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427"/>
  <workbookPr/>
  <mc:AlternateContent xmlns:mc="http://schemas.openxmlformats.org/markup-compatibility/2006">
    <mc:Choice Requires="x15">
      <x15ac:absPath xmlns:x15ac="http://schemas.microsoft.com/office/spreadsheetml/2010/11/ac" url="C:\Users\lpineda\Documents\JOSÉ LUNA GÁLVEZ\Página Wb\Presentaciones\Ejecutivo\Transportes\"/>
    </mc:Choice>
  </mc:AlternateContent>
  <xr:revisionPtr revIDLastSave="0" documentId="8_{49AB4B4D-3579-4A8D-9B2E-DEB9C1BC4C9E}" xr6:coauthVersionLast="47" xr6:coauthVersionMax="47" xr10:uidLastSave="{00000000-0000-0000-0000-000000000000}"/>
  <bookViews>
    <workbookView xWindow="-120" yWindow="-120" windowWidth="24240" windowHeight="13140" tabRatio="792" xr2:uid="{00000000-000D-0000-FFFF-FFFF00000000}"/>
  </bookViews>
  <sheets>
    <sheet name="FMTO 01" sheetId="20" r:id="rId1"/>
    <sheet name="FMTO 02" sheetId="2" r:id="rId2"/>
    <sheet name="FMTO 03" sheetId="4" r:id="rId3"/>
    <sheet name="FMTO 04" sheetId="5" r:id="rId4"/>
    <sheet name="FMTO 05" sheetId="3" r:id="rId5"/>
    <sheet name="FMTO 06" sheetId="6" r:id="rId6"/>
    <sheet name="FMTO 07" sheetId="13" r:id="rId7"/>
    <sheet name="FMTO 08" sheetId="14" r:id="rId8"/>
    <sheet name="FMTO 09" sheetId="15" r:id="rId9"/>
    <sheet name="FMTO 10" sheetId="16" r:id="rId10"/>
    <sheet name="FORMATO 11" sheetId="17" r:id="rId11"/>
    <sheet name="FMTO 12" sheetId="19" r:id="rId12"/>
  </sheets>
  <externalReferences>
    <externalReference r:id="rId13"/>
    <externalReference r:id="rId14"/>
    <externalReference r:id="rId15"/>
  </externalReferences>
  <definedNames>
    <definedName name="_xlnm._FilterDatabase" localSheetId="10" hidden="1">'FORMATO 11'!$A$4:$R$1151</definedName>
    <definedName name="AAAA">[1]Sheet1!$E$4:$H$906</definedName>
    <definedName name="QQQ">[2]Sheet1!$AC$1:$AD$65536</definedName>
    <definedName name="_xlnm.Print_Titles" localSheetId="6">'FMTO 07'!$1:$6</definedName>
    <definedName name="_xlnm.Print_Titles" localSheetId="7">'FMTO 08'!$1:$4</definedName>
    <definedName name="_xlnm.Print_Titles" localSheetId="8">'FMTO 09'!$1:$4</definedName>
    <definedName name="_xlnm.Print_Titles" localSheetId="9">'FMTO 10'!$1:$6</definedName>
    <definedName name="_xlnm.Print_Titles" localSheetId="10">'FORMATO 11'!$1:$4</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J7" i="20" l="1"/>
  <c r="O7" i="20"/>
  <c r="J8" i="20"/>
  <c r="O8" i="20"/>
  <c r="J9" i="20"/>
  <c r="O9" i="20"/>
  <c r="J10" i="20"/>
  <c r="O10" i="20"/>
  <c r="J11" i="20"/>
  <c r="O11" i="20"/>
  <c r="J12" i="20"/>
  <c r="O12" i="20"/>
  <c r="J13" i="20"/>
  <c r="O13" i="20"/>
  <c r="J14" i="20"/>
  <c r="O14" i="20"/>
  <c r="J15" i="20"/>
  <c r="O15" i="20"/>
  <c r="J16" i="20"/>
  <c r="O16" i="20"/>
  <c r="J17" i="20"/>
  <c r="O17" i="20"/>
  <c r="O18" i="20"/>
  <c r="O19" i="20"/>
  <c r="O20" i="20"/>
  <c r="P20" i="20"/>
  <c r="O21" i="20"/>
  <c r="P21" i="20"/>
  <c r="O22" i="20"/>
  <c r="O23" i="20"/>
  <c r="O24" i="20"/>
  <c r="O25" i="20"/>
  <c r="O26" i="20"/>
  <c r="O27" i="20"/>
  <c r="O28" i="20"/>
  <c r="O29" i="20"/>
  <c r="O262" i="15"/>
  <c r="N261" i="15"/>
  <c r="M260" i="15"/>
  <c r="O259" i="15"/>
  <c r="O258" i="15"/>
  <c r="N257" i="15"/>
  <c r="M257" i="15"/>
  <c r="M256" i="15"/>
  <c r="O255" i="15"/>
  <c r="O254" i="15"/>
  <c r="N254" i="15"/>
  <c r="N253" i="15"/>
  <c r="M253" i="15"/>
  <c r="M252" i="15"/>
  <c r="O251" i="15"/>
  <c r="O250" i="15"/>
  <c r="N250" i="15"/>
  <c r="N249" i="15"/>
  <c r="N248" i="15"/>
  <c r="M247" i="15"/>
  <c r="O246" i="15"/>
  <c r="O245" i="15"/>
  <c r="N245" i="15"/>
  <c r="N244" i="15"/>
  <c r="M244" i="15"/>
  <c r="M243" i="15"/>
  <c r="O242" i="15"/>
  <c r="N241" i="15"/>
  <c r="M240" i="15"/>
  <c r="O239" i="15"/>
  <c r="N238" i="15"/>
  <c r="M237" i="15"/>
  <c r="O236" i="15"/>
  <c r="N235" i="15"/>
  <c r="M234" i="15"/>
  <c r="O233" i="15"/>
  <c r="N232" i="15"/>
  <c r="M232" i="15"/>
  <c r="M231" i="15"/>
  <c r="O230" i="15"/>
  <c r="N229" i="15"/>
  <c r="M229" i="15"/>
  <c r="M228" i="15"/>
  <c r="O227" i="15"/>
  <c r="N226" i="15"/>
  <c r="M226" i="15"/>
  <c r="M225" i="15"/>
  <c r="O224" i="15"/>
  <c r="N223" i="15"/>
  <c r="M223" i="15"/>
  <c r="M222" i="15"/>
  <c r="O221" i="15"/>
  <c r="N220" i="15"/>
  <c r="M220" i="15"/>
  <c r="M219" i="15"/>
  <c r="H204" i="19" l="1"/>
  <c r="G204" i="19"/>
  <c r="G118" i="19"/>
  <c r="H59" i="19"/>
  <c r="Q6006" i="17" l="1"/>
  <c r="Q6005" i="17"/>
  <c r="Q6004" i="17"/>
  <c r="Q6003" i="17"/>
  <c r="Q6002" i="17"/>
  <c r="Q6000" i="17"/>
  <c r="Q5999" i="17"/>
  <c r="Q5998" i="17"/>
  <c r="Q5997" i="17"/>
  <c r="Q5995" i="17"/>
  <c r="Q5994" i="17"/>
  <c r="Q5993" i="17"/>
  <c r="Q5992" i="17"/>
  <c r="Q5991" i="17"/>
  <c r="Q5990" i="17"/>
  <c r="Q5989" i="17"/>
  <c r="Q5988" i="17"/>
  <c r="Q5987" i="17"/>
  <c r="Q5986" i="17"/>
  <c r="Q5985" i="17"/>
  <c r="Q5984" i="17"/>
  <c r="Q5983" i="17"/>
  <c r="Q5982" i="17"/>
  <c r="Q5981" i="17"/>
  <c r="Q5980" i="17"/>
  <c r="Q5979" i="17"/>
  <c r="Q5978" i="17"/>
  <c r="Q5977" i="17"/>
  <c r="Q5976" i="17"/>
  <c r="Q5975" i="17"/>
  <c r="Q5974" i="17"/>
  <c r="Q5973" i="17"/>
  <c r="Q5971" i="17"/>
  <c r="Q5970" i="17"/>
  <c r="Q5969" i="17"/>
  <c r="Q5968" i="17"/>
  <c r="Q5967" i="17"/>
  <c r="Q5966" i="17"/>
  <c r="Q5965" i="17"/>
  <c r="Q5963" i="17"/>
  <c r="Q5962" i="17"/>
  <c r="Q5961" i="17"/>
  <c r="Q5960" i="17"/>
  <c r="Q5957" i="17"/>
  <c r="Q5956" i="17"/>
  <c r="Q5955" i="17"/>
  <c r="Q5954" i="17"/>
  <c r="Q5953" i="17"/>
  <c r="Q5952" i="17"/>
  <c r="Q5951" i="17"/>
  <c r="Q5949" i="17"/>
  <c r="Q5948" i="17"/>
  <c r="Q5947" i="17"/>
  <c r="Q5946" i="17"/>
  <c r="Q5945" i="17"/>
  <c r="Q5944" i="17"/>
  <c r="Q5943" i="17"/>
  <c r="Q5942" i="17"/>
  <c r="Q5941" i="17"/>
  <c r="Q5940" i="17"/>
  <c r="Q5939" i="17"/>
  <c r="Q5938" i="17"/>
  <c r="Q5937" i="17"/>
  <c r="Q5936" i="17"/>
  <c r="Q5935" i="17"/>
  <c r="Q5934" i="17"/>
  <c r="Q5933" i="17"/>
  <c r="Q5931" i="17"/>
  <c r="Q5930" i="17"/>
  <c r="Q5929" i="17"/>
  <c r="Q5928" i="17"/>
  <c r="Q5927" i="17"/>
  <c r="Q5926" i="17"/>
  <c r="Q5924" i="17"/>
  <c r="Q5923" i="17"/>
  <c r="Q5918" i="17"/>
  <c r="Q5917" i="17"/>
  <c r="Q5916" i="17"/>
  <c r="Q5915" i="17"/>
  <c r="Q5914" i="17"/>
  <c r="Q5910" i="17"/>
  <c r="Q5909" i="17"/>
  <c r="Q5908" i="17"/>
  <c r="Q5907" i="17"/>
  <c r="Q5906" i="17"/>
  <c r="Q5905" i="17"/>
  <c r="Q5904" i="17"/>
  <c r="Q5901" i="17"/>
  <c r="Q5899" i="17"/>
  <c r="Q5898" i="17"/>
  <c r="Q5897" i="17"/>
  <c r="Q5896" i="17"/>
  <c r="Q5895" i="17"/>
  <c r="Q5891" i="17"/>
  <c r="Q5890" i="17"/>
  <c r="Q5889" i="17"/>
  <c r="Q5888" i="17"/>
  <c r="Q5887" i="17"/>
  <c r="Q5886" i="17"/>
  <c r="Q5885" i="17"/>
  <c r="Q5884" i="17"/>
  <c r="Q5883" i="17"/>
  <c r="Q5882" i="17"/>
  <c r="Q5881" i="17"/>
  <c r="Q5880" i="17"/>
  <c r="Q5879" i="17"/>
  <c r="Q5877" i="17"/>
  <c r="Q5875" i="17"/>
  <c r="Q5874" i="17"/>
  <c r="Q5873" i="17"/>
  <c r="Q5872" i="17"/>
  <c r="Q5871" i="17"/>
  <c r="Q5870" i="17"/>
  <c r="Q5869" i="17"/>
  <c r="Q5868" i="17"/>
  <c r="Q5866" i="17"/>
  <c r="Q5865" i="17"/>
  <c r="Q5864" i="17"/>
  <c r="Q5863" i="17"/>
  <c r="Q5862" i="17"/>
  <c r="Q5861" i="17"/>
  <c r="Q5860" i="17"/>
  <c r="Q5859" i="17"/>
  <c r="Q5858" i="17"/>
  <c r="Q5857" i="17"/>
  <c r="Q5856" i="17"/>
  <c r="Q5855" i="17"/>
  <c r="Q5854" i="17"/>
  <c r="Q5853" i="17"/>
  <c r="Q5852" i="17"/>
  <c r="Q5851" i="17"/>
  <c r="Q5850" i="17"/>
  <c r="Q5849" i="17"/>
  <c r="Q5847" i="17"/>
  <c r="Q5846" i="17"/>
  <c r="Q5845" i="17"/>
  <c r="Q5844" i="17"/>
  <c r="Q5843" i="17"/>
  <c r="Q5842" i="17"/>
  <c r="Q5841" i="17"/>
  <c r="Q5840" i="17"/>
  <c r="Q5839" i="17"/>
  <c r="Q5838" i="17"/>
  <c r="Q5837" i="17"/>
  <c r="Q5836" i="17"/>
  <c r="Q5835" i="17"/>
  <c r="Q5834" i="17"/>
  <c r="Q5833" i="17"/>
  <c r="Q5832" i="17"/>
  <c r="Q5831" i="17"/>
  <c r="Q5830" i="17"/>
  <c r="Q5829" i="17"/>
  <c r="Q5828" i="17"/>
  <c r="Q5827" i="17"/>
  <c r="Q5826" i="17"/>
  <c r="Q5825" i="17"/>
  <c r="Q5824" i="17"/>
  <c r="Q5823" i="17"/>
  <c r="Q5822" i="17"/>
  <c r="Q5821" i="17"/>
  <c r="Q5820" i="17"/>
  <c r="Q5819" i="17"/>
  <c r="Q5818" i="17"/>
  <c r="Q5817" i="17"/>
  <c r="Q5816" i="17"/>
  <c r="Q5815" i="17"/>
  <c r="Q5813" i="17"/>
  <c r="Q5812" i="17"/>
  <c r="Q5811" i="17"/>
  <c r="Q5810" i="17"/>
  <c r="Q5808" i="17"/>
  <c r="Q5807" i="17"/>
  <c r="Q5806" i="17"/>
  <c r="Q5805" i="17"/>
  <c r="Q5804" i="17"/>
  <c r="Q5803" i="17"/>
  <c r="Q5802" i="17"/>
  <c r="Q5801" i="17"/>
  <c r="Q5800" i="17"/>
  <c r="Q5799" i="17"/>
  <c r="Q5798" i="17"/>
  <c r="Q5797" i="17"/>
  <c r="Q5796" i="17"/>
  <c r="Q5795" i="17"/>
  <c r="Q5794" i="17"/>
  <c r="Q5792" i="17"/>
  <c r="Q5791" i="17"/>
  <c r="Q5790" i="17"/>
  <c r="Q5789" i="17"/>
  <c r="Q5788" i="17"/>
  <c r="Q5787" i="17"/>
  <c r="Q5786" i="17"/>
  <c r="Q5784" i="17"/>
  <c r="Q5783" i="17"/>
  <c r="Q5782" i="17"/>
  <c r="Q5781" i="17"/>
  <c r="Q5780" i="17"/>
  <c r="Q5779" i="17"/>
  <c r="Q5778" i="17"/>
  <c r="Q5777" i="17"/>
  <c r="Q5775" i="17"/>
  <c r="Q5774" i="17"/>
  <c r="Q5773" i="17"/>
  <c r="Q5772" i="17"/>
  <c r="Q5771" i="17"/>
  <c r="Q5770" i="17"/>
  <c r="Q5769" i="17"/>
  <c r="Q5768" i="17"/>
  <c r="Q5767" i="17"/>
  <c r="Q5766" i="17"/>
  <c r="Q5765" i="17"/>
  <c r="Q5764" i="17"/>
  <c r="Q5763" i="17"/>
  <c r="Q5762" i="17"/>
  <c r="Q5761" i="17"/>
  <c r="Q5760" i="17"/>
  <c r="Q5759" i="17"/>
  <c r="Q5758" i="17"/>
  <c r="Q5757" i="17"/>
  <c r="Q5756" i="17"/>
  <c r="Q5755" i="17"/>
  <c r="Q5753" i="17"/>
  <c r="Q5752" i="17"/>
  <c r="Q5751" i="17"/>
  <c r="Q5749" i="17"/>
  <c r="Q5748" i="17"/>
  <c r="Q5747" i="17"/>
  <c r="Q5746" i="17"/>
  <c r="Q5744" i="17"/>
  <c r="Q5742" i="17"/>
  <c r="Q5741" i="17"/>
  <c r="Q5740" i="17"/>
  <c r="Q5739" i="17"/>
  <c r="Q5738" i="17"/>
  <c r="Q5737" i="17"/>
  <c r="Q5735" i="17"/>
  <c r="Q5734" i="17"/>
  <c r="Q5733" i="17"/>
  <c r="Q5731" i="17"/>
  <c r="Q5730" i="17"/>
  <c r="Q5729" i="17"/>
  <c r="Q5728" i="17"/>
  <c r="Q5726" i="17"/>
  <c r="Q5725" i="17"/>
  <c r="Q5724" i="17"/>
  <c r="Q5723" i="17"/>
  <c r="Q5722" i="17"/>
  <c r="Q5721" i="17"/>
  <c r="Q5720" i="17"/>
  <c r="Q5719" i="17"/>
  <c r="Q5718" i="17"/>
  <c r="Q5717" i="17"/>
  <c r="Q5716" i="17"/>
  <c r="Q5715" i="17"/>
  <c r="Q5714" i="17"/>
  <c r="Q5713" i="17"/>
  <c r="Q5711" i="17"/>
  <c r="Q5710" i="17"/>
  <c r="Q5709" i="17"/>
  <c r="Q5708" i="17"/>
  <c r="Q5707" i="17"/>
  <c r="Q5706" i="17"/>
  <c r="Q5705" i="17"/>
  <c r="Q5703" i="17"/>
  <c r="Q5702" i="17"/>
  <c r="Q5701" i="17"/>
  <c r="Q5700" i="17"/>
  <c r="Q5699" i="17"/>
  <c r="Q5698" i="17"/>
  <c r="Q5697" i="17"/>
  <c r="Q5696" i="17"/>
  <c r="Q5694" i="17"/>
  <c r="Q5693" i="17"/>
  <c r="Q5692" i="17"/>
  <c r="Q5691" i="17"/>
  <c r="Q5689" i="17"/>
  <c r="Q5688" i="17"/>
  <c r="Q5687" i="17"/>
  <c r="Q5686" i="17"/>
  <c r="Q5685" i="17"/>
  <c r="Q5684" i="17"/>
  <c r="Q5683" i="17"/>
  <c r="Q5682" i="17"/>
  <c r="Q5681" i="17"/>
  <c r="Q5679" i="17"/>
  <c r="Q5678" i="17"/>
  <c r="Q5677" i="17"/>
  <c r="Q5676" i="17"/>
  <c r="Q5675" i="17"/>
  <c r="Q5674" i="17"/>
  <c r="Q5673" i="17"/>
  <c r="Q5672" i="17"/>
  <c r="Q5671" i="17"/>
  <c r="Q5670" i="17"/>
  <c r="Q5669" i="17"/>
  <c r="Q5668" i="17"/>
  <c r="Q5667" i="17"/>
  <c r="Q5666" i="17"/>
  <c r="Q5664" i="17"/>
  <c r="Q5663" i="17"/>
  <c r="Q5662" i="17"/>
  <c r="Q5661" i="17"/>
  <c r="Q5660" i="17"/>
  <c r="Q5659" i="17"/>
  <c r="Q5657" i="17"/>
  <c r="Q5656" i="17"/>
  <c r="Q5655" i="17"/>
  <c r="Q5654" i="17"/>
  <c r="Q5652" i="17"/>
  <c r="Q5651" i="17"/>
  <c r="Q5650" i="17"/>
  <c r="Q5649" i="17"/>
  <c r="Q5648" i="17"/>
  <c r="Q5647" i="17"/>
  <c r="Q5646" i="17"/>
  <c r="Q5645" i="17"/>
  <c r="Q5644" i="17"/>
  <c r="Q5643" i="17"/>
  <c r="Q5642" i="17"/>
  <c r="Q5641" i="17"/>
  <c r="Q5640" i="17"/>
  <c r="Q5639" i="17"/>
  <c r="Q5638" i="17"/>
  <c r="Q5637" i="17"/>
  <c r="Q5636" i="17"/>
  <c r="Q5635" i="17"/>
  <c r="Q5634" i="17"/>
  <c r="Q5633" i="17"/>
  <c r="Q5632" i="17"/>
  <c r="Q5631" i="17"/>
  <c r="Q5629" i="17"/>
  <c r="Q5627" i="17"/>
  <c r="Q5626" i="17"/>
  <c r="Q5624" i="17"/>
  <c r="Q5623" i="17"/>
  <c r="Q5622" i="17"/>
  <c r="Q5621" i="17"/>
  <c r="Q5620" i="17"/>
  <c r="Q5619" i="17"/>
  <c r="Q5618" i="17"/>
  <c r="Q5617" i="17"/>
  <c r="Q5616" i="17"/>
  <c r="Q5615" i="17"/>
  <c r="Q5614" i="17"/>
  <c r="Q5613" i="17"/>
  <c r="Q5612" i="17"/>
  <c r="Q5611" i="17"/>
  <c r="Q5610" i="17"/>
  <c r="Q5609" i="17"/>
  <c r="Q5608" i="17"/>
  <c r="Q5607" i="17"/>
  <c r="Q5606" i="17"/>
  <c r="Q5605" i="17"/>
  <c r="Q5604" i="17"/>
  <c r="Q5603" i="17"/>
  <c r="Q5602" i="17"/>
  <c r="Q5601" i="17"/>
  <c r="Q5599" i="17"/>
  <c r="Q5597" i="17"/>
  <c r="Q5596" i="17"/>
  <c r="Q5595" i="17"/>
  <c r="Q5594" i="17"/>
  <c r="Q5593" i="17"/>
  <c r="Q5592" i="17"/>
  <c r="Q5591" i="17"/>
  <c r="Q5590" i="17"/>
  <c r="Q5589" i="17"/>
  <c r="Q5588" i="17"/>
  <c r="Q5587" i="17"/>
  <c r="Q5586" i="17"/>
  <c r="Q5585" i="17"/>
  <c r="Q5584" i="17"/>
  <c r="Q5583" i="17"/>
  <c r="Q5582" i="17"/>
  <c r="Q5581" i="17"/>
  <c r="Q5580" i="17"/>
  <c r="Q5579" i="17"/>
  <c r="Q5578" i="17"/>
  <c r="Q5577" i="17"/>
  <c r="Q5576" i="17"/>
  <c r="Q5575" i="17"/>
  <c r="Q5574" i="17"/>
  <c r="Q5573" i="17"/>
  <c r="Q5572" i="17"/>
  <c r="Q5571" i="17"/>
  <c r="Q5570" i="17"/>
  <c r="Q5569" i="17"/>
  <c r="Q5567" i="17"/>
  <c r="Q5566" i="17"/>
  <c r="Q5565" i="17"/>
  <c r="Q5564" i="17"/>
  <c r="Q5563" i="17"/>
  <c r="Q5562" i="17"/>
  <c r="Q5561" i="17"/>
  <c r="Q5560" i="17"/>
  <c r="Q5559" i="17"/>
  <c r="Q5558" i="17"/>
  <c r="Q5557" i="17"/>
  <c r="Q5556" i="17"/>
  <c r="Q5555" i="17"/>
  <c r="Q5554" i="17"/>
  <c r="Q5553" i="17"/>
  <c r="Q5551" i="17"/>
  <c r="Q5550" i="17"/>
  <c r="Q5549" i="17"/>
  <c r="Q5548" i="17"/>
  <c r="Q5547" i="17"/>
  <c r="Q5546" i="17"/>
  <c r="Q5545" i="17"/>
  <c r="Q5544" i="17"/>
  <c r="Q5543" i="17"/>
  <c r="Q5542" i="17"/>
  <c r="Q5541" i="17"/>
  <c r="Q5540" i="17"/>
  <c r="Q5539" i="17"/>
  <c r="Q5538" i="17"/>
  <c r="Q5537" i="17"/>
  <c r="Q5536" i="17"/>
  <c r="Q5535" i="17"/>
  <c r="Q5534" i="17"/>
  <c r="Q5532" i="17"/>
  <c r="Q5531" i="17"/>
  <c r="Q5530" i="17"/>
  <c r="Q5529" i="17"/>
  <c r="Q5528" i="17"/>
  <c r="Q5527" i="17"/>
  <c r="Q5526" i="17"/>
  <c r="Q5524" i="17"/>
  <c r="Q5523" i="17"/>
  <c r="Q5522" i="17"/>
  <c r="Q5521" i="17"/>
  <c r="Q5520" i="17"/>
  <c r="Q5519" i="17"/>
  <c r="Q5518" i="17"/>
  <c r="Q5517" i="17"/>
  <c r="Q5516" i="17"/>
  <c r="Q5515" i="17"/>
  <c r="Q5514" i="17"/>
  <c r="Q5513" i="17"/>
  <c r="Q5512" i="17"/>
  <c r="Q5511" i="17"/>
  <c r="Q5510" i="17"/>
  <c r="Q5509" i="17"/>
  <c r="Q5508" i="17"/>
  <c r="Q5507" i="17"/>
  <c r="Q5506" i="17"/>
  <c r="Q5505" i="17"/>
  <c r="Q5504" i="17"/>
  <c r="Q5503" i="17"/>
  <c r="Q5502" i="17"/>
  <c r="Q5501" i="17"/>
  <c r="Q5500" i="17"/>
  <c r="Q5499" i="17"/>
  <c r="Q5498" i="17"/>
  <c r="Q5497" i="17"/>
  <c r="Q5496" i="17"/>
  <c r="Q5495" i="17"/>
  <c r="Q5493" i="17"/>
  <c r="Q5492" i="17"/>
  <c r="Q5491" i="17"/>
  <c r="Q5489" i="17"/>
  <c r="Q5488" i="17"/>
  <c r="Q5486" i="17"/>
  <c r="Q5485" i="17"/>
  <c r="Q5484" i="17"/>
  <c r="Q5483" i="17"/>
  <c r="Q5482" i="17"/>
  <c r="Q5481" i="17"/>
  <c r="Q5479" i="17"/>
  <c r="Q5478" i="17"/>
  <c r="Q5476" i="17"/>
  <c r="Q5475" i="17"/>
  <c r="Q5474" i="17"/>
  <c r="Q5473" i="17"/>
  <c r="Q5472" i="17"/>
  <c r="Q5471" i="17"/>
  <c r="Q5470" i="17"/>
  <c r="Q5469" i="17"/>
  <c r="Q5467" i="17"/>
  <c r="Q5466" i="17"/>
  <c r="Q5465" i="17"/>
  <c r="Q5464" i="17"/>
  <c r="Q5463" i="17"/>
  <c r="Q5462" i="17"/>
  <c r="Q5461" i="17"/>
  <c r="Q5460" i="17"/>
  <c r="Q5459" i="17"/>
  <c r="Q5458" i="17"/>
  <c r="Q5456" i="17"/>
  <c r="Q5455" i="17"/>
  <c r="Q5454" i="17"/>
  <c r="Q5453" i="17"/>
  <c r="Q5452" i="17"/>
  <c r="Q5451" i="17"/>
  <c r="Q5450" i="17"/>
  <c r="Q5449" i="17"/>
  <c r="Q5448" i="17"/>
  <c r="Q5447" i="17"/>
  <c r="Q5446" i="17"/>
  <c r="Q5445" i="17"/>
  <c r="Q5444" i="17"/>
  <c r="Q5443" i="17"/>
  <c r="Q5442" i="17"/>
  <c r="Q5441" i="17"/>
  <c r="Q5439" i="17"/>
  <c r="Q5438" i="17"/>
  <c r="Q5436" i="17"/>
  <c r="Q5435" i="17"/>
  <c r="Q5434" i="17"/>
  <c r="Q5433" i="17"/>
  <c r="Q5432" i="17"/>
  <c r="Q5431" i="17"/>
  <c r="Q5430" i="17"/>
  <c r="Q5429" i="17"/>
  <c r="Q5428" i="17"/>
  <c r="Q5427" i="17"/>
  <c r="Q5426" i="17"/>
  <c r="Q5425" i="17"/>
  <c r="Q5424" i="17"/>
  <c r="Q5423" i="17"/>
  <c r="Q5422" i="17"/>
  <c r="Q5421" i="17"/>
  <c r="Q5420" i="17"/>
  <c r="Q5419" i="17"/>
  <c r="Q5418" i="17"/>
  <c r="Q5417" i="17"/>
  <c r="Q5416" i="17"/>
  <c r="Q5415" i="17"/>
  <c r="Q5414" i="17"/>
  <c r="Q5413" i="17"/>
  <c r="Q5412" i="17"/>
  <c r="Q5411" i="17"/>
  <c r="Q5410" i="17"/>
  <c r="Q5409" i="17"/>
  <c r="Q5408" i="17"/>
  <c r="Q5407" i="17"/>
  <c r="Q5406" i="17"/>
  <c r="Q5405" i="17"/>
  <c r="Q5404" i="17"/>
  <c r="Q5403" i="17"/>
  <c r="Q5402" i="17"/>
  <c r="Q5401" i="17"/>
  <c r="Q5400" i="17"/>
  <c r="Q5399" i="17"/>
  <c r="Q5397" i="17"/>
  <c r="Q5396" i="17"/>
  <c r="Q5395" i="17"/>
  <c r="Q5394" i="17"/>
  <c r="Q5393" i="17"/>
  <c r="Q5392" i="17"/>
  <c r="Q5391" i="17"/>
  <c r="Q5390" i="17"/>
  <c r="Q5389" i="17"/>
  <c r="Q5388" i="17"/>
  <c r="Q5387" i="17"/>
  <c r="Q5386" i="17"/>
  <c r="Q5385" i="17"/>
  <c r="Q5384" i="17"/>
  <c r="Q5383" i="17"/>
  <c r="Q5382" i="17"/>
  <c r="Q5381" i="17"/>
  <c r="Q5380" i="17"/>
  <c r="Q5379" i="17"/>
  <c r="Q5378" i="17"/>
  <c r="Q5377" i="17"/>
  <c r="Q5376" i="17"/>
  <c r="Q5375" i="17"/>
  <c r="Q5374" i="17"/>
  <c r="Q5373" i="17"/>
  <c r="Q5372" i="17"/>
  <c r="Q5371" i="17"/>
  <c r="Q5370" i="17"/>
  <c r="Q5369" i="17"/>
  <c r="Q5368" i="17"/>
  <c r="Q5367" i="17"/>
  <c r="Q5366" i="17"/>
  <c r="Q5365" i="17"/>
  <c r="Q5364" i="17"/>
  <c r="Q5363" i="17"/>
  <c r="Q5362" i="17"/>
  <c r="Q5361" i="17"/>
  <c r="Q5360" i="17"/>
  <c r="Q5359" i="17"/>
  <c r="Q5358" i="17"/>
  <c r="Q5357" i="17"/>
  <c r="Q5356" i="17"/>
  <c r="Q5355" i="17"/>
  <c r="Q5354" i="17"/>
  <c r="Q5353" i="17"/>
  <c r="Q5352" i="17"/>
  <c r="Q5351" i="17"/>
  <c r="Q5350" i="17"/>
  <c r="Q5349" i="17"/>
  <c r="Q5346" i="17"/>
  <c r="Q5345" i="17"/>
  <c r="Q5344" i="17"/>
  <c r="Q5343" i="17"/>
  <c r="Q5342" i="17"/>
  <c r="Q5341" i="17"/>
  <c r="Q5340" i="17"/>
  <c r="Q5339" i="17"/>
  <c r="Q5338" i="17"/>
  <c r="Q5337" i="17"/>
  <c r="Q5336" i="17"/>
  <c r="Q5335" i="17"/>
  <c r="Q5334" i="17"/>
  <c r="Q5333" i="17"/>
  <c r="Q5332" i="17"/>
  <c r="Q5331" i="17"/>
  <c r="Q5329" i="17"/>
  <c r="Q5328" i="17"/>
  <c r="Q5327" i="17"/>
  <c r="Q5326" i="17"/>
  <c r="Q5324" i="17"/>
  <c r="Q5323" i="17"/>
  <c r="Q5322" i="17"/>
  <c r="Q5321" i="17"/>
  <c r="Q5320" i="17"/>
  <c r="Q5319" i="17"/>
  <c r="Q5318" i="17"/>
  <c r="Q5317" i="17"/>
  <c r="Q5316" i="17"/>
  <c r="Q5315" i="17"/>
  <c r="Q5314" i="17"/>
  <c r="Q5313" i="17"/>
  <c r="Q5312" i="17"/>
  <c r="Q5311" i="17"/>
  <c r="Q5310" i="17"/>
  <c r="Q5309" i="17"/>
  <c r="Q5308" i="17"/>
  <c r="Q5307" i="17"/>
  <c r="Q5305" i="17"/>
  <c r="Q5304" i="17"/>
  <c r="Q5303" i="17"/>
  <c r="Q5302" i="17"/>
  <c r="Q5301" i="17"/>
  <c r="Q5300" i="17"/>
  <c r="Q5299" i="17"/>
  <c r="Q5298" i="17"/>
  <c r="Q5297" i="17"/>
  <c r="Q5296" i="17"/>
  <c r="Q5295" i="17"/>
  <c r="Q5294" i="17"/>
  <c r="Q5293" i="17"/>
  <c r="Q5291" i="17"/>
  <c r="Q5290" i="17"/>
  <c r="Q5289" i="17"/>
  <c r="Q5288" i="17"/>
  <c r="Q5286" i="17"/>
  <c r="Q5285" i="17"/>
  <c r="Q5284" i="17"/>
  <c r="Q5283" i="17"/>
  <c r="Q5282" i="17"/>
  <c r="Q5281" i="17"/>
  <c r="Q5280" i="17"/>
  <c r="Q5279" i="17"/>
  <c r="Q5278" i="17"/>
  <c r="Q5277" i="17"/>
  <c r="Q5276" i="17"/>
  <c r="Q5275" i="17"/>
  <c r="Q5274" i="17"/>
  <c r="Q5273" i="17"/>
  <c r="Q5272" i="17"/>
  <c r="Q5271" i="17"/>
  <c r="Q5270" i="17"/>
  <c r="Q5269" i="17"/>
  <c r="Q5268" i="17"/>
  <c r="Q5267" i="17"/>
  <c r="Q5266" i="17"/>
  <c r="Q5265" i="17"/>
  <c r="Q5264" i="17"/>
  <c r="Q5263" i="17"/>
  <c r="Q5262" i="17"/>
  <c r="Q5260" i="17"/>
  <c r="Q5259" i="17"/>
  <c r="Q5258" i="17"/>
  <c r="Q5257" i="17"/>
  <c r="Q5256" i="17"/>
  <c r="Q5255" i="17"/>
  <c r="Q5253" i="17"/>
  <c r="Q5252" i="17"/>
  <c r="Q5251" i="17"/>
  <c r="Q5250" i="17"/>
  <c r="Q5248" i="17"/>
  <c r="Q5247" i="17"/>
  <c r="Q5245" i="17"/>
  <c r="Q5244" i="17"/>
  <c r="Q5242" i="17"/>
  <c r="Q5241" i="17"/>
  <c r="Q5240" i="17"/>
  <c r="Q5239" i="17"/>
  <c r="Q5238" i="17"/>
  <c r="Q5237" i="17"/>
  <c r="Q5236" i="17"/>
  <c r="Q5235" i="17"/>
  <c r="Q5234" i="17"/>
  <c r="Q5233" i="17"/>
  <c r="Q5231" i="17"/>
  <c r="Q5230" i="17"/>
  <c r="Q5229" i="17"/>
  <c r="Q5228" i="17"/>
  <c r="Q5227" i="17"/>
  <c r="Q5226" i="17"/>
  <c r="Q5225" i="17"/>
  <c r="Q5224" i="17"/>
  <c r="Q5223" i="17"/>
  <c r="Q5222" i="17"/>
  <c r="Q5219" i="17"/>
  <c r="Q5218" i="17"/>
  <c r="Q5217" i="17"/>
  <c r="Q5216" i="17"/>
  <c r="Q5215" i="17"/>
  <c r="Q5214" i="17"/>
  <c r="Q5213" i="17"/>
  <c r="Q5211" i="17"/>
  <c r="Q5210" i="17"/>
  <c r="Q5209" i="17"/>
  <c r="Q5207" i="17"/>
  <c r="Q5206" i="17"/>
  <c r="Q5205" i="17"/>
  <c r="Q5204" i="17"/>
  <c r="Q5203" i="17"/>
  <c r="Q5202" i="17"/>
  <c r="Q5201" i="17"/>
  <c r="Q5200" i="17"/>
  <c r="Q5199" i="17"/>
  <c r="Q5198" i="17"/>
  <c r="Q5196" i="17"/>
  <c r="Q5194" i="17"/>
  <c r="Q5193" i="17"/>
  <c r="Q5191" i="17"/>
  <c r="Q5190" i="17"/>
  <c r="Q5189" i="17"/>
  <c r="Q5188" i="17"/>
  <c r="Q5187" i="17"/>
  <c r="Q5186" i="17"/>
  <c r="Q5185" i="17"/>
  <c r="Q5184" i="17"/>
  <c r="Q5183" i="17"/>
  <c r="Q5182" i="17"/>
  <c r="Q5181" i="17"/>
  <c r="Q5180" i="17"/>
  <c r="Q5179" i="17"/>
  <c r="Q5178" i="17"/>
  <c r="Q5177" i="17"/>
  <c r="Q5176" i="17"/>
  <c r="Q5175" i="17"/>
  <c r="Q5174" i="17"/>
  <c r="Q5173" i="17"/>
  <c r="Q5172" i="17"/>
  <c r="Q5171" i="17"/>
  <c r="Q5170" i="17"/>
  <c r="Q5169" i="17"/>
  <c r="Q5168" i="17"/>
  <c r="Q5167" i="17"/>
  <c r="Q5166" i="17"/>
  <c r="Q5165" i="17"/>
  <c r="Q5164" i="17"/>
  <c r="Q5163" i="17"/>
  <c r="Q5162" i="17"/>
  <c r="Q5161" i="17"/>
  <c r="Q5160" i="17"/>
  <c r="Q5159" i="17"/>
  <c r="Q5158" i="17"/>
  <c r="Q5157" i="17"/>
  <c r="Q5156" i="17"/>
  <c r="Q5155" i="17"/>
  <c r="Q5154" i="17"/>
  <c r="Q5153" i="17"/>
  <c r="Q5152" i="17"/>
  <c r="Q5151" i="17"/>
  <c r="Q5150" i="17"/>
  <c r="Q5149" i="17"/>
  <c r="Q5148" i="17"/>
  <c r="Q5147" i="17"/>
  <c r="Q5146" i="17"/>
  <c r="Q5145" i="17"/>
  <c r="Q5144" i="17"/>
  <c r="Q5143" i="17"/>
  <c r="Q5142" i="17"/>
  <c r="Q5141" i="17"/>
  <c r="Q5140" i="17"/>
  <c r="Q5139" i="17"/>
  <c r="Q5138" i="17"/>
  <c r="Q5136" i="17"/>
  <c r="Q5135" i="17"/>
  <c r="Q5134" i="17"/>
  <c r="Q5133" i="17"/>
  <c r="Q5132" i="17"/>
  <c r="Q5131" i="17"/>
  <c r="Q5130" i="17"/>
  <c r="Q5128" i="17"/>
  <c r="Q5127" i="17"/>
  <c r="Q5126" i="17"/>
  <c r="Q5124" i="17"/>
  <c r="Q5123" i="17"/>
  <c r="Q5122" i="17"/>
  <c r="Q5119" i="17"/>
  <c r="Q5118" i="17"/>
  <c r="Q5117" i="17"/>
  <c r="Q5116" i="17"/>
  <c r="Q5115" i="17"/>
  <c r="Q5114" i="17"/>
  <c r="Q5113" i="17"/>
  <c r="Q5111" i="17"/>
  <c r="Q5110" i="17"/>
  <c r="Q5109" i="17"/>
  <c r="Q5108" i="17"/>
  <c r="Q5107" i="17"/>
  <c r="Q5106" i="17"/>
  <c r="Q5105" i="17"/>
  <c r="Q5104" i="17"/>
  <c r="Q5103" i="17"/>
  <c r="Q5101" i="17"/>
  <c r="Q5100" i="17"/>
  <c r="Q5099" i="17"/>
  <c r="Q5098" i="17"/>
  <c r="Q5097" i="17"/>
  <c r="Q5096" i="17"/>
  <c r="Q5095" i="17"/>
  <c r="Q5094" i="17"/>
  <c r="Q5093" i="17"/>
  <c r="Q5092" i="17"/>
  <c r="Q5091" i="17"/>
  <c r="Q5090" i="17"/>
  <c r="Q5089" i="17"/>
  <c r="Q5088" i="17"/>
  <c r="Q5087" i="17"/>
  <c r="Q5086" i="17"/>
  <c r="Q5085" i="17"/>
  <c r="Q5084" i="17"/>
  <c r="Q5083" i="17"/>
  <c r="Q5082" i="17"/>
  <c r="Q5079" i="17"/>
  <c r="Q5078" i="17"/>
  <c r="Q5077" i="17"/>
  <c r="Q5076" i="17"/>
  <c r="Q5075" i="17"/>
  <c r="Q5073" i="17"/>
  <c r="Q5072" i="17"/>
  <c r="Q5071" i="17"/>
  <c r="Q5070" i="17"/>
  <c r="Q5068" i="17"/>
  <c r="Q5066" i="17"/>
  <c r="Q5065" i="17"/>
  <c r="Q5061" i="17"/>
  <c r="Q5060" i="17"/>
  <c r="Q5059" i="17"/>
  <c r="Q5058" i="17"/>
  <c r="Q5057" i="17"/>
  <c r="Q5056" i="17"/>
  <c r="Q5055" i="17"/>
  <c r="Q5053" i="17"/>
  <c r="Q5052" i="17"/>
  <c r="Q5050" i="17"/>
  <c r="Q5049" i="17"/>
  <c r="Q5048" i="17"/>
  <c r="Q5047" i="17"/>
  <c r="Q5045" i="17"/>
  <c r="Q5044" i="17"/>
  <c r="Q5043" i="17"/>
  <c r="Q5042" i="17"/>
  <c r="Q5041" i="17"/>
  <c r="Q5040" i="17"/>
  <c r="Q5039" i="17"/>
  <c r="Q5037" i="17"/>
  <c r="Q5036" i="17"/>
  <c r="Q5035" i="17"/>
  <c r="Q5034" i="17"/>
  <c r="Q5033" i="17"/>
  <c r="Q5031" i="17"/>
  <c r="Q5030" i="17"/>
  <c r="Q5029" i="17"/>
  <c r="Q5028" i="17"/>
  <c r="Q5026" i="17"/>
  <c r="Q5025" i="17"/>
  <c r="Q5024" i="17"/>
  <c r="Q5022" i="17"/>
  <c r="Q5021" i="17"/>
  <c r="Q5020" i="17"/>
  <c r="Q5019" i="17"/>
  <c r="Q5018" i="17"/>
  <c r="Q5017" i="17"/>
  <c r="Q5016" i="17"/>
  <c r="Q5015" i="17"/>
  <c r="Q5013" i="17"/>
  <c r="Q5012" i="17"/>
  <c r="Q5011" i="17"/>
  <c r="Q5010" i="17"/>
  <c r="Q5008" i="17"/>
  <c r="Q5007" i="17"/>
  <c r="Q5006" i="17"/>
  <c r="Q5005" i="17"/>
  <c r="Q5003" i="17"/>
  <c r="Q5002" i="17"/>
  <c r="Q5001" i="17"/>
  <c r="Q5000" i="17"/>
  <c r="Q4999" i="17"/>
  <c r="Q4998" i="17"/>
  <c r="Q4997" i="17"/>
  <c r="Q4994" i="17"/>
  <c r="Q4993" i="17"/>
  <c r="Q4992" i="17"/>
  <c r="Q4991" i="17"/>
  <c r="Q4990" i="17"/>
  <c r="Q4989" i="17"/>
  <c r="Q4988" i="17"/>
  <c r="Q4986" i="17"/>
  <c r="Q4985" i="17"/>
  <c r="Q4984" i="17"/>
  <c r="Q4983" i="17"/>
  <c r="Q4982" i="17"/>
  <c r="Q4981" i="17"/>
  <c r="Q4979" i="17"/>
  <c r="Q4978" i="17"/>
  <c r="Q4977" i="17"/>
  <c r="Q4976" i="17"/>
  <c r="Q4974" i="17"/>
  <c r="Q4971" i="17"/>
  <c r="Q4966" i="17"/>
  <c r="Q4965" i="17"/>
  <c r="Q4964" i="17"/>
  <c r="Q4963" i="17"/>
  <c r="Q4962" i="17"/>
  <c r="Q4961" i="17"/>
  <c r="Q4960" i="17"/>
  <c r="Q4959" i="17"/>
  <c r="Q4958" i="17"/>
  <c r="Q4957" i="17"/>
  <c r="Q4956" i="17"/>
  <c r="Q4955" i="17"/>
  <c r="Q4954" i="17"/>
  <c r="Q4953" i="17"/>
  <c r="Q4952" i="17"/>
  <c r="Q4951" i="17"/>
  <c r="Q4950" i="17"/>
  <c r="Q4949" i="17"/>
  <c r="Q4947" i="17"/>
  <c r="Q4946" i="17"/>
  <c r="Q4945" i="17"/>
  <c r="Q4944" i="17"/>
  <c r="Q4943" i="17"/>
  <c r="Q4942" i="17"/>
  <c r="Q4941" i="17"/>
  <c r="Q4940" i="17"/>
  <c r="Q4939" i="17"/>
  <c r="Q4938" i="17"/>
  <c r="Q4937" i="17"/>
  <c r="Q4936" i="17"/>
  <c r="Q4935" i="17"/>
  <c r="Q4934" i="17"/>
  <c r="Q4932" i="17"/>
  <c r="Q4931" i="17"/>
  <c r="Q4930" i="17"/>
  <c r="Q4929" i="17"/>
  <c r="Q4928" i="17"/>
  <c r="Q4927" i="17"/>
  <c r="Q4926" i="17"/>
  <c r="Q4924" i="17"/>
  <c r="Q4923" i="17"/>
  <c r="Q4922" i="17"/>
  <c r="Q4921" i="17"/>
  <c r="Q4920" i="17"/>
  <c r="Q4919" i="17"/>
  <c r="Q4918" i="17"/>
  <c r="Q4917" i="17"/>
  <c r="Q4916" i="17"/>
  <c r="Q4915" i="17"/>
  <c r="Q4914" i="17"/>
  <c r="Q4913" i="17"/>
  <c r="Q4912" i="17"/>
  <c r="Q4909" i="17"/>
  <c r="Q4907" i="17"/>
  <c r="Q4906" i="17"/>
  <c r="Q4905" i="17"/>
  <c r="Q4903" i="17"/>
  <c r="Q4902" i="17"/>
  <c r="Q4901" i="17"/>
  <c r="Q4898" i="17"/>
  <c r="Q4897" i="17"/>
  <c r="Q4895" i="17"/>
  <c r="Q4892" i="17"/>
  <c r="Q4889" i="17"/>
  <c r="Q4887" i="17"/>
  <c r="Q4886" i="17"/>
  <c r="Q4885" i="17"/>
  <c r="Q4884" i="17"/>
  <c r="Q4883" i="17"/>
  <c r="Q4882" i="17"/>
  <c r="Q4881" i="17"/>
  <c r="Q4880" i="17"/>
  <c r="Q4879" i="17"/>
  <c r="Q4878" i="17"/>
  <c r="Q4877" i="17"/>
  <c r="Q4876" i="17"/>
  <c r="Q4875" i="17"/>
  <c r="Q4874" i="17"/>
  <c r="Q4871" i="17"/>
  <c r="Q4870" i="17"/>
  <c r="Q4869" i="17"/>
  <c r="Q4868" i="17"/>
  <c r="Q4867" i="17"/>
  <c r="Q4866" i="17"/>
  <c r="Q4865" i="17"/>
  <c r="Q4864" i="17"/>
  <c r="Q4863" i="17"/>
  <c r="Q4862" i="17"/>
  <c r="Q4860" i="17"/>
  <c r="Q4859" i="17"/>
  <c r="Q4858" i="17"/>
  <c r="Q4857" i="17"/>
  <c r="Q4856" i="17"/>
  <c r="Q4855" i="17"/>
  <c r="Q4854" i="17"/>
  <c r="Q4852" i="17"/>
  <c r="Q4850" i="17"/>
  <c r="Q4849" i="17"/>
  <c r="Q4848" i="17"/>
  <c r="Q4846" i="17"/>
  <c r="Q4845" i="17"/>
  <c r="Q4844" i="17"/>
  <c r="Q4843" i="17"/>
  <c r="Q4841" i="17"/>
  <c r="Q4839" i="17"/>
  <c r="Q4838" i="17"/>
  <c r="Q4837" i="17"/>
  <c r="Q4835" i="17"/>
  <c r="Q4834" i="17"/>
  <c r="Q4833" i="17"/>
  <c r="Q4832" i="17"/>
  <c r="Q4831" i="17"/>
  <c r="Q4829" i="17"/>
  <c r="Q4828" i="17"/>
  <c r="Q4827" i="17"/>
  <c r="Q4826" i="17"/>
  <c r="Q4825" i="17"/>
  <c r="Q4824" i="17"/>
  <c r="Q4823" i="17"/>
  <c r="Q4820" i="17"/>
  <c r="Q4819" i="17"/>
  <c r="Q4818" i="17"/>
  <c r="Q4817" i="17"/>
  <c r="Q4816" i="17"/>
  <c r="Q4815" i="17"/>
  <c r="Q4814" i="17"/>
  <c r="Q4813" i="17"/>
  <c r="Q4812" i="17"/>
  <c r="Q4808" i="17"/>
  <c r="Q4807" i="17"/>
  <c r="Q4806" i="17"/>
  <c r="Q4805" i="17"/>
  <c r="Q4803" i="17"/>
  <c r="Q4802" i="17"/>
  <c r="Q4801" i="17"/>
  <c r="Q4800" i="17"/>
  <c r="Q4799" i="17"/>
  <c r="Q4798" i="17"/>
  <c r="Q4797" i="17"/>
  <c r="Q4796" i="17"/>
  <c r="Q4795" i="17"/>
  <c r="Q4794" i="17"/>
  <c r="Q4793" i="17"/>
  <c r="Q4791" i="17"/>
  <c r="Q4790" i="17"/>
  <c r="Q4788" i="17"/>
  <c r="Q4787" i="17"/>
  <c r="Q4786" i="17"/>
  <c r="Q4785" i="17"/>
  <c r="Q4784" i="17"/>
  <c r="Q4782" i="17"/>
  <c r="Q4781" i="17"/>
  <c r="Q4780" i="17"/>
  <c r="Q4778" i="17"/>
  <c r="Q4777" i="17"/>
  <c r="Q4775" i="17"/>
  <c r="Q4774" i="17"/>
  <c r="Q4773" i="17"/>
  <c r="Q4772" i="17"/>
  <c r="Q4771" i="17"/>
  <c r="Q4768" i="17"/>
  <c r="Q4767" i="17"/>
  <c r="Q4766" i="17"/>
  <c r="Q4764" i="17"/>
  <c r="Q4763" i="17"/>
  <c r="Q4762" i="17"/>
  <c r="Q4761" i="17"/>
  <c r="Q4760" i="17"/>
  <c r="Q4759" i="17"/>
  <c r="Q4756" i="17"/>
  <c r="Q4755" i="17"/>
  <c r="Q4754" i="17"/>
  <c r="Q4753" i="17"/>
  <c r="Q4751" i="17"/>
  <c r="Q4750" i="17"/>
  <c r="Q4749" i="17"/>
  <c r="Q4747" i="17"/>
  <c r="Q4744" i="17"/>
  <c r="Q4743" i="17"/>
  <c r="Q4742" i="17"/>
  <c r="Q4741" i="17"/>
  <c r="Q4740" i="17"/>
  <c r="Q4739" i="17"/>
  <c r="Q4736" i="17"/>
  <c r="Q4735" i="17"/>
  <c r="Q4733" i="17"/>
  <c r="Q4732" i="17"/>
  <c r="Q4731" i="17"/>
  <c r="Q4729" i="17"/>
  <c r="Q4728" i="17"/>
  <c r="Q4727" i="17"/>
  <c r="Q4726" i="17"/>
  <c r="Q4725" i="17"/>
  <c r="Q4724" i="17"/>
  <c r="Q4723" i="17"/>
  <c r="Q4722" i="17"/>
  <c r="Q4721" i="17"/>
  <c r="Q4719" i="17"/>
  <c r="Q4718" i="17"/>
  <c r="Q4717" i="17"/>
  <c r="Q4716" i="17"/>
  <c r="Q4715" i="17"/>
  <c r="Q4714" i="17"/>
  <c r="Q4713" i="17"/>
  <c r="Q4712" i="17"/>
  <c r="Q4711" i="17"/>
  <c r="Q4709" i="17"/>
  <c r="Q4707" i="17"/>
  <c r="Q4705" i="17"/>
  <c r="Q4704" i="17"/>
  <c r="Q4702" i="17"/>
  <c r="Q4701" i="17"/>
  <c r="Q4700" i="17"/>
  <c r="Q4699" i="17"/>
  <c r="Q4698" i="17"/>
  <c r="Q4697" i="17"/>
  <c r="Q4696" i="17"/>
  <c r="Q4695" i="17"/>
  <c r="Q4694" i="17"/>
  <c r="Q4693" i="17"/>
  <c r="Q4692" i="17"/>
  <c r="Q4691" i="17"/>
  <c r="Q4689" i="17"/>
  <c r="Q4688" i="17"/>
  <c r="Q4687" i="17"/>
  <c r="Q4686" i="17"/>
  <c r="Q4685" i="17"/>
  <c r="Q4684" i="17"/>
  <c r="Q4683" i="17"/>
  <c r="Q4681" i="17"/>
  <c r="Q4680" i="17"/>
  <c r="Q4679" i="17"/>
  <c r="Q4677" i="17"/>
  <c r="Q4676" i="17"/>
  <c r="Q4675" i="17"/>
  <c r="Q4674" i="17"/>
  <c r="Q4672" i="17"/>
  <c r="Q4671" i="17"/>
  <c r="Q4670" i="17"/>
  <c r="Q4669" i="17"/>
  <c r="Q4668" i="17"/>
  <c r="Q4667" i="17"/>
  <c r="Q4666" i="17"/>
  <c r="Q4665" i="17"/>
  <c r="Q4664" i="17"/>
  <c r="Q4663" i="17"/>
  <c r="Q4661" i="17"/>
  <c r="Q4660" i="17"/>
  <c r="Q4659" i="17"/>
  <c r="Q4658" i="17"/>
  <c r="Q4657" i="17"/>
  <c r="Q4656" i="17"/>
  <c r="Q4654" i="17"/>
  <c r="Q4653" i="17"/>
  <c r="Q4652" i="17"/>
  <c r="Q4651" i="17"/>
  <c r="Q4649" i="17"/>
  <c r="Q4648" i="17"/>
  <c r="Q4647" i="17"/>
  <c r="Q4646" i="17"/>
  <c r="Q4645" i="17"/>
  <c r="Q4644" i="17"/>
  <c r="Q4642" i="17"/>
  <c r="Q4641" i="17"/>
  <c r="Q4639" i="17"/>
  <c r="Q4638" i="17"/>
  <c r="Q4637" i="17"/>
  <c r="Q4635" i="17"/>
  <c r="Q4634" i="17"/>
  <c r="Q4633" i="17"/>
  <c r="Q4632" i="17"/>
  <c r="Q4631" i="17"/>
  <c r="Q4629" i="17"/>
  <c r="Q4628" i="17"/>
  <c r="Q4627" i="17"/>
  <c r="Q4626" i="17"/>
  <c r="Q4625" i="17"/>
  <c r="Q4624" i="17"/>
  <c r="Q4623" i="17"/>
  <c r="Q4622" i="17"/>
  <c r="Q4620" i="17"/>
  <c r="Q4619" i="17"/>
  <c r="Q4618" i="17"/>
  <c r="Q4615" i="17"/>
  <c r="Q4614" i="17"/>
  <c r="Q4612" i="17"/>
  <c r="Q4611" i="17"/>
  <c r="Q4610" i="17"/>
  <c r="Q4609" i="17"/>
  <c r="Q4608" i="17"/>
  <c r="Q4607" i="17"/>
  <c r="Q4606" i="17"/>
  <c r="Q4604" i="17"/>
  <c r="Q4603" i="17"/>
  <c r="Q4602" i="17"/>
  <c r="Q4601" i="17"/>
  <c r="Q4600" i="17"/>
  <c r="Q4598" i="17"/>
  <c r="Q4597" i="17"/>
  <c r="Q4596" i="17"/>
  <c r="Q4595" i="17"/>
  <c r="Q4594" i="17"/>
  <c r="Q4593" i="17"/>
  <c r="Q4591" i="17"/>
  <c r="Q4590" i="17"/>
  <c r="Q4589" i="17"/>
  <c r="Q4588" i="17"/>
  <c r="Q4585" i="17"/>
  <c r="Q4583" i="17"/>
  <c r="Q4582" i="17"/>
  <c r="Q4581" i="17"/>
  <c r="Q4580" i="17"/>
  <c r="Q4579" i="17"/>
  <c r="Q4578" i="17"/>
  <c r="Q4576" i="17"/>
  <c r="Q4575" i="17"/>
  <c r="Q4574" i="17"/>
  <c r="Q4572" i="17"/>
  <c r="Q4571" i="17"/>
  <c r="Q4569" i="17"/>
  <c r="Q4568" i="17"/>
  <c r="Q4567" i="17"/>
  <c r="Q4566" i="17"/>
  <c r="Q4565" i="17"/>
  <c r="Q4562" i="17"/>
  <c r="Q4561" i="17"/>
  <c r="Q4558" i="17"/>
  <c r="Q4556" i="17"/>
  <c r="Q4555" i="17"/>
  <c r="Q4553" i="17"/>
  <c r="Q4552" i="17"/>
  <c r="Q4551" i="17"/>
  <c r="Q4550" i="17"/>
  <c r="Q4549" i="17"/>
  <c r="Q4548" i="17"/>
  <c r="Q4547" i="17"/>
  <c r="Q4546" i="17"/>
  <c r="Q4545" i="17"/>
  <c r="Q4544" i="17"/>
  <c r="Q4542" i="17"/>
  <c r="Q4539" i="17"/>
  <c r="Q4538" i="17"/>
  <c r="Q4537" i="17"/>
  <c r="Q4535" i="17"/>
  <c r="Q4534" i="17"/>
  <c r="Q4532" i="17"/>
  <c r="Q4531" i="17"/>
  <c r="Q4529" i="17"/>
  <c r="Q4528" i="17"/>
  <c r="Q4527" i="17"/>
  <c r="Q4526" i="17"/>
  <c r="Q4525" i="17"/>
  <c r="Q4524" i="17"/>
  <c r="Q4522" i="17"/>
  <c r="Q4520" i="17"/>
  <c r="Q4516" i="17"/>
  <c r="Q4515" i="17"/>
  <c r="Q4513" i="17"/>
  <c r="Q4512" i="17"/>
  <c r="Q4511" i="17"/>
  <c r="Q4510" i="17"/>
  <c r="Q4509" i="17"/>
  <c r="Q4508" i="17"/>
  <c r="Q4507" i="17"/>
  <c r="Q4506" i="17"/>
  <c r="Q4505" i="17"/>
  <c r="Q4503" i="17"/>
  <c r="Q4502" i="17"/>
  <c r="Q4500" i="17"/>
  <c r="Q4499" i="17"/>
  <c r="Q4498" i="17"/>
  <c r="Q4497" i="17"/>
  <c r="Q4496" i="17"/>
  <c r="Q4493" i="17"/>
  <c r="Q4492" i="17"/>
  <c r="Q4489" i="17"/>
  <c r="Q4488" i="17"/>
  <c r="Q4486" i="17"/>
  <c r="Q4484" i="17"/>
  <c r="Q4483" i="17"/>
  <c r="Q4482" i="17"/>
  <c r="Q4480" i="17"/>
  <c r="Q4478" i="17"/>
  <c r="Q4477" i="17"/>
  <c r="Q4475" i="17"/>
  <c r="Q4474" i="17"/>
  <c r="Q4473" i="17"/>
  <c r="Q4472" i="17"/>
  <c r="Q4471" i="17"/>
  <c r="Q4470" i="17"/>
  <c r="Q4469" i="17"/>
  <c r="Q4468" i="17"/>
  <c r="Q4466" i="17"/>
  <c r="Q4465" i="17"/>
  <c r="Q4463" i="17"/>
  <c r="Q4462" i="17"/>
  <c r="Q4460" i="17"/>
  <c r="Q4459" i="17"/>
  <c r="Q4458" i="17"/>
  <c r="Q4457" i="17"/>
  <c r="Q4456" i="17"/>
  <c r="Q4455" i="17"/>
  <c r="Q4454" i="17"/>
  <c r="Q4453" i="17"/>
  <c r="Q4452" i="17"/>
  <c r="Q4451" i="17"/>
  <c r="Q4450" i="17"/>
  <c r="Q4449" i="17"/>
  <c r="Q4448" i="17"/>
  <c r="Q4447" i="17"/>
  <c r="Q4446" i="17"/>
  <c r="Q4445" i="17"/>
  <c r="Q4444" i="17"/>
  <c r="Q4443" i="17"/>
  <c r="Q4442" i="17"/>
  <c r="Q4441" i="17"/>
  <c r="Q4439" i="17"/>
  <c r="Q4438" i="17"/>
  <c r="Q4436" i="17"/>
  <c r="Q4435" i="17"/>
  <c r="Q4434" i="17"/>
  <c r="Q4432" i="17"/>
  <c r="Q4431" i="17"/>
  <c r="Q4429" i="17"/>
  <c r="Q4428" i="17"/>
  <c r="Q4426" i="17"/>
  <c r="Q4425" i="17"/>
  <c r="Q4424" i="17"/>
  <c r="Q4422" i="17"/>
  <c r="Q4421" i="17"/>
  <c r="Q4420" i="17"/>
  <c r="Q4419" i="17"/>
  <c r="Q4418" i="17"/>
  <c r="Q4417" i="17"/>
  <c r="Q4416" i="17"/>
  <c r="Q4415" i="17"/>
  <c r="Q4414" i="17"/>
  <c r="Q4411" i="17"/>
  <c r="Q4410" i="17"/>
  <c r="Q4409" i="17"/>
  <c r="Q4408" i="17"/>
  <c r="Q4406" i="17"/>
  <c r="Q4405" i="17"/>
  <c r="Q4404" i="17"/>
  <c r="Q4403" i="17"/>
  <c r="Q4401" i="17"/>
  <c r="Q4400" i="17"/>
  <c r="Q4399" i="17"/>
  <c r="Q4398" i="17"/>
  <c r="Q4397" i="17"/>
  <c r="Q4396" i="17"/>
  <c r="Q4395" i="17"/>
  <c r="Q4394" i="17"/>
  <c r="Q4393" i="17"/>
  <c r="Q4392" i="17"/>
  <c r="Q4391" i="17"/>
  <c r="Q4390" i="17"/>
  <c r="Q4389" i="17"/>
  <c r="Q4388" i="17"/>
  <c r="Q4387" i="17"/>
  <c r="Q4386" i="17"/>
  <c r="Q4385" i="17"/>
  <c r="Q4384" i="17"/>
  <c r="Q4383" i="17"/>
  <c r="Q4382" i="17"/>
  <c r="Q4381" i="17"/>
  <c r="Q4380" i="17"/>
  <c r="Q4379" i="17"/>
  <c r="Q4378" i="17"/>
  <c r="Q4377" i="17"/>
  <c r="Q4375" i="17"/>
  <c r="Q4374" i="17"/>
  <c r="Q4373" i="17"/>
  <c r="Q4372" i="17"/>
  <c r="Q4371" i="17"/>
  <c r="Q4370" i="17"/>
  <c r="Q4369" i="17"/>
  <c r="Q4367" i="17"/>
  <c r="Q4364" i="17"/>
  <c r="Q4363" i="17"/>
  <c r="Q4359" i="17"/>
  <c r="Q4358" i="17"/>
  <c r="Q4357" i="17"/>
  <c r="Q4356" i="17"/>
  <c r="Q4354" i="17"/>
  <c r="Q4353" i="17"/>
  <c r="Q4352" i="17"/>
  <c r="Q4351" i="17"/>
  <c r="Q4350" i="17"/>
  <c r="Q4349" i="17"/>
  <c r="Q4347" i="17"/>
  <c r="Q4346" i="17"/>
  <c r="Q4345" i="17"/>
  <c r="Q4343" i="17"/>
  <c r="Q4342" i="17"/>
  <c r="Q4341" i="17"/>
  <c r="Q4339" i="17"/>
  <c r="Q4337" i="17"/>
  <c r="Q4336" i="17"/>
  <c r="Q4335" i="17"/>
  <c r="Q4334" i="17"/>
  <c r="Q4333" i="17"/>
  <c r="Q4332" i="17"/>
  <c r="Q4331" i="17"/>
  <c r="Q4330" i="17"/>
  <c r="Q4329" i="17"/>
  <c r="Q4328" i="17"/>
  <c r="Q4326" i="17"/>
  <c r="Q4325" i="17"/>
  <c r="Q4324" i="17"/>
  <c r="Q4323" i="17"/>
  <c r="Q4322" i="17"/>
  <c r="Q4321" i="17"/>
  <c r="Q4320" i="17"/>
  <c r="Q4319" i="17"/>
  <c r="Q4318" i="17"/>
  <c r="Q4317" i="17"/>
  <c r="Q4316" i="17"/>
  <c r="Q4315" i="17"/>
  <c r="Q4314" i="17"/>
  <c r="Q4313" i="17"/>
  <c r="Q4312" i="17"/>
  <c r="Q4311" i="17"/>
  <c r="Q4310" i="17"/>
  <c r="Q4309" i="17"/>
  <c r="Q4308" i="17"/>
  <c r="Q4306" i="17"/>
  <c r="Q4305" i="17"/>
  <c r="Q4304" i="17"/>
  <c r="Q4303" i="17"/>
  <c r="Q4302" i="17"/>
  <c r="Q4301" i="17"/>
  <c r="Q4300" i="17"/>
  <c r="Q4299" i="17"/>
  <c r="Q4298" i="17"/>
  <c r="Q4297" i="17"/>
  <c r="Q4295" i="17"/>
  <c r="Q4294" i="17"/>
  <c r="Q4293" i="17"/>
  <c r="Q4292" i="17"/>
  <c r="Q4291" i="17"/>
  <c r="Q4290" i="17"/>
  <c r="Q4289" i="17"/>
  <c r="Q4288" i="17"/>
  <c r="Q4287" i="17"/>
  <c r="Q4285" i="17"/>
  <c r="Q4283" i="17"/>
  <c r="Q4282" i="17"/>
  <c r="Q4281" i="17"/>
  <c r="Q4280" i="17"/>
  <c r="Q4279" i="17"/>
  <c r="Q4278" i="17"/>
  <c r="Q4277" i="17"/>
  <c r="Q4276" i="17"/>
  <c r="Q4275" i="17"/>
  <c r="Q4274" i="17"/>
  <c r="Q4273" i="17"/>
  <c r="Q4271" i="17"/>
  <c r="Q4270" i="17"/>
  <c r="Q4268" i="17"/>
  <c r="Q4267" i="17"/>
  <c r="Q4266" i="17"/>
  <c r="Q4265" i="17"/>
  <c r="Q4264" i="17"/>
  <c r="Q4263" i="17"/>
  <c r="Q4262" i="17"/>
  <c r="Q4261" i="17"/>
  <c r="Q4260" i="17"/>
  <c r="Q4258" i="17"/>
  <c r="Q4256" i="17"/>
  <c r="Q4254" i="17"/>
  <c r="Q4252" i="17"/>
  <c r="Q4251" i="17"/>
  <c r="Q4250" i="17"/>
  <c r="Q4249" i="17"/>
  <c r="Q4248" i="17"/>
  <c r="Q4247" i="17"/>
  <c r="Q4246" i="17"/>
  <c r="Q4245" i="17"/>
  <c r="Q4244" i="17"/>
  <c r="Q4243" i="17"/>
  <c r="Q4242" i="17"/>
  <c r="Q4241" i="17"/>
  <c r="Q4240" i="17"/>
  <c r="Q4239" i="17"/>
  <c r="Q4238" i="17"/>
  <c r="Q4237" i="17"/>
  <c r="Q4236" i="17"/>
  <c r="Q4235" i="17"/>
  <c r="Q4234" i="17"/>
  <c r="Q4233" i="17"/>
  <c r="Q4231" i="17"/>
  <c r="Q4230" i="17"/>
  <c r="Q4228" i="17"/>
  <c r="Q4227" i="17"/>
  <c r="Q4226" i="17"/>
  <c r="Q4225" i="17"/>
  <c r="Q4224" i="17"/>
  <c r="Q4222" i="17"/>
  <c r="Q4220" i="17"/>
  <c r="Q4219" i="17"/>
  <c r="Q4218" i="17"/>
  <c r="Q4217" i="17"/>
  <c r="Q4216" i="17"/>
  <c r="Q4215" i="17"/>
  <c r="Q4214" i="17"/>
  <c r="Q4213" i="17"/>
  <c r="Q4212" i="17"/>
  <c r="Q4210" i="17"/>
  <c r="Q4209" i="17"/>
  <c r="Q4207" i="17"/>
  <c r="Q4206" i="17"/>
  <c r="Q4204" i="17"/>
  <c r="Q4203" i="17"/>
  <c r="Q4202" i="17"/>
  <c r="Q4201" i="17"/>
  <c r="Q4199" i="17"/>
  <c r="Q4198" i="17"/>
  <c r="Q4196" i="17"/>
  <c r="Q4194" i="17"/>
  <c r="Q4193" i="17"/>
  <c r="Q4192" i="17"/>
  <c r="Q4190" i="17"/>
  <c r="Q4189" i="17"/>
  <c r="Q4188" i="17"/>
  <c r="Q4187" i="17"/>
  <c r="Q4186" i="17"/>
  <c r="Q4185" i="17"/>
  <c r="Q4184" i="17"/>
  <c r="Q4183" i="17"/>
  <c r="Q4182" i="17"/>
  <c r="Q4180" i="17"/>
  <c r="Q4179" i="17"/>
  <c r="Q4178" i="17"/>
  <c r="Q4177" i="17"/>
  <c r="Q4176" i="17"/>
  <c r="Q4174" i="17"/>
  <c r="Q4173" i="17"/>
  <c r="Q4172" i="17"/>
  <c r="Q4170" i="17"/>
  <c r="Q4169" i="17"/>
  <c r="Q4168" i="17"/>
  <c r="Q4167" i="17"/>
  <c r="Q4166" i="17"/>
  <c r="Q4162" i="17"/>
  <c r="Q4161" i="17"/>
  <c r="Q4160" i="17"/>
  <c r="Q4159" i="17"/>
  <c r="Q4158" i="17"/>
  <c r="Q4157" i="17"/>
  <c r="Q4155" i="17"/>
  <c r="Q4154" i="17"/>
  <c r="Q4153" i="17"/>
  <c r="Q4152" i="17"/>
  <c r="Q4151" i="17"/>
  <c r="Q4150" i="17"/>
  <c r="Q4149" i="17"/>
  <c r="Q4147" i="17"/>
  <c r="Q4146" i="17"/>
  <c r="Q4145" i="17"/>
  <c r="Q4144" i="17"/>
  <c r="Q4140" i="17"/>
  <c r="Q4139" i="17"/>
  <c r="Q4138" i="17"/>
  <c r="Q4135" i="17"/>
  <c r="Q4134" i="17"/>
  <c r="Q4132" i="17"/>
  <c r="Q4131" i="17"/>
  <c r="Q4127" i="17"/>
  <c r="Q4126" i="17"/>
  <c r="Q4124" i="17"/>
  <c r="Q4122" i="17"/>
  <c r="Q4121" i="17"/>
  <c r="Q4120" i="17"/>
  <c r="Q4119" i="17"/>
  <c r="Q4118" i="17"/>
  <c r="Q4117" i="17"/>
  <c r="Q4116" i="17"/>
  <c r="Q4114" i="17"/>
  <c r="Q4113" i="17"/>
  <c r="Q4112" i="17"/>
  <c r="Q4111" i="17"/>
  <c r="Q4110" i="17"/>
  <c r="Q4108" i="17"/>
  <c r="Q4106" i="17"/>
  <c r="Q4105" i="17"/>
  <c r="Q4102" i="17"/>
  <c r="Q4101" i="17"/>
  <c r="Q4100" i="17"/>
  <c r="Q4098" i="17"/>
  <c r="Q4097" i="17"/>
  <c r="Q4096" i="17"/>
  <c r="Q4094" i="17"/>
  <c r="Q4093" i="17"/>
  <c r="Q4091" i="17"/>
  <c r="Q4090" i="17"/>
  <c r="Q4089" i="17"/>
  <c r="Q4087" i="17"/>
  <c r="Q4086" i="17"/>
  <c r="Q4084" i="17"/>
  <c r="Q4083" i="17"/>
  <c r="Q4081" i="17"/>
  <c r="Q4080" i="17"/>
  <c r="Q4079" i="17"/>
  <c r="Q4078" i="17"/>
  <c r="Q4077" i="17"/>
  <c r="Q4076" i="17"/>
  <c r="Q4075" i="17"/>
  <c r="Q4074" i="17"/>
  <c r="Q4072" i="17"/>
  <c r="Q4071" i="17"/>
  <c r="Q4070" i="17"/>
  <c r="Q4069" i="17"/>
  <c r="Q4067" i="17"/>
  <c r="Q4066" i="17"/>
  <c r="Q4065" i="17"/>
  <c r="Q4061" i="17"/>
  <c r="Q4060" i="17"/>
  <c r="Q4059" i="17"/>
  <c r="Q4058" i="17"/>
  <c r="Q4057" i="17"/>
  <c r="Q4056" i="17"/>
  <c r="Q4055" i="17"/>
  <c r="Q4054" i="17"/>
  <c r="Q4053" i="17"/>
  <c r="Q4052" i="17"/>
  <c r="Q4051" i="17"/>
  <c r="Q4050" i="17"/>
  <c r="Q4048" i="17"/>
  <c r="Q4047" i="17"/>
  <c r="Q4046" i="17"/>
  <c r="Q4045" i="17"/>
  <c r="Q4043" i="17"/>
  <c r="Q4042" i="17"/>
  <c r="Q4040" i="17"/>
  <c r="Q4039" i="17"/>
  <c r="Q4038" i="17"/>
  <c r="Q4037" i="17"/>
  <c r="Q4036" i="17"/>
  <c r="Q4033" i="17"/>
  <c r="Q4032" i="17"/>
  <c r="Q4031" i="17"/>
  <c r="Q4030" i="17"/>
  <c r="Q4028" i="17"/>
  <c r="Q4026" i="17"/>
  <c r="Q4025" i="17"/>
  <c r="Q4024" i="17"/>
  <c r="Q4023" i="17"/>
  <c r="Q4022" i="17"/>
  <c r="Q4020" i="17"/>
  <c r="Q4019" i="17"/>
  <c r="Q4018" i="17"/>
  <c r="Q4017" i="17"/>
  <c r="Q4016" i="17"/>
  <c r="Q4015" i="17"/>
  <c r="Q4014" i="17"/>
  <c r="Q4012" i="17"/>
  <c r="Q4011" i="17"/>
  <c r="Q4009" i="17"/>
  <c r="Q4007" i="17"/>
  <c r="Q4006" i="17"/>
  <c r="Q4005" i="17"/>
  <c r="Q4004" i="17"/>
  <c r="Q4002" i="17"/>
  <c r="Q4001" i="17"/>
  <c r="Q3999" i="17"/>
  <c r="Q3998" i="17"/>
  <c r="Q3996" i="17"/>
  <c r="Q3995" i="17"/>
  <c r="Q3994" i="17"/>
  <c r="Q3992" i="17"/>
  <c r="Q3991" i="17"/>
  <c r="Q3990" i="17"/>
  <c r="Q3989" i="17"/>
  <c r="Q3987" i="17"/>
  <c r="Q3986" i="17"/>
  <c r="Q3985" i="17"/>
  <c r="Q3983" i="17"/>
  <c r="Q3982" i="17"/>
  <c r="Q3981" i="17"/>
  <c r="Q3980" i="17"/>
  <c r="Q3979" i="17"/>
  <c r="Q3978" i="17"/>
  <c r="Q3977" i="17"/>
  <c r="Q3975" i="17"/>
  <c r="Q3974" i="17"/>
  <c r="Q3972" i="17"/>
  <c r="Q3971" i="17"/>
  <c r="Q3970" i="17"/>
  <c r="Q3969" i="17"/>
  <c r="Q3968" i="17"/>
  <c r="Q3967" i="17"/>
  <c r="Q3966" i="17"/>
  <c r="Q3965" i="17"/>
  <c r="Q3964" i="17"/>
  <c r="Q3962" i="17"/>
  <c r="Q3961" i="17"/>
  <c r="Q3960" i="17"/>
  <c r="Q3959" i="17"/>
  <c r="Q3958" i="17"/>
  <c r="Q3957" i="17"/>
  <c r="Q3956" i="17"/>
  <c r="Q3955" i="17"/>
  <c r="Q3953" i="17"/>
  <c r="Q3952" i="17"/>
  <c r="Q3951" i="17"/>
  <c r="Q3950" i="17"/>
  <c r="Q3948" i="17"/>
  <c r="Q3947" i="17"/>
  <c r="Q3946" i="17"/>
  <c r="Q3945" i="17"/>
  <c r="Q3943" i="17"/>
  <c r="Q3942" i="17"/>
  <c r="Q3941" i="17"/>
  <c r="Q3940" i="17"/>
  <c r="Q3938" i="17"/>
  <c r="Q3937" i="17"/>
  <c r="Q3936" i="17"/>
  <c r="Q3935" i="17"/>
  <c r="Q3933" i="17"/>
  <c r="Q3932" i="17"/>
  <c r="Q3931" i="17"/>
  <c r="Q3930" i="17"/>
  <c r="Q3928" i="17"/>
  <c r="Q3927" i="17"/>
  <c r="Q3926" i="17"/>
  <c r="Q3925" i="17"/>
  <c r="Q3924" i="17"/>
  <c r="Q3923" i="17"/>
  <c r="Q3921" i="17"/>
  <c r="Q3919" i="17"/>
  <c r="Q3918" i="17"/>
  <c r="Q3917" i="17"/>
  <c r="Q3916" i="17"/>
  <c r="Q3914" i="17"/>
  <c r="Q3913" i="17"/>
  <c r="Q3911" i="17"/>
  <c r="Q3910" i="17"/>
  <c r="Q3908" i="17"/>
  <c r="Q3907" i="17"/>
  <c r="Q3906" i="17"/>
  <c r="Q3905" i="17"/>
  <c r="Q3904" i="17"/>
  <c r="Q3902" i="17"/>
  <c r="Q3901" i="17"/>
  <c r="Q3900" i="17"/>
  <c r="Q3899" i="17"/>
  <c r="Q3897" i="17"/>
  <c r="Q3896" i="17"/>
  <c r="Q3895" i="17"/>
  <c r="Q3894" i="17"/>
  <c r="Q3893" i="17"/>
  <c r="Q3890" i="17"/>
  <c r="Q3889" i="17"/>
  <c r="Q3888" i="17"/>
  <c r="Q3886" i="17"/>
  <c r="Q3884" i="17"/>
  <c r="Q3883" i="17"/>
  <c r="Q3882" i="17"/>
  <c r="Q3881" i="17"/>
  <c r="Q3880" i="17"/>
  <c r="Q3878" i="17"/>
  <c r="Q3877" i="17"/>
  <c r="Q3876" i="17"/>
  <c r="Q3875" i="17"/>
  <c r="Q3874" i="17"/>
  <c r="Q3873" i="17"/>
  <c r="Q3871" i="17"/>
  <c r="Q3870" i="17"/>
  <c r="Q3869" i="17"/>
  <c r="Q3868" i="17"/>
  <c r="Q3865" i="17"/>
  <c r="Q3864" i="17"/>
  <c r="Q3863" i="17"/>
  <c r="Q3862" i="17"/>
  <c r="Q3861" i="17"/>
  <c r="Q3860" i="17"/>
  <c r="Q3859" i="17"/>
  <c r="Q3858" i="17"/>
  <c r="Q3857" i="17"/>
  <c r="Q3853" i="17"/>
  <c r="Q3852" i="17"/>
  <c r="Q3851" i="17"/>
  <c r="Q3849" i="17"/>
  <c r="Q3848" i="17"/>
  <c r="Q3847" i="17"/>
  <c r="Q3846" i="17"/>
  <c r="Q3845" i="17"/>
  <c r="Q3844" i="17"/>
  <c r="Q3843" i="17"/>
  <c r="Q3842" i="17"/>
  <c r="Q3841" i="17"/>
  <c r="Q3840" i="17"/>
  <c r="Q3839" i="17"/>
  <c r="Q3838" i="17"/>
  <c r="Q3836" i="17"/>
  <c r="Q3835" i="17"/>
  <c r="Q3834" i="17"/>
  <c r="Q3833" i="17"/>
  <c r="Q3832" i="17"/>
  <c r="Q3831" i="17"/>
  <c r="Q3830" i="17"/>
  <c r="Q3829" i="17"/>
  <c r="Q3827" i="17"/>
  <c r="Q3826" i="17"/>
  <c r="Q3825" i="17"/>
  <c r="Q3824" i="17"/>
  <c r="Q3823" i="17"/>
  <c r="Q3822" i="17"/>
  <c r="Q3821" i="17"/>
  <c r="Q3820" i="17"/>
  <c r="Q3819" i="17"/>
  <c r="Q3818" i="17"/>
  <c r="Q3817" i="17"/>
  <c r="Q3815" i="17"/>
  <c r="Q3814" i="17"/>
  <c r="Q3813" i="17"/>
  <c r="Q3812" i="17"/>
  <c r="Q3811" i="17"/>
  <c r="Q3810" i="17"/>
  <c r="Q3809" i="17"/>
  <c r="Q3808" i="17"/>
  <c r="Q3807" i="17"/>
  <c r="Q3806" i="17"/>
  <c r="Q3805" i="17"/>
  <c r="Q3804" i="17"/>
  <c r="Q3803" i="17"/>
  <c r="Q3802" i="17"/>
  <c r="Q3800" i="17"/>
  <c r="Q3799" i="17"/>
  <c r="Q3798" i="17"/>
  <c r="Q3797" i="17"/>
  <c r="Q3796" i="17"/>
  <c r="Q3794" i="17"/>
  <c r="Q3792" i="17"/>
  <c r="Q3790" i="17"/>
  <c r="Q3789" i="17"/>
  <c r="Q3788" i="17"/>
  <c r="Q3786" i="17"/>
  <c r="Q3784" i="17"/>
  <c r="Q3783" i="17"/>
  <c r="Q3782" i="17"/>
  <c r="Q3779" i="17"/>
  <c r="Q3778" i="17"/>
  <c r="Q3777" i="17"/>
  <c r="Q3776" i="17"/>
  <c r="Q3775" i="17"/>
  <c r="Q3774" i="17"/>
  <c r="Q3773" i="17"/>
  <c r="Q3772" i="17"/>
  <c r="Q3771" i="17"/>
  <c r="Q3770" i="17"/>
  <c r="Q3769" i="17"/>
  <c r="Q3767" i="17"/>
  <c r="Q3766" i="17"/>
  <c r="Q3765" i="17"/>
  <c r="Q3764" i="17"/>
  <c r="Q3763" i="17"/>
  <c r="Q3762" i="17"/>
  <c r="Q3761" i="17"/>
  <c r="Q3760" i="17"/>
  <c r="Q3758" i="17"/>
  <c r="Q3757" i="17"/>
  <c r="Q3756" i="17"/>
  <c r="Q3755" i="17"/>
  <c r="Q3754" i="17"/>
  <c r="Q3753" i="17"/>
  <c r="Q3752" i="17"/>
  <c r="Q3750" i="17"/>
  <c r="Q3749" i="17"/>
  <c r="Q3747" i="17"/>
  <c r="Q3746" i="17"/>
  <c r="Q3744" i="17"/>
  <c r="Q3743" i="17"/>
  <c r="Q3742" i="17"/>
  <c r="Q3741" i="17"/>
  <c r="Q3740" i="17"/>
  <c r="Q3739" i="17"/>
  <c r="Q3738" i="17"/>
  <c r="Q3737" i="17"/>
  <c r="Q3736" i="17"/>
  <c r="Q3734" i="17"/>
  <c r="Q3733" i="17"/>
  <c r="Q3732" i="17"/>
  <c r="Q3731" i="17"/>
  <c r="Q3730" i="17"/>
  <c r="Q3729" i="17"/>
  <c r="Q3728" i="17"/>
  <c r="Q3727" i="17"/>
  <c r="Q3726" i="17"/>
  <c r="Q3725" i="17"/>
  <c r="Q3724" i="17"/>
  <c r="Q3723" i="17"/>
  <c r="Q3722" i="17"/>
  <c r="Q3721" i="17"/>
  <c r="Q3720" i="17"/>
  <c r="Q3719" i="17"/>
  <c r="Q3718" i="17"/>
  <c r="Q3717" i="17"/>
  <c r="Q3716" i="17"/>
  <c r="Q3715" i="17"/>
  <c r="Q3714" i="17"/>
  <c r="Q3713" i="17"/>
  <c r="Q3712" i="17"/>
  <c r="Q3710" i="17"/>
  <c r="Q3709" i="17"/>
  <c r="Q3708" i="17"/>
  <c r="Q3707" i="17"/>
  <c r="Q3706" i="17"/>
  <c r="Q3705" i="17"/>
  <c r="Q3704" i="17"/>
  <c r="Q3702" i="17"/>
  <c r="Q3701" i="17"/>
  <c r="Q3700" i="17"/>
  <c r="Q3699" i="17"/>
  <c r="Q3698" i="17"/>
  <c r="Q3697" i="17"/>
  <c r="Q3695" i="17"/>
  <c r="Q3694" i="17"/>
  <c r="Q3693" i="17"/>
  <c r="Q3691" i="17"/>
  <c r="Q3690" i="17"/>
  <c r="Q3689" i="17"/>
  <c r="Q3688" i="17"/>
  <c r="Q3687" i="17"/>
  <c r="Q3686" i="17"/>
  <c r="Q3684" i="17"/>
  <c r="Q3682" i="17"/>
  <c r="Q3681" i="17"/>
  <c r="Q3680" i="17"/>
  <c r="Q3679" i="17"/>
  <c r="Q3678" i="17"/>
  <c r="Q3677" i="17"/>
  <c r="Q3676" i="17"/>
  <c r="Q3675" i="17"/>
  <c r="Q3674" i="17"/>
  <c r="Q3673" i="17"/>
  <c r="Q3672" i="17"/>
  <c r="Q3671" i="17"/>
  <c r="Q3670" i="17"/>
  <c r="Q3669" i="17"/>
  <c r="Q3668" i="17"/>
  <c r="Q3667" i="17"/>
  <c r="Q3666" i="17"/>
  <c r="Q3665" i="17"/>
  <c r="Q3664" i="17"/>
  <c r="Q3663" i="17"/>
  <c r="Q3662" i="17"/>
  <c r="Q3661" i="17"/>
  <c r="Q3660" i="17"/>
  <c r="Q3659" i="17"/>
  <c r="Q3658" i="17"/>
  <c r="Q3657" i="17"/>
  <c r="Q3656" i="17"/>
  <c r="Q3655" i="17"/>
  <c r="Q3654" i="17"/>
  <c r="Q3653" i="17"/>
  <c r="Q3652" i="17"/>
  <c r="Q3651" i="17"/>
  <c r="Q3650" i="17"/>
  <c r="Q3649" i="17"/>
  <c r="Q3648" i="17"/>
  <c r="Q3647" i="17"/>
  <c r="Q3646" i="17"/>
  <c r="Q3644" i="17"/>
  <c r="Q3643" i="17"/>
  <c r="Q3642" i="17"/>
  <c r="Q3641" i="17"/>
  <c r="Q3640" i="17"/>
  <c r="Q3639" i="17"/>
  <c r="Q3638" i="17"/>
  <c r="Q3637" i="17"/>
  <c r="Q3636" i="17"/>
  <c r="Q3635" i="17"/>
  <c r="Q3634" i="17"/>
  <c r="Q3633" i="17"/>
  <c r="Q3632" i="17"/>
  <c r="Q3630" i="17"/>
  <c r="Q3629" i="17"/>
  <c r="Q3627" i="17"/>
  <c r="Q3625" i="17"/>
  <c r="Q3624" i="17"/>
  <c r="Q3623" i="17"/>
  <c r="Q3622" i="17"/>
  <c r="Q3621" i="17"/>
  <c r="Q3620" i="17"/>
  <c r="Q3618" i="17"/>
  <c r="Q3615" i="17"/>
  <c r="Q3614" i="17"/>
  <c r="Q3612" i="17"/>
  <c r="Q3611" i="17"/>
  <c r="Q3610" i="17"/>
  <c r="Q3609" i="17"/>
  <c r="Q3608" i="17"/>
  <c r="Q3607" i="17"/>
  <c r="Q3605" i="17"/>
  <c r="Q3604" i="17"/>
  <c r="Q3602" i="17"/>
  <c r="Q3600" i="17"/>
  <c r="Q3598" i="17"/>
  <c r="Q3595" i="17"/>
  <c r="Q3594" i="17"/>
  <c r="Q3593" i="17"/>
  <c r="Q3592" i="17"/>
  <c r="Q3591" i="17"/>
  <c r="Q3590" i="17"/>
  <c r="Q3587" i="17"/>
  <c r="Q3586" i="17"/>
  <c r="Q3585" i="17"/>
  <c r="Q3584" i="17"/>
  <c r="Q3583" i="17"/>
  <c r="Q3581" i="17"/>
  <c r="Q3580" i="17"/>
  <c r="Q3579" i="17"/>
  <c r="Q3578" i="17"/>
  <c r="Q3576" i="17"/>
  <c r="Q3575" i="17"/>
  <c r="Q3573" i="17"/>
  <c r="Q3572" i="17"/>
  <c r="Q3571" i="17"/>
  <c r="Q3570" i="17"/>
  <c r="Q3569" i="17"/>
  <c r="Q3568" i="17"/>
  <c r="Q3567" i="17"/>
  <c r="Q3566" i="17"/>
  <c r="Q3565" i="17"/>
  <c r="Q3564" i="17"/>
  <c r="Q3563" i="17"/>
  <c r="Q3561" i="17"/>
  <c r="Q3560" i="17"/>
  <c r="Q3559" i="17"/>
  <c r="Q3558" i="17"/>
  <c r="Q3556" i="17"/>
  <c r="Q3555" i="17"/>
  <c r="Q3554" i="17"/>
  <c r="Q3553" i="17"/>
  <c r="Q3552" i="17"/>
  <c r="Q3551" i="17"/>
  <c r="Q3550" i="17"/>
  <c r="Q3549" i="17"/>
  <c r="Q3548" i="17"/>
  <c r="Q3547" i="17"/>
  <c r="Q3545" i="17"/>
  <c r="Q3544" i="17"/>
  <c r="Q3543" i="17"/>
  <c r="Q3542" i="17"/>
  <c r="Q3541" i="17"/>
  <c r="Q3540" i="17"/>
  <c r="Q3539" i="17"/>
  <c r="Q3538" i="17"/>
  <c r="Q3537" i="17"/>
  <c r="Q3536" i="17"/>
  <c r="Q3535" i="17"/>
  <c r="Q3534" i="17"/>
  <c r="Q3533" i="17"/>
  <c r="Q3532" i="17"/>
  <c r="Q3531" i="17"/>
  <c r="Q3529" i="17"/>
  <c r="Q3528" i="17"/>
  <c r="Q3527" i="17"/>
  <c r="Q3526" i="17"/>
  <c r="Q3525" i="17"/>
  <c r="Q3524" i="17"/>
  <c r="Q3523" i="17"/>
  <c r="Q3522" i="17"/>
  <c r="Q3521" i="17"/>
  <c r="Q3520" i="17"/>
  <c r="Q3519" i="17"/>
  <c r="Q3518" i="17"/>
  <c r="Q3517" i="17"/>
  <c r="Q3516" i="17"/>
  <c r="Q3515" i="17"/>
  <c r="Q3514" i="17"/>
  <c r="Q3513" i="17"/>
  <c r="Q3512" i="17"/>
  <c r="Q3511" i="17"/>
  <c r="Q3510" i="17"/>
  <c r="Q3509" i="17"/>
  <c r="Q3508" i="17"/>
  <c r="Q3505" i="17"/>
  <c r="Q3504" i="17"/>
  <c r="Q3503" i="17"/>
  <c r="Q3502" i="17"/>
  <c r="Q3501" i="17"/>
  <c r="Q3498" i="17"/>
  <c r="Q3497" i="17"/>
  <c r="Q3496" i="17"/>
  <c r="Q3495" i="17"/>
  <c r="Q3494" i="17"/>
  <c r="Q3493" i="17"/>
  <c r="Q3492" i="17"/>
  <c r="Q3491" i="17"/>
  <c r="Q3490" i="17"/>
  <c r="Q3488" i="17"/>
  <c r="Q3487" i="17"/>
  <c r="Q3486" i="17"/>
  <c r="Q3485" i="17"/>
  <c r="Q3484" i="17"/>
  <c r="Q3483" i="17"/>
  <c r="Q3481" i="17"/>
  <c r="Q3480" i="17"/>
  <c r="Q3478" i="17"/>
  <c r="Q3477" i="17"/>
  <c r="Q3476" i="17"/>
  <c r="Q3475" i="17"/>
  <c r="Q3474" i="17"/>
  <c r="Q3473" i="17"/>
  <c r="Q3472" i="17"/>
  <c r="Q3468" i="17"/>
  <c r="Q3467" i="17"/>
  <c r="Q3466" i="17"/>
  <c r="Q3465" i="17"/>
  <c r="Q3464" i="17"/>
  <c r="Q3463" i="17"/>
  <c r="Q3462" i="17"/>
  <c r="Q3459" i="17"/>
  <c r="Q3458" i="17"/>
  <c r="Q3457" i="17"/>
  <c r="Q3456" i="17"/>
  <c r="Q3455" i="17"/>
  <c r="Q3454" i="17"/>
  <c r="Q3450" i="17"/>
  <c r="Q3448" i="17"/>
  <c r="Q3447" i="17"/>
  <c r="Q3446" i="17"/>
  <c r="Q3445" i="17"/>
  <c r="Q3444" i="17"/>
  <c r="Q3443" i="17"/>
  <c r="Q3442" i="17"/>
  <c r="Q3441" i="17"/>
  <c r="Q3440" i="17"/>
  <c r="Q3439" i="17"/>
  <c r="Q3438" i="17"/>
  <c r="Q3437" i="17"/>
  <c r="Q3435" i="17"/>
  <c r="Q3434" i="17"/>
  <c r="Q3433" i="17"/>
  <c r="Q3432" i="17"/>
  <c r="Q3431" i="17"/>
  <c r="Q3430" i="17"/>
  <c r="Q3429" i="17"/>
  <c r="Q3426" i="17"/>
  <c r="Q3424" i="17"/>
  <c r="Q3423" i="17"/>
  <c r="Q3422" i="17"/>
  <c r="Q3421" i="17"/>
  <c r="Q3420" i="17"/>
  <c r="Q3419" i="17"/>
  <c r="Q3418" i="17"/>
  <c r="Q3417" i="17"/>
  <c r="Q3416" i="17"/>
  <c r="Q3415" i="17"/>
  <c r="Q3413" i="17"/>
  <c r="Q3412" i="17"/>
  <c r="Q3411" i="17"/>
  <c r="Q3410" i="17"/>
  <c r="Q3409" i="17"/>
  <c r="Q3408" i="17"/>
  <c r="Q3406" i="17"/>
  <c r="Q3405" i="17"/>
  <c r="Q3403" i="17"/>
  <c r="Q3402" i="17"/>
  <c r="Q3401" i="17"/>
  <c r="Q3400" i="17"/>
  <c r="Q3399" i="17"/>
  <c r="Q3398" i="17"/>
  <c r="Q3396" i="17"/>
  <c r="Q3395" i="17"/>
  <c r="Q3394" i="17"/>
  <c r="Q3393" i="17"/>
  <c r="Q3391" i="17"/>
  <c r="Q3390" i="17"/>
  <c r="Q3389" i="17"/>
  <c r="Q3387" i="17"/>
  <c r="Q3385" i="17"/>
  <c r="Q3383" i="17"/>
  <c r="Q3382" i="17"/>
  <c r="Q3381" i="17"/>
  <c r="Q3380" i="17"/>
  <c r="Q3378" i="17"/>
  <c r="Q3377" i="17"/>
  <c r="Q3376" i="17"/>
  <c r="Q3374" i="17"/>
  <c r="Q3373" i="17"/>
  <c r="Q3372" i="17"/>
  <c r="Q3371" i="17"/>
  <c r="Q3370" i="17"/>
  <c r="Q3369" i="17"/>
  <c r="Q3368" i="17"/>
  <c r="Q3366" i="17"/>
  <c r="Q3365" i="17"/>
  <c r="Q3364" i="17"/>
  <c r="Q3363" i="17"/>
  <c r="Q3362" i="17"/>
  <c r="Q3361" i="17"/>
  <c r="Q3360" i="17"/>
  <c r="Q3359" i="17"/>
  <c r="Q3358" i="17"/>
  <c r="Q3357" i="17"/>
  <c r="Q3356" i="17"/>
  <c r="Q3354" i="17"/>
  <c r="Q3353" i="17"/>
  <c r="Q3352" i="17"/>
  <c r="Q3351" i="17"/>
  <c r="Q3349" i="17"/>
  <c r="Q3347" i="17"/>
  <c r="Q3346" i="17"/>
  <c r="Q3343" i="17"/>
  <c r="Q3342" i="17"/>
  <c r="Q3341" i="17"/>
  <c r="Q3338" i="17"/>
  <c r="Q3337" i="17"/>
  <c r="Q3336" i="17"/>
  <c r="Q3335" i="17"/>
  <c r="Q3333" i="17"/>
  <c r="Q3332" i="17"/>
  <c r="Q3329" i="17"/>
  <c r="Q3328" i="17"/>
  <c r="Q3327" i="17"/>
  <c r="Q3326" i="17"/>
  <c r="Q3325" i="17"/>
  <c r="Q3324" i="17"/>
  <c r="Q3323" i="17"/>
  <c r="Q3320" i="17"/>
  <c r="Q3318" i="17"/>
  <c r="Q3317" i="17"/>
  <c r="Q3316" i="17"/>
  <c r="Q3315" i="17"/>
  <c r="Q3314" i="17"/>
  <c r="Q3313" i="17"/>
  <c r="Q3312" i="17"/>
  <c r="Q3311" i="17"/>
  <c r="Q3309" i="17"/>
  <c r="Q3308" i="17"/>
  <c r="Q3307" i="17"/>
  <c r="Q3306" i="17"/>
  <c r="Q3304" i="17"/>
  <c r="Q3303" i="17"/>
  <c r="Q3302" i="17"/>
  <c r="Q3301" i="17"/>
  <c r="Q3299" i="17"/>
  <c r="Q3298" i="17"/>
  <c r="Q3297" i="17"/>
  <c r="Q3296" i="17"/>
  <c r="Q3295" i="17"/>
  <c r="Q3293" i="17"/>
  <c r="Q3292" i="17"/>
  <c r="Q3291" i="17"/>
  <c r="Q3289" i="17"/>
  <c r="Q3288" i="17"/>
  <c r="Q3287" i="17"/>
  <c r="Q3285" i="17"/>
  <c r="Q3284" i="17"/>
  <c r="Q3282" i="17"/>
  <c r="Q3280" i="17"/>
  <c r="Q3279" i="17"/>
  <c r="Q3278" i="17"/>
  <c r="Q3277" i="17"/>
  <c r="Q3275" i="17"/>
  <c r="Q3274" i="17"/>
  <c r="Q3272" i="17"/>
  <c r="Q3271" i="17"/>
  <c r="Q3269" i="17"/>
  <c r="Q3268" i="17"/>
  <c r="Q3267" i="17"/>
  <c r="Q3266" i="17"/>
  <c r="Q3264" i="17"/>
  <c r="Q3261" i="17"/>
  <c r="Q3260" i="17"/>
  <c r="Q3259" i="17"/>
  <c r="Q3258" i="17"/>
  <c r="Q3257" i="17"/>
  <c r="Q3256" i="17"/>
  <c r="Q3253" i="17"/>
  <c r="Q3252" i="17"/>
  <c r="Q3249" i="17"/>
  <c r="Q3248" i="17"/>
  <c r="Q3247" i="17"/>
  <c r="Q3246" i="17"/>
  <c r="Q3245" i="17"/>
  <c r="Q3244" i="17"/>
  <c r="Q3242" i="17"/>
  <c r="Q3241" i="17"/>
  <c r="Q3240" i="17"/>
  <c r="Q3238" i="17"/>
  <c r="Q3237" i="17"/>
  <c r="Q3236" i="17"/>
  <c r="Q3235" i="17"/>
  <c r="Q3234" i="17"/>
  <c r="Q3233" i="17"/>
  <c r="Q3232" i="17"/>
  <c r="Q3231" i="17"/>
  <c r="Q3229" i="17"/>
  <c r="Q3227" i="17"/>
  <c r="Q3226" i="17"/>
  <c r="Q3225" i="17"/>
  <c r="Q3224" i="17"/>
  <c r="Q3223" i="17"/>
  <c r="Q3222" i="17"/>
  <c r="Q3221" i="17"/>
  <c r="Q3220" i="17"/>
  <c r="Q3219" i="17"/>
  <c r="Q3218" i="17"/>
  <c r="Q3217" i="17"/>
  <c r="Q3215" i="17"/>
  <c r="Q3213" i="17"/>
  <c r="Q3212" i="17"/>
  <c r="Q3211" i="17"/>
  <c r="Q3210" i="17"/>
  <c r="Q3209" i="17"/>
  <c r="Q3208" i="17"/>
  <c r="Q3207" i="17"/>
  <c r="Q3206" i="17"/>
  <c r="Q3203" i="17"/>
  <c r="Q3201" i="17"/>
  <c r="Q3199" i="17"/>
  <c r="Q3198" i="17"/>
  <c r="Q3197" i="17"/>
  <c r="Q3196" i="17"/>
  <c r="Q3194" i="17"/>
  <c r="Q3192" i="17"/>
  <c r="Q3191" i="17"/>
  <c r="Q3189" i="17"/>
  <c r="Q3188" i="17"/>
  <c r="Q3187" i="17"/>
  <c r="Q3186" i="17"/>
  <c r="Q3184" i="17"/>
  <c r="Q3183" i="17"/>
  <c r="Q3182" i="17"/>
  <c r="Q3181" i="17"/>
  <c r="Q3180" i="17"/>
  <c r="Q3179" i="17"/>
  <c r="Q3178" i="17"/>
  <c r="Q3177" i="17"/>
  <c r="Q3176" i="17"/>
  <c r="Q3175" i="17"/>
  <c r="Q3174" i="17"/>
  <c r="Q3173" i="17"/>
  <c r="Q3172" i="17"/>
  <c r="Q3171" i="17"/>
  <c r="Q3170" i="17"/>
  <c r="Q3169" i="17"/>
  <c r="Q3168" i="17"/>
  <c r="Q3165" i="17"/>
  <c r="Q3164" i="17"/>
  <c r="Q3162" i="17"/>
  <c r="Q3161" i="17"/>
  <c r="Q3160" i="17"/>
  <c r="Q3157" i="17"/>
  <c r="Q3155" i="17"/>
  <c r="Q3154" i="17"/>
  <c r="Q3150" i="17"/>
  <c r="Q3148" i="17"/>
  <c r="Q3147" i="17"/>
  <c r="Q3146" i="17"/>
  <c r="Q3145" i="17"/>
  <c r="Q3144" i="17"/>
  <c r="Q3143" i="17"/>
  <c r="Q3142" i="17"/>
  <c r="Q3141" i="17"/>
  <c r="Q3140" i="17"/>
  <c r="Q3139" i="17"/>
  <c r="Q3137" i="17"/>
  <c r="Q3136" i="17"/>
  <c r="Q3135" i="17"/>
  <c r="Q3134" i="17"/>
  <c r="Q3133" i="17"/>
  <c r="Q3131" i="17"/>
  <c r="Q3130" i="17"/>
  <c r="Q3129" i="17"/>
  <c r="Q3128" i="17"/>
  <c r="Q3127" i="17"/>
  <c r="Q3125" i="17"/>
  <c r="Q3124" i="17"/>
  <c r="Q3123" i="17"/>
  <c r="Q3122" i="17"/>
  <c r="Q3121" i="17"/>
  <c r="Q3120" i="17"/>
  <c r="Q3116" i="17"/>
  <c r="Q3115" i="17"/>
  <c r="Q3114" i="17"/>
  <c r="Q3113" i="17"/>
  <c r="Q3112" i="17"/>
  <c r="Q3111" i="17"/>
  <c r="Q3110" i="17"/>
  <c r="Q3109" i="17"/>
  <c r="Q3108" i="17"/>
  <c r="Q3107" i="17"/>
  <c r="Q3106" i="17"/>
  <c r="Q3105" i="17"/>
  <c r="Q3104" i="17"/>
  <c r="Q3103" i="17"/>
  <c r="Q3101" i="17"/>
  <c r="Q3098" i="17"/>
  <c r="Q3097" i="17"/>
  <c r="Q3096" i="17"/>
  <c r="Q3095" i="17"/>
  <c r="Q3093" i="17"/>
  <c r="Q3091" i="17"/>
  <c r="Q3090" i="17"/>
  <c r="Q3089" i="17"/>
  <c r="Q3088" i="17"/>
  <c r="Q3087" i="17"/>
  <c r="Q3085" i="17"/>
  <c r="Q3083" i="17"/>
  <c r="Q3082" i="17"/>
  <c r="Q3081" i="17"/>
  <c r="Q3080" i="17"/>
  <c r="Q3079" i="17"/>
  <c r="Q3078" i="17"/>
  <c r="Q3076" i="17"/>
  <c r="Q3075" i="17"/>
  <c r="Q3074" i="17"/>
  <c r="Q3073" i="17"/>
  <c r="Q3071" i="17"/>
  <c r="Q3070" i="17"/>
  <c r="Q3069" i="17"/>
  <c r="Q3068" i="17"/>
  <c r="Q3067" i="17"/>
  <c r="Q3065" i="17"/>
  <c r="Q3064" i="17"/>
  <c r="Q3063" i="17"/>
  <c r="Q3062" i="17"/>
  <c r="Q3061" i="17"/>
  <c r="Q3060" i="17"/>
  <c r="Q3057" i="17"/>
  <c r="Q3056" i="17"/>
  <c r="Q3055" i="17"/>
  <c r="Q3054" i="17"/>
  <c r="Q3053" i="17"/>
  <c r="Q3052" i="17"/>
  <c r="Q3050" i="17"/>
  <c r="Q3047" i="17"/>
  <c r="Q3046" i="17"/>
  <c r="Q3045" i="17"/>
  <c r="Q3044" i="17"/>
  <c r="Q3042" i="17"/>
  <c r="Q3039" i="17"/>
  <c r="Q3038" i="17"/>
  <c r="Q3035" i="17"/>
  <c r="Q3034" i="17"/>
  <c r="Q3033" i="17"/>
  <c r="Q3032" i="17"/>
  <c r="Q3031" i="17"/>
  <c r="Q3030" i="17"/>
  <c r="Q3029" i="17"/>
  <c r="Q3028" i="17"/>
  <c r="Q3027" i="17"/>
  <c r="Q3025" i="17"/>
  <c r="Q3024" i="17"/>
  <c r="Q3023" i="17"/>
  <c r="Q3022" i="17"/>
  <c r="Q3019" i="17"/>
  <c r="Q3018" i="17"/>
  <c r="Q3017" i="17"/>
  <c r="Q3016" i="17"/>
  <c r="Q3014" i="17"/>
  <c r="Q3012" i="17"/>
  <c r="Q3011" i="17"/>
  <c r="Q3010" i="17"/>
  <c r="Q3009" i="17"/>
  <c r="Q3008" i="17"/>
  <c r="Q3007" i="17"/>
  <c r="Q3006" i="17"/>
  <c r="Q3005" i="17"/>
  <c r="Q3002" i="17"/>
  <c r="Q2999" i="17"/>
  <c r="Q2998" i="17"/>
  <c r="Q2997" i="17"/>
  <c r="Q2996" i="17"/>
  <c r="Q2995" i="17"/>
  <c r="Q2994" i="17"/>
  <c r="Q2991" i="17"/>
  <c r="Q2989" i="17"/>
  <c r="Q2988" i="17"/>
  <c r="Q2986" i="17"/>
  <c r="Q2985" i="17"/>
  <c r="Q2984" i="17"/>
  <c r="Q2982" i="17"/>
  <c r="Q2981" i="17"/>
  <c r="Q2980" i="17"/>
  <c r="Q2979" i="17"/>
  <c r="Q2978" i="17"/>
  <c r="Q2976" i="17"/>
  <c r="Q2975" i="17"/>
  <c r="Q2974" i="17"/>
  <c r="Q2973" i="17"/>
  <c r="Q2972" i="17"/>
  <c r="Q2971" i="17"/>
  <c r="Q2970" i="17"/>
  <c r="Q2968" i="17"/>
  <c r="Q2967" i="17"/>
  <c r="Q2964" i="17"/>
  <c r="Q2962" i="17"/>
  <c r="Q2961" i="17"/>
  <c r="Q2960" i="17"/>
  <c r="Q2958" i="17"/>
  <c r="Q2957" i="17"/>
  <c r="Q2956" i="17"/>
  <c r="Q2955" i="17"/>
  <c r="Q2953" i="17"/>
  <c r="Q2951" i="17"/>
  <c r="Q2950" i="17"/>
  <c r="Q2948" i="17"/>
  <c r="Q2947" i="17"/>
  <c r="Q2944" i="17"/>
  <c r="Q2942" i="17"/>
  <c r="Q2941" i="17"/>
  <c r="Q2938" i="17"/>
  <c r="Q2937" i="17"/>
  <c r="Q2935" i="17"/>
  <c r="Q2933" i="17"/>
  <c r="Q2931" i="17"/>
  <c r="Q2930" i="17"/>
  <c r="Q2929" i="17"/>
  <c r="P2929" i="17"/>
  <c r="P1179" i="17"/>
  <c r="P1178" i="17"/>
  <c r="P1177" i="17"/>
  <c r="P1176" i="17"/>
  <c r="P1175" i="17"/>
  <c r="P1174" i="17"/>
  <c r="P1173" i="17"/>
  <c r="P1172" i="17"/>
  <c r="P1171" i="17"/>
  <c r="P1170" i="17"/>
  <c r="P1169" i="17"/>
  <c r="P1168" i="17"/>
  <c r="P1167" i="17"/>
  <c r="P1166" i="17"/>
  <c r="P1165" i="17"/>
  <c r="P1164" i="17"/>
  <c r="P1163" i="17"/>
  <c r="P1162" i="17"/>
  <c r="P1161" i="17"/>
  <c r="P1160" i="17"/>
  <c r="P1159" i="17"/>
  <c r="P1158" i="17"/>
  <c r="P1157" i="17"/>
  <c r="P1156" i="17"/>
  <c r="P1155" i="17"/>
  <c r="P1154" i="17"/>
  <c r="P1153" i="17"/>
  <c r="P1152" i="17"/>
  <c r="O203" i="15"/>
  <c r="O202" i="15"/>
  <c r="O201" i="15"/>
  <c r="O200" i="15"/>
  <c r="O199" i="15"/>
  <c r="O198" i="15"/>
  <c r="O197" i="15"/>
  <c r="O196" i="15"/>
  <c r="O195" i="15"/>
  <c r="O194" i="15"/>
  <c r="O193" i="15"/>
  <c r="O192" i="15"/>
  <c r="O191" i="15"/>
  <c r="O190" i="15"/>
  <c r="O189" i="15"/>
  <c r="O188" i="15"/>
  <c r="O187" i="15"/>
  <c r="O186" i="15"/>
  <c r="O185" i="15"/>
  <c r="O184" i="15"/>
  <c r="O183" i="15"/>
  <c r="O182" i="15"/>
  <c r="O181" i="15"/>
  <c r="O180" i="15"/>
  <c r="O179" i="15"/>
  <c r="E5303" i="13"/>
  <c r="M12" i="4" l="1"/>
  <c r="O12" i="4" s="1"/>
  <c r="H12" i="4"/>
  <c r="P1151" i="17" l="1"/>
  <c r="M1151" i="17"/>
  <c r="P1150" i="17"/>
  <c r="M1150" i="17"/>
  <c r="P1149" i="17"/>
  <c r="M1149" i="17"/>
  <c r="P1148" i="17"/>
  <c r="M1148" i="17"/>
  <c r="P1147" i="17"/>
  <c r="M1147" i="17"/>
  <c r="P1146" i="17"/>
  <c r="M1146" i="17"/>
  <c r="P1145" i="17"/>
  <c r="M1145" i="17"/>
  <c r="P1144" i="17"/>
  <c r="M1144" i="17"/>
  <c r="P1143" i="17"/>
  <c r="M1143" i="17"/>
  <c r="P1142" i="17"/>
  <c r="M1142" i="17"/>
  <c r="P1141" i="17"/>
  <c r="M1141" i="17"/>
  <c r="P1140" i="17"/>
  <c r="M1140" i="17"/>
  <c r="P1139" i="17"/>
  <c r="M1139" i="17"/>
  <c r="P1138" i="17"/>
  <c r="M1138" i="17"/>
  <c r="P1137" i="17"/>
  <c r="M1137" i="17"/>
  <c r="P1136" i="17"/>
  <c r="M1136" i="17"/>
  <c r="P1135" i="17"/>
  <c r="M1135" i="17"/>
  <c r="P1134" i="17"/>
  <c r="M1134" i="17"/>
  <c r="P1133" i="17"/>
  <c r="M1133" i="17"/>
  <c r="P1132" i="17"/>
  <c r="M1132" i="17"/>
  <c r="P1131" i="17"/>
  <c r="M1131" i="17"/>
  <c r="P1130" i="17"/>
  <c r="M1130" i="17"/>
  <c r="P1129" i="17"/>
  <c r="M1129" i="17"/>
  <c r="P1128" i="17"/>
  <c r="M1128" i="17"/>
  <c r="P1127" i="17"/>
  <c r="M1127" i="17"/>
  <c r="P1126" i="17"/>
  <c r="M1126" i="17"/>
  <c r="P1125" i="17"/>
  <c r="M1125" i="17"/>
  <c r="P1124" i="17"/>
  <c r="M1124" i="17"/>
  <c r="P1123" i="17"/>
  <c r="M1123" i="17"/>
  <c r="P1122" i="17"/>
  <c r="M1122" i="17"/>
  <c r="P1121" i="17"/>
  <c r="M1121" i="17"/>
  <c r="P1120" i="17"/>
  <c r="M1120" i="17"/>
  <c r="P1119" i="17"/>
  <c r="M1119" i="17"/>
  <c r="P1118" i="17"/>
  <c r="M1118" i="17"/>
  <c r="P1117" i="17"/>
  <c r="M1117" i="17"/>
  <c r="P1116" i="17"/>
  <c r="M1116" i="17"/>
  <c r="P1115" i="17"/>
  <c r="M1115" i="17"/>
  <c r="P1114" i="17"/>
  <c r="M1114" i="17"/>
  <c r="P1113" i="17"/>
  <c r="M1113" i="17"/>
  <c r="P1112" i="17"/>
  <c r="M1112" i="17"/>
  <c r="P1111" i="17"/>
  <c r="M1111" i="17"/>
  <c r="P1110" i="17"/>
  <c r="M1110" i="17"/>
  <c r="P1109" i="17"/>
  <c r="M1109" i="17"/>
  <c r="P1108" i="17"/>
  <c r="M1108" i="17"/>
  <c r="P1107" i="17"/>
  <c r="M1107" i="17"/>
  <c r="P1106" i="17"/>
  <c r="M1106" i="17"/>
  <c r="P1105" i="17"/>
  <c r="M1105" i="17"/>
  <c r="P1104" i="17"/>
  <c r="M1104" i="17"/>
  <c r="P1103" i="17"/>
  <c r="M1103" i="17"/>
  <c r="P1102" i="17"/>
  <c r="M1102" i="17"/>
  <c r="P1101" i="17"/>
  <c r="M1101" i="17"/>
  <c r="P1100" i="17"/>
  <c r="M1100" i="17"/>
  <c r="P1099" i="17"/>
  <c r="M1099" i="17"/>
  <c r="P1098" i="17"/>
  <c r="M1098" i="17"/>
  <c r="P1097" i="17"/>
  <c r="M1097" i="17"/>
  <c r="P1096" i="17"/>
  <c r="M1096" i="17"/>
  <c r="P1095" i="17"/>
  <c r="M1095" i="17"/>
  <c r="P1094" i="17"/>
  <c r="M1094" i="17"/>
  <c r="P1093" i="17"/>
  <c r="M1093" i="17"/>
  <c r="P1092" i="17"/>
  <c r="M1092" i="17"/>
  <c r="P1091" i="17"/>
  <c r="M1091" i="17"/>
  <c r="P1090" i="17"/>
  <c r="M1090" i="17"/>
  <c r="P1089" i="17"/>
  <c r="M1089" i="17"/>
  <c r="P1088" i="17"/>
  <c r="M1088" i="17"/>
  <c r="P1087" i="17"/>
  <c r="M1087" i="17"/>
  <c r="P1086" i="17"/>
  <c r="M1086" i="17"/>
  <c r="P1085" i="17"/>
  <c r="M1085" i="17"/>
  <c r="P1084" i="17"/>
  <c r="M1084" i="17"/>
  <c r="P1083" i="17"/>
  <c r="M1083" i="17"/>
  <c r="P1082" i="17"/>
  <c r="M1082" i="17"/>
  <c r="P1081" i="17"/>
  <c r="M1081" i="17"/>
  <c r="P1080" i="17"/>
  <c r="M1080" i="17"/>
  <c r="P1079" i="17"/>
  <c r="M1079" i="17"/>
  <c r="P1078" i="17"/>
  <c r="M1078" i="17"/>
  <c r="P1077" i="17"/>
  <c r="M1077" i="17"/>
  <c r="P1076" i="17"/>
  <c r="M1076" i="17"/>
  <c r="P1075" i="17"/>
  <c r="M1075" i="17"/>
  <c r="P1074" i="17"/>
  <c r="M1074" i="17"/>
  <c r="P1073" i="17"/>
  <c r="M1073" i="17"/>
  <c r="P1072" i="17"/>
  <c r="M1072" i="17"/>
  <c r="P1071" i="17"/>
  <c r="M1071" i="17"/>
  <c r="P1070" i="17"/>
  <c r="M1070" i="17"/>
  <c r="P1069" i="17"/>
  <c r="M1069" i="17"/>
  <c r="P1068" i="17"/>
  <c r="M1068" i="17"/>
  <c r="P1067" i="17"/>
  <c r="M1067" i="17"/>
  <c r="P1066" i="17"/>
  <c r="M1066" i="17"/>
  <c r="P1065" i="17"/>
  <c r="M1065" i="17"/>
  <c r="P1064" i="17"/>
  <c r="M1064" i="17"/>
  <c r="P1063" i="17"/>
  <c r="M1063" i="17"/>
  <c r="P1062" i="17"/>
  <c r="M1062" i="17"/>
  <c r="P1061" i="17"/>
  <c r="M1061" i="17"/>
  <c r="P1060" i="17"/>
  <c r="M1060" i="17"/>
  <c r="P1059" i="17"/>
  <c r="M1059" i="17"/>
  <c r="P1058" i="17"/>
  <c r="M1058" i="17"/>
  <c r="P1057" i="17"/>
  <c r="M1057" i="17"/>
  <c r="P1056" i="17"/>
  <c r="M1056" i="17"/>
  <c r="P1055" i="17"/>
  <c r="M1055" i="17"/>
  <c r="P1054" i="17"/>
  <c r="M1054" i="17"/>
  <c r="P1053" i="17"/>
  <c r="M1053" i="17"/>
  <c r="P1052" i="17"/>
  <c r="M1052" i="17"/>
  <c r="P1051" i="17"/>
  <c r="M1051" i="17"/>
  <c r="P1050" i="17"/>
  <c r="M1050" i="17"/>
  <c r="P1049" i="17"/>
  <c r="M1049" i="17"/>
  <c r="P1048" i="17"/>
  <c r="M1048" i="17"/>
  <c r="P1047" i="17"/>
  <c r="M1047" i="17"/>
  <c r="P1046" i="17"/>
  <c r="M1046" i="17"/>
  <c r="P1045" i="17"/>
  <c r="M1045" i="17"/>
  <c r="P1044" i="17"/>
  <c r="M1044" i="17"/>
  <c r="P1043" i="17"/>
  <c r="M1043" i="17"/>
  <c r="P1042" i="17"/>
  <c r="M1042" i="17"/>
  <c r="P1041" i="17"/>
  <c r="M1041" i="17"/>
  <c r="P1040" i="17"/>
  <c r="M1040" i="17"/>
  <c r="P1039" i="17"/>
  <c r="M1039" i="17"/>
  <c r="P1038" i="17"/>
  <c r="M1038" i="17"/>
  <c r="P1037" i="17"/>
  <c r="M1037" i="17"/>
  <c r="P1036" i="17"/>
  <c r="M1036" i="17"/>
  <c r="P1035" i="17"/>
  <c r="M1035" i="17"/>
  <c r="P1034" i="17"/>
  <c r="M1034" i="17"/>
  <c r="P1033" i="17"/>
  <c r="M1033" i="17"/>
  <c r="P1032" i="17"/>
  <c r="M1032" i="17"/>
  <c r="P1031" i="17"/>
  <c r="M1031" i="17"/>
  <c r="P1030" i="17"/>
  <c r="M1030" i="17"/>
  <c r="P1029" i="17"/>
  <c r="M1029" i="17"/>
  <c r="P1028" i="17"/>
  <c r="M1028" i="17"/>
  <c r="P1027" i="17"/>
  <c r="M1027" i="17"/>
  <c r="P1026" i="17"/>
  <c r="M1026" i="17"/>
  <c r="P1025" i="17"/>
  <c r="M1025" i="17"/>
  <c r="P1024" i="17"/>
  <c r="M1024" i="17"/>
  <c r="P1023" i="17"/>
  <c r="M1023" i="17"/>
  <c r="P1022" i="17"/>
  <c r="M1022" i="17"/>
  <c r="P1021" i="17"/>
  <c r="M1021" i="17"/>
  <c r="P1020" i="17"/>
  <c r="M1020" i="17"/>
  <c r="P1019" i="17"/>
  <c r="M1019" i="17"/>
  <c r="P1018" i="17"/>
  <c r="M1018" i="17"/>
  <c r="P1017" i="17"/>
  <c r="M1017" i="17"/>
  <c r="P1016" i="17"/>
  <c r="M1016" i="17"/>
  <c r="P1015" i="17"/>
  <c r="M1015" i="17"/>
  <c r="P1014" i="17"/>
  <c r="M1014" i="17"/>
  <c r="P1013" i="17"/>
  <c r="M1013" i="17"/>
  <c r="P1012" i="17"/>
  <c r="M1012" i="17"/>
  <c r="P1011" i="17"/>
  <c r="M1011" i="17"/>
  <c r="P1010" i="17"/>
  <c r="M1010" i="17"/>
  <c r="P1009" i="17"/>
  <c r="M1009" i="17"/>
  <c r="P1008" i="17"/>
  <c r="M1008" i="17"/>
  <c r="P1007" i="17"/>
  <c r="M1007" i="17"/>
  <c r="P1006" i="17"/>
  <c r="M1006" i="17"/>
  <c r="P1005" i="17"/>
  <c r="M1005" i="17"/>
  <c r="P1004" i="17"/>
  <c r="M1004" i="17"/>
  <c r="P1003" i="17"/>
  <c r="M1003" i="17"/>
  <c r="P1002" i="17"/>
  <c r="M1002" i="17"/>
  <c r="P1001" i="17"/>
  <c r="M1001" i="17"/>
  <c r="P1000" i="17"/>
  <c r="M1000" i="17"/>
  <c r="P999" i="17"/>
  <c r="M999" i="17"/>
  <c r="P998" i="17"/>
  <c r="M998" i="17"/>
  <c r="P997" i="17"/>
  <c r="M997" i="17"/>
  <c r="P996" i="17"/>
  <c r="M996" i="17"/>
  <c r="P995" i="17"/>
  <c r="M995" i="17"/>
  <c r="P994" i="17"/>
  <c r="M994" i="17"/>
  <c r="P993" i="17"/>
  <c r="M993" i="17"/>
  <c r="P992" i="17"/>
  <c r="M992" i="17"/>
  <c r="P991" i="17"/>
  <c r="M991" i="17"/>
  <c r="P990" i="17"/>
  <c r="M990" i="17"/>
  <c r="P989" i="17"/>
  <c r="M989" i="17"/>
  <c r="P988" i="17"/>
  <c r="M988" i="17"/>
  <c r="P987" i="17"/>
  <c r="M987" i="17"/>
  <c r="P986" i="17"/>
  <c r="M986" i="17"/>
  <c r="P985" i="17"/>
  <c r="M985" i="17"/>
  <c r="P984" i="17"/>
  <c r="M984" i="17"/>
  <c r="P983" i="17"/>
  <c r="M983" i="17"/>
  <c r="P982" i="17"/>
  <c r="M982" i="17"/>
  <c r="P981" i="17"/>
  <c r="M981" i="17"/>
  <c r="P980" i="17"/>
  <c r="M980" i="17"/>
  <c r="P979" i="17"/>
  <c r="M979" i="17"/>
  <c r="P978" i="17"/>
  <c r="M978" i="17"/>
  <c r="P977" i="17"/>
  <c r="M977" i="17"/>
  <c r="P976" i="17"/>
  <c r="M976" i="17"/>
  <c r="P975" i="17"/>
  <c r="M975" i="17"/>
  <c r="P974" i="17"/>
  <c r="M974" i="17"/>
  <c r="P973" i="17"/>
  <c r="M973" i="17"/>
  <c r="P972" i="17"/>
  <c r="M972" i="17"/>
  <c r="P971" i="17"/>
  <c r="M971" i="17"/>
  <c r="P970" i="17"/>
  <c r="M970" i="17"/>
  <c r="P969" i="17"/>
  <c r="M969" i="17"/>
  <c r="P968" i="17"/>
  <c r="M968" i="17"/>
  <c r="P967" i="17"/>
  <c r="M967" i="17"/>
  <c r="P966" i="17"/>
  <c r="M966" i="17"/>
  <c r="P965" i="17"/>
  <c r="M965" i="17"/>
  <c r="P964" i="17"/>
  <c r="M964" i="17"/>
  <c r="P963" i="17"/>
  <c r="M963" i="17"/>
  <c r="P962" i="17"/>
  <c r="M962" i="17"/>
  <c r="P961" i="17"/>
  <c r="M961" i="17"/>
  <c r="P960" i="17"/>
  <c r="M960" i="17"/>
  <c r="P959" i="17"/>
  <c r="M959" i="17"/>
  <c r="P958" i="17"/>
  <c r="M958" i="17"/>
  <c r="P957" i="17"/>
  <c r="M957" i="17"/>
  <c r="P956" i="17"/>
  <c r="M956" i="17"/>
  <c r="P955" i="17"/>
  <c r="M955" i="17"/>
  <c r="P954" i="17"/>
  <c r="M954" i="17"/>
  <c r="P953" i="17"/>
  <c r="M953" i="17"/>
  <c r="P952" i="17"/>
  <c r="M952" i="17"/>
  <c r="P951" i="17"/>
  <c r="M951" i="17"/>
  <c r="P950" i="17"/>
  <c r="M950" i="17"/>
  <c r="P949" i="17"/>
  <c r="M949" i="17"/>
  <c r="P948" i="17"/>
  <c r="M948" i="17"/>
  <c r="P947" i="17"/>
  <c r="M947" i="17"/>
  <c r="P946" i="17"/>
  <c r="M946" i="17"/>
  <c r="P945" i="17"/>
  <c r="M945" i="17"/>
  <c r="P944" i="17"/>
  <c r="M944" i="17"/>
  <c r="P943" i="17"/>
  <c r="M943" i="17"/>
  <c r="P942" i="17"/>
  <c r="M942" i="17"/>
  <c r="P941" i="17"/>
  <c r="M941" i="17"/>
  <c r="P940" i="17"/>
  <c r="M940" i="17"/>
  <c r="P939" i="17"/>
  <c r="M939" i="17"/>
  <c r="P938" i="17"/>
  <c r="M938" i="17"/>
  <c r="P937" i="17"/>
  <c r="M937" i="17"/>
  <c r="P936" i="17"/>
  <c r="M936" i="17"/>
  <c r="P935" i="17"/>
  <c r="M935" i="17"/>
  <c r="P934" i="17"/>
  <c r="M934" i="17"/>
  <c r="P933" i="17"/>
  <c r="M933" i="17"/>
  <c r="P932" i="17"/>
  <c r="M932" i="17"/>
  <c r="P931" i="17"/>
  <c r="M931" i="17"/>
  <c r="P930" i="17"/>
  <c r="M930" i="17"/>
  <c r="P929" i="17"/>
  <c r="M929" i="17"/>
  <c r="P928" i="17"/>
  <c r="M928" i="17"/>
  <c r="P927" i="17"/>
  <c r="M927" i="17"/>
  <c r="P926" i="17"/>
  <c r="M926" i="17"/>
  <c r="P925" i="17"/>
  <c r="M925" i="17"/>
  <c r="P924" i="17"/>
  <c r="M924" i="17"/>
  <c r="P923" i="17"/>
  <c r="M923" i="17"/>
  <c r="P922" i="17"/>
  <c r="M922" i="17"/>
  <c r="P921" i="17"/>
  <c r="M921" i="17"/>
  <c r="P920" i="17"/>
  <c r="M920" i="17"/>
  <c r="P919" i="17"/>
  <c r="M919" i="17"/>
  <c r="P918" i="17"/>
  <c r="M918" i="17"/>
  <c r="P917" i="17"/>
  <c r="M917" i="17"/>
  <c r="P916" i="17"/>
  <c r="M916" i="17"/>
  <c r="P915" i="17"/>
  <c r="M915" i="17"/>
  <c r="P914" i="17"/>
  <c r="M914" i="17"/>
  <c r="P913" i="17"/>
  <c r="M913" i="17"/>
  <c r="P912" i="17"/>
  <c r="M912" i="17"/>
  <c r="P911" i="17"/>
  <c r="M911" i="17"/>
  <c r="P910" i="17"/>
  <c r="M910" i="17"/>
  <c r="P909" i="17"/>
  <c r="M909" i="17"/>
  <c r="P908" i="17"/>
  <c r="M908" i="17"/>
  <c r="P907" i="17"/>
  <c r="M907" i="17"/>
  <c r="P906" i="17"/>
  <c r="M906" i="17"/>
  <c r="P905" i="17"/>
  <c r="M905" i="17"/>
  <c r="P904" i="17"/>
  <c r="M904" i="17"/>
  <c r="P903" i="17"/>
  <c r="M903" i="17"/>
  <c r="P902" i="17"/>
  <c r="M902" i="17"/>
  <c r="P901" i="17"/>
  <c r="M901" i="17"/>
  <c r="P900" i="17"/>
  <c r="M900" i="17"/>
  <c r="P899" i="17"/>
  <c r="M899" i="17"/>
  <c r="P898" i="17"/>
  <c r="M898" i="17"/>
  <c r="P897" i="17"/>
  <c r="M897" i="17"/>
  <c r="P896" i="17"/>
  <c r="M896" i="17"/>
  <c r="P895" i="17"/>
  <c r="M895" i="17"/>
  <c r="P894" i="17"/>
  <c r="M894" i="17"/>
  <c r="P893" i="17"/>
  <c r="M893" i="17"/>
  <c r="P892" i="17"/>
  <c r="M892" i="17"/>
  <c r="P891" i="17"/>
  <c r="M891" i="17"/>
  <c r="P890" i="17"/>
  <c r="M890" i="17"/>
  <c r="P889" i="17"/>
  <c r="M889" i="17"/>
  <c r="P888" i="17"/>
  <c r="M888" i="17"/>
  <c r="P887" i="17"/>
  <c r="M887" i="17"/>
  <c r="P886" i="17"/>
  <c r="M886" i="17"/>
  <c r="P885" i="17"/>
  <c r="M885" i="17"/>
  <c r="P884" i="17"/>
  <c r="M884" i="17"/>
  <c r="P883" i="17"/>
  <c r="M883" i="17"/>
  <c r="P882" i="17"/>
  <c r="M882" i="17"/>
  <c r="P881" i="17"/>
  <c r="M881" i="17"/>
  <c r="P880" i="17"/>
  <c r="M880" i="17"/>
  <c r="P879" i="17"/>
  <c r="M879" i="17"/>
  <c r="P878" i="17"/>
  <c r="M878" i="17"/>
  <c r="P877" i="17"/>
  <c r="M877" i="17"/>
  <c r="P876" i="17"/>
  <c r="M876" i="17"/>
  <c r="P875" i="17"/>
  <c r="M875" i="17"/>
  <c r="P874" i="17"/>
  <c r="M874" i="17"/>
  <c r="P873" i="17"/>
  <c r="M873" i="17"/>
  <c r="P872" i="17"/>
  <c r="M872" i="17"/>
  <c r="P871" i="17"/>
  <c r="M871" i="17"/>
  <c r="P870" i="17"/>
  <c r="M870" i="17"/>
  <c r="P869" i="17"/>
  <c r="M869" i="17"/>
  <c r="P868" i="17"/>
  <c r="M868" i="17"/>
  <c r="P867" i="17"/>
  <c r="M867" i="17"/>
  <c r="P866" i="17"/>
  <c r="M866" i="17"/>
  <c r="P865" i="17"/>
  <c r="M865" i="17"/>
  <c r="P864" i="17"/>
  <c r="M864" i="17"/>
  <c r="P863" i="17"/>
  <c r="M863" i="17"/>
  <c r="P862" i="17"/>
  <c r="M862" i="17"/>
  <c r="P861" i="17"/>
  <c r="M861" i="17"/>
  <c r="P860" i="17"/>
  <c r="M860" i="17"/>
  <c r="P859" i="17"/>
  <c r="M859" i="17"/>
  <c r="P858" i="17"/>
  <c r="M858" i="17"/>
  <c r="P857" i="17"/>
  <c r="M857" i="17"/>
  <c r="P856" i="17"/>
  <c r="M856" i="17"/>
  <c r="P855" i="17"/>
  <c r="M855" i="17"/>
  <c r="P854" i="17"/>
  <c r="M854" i="17"/>
  <c r="P853" i="17"/>
  <c r="M853" i="17"/>
  <c r="P852" i="17"/>
  <c r="M852" i="17"/>
  <c r="P851" i="17"/>
  <c r="M851" i="17"/>
  <c r="P850" i="17"/>
  <c r="M850" i="17"/>
  <c r="P849" i="17"/>
  <c r="M849" i="17"/>
  <c r="P848" i="17"/>
  <c r="M848" i="17"/>
  <c r="P847" i="17"/>
  <c r="M847" i="17"/>
  <c r="P846" i="17"/>
  <c r="M846" i="17"/>
  <c r="P845" i="17"/>
  <c r="M845" i="17"/>
  <c r="P844" i="17"/>
  <c r="M844" i="17"/>
  <c r="P843" i="17"/>
  <c r="M843" i="17"/>
  <c r="P842" i="17"/>
  <c r="M842" i="17"/>
  <c r="P841" i="17"/>
  <c r="M841" i="17"/>
  <c r="P840" i="17"/>
  <c r="M840" i="17"/>
  <c r="P839" i="17"/>
  <c r="M839" i="17"/>
  <c r="P838" i="17"/>
  <c r="M838" i="17"/>
  <c r="P837" i="17"/>
  <c r="M837" i="17"/>
  <c r="P836" i="17"/>
  <c r="M836" i="17"/>
  <c r="P835" i="17"/>
  <c r="M835" i="17"/>
  <c r="P834" i="17"/>
  <c r="M834" i="17"/>
  <c r="P833" i="17"/>
  <c r="M833" i="17"/>
  <c r="P832" i="17"/>
  <c r="M832" i="17"/>
  <c r="P831" i="17"/>
  <c r="M831" i="17"/>
  <c r="P830" i="17"/>
  <c r="M830" i="17"/>
  <c r="P829" i="17"/>
  <c r="M829" i="17"/>
  <c r="P828" i="17"/>
  <c r="M828" i="17"/>
  <c r="P827" i="17"/>
  <c r="M827" i="17"/>
  <c r="P826" i="17"/>
  <c r="M826" i="17"/>
  <c r="P825" i="17"/>
  <c r="M825" i="17"/>
  <c r="P824" i="17"/>
  <c r="M824" i="17"/>
  <c r="P823" i="17"/>
  <c r="M823" i="17"/>
  <c r="P822" i="17"/>
  <c r="M822" i="17"/>
  <c r="P821" i="17"/>
  <c r="M821" i="17"/>
  <c r="P820" i="17"/>
  <c r="M820" i="17"/>
  <c r="P819" i="17"/>
  <c r="M819" i="17"/>
  <c r="P818" i="17"/>
  <c r="M818" i="17"/>
  <c r="P817" i="17"/>
  <c r="M817" i="17"/>
  <c r="P816" i="17"/>
  <c r="M816" i="17"/>
  <c r="P815" i="17"/>
  <c r="M815" i="17"/>
  <c r="P814" i="17"/>
  <c r="M814" i="17"/>
  <c r="P813" i="17"/>
  <c r="M813" i="17"/>
  <c r="P812" i="17"/>
  <c r="M812" i="17"/>
  <c r="P811" i="17"/>
  <c r="M811" i="17"/>
  <c r="P810" i="17"/>
  <c r="M810" i="17"/>
  <c r="P809" i="17"/>
  <c r="M809" i="17"/>
  <c r="P808" i="17"/>
  <c r="M808" i="17"/>
  <c r="P807" i="17"/>
  <c r="M807" i="17"/>
  <c r="P806" i="17"/>
  <c r="M806" i="17"/>
  <c r="P805" i="17"/>
  <c r="M805" i="17"/>
  <c r="P804" i="17"/>
  <c r="M804" i="17"/>
  <c r="P803" i="17"/>
  <c r="M803" i="17"/>
  <c r="P802" i="17"/>
  <c r="M802" i="17"/>
  <c r="P801" i="17"/>
  <c r="M801" i="17"/>
  <c r="P800" i="17"/>
  <c r="M800" i="17"/>
  <c r="P799" i="17"/>
  <c r="M799" i="17"/>
  <c r="P798" i="17"/>
  <c r="M798" i="17"/>
  <c r="P797" i="17"/>
  <c r="M797" i="17"/>
  <c r="P796" i="17"/>
  <c r="M796" i="17"/>
  <c r="P795" i="17"/>
  <c r="M795" i="17"/>
  <c r="P794" i="17"/>
  <c r="M794" i="17"/>
  <c r="P793" i="17"/>
  <c r="M793" i="17"/>
  <c r="P792" i="17"/>
  <c r="M792" i="17"/>
  <c r="P791" i="17"/>
  <c r="M791" i="17"/>
  <c r="P790" i="17"/>
  <c r="M790" i="17"/>
  <c r="P789" i="17"/>
  <c r="M789" i="17"/>
  <c r="P788" i="17"/>
  <c r="M788" i="17"/>
  <c r="P787" i="17"/>
  <c r="M787" i="17"/>
  <c r="P786" i="17"/>
  <c r="M786" i="17"/>
  <c r="P785" i="17"/>
  <c r="M785" i="17"/>
  <c r="P784" i="17"/>
  <c r="M784" i="17"/>
  <c r="P783" i="17"/>
  <c r="M783" i="17"/>
  <c r="P782" i="17"/>
  <c r="M782" i="17"/>
  <c r="P781" i="17"/>
  <c r="M781" i="17"/>
  <c r="P780" i="17"/>
  <c r="M780" i="17"/>
  <c r="P779" i="17"/>
  <c r="M779" i="17"/>
  <c r="P778" i="17"/>
  <c r="M778" i="17"/>
  <c r="P777" i="17"/>
  <c r="M777" i="17"/>
  <c r="P776" i="17"/>
  <c r="M776" i="17"/>
  <c r="P775" i="17"/>
  <c r="M775" i="17"/>
  <c r="P774" i="17"/>
  <c r="M774" i="17"/>
  <c r="P773" i="17"/>
  <c r="M773" i="17"/>
  <c r="P772" i="17"/>
  <c r="M772" i="17"/>
  <c r="P771" i="17"/>
  <c r="M771" i="17"/>
  <c r="P770" i="17"/>
  <c r="M770" i="17"/>
  <c r="P769" i="17"/>
  <c r="M769" i="17"/>
  <c r="P768" i="17"/>
  <c r="M768" i="17"/>
  <c r="P767" i="17"/>
  <c r="M767" i="17"/>
  <c r="P766" i="17"/>
  <c r="M766" i="17"/>
  <c r="P765" i="17"/>
  <c r="M765" i="17"/>
  <c r="P764" i="17"/>
  <c r="M764" i="17"/>
  <c r="P763" i="17"/>
  <c r="M763" i="17"/>
  <c r="P762" i="17"/>
  <c r="M762" i="17"/>
  <c r="P761" i="17"/>
  <c r="M761" i="17"/>
  <c r="P760" i="17"/>
  <c r="M760" i="17"/>
  <c r="P759" i="17"/>
  <c r="M759" i="17"/>
  <c r="P758" i="17"/>
  <c r="M758" i="17"/>
  <c r="P757" i="17"/>
  <c r="M757" i="17"/>
  <c r="P756" i="17"/>
  <c r="M756" i="17"/>
  <c r="P755" i="17"/>
  <c r="M755" i="17"/>
  <c r="P754" i="17"/>
  <c r="M754" i="17"/>
  <c r="P753" i="17"/>
  <c r="M753" i="17"/>
  <c r="P752" i="17"/>
  <c r="M752" i="17"/>
  <c r="P751" i="17"/>
  <c r="M751" i="17"/>
  <c r="P750" i="17"/>
  <c r="M750" i="17"/>
  <c r="P749" i="17"/>
  <c r="M749" i="17"/>
  <c r="P748" i="17"/>
  <c r="M748" i="17"/>
  <c r="P747" i="17"/>
  <c r="M747" i="17"/>
  <c r="P746" i="17"/>
  <c r="M746" i="17"/>
  <c r="P745" i="17"/>
  <c r="M745" i="17"/>
  <c r="P744" i="17"/>
  <c r="M744" i="17"/>
  <c r="P743" i="17"/>
  <c r="M743" i="17"/>
  <c r="P742" i="17"/>
  <c r="M742" i="17"/>
  <c r="P741" i="17"/>
  <c r="M741" i="17"/>
  <c r="P740" i="17"/>
  <c r="M740" i="17"/>
  <c r="P739" i="17"/>
  <c r="M739" i="17"/>
  <c r="P738" i="17"/>
  <c r="M738" i="17"/>
  <c r="P737" i="17"/>
  <c r="M737" i="17"/>
  <c r="P736" i="17"/>
  <c r="M736" i="17"/>
  <c r="P735" i="17"/>
  <c r="M735" i="17"/>
  <c r="P734" i="17"/>
  <c r="M734" i="17"/>
  <c r="P733" i="17"/>
  <c r="M733" i="17"/>
  <c r="P732" i="17"/>
  <c r="M732" i="17"/>
  <c r="P731" i="17"/>
  <c r="M731" i="17"/>
  <c r="P730" i="17"/>
  <c r="M730" i="17"/>
  <c r="P729" i="17"/>
  <c r="M729" i="17"/>
  <c r="P728" i="17"/>
  <c r="M728" i="17"/>
  <c r="P727" i="17"/>
  <c r="M727" i="17"/>
  <c r="P726" i="17"/>
  <c r="M726" i="17"/>
  <c r="P725" i="17"/>
  <c r="M725" i="17"/>
  <c r="P724" i="17"/>
  <c r="M724" i="17"/>
  <c r="P723" i="17"/>
  <c r="M723" i="17"/>
  <c r="P722" i="17"/>
  <c r="M722" i="17"/>
  <c r="P721" i="17"/>
  <c r="M721" i="17"/>
  <c r="P720" i="17"/>
  <c r="M720" i="17"/>
  <c r="P719" i="17"/>
  <c r="M719" i="17"/>
  <c r="P718" i="17"/>
  <c r="M718" i="17"/>
  <c r="P717" i="17"/>
  <c r="M717" i="17"/>
  <c r="P716" i="17"/>
  <c r="M716" i="17"/>
  <c r="P715" i="17"/>
  <c r="M715" i="17"/>
  <c r="P714" i="17"/>
  <c r="M714" i="17"/>
  <c r="P713" i="17"/>
  <c r="M713" i="17"/>
  <c r="P712" i="17"/>
  <c r="M712" i="17"/>
  <c r="P711" i="17"/>
  <c r="M711" i="17"/>
  <c r="P710" i="17"/>
  <c r="M710" i="17"/>
  <c r="P709" i="17"/>
  <c r="M709" i="17"/>
  <c r="P708" i="17"/>
  <c r="M708" i="17"/>
  <c r="P707" i="17"/>
  <c r="M707" i="17"/>
  <c r="P706" i="17"/>
  <c r="M706" i="17"/>
  <c r="P705" i="17"/>
  <c r="M705" i="17"/>
  <c r="P704" i="17"/>
  <c r="M704" i="17"/>
  <c r="P703" i="17"/>
  <c r="M703" i="17"/>
  <c r="P702" i="17"/>
  <c r="M702" i="17"/>
  <c r="P701" i="17"/>
  <c r="M701" i="17"/>
  <c r="P700" i="17"/>
  <c r="M700" i="17"/>
  <c r="P699" i="17"/>
  <c r="M699" i="17"/>
  <c r="P698" i="17"/>
  <c r="M698" i="17"/>
  <c r="P697" i="17"/>
  <c r="M697" i="17"/>
  <c r="P696" i="17"/>
  <c r="M696" i="17"/>
  <c r="P695" i="17"/>
  <c r="M695" i="17"/>
  <c r="P694" i="17"/>
  <c r="M694" i="17"/>
  <c r="P693" i="17"/>
  <c r="M693" i="17"/>
  <c r="P692" i="17"/>
  <c r="M692" i="17"/>
  <c r="P691" i="17"/>
  <c r="M691" i="17"/>
  <c r="P690" i="17"/>
  <c r="M690" i="17"/>
  <c r="P689" i="17"/>
  <c r="M689" i="17"/>
  <c r="P688" i="17"/>
  <c r="M688" i="17"/>
  <c r="P687" i="17"/>
  <c r="M687" i="17"/>
  <c r="P686" i="17"/>
  <c r="M686" i="17"/>
  <c r="P685" i="17"/>
  <c r="M685" i="17"/>
  <c r="P684" i="17"/>
  <c r="M684" i="17"/>
  <c r="P683" i="17"/>
  <c r="M683" i="17"/>
  <c r="P682" i="17"/>
  <c r="M682" i="17"/>
  <c r="P681" i="17"/>
  <c r="M681" i="17"/>
  <c r="P680" i="17"/>
  <c r="M680" i="17"/>
  <c r="P679" i="17"/>
  <c r="M679" i="17"/>
  <c r="P678" i="17"/>
  <c r="M678" i="17"/>
  <c r="P677" i="17"/>
  <c r="M677" i="17"/>
  <c r="P676" i="17"/>
  <c r="M676" i="17"/>
  <c r="P675" i="17"/>
  <c r="M675" i="17"/>
  <c r="P674" i="17"/>
  <c r="M674" i="17"/>
  <c r="P673" i="17"/>
  <c r="M673" i="17"/>
  <c r="P672" i="17"/>
  <c r="M672" i="17"/>
  <c r="P671" i="17"/>
  <c r="M671" i="17"/>
  <c r="P670" i="17"/>
  <c r="M670" i="17"/>
  <c r="P669" i="17"/>
  <c r="M669" i="17"/>
  <c r="P668" i="17"/>
  <c r="M668" i="17"/>
  <c r="P667" i="17"/>
  <c r="M667" i="17"/>
  <c r="P666" i="17"/>
  <c r="M666" i="17"/>
  <c r="P665" i="17"/>
  <c r="M665" i="17"/>
  <c r="P664" i="17"/>
  <c r="M664" i="17"/>
  <c r="P663" i="17"/>
  <c r="M663" i="17"/>
  <c r="P662" i="17"/>
  <c r="M662" i="17"/>
  <c r="P661" i="17"/>
  <c r="M661" i="17"/>
  <c r="P660" i="17"/>
  <c r="M660" i="17"/>
  <c r="P659" i="17"/>
  <c r="M659" i="17"/>
  <c r="P658" i="17"/>
  <c r="M658" i="17"/>
  <c r="P657" i="17"/>
  <c r="M657" i="17"/>
  <c r="P656" i="17"/>
  <c r="M656" i="17"/>
  <c r="P655" i="17"/>
  <c r="M655" i="17"/>
  <c r="P654" i="17"/>
  <c r="M654" i="17"/>
  <c r="P653" i="17"/>
  <c r="M653" i="17"/>
  <c r="P652" i="17"/>
  <c r="M652" i="17"/>
  <c r="P651" i="17"/>
  <c r="M651" i="17"/>
  <c r="P650" i="17"/>
  <c r="M650" i="17"/>
  <c r="P649" i="17"/>
  <c r="M649" i="17"/>
  <c r="P648" i="17"/>
  <c r="M648" i="17"/>
  <c r="P647" i="17"/>
  <c r="M647" i="17"/>
  <c r="P646" i="17"/>
  <c r="M646" i="17"/>
  <c r="P645" i="17"/>
  <c r="M645" i="17"/>
  <c r="P644" i="17"/>
  <c r="M644" i="17"/>
  <c r="P643" i="17"/>
  <c r="M643" i="17"/>
  <c r="P642" i="17"/>
  <c r="M642" i="17"/>
  <c r="P641" i="17"/>
  <c r="M641" i="17"/>
  <c r="P640" i="17"/>
  <c r="M640" i="17"/>
  <c r="P639" i="17"/>
  <c r="M639" i="17"/>
  <c r="P638" i="17"/>
  <c r="M638" i="17"/>
  <c r="P637" i="17"/>
  <c r="M637" i="17"/>
  <c r="P636" i="17"/>
  <c r="M636" i="17"/>
  <c r="P635" i="17"/>
  <c r="M635" i="17"/>
  <c r="P634" i="17"/>
  <c r="M634" i="17"/>
  <c r="P633" i="17"/>
  <c r="M633" i="17"/>
  <c r="P632" i="17"/>
  <c r="M632" i="17"/>
  <c r="P631" i="17"/>
  <c r="M631" i="17"/>
  <c r="P630" i="17"/>
  <c r="M630" i="17"/>
  <c r="P629" i="17"/>
  <c r="M629" i="17"/>
  <c r="P628" i="17"/>
  <c r="M628" i="17"/>
  <c r="P627" i="17"/>
  <c r="M627" i="17"/>
  <c r="P626" i="17"/>
  <c r="M626" i="17"/>
  <c r="P625" i="17"/>
  <c r="M625" i="17"/>
  <c r="P624" i="17"/>
  <c r="M624" i="17"/>
  <c r="P623" i="17"/>
  <c r="M623" i="17"/>
  <c r="P622" i="17"/>
  <c r="M622" i="17"/>
  <c r="P621" i="17"/>
  <c r="M621" i="17"/>
  <c r="P620" i="17"/>
  <c r="M620" i="17"/>
  <c r="P619" i="17"/>
  <c r="M619" i="17"/>
  <c r="P618" i="17"/>
  <c r="M618" i="17"/>
  <c r="P617" i="17"/>
  <c r="M617" i="17"/>
  <c r="P616" i="17"/>
  <c r="M616" i="17"/>
  <c r="P615" i="17"/>
  <c r="M615" i="17"/>
  <c r="P614" i="17"/>
  <c r="M614" i="17"/>
  <c r="P613" i="17"/>
  <c r="M613" i="17"/>
  <c r="P612" i="17"/>
  <c r="M612" i="17"/>
  <c r="P611" i="17"/>
  <c r="M611" i="17"/>
  <c r="P610" i="17"/>
  <c r="M610" i="17"/>
  <c r="P609" i="17"/>
  <c r="M609" i="17"/>
  <c r="P608" i="17"/>
  <c r="M608" i="17"/>
  <c r="P607" i="17"/>
  <c r="M607" i="17"/>
  <c r="P606" i="17"/>
  <c r="M606" i="17"/>
  <c r="P605" i="17"/>
  <c r="M605" i="17"/>
  <c r="P604" i="17"/>
  <c r="M604" i="17"/>
  <c r="P603" i="17"/>
  <c r="M603" i="17"/>
  <c r="P602" i="17"/>
  <c r="M602" i="17"/>
  <c r="P601" i="17"/>
  <c r="M601" i="17"/>
  <c r="P600" i="17"/>
  <c r="M600" i="17"/>
  <c r="P599" i="17"/>
  <c r="M599" i="17"/>
  <c r="P598" i="17"/>
  <c r="M598" i="17"/>
  <c r="P597" i="17"/>
  <c r="M597" i="17"/>
  <c r="P596" i="17"/>
  <c r="M596" i="17"/>
  <c r="P595" i="17"/>
  <c r="M595" i="17"/>
  <c r="P594" i="17"/>
  <c r="M594" i="17"/>
  <c r="P593" i="17"/>
  <c r="M593" i="17"/>
  <c r="P592" i="17"/>
  <c r="M592" i="17"/>
  <c r="P591" i="17"/>
  <c r="M591" i="17"/>
  <c r="P590" i="17"/>
  <c r="M590" i="17"/>
  <c r="P589" i="17"/>
  <c r="M589" i="17"/>
  <c r="P588" i="17"/>
  <c r="M588" i="17"/>
  <c r="P587" i="17"/>
  <c r="M587" i="17"/>
  <c r="P586" i="17"/>
  <c r="M586" i="17"/>
  <c r="P585" i="17"/>
  <c r="M585" i="17"/>
  <c r="P584" i="17"/>
  <c r="M584" i="17"/>
  <c r="P583" i="17"/>
  <c r="M583" i="17"/>
  <c r="P582" i="17"/>
  <c r="M582" i="17"/>
  <c r="P581" i="17"/>
  <c r="M581" i="17"/>
  <c r="P580" i="17"/>
  <c r="M580" i="17"/>
  <c r="P579" i="17"/>
  <c r="M579" i="17"/>
  <c r="P578" i="17"/>
  <c r="M578" i="17"/>
  <c r="P577" i="17"/>
  <c r="M577" i="17"/>
  <c r="P576" i="17"/>
  <c r="M576" i="17"/>
  <c r="P575" i="17"/>
  <c r="M575" i="17"/>
  <c r="P574" i="17"/>
  <c r="M574" i="17"/>
  <c r="P573" i="17"/>
  <c r="M573" i="17"/>
  <c r="P572" i="17"/>
  <c r="M572" i="17"/>
  <c r="P571" i="17"/>
  <c r="M571" i="17"/>
  <c r="P570" i="17"/>
  <c r="M570" i="17"/>
  <c r="P569" i="17"/>
  <c r="M569" i="17"/>
  <c r="P568" i="17"/>
  <c r="M568" i="17"/>
  <c r="P567" i="17"/>
  <c r="M567" i="17"/>
  <c r="P566" i="17"/>
  <c r="M566" i="17"/>
  <c r="P565" i="17"/>
  <c r="M565" i="17"/>
  <c r="P564" i="17"/>
  <c r="M564" i="17"/>
  <c r="P563" i="17"/>
  <c r="M563" i="17"/>
  <c r="P562" i="17"/>
  <c r="M562" i="17"/>
  <c r="P561" i="17"/>
  <c r="M561" i="17"/>
  <c r="P560" i="17"/>
  <c r="M560" i="17"/>
  <c r="P559" i="17"/>
  <c r="M559" i="17"/>
  <c r="P558" i="17"/>
  <c r="M558" i="17"/>
  <c r="P557" i="17"/>
  <c r="M557" i="17"/>
  <c r="P556" i="17"/>
  <c r="M556" i="17"/>
  <c r="P555" i="17"/>
  <c r="M555" i="17"/>
  <c r="P554" i="17"/>
  <c r="M554" i="17"/>
  <c r="P553" i="17"/>
  <c r="M553" i="17"/>
  <c r="P552" i="17"/>
  <c r="M552" i="17"/>
  <c r="P551" i="17"/>
  <c r="M551" i="17"/>
  <c r="P550" i="17"/>
  <c r="M550" i="17"/>
  <c r="P549" i="17"/>
  <c r="M549" i="17"/>
  <c r="P548" i="17"/>
  <c r="M548" i="17"/>
  <c r="P547" i="17"/>
  <c r="M547" i="17"/>
  <c r="P546" i="17"/>
  <c r="M546" i="17"/>
  <c r="P545" i="17"/>
  <c r="M545" i="17"/>
  <c r="P544" i="17"/>
  <c r="M544" i="17"/>
  <c r="P543" i="17"/>
  <c r="M543" i="17"/>
  <c r="P542" i="17"/>
  <c r="M542" i="17"/>
  <c r="P541" i="17"/>
  <c r="M541" i="17"/>
  <c r="P540" i="17"/>
  <c r="M540" i="17"/>
  <c r="P539" i="17"/>
  <c r="M539" i="17"/>
  <c r="P538" i="17"/>
  <c r="M538" i="17"/>
  <c r="P537" i="17"/>
  <c r="M537" i="17"/>
  <c r="P536" i="17"/>
  <c r="M536" i="17"/>
  <c r="P535" i="17"/>
  <c r="M535" i="17"/>
  <c r="P534" i="17"/>
  <c r="M534" i="17"/>
  <c r="P533" i="17"/>
  <c r="M533" i="17"/>
  <c r="P532" i="17"/>
  <c r="M532" i="17"/>
  <c r="P531" i="17"/>
  <c r="M531" i="17"/>
  <c r="P530" i="17"/>
  <c r="M530" i="17"/>
  <c r="P529" i="17"/>
  <c r="M529" i="17"/>
  <c r="P528" i="17"/>
  <c r="M528" i="17"/>
  <c r="P527" i="17"/>
  <c r="M527" i="17"/>
  <c r="P526" i="17"/>
  <c r="M526" i="17"/>
  <c r="P525" i="17"/>
  <c r="M525" i="17"/>
  <c r="P524" i="17"/>
  <c r="M524" i="17"/>
  <c r="P523" i="17"/>
  <c r="M523" i="17"/>
  <c r="P522" i="17"/>
  <c r="M522" i="17"/>
  <c r="P521" i="17"/>
  <c r="M521" i="17"/>
  <c r="P520" i="17"/>
  <c r="M520" i="17"/>
  <c r="P519" i="17"/>
  <c r="M519" i="17"/>
  <c r="P518" i="17"/>
  <c r="M518" i="17"/>
  <c r="P517" i="17"/>
  <c r="M517" i="17"/>
  <c r="P516" i="17"/>
  <c r="M516" i="17"/>
  <c r="P515" i="17"/>
  <c r="M515" i="17"/>
  <c r="P514" i="17"/>
  <c r="M514" i="17"/>
  <c r="P513" i="17"/>
  <c r="M513" i="17"/>
  <c r="P512" i="17"/>
  <c r="M512" i="17"/>
  <c r="P511" i="17"/>
  <c r="M511" i="17"/>
  <c r="P510" i="17"/>
  <c r="M510" i="17"/>
  <c r="P509" i="17"/>
  <c r="M509" i="17"/>
  <c r="P508" i="17"/>
  <c r="M508" i="17"/>
  <c r="P507" i="17"/>
  <c r="M507" i="17"/>
  <c r="P506" i="17"/>
  <c r="M506" i="17"/>
  <c r="P505" i="17"/>
  <c r="M505" i="17"/>
  <c r="P504" i="17"/>
  <c r="M504" i="17"/>
  <c r="P503" i="17"/>
  <c r="M503" i="17"/>
  <c r="P502" i="17"/>
  <c r="M502" i="17"/>
  <c r="P501" i="17"/>
  <c r="M501" i="17"/>
  <c r="P500" i="17"/>
  <c r="M500" i="17"/>
  <c r="P499" i="17"/>
  <c r="M499" i="17"/>
  <c r="P498" i="17"/>
  <c r="M498" i="17"/>
  <c r="P497" i="17"/>
  <c r="M497" i="17"/>
  <c r="P496" i="17"/>
  <c r="M496" i="17"/>
  <c r="P495" i="17"/>
  <c r="M495" i="17"/>
  <c r="P494" i="17"/>
  <c r="M494" i="17"/>
  <c r="P493" i="17"/>
  <c r="M493" i="17"/>
  <c r="P492" i="17"/>
  <c r="M492" i="17"/>
  <c r="P491" i="17"/>
  <c r="M491" i="17"/>
  <c r="P490" i="17"/>
  <c r="M490" i="17"/>
  <c r="P489" i="17"/>
  <c r="M489" i="17"/>
  <c r="P488" i="17"/>
  <c r="M488" i="17"/>
  <c r="P487" i="17"/>
  <c r="M487" i="17"/>
  <c r="P486" i="17"/>
  <c r="M486" i="17"/>
  <c r="P485" i="17"/>
  <c r="M485" i="17"/>
  <c r="P484" i="17"/>
  <c r="M484" i="17"/>
  <c r="P483" i="17"/>
  <c r="M483" i="17"/>
  <c r="P482" i="17"/>
  <c r="M482" i="17"/>
  <c r="P481" i="17"/>
  <c r="M481" i="17"/>
  <c r="P480" i="17"/>
  <c r="M480" i="17"/>
  <c r="P479" i="17"/>
  <c r="M479" i="17"/>
  <c r="P478" i="17"/>
  <c r="M478" i="17"/>
  <c r="P477" i="17"/>
  <c r="M477" i="17"/>
  <c r="P476" i="17"/>
  <c r="M476" i="17"/>
  <c r="P475" i="17"/>
  <c r="M475" i="17"/>
  <c r="P474" i="17"/>
  <c r="M474" i="17"/>
  <c r="P473" i="17"/>
  <c r="M473" i="17"/>
  <c r="P472" i="17"/>
  <c r="M472" i="17"/>
  <c r="P471" i="17"/>
  <c r="M471" i="17"/>
  <c r="P470" i="17"/>
  <c r="M470" i="17"/>
  <c r="P469" i="17"/>
  <c r="M469" i="17"/>
  <c r="P468" i="17"/>
  <c r="M468" i="17"/>
  <c r="P467" i="17"/>
  <c r="M467" i="17"/>
  <c r="P466" i="17"/>
  <c r="M466" i="17"/>
  <c r="P465" i="17"/>
  <c r="M465" i="17"/>
  <c r="P464" i="17"/>
  <c r="M464" i="17"/>
  <c r="P463" i="17"/>
  <c r="M463" i="17"/>
  <c r="P462" i="17"/>
  <c r="M462" i="17"/>
  <c r="P461" i="17"/>
  <c r="M461" i="17"/>
  <c r="P460" i="17"/>
  <c r="M460" i="17"/>
  <c r="P459" i="17"/>
  <c r="M459" i="17"/>
  <c r="P458" i="17"/>
  <c r="M458" i="17"/>
  <c r="P457" i="17"/>
  <c r="M457" i="17"/>
  <c r="P456" i="17"/>
  <c r="M456" i="17"/>
  <c r="P455" i="17"/>
  <c r="M455" i="17"/>
  <c r="P454" i="17"/>
  <c r="M454" i="17"/>
  <c r="P453" i="17"/>
  <c r="M453" i="17"/>
  <c r="P452" i="17"/>
  <c r="M452" i="17"/>
  <c r="P451" i="17"/>
  <c r="M451" i="17"/>
  <c r="P450" i="17"/>
  <c r="M450" i="17"/>
  <c r="P449" i="17"/>
  <c r="M449" i="17"/>
  <c r="P448" i="17"/>
  <c r="M448" i="17"/>
  <c r="P447" i="17"/>
  <c r="M447" i="17"/>
  <c r="P446" i="17"/>
  <c r="M446" i="17"/>
  <c r="P445" i="17"/>
  <c r="M445" i="17"/>
  <c r="P444" i="17"/>
  <c r="M444" i="17"/>
  <c r="P443" i="17"/>
  <c r="M443" i="17"/>
  <c r="P442" i="17"/>
  <c r="M442" i="17"/>
  <c r="P441" i="17"/>
  <c r="M441" i="17"/>
  <c r="P440" i="17"/>
  <c r="M440" i="17"/>
  <c r="P439" i="17"/>
  <c r="M439" i="17"/>
  <c r="P438" i="17"/>
  <c r="M438" i="17"/>
  <c r="P437" i="17"/>
  <c r="M437" i="17"/>
  <c r="P436" i="17"/>
  <c r="M436" i="17"/>
  <c r="P435" i="17"/>
  <c r="M435" i="17"/>
  <c r="P434" i="17"/>
  <c r="M434" i="17"/>
  <c r="P433" i="17"/>
  <c r="M433" i="17"/>
  <c r="P432" i="17"/>
  <c r="M432" i="17"/>
  <c r="P431" i="17"/>
  <c r="M431" i="17"/>
  <c r="P430" i="17"/>
  <c r="M430" i="17"/>
  <c r="P429" i="17"/>
  <c r="M429" i="17"/>
  <c r="P428" i="17"/>
  <c r="M428" i="17"/>
  <c r="P427" i="17"/>
  <c r="M427" i="17"/>
  <c r="P426" i="17"/>
  <c r="M426" i="17"/>
  <c r="P425" i="17"/>
  <c r="M425" i="17"/>
  <c r="P424" i="17"/>
  <c r="M424" i="17"/>
  <c r="P423" i="17"/>
  <c r="M423" i="17"/>
  <c r="P422" i="17"/>
  <c r="M422" i="17"/>
  <c r="P421" i="17"/>
  <c r="M421" i="17"/>
  <c r="P420" i="17"/>
  <c r="M420" i="17"/>
  <c r="P419" i="17"/>
  <c r="M419" i="17"/>
  <c r="P418" i="17"/>
  <c r="M418" i="17"/>
  <c r="P417" i="17"/>
  <c r="M417" i="17"/>
  <c r="P416" i="17"/>
  <c r="M416" i="17"/>
  <c r="P415" i="17"/>
  <c r="M415" i="17"/>
  <c r="P414" i="17"/>
  <c r="M414" i="17"/>
  <c r="P413" i="17"/>
  <c r="M413" i="17"/>
  <c r="P412" i="17"/>
  <c r="M412" i="17"/>
  <c r="P411" i="17"/>
  <c r="M411" i="17"/>
  <c r="P410" i="17"/>
  <c r="M410" i="17"/>
  <c r="P409" i="17"/>
  <c r="M409" i="17"/>
  <c r="P408" i="17"/>
  <c r="M408" i="17"/>
  <c r="P407" i="17"/>
  <c r="M407" i="17"/>
  <c r="P406" i="17"/>
  <c r="M406" i="17"/>
  <c r="P405" i="17"/>
  <c r="M405" i="17"/>
  <c r="P404" i="17"/>
  <c r="M404" i="17"/>
  <c r="P403" i="17"/>
  <c r="M403" i="17"/>
  <c r="P402" i="17"/>
  <c r="M402" i="17"/>
  <c r="P401" i="17"/>
  <c r="M401" i="17"/>
  <c r="P400" i="17"/>
  <c r="M400" i="17"/>
  <c r="P399" i="17"/>
  <c r="M399" i="17"/>
  <c r="P398" i="17"/>
  <c r="M398" i="17"/>
  <c r="P397" i="17"/>
  <c r="M397" i="17"/>
  <c r="P396" i="17"/>
  <c r="M396" i="17"/>
  <c r="P395" i="17"/>
  <c r="M395" i="17"/>
  <c r="P394" i="17"/>
  <c r="M394" i="17"/>
  <c r="P393" i="17"/>
  <c r="M393" i="17"/>
  <c r="P392" i="17"/>
  <c r="M392" i="17"/>
  <c r="P391" i="17"/>
  <c r="M391" i="17"/>
  <c r="P390" i="17"/>
  <c r="M390" i="17"/>
  <c r="P389" i="17"/>
  <c r="M389" i="17"/>
  <c r="P388" i="17"/>
  <c r="M388" i="17"/>
  <c r="P387" i="17"/>
  <c r="M387" i="17"/>
  <c r="P386" i="17"/>
  <c r="M386" i="17"/>
  <c r="P385" i="17"/>
  <c r="M385" i="17"/>
  <c r="P384" i="17"/>
  <c r="M384" i="17"/>
  <c r="P383" i="17"/>
  <c r="M383" i="17"/>
  <c r="P382" i="17"/>
  <c r="M382" i="17"/>
  <c r="P381" i="17"/>
  <c r="M381" i="17"/>
  <c r="P380" i="17"/>
  <c r="M380" i="17"/>
  <c r="P379" i="17"/>
  <c r="M379" i="17"/>
  <c r="P378" i="17"/>
  <c r="M378" i="17"/>
  <c r="P377" i="17"/>
  <c r="M377" i="17"/>
  <c r="P376" i="17"/>
  <c r="M376" i="17"/>
  <c r="P375" i="17"/>
  <c r="M375" i="17"/>
  <c r="P374" i="17"/>
  <c r="M374" i="17"/>
  <c r="P373" i="17"/>
  <c r="M373" i="17"/>
  <c r="P372" i="17"/>
  <c r="M372" i="17"/>
  <c r="P371" i="17"/>
  <c r="M371" i="17"/>
  <c r="P370" i="17"/>
  <c r="M370" i="17"/>
  <c r="P369" i="17"/>
  <c r="M369" i="17"/>
  <c r="P368" i="17"/>
  <c r="M368" i="17"/>
  <c r="P367" i="17"/>
  <c r="M367" i="17"/>
  <c r="P366" i="17"/>
  <c r="M366" i="17"/>
  <c r="P365" i="17"/>
  <c r="M365" i="17"/>
  <c r="P364" i="17"/>
  <c r="M364" i="17"/>
  <c r="P363" i="17"/>
  <c r="M363" i="17"/>
  <c r="P362" i="17"/>
  <c r="M362" i="17"/>
  <c r="P361" i="17"/>
  <c r="M361" i="17"/>
  <c r="P360" i="17"/>
  <c r="M360" i="17"/>
  <c r="P359" i="17"/>
  <c r="M359" i="17"/>
  <c r="P358" i="17"/>
  <c r="M358" i="17"/>
  <c r="P357" i="17"/>
  <c r="M357" i="17"/>
  <c r="P356" i="17"/>
  <c r="M356" i="17"/>
  <c r="P355" i="17"/>
  <c r="M355" i="17"/>
  <c r="P354" i="17"/>
  <c r="M354" i="17"/>
  <c r="P353" i="17"/>
  <c r="M353" i="17"/>
  <c r="P352" i="17"/>
  <c r="M352" i="17"/>
  <c r="P351" i="17"/>
  <c r="M351" i="17"/>
  <c r="P350" i="17"/>
  <c r="M350" i="17"/>
  <c r="P349" i="17"/>
  <c r="M349" i="17"/>
  <c r="P348" i="17"/>
  <c r="M348" i="17"/>
  <c r="P347" i="17"/>
  <c r="M347" i="17"/>
  <c r="P346" i="17"/>
  <c r="M346" i="17"/>
  <c r="P345" i="17"/>
  <c r="M345" i="17"/>
  <c r="P344" i="17"/>
  <c r="M344" i="17"/>
  <c r="P343" i="17"/>
  <c r="M343" i="17"/>
  <c r="P342" i="17"/>
  <c r="M342" i="17"/>
  <c r="P341" i="17"/>
  <c r="M341" i="17"/>
  <c r="P340" i="17"/>
  <c r="M340" i="17"/>
  <c r="P339" i="17"/>
  <c r="M339" i="17"/>
  <c r="P338" i="17"/>
  <c r="M338" i="17"/>
  <c r="P337" i="17"/>
  <c r="M337" i="17"/>
  <c r="P336" i="17"/>
  <c r="M336" i="17"/>
  <c r="P335" i="17"/>
  <c r="M335" i="17"/>
  <c r="P334" i="17"/>
  <c r="M334" i="17"/>
  <c r="P333" i="17"/>
  <c r="M333" i="17"/>
  <c r="P332" i="17"/>
  <c r="M332" i="17"/>
  <c r="P331" i="17"/>
  <c r="M331" i="17"/>
  <c r="P330" i="17"/>
  <c r="M330" i="17"/>
  <c r="P329" i="17"/>
  <c r="M329" i="17"/>
  <c r="P328" i="17"/>
  <c r="M328" i="17"/>
  <c r="P327" i="17"/>
  <c r="M327" i="17"/>
  <c r="P326" i="17"/>
  <c r="M326" i="17"/>
  <c r="P325" i="17"/>
  <c r="M325" i="17"/>
  <c r="P324" i="17"/>
  <c r="M324" i="17"/>
  <c r="P323" i="17"/>
  <c r="M323" i="17"/>
  <c r="P322" i="17"/>
  <c r="M322" i="17"/>
  <c r="P321" i="17"/>
  <c r="M321" i="17"/>
  <c r="P320" i="17"/>
  <c r="M320" i="17"/>
  <c r="P319" i="17"/>
  <c r="M319" i="17"/>
  <c r="P318" i="17"/>
  <c r="M318" i="17"/>
  <c r="P317" i="17"/>
  <c r="M317" i="17"/>
  <c r="P316" i="17"/>
  <c r="M316" i="17"/>
  <c r="P315" i="17"/>
  <c r="M315" i="17"/>
  <c r="P314" i="17"/>
  <c r="M314" i="17"/>
  <c r="P313" i="17"/>
  <c r="M313" i="17"/>
  <c r="P312" i="17"/>
  <c r="M312" i="17"/>
  <c r="P311" i="17"/>
  <c r="M311" i="17"/>
  <c r="P310" i="17"/>
  <c r="M310" i="17"/>
  <c r="P309" i="17"/>
  <c r="M309" i="17"/>
  <c r="P308" i="17"/>
  <c r="M308" i="17"/>
  <c r="P307" i="17"/>
  <c r="M307" i="17"/>
  <c r="P306" i="17"/>
  <c r="M306" i="17"/>
  <c r="P305" i="17"/>
  <c r="M305" i="17"/>
  <c r="P304" i="17"/>
  <c r="M304" i="17"/>
  <c r="P303" i="17"/>
  <c r="M303" i="17"/>
  <c r="P302" i="17"/>
  <c r="M302" i="17"/>
  <c r="P301" i="17"/>
  <c r="M301" i="17"/>
  <c r="P300" i="17"/>
  <c r="M300" i="17"/>
  <c r="P299" i="17"/>
  <c r="M299" i="17"/>
  <c r="P298" i="17"/>
  <c r="M298" i="17"/>
  <c r="P297" i="17"/>
  <c r="M297" i="17"/>
  <c r="P296" i="17"/>
  <c r="M296" i="17"/>
  <c r="P295" i="17"/>
  <c r="M295" i="17"/>
  <c r="P294" i="17"/>
  <c r="M294" i="17"/>
  <c r="P293" i="17"/>
  <c r="M293" i="17"/>
  <c r="P292" i="17"/>
  <c r="M292" i="17"/>
  <c r="P291" i="17"/>
  <c r="M291" i="17"/>
  <c r="P290" i="17"/>
  <c r="M290" i="17"/>
  <c r="P289" i="17"/>
  <c r="M289" i="17"/>
  <c r="P288" i="17"/>
  <c r="M288" i="17"/>
  <c r="P287" i="17"/>
  <c r="M287" i="17"/>
  <c r="P286" i="17"/>
  <c r="M286" i="17"/>
  <c r="P285" i="17"/>
  <c r="M285" i="17"/>
  <c r="P284" i="17"/>
  <c r="M284" i="17"/>
  <c r="P283" i="17"/>
  <c r="M283" i="17"/>
  <c r="P282" i="17"/>
  <c r="M282" i="17"/>
  <c r="P281" i="17"/>
  <c r="M281" i="17"/>
  <c r="P280" i="17"/>
  <c r="M280" i="17"/>
  <c r="P279" i="17"/>
  <c r="M279" i="17"/>
  <c r="P278" i="17"/>
  <c r="M278" i="17"/>
  <c r="P277" i="17"/>
  <c r="M277" i="17"/>
  <c r="P276" i="17"/>
  <c r="M276" i="17"/>
  <c r="P275" i="17"/>
  <c r="M275" i="17"/>
  <c r="P274" i="17"/>
  <c r="M274" i="17"/>
  <c r="P273" i="17"/>
  <c r="M273" i="17"/>
  <c r="P272" i="17"/>
  <c r="M272" i="17"/>
  <c r="P271" i="17"/>
  <c r="M271" i="17"/>
  <c r="P270" i="17"/>
  <c r="M270" i="17"/>
  <c r="P269" i="17"/>
  <c r="M269" i="17"/>
  <c r="P268" i="17"/>
  <c r="M268" i="17"/>
  <c r="P267" i="17"/>
  <c r="M267" i="17"/>
  <c r="P266" i="17"/>
  <c r="M266" i="17"/>
  <c r="P265" i="17"/>
  <c r="M265" i="17"/>
  <c r="P264" i="17"/>
  <c r="M264" i="17"/>
  <c r="P263" i="17"/>
  <c r="M263" i="17"/>
  <c r="P262" i="17"/>
  <c r="M262" i="17"/>
  <c r="P261" i="17"/>
  <c r="M261" i="17"/>
  <c r="P260" i="17"/>
  <c r="M260" i="17"/>
  <c r="P259" i="17"/>
  <c r="M259" i="17"/>
  <c r="P258" i="17"/>
  <c r="M258" i="17"/>
  <c r="P257" i="17"/>
  <c r="M257" i="17"/>
  <c r="P256" i="17"/>
  <c r="M256" i="17"/>
  <c r="P255" i="17"/>
  <c r="M255" i="17"/>
  <c r="P254" i="17"/>
  <c r="M254" i="17"/>
  <c r="P253" i="17"/>
  <c r="M253" i="17"/>
  <c r="P252" i="17"/>
  <c r="M252" i="17"/>
  <c r="P251" i="17"/>
  <c r="M251" i="17"/>
  <c r="P250" i="17"/>
  <c r="M250" i="17"/>
  <c r="P249" i="17"/>
  <c r="M249" i="17"/>
  <c r="P248" i="17"/>
  <c r="M248" i="17"/>
  <c r="P247" i="17"/>
  <c r="M247" i="17"/>
  <c r="P246" i="17"/>
  <c r="M246" i="17"/>
  <c r="P245" i="17"/>
  <c r="M245" i="17"/>
  <c r="P244" i="17"/>
  <c r="M244" i="17"/>
  <c r="P243" i="17"/>
  <c r="M243" i="17"/>
  <c r="P242" i="17"/>
  <c r="M242" i="17"/>
  <c r="P241" i="17"/>
  <c r="M241" i="17"/>
  <c r="P240" i="17"/>
  <c r="M240" i="17"/>
  <c r="P239" i="17"/>
  <c r="M239" i="17"/>
  <c r="P238" i="17"/>
  <c r="M238" i="17"/>
  <c r="P237" i="17"/>
  <c r="M237" i="17"/>
  <c r="P236" i="17"/>
  <c r="M236" i="17"/>
  <c r="P235" i="17"/>
  <c r="M235" i="17"/>
  <c r="P234" i="17"/>
  <c r="M234" i="17"/>
  <c r="P233" i="17"/>
  <c r="M233" i="17"/>
  <c r="P232" i="17"/>
  <c r="M232" i="17"/>
  <c r="P231" i="17"/>
  <c r="M231" i="17"/>
  <c r="P230" i="17"/>
  <c r="M230" i="17"/>
  <c r="P229" i="17"/>
  <c r="M229" i="17"/>
  <c r="P228" i="17"/>
  <c r="M228" i="17"/>
  <c r="P227" i="17"/>
  <c r="M227" i="17"/>
  <c r="P226" i="17"/>
  <c r="M226" i="17"/>
  <c r="P225" i="17"/>
  <c r="M225" i="17"/>
  <c r="P224" i="17"/>
  <c r="M224" i="17"/>
  <c r="P223" i="17"/>
  <c r="M223" i="17"/>
  <c r="P222" i="17"/>
  <c r="M222" i="17"/>
  <c r="P221" i="17"/>
  <c r="M221" i="17"/>
  <c r="P220" i="17"/>
  <c r="M220" i="17"/>
  <c r="P219" i="17"/>
  <c r="M219" i="17"/>
  <c r="P218" i="17"/>
  <c r="M218" i="17"/>
  <c r="P217" i="17"/>
  <c r="M217" i="17"/>
  <c r="P216" i="17"/>
  <c r="M216" i="17"/>
  <c r="P215" i="17"/>
  <c r="M215" i="17"/>
  <c r="P214" i="17"/>
  <c r="M214" i="17"/>
  <c r="P213" i="17"/>
  <c r="M213" i="17"/>
  <c r="P212" i="17"/>
  <c r="M212" i="17"/>
  <c r="P211" i="17"/>
  <c r="M211" i="17"/>
  <c r="P210" i="17"/>
  <c r="M210" i="17"/>
  <c r="P209" i="17"/>
  <c r="M209" i="17"/>
  <c r="P208" i="17"/>
  <c r="M208" i="17"/>
  <c r="P207" i="17"/>
  <c r="M207" i="17"/>
  <c r="P206" i="17"/>
  <c r="M206" i="17"/>
  <c r="P205" i="17"/>
  <c r="M205" i="17"/>
  <c r="P204" i="17"/>
  <c r="M204" i="17"/>
  <c r="P203" i="17"/>
  <c r="M203" i="17"/>
  <c r="P202" i="17"/>
  <c r="M202" i="17"/>
  <c r="P201" i="17"/>
  <c r="M201" i="17"/>
  <c r="P200" i="17"/>
  <c r="M200" i="17"/>
  <c r="P199" i="17"/>
  <c r="M199" i="17"/>
  <c r="P198" i="17"/>
  <c r="M198" i="17"/>
  <c r="P197" i="17"/>
  <c r="M197" i="17"/>
  <c r="P196" i="17"/>
  <c r="M196" i="17"/>
  <c r="P195" i="17"/>
  <c r="M195" i="17"/>
  <c r="P194" i="17"/>
  <c r="M194" i="17"/>
  <c r="P193" i="17"/>
  <c r="M193" i="17"/>
  <c r="P192" i="17"/>
  <c r="M192" i="17"/>
  <c r="P191" i="17"/>
  <c r="M191" i="17"/>
  <c r="P190" i="17"/>
  <c r="M190" i="17"/>
  <c r="P189" i="17"/>
  <c r="M189" i="17"/>
  <c r="P188" i="17"/>
  <c r="M188" i="17"/>
  <c r="P187" i="17"/>
  <c r="M187" i="17"/>
  <c r="P186" i="17"/>
  <c r="M186" i="17"/>
  <c r="P185" i="17"/>
  <c r="M185" i="17"/>
  <c r="P184" i="17"/>
  <c r="M184" i="17"/>
  <c r="P183" i="17"/>
  <c r="M183" i="17"/>
  <c r="P182" i="17"/>
  <c r="M182" i="17"/>
  <c r="P181" i="17"/>
  <c r="M181" i="17"/>
  <c r="P180" i="17"/>
  <c r="M180" i="17"/>
  <c r="P179" i="17"/>
  <c r="M179" i="17"/>
  <c r="P178" i="17"/>
  <c r="M178" i="17"/>
  <c r="P177" i="17"/>
  <c r="M177" i="17"/>
  <c r="P176" i="17"/>
  <c r="M176" i="17"/>
  <c r="P175" i="17"/>
  <c r="M175" i="17"/>
  <c r="P174" i="17"/>
  <c r="M174" i="17"/>
  <c r="P173" i="17"/>
  <c r="M173" i="17"/>
  <c r="P172" i="17"/>
  <c r="M172" i="17"/>
  <c r="P171" i="17"/>
  <c r="M171" i="17"/>
  <c r="P170" i="17"/>
  <c r="M170" i="17"/>
  <c r="P169" i="17"/>
  <c r="M169" i="17"/>
  <c r="P168" i="17"/>
  <c r="M168" i="17"/>
  <c r="P167" i="17"/>
  <c r="M167" i="17"/>
  <c r="P166" i="17"/>
  <c r="M166" i="17"/>
  <c r="P165" i="17"/>
  <c r="M165" i="17"/>
  <c r="P164" i="17"/>
  <c r="M164" i="17"/>
  <c r="P163" i="17"/>
  <c r="M163" i="17"/>
  <c r="P162" i="17"/>
  <c r="M162" i="17"/>
  <c r="P161" i="17"/>
  <c r="M161" i="17"/>
  <c r="P160" i="17"/>
  <c r="M160" i="17"/>
  <c r="P159" i="17"/>
  <c r="M159" i="17"/>
  <c r="P158" i="17"/>
  <c r="M158" i="17"/>
  <c r="P157" i="17"/>
  <c r="M157" i="17"/>
  <c r="P156" i="17"/>
  <c r="M156" i="17"/>
  <c r="P155" i="17"/>
  <c r="M155" i="17"/>
  <c r="P154" i="17"/>
  <c r="M154" i="17"/>
  <c r="P153" i="17"/>
  <c r="M153" i="17"/>
  <c r="P152" i="17"/>
  <c r="M152" i="17"/>
  <c r="P151" i="17"/>
  <c r="M151" i="17"/>
  <c r="P150" i="17"/>
  <c r="M150" i="17"/>
  <c r="P149" i="17"/>
  <c r="M149" i="17"/>
  <c r="P148" i="17"/>
  <c r="M148" i="17"/>
  <c r="P147" i="17"/>
  <c r="M147" i="17"/>
  <c r="P146" i="17"/>
  <c r="M146" i="17"/>
  <c r="P145" i="17"/>
  <c r="M145" i="17"/>
  <c r="P144" i="17"/>
  <c r="M144" i="17"/>
  <c r="P143" i="17"/>
  <c r="M143" i="17"/>
  <c r="P142" i="17"/>
  <c r="M142" i="17"/>
  <c r="P141" i="17"/>
  <c r="M141" i="17"/>
  <c r="P140" i="17"/>
  <c r="M140" i="17"/>
  <c r="P139" i="17"/>
  <c r="M139" i="17"/>
  <c r="P138" i="17"/>
  <c r="M138" i="17"/>
  <c r="P137" i="17"/>
  <c r="M137" i="17"/>
  <c r="P136" i="17"/>
  <c r="M136" i="17"/>
  <c r="P135" i="17"/>
  <c r="M135" i="17"/>
  <c r="P134" i="17"/>
  <c r="M134" i="17"/>
  <c r="P133" i="17"/>
  <c r="M133" i="17"/>
  <c r="P132" i="17"/>
  <c r="M132" i="17"/>
  <c r="P131" i="17"/>
  <c r="M131" i="17"/>
  <c r="P130" i="17"/>
  <c r="M130" i="17"/>
  <c r="P129" i="17"/>
  <c r="M129" i="17"/>
  <c r="P128" i="17"/>
  <c r="M128" i="17"/>
  <c r="P127" i="17"/>
  <c r="M127" i="17"/>
  <c r="P126" i="17"/>
  <c r="M126" i="17"/>
  <c r="P125" i="17"/>
  <c r="M125" i="17"/>
  <c r="P124" i="17"/>
  <c r="M124" i="17"/>
  <c r="P123" i="17"/>
  <c r="M123" i="17"/>
  <c r="P122" i="17"/>
  <c r="M122" i="17"/>
  <c r="P121" i="17"/>
  <c r="M121" i="17"/>
  <c r="P120" i="17"/>
  <c r="M120" i="17"/>
  <c r="P119" i="17"/>
  <c r="M119" i="17"/>
  <c r="P118" i="17"/>
  <c r="M118" i="17"/>
  <c r="P117" i="17"/>
  <c r="M117" i="17"/>
  <c r="P116" i="17"/>
  <c r="M116" i="17"/>
  <c r="P115" i="17"/>
  <c r="M115" i="17"/>
  <c r="P114" i="17"/>
  <c r="M114" i="17"/>
  <c r="P113" i="17"/>
  <c r="M113" i="17"/>
  <c r="P112" i="17"/>
  <c r="M112" i="17"/>
  <c r="P111" i="17"/>
  <c r="M111" i="17"/>
  <c r="P110" i="17"/>
  <c r="M110" i="17"/>
  <c r="P109" i="17"/>
  <c r="M109" i="17"/>
  <c r="P108" i="17"/>
  <c r="M108" i="17"/>
  <c r="P107" i="17"/>
  <c r="M107" i="17"/>
  <c r="P106" i="17"/>
  <c r="M106" i="17"/>
  <c r="P105" i="17"/>
  <c r="M105" i="17"/>
  <c r="P104" i="17"/>
  <c r="M104" i="17"/>
  <c r="P103" i="17"/>
  <c r="M103" i="17"/>
  <c r="P102" i="17"/>
  <c r="M102" i="17"/>
  <c r="P101" i="17"/>
  <c r="M101" i="17"/>
  <c r="P100" i="17"/>
  <c r="M100" i="17"/>
  <c r="P99" i="17"/>
  <c r="M99" i="17"/>
  <c r="P98" i="17"/>
  <c r="M98" i="17"/>
  <c r="P97" i="17"/>
  <c r="M97" i="17"/>
  <c r="P96" i="17"/>
  <c r="M96" i="17"/>
  <c r="P95" i="17"/>
  <c r="M95" i="17"/>
  <c r="P94" i="17"/>
  <c r="M94" i="17"/>
  <c r="P93" i="17"/>
  <c r="M93" i="17"/>
  <c r="P92" i="17"/>
  <c r="M92" i="17"/>
  <c r="P91" i="17"/>
  <c r="M91" i="17"/>
  <c r="P90" i="17"/>
  <c r="M90" i="17"/>
  <c r="P89" i="17"/>
  <c r="M89" i="17"/>
  <c r="P88" i="17"/>
  <c r="M88" i="17"/>
  <c r="P87" i="17"/>
  <c r="M87" i="17"/>
  <c r="P86" i="17"/>
  <c r="M86" i="17"/>
  <c r="P85" i="17"/>
  <c r="M85" i="17"/>
  <c r="P84" i="17"/>
  <c r="M84" i="17"/>
  <c r="P83" i="17"/>
  <c r="M83" i="17"/>
  <c r="P82" i="17"/>
  <c r="M82" i="17"/>
  <c r="P81" i="17"/>
  <c r="M81" i="17"/>
  <c r="P80" i="17"/>
  <c r="M80" i="17"/>
  <c r="P79" i="17"/>
  <c r="M79" i="17"/>
  <c r="P78" i="17"/>
  <c r="M78" i="17"/>
  <c r="P77" i="17"/>
  <c r="M77" i="17"/>
  <c r="P76" i="17"/>
  <c r="M76" i="17"/>
  <c r="P75" i="17"/>
  <c r="M75" i="17"/>
  <c r="P74" i="17"/>
  <c r="M74" i="17"/>
  <c r="P73" i="17"/>
  <c r="M73" i="17"/>
  <c r="P72" i="17"/>
  <c r="M72" i="17"/>
  <c r="P71" i="17"/>
  <c r="M71" i="17"/>
  <c r="P70" i="17"/>
  <c r="M70" i="17"/>
  <c r="P69" i="17"/>
  <c r="M69" i="17"/>
  <c r="P68" i="17"/>
  <c r="M68" i="17"/>
  <c r="P67" i="17"/>
  <c r="M67" i="17"/>
  <c r="P66" i="17"/>
  <c r="M66" i="17"/>
  <c r="P65" i="17"/>
  <c r="M65" i="17"/>
  <c r="P64" i="17"/>
  <c r="M64" i="17"/>
  <c r="P63" i="17"/>
  <c r="M63" i="17"/>
  <c r="P62" i="17"/>
  <c r="M62" i="17"/>
  <c r="P61" i="17"/>
  <c r="M61" i="17"/>
  <c r="P60" i="17"/>
  <c r="M60" i="17"/>
  <c r="P59" i="17"/>
  <c r="M59" i="17"/>
  <c r="P58" i="17"/>
  <c r="M58" i="17"/>
  <c r="P57" i="17"/>
  <c r="M57" i="17"/>
  <c r="P56" i="17"/>
  <c r="M56" i="17"/>
  <c r="P55" i="17"/>
  <c r="M55" i="17"/>
  <c r="P54" i="17"/>
  <c r="M54" i="17"/>
  <c r="P53" i="17"/>
  <c r="M53" i="17"/>
  <c r="P52" i="17"/>
  <c r="M52" i="17"/>
  <c r="P51" i="17"/>
  <c r="M51" i="17"/>
  <c r="P50" i="17"/>
  <c r="M50" i="17"/>
  <c r="P49" i="17"/>
  <c r="M49" i="17"/>
  <c r="P48" i="17"/>
  <c r="M48" i="17"/>
  <c r="P47" i="17"/>
  <c r="M47" i="17"/>
  <c r="P46" i="17"/>
  <c r="M46" i="17"/>
  <c r="P45" i="17"/>
  <c r="M45" i="17"/>
  <c r="P44" i="17"/>
  <c r="M44" i="17"/>
  <c r="P43" i="17"/>
  <c r="M43" i="17"/>
  <c r="P42" i="17"/>
  <c r="M42" i="17"/>
  <c r="P41" i="17"/>
  <c r="M41" i="17"/>
  <c r="P40" i="17"/>
  <c r="M40" i="17"/>
  <c r="P39" i="17"/>
  <c r="M39" i="17"/>
  <c r="P38" i="17"/>
  <c r="M38" i="17"/>
  <c r="P37" i="17"/>
  <c r="M37" i="17"/>
  <c r="P36" i="17"/>
  <c r="M36" i="17"/>
  <c r="P35" i="17"/>
  <c r="M35" i="17"/>
  <c r="P34" i="17"/>
  <c r="M34" i="17"/>
  <c r="P33" i="17"/>
  <c r="M33" i="17"/>
  <c r="P32" i="17"/>
  <c r="M32" i="17"/>
  <c r="P31" i="17"/>
  <c r="M31" i="17"/>
  <c r="P30" i="17"/>
  <c r="M30" i="17"/>
  <c r="P29" i="17"/>
  <c r="M29" i="17"/>
  <c r="P28" i="17"/>
  <c r="M28" i="17"/>
  <c r="P27" i="17"/>
  <c r="M27" i="17"/>
  <c r="P26" i="17"/>
  <c r="M26" i="17"/>
  <c r="P25" i="17"/>
  <c r="M25" i="17"/>
  <c r="P24" i="17"/>
  <c r="M24" i="17"/>
  <c r="P23" i="17"/>
  <c r="M23" i="17"/>
  <c r="P22" i="17"/>
  <c r="M22" i="17"/>
  <c r="P21" i="17"/>
  <c r="M21" i="17"/>
  <c r="P20" i="17"/>
  <c r="M20" i="17"/>
  <c r="P19" i="17"/>
  <c r="M19" i="17"/>
  <c r="P18" i="17"/>
  <c r="M18" i="17"/>
  <c r="P17" i="17"/>
  <c r="M17" i="17"/>
  <c r="P16" i="17"/>
  <c r="M16" i="17"/>
  <c r="P15" i="17"/>
  <c r="M15" i="17"/>
  <c r="P14" i="17"/>
  <c r="M14" i="17"/>
  <c r="P13" i="17"/>
  <c r="M13" i="17"/>
  <c r="P12" i="17"/>
  <c r="M12" i="17"/>
  <c r="P11" i="17"/>
  <c r="M11" i="17"/>
  <c r="P10" i="17"/>
  <c r="M10" i="17"/>
  <c r="P9" i="17"/>
  <c r="M9" i="17"/>
  <c r="P8" i="17"/>
  <c r="M8" i="17"/>
  <c r="P7" i="17"/>
  <c r="M7" i="17"/>
  <c r="I8" i="3" l="1"/>
  <c r="I7" i="3"/>
  <c r="I5" i="3"/>
  <c r="I9" i="3" s="1"/>
  <c r="V14" i="16" l="1"/>
  <c r="U14" i="16"/>
  <c r="W13" i="16"/>
  <c r="W12" i="16"/>
  <c r="F10" i="16"/>
  <c r="W10" i="16" s="1"/>
  <c r="F9" i="16"/>
  <c r="W9" i="16" s="1"/>
  <c r="F42" i="16"/>
  <c r="F33" i="16"/>
  <c r="T23" i="16"/>
  <c r="V23" i="16" s="1"/>
  <c r="J23" i="16"/>
  <c r="O23" i="16" s="1"/>
  <c r="P23" i="16" s="1"/>
  <c r="Q23" i="16" s="1"/>
  <c r="T22" i="16"/>
  <c r="V22" i="16" s="1"/>
  <c r="J22" i="16"/>
  <c r="K22" i="16" s="1"/>
  <c r="L22" i="16" s="1"/>
  <c r="O22" i="16" s="1"/>
  <c r="P22" i="16" s="1"/>
  <c r="Q22" i="16" s="1"/>
  <c r="T21" i="16"/>
  <c r="U21" i="16" s="1"/>
  <c r="N21" i="16"/>
  <c r="J21" i="16"/>
  <c r="K21" i="16" s="1"/>
  <c r="L21" i="16" s="1"/>
  <c r="O21" i="16" s="1"/>
  <c r="P21" i="16" s="1"/>
  <c r="Q21" i="16" s="1"/>
  <c r="T20" i="16"/>
  <c r="W20" i="16" s="1"/>
  <c r="N20" i="16"/>
  <c r="J20" i="16"/>
  <c r="K20" i="16" s="1"/>
  <c r="L20" i="16" s="1"/>
  <c r="O20" i="16" s="1"/>
  <c r="P20" i="16" s="1"/>
  <c r="Q20" i="16" s="1"/>
  <c r="T19" i="16"/>
  <c r="U19" i="16" s="1"/>
  <c r="P19" i="16"/>
  <c r="Q19" i="16" s="1"/>
  <c r="N19" i="16"/>
  <c r="L19" i="16"/>
  <c r="J19" i="16"/>
  <c r="T18" i="16"/>
  <c r="U18" i="16" s="1"/>
  <c r="P18" i="16"/>
  <c r="Q18" i="16" s="1"/>
  <c r="N18" i="16"/>
  <c r="J18" i="16"/>
  <c r="T17" i="16"/>
  <c r="V17" i="16" s="1"/>
  <c r="O17" i="16"/>
  <c r="P17" i="16" s="1"/>
  <c r="Q17" i="16" s="1"/>
  <c r="T16" i="16"/>
  <c r="U16" i="16" s="1"/>
  <c r="P16" i="16"/>
  <c r="Q16" i="16" s="1"/>
  <c r="N16" i="16"/>
  <c r="L16" i="16"/>
  <c r="J16" i="16"/>
  <c r="O176" i="15"/>
  <c r="O175" i="15"/>
  <c r="I34" i="13"/>
  <c r="H34" i="13"/>
  <c r="E34" i="13"/>
  <c r="I33" i="13"/>
  <c r="H33" i="13"/>
  <c r="E33" i="13"/>
  <c r="I32" i="13"/>
  <c r="H32" i="13"/>
  <c r="E32" i="13"/>
  <c r="I31" i="13"/>
  <c r="H31" i="13"/>
  <c r="E31" i="13"/>
  <c r="I30" i="13"/>
  <c r="H30" i="13"/>
  <c r="E30" i="13"/>
  <c r="I29" i="13"/>
  <c r="H29" i="13"/>
  <c r="E29" i="13"/>
  <c r="I28" i="13"/>
  <c r="H28" i="13"/>
  <c r="E28" i="13"/>
  <c r="I27" i="13"/>
  <c r="H27" i="13"/>
  <c r="E27" i="13"/>
  <c r="I26" i="13"/>
  <c r="H26" i="13"/>
  <c r="E26" i="13"/>
  <c r="I25" i="13"/>
  <c r="H25" i="13"/>
  <c r="E25" i="13"/>
  <c r="I24" i="13"/>
  <c r="H24" i="13"/>
  <c r="E24" i="13"/>
  <c r="I23" i="13"/>
  <c r="H23" i="13"/>
  <c r="E23" i="13"/>
  <c r="I22" i="13"/>
  <c r="H22" i="13"/>
  <c r="E22" i="13"/>
  <c r="I21" i="13"/>
  <c r="H21" i="13"/>
  <c r="E21" i="13"/>
  <c r="I20" i="13"/>
  <c r="H20" i="13"/>
  <c r="E20" i="13"/>
  <c r="I19" i="13"/>
  <c r="H19" i="13"/>
  <c r="E19" i="13"/>
  <c r="I18" i="13"/>
  <c r="H18" i="13"/>
  <c r="E18" i="13"/>
  <c r="I17" i="13"/>
  <c r="H17" i="13"/>
  <c r="E17" i="13"/>
  <c r="I16" i="13"/>
  <c r="H16" i="13"/>
  <c r="E16" i="13"/>
  <c r="I15" i="13"/>
  <c r="H15" i="13"/>
  <c r="E15" i="13"/>
  <c r="I14" i="13"/>
  <c r="H14" i="13"/>
  <c r="E14" i="13"/>
  <c r="I13" i="13"/>
  <c r="H13" i="13"/>
  <c r="E13" i="13"/>
  <c r="I12" i="13"/>
  <c r="H12" i="13"/>
  <c r="E12" i="13"/>
  <c r="I11" i="13"/>
  <c r="H11" i="13"/>
  <c r="E11" i="13"/>
  <c r="I10" i="13"/>
  <c r="H10" i="13"/>
  <c r="E10" i="13"/>
  <c r="V21" i="16" l="1"/>
  <c r="W21" i="16" s="1"/>
  <c r="V19" i="16"/>
  <c r="U23" i="16"/>
  <c r="V16" i="16"/>
  <c r="U17" i="16"/>
  <c r="U20" i="16"/>
  <c r="U22" i="16"/>
  <c r="J36" i="3" l="1"/>
  <c r="J35" i="3"/>
  <c r="J17" i="3"/>
  <c r="J8" i="3"/>
  <c r="J7" i="3"/>
  <c r="J6" i="3"/>
  <c r="J5" i="3"/>
  <c r="E36" i="3"/>
  <c r="E35" i="3"/>
  <c r="E17" i="3"/>
  <c r="E8" i="3"/>
  <c r="E7" i="3"/>
  <c r="E6" i="3"/>
  <c r="E5" i="3"/>
  <c r="J26" i="3" l="1"/>
  <c r="E26" i="3"/>
  <c r="J172" i="6" l="1"/>
  <c r="H172" i="6"/>
  <c r="I172" i="6"/>
  <c r="G172" i="6"/>
  <c r="J171" i="6"/>
  <c r="I171" i="6"/>
  <c r="H171" i="6"/>
  <c r="G171" i="6"/>
  <c r="I170" i="6"/>
  <c r="G170" i="6"/>
  <c r="J169" i="6"/>
  <c r="I169" i="6"/>
  <c r="G169" i="6"/>
  <c r="J168" i="6"/>
  <c r="I168" i="6"/>
  <c r="H168" i="6"/>
  <c r="G168" i="6"/>
  <c r="I167" i="6"/>
  <c r="H167" i="6"/>
  <c r="G167" i="6"/>
  <c r="I166" i="6"/>
  <c r="G166" i="6"/>
  <c r="J165" i="6"/>
  <c r="I165" i="6"/>
  <c r="G165" i="6"/>
  <c r="I164" i="6"/>
  <c r="G164" i="6"/>
  <c r="J163" i="6"/>
  <c r="I163" i="6"/>
  <c r="G163" i="6"/>
  <c r="J162" i="6"/>
  <c r="I162" i="6"/>
  <c r="H162" i="6"/>
  <c r="G162" i="6"/>
  <c r="J161" i="6"/>
  <c r="I161" i="6"/>
  <c r="H161" i="6"/>
  <c r="G161" i="6"/>
  <c r="J160" i="6"/>
  <c r="I160" i="6"/>
  <c r="G160" i="6"/>
  <c r="J159" i="6"/>
  <c r="I159" i="6"/>
  <c r="G159" i="6"/>
  <c r="I158" i="6"/>
  <c r="H158" i="6"/>
  <c r="G158" i="6"/>
  <c r="I157" i="6"/>
  <c r="G157" i="6"/>
  <c r="J156" i="6"/>
  <c r="I156" i="6"/>
  <c r="G156" i="6"/>
  <c r="I155" i="6"/>
  <c r="G155" i="6"/>
  <c r="I154" i="6"/>
  <c r="G154" i="6"/>
  <c r="J153" i="6"/>
  <c r="I153" i="6"/>
  <c r="G153" i="6"/>
  <c r="J152" i="6"/>
  <c r="I152" i="6"/>
  <c r="H152" i="6"/>
  <c r="G152" i="6"/>
  <c r="J151" i="6"/>
  <c r="I151" i="6"/>
  <c r="G151" i="6"/>
  <c r="J150" i="6"/>
  <c r="I150" i="6"/>
  <c r="G150" i="6"/>
  <c r="J149" i="6"/>
  <c r="I149" i="6"/>
  <c r="G149" i="6"/>
  <c r="I138" i="6"/>
  <c r="G138" i="6"/>
  <c r="I137" i="6"/>
  <c r="G137" i="6"/>
  <c r="I136" i="6"/>
  <c r="G136" i="6"/>
  <c r="I135" i="6"/>
  <c r="G135" i="6"/>
  <c r="I134" i="6"/>
  <c r="G134" i="6"/>
  <c r="I133" i="6"/>
  <c r="G133" i="6"/>
  <c r="I122" i="6"/>
  <c r="G122" i="6"/>
  <c r="I121" i="6"/>
  <c r="G121" i="6"/>
  <c r="I120" i="6"/>
  <c r="G120" i="6"/>
  <c r="I119" i="6"/>
  <c r="G119" i="6"/>
  <c r="I118" i="6"/>
  <c r="G118" i="6"/>
  <c r="I117" i="6"/>
  <c r="G117" i="6"/>
  <c r="I116" i="6"/>
  <c r="G116" i="6"/>
  <c r="I115" i="6"/>
  <c r="G115" i="6"/>
  <c r="I114" i="6"/>
  <c r="G114" i="6"/>
  <c r="I113" i="6"/>
  <c r="G113" i="6"/>
  <c r="I112" i="6"/>
  <c r="G112" i="6"/>
  <c r="I111" i="6"/>
  <c r="G111" i="6"/>
  <c r="J101" i="6"/>
  <c r="H101" i="6"/>
  <c r="I101" i="6"/>
  <c r="G101" i="6"/>
  <c r="J100" i="6"/>
  <c r="I100" i="6"/>
  <c r="H100" i="6"/>
  <c r="G100" i="6"/>
  <c r="J99" i="6"/>
  <c r="I99" i="6"/>
  <c r="H99" i="6"/>
  <c r="G99" i="6"/>
  <c r="J98" i="6"/>
  <c r="I98" i="6"/>
  <c r="H98" i="6"/>
  <c r="G98" i="6"/>
  <c r="J97" i="6"/>
  <c r="I97" i="6"/>
  <c r="H97" i="6"/>
  <c r="G97" i="6"/>
  <c r="J96" i="6"/>
  <c r="I96" i="6"/>
  <c r="H96" i="6"/>
  <c r="G96" i="6"/>
  <c r="J95" i="6"/>
  <c r="I95" i="6"/>
  <c r="H95" i="6"/>
  <c r="G95" i="6"/>
  <c r="J94" i="6"/>
  <c r="I94" i="6"/>
  <c r="H94" i="6"/>
  <c r="G94" i="6"/>
  <c r="J93" i="6"/>
  <c r="I93" i="6"/>
  <c r="H93" i="6"/>
  <c r="G93" i="6"/>
  <c r="J92" i="6"/>
  <c r="I92" i="6"/>
  <c r="H92" i="6"/>
  <c r="G92" i="6"/>
  <c r="J91" i="6"/>
  <c r="I91" i="6"/>
  <c r="H91" i="6"/>
  <c r="G91" i="6"/>
  <c r="I90" i="6"/>
  <c r="H90" i="6"/>
  <c r="G90" i="6"/>
  <c r="J89" i="6"/>
  <c r="I89" i="6"/>
  <c r="H89" i="6"/>
  <c r="G89" i="6"/>
  <c r="J88" i="6"/>
  <c r="I88" i="6"/>
  <c r="G88" i="6"/>
  <c r="J87" i="6"/>
  <c r="I87" i="6"/>
  <c r="H87" i="6"/>
  <c r="G87" i="6"/>
  <c r="J86" i="6"/>
  <c r="I86" i="6"/>
  <c r="H86" i="6"/>
  <c r="G86" i="6"/>
  <c r="J85" i="6"/>
  <c r="I85" i="6"/>
  <c r="H85" i="6"/>
  <c r="G85" i="6"/>
  <c r="J84" i="6"/>
  <c r="I84" i="6"/>
  <c r="H84" i="6"/>
  <c r="G84" i="6"/>
  <c r="J83" i="6"/>
  <c r="I83" i="6"/>
  <c r="H83" i="6"/>
  <c r="G83" i="6"/>
  <c r="J82" i="6"/>
  <c r="I82" i="6"/>
  <c r="H82" i="6"/>
  <c r="G82" i="6"/>
  <c r="J81" i="6"/>
  <c r="I81" i="6"/>
  <c r="H81" i="6"/>
  <c r="G81" i="6"/>
  <c r="J80" i="6"/>
  <c r="I80" i="6"/>
  <c r="G80" i="6"/>
  <c r="J79" i="6"/>
  <c r="I79" i="6"/>
  <c r="H79" i="6"/>
  <c r="G79" i="6"/>
  <c r="J78" i="6"/>
  <c r="I78" i="6"/>
  <c r="H78" i="6"/>
  <c r="G78" i="6"/>
  <c r="J77" i="6"/>
  <c r="I77" i="6"/>
  <c r="H77" i="6"/>
  <c r="G77" i="6"/>
  <c r="J76" i="6"/>
  <c r="I76" i="6"/>
  <c r="H76" i="6"/>
  <c r="G76" i="6"/>
  <c r="J66" i="6"/>
  <c r="H66" i="6"/>
  <c r="I66" i="6"/>
  <c r="G66" i="6"/>
  <c r="J65" i="6"/>
  <c r="I65" i="6"/>
  <c r="H65" i="6"/>
  <c r="G65" i="6"/>
  <c r="J64" i="6"/>
  <c r="I64" i="6"/>
  <c r="H64" i="6"/>
  <c r="G64" i="6"/>
  <c r="J63" i="6"/>
  <c r="I63" i="6"/>
  <c r="H63" i="6"/>
  <c r="G63" i="6"/>
  <c r="J62" i="6"/>
  <c r="I62" i="6"/>
  <c r="H62" i="6"/>
  <c r="G62" i="6"/>
  <c r="J61" i="6"/>
  <c r="I61" i="6"/>
  <c r="H61" i="6"/>
  <c r="G61" i="6"/>
  <c r="J60" i="6"/>
  <c r="I60" i="6"/>
  <c r="H60" i="6"/>
  <c r="G60" i="6"/>
  <c r="J59" i="6"/>
  <c r="I59" i="6"/>
  <c r="H59" i="6"/>
  <c r="G59" i="6"/>
  <c r="J58" i="6"/>
  <c r="I58" i="6"/>
  <c r="H58" i="6"/>
  <c r="G58" i="6"/>
  <c r="J57" i="6"/>
  <c r="I57" i="6"/>
  <c r="H57" i="6"/>
  <c r="G57" i="6"/>
  <c r="J56" i="6"/>
  <c r="I56" i="6"/>
  <c r="H56" i="6"/>
  <c r="G56" i="6"/>
  <c r="J55" i="6"/>
  <c r="I55" i="6"/>
  <c r="H55" i="6"/>
  <c r="G55" i="6"/>
  <c r="J54" i="6"/>
  <c r="I54" i="6"/>
  <c r="H54" i="6"/>
  <c r="G54" i="6"/>
  <c r="J53" i="6"/>
  <c r="I53" i="6"/>
  <c r="H53" i="6"/>
  <c r="G53" i="6"/>
  <c r="J52" i="6"/>
  <c r="I52" i="6"/>
  <c r="H52" i="6"/>
  <c r="G52" i="6"/>
  <c r="J51" i="6"/>
  <c r="I51" i="6"/>
  <c r="H51" i="6"/>
  <c r="G51" i="6"/>
  <c r="J50" i="6"/>
  <c r="I50" i="6"/>
  <c r="H50" i="6"/>
  <c r="G50" i="6"/>
  <c r="J49" i="6"/>
  <c r="I49" i="6"/>
  <c r="H49" i="6"/>
  <c r="G49" i="6"/>
  <c r="J48" i="6"/>
  <c r="I48" i="6"/>
  <c r="H48" i="6"/>
  <c r="G48" i="6"/>
  <c r="J47" i="6"/>
  <c r="I47" i="6"/>
  <c r="H47" i="6"/>
  <c r="G47" i="6"/>
  <c r="J46" i="6"/>
  <c r="I46" i="6"/>
  <c r="H46" i="6"/>
  <c r="G46" i="6"/>
  <c r="J45" i="6"/>
  <c r="I45" i="6"/>
  <c r="H45" i="6"/>
  <c r="G45" i="6"/>
  <c r="J44" i="6"/>
  <c r="I44" i="6"/>
  <c r="H44" i="6"/>
  <c r="G44" i="6"/>
  <c r="J43" i="6"/>
  <c r="I43" i="6"/>
  <c r="H43" i="6"/>
  <c r="G43" i="6"/>
  <c r="J42" i="6"/>
  <c r="I42" i="6"/>
  <c r="H42" i="6"/>
  <c r="G42" i="6"/>
  <c r="J41" i="6"/>
  <c r="I41" i="6"/>
  <c r="H41" i="6"/>
  <c r="G41" i="6"/>
  <c r="I31" i="6"/>
  <c r="J30" i="6"/>
  <c r="I30" i="6"/>
  <c r="H30" i="6"/>
  <c r="G30" i="6"/>
  <c r="J29" i="6"/>
  <c r="I29" i="6"/>
  <c r="H29" i="6"/>
  <c r="G29" i="6"/>
  <c r="J28" i="6"/>
  <c r="I28" i="6"/>
  <c r="H28" i="6"/>
  <c r="G28" i="6"/>
  <c r="J27" i="6"/>
  <c r="I27" i="6"/>
  <c r="H27" i="6"/>
  <c r="G27" i="6"/>
  <c r="J26" i="6"/>
  <c r="I26" i="6"/>
  <c r="H26" i="6"/>
  <c r="G26" i="6"/>
  <c r="J25" i="6"/>
  <c r="I25" i="6"/>
  <c r="H25" i="6"/>
  <c r="G25" i="6"/>
  <c r="J24" i="6"/>
  <c r="I24" i="6"/>
  <c r="H24" i="6"/>
  <c r="G24" i="6"/>
  <c r="J23" i="6"/>
  <c r="I23" i="6"/>
  <c r="H23" i="6"/>
  <c r="G23" i="6"/>
  <c r="J22" i="6"/>
  <c r="I22" i="6"/>
  <c r="H22" i="6"/>
  <c r="G22" i="6"/>
  <c r="J21" i="6"/>
  <c r="I21" i="6"/>
  <c r="H21" i="6"/>
  <c r="G21" i="6"/>
  <c r="J20" i="6"/>
  <c r="I20" i="6"/>
  <c r="H20" i="6"/>
  <c r="G20" i="6"/>
  <c r="J19" i="6"/>
  <c r="I19" i="6"/>
  <c r="H19" i="6"/>
  <c r="G19" i="6"/>
  <c r="J18" i="6"/>
  <c r="I18" i="6"/>
  <c r="H18" i="6"/>
  <c r="G18" i="6"/>
  <c r="J17" i="6"/>
  <c r="I17" i="6"/>
  <c r="H17" i="6"/>
  <c r="G17" i="6"/>
  <c r="J16" i="6"/>
  <c r="I16" i="6"/>
  <c r="H16" i="6"/>
  <c r="G16" i="6"/>
  <c r="J15" i="6"/>
  <c r="I15" i="6"/>
  <c r="H15" i="6"/>
  <c r="G15" i="6"/>
  <c r="J14" i="6"/>
  <c r="I14" i="6"/>
  <c r="H14" i="6"/>
  <c r="G14" i="6"/>
  <c r="J13" i="6"/>
  <c r="I13" i="6"/>
  <c r="H13" i="6"/>
  <c r="G13" i="6"/>
  <c r="J12" i="6"/>
  <c r="I12" i="6"/>
  <c r="H12" i="6"/>
  <c r="G12" i="6"/>
  <c r="J11" i="6"/>
  <c r="I11" i="6"/>
  <c r="H11" i="6"/>
  <c r="G11" i="6"/>
  <c r="J10" i="6"/>
  <c r="I10" i="6"/>
  <c r="H10" i="6"/>
  <c r="G10" i="6"/>
  <c r="J9" i="6"/>
  <c r="I9" i="6"/>
  <c r="H9" i="6"/>
  <c r="G9" i="6"/>
  <c r="J8" i="6"/>
  <c r="I8" i="6"/>
  <c r="H8" i="6"/>
  <c r="G8" i="6"/>
  <c r="J7" i="6"/>
  <c r="I7" i="6"/>
  <c r="H7" i="6"/>
  <c r="G7" i="6"/>
  <c r="J6" i="6"/>
  <c r="I6" i="6"/>
  <c r="H6" i="6"/>
  <c r="G6" i="6"/>
  <c r="G31" i="6" s="1"/>
  <c r="F66" i="6"/>
  <c r="E66" i="6"/>
  <c r="D66" i="6"/>
  <c r="C66" i="6"/>
  <c r="B66" i="6"/>
  <c r="F172" i="6"/>
  <c r="E172" i="6"/>
  <c r="D172" i="6"/>
  <c r="C172" i="6"/>
  <c r="B172" i="6"/>
  <c r="F139" i="6"/>
  <c r="E139" i="6"/>
  <c r="D139" i="6"/>
  <c r="C139" i="6"/>
  <c r="B139" i="6"/>
  <c r="F123" i="6"/>
  <c r="E123" i="6"/>
  <c r="D123" i="6"/>
  <c r="C123" i="6"/>
  <c r="B123" i="6"/>
  <c r="F101" i="6"/>
  <c r="E101" i="6"/>
  <c r="D101" i="6"/>
  <c r="C101" i="6"/>
  <c r="B101" i="6"/>
  <c r="F31" i="6"/>
  <c r="J31" i="6" s="1"/>
  <c r="C31" i="6"/>
  <c r="D31" i="6"/>
  <c r="H31" i="6" s="1"/>
  <c r="E31" i="6"/>
  <c r="B31" i="6"/>
  <c r="L40" i="3" l="1"/>
  <c r="I40" i="3"/>
  <c r="H40" i="3"/>
  <c r="G40" i="3"/>
  <c r="D40" i="3"/>
  <c r="C40" i="3"/>
  <c r="B40" i="3"/>
  <c r="L27" i="3"/>
  <c r="I27" i="3"/>
  <c r="H27" i="3"/>
  <c r="G27" i="3"/>
  <c r="D27" i="3"/>
  <c r="E27" i="3" s="1"/>
  <c r="C27" i="3"/>
  <c r="B27" i="3"/>
  <c r="L18" i="3"/>
  <c r="I18" i="3"/>
  <c r="J18" i="3" s="1"/>
  <c r="H18" i="3"/>
  <c r="G18" i="3"/>
  <c r="D18" i="3"/>
  <c r="C18" i="3"/>
  <c r="B18" i="3"/>
  <c r="L9" i="3"/>
  <c r="H9" i="3"/>
  <c r="J9" i="3" s="1"/>
  <c r="G9" i="3"/>
  <c r="D9" i="3"/>
  <c r="C9" i="3"/>
  <c r="B9" i="3"/>
  <c r="I64" i="5"/>
  <c r="H64" i="5"/>
  <c r="F64" i="5"/>
  <c r="E64" i="5"/>
  <c r="D64" i="5"/>
  <c r="Q108" i="5"/>
  <c r="N108" i="5"/>
  <c r="L108" i="5"/>
  <c r="K108" i="5"/>
  <c r="I108" i="5"/>
  <c r="H108" i="5"/>
  <c r="G108" i="5"/>
  <c r="F108" i="5"/>
  <c r="E108" i="5"/>
  <c r="D108" i="5"/>
  <c r="R99" i="5"/>
  <c r="R87" i="5"/>
  <c r="R67" i="5"/>
  <c r="R63" i="5"/>
  <c r="R107" i="5" s="1"/>
  <c r="Q107" i="5"/>
  <c r="R98" i="5"/>
  <c r="R86" i="5"/>
  <c r="R66" i="5"/>
  <c r="R62" i="5"/>
  <c r="Q100" i="5"/>
  <c r="I100" i="5"/>
  <c r="E100" i="5"/>
  <c r="Q88" i="5"/>
  <c r="I88" i="5"/>
  <c r="F88" i="5"/>
  <c r="Q68" i="5"/>
  <c r="N68" i="5"/>
  <c r="L68" i="5"/>
  <c r="I68" i="5"/>
  <c r="H68" i="5"/>
  <c r="F68" i="5"/>
  <c r="Q64" i="5"/>
  <c r="N64" i="5"/>
  <c r="L64" i="5"/>
  <c r="K64" i="5"/>
  <c r="G64" i="5"/>
  <c r="R106" i="5"/>
  <c r="Q106" i="5"/>
  <c r="P106" i="5"/>
  <c r="O106" i="5"/>
  <c r="M107" i="5"/>
  <c r="L107" i="5"/>
  <c r="K107" i="5"/>
  <c r="J107" i="5"/>
  <c r="N106" i="5"/>
  <c r="M106" i="5"/>
  <c r="L106" i="5"/>
  <c r="K106" i="5"/>
  <c r="J106" i="5"/>
  <c r="H107" i="5"/>
  <c r="G107" i="5"/>
  <c r="F107" i="5"/>
  <c r="E107" i="5"/>
  <c r="D107" i="5"/>
  <c r="I106" i="5"/>
  <c r="H106" i="5"/>
  <c r="G106" i="5"/>
  <c r="F106" i="5"/>
  <c r="E106" i="5"/>
  <c r="D106" i="5"/>
  <c r="P105" i="5"/>
  <c r="O105" i="5"/>
  <c r="M105" i="5"/>
  <c r="L105" i="5"/>
  <c r="K105" i="5"/>
  <c r="I105" i="5"/>
  <c r="H105" i="5"/>
  <c r="G105" i="5"/>
  <c r="F105" i="5"/>
  <c r="E105" i="5"/>
  <c r="D105" i="5"/>
  <c r="Q99" i="5"/>
  <c r="Q98" i="5"/>
  <c r="Q97" i="5"/>
  <c r="Q87" i="5"/>
  <c r="Q86" i="5"/>
  <c r="Q85" i="5"/>
  <c r="Q66" i="5"/>
  <c r="Q65" i="5"/>
  <c r="Q62" i="5"/>
  <c r="Q15" i="5"/>
  <c r="Q14" i="5"/>
  <c r="Q13" i="5"/>
  <c r="N87" i="5"/>
  <c r="N86" i="5"/>
  <c r="N85" i="5"/>
  <c r="N67" i="5"/>
  <c r="N66" i="5"/>
  <c r="N65" i="5"/>
  <c r="N63" i="5"/>
  <c r="N62" i="5"/>
  <c r="N13" i="5"/>
  <c r="I99" i="5"/>
  <c r="I98" i="5"/>
  <c r="I97" i="5"/>
  <c r="I87" i="5"/>
  <c r="I86" i="5"/>
  <c r="I85" i="5"/>
  <c r="I67" i="5"/>
  <c r="Q67" i="5" s="1"/>
  <c r="I66" i="5"/>
  <c r="I65" i="5"/>
  <c r="I63" i="5"/>
  <c r="I62" i="5"/>
  <c r="I61" i="5"/>
  <c r="M9" i="4"/>
  <c r="M8" i="4"/>
  <c r="M7" i="4"/>
  <c r="M6" i="4"/>
  <c r="H9" i="4"/>
  <c r="H8" i="4"/>
  <c r="H7" i="4"/>
  <c r="H6" i="4"/>
  <c r="O9" i="4"/>
  <c r="K18" i="4"/>
  <c r="J18" i="4"/>
  <c r="G18" i="4"/>
  <c r="F18" i="4"/>
  <c r="E18" i="4"/>
  <c r="D18" i="4"/>
  <c r="C18" i="4"/>
  <c r="N12" i="2"/>
  <c r="N11" i="2"/>
  <c r="N10" i="2"/>
  <c r="N9" i="2"/>
  <c r="N8" i="2"/>
  <c r="N7" i="2"/>
  <c r="N6" i="2"/>
  <c r="Q6" i="2" s="1"/>
  <c r="N5" i="2"/>
  <c r="N13" i="2" s="1"/>
  <c r="L13" i="2"/>
  <c r="K13" i="2"/>
  <c r="H13" i="2"/>
  <c r="G13" i="2"/>
  <c r="F13" i="2"/>
  <c r="E13" i="2"/>
  <c r="D13" i="2"/>
  <c r="I12" i="2"/>
  <c r="Q12" i="2" s="1"/>
  <c r="I11" i="2"/>
  <c r="Q11" i="2" s="1"/>
  <c r="I10" i="2"/>
  <c r="Q10" i="2" s="1"/>
  <c r="I9" i="2"/>
  <c r="I8" i="2"/>
  <c r="Q8" i="2" s="1"/>
  <c r="I7" i="2"/>
  <c r="Q7" i="2" s="1"/>
  <c r="I6" i="2"/>
  <c r="I5" i="2"/>
  <c r="J40" i="3" l="1"/>
  <c r="J27" i="3"/>
  <c r="E40" i="3"/>
  <c r="O6" i="4"/>
  <c r="O8" i="4"/>
  <c r="H18" i="4"/>
  <c r="Q5" i="2"/>
  <c r="Q13" i="2" s="1"/>
  <c r="Q9" i="2"/>
  <c r="I13" i="2"/>
  <c r="N107" i="5"/>
  <c r="Q63" i="5"/>
  <c r="I107" i="5"/>
  <c r="M18" i="4"/>
  <c r="O7" i="4"/>
  <c r="O18" i="4" l="1"/>
  <c r="P7" i="4" s="1"/>
  <c r="R9" i="2"/>
  <c r="R10" i="2"/>
  <c r="R11" i="2"/>
  <c r="R12" i="2"/>
  <c r="R6" i="2"/>
  <c r="R13" i="2"/>
  <c r="R5" i="2"/>
  <c r="R7" i="2"/>
  <c r="R8" i="2"/>
  <c r="J105" i="5"/>
  <c r="N61" i="5"/>
  <c r="Q61" i="5" s="1"/>
  <c r="P8" i="4" l="1"/>
  <c r="P12" i="4"/>
  <c r="P18" i="4"/>
  <c r="P9" i="4"/>
  <c r="P6" i="4"/>
  <c r="Q105" i="5"/>
  <c r="N105" i="5"/>
  <c r="R85" i="5" l="1"/>
  <c r="R97" i="5"/>
  <c r="R65" i="5"/>
  <c r="R13" i="5"/>
  <c r="R105" i="5" s="1"/>
  <c r="R6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tc={BC194526-A2B6-48AE-8C20-3D755A819ABE}</author>
  </authors>
  <commentList>
    <comment ref="F87" authorId="0" shapeId="0" xr:uid="{C524B4EC-FEA6-4018-9D4A-106BCC3108DE}">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Se devengo S/58,800.00 en el mes de agosto</t>
        </r>
      </text>
    </comment>
  </commentList>
</comments>
</file>

<file path=xl/sharedStrings.xml><?xml version="1.0" encoding="utf-8"?>
<sst xmlns="http://schemas.openxmlformats.org/spreadsheetml/2006/main" count="105196" uniqueCount="27952">
  <si>
    <t>PLIEGO O ENTIDAD DEL SECTOR</t>
  </si>
  <si>
    <t>Objetivo Estrategico Institucional
(Código y Enunciado)</t>
  </si>
  <si>
    <t>Nombre del Indicador</t>
  </si>
  <si>
    <t>Linea Base</t>
  </si>
  <si>
    <t>OES.01</t>
  </si>
  <si>
    <t>PLIEGOS DEL SECTOR O GOBIERNO REGIONAL</t>
  </si>
  <si>
    <t>GASTOS CORRIENTES</t>
  </si>
  <si>
    <t>GASTOS DE CAPITAL</t>
  </si>
  <si>
    <t>SERVICIO DE DEUDA</t>
  </si>
  <si>
    <t>TOTAL</t>
  </si>
  <si>
    <t>1: Reserva de Contingencia</t>
  </si>
  <si>
    <t>2: Personal y Obligaciones Sociales</t>
  </si>
  <si>
    <t>3: Pensiones y Prestaciones Sociales</t>
  </si>
  <si>
    <t>4: Bienes y Servicios</t>
  </si>
  <si>
    <t>5: Donaciones y Transferencias</t>
  </si>
  <si>
    <t>6: Otros Gastos</t>
  </si>
  <si>
    <t>SUB TOTAL GASTOS CORRIENTES</t>
  </si>
  <si>
    <t>7: Donaciones y Transferencias</t>
  </si>
  <si>
    <t>8: Otros Gastos</t>
  </si>
  <si>
    <t>9: Adquisiciones de Activos No Financieros</t>
  </si>
  <si>
    <t>10: Adquisiciones de Activos Financieros</t>
  </si>
  <si>
    <t>SUB TOTAL GASTOS DE CAPITAL</t>
  </si>
  <si>
    <t>11: Servicio de la Deuda</t>
  </si>
  <si>
    <t>SUB TOTAL SERVICIO DE DEUDA</t>
  </si>
  <si>
    <t>TOTAL GASTOS UNIDAD EJECUTORA / ENTIDAD PÚBLICA</t>
  </si>
  <si>
    <t>PART. %</t>
  </si>
  <si>
    <t>UNIDADES EJECUTORAS DEL PLIEGO</t>
  </si>
  <si>
    <t>Unidad de Medida</t>
  </si>
  <si>
    <t xml:space="preserve">Valor </t>
  </si>
  <si>
    <t>Año</t>
  </si>
  <si>
    <t>%</t>
  </si>
  <si>
    <t>Meta (Logro Esperado)</t>
  </si>
  <si>
    <t>Resultado obtenido</t>
  </si>
  <si>
    <t>TOTALES</t>
  </si>
  <si>
    <t>AÑOS</t>
  </si>
  <si>
    <t>2022 (*)</t>
  </si>
  <si>
    <t>2023 (**)</t>
  </si>
  <si>
    <t>PROGRAMAS PRESUPESTALES</t>
  </si>
  <si>
    <t>PIA</t>
  </si>
  <si>
    <t>PIM</t>
  </si>
  <si>
    <t>EJEC</t>
  </si>
  <si>
    <t>(*) Proyección al 31/12/2022</t>
  </si>
  <si>
    <t>(**) Proyecto 2023</t>
  </si>
  <si>
    <t>TOTAL S/</t>
  </si>
  <si>
    <t>RECURSOS PUBLICOS</t>
  </si>
  <si>
    <t>RESERVA DE CONTINGENCIA</t>
  </si>
  <si>
    <t>PERSONAL Y OBLIGAC. SOC.</t>
  </si>
  <si>
    <t>PENSIONES Y PREST. SOC.</t>
  </si>
  <si>
    <t>BIENES Y SERVICIOS</t>
  </si>
  <si>
    <t>DONACIONES TRANSFER.</t>
  </si>
  <si>
    <t>OTROS GASTOS</t>
  </si>
  <si>
    <t>SUB TOTAL GASTO CTE</t>
  </si>
  <si>
    <t>DONACIONES Y TRANSFER,</t>
  </si>
  <si>
    <t>ADQUIS. ACT. NO FINANC.</t>
  </si>
  <si>
    <t>ADQUIS. ACT. FINANC.</t>
  </si>
  <si>
    <t>SUB TOTAL GASTOS CAP.</t>
  </si>
  <si>
    <t>SUB TOTAL SER. DEUDA</t>
  </si>
  <si>
    <t>S/.</t>
  </si>
  <si>
    <t>EST. %</t>
  </si>
  <si>
    <t>1. RECURSOS ORDINARIOS</t>
  </si>
  <si>
    <t>2. RECURSOS DIRECTAM. RECAUD.</t>
  </si>
  <si>
    <t>3.- RECURSOS OPERACIONES</t>
  </si>
  <si>
    <t>4. DONACIONES Y TRANSFERENCIAS</t>
  </si>
  <si>
    <t>5. RECURSOS DETERMINADOS</t>
  </si>
  <si>
    <t xml:space="preserve">    - CANON  Y  SOBRECANON, REGALIAS</t>
  </si>
  <si>
    <t xml:space="preserve">       Y PARTICIPACIONES</t>
  </si>
  <si>
    <t xml:space="preserve">    - CONTRIBUCIONES A FONDOS</t>
  </si>
  <si>
    <t xml:space="preserve">    - FONDO DE COMPENCIÓN MUNICIPAL</t>
  </si>
  <si>
    <t xml:space="preserve">    - IMPUESTOS MUNICIPALES</t>
  </si>
  <si>
    <t xml:space="preserve">    - OTROS (ESPECIFICAR)</t>
  </si>
  <si>
    <t>FUNCIONES</t>
  </si>
  <si>
    <t>PPTO (PIA)</t>
  </si>
  <si>
    <t>GASTOS CORRIENTES */</t>
  </si>
  <si>
    <t>0: Reserva de Contingencia</t>
  </si>
  <si>
    <t>1: Personal y Obligaciones Sociales</t>
  </si>
  <si>
    <t>2: Pensiones y Prestaciones Sociales</t>
  </si>
  <si>
    <t>3: Bienes y Servicios</t>
  </si>
  <si>
    <t>4: Donaciones y Transferencias</t>
  </si>
  <si>
    <t>5: Otros Gastos</t>
  </si>
  <si>
    <t>6: Adquisiciones de Activos No Financieros</t>
  </si>
  <si>
    <t>7: Adquisiciones de Activos Financieros</t>
  </si>
  <si>
    <t>8: Servicio de la Deuda</t>
  </si>
  <si>
    <t>NUEVOS SOLES</t>
  </si>
  <si>
    <t>1 Legislativa</t>
  </si>
  <si>
    <t>2 Relaciones Exteriores</t>
  </si>
  <si>
    <t xml:space="preserve"> </t>
  </si>
  <si>
    <t>3 Planeam. Gestión y Reserva</t>
  </si>
  <si>
    <t>4 Defensa y Seg. Nacional</t>
  </si>
  <si>
    <t>5 Orden Púb. y Seguridad</t>
  </si>
  <si>
    <t>6 Justicia</t>
  </si>
  <si>
    <t>7 Trabajo</t>
  </si>
  <si>
    <t>8 Comercio</t>
  </si>
  <si>
    <t>9 Turismo</t>
  </si>
  <si>
    <t>10 Agropecuaria</t>
  </si>
  <si>
    <t>11 Pesca</t>
  </si>
  <si>
    <t>12 Energía</t>
  </si>
  <si>
    <t>13 Mineria</t>
  </si>
  <si>
    <t>14 Industria</t>
  </si>
  <si>
    <t>15 Transporte</t>
  </si>
  <si>
    <t>16 Comunicaciones</t>
  </si>
  <si>
    <t>17 Ambiente</t>
  </si>
  <si>
    <t>18 aneamiento</t>
  </si>
  <si>
    <t>19 Vivienda y Des. Urbano</t>
  </si>
  <si>
    <t>20 Salud</t>
  </si>
  <si>
    <t>21 Cultura y Deporte</t>
  </si>
  <si>
    <t>22 Educación</t>
  </si>
  <si>
    <t>23 Protección Social</t>
  </si>
  <si>
    <t>24 Previsión Social</t>
  </si>
  <si>
    <t>25 Deuda Pública</t>
  </si>
  <si>
    <t>PPTO 2021 (PIM)</t>
  </si>
  <si>
    <t>ALIMENTOS DE PERSONAS</t>
  </si>
  <si>
    <t>COMBUSTIBLE, CARBURANTES, LUBRICANTES Y AFINES</t>
  </si>
  <si>
    <t>CONTRATO ADMINISTRATIVO DE SERVICIOS</t>
  </si>
  <si>
    <t>REPUESTOS Y ACCESORIOS</t>
  </si>
  <si>
    <t>SEGUROS</t>
  </si>
  <si>
    <t>SERVICIO DE MANTENIMIENTO, ACONDICIONAMIENTO Y REPARA</t>
  </si>
  <si>
    <t>SERVICIOS ADMINISTRATIVOS, FINANCIEROS Y DE SEGUROS</t>
  </si>
  <si>
    <t>VIATICOS Y ASIGNACIONES</t>
  </si>
  <si>
    <t>(PIA) = Presupuesto Institucional de Apertura</t>
  </si>
  <si>
    <t>(**) Recursos Públicos / Recursos Ordinarios / Recursos Directamente Recaudados / Donaciones  y  Transferencias / Operaciones Oficiales de Crédito/ Recursos Determinados</t>
  </si>
  <si>
    <t>ADQUISICIONES/CONTRATACIONES/OBRAS</t>
  </si>
  <si>
    <t>MODALIDAD</t>
  </si>
  <si>
    <t>FECHA DE SUSCRIPCION DEL CONTRATO</t>
  </si>
  <si>
    <t>AMPLIACION DE PLAZO</t>
  </si>
  <si>
    <t>FECHA DE ENTREGA</t>
  </si>
  <si>
    <t>…</t>
  </si>
  <si>
    <t>FECHA PROG. CONV.</t>
  </si>
  <si>
    <t>MONTO</t>
  </si>
  <si>
    <t>OBSERVACIONES</t>
  </si>
  <si>
    <t>CONSULTORIAS</t>
  </si>
  <si>
    <t>PERSONA NATURAL (DNI)</t>
  </si>
  <si>
    <t>EJECUCIÓN S/</t>
  </si>
  <si>
    <t xml:space="preserve">TOTAL </t>
  </si>
  <si>
    <t>UNIDAD EJECUTORA</t>
  </si>
  <si>
    <t>BANCO / INSTITUCIÓN FINANCIERA</t>
  </si>
  <si>
    <t>FECHA DE APERTURA</t>
  </si>
  <si>
    <t>MONEDA</t>
  </si>
  <si>
    <t>SALDO 2021 (*)</t>
  </si>
  <si>
    <t xml:space="preserve">       OFICIALES DE CRED. EXTERNO</t>
  </si>
  <si>
    <t xml:space="preserve">    - OTROS (ESPECIFIQUE)</t>
  </si>
  <si>
    <t>(*) Saldo al 31 de Diciembre de 2021</t>
  </si>
  <si>
    <t>CONTRATANTE</t>
  </si>
  <si>
    <t>CONTRATADO</t>
  </si>
  <si>
    <t>FUENTE DE FINANCIAMIENTO</t>
  </si>
  <si>
    <t>Numero de contratos o renovaciones</t>
  </si>
  <si>
    <t>Meses Ejecutados</t>
  </si>
  <si>
    <t>Monto Ejecutado</t>
  </si>
  <si>
    <t>CAS</t>
  </si>
  <si>
    <t>ARRENDATARIO</t>
  </si>
  <si>
    <t>ARRENDADOR</t>
  </si>
  <si>
    <t>INMUEBLE</t>
  </si>
  <si>
    <t>CONTRATO</t>
  </si>
  <si>
    <t>Apellidos y Nombres o Denominación</t>
  </si>
  <si>
    <t>DNI O PARTIDA REGISTRAL</t>
  </si>
  <si>
    <t>BIEN PROPIO DE TERCEROS O AJENO</t>
  </si>
  <si>
    <t>PARTIDA REGISTRAL DE INCRIPCION DE PROPIEDAD</t>
  </si>
  <si>
    <t>METROS CUADRADOS</t>
  </si>
  <si>
    <t>COCHERAS</t>
  </si>
  <si>
    <t>OTROS</t>
  </si>
  <si>
    <t>VIGENCIA DEL CONTRATO</t>
  </si>
  <si>
    <t>MONTO MENSUAL</t>
  </si>
  <si>
    <t xml:space="preserve">FORMA DE PAGO (MENSUAL O ANUAL) Y FECHA DE PAGO </t>
  </si>
  <si>
    <t>RESULTADOS (Poblacion beneficiaria directa, Etc.)</t>
  </si>
  <si>
    <t>5.1 Contribuciones a Fondos</t>
  </si>
  <si>
    <t>5.2 Canon y Sobrecanon, Regalías, Renta de Aduanas y Participaciones</t>
  </si>
  <si>
    <t>5.3 Fondo de Compensación Municipal</t>
  </si>
  <si>
    <t>5.4 FONCOR</t>
  </si>
  <si>
    <t xml:space="preserve">5.5 Impuestos Municipales </t>
  </si>
  <si>
    <t>GASTO CAPITAL 2023</t>
  </si>
  <si>
    <t>GASTO CORRIENTE 2023</t>
  </si>
  <si>
    <t>SERVICIO DE DEUDA 2023</t>
  </si>
  <si>
    <t>Var. % (2022-2023)</t>
  </si>
  <si>
    <t>2022*</t>
  </si>
  <si>
    <t>2023**</t>
  </si>
  <si>
    <t>FORMATO 01: PRESUPUESTO Y RESULTADOS DE INDICADORES DE LOS OBJETIVOS ESTRATÉGICOS INSTITUCIONALES DEL 2021 AL 2023</t>
  </si>
  <si>
    <t>FORMATO 05: EJECUCION Y RESULTADOS DE PROGRAMAS PRESUPUESTALES 2021, 2022 Y PROYECCION  2023</t>
  </si>
  <si>
    <t>PPTO 2021
(PIA)</t>
  </si>
  <si>
    <t>PPTO 2022 
(PIA)</t>
  </si>
  <si>
    <t>PPTO 2023 (PROYECTO)</t>
  </si>
  <si>
    <t>PPTO 2022
(PIM 31 AGTO)</t>
  </si>
  <si>
    <t>Monto Diferencial PIA (2022-2021)</t>
  </si>
  <si>
    <t>Diferencia PIA (2023-2022)</t>
  </si>
  <si>
    <t>Variación % (2022-2021)/ 100</t>
  </si>
  <si>
    <t>Variación % (2023-2022)/ 100</t>
  </si>
  <si>
    <t>MONTO DE LA INVERSION Y/O CONTRATO (*)</t>
  </si>
  <si>
    <t>NOMBRE DE LA INVERSION      (Proyecto o IOAAR, Etc. )</t>
  </si>
  <si>
    <t>SALDO DE LA INVERSION O DEL  CONTRATO                 AL 31.12.2022</t>
  </si>
  <si>
    <t>(Solo montos mayores a S/ 1 Millon de Soles)</t>
  </si>
  <si>
    <t>EJECUCION  PROYECTADA DE LA INVERSION O DEL CONTRATO</t>
  </si>
  <si>
    <t>TIPO DE PROCEDIMIENTO DE SELECCIÓN</t>
  </si>
  <si>
    <t>NUMERO DEL PROCEDIMIENTO</t>
  </si>
  <si>
    <t>CONTRATISTA* (RUC y Denominacion)</t>
  </si>
  <si>
    <t>(*) Si es Consorcio consignar nombre y RUC de los integrantes</t>
  </si>
  <si>
    <t>(**) Proyección al 31/12/2022</t>
  </si>
  <si>
    <t>(***) Proyecto 2023</t>
  </si>
  <si>
    <t>EJECUCION DE LA INVERSION Y/O CONTRATO</t>
  </si>
  <si>
    <t xml:space="preserve">PLAZO DE EJECUCION </t>
  </si>
  <si>
    <t>INICIO DEL PROYECTO</t>
  </si>
  <si>
    <t>TERMINO DEL PROYECTO</t>
  </si>
  <si>
    <t>ADICIONALES Y DEDUCTIVOS</t>
  </si>
  <si>
    <t>INICIO</t>
  </si>
  <si>
    <t>TERMINO</t>
  </si>
  <si>
    <t>MONTO NETO</t>
  </si>
  <si>
    <t>CULMINACION DE OBRA</t>
  </si>
  <si>
    <t>ACTA DE RECEPCION DE OBRA</t>
  </si>
  <si>
    <t>LIQUIDACION DE OBRA</t>
  </si>
  <si>
    <t>SALDO DE LA INVERSION O CONTRATO AL 31.12.2023</t>
  </si>
  <si>
    <t>Años siguientes</t>
  </si>
  <si>
    <t xml:space="preserve">FECHA DE </t>
  </si>
  <si>
    <t>Codigo Unico de Inversion (CUI)</t>
  </si>
  <si>
    <t>Sub total 2022</t>
  </si>
  <si>
    <t>Sub total 2021</t>
  </si>
  <si>
    <t>Sub total 2023</t>
  </si>
  <si>
    <t>PERSONA JURIDICA* (RUC)</t>
  </si>
  <si>
    <t>PPTO 2021 (AL 31/12)</t>
  </si>
  <si>
    <t>PPTO 2022 (AL 30/06)</t>
  </si>
  <si>
    <t>PPTO 2023 (PROYECCI{ON 31/12)</t>
  </si>
  <si>
    <t>MONTO DE LA CONSULTORIA</t>
  </si>
  <si>
    <t>ESPECIALIDAD (***)</t>
  </si>
  <si>
    <t>ENTREGABLES DE LA CONSULTORIA(**)</t>
  </si>
  <si>
    <t>(**) Producto final o entregable de la Consultoria</t>
  </si>
  <si>
    <t>(***) Para registrar la Especialidad se toma en cuenta una o mas de las 25 Funciones del Clasificador Funcional Programatico.</t>
  </si>
  <si>
    <t>CUENTA N°</t>
  </si>
  <si>
    <t>DATOS DE LAS CUENTAS</t>
  </si>
  <si>
    <t>FUENTES DE FINANCIAMIENTO</t>
  </si>
  <si>
    <t>SALDO 2022 (**)</t>
  </si>
  <si>
    <t>(**) Saldo al 30 de Junio de 2022</t>
  </si>
  <si>
    <t>AÑO FISCAL 2021</t>
  </si>
  <si>
    <t>AÑO FISCAL 2022 (*)</t>
  </si>
  <si>
    <t>(*) Al 30 de junio de 2022</t>
  </si>
  <si>
    <t>(*) = Al 30 de junio de 2022</t>
  </si>
  <si>
    <t>EJECUCIÓN 2021</t>
  </si>
  <si>
    <t>EJECUCIÓN 2022 (*)</t>
  </si>
  <si>
    <t>(Montos mayores de S/ 18,000 Soles)</t>
  </si>
  <si>
    <t>ADQUISICIÓNES</t>
  </si>
  <si>
    <t>MONTO S/</t>
  </si>
  <si>
    <t>ESTADO DEL PROCECEDIMIENTO</t>
  </si>
  <si>
    <t>FORMATO 02: DISTRIBUCIÓN DEL GASTO POR PLIEGOS Y SUS UNIDADES EJECUTORAS POR TODA FUENTES DE FINANCIAMIENTO - PROYECTO 2023</t>
  </si>
  <si>
    <t>FORMATO 03: RESUMEN POR GRUPO GENÉRICO Y FUENTES DE FINANCIAMIENTO PROYECTO 2023</t>
  </si>
  <si>
    <t>FORMATO 04: RESUMEN DE PRESUPUESTO POR FUNCIONES PIA 2021, 2022 Y  2023 (Proyectado)</t>
  </si>
  <si>
    <t>FORMATO 06: ASIGNACIÓN DE BIENES Y SERVICIOS - COMPARATIVO PRESUPUESTO 2021, 2022 Y PROYECTO 2023</t>
  </si>
  <si>
    <t>FORMATO 07: ADQUISICIONES DE BIENES Y CONTRATACIONES DE SERVICIOS - PRESUPUESTO 2021, 2022 Y PROYECTO 2023</t>
  </si>
  <si>
    <t>FORMATO 08: DETALLE DE CONSULTORIAS PERSONAS JURÍDICAS (Mayores a S/ 100, 000) Y NATURALES (Mayores a 50, 000) - PRESUPUESTO 2021, 2022 y 2023</t>
  </si>
  <si>
    <t>FORMATO 09: ALQUILER DE INMUEBLES EN LOS AÑOS FISCALES 2021 Y 2022</t>
  </si>
  <si>
    <t>FORMATO 10: CONTRATOS DE OBRAS SUSCRITOS EN LOS AÑOS 2021, 2022 Y 2023</t>
  </si>
  <si>
    <t>FORMATO 11: NOMBRES E INGRESOS MENSUALES DEL PERSONAL CONTRATADO FUERA DEL PAP EN LOS AÑOS FISCALES 2021 Y 2022</t>
  </si>
  <si>
    <t>FORMATO 12: RESUMEN DE TESORERIA POR UNIDAD EJECUTORA Y FUENTES DE FINANCIAMIENTO 2021 Y 2022</t>
  </si>
  <si>
    <t>RUBROS*</t>
  </si>
  <si>
    <t>(*) Las cifras deben coicidir con los montos asignados en la GENERICA 3. BIENES Y SERVICIOS consideradas en el Presupuesto de los años Fiscales 2021 - 2022 - 2023</t>
  </si>
  <si>
    <t>DATOS DEL PRESUPUESTO*: (1) CONSOLIDADO Y (2) POR TODA FUENTE DE FINANCIAMIENTO**</t>
  </si>
  <si>
    <t>SERVICIOS DE LIMPIEZA</t>
  </si>
  <si>
    <t>SERVICIO DE CONSULTORIA REALIZADOS PERSONAS NATURALES</t>
  </si>
  <si>
    <t>SERVICIOS DE CONSULTORIAS REALIZADOS PERSONAS JURIDICAS</t>
  </si>
  <si>
    <t>PAPELERIA EN GENERAL, UTILES Y MATERIALES DE OFICINA</t>
  </si>
  <si>
    <t>SEMINARIOS TALLERES Y SIMILARES ORGANIZADOS POR LA INSTITUCION</t>
  </si>
  <si>
    <t xml:space="preserve">PIM </t>
  </si>
  <si>
    <t>Monto Asignado</t>
  </si>
  <si>
    <t>% ejecutado</t>
  </si>
  <si>
    <t>(**) = Proyectado</t>
  </si>
  <si>
    <t>AÑO FISCAL 2023(**)</t>
  </si>
  <si>
    <t>(**) Proyectado</t>
  </si>
  <si>
    <t>Meses Estimado</t>
  </si>
  <si>
    <t>SERVICIO DE CAPACITACION Y PERFECCIONAMIENTO</t>
  </si>
  <si>
    <t xml:space="preserve">SERVICIOS DIVERSOS </t>
  </si>
  <si>
    <t>SERVICIOS BASICOS</t>
  </si>
  <si>
    <t xml:space="preserve">PUBLICIDAD </t>
  </si>
  <si>
    <t>SERVICIOS DE SEGURIDAD Y VIGILANCIA</t>
  </si>
  <si>
    <t>OTROS SERVICIOS DE INFORMATICA</t>
  </si>
  <si>
    <t xml:space="preserve">SOPORTE TECNICO </t>
  </si>
  <si>
    <t>PASAJES</t>
  </si>
  <si>
    <t>OTROS GASTOS (MOVILIDAD)</t>
  </si>
  <si>
    <t>LOCACIÓN DE SERVICIOS RELACIONADAS AL ROL DE LA ENTIDAD</t>
  </si>
  <si>
    <t>OTROS BB Y SS</t>
  </si>
  <si>
    <t>036. MINISTERIO DE TRANSPORTES Y COMUNICACIONES</t>
  </si>
  <si>
    <t>001. ADMINISTRACION GENERAL</t>
  </si>
  <si>
    <t>007. PROVIAS NACIONAL</t>
  </si>
  <si>
    <t>010. PROVIAS DESCENTRALIZADO</t>
  </si>
  <si>
    <t>013. PROYECTO ESPECIAL PARA LA PREPARACIÓN Y DESARROLLO DE LOS XVIII JUEGOS PANAMERICANOS 2019</t>
  </si>
  <si>
    <t>014. PROGRAMA NACIONAL DE TELECOMUNICACIONES - PRONATEL</t>
  </si>
  <si>
    <t>202. SUPERINTENDENCIA DE TRANSPORTE TERRESTRE DE PERSONAS, CARGA Y MERCANCIAS - SUTRAN</t>
  </si>
  <si>
    <t>001. GESTION Y ADMINISTRACION GENERAL</t>
  </si>
  <si>
    <t>203. AUTORIDAD DE TRANSPORTE URBANO PARA LIMA Y CALLAO - ATU</t>
  </si>
  <si>
    <t>001. AUTORIDAD DE TRANSPORTE URBANO PARA LIMA Y CALLAO - ATU</t>
  </si>
  <si>
    <t>214. AUTORIDAD PORTUARIA NACIONAL</t>
  </si>
  <si>
    <t>001. AUTORIDAD PORTUARIA NACIONAL</t>
  </si>
  <si>
    <t>Var. %         (2022-2023)</t>
  </si>
  <si>
    <t>0047.ACCESO Y USO ADECUADO DE LOS SERVICIOS PUBLICOS DE TELECOMUNICACIONES E INFORMACION ASOCIADOS</t>
  </si>
  <si>
    <t>0068.REDUCCION DE VULNERABILIDAD Y ATENCION DE EMERGENCIAS POR DESASTRES</t>
  </si>
  <si>
    <t>0074.GESTION INTEGRADA Y EFECTIVA DEL CONTROL DE OFERTA DE DROGAS EN EL PERU</t>
  </si>
  <si>
    <t>0138.REDUCCION DEL COSTO, TIEMPO E INSEGURIDAD EN EL SISTEMA DE TRANSPORTE</t>
  </si>
  <si>
    <t>0148.REDUCCION DEL TIEMPO, INSEGURIDAD Y COSTO AMBIENTAL EN EL TRANSPORTE URBANO</t>
  </si>
  <si>
    <t>PLIEGO: 202. SUPERINTENDENCIA DE TRANSPORTE TERRESTRE DE PERSONAS, CARGA Y MERCANCIAS - SUTRAN</t>
  </si>
  <si>
    <t>PLIEGO: 203. AUTORIDAD DE TRANSPORTE URBANO PARA LIMA Y CALLAO - ATU</t>
  </si>
  <si>
    <t>PLIEGO: 036. MINISTERIO DE TRANSPORTES Y COMUNICACIONES</t>
  </si>
  <si>
    <t>ALQUILERES DE EDIFICACIONES, OFICINAS Y ESTRUCTURAS</t>
  </si>
  <si>
    <t>Z_OTROS BB Y SS</t>
  </si>
  <si>
    <t>SECTOR: 36. TRANSPORTES Y COMUNICACIONES</t>
  </si>
  <si>
    <t>FUENTE DE FINANCIAMIENTO: RECURSOS PUBLICOS</t>
  </si>
  <si>
    <t>FUENTE DE FINANCIAMIENTO: 1. ORDINARIOS</t>
  </si>
  <si>
    <t>FUENTE DE FINANCIAMIENTO: 2. RECURSOS DIRECTAMENTE RECAUDADOS</t>
  </si>
  <si>
    <t>FUENTE DE FINANCIAMIENTO: 3. RECURSOS POR OPERACIONES OFICIALES DE CREDITO</t>
  </si>
  <si>
    <t>FUENTE DE FINANCIAMIENTO: 4. DONACIONES Y TRANSFERENCIAS</t>
  </si>
  <si>
    <t>FUENTE DE FINANCIAMIENTO: 5. RECURSOS DETERMINADOS</t>
  </si>
  <si>
    <t>5,295,809 KILÓMETROS</t>
  </si>
  <si>
    <t>5,115,435 KILÓMETROS</t>
  </si>
  <si>
    <t>5,244,630 KILÓMETROS</t>
  </si>
  <si>
    <t>PLIEGO: 214. AUTORIDAD PORTUARIA NACIONAL - APN</t>
  </si>
  <si>
    <t>ADQUISICIÓN DE COMBUSTIBLE DIESEL B5-S50 (PETRÓLEO) PARA LAS UNIDADES VEHICULARES ASIGNADAS A LA UNIDAD DESCONCENTRADA DE PUNO</t>
  </si>
  <si>
    <t>SUBASTA INVERSA ELECTRONICA</t>
  </si>
  <si>
    <t>SIN MODALIDAD</t>
  </si>
  <si>
    <t>SIE-SIE-7-2020-SUTRAN/05.1-2</t>
  </si>
  <si>
    <t>20230397709 - SERVICENTRO JOMAFRI S. R. L.</t>
  </si>
  <si>
    <t>10.03.2021</t>
  </si>
  <si>
    <t>SUMINISTRO</t>
  </si>
  <si>
    <t>PRECIOS UNITARIOS</t>
  </si>
  <si>
    <t>ADQUISICIÓN DE MASCARILLAS DESCARTABLES TIPO 1 PARA LOS INSPECTORES DE LAS UNIDADES DESCONCENTRADAS Y ESTACIONES DE PESAJE DE LA GERENCIA DE ARTICULACIÓN TERRITORIAL, Y SEDE CENTRAL DE LA SUTRAN</t>
  </si>
  <si>
    <t>ADJUCAClON SIMPLIFICADA</t>
  </si>
  <si>
    <t>AS-SM-1-2021-SUTRAN/05.1-1</t>
  </si>
  <si>
    <t>20606062860 - GEOMEDIC PERU E.I.R.L.</t>
  </si>
  <si>
    <t>05.04.2021</t>
  </si>
  <si>
    <t>08.04.2021</t>
  </si>
  <si>
    <t>SERVICIO DE ACONDICIONAMIENTO DEL ÁREA DE PESAJE PARA LA INSTALACIÓN DE BASCULA Y ACCESORIOS QUE CORRESPONDEN A LA BALANZA DINÁMICA DE PRECISIÓN DE LOSA DE PESAJE EN LA ESTACIÓN DE PESAJE PIURA</t>
  </si>
  <si>
    <t>CONTRATACIÓN DIRECTA</t>
  </si>
  <si>
    <t xml:space="preserve"> DIRECTA-PROC-1-2021-SUTRAN/05.1-1</t>
  </si>
  <si>
    <t>20606274638 - EMPRECON E.I.R.L.</t>
  </si>
  <si>
    <t>02.09.2021</t>
  </si>
  <si>
    <t>CONTRATACIÓN DEL SERVICIO DE MENSAJERÍA A NIVEL LOCAL PARA LA SUTRAN</t>
  </si>
  <si>
    <t>CONCURSO PUBLICO</t>
  </si>
  <si>
    <t>CP-SM-1-2021-SUTRAN/05.1-1</t>
  </si>
  <si>
    <t>20387377167 - MACRO POST S.A.C.</t>
  </si>
  <si>
    <t>21.07.2021</t>
  </si>
  <si>
    <t>PERIODICO</t>
  </si>
  <si>
    <t>CONTRATACIÓN DE PÓLIZA DE SEGURO VEHICULAR QUE INCLUYA SEGURO TREC PARA LA SUPERINTENDENCIA DE TRANSPORTE TERRESTRE DE PERSONAS, CARGA Y MERCANCÍAS - SUTRAN</t>
  </si>
  <si>
    <t xml:space="preserve"> AS-SM-2-2021-SUTRAN/05.1-1</t>
  </si>
  <si>
    <t>20202380621 - MAPFRE PERU COMPAÑIA DE SEGUROS Y REASEGUROS S.A.</t>
  </si>
  <si>
    <t>04.05.2021</t>
  </si>
  <si>
    <t>14.05.2021</t>
  </si>
  <si>
    <t>ADQUISICIÓN DE COMBUSTIBLE DIESEL B5 S50 PARA EL GRUPO ELECTRÓGENO ASIGNADO A LA ESTACIÓN DE PESAJE MÓVIL NAZCA</t>
  </si>
  <si>
    <t>SIE-SIE-1-2021-SUTRAN/05.1-1</t>
  </si>
  <si>
    <t>20534912600 - ESTACION DE COMBUSTIBLES EL SOL S.A.C.</t>
  </si>
  <si>
    <t>03.05.2021</t>
  </si>
  <si>
    <t>SERVICIO DE INTERNET SATELITAL PARA LAS ESTACIONES DE PESAJE</t>
  </si>
  <si>
    <t>CP-SM-2-2021-SUTRAN/05.1-1</t>
  </si>
  <si>
    <t>20252575457 - CENTURYLINK PERU S.A.</t>
  </si>
  <si>
    <t>16.07.2021</t>
  </si>
  <si>
    <t>ADQUISICIÓN DE COMBUSTIBLE DIESEL B5 S50 PARA LAS UNIDADES VEHICULARES ASIGANDAS A LA UNIDAD DESCONCENTRADA DE MADRE DE DIOS</t>
  </si>
  <si>
    <t xml:space="preserve"> AS-SM-3-2021-SUTRAN/05.1-1</t>
  </si>
  <si>
    <t>20563908476 - INVERSIONES GASOIL EMPRESA INDIVIDUAL DE RESPONSABILIDAD LIMITADA - INVERSIONES GASOIL E.I.R.L.</t>
  </si>
  <si>
    <t>01.07.2021</t>
  </si>
  <si>
    <t>ADQUISICIÓN DE ALCOHOL ETÍLICO (ETANOL) 70° PARA PERSONAL OPERATIVO DE LA SUTRAN</t>
  </si>
  <si>
    <t>SIE-SIE-4-2021-SUTRAN/05.1-1</t>
  </si>
  <si>
    <t>20605400150 - JL VENTAS Y SERVICIOS S.A.C.</t>
  </si>
  <si>
    <t>20.07.2021</t>
  </si>
  <si>
    <t>23.07.2021</t>
  </si>
  <si>
    <t>SERVICIO DE MENSAJERÍA A NIVEL NACIONAL PARA LA SUTRAN</t>
  </si>
  <si>
    <t>CP-SM-3-2021-SUTRAN/05.1-1</t>
  </si>
  <si>
    <t>20524674891 - MITO COURIER S.A.C.</t>
  </si>
  <si>
    <t>08.06.2022</t>
  </si>
  <si>
    <t xml:space="preserve">CONTRATACIÓN DE PRESTACIONES PENDIENTES </t>
  </si>
  <si>
    <t>SERVICIO DE SEGURIDAD Y VIGILANCIA PARA EL DEPOSITO VEHICULAR DE LA SUTRAN</t>
  </si>
  <si>
    <t>CP-SM-4-2021-SUTRAN/05.1-1</t>
  </si>
  <si>
    <t>20603361831 - SEGURIDAD ESTELAR SOCIEDAD ANONIMA CERRADA</t>
  </si>
  <si>
    <t>25.10.2021</t>
  </si>
  <si>
    <t>ADQUISICIÓN DE COMBUSTIBLE DIESEL B5 S50 PARA LAS UNIDADES VEHICULARES ASIGNADAS A LA UNIDAD DESCONCENTRADA DE AREQUIPA</t>
  </si>
  <si>
    <t>SIE-SIE-6-2021-SUTRAN/05.1-1</t>
  </si>
  <si>
    <t>20370508659 - GRIFO J.H.P. E.I.R.LTDA.</t>
  </si>
  <si>
    <t>08.09.2021</t>
  </si>
  <si>
    <t xml:space="preserve">ADQUISICIÓN DE COMBUSTIBLE DIESEL B5 S50 PARA LAS UNIDADES VEHICULARES ASIGNADAS A LA UNIDAD DESCONCENTRADA DE TACNA
</t>
  </si>
  <si>
    <t>SIE-SIE-7-2021-SUTRAN/05.1-1</t>
  </si>
  <si>
    <t>20604968772 - ESTACIONES DE SERVICIO LUMIC SOCIEDAD ANONIMA CERRADA - E.S. LUMIC S.A.C.</t>
  </si>
  <si>
    <t>09.09.2021</t>
  </si>
  <si>
    <t>ADQUISICIÓN DE COMBUSTIBLE DIESEL B5 S50 PARA LAS UNIDADES VEHICULARES ASIGNADAS A LA UNIDAD DESCONCENTRADA DE TUMBES</t>
  </si>
  <si>
    <t>AS-SM-4-2021-SUTRAN/05.1-1</t>
  </si>
  <si>
    <t>20556530972 - GRUPO AALPA S.A.C</t>
  </si>
  <si>
    <t>06.09.2021</t>
  </si>
  <si>
    <t>ADQUISICIÓN DE COMBUSTIBLE GASOHOL 95 PLUS PARA LA UNIDAD VEHICULAR ASIGNADA A LA UNIDAD DESCONCENTRADA DE ICA</t>
  </si>
  <si>
    <t>SIE-SIE-8-2021-SUTRAN/05.1-1</t>
  </si>
  <si>
    <t>20494793521 - ESTACION EL OVALO E.I.R.L.</t>
  </si>
  <si>
    <t>28.09.2021</t>
  </si>
  <si>
    <t>CONTRATACION DEL SERVICIO DE MENSAJERIA LOCAL PARA LA SUTRAN</t>
  </si>
  <si>
    <t>CP-SM-5-2021-SUTRAN/05.1-1</t>
  </si>
  <si>
    <t>20553892253 - CA &amp; PE CARGO S.A.C.</t>
  </si>
  <si>
    <t>11.11.2021</t>
  </si>
  <si>
    <t>SERVICIO DE RENOVACIÓN DE LOS CONTRATOS DE SOPORTE Y GARANTÍA DE LA SOLUCIÓN DE RESPALDO Y RECUPERACIÓN DE LA MARCA DELL EMC DE LA SUTRAN</t>
  </si>
  <si>
    <t>AS-SM-5-2021-SUTRAN/05.1-2</t>
  </si>
  <si>
    <t>20505871775 - SYMMETRY CORPORATION SOCIEDAD ANONIMA CERRADA</t>
  </si>
  <si>
    <t>05.11.2021</t>
  </si>
  <si>
    <t>21.12.2021</t>
  </si>
  <si>
    <t>CONTRATACIÓN DEL SERVICIO DE EXAMENES MEDICOS OCUPACIONALES PARA LA SUTRAN (SEDE CENTRAL Y UD LIMA)</t>
  </si>
  <si>
    <t>AS-SM-7-2021-SUTRAN/05.1-1</t>
  </si>
  <si>
    <t>20551383114 - DIRECCION Y GESTION EN SALUD S.A.C.</t>
  </si>
  <si>
    <t>06.12.2021</t>
  </si>
  <si>
    <t>SERVICIO DE ALQUILER DE EQUIPOS Y TELEFONÍA MÓVIL PARA LAS UNIDADES DESCONCENTRADAS DE LA SUTRAN</t>
  </si>
  <si>
    <t xml:space="preserve"> CP-SM-6-2021-SUTRAN/05.1-1</t>
  </si>
  <si>
    <t>20467534026 - AMERICA MOVIL PERU S.A.C.</t>
  </si>
  <si>
    <t>13.12.2021</t>
  </si>
  <si>
    <t>ADQUISICIÓN DE COMBUSTIBLE DIESEL B5 S50 PARA LAS UNIDADES VEHICULARES ASIGNADAS A LA UNIDAD DESCONCENTRADA DE ICA</t>
  </si>
  <si>
    <t>SIE-SIE-10-2021-SUTRAN/05.1-1</t>
  </si>
  <si>
    <t>19.11.2021</t>
  </si>
  <si>
    <t>ADQUISICIÓN DE COMBUSTIBLE DIESEL B5 S50 PARA UNIDADES VEHICULARES ASIGNADAS A LA UNIDAD DESCONCENTRADA DE LIMA Y CALLAO</t>
  </si>
  <si>
    <t>AS-SM-8-2021-SUTRAN/05.1-1</t>
  </si>
  <si>
    <t>20511995028 - TERPEL PERU S.A.C.</t>
  </si>
  <si>
    <t>ADQUISICION DE MEDICAMENTOS PARA LAS OFICINAS DE LA SUTRAN A NIVEL NACIONAL</t>
  </si>
  <si>
    <t>SIE-SIE-12-2021-SUTRAN/05.1-1</t>
  </si>
  <si>
    <t>20254806278 - M &amp; F TRADING SOCIEDAD COMERCIAL DE RESPONSABILIDAD LIMITADA</t>
  </si>
  <si>
    <t>04.01.2022</t>
  </si>
  <si>
    <t>ADQUISICIÓN DE COMBUSTIBLE GASOHOL 90 PLUS PARA LAS UNIDADES VEHICULARES ASIGNADAS A LA UNIDAD DESCONCENTRADA DE LIMA Y CALLAO</t>
  </si>
  <si>
    <t>SIE-SIE-11-2021-SUTRAN/05.1-1</t>
  </si>
  <si>
    <t>20175642341 - ESTACION DE SERVICIOS SAN JOSE S.A.C.</t>
  </si>
  <si>
    <t>18.12.2021</t>
  </si>
  <si>
    <t>SERVICIO DE SEGURIDAD Y VIGILANCIA PARA LA SEDE CENTRAL</t>
  </si>
  <si>
    <t xml:space="preserve"> CP-SM-7-2021-SUTRAN/05.1-1</t>
  </si>
  <si>
    <t>20535783650 - A.V.I SEGURIDAD PRIVADA S.A.C.</t>
  </si>
  <si>
    <t>31.03.2022</t>
  </si>
  <si>
    <t>SERVICIO DE LIMPIEZA Y MANTENIMIENTO DE LAS SEDES DE LA SUTRAN</t>
  </si>
  <si>
    <t>CP-SM-1-2022-SUTRAN/05.1-1</t>
  </si>
  <si>
    <t>20568777621 - INVERSIONES ALIMSA SOCIEDAD ANONIMA CERRADA</t>
  </si>
  <si>
    <t>22.02.2022</t>
  </si>
  <si>
    <t>ALQUILER DE BAÑOS PORTATILES PARA PUNTOS DE CONTROL DE LA UD LIMA</t>
  </si>
  <si>
    <t>AS-SM-1-2022-SUTRAN/05.1-2</t>
  </si>
  <si>
    <t>20551687920 - SUAT FUMIGACION AMBIENTAL S.A.C.
20554042598 - ABASTECIMIENTOS Y SERVICIOS GENERALES H &amp; P E.I.R.L.</t>
  </si>
  <si>
    <t>16.05.2022</t>
  </si>
  <si>
    <t>CONTRATACIÓN DE SERVICIO DE MANTENIMIENTO PREVENTIVO DE LAS UNIDADES VEHICULARES ASIGNADAS A LA UNIDAD DESCONCENTRADA DE LIMA-CALLAO Y A LA UNIDAD DE ABASTECIMIENTO DE LA SUTRAN</t>
  </si>
  <si>
    <t>AS-SM-2-2022-SUTRAN/05.1-1</t>
  </si>
  <si>
    <t>20510893914 - PERU PART´S &amp; SERVICE S.A.C</t>
  </si>
  <si>
    <t>10.05.2022</t>
  </si>
  <si>
    <t>SERVICIO DE CENTRAL TELEFONICA INSTITUCIONAL</t>
  </si>
  <si>
    <t>AS-SM-3-2022-SUTRAN/05.1-1</t>
  </si>
  <si>
    <t>20519286794 - FRAVATEL EMPRESA INDIVIDUAL DE RESPONSABILIDAD LIMITADA</t>
  </si>
  <si>
    <t>05.07.2022</t>
  </si>
  <si>
    <t>CONTRATACIÓN DE SEGUROS PATRIMONIALES Y PERSONALES PARA LA SUPERINTENDENCIA DE TRANSPORTE TERRESTRE DE PERSONAS CARGA Y MERCANCIAS - SUTRAN</t>
  </si>
  <si>
    <t>CP-SM-2-2022-SUTRAN/05.1-1</t>
  </si>
  <si>
    <t>20418896915 - MAPFRE PERU VIDA COMPAÑIA DE SEGUROS Y REASEGUROS</t>
  </si>
  <si>
    <t>12.07.2022</t>
  </si>
  <si>
    <t>PENDIENTE</t>
  </si>
  <si>
    <t>20517182673 - MAPFRE PERU S.A. ENTIDAD PRESTADORA DE SALUD
20418896915 - MAPFRE PERU VIDA COMPAÑIA DE SEGUROS Y REASEGUROS</t>
  </si>
  <si>
    <t>11.07.2022</t>
  </si>
  <si>
    <t>SERVICIO DE MANTENIMIENTO CORRECTIVO PARA LAS UNIDADES VEHÍCULARES ASIGNADAS A LA UNIDAD DESCONCENTRADA DE LIMA ¿ CALLAO Y A LA UNIDAD DE ABASTECIMIENTO DE LA SUTRAN</t>
  </si>
  <si>
    <t>CP-SM-3-2022-SUTRAN/05.1-1</t>
  </si>
  <si>
    <t>20605073965 - CORPORACION AUTOMOTRIZ W &amp; R S.A.C.</t>
  </si>
  <si>
    <t>18.07.2022</t>
  </si>
  <si>
    <t>ADQUISICIÓN DE MASCARILLAS DESCARTABLES QUIRURGICAS 3 PLIEGUES PARA LOS/AS SERVIDORES DE LAS UNIDADES DESCONCENTRADAS Y SEDE CENTRAL, ARCHIVO CENTRAL Y DEPOSITO VEHICULAR DE LA SUTRAN.</t>
  </si>
  <si>
    <t>AS-SM-6-2022-SUTRAN/05.1-1</t>
  </si>
  <si>
    <t>20600349997 - CONSORCIO HERMANOS UNIDOS PADEB S.A.C.</t>
  </si>
  <si>
    <t>16.08.2022</t>
  </si>
  <si>
    <t>ADQUISICIÓN DE CINEMÓMETROS PARA LAS ACCIONES DE FISCALIZACIÓN DE TRANSITO EN LAS UNIDADES DESCONCENTRADAS DE LA SUTRAN</t>
  </si>
  <si>
    <t>LICITACION PUBLICA</t>
  </si>
  <si>
    <t>LP-SM-1-2022-SUTRAN/05.1-1</t>
  </si>
  <si>
    <t>EVALUACION Y CALIFICACION</t>
  </si>
  <si>
    <t>ADQUISICION DE INDUMENTARIA PARA EL PERSONAL OPERATIVO DE LAS UNIDADES DESCONCENTRADAS Y ESTACIONES DE PESAJE DE LA SUTRAN</t>
  </si>
  <si>
    <t>LP-SM-2-2022-SUTRAN/05.1-1</t>
  </si>
  <si>
    <t>REGISTRO DE PARTICIPANTES</t>
  </si>
  <si>
    <t>ADQUISICIÓN DE BIENES PARA LA PLATAFORMA DE RESPALDO Y RECUPERACIÓN DE LA SUTRAN</t>
  </si>
  <si>
    <t>AS-SM-7-2022-SUTRAN/05.1-1</t>
  </si>
  <si>
    <t>TELEFONIA MOVIL PARA LA SUTRAN</t>
  </si>
  <si>
    <t>PROYECTO PAC 2023</t>
  </si>
  <si>
    <t>NO SE CUENTA CON ESTUDIO DE MERCADO</t>
  </si>
  <si>
    <t>SUMINISTRO DE COMBUSTIBLE DIESEL Y GASOHOL PARA LAS UNIDADES VEHICULARES DE LA SUTRAN</t>
  </si>
  <si>
    <t>SERVICIO DE ACCESO A INTERNET PARA LA SEDE CENTRAL DE LA SUTRAN</t>
  </si>
  <si>
    <t>SERVICIO DE MANTENIMIENTO CORRECTIVO DE LOS VEHICULOS DE LA SUTRAN</t>
  </si>
  <si>
    <t>SERVICIO DE SEGURIDAD Y VIGILANCIA PARA LA SEDE CENTRAL DE LA SUTRAN</t>
  </si>
  <si>
    <t>SOLUCION DE ALMACENAMIENTO EXTERNO SAN - STORAGE AREA NETWORK</t>
  </si>
  <si>
    <t>ADQUISICION DE IMPLEMENTOS DE SEGURIDAD VIAL PARA LA SUTRAN</t>
  </si>
  <si>
    <t>SERVICIO DE MENSAJERIA NACIONAL LOCAL Y PAQUETERIA PARA LA SUTRAN</t>
  </si>
  <si>
    <t>LA SUTRAN NO CUENTA CON CONTRATOS Y GASTOS EN CONSULTORIAS</t>
  </si>
  <si>
    <t>MUNOZ ORDONEZ ARCADIO ALFONSO</t>
  </si>
  <si>
    <t>PROPIO</t>
  </si>
  <si>
    <t>NO</t>
  </si>
  <si>
    <t>MENSUAL</t>
  </si>
  <si>
    <t>SAAVEDRA CORDOVA SEBASTIANA APARICIA</t>
  </si>
  <si>
    <t>05001045</t>
  </si>
  <si>
    <t>MASIAS DE PEÑA  MARIA OBDULIA</t>
  </si>
  <si>
    <t>00201138</t>
  </si>
  <si>
    <t>11026582</t>
  </si>
  <si>
    <t>SANTOLALLA MORANTE ROSA ELIZABETH</t>
  </si>
  <si>
    <t>P09041902</t>
  </si>
  <si>
    <t>RODRIGUEZ ÑINEZ WILSON KARLOS</t>
  </si>
  <si>
    <t>05000728</t>
  </si>
  <si>
    <t>INMOBILIARIA TRIBOÑA S.A.C.</t>
  </si>
  <si>
    <t>SI</t>
  </si>
  <si>
    <t>DEL AGUILA VILLACORTA MARIA ELENA</t>
  </si>
  <si>
    <t>00803625</t>
  </si>
  <si>
    <t>05000699</t>
  </si>
  <si>
    <t>MATOS GUERRA VDA. DE MANTURANO EULALIA</t>
  </si>
  <si>
    <t>07405143</t>
  </si>
  <si>
    <t>P17037644</t>
  </si>
  <si>
    <t>VELIZ DE LA CRUZ DANNY</t>
  </si>
  <si>
    <t>02000907</t>
  </si>
  <si>
    <t>GARCIA GALVEZ FELIX ERNESTO</t>
  </si>
  <si>
    <t>KATTY SALCEDO GONGORA</t>
  </si>
  <si>
    <t>11019841</t>
  </si>
  <si>
    <t>ZAMORA LÓPEZ JORGE LUIS</t>
  </si>
  <si>
    <t>00000010</t>
  </si>
  <si>
    <t>HUAMAN MOLINA MIRTHA YONNY</t>
  </si>
  <si>
    <t>11004638</t>
  </si>
  <si>
    <t>GRUPO DIMACH SAC</t>
  </si>
  <si>
    <t>11018078</t>
  </si>
  <si>
    <t>GALLARDO FERNANDEZ PABLO CESAR</t>
  </si>
  <si>
    <t>MAYTA SOTILLO HILMAR</t>
  </si>
  <si>
    <t>QUINTANILLA AZPARRENT HAYDEE LOURDES</t>
  </si>
  <si>
    <t>02001846</t>
  </si>
  <si>
    <t>FIGUEROA Y FLORES LIGIA LEONARDA</t>
  </si>
  <si>
    <t>02021754</t>
  </si>
  <si>
    <t>GRANADOS VEGA BEATRIZ ALI</t>
  </si>
  <si>
    <t>11002380</t>
  </si>
  <si>
    <t>CASAS ARROYO MARIO INDALECIO</t>
  </si>
  <si>
    <t>01827472</t>
  </si>
  <si>
    <t>WILLAN TORRES RUELAS</t>
  </si>
  <si>
    <t>HANCCO CORTEZ ENI MARGOT</t>
  </si>
  <si>
    <t>ALBERTO QUISPE TEODORO</t>
  </si>
  <si>
    <t>04816807</t>
  </si>
  <si>
    <t>VELI PAREDES KENJI</t>
  </si>
  <si>
    <t>46652800</t>
  </si>
  <si>
    <t>LA SUTRAN NO CUENTA CON CONTRATOS DE OBRAS SUSCRITOS</t>
  </si>
  <si>
    <t>1346</t>
  </si>
  <si>
    <t>RO</t>
  </si>
  <si>
    <t>RESPONSABLE DE LA GESTIÓN OPERATIVA EN LA E.P. NASCA</t>
  </si>
  <si>
    <t>10187337</t>
  </si>
  <si>
    <t>ABAD PRINCIPE VICTOR HUGO</t>
  </si>
  <si>
    <t>ABOGADO</t>
  </si>
  <si>
    <t>BACHILLER</t>
  </si>
  <si>
    <t xml:space="preserve">BACHILLER EN DERECHO </t>
  </si>
  <si>
    <t>99 - INDETERMINADO</t>
  </si>
  <si>
    <t>12</t>
  </si>
  <si>
    <t>JEFE DE GRUPO UD HUÁNUCO</t>
  </si>
  <si>
    <t>42282670</t>
  </si>
  <si>
    <t>ABAL BENANCIO RODOLFO RONALD</t>
  </si>
  <si>
    <t xml:space="preserve">INGENIERO </t>
  </si>
  <si>
    <t xml:space="preserve">TITULO PROFESIONAL </t>
  </si>
  <si>
    <t>TITULO PROFESIONAL EN INGENIERIA INDUSTRIAL</t>
  </si>
  <si>
    <t>4 - INDETERMINADO</t>
  </si>
  <si>
    <t xml:space="preserve">RESOLUTOR </t>
  </si>
  <si>
    <t>46696986</t>
  </si>
  <si>
    <t>ABANTO CHAVEZ CINTHIA NOHEMI</t>
  </si>
  <si>
    <t>BACHILLER EN DERECHO</t>
  </si>
  <si>
    <t>12 - INDETERMINADO</t>
  </si>
  <si>
    <t>INSPECTOR</t>
  </si>
  <si>
    <t>40384869</t>
  </si>
  <si>
    <t>ABARCA PALACIOS CARLOS GERMAN</t>
  </si>
  <si>
    <t>ADMINISTRADOR</t>
  </si>
  <si>
    <t>TITULO PROFESIONAL EN ADMINISTRACIÓN</t>
  </si>
  <si>
    <t>5 - INDETERMINADO</t>
  </si>
  <si>
    <t>-</t>
  </si>
  <si>
    <t>0</t>
  </si>
  <si>
    <t>RESOLUTOR</t>
  </si>
  <si>
    <t>07231138</t>
  </si>
  <si>
    <t>ABREGU VICTORIA DIGNA VICTORIA</t>
  </si>
  <si>
    <t>TITULO PROFESIONAL EN DERECHO</t>
  </si>
  <si>
    <t>75 - INDETERMINADO</t>
  </si>
  <si>
    <t>RDR</t>
  </si>
  <si>
    <t>ASISTENTE LEGAL</t>
  </si>
  <si>
    <t>44340617</t>
  </si>
  <si>
    <t>ACHAMIZA ESPINOZA RICARDO</t>
  </si>
  <si>
    <t>280-2021</t>
  </si>
  <si>
    <t>INSPECTOR UD PUNO</t>
  </si>
  <si>
    <t>40805440</t>
  </si>
  <si>
    <t>ACHATA SOTO RUDY AMIDEY</t>
  </si>
  <si>
    <t>13 - INDETERMINADO</t>
  </si>
  <si>
    <t>ASISTENTE ADMINISTRATIVO</t>
  </si>
  <si>
    <t>46939615</t>
  </si>
  <si>
    <t>ACHULLI VALDERRAMA LUZMERY</t>
  </si>
  <si>
    <t>TITULO PROFESIONAL EN INGENIERIA INFROMATICA Y DE SISTEMAS</t>
  </si>
  <si>
    <t>COORDINADOR OPERATIVO – REGIÓN HUÁNUCO</t>
  </si>
  <si>
    <t>42193463</t>
  </si>
  <si>
    <t>ACOSTA PEÑA EDWIN DOMINGO</t>
  </si>
  <si>
    <t>ECONOMISTA</t>
  </si>
  <si>
    <t>TITULO PROFESIONAL EN ECONOMIA</t>
  </si>
  <si>
    <t>16 - INDETERMINADO</t>
  </si>
  <si>
    <t>INSPECTOR - ANCÓN</t>
  </si>
  <si>
    <t>40820338</t>
  </si>
  <si>
    <t>ACOSTA RODRIGUEZ INETH ELENA</t>
  </si>
  <si>
    <t>SECUNDARIA COMPLETA</t>
  </si>
  <si>
    <t>44 - INDETERMINADO</t>
  </si>
  <si>
    <t>TECNICO ADMINISTRATIVO</t>
  </si>
  <si>
    <t>47972586</t>
  </si>
  <si>
    <t>ADANAQUE SANDOVAL PAOLA ELIZABETH</t>
  </si>
  <si>
    <t>BACHILLER EN ADMINISTRACION</t>
  </si>
  <si>
    <t>182-2021</t>
  </si>
  <si>
    <t>INSPECTORES - CHILCA</t>
  </si>
  <si>
    <t>09526342</t>
  </si>
  <si>
    <t>AGAPITO ARIAS FABIO NILTON</t>
  </si>
  <si>
    <t>INSPECTOR UD HUÁNUCO</t>
  </si>
  <si>
    <t>70219414</t>
  </si>
  <si>
    <t>AGUI BUENO DANIEL FELIPE</t>
  </si>
  <si>
    <t>TÍTULO PROFESIONAL EN ECONOMIA</t>
  </si>
  <si>
    <t>INSPECTOR UD LIMA</t>
  </si>
  <si>
    <t>46270080</t>
  </si>
  <si>
    <t>AGUILAR ALVAREZ KARLA MERCEDES</t>
  </si>
  <si>
    <t>BACHILLER EN ECONOMIA</t>
  </si>
  <si>
    <t>INSPECTOR UD MADRE DE DIOS</t>
  </si>
  <si>
    <t>80370274</t>
  </si>
  <si>
    <t>AGUILAR CALDERON VICTOR HUGO</t>
  </si>
  <si>
    <t>TITULO PROFESIONAL EN INGENIERIA AGROINDUSTRIAL</t>
  </si>
  <si>
    <t>INSPECTOR UD PIURA</t>
  </si>
  <si>
    <t>46534509</t>
  </si>
  <si>
    <t>AGUILAR CASTILLO D' ESTEFANY ALEJANDRA</t>
  </si>
  <si>
    <t>TITULO PROFESIONAL EN ADMINISTRACION</t>
  </si>
  <si>
    <t>RESOLUTORA UD PUNO</t>
  </si>
  <si>
    <t>72876676</t>
  </si>
  <si>
    <t>AGUILAR CORONADO SLENA</t>
  </si>
  <si>
    <t>TÍTULO PROFESIONAL EN DERECHO</t>
  </si>
  <si>
    <t>52-2021</t>
  </si>
  <si>
    <t>INSPECTOR CONDUCTOR UD CAJAMARCA</t>
  </si>
  <si>
    <t>42524531</t>
  </si>
  <si>
    <t>AGUILAR SORIANO HECTOR ANTONIO</t>
  </si>
  <si>
    <t>BACHILLER EN INGENIERIA INFORMATICA Y SISTEMAS</t>
  </si>
  <si>
    <t>44197472</t>
  </si>
  <si>
    <t>AGUILERA RODRIGUEZ WILLY MANUEL</t>
  </si>
  <si>
    <t>OPERADOR DE MONITOREO</t>
  </si>
  <si>
    <t>08869084</t>
  </si>
  <si>
    <t>AGUIRRE ALCAZAR LUIS MIGUEL</t>
  </si>
  <si>
    <t>TÍTULO PROFESIONAL EN ADMINISTRACIÓN</t>
  </si>
  <si>
    <t>15 - INDETERMINADO</t>
  </si>
  <si>
    <t>43537998</t>
  </si>
  <si>
    <t>AGUIRRE HILARIO BENJAMIN LORGIO</t>
  </si>
  <si>
    <t xml:space="preserve">TÉCNICO </t>
  </si>
  <si>
    <t>TECNICO EN ADMINISTRACIÓN</t>
  </si>
  <si>
    <t>184-2021</t>
  </si>
  <si>
    <t>INSPECTOR LIMA</t>
  </si>
  <si>
    <t>07433381</t>
  </si>
  <si>
    <t>AGUIRRE MORALES JUAN MANUEL</t>
  </si>
  <si>
    <t>41684848</t>
  </si>
  <si>
    <t>AGUIRRE ROMAN MIRIAM RACHEL</t>
  </si>
  <si>
    <t>COMPUTACIÓN E INFORMÁTICA</t>
  </si>
  <si>
    <t>TECNICO EN COMPUTACION E INFORMATICA</t>
  </si>
  <si>
    <t>117 - INDETERMINADO</t>
  </si>
  <si>
    <t>AUXILIAR DE ATENCIÓN INTEGRAL AL CIUDADANO</t>
  </si>
  <si>
    <t>05643788</t>
  </si>
  <si>
    <t>AGURTO DELGADO GERARDO ENRIQUE</t>
  </si>
  <si>
    <t>BACHILLER EN CIENCIAS DE LA COMUNICACIÓN</t>
  </si>
  <si>
    <t>66-2021</t>
  </si>
  <si>
    <t>APOYO AL CONTROL DE TRAFICO PESADO EN LA E.P. PIURA</t>
  </si>
  <si>
    <t>45611023</t>
  </si>
  <si>
    <t>AGURTO FARFAN RICARDO JESUS</t>
  </si>
  <si>
    <t xml:space="preserve">BACHILLER EN ING DE SISTEMA. </t>
  </si>
  <si>
    <t>APOYO EN LA GESTIÓN OPERATIVA DE LA E.P. CIUDAD DE DIOS</t>
  </si>
  <si>
    <t>16770533</t>
  </si>
  <si>
    <t>ALAYO ESPARRAGA EDBIR</t>
  </si>
  <si>
    <t>07759405</t>
  </si>
  <si>
    <t>ALBA ZIMIC OLENKA ROSARIO</t>
  </si>
  <si>
    <t>SECRETARIADO EJECUTIVO CASTELLANO</t>
  </si>
  <si>
    <t>46308754</t>
  </si>
  <si>
    <t>ALBAN ENCALADA JOANN SMITH</t>
  </si>
  <si>
    <t>CHOFER - A</t>
  </si>
  <si>
    <t>10445993</t>
  </si>
  <si>
    <t>ALBORNOZ CHAVEZ HIPOLITO</t>
  </si>
  <si>
    <t>TECNICO EN OFIMATICA</t>
  </si>
  <si>
    <t>37 - INDETERMINADO</t>
  </si>
  <si>
    <t>SUPERVISOR</t>
  </si>
  <si>
    <t>07491533</t>
  </si>
  <si>
    <t>ALBURQUEQUE SANTOS LUZ MARIA</t>
  </si>
  <si>
    <t xml:space="preserve"> TÍTULO EN ECONOMÍA</t>
  </si>
  <si>
    <t>36 - INDETERMINADO</t>
  </si>
  <si>
    <t>COORDINADOR DE SERVICIOS GENERALES</t>
  </si>
  <si>
    <t>10663605</t>
  </si>
  <si>
    <t>ALCANTARA LINO HENRY LORENZO</t>
  </si>
  <si>
    <t>TITULO PROFESIONAL EN INGENIERIA DE SISTEMAS</t>
  </si>
  <si>
    <t>INSPECTORES - PUNO</t>
  </si>
  <si>
    <t>41836850</t>
  </si>
  <si>
    <t>ALCOS FLORES ROLANDO RONALD</t>
  </si>
  <si>
    <t>BACHILLER EN CIENCIAS ESTADISTICAS E INFORMATICAS</t>
  </si>
  <si>
    <t>INSPECTOR MOQUEGUA</t>
  </si>
  <si>
    <t>40067048</t>
  </si>
  <si>
    <t>ALDAVE ARAGON OLINDA DEL CARMEN</t>
  </si>
  <si>
    <t>TITULO PROFESIONAL EN INGENIERIA COMERCIAL</t>
  </si>
  <si>
    <t>44927750</t>
  </si>
  <si>
    <t>ALEJOS SERNAQUE KARLA MIRELLA</t>
  </si>
  <si>
    <t>INSPECTORES - LIMA</t>
  </si>
  <si>
    <t>46757417</t>
  </si>
  <si>
    <t>ALEMAN PAREDES RODRIGO ANDRE</t>
  </si>
  <si>
    <t>BACHILLER EN INGENIERIA DE TRANSPORTES</t>
  </si>
  <si>
    <t>INSPECTOR UD TACNA</t>
  </si>
  <si>
    <t>46645289</t>
  </si>
  <si>
    <t>ALFARO GONZALES ANA CECILIA</t>
  </si>
  <si>
    <t>BACHILLER EN ECONOMIA AGRARIA</t>
  </si>
  <si>
    <t>39-2021</t>
  </si>
  <si>
    <t>INSPECTOR UD ICA</t>
  </si>
  <si>
    <t>44433496</t>
  </si>
  <si>
    <t>ALFARO GUERRERO JIMMY EDWIN</t>
  </si>
  <si>
    <t>45952160</t>
  </si>
  <si>
    <t>ALIPIO RODRIGUEZ JUANA EVELINE</t>
  </si>
  <si>
    <t>RESOLUTOR UD LIMA</t>
  </si>
  <si>
    <t>46-2021</t>
  </si>
  <si>
    <t>ANALISTA JUNIOR I</t>
  </si>
  <si>
    <t>07524547</t>
  </si>
  <si>
    <t>ALTAMIRANO GONZALES MARCO ANTONIO</t>
  </si>
  <si>
    <t>TITULO PROFESIONAL</t>
  </si>
  <si>
    <t>TÍTULO PROFESIONAL EN ADMINISTRACION</t>
  </si>
  <si>
    <t>33 - INDETERMINADO</t>
  </si>
  <si>
    <t>COORDINADORA DE COMUNICACIONES II</t>
  </si>
  <si>
    <t>44445089</t>
  </si>
  <si>
    <t>ALVA CABEZUDO MARIA ROSARIO</t>
  </si>
  <si>
    <t>TITULO PROFESIONAL EN PERIODISMO</t>
  </si>
  <si>
    <t>002-2021</t>
  </si>
  <si>
    <t>ASISTENTE ADMINISTRATIVO UD ANCASH</t>
  </si>
  <si>
    <t>18147902</t>
  </si>
  <si>
    <t>ALVA LLAJARUNA FERNANDO HELI</t>
  </si>
  <si>
    <t>ESPECIALISTA I EN RECURSOS HUMANOS</t>
  </si>
  <si>
    <t>42556190</t>
  </si>
  <si>
    <t>ALVA OBANDO SARA MARLENE</t>
  </si>
  <si>
    <t>3 - INDETERMINADO</t>
  </si>
  <si>
    <t>CONDUCTOR UD LIMA</t>
  </si>
  <si>
    <t>32136894</t>
  </si>
  <si>
    <t>ALVARADO CORAL CARLOS ALBERTO</t>
  </si>
  <si>
    <t>TECNICO EN ADMINISTRACION BANCARIA</t>
  </si>
  <si>
    <t>18197610</t>
  </si>
  <si>
    <t>ALVARADO DAVILA YISSELA ORIANA</t>
  </si>
  <si>
    <t>28 - INDETERMINADO</t>
  </si>
  <si>
    <t>INSPECTORES - PIURA</t>
  </si>
  <si>
    <t>75379146</t>
  </si>
  <si>
    <t>ALVARADO DOMINGUEZ ROSA KATERINE</t>
  </si>
  <si>
    <t>ABOGADO UD MADRE DE DIOS</t>
  </si>
  <si>
    <t>44983288</t>
  </si>
  <si>
    <t>ALVARADO ESTEVES GLIZCELI KARINA</t>
  </si>
  <si>
    <t>TÍTULO PROFESIONAL DE DERECHO</t>
  </si>
  <si>
    <t>14 - INDETERMINADO</t>
  </si>
  <si>
    <t>ANALISTA PARA COBRANZA COACTIVA</t>
  </si>
  <si>
    <t>07524335</t>
  </si>
  <si>
    <t>ALVARADO ZEVALLOS PAOLA ROSANA</t>
  </si>
  <si>
    <t>218-2021</t>
  </si>
  <si>
    <t>PROGRAMADOR A</t>
  </si>
  <si>
    <t>43735097</t>
  </si>
  <si>
    <t>ALVAREZ ANGELES OMAR MANUEL</t>
  </si>
  <si>
    <t>277-2021</t>
  </si>
  <si>
    <t>INSPECTOR UD AREQUIPA</t>
  </si>
  <si>
    <t>29635551</t>
  </si>
  <si>
    <t>ALVAREZ BARRAGAN JORGE LUIS</t>
  </si>
  <si>
    <t>TITULO PROFESIONAL EN INGENIERIA QUIMICA</t>
  </si>
  <si>
    <t>TÉCNICO ADMINISTRATIVO</t>
  </si>
  <si>
    <t>46274614</t>
  </si>
  <si>
    <t>ALVAREZ CAHUATA JOE ALDHAIR</t>
  </si>
  <si>
    <t>195-2021</t>
  </si>
  <si>
    <t>71464240</t>
  </si>
  <si>
    <t>ALVAREZ CAYETANO CHRISTIAN</t>
  </si>
  <si>
    <t>BACHILLER EN ADMINISTRACION Y NEGOCIOS INTERNACIONALES</t>
  </si>
  <si>
    <t>INSPECTOR DE TRANSPORTE – CUSCO</t>
  </si>
  <si>
    <t>40656138</t>
  </si>
  <si>
    <t>ALVAREZ CHOQQUEMAMANI NOEMI</t>
  </si>
  <si>
    <t>TÉCNICO</t>
  </si>
  <si>
    <t>TÉCNICA DE EDUCACIÓN ARTÍSTICA</t>
  </si>
  <si>
    <t>26 - INDETERMINADO</t>
  </si>
  <si>
    <t>ANALISTA ESTADÍSTICO</t>
  </si>
  <si>
    <t>71285103</t>
  </si>
  <si>
    <t>ALVAREZ DELGADO LISSETTE MILAGROS</t>
  </si>
  <si>
    <t>TITULO PROFESIONA EN ECONOMÍA Y NEGOCIOS INTERNACIONALES</t>
  </si>
  <si>
    <t>2 - INDETERMINADO</t>
  </si>
  <si>
    <t>RESOLUTOR UD TACNA</t>
  </si>
  <si>
    <t>44254298</t>
  </si>
  <si>
    <t>ALVAREZ FUENTES CHRISTIAN ALBERTO</t>
  </si>
  <si>
    <t>CONDUCTOR UD CAJAMARCA</t>
  </si>
  <si>
    <t>42068581</t>
  </si>
  <si>
    <t>ALVAREZ HUAMAN CARLOS ALBERTO</t>
  </si>
  <si>
    <t>JEFE DE GRUPO UD MOQUEGUA</t>
  </si>
  <si>
    <t>44095844</t>
  </si>
  <si>
    <t>ALVAREZ QUISPE DOUGLAS REMIGIO</t>
  </si>
  <si>
    <t>INSPECTOR UD LA LIBERTAD</t>
  </si>
  <si>
    <t>70653848</t>
  </si>
  <si>
    <t>ALVAREZ ROJAS GUILLERMO RENZO</t>
  </si>
  <si>
    <t>TÍTULO PROFESIONAL EN INGENIERIA INDUSTRIAL</t>
  </si>
  <si>
    <t>319-2021</t>
  </si>
  <si>
    <t>SUPERINTENDENTE</t>
  </si>
  <si>
    <t>09995884</t>
  </si>
  <si>
    <t>ALZAMORA CHAMORRO DORIS VIOLETA</t>
  </si>
  <si>
    <t xml:space="preserve">DESIGNACIÓN  </t>
  </si>
  <si>
    <t>46017434</t>
  </si>
  <si>
    <t>ALZAMORA LEON MILAGROS JIMENA</t>
  </si>
  <si>
    <t>47013960</t>
  </si>
  <si>
    <t>AMADO BRAVO ERICK JESUS</t>
  </si>
  <si>
    <t>JEFE DE GRUPO UD CUSCO</t>
  </si>
  <si>
    <t>02435818</t>
  </si>
  <si>
    <t>AMANQUI DELGADO LOURDES ROXANA</t>
  </si>
  <si>
    <t>MAGISTER</t>
  </si>
  <si>
    <t>MAGISTER EN ADMINISTRACION</t>
  </si>
  <si>
    <t>CONDUCTOR</t>
  </si>
  <si>
    <t>09602737</t>
  </si>
  <si>
    <t>AMAR ZARABIA GINO HENRRY</t>
  </si>
  <si>
    <t>TECNICO EN ELECTRICIDAD AUTOMOTRIZ</t>
  </si>
  <si>
    <t>GERENTE</t>
  </si>
  <si>
    <t>18207910</t>
  </si>
  <si>
    <t>AMAYA MEGO CAROLINA MARGOT</t>
  </si>
  <si>
    <t>46087965</t>
  </si>
  <si>
    <t>AMEZ DEL RIO EDIC ANGEL</t>
  </si>
  <si>
    <t>COORDINADOR OPERATIVO</t>
  </si>
  <si>
    <t>09143168</t>
  </si>
  <si>
    <t>AMPUERO DEGOLA LARRY JESUS</t>
  </si>
  <si>
    <t>11 - INDETERMINADO</t>
  </si>
  <si>
    <t>40795247</t>
  </si>
  <si>
    <t>AMPUERO MENDOZA CARLOS EDUARDO</t>
  </si>
  <si>
    <t xml:space="preserve">UNIVERSITARIO INCOMPLETO </t>
  </si>
  <si>
    <t>UNIVERSITARIO INCOMPLETO EN DERECHO Y CIENCIAS POLITICAS</t>
  </si>
  <si>
    <t>307-2021</t>
  </si>
  <si>
    <t>INSPECTOR DE TRANSPORTE</t>
  </si>
  <si>
    <t>16674140</t>
  </si>
  <si>
    <t>ANCHANTE GARCIA SUSY EDITH</t>
  </si>
  <si>
    <t xml:space="preserve">EGRESADO </t>
  </si>
  <si>
    <t>EGRESADO DE DERECHO</t>
  </si>
  <si>
    <t xml:space="preserve">MANDATO JUDICIAL </t>
  </si>
  <si>
    <t>29674202</t>
  </si>
  <si>
    <t>ANCO YLACCAÑA ABEL SAMUEL</t>
  </si>
  <si>
    <t>BACHILLER EN RELACIONES INDUSTRIALES</t>
  </si>
  <si>
    <t>INSPECTORES - AREQUIPA</t>
  </si>
  <si>
    <t>29411788</t>
  </si>
  <si>
    <t>ANCOCALLO VELASQUEZ EDGARD WILBER</t>
  </si>
  <si>
    <t>BACHILLER EN INGENIERIA INDUSTRIAL</t>
  </si>
  <si>
    <t>INSPECTOR UD ANCASH</t>
  </si>
  <si>
    <t>47569270</t>
  </si>
  <si>
    <t>ANGELES ACEVEDO CARLOS SORIANO</t>
  </si>
  <si>
    <t>40050837</t>
  </si>
  <si>
    <t>ANGLAS COBEÑAS LUIS ENRIQUE</t>
  </si>
  <si>
    <t>TITULO PROFSIONAL EN DERECHO</t>
  </si>
  <si>
    <t>201-2021</t>
  </si>
  <si>
    <t>APOYO AL CONTROL DE TRAFICO PESADO EN LA E.P. ICA</t>
  </si>
  <si>
    <t>40321722</t>
  </si>
  <si>
    <t>ANGULO BARRANTES JOSE LUIS</t>
  </si>
  <si>
    <t>ESPECIALISTA LEGAL</t>
  </si>
  <si>
    <t>46447632</t>
  </si>
  <si>
    <t>ANGULO LINARES MARTHA ISABEL</t>
  </si>
  <si>
    <t>TITULO PROFESIONAL EN DERECHO Y CIENCIAS POLITICAS</t>
  </si>
  <si>
    <t>217-2021</t>
  </si>
  <si>
    <t>ASISTENTE LEGAL III</t>
  </si>
  <si>
    <t>40730185</t>
  </si>
  <si>
    <t>ANGULO OCHOA GISELLA</t>
  </si>
  <si>
    <t>42920915</t>
  </si>
  <si>
    <t>ANGULO SANDOVAL EMILIO ALBERTO</t>
  </si>
  <si>
    <t>7 - INDETERMINADO</t>
  </si>
  <si>
    <t>INSPECTOR UD UCAYALI</t>
  </si>
  <si>
    <t>46212730</t>
  </si>
  <si>
    <t>ANGULO URQUIA JOSUE CALEB</t>
  </si>
  <si>
    <t>TITULO PROFESIONAL EN INGENIERIA AGROFORESTAL AGRICOLA</t>
  </si>
  <si>
    <t>CONDUCTOR UD ICA</t>
  </si>
  <si>
    <t>71447285</t>
  </si>
  <si>
    <t>ANICAMA CAJAMARCA EDWIN ARNALDO</t>
  </si>
  <si>
    <t>ASISTENTE/A LEGAL III</t>
  </si>
  <si>
    <t>76046065</t>
  </si>
  <si>
    <t>ANTONIO QUILLA EMELY DORIS</t>
  </si>
  <si>
    <t>08695035</t>
  </si>
  <si>
    <t>APARICIO LOZANO FRANCISCO</t>
  </si>
  <si>
    <t>TECNICO EN COMPUTACIÓN E INFORMÁTICA</t>
  </si>
  <si>
    <t>INSPECTOR EP QUINCEMIL</t>
  </si>
  <si>
    <t>43514630</t>
  </si>
  <si>
    <t>APARICIO MAMANI DAVID LENIN</t>
  </si>
  <si>
    <t>INSPECTOR UD AREQUIPA - ATICO</t>
  </si>
  <si>
    <t>47323835</t>
  </si>
  <si>
    <t>APAZA LARICO YANETH BRIGIDA</t>
  </si>
  <si>
    <t>41076603</t>
  </si>
  <si>
    <t>APAZA RUBIO GERMAN ROBERTO</t>
  </si>
  <si>
    <t>RESPONSABLE DE LA GESTIÓN OPERATIVA EN LA E.P. DESAGUADERO</t>
  </si>
  <si>
    <t>01296444</t>
  </si>
  <si>
    <t>APAZA TICONA ROBERTO WALDO</t>
  </si>
  <si>
    <t>TITULADO</t>
  </si>
  <si>
    <t>43157756</t>
  </si>
  <si>
    <t>APAZA TORRES DARWIN LORENZO</t>
  </si>
  <si>
    <t>BACHILLER EN CIENCIAS ECONOMICAS</t>
  </si>
  <si>
    <t>6 - INDETERMINADO</t>
  </si>
  <si>
    <t>ANALISTA LEGAL II</t>
  </si>
  <si>
    <t>45011914</t>
  </si>
  <si>
    <t>APONTE ESPINOZA JHOSSELYN CHRISTHINA LUISA</t>
  </si>
  <si>
    <t>APOYO AL CONTROL DEL TRAFICO PESADO DE SICUYANI</t>
  </si>
  <si>
    <t>43124493</t>
  </si>
  <si>
    <t>APUCUSI TICONA ALAIN DAVID</t>
  </si>
  <si>
    <t>EGRESADO EN COMPUTACION E INFORMATICA</t>
  </si>
  <si>
    <t>60 - INDETERMINADO</t>
  </si>
  <si>
    <t>CHOFER DE ALTA DIRECCIÓN</t>
  </si>
  <si>
    <t>10329851</t>
  </si>
  <si>
    <t>AQUIJE LOPEZ JOSE IVAN</t>
  </si>
  <si>
    <t>77178137</t>
  </si>
  <si>
    <t>AQUINO CARDENAS ESTRELLA MILAGROS</t>
  </si>
  <si>
    <t>EGRESADA TECNICA DE EDUCACIÓN INICIAL</t>
  </si>
  <si>
    <t>ESPECIALISTA EN PRESUPUESTO</t>
  </si>
  <si>
    <t>74756412</t>
  </si>
  <si>
    <t>AQUINO CHAVEZ PIERINA LIZBET</t>
  </si>
  <si>
    <t>TITULO PROFESIONAL EN ADMIISTRACION</t>
  </si>
  <si>
    <t>148-2021</t>
  </si>
  <si>
    <t>47567026</t>
  </si>
  <si>
    <t>AQUINO FALCON MARCO ANTONIO</t>
  </si>
  <si>
    <t>ASISTENTE DE FISCALIZACIÓN DE GABINETE</t>
  </si>
  <si>
    <t>71014164</t>
  </si>
  <si>
    <t>AQUINO MORALES JOEL GROVER</t>
  </si>
  <si>
    <t>32542514</t>
  </si>
  <si>
    <t>AQUINO SANDOVAL EDAR OSMAR</t>
  </si>
  <si>
    <t>TÉCNICO EN ADMINISTRACIÓN COMPUTARIZADA</t>
  </si>
  <si>
    <t>INSPECTOR UD TUMBES</t>
  </si>
  <si>
    <t>03670517</t>
  </si>
  <si>
    <t>AQUINO VILLARREYES JOSE DOLORES</t>
  </si>
  <si>
    <t>TITULO PROFESIONAL  EN INGENIERIA AGROINDUSTRIAL E INDUSTRIAS ALIMENTARIAS</t>
  </si>
  <si>
    <t>46561088</t>
  </si>
  <si>
    <t>AQUISE FALCON IRMA ELIZABETH</t>
  </si>
  <si>
    <t>43169667</t>
  </si>
  <si>
    <t>ARACAYO CHURA MICHAEL</t>
  </si>
  <si>
    <t>ASESOR</t>
  </si>
  <si>
    <t>07640380</t>
  </si>
  <si>
    <t>ARAGON CASTILLO JORGE ISAAC</t>
  </si>
  <si>
    <t>41714772</t>
  </si>
  <si>
    <t>ARANA IQUIRA RONALD ENRIQUE</t>
  </si>
  <si>
    <t>BACHILLER EN INGENIERIA COMERCIAL</t>
  </si>
  <si>
    <t>06234020</t>
  </si>
  <si>
    <t>ARANA ORTIZ ALDO ANTONIO</t>
  </si>
  <si>
    <t>INSPECTOR UD HUANUCO</t>
  </si>
  <si>
    <t>72257846</t>
  </si>
  <si>
    <t>ARANCIAGA ALVARADO ANGEL JHORDY</t>
  </si>
  <si>
    <t>JEFE DE GRUPO UD LIMA</t>
  </si>
  <si>
    <t>40595031</t>
  </si>
  <si>
    <t>ARAUJO MEDRANO HENRRY JULIO</t>
  </si>
  <si>
    <t>APOYO AL CONTROL DE TRAFICO PESADO EN LA E.P. MOCCE</t>
  </si>
  <si>
    <t>41156874</t>
  </si>
  <si>
    <t>ARBULU INCIO CESAR AUGUSTO</t>
  </si>
  <si>
    <t>74838930</t>
  </si>
  <si>
    <t>ARCE HUACHES ELISABETH</t>
  </si>
  <si>
    <t>70825863</t>
  </si>
  <si>
    <t>ARCE MIRANDA MIRIAM JANETT</t>
  </si>
  <si>
    <t>70195066</t>
  </si>
  <si>
    <t>ARCOS COSSI ELJHAER FERNANDO</t>
  </si>
  <si>
    <t>TITULO PROFESIONAL EN ADMINISTRACION DE NEGOCIOS</t>
  </si>
  <si>
    <t>06803452</t>
  </si>
  <si>
    <t>ARELLANO MACEDO MARCO ANTONIO</t>
  </si>
  <si>
    <t>APOYO AL CONTROL DE TRAFICO PESADO EN LA E.P. TOMASIRI</t>
  </si>
  <si>
    <t>40363306</t>
  </si>
  <si>
    <t>AREVALO FLORES JORGE JESUS</t>
  </si>
  <si>
    <t>TECNICO EN MECANICA AUTOMOTRIZ</t>
  </si>
  <si>
    <t>ABOGADO UD AREQUIPA</t>
  </si>
  <si>
    <t>45823736</t>
  </si>
  <si>
    <t>AREVALO GALLEGOS JUAN JOSE</t>
  </si>
  <si>
    <t>10534560</t>
  </si>
  <si>
    <t>AREVALO MENDOZA GUSTAVO</t>
  </si>
  <si>
    <t>47865032</t>
  </si>
  <si>
    <t>ARHUATA TUCO EDY RUDY</t>
  </si>
  <si>
    <t>BACHILLER EN CIENCIAS CONTABLES Y FINANZAS</t>
  </si>
  <si>
    <t>ASISTENTE</t>
  </si>
  <si>
    <t>46099280</t>
  </si>
  <si>
    <t>ARIAS CALDERON DIANA VERONICA DEL SOCORRO</t>
  </si>
  <si>
    <t>CONTADOR</t>
  </si>
  <si>
    <t>TITULO PROFESIONAL EN CONTABILIDAD</t>
  </si>
  <si>
    <t>143-2021</t>
  </si>
  <si>
    <t>41631877</t>
  </si>
  <si>
    <t>ARIAS LAVALLE FERNANDO</t>
  </si>
  <si>
    <t>73485053</t>
  </si>
  <si>
    <t>ARIAS ORTIZ RENZO GIOVANNI DAVID</t>
  </si>
  <si>
    <t>INSPECTOR DE TRANSPORTE REGIÓN AREQUIPA</t>
  </si>
  <si>
    <t>45386492</t>
  </si>
  <si>
    <t>ARIAS VARGAS JIMMY GEORDAN</t>
  </si>
  <si>
    <t>18 - INDETERMINADO</t>
  </si>
  <si>
    <t>45475525</t>
  </si>
  <si>
    <t>ARIVILCA CUTIPA ALVARO ABEL</t>
  </si>
  <si>
    <t>BACHILLER EN SOCIOLOGIA</t>
  </si>
  <si>
    <t>ANALISTA TÉCNICO UD LA LIBERTAD</t>
  </si>
  <si>
    <t>40836542</t>
  </si>
  <si>
    <t>ARMAS GARCIA JORGE ARMANDO</t>
  </si>
  <si>
    <t>TITULO PROFESIONAL EN INGENIERIA MECANICA</t>
  </si>
  <si>
    <t>SUPERVISOR DE TRANSPORTE</t>
  </si>
  <si>
    <t>08401202</t>
  </si>
  <si>
    <t>ARONI ORTEGA SUSY NANCY</t>
  </si>
  <si>
    <t>BACHILLER EN TRABAJO SOCIAL</t>
  </si>
  <si>
    <t>43701227</t>
  </si>
  <si>
    <t>ARPI CONDORI BERLY JUNIOR</t>
  </si>
  <si>
    <t>EJECUTORA COACTIVA</t>
  </si>
  <si>
    <t>45190992</t>
  </si>
  <si>
    <t>ARQQUE CHUJUTALLI PAMELA VANESSA</t>
  </si>
  <si>
    <t>41789943</t>
  </si>
  <si>
    <t>ARRIAGA BENAVIDES GABRIELA PAOLA</t>
  </si>
  <si>
    <t>TECNICO EN SECRETARIA</t>
  </si>
  <si>
    <t>10586474</t>
  </si>
  <si>
    <t>ARRIBASPLATA ROJAS ELVIS DESIDERIO</t>
  </si>
  <si>
    <t>ANALISTA DE ESTUDIOS</t>
  </si>
  <si>
    <t>09875118</t>
  </si>
  <si>
    <t>ARRIETA MURILLO NATALI</t>
  </si>
  <si>
    <t>162-2021</t>
  </si>
  <si>
    <t>25561200</t>
  </si>
  <si>
    <t>ARTETA RIOS JORGE MARTIN</t>
  </si>
  <si>
    <t>TITULO PROFESIONAL EN CIENCIAS ADMINISTRATIVAS  Y ECONOMICAS</t>
  </si>
  <si>
    <t>ANALISTA PROGRAMADOR DE SISTEMAS</t>
  </si>
  <si>
    <t>41901321</t>
  </si>
  <si>
    <t>ASENJO VALENCIA JOSE ANTONIO</t>
  </si>
  <si>
    <t>TITULO PROFESIONAL EN INGENIERÍA DE SISTEMAS E INFORMÁTICA</t>
  </si>
  <si>
    <t>COORDINADOR TECNICO</t>
  </si>
  <si>
    <t>09628744</t>
  </si>
  <si>
    <t>ATALAYA CHACON WALTER</t>
  </si>
  <si>
    <t>147-2021</t>
  </si>
  <si>
    <t>JEFE DE GRUPO UD ICA</t>
  </si>
  <si>
    <t>40943616</t>
  </si>
  <si>
    <t>AVALOS HUAMANI REYNALDO JAVIER</t>
  </si>
  <si>
    <t>CONDUCTOR UD APURIMAC</t>
  </si>
  <si>
    <t>31032654</t>
  </si>
  <si>
    <t>AVALOS QUISPE ALEX CELSO</t>
  </si>
  <si>
    <t>BACHILLER EN CIENCIAS CONTABLES Y FINANCIERAS</t>
  </si>
  <si>
    <t>45468518</t>
  </si>
  <si>
    <t>AVILA FUENTES BRUNO JAMES</t>
  </si>
  <si>
    <t>RESOLUTORA</t>
  </si>
  <si>
    <t>41088180</t>
  </si>
  <si>
    <t>AVILA PAUCAR ELIZABETH ROCIO</t>
  </si>
  <si>
    <t>55-2021</t>
  </si>
  <si>
    <t>47170880</t>
  </si>
  <si>
    <t>AVILA SAUCEDO SEGUNDO ALBERTO</t>
  </si>
  <si>
    <t>73442276</t>
  </si>
  <si>
    <t>AVILA TOLEDO DAFNE CELESTE</t>
  </si>
  <si>
    <t>246-2021</t>
  </si>
  <si>
    <t>INSPECTOR UD AYACUCHO</t>
  </si>
  <si>
    <t>42114178</t>
  </si>
  <si>
    <t>AVILES CONDORI EDWIN</t>
  </si>
  <si>
    <t>INSPECTOR DE TRANSPORTE – AYACUCHO</t>
  </si>
  <si>
    <t>42386068</t>
  </si>
  <si>
    <t>AYALA ESPINOZA HEBERT</t>
  </si>
  <si>
    <t>27 - INDETERMINADO</t>
  </si>
  <si>
    <t>71454760</t>
  </si>
  <si>
    <t>AYALA GOMEZ MONICA CLAUDIA PAOLA</t>
  </si>
  <si>
    <t>ASISTENTE ADMINISTRATIVO – REGIÓN JUNÍN</t>
  </si>
  <si>
    <t>44239231</t>
  </si>
  <si>
    <t>AYALA QUINTO SILVIA HILDA</t>
  </si>
  <si>
    <t>TÍTULO PROFESIONAL DE ADMINISTRACION</t>
  </si>
  <si>
    <t>25 - INDETERMINADO</t>
  </si>
  <si>
    <t>47487803</t>
  </si>
  <si>
    <t>AYALA VALDEZ ADRIANA RAISA BETZABE</t>
  </si>
  <si>
    <t>102-2021</t>
  </si>
  <si>
    <t>INSPECTOR AYACUCHO</t>
  </si>
  <si>
    <t>44764134</t>
  </si>
  <si>
    <t>AYARZA ROJAS RODRIGO EDUARDO</t>
  </si>
  <si>
    <t>BACHILLER EN PSICOLOGIA</t>
  </si>
  <si>
    <t>46189373</t>
  </si>
  <si>
    <t>AZURZA ARAGON GARY</t>
  </si>
  <si>
    <t>CHOFERES - LIMA</t>
  </si>
  <si>
    <t>10663866</t>
  </si>
  <si>
    <t>BACA CABREJOS HENRY HORACIO</t>
  </si>
  <si>
    <t>INSPECTOR DE TRANSPORTE - REGIÓN LIMA</t>
  </si>
  <si>
    <t>08497413</t>
  </si>
  <si>
    <t>BACAYA NESTARES YRMA ELVIRA</t>
  </si>
  <si>
    <t>TECNICA</t>
  </si>
  <si>
    <t>90 - INDETERMINADO</t>
  </si>
  <si>
    <t>43431305</t>
  </si>
  <si>
    <t>BAILA LAURENTE NANCY PAOLA</t>
  </si>
  <si>
    <t>APOYO AL CONTROL DE TRAFICO PESADO EN LA E.P. YANANGO</t>
  </si>
  <si>
    <t>80170131</t>
  </si>
  <si>
    <t>BALDEON ANGULO JIMMY ANDRES</t>
  </si>
  <si>
    <t>INSPECTOR DE TRANSPORTE – ICA</t>
  </si>
  <si>
    <t>22185607</t>
  </si>
  <si>
    <t>BALDEON HUAMANI MOISES FERNANDO</t>
  </si>
  <si>
    <t>DOCENTE</t>
  </si>
  <si>
    <t>TÍTULO PROFESIONAL EN EN EDUCACIÓN FÍSICA</t>
  </si>
  <si>
    <t>20579382</t>
  </si>
  <si>
    <t>BALDEON MENDOZA JOHN HENRY</t>
  </si>
  <si>
    <t>BACHILLER EN INGENIERIA DE SISTEMAS Y COMPUTACION</t>
  </si>
  <si>
    <t>INSPECTOR UD CUSCO</t>
  </si>
  <si>
    <t>23965122</t>
  </si>
  <si>
    <t>BALLON SAAVEDRA SONIA</t>
  </si>
  <si>
    <t>BACHILLER EN EDUCACION</t>
  </si>
  <si>
    <t>ESPECIALISTA II EN CONTROL PREVIO</t>
  </si>
  <si>
    <t>72044065</t>
  </si>
  <si>
    <t>BAQUERIZO JAYO ALEXIA MILAGROS</t>
  </si>
  <si>
    <t>265-2021</t>
  </si>
  <si>
    <t>76743177</t>
  </si>
  <si>
    <t>BARBOSA SANCHEZ RENZO ALBERTO</t>
  </si>
  <si>
    <t>UNIVERSITARIO</t>
  </si>
  <si>
    <t>ESTUDIOS UNIVERSITARIOS EN DERECHO</t>
  </si>
  <si>
    <t>24 - INDETERMINADO</t>
  </si>
  <si>
    <t>27416954</t>
  </si>
  <si>
    <t>BARBOZA HERRERA ARSENIO YAIR</t>
  </si>
  <si>
    <t>MAESTRO EN GESTIÓN PÚBLICA</t>
  </si>
  <si>
    <t>ANALISTA TÉCNICO UD JUNÍN</t>
  </si>
  <si>
    <t>43388894</t>
  </si>
  <si>
    <t>BARDALES MALO LUIS MIGUEL</t>
  </si>
  <si>
    <t>JEFE DE GRUPO</t>
  </si>
  <si>
    <t>00082730</t>
  </si>
  <si>
    <t>BARDALES RIOS CARLOS</t>
  </si>
  <si>
    <t>COORDINADOR DE PROCEDIMIENTOS ADMINISTRATIVOS SANCIONADORES</t>
  </si>
  <si>
    <t>43424274</t>
  </si>
  <si>
    <t>BARRANTES CISNEROS CYNTHIA VANESSA</t>
  </si>
  <si>
    <t>42552058</t>
  </si>
  <si>
    <t>BARRANZUELA ROSALES KATERINE VANESSA</t>
  </si>
  <si>
    <t>TÉCNICO EN AUXILIAR CONTABLE</t>
  </si>
  <si>
    <t>APOYO AL CONTROL DE TRAFICO PESADO – AREQUIPA-YURA</t>
  </si>
  <si>
    <t>72235100</t>
  </si>
  <si>
    <t>BARREDA PACURI GERSON ENMANUEL</t>
  </si>
  <si>
    <t>TÉCNICO OPERADOR DE MAQUINARIA PESADA</t>
  </si>
  <si>
    <t>54 - INDETERMINADO</t>
  </si>
  <si>
    <t>44687121</t>
  </si>
  <si>
    <t>BARRIOS CRISTOBAL GIANCARLO MIGUEL</t>
  </si>
  <si>
    <t>RESPONSABLE DE LA GESTIÓN OPERATIVA EN LA ESTACIÓN DE PESAJE MÓVIL</t>
  </si>
  <si>
    <t>09651842</t>
  </si>
  <si>
    <t>BARTUREN SANCHEZ MANUEL FIDEL</t>
  </si>
  <si>
    <t>102 - INDETERMINADO</t>
  </si>
  <si>
    <t>47211157</t>
  </si>
  <si>
    <t>BASAURI RABANAL JHONATAN DAVID</t>
  </si>
  <si>
    <t>TÍTULO PROFESIONAL EN INGENIERIA AMBIENTAL</t>
  </si>
  <si>
    <t>AUXILIAR ADMINISTRATIVO</t>
  </si>
  <si>
    <t>73127121</t>
  </si>
  <si>
    <t>BASILIO GARCIA ANTHONY JEFFERSON</t>
  </si>
  <si>
    <t>EGRESADO DE COIMPUTACIÓN E INFORMATICA</t>
  </si>
  <si>
    <t>CONDUCTOR UD HUÁNUCO</t>
  </si>
  <si>
    <t>41439659</t>
  </si>
  <si>
    <t>BAUTISTA MONAGO SAMUEL GEREMIAS</t>
  </si>
  <si>
    <t>45770564</t>
  </si>
  <si>
    <t>BAUTISTA PUCHURI PATRICIA ANDREA</t>
  </si>
  <si>
    <t>BACHILLER EN ECONOMÍA</t>
  </si>
  <si>
    <t>10811125</t>
  </si>
  <si>
    <t>BAUTISTA SANGAY WILFREDO</t>
  </si>
  <si>
    <t>41989512</t>
  </si>
  <si>
    <t>BAYONA ANTON VILMA LAIDY</t>
  </si>
  <si>
    <t>INSPECTOR - CORCONA</t>
  </si>
  <si>
    <t>10721560</t>
  </si>
  <si>
    <t>BAZALAR TORRES MARIO COOPER</t>
  </si>
  <si>
    <t>ANALISTA TÉCNICO UD AMAZONAS</t>
  </si>
  <si>
    <t>47529847</t>
  </si>
  <si>
    <t>BAZAN GUTIERREZ EDINSON DANIEL</t>
  </si>
  <si>
    <t>ASISTENTE TECNICO II</t>
  </si>
  <si>
    <t>72191336</t>
  </si>
  <si>
    <t>BAZAN MARTINEZ ANA MABEL</t>
  </si>
  <si>
    <t>BACHILLER EN ADMINISTRACION DE NEGOCIOS INTERNACIONALES</t>
  </si>
  <si>
    <t>72111785</t>
  </si>
  <si>
    <t>BEDON FRANCIA SERGIO ESTEBAN</t>
  </si>
  <si>
    <t>BACHILLER EN INVESTIGACION OPERATIVA</t>
  </si>
  <si>
    <t>233-2021</t>
  </si>
  <si>
    <t>42210178</t>
  </si>
  <si>
    <t>BELIZARIO BARREDA NICOLAS</t>
  </si>
  <si>
    <t>TITULO PROFESIONAL EN EDUCACION CON MENCION EN COMPUTACION E INFORMATICA</t>
  </si>
  <si>
    <t>APOYO ADMINISTRATIVO</t>
  </si>
  <si>
    <t>42707896</t>
  </si>
  <si>
    <t>BELLIDO GARCIA CINTHYA ISABEL</t>
  </si>
  <si>
    <t>TECNICO EN SECRETARIADO</t>
  </si>
  <si>
    <t>45321317</t>
  </si>
  <si>
    <t>BELLIDO PACHECO LADY LAURA</t>
  </si>
  <si>
    <t>BACHILLER EN ADMINISTRACION PUBLICA</t>
  </si>
  <si>
    <t>GERENTE GENERAL</t>
  </si>
  <si>
    <t>09344575</t>
  </si>
  <si>
    <t>BELTRAN CONZA JORGE LUIS</t>
  </si>
  <si>
    <t>ESPECIALISTA DE SISTEMAS INFORMÁTICOS I</t>
  </si>
  <si>
    <t>40803599</t>
  </si>
  <si>
    <t>BELTRAN GARCIA ROSITA CLAUDINA</t>
  </si>
  <si>
    <t>TITULO PROFESIONAL EN INGENIERIA DE COMPUTACION Y SISTEMAS</t>
  </si>
  <si>
    <t>COORDINADOR DE PROYECTOS DE DESARROLLO DE TECNOLOGIAS DE INFORMACION II</t>
  </si>
  <si>
    <t>1 - INDETERMINADO</t>
  </si>
  <si>
    <t>41882536</t>
  </si>
  <si>
    <t>BELTRAN GARCIA TERESITA ELIZABETH</t>
  </si>
  <si>
    <t>MAGISTER EN CIENCIAS ECONOMICAS</t>
  </si>
  <si>
    <t>299-2021</t>
  </si>
  <si>
    <t>INSPECTOR UD JUNÍN</t>
  </si>
  <si>
    <t>70599172</t>
  </si>
  <si>
    <t>BELTRAN GUEVARA GIANCARLO WILFREDO</t>
  </si>
  <si>
    <t>22503111</t>
  </si>
  <si>
    <t>BENANCIO CISNEROS LUIS ALBERTO</t>
  </si>
  <si>
    <t>MAGISTER EN GESTION EMPRESARIAL</t>
  </si>
  <si>
    <t>RESOLUTOR UD TUMBES</t>
  </si>
  <si>
    <t>46502213</t>
  </si>
  <si>
    <t>BENAVIDES CRUZ JUNIOR</t>
  </si>
  <si>
    <t>46441573</t>
  </si>
  <si>
    <t>BENAVIDES SAAVEDRA HECTOR RUBEN</t>
  </si>
  <si>
    <t>71386004</t>
  </si>
  <si>
    <t>BENAVIDES VILLANUEVA ANNETH</t>
  </si>
  <si>
    <t>70015786</t>
  </si>
  <si>
    <t>BENDEZU CAMPOVERDE DANTE GIANCARLO</t>
  </si>
  <si>
    <t>BACHILLER EN DERECHO Y CIENCIAS POLITICAS</t>
  </si>
  <si>
    <t>202-2021</t>
  </si>
  <si>
    <t>INSPECTOR EP NAZCA MÓVIL</t>
  </si>
  <si>
    <t>40630159</t>
  </si>
  <si>
    <t>BENDEZU CHACALTANA HEBER JOSE</t>
  </si>
  <si>
    <t>BACHILLER EN INGENIERIA CIVIL</t>
  </si>
  <si>
    <t>17 - INDETERMINADO</t>
  </si>
  <si>
    <t>71474818</t>
  </si>
  <si>
    <t>BENDEZU VALVERDE GERALDINE REYNALDA</t>
  </si>
  <si>
    <t>323-2021</t>
  </si>
  <si>
    <t>ASISTENTE TÉCNICO EN PREVENCIÓN II</t>
  </si>
  <si>
    <t>23270871</t>
  </si>
  <si>
    <t>BENITES OSPINA MIGUEL ANGEL</t>
  </si>
  <si>
    <t>TITULO PROFESIONAL EN  EDUCACION FISICA</t>
  </si>
  <si>
    <t>SUPERVISOR UD PIURA</t>
  </si>
  <si>
    <t>45990114</t>
  </si>
  <si>
    <t>BENITES SILUPU EVELYN MARGOT</t>
  </si>
  <si>
    <t>10537618</t>
  </si>
  <si>
    <t>BENITES TORRES ERIKA MARLENY</t>
  </si>
  <si>
    <t>70182586</t>
  </si>
  <si>
    <t>BENITO CHAHUARA MAYDA LUZ</t>
  </si>
  <si>
    <t>GESTOR OPERATIVO - AYACUCHO</t>
  </si>
  <si>
    <t>42496354</t>
  </si>
  <si>
    <t>BENITO CURO MIRKO</t>
  </si>
  <si>
    <t>72313430</t>
  </si>
  <si>
    <t>BERNABEL CARDENAS MIGUEL ANGEL</t>
  </si>
  <si>
    <t>BACHILLER EN INGENIERIA DE SISTEMAS E INFORMATICA</t>
  </si>
  <si>
    <t>241-2021</t>
  </si>
  <si>
    <t>INSPECTOR DE TRANSPORTE – LAMBAYEQUE</t>
  </si>
  <si>
    <t>16598650</t>
  </si>
  <si>
    <t>BERNAL FIESTAS JULIO CESAR</t>
  </si>
  <si>
    <t>TÉCNICO EN CONTABILIDAD</t>
  </si>
  <si>
    <t>40051287</t>
  </si>
  <si>
    <t>BERNALES HUAMAN RUTH ELVIRA</t>
  </si>
  <si>
    <t>TECNICO EN COMPUTACION E INORMATICA</t>
  </si>
  <si>
    <t>141-2021</t>
  </si>
  <si>
    <t>10544760</t>
  </si>
  <si>
    <t>BERNUY GARCIA LUCINDA CARMEN</t>
  </si>
  <si>
    <t>INSPECTOR EP JUNÍN</t>
  </si>
  <si>
    <t>70228700</t>
  </si>
  <si>
    <t>BERRIOS VALDIVIEZO JULIO ALBERTO</t>
  </si>
  <si>
    <t>APOYO AL CONTROL DE TRAFICO PESADO EN LA E.P. YANAG</t>
  </si>
  <si>
    <t>22403229</t>
  </si>
  <si>
    <t>BERROSPI MORALES FAUSTINO</t>
  </si>
  <si>
    <t>40055316</t>
  </si>
  <si>
    <t>BERRU RAMIREZ NELLY</t>
  </si>
  <si>
    <t xml:space="preserve">TÍTULO PROFESIONAL EN EDUCACIÓN PRIMARIA         </t>
  </si>
  <si>
    <t>46804906</t>
  </si>
  <si>
    <t>BERTO ZAMORA ALEX NESTOR</t>
  </si>
  <si>
    <t>TÍTULO PROFESIONAL EN INGENIERIA DE MINAS</t>
  </si>
  <si>
    <t>JEFE</t>
  </si>
  <si>
    <t>40924787</t>
  </si>
  <si>
    <t>BERTRAN SOTOMAYOR LUZ MARIA</t>
  </si>
  <si>
    <t>BACHILLER EN CIUENCIAS DE LA COMUNICACION</t>
  </si>
  <si>
    <t>73066327</t>
  </si>
  <si>
    <t>BETALLELUZ MONTERO JONATHAN</t>
  </si>
  <si>
    <t>APOYO EN LA GESTIÓN OPERATIVA EN LA ESTACIÓN DE PESAJE MÓVIL</t>
  </si>
  <si>
    <t>20590138</t>
  </si>
  <si>
    <t>BIMINCHUMO HUARNICHE JOSE MANUEL</t>
  </si>
  <si>
    <t>71441086</t>
  </si>
  <si>
    <t>BLAS DIAZ JHON ERICK</t>
  </si>
  <si>
    <t>ESTUDIOS UNIVERSITARIOS EN INGENIERIA CIVIL</t>
  </si>
  <si>
    <t>251-2021</t>
  </si>
  <si>
    <t>76806125</t>
  </si>
  <si>
    <t>BOCANEGRA VASQUEZ LEZLIE CAROL</t>
  </si>
  <si>
    <t>SUPERVISOR UD LIMA</t>
  </si>
  <si>
    <t>41599334</t>
  </si>
  <si>
    <t>BOGGIANO BEDON CHRISTIAN</t>
  </si>
  <si>
    <t>22408131</t>
  </si>
  <si>
    <t>BOLIVAR DIAZ ABEL</t>
  </si>
  <si>
    <t>TITULO PROFESIONAL EN INGENIERIA AGRONOMA</t>
  </si>
  <si>
    <t>43116196</t>
  </si>
  <si>
    <t>BONIFAZ BONIFAZ WALTER JORGE</t>
  </si>
  <si>
    <t>ASESOR DESIGNADO</t>
  </si>
  <si>
    <t>40077418</t>
  </si>
  <si>
    <t>BONILLA BELLO CARLOS ENRIQUE</t>
  </si>
  <si>
    <t>INSPECTOR HUANUCO</t>
  </si>
  <si>
    <t>74285540</t>
  </si>
  <si>
    <t>BORJA TUCTO REUEL FLEMING</t>
  </si>
  <si>
    <t>42524311</t>
  </si>
  <si>
    <t>BORJAS GARCIA HECTOR ESTEBAN</t>
  </si>
  <si>
    <t>INSPECTOR JUNIN</t>
  </si>
  <si>
    <t>70140303</t>
  </si>
  <si>
    <t>BOZA ARROYO WILMER</t>
  </si>
  <si>
    <t>BACHILLER EN CONTABILIDAD Y FINANZAS</t>
  </si>
  <si>
    <t>ANALISTA LEGAL</t>
  </si>
  <si>
    <t>42996623</t>
  </si>
  <si>
    <t>BRAVO ESPINOZA BRENDA REGINA</t>
  </si>
  <si>
    <t xml:space="preserve">TÍTULO PROFESIONAL EN DERECHO </t>
  </si>
  <si>
    <t>32 - INDETERMINADO</t>
  </si>
  <si>
    <t>RESOLUTOR UD AREQUIPA</t>
  </si>
  <si>
    <t>40867330</t>
  </si>
  <si>
    <t>BRAVO ESQUIVIAS LADY MIRIAM</t>
  </si>
  <si>
    <t>PROFESIONAL DE IMAGEN INSTITUCIONAL</t>
  </si>
  <si>
    <t>45720422</t>
  </si>
  <si>
    <t>BRAVO PELAGIO CLAUDIA VIRGINIA</t>
  </si>
  <si>
    <t>9 - INDETERMINADO</t>
  </si>
  <si>
    <t>RESOLUTOR UD LAMBAYEQUE</t>
  </si>
  <si>
    <t>43693303</t>
  </si>
  <si>
    <t>BRAVO SALVATIERRA JOHANNA KATERINE</t>
  </si>
  <si>
    <t>INSPECTOR DE TRANSPORTE - CUSCO</t>
  </si>
  <si>
    <t>43064540</t>
  </si>
  <si>
    <t>BRICEÑO PAULLO LIZ</t>
  </si>
  <si>
    <t>ENFERMERIA TECNICA</t>
  </si>
  <si>
    <t>TECNICA EN ENFERMERIA</t>
  </si>
  <si>
    <t>RESOLUTOR UD CAJAMARCA</t>
  </si>
  <si>
    <t>45370400</t>
  </si>
  <si>
    <t>BRINGAS SANCHEZ KONI ELIZABETH</t>
  </si>
  <si>
    <t>44637101</t>
  </si>
  <si>
    <t>BRIONES GUEVARA JOSE EUGENIO</t>
  </si>
  <si>
    <t>ANALISTA OPERATIVO</t>
  </si>
  <si>
    <t>42229997</t>
  </si>
  <si>
    <t>BRUSSO SANCHEZ CARLOS FRANCISCO</t>
  </si>
  <si>
    <t>TÍTULO PROFESIONAL EN INGENIERIA DE TRANSPORTES</t>
  </si>
  <si>
    <t>45531226</t>
  </si>
  <si>
    <t>BULEJE HUERTA JULIA JASSMIN</t>
  </si>
  <si>
    <t>INSPECTOR LA LIBERTAD</t>
  </si>
  <si>
    <t>42741418</t>
  </si>
  <si>
    <t>BURGOS VIÑAS CRISTINA MERCEDES CAROLINA</t>
  </si>
  <si>
    <t xml:space="preserve">INSPECTOR UD MOQUEGUA </t>
  </si>
  <si>
    <t>47153305</t>
  </si>
  <si>
    <t>BUSTAMANTE GONZALES GEORGE RONALD</t>
  </si>
  <si>
    <t>JEFE DE GRUPOS - AREQUIPA</t>
  </si>
  <si>
    <t>71463232</t>
  </si>
  <si>
    <t>BUSTAMANTE VALDIVIA JESSICA ARACELY</t>
  </si>
  <si>
    <t>ANALISTA TÉCNICO UD ANCASH</t>
  </si>
  <si>
    <t>40832846</t>
  </si>
  <si>
    <t>BUTRON LOAYZA LUDWIN</t>
  </si>
  <si>
    <t>ANALISTA EN COMUNICACIÓN INTERNA</t>
  </si>
  <si>
    <t>08727712</t>
  </si>
  <si>
    <t>BYRNE URRUNAGA NORMA MARGARITA</t>
  </si>
  <si>
    <t>TÍTULO PROFESIONAL EN CIENCIAS DE LA COMUNICACIÓN</t>
  </si>
  <si>
    <t>44553948</t>
  </si>
  <si>
    <t>CABALLERO AGUILAR HAYROL ANTONY</t>
  </si>
  <si>
    <t>171-2021</t>
  </si>
  <si>
    <t>SUBGERENTE</t>
  </si>
  <si>
    <t>40411260</t>
  </si>
  <si>
    <t>CABALLERO MORAN PATRICIA GEISER</t>
  </si>
  <si>
    <t xml:space="preserve">TITULO PROFESIONAL EN DERECHO </t>
  </si>
  <si>
    <t>ANALISTA PRINCIPAL III</t>
  </si>
  <si>
    <t>70826279</t>
  </si>
  <si>
    <t>CABALLERO TORRES FRANCYS HAYLER</t>
  </si>
  <si>
    <t>44421662</t>
  </si>
  <si>
    <t>CABANA CACERES ERICK IGNACIO</t>
  </si>
  <si>
    <t>71716868</t>
  </si>
  <si>
    <t>CABANILLAS PALOMARES TITO STEPHEN</t>
  </si>
  <si>
    <t>COORDINADOR</t>
  </si>
  <si>
    <t>44858509</t>
  </si>
  <si>
    <t>CABEZAS RIVERA JOSE CARLOS</t>
  </si>
  <si>
    <t>AUXILIAR EN ATENCIÓN AL CIUDADANO</t>
  </si>
  <si>
    <t>47052523</t>
  </si>
  <si>
    <t>CABRERA BAILA NANCY LUZMILA</t>
  </si>
  <si>
    <t>CONDUCTOR UD CUSCO</t>
  </si>
  <si>
    <t>42756478</t>
  </si>
  <si>
    <t>CABRERA LOAYZA JOSMELL BARUC</t>
  </si>
  <si>
    <t>44179091</t>
  </si>
  <si>
    <t>CABRERA SIERRA PAOLA CRISTINA</t>
  </si>
  <si>
    <t>INSPECTOR EP CHICAMA</t>
  </si>
  <si>
    <t>18846978</t>
  </si>
  <si>
    <t>CACEDA QUIROZ WILLIAM ALFREDO</t>
  </si>
  <si>
    <t>TITULO PROFESIONAL EN INGENIERA INDUSTRIAL</t>
  </si>
  <si>
    <t>47718017</t>
  </si>
  <si>
    <t>CACERES AGURTO JUAN DIEGO</t>
  </si>
  <si>
    <t>ESTUDIANTE ADMINISTRACIÒN DE NEGOCIOS INTERNACIONALES</t>
  </si>
  <si>
    <t>72021014</t>
  </si>
  <si>
    <t>CACERES CRUZ HARDY DAVE</t>
  </si>
  <si>
    <t>07854551</t>
  </si>
  <si>
    <t>CACERES PEÑA RUBEN</t>
  </si>
  <si>
    <t>101 - INDETERMINADO</t>
  </si>
  <si>
    <t>44707720</t>
  </si>
  <si>
    <t>CACERES SOTO PAULA MELISSA</t>
  </si>
  <si>
    <t>45647190</t>
  </si>
  <si>
    <t>CACERES SUCA VERONICA DEYSI</t>
  </si>
  <si>
    <t>TITULO PROFESIONAL EN ADMINISTRACIÓN Y MARKETING</t>
  </si>
  <si>
    <t>32953118</t>
  </si>
  <si>
    <t>CADILLO GUTIERREZ ANGEL HERMINIO</t>
  </si>
  <si>
    <t>COMPUTACION E INFORMATICA</t>
  </si>
  <si>
    <t>71773387</t>
  </si>
  <si>
    <t>CAHUA GALLEGOS CESAR AUGUSTO</t>
  </si>
  <si>
    <t>45832107</t>
  </si>
  <si>
    <t>CAHUAYA ALVAREZ CAROL ELIZABETH</t>
  </si>
  <si>
    <t>71048440</t>
  </si>
  <si>
    <t>CAJAHUAMAN HUAMAN LEYDITH MARJORY</t>
  </si>
  <si>
    <t>16723444</t>
  </si>
  <si>
    <t>CAJUSOL CHAPOÑAN MARIA OLGA</t>
  </si>
  <si>
    <t>ESTUDIANTE</t>
  </si>
  <si>
    <t>ESTUDIANTE DE EDUCACION</t>
  </si>
  <si>
    <t>APOYO A LA GESTIÓN OPERATIVA – PESAJE JUNÍN</t>
  </si>
  <si>
    <t>21285979</t>
  </si>
  <si>
    <t>CALDERON ESTEBAN AQUILINO RAUL</t>
  </si>
  <si>
    <t>METALURGICO</t>
  </si>
  <si>
    <t>PROFESIONAL TÉCNICO EN METALURGIA</t>
  </si>
  <si>
    <t>59 - INDETERMINADO</t>
  </si>
  <si>
    <t>46934814</t>
  </si>
  <si>
    <t>CALDERON QUISPE JOEL JORDAN</t>
  </si>
  <si>
    <t>247-2021</t>
  </si>
  <si>
    <t>RESOLUTOR UD PUNO</t>
  </si>
  <si>
    <t>70790065</t>
  </si>
  <si>
    <t>CALISAYA YAPUCHURA PAMELA YHOSELY</t>
  </si>
  <si>
    <t>45810623</t>
  </si>
  <si>
    <t>CALIXTO FIGUEROA YEIMI WILLIAM</t>
  </si>
  <si>
    <t>ANALISTA LEGAL GAT</t>
  </si>
  <si>
    <t>47677888</t>
  </si>
  <si>
    <t>CALIXTO FLORES - CASTRO XIMENA MARIA PIA</t>
  </si>
  <si>
    <t>73907127</t>
  </si>
  <si>
    <t>CALIZAYA CONDORI SAMANTHA ANDREINA</t>
  </si>
  <si>
    <t>BACHILLER EN ECONOMIA Y MICROFINANZAS</t>
  </si>
  <si>
    <t>71291918</t>
  </si>
  <si>
    <t>CALLALLI ARAUJO BRAULIO ANTONIO</t>
  </si>
  <si>
    <t>248-2021</t>
  </si>
  <si>
    <t>INSPECTOR SAN MARTIN</t>
  </si>
  <si>
    <t>40302946</t>
  </si>
  <si>
    <t>CALLE ALVARADO OSCAR EDUARDO</t>
  </si>
  <si>
    <t>TITULO PROFESIONAL EN SISTEMAS E INFORMATICA</t>
  </si>
  <si>
    <t xml:space="preserve">CONDUCTOR UD MADRE DE DIOS </t>
  </si>
  <si>
    <t>42745384</t>
  </si>
  <si>
    <t>CALLE APAZA MARIO</t>
  </si>
  <si>
    <t>TÍTULO PROFESIONAL</t>
  </si>
  <si>
    <t>TITULO PROFESIONAL TECNICO EN MECANICA AUTOMOTRIZ</t>
  </si>
  <si>
    <t>GESTORA OPERATIVO UD PIURA</t>
  </si>
  <si>
    <t>71570117</t>
  </si>
  <si>
    <t>CALLE CALLE BRENDA DE DIOS</t>
  </si>
  <si>
    <t>INSPECTOR UD AMAZONAS</t>
  </si>
  <si>
    <t>47744339</t>
  </si>
  <si>
    <t>CALLE RAMOS JONATHAN ANDRES</t>
  </si>
  <si>
    <t>INSPECTOR EP SICUYANI</t>
  </si>
  <si>
    <t>71476903</t>
  </si>
  <si>
    <t>CALLO DELGADO JACKELINE PATRICIA</t>
  </si>
  <si>
    <t>BACHILLER EN CIENCIAS CONTABLES</t>
  </si>
  <si>
    <t>06782901</t>
  </si>
  <si>
    <t>CALVO PACHECO MARCO ANTONIO</t>
  </si>
  <si>
    <t>ESTUDIOS UNIVERSITARIOS  EN ECONOMIA</t>
  </si>
  <si>
    <t>279-2021</t>
  </si>
  <si>
    <t>43963011</t>
  </si>
  <si>
    <t>CAMA CAPIA RUBEN</t>
  </si>
  <si>
    <t>22506576</t>
  </si>
  <si>
    <t>CAMA MEZA PATRICIA ELIZABETH</t>
  </si>
  <si>
    <t>TITULO PROFESIONAL EN INGENIERIA CIVIL</t>
  </si>
  <si>
    <t>70436719</t>
  </si>
  <si>
    <t>CAMACHO AYALA ZENINA</t>
  </si>
  <si>
    <t>JEFE DE GRUPO – REGIÓN CUSCO</t>
  </si>
  <si>
    <t>41132990</t>
  </si>
  <si>
    <t>CAMACHO PARRA JIMMY</t>
  </si>
  <si>
    <t>TURISMO Y HOTELERIA</t>
  </si>
  <si>
    <t>TÍTULO PROFESIONAL EN TURISMO Y HOTELERÍA</t>
  </si>
  <si>
    <t>43065525</t>
  </si>
  <si>
    <t>CAMACHO SANCHEZ MANUEL JACOB</t>
  </si>
  <si>
    <t xml:space="preserve">INSPECTORA UD MADRE DE DIOS </t>
  </si>
  <si>
    <t>45460817</t>
  </si>
  <si>
    <t>CAMACHO VERA EVELING</t>
  </si>
  <si>
    <t>TITULO PROFESIONAL EN INGENIERIA DE SISTEMAS E INFORMATICA</t>
  </si>
  <si>
    <t>70212663</t>
  </si>
  <si>
    <t>CAMAPAZA QUISPE ABDON ANDERS</t>
  </si>
  <si>
    <t>BACHILLER EN INGENIERIA DE SISTEMAS</t>
  </si>
  <si>
    <t>40816804</t>
  </si>
  <si>
    <t>CAMARGO DE LA CRUZ PATRICIA JESSICA</t>
  </si>
  <si>
    <t>72200602</t>
  </si>
  <si>
    <t>CAMAYO BARRIOS GARY YONEL</t>
  </si>
  <si>
    <t>EGRESADO TÉCNICO</t>
  </si>
  <si>
    <t>EGRESADO TÉCNICO EN COMPUTACIÓN E INFORMÁTICA</t>
  </si>
  <si>
    <t>INSPECTOR CONDUCTOR UD CUSCO</t>
  </si>
  <si>
    <t>40980030</t>
  </si>
  <si>
    <t>CAMERO ZAVALETA PAVEL JOSE</t>
  </si>
  <si>
    <t>BACHILLER EN INGENIERIA MECANICA</t>
  </si>
  <si>
    <t>129-2021</t>
  </si>
  <si>
    <t>OPERADOR DE BASE</t>
  </si>
  <si>
    <t>40516508</t>
  </si>
  <si>
    <t>CAMINO HUAMAN ELMER RAUL</t>
  </si>
  <si>
    <t>TÍTULO PROFESIONAL TECNICO EN COMPUTACION E INFORMATICA</t>
  </si>
  <si>
    <t>31 - INDETERMINADO</t>
  </si>
  <si>
    <t>73793163</t>
  </si>
  <si>
    <t>CAMPANA GONZALES ALEJANDRO</t>
  </si>
  <si>
    <t>03679933</t>
  </si>
  <si>
    <t>CAMPOS CARREÑO NELSON ALONSO</t>
  </si>
  <si>
    <t>TITULO PROFESIONAL INGENIERIA PESQUERA</t>
  </si>
  <si>
    <t xml:space="preserve">INSPECTOR - TUMBES </t>
  </si>
  <si>
    <t>47661380</t>
  </si>
  <si>
    <t>CAMPOS FEIJOO FRANK WILMAR</t>
  </si>
  <si>
    <t>RESOLUTOR/A UD JUNIN</t>
  </si>
  <si>
    <t>42545735</t>
  </si>
  <si>
    <t>CAMPOS GALINDO KELEY</t>
  </si>
  <si>
    <t>CONDUCTOR UD LA LIBERTAD</t>
  </si>
  <si>
    <t>19259197</t>
  </si>
  <si>
    <t>CAMPOS GARCIA DONALDO RAUL</t>
  </si>
  <si>
    <t>EGRESADO TECNICO EN MECANICA DE PRODUCCION</t>
  </si>
  <si>
    <t>70880970</t>
  </si>
  <si>
    <t>CAMPOS MOZOMBITE NICK EDWARD</t>
  </si>
  <si>
    <t>42209976</t>
  </si>
  <si>
    <t>CAMPOS VALERIANO JORGE ALONSO</t>
  </si>
  <si>
    <t>BACHILLER EN EDUCACIÓN</t>
  </si>
  <si>
    <t>SUBGERENTE DE PROCEDIMIENTOS DE SERVICIOS COMPLEMENTARIOS</t>
  </si>
  <si>
    <t>40130429</t>
  </si>
  <si>
    <t>CANAHUALPA INGA SERGIO ALONSO</t>
  </si>
  <si>
    <t>09870926</t>
  </si>
  <si>
    <t>CANALES FAJARDO JUAN LUIS</t>
  </si>
  <si>
    <t>40154544</t>
  </si>
  <si>
    <t>CANALES HERNANDEZ DANIELLA</t>
  </si>
  <si>
    <t>ASISTENTE TÉCNICO III</t>
  </si>
  <si>
    <t>72426168</t>
  </si>
  <si>
    <t>CANAVAL CUAGUILA CARLOS ALONSO</t>
  </si>
  <si>
    <t>BACHILLER EN MARKETING</t>
  </si>
  <si>
    <t>44454527</t>
  </si>
  <si>
    <t>CANAVAL SAAVEDRA JESUS ANDRE</t>
  </si>
  <si>
    <t>BACHILLER EN ADMINISTRACIÓN DE EMPRESAS</t>
  </si>
  <si>
    <t>46445916</t>
  </si>
  <si>
    <t>CANCHARI DE LA CRUZ EBERT MESIAS</t>
  </si>
  <si>
    <t>PROGRAMADOR IV</t>
  </si>
  <si>
    <t>74431779</t>
  </si>
  <si>
    <t>CANCHARI DIAZ VLADIMIR</t>
  </si>
  <si>
    <t>EGRESADO TECNICO EN COMPUTACION E INFORMATICA</t>
  </si>
  <si>
    <t>ANALISTA TÉCNICO UD LIMA/CALLAO</t>
  </si>
  <si>
    <t>43723241</t>
  </si>
  <si>
    <t>CANELO LOJA HENKEL</t>
  </si>
  <si>
    <t>TÍTULO PROFESIONAL EN INGENIERÍA MECÁNICA</t>
  </si>
  <si>
    <t>8 - INDETERMINADO</t>
  </si>
  <si>
    <t>08548994</t>
  </si>
  <si>
    <t>CARBAJAL MORENO LILIA ESTHER</t>
  </si>
  <si>
    <t>TECNICO</t>
  </si>
  <si>
    <t xml:space="preserve"> TÉCNICO SECRETARIADO BILINGÜE</t>
  </si>
  <si>
    <t>50 - INDETERMINADO</t>
  </si>
  <si>
    <t>APOYO EN LA GESTIÓN OPERATIVA DE LA E.P. YANAG</t>
  </si>
  <si>
    <t>10694655</t>
  </si>
  <si>
    <t>CARBAJAL SIFUENTES EDWIN ANIBAL</t>
  </si>
  <si>
    <t>ESTUDIANTE DE ADMINISTRACIÓN</t>
  </si>
  <si>
    <t>40034130</t>
  </si>
  <si>
    <t>CARDENAS ALARCON EDWIN OMAR</t>
  </si>
  <si>
    <t>TITULO PROFESIONAL DE INGENIERO DE SISITEMAS</t>
  </si>
  <si>
    <t>INSPECTOR DE TRANSPORTE REGIÓN ICA</t>
  </si>
  <si>
    <t>43102268</t>
  </si>
  <si>
    <t>CARDENAS ESCATE JOSE MARTIN</t>
  </si>
  <si>
    <t>ESTUDIANTE TÉCNICO</t>
  </si>
  <si>
    <t>ESTUDIANTE TÉCNICO ADMINISTRACIÓN DE EMPRESAS</t>
  </si>
  <si>
    <t>INSPECTOR UD SAN MARTÍN</t>
  </si>
  <si>
    <t>71609100</t>
  </si>
  <si>
    <t>CARDENAS PEREZ SERGIO ARNOLD</t>
  </si>
  <si>
    <t>TITULO PROFESIONAL EN INGENIERIA AMBIENTAL</t>
  </si>
  <si>
    <t>46322352</t>
  </si>
  <si>
    <t>CARDENAS ROMERO JOEL ANDRES</t>
  </si>
  <si>
    <t>TITULO PROFESIONAL EN RELACIONES INDUSTRIALES</t>
  </si>
  <si>
    <t>18087101</t>
  </si>
  <si>
    <t>CARDENAS VANINI RAFAEL</t>
  </si>
  <si>
    <t>INSPECTORES - JUNÍN</t>
  </si>
  <si>
    <t>46582898</t>
  </si>
  <si>
    <t>CARHUAPOMA RUIZ FREDDY LUIS</t>
  </si>
  <si>
    <t>BACHILLER EN ADMINISTRACION DE EMPRESAS</t>
  </si>
  <si>
    <t>INTEGRADOR CONTABLE</t>
  </si>
  <si>
    <t>40223897</t>
  </si>
  <si>
    <t>CARHUAS GUILLERMO DRILER PEDRO</t>
  </si>
  <si>
    <t>10195712</t>
  </si>
  <si>
    <t>CARLOS RABANAL ROGER VIDAL</t>
  </si>
  <si>
    <t>47995474</t>
  </si>
  <si>
    <t>CARNERO CACERES FERNANDO JAMES DEAN</t>
  </si>
  <si>
    <t>173-2021</t>
  </si>
  <si>
    <t>ANALISTA ECONÓMICO</t>
  </si>
  <si>
    <t>72111218</t>
  </si>
  <si>
    <t>CARRANZA DE LA CRUZ ANGEL ANSELMO</t>
  </si>
  <si>
    <t>TÉCNICO ADMINISTRATIVO II</t>
  </si>
  <si>
    <t>40328498</t>
  </si>
  <si>
    <t>CARRANZA VALENTIN VICTOR EUGENIO</t>
  </si>
  <si>
    <t>EGRESADO TÉCNICO DE COMPUTACIÓN</t>
  </si>
  <si>
    <t>JEFE DE UD LIMA</t>
  </si>
  <si>
    <t>09537633</t>
  </si>
  <si>
    <t>CARRANZA ZEGARRA ANTONIO WENCESLAO</t>
  </si>
  <si>
    <t>JEFE DE GRUPO UD AREQUIPA</t>
  </si>
  <si>
    <t>70810604</t>
  </si>
  <si>
    <t>CARRASCO CACERES MELANY ROSARIO</t>
  </si>
  <si>
    <t>45771275</t>
  </si>
  <si>
    <t>CARRASCO INGA LEILY LIVIS</t>
  </si>
  <si>
    <t>46278393</t>
  </si>
  <si>
    <t>CARRASCO QUINTANA HENRY RAMON</t>
  </si>
  <si>
    <t>TITULO PROFESIONAL EN ADMINISTRACION DE EMPRESAS</t>
  </si>
  <si>
    <t xml:space="preserve"> RESOLUTOR UD SAN MARTÍN</t>
  </si>
  <si>
    <t>70984487</t>
  </si>
  <si>
    <t>CARRASCO ROJAS LUCERO DEL PILAR</t>
  </si>
  <si>
    <t>18161099</t>
  </si>
  <si>
    <t>CARRASCO ROSAS DARWIN HERBER</t>
  </si>
  <si>
    <t>INSPECTORES - HUACHO</t>
  </si>
  <si>
    <t>44732837</t>
  </si>
  <si>
    <t>CARREÑO MENACHO MIGUEL ALEXIS</t>
  </si>
  <si>
    <t xml:space="preserve">BACHILLER EN ZOOTÉCNIA </t>
  </si>
  <si>
    <t>43 - INDETERMINADO</t>
  </si>
  <si>
    <t>08535086</t>
  </si>
  <si>
    <t>CARRERO PASACHE AURELIA SOCORRO</t>
  </si>
  <si>
    <t xml:space="preserve">SERVICIO SOCIAL </t>
  </si>
  <si>
    <t>TÍTULO PROFESIONAL EN SERVICIO SOCIAL</t>
  </si>
  <si>
    <t>APOYO AL CONTROL DE TRAFICO PESADO EN LA E.P. CERRO AZUL</t>
  </si>
  <si>
    <t>15356575</t>
  </si>
  <si>
    <t>CARRILLO PIMENTEL GUSTAVO EDUARDO</t>
  </si>
  <si>
    <t>TECNICO EN INFORMATICA</t>
  </si>
  <si>
    <t>INSPECTOR DE TRANSPORTE – PIURA</t>
  </si>
  <si>
    <t>43292607</t>
  </si>
  <si>
    <t>CARRILLO VILCHEZ JIM MARLON</t>
  </si>
  <si>
    <t>TECNICO EN ADMINISTRACION DE EMPRESAS</t>
  </si>
  <si>
    <t>JEFE DE GRUPO UD PIURA</t>
  </si>
  <si>
    <t>71596970</t>
  </si>
  <si>
    <t>CARRION GARCIA ALEXANDRA ESTEFANIA</t>
  </si>
  <si>
    <t>08137579</t>
  </si>
  <si>
    <t>CARRION HERNANDEZ CESAR WILLIAMS</t>
  </si>
  <si>
    <t>EGRESADO EN PERIODISMO</t>
  </si>
  <si>
    <t>GESTOR OPERATIVO - CUSCO</t>
  </si>
  <si>
    <t>42076848</t>
  </si>
  <si>
    <t>CARRION ZANABRIA DAVID ANTONIO</t>
  </si>
  <si>
    <t>ESTUDIANTE DE DERECHO</t>
  </si>
  <si>
    <t>SUPERVISOR LEGAL I</t>
  </si>
  <si>
    <t>44049839</t>
  </si>
  <si>
    <t>CARRIZO CORONADO ROY MARTIN</t>
  </si>
  <si>
    <t>JEFE DE LA UD CUSCO</t>
  </si>
  <si>
    <t>23979433</t>
  </si>
  <si>
    <t>CASAFRANCA VALENCIA HANDERSSON BADY</t>
  </si>
  <si>
    <t>43737122</t>
  </si>
  <si>
    <t>CASANA LAYZA MARIA YSABEL</t>
  </si>
  <si>
    <t>200-2021</t>
  </si>
  <si>
    <t>JEFE DE GRUPOS - PIURA</t>
  </si>
  <si>
    <t>47382879</t>
  </si>
  <si>
    <t>CASARIEGO ACENJO CHARLYE AUDBERTO</t>
  </si>
  <si>
    <t xml:space="preserve">TÍTULO PROFESIONAL EN ECONOMIA </t>
  </si>
  <si>
    <t>46415735</t>
  </si>
  <si>
    <t>CASAS VIZCARRA ALAIN VICTOR</t>
  </si>
  <si>
    <t>101-2021</t>
  </si>
  <si>
    <t>INSPECTOR DE TRANSPORTE-REGIÓN LIMA</t>
  </si>
  <si>
    <t>09947339</t>
  </si>
  <si>
    <t>CASIMIRO MORENO CHANEL LAURENCE</t>
  </si>
  <si>
    <t>TECNICO EN CONTABILIDAD</t>
  </si>
  <si>
    <t>52 - INDETERMINADO</t>
  </si>
  <si>
    <t>CHOFER MOTORIZADO EN DESPACHO DE CORRESPONDENCIA</t>
  </si>
  <si>
    <t>44597651</t>
  </si>
  <si>
    <t>CASQUI ESPINAL RAFAEL LUCIO</t>
  </si>
  <si>
    <t xml:space="preserve">SECUNDARIA COMPLETA </t>
  </si>
  <si>
    <t>19 - INDETERMINADO</t>
  </si>
  <si>
    <t>INSPECTOR UD CAJAMARCA</t>
  </si>
  <si>
    <t>76282095</t>
  </si>
  <si>
    <t>CASTAÑEDA LEON CARLOS JOVANI</t>
  </si>
  <si>
    <t>OPERADOR TÉCNICO III</t>
  </si>
  <si>
    <t>07687323</t>
  </si>
  <si>
    <t>CASTAÑEDA SOTO SANTIAGO</t>
  </si>
  <si>
    <t>ABOGADO UD ICA</t>
  </si>
  <si>
    <t>47564130</t>
  </si>
  <si>
    <t>CASTELLANOS NEIRA JUAN CARLOS EZEQUIEL</t>
  </si>
  <si>
    <t>TITULO PROFESIONAL EN DERECHO Y CIENCIA POLITICA</t>
  </si>
  <si>
    <t xml:space="preserve">INSPECTOR UD MADRE DE DIOS </t>
  </si>
  <si>
    <t>72312743</t>
  </si>
  <si>
    <t>CASTELLANOS TISOC ERIK</t>
  </si>
  <si>
    <t>47844536</t>
  </si>
  <si>
    <t>CASTILLO ARANA ANGEL JONATHAN</t>
  </si>
  <si>
    <t>242-2021</t>
  </si>
  <si>
    <t>70233219</t>
  </si>
  <si>
    <t>CASTILLO ARMAS GIAN POLL</t>
  </si>
  <si>
    <t>70496776</t>
  </si>
  <si>
    <t>CASTILLO BONILLA DIEGO ALONSO</t>
  </si>
  <si>
    <t>23885172</t>
  </si>
  <si>
    <t>CASTILLO CAYO FLOR DE MARIA</t>
  </si>
  <si>
    <t>70015366</t>
  </si>
  <si>
    <t>CASTILLO CERPA CHRISTIAN FRANK</t>
  </si>
  <si>
    <t>243-2021</t>
  </si>
  <si>
    <t>43243200</t>
  </si>
  <si>
    <t>CASTILLO COLLAO RAUL EDWIN</t>
  </si>
  <si>
    <t>EGRESADO TECNICO EN ELECTRONICA</t>
  </si>
  <si>
    <t>30 - INDETERMINADO</t>
  </si>
  <si>
    <t>72222571</t>
  </si>
  <si>
    <t>CASTILLO COLONNA NESTOR LUCIANO</t>
  </si>
  <si>
    <t>APOYO EN LA GESTIÓN OPERATIVA DE LA E.P. CANCAS</t>
  </si>
  <si>
    <t>18208178</t>
  </si>
  <si>
    <t>CASTILLO DESPOSORIO MARIANO NILO</t>
  </si>
  <si>
    <t>43972472</t>
  </si>
  <si>
    <t>CASTILLO MAR LACEY ENERICE</t>
  </si>
  <si>
    <t>161-2021</t>
  </si>
  <si>
    <t>INSPECTOR CAJAMARCA</t>
  </si>
  <si>
    <t>44587551</t>
  </si>
  <si>
    <t>CASTILLO MARIN HENRY ADRIAN</t>
  </si>
  <si>
    <t>72126084</t>
  </si>
  <si>
    <t>CASTILLO MENA SAUD MANUEL</t>
  </si>
  <si>
    <t>TITULO PROFESIONAL EN INGENIERÍA DE SISTEMAS</t>
  </si>
  <si>
    <t>02887493</t>
  </si>
  <si>
    <t>CASTILLO MERINO ALEX</t>
  </si>
  <si>
    <t>APOYO AL CONTROL DE TRAFICO PESADO EN LA ESTACIÓN DE PESAJE MÓVIL</t>
  </si>
  <si>
    <t>42452257</t>
  </si>
  <si>
    <t>CASTILLO MONTERO GINO LIMBER</t>
  </si>
  <si>
    <t>45216417</t>
  </si>
  <si>
    <t>CASTILLO PAREDES JEFF OLVER</t>
  </si>
  <si>
    <t>43601944</t>
  </si>
  <si>
    <t>CASTILLO RIMARACHIN MARCO LUIS</t>
  </si>
  <si>
    <t>41 - 2021</t>
  </si>
  <si>
    <t>44235781</t>
  </si>
  <si>
    <t>CASTILLO TAPIA ALEXANDERS JOHEL</t>
  </si>
  <si>
    <t>45075957</t>
  </si>
  <si>
    <t>CASTRO CARDENAS SULMA SHAYLA</t>
  </si>
  <si>
    <t>47886134</t>
  </si>
  <si>
    <t>CASTRO MIRANDA SANDRA MILAGROS</t>
  </si>
  <si>
    <t>BACHILLER EN CONTABILIDAD</t>
  </si>
  <si>
    <t>ANALISTA TECNICO UD LAMBAYEQUE</t>
  </si>
  <si>
    <t>45286015</t>
  </si>
  <si>
    <t>CASTRO ZAVALETA SANTOS HOMERO</t>
  </si>
  <si>
    <t>151-2021</t>
  </si>
  <si>
    <t>00499286</t>
  </si>
  <si>
    <t>CATACORA FLORES WILLY</t>
  </si>
  <si>
    <t>TITULO PROFESIONAL EN GEOLOGIA</t>
  </si>
  <si>
    <t>42799004</t>
  </si>
  <si>
    <t>CAUZO LOAYZA LUIGI RENAN</t>
  </si>
  <si>
    <t>47785524</t>
  </si>
  <si>
    <t>CAVIEDES SOTA JOHANA PATRICIA</t>
  </si>
  <si>
    <t>313-2021</t>
  </si>
  <si>
    <t>44595345</t>
  </si>
  <si>
    <t>CAYLLAHUA MORON YASMANI</t>
  </si>
  <si>
    <t>40707820</t>
  </si>
  <si>
    <t>CAYO ACEITUNO EDWIN</t>
  </si>
  <si>
    <t>TÍTULO PROFESIONAL EN INGENIERIA AGRICOLA</t>
  </si>
  <si>
    <t>41295943</t>
  </si>
  <si>
    <t>CAYO OSORIO CHARLY PERCY</t>
  </si>
  <si>
    <t>115 - INDETERMINADO</t>
  </si>
  <si>
    <t>42337004</t>
  </si>
  <si>
    <t>CAZILLAS CHIARELLA MARCO ANTONIO</t>
  </si>
  <si>
    <t>INSPECTOR DE TRANSPORTE REGIÓN CUSCO</t>
  </si>
  <si>
    <t>41918237</t>
  </si>
  <si>
    <t>CCAHUANA GUTIERREZ WASHINGTON</t>
  </si>
  <si>
    <t>PROFESIONAL TECNICO EN MECANICA AUTOMOTRIZ</t>
  </si>
  <si>
    <t>72092327</t>
  </si>
  <si>
    <t>CCAHUANA HUAMANI EDELMA</t>
  </si>
  <si>
    <t>TÍTULO PROFESIONAL EN ADMINISTRACIÓN DE EMPRESAS</t>
  </si>
  <si>
    <t>46318591</t>
  </si>
  <si>
    <t>CCAHUANTICO CCASA ABELINO</t>
  </si>
  <si>
    <t>73640752</t>
  </si>
  <si>
    <t>CCAMA HUANACUNI SHUMERY</t>
  </si>
  <si>
    <t>70351917</t>
  </si>
  <si>
    <t>CCAMA MAMANI VICKI LIZET</t>
  </si>
  <si>
    <t>46300987</t>
  </si>
  <si>
    <t>CCANAHUIRE PARICAHUA DANITZA MARY</t>
  </si>
  <si>
    <t>19875674</t>
  </si>
  <si>
    <t>CCANTO HUAMAN EDGAR</t>
  </si>
  <si>
    <t>CHOFERES - PUNO</t>
  </si>
  <si>
    <t>42073234</t>
  </si>
  <si>
    <t>CCONZA MACHACA DAVID</t>
  </si>
  <si>
    <t>45870276</t>
  </si>
  <si>
    <t>CCOSCCO DIAZ EDUARDO TEODORO</t>
  </si>
  <si>
    <t>43956849</t>
  </si>
  <si>
    <t>CCOYO ZAMORA SANDRO</t>
  </si>
  <si>
    <t>42140119</t>
  </si>
  <si>
    <t>CECILIO UZURIAGA BETY</t>
  </si>
  <si>
    <t>TITULO PROFESIONAL EN CIENCIAS ADMINISTRATIVAS</t>
  </si>
  <si>
    <t>ESPECIALISTA EN CONTRATACIONES II</t>
  </si>
  <si>
    <t>41230648</t>
  </si>
  <si>
    <t>CENTENO REVOLLEDO KATTY KARINA</t>
  </si>
  <si>
    <t>TITULO PROFESIONAL ADMINISTRACIÓN</t>
  </si>
  <si>
    <t>47752881</t>
  </si>
  <si>
    <t>CENTURION ESPINOZA SANDRA ESMERALDA</t>
  </si>
  <si>
    <t>02894837</t>
  </si>
  <si>
    <t>CEPEDA LOPEZ ERIC</t>
  </si>
  <si>
    <t>63113240</t>
  </si>
  <si>
    <t>CERECEDA LEON YOR AMERICO</t>
  </si>
  <si>
    <t>BACHILLER EN ADMINISTRACIÓN Y NEGOCIOS INTERNACIONALES</t>
  </si>
  <si>
    <t>42338792</t>
  </si>
  <si>
    <t>CERNA ALCARRAZ RONALD FRANK</t>
  </si>
  <si>
    <t>TECNICO EN FARMACIA</t>
  </si>
  <si>
    <t>41495149</t>
  </si>
  <si>
    <t>CERNA DIAZ HENRY ANTONIO</t>
  </si>
  <si>
    <t>130-2021</t>
  </si>
  <si>
    <t>76586503</t>
  </si>
  <si>
    <t>CERNA PARDO SARITA</t>
  </si>
  <si>
    <t>TITULO PROFESIONAL TECNICO EN SECRETARIADO EJECUTIVO</t>
  </si>
  <si>
    <t>47487251</t>
  </si>
  <si>
    <t>CERNA RENGIFO KELLY STEPHANY</t>
  </si>
  <si>
    <t>BACHILLER EN  NEGOCIOS INTERNACIONALES</t>
  </si>
  <si>
    <t>42690273</t>
  </si>
  <si>
    <t>CERON CHINCHA CHRISTIAM EDSON</t>
  </si>
  <si>
    <t>294-2021</t>
  </si>
  <si>
    <t>47641118</t>
  </si>
  <si>
    <t>CERPA ESPINAL JOE ALEXANDER</t>
  </si>
  <si>
    <t>70051151</t>
  </si>
  <si>
    <t>CERQUIN VALVERDE CINTHIA VIVIANA</t>
  </si>
  <si>
    <t>JEFE DE GRUPOS - JUNÍN</t>
  </si>
  <si>
    <t>41498807</t>
  </si>
  <si>
    <t>CERVANTES MONTEJO GERMAN MARCOS</t>
  </si>
  <si>
    <t>CONDUCTOR DE VEHÍCULO</t>
  </si>
  <si>
    <t>40392768</t>
  </si>
  <si>
    <t>CERVANTES RENGIFO JORGE LUIS</t>
  </si>
  <si>
    <t>ASISTENTE TECNICO I</t>
  </si>
  <si>
    <t>22521276</t>
  </si>
  <si>
    <t>CESPEDES ALVARADO TITO SAMUEL</t>
  </si>
  <si>
    <t>TITULO PROFESIONAL EN PERIODISMO AUDIOVISUAL</t>
  </si>
  <si>
    <t>ESPECIALISTA EN SEGUIMIENTO DE PROYECTOS</t>
  </si>
  <si>
    <t>10678305</t>
  </si>
  <si>
    <t>CESPEDES CHAVEZ JORGE FRANCISCO</t>
  </si>
  <si>
    <t>SUPERVISOR LEGAL</t>
  </si>
  <si>
    <t>46847973</t>
  </si>
  <si>
    <t>CESPEDES GALVEZ JORGE RAUL</t>
  </si>
  <si>
    <t>197-2021</t>
  </si>
  <si>
    <t>06871545</t>
  </si>
  <si>
    <t>CESPEDES GOMERO DOMINGO FRANCISCO</t>
  </si>
  <si>
    <t>10207313</t>
  </si>
  <si>
    <t>CESTTI RODRIGUEZ JORGE LUIS</t>
  </si>
  <si>
    <t>41911886</t>
  </si>
  <si>
    <t>CHACALTANA LOPEZ VLADIMIRO JOSE</t>
  </si>
  <si>
    <t>TITULO PROFESIONAL EN INGENIERIA PESQUERA</t>
  </si>
  <si>
    <t>ANALISTA TÉCNICO UD MADRE DE DIOS</t>
  </si>
  <si>
    <t>41055390</t>
  </si>
  <si>
    <t>CHACCA CUSI JAVIER DIONICIO</t>
  </si>
  <si>
    <t>16789236</t>
  </si>
  <si>
    <t>CHACHAPOYAS PEREZ KELLY</t>
  </si>
  <si>
    <t>TITULO UNIVERSITARIO EN EDUCACIÓN</t>
  </si>
  <si>
    <t>42836074</t>
  </si>
  <si>
    <t>CHACON ALVARADO MAYRA EMILIA</t>
  </si>
  <si>
    <t>RESPONSABLE DE LA GESTIÓN OPERATIVA - JUNÍN</t>
  </si>
  <si>
    <t>21301821</t>
  </si>
  <si>
    <t>CHAGUA CUCHO JUAN CARLOS</t>
  </si>
  <si>
    <t>INGENIERO EN SISTEMAS Y COMPUTACION</t>
  </si>
  <si>
    <t>61 - INDETERMINADO</t>
  </si>
  <si>
    <t>75754076</t>
  </si>
  <si>
    <t>CHAMBERGO SILVA BRAYAN ANTHONY ALDAIR</t>
  </si>
  <si>
    <t>INSPECTOR CONDUCTOR UD MOQUEGUA</t>
  </si>
  <si>
    <t>45345090</t>
  </si>
  <si>
    <t>CHAMBI CHURA LUIS ENRIQUE</t>
  </si>
  <si>
    <t>INSPECTOR AREQUIPA</t>
  </si>
  <si>
    <t>70005674</t>
  </si>
  <si>
    <t>CHAMBI PEÑALOZA ALESSANDRI ANTHONY</t>
  </si>
  <si>
    <t>09961038</t>
  </si>
  <si>
    <t>CHAMPI HUAMAN GINO DAVID</t>
  </si>
  <si>
    <t>JEFE DE GRUPO UD MADRE DE DIOS</t>
  </si>
  <si>
    <t>43939300</t>
  </si>
  <si>
    <t>CHAMPI TUPA GILBER</t>
  </si>
  <si>
    <t>46537430</t>
  </si>
  <si>
    <t>CHANCA PADILLA ILICH</t>
  </si>
  <si>
    <t>TITULO PROFESIONAL EN INGENIERIA FORESTAL Y AMBIENTAL</t>
  </si>
  <si>
    <t xml:space="preserve"> ESPECIALISTA EN CONTRATACIONES II</t>
  </si>
  <si>
    <t>10337732</t>
  </si>
  <si>
    <t>CHANCOS MENDOZA ZARITA</t>
  </si>
  <si>
    <t>SUPERVISOR UD AREQUIPA</t>
  </si>
  <si>
    <t>29723229</t>
  </si>
  <si>
    <t>CHAPARRO QUISPE ESTHER ESMERALDA</t>
  </si>
  <si>
    <t>ANALISTA TÉCNICO UD LAMBAYEQUE</t>
  </si>
  <si>
    <t>40252476</t>
  </si>
  <si>
    <t>CHAPOÑAN ROMERO LUIS RAUL</t>
  </si>
  <si>
    <t>TITULO PROFESIONAL EN INGENIERIA MECANICA Y ELECTRICA</t>
  </si>
  <si>
    <t xml:space="preserve">ASISTENTE ADMINISTRATIVO C </t>
  </si>
  <si>
    <t>10007248</t>
  </si>
  <si>
    <t>CHARA BALTAZAR WILDER ELIVIO</t>
  </si>
  <si>
    <t>TITULO TECNICO</t>
  </si>
  <si>
    <t>TITULO TECNICO EN ADMINISTRACION BANCARIA</t>
  </si>
  <si>
    <t>40 - INDETERMINADO</t>
  </si>
  <si>
    <t>TÉCNICO/A ADMINISTRATIVO</t>
  </si>
  <si>
    <t>75319427</t>
  </si>
  <si>
    <t>CHATA APAZA VICTOR HUGO</t>
  </si>
  <si>
    <t>ESPECIALISTA I EN FORTALECIMIENTO DE CAPACIDADES EN MATERIA DE FISCALIZACIÓN DE PESOS Y MEDIDAS</t>
  </si>
  <si>
    <t>46098599</t>
  </si>
  <si>
    <t>CHAVARRI CARDENAS VICTOR SANDINO</t>
  </si>
  <si>
    <t>310-2021</t>
  </si>
  <si>
    <t>AUXILIAR DE CAPACITACIÓN</t>
  </si>
  <si>
    <t>45513576</t>
  </si>
  <si>
    <t>CHAVARRI TARAZONA PAULA CECILIA</t>
  </si>
  <si>
    <t>45497816</t>
  </si>
  <si>
    <t>CHAVARRY MONCADA JOANA MILAGRO</t>
  </si>
  <si>
    <t>46816345</t>
  </si>
  <si>
    <t>CHAVEZ ARIAS KARLA GERALDINE</t>
  </si>
  <si>
    <t>06945187</t>
  </si>
  <si>
    <t>CHAVEZ CARDEÑA LUIS</t>
  </si>
  <si>
    <t>26728497</t>
  </si>
  <si>
    <t>CHAVEZ CARRERA JOSE LUIS</t>
  </si>
  <si>
    <t>70439230</t>
  </si>
  <si>
    <t>CHAVEZ CHAVEZ ANTUANETH IRIS</t>
  </si>
  <si>
    <t>80326912</t>
  </si>
  <si>
    <t>CHAVEZ CRISTOBAL JACQUELINE ROCIO</t>
  </si>
  <si>
    <t>ESTUDIOS TÉCNICOS INCOMPLETOS EN ENFERMERÍA</t>
  </si>
  <si>
    <t>23 - INDETERMINADO</t>
  </si>
  <si>
    <t>76212187</t>
  </si>
  <si>
    <t>CHAVEZ ESPINOZA WENDY ANA ROSA</t>
  </si>
  <si>
    <t>TITULO PROFESIONAL EN ECONOMIA Y FINANZAS</t>
  </si>
  <si>
    <t>192-2021</t>
  </si>
  <si>
    <t>COORDINADORA DE PROCEDIMIENTO ADMINISTRATIVO SANCIONADOR II</t>
  </si>
  <si>
    <t>43927203</t>
  </si>
  <si>
    <t>CHAVEZ FARFAN BRENDA ANGELA</t>
  </si>
  <si>
    <t>49-2021</t>
  </si>
  <si>
    <t>INSPECTOR DE FISCALIZACIÓN DE SERVICIOS DE TRANSPORTE A NIVEL NACIONAL</t>
  </si>
  <si>
    <t>44250307</t>
  </si>
  <si>
    <t>CHAVEZ GARCIA JOHN</t>
  </si>
  <si>
    <t>ESTUDIOS UNIVERSITARIOS DE ADMINISTRACIÓN PÚBLICA (IX Y X CICLO)</t>
  </si>
  <si>
    <t>77 - INDETERMINADO</t>
  </si>
  <si>
    <t>JEFE DE LA UNIDAD DE RECURSOS HUMANOS</t>
  </si>
  <si>
    <t>21862201</t>
  </si>
  <si>
    <t>CHAVEZ GUTIERREZ LUIS FELIPE</t>
  </si>
  <si>
    <t>INSPECTORES – CORCONA</t>
  </si>
  <si>
    <t>46737329</t>
  </si>
  <si>
    <t>CHAVEZ HORNA ROGER</t>
  </si>
  <si>
    <t>ASISTENTE ESTADÍSTICO</t>
  </si>
  <si>
    <t>43509681</t>
  </si>
  <si>
    <t>CHAVEZ MIRANDA RAMIRO</t>
  </si>
  <si>
    <t>RESPONSABLE EN LA GESTIÓN OPERATIVA DE LA ESTACIÓN DE PESAJE CCATUYO</t>
  </si>
  <si>
    <t>21406158</t>
  </si>
  <si>
    <t>CHAVEZ NAVARRO AURELIO HIPOLITO</t>
  </si>
  <si>
    <t>TÍTULO PROFESIONAL EN CONTABILIDAD</t>
  </si>
  <si>
    <t>93 - INDETERMINADO</t>
  </si>
  <si>
    <t>JEFE DE GRUPO – REGIÓN LA LIBERTAD</t>
  </si>
  <si>
    <t>19051989</t>
  </si>
  <si>
    <t>CHAVEZ SANTOS NANCY MILAGRITO</t>
  </si>
  <si>
    <t>TITULO EN EDUCACION</t>
  </si>
  <si>
    <t>51 - INDETERMINADO</t>
  </si>
  <si>
    <t>COORDINADOR OPERATIVO – REGIÓN SAN MARTIN</t>
  </si>
  <si>
    <t>16725097</t>
  </si>
  <si>
    <t>CHAVEZ TORRES JHONNY ANTONY</t>
  </si>
  <si>
    <t>TITULADO EN INGENIERIA DE SISTEMAS E INFORMATICA</t>
  </si>
  <si>
    <t>06777769</t>
  </si>
  <si>
    <t>CHAVEZ UBALDO MARIA SHAFELY</t>
  </si>
  <si>
    <t xml:space="preserve">TÍTULO PROFESIONAL DE DERECHO </t>
  </si>
  <si>
    <t>10783166</t>
  </si>
  <si>
    <t>CHAVEZ VALLEJOS SANTIAGO ESTUARDO</t>
  </si>
  <si>
    <t>08280621</t>
  </si>
  <si>
    <t>CHAVEZ WASHING CESAR AUGUSTO</t>
  </si>
  <si>
    <t>TITULO PROFESIONAL EN CIENCIAS FINANCIERAS Y CONTABLES</t>
  </si>
  <si>
    <t>INSPECTOR DE TRANSPORTE (C) - CAJAMARCA</t>
  </si>
  <si>
    <t>43608604</t>
  </si>
  <si>
    <t>CHAVEZ ZONAC JOSE ANTONIO</t>
  </si>
  <si>
    <t>CURSO TÉCNICO EN ADMINISTRACIÓN</t>
  </si>
  <si>
    <t>INSPECTORES</t>
  </si>
  <si>
    <t>43467782</t>
  </si>
  <si>
    <t>CHECALLA CCOPA LUCILA</t>
  </si>
  <si>
    <t>44503361</t>
  </si>
  <si>
    <t>CHICANA GARCIA JUAN CLAUDIO</t>
  </si>
  <si>
    <t>72957018</t>
  </si>
  <si>
    <t>CHILON CABANILLAS BRYAM JEFFREY</t>
  </si>
  <si>
    <t>APOYO EN LA GESTIÓN OPERATIVA DE LA E.P. NAZCA</t>
  </si>
  <si>
    <t>22071707</t>
  </si>
  <si>
    <t>CHINCHAY PALACIOS AQUILINO</t>
  </si>
  <si>
    <t xml:space="preserve">TECNICO EN COMPUTACION EN INFORMATICA NIVEL BASICO </t>
  </si>
  <si>
    <t>ANALISTA TÉCNICO UD AYACUCHO</t>
  </si>
  <si>
    <t>42811806</t>
  </si>
  <si>
    <t>CHIPA CACHA NILTON</t>
  </si>
  <si>
    <t>TITULO PROFESIONAL EN MECANICA</t>
  </si>
  <si>
    <t>GESTOR OPERATIVO UD PUNO</t>
  </si>
  <si>
    <t>45410788</t>
  </si>
  <si>
    <t>CHIPANA GUTIERREZ GLADYS</t>
  </si>
  <si>
    <t>CONDUCTOR UD AREQUIPA</t>
  </si>
  <si>
    <t>29722007</t>
  </si>
  <si>
    <t>CHIPANA QUISPE CARLOS</t>
  </si>
  <si>
    <t>EGRESADO TECNICO DE FARMACIA</t>
  </si>
  <si>
    <t>09640150</t>
  </si>
  <si>
    <t>CHIPOCO TOLEDO GIOVANNA DEL ROCIO</t>
  </si>
  <si>
    <t>INSPECTOR DE TRANSPORTE - LAMBAYEQUE</t>
  </si>
  <si>
    <t>16748982</t>
  </si>
  <si>
    <t>CHIRA RIVERA LUIS ALBERTO</t>
  </si>
  <si>
    <t>ESTUDIOS TÉCNICOS EN COMPUTACIÓN E INFORMÁTICA</t>
  </si>
  <si>
    <t>09255873</t>
  </si>
  <si>
    <t>CHIRE GUTIERREZ FREDY TOMAS</t>
  </si>
  <si>
    <t>BACHILLER EN INGENIERIA PESQUERA</t>
  </si>
  <si>
    <t>42722975</t>
  </si>
  <si>
    <t>CHIRINOS ALARCON ARMANDO ARTURO</t>
  </si>
  <si>
    <t>237-2021</t>
  </si>
  <si>
    <t>07967801</t>
  </si>
  <si>
    <t>CHIRINOS BUSTAMANTE FRANKLIN JAVIER</t>
  </si>
  <si>
    <t>TITULO EN COMPUTACIÒN E INFORMATICA</t>
  </si>
  <si>
    <t>43447959</t>
  </si>
  <si>
    <t>CHIRINOS PONCE JOSE MIGUEL</t>
  </si>
  <si>
    <t>46306665</t>
  </si>
  <si>
    <t>CHIRINOS SANTOS JOEL</t>
  </si>
  <si>
    <t>43111450</t>
  </si>
  <si>
    <t>CHOQUE CRUZ HUGO ALEXANDER</t>
  </si>
  <si>
    <t>BACHILLER EN INGENIERÍA METALÚRGICA</t>
  </si>
  <si>
    <t>75164165</t>
  </si>
  <si>
    <t>CHOQUE RODRIGUEZ LUZ RAQUEL</t>
  </si>
  <si>
    <t>TÍTULO PROFESIONAL EN INGENIERÍA DE SISTEMAS</t>
  </si>
  <si>
    <t>ESPECIALISTA EN GESTIÓN DE LA COMPENSACIÓN</t>
  </si>
  <si>
    <t>44236184</t>
  </si>
  <si>
    <t>CHOQUE TICONA JAKELIN SHIRLEY</t>
  </si>
  <si>
    <t>10 - INDETERMINADO</t>
  </si>
  <si>
    <t>APOYO AL CONTROL DE TRAFICO PESADO EN LA E.P. SICUYANI</t>
  </si>
  <si>
    <t>41855652</t>
  </si>
  <si>
    <t>CHOQUEHUANCA QUILCA CHRISTIAN ALBERTO</t>
  </si>
  <si>
    <t>EGRESADO  EN ELECTRONICA</t>
  </si>
  <si>
    <t>44434043</t>
  </si>
  <si>
    <t>CHOTA RIOS CARLOS FRANK</t>
  </si>
  <si>
    <t>TITULO PROFESIONAL EN INGENIERIA FORESTAL</t>
  </si>
  <si>
    <t>46973961</t>
  </si>
  <si>
    <t>CHUCUYA FUENTES FREDY</t>
  </si>
  <si>
    <t>BACHILLER EN ECONOMÍA AGRARIA</t>
  </si>
  <si>
    <t>47297402</t>
  </si>
  <si>
    <t>CHULLO CCAHUA HECTOR ALONSO</t>
  </si>
  <si>
    <t>73735881</t>
  </si>
  <si>
    <t>CHUMACERO ACOSTA MARIA MERCEDES</t>
  </si>
  <si>
    <t>289-2021</t>
  </si>
  <si>
    <t>08165445</t>
  </si>
  <si>
    <t>CHUMACERO PALOMARES JOSE LUIS JUSTINIANO</t>
  </si>
  <si>
    <t>42318564</t>
  </si>
  <si>
    <t>CHUMBIPUMA PAZ JUAN MARCOS</t>
  </si>
  <si>
    <t>71705775</t>
  </si>
  <si>
    <t>CHUMPITAZ MORAN AARON BRANDON</t>
  </si>
  <si>
    <t>174-2021</t>
  </si>
  <si>
    <t>JEFE DE GRUPO UD LAMBAYEQUE</t>
  </si>
  <si>
    <t>42081485</t>
  </si>
  <si>
    <t>CHUNGA VILLALTA DAVID JUNIOR</t>
  </si>
  <si>
    <t>44042934</t>
  </si>
  <si>
    <t>CHUNQUI VELA SILVANA MARISOL</t>
  </si>
  <si>
    <t>09505164</t>
  </si>
  <si>
    <t>CHUPA PAREJA DELIA</t>
  </si>
  <si>
    <t>TITULO PROFESIONAL EN EDUCACIÓN</t>
  </si>
  <si>
    <t>CONDUCTOR UD LAMBAYEQUE</t>
  </si>
  <si>
    <t>16671253</t>
  </si>
  <si>
    <t>CHUPILLON RODRIGUEZ CARLOS EDUARDO</t>
  </si>
  <si>
    <t>41737582</t>
  </si>
  <si>
    <t>CHUQUICONDOR HUAYLLANI ROBERT ELVIS</t>
  </si>
  <si>
    <t>GESTOR OPERATIVO - LIMA</t>
  </si>
  <si>
    <t>44999906</t>
  </si>
  <si>
    <t>CHUQUIPOMA MORENO ABELARDO HUMBERTO</t>
  </si>
  <si>
    <t>BACHILLER EN CIENCIAS ECONÓMICAS</t>
  </si>
  <si>
    <t>74499287</t>
  </si>
  <si>
    <t>CHUQUITAPA CABEZAS MAYRA AZUCENA</t>
  </si>
  <si>
    <t>190-2021</t>
  </si>
  <si>
    <t>ANALISTA SENIOR C</t>
  </si>
  <si>
    <t>42143337</t>
  </si>
  <si>
    <t>CHUYES CORALES PILAR CAROLINA</t>
  </si>
  <si>
    <t>46279550</t>
  </si>
  <si>
    <t>CIPRIANO SANTIAGO JESSENIA</t>
  </si>
  <si>
    <t>25771521</t>
  </si>
  <si>
    <t>CISNEROS ARIZA VIKTOR NICOLA</t>
  </si>
  <si>
    <t>20027669</t>
  </si>
  <si>
    <t>CISNEROS BUENDIA EDGARDO INOCENTE</t>
  </si>
  <si>
    <t>16431413</t>
  </si>
  <si>
    <t>CISNEROS DIAZ EVER</t>
  </si>
  <si>
    <t>46757814</t>
  </si>
  <si>
    <t>CJUIRO HUALLPAYUNCA DARWIN</t>
  </si>
  <si>
    <t>46597226</t>
  </si>
  <si>
    <t>CLEMENTE ARAUCO ELMER LEONARDO</t>
  </si>
  <si>
    <t>46708617</t>
  </si>
  <si>
    <t>COA HUARICALLO FLORA CANDIDA</t>
  </si>
  <si>
    <t>TITULO PROFESIONAL DE CONTADOR</t>
  </si>
  <si>
    <t>40720186</t>
  </si>
  <si>
    <t>COAGUILA SALAZAR JESSICA MARISOL</t>
  </si>
  <si>
    <t>ANALISTA DE ESTACIONES DE PESAJE UD LIMA</t>
  </si>
  <si>
    <t>07536214</t>
  </si>
  <si>
    <t>COBOS BENAVIDES RAFAEL MARTIN</t>
  </si>
  <si>
    <t>APOYO DE BASE – REGIÓN AREQUIPA</t>
  </si>
  <si>
    <t>42445159</t>
  </si>
  <si>
    <t>COBOS REYES KATLEEN VANESSA</t>
  </si>
  <si>
    <t>45004678</t>
  </si>
  <si>
    <t>COILA SUCAPUCA EDGAR SERGIO</t>
  </si>
  <si>
    <t>TITULO PROFESIONAL EN ANTROPOLOGÍA</t>
  </si>
  <si>
    <t>43123479</t>
  </si>
  <si>
    <t>COILA VILCA ADAN ARCENIO</t>
  </si>
  <si>
    <t>71721958</t>
  </si>
  <si>
    <t>COLLA QUEA JESUS ANTONY</t>
  </si>
  <si>
    <t>71282391</t>
  </si>
  <si>
    <t>COLLADO CAVERO RONY YEN SMITH</t>
  </si>
  <si>
    <t>ESPECIALISTA LEGAL I</t>
  </si>
  <si>
    <t>41144543</t>
  </si>
  <si>
    <t>COLLANTES ROBLES GUILLERMO</t>
  </si>
  <si>
    <t>45944842</t>
  </si>
  <si>
    <t>COLLAO LAZARTE JOSE CARLOS</t>
  </si>
  <si>
    <t>09577208</t>
  </si>
  <si>
    <t>COLONIA HINOSTROZA ROBERT MARCO ANTONIO</t>
  </si>
  <si>
    <t>48220723</t>
  </si>
  <si>
    <t>COLONIA MOYA ERICK GIANCARLOS</t>
  </si>
  <si>
    <t>ING. ELECTRÓNICO</t>
  </si>
  <si>
    <t>ESTUDIANTE DE INGENIERIA ELECTRONICA</t>
  </si>
  <si>
    <t>ANALISTA DE CAPACITACIONES III</t>
  </si>
  <si>
    <t>41172531</t>
  </si>
  <si>
    <t>CONDE LUCIANO CARLOS NICOLAS</t>
  </si>
  <si>
    <t>BACHILLER EN COMUNICACIÓN SOCIAL</t>
  </si>
  <si>
    <t>45516733</t>
  </si>
  <si>
    <t>CONDORI ALLCAHUAMAN ROSALINDA ARACEL</t>
  </si>
  <si>
    <t>ANALISTA TÉCNICO UD PUNO</t>
  </si>
  <si>
    <t>42724724</t>
  </si>
  <si>
    <t>CONDORI BLANCO HENRY OSCAR</t>
  </si>
  <si>
    <t>TITULO PROFESIONAL EN INGENIERÍA MECÁNICA Y ELÉCTRICA</t>
  </si>
  <si>
    <t>INSPECTOR PUNO</t>
  </si>
  <si>
    <t>45120371</t>
  </si>
  <si>
    <t>CONDORI CCOSI GLADYS DELIA</t>
  </si>
  <si>
    <t>BACHILLER EN CIENCIAS DE LA ADMINISTRACION</t>
  </si>
  <si>
    <t>44650886</t>
  </si>
  <si>
    <t>CONDORI GUEVARA GUZMAN</t>
  </si>
  <si>
    <t>48142660</t>
  </si>
  <si>
    <t>CONDORI HUANACUNI LUZ MARINA</t>
  </si>
  <si>
    <t>00489344</t>
  </si>
  <si>
    <t>CONDORI QUENTA ROBERT LUIS</t>
  </si>
  <si>
    <t>TÉCNICO EN ELECTRÓNICA</t>
  </si>
  <si>
    <t>72252742</t>
  </si>
  <si>
    <t>CONDORI TAIÑA ANA MISHEL</t>
  </si>
  <si>
    <t>71637636</t>
  </si>
  <si>
    <t>CONTRERAS ARRAZABAL ALEXA ALLISON</t>
  </si>
  <si>
    <t>ANALISTA ADMINISTRATIVO</t>
  </si>
  <si>
    <t>47901894</t>
  </si>
  <si>
    <t>CONTRERAS SALAZAR MELISSA PAMELA</t>
  </si>
  <si>
    <t>TÍTULO PROFESIONAL EN ADMINISTRACIÓN DE NEGOCIOS</t>
  </si>
  <si>
    <t>44070800</t>
  </si>
  <si>
    <t>CORCUERA SANTISTEBAN FERNANDO RAUL</t>
  </si>
  <si>
    <t>ESTUDIANTE UNIVERSITARIO DE PSICOLOGÍA</t>
  </si>
  <si>
    <t>29 - INDETERMINADO</t>
  </si>
  <si>
    <t>41557344</t>
  </si>
  <si>
    <t>CORDERO BARZOLA GUSTAVO ELEAZAR</t>
  </si>
  <si>
    <t>TITULO PROFESIONAL EN INGENIERIA DE TRANSPORTES</t>
  </si>
  <si>
    <t>45639255</t>
  </si>
  <si>
    <t>CORDOVA CALLE GIANFRANCO ALTOBELLI</t>
  </si>
  <si>
    <t>JEFE DE LA UD HUÁNUCO</t>
  </si>
  <si>
    <t>22521641</t>
  </si>
  <si>
    <t>CORDOVA FACUNDO CARLOS ENRIQUE</t>
  </si>
  <si>
    <t>TÍTULO PROFESIONAL EN INGENIERÍA CIVIL</t>
  </si>
  <si>
    <t>42410845</t>
  </si>
  <si>
    <t>CORDOVA JIMENEZ ROMMEL ENRIQUE</t>
  </si>
  <si>
    <t>47355768</t>
  </si>
  <si>
    <t>CORDOVA MALDONADO ELIZABETH PAOLA</t>
  </si>
  <si>
    <t>TECNICO EN SECRETARIADO EJECUTIVO</t>
  </si>
  <si>
    <t>74076384</t>
  </si>
  <si>
    <t>CORDOVA ROJAS GERSSON MANUEL</t>
  </si>
  <si>
    <t>BACHILLER EN CIENCIAS ADMINISTRATIVAS</t>
  </si>
  <si>
    <t>43414360</t>
  </si>
  <si>
    <t>CORDOVA TINOCO LISSETH MELINA</t>
  </si>
  <si>
    <t>TÍTULO UNIVERSITARIO PROFESIONAL EN DERECHO</t>
  </si>
  <si>
    <t>60-2021</t>
  </si>
  <si>
    <t>41247089</t>
  </si>
  <si>
    <t>CORDOVA ZUÑIGA KATY IRENE</t>
  </si>
  <si>
    <t>ABOGADO UD MOQUEGUA</t>
  </si>
  <si>
    <t>46850885</t>
  </si>
  <si>
    <t>CORIMAN FONTTIS VICTOR SAMUEL</t>
  </si>
  <si>
    <t>41738558</t>
  </si>
  <si>
    <t>CORIMANYA HUANCO MIGUEL ANGEL</t>
  </si>
  <si>
    <t>CONDUCTOR MOTORIZADO</t>
  </si>
  <si>
    <t>10605736</t>
  </si>
  <si>
    <t>CORITOMA SANCHEZ ADOLFO AMERICO</t>
  </si>
  <si>
    <t>40624172</t>
  </si>
  <si>
    <t>CORNEJO AMPUERO PITER DAVID</t>
  </si>
  <si>
    <t>29476216</t>
  </si>
  <si>
    <t>CORNEJO CHAVEZ LUDWIG FROILAN</t>
  </si>
  <si>
    <t>ASISTENTE TÉCNICO</t>
  </si>
  <si>
    <t>25698190</t>
  </si>
  <si>
    <t>CORNEJO NAVARRETTY JAVIER OCTAVIO</t>
  </si>
  <si>
    <t>BACHILLER EN ADMINISTRACIÓN</t>
  </si>
  <si>
    <t>46797837</t>
  </si>
  <si>
    <t>CORNEJO PORRAS GILBER ENGELES</t>
  </si>
  <si>
    <t>EGRESADO TECNICO EN CONTABILIDAD</t>
  </si>
  <si>
    <t>281-2021</t>
  </si>
  <si>
    <t>APOYO AL CONTROL DE TRAFICO PESADO EN LA ESTACIÓN DE PESAJE</t>
  </si>
  <si>
    <t>16621081</t>
  </si>
  <si>
    <t>CORNEJO SOSA HERNAN RAFAEL</t>
  </si>
  <si>
    <t>RESOLUTOR II</t>
  </si>
  <si>
    <t>04645959</t>
  </si>
  <si>
    <t>CORNEJO VARGAS JESUS MARIO</t>
  </si>
  <si>
    <t>PROFESIONAL PARA LA ATENCIÓN EN LA PLATAFORMA INTEGRAL AL CIUDADANO</t>
  </si>
  <si>
    <t>45600950</t>
  </si>
  <si>
    <t>CORNEJO VELAZCO VANESSA BEATRIZ</t>
  </si>
  <si>
    <t>JEFE DE GRUPOS - LIMA</t>
  </si>
  <si>
    <t>41150432</t>
  </si>
  <si>
    <t>CORONADO ALVARADO JOE RONALD</t>
  </si>
  <si>
    <t>ABOGADO UD TUMBES</t>
  </si>
  <si>
    <t>43664405</t>
  </si>
  <si>
    <t>CORONADO DIOS HUGO IGNACIO</t>
  </si>
  <si>
    <t>PROGRAMADOR II</t>
  </si>
  <si>
    <t>76730781</t>
  </si>
  <si>
    <t>CORREA MARTINEZ ANGEL ANIBAL</t>
  </si>
  <si>
    <t>47949105</t>
  </si>
  <si>
    <t>CORRIGAN DIAZ BRUCE RAYMOND</t>
  </si>
  <si>
    <t>71338533</t>
  </si>
  <si>
    <t>CORTEZ CHAU LISBETH MARGARITA</t>
  </si>
  <si>
    <t>ESTADISTA</t>
  </si>
  <si>
    <t>41436627</t>
  </si>
  <si>
    <t>CORTEZ SALINAS CARLA JESUS</t>
  </si>
  <si>
    <t>BACHILLER EN ESTADISTICA</t>
  </si>
  <si>
    <t>225-2021</t>
  </si>
  <si>
    <t>46627001</t>
  </si>
  <si>
    <t>COSINGA SANCHEZ EDWIN</t>
  </si>
  <si>
    <t>178-2021</t>
  </si>
  <si>
    <t>08006920</t>
  </si>
  <si>
    <t>COSSIO ZAMBRANO FLOR DE AMERICA</t>
  </si>
  <si>
    <t>EGRESADO DE CONTABILIDAD</t>
  </si>
  <si>
    <t>ABOGADO UD CAJAMARCA</t>
  </si>
  <si>
    <t>44893141</t>
  </si>
  <si>
    <t>COTRINA IDRUGO JIMY FRANKLIN</t>
  </si>
  <si>
    <t>INSPECTOR DE TRANSPORTE - CAJAMARCA</t>
  </si>
  <si>
    <t>42802421</t>
  </si>
  <si>
    <t>COTRINA MEJIA RAUL MOISES</t>
  </si>
  <si>
    <t>ANALISTA DE CONTRATACIONES II</t>
  </si>
  <si>
    <t>09560453</t>
  </si>
  <si>
    <t>COTRINA RODRIGUEZ SEGUNDO LORENZO</t>
  </si>
  <si>
    <t>ANALISTA III</t>
  </si>
  <si>
    <t>43252125</t>
  </si>
  <si>
    <t>COZ AIRA ERICK LINCOLN</t>
  </si>
  <si>
    <t xml:space="preserve"> TÉCNICO MEÁCNICO TEXTIL EN TEJEDURIA PLANA</t>
  </si>
  <si>
    <t>INSPECTOR EP PIURA</t>
  </si>
  <si>
    <t>43152009</t>
  </si>
  <si>
    <t>CRISANTO GALLEGO LUIS CARLOS</t>
  </si>
  <si>
    <t>70788142</t>
  </si>
  <si>
    <t>CRUZ ALMANZA DAVID CRISTIAN</t>
  </si>
  <si>
    <t>61336375</t>
  </si>
  <si>
    <t>CRUZ ANGELDONIS LESLY DIOMAR</t>
  </si>
  <si>
    <t>TITULO PROFESIONAL EN INGENIERA CIVIL</t>
  </si>
  <si>
    <t>09792514</t>
  </si>
  <si>
    <t>CRUZ CORDOVA RODWIN NEIL</t>
  </si>
  <si>
    <t>46936382</t>
  </si>
  <si>
    <t>CRUZ FERNANDEZ YEN</t>
  </si>
  <si>
    <t>43077486</t>
  </si>
  <si>
    <t>CRUZ LEON LUIS ANTONIO</t>
  </si>
  <si>
    <t>31013254</t>
  </si>
  <si>
    <t>CRUZ LUNA RONALD</t>
  </si>
  <si>
    <t>46648916</t>
  </si>
  <si>
    <t>CRUZ MENDOZA COLBERT DAVID</t>
  </si>
  <si>
    <t>34-2021</t>
  </si>
  <si>
    <t>70876540</t>
  </si>
  <si>
    <t>CRUZ RUIZ JUAN JUNIORS</t>
  </si>
  <si>
    <t>41294316</t>
  </si>
  <si>
    <t>CRUZADO GONZALES HENRY ELISER</t>
  </si>
  <si>
    <t>EGRESADO TECNICO DE MECANICA AUTOMOTRIZ</t>
  </si>
  <si>
    <t>08114717</t>
  </si>
  <si>
    <t>CUADROS GASTELLO DIOMEDES JESUS</t>
  </si>
  <si>
    <t>ESTUDIANTE UNIVERSITARIO DE DERECHO</t>
  </si>
  <si>
    <t>INSPECTOR I</t>
  </si>
  <si>
    <t>40241128</t>
  </si>
  <si>
    <t>CUADROS NIÑO DANIEL STEVE</t>
  </si>
  <si>
    <t>TECNICO DE COMPUTACION E INFORMATICA</t>
  </si>
  <si>
    <t>42505955</t>
  </si>
  <si>
    <t>CUADROS ROSADO YONI FEDERICO</t>
  </si>
  <si>
    <t>09676315</t>
  </si>
  <si>
    <t>CUBA DE LA ROCA CESAR FRANCISCO</t>
  </si>
  <si>
    <t>29700400</t>
  </si>
  <si>
    <t>CUBA ENCINAS RODOLFO EDUARDO</t>
  </si>
  <si>
    <t>73106809</t>
  </si>
  <si>
    <t>CUBAS MALLQUI GIULIANA LORENA</t>
  </si>
  <si>
    <t>50-2021</t>
  </si>
  <si>
    <t>ASISTENTE ADMINISTRATIVO II</t>
  </si>
  <si>
    <t>44428681</t>
  </si>
  <si>
    <t>CUBAS RAMIREZ JUAN JOSE</t>
  </si>
  <si>
    <t>10605880</t>
  </si>
  <si>
    <t>CUELLAR ALEGRIA NELLY</t>
  </si>
  <si>
    <t xml:space="preserve">TITULO PROFESIONAL EN ADMINISTRACION Y NEGOCIOS INTERNACIONALES </t>
  </si>
  <si>
    <t>41034052</t>
  </si>
  <si>
    <t>CUENCA CASTILLO CHRISTIAN DAIVY</t>
  </si>
  <si>
    <t xml:space="preserve"> ESTUDIOS UNIVERSITARIOS DE CONTABILIDAD</t>
  </si>
  <si>
    <t>ESPECIALISTA EN CONTROL PREVIO DE PAGOS</t>
  </si>
  <si>
    <t>22511898</t>
  </si>
  <si>
    <t>CUENCA PEREZ YOLA</t>
  </si>
  <si>
    <t>262-2021</t>
  </si>
  <si>
    <t>INSPECTOR TACNA</t>
  </si>
  <si>
    <t>42064461</t>
  </si>
  <si>
    <t>CUENTAS COILA CINTYA MARITZA</t>
  </si>
  <si>
    <t>42865233</t>
  </si>
  <si>
    <t>CUMPA ROJAS CARLOS ALBERTO</t>
  </si>
  <si>
    <t>INSPECTOR EP PLANCHON</t>
  </si>
  <si>
    <t>72219992</t>
  </si>
  <si>
    <t>CUNO CCOYORI HORED SORAIDA</t>
  </si>
  <si>
    <t>47139042</t>
  </si>
  <si>
    <t>CUNYA VERA MARCO ANTONIO</t>
  </si>
  <si>
    <t>234-2021</t>
  </si>
  <si>
    <t>45965429</t>
  </si>
  <si>
    <t>CURAY ORDINOLA CESAR EDUARDO</t>
  </si>
  <si>
    <t>TITULO PROFESIONAL EN INGENIERIA DE PETROLEO</t>
  </si>
  <si>
    <t>74116655</t>
  </si>
  <si>
    <t>CUROTTO SILVA SANTIAGO ALONSO</t>
  </si>
  <si>
    <t>EGRESADO EN ADMINISTRACION</t>
  </si>
  <si>
    <t>229-2021</t>
  </si>
  <si>
    <t>26661397</t>
  </si>
  <si>
    <t>CUSMA PAJARES ANGEL MARCIAL</t>
  </si>
  <si>
    <t>TITULO PROFESIONAL EN SOCIOLOGÍA</t>
  </si>
  <si>
    <t>70127804</t>
  </si>
  <si>
    <t>CUTIPA CUTIPA HENRY RODRIGO</t>
  </si>
  <si>
    <t>BACHILLER EN INGENIERÍA SANITARIA Y AMBIENTAL</t>
  </si>
  <si>
    <t>40215963</t>
  </si>
  <si>
    <t>CUTIPA HUARCAYA JUAN JOSE</t>
  </si>
  <si>
    <t>BACHILLER EN TURISMO</t>
  </si>
  <si>
    <t>ASISTENTE ADMINISTRATIVO UD PUNO</t>
  </si>
  <si>
    <t>46145110</t>
  </si>
  <si>
    <t>CUTIPA QUISPE KAREN LISBETH</t>
  </si>
  <si>
    <t>47465125</t>
  </si>
  <si>
    <t>CUTIPA YAMPASI RICHARD JOSE</t>
  </si>
  <si>
    <t>41958769</t>
  </si>
  <si>
    <t>CUYO ALVAREZ EDWIN</t>
  </si>
  <si>
    <t>ASISTENTE TÉCNICO DE ALTA DIRECCIÓN</t>
  </si>
  <si>
    <t>06781533</t>
  </si>
  <si>
    <t>DAVALOS ALACHA BLANCA LUZ</t>
  </si>
  <si>
    <t>ESTUDIOS UNIVERSITARIOS CONCLUIDOS EN ADMINISTRACIÓN Y NEGOCIOS INTERNACIONALES</t>
  </si>
  <si>
    <t>70109258</t>
  </si>
  <si>
    <t>DAVILA CAMONES JOHAN KEVI</t>
  </si>
  <si>
    <t>46423930</t>
  </si>
  <si>
    <t>DAVILA GERONIMO ERICK ALDONY</t>
  </si>
  <si>
    <t>INSPECTOR CONDUCTOR UD LAMBAYEQUE</t>
  </si>
  <si>
    <t>42994860</t>
  </si>
  <si>
    <t>DAVILA OBLITAS JULIO CESAR</t>
  </si>
  <si>
    <t>TÍTULO PROFESIONAL EN INGENIERIA MECANICA</t>
  </si>
  <si>
    <t>75685908</t>
  </si>
  <si>
    <t>DAVILA QUISPE ADERLY GUSTAVO</t>
  </si>
  <si>
    <t>JEFE DE GRUPO UD CAJAMARCA</t>
  </si>
  <si>
    <t>46404541</t>
  </si>
  <si>
    <t>DAVILA RABANAL GUIDO MIGUEL</t>
  </si>
  <si>
    <t>JEFE DE LA UD AYACUCHO</t>
  </si>
  <si>
    <t>44151702</t>
  </si>
  <si>
    <t>DAVILA RABANAL LUIS FERNANDO</t>
  </si>
  <si>
    <t>TITULO PROFESIONAL EN INGENIERIA DE TRANSPORTE</t>
  </si>
  <si>
    <t>42660291</t>
  </si>
  <si>
    <t>DE LA CRUZ BRAVO ALCIDES</t>
  </si>
  <si>
    <t>BACHILLER EN CIENCIAS AGRARIAS</t>
  </si>
  <si>
    <t>JEFE DE LA UD UCAYALI</t>
  </si>
  <si>
    <t>23930472</t>
  </si>
  <si>
    <t>DE LA CRUZ FERNANDEZ BACA NICOLAS</t>
  </si>
  <si>
    <t>46858284</t>
  </si>
  <si>
    <t>DE LA CRUZ HUARANGA LIZBETH</t>
  </si>
  <si>
    <t>TITULO PROFESIONAL EN INGENIERIA  AMBIENTAL</t>
  </si>
  <si>
    <t>45058308</t>
  </si>
  <si>
    <t>DE LA CRUZ JARA YOISY SONIA</t>
  </si>
  <si>
    <t>09457534</t>
  </si>
  <si>
    <t>DE LA CRUZ LOPEZ MARCELINO FULGENCIO</t>
  </si>
  <si>
    <t xml:space="preserve">TÉCNICO ADMINISTRATIVO </t>
  </si>
  <si>
    <t>18019130</t>
  </si>
  <si>
    <t>DE LA CRUZ MARRUFFO CARLOS WENCESLAO</t>
  </si>
  <si>
    <t>ESTUDIANTE DE INGENIERIA DE SISTEMAS</t>
  </si>
  <si>
    <t>46 - INDETERMINADO</t>
  </si>
  <si>
    <t>42475488</t>
  </si>
  <si>
    <t>DE LA CRUZ MORENO WALTER JAVIER</t>
  </si>
  <si>
    <t>ASISTENTE INFORMÁTICO</t>
  </si>
  <si>
    <t>75757255</t>
  </si>
  <si>
    <t>DE LA CRUZ PAREDES ALEXIS ANDERSON</t>
  </si>
  <si>
    <t>TÉCNICO EN REDES Y COMUNICACIONES</t>
  </si>
  <si>
    <t>ANALISTA DE REDES Y SOPORTE</t>
  </si>
  <si>
    <t>APOYO EN LA GESTIÓN OPERATIVA DE LA E.P. JUNÍN</t>
  </si>
  <si>
    <t>20016745</t>
  </si>
  <si>
    <t>DE LA CRUZ PARINANGO SAUL</t>
  </si>
  <si>
    <t>TECNICO EN COPUTACIÓN  E IINFORMATICA</t>
  </si>
  <si>
    <t>21880828</t>
  </si>
  <si>
    <t>DE LA CRUZ TASAYCO IVAN GREGORY</t>
  </si>
  <si>
    <t>41056361</t>
  </si>
  <si>
    <t>DE LA GALA ZAVALA ABEL GUSTAVO</t>
  </si>
  <si>
    <t>ANALISTA DE TRÁNSITO</t>
  </si>
  <si>
    <t>74095852</t>
  </si>
  <si>
    <t>DE LA SOTA CORDOVA SHIRLEY ALEXANDRA</t>
  </si>
  <si>
    <t>253-2021</t>
  </si>
  <si>
    <t>ABOGADO UD JUNÍN</t>
  </si>
  <si>
    <t>46405682</t>
  </si>
  <si>
    <t>DE LA TORRE GUILLEN YARINA DIRA</t>
  </si>
  <si>
    <t>COORDINADORA ADMINISTRATIVO UD AREQUIPA</t>
  </si>
  <si>
    <t>46663107</t>
  </si>
  <si>
    <t>DE LA TORRE PIMENTEL MELVA PIERINA</t>
  </si>
  <si>
    <t>ASISTENTE COACTIVO</t>
  </si>
  <si>
    <t>42002948</t>
  </si>
  <si>
    <t>DECENAS CARDENAS LUIS BENITO</t>
  </si>
  <si>
    <t>226-2021</t>
  </si>
  <si>
    <t>47635068</t>
  </si>
  <si>
    <t>DEL AGUILA PORTUGUEZ ALEXANDRE</t>
  </si>
  <si>
    <t>BACHILLER EN ECONOMIA Y NEGOCIOS INTERNACIONALES</t>
  </si>
  <si>
    <t>44239346</t>
  </si>
  <si>
    <t>DEL CARPIO CARCAUSTO RICHARD DAVID</t>
  </si>
  <si>
    <t>70655553</t>
  </si>
  <si>
    <t>DEL CASTILLO VILLANUEVA KAREN PATRICIA</t>
  </si>
  <si>
    <t>72564116</t>
  </si>
  <si>
    <t>DEL PINO GONZALES GUSTAVO DIEGO</t>
  </si>
  <si>
    <t>INSPECTOR DE TRANSPORTE - LIMA</t>
  </si>
  <si>
    <t>74094119</t>
  </si>
  <si>
    <t>DEL POZO URBINA RONALD MOISES</t>
  </si>
  <si>
    <t xml:space="preserve">TÉCNICO INCOMPLETO </t>
  </si>
  <si>
    <t>ESTUDIOS TÉCNICOS INCOMPLETOS</t>
  </si>
  <si>
    <t>46084776</t>
  </si>
  <si>
    <t>DEL RIO ESPINOZA FIORELLA ROCIO</t>
  </si>
  <si>
    <t>MAESTRA EN GESTIÓN PÚBLICA</t>
  </si>
  <si>
    <t>76207827</t>
  </si>
  <si>
    <t>DEL RISCO WALTERSDORFER CESAR EUGENIO</t>
  </si>
  <si>
    <t>APOYO AL CONTROL DE TRAFICO PESADO EN LA E.P. BAGUA</t>
  </si>
  <si>
    <t>33668438</t>
  </si>
  <si>
    <t>DELGADO GOMEZ WILLIAN PASTOR</t>
  </si>
  <si>
    <t>43412009</t>
  </si>
  <si>
    <t>DELGADO HUAMANI EDGARD RONNY</t>
  </si>
  <si>
    <t>TITULO PROFESIONAL EN QUIMICA</t>
  </si>
  <si>
    <t>70035163</t>
  </si>
  <si>
    <t>DELGADO HUAYNATE SOFIA MILAGROS</t>
  </si>
  <si>
    <t>285-2021</t>
  </si>
  <si>
    <t>INSPECTOR UD LAMBAYEQUE</t>
  </si>
  <si>
    <t>44841968</t>
  </si>
  <si>
    <t>DELGADO SUYON HECTOR JOHANY</t>
  </si>
  <si>
    <t>TITULO PROFESIONAL EN SOCIOLOGIA</t>
  </si>
  <si>
    <t>70439592</t>
  </si>
  <si>
    <t>DESCALZI COHAILA DIEGO ENRIQUE</t>
  </si>
  <si>
    <t>179-2021</t>
  </si>
  <si>
    <t>CONDUCTOR UD AMAZONAS</t>
  </si>
  <si>
    <t>45567999</t>
  </si>
  <si>
    <t>DETQUIZAN PEREZ MANUEL HUMBERTO</t>
  </si>
  <si>
    <t>40979748</t>
  </si>
  <si>
    <t>DIAZ ACHINQUIPA ELSA MARGARITA</t>
  </si>
  <si>
    <t>TITULO PROFESIONAL EN COMUNICACIÓN SOCIAL</t>
  </si>
  <si>
    <t>10120838</t>
  </si>
  <si>
    <t>DIAZ CAMACHO ROSARIO DEL PILAR</t>
  </si>
  <si>
    <t>16673425</t>
  </si>
  <si>
    <t>DIAZ CASTRO MARIA ANGELICA</t>
  </si>
  <si>
    <t>TITULO PROFESIONAL EN AGRONOMIA</t>
  </si>
  <si>
    <t>27060735</t>
  </si>
  <si>
    <t>DIAZ COLLANTES PAUL</t>
  </si>
  <si>
    <t>42066552</t>
  </si>
  <si>
    <t>DIAZ CORREA ARI FRANK</t>
  </si>
  <si>
    <t>45446481</t>
  </si>
  <si>
    <t>DIAZ DIAZ JENNY</t>
  </si>
  <si>
    <t>45800927</t>
  </si>
  <si>
    <t>DIAZ DIAZ REDY</t>
  </si>
  <si>
    <t>46409808</t>
  </si>
  <si>
    <t>DIAZ FERNANDEZ PAUL ANDRE</t>
  </si>
  <si>
    <t>45477106</t>
  </si>
  <si>
    <t>DIAZ GALVEZ TATIANA MARYLYN YAQUELYNI</t>
  </si>
  <si>
    <t>40732186</t>
  </si>
  <si>
    <t>DIAZ LOZA HUGO ULISES</t>
  </si>
  <si>
    <t>INSPECTOR CONDUCTOR UD SAN MARTIN</t>
  </si>
  <si>
    <t>70399893</t>
  </si>
  <si>
    <t>DIAZ MOZOMBITE JIMMY</t>
  </si>
  <si>
    <t>46421806</t>
  </si>
  <si>
    <t>DIAZ ORDOÑEZ CARLOS</t>
  </si>
  <si>
    <t>46568611</t>
  </si>
  <si>
    <t>DIAZ PADILLA SOLANGE ELIZABETH</t>
  </si>
  <si>
    <t>16704602</t>
  </si>
  <si>
    <t>DIAZ PUYEN JIMY GAMBERTI</t>
  </si>
  <si>
    <t>46552671</t>
  </si>
  <si>
    <t>DIAZ RAMIREZ ANTHONY DARWIN</t>
  </si>
  <si>
    <t>TITULO PROFESIONAL ADMINISTRACION</t>
  </si>
  <si>
    <t>ESPECIALISTA LEGAL II</t>
  </si>
  <si>
    <t>43993424</t>
  </si>
  <si>
    <t>DIAZ ROJAS JULIA MILAGROS</t>
  </si>
  <si>
    <t>74026041</t>
  </si>
  <si>
    <t>DIAZ SANCHEZ ANTHONY ALEXANDER</t>
  </si>
  <si>
    <t>ANALISTA TÉCNICO UD CAJAMARCA</t>
  </si>
  <si>
    <t>43713139</t>
  </si>
  <si>
    <t>DIAZ SILVA KELVIN HERMES</t>
  </si>
  <si>
    <t>ASISTENTE ADMINISTRATIVO UD HUÁNUCO</t>
  </si>
  <si>
    <t>41543702</t>
  </si>
  <si>
    <t>DIAZ SOTIL JORGE LUIS</t>
  </si>
  <si>
    <t xml:space="preserve">EGRESADO TECNICO EN COMPUTACION E INFORMATICA </t>
  </si>
  <si>
    <t>41782725</t>
  </si>
  <si>
    <t>DIAZ TARRILLO JOSE LUIS</t>
  </si>
  <si>
    <t>SUPERVISOR LEGAL DE ST</t>
  </si>
  <si>
    <t>29642468</t>
  </si>
  <si>
    <t>DIAZ YOSA KATTIA</t>
  </si>
  <si>
    <t>JEFE DE LA UD TUMBES</t>
  </si>
  <si>
    <t>44750536</t>
  </si>
  <si>
    <t>DIOS ESPINOZA MANUEL</t>
  </si>
  <si>
    <t>47303247</t>
  </si>
  <si>
    <t>DIOS HUAMAN LESLIE ANNET</t>
  </si>
  <si>
    <t>44692223</t>
  </si>
  <si>
    <t>DOMINGUEZ CASTILLO JEAMS KELLY</t>
  </si>
  <si>
    <t>41956992</t>
  </si>
  <si>
    <t>DOMINGUEZ FIGUEROA VICTOR RAUL</t>
  </si>
  <si>
    <t>TITULO PROFESIONAL EN EDUCACIÓN: NIVEL SECUNDARIA - ESPECIALIDAD: CIENCIAS SOCIALES Y TURISMO</t>
  </si>
  <si>
    <t>47801184</t>
  </si>
  <si>
    <t>DOMINGUEZ MUCHA HELING JHOSELIN</t>
  </si>
  <si>
    <t>ESTUDIANTE DE ARTE Y DISEÑO GRAFICO EMPRESARIAL</t>
  </si>
  <si>
    <t>208-2021</t>
  </si>
  <si>
    <t>ANALISTA EN CONTRATACIONES</t>
  </si>
  <si>
    <t>46521621</t>
  </si>
  <si>
    <t>DONGO FELIX JAVIER BONIFACIO</t>
  </si>
  <si>
    <t>BACHILLER EN CIENCIA POLÍTICA</t>
  </si>
  <si>
    <t>330-2021</t>
  </si>
  <si>
    <t>44085577</t>
  </si>
  <si>
    <t>DONGO TORRES JOSE CARLOS</t>
  </si>
  <si>
    <t>INSPECTOR UD MOQUEGUA</t>
  </si>
  <si>
    <t>45472337</t>
  </si>
  <si>
    <t>DONOSO ROMERO MASSIEL DE LOURDES</t>
  </si>
  <si>
    <t>08162582</t>
  </si>
  <si>
    <t>DORIA GUZMAN ZORAIDA PATRICIA</t>
  </si>
  <si>
    <t>44796106</t>
  </si>
  <si>
    <t>DUAREZ VASQUEZ CHARLES RICHARD</t>
  </si>
  <si>
    <t>TITULO PROFESIONAL EN COMERCIO Y NEGOCIO INTERNACIONAL</t>
  </si>
  <si>
    <t>40958735</t>
  </si>
  <si>
    <t>DUEÑAS CALAPUCA CARLOS HONORIO</t>
  </si>
  <si>
    <t>CONDUCTOR UD TACNA</t>
  </si>
  <si>
    <t>43514488</t>
  </si>
  <si>
    <t>DUEÑAS PARODI JORGE MAURICIO</t>
  </si>
  <si>
    <t>EGRESADO TECNICO EN MECANICA AUTOMOTRIZ</t>
  </si>
  <si>
    <t>CONDUCTOR DE GRUA UD LIMA</t>
  </si>
  <si>
    <t>10745406</t>
  </si>
  <si>
    <t>DULANTO ORTIZ JUAN EDUARDO</t>
  </si>
  <si>
    <t>74148455</t>
  </si>
  <si>
    <t>DURAN AYMACHOQUE ARACELI</t>
  </si>
  <si>
    <t>35-2021</t>
  </si>
  <si>
    <t>46786336</t>
  </si>
  <si>
    <t>DURAN CORDOVA MILDRED ROSSIO</t>
  </si>
  <si>
    <t>CONDUCTOR UD JUNÍN</t>
  </si>
  <si>
    <t>41732946</t>
  </si>
  <si>
    <t>DURAN LAZO JHAN CARLOS</t>
  </si>
  <si>
    <t>INSPECTOR DE TRANSPORTE REGIÓN LAMBAYEQUE</t>
  </si>
  <si>
    <t>42961279</t>
  </si>
  <si>
    <t>DURAND ANDONAYRE CIRO ORLANDO</t>
  </si>
  <si>
    <t>ELECTRICISTA INDUSTRIAL</t>
  </si>
  <si>
    <t>TITULO TECNICO EN ELECTRICIDAD INDUSTRIAL</t>
  </si>
  <si>
    <t>38 - INDETERMINADO</t>
  </si>
  <si>
    <t>ANALISTA OPERATIVO EP</t>
  </si>
  <si>
    <t>43767991</t>
  </si>
  <si>
    <t>DURAND CARDENAS JOSE ALFREDO</t>
  </si>
  <si>
    <t>MAGISTER EN CONTROL Y AUTOMATIZACIÓN</t>
  </si>
  <si>
    <t>72022040</t>
  </si>
  <si>
    <t>DURAND MISAJEL HELEN PAOLA</t>
  </si>
  <si>
    <t>219-2021</t>
  </si>
  <si>
    <t>10809923</t>
  </si>
  <si>
    <t>DURAND WETTSTEIN WILLY RODOLFO</t>
  </si>
  <si>
    <t>42168405</t>
  </si>
  <si>
    <t>ECHEGARAY RAMIREZ JESUS RAFAEL</t>
  </si>
  <si>
    <t>73106781</t>
  </si>
  <si>
    <t>ECHEVARRIA HUACHO EDGARD JHUOFRED</t>
  </si>
  <si>
    <t>09345895</t>
  </si>
  <si>
    <t>EFFIO MIÑANO LYNDA MARIA</t>
  </si>
  <si>
    <t>SECRETARIA EJECUTIVA</t>
  </si>
  <si>
    <t>TÍTULO TÉCNICO DE SECRETARIADO EJECUTIVO</t>
  </si>
  <si>
    <t>APOYO EN LA GESTIÓN OPERATIVA</t>
  </si>
  <si>
    <t>20062558</t>
  </si>
  <si>
    <t>EGOAVIL GONZALO GLODOMIRO JAIME</t>
  </si>
  <si>
    <t>APOYO AL CONTROL DE TRAFICO PESADO EN LA E.P. JUNÍN</t>
  </si>
  <si>
    <t>20566378</t>
  </si>
  <si>
    <t>EGOAVIL SANTILLAN ELIZABETH MAGALI</t>
  </si>
  <si>
    <t>41406480</t>
  </si>
  <si>
    <t>ELERA MISAJEL ROLANDO GABRIEL</t>
  </si>
  <si>
    <t>BACHILLER EN ADMINISTRACION DE TURISMO</t>
  </si>
  <si>
    <t>73068479</t>
  </si>
  <si>
    <t>ELERA PURIZAGA ANA ELIZABETH</t>
  </si>
  <si>
    <t>TITULO PROFESIONAL EN INGENIERÍA INDUSTRIA</t>
  </si>
  <si>
    <t>44510928</t>
  </si>
  <si>
    <t>ELIZALDE GUTIERREZ JORGE ROLAND</t>
  </si>
  <si>
    <t>TITULO PROFESIONAL EN INGENIERÍA PESQUERA</t>
  </si>
  <si>
    <t>ABOGADO UD ANCASH</t>
  </si>
  <si>
    <t>41407484</t>
  </si>
  <si>
    <t>ENCISO PINEDA JOAQUIN ENNIO</t>
  </si>
  <si>
    <t>74123942</t>
  </si>
  <si>
    <t>ENCISO YANQUI EDWIN JORDY</t>
  </si>
  <si>
    <t>42296806</t>
  </si>
  <si>
    <t>ENRIQUEZ GIL ANDY CHRISTOPHER</t>
  </si>
  <si>
    <t>PROFESIONAL TECNICO EN ADMINISTRACION BANCARIA</t>
  </si>
  <si>
    <t>SUPERVISOR/A UD APURIMAC</t>
  </si>
  <si>
    <t>47149973</t>
  </si>
  <si>
    <t>ENRIQUEZ MUÑOZ DANNY DARYL</t>
  </si>
  <si>
    <t>40043346</t>
  </si>
  <si>
    <t>ESCALANTE CHAVEZ ERLY EDSON</t>
  </si>
  <si>
    <t>APOYO AL CONTROL DE TRAFICO PESADO EN LA E.P. CANCAS</t>
  </si>
  <si>
    <t>40091156</t>
  </si>
  <si>
    <t>ESCALANTE OVIEDO ERICK</t>
  </si>
  <si>
    <t>45299947</t>
  </si>
  <si>
    <t>ESCALANTE SUTTA FREDDY PETER</t>
  </si>
  <si>
    <t>40077288</t>
  </si>
  <si>
    <t>ESCATE AVALOS FANNY JANNETH</t>
  </si>
  <si>
    <t>06728890</t>
  </si>
  <si>
    <t>ESCATE FLORES CESAR GUSTAVO</t>
  </si>
  <si>
    <t>44793790</t>
  </si>
  <si>
    <t>ESCOBAR MERMA VICTOR FELIPE</t>
  </si>
  <si>
    <t>47048014</t>
  </si>
  <si>
    <t>ESCOBEDO GIL ARTURO ANDRES</t>
  </si>
  <si>
    <t>PROFESIONAL DE TESORERÍA</t>
  </si>
  <si>
    <t>40890397</t>
  </si>
  <si>
    <t>ESCOQUE QUISPE ELIZABETH ZOILA</t>
  </si>
  <si>
    <t>10629993</t>
  </si>
  <si>
    <t>ESCURRA MEGO ENRIQUE MANUEL</t>
  </si>
  <si>
    <t>BACHILLER EN INGENIERIA ADMINISTRATIVA</t>
  </si>
  <si>
    <t>40585816</t>
  </si>
  <si>
    <t>ESPINOZA ABALOS TOMAS</t>
  </si>
  <si>
    <t>72296614</t>
  </si>
  <si>
    <t>ESPINOZA ATENCIO STEVE BRAJHAM</t>
  </si>
  <si>
    <t>40766188</t>
  </si>
  <si>
    <t>ESPINOZA CACHIS CESAR AUGUSTO</t>
  </si>
  <si>
    <t>40725474</t>
  </si>
  <si>
    <t>ESPINOZA CAJAHUANCA MANFRED JUANDY</t>
  </si>
  <si>
    <t>VETERINARIO</t>
  </si>
  <si>
    <t>BACHILLER EN MEDICINA VETERINARIA Y ZOOTECNIA</t>
  </si>
  <si>
    <t>71888453</t>
  </si>
  <si>
    <t>ESPINOZA CARDENAS LOTTY KARINA</t>
  </si>
  <si>
    <t>43113777</t>
  </si>
  <si>
    <t>ESPINOZA CASTRO LUCELIA MILAGROS</t>
  </si>
  <si>
    <t>10524046</t>
  </si>
  <si>
    <t>ESPINOZA HUAYTA FELIX ENRIQUE</t>
  </si>
  <si>
    <t>AUXILIAR COACTIVO</t>
  </si>
  <si>
    <t>44118627</t>
  </si>
  <si>
    <t>ESPINOZA MAYTA DENNISE NATHALIE</t>
  </si>
  <si>
    <t>48501212</t>
  </si>
  <si>
    <t>ESPINOZA PAUCAR ROSA ZARELA</t>
  </si>
  <si>
    <t>ESTUDIANTE UNIVERSITARIO DE ADMINISTRACIÓN DE EMPRESAS</t>
  </si>
  <si>
    <t>ANALISTA EN SISTEMAS DE INFORMACIÓN GEOGRÁFICA </t>
  </si>
  <si>
    <t>10721994</t>
  </si>
  <si>
    <t>ESPINOZA PEREYRA MARCOS FIDEL</t>
  </si>
  <si>
    <t>TÍTULO PROFESIONAL EN INGENIERÍA GROGRÁFICA</t>
  </si>
  <si>
    <t>70756674</t>
  </si>
  <si>
    <t>ESPINOZA QUILCO FERNANDO JESUS</t>
  </si>
  <si>
    <t>BACHILLER EN INGENIERIA DE INFORMATICA Y SISTEMAS</t>
  </si>
  <si>
    <t>48179306</t>
  </si>
  <si>
    <t>ESPINOZA QUISPE JESUS ALBERTO</t>
  </si>
  <si>
    <t>08532289</t>
  </si>
  <si>
    <t>ESPINOZA REYES DE PINTO NELLY DORIS</t>
  </si>
  <si>
    <t>48619746</t>
  </si>
  <si>
    <t>ESPINOZA RIVAS JORGE JUNIOR</t>
  </si>
  <si>
    <t>44333882</t>
  </si>
  <si>
    <t>ESPINOZA SALAS CARLOS MAXIMO</t>
  </si>
  <si>
    <t>72483391</t>
  </si>
  <si>
    <t>ESPINOZA SOTO JESUS MANUEL</t>
  </si>
  <si>
    <t>EGRESADO TECNICO EN ADMINISTRACIÓN</t>
  </si>
  <si>
    <t>70258864</t>
  </si>
  <si>
    <t>ESPINOZA URIBE THALIA FERNANDA</t>
  </si>
  <si>
    <t>183-2021</t>
  </si>
  <si>
    <t>JEFE DE GRUPO UD ANCASH</t>
  </si>
  <si>
    <t>42717445</t>
  </si>
  <si>
    <t>ESPINOZA VALENZUELA FIDEL ROSENDO</t>
  </si>
  <si>
    <t>06598768</t>
  </si>
  <si>
    <t>ESPINOZA VILLANUEVA BORIS</t>
  </si>
  <si>
    <t>INSPECTOR CONDUCTOR UD TUMBES</t>
  </si>
  <si>
    <t>47875047</t>
  </si>
  <si>
    <t>ESPINOZA ZETA JULIO CESAR</t>
  </si>
  <si>
    <t>TÍTULO PROFESIONAL EN INGENIERIA AGROINDUSTRIAL</t>
  </si>
  <si>
    <t>ASISTENTE ADMINISTRATIVO - LAMBAYEQUE</t>
  </si>
  <si>
    <t>42510794</t>
  </si>
  <si>
    <t>ESQUEN BRENIS KELLY DEL CARMEN</t>
  </si>
  <si>
    <t>42415097</t>
  </si>
  <si>
    <t>ESQUIVEL ARIAS JACKSON ANDY</t>
  </si>
  <si>
    <t>08541316</t>
  </si>
  <si>
    <t>ESQUIVEL CORTEZ YEN CLEVER</t>
  </si>
  <si>
    <t>TITULADO EN INGENIERIA DE SISTEMAS</t>
  </si>
  <si>
    <t>40195178</t>
  </si>
  <si>
    <t>ESQUIVEL VALDIVIA MARIA INES</t>
  </si>
  <si>
    <t>MAGISTER EN TRIBUTACIÓN Y POLÍTICA FISCAL</t>
  </si>
  <si>
    <t>ANALISTA TÉCNICO UD PIURA</t>
  </si>
  <si>
    <t>16806672</t>
  </si>
  <si>
    <t>ESTELA VERA JUAN CARLOS</t>
  </si>
  <si>
    <t>TITULO PROFESIONAL EN INGENIERIA MECANICA ELECTRICA</t>
  </si>
  <si>
    <t>75127627</t>
  </si>
  <si>
    <t>ESTRADA GIL PRINCE GIANNINA</t>
  </si>
  <si>
    <t>220-2021</t>
  </si>
  <si>
    <t>02819939</t>
  </si>
  <si>
    <t>ESTRADA MORALES ARMANDO EDUARDO</t>
  </si>
  <si>
    <t>PROFESIONAL TECNICO EN COMPUTACION E INFORMATICA</t>
  </si>
  <si>
    <t>72030321</t>
  </si>
  <si>
    <t>ESTRADA SILVA ALEXANDRA MURIEL</t>
  </si>
  <si>
    <t>140-2021</t>
  </si>
  <si>
    <t>46903715</t>
  </si>
  <si>
    <t>ESTRADA TOCTO FRANKLYN JOSUE</t>
  </si>
  <si>
    <t>BACHILLER EN INGENIERÍA DE SISTEMAS</t>
  </si>
  <si>
    <t>45600602</t>
  </si>
  <si>
    <t>ESTRELLA VEGA MIRIAM PILAR</t>
  </si>
  <si>
    <t>BACHILLER EN ADMINISTRACION Y SISTEMAS</t>
  </si>
  <si>
    <t>71232034</t>
  </si>
  <si>
    <t>EVANGELISTA CORONEL ADRIAN BRANDON</t>
  </si>
  <si>
    <t>ESTUDIANTE DE ADMINISTRACION</t>
  </si>
  <si>
    <t>212-2021</t>
  </si>
  <si>
    <t>43492717</t>
  </si>
  <si>
    <t>EVANS CRISPIN MELIZA</t>
  </si>
  <si>
    <t>ANALISTA TÉCNICO UD TACNA</t>
  </si>
  <si>
    <t>00515225</t>
  </si>
  <si>
    <t>EYZAGUIRRE ZAPATA JESUS HERACLEO</t>
  </si>
  <si>
    <t>41147778</t>
  </si>
  <si>
    <t>FABIAN APOLAYA LUIS FABRIZIO</t>
  </si>
  <si>
    <t>73362108</t>
  </si>
  <si>
    <t>FABIAN DAMAS BERTONI</t>
  </si>
  <si>
    <t>BACHILLER EN ADMINISTRACION DE SISTEMAS</t>
  </si>
  <si>
    <t>72029938</t>
  </si>
  <si>
    <t>FACUNDO FARFAN IVAN ALONSO</t>
  </si>
  <si>
    <t>TITULO PROFESIONAL INGENIERO AGROINDUSTRIAL</t>
  </si>
  <si>
    <t>43032531</t>
  </si>
  <si>
    <t>FALCON ALVARADO FRANCISCO LENIN</t>
  </si>
  <si>
    <t>44492449</t>
  </si>
  <si>
    <t>FALCON LUMBE CAROL GINA</t>
  </si>
  <si>
    <t>TITUL PROFESIONAL EN DERECHO</t>
  </si>
  <si>
    <t>APOYO EN LA GESTIÓN OPERATIVA DE LA E.P. CUT OFF</t>
  </si>
  <si>
    <t>09225990</t>
  </si>
  <si>
    <t>FALCON SIMICH JOSE ENRIQUE</t>
  </si>
  <si>
    <t>44778994</t>
  </si>
  <si>
    <t>FARFAN CASTILLO DIANA ELIZABETH</t>
  </si>
  <si>
    <t>TÍTULO PROFESIONAL EN ADMINISTRACIÓN DE NEGOCIOS INTERNACIONALES</t>
  </si>
  <si>
    <t>07031571</t>
  </si>
  <si>
    <t>FARFAN OLIVERA PROSPERO GODOFREDO</t>
  </si>
  <si>
    <t xml:space="preserve">TÍTULO PROFESIONAL </t>
  </si>
  <si>
    <t>TÍTULO PROFESIONAL DE CONTADOR PÚBLICO</t>
  </si>
  <si>
    <t>ESPECIALISTA EN INTEGRACIÓN CONTABLE</t>
  </si>
  <si>
    <t>41950258</t>
  </si>
  <si>
    <t>FARIAS COSTA CESAR MARTIN</t>
  </si>
  <si>
    <t>ASISTENTE TÉCNICO LEGAL</t>
  </si>
  <si>
    <t>70086539</t>
  </si>
  <si>
    <t>FARIAS PULACHE ERICKA SURIKZA YEANNA</t>
  </si>
  <si>
    <t>06630521</t>
  </si>
  <si>
    <t>FARIAS RAMIREZ DORIS</t>
  </si>
  <si>
    <t>CONDUCTOR UD UCAYALI</t>
  </si>
  <si>
    <t>01127597</t>
  </si>
  <si>
    <t>FATAMA BOCANEGRA LLERSON</t>
  </si>
  <si>
    <t>45849601</t>
  </si>
  <si>
    <t>FELICIANO RODRIGUEZ LEYDI ROSMERY</t>
  </si>
  <si>
    <t>TECNICO EN ADMINISTRACION</t>
  </si>
  <si>
    <t>301-2021</t>
  </si>
  <si>
    <t>TÉCNICA ADMINISTRATIVA</t>
  </si>
  <si>
    <t>40131364</t>
  </si>
  <si>
    <t>FERNANDEZ BACA PALOMINO GEMA AYDEE</t>
  </si>
  <si>
    <t>46677838</t>
  </si>
  <si>
    <t>FERNANDEZ CABANILLAS ANABEL</t>
  </si>
  <si>
    <t>44333720</t>
  </si>
  <si>
    <t>FERNANDEZ CHOZO GRACIELA LUCIA</t>
  </si>
  <si>
    <t>ESTUDIANTE DE EDUCACIÓN FISICA</t>
  </si>
  <si>
    <t>GESTOR OPERATIVO - ANCASH</t>
  </si>
  <si>
    <t>46662165</t>
  </si>
  <si>
    <t>FERNANDEZ DUARTE VICTORIA SOLEDAD</t>
  </si>
  <si>
    <t>ESTUDIANTE ADMINISTRACIÒN</t>
  </si>
  <si>
    <t>42784854</t>
  </si>
  <si>
    <t>FERNANDEZ DURAND JHONATAN LUIS ANTONIO</t>
  </si>
  <si>
    <t>09971795</t>
  </si>
  <si>
    <t>FERNANDEZ ESPINOZA DUNBER JOHN</t>
  </si>
  <si>
    <t>TITULO PROFESIONAL EN ESTADISTICA</t>
  </si>
  <si>
    <t>07469286</t>
  </si>
  <si>
    <t>FERNANDEZ IZAGUIRRE EMILIO ERNESTO</t>
  </si>
  <si>
    <t>PROFESIONAL TÉCNICO EN CONTABILIDAD</t>
  </si>
  <si>
    <t>44729942</t>
  </si>
  <si>
    <t>FERNANDEZ OLIVERA CRISTIAM MANUEL</t>
  </si>
  <si>
    <t>TITULO PROFESIONAL EN TURISMO</t>
  </si>
  <si>
    <t>44738763</t>
  </si>
  <si>
    <t>FERNANDEZ REGALADO JOSE WILFREDO</t>
  </si>
  <si>
    <t>72439142</t>
  </si>
  <si>
    <t>FERNANDEZ RODRIGUEZ JUAN MANUEL</t>
  </si>
  <si>
    <t>OPERADOR TECNICO</t>
  </si>
  <si>
    <t>21287186</t>
  </si>
  <si>
    <t>FERNANDEZ SAMANIEGO OVIDIO VALERIANO</t>
  </si>
  <si>
    <t>48338249</t>
  </si>
  <si>
    <t>FERNANDEZ VASQUEZ LILIANA MARDELY</t>
  </si>
  <si>
    <t>70083866</t>
  </si>
  <si>
    <t>FERNANDEZ VILLEGAS KATHERINE LISSETTE</t>
  </si>
  <si>
    <t>304-2021</t>
  </si>
  <si>
    <t>06778004</t>
  </si>
  <si>
    <t>FERNANDEZ ZEVALLOS FERNANDO ARTURO</t>
  </si>
  <si>
    <t>TÍTULO PROFESIONAL TÉCNICO EN CONTABILIDAD</t>
  </si>
  <si>
    <t>ESPECIALISTA LEGAL ST</t>
  </si>
  <si>
    <t>22499710</t>
  </si>
  <si>
    <t>FIGUEROA AMBICHO JESUS MANUEL</t>
  </si>
  <si>
    <t>44266850</t>
  </si>
  <si>
    <t>FIGUEROA AVENDAÑO LUIS ENRIQUE</t>
  </si>
  <si>
    <t>22 - INDETERMINADO</t>
  </si>
  <si>
    <t>25469658</t>
  </si>
  <si>
    <t>FIGUEROA NIETO JORGE ELIAS</t>
  </si>
  <si>
    <t>ESTUDIANTE DE VIII CICLO DE ING. GEOLÓGICA</t>
  </si>
  <si>
    <t>ESTUDIANTE DE INGENIERIA GEOLÓGICA</t>
  </si>
  <si>
    <t>43293547</t>
  </si>
  <si>
    <t>FIGUEROA QUISPE ALEXANDER</t>
  </si>
  <si>
    <t>ASISTENTE TECNICO EN CAPACITACIÓN III</t>
  </si>
  <si>
    <t>48051952</t>
  </si>
  <si>
    <t>FIGUEROA SANABRIA KAREN ANDREA</t>
  </si>
  <si>
    <t>47556096</t>
  </si>
  <si>
    <t>FLORES BARBOZA VICTOR OSCAR</t>
  </si>
  <si>
    <t>72431426</t>
  </si>
  <si>
    <t>FLORES BAUTISTA MARIO POLICARPIO</t>
  </si>
  <si>
    <t>42519619</t>
  </si>
  <si>
    <t>FLORES BERNUY JUANA ESPAÑA</t>
  </si>
  <si>
    <t>BACHILLER EN CIENCIAS DE LA INDUSTRIA ALIMENTARIA</t>
  </si>
  <si>
    <t>213-2021</t>
  </si>
  <si>
    <t xml:space="preserve">INSPECTOR DE TRANSPORTE (C-MOTO) – JUNÍN </t>
  </si>
  <si>
    <t>42004747</t>
  </si>
  <si>
    <t>FLORES CAHUANA WILDER JHONNY</t>
  </si>
  <si>
    <t>00505854</t>
  </si>
  <si>
    <t>FLORES CHAMBI WALTER DANIEL</t>
  </si>
  <si>
    <t>TITULO PROFESIONAL EN CIENCIAS DE LA EDUCACION</t>
  </si>
  <si>
    <t>45689150</t>
  </si>
  <si>
    <t>FLORES FLOREZ ANGIE NAIR</t>
  </si>
  <si>
    <t>EGRESADO TÉCNICO DE ADMINISTRACIÓN DE SERVICIOS DE HOSTELERÍA</t>
  </si>
  <si>
    <t>21532802</t>
  </si>
  <si>
    <t>FLORES GARAMENDI JOSE LUIS</t>
  </si>
  <si>
    <t>TITULO PROFESIONAL EN INGENIERIA QUÍMICA</t>
  </si>
  <si>
    <t>47293089</t>
  </si>
  <si>
    <t>FLORES GUEVARA KADE CRISTINA</t>
  </si>
  <si>
    <t>TITULO PROFESIONAL EN GESTION HOTELERIA Y TURISMO</t>
  </si>
  <si>
    <t>ESPECIALISTA EN PREVENCION</t>
  </si>
  <si>
    <t>07486120</t>
  </si>
  <si>
    <t>FLORES HUERTA ANDRES ELOY</t>
  </si>
  <si>
    <t>TITULO PROFESIONAL EN HISTORIA GEOGRAFIA Y CIENCIAS SOCIALES</t>
  </si>
  <si>
    <t>46624548</t>
  </si>
  <si>
    <t>FLORES JORDAN JULIO</t>
  </si>
  <si>
    <t>JEFE DE UD MOQUEGUA</t>
  </si>
  <si>
    <t>01326890</t>
  </si>
  <si>
    <t>FLORES MONTERO MARINO ROY</t>
  </si>
  <si>
    <t>45915384</t>
  </si>
  <si>
    <t>FLORES MORI FITSGERALD</t>
  </si>
  <si>
    <t>47668590</t>
  </si>
  <si>
    <t>FLORES MUÑOZ JOSE LUIS</t>
  </si>
  <si>
    <t>43201021</t>
  </si>
  <si>
    <t>FLORES PEREZ BORIS LARRY</t>
  </si>
  <si>
    <t>73434871</t>
  </si>
  <si>
    <t>FLORES QUILLAS ALINA SOFIA</t>
  </si>
  <si>
    <t>170-2021</t>
  </si>
  <si>
    <t>SUPERVISOR UD PUNO</t>
  </si>
  <si>
    <t>60595694</t>
  </si>
  <si>
    <t>FLORES ROSADO YAMILI TANIA</t>
  </si>
  <si>
    <t>INSPECTOR EP MOCCE</t>
  </si>
  <si>
    <t>44749310</t>
  </si>
  <si>
    <t>FLORES SECLEN LUIS AUGUSTO</t>
  </si>
  <si>
    <t>ESPECIALISTA DE PRENSA II</t>
  </si>
  <si>
    <t>46008304</t>
  </si>
  <si>
    <t>FLORES SENADOR JOSE MANUEL</t>
  </si>
  <si>
    <t>145-2021</t>
  </si>
  <si>
    <t>JEFE DE GRUPO UD PUNO</t>
  </si>
  <si>
    <t>41649471</t>
  </si>
  <si>
    <t>FLORES TIQUE WILLIAM</t>
  </si>
  <si>
    <t>RESOLUTOR UD ANCASH</t>
  </si>
  <si>
    <t>43918356</t>
  </si>
  <si>
    <t>FLORIAN LLONTOP SUSANNE LISSBETT</t>
  </si>
  <si>
    <t>46080796</t>
  </si>
  <si>
    <t>FOCO SANAVIA JESUS ELIAS</t>
  </si>
  <si>
    <t>41140055</t>
  </si>
  <si>
    <t>FRANCIA NAPAN TITO LUIS</t>
  </si>
  <si>
    <t>INSPECTOR UTECC</t>
  </si>
  <si>
    <t>10789010</t>
  </si>
  <si>
    <t>FRANCO RONQUILLO JUAN GUSTAVO</t>
  </si>
  <si>
    <t>TÍTULO PROFESIONAL EN ADMINISTRACIÓN Y TURISMO</t>
  </si>
  <si>
    <t>42735843</t>
  </si>
  <si>
    <t>FUENTES BANONI JAILTON NALDIMAR</t>
  </si>
  <si>
    <t>INSPECTOR EP ICA</t>
  </si>
  <si>
    <t>44591554</t>
  </si>
  <si>
    <t>FUENTES BANONI JAYRO YADIR</t>
  </si>
  <si>
    <t>ASISTENTE DE FISCALIZACION DE GABINETE</t>
  </si>
  <si>
    <t>09393734</t>
  </si>
  <si>
    <t>FUENTES DURAND YURI RAFAEL</t>
  </si>
  <si>
    <t>CONDUCTOR UD MOQUEGUA</t>
  </si>
  <si>
    <t>71309516</t>
  </si>
  <si>
    <t>FUENTES HUME OSCAR FEDERICO FERNANDO</t>
  </si>
  <si>
    <t>72772674</t>
  </si>
  <si>
    <t>FUENTES RIVERA VALLADARES YUDY</t>
  </si>
  <si>
    <t>47251985</t>
  </si>
  <si>
    <t>FUERTES VARA VANESSA GERALDINE</t>
  </si>
  <si>
    <t>INSPECTOR DE TRANSPORTE-REGIÓN HUÁNUCO</t>
  </si>
  <si>
    <t>42663999</t>
  </si>
  <si>
    <t>GABRIEL SUAREZ LILIA YOVANA</t>
  </si>
  <si>
    <t>ESTUDIANTE EN EUCACION BASICA INICIAL Y PROMARIA</t>
  </si>
  <si>
    <t>72012352</t>
  </si>
  <si>
    <t>GALARZA CHIRHUANA JESUS EDWARD</t>
  </si>
  <si>
    <t>BACHILLER EN ADMINISTRACIÓN DE BANCA Y FINANZAS</t>
  </si>
  <si>
    <t>305-2021</t>
  </si>
  <si>
    <t>ASISTENTE ADMINISTRATIVO - OTI</t>
  </si>
  <si>
    <t>44516022</t>
  </si>
  <si>
    <t>GALLARDO IBARBURU GONZALO MANUEL</t>
  </si>
  <si>
    <t>TÉCNICO EN ADMINISTRACION</t>
  </si>
  <si>
    <t>72180512</t>
  </si>
  <si>
    <t>GALOC PARRA RODRIGO ALBERTO</t>
  </si>
  <si>
    <t>282-2021</t>
  </si>
  <si>
    <t>PROCURADOR PUBLICO</t>
  </si>
  <si>
    <t>10315529</t>
  </si>
  <si>
    <t>GALVEZ GALVEZ MIGUEL ANGEL</t>
  </si>
  <si>
    <t>10549042</t>
  </si>
  <si>
    <t>GALVEZ PARDAVE CESAR EDMUNDO</t>
  </si>
  <si>
    <t>TITULO PROFESIONAL EN ADMIISTRACIÓN</t>
  </si>
  <si>
    <t>GERENTA DE PREVENCIÓN</t>
  </si>
  <si>
    <t>07977989</t>
  </si>
  <si>
    <t>GALVEZ SALDAÑA AMELIA</t>
  </si>
  <si>
    <t>TITULO PROFESIONAL EN CIENCIAS ECONOMICAS</t>
  </si>
  <si>
    <t>10431575</t>
  </si>
  <si>
    <t>GALVEZ SALDAÑA PEPE</t>
  </si>
  <si>
    <t>BACHILLER EN DERECHO Y CIENCIAS POLÍTICAS</t>
  </si>
  <si>
    <t>44318501</t>
  </si>
  <si>
    <t>GALVEZ VELASQUEZ JUAN CARLOS</t>
  </si>
  <si>
    <t>TÍTULO PROFESIONAL EN INGENIERÍA DE COMPUTACIÓN E INFORMÁTICA</t>
  </si>
  <si>
    <t>70027556</t>
  </si>
  <si>
    <t>GAMARRA CABALLERO DAVID ROBERTO WILFREDO</t>
  </si>
  <si>
    <t>TITULO PROFESIONAL  EN INGENIERIA CIVIL</t>
  </si>
  <si>
    <t>46070633</t>
  </si>
  <si>
    <t>GAMARRA HUISA MAGDALENA</t>
  </si>
  <si>
    <t>72293945</t>
  </si>
  <si>
    <t>GAMBETTA MARCA CRISTIAN RODRIGO</t>
  </si>
  <si>
    <t>40557792</t>
  </si>
  <si>
    <t>GAMBINI PICHO ELSA LENINA</t>
  </si>
  <si>
    <t>325-2021</t>
  </si>
  <si>
    <t>10398945</t>
  </si>
  <si>
    <t>GAMBOA LOAYZA MARIO</t>
  </si>
  <si>
    <t>40561519</t>
  </si>
  <si>
    <t>GANOZA MEDRANO JOSE LUIS</t>
  </si>
  <si>
    <t>BACHILLER EN CIENCIAS ADMINISTRATIVAS Y GESTION DE EMPRESAS</t>
  </si>
  <si>
    <t>191-2021</t>
  </si>
  <si>
    <t>70065339</t>
  </si>
  <si>
    <t>GARATE ATOCHE MARIANA ANGELA</t>
  </si>
  <si>
    <t>BACHILLER EN ADMINISTRACIÓN EN TURISMO Y HOTELERIA</t>
  </si>
  <si>
    <t>GESTOR ADMINISTRATIVO</t>
  </si>
  <si>
    <t>43246709</t>
  </si>
  <si>
    <t>GARATE ROMERO VIVIANA GRISELDA</t>
  </si>
  <si>
    <t>CONDUCTOR UD SAN MARTIN</t>
  </si>
  <si>
    <t>44003073</t>
  </si>
  <si>
    <t>GARATE USHIÑAHUA DAVID CRISTOBAL</t>
  </si>
  <si>
    <t>JEFE DE GRUPOS - PUNO</t>
  </si>
  <si>
    <t>41641440</t>
  </si>
  <si>
    <t>GARAVITO MENDOZA FREDDY</t>
  </si>
  <si>
    <t>22503045</t>
  </si>
  <si>
    <t>GARCIA AMIQUERO MABEL</t>
  </si>
  <si>
    <t>TÍTULO PROFESIONAL DE CONTABILIDAD</t>
  </si>
  <si>
    <t>41426063</t>
  </si>
  <si>
    <t>GARCIA AVILES ALEXANDER FRANCISCO</t>
  </si>
  <si>
    <t>ANALISTA TÉCNICO UD SAN MARTÍN</t>
  </si>
  <si>
    <t>42645155</t>
  </si>
  <si>
    <t>GARCIA BARTRA KENER</t>
  </si>
  <si>
    <t>47593279</t>
  </si>
  <si>
    <t>GARCIA BENITES FIDEL</t>
  </si>
  <si>
    <t>ro</t>
  </si>
  <si>
    <t>ANALISTA TECNICO UD LIMA</t>
  </si>
  <si>
    <t>10182231</t>
  </si>
  <si>
    <t>GARCIA CHACON HOMERO RAUL</t>
  </si>
  <si>
    <t>150-2021</t>
  </si>
  <si>
    <t>INSPECTOR DE TRANSPORTE - TACNA</t>
  </si>
  <si>
    <t>44313123</t>
  </si>
  <si>
    <t>GARCIA CHOQUE RONNY</t>
  </si>
  <si>
    <t>PROFESIONAL TECNICO EN COMERCIO EXTERIOR</t>
  </si>
  <si>
    <t>01342143</t>
  </si>
  <si>
    <t>GARCIA COA WILBER</t>
  </si>
  <si>
    <t>ASISTENTE ADMINISTRATIVO REGIÓN SAN MARTIN</t>
  </si>
  <si>
    <t>45796041</t>
  </si>
  <si>
    <t>GARCIA DIAZ ROMINA</t>
  </si>
  <si>
    <t>74203674</t>
  </si>
  <si>
    <t>GARCIA HUMAREDA EVA ZOYLA</t>
  </si>
  <si>
    <t>22527802</t>
  </si>
  <si>
    <t>GARCIA LOPEZ LIZETTE MARIA</t>
  </si>
  <si>
    <t>TITULO PROFESIONAL EN INGENIERIA INDUSTRIAL Y DE SISTEMAS</t>
  </si>
  <si>
    <t>CONDUCTOR UD ANCASH</t>
  </si>
  <si>
    <t>40246806</t>
  </si>
  <si>
    <t>GARCIA MARIN DANIEL ARTURO</t>
  </si>
  <si>
    <t>ABOGADO UD LAMBAYEQUE</t>
  </si>
  <si>
    <t>42752408</t>
  </si>
  <si>
    <t>GARCIA PASTOR SILVIA MARIELA</t>
  </si>
  <si>
    <t>INSPECTOR EP CANCAS</t>
  </si>
  <si>
    <t>00239118</t>
  </si>
  <si>
    <t>GARCIA PEÑA WALTER</t>
  </si>
  <si>
    <t>02845483</t>
  </si>
  <si>
    <t>GARCIA RAMIREZ BEATRIZ DEL ROSARIO</t>
  </si>
  <si>
    <t>INSPECTOR UD SAN MARTIN</t>
  </si>
  <si>
    <t>45666969</t>
  </si>
  <si>
    <t>GARCIA RAMIREZ LUIS ANTHONY</t>
  </si>
  <si>
    <t>APOYO AL TRAFICO PESADO EN LA ESTACIÓN DE PESAJE JUNÍN</t>
  </si>
  <si>
    <t>42027049</t>
  </si>
  <si>
    <t>GARCIA REYES WILLIAM</t>
  </si>
  <si>
    <t>91 - INDETERMINADO</t>
  </si>
  <si>
    <t>ESPECIALISTA LEGAL EN CONTRATACIONES CON EL ESTADO</t>
  </si>
  <si>
    <t>43617049</t>
  </si>
  <si>
    <t>GARCIA RIOS PAMELA CLAUDIA</t>
  </si>
  <si>
    <t>261-2021</t>
  </si>
  <si>
    <t>41281896</t>
  </si>
  <si>
    <t>GARCIA RUIZ GUSTAVO ADOLFO</t>
  </si>
  <si>
    <t>TIUTULO PROFESIONAL EN INGENIERIA INDUSTRIAL</t>
  </si>
  <si>
    <t>ESPECIALISTA EN CAPACITACION</t>
  </si>
  <si>
    <t>44258534</t>
  </si>
  <si>
    <t>GARCIA SAMAME JOSE ALBERTO</t>
  </si>
  <si>
    <t>TÍTULO PROFESIONAL EN ECONOMÍA</t>
  </si>
  <si>
    <t>PREVENCIONISTA</t>
  </si>
  <si>
    <t>09293155</t>
  </si>
  <si>
    <t>GARCIA SOTO DANIEL ENRIQUE</t>
  </si>
  <si>
    <t>EGRESADO TÉCNICO DE ADMINISTRACIÓN</t>
  </si>
  <si>
    <t>41669222</t>
  </si>
  <si>
    <t>GARCIA TOLEDO MANOLO EDISSON</t>
  </si>
  <si>
    <t>COORDINADOR LEGAL</t>
  </si>
  <si>
    <t>41174107</t>
  </si>
  <si>
    <t>GARCIA URCIA VICTOR EDGARDO</t>
  </si>
  <si>
    <t>10510646</t>
  </si>
  <si>
    <t>GARCIA ZAMALLOA ABRAHAM DAVID</t>
  </si>
  <si>
    <t>16535407</t>
  </si>
  <si>
    <t>GARNIQUE RIVADENEIRA MARCOS ALEJANDRO</t>
  </si>
  <si>
    <t>EGRESADO UNIVERSITARIO DE INGENIERIA CIVIL</t>
  </si>
  <si>
    <t>43584392</t>
  </si>
  <si>
    <t>GAVILAN HOLGUIN DARIO ABELARDO</t>
  </si>
  <si>
    <t>47163166</t>
  </si>
  <si>
    <t>GAVILAN YANCCE ROXANA</t>
  </si>
  <si>
    <t>44423977</t>
  </si>
  <si>
    <t>GERONIMO GUADALUPE FREDDIE ROMAN</t>
  </si>
  <si>
    <t>TITULO PROFESIONAL EN INGENIERIA METALURGISTA Y DE MATERIALES</t>
  </si>
  <si>
    <t>RESOLUTOR UD SAN MARTIN</t>
  </si>
  <si>
    <t>43783902</t>
  </si>
  <si>
    <t>GIL COTRINA ELISBETH</t>
  </si>
  <si>
    <t>RESPONSABLE DE ALMACÉN</t>
  </si>
  <si>
    <t>46461030</t>
  </si>
  <si>
    <t>GIL LOZA WASHINGTON PETER</t>
  </si>
  <si>
    <t>TITULO PROFESIONAL EN ADMINISTRACIÓN DE NEGOCIOS</t>
  </si>
  <si>
    <t>MÉDICO DE VIGILANCIA</t>
  </si>
  <si>
    <t>06429299</t>
  </si>
  <si>
    <t>GILVONIO ALEGRIA JULIO ARTURO</t>
  </si>
  <si>
    <t xml:space="preserve">TITULO PROFESIONAL EN MEDICINA </t>
  </si>
  <si>
    <t>45461486</t>
  </si>
  <si>
    <t>GIRALDO LLANTO RICARDO MARTIN</t>
  </si>
  <si>
    <t>164-2021</t>
  </si>
  <si>
    <t>07492150</t>
  </si>
  <si>
    <t>GIRAO YACTAYO SUSANA NOEMI</t>
  </si>
  <si>
    <t>TÉCNICO EN SECRETARIADO EJECUTIVO</t>
  </si>
  <si>
    <t>288-2021</t>
  </si>
  <si>
    <t>70798268</t>
  </si>
  <si>
    <t>GIRIBALDI VELASQUEZ JOSE ADRIAN</t>
  </si>
  <si>
    <t>43001434</t>
  </si>
  <si>
    <t>GODOY LOPEZ PEDRO VICTOR</t>
  </si>
  <si>
    <t>16146363</t>
  </si>
  <si>
    <t>GODOY ROSADO EDUARDO HUMBERTO</t>
  </si>
  <si>
    <t>UNIVERSITARIO INCOMPLETO EN ADMINISTRACION Y SISTEMAS</t>
  </si>
  <si>
    <t>232-2021</t>
  </si>
  <si>
    <t>16760768</t>
  </si>
  <si>
    <t>GOMEZ BAUTISTA SHIRLEY SOLEDAD</t>
  </si>
  <si>
    <t>BACHILLER EN INGENIERIA INFORMATICA Y DE SISTEMAS</t>
  </si>
  <si>
    <t>72030951</t>
  </si>
  <si>
    <t>GOMEZ BUSTAMANTE BRENDA SOLANGE</t>
  </si>
  <si>
    <t>ESTUDIANTE E ADMINISTRACION DE NEGOCIOS INTERNACIONALES</t>
  </si>
  <si>
    <t>209-2021</t>
  </si>
  <si>
    <t>APOYO AL TRAFICO PESADO EN LA ESTACIÓN DE PESAJE PACANGUILLA</t>
  </si>
  <si>
    <t>08178253</t>
  </si>
  <si>
    <t>GOMEZ COLCHADO CRISTIAN SAMUEL</t>
  </si>
  <si>
    <t>ESTUDIANTE INCONCLUSO</t>
  </si>
  <si>
    <t>ESTUDIANTE INCONCLUSO DE ADMINISTRACIÓN DE EMPRESAS</t>
  </si>
  <si>
    <t>22673215</t>
  </si>
  <si>
    <t>GOMEZ MORALES ROGER GABRIEL</t>
  </si>
  <si>
    <t>45112440</t>
  </si>
  <si>
    <t>GOMEZ RAMON FABRISIO MAX</t>
  </si>
  <si>
    <t>41034422</t>
  </si>
  <si>
    <t>GOMEZ ROCA YASSMANI</t>
  </si>
  <si>
    <t>GESTOR OPERATIVO - PIURA</t>
  </si>
  <si>
    <t>44177277</t>
  </si>
  <si>
    <t>GOMEZ RUGEL DAVID GERARDO</t>
  </si>
  <si>
    <t>45642737</t>
  </si>
  <si>
    <t>GONGORA CRUZ PERCY ROLANDO</t>
  </si>
  <si>
    <t>08655385</t>
  </si>
  <si>
    <t>GONZALES CARBAJAL MIGUEL ANGEL</t>
  </si>
  <si>
    <t>ASISTENTE EJECUTIVO I</t>
  </si>
  <si>
    <t>08679170</t>
  </si>
  <si>
    <t>GONZALES CARBAJAL PATRICIA DORA</t>
  </si>
  <si>
    <t>EGRESADO EN ESPECIALIDAD DE EDUCACIÓN INICIAL</t>
  </si>
  <si>
    <t>25724054</t>
  </si>
  <si>
    <t>GONZALES COAGUILA ENRIQUE MANUEL</t>
  </si>
  <si>
    <t>EGRESADO UNIVERSITARIO DE ADMINISTRACION Y GERENCIA</t>
  </si>
  <si>
    <t>70910430</t>
  </si>
  <si>
    <t>GONZALES GRANDEZ GUSTAVO ALONSO</t>
  </si>
  <si>
    <t>ABOGADO UD UCAYALI</t>
  </si>
  <si>
    <t>43630905</t>
  </si>
  <si>
    <t>GONZALES HUANCY ROGER TEOTILDO</t>
  </si>
  <si>
    <t>44426094</t>
  </si>
  <si>
    <t>GONZALES INGAROCA ROMMEL ELVIS</t>
  </si>
  <si>
    <t>JEFE DE GRUPO UD LA LIBERTAD</t>
  </si>
  <si>
    <t>45380484</t>
  </si>
  <si>
    <t>GONZALES LOPEZ DAFNER</t>
  </si>
  <si>
    <t>NOTIFICADOR</t>
  </si>
  <si>
    <t>25841071</t>
  </si>
  <si>
    <t>GONZALES MENDEZ JORGE ROLANDO</t>
  </si>
  <si>
    <t>RESOLUTOR UD PIURA</t>
  </si>
  <si>
    <t>72730385</t>
  </si>
  <si>
    <t>GONZALES MORALES KATHERINE IVETTE</t>
  </si>
  <si>
    <t>42-2021</t>
  </si>
  <si>
    <t>SUB COORDINADOR DE TRANSPORTE - REGIÓN AYACUCHO</t>
  </si>
  <si>
    <t>42322831</t>
  </si>
  <si>
    <t>GONZALES OCHOA DANTE</t>
  </si>
  <si>
    <t>ESTUDIANTE DE CONTABILIDAD</t>
  </si>
  <si>
    <t>56 - INDETERMINADO</t>
  </si>
  <si>
    <t>09844955</t>
  </si>
  <si>
    <t>GONZALES PADILLA SIMEON</t>
  </si>
  <si>
    <t>MAESTRO EN CIENCIAS DE LA EDUCACION CON MENCION EN INVESTIGACION Y DOCENCIA</t>
  </si>
  <si>
    <t>40514432</t>
  </si>
  <si>
    <t>GONZALES QUINTANILLA FLOR ANGELICA</t>
  </si>
  <si>
    <t>46597266</t>
  </si>
  <si>
    <t>GONZALES REYES MANUEL TEODORO</t>
  </si>
  <si>
    <t xml:space="preserve">TITULO PROFESIONAL EN INGENIERÍA ELECTRÓNICA Y TELECOMUNICACIONES </t>
  </si>
  <si>
    <t>ESPECIALISTA EN MODERNIZACIÓN</t>
  </si>
  <si>
    <t>09912284</t>
  </si>
  <si>
    <t>GONZALES SOTELO JOSE ANTONIO</t>
  </si>
  <si>
    <t>TÍTULO PROFESIONAL EN INGENIERO INDUSTRIAL</t>
  </si>
  <si>
    <t>16707088</t>
  </si>
  <si>
    <t>GONZALES VASQUEZ JOSE GABRIEL</t>
  </si>
  <si>
    <t>ASISTENTE ADMINISTRATIVO UD TUMBES</t>
  </si>
  <si>
    <t>70056820</t>
  </si>
  <si>
    <t>GONZALEZ ARCAYA CRISTHIAN ADOLFO</t>
  </si>
  <si>
    <t>EJECUTIVO II DE ÓRGANO DE CONTROL INSTITUCIONAL</t>
  </si>
  <si>
    <t>09385551</t>
  </si>
  <si>
    <t>GONZALEZ ORTIZ MIGUEL</t>
  </si>
  <si>
    <t>EGRESADO DE MAESTRÍA DE INGENIERÍA CIVIL</t>
  </si>
  <si>
    <t>45503926</t>
  </si>
  <si>
    <t>GONZALEZ PASTOR JOSE DAVID</t>
  </si>
  <si>
    <t>41978843</t>
  </si>
  <si>
    <t>GONZALO GILVONIO SIMON SIXTO</t>
  </si>
  <si>
    <t>47583102</t>
  </si>
  <si>
    <t>GONZALO HUERTA JACKELYNE JANINA</t>
  </si>
  <si>
    <t>296-2021</t>
  </si>
  <si>
    <t>03881508</t>
  </si>
  <si>
    <t>GOURO MOGOLLON GUILLERMO ARTURO</t>
  </si>
  <si>
    <t>46982493</t>
  </si>
  <si>
    <t>GRADOS CABREJOS OSCAR JESUS PASTOR ADELMO</t>
  </si>
  <si>
    <t>15742644</t>
  </si>
  <si>
    <t>GRADOS MARQUEZ DANTE NOE</t>
  </si>
  <si>
    <t xml:space="preserve">MAESTRIA EN GESTION PUBLICA </t>
  </si>
  <si>
    <t>08128134</t>
  </si>
  <si>
    <t>GRADOS ORTIZ ANGEL MARTIN</t>
  </si>
  <si>
    <t>72111908</t>
  </si>
  <si>
    <t>GRANADOS RONDAN REYNALDO JESUS</t>
  </si>
  <si>
    <t>142-2021</t>
  </si>
  <si>
    <t>70461632</t>
  </si>
  <si>
    <t>GRANDEZ CAPUÑAY GARY STEVEN</t>
  </si>
  <si>
    <t>41169837</t>
  </si>
  <si>
    <t>GRANDEZ MAICELO WILDER NOE</t>
  </si>
  <si>
    <t>76044263</t>
  </si>
  <si>
    <t>GRANDEZ VAQUERO SINTHYA PATRICIA</t>
  </si>
  <si>
    <t>BACHILLER EN NEGOCIOS INTERNACIONALES Y TURISMO</t>
  </si>
  <si>
    <t>70775599</t>
  </si>
  <si>
    <t>GRANDILLER VALDES MICHEL</t>
  </si>
  <si>
    <t>42233605</t>
  </si>
  <si>
    <t>GUARDIA MEZA CRISTHIAN EDUARDO</t>
  </si>
  <si>
    <t>TITULO PROFESIONAL EN EDUCACIÓN - ESPECIALIDAD HISTORIA Y GEOGRAFÍA</t>
  </si>
  <si>
    <t>ESPECIALISTA EN DERECHO II</t>
  </si>
  <si>
    <t>41467565</t>
  </si>
  <si>
    <t>GUARDIA NAVARRETE JOJANIT MELISSA</t>
  </si>
  <si>
    <t>43136544</t>
  </si>
  <si>
    <t>GUERRA GUEVARA JULIO CESAR</t>
  </si>
  <si>
    <t>41580253</t>
  </si>
  <si>
    <t>GUERRA VALDERRAMA JAVIER DENNIS</t>
  </si>
  <si>
    <t>45167814</t>
  </si>
  <si>
    <t>GUERRERO JAIME LUIS ROBERTO ALEJANDRO</t>
  </si>
  <si>
    <t>SECUNDARIACOMPLETA</t>
  </si>
  <si>
    <t>16731843</t>
  </si>
  <si>
    <t>GUERRERO SOLIS CARLOS EMILIO</t>
  </si>
  <si>
    <t>INSPECTOR LAMBAYEQUE</t>
  </si>
  <si>
    <t>45561739</t>
  </si>
  <si>
    <t>GUERRERO VILLEGAS CARLOS ARTURO</t>
  </si>
  <si>
    <t>71819688</t>
  </si>
  <si>
    <t>GUERREROS AGUILAR DIANA CAROLINA</t>
  </si>
  <si>
    <t>46706502</t>
  </si>
  <si>
    <t>GUEVARA HUILLCA EUGENIA KARINA</t>
  </si>
  <si>
    <t>TITULO PROFESIONAL EN TRABAJO SOCIAL</t>
  </si>
  <si>
    <t>70338078</t>
  </si>
  <si>
    <t>GUEVARA LUPACA LENIN</t>
  </si>
  <si>
    <t>41648280</t>
  </si>
  <si>
    <t>GUEVARA PASTOR BRANLY ANDRES</t>
  </si>
  <si>
    <t>ANALISTA TÉCNICO</t>
  </si>
  <si>
    <t>46057962</t>
  </si>
  <si>
    <t>GUEVARA VASQUEZ OSCAR</t>
  </si>
  <si>
    <t>48323878</t>
  </si>
  <si>
    <t>GUIBERT CUEVA JOSE CARLOS</t>
  </si>
  <si>
    <t>BACHILLER EN CIENCIAS ESTADISTICAS</t>
  </si>
  <si>
    <t>318-2021</t>
  </si>
  <si>
    <t>42549270</t>
  </si>
  <si>
    <t>GUILLEN CAHUANA ALEXANDRE FELIX</t>
  </si>
  <si>
    <t>09793807</t>
  </si>
  <si>
    <t>GUILLEN FERNANDEZ ROBERT</t>
  </si>
  <si>
    <t>70851490</t>
  </si>
  <si>
    <t>GUILLEN HUAMAN JULIA CARMEN</t>
  </si>
  <si>
    <t>COORDINADOR ADMINISTRATIVO UD AREQUIPA</t>
  </si>
  <si>
    <t>29707101</t>
  </si>
  <si>
    <t>GUILLEN POSTIGO ERIKA MARIA</t>
  </si>
  <si>
    <t>153-2021</t>
  </si>
  <si>
    <t>40107885</t>
  </si>
  <si>
    <t>GUISASOLA GOMEZ JULIO JUAN MANUEL</t>
  </si>
  <si>
    <t>40921706</t>
  </si>
  <si>
    <t>GUIVIN VELA DAVID ELIAS</t>
  </si>
  <si>
    <t>APOYO AL CONTROL DE TRAFICO PESADO JUNÍN</t>
  </si>
  <si>
    <t>41772705</t>
  </si>
  <si>
    <t>GUTARRA VILLANUEVA KRISTHIAM SANTIAGO</t>
  </si>
  <si>
    <t>TÉCNICO EN COMPUTACIÓN E INFORMÁTICA</t>
  </si>
  <si>
    <t>21444846</t>
  </si>
  <si>
    <t>GUTIERREZ ANGULO JULIO ALFREDO</t>
  </si>
  <si>
    <t>42710659</t>
  </si>
  <si>
    <t>GUTIERREZ ASTUDILLOS DAVID ENRIQUE</t>
  </si>
  <si>
    <t>10712139</t>
  </si>
  <si>
    <t>GUTIERREZ CARHUASLLA VICENTE</t>
  </si>
  <si>
    <t>47606882</t>
  </si>
  <si>
    <t>GUTIERREZ CARRILLO MARIA CLAUDIA</t>
  </si>
  <si>
    <t>72391163</t>
  </si>
  <si>
    <t>GUTIERREZ CUBA CARLA BEVERLY</t>
  </si>
  <si>
    <t>ESPECIALISTA SENIOR EN ANÁLISIS DE INFORMACIÓN</t>
  </si>
  <si>
    <t>23861540</t>
  </si>
  <si>
    <t>GUTIERREZ FLOREZ LUIS DAVID</t>
  </si>
  <si>
    <t>APOYO A LA GESTIÓN OPERATIVA EN LA ESTACIÓN DE PESAJE YURA</t>
  </si>
  <si>
    <t>29563283</t>
  </si>
  <si>
    <t>GUTIERREZ LOPEZ EFRAIN</t>
  </si>
  <si>
    <t>TECNICO EN ELECTRONICA</t>
  </si>
  <si>
    <t>ANALISTA TÉCNICO UD ICA</t>
  </si>
  <si>
    <t>20723562</t>
  </si>
  <si>
    <t>GUTIERREZ NAVEDA FELIPE CARLOS</t>
  </si>
  <si>
    <t>TÍTULO PROFESIONAL EN INGENIERO MECÁNICO ELECTRICISTA</t>
  </si>
  <si>
    <t>71861042</t>
  </si>
  <si>
    <t>GUTIERREZ PALOMINO GABRIELA MILAGROS</t>
  </si>
  <si>
    <t>09888095</t>
  </si>
  <si>
    <t>GUTIERREZ PEREZ MARTIN</t>
  </si>
  <si>
    <t>44055893</t>
  </si>
  <si>
    <t>GUTIERREZ QUISPE JESUS ANDRES</t>
  </si>
  <si>
    <t>JEFE DE GRUPO UD AYACUCHO</t>
  </si>
  <si>
    <t>41252826</t>
  </si>
  <si>
    <t>GUTIERREZ QUISPE JOSE ANGEL</t>
  </si>
  <si>
    <t>002354017</t>
  </si>
  <si>
    <t>GUTIERREZ TOVAR CESAR ANTONIO</t>
  </si>
  <si>
    <t>TECNICO SUPERIOR EN TECNOLOGIA PETROLERA</t>
  </si>
  <si>
    <t>42819411</t>
  </si>
  <si>
    <t>GUTIERREZ VALENCIA RUDY</t>
  </si>
  <si>
    <t>EJECUTOR COACTIVO</t>
  </si>
  <si>
    <t>40994718</t>
  </si>
  <si>
    <t>GUTIERREZ VILCA ROXANA</t>
  </si>
  <si>
    <t>135-2021</t>
  </si>
  <si>
    <t>ANALISTA EN GESTIÓN DE LA INFORMACIÓN</t>
  </si>
  <si>
    <t>25488251</t>
  </si>
  <si>
    <t>GUTIERREZ ZAMBRANO VICTOR MANUEL</t>
  </si>
  <si>
    <t>JEFE DE UD MADRE DE DIOS</t>
  </si>
  <si>
    <t>41442481</t>
  </si>
  <si>
    <t>GUZMAN GAMARRA CARLOS ANTONIO</t>
  </si>
  <si>
    <t>APOYO A LA GESTIÓN OPERATIVA DE LA ESTACIÓN PESAJE YURA</t>
  </si>
  <si>
    <t>40590811</t>
  </si>
  <si>
    <t>GUZMAN GOMEZ RAUL GUILLERMO</t>
  </si>
  <si>
    <t>SUPERVISORA LEGAL</t>
  </si>
  <si>
    <t>46068004</t>
  </si>
  <si>
    <t>GUZMAN HUAMANCAYO MILAGROS DE LAS MERCEDES</t>
  </si>
  <si>
    <t>57-2021</t>
  </si>
  <si>
    <t>73184071</t>
  </si>
  <si>
    <t>GUZMAN MELGAR JORGE ALFONSO</t>
  </si>
  <si>
    <t>EGRESADO TÉCNICO DE ADMINISTRACION BANCARIA</t>
  </si>
  <si>
    <t>48137373</t>
  </si>
  <si>
    <t>GUZMAN OYOLA WILLINGTON LUIS</t>
  </si>
  <si>
    <t>EGRESADO EN ECONOMIA Y FINANZAS</t>
  </si>
  <si>
    <t>47271894</t>
  </si>
  <si>
    <t>HERCILLA MEZA DIEGO ANDRE</t>
  </si>
  <si>
    <t>INSPECTOR DE TRANSPORTE - MADRE DE DIOS</t>
  </si>
  <si>
    <t>44221890</t>
  </si>
  <si>
    <t>HERMOZA HUESEMBE NINOSKA DEL PILAR</t>
  </si>
  <si>
    <t>EGRESADO TÉCNICO SUPERIOR EN ADMINISTRACIÓN</t>
  </si>
  <si>
    <t>73473985</t>
  </si>
  <si>
    <t>HERMOZA QUILLAHUAMAN YURI ALEXANDER</t>
  </si>
  <si>
    <t>249-2021</t>
  </si>
  <si>
    <t>INSPECTOR UD APURIMAC</t>
  </si>
  <si>
    <t>71119582</t>
  </si>
  <si>
    <t>HERNANDEZ ANICAMA LILIBETH MILAGROS</t>
  </si>
  <si>
    <t>TITULO PROFESIONAL EN INGENIERIA AMBIENTAL SANITARIA</t>
  </si>
  <si>
    <t>TÉCNICO I EN REDES</t>
  </si>
  <si>
    <t>10435284</t>
  </si>
  <si>
    <t>HERNANDEZ CARBAJAL VICTOR HUGO</t>
  </si>
  <si>
    <t>41897038</t>
  </si>
  <si>
    <t>HERNANDEZ MENDO MIGUEL ANTHONY</t>
  </si>
  <si>
    <t>47866767</t>
  </si>
  <si>
    <t>HERNANDEZ PAICO VALENTIN</t>
  </si>
  <si>
    <t>TÉCNICO II EDITOR AUDIOVISUAL</t>
  </si>
  <si>
    <t>40182715</t>
  </si>
  <si>
    <t>HERNANDEZ TORRES CESAR LUIS</t>
  </si>
  <si>
    <t>146-2021</t>
  </si>
  <si>
    <t>ANALISTA AUDIOVISUAL</t>
  </si>
  <si>
    <t>72031458</t>
  </si>
  <si>
    <t>HERNANDEZ VASQUEZ RENZO MARTIN</t>
  </si>
  <si>
    <t>TECNICO EGRESADO EN MARKETIN</t>
  </si>
  <si>
    <t>194-2021</t>
  </si>
  <si>
    <t>27424545</t>
  </si>
  <si>
    <t>HERRERA CLAVO JORGE</t>
  </si>
  <si>
    <t>TITULO PROFESIONAL EN EDUCACION, NIVEL PRIMARIO</t>
  </si>
  <si>
    <t>10306141</t>
  </si>
  <si>
    <t>HERRERA FERREYROS JOSE FRANCISCO</t>
  </si>
  <si>
    <t>10235877</t>
  </si>
  <si>
    <t>HERRERA GUADALUPE JULIO VICENTE</t>
  </si>
  <si>
    <t>44510313</t>
  </si>
  <si>
    <t>HERRERA HERRERA CARLOS FERNANDO</t>
  </si>
  <si>
    <t>43106828</t>
  </si>
  <si>
    <t>HERRERA JARA TANIA ROSMARY</t>
  </si>
  <si>
    <t>PROFESOR DE EDUCACIÓN PRIMARIA</t>
  </si>
  <si>
    <t>TITULO TECNICO DE PROFESOR DE EDUCACIÓN PRIMARIA</t>
  </si>
  <si>
    <t>42633151</t>
  </si>
  <si>
    <t>HERRERA JOTA JONATHAN JORGE</t>
  </si>
  <si>
    <t>TITULO PROFESIONAL EN EN TURISMO Y HOTELERIA</t>
  </si>
  <si>
    <t>70889298</t>
  </si>
  <si>
    <t>HERRERA LOVERA INGRID JOHANA</t>
  </si>
  <si>
    <t xml:space="preserve"> RESOLUTOR UD CUSCO</t>
  </si>
  <si>
    <t>47388993</t>
  </si>
  <si>
    <t>HERRERA QUISPE SHARON MADELEYN</t>
  </si>
  <si>
    <t>09543875</t>
  </si>
  <si>
    <t>HERRERA RAMOS JOHN WILBER</t>
  </si>
  <si>
    <t>44836916</t>
  </si>
  <si>
    <t>HERRERA YACTAYO MILAGROS VIVIAN</t>
  </si>
  <si>
    <t>44986561</t>
  </si>
  <si>
    <t>HERRERA YOPLAC SHELLEY KATHERINE</t>
  </si>
  <si>
    <t>44615814</t>
  </si>
  <si>
    <t>HIDALGO DIAZ LINO FRANCIS</t>
  </si>
  <si>
    <t xml:space="preserve">INSPECTOR UD APURÍMAC </t>
  </si>
  <si>
    <t>45102667</t>
  </si>
  <si>
    <t>HILARES APAZA LUIS MIGUEL</t>
  </si>
  <si>
    <t>72151302</t>
  </si>
  <si>
    <t>HILARIO GAVINO MIREYA PAMELA</t>
  </si>
  <si>
    <t>ESPECIALISTA EN TRANSPORTE II</t>
  </si>
  <si>
    <t>70664290</t>
  </si>
  <si>
    <t>HILARIO NOLASCO ALEXIS WILLIAM</t>
  </si>
  <si>
    <t>41415625</t>
  </si>
  <si>
    <t>HINOJOSA MAMANI ELAR</t>
  </si>
  <si>
    <t>47155831</t>
  </si>
  <si>
    <t>HORNA CHISCUL ROSITA GRACIELA</t>
  </si>
  <si>
    <t>26693458</t>
  </si>
  <si>
    <t>HORNA SALAZAR MARCO ANTONIO</t>
  </si>
  <si>
    <t>25698586</t>
  </si>
  <si>
    <t>HUACO PACHECO RAFAEL ANTONIO</t>
  </si>
  <si>
    <t>110 - INDETERMINADO</t>
  </si>
  <si>
    <t>INSPECTOR CONDUCTOR UD TACNA</t>
  </si>
  <si>
    <t>43242118</t>
  </si>
  <si>
    <t>HUALLPA QUICAÑO GUSTAVO ADOLFO</t>
  </si>
  <si>
    <t>BACHILLER EN QUIMICA</t>
  </si>
  <si>
    <t>05264781</t>
  </si>
  <si>
    <t>HUALPAMAYTA SALINAS JOSE LUIS</t>
  </si>
  <si>
    <t>71267397</t>
  </si>
  <si>
    <t>HUAMAN ACOSTA PEDRO PABLO</t>
  </si>
  <si>
    <t>43117651</t>
  </si>
  <si>
    <t>HUAMAN CALLATA RAUL</t>
  </si>
  <si>
    <t>22524071</t>
  </si>
  <si>
    <t>HUAMAN CAMARA JULIO CESAR</t>
  </si>
  <si>
    <t>40769253</t>
  </si>
  <si>
    <t>HUAMAN CHUQUIMBALQUI MARDEN</t>
  </si>
  <si>
    <t>46876425</t>
  </si>
  <si>
    <t>HUAMAN LOPEZ ROSMERY MARIA</t>
  </si>
  <si>
    <t>214-2021</t>
  </si>
  <si>
    <t>ASISTENTE ADMINISTRATIVO UD ICA</t>
  </si>
  <si>
    <t>42686593</t>
  </si>
  <si>
    <t>HUAMAN NAVARRO ESTUARDO ALEXANDER</t>
  </si>
  <si>
    <t>TÍTULO PROFESIONAL EN INGENIERIA DE SISTEMAS</t>
  </si>
  <si>
    <t>41425697</t>
  </si>
  <si>
    <t>HUAMAN PEREZ CARLOS CESAR</t>
  </si>
  <si>
    <t>PROGRAMADOR V</t>
  </si>
  <si>
    <t>43231744</t>
  </si>
  <si>
    <t>HUAMAN QUISPE RAUL</t>
  </si>
  <si>
    <t>TECNICO EN COMPUTACION E INFORMATICO</t>
  </si>
  <si>
    <t>71131765</t>
  </si>
  <si>
    <t>HUAMAN ROJAS JUAN JAVIER</t>
  </si>
  <si>
    <t>ESPECIALISTA EN PRESUPUESTO PÚBLICO</t>
  </si>
  <si>
    <t>42394454</t>
  </si>
  <si>
    <t>HUAMAN TINTA NANCY</t>
  </si>
  <si>
    <t>INSPECTOR CONDUCTOR UD AMAZONAS</t>
  </si>
  <si>
    <t>45446043</t>
  </si>
  <si>
    <t>HUAMAN TORREJON HINDLER</t>
  </si>
  <si>
    <t>TÍTULO PROFESIONAL EN INGENIERIA QUIMICA</t>
  </si>
  <si>
    <t>47471433</t>
  </si>
  <si>
    <t>HUAMAN VILCA MEDARDO</t>
  </si>
  <si>
    <t>INSPECTOR DE TRANSPORTE LA LIBERTAD</t>
  </si>
  <si>
    <t>40201807</t>
  </si>
  <si>
    <t>HUAMANCHUMO FERNANDEZ ERICK HELBERT</t>
  </si>
  <si>
    <t>ESTUDIOS TÉCNICOS CONCLUIDOS EN COMPUTACIÓN E INFORMÁTICA</t>
  </si>
  <si>
    <t>45200978</t>
  </si>
  <si>
    <t>HUAMANI CASIANO RAUL JEAMPIER</t>
  </si>
  <si>
    <t>45617214</t>
  </si>
  <si>
    <t>HUAMANI CONDOR GISELA RUTH</t>
  </si>
  <si>
    <t>ESTUDIOS UNIVERSITARIOS EN ADMINISTRACIÓN DE EMPRESAS</t>
  </si>
  <si>
    <t>ANALISTA PROGRAMADOR DE SISTEMAS I</t>
  </si>
  <si>
    <t>43575639</t>
  </si>
  <si>
    <t>HUAMANI DOMINGUEZ XAVIER LEONARDO</t>
  </si>
  <si>
    <t>TÍTULO PROFESIONAL EN INGENIERÍA DE SISTEMAS E INFORMÁTICA</t>
  </si>
  <si>
    <t>45897037</t>
  </si>
  <si>
    <t>HUAMANI HAYTA CHRISTIAN SANTY</t>
  </si>
  <si>
    <t>71665285</t>
  </si>
  <si>
    <t>HUAMANI LAURA MARIA LUISA</t>
  </si>
  <si>
    <t>JEFE/A DE UD AREQUIPA</t>
  </si>
  <si>
    <t>32941902</t>
  </si>
  <si>
    <t>HUAMANI TIPISMANA WERNER NEIL</t>
  </si>
  <si>
    <t>TÍTULO PROFESIONAL EN CIENCIAS MILITARES CON MENCION EN ADMINISTRACION</t>
  </si>
  <si>
    <t>10079645</t>
  </si>
  <si>
    <t>HUAMANQUISPE GUTIERREZ EDWARD PAULINO</t>
  </si>
  <si>
    <t>70774613</t>
  </si>
  <si>
    <t>HUAMANTA FARROÑAN KAREN BERENISSE</t>
  </si>
  <si>
    <t>47520902</t>
  </si>
  <si>
    <t>HUANCA AROCUTIPA EDGAR MIGUEL</t>
  </si>
  <si>
    <t>TITULO PROFESIONAL EN INGENIERIA EN ADMINISTRACION</t>
  </si>
  <si>
    <t>72080044</t>
  </si>
  <si>
    <t>HUANCA MAMANI ZAIDA YESEL</t>
  </si>
  <si>
    <t>46633916</t>
  </si>
  <si>
    <t>HUANCA QUISPE FREDY</t>
  </si>
  <si>
    <t>41982063</t>
  </si>
  <si>
    <t>HUANCACHOQUE HURTADO CARLOS</t>
  </si>
  <si>
    <t>205-2021</t>
  </si>
  <si>
    <t>47860420</t>
  </si>
  <si>
    <t>HUANTO QQUECCAÑO JOSE LUIS</t>
  </si>
  <si>
    <t>31677125</t>
  </si>
  <si>
    <t>HUARAC VALVERDE EDGAR AMERICO</t>
  </si>
  <si>
    <t>42547620</t>
  </si>
  <si>
    <t>HUARACHA QUISPE NOELIA ANGELITA</t>
  </si>
  <si>
    <t>ESPECIALISTA EN INVERSIÓN PÚBLICA</t>
  </si>
  <si>
    <t>41467191</t>
  </si>
  <si>
    <t>HUARANGA CRISTOBAL RONALD TITO</t>
  </si>
  <si>
    <t>TITULO PROFESIONAL EN INGENIERIA ZOOTECNICA</t>
  </si>
  <si>
    <t>73015008</t>
  </si>
  <si>
    <t>HUARCA CHUMBILE RUTH</t>
  </si>
  <si>
    <t>MEDICO OCUPACIONAL</t>
  </si>
  <si>
    <t>70255154</t>
  </si>
  <si>
    <t>HUARCAYA CRIBILLERO JURY MIKHAEL</t>
  </si>
  <si>
    <t>TITULO PROFESIONAL EN MEDICINA - CIRUJANO</t>
  </si>
  <si>
    <t>COORDINADOR MÉDICO OCUPACIONAL I</t>
  </si>
  <si>
    <t>48-2021</t>
  </si>
  <si>
    <t>72038204</t>
  </si>
  <si>
    <t>HUARCAYA HUISA REY LUCES</t>
  </si>
  <si>
    <t>TITULO PROFESIONA EN ADMINISTRACION DE EMPRESAS</t>
  </si>
  <si>
    <t xml:space="preserve">JEFA DE GRUPO UD CUSCO </t>
  </si>
  <si>
    <t>70800311</t>
  </si>
  <si>
    <t>HUARCAYA POZO SANDRA EYDIE</t>
  </si>
  <si>
    <t>ANALISTA TECNICO UD APURIMAC</t>
  </si>
  <si>
    <t>41885269</t>
  </si>
  <si>
    <t>HUARCUSI CANDIA EDGAR ALBERTO</t>
  </si>
  <si>
    <t>152-2021</t>
  </si>
  <si>
    <t>41394764</t>
  </si>
  <si>
    <t>HUAYA CONDE PERCY ANTONIO</t>
  </si>
  <si>
    <t>TECNICO EN ADMINISTRACION INDUSTRIAL</t>
  </si>
  <si>
    <t>46840486</t>
  </si>
  <si>
    <t>HUAYAMARES PARODI GIANMARCO ALEXANDER</t>
  </si>
  <si>
    <t>01115271</t>
  </si>
  <si>
    <t>HUAYAMI BARDALEZ MENES</t>
  </si>
  <si>
    <t>46640487</t>
  </si>
  <si>
    <t>HUAYANAY PORTUGAL FREDD ANTHONY</t>
  </si>
  <si>
    <t>ANALISTA TÉCNICO UD AREQUIPA</t>
  </si>
  <si>
    <t>29620136</t>
  </si>
  <si>
    <t>HUAYHUA CHISE PLACIDO</t>
  </si>
  <si>
    <t>TITULO PROFESIONAL EN INGENIERIA MECÁNICO ELECTRICISTA</t>
  </si>
  <si>
    <t>46062881</t>
  </si>
  <si>
    <t>HUAYHUA GABRIEL LIZBETH MARIA</t>
  </si>
  <si>
    <t>40416016</t>
  </si>
  <si>
    <t>HUAYHUAMEZA VALVERDE OSCAR HILARIO</t>
  </si>
  <si>
    <t>156-2021</t>
  </si>
  <si>
    <t>ENFERMERA/O OCUPACIONAL</t>
  </si>
  <si>
    <t>46704131</t>
  </si>
  <si>
    <t>HUAYLLACAYAN CCOYLLO SUSAN MELINA</t>
  </si>
  <si>
    <t>TITULO PROFESIONAL EN ENFERMERIA</t>
  </si>
  <si>
    <t>98-2021</t>
  </si>
  <si>
    <t>42546823</t>
  </si>
  <si>
    <t>HUERE CORDOVA CLEVER MAEL</t>
  </si>
  <si>
    <t>328-2021</t>
  </si>
  <si>
    <t>RESPONSABLE DE LA GESTIÓN OPERATIVA EN LA E.P. CIUDAD DE DIOS</t>
  </si>
  <si>
    <t>16531765</t>
  </si>
  <si>
    <t>HUIDOBRO QUIÑONES OSCAR DANIEL</t>
  </si>
  <si>
    <t>ASISTENTE ADMINISTRATIVO UD AREQUIPA</t>
  </si>
  <si>
    <t>48284867</t>
  </si>
  <si>
    <t>HUILLCA QUINTANILLA BELIZA JASMIN</t>
  </si>
  <si>
    <t>TECNICA EN SECRETARIADO INFORMATICO EJECUTIVO</t>
  </si>
  <si>
    <t>INSPECTOR EP HUATAYA (ACOS) HUARAL</t>
  </si>
  <si>
    <t>76516356</t>
  </si>
  <si>
    <t>HUIZA PEREZ LISSET FIORELLA</t>
  </si>
  <si>
    <t>BACHILLER EN ECONOMÍA Y FIINANZAS</t>
  </si>
  <si>
    <t>45498768</t>
  </si>
  <si>
    <t>HUIZA VARGAS SHAMIR</t>
  </si>
  <si>
    <t>45103706</t>
  </si>
  <si>
    <t>HURTADO CASANCA ELEAZAR</t>
  </si>
  <si>
    <t>70608082</t>
  </si>
  <si>
    <t>HURTADO HERNANDEZ PAUL JHONATAN</t>
  </si>
  <si>
    <t>APOYO EN LA GESTIÓN OPERATIVA DE LA E.P. AREQUIPA</t>
  </si>
  <si>
    <t>07761142</t>
  </si>
  <si>
    <t>HUYHUA RAMIREZ FREDDY HUGO</t>
  </si>
  <si>
    <t>41184569</t>
  </si>
  <si>
    <t>IBAÑEZ CUEVA NELSON HUGO</t>
  </si>
  <si>
    <t>44495799</t>
  </si>
  <si>
    <t>IBAÑEZ GONZALES JENNIFER GERALDINE</t>
  </si>
  <si>
    <t>BACHILLER DE DERECHO</t>
  </si>
  <si>
    <t>43324495</t>
  </si>
  <si>
    <t>IBARRA COAQUIRA HONY FRANKLIN</t>
  </si>
  <si>
    <t>BACHILLER DE ADMINISTRACION Y MARKETING</t>
  </si>
  <si>
    <t>62108809</t>
  </si>
  <si>
    <t>IBARRA SUPANTA OSHIN</t>
  </si>
  <si>
    <t>BACHILLER EN ADMINISTRACIÓN DE NEGOCIOS INTERNACIONALES</t>
  </si>
  <si>
    <t>40815313</t>
  </si>
  <si>
    <t>ICHPAS BUENDIA HECTOR</t>
  </si>
  <si>
    <t>43696098</t>
  </si>
  <si>
    <t>IDME BUSTINZA LUIS</t>
  </si>
  <si>
    <t>BACHILLER EN ARTE</t>
  </si>
  <si>
    <t>72170117</t>
  </si>
  <si>
    <t>IDROGO ESTELA KELY ANALI</t>
  </si>
  <si>
    <t>44414723</t>
  </si>
  <si>
    <t>IKEDA APARICIO YASMANI FRAY HILIN</t>
  </si>
  <si>
    <t>PROFESIONAL TECNICO EN GUIA OFICIAL DE TURISMO</t>
  </si>
  <si>
    <t>INSPECTOR CONDUCTOR UD ICA</t>
  </si>
  <si>
    <t>41998232</t>
  </si>
  <si>
    <t>ILASACA ZUASNABAR ANTHONY MARK</t>
  </si>
  <si>
    <t xml:space="preserve">BACHILLER EN DERECHO  </t>
  </si>
  <si>
    <t xml:space="preserve">TÉCNICO ADMINISTRATIVO I </t>
  </si>
  <si>
    <t>42229737</t>
  </si>
  <si>
    <t>ILLATOPA ROJAS LIZ CARMEN</t>
  </si>
  <si>
    <t>45205970</t>
  </si>
  <si>
    <t>ILLESCA CHAHUA JHONATAN EDWIN</t>
  </si>
  <si>
    <t>42735830</t>
  </si>
  <si>
    <t>INCA MAMANI ISAIAS JAVIER</t>
  </si>
  <si>
    <t>TÍTULO PROFESIONAL EN INGENIERÍA DE PRODUCCCIÓN Y SERVICIOS</t>
  </si>
  <si>
    <t>46350484</t>
  </si>
  <si>
    <t>INCISO BUSTAMANTE ERLITA YOVANA</t>
  </si>
  <si>
    <t>72201560</t>
  </si>
  <si>
    <t>INFANTE FIGUEROA LUIS FERNANDO</t>
  </si>
  <si>
    <t>TECNICO EN REDES Y COMUNICACIÓN</t>
  </si>
  <si>
    <t>136-2021</t>
  </si>
  <si>
    <t>ASISTENTE ADMINISTRATIVO - REGIÓN TACNA</t>
  </si>
  <si>
    <t>00499045</t>
  </si>
  <si>
    <t>INFANTE PILCO MILAGROS</t>
  </si>
  <si>
    <t>40586881</t>
  </si>
  <si>
    <t>INGA AVILA STEVE CLAUDIO</t>
  </si>
  <si>
    <t>17441989</t>
  </si>
  <si>
    <t>INGA GONZALES IVON INES</t>
  </si>
  <si>
    <t>41940501</t>
  </si>
  <si>
    <t>INGA SAAVEDRA KARL JEAN</t>
  </si>
  <si>
    <t>TITULO PROFESIONAL EN COMERCIO Y NEGOCIOS INTERNACIONALES</t>
  </si>
  <si>
    <t>CHOFERES - JUNÍN</t>
  </si>
  <si>
    <t>40096112</t>
  </si>
  <si>
    <t>INGAROCA CABALLERO JHON ALEX</t>
  </si>
  <si>
    <t>MECANICA AUTOMOTRIZ</t>
  </si>
  <si>
    <t>PROFESIONAL TÉCNICO DE MECANICA AUTOMOTRIZ</t>
  </si>
  <si>
    <t>70104786</t>
  </si>
  <si>
    <t>INJANTE PEREZ JULIO MIGUEL ANTONIO</t>
  </si>
  <si>
    <t>06026029</t>
  </si>
  <si>
    <t>INJANTE SALAZAR LUIS EZEQUIEL</t>
  </si>
  <si>
    <t>RESOLUTOR UD ICA</t>
  </si>
  <si>
    <t>46930668</t>
  </si>
  <si>
    <t>INJANTE SOTOMAYOR PIERINA NORA</t>
  </si>
  <si>
    <t>40005243</t>
  </si>
  <si>
    <t>IPARRAGUIRRE ALAN EISEN ISAAC</t>
  </si>
  <si>
    <t>TITULO PROFESIONAL DE INGENIERO DE TRANSPORTES</t>
  </si>
  <si>
    <t>47709695</t>
  </si>
  <si>
    <t>IRIGOIN BENAVIDES MILUSKA PIERINA</t>
  </si>
  <si>
    <t>295-2021</t>
  </si>
  <si>
    <t>48006518</t>
  </si>
  <si>
    <t>IRRAZABAL CAMARENA DAYANA</t>
  </si>
  <si>
    <t>EGRESADO DE INGENIERIA DE SISTEMAS</t>
  </si>
  <si>
    <t>INSPECTOR DE TRANSPORTE - REGIÓN LA LIBERTAD</t>
  </si>
  <si>
    <t>40200737</t>
  </si>
  <si>
    <t>IRRIBARREN OTINIANO CESAR EDUARDO</t>
  </si>
  <si>
    <t>TITULO PROFESIONAL DE INGENIERO DE SISTEMAS</t>
  </si>
  <si>
    <t>53 - INDETERMINADO</t>
  </si>
  <si>
    <t>43049526</t>
  </si>
  <si>
    <t>IZURIETA SANCHEZ EMILIO ENRIQUE</t>
  </si>
  <si>
    <t>APOYO A LA GESTIÓN OPERATIVA DE LA ESTACIÓN DE PESAJE CCATUYO</t>
  </si>
  <si>
    <t>29347353</t>
  </si>
  <si>
    <t>JACHO CCAMA ZENON CONSTANTINO</t>
  </si>
  <si>
    <t>TECNICO EN COMPUTACION E INFORMATICA.</t>
  </si>
  <si>
    <t>48465385</t>
  </si>
  <si>
    <t>JACINTO NAVARRO JOSE CESAR EDUARDO</t>
  </si>
  <si>
    <t>09550583</t>
  </si>
  <si>
    <t>JAEN ENRIQUEZ NESTOR TITO</t>
  </si>
  <si>
    <t>INGENIERIA INDUSTRIAL</t>
  </si>
  <si>
    <t>ESTUDIOS TRUNCOS DE  INGENIERIA INDUSTRIAL</t>
  </si>
  <si>
    <t>APOYO EN LA GESTIÓN OPERATIVA DE LA E.P. HUANCAYO</t>
  </si>
  <si>
    <t>21262570</t>
  </si>
  <si>
    <t>JAIME GAMARRA GUILLERMO ORLANDO</t>
  </si>
  <si>
    <t>TECNICO EN COMPUTACIÓN  E IINFORMATICA</t>
  </si>
  <si>
    <t>45346738</t>
  </si>
  <si>
    <t>JAIMES CHOQUE JOSE LUIS</t>
  </si>
  <si>
    <t>RESPONSABLE DE LA GESTIÓN OPERATIVA EN LA E.P. SICUYANI</t>
  </si>
  <si>
    <t>01325105</t>
  </si>
  <si>
    <t>JALLO COAQUIRA JUAN DAVID</t>
  </si>
  <si>
    <t>MAESTRIA EN CONTABILIDAD Y ADMINISTRACION</t>
  </si>
  <si>
    <t>APOYO AL CONTROL DE TRAFICO PESADO – JUNÍN</t>
  </si>
  <si>
    <t>45020344</t>
  </si>
  <si>
    <t>JARA MORA SERGIO ALEXIS</t>
  </si>
  <si>
    <t>46413794</t>
  </si>
  <si>
    <t>JAUREGUI PEREZ JEAN POOL MANUEL</t>
  </si>
  <si>
    <t>47367712</t>
  </si>
  <si>
    <t>JAVIER AGUERO LUZ CARINA</t>
  </si>
  <si>
    <t>40976160</t>
  </si>
  <si>
    <t>JAVIER NOLASCO WILLIANS GREGORIO</t>
  </si>
  <si>
    <t>ASISTENTE ADMINISTRATIVO UD CUSCO</t>
  </si>
  <si>
    <t>70552740</t>
  </si>
  <si>
    <t>JESUS VELASQUEZ ROCIO IVON</t>
  </si>
  <si>
    <t>TÍTULO PROFESIONAL EN INGENIERA DE SISTEMAS E INFORMATICA</t>
  </si>
  <si>
    <t>40968156</t>
  </si>
  <si>
    <t>JIMENEZ CHAPARRO JHANS EDMUNDO</t>
  </si>
  <si>
    <t>INSPECTOR DE TRANSPORTE – JUNÍN</t>
  </si>
  <si>
    <t>20405316</t>
  </si>
  <si>
    <t>JIMENEZ DIAZ MIZAEL PROSPERO</t>
  </si>
  <si>
    <t>EGRESADO DE INGENIERÍA AGRÓNOMA</t>
  </si>
  <si>
    <t>ANALISTA TÉCNICO UD HUÁNUCO</t>
  </si>
  <si>
    <t>44798163</t>
  </si>
  <si>
    <t>JIMENEZ PASTOR OSCAR ALONSO</t>
  </si>
  <si>
    <t>40066103</t>
  </si>
  <si>
    <t>JIMENEZ VELASCO PAUL CRISOSTOMO</t>
  </si>
  <si>
    <t>INSPECTOR CUSCO</t>
  </si>
  <si>
    <t>40784530</t>
  </si>
  <si>
    <t>JORDAN GUEVARA LUIS ALBERTO</t>
  </si>
  <si>
    <t>EJECUTIVO I DE ÓRGANO DE CONTROL INSTITUCIONAL</t>
  </si>
  <si>
    <t>10555068</t>
  </si>
  <si>
    <t>JUAREZ MARQUEZ JORGE AUGUSTO</t>
  </si>
  <si>
    <t>EGRESADO DE MAESTRÍA CONTABILIDAD Y FINANZAS</t>
  </si>
  <si>
    <t xml:space="preserve">CONDUCTOR </t>
  </si>
  <si>
    <t>10431216</t>
  </si>
  <si>
    <t>JUAREZ MARTINEZ JESUS EFRAIN</t>
  </si>
  <si>
    <t>45577232</t>
  </si>
  <si>
    <t>JUAREZ RENTERIA CRISTH ARTURO</t>
  </si>
  <si>
    <t>TITULO PROFESIONAL EN INGENIERIA EN ELECTRONICA Y TELECOMUNICACIONES</t>
  </si>
  <si>
    <t>ESPECIALISTA EN CONTRATACIONES</t>
  </si>
  <si>
    <t>42810545</t>
  </si>
  <si>
    <t>JUAREZ TORRES YONNY CARLOS</t>
  </si>
  <si>
    <t>31045227</t>
  </si>
  <si>
    <t>JUAREZ VERA JUSTINO</t>
  </si>
  <si>
    <t>TECNICO EN MECANICO DE AUTOMOTORES</t>
  </si>
  <si>
    <t>47391022</t>
  </si>
  <si>
    <t>JULCA ABARCA RENZO JONATHAN</t>
  </si>
  <si>
    <t>44544054</t>
  </si>
  <si>
    <t>JULCA AGAPITO RONALD</t>
  </si>
  <si>
    <t>42531834</t>
  </si>
  <si>
    <t>JULCA FLORES EVA YULIANA</t>
  </si>
  <si>
    <t>TITULO PROFESIONAL EN ADMINISTRACION DE NEGOCIOS INTERNACIONALES</t>
  </si>
  <si>
    <t>ASISTENTE ADMINISTRATIVO UD AYACUCHO</t>
  </si>
  <si>
    <t>70514760</t>
  </si>
  <si>
    <t>JURADO MENESES ANGEL GIORDANO</t>
  </si>
  <si>
    <t>154-2021</t>
  </si>
  <si>
    <t>47481716</t>
  </si>
  <si>
    <t>JUSTINIANO HUARANGA DAVID</t>
  </si>
  <si>
    <t>09075084</t>
  </si>
  <si>
    <t>JUSTO PEREZ JAVIER ALBERTO</t>
  </si>
  <si>
    <t>JEFE DE LA UD JUNIN</t>
  </si>
  <si>
    <t>23715331</t>
  </si>
  <si>
    <t>KOO AMBROSIO JOSE JAIME</t>
  </si>
  <si>
    <t>70999417</t>
  </si>
  <si>
    <t>LA HOZ GONZALES JULIO ALBERTO</t>
  </si>
  <si>
    <t>187-2021</t>
  </si>
  <si>
    <t>77554650</t>
  </si>
  <si>
    <t>LA RIVA HUAMANI HANSEL JOEL</t>
  </si>
  <si>
    <t>40022919</t>
  </si>
  <si>
    <t>LA RIVA QUIROZ CLAUDIA JACQUELINE</t>
  </si>
  <si>
    <t>09897613</t>
  </si>
  <si>
    <t>LA ROSA CASAS CESAR ALEX</t>
  </si>
  <si>
    <t>UNIVERSITARIO INCOMPLETO EN ECONOMIA</t>
  </si>
  <si>
    <t>245-2021</t>
  </si>
  <si>
    <t>41011465</t>
  </si>
  <si>
    <t>LA TORRE QUIROZ MARIA ZULEMA</t>
  </si>
  <si>
    <t>TITULO PROFESIONAL EN BIOLOGIA - MICROBIOLOGIA</t>
  </si>
  <si>
    <t>42643434</t>
  </si>
  <si>
    <t>LABRIN CORNEJO CARMEN LORENA</t>
  </si>
  <si>
    <t>99-2021</t>
  </si>
  <si>
    <t>GESTOR OPERATIVO UD HUÁNUCO</t>
  </si>
  <si>
    <t>44256470</t>
  </si>
  <si>
    <t>LAGUNA ORTEGA JORGE LUIS</t>
  </si>
  <si>
    <t>42156917</t>
  </si>
  <si>
    <t>LANDEO LOPEZ FRANKLIN</t>
  </si>
  <si>
    <t>45298476</t>
  </si>
  <si>
    <t>LANDEO RIVERA DANIEL GONZALO</t>
  </si>
  <si>
    <t>TÍTULO PROFESIONAL EN INGENIERIA DE SISTEMA</t>
  </si>
  <si>
    <t>CONDUCTOR UD PIURA</t>
  </si>
  <si>
    <t>48415894</t>
  </si>
  <si>
    <t>LARA MEJIA AILTHON RAY</t>
  </si>
  <si>
    <t xml:space="preserve">TECNICO EN MECANICA AUTOMOTRIZ </t>
  </si>
  <si>
    <t>72400442</t>
  </si>
  <si>
    <t>LARA OLAZABAL MELISSA STEPHANIE</t>
  </si>
  <si>
    <t>ASISTENTE TÉCNICO III EN CONTROL PATRIMONIAL</t>
  </si>
  <si>
    <t>09413208</t>
  </si>
  <si>
    <t>LARA PEREZ MARCO ANTONIO</t>
  </si>
  <si>
    <t>45325846</t>
  </si>
  <si>
    <t>LARICO LARICO EDWIN RUFO</t>
  </si>
  <si>
    <t>TITULO PROFESIONAL EN ADMINISTRACION Y MARKETING</t>
  </si>
  <si>
    <t>CHOFER PARA MINIBUS - REGIÓN LAMBAYEQUE</t>
  </si>
  <si>
    <t>16803515</t>
  </si>
  <si>
    <t>LARIOS MENDOZA JESUS ALEJANDRO</t>
  </si>
  <si>
    <t>TITULO TÉCNICO DE MECANICA AUTOMOTRIZ</t>
  </si>
  <si>
    <t>62 - INDETERMINADO</t>
  </si>
  <si>
    <t>46398803</t>
  </si>
  <si>
    <t>LAUCATA HUILLCA NANCY</t>
  </si>
  <si>
    <t>ANALISTA TÉCNICO UD UCAYALI</t>
  </si>
  <si>
    <t>44214029</t>
  </si>
  <si>
    <t>LAUPA ROMAN ALEX EDISON</t>
  </si>
  <si>
    <t>70441697</t>
  </si>
  <si>
    <t>LAURA FERNANDEZ MARISSA ODETTE</t>
  </si>
  <si>
    <t>TITULO PROFESIONAL EN CIENCIAS DE LA COMUNICACIÓN</t>
  </si>
  <si>
    <t>ESPECIALISTA EN TRANSPORTE</t>
  </si>
  <si>
    <t>45598541</t>
  </si>
  <si>
    <t>LAVADO MARQUEZ MISSAEL JESUS</t>
  </si>
  <si>
    <t>329-2021</t>
  </si>
  <si>
    <t>80445768</t>
  </si>
  <si>
    <t>LAVALLE RAMIREZ JORGE AMADOR</t>
  </si>
  <si>
    <t>JEFE DE GRUPO – REGIÓN JUNÍN</t>
  </si>
  <si>
    <t>44353574</t>
  </si>
  <si>
    <t>LAYME SANTOS ROBERT</t>
  </si>
  <si>
    <t>ABOGADO UD LIMA</t>
  </si>
  <si>
    <t>40383412</t>
  </si>
  <si>
    <t>LAYNES RIOS ELSA YANINA</t>
  </si>
  <si>
    <t>70870330</t>
  </si>
  <si>
    <t>LAZARO PUMA ELIZABETH</t>
  </si>
  <si>
    <t>70870331</t>
  </si>
  <si>
    <t>LAZARO PUMA LIVIA CARINA</t>
  </si>
  <si>
    <t>45349832</t>
  </si>
  <si>
    <t>LAZO CHUCHON AIXA KATHERINE</t>
  </si>
  <si>
    <t>41810875</t>
  </si>
  <si>
    <t>LAZO DIAZ OSBER HANS DIDIER</t>
  </si>
  <si>
    <t>PROFESIONAL TÉCNICO EN COMPUTACIÓN E INFORMÁTICA</t>
  </si>
  <si>
    <t>APOYO AL CONTROL DE TRAFICO PESADO –AREQUIPA</t>
  </si>
  <si>
    <t>29563393</t>
  </si>
  <si>
    <t>LAZO MOSCOSO HECTOR JAVIER</t>
  </si>
  <si>
    <t>TITULO TÉCNICO EN CIENCIAS AGROPECUARIAS</t>
  </si>
  <si>
    <t>APOYO AL CONTROL DE TRAFICO PESADO</t>
  </si>
  <si>
    <t>41755815</t>
  </si>
  <si>
    <t>LEANDRO ILDEFONSO JAIME FRANCO</t>
  </si>
  <si>
    <t>APOYO EN LA GESTIÓN OPERATIVA DE LA EP CERRO AZUL</t>
  </si>
  <si>
    <t>04222102</t>
  </si>
  <si>
    <t>LEANDRO ILDEFONSO ROLANDO</t>
  </si>
  <si>
    <t>46591333</t>
  </si>
  <si>
    <t>LEIVA CARRION RIGOBERTO JUNIOR</t>
  </si>
  <si>
    <t>70522288</t>
  </si>
  <si>
    <t>LEON ARGANDOÑA BRIZIC PAOLO</t>
  </si>
  <si>
    <t>70312341</t>
  </si>
  <si>
    <t>LEON BRAVO BRANDOL MAGNO</t>
  </si>
  <si>
    <t>41356149</t>
  </si>
  <si>
    <t>LEON GIL JOSE LUIS FRANCISCO</t>
  </si>
  <si>
    <t>INSPECTOR DE TRANSPORTE REGIÓN TUMBES</t>
  </si>
  <si>
    <t>72883557</t>
  </si>
  <si>
    <t>LEON RODRIGUEZ ALEXANDER VLADIMIR</t>
  </si>
  <si>
    <t>ASISTENTE DE GERENCIA</t>
  </si>
  <si>
    <t>TÍTULO TÉCNICO EN ASISTENCIA GERENCIA</t>
  </si>
  <si>
    <t>40714638</t>
  </si>
  <si>
    <t>LEVANO BAZAN JESUS EDUARDO MAXIMILIANO</t>
  </si>
  <si>
    <t>EGRESADO DE COMPUTACIÓN E INFORMATICA</t>
  </si>
  <si>
    <t>45604413</t>
  </si>
  <si>
    <t>LEVANO DUEÑAS ANGEL</t>
  </si>
  <si>
    <t>15426497</t>
  </si>
  <si>
    <t>LEYVA QUIROZ ROSA MARIBEL</t>
  </si>
  <si>
    <t>35 - INDETERMINADO</t>
  </si>
  <si>
    <t>41078460</t>
  </si>
  <si>
    <t>LEZCANO MENCHOLA RICARDO EMANUEL</t>
  </si>
  <si>
    <t>MAESTRO EN ADMINISTRACION DE NEGOCIOS - EXECUTIVE MBA</t>
  </si>
  <si>
    <t>41505503</t>
  </si>
  <si>
    <t>LI MONDRAGON ELIO DAVID</t>
  </si>
  <si>
    <t>CONDUCTOR UD PUNO</t>
  </si>
  <si>
    <t>01335977</t>
  </si>
  <si>
    <t>LIMAHUAYA FLORES CARLOS</t>
  </si>
  <si>
    <t>16777309</t>
  </si>
  <si>
    <t>LIMO ZELADA ALBERTO CECILIO</t>
  </si>
  <si>
    <t>APOYO EN LA GESTIÓN OPERATIVA DE LA E.P. ICA</t>
  </si>
  <si>
    <t>22297548</t>
  </si>
  <si>
    <t>LINARES DE LA CRUZ MOISES</t>
  </si>
  <si>
    <t>47133965</t>
  </si>
  <si>
    <t>LINDAO IZQUIERDO ANGGI MARIANELLA</t>
  </si>
  <si>
    <t>20112301</t>
  </si>
  <si>
    <t>LINDO OLIVERA LUZ ELIANA</t>
  </si>
  <si>
    <t>74075748</t>
  </si>
  <si>
    <t>LINGAN LEON DIEGO JESUS</t>
  </si>
  <si>
    <t>293-2021</t>
  </si>
  <si>
    <t>46943984</t>
  </si>
  <si>
    <t>LINO QUICHE WILFREDO JAVIER</t>
  </si>
  <si>
    <t>40143468</t>
  </si>
  <si>
    <t>LIVIA QUIQUIA CARMEN AURELIA</t>
  </si>
  <si>
    <t>16176189</t>
  </si>
  <si>
    <t>LIVIA RIQUEZ JESUS</t>
  </si>
  <si>
    <t>EGRESADO</t>
  </si>
  <si>
    <t>16750043</t>
  </si>
  <si>
    <t>LIZA QUESQUEN GENARO</t>
  </si>
  <si>
    <t>00833055</t>
  </si>
  <si>
    <t>LIZANA LIZANA HORACIO</t>
  </si>
  <si>
    <t>ASISTENTE TECNICO</t>
  </si>
  <si>
    <t>73969204</t>
  </si>
  <si>
    <t>LIZANA TOLEDO LIBNY BERLIZAIT</t>
  </si>
  <si>
    <t>003623098</t>
  </si>
  <si>
    <t>LIZARDO PARRA SHALOME CHIQUINQUIRA</t>
  </si>
  <si>
    <t>ESTUDIANTE DE DERECHO Y CIENCIAS POLITICAS</t>
  </si>
  <si>
    <t>235-2021</t>
  </si>
  <si>
    <t>48271176</t>
  </si>
  <si>
    <t>LLACCHUA IMAN WILDER ROY</t>
  </si>
  <si>
    <t>EGRESADO EN INGENIERO DE TRANSPORTES</t>
  </si>
  <si>
    <t>257-2021</t>
  </si>
  <si>
    <t>46906586</t>
  </si>
  <si>
    <t>LLANQUI MERMA MIGUEL ANGEL</t>
  </si>
  <si>
    <t>45331765</t>
  </si>
  <si>
    <t>LLERENA FRISANCHO SILVIA LETICIA</t>
  </si>
  <si>
    <t>47842933</t>
  </si>
  <si>
    <t>LLICAHUA PACCOSONCCO EDITH PILAR</t>
  </si>
  <si>
    <t>44206454</t>
  </si>
  <si>
    <t>LLOVERA MARCELO MARINA JACKELYN</t>
  </si>
  <si>
    <t>BACHILER EN ECONOMIA</t>
  </si>
  <si>
    <t>07335105</t>
  </si>
  <si>
    <t>LLUNCOR CASTILLO JOSE FELIX</t>
  </si>
  <si>
    <t>72789589</t>
  </si>
  <si>
    <t>LOAYZA ALVAREZ DAVID ABRAHAM</t>
  </si>
  <si>
    <t>TITULO PROFESIONAL EN INGENIERA DE TRANSPORTES</t>
  </si>
  <si>
    <t>254-2021</t>
  </si>
  <si>
    <t>ANALISTA LEGAL I</t>
  </si>
  <si>
    <t>44160328</t>
  </si>
  <si>
    <t>LOAYZA PLASENCIA ANGEL ANDRES</t>
  </si>
  <si>
    <t>45459041</t>
  </si>
  <si>
    <t>LOAYZA SONCO PERCY GERMAN</t>
  </si>
  <si>
    <t>ANALISTA EN INTEGRIDAD Y ANTICORRUPCIÓN</t>
  </si>
  <si>
    <t>77034036</t>
  </si>
  <si>
    <t>LOO ARIAS ZULLY MILAGROS</t>
  </si>
  <si>
    <t>26686696</t>
  </si>
  <si>
    <t>LOPEZ AGUILAR EDWIN ELMER</t>
  </si>
  <si>
    <t>ESTUDIANTE UNIVERSITARIO ECONOMÍA</t>
  </si>
  <si>
    <t>10436288</t>
  </si>
  <si>
    <t>LOPEZ ALEJOS JESUS EUSTAQUIO</t>
  </si>
  <si>
    <t>TECNICO DE CONTABILIDAD EMPRESARIAL</t>
  </si>
  <si>
    <t>70448510</t>
  </si>
  <si>
    <t>LOPEZ BOÑON CHARLE LUCHANO</t>
  </si>
  <si>
    <t>44008278</t>
  </si>
  <si>
    <t>LOPEZ BOULANGGER LUIS WILLAMS</t>
  </si>
  <si>
    <t>TITULO EN CIENCIAS MARITIMAS NAVALES</t>
  </si>
  <si>
    <t>72190277</t>
  </si>
  <si>
    <t>LOPEZ CHUAN DAISY LETICIA</t>
  </si>
  <si>
    <t>181-2021</t>
  </si>
  <si>
    <t>40691664</t>
  </si>
  <si>
    <t>LOPEZ COLCHADO YEIMIS GARDENIA</t>
  </si>
  <si>
    <t>WEB MASTER</t>
  </si>
  <si>
    <t>41689713</t>
  </si>
  <si>
    <t>LOPEZ HUACHACA ALEX WILLIAM</t>
  </si>
  <si>
    <t>PROFESIONAL TÉCNICO EN COMUNICACIÓN E INFORMÁTICA</t>
  </si>
  <si>
    <t>41604364</t>
  </si>
  <si>
    <t>LOPEZ HUAMANRAYME FREDY</t>
  </si>
  <si>
    <t>TITULO PROFESIONAL EN INGENIERIA GEOLOGICA</t>
  </si>
  <si>
    <t>RESOLUTOR UD MADRE DE DIOS</t>
  </si>
  <si>
    <t>41732182</t>
  </si>
  <si>
    <t>LOPEZ MALAGA MICAELA SEGUNDA</t>
  </si>
  <si>
    <t>73518734</t>
  </si>
  <si>
    <t>LOPEZ MAYORCA OSCAR ANTHONY</t>
  </si>
  <si>
    <t>44337124</t>
  </si>
  <si>
    <t>LOPEZ OVIEDO GIOVANNA</t>
  </si>
  <si>
    <t>70006427</t>
  </si>
  <si>
    <t>LOPEZ QUIÑONES LUIS ALBERTO</t>
  </si>
  <si>
    <t>45450095</t>
  </si>
  <si>
    <t>LOPEZ RIVEIRO MENG STE</t>
  </si>
  <si>
    <t>AUXILIAR LEGAL</t>
  </si>
  <si>
    <t>73325702</t>
  </si>
  <si>
    <t>LOPEZ ROJAS SOFIA ALEJANDRA</t>
  </si>
  <si>
    <t>ESTUDIANTE DE DERECHO VIII CICLO</t>
  </si>
  <si>
    <t>240-2021</t>
  </si>
  <si>
    <t>SOPORTE TECNICO INFORMATICO Y REDES</t>
  </si>
  <si>
    <t>25836639</t>
  </si>
  <si>
    <t>LOPEZ RUIDIAS GIANCARLO</t>
  </si>
  <si>
    <t>42670905</t>
  </si>
  <si>
    <t>LOPEZ SUAREZ JOSEPH EDWARD</t>
  </si>
  <si>
    <t>BACHILLER EN INGENIERÍA ELECTRÓNICA</t>
  </si>
  <si>
    <t>INSPECTOR EP CIUDAD DE DIOS</t>
  </si>
  <si>
    <t>74065351</t>
  </si>
  <si>
    <t>LOPEZ TANTA DANY DAVID</t>
  </si>
  <si>
    <t>43115539</t>
  </si>
  <si>
    <t>LOPEZ TITO JABEL ADRIAN</t>
  </si>
  <si>
    <t>TITULO PROFESIONAL EN INGENIERIA ESTADISTICA E INFORMATICA</t>
  </si>
  <si>
    <t>46055446</t>
  </si>
  <si>
    <t>LOPEZ VALDIVIA JULIO EDGAR</t>
  </si>
  <si>
    <t>BACHILLER EN CIENCIAS BIOLÓGICAS</t>
  </si>
  <si>
    <t>44655934</t>
  </si>
  <si>
    <t>LORA HUANAY MARIA CECILIA</t>
  </si>
  <si>
    <t>71041165</t>
  </si>
  <si>
    <t>LOVERA SALAS KARLA VERONICA</t>
  </si>
  <si>
    <t>72837155</t>
  </si>
  <si>
    <t>LOYOLA RENGIFO LUIS JAVIER</t>
  </si>
  <si>
    <t>73257041</t>
  </si>
  <si>
    <t>LOZA CUENTAS JORGE ABDUL</t>
  </si>
  <si>
    <t>BACHILLER EN INGENIERIA AMBIENTAL</t>
  </si>
  <si>
    <t>21880362</t>
  </si>
  <si>
    <t>LOZA PILLACA EDGAR CESAR</t>
  </si>
  <si>
    <t>40106881</t>
  </si>
  <si>
    <t>LOZANO BARANDIARAN ANGEL RAFAEL</t>
  </si>
  <si>
    <t>TECNICO DE ADMINISTRACION</t>
  </si>
  <si>
    <t>92 - INDETERMINADO</t>
  </si>
  <si>
    <t>74614312</t>
  </si>
  <si>
    <t>LOZANO CORDOVA RUBI</t>
  </si>
  <si>
    <t>227-2021</t>
  </si>
  <si>
    <t>TÉCNICO III EN DISEÑO GRÁFICO</t>
  </si>
  <si>
    <t>47250658</t>
  </si>
  <si>
    <t>LOZANO MONTOYA ALESSANDRO JAVIER</t>
  </si>
  <si>
    <t>TITULO PROFESIONAL EN DISEÑO PUBLICITARIO</t>
  </si>
  <si>
    <t>47109227</t>
  </si>
  <si>
    <t>LUDEÑA LOPEZ JACK ALEXANDER</t>
  </si>
  <si>
    <t>TITULO PROFESIONAL EN INGENIERIA MECANICA-ELECTRICA</t>
  </si>
  <si>
    <t>RESOLUTOR UD JUNÍN</t>
  </si>
  <si>
    <t>20105098</t>
  </si>
  <si>
    <t>LUDEÑA LOPEZ JULIO ALBERTO</t>
  </si>
  <si>
    <t>46404276</t>
  </si>
  <si>
    <t>LUJAN LOPEZ GRACE LUCERO</t>
  </si>
  <si>
    <t>DIGITALIZADOR</t>
  </si>
  <si>
    <t>43144844</t>
  </si>
  <si>
    <t>LUJAN MUÑOZ ALBERTO</t>
  </si>
  <si>
    <t>TITULO PROFESIONAL EN HISTORIA</t>
  </si>
  <si>
    <t>45495676</t>
  </si>
  <si>
    <t>LUJANO ACERO GIANNY FASHION</t>
  </si>
  <si>
    <t>ESPECIALISTA EN CONTROL PREVIO</t>
  </si>
  <si>
    <t>43685831</t>
  </si>
  <si>
    <t>LUME QUISPE ALVARO MANUEL</t>
  </si>
  <si>
    <t>TITULO UNIVERSITARIO CONTADOR PUBLICO COLEGIADO</t>
  </si>
  <si>
    <t>INSPECTOR TUMBES</t>
  </si>
  <si>
    <t>44947327</t>
  </si>
  <si>
    <t>LUNA AGUIRRE JESUS MANUEL</t>
  </si>
  <si>
    <t>INSPECTOR - SAN MARTIN</t>
  </si>
  <si>
    <t>40664176</t>
  </si>
  <si>
    <t>LUNA ALEMAN ROMMEL RODOLFO</t>
  </si>
  <si>
    <t>10332321</t>
  </si>
  <si>
    <t>LUNA BRAVO ABEL</t>
  </si>
  <si>
    <t>40717351</t>
  </si>
  <si>
    <t>LUNA GAMARRA LISBETH MARINA</t>
  </si>
  <si>
    <t>41433317</t>
  </si>
  <si>
    <t>LUNA GOMEZ CIMZIA KATHERINA</t>
  </si>
  <si>
    <t>45526879</t>
  </si>
  <si>
    <t>LUNA VERDE YANETH PATRICIA</t>
  </si>
  <si>
    <t>CONDUCTOR UD AYACUCHO</t>
  </si>
  <si>
    <t>28294212</t>
  </si>
  <si>
    <t>LUZA HINOSTROZA OSCAR</t>
  </si>
  <si>
    <t>42583662</t>
  </si>
  <si>
    <t>MACALUPU PAICO JHONY JOEL</t>
  </si>
  <si>
    <t>TITULO PROFESIONAL EN INGENIERIA AGROINDUSTRAL</t>
  </si>
  <si>
    <t>GESTOR OPERATIVO UD PIURA</t>
  </si>
  <si>
    <t>41641977</t>
  </si>
  <si>
    <t>MACALUPU SOTO JUSTO JAVIER</t>
  </si>
  <si>
    <t>10126603</t>
  </si>
  <si>
    <t>MACAZANA FERNANDEZ YSAAC CARLOS</t>
  </si>
  <si>
    <t xml:space="preserve">CONDUCTOR UD PUNO </t>
  </si>
  <si>
    <t>40724411</t>
  </si>
  <si>
    <t>MACHACA SOSA MANUEL</t>
  </si>
  <si>
    <t>09066726</t>
  </si>
  <si>
    <t>MADGE SORIA JOSE ANTONIO</t>
  </si>
  <si>
    <t>APOYOS EN LA GESTIÓN OPERATIVA – AYACUCHO - PESAJE IZCAHUACA</t>
  </si>
  <si>
    <t>24715492</t>
  </si>
  <si>
    <t>MADZANI APAZA ALBERTO</t>
  </si>
  <si>
    <t>PROFESIONAL TÉCNICO DE CONTABILIDAD</t>
  </si>
  <si>
    <t>70447347</t>
  </si>
  <si>
    <t>MAGALLANES SALAZAR LUIS ALONSO</t>
  </si>
  <si>
    <t>TÉCNICO EN ADMINISTRACIÓN</t>
  </si>
  <si>
    <t>302-2021</t>
  </si>
  <si>
    <t>10520432</t>
  </si>
  <si>
    <t>MAGUIÑA ALVARADO OSCAR RAUL</t>
  </si>
  <si>
    <t>42649782</t>
  </si>
  <si>
    <t>MAGUIÑA YLLA LUCIA DE LOS MILAGROS</t>
  </si>
  <si>
    <t>44305130</t>
  </si>
  <si>
    <t>MALCA COTRINA JORGE LUIS</t>
  </si>
  <si>
    <t>42024298</t>
  </si>
  <si>
    <t>MALCA PEREZ ELIAS</t>
  </si>
  <si>
    <t>70232485</t>
  </si>
  <si>
    <t>MALCA VICENTE JHOANA CRISTINA</t>
  </si>
  <si>
    <t>43521745</t>
  </si>
  <si>
    <t>MALLQUI RUIZ RUSSELL MAYNER</t>
  </si>
  <si>
    <t>40782779</t>
  </si>
  <si>
    <t>MALPARTIDA GALVAN DANTE</t>
  </si>
  <si>
    <t>EGRESADO UNIVERSITARIO EN CONTABILIDAD</t>
  </si>
  <si>
    <t>42072639</t>
  </si>
  <si>
    <t>MALPARTIDA MALPARTIDA JOSE LUIS</t>
  </si>
  <si>
    <t>70656000</t>
  </si>
  <si>
    <t>MAMANI ACOSTA JAKELIN ROSARIO</t>
  </si>
  <si>
    <t>40348911</t>
  </si>
  <si>
    <t>MAMANI ACSARA ALBERTO</t>
  </si>
  <si>
    <t>45959510</t>
  </si>
  <si>
    <t>MAMANI APAZA EDILBERTO</t>
  </si>
  <si>
    <t>BACHILLER EN ANTROPOLOGÍA</t>
  </si>
  <si>
    <t>24000944</t>
  </si>
  <si>
    <t>MAMANI CAMERO GENNIFER JOHANNA</t>
  </si>
  <si>
    <t>43522834</t>
  </si>
  <si>
    <t>MAMANI CCAMA JESUS ESLIN</t>
  </si>
  <si>
    <t>46384874</t>
  </si>
  <si>
    <t>MAMANI CHATA LUIS ALBERTO</t>
  </si>
  <si>
    <t>48307137</t>
  </si>
  <si>
    <t>MAMANI CHURA JOEL</t>
  </si>
  <si>
    <t>40058413</t>
  </si>
  <si>
    <t>MAMANI CONDORI EDWIN</t>
  </si>
  <si>
    <t>42908580</t>
  </si>
  <si>
    <t>MAMANI CORONADO WILFREDO</t>
  </si>
  <si>
    <t>BACHILLER EN INGENIERÍA CIVIL</t>
  </si>
  <si>
    <t>76204222</t>
  </si>
  <si>
    <t>MAMANI HUANCA AMELY LISVEL</t>
  </si>
  <si>
    <t>BACHILLER EN INGENIERIA QUIMICA</t>
  </si>
  <si>
    <t>47902694</t>
  </si>
  <si>
    <t>MAMANI MARON MARIA MARYORI</t>
  </si>
  <si>
    <t>71056591</t>
  </si>
  <si>
    <t>MAMANI MEJIA GRECIA CECILIA DEL PILAR</t>
  </si>
  <si>
    <t>46875092</t>
  </si>
  <si>
    <t>MAMANI QUISPE EDWIN IVAN</t>
  </si>
  <si>
    <t>74217753</t>
  </si>
  <si>
    <t>MAMANI QUISPE VANESSA YOVANA</t>
  </si>
  <si>
    <t>44985830</t>
  </si>
  <si>
    <t>MAMANI RAMOS ROANY MICHAEL</t>
  </si>
  <si>
    <t>TITULO PROFESIONAL EN INGENIERIA DE ADMINISTRACION</t>
  </si>
  <si>
    <t>47657938</t>
  </si>
  <si>
    <t>MAMANI YERBA JHON ELVIS</t>
  </si>
  <si>
    <t>BACHILLER EN ADMINISTRACIÓN Y MARKETING</t>
  </si>
  <si>
    <t>70448677</t>
  </si>
  <si>
    <t>MAMONTE CADENILLAS KARLA RAQUEL</t>
  </si>
  <si>
    <t>42982205</t>
  </si>
  <si>
    <t>MANRIQUE GUTIERREZ HELEN SEILA</t>
  </si>
  <si>
    <t>46100444</t>
  </si>
  <si>
    <t>MANRIQUE NOVOA RENZO JESUS</t>
  </si>
  <si>
    <t>46719454</t>
  </si>
  <si>
    <t>MANTARI HIDALGO ERICK SAUL</t>
  </si>
  <si>
    <t>230-2021</t>
  </si>
  <si>
    <t>40753322</t>
  </si>
  <si>
    <t>MANYARI MENDOZA ROMMY DELFINA</t>
  </si>
  <si>
    <t>72970050</t>
  </si>
  <si>
    <t>MAQUERA LLAMPAZO IVAN DENIS</t>
  </si>
  <si>
    <t>TITULO PROFESIONAL EN CIENCIAS CONTABLES Y FINANCIERAS</t>
  </si>
  <si>
    <t>45676913</t>
  </si>
  <si>
    <t>MAQUERA MARCA LUZ MARINA</t>
  </si>
  <si>
    <t xml:space="preserve">JEFE DE GRUPO – REGIÓN LIMA </t>
  </si>
  <si>
    <t>10348439</t>
  </si>
  <si>
    <t>MAR PONCE JORGE LUIS</t>
  </si>
  <si>
    <t>43857072</t>
  </si>
  <si>
    <t>MARAVI CANALES CARLOS ALBERTO</t>
  </si>
  <si>
    <t>47270885</t>
  </si>
  <si>
    <t>MARCA CONDORI ELMER</t>
  </si>
  <si>
    <t>76805079</t>
  </si>
  <si>
    <t>MARCA HUACANI DAVIER JOEL</t>
  </si>
  <si>
    <t>45780179</t>
  </si>
  <si>
    <t>MARCA PECEROS MICHAEL</t>
  </si>
  <si>
    <t>70137122</t>
  </si>
  <si>
    <t>MARCELIANO PEREZ NAYROBE OLISES</t>
  </si>
  <si>
    <t>TÍTULO PROFESIONA EN INGENIERIA DE SISTEMAS E INFORMATICA</t>
  </si>
  <si>
    <t>SECRETARIO TÉCNICO</t>
  </si>
  <si>
    <t>45602748</t>
  </si>
  <si>
    <t>MARCELO ARDILES PILAR JOSEFINA</t>
  </si>
  <si>
    <t>JEFE DE LA UD PIURA</t>
  </si>
  <si>
    <t>02822241</t>
  </si>
  <si>
    <t>MARCHAN GONZALES GERSON CLODOALDO</t>
  </si>
  <si>
    <t>15740628</t>
  </si>
  <si>
    <t>MARCOS LLONTOP RAUL IVAN</t>
  </si>
  <si>
    <t>08781504</t>
  </si>
  <si>
    <t>MARCOS NAVARRETE LUIS ALBERTO</t>
  </si>
  <si>
    <t>TÍTULO PROFESIONAL EN MEDICINA - CIRUJIA</t>
  </si>
  <si>
    <t>64-2021</t>
  </si>
  <si>
    <t>42919636</t>
  </si>
  <si>
    <t>MARCOS SANCHEZ MORENO NESTOR</t>
  </si>
  <si>
    <t>08690633</t>
  </si>
  <si>
    <t>MARIN DAVILA JOSE EDGAR</t>
  </si>
  <si>
    <t>SUPERVISOR UD APURIMAC</t>
  </si>
  <si>
    <t>45356568</t>
  </si>
  <si>
    <t>MARIN VIVAS MESIAS YONY</t>
  </si>
  <si>
    <t>RESPONSABLE DE LA GESTIÓN OPERATIVA EN LA E.P. YANAG</t>
  </si>
  <si>
    <t>09067244</t>
  </si>
  <si>
    <t>MARINA CASIQUE JUAN JOSE</t>
  </si>
  <si>
    <t>TITULO UNIVERSITARIO DE INGENIERIA INDUSTRIAL</t>
  </si>
  <si>
    <t>46558797</t>
  </si>
  <si>
    <t>MARLO SANCHEZ WILMER</t>
  </si>
  <si>
    <t>10469709</t>
  </si>
  <si>
    <t>MARQUEZ PIZARRO VICTOR</t>
  </si>
  <si>
    <t>TECNICO EN IDIOMAS</t>
  </si>
  <si>
    <t>INSPECTOR DE TRANSPORTE - REGIÓN AREQUIPA</t>
  </si>
  <si>
    <t>29327433</t>
  </si>
  <si>
    <t>MARROQUIN QUISPE GIOVANNA</t>
  </si>
  <si>
    <t>EGRESADO DE SOCIOLOGÍA</t>
  </si>
  <si>
    <t>46251431</t>
  </si>
  <si>
    <t>MARROQUIN RETAMOZO DARIYL YEFRIY</t>
  </si>
  <si>
    <t>TITULO PROFESIONAL EN INGENIERÍA DE TRANSPORTES</t>
  </si>
  <si>
    <t>47171088</t>
  </si>
  <si>
    <t>MARTINEZ APARCANA SUSANA MARITE</t>
  </si>
  <si>
    <t>EGRESADO DE PERIODISMO AUDIOVISUAL</t>
  </si>
  <si>
    <t>09904941</t>
  </si>
  <si>
    <t>MARTINEZ CCOYCCA GINA PAOLA</t>
  </si>
  <si>
    <t>ESTUDIANTE TÉCNICO EN ADMINISTRACIÒN DE EMPRESAS</t>
  </si>
  <si>
    <t xml:space="preserve">ASISTENTE ADMINISTRATIVO  </t>
  </si>
  <si>
    <t>ASISTENTE EJECUTIVO</t>
  </si>
  <si>
    <t>10193865</t>
  </si>
  <si>
    <t>MARTINEZ FERNANDEZ CARMEN ROSA</t>
  </si>
  <si>
    <t>SECRETARIADO EJECUTIVO</t>
  </si>
  <si>
    <t>46468110</t>
  </si>
  <si>
    <t>MARTINEZ MELO EDSON MANUEL</t>
  </si>
  <si>
    <t>41185084</t>
  </si>
  <si>
    <t>MARTINEZ NUÑEZ ALVARO PAOLO</t>
  </si>
  <si>
    <t>GERENTA DE SUPERVISIÓN Y FISCALIZACIÓN</t>
  </si>
  <si>
    <t>09664476</t>
  </si>
  <si>
    <t>MARTINEZ OSORIO JOSE LUIS</t>
  </si>
  <si>
    <t>APOYO AL CONTROL DE TRAFICO PESADO EN LA E.P. SERPENTÍN</t>
  </si>
  <si>
    <t>41909151</t>
  </si>
  <si>
    <t>MARTINEZ PEÑARAN JOHN MISAEL</t>
  </si>
  <si>
    <t>AUXILIAR</t>
  </si>
  <si>
    <t>43340297</t>
  </si>
  <si>
    <t>MARTINEZ QUIROZ FELIPE</t>
  </si>
  <si>
    <t>TECNICO SECRETARIADO ADMINISTRATIVO</t>
  </si>
  <si>
    <t>75352397</t>
  </si>
  <si>
    <t>MARTINEZ YLLA LEONARDO ALEXIS</t>
  </si>
  <si>
    <t>ESTUDIANTE DE ADMINISTRACIÓN DE EMPRESAS</t>
  </si>
  <si>
    <t>TÉCNICO ADMINISTRATIVO I</t>
  </si>
  <si>
    <t>44686050</t>
  </si>
  <si>
    <t>MATENCIO MONTERO CINTHIA</t>
  </si>
  <si>
    <t>TITULO PROFESIONAL EN  ADMINISTRACIÓN DE TURISMO</t>
  </si>
  <si>
    <t>ANALISTA EN INTEGRIDAD Y ANTICORRUPCION</t>
  </si>
  <si>
    <t>42831200</t>
  </si>
  <si>
    <t>MATEO SORIANO JAVIER HILDEBRANDO</t>
  </si>
  <si>
    <t>19881200</t>
  </si>
  <si>
    <t>MATOS CORDOVA MANUEL LUIS</t>
  </si>
  <si>
    <t>BACHILLER EN ING. DE MINAS</t>
  </si>
  <si>
    <t>19875405</t>
  </si>
  <si>
    <t>MATOS YACHI RILDO</t>
  </si>
  <si>
    <t xml:space="preserve">TITULO PROFESIONAL EN INGENIERIA ELECTRICISTA </t>
  </si>
  <si>
    <t>44643682</t>
  </si>
  <si>
    <t>MATTOS ESCOBEDO DINA MIRELLA</t>
  </si>
  <si>
    <t>46021265</t>
  </si>
  <si>
    <t>MAURICIO ALTAMIRANO PAUL ANDERSON</t>
  </si>
  <si>
    <t>41994200</t>
  </si>
  <si>
    <t>MAURICIO NEYRA CRISTHIAN MIKAHEL</t>
  </si>
  <si>
    <t>ENSAMBLAJE, MANTENIMIENTO Y CONECTIVIDAD DE EQUIPOS DE CÓMPUTO</t>
  </si>
  <si>
    <t>TECNICO DE ENSAMBLAJE, MANTENIMIENTO Y CONECTIVIDAD DE EQUIPOS DE CÓMPUTO</t>
  </si>
  <si>
    <t>45504696</t>
  </si>
  <si>
    <t>MAURICIO SALAZAR CARLA MELISSA</t>
  </si>
  <si>
    <t>322-2021</t>
  </si>
  <si>
    <t>ABOGADO UD CUSCO</t>
  </si>
  <si>
    <t>44131795</t>
  </si>
  <si>
    <t>MAXDEO QUISPE WILFREDO</t>
  </si>
  <si>
    <t xml:space="preserve">TITULO PROFESIONAL EN DERECHO   </t>
  </si>
  <si>
    <t>70512206</t>
  </si>
  <si>
    <t>MAYHUASCA FERNANDEZ JESSICA AIDA</t>
  </si>
  <si>
    <t>INSPECTOR DE TRANSPORTE (C) - CUSCO</t>
  </si>
  <si>
    <t>42289365</t>
  </si>
  <si>
    <t>MAYHUIRE GOMEZ FABIAN</t>
  </si>
  <si>
    <t>ESPECIALISTA I RESPONSABLE EN CONTROL PATRIMONIAL</t>
  </si>
  <si>
    <t>10453864</t>
  </si>
  <si>
    <t>MAYORCA ORIHUELA SONIA JUDITH</t>
  </si>
  <si>
    <t>70664251</t>
  </si>
  <si>
    <t>MAZA PERICHE JESUS JOEL</t>
  </si>
  <si>
    <t>TITULO PROFESIONAL EN INGENIERIA ESTADISTICA</t>
  </si>
  <si>
    <t>42408528</t>
  </si>
  <si>
    <t>MECA AGURTO LIZ BRIGITTE</t>
  </si>
  <si>
    <t>25850514</t>
  </si>
  <si>
    <t>MEDINA ALVARADO FRANCISCO MANUEL</t>
  </si>
  <si>
    <t>45822440</t>
  </si>
  <si>
    <t>MEDINA CARPIO HEINER WEDER</t>
  </si>
  <si>
    <t>72280759</t>
  </si>
  <si>
    <t>MEDINA CHAUCA JHONATAN JOSE</t>
  </si>
  <si>
    <t>TITULO PROFESIONAL EN ENERGIA</t>
  </si>
  <si>
    <t>41867383</t>
  </si>
  <si>
    <t>MEDINA CHUQUILLANQUI JAIME ALEXANDER</t>
  </si>
  <si>
    <t>311-2021</t>
  </si>
  <si>
    <t>48677088</t>
  </si>
  <si>
    <t>MEDINA CRUZADO RAQUEL</t>
  </si>
  <si>
    <t>71747059</t>
  </si>
  <si>
    <t>MEDINA FUENTES VALERIN CRISTINA</t>
  </si>
  <si>
    <t>46692058</t>
  </si>
  <si>
    <t>MEDINA HUAMANI LILIAN MILAGROS</t>
  </si>
  <si>
    <t>GESTOR OPERATIVO - PUNO</t>
  </si>
  <si>
    <t>43537457</t>
  </si>
  <si>
    <t>MEDINA ORTIZ JUNIOR ENRIQUE</t>
  </si>
  <si>
    <t>18198293</t>
  </si>
  <si>
    <t>MEDINA QUEVEDO CHRISTIAN SIGIFREDO</t>
  </si>
  <si>
    <t>TITULO PROFESIONAL EN INGENIERÍA MECÁNICA</t>
  </si>
  <si>
    <t>40280851</t>
  </si>
  <si>
    <t>MEDINA TORRES FRANKLIN EDGARD</t>
  </si>
  <si>
    <t>70663125</t>
  </si>
  <si>
    <t>MEDINA TORRES RAISSA FERNANDA</t>
  </si>
  <si>
    <t>41983092</t>
  </si>
  <si>
    <t>MEDINA VARGAS ALAN MANUEL</t>
  </si>
  <si>
    <t>70681545</t>
  </si>
  <si>
    <t>MEJIA AGUILAR LINDA LUCIA</t>
  </si>
  <si>
    <t>47970298</t>
  </si>
  <si>
    <t>MEJIA ARCOS ROSA ANGELA</t>
  </si>
  <si>
    <t>40119812</t>
  </si>
  <si>
    <t>MEJIA LOAYZA MONICA MARLENE</t>
  </si>
  <si>
    <t>BACHILLER EN TURISMO Y HOTELERIA</t>
  </si>
  <si>
    <t>INSPECTOR DE TRANSPORTE (C) - TACNA</t>
  </si>
  <si>
    <t>41249184</t>
  </si>
  <si>
    <t>MEJIA MAMANI WILBER MARCOS</t>
  </si>
  <si>
    <t>COORDINADOR ADMINISTRATIVO - AREQUIPA</t>
  </si>
  <si>
    <t>29672125</t>
  </si>
  <si>
    <t>MEJIA MEJIA RAUL SABINO</t>
  </si>
  <si>
    <t xml:space="preserve">TITULO PROFESIONAL EN ADMINISTRACION  </t>
  </si>
  <si>
    <t>45286694</t>
  </si>
  <si>
    <t>MELENDEZ ESPINOZA JORGE LUIS</t>
  </si>
  <si>
    <t>306-2021</t>
  </si>
  <si>
    <t>JEFE DE GRUPO REGIÓN AREQUIPA</t>
  </si>
  <si>
    <t>00676621</t>
  </si>
  <si>
    <t>MELGAR TELLEZ EINER ROBERTO</t>
  </si>
  <si>
    <t>TÍTULO PROFESIONAL EN EDUCACIÓN PRIMARIA</t>
  </si>
  <si>
    <t>42091038</t>
  </si>
  <si>
    <t>MELGAREJO ESPINOZA JAVIER FLORENTINO</t>
  </si>
  <si>
    <t>45927881</t>
  </si>
  <si>
    <t>MELGAREJO JULCA EVA NOEMI</t>
  </si>
  <si>
    <t>47348680</t>
  </si>
  <si>
    <t>MELGAREJO MONTENEGRO CELINDA VICTORIA</t>
  </si>
  <si>
    <t>09944551</t>
  </si>
  <si>
    <t>MELGAREJO TORRES CARLOS ALBERTO</t>
  </si>
  <si>
    <t>72374590</t>
  </si>
  <si>
    <t>MEMBRILLO HERNANDEZ JUAN CARLOS</t>
  </si>
  <si>
    <t>GESTOR OPERATIVO - TUMBES</t>
  </si>
  <si>
    <t>70211741</t>
  </si>
  <si>
    <t>MENA IZQUIERDO JULIO RICARDO</t>
  </si>
  <si>
    <t>134-2021</t>
  </si>
  <si>
    <t>40901173</t>
  </si>
  <si>
    <t>MENDIVES SALAS LUIS ANTONIO</t>
  </si>
  <si>
    <t>41444414</t>
  </si>
  <si>
    <t>MENDOZA ALARCON DARWIN</t>
  </si>
  <si>
    <t>46052314</t>
  </si>
  <si>
    <t>MENDOZA BARRIGA FREDY ARTURO</t>
  </si>
  <si>
    <t>10452330</t>
  </si>
  <si>
    <t>MENDOZA CASTILLO CESAR SEGISMUNDO</t>
  </si>
  <si>
    <t>ESTUDIOS TÉCNICOS CONCLUIDOS DE COMPUTACIÓN E INFORMÁTICA</t>
  </si>
  <si>
    <t>61022161</t>
  </si>
  <si>
    <t>MENDOZA CASTRO LUIS FELIPE</t>
  </si>
  <si>
    <t>APOYO A LA GESTIÓN OPERATIVA – PESAJE ANTA</t>
  </si>
  <si>
    <t>18139253</t>
  </si>
  <si>
    <t>MENDOZA CRESPO CHRISTIAN AUGUSTO</t>
  </si>
  <si>
    <t>TÉCNICO EN COMPUTACIÓN Y SISTEMAS</t>
  </si>
  <si>
    <t>10526837</t>
  </si>
  <si>
    <t>MENDOZA DE LA CRUZ ISRAEL MIGUEL</t>
  </si>
  <si>
    <t>MAGISTER EN GESTIÓN DE POLÍTICAS PÚBLICAS</t>
  </si>
  <si>
    <t>ESPECIALISTA EN TESORERÍA</t>
  </si>
  <si>
    <t>09873885</t>
  </si>
  <si>
    <t>MENDOZA DE LAMA PATRICIA MARIANELA</t>
  </si>
  <si>
    <t>SECRETARIA EJECUTIVO</t>
  </si>
  <si>
    <t>47345085</t>
  </si>
  <si>
    <t>MENDOZA MENDIVES JUAN CARLOS</t>
  </si>
  <si>
    <t>287-2021</t>
  </si>
  <si>
    <t>06053503</t>
  </si>
  <si>
    <t>MENDOZA PEREZ CARMEN MARIA</t>
  </si>
  <si>
    <t>TITULO EN SECRETARIADO EJECUTIVO</t>
  </si>
  <si>
    <t>42049651</t>
  </si>
  <si>
    <t>MENDOZA RONQUILLO ROLLING SHANE</t>
  </si>
  <si>
    <t>45686487</t>
  </si>
  <si>
    <t>MENENDEZ CASTILLO EVELYN DEL ROSARIO</t>
  </si>
  <si>
    <t>06886889</t>
  </si>
  <si>
    <t>MENENDEZ RIQUELME MARIA DEL ROSARIO</t>
  </si>
  <si>
    <t>09258920</t>
  </si>
  <si>
    <t>MENESES GARCIA JOSE ANTONIO</t>
  </si>
  <si>
    <t>TÉCNICO EN CALIDAD EN EL SERVICO Y ANTENCIÒN AL CLIENTE</t>
  </si>
  <si>
    <t>INSPECTOR CONDUCTOR UD ANCASH</t>
  </si>
  <si>
    <t>70484119</t>
  </si>
  <si>
    <t>MEREGILDO QUISPE GIANCARLO JAVIER</t>
  </si>
  <si>
    <t>46995810</t>
  </si>
  <si>
    <t>MERINO BORDA LUCIO ENRIQUE</t>
  </si>
  <si>
    <t>36-2021</t>
  </si>
  <si>
    <t>08463365</t>
  </si>
  <si>
    <t>MERINO MONTELLANOS ENRIQUE DAVID</t>
  </si>
  <si>
    <t>ESTUDIANTE DE PSICOLOGIA</t>
  </si>
  <si>
    <t>88 - INDETERMINADO</t>
  </si>
  <si>
    <t>INSPECTOR DE TRANSPORTE (C-MOTO) – ICA</t>
  </si>
  <si>
    <t>45389936</t>
  </si>
  <si>
    <t>MESIAS RAMOS RUBEN JHONATAN</t>
  </si>
  <si>
    <t>APOYO A LA GESTIÓN OPERATIVA EN LA ESTACIÓN DE PESAJE DESAGUADERO</t>
  </si>
  <si>
    <t>01332983</t>
  </si>
  <si>
    <t>MESTAS CCACCA MIGUEL ANGEL</t>
  </si>
  <si>
    <t>42335377</t>
  </si>
  <si>
    <t>MESTAS PIZANGO LUIGGI ANDRE</t>
  </si>
  <si>
    <t>44393536</t>
  </si>
  <si>
    <t>MEZA HUANUCO MARTIN</t>
  </si>
  <si>
    <t>71050074</t>
  </si>
  <si>
    <t>MEZA MORI BRANDY FENIX</t>
  </si>
  <si>
    <t>47132491</t>
  </si>
  <si>
    <t>MEZA YANGALI YOSELIN</t>
  </si>
  <si>
    <t>EGRESADO TÉCNICO EN ADMINISTRACIÓN Y GESTIÓN EMPRESARIAL</t>
  </si>
  <si>
    <t>42819885</t>
  </si>
  <si>
    <t>MEZA ZURITA PAUL ALBERTO</t>
  </si>
  <si>
    <t>42845661</t>
  </si>
  <si>
    <t>MILACHAY MONRROY LUIS JONATHAN</t>
  </si>
  <si>
    <t>BACHILLER EN CIENCIAS DE LA COMUNICACION</t>
  </si>
  <si>
    <t>10818117</t>
  </si>
  <si>
    <t>MILLONES VICHARRA MARCOS SEBASTIAN</t>
  </si>
  <si>
    <t>BACHILLER DE EDUCACION</t>
  </si>
  <si>
    <t>RESOLUTOR I</t>
  </si>
  <si>
    <t>45463127</t>
  </si>
  <si>
    <t>MINAYA CHAVEZ ESTHER NOEMY</t>
  </si>
  <si>
    <t>JEFE DE GRUPO JUNIN</t>
  </si>
  <si>
    <t>43249679</t>
  </si>
  <si>
    <t>MINAYA DIAZ JORGE LUIS</t>
  </si>
  <si>
    <t>TITULO PROFESIONAL EN INDUSTRIAL ALIMENTARIAS</t>
  </si>
  <si>
    <t>45853076</t>
  </si>
  <si>
    <t>MINAYA POMA JIM DANIEL</t>
  </si>
  <si>
    <t>73172449</t>
  </si>
  <si>
    <t>MINGUILLO MEDINA JOAO IGNACIO</t>
  </si>
  <si>
    <t>193-2021</t>
  </si>
  <si>
    <t>CONDUCTOR UD MADRE DE DIOS</t>
  </si>
  <si>
    <t>47380996</t>
  </si>
  <si>
    <t>MIRANDA SAIRE JEFERSON</t>
  </si>
  <si>
    <t>EGRESADO UNIVERSITARIO EN ADMINISTRACION, FINANZAS Y NEGOCIOS INTERNACIONALES</t>
  </si>
  <si>
    <t>25814914</t>
  </si>
  <si>
    <t>MISAJEL BERROCAL RODOLFO JOAQUIN</t>
  </si>
  <si>
    <t>46070095</t>
  </si>
  <si>
    <t>MOLINA CHIRINOS ROUSSELL BRAULIO</t>
  </si>
  <si>
    <t>189-2021</t>
  </si>
  <si>
    <t>RESOLUTOR/A UD TUMBES</t>
  </si>
  <si>
    <t>44694783</t>
  </si>
  <si>
    <t>MONCADA NUÑEZ ARIANA VANESSA</t>
  </si>
  <si>
    <t>COORDINADOR ADMINISTRATIVO - TUMBES</t>
  </si>
  <si>
    <t>43674299</t>
  </si>
  <si>
    <t>MONDRAGON AGUILAR HEYNER DAGNER</t>
  </si>
  <si>
    <t>GESTOR OPERATIVO UD MOQUEGUA</t>
  </si>
  <si>
    <t>70424375</t>
  </si>
  <si>
    <t>MONROY QUISPE HENRY MAX</t>
  </si>
  <si>
    <t>09773118</t>
  </si>
  <si>
    <t>MONTALVO CORTEZ CANCIO JUSTO</t>
  </si>
  <si>
    <t>258-2021</t>
  </si>
  <si>
    <t>15438005</t>
  </si>
  <si>
    <t>MONTALVO UCEDA RUBEN MAGTADER</t>
  </si>
  <si>
    <t>44057982</t>
  </si>
  <si>
    <t>MONTAÑO GUERRERO HENRY AURELIO</t>
  </si>
  <si>
    <t>ESPECIALISTA EN BASE DE DATOS</t>
  </si>
  <si>
    <t>41446186</t>
  </si>
  <si>
    <t>MONTENEGRO ARIAS FRANK LUIS</t>
  </si>
  <si>
    <t>271-2021</t>
  </si>
  <si>
    <t>ESPECIALISTA LEGAL III</t>
  </si>
  <si>
    <t>45538351</t>
  </si>
  <si>
    <t>MONTENEGRO PASAPERA ARACELY MEDALIT</t>
  </si>
  <si>
    <t>RESOLUTOR UD LA LIBERTAD</t>
  </si>
  <si>
    <t>70502379</t>
  </si>
  <si>
    <t>MONTENEGRO PEREZ FABIOLA PATRICIA</t>
  </si>
  <si>
    <t>JEFE DE GRUPO – REGIÓN TACNA</t>
  </si>
  <si>
    <t>10605839</t>
  </si>
  <si>
    <t>MONTERO RIVERA ALICIA LUISA</t>
  </si>
  <si>
    <t>EGRESADA  EN INGENIERIA COMERCIAL</t>
  </si>
  <si>
    <t>44774417</t>
  </si>
  <si>
    <t>MONTES ALEGRIA JESUS MIGUEL</t>
  </si>
  <si>
    <t>221-2021</t>
  </si>
  <si>
    <t>INSPECTOR DE TRANSPORTE - JUNÍN</t>
  </si>
  <si>
    <t>40661508</t>
  </si>
  <si>
    <t>MONTES MONTERO ALEX</t>
  </si>
  <si>
    <t>TÍTULO PROFESIONAL TÉCNICO EN COMPUTACIÓN E INFORMÁTICA</t>
  </si>
  <si>
    <t>APOYO EN LA GESTIÓN OPERATIVA DE LA E.P. YANANGO</t>
  </si>
  <si>
    <t>09912105</t>
  </si>
  <si>
    <t>MONTES MONTERO EDY CRISTOBAL</t>
  </si>
  <si>
    <t>PROFESIONAL TECNICO EN ENFERMERIA TECNICA</t>
  </si>
  <si>
    <t>44091605</t>
  </si>
  <si>
    <t>MONTES VASQUEZ RENZO STEVENS</t>
  </si>
  <si>
    <t>ESTUDIOS TECNICOS EN COMPUTACION E INFORMATICA</t>
  </si>
  <si>
    <t>303-2021</t>
  </si>
  <si>
    <t>40708379</t>
  </si>
  <si>
    <t>MONTES ZELAYA JANET PATRICIA</t>
  </si>
  <si>
    <t>INGENIERO DE TRANSPORTES</t>
  </si>
  <si>
    <t>119 - INDETERMINADO</t>
  </si>
  <si>
    <t>APOYO AL CONTROL DE TRAFICO PESADO EN LA E.P. DESAGUADERO</t>
  </si>
  <si>
    <t>24704260</t>
  </si>
  <si>
    <t>MONTESINOS HUALLA SIMON</t>
  </si>
  <si>
    <t>TECNICO EN ADIMINISTRACIÓN</t>
  </si>
  <si>
    <t>COORDINADOR DE PROCEDIMIENTO ADMINISTRATIVO SANCIONADOR II</t>
  </si>
  <si>
    <t>43983059</t>
  </si>
  <si>
    <t>MONTORO FERNANDEZ LUIS ALBERTO</t>
  </si>
  <si>
    <t>48070309</t>
  </si>
  <si>
    <t>MONTOYA ANGULO JOSSELYN LISSETT</t>
  </si>
  <si>
    <t>43855773</t>
  </si>
  <si>
    <t>MONTOYA ESPINOZA ANDRES AURELIO</t>
  </si>
  <si>
    <t>46790318</t>
  </si>
  <si>
    <t>MONTOYA GARCIA MARGIORITT ASTRID</t>
  </si>
  <si>
    <t>10281812</t>
  </si>
  <si>
    <t>MONTOYA ORMEÑO TERESA IRENE</t>
  </si>
  <si>
    <t>BACHILLER EN CIENCIAS DE LOS ALIMENTOS</t>
  </si>
  <si>
    <t>42457938</t>
  </si>
  <si>
    <t>MONZON LOPEZ JUSTO MARTIN</t>
  </si>
  <si>
    <t>TITULO PROFESIONAL EN INGENIERIA INFORMATICA</t>
  </si>
  <si>
    <t>70435447</t>
  </si>
  <si>
    <t>MORA CORDOVA ERIKA ELIANNI</t>
  </si>
  <si>
    <t>73088333</t>
  </si>
  <si>
    <t>MORALES ATOCHE JHARA KATYUSCA</t>
  </si>
  <si>
    <t>19201733</t>
  </si>
  <si>
    <t>MORALES BECERRA LUIS RAFAEL</t>
  </si>
  <si>
    <t>40674177</t>
  </si>
  <si>
    <t>MORALES INGA KELLY GISSELA</t>
  </si>
  <si>
    <t>73051407</t>
  </si>
  <si>
    <t>MORALES MAMANI LUIS FERNANDO</t>
  </si>
  <si>
    <t>46156964</t>
  </si>
  <si>
    <t>MORALES MERINO JAVIER ALEXANDER</t>
  </si>
  <si>
    <t>70125018</t>
  </si>
  <si>
    <t>MORAN MIGUEL KAREN GIANNINA</t>
  </si>
  <si>
    <t>ESPECIALISTA EN FORTALECIMIENTO DE CAPACIDADES EN MATERIA DE FISCALIZACIÓN EN TRANSITO</t>
  </si>
  <si>
    <t>41384578</t>
  </si>
  <si>
    <t>MORAN MUÑIZ JOHAN ALEXANDER</t>
  </si>
  <si>
    <t>315-2021</t>
  </si>
  <si>
    <t>47164029</t>
  </si>
  <si>
    <t>MORAN MUÑIZ JUAN JESUS</t>
  </si>
  <si>
    <t>TÍTULO PROFESIONAL EN INGENIERÍA INDUSTRIAL</t>
  </si>
  <si>
    <t>COORDINADOR OPERATIVO – REGIÓN TUMBES</t>
  </si>
  <si>
    <t>00241324</t>
  </si>
  <si>
    <t>MORAN OLAZO MARISOL</t>
  </si>
  <si>
    <t>47035933</t>
  </si>
  <si>
    <t>MORAN SANCHEZ DANA MARILIN</t>
  </si>
  <si>
    <t>45264613</t>
  </si>
  <si>
    <t>MORCOS SEGURA FRANCISCO PIO</t>
  </si>
  <si>
    <t>TITULO PROFESIONAL EN INGENIERIA PESQUERO</t>
  </si>
  <si>
    <t>COORDINADOR ADMINISTRATIVO - CAJAMARCA</t>
  </si>
  <si>
    <t>40866804</t>
  </si>
  <si>
    <t>MORE MUÑOZ ROSA DE LA CRUZ</t>
  </si>
  <si>
    <t>TÍTULO DE PROFESOR DE EDUCACIÓN SECUNDARIA</t>
  </si>
  <si>
    <t>42860199</t>
  </si>
  <si>
    <t>MORENO CLAUDIO ISABEL MARIELENA</t>
  </si>
  <si>
    <t>40200808</t>
  </si>
  <si>
    <t>MORENO MATOS YESY</t>
  </si>
  <si>
    <t>46374158</t>
  </si>
  <si>
    <t>MORI LOPEZ PIERO JOEL</t>
  </si>
  <si>
    <t>MAESTRIA EN GESTION PUBLICA</t>
  </si>
  <si>
    <t>45077365</t>
  </si>
  <si>
    <t>MORI LOZANO CARLOS ALBERTO</t>
  </si>
  <si>
    <t>45341213</t>
  </si>
  <si>
    <t>MORI PEREZ PEDRO ENRIQUE</t>
  </si>
  <si>
    <t>47290651</t>
  </si>
  <si>
    <t>MORI RIVERA ZYLYNG ROXANA</t>
  </si>
  <si>
    <t>44792486</t>
  </si>
  <si>
    <t>MORI ROJAS JOEL</t>
  </si>
  <si>
    <t>59-2021</t>
  </si>
  <si>
    <t>71724596</t>
  </si>
  <si>
    <t>MOROCHO CASTREJON CARLOS ELI</t>
  </si>
  <si>
    <t>70571209</t>
  </si>
  <si>
    <t>MOSCOSO CERDA THALIA LISSETH</t>
  </si>
  <si>
    <t>ESPECIALISTA EN SERVICIOS GENERALES</t>
  </si>
  <si>
    <t>47444441</t>
  </si>
  <si>
    <t>MOSCOSO QUICHCA ELMER KEVIN</t>
  </si>
  <si>
    <t>TITULO PROFESIONAL EN COMPUTACION E INFORMATICA</t>
  </si>
  <si>
    <t>263-2021</t>
  </si>
  <si>
    <t>40897219</t>
  </si>
  <si>
    <t>MOSTAJO VASQUEZ RENZO ALEJANDRO</t>
  </si>
  <si>
    <t>10221979</t>
  </si>
  <si>
    <t>MOSTO LAMA JORGE MANUEL</t>
  </si>
  <si>
    <t>ESPECIALISTA EN GESTIÓN DE INFORMACIÓN Y ANALÍTICA DE DATOS</t>
  </si>
  <si>
    <t>72900442</t>
  </si>
  <si>
    <t>MOYANO MELO MANUEL ALEJANDRO JAVIER ARMANDO</t>
  </si>
  <si>
    <t>MAESTRIA EN DIRECCION DE SISTEMAS Y TECNOLOGIAS DE INFORMACION</t>
  </si>
  <si>
    <t>275-2021</t>
  </si>
  <si>
    <t>73327413</t>
  </si>
  <si>
    <t>MOZO MALQUI CARLOS MANUEL</t>
  </si>
  <si>
    <t>25857429</t>
  </si>
  <si>
    <t>MUCHOTRIGO YARANGA JIMMY JOHN</t>
  </si>
  <si>
    <t>45199607</t>
  </si>
  <si>
    <t>MULLISACA LUNA EDISON JHON</t>
  </si>
  <si>
    <t>BACHILLER EN ADMINISTRACION Y MARKETING</t>
  </si>
  <si>
    <t>22292325</t>
  </si>
  <si>
    <t>MUNAYA TUPAC LUIS MARTIN</t>
  </si>
  <si>
    <t>TÍTULO DE INGENIERO AGRÓNOMO</t>
  </si>
  <si>
    <t>ASISTENTE OPERATIVO I EN SERVICIOS GENERALES</t>
  </si>
  <si>
    <t>80055992</t>
  </si>
  <si>
    <t>MUÑANTE ZUÑIGA RUBEN ANTONIO</t>
  </si>
  <si>
    <t>25734258</t>
  </si>
  <si>
    <t>MUÑOZ ESCOBAR RICARDO WALTER</t>
  </si>
  <si>
    <t>45535764</t>
  </si>
  <si>
    <t>MUÑOZ PALOMINO ANGELICA ESMERALDA</t>
  </si>
  <si>
    <t>46653596</t>
  </si>
  <si>
    <t>MUÑOZ PINEDO STALI DARIL</t>
  </si>
  <si>
    <t>ANALISTA DE BASE DE DATOS</t>
  </si>
  <si>
    <t>48113629</t>
  </si>
  <si>
    <t>MUÑOZ SIMON JUAN CARLOS</t>
  </si>
  <si>
    <t>43044161</t>
  </si>
  <si>
    <t>MUÑOZ VILLANUEVA PAOLO ROSSI</t>
  </si>
  <si>
    <t>42240495</t>
  </si>
  <si>
    <t>NAPAN VEGA ANDRES ALEXIS</t>
  </si>
  <si>
    <t>ESPECIALISTA EN TRANSFORMACIÓN DIGITAL Y GESTIÓN DE PROYECTOS</t>
  </si>
  <si>
    <t>10223732</t>
  </si>
  <si>
    <t>NAPANGA DIAZ ABDEL ABRAHAM</t>
  </si>
  <si>
    <t>47958463</t>
  </si>
  <si>
    <t>NARRO AGUSTIN KETTY YARELIN</t>
  </si>
  <si>
    <t>COORDINADOR OPERATIVO - ANCASH</t>
  </si>
  <si>
    <t>44015695</t>
  </si>
  <si>
    <t>NARRO CAMONES CESAR FRANCO</t>
  </si>
  <si>
    <t>45403777</t>
  </si>
  <si>
    <t>NARVAEZ MUGGI LUIS CARLOS EDUARDO</t>
  </si>
  <si>
    <t>16665261</t>
  </si>
  <si>
    <t>NAUCA NAVARRO DIEGO SEBASTIAN</t>
  </si>
  <si>
    <t>73305600</t>
  </si>
  <si>
    <t>NAVARRETE MERMA LIZBETH MEDALY</t>
  </si>
  <si>
    <t>09517839</t>
  </si>
  <si>
    <t>NAVARRO MENDIZABAL PEDRO PABLO</t>
  </si>
  <si>
    <t>ASISTENTE ADMINISTRATIVO A</t>
  </si>
  <si>
    <t>47275779</t>
  </si>
  <si>
    <t>NAVARRO NAVARRO KEVIN ALEXANDER</t>
  </si>
  <si>
    <t>75277044</t>
  </si>
  <si>
    <t>NAVARRO VILELA CAROLINA MARISOL</t>
  </si>
  <si>
    <t>138-2021</t>
  </si>
  <si>
    <t>08151613</t>
  </si>
  <si>
    <t>NAVIDO RODRIGUEZ OSCAR IGNACIO</t>
  </si>
  <si>
    <t>TITULO PROFESIONAL EN CIENCIAS JURIDICAS Y POLITICAS</t>
  </si>
  <si>
    <t>40406501</t>
  </si>
  <si>
    <t>NECIOSUP LARA JORGE FERNANDO</t>
  </si>
  <si>
    <t>TECNICO EN ELECTRICIDAD INDUSTRIAL</t>
  </si>
  <si>
    <t>41711722</t>
  </si>
  <si>
    <t>NEIRA ACEITUNO DIONISIO ANTONIO</t>
  </si>
  <si>
    <t>45975202</t>
  </si>
  <si>
    <t>NEIRA CHUCAS FRANKLIN ALEXANDER</t>
  </si>
  <si>
    <t>41378400</t>
  </si>
  <si>
    <t>NEYRA ALBURQUEQUE PETER LARRY</t>
  </si>
  <si>
    <t>47795084</t>
  </si>
  <si>
    <t>NEYRA BAZALAR CLARA INES</t>
  </si>
  <si>
    <t>45878425</t>
  </si>
  <si>
    <t>NEYRA CARHUAVILCA JEAN PIERRE</t>
  </si>
  <si>
    <t>PROGRAMADOR F</t>
  </si>
  <si>
    <t>44890076</t>
  </si>
  <si>
    <t>NEYRA VALDIVIA LIBER AUGUSTO</t>
  </si>
  <si>
    <t>272-2021</t>
  </si>
  <si>
    <t>00483542</t>
  </si>
  <si>
    <t>NIETO CONTRERAS FLORENCIA MARTINA</t>
  </si>
  <si>
    <t>TITULO TECNICO EN CONTABILIDAD</t>
  </si>
  <si>
    <t>08445470</t>
  </si>
  <si>
    <t>NIETO SALINAS JAIME EDUARDO</t>
  </si>
  <si>
    <t>80186342</t>
  </si>
  <si>
    <t>NINA BARRAZUETA BILLY SIXTO</t>
  </si>
  <si>
    <t>TECNICO EN COMPUTACION</t>
  </si>
  <si>
    <t>SOPORTE TÉCNICO DE SISTEMAS</t>
  </si>
  <si>
    <t>45438264</t>
  </si>
  <si>
    <t>NINA CHAMBI OMAR HECTOR</t>
  </si>
  <si>
    <t>EGRESADO TECNICO</t>
  </si>
  <si>
    <t>SOPORTE TECNICO DE SISTEMAS I</t>
  </si>
  <si>
    <t>30 - 2021</t>
  </si>
  <si>
    <t>75662034</t>
  </si>
  <si>
    <t>NINAJA COAQUERA ALVARO ABEL</t>
  </si>
  <si>
    <t>APOYO AL CONTROL DE TRAFICO PESADO EN LA E.P. PACANGUILLA</t>
  </si>
  <si>
    <t>43471875</t>
  </si>
  <si>
    <t>NINAQUISPE CARDENAS ANA LUCY</t>
  </si>
  <si>
    <t>ABOGADO UD APURIMAC</t>
  </si>
  <si>
    <t>43743092</t>
  </si>
  <si>
    <t>NIÑO DE GUZMAN PIMENTEL EDWARD FRANK</t>
  </si>
  <si>
    <t>22-2021</t>
  </si>
  <si>
    <t xml:space="preserve"> RESOLUTOR UD ICA</t>
  </si>
  <si>
    <t>70390792</t>
  </si>
  <si>
    <t>NIÑO ROMAN JORGE EMILIO</t>
  </si>
  <si>
    <t>09789337</t>
  </si>
  <si>
    <t>NOA BARRIENTOS WILFREDO</t>
  </si>
  <si>
    <t>29576358</t>
  </si>
  <si>
    <t>NOLASCO SOTELO VICENTE ANDRES</t>
  </si>
  <si>
    <t>ASISTENTE EN INFORMACIÓN GEOGRÁFICA</t>
  </si>
  <si>
    <t>75658471</t>
  </si>
  <si>
    <t>NONGRADOS CORDOVA GLORIA XIMENA JHOANNA</t>
  </si>
  <si>
    <t>BACHILLER EN INGENIERÍA GEOGRÁFICA</t>
  </si>
  <si>
    <t>10723653</t>
  </si>
  <si>
    <t>NORERO JARRIN JAZMIN IVETTE</t>
  </si>
  <si>
    <t>72398126</t>
  </si>
  <si>
    <t>NORIEGA VILCHEZ SHEYLA JHOANNY DE MISHEALL</t>
  </si>
  <si>
    <t>252-2021</t>
  </si>
  <si>
    <t>08880905</t>
  </si>
  <si>
    <t>NUÑEZ LEYVA GLORIA ANTONIA</t>
  </si>
  <si>
    <t>BACHILLER EN CIENCIAS ADMINISTRATIVAS Y CONTABLES</t>
  </si>
  <si>
    <t>05631658</t>
  </si>
  <si>
    <t>NUÑEZ PANDURO LUIS ENRIQUE</t>
  </si>
  <si>
    <t>40992900</t>
  </si>
  <si>
    <t>NUÑEZ ROJAS LUIS ALEXIS</t>
  </si>
  <si>
    <t>320-2021</t>
  </si>
  <si>
    <t>42052262</t>
  </si>
  <si>
    <t>ÑAHUI SACHA MARIO ISMAEL</t>
  </si>
  <si>
    <t>47020548</t>
  </si>
  <si>
    <t>ÑAUPA PACO CECILIA PAOLA</t>
  </si>
  <si>
    <t>42795175</t>
  </si>
  <si>
    <t>OBISPO ROMERO SERGIO ANTONIO</t>
  </si>
  <si>
    <t>22313700</t>
  </si>
  <si>
    <t>OBREGON CORDOVA JHONNY RENEE</t>
  </si>
  <si>
    <t>31-2021</t>
  </si>
  <si>
    <t>40659405</t>
  </si>
  <si>
    <t>OCAMPO OLABARRERA REINER SALVADOR</t>
  </si>
  <si>
    <t>TITULO PROFESIONAL EN ADMINISTRACIÓN DE EMPRESAS</t>
  </si>
  <si>
    <t>42279415</t>
  </si>
  <si>
    <t>OCMIN BARBARAN GRIMMER</t>
  </si>
  <si>
    <t>71922407</t>
  </si>
  <si>
    <t>OCOLA NINA SANDY ELIZABETH</t>
  </si>
  <si>
    <t>71883708</t>
  </si>
  <si>
    <t>OCUPA SANCHEZ BAMMY SHARUM</t>
  </si>
  <si>
    <t>46127881</t>
  </si>
  <si>
    <t>ODAR MESTA MAILSON ALEJANDRO</t>
  </si>
  <si>
    <t>TITULO PROFESIONAL PROC. ADMINISTRACION</t>
  </si>
  <si>
    <t>44075608</t>
  </si>
  <si>
    <t>OLAGUIBEL BENAVENTE ALFREDO</t>
  </si>
  <si>
    <t>25458313</t>
  </si>
  <si>
    <t>OLAZA CHACON JHONNY DOMINGO</t>
  </si>
  <si>
    <t>46631726</t>
  </si>
  <si>
    <t>OLAZO VILLENA ELIZABETH LILIANA</t>
  </si>
  <si>
    <t>RESPONSABLE DE LA GESTIÓN OPERATIVA</t>
  </si>
  <si>
    <t>16738620</t>
  </si>
  <si>
    <t>OLIVA TONG CESAR MARTIN</t>
  </si>
  <si>
    <t>09937530</t>
  </si>
  <si>
    <t>OLIVARES BRICEÑO EUGENIO LUIS</t>
  </si>
  <si>
    <t>ESTUDIOS TECNICOS CONCLUIDOS EN CONTABILIDAD</t>
  </si>
  <si>
    <t>78 - INDETERMINADO</t>
  </si>
  <si>
    <t>07593181</t>
  </si>
  <si>
    <t>OLIVARES FEIJOO JOSE FRANCISCO JAVIER</t>
  </si>
  <si>
    <t>08880015</t>
  </si>
  <si>
    <t>OLIVOS COSIO JOSE ANTONIO</t>
  </si>
  <si>
    <t>144-2021</t>
  </si>
  <si>
    <t>43264478</t>
  </si>
  <si>
    <t>OLORTEGUI ESTRADA WILMER VICENTE</t>
  </si>
  <si>
    <t>JEFE DE LA UD AMAZONAS</t>
  </si>
  <si>
    <t>05245679</t>
  </si>
  <si>
    <t>ORBE SILVA MARLON JAVIER</t>
  </si>
  <si>
    <t>46446732</t>
  </si>
  <si>
    <t>ORBEGOSO GALVEZ RINA VIOLETA</t>
  </si>
  <si>
    <t>286-2021</t>
  </si>
  <si>
    <t>42652746</t>
  </si>
  <si>
    <t>ORCADA REYES SILVIA KRYSTEL</t>
  </si>
  <si>
    <t>70-2021</t>
  </si>
  <si>
    <t>45275072</t>
  </si>
  <si>
    <t>ORCO BEJAR FRANCIS</t>
  </si>
  <si>
    <t>TITULO PROFESIONAL EN CONTABILIDAD Y FINANZAS</t>
  </si>
  <si>
    <t>02884664</t>
  </si>
  <si>
    <t>ORE FERNANDEZ PABLO ANTONIO</t>
  </si>
  <si>
    <t>TECNICO EN ADMINISTRACION DE NEGOCIOS</t>
  </si>
  <si>
    <t>44876087</t>
  </si>
  <si>
    <t>ORE MONTES ESTHER LIZET</t>
  </si>
  <si>
    <t>TECNICO EN ADMINISTRACIÓN  DE NEGOCIOS INTERNACIONALES</t>
  </si>
  <si>
    <t>43425017</t>
  </si>
  <si>
    <t>ORELLANA ROJAS JOSE JESUS</t>
  </si>
  <si>
    <t>41253956</t>
  </si>
  <si>
    <t>ORELLANA TUTAYA EDGAR EMILIO</t>
  </si>
  <si>
    <t>08170977</t>
  </si>
  <si>
    <t>ORIHUELA CONDORI ROSA</t>
  </si>
  <si>
    <t>JEFE DE LA UD PUNO</t>
  </si>
  <si>
    <t>43879781</t>
  </si>
  <si>
    <t>ORMACHEA HUMPIRE ISAAC</t>
  </si>
  <si>
    <t>41269521</t>
  </si>
  <si>
    <t>OROZCO ZARATE WILFREDO</t>
  </si>
  <si>
    <t>INSPECTOR DE TRANSPORTE – ANCASH</t>
  </si>
  <si>
    <t>42543403</t>
  </si>
  <si>
    <t>ORREGO ANGELES RAUL MARTIN</t>
  </si>
  <si>
    <t xml:space="preserve">TÍTULO PROFESIONAL EN ADMINISTRACIÓN </t>
  </si>
  <si>
    <t>72154496</t>
  </si>
  <si>
    <t>ORTEGA PALOMINO GABRIELA SARA</t>
  </si>
  <si>
    <t>COORDINADOR EN COMUNICACIONES</t>
  </si>
  <si>
    <t>09937965</t>
  </si>
  <si>
    <t>ORTIZ CABRERA ROCIO VERONICA</t>
  </si>
  <si>
    <t>43207467</t>
  </si>
  <si>
    <t>ORTIZ GONZALES SE CARLOS</t>
  </si>
  <si>
    <t>INSPECTOR DE TRANSPORTE - REGIÓN JUNÍN</t>
  </si>
  <si>
    <t>20072736</t>
  </si>
  <si>
    <t>OSCATEGUI TORRES JORGE LUIS</t>
  </si>
  <si>
    <t>98 - INDETERMINADO</t>
  </si>
  <si>
    <t>ANALISTA DE DATOS</t>
  </si>
  <si>
    <t>06769747</t>
  </si>
  <si>
    <t>OSCCO PEREZ ESTEBAN PRAXIDES</t>
  </si>
  <si>
    <t>48 - INDETERMINADO</t>
  </si>
  <si>
    <t>73230118</t>
  </si>
  <si>
    <t>OSORES RIVERA KATERINE ROCIO</t>
  </si>
  <si>
    <t>41286035</t>
  </si>
  <si>
    <t>OSORIO ANDAGUA ALEJANDRO</t>
  </si>
  <si>
    <t>70665459</t>
  </si>
  <si>
    <t>OTERO OVIEDO LEIMER ROLF</t>
  </si>
  <si>
    <t>TITULO PROFESIONAL EN GESTION EN HOTELERIA Y TURISMO</t>
  </si>
  <si>
    <t>72231010</t>
  </si>
  <si>
    <t>OTORI TARQUI JAIME MANUEL</t>
  </si>
  <si>
    <t>44854748</t>
  </si>
  <si>
    <t>OVIEDO MORE JONATHAN EMMANUEL</t>
  </si>
  <si>
    <t>149-2021</t>
  </si>
  <si>
    <t>42401176</t>
  </si>
  <si>
    <t>OYOLA CAVERO MARIO MIGUEL</t>
  </si>
  <si>
    <t>ADMINISTRADOR DE DEPOSITO VEHICULAR</t>
  </si>
  <si>
    <t>42574734</t>
  </si>
  <si>
    <t>PACHAS ANDIA HENRIQUE HERNAN</t>
  </si>
  <si>
    <t>260-2021</t>
  </si>
  <si>
    <t>INSPECTORES DE TRANSPORTE - REGIÓN LIMA</t>
  </si>
  <si>
    <t>25810009</t>
  </si>
  <si>
    <t>PACHECO CALDERON ALEJANDRO</t>
  </si>
  <si>
    <t>46112483</t>
  </si>
  <si>
    <t>PACHECO CANO JACKELINE ISABEL</t>
  </si>
  <si>
    <t>45623739</t>
  </si>
  <si>
    <t>PACHECO FARFAN BRIAN STEPHEN</t>
  </si>
  <si>
    <t>10399731</t>
  </si>
  <si>
    <t>PACHECO GOMEZ LUCIO FREDDY</t>
  </si>
  <si>
    <t>157-2021</t>
  </si>
  <si>
    <t>44258943</t>
  </si>
  <si>
    <t>PACHECO MAMANI JOSE HERNAN</t>
  </si>
  <si>
    <t>71222936</t>
  </si>
  <si>
    <t>PACHECO TAPIA LUISA DEL CARMEN</t>
  </si>
  <si>
    <t>47217024</t>
  </si>
  <si>
    <t>PACHECO TEJADA BEATRIZ KAREN</t>
  </si>
  <si>
    <t>74371387</t>
  </si>
  <si>
    <t>PACHERREZ OTERO GLEYDI ELISBETH</t>
  </si>
  <si>
    <t>20121136</t>
  </si>
  <si>
    <t>PACO CANALES ANGEL</t>
  </si>
  <si>
    <t xml:space="preserve">TÉCNICO AGROPECUARIO  </t>
  </si>
  <si>
    <t>APOYO EN LA GESTIÓN OPERATIVA DE LA E.P. DESAGUADERO</t>
  </si>
  <si>
    <t>01320880</t>
  </si>
  <si>
    <t>PACOMPIA QUISPE ELOY</t>
  </si>
  <si>
    <t>TITULADO EN ING. DE SISTEMAS</t>
  </si>
  <si>
    <t>43766921</t>
  </si>
  <si>
    <t>PADILLA FALERO DEYBY JACK</t>
  </si>
  <si>
    <t>JEFE DE LA UD CAJAMARCA</t>
  </si>
  <si>
    <t>40602149</t>
  </si>
  <si>
    <t>PADILLA MANTILLA THOMY PAUL</t>
  </si>
  <si>
    <t>47504698</t>
  </si>
  <si>
    <t>PADILLA VERGARA GERHARD JEFFERSON</t>
  </si>
  <si>
    <t xml:space="preserve">TITULO PROFESIONAL EN DERECHO  </t>
  </si>
  <si>
    <t>10273137</t>
  </si>
  <si>
    <t>PAGADOR FLORES CARLOS FRANCISCO</t>
  </si>
  <si>
    <t>48517685</t>
  </si>
  <si>
    <t>PAIVA NIEVES CARLOS DANIEL</t>
  </si>
  <si>
    <t>BACHILLER EN INGENIERIA AGRICOLA</t>
  </si>
  <si>
    <t>18220261</t>
  </si>
  <si>
    <t>PAIVA SILVA FELIPE SANTIAGO</t>
  </si>
  <si>
    <t>317-2021</t>
  </si>
  <si>
    <t>10354181</t>
  </si>
  <si>
    <t>PALOMINO CAMONES JULIO CESAR</t>
  </si>
  <si>
    <t>TÍTULO PROFESIONAL EN CONTABILIDAD MERCANTIL</t>
  </si>
  <si>
    <t>ASISTENTE TÉCNICO EN PLANEAMIENTO I</t>
  </si>
  <si>
    <t>76954475</t>
  </si>
  <si>
    <t>PALOMINO ESCOBAR GRUNDY BETTY</t>
  </si>
  <si>
    <t>ASISTENTE TÉCNICO DE PLANEAMIENTO III</t>
  </si>
  <si>
    <t>007-2021</t>
  </si>
  <si>
    <t>46324278</t>
  </si>
  <si>
    <t>PALOMINO HINOJOSA IMANUEL</t>
  </si>
  <si>
    <t>TITULO PROFESIONAL EN CIENCIAS DE LA COMUNICACION</t>
  </si>
  <si>
    <t>46235751</t>
  </si>
  <si>
    <t>PALOMINO HUAMAN PABLO PERCY</t>
  </si>
  <si>
    <t>43156208</t>
  </si>
  <si>
    <t>PALOMINO LUNA JOHN MAX</t>
  </si>
  <si>
    <t>ESTUDIANTE UNIVERSITARIO DE INGENIERÍA DE SISTEMAS E INFORMÁTICA</t>
  </si>
  <si>
    <t>44772445</t>
  </si>
  <si>
    <t>PALOMINO PARAGU JAIME ANDRES</t>
  </si>
  <si>
    <t>45043575</t>
  </si>
  <si>
    <t>PAMO IZQUIERDO EDGAR RENZON</t>
  </si>
  <si>
    <t>47635999</t>
  </si>
  <si>
    <t>PAMPA PAASACA MARIA DEL CARMEN</t>
  </si>
  <si>
    <t>ESTUDIANTE DE CIENCIAS MATEMATICAS</t>
  </si>
  <si>
    <t>45 - INDETERMINADO</t>
  </si>
  <si>
    <t>40404170</t>
  </si>
  <si>
    <t>PANCA BUSTINCIO LENIN JHON</t>
  </si>
  <si>
    <t>TITULO PROFESIONAL EN INGENIERIA EN TELECOMUNICACIONES Y ELECTRÓNICA</t>
  </si>
  <si>
    <t>46704074</t>
  </si>
  <si>
    <t>PANEZ MEZA JESUS JOSE</t>
  </si>
  <si>
    <t>70319344</t>
  </si>
  <si>
    <t>PANTOJA VILCHEZ SHAERLAEY DHANAE</t>
  </si>
  <si>
    <t>42715434</t>
  </si>
  <si>
    <t>PARADO CANDIOTE JAIME LUIS</t>
  </si>
  <si>
    <t>10725564</t>
  </si>
  <si>
    <t>PARDO ARIAS LUIS ANDRES</t>
  </si>
  <si>
    <t>43283212</t>
  </si>
  <si>
    <t>PAREDES ANDALUZ LUIS AUGUSTO</t>
  </si>
  <si>
    <t>ANALISTA BASE DE DATOS</t>
  </si>
  <si>
    <t>103-2021</t>
  </si>
  <si>
    <t>00127982</t>
  </si>
  <si>
    <t>PAREDES AREVALO MERICET</t>
  </si>
  <si>
    <t>APOYO EN EL CONTROL DE TRAFICO - LA LIBERTAD</t>
  </si>
  <si>
    <t>80166318</t>
  </si>
  <si>
    <t>PAREDES CARRANZA MARCO ANTONIO</t>
  </si>
  <si>
    <t>ESTUDIANTE UNIVERSITARIO EN ADMINISTRACIÓN</t>
  </si>
  <si>
    <t>09652846</t>
  </si>
  <si>
    <t>PAREDES CERVANTES ELIZABETH NOEMI</t>
  </si>
  <si>
    <t>297-2021</t>
  </si>
  <si>
    <t>ASISTENTE TÉCNICO ADMINISTRATIVO-LEGAL</t>
  </si>
  <si>
    <t>71733781</t>
  </si>
  <si>
    <t>PAREDES MENDIETA MILAGROS</t>
  </si>
  <si>
    <t>19252674</t>
  </si>
  <si>
    <t>PAREDES SANCHEZ MARIO RAMON</t>
  </si>
  <si>
    <t>05071465</t>
  </si>
  <si>
    <t>PAREDES SANTIAGO MARCOS MIGUEL</t>
  </si>
  <si>
    <t>00512439</t>
  </si>
  <si>
    <t>PAREDES VALDEZ YESENIA SOLEDAD</t>
  </si>
  <si>
    <t>186-2021</t>
  </si>
  <si>
    <t>45296808</t>
  </si>
  <si>
    <t>PARI LOPEZ DIANA JOSEFINA</t>
  </si>
  <si>
    <t>ASISTENTE TECNICO DE DATOS</t>
  </si>
  <si>
    <t>72738592</t>
  </si>
  <si>
    <t>PARIGUANA HERMOZA YORDY BRAY RUBEN</t>
  </si>
  <si>
    <t>40269121</t>
  </si>
  <si>
    <t>PARISHUAÑA BARBARAN ISRAEL JUAN</t>
  </si>
  <si>
    <t>74163553</t>
  </si>
  <si>
    <t>PARRA HUAMAN ROSA JOHANNA</t>
  </si>
  <si>
    <t>TÍTULO UNIVERSITARIO EN DERECHO</t>
  </si>
  <si>
    <t>283-2021</t>
  </si>
  <si>
    <t>45062137</t>
  </si>
  <si>
    <t>PARRA SOTO GRACE PATRICIA</t>
  </si>
  <si>
    <t>41575535</t>
  </si>
  <si>
    <t>PASACHE AQUIJE PEDRO MIGUEL</t>
  </si>
  <si>
    <t>INSPECTOR - CHILCA</t>
  </si>
  <si>
    <t>41244032</t>
  </si>
  <si>
    <t>PASACHE MUCHOTRIGO JOSE FERNANDO</t>
  </si>
  <si>
    <t>47975877</t>
  </si>
  <si>
    <t>PASAPERA YANAYACO ANGEL DANIEL</t>
  </si>
  <si>
    <t>AUDITOR I</t>
  </si>
  <si>
    <t>43216779</t>
  </si>
  <si>
    <t>PASCUAL ROJAS WILMER ALEXANDER</t>
  </si>
  <si>
    <t>70778676</t>
  </si>
  <si>
    <t>PATIÑO GENG ABNER RICARDO</t>
  </si>
  <si>
    <t>02872973</t>
  </si>
  <si>
    <t>PATIÑO RIVERA JUAN CARLOS</t>
  </si>
  <si>
    <t>46541305</t>
  </si>
  <si>
    <t>PAUCAR JAIMES JULY</t>
  </si>
  <si>
    <t>70337420</t>
  </si>
  <si>
    <t>PAZ HUAMANI ALBERTO</t>
  </si>
  <si>
    <t>BACHILLER EN INGENIERIA DE MINAS</t>
  </si>
  <si>
    <t>44843770</t>
  </si>
  <si>
    <t>PAZ LLANOS JORGE LUIS</t>
  </si>
  <si>
    <t>TITULO PROFESIONAL EN ADMINISTRACION DE TURISMO</t>
  </si>
  <si>
    <t>10083088</t>
  </si>
  <si>
    <t>PAZOS CRUZ MANUEL FERNANDO</t>
  </si>
  <si>
    <t>ESTUDIANTE DE VII CICLO DE ING. CIVIL</t>
  </si>
  <si>
    <t>ESTUDIANTE DE ING. CIVIL</t>
  </si>
  <si>
    <t>114 - INDETERMINADO</t>
  </si>
  <si>
    <t>00523295</t>
  </si>
  <si>
    <t>PAZOS ZEVALLOS ALDO CHRISTOPHER</t>
  </si>
  <si>
    <t>43985843</t>
  </si>
  <si>
    <t>PELAEZ LLAJARUNA CESAR EDUARDO</t>
  </si>
  <si>
    <t>46388304</t>
  </si>
  <si>
    <t>PELAEZ TELLO MARIO BENJAMIN</t>
  </si>
  <si>
    <t>EGRESADO TÉCNICO EN MECÁNICA AUTOMOTRIZ</t>
  </si>
  <si>
    <t>70038900</t>
  </si>
  <si>
    <t>PEÑALOZA OLIVERA MILAGROS IRENE</t>
  </si>
  <si>
    <t>BACHILLER EN CIENCIAS FORESTALES Y DEL AMBIENTE</t>
  </si>
  <si>
    <t>45549409</t>
  </si>
  <si>
    <t>PEÑALOZA PASTOR DANIEL MARTIN</t>
  </si>
  <si>
    <t>72535544</t>
  </si>
  <si>
    <t>PERALTA JOAQUIN NIZA LIZBET</t>
  </si>
  <si>
    <t>JEFE DE LA UD LA LIBERTAD</t>
  </si>
  <si>
    <t>18207216</t>
  </si>
  <si>
    <t>PERALTA POVEDA JESSICA JANETT</t>
  </si>
  <si>
    <t>78011336</t>
  </si>
  <si>
    <t>PEREZ DAVILA FLAVIA CRISTINA DE FATIMA</t>
  </si>
  <si>
    <t>OPERADOR PROFESIONAL DE RECURSOS HUMANOS</t>
  </si>
  <si>
    <t>73961410</t>
  </si>
  <si>
    <t>PEREZ FERNANDEZ MARCIA ISABEL</t>
  </si>
  <si>
    <t>41854378</t>
  </si>
  <si>
    <t>PEREZ GAMBINI MIGUEL HUMBERTO</t>
  </si>
  <si>
    <t>ASISTENTE ADMINISTRATIVO UD LAMBAYEQUE</t>
  </si>
  <si>
    <t>42696067</t>
  </si>
  <si>
    <t>PEREZ GOMEZ ELSA MILAGROS</t>
  </si>
  <si>
    <t>44628150</t>
  </si>
  <si>
    <t>PEREZ HERRERA LEIDER</t>
  </si>
  <si>
    <t>RESOLUTOR UD AYACUCHO</t>
  </si>
  <si>
    <t>42728620</t>
  </si>
  <si>
    <t>PEREZ MAYO CESAR AUGUSTO</t>
  </si>
  <si>
    <t>40386152</t>
  </si>
  <si>
    <t>PEREZ MELENDEZ MARCOS BENJAMIN</t>
  </si>
  <si>
    <t>BACHILLER EN CIENCIAS ADMINISTRATIVAS Y ECONOMICAS</t>
  </si>
  <si>
    <t>RESPONSABLE DE LA GESTIÓN OPERATIVA - YURA</t>
  </si>
  <si>
    <t>40891687</t>
  </si>
  <si>
    <t>PEREZ PALO YSMAEL EDY</t>
  </si>
  <si>
    <t>INGENIERIA DE SISTEMAS</t>
  </si>
  <si>
    <t>ESTUDIANTE DE INGENIERÍA DE SISTEMAS</t>
  </si>
  <si>
    <t>46568769</t>
  </si>
  <si>
    <t>PILCO CARREÑO STERLING JOSIMAR</t>
  </si>
  <si>
    <t>211-2021</t>
  </si>
  <si>
    <t>ANALISTA TÉCNICO UD MOQUEGUA</t>
  </si>
  <si>
    <t>46643986</t>
  </si>
  <si>
    <t>PINEDA ANCO FRANCK DEYVI</t>
  </si>
  <si>
    <t>10729433</t>
  </si>
  <si>
    <t>PINEDA CRUZ ANGELICA MERCEDES</t>
  </si>
  <si>
    <t>222-2021</t>
  </si>
  <si>
    <t>17638086</t>
  </si>
  <si>
    <t>PINGO FARROÑAN MANUEL</t>
  </si>
  <si>
    <t>ABOGADO UD PIURA</t>
  </si>
  <si>
    <t>42006143</t>
  </si>
  <si>
    <t>PINGO LOZADA YENNY VANESSA</t>
  </si>
  <si>
    <t>70930596</t>
  </si>
  <si>
    <t>PINO BAQUEDANO CARLOS BEAT</t>
  </si>
  <si>
    <t>ESTUDIANTE DE VIII CICLO ADMINISTRACIÓN</t>
  </si>
  <si>
    <t>47383806</t>
  </si>
  <si>
    <t>PINTADO LOPEZ JIMMY SMITH</t>
  </si>
  <si>
    <t>ASISTENTE ADMINISTRATIVO UD PIURA</t>
  </si>
  <si>
    <t>70062368</t>
  </si>
  <si>
    <t>PINTADO PALACIOS GISSELA DORIBEHT</t>
  </si>
  <si>
    <t>TITULO PROFESIONAL DE ADMINISTRACION DE EMPRESAS</t>
  </si>
  <si>
    <t>RESPONSABLE EN LA GESTIÓN OPERATIVA DE LA ESTACIÓN DE PESAJE AREQUIPA</t>
  </si>
  <si>
    <t>29351307</t>
  </si>
  <si>
    <t>PINTO PINTO ZERAFIN NICOLAS</t>
  </si>
  <si>
    <t>41396644</t>
  </si>
  <si>
    <t>PIÑELLA COMECA FREDDY ANTONIO</t>
  </si>
  <si>
    <t>71417438</t>
  </si>
  <si>
    <t>PISCO TANGOA HANS WALTER</t>
  </si>
  <si>
    <t xml:space="preserve"> RESOLUTOR UD LA LIBERTAD</t>
  </si>
  <si>
    <t>70859512</t>
  </si>
  <si>
    <t>PLASENCIA NAMOC SOFIA ESTEFANIA</t>
  </si>
  <si>
    <t>46687698</t>
  </si>
  <si>
    <t>POLANCO AMAO FLOYDI INES</t>
  </si>
  <si>
    <t>72628096</t>
  </si>
  <si>
    <t>POLINO ORTEGA CAROLAY BRIZZET</t>
  </si>
  <si>
    <t>298-2021</t>
  </si>
  <si>
    <t>46710026</t>
  </si>
  <si>
    <t>POLO ALVAREZ JULISSA CAROLINA</t>
  </si>
  <si>
    <t>16018302</t>
  </si>
  <si>
    <t>POMA LOAYZA MARGARITA</t>
  </si>
  <si>
    <t>ASISTENTE DE TESORERÍA I</t>
  </si>
  <si>
    <t>06676540</t>
  </si>
  <si>
    <t>POMACAJA RENGIFO POLASKE ENRIQUE</t>
  </si>
  <si>
    <t>EGRESADO DE ADMINISTRACIÓN</t>
  </si>
  <si>
    <t>21 - INDETERMINADO</t>
  </si>
  <si>
    <t>JEFE UD APURIMAC</t>
  </si>
  <si>
    <t>42571562</t>
  </si>
  <si>
    <t>PONCE VELASQUEZ LUIS</t>
  </si>
  <si>
    <t>46348475</t>
  </si>
  <si>
    <t>PONCE YLLESCAS DAYHANA ESPERANZA</t>
  </si>
  <si>
    <t>43716579</t>
  </si>
  <si>
    <t>PONGO CALISAYA LUIS ERNESTO</t>
  </si>
  <si>
    <t>72506191</t>
  </si>
  <si>
    <t>PORRAS DIAZ GABRIEL ELIAS</t>
  </si>
  <si>
    <t>137-2021</t>
  </si>
  <si>
    <t>42651613</t>
  </si>
  <si>
    <t>PORTAL JORDAN ANGEL</t>
  </si>
  <si>
    <t>BACHILLER EN AGRONOMIA</t>
  </si>
  <si>
    <t>26721998</t>
  </si>
  <si>
    <t>PORTILLA TORRES JUAN ANDRES</t>
  </si>
  <si>
    <t>ABOGADO UD PUNO</t>
  </si>
  <si>
    <t>ANALISTA III EN TRANSPORTE</t>
  </si>
  <si>
    <t>42772020</t>
  </si>
  <si>
    <t>PORTUGUEZ FLORENCIO ROCIO DEL PILAR</t>
  </si>
  <si>
    <t>70678474</t>
  </si>
  <si>
    <t>POSTIGO ALVARADO FIORELLA</t>
  </si>
  <si>
    <t>ASESOR LEGAL</t>
  </si>
  <si>
    <t>43037958</t>
  </si>
  <si>
    <t>POWER RONALD</t>
  </si>
  <si>
    <t>ASISTENTE TÉCNICO ADMINISTRATIVO</t>
  </si>
  <si>
    <t>41562733</t>
  </si>
  <si>
    <t>PRADO DOMINGUEZ LILIANA</t>
  </si>
  <si>
    <t>44169129</t>
  </si>
  <si>
    <t>PRADO GUILLEN EDUARDO GERMAN</t>
  </si>
  <si>
    <t>TITULO PROFESIONAL EN CIENCIAS MARITIMAS NAVALES CON MENCIÓN EN ADMINISTRACIÓN</t>
  </si>
  <si>
    <t>46631373</t>
  </si>
  <si>
    <t>PRADO PANDO PAUL JEAN</t>
  </si>
  <si>
    <t>223-2021</t>
  </si>
  <si>
    <t>JEFE DE GRUPO UD TUMBES</t>
  </si>
  <si>
    <t>44871328</t>
  </si>
  <si>
    <t>PRECIADO HUERTAS JUNIOR MODESTO</t>
  </si>
  <si>
    <t>PROCURADOR PUBLICO ADJUNTO</t>
  </si>
  <si>
    <t>10536640</t>
  </si>
  <si>
    <t>PREGUNTEGUI MANTILLA JHONY ELIZABETH</t>
  </si>
  <si>
    <t>41620157</t>
  </si>
  <si>
    <t>PUELL PEÑA WILLIAM</t>
  </si>
  <si>
    <t>47522792</t>
  </si>
  <si>
    <t>PUMA ENRIQUEZ OMAR SAMUEL</t>
  </si>
  <si>
    <t>INSPECTOR EP MADRE DE DIOS</t>
  </si>
  <si>
    <t>45882343</t>
  </si>
  <si>
    <t>PUMASUPA PATIÑO ALEXANDER</t>
  </si>
  <si>
    <t>BACHILLER EN ECOTURISMO</t>
  </si>
  <si>
    <t>47415368</t>
  </si>
  <si>
    <t>PURISACA CORNEJO YAXIL NATALI</t>
  </si>
  <si>
    <t>45303759</t>
  </si>
  <si>
    <t>PURIZACA HUARACA ESTHER</t>
  </si>
  <si>
    <t>72751924</t>
  </si>
  <si>
    <t>PURUGUAY BENITES YAJAIRA ESTEFANI</t>
  </si>
  <si>
    <t>70202956</t>
  </si>
  <si>
    <t>QUEA JUANITO ROBERTO ANTONY</t>
  </si>
  <si>
    <t>BACHILLER DE INGENIERÍA ECONÓMICA</t>
  </si>
  <si>
    <t>40586966</t>
  </si>
  <si>
    <t>QUELOPANA VALENCIA CARMEN ELIZABETH</t>
  </si>
  <si>
    <t>EGRESADO TECNICO EN ADMINISTRACION DE NEGOCIOS</t>
  </si>
  <si>
    <t>45794950</t>
  </si>
  <si>
    <t>QUEREVALU RAYMUNDO CINTHIA ARACELY</t>
  </si>
  <si>
    <t>42678431</t>
  </si>
  <si>
    <t>QUEREVALU YAMUNAQUE DE BECERRA MARIA DEL PILAR</t>
  </si>
  <si>
    <t>47248966</t>
  </si>
  <si>
    <t>QUEVEDO CRUZ RONALD KEVIN</t>
  </si>
  <si>
    <t>JEFE DE LA UD SAN MARTIN</t>
  </si>
  <si>
    <t>09634645</t>
  </si>
  <si>
    <t>QUEZADA HIDALGO JUANA AYLIN</t>
  </si>
  <si>
    <t>INSPECTOR PIURA</t>
  </si>
  <si>
    <t>43080145</t>
  </si>
  <si>
    <t>QUEZADA PALACIOS INGRID DENISSE</t>
  </si>
  <si>
    <t>46335430</t>
  </si>
  <si>
    <t>QUIHUE FLORES DANA PAOLA</t>
  </si>
  <si>
    <t>42515994</t>
  </si>
  <si>
    <t>QUIJANDRIA CUETO VICTOR HUGO</t>
  </si>
  <si>
    <t>37-2021</t>
  </si>
  <si>
    <t>74637126</t>
  </si>
  <si>
    <t>QUILLAY SEMANATE YANELIS ISABEL</t>
  </si>
  <si>
    <t>EGRESADO EN CIENCIAS POLITICAS</t>
  </si>
  <si>
    <t>308-2021</t>
  </si>
  <si>
    <t>73759547</t>
  </si>
  <si>
    <t>QUILO CHAVEZ HARVIS DEL PILAR</t>
  </si>
  <si>
    <t>46666692</t>
  </si>
  <si>
    <t>QUIÑONES EVANGELISTA IRWIN REYNALDO SANTOS JR</t>
  </si>
  <si>
    <t>324-2021</t>
  </si>
  <si>
    <t>31678997</t>
  </si>
  <si>
    <t>QUIÑONES LOPEZ VIRGILIO EINER</t>
  </si>
  <si>
    <t>TITULO EN EDUCACION ARTISTICA</t>
  </si>
  <si>
    <t>APOYO AL CONTROL DEL TRAFICO PESADO DE DESAGUADERO</t>
  </si>
  <si>
    <t>41732885</t>
  </si>
  <si>
    <t>QUIÑONEZ CHOQUECOTA WILMER</t>
  </si>
  <si>
    <t>TECNICO DE MECANICA AUTOMOTRIZ</t>
  </si>
  <si>
    <t>70674052</t>
  </si>
  <si>
    <t>QUIÑONEZ CORNEJO PEDRO GERARDO</t>
  </si>
  <si>
    <t>ABOGADO UD AMAZONAS</t>
  </si>
  <si>
    <t>46782154</t>
  </si>
  <si>
    <t>QUIROZ BAZAN CINTHIA LORENA</t>
  </si>
  <si>
    <t>73276099</t>
  </si>
  <si>
    <t>QUIROZ BELIZARIO GERAR HUBER</t>
  </si>
  <si>
    <t>AUXILIAR OPERATIVO</t>
  </si>
  <si>
    <t>46393342</t>
  </si>
  <si>
    <t>QUIROZ LLACSAHUACHE DIEGO ARMANDO</t>
  </si>
  <si>
    <t>ESTUDIOS TÉCNICOS DE ADMINISTRACION</t>
  </si>
  <si>
    <t>INSPECTOR EP PACANGUILLA</t>
  </si>
  <si>
    <t>19202568</t>
  </si>
  <si>
    <t>QUIROZ PORTILLA JOSE WILFREDO</t>
  </si>
  <si>
    <t xml:space="preserve">TITULO PROFESIONAL EN ECONOMIA </t>
  </si>
  <si>
    <t>16711587</t>
  </si>
  <si>
    <t>QUIROZ SALAZAR SONIA</t>
  </si>
  <si>
    <t>70792570</t>
  </si>
  <si>
    <t>QUIROZ SILVA PEDRO PABLO</t>
  </si>
  <si>
    <t>80327845</t>
  </si>
  <si>
    <t>QUIROZ TEJADA ANDY MIGUEL</t>
  </si>
  <si>
    <t>TÉCNICO EN ADMINISTRACIÓN INDUSTRIAL</t>
  </si>
  <si>
    <t>47179989</t>
  </si>
  <si>
    <t>QUISOCALA QUISPE RONALD EDISSON</t>
  </si>
  <si>
    <t>44725299</t>
  </si>
  <si>
    <t>QUISPE ABANTO MAYRA LILIBETH</t>
  </si>
  <si>
    <t>TITULO PROFESIONAL EN GEOGRAFIA</t>
  </si>
  <si>
    <t>72535221</t>
  </si>
  <si>
    <t>QUISPE ASTETE JAMELITH DANITZA</t>
  </si>
  <si>
    <t>COORDINADOR II EN PRESUPUESTO PÚBLICO</t>
  </si>
  <si>
    <t>80052253</t>
  </si>
  <si>
    <t>QUISPE BARZOLA ROBIN ASFARD</t>
  </si>
  <si>
    <t>COORDINADOR OPERATIVO - JUNÍN</t>
  </si>
  <si>
    <t>20059540</t>
  </si>
  <si>
    <t>QUISPE BUITRON MIRIAM ROSA</t>
  </si>
  <si>
    <t>46661824</t>
  </si>
  <si>
    <t>QUISPE CANTORAL OMAR</t>
  </si>
  <si>
    <t>TÍTULO PROFESIONAL  EN ADMINISTRACIÓN</t>
  </si>
  <si>
    <t>300-2021</t>
  </si>
  <si>
    <t>43151706</t>
  </si>
  <si>
    <t>QUISPE CATALAN CESAR</t>
  </si>
  <si>
    <t>01345128</t>
  </si>
  <si>
    <t>QUISPE CHAMBI FREDY ARTURO</t>
  </si>
  <si>
    <t>BACHILLER EN CIENCIAS DE LA EDUCACION</t>
  </si>
  <si>
    <t>30676255</t>
  </si>
  <si>
    <t>QUISPE COAQUIRA PERCY</t>
  </si>
  <si>
    <t>BACHILLER EN GESTION DE EMPRESAS</t>
  </si>
  <si>
    <t>20576246</t>
  </si>
  <si>
    <t>QUISPE COLLAZOS CESAR ALBERTO</t>
  </si>
  <si>
    <t>48676480</t>
  </si>
  <si>
    <t>QUISPE CONDOR RENZO OMAR</t>
  </si>
  <si>
    <t>BACHILLER EN  INGENIERIA DE SISTEMAS</t>
  </si>
  <si>
    <t>45590182</t>
  </si>
  <si>
    <t>QUISPE HUAMAN DIANA CAROLINA</t>
  </si>
  <si>
    <t>45734195</t>
  </si>
  <si>
    <t>QUISPE JUAREZ LUIS ENRIQUE</t>
  </si>
  <si>
    <t>TITULOL PROFESIONAL EN CONTABILIDAD</t>
  </si>
  <si>
    <t>73028797</t>
  </si>
  <si>
    <t>QUISPE LEON ADRIANA ELENA</t>
  </si>
  <si>
    <t>29281112</t>
  </si>
  <si>
    <t>QUISPE MARTINEZ JAIME JULIO</t>
  </si>
  <si>
    <t>44244030</t>
  </si>
  <si>
    <t>QUISPE MENESES CELIA SULLA</t>
  </si>
  <si>
    <t>47534110</t>
  </si>
  <si>
    <t>QUISPE NARVAEZ CRISTIAN JAIR</t>
  </si>
  <si>
    <t>46568464</t>
  </si>
  <si>
    <t>QUISPE PAJUELO DICK ROBERT</t>
  </si>
  <si>
    <t>APOYO A LA GESTIÓN OPERATIVA DE LA ESTACIÓN DE PESAJE ANTA</t>
  </si>
  <si>
    <t>42066770</t>
  </si>
  <si>
    <t>QUISPE PAREJA JORGE</t>
  </si>
  <si>
    <t>72490006</t>
  </si>
  <si>
    <t>QUISPE RAMIREZ JONEL REYNALDO</t>
  </si>
  <si>
    <t>48560740</t>
  </si>
  <si>
    <t>QUISPE RAMIREZ ROSA ELVIRA</t>
  </si>
  <si>
    <t>172-2021</t>
  </si>
  <si>
    <t>47885103</t>
  </si>
  <si>
    <t>QUISPE RAMOS DAVID</t>
  </si>
  <si>
    <t>41601744</t>
  </si>
  <si>
    <t>QUISPE SAMANIEGO YELINA EGLA</t>
  </si>
  <si>
    <t>72520779</t>
  </si>
  <si>
    <t>QUISPE SANCHEZ SUSAN ESTEFANIA</t>
  </si>
  <si>
    <t>RESOLUTOR UD HUÁNUCO</t>
  </si>
  <si>
    <t>45893463</t>
  </si>
  <si>
    <t>QUISPE SERNA ROEL</t>
  </si>
  <si>
    <t>70120611</t>
  </si>
  <si>
    <t>QUISPE SOLANO MIGUEL ANGEL</t>
  </si>
  <si>
    <t>70539465</t>
  </si>
  <si>
    <t>QUISPE YANGALI ENVER</t>
  </si>
  <si>
    <t>51-2021</t>
  </si>
  <si>
    <t>09778734</t>
  </si>
  <si>
    <t>QUISPE ZEVALLOS DANIEL ALBERTO</t>
  </si>
  <si>
    <t>42588052</t>
  </si>
  <si>
    <t>QUISPEALAYA RUIZ EDER JOEL</t>
  </si>
  <si>
    <t>44165687</t>
  </si>
  <si>
    <t>QUISURUCO ROJAS EDITH ERIKA</t>
  </si>
  <si>
    <t>00102077</t>
  </si>
  <si>
    <t>RAMIREZ AHUANARI RICHARD FRANCISCO</t>
  </si>
  <si>
    <t>43362608</t>
  </si>
  <si>
    <t>RAMIREZ CARDENAS TORIBIO</t>
  </si>
  <si>
    <t>40325034</t>
  </si>
  <si>
    <t>RAMIREZ CAVERO PAULO CESAR</t>
  </si>
  <si>
    <t>105 - INDETERMINADO</t>
  </si>
  <si>
    <t>44370683</t>
  </si>
  <si>
    <t>RAMIREZ CHINCHAY SEGUNDO CARLOS</t>
  </si>
  <si>
    <t>TÍTULO PROFESIONAL DE INGENIERO DE SISTEMAS</t>
  </si>
  <si>
    <t>05285715</t>
  </si>
  <si>
    <t>RAMIREZ DEL AGUILA JOSIEL WALDEMAR</t>
  </si>
  <si>
    <t>72703893</t>
  </si>
  <si>
    <t>RAMIREZ DELGADO JOAO MARCO</t>
  </si>
  <si>
    <t>250-2021</t>
  </si>
  <si>
    <t>70815363</t>
  </si>
  <si>
    <t>RAMIREZ LOAYZA MAGALI ESTEFANY</t>
  </si>
  <si>
    <t>ANALISTA DE BIENESTAR SOCIAL II</t>
  </si>
  <si>
    <t>44508234</t>
  </si>
  <si>
    <t>RAMIREZ MEDINA GIOVANNA MARYBEL</t>
  </si>
  <si>
    <t>TITULO PROFESIONAL EN PSICOLOGIA</t>
  </si>
  <si>
    <t>72050904</t>
  </si>
  <si>
    <t>RAMIREZ TREJO JORDY ARCADIO</t>
  </si>
  <si>
    <t>41835947</t>
  </si>
  <si>
    <t>RAMIREZ VARONA CARMEN DEL ROSARIO</t>
  </si>
  <si>
    <t>ASISTENTE LOGÍSTICO</t>
  </si>
  <si>
    <t>00118736</t>
  </si>
  <si>
    <t>RAMIREZ VERTIZ JULIO RICARDO</t>
  </si>
  <si>
    <t>44118361</t>
  </si>
  <si>
    <t>RAMIREZ ZAMATA ROSARIO</t>
  </si>
  <si>
    <t>07528675</t>
  </si>
  <si>
    <t>RAMON HURTADO SENIN</t>
  </si>
  <si>
    <t xml:space="preserve">INSPECTOR DE TRANSPORTE (C-MOTO) – AYACUCHO </t>
  </si>
  <si>
    <t>28461769</t>
  </si>
  <si>
    <t>RAMOS ASTO JULIAN</t>
  </si>
  <si>
    <t>ESTUDIANTE EN ADMINISTRACION DE EMPRESAS</t>
  </si>
  <si>
    <t>06803340</t>
  </si>
  <si>
    <t>RAMOS CRESPO ERNESTO ZAMMAR</t>
  </si>
  <si>
    <t>BACHILLER EN ADMINISTRACIÓN Y SISTEMAS</t>
  </si>
  <si>
    <t>44374033</t>
  </si>
  <si>
    <t>RAMOS GUTIERREZ JESUS IVAN</t>
  </si>
  <si>
    <t xml:space="preserve"> ASISTENTE LEGAL III</t>
  </si>
  <si>
    <t>47695123</t>
  </si>
  <si>
    <t>RAMOS IPANAQUE JOSSELIN LIZZETH</t>
  </si>
  <si>
    <t>133-2021</t>
  </si>
  <si>
    <t>RESOLUTOR/A</t>
  </si>
  <si>
    <t>18210289</t>
  </si>
  <si>
    <t>RAMOS JARAMILLO YASSER ALBERTO</t>
  </si>
  <si>
    <t>BACHILLER EN INGENIERIA ELECTRONICA</t>
  </si>
  <si>
    <t>ANALISTA TÉCNICO UD APURIMAC</t>
  </si>
  <si>
    <t>44486782</t>
  </si>
  <si>
    <t>RAMOS PEÑA ALEXANDER</t>
  </si>
  <si>
    <t>11-2021</t>
  </si>
  <si>
    <t>74220349</t>
  </si>
  <si>
    <t>RAMOS PERCA KEVIN ALI</t>
  </si>
  <si>
    <t xml:space="preserve"> RESOLUTOR UD JUNÍN</t>
  </si>
  <si>
    <t>20084531</t>
  </si>
  <si>
    <t>RAMOS REYMUNDO ROY ROBINSON</t>
  </si>
  <si>
    <t>45589293</t>
  </si>
  <si>
    <t>RAMOS TAYPE MILAGROS GRACIELA</t>
  </si>
  <si>
    <t>ESTUDIANTE UNIVERSITARIO DE ADMINISTRACION DE EMPRESAS</t>
  </si>
  <si>
    <t>231-2021</t>
  </si>
  <si>
    <t>72552713</t>
  </si>
  <si>
    <t>RANILLA MANZANARES ALDANA ROCIO</t>
  </si>
  <si>
    <t>TITULO PROFESIONAL EN EN ADMINISTRACIÓN Y NEGOCIOS INTERNACIONALES</t>
  </si>
  <si>
    <t>276-2021</t>
  </si>
  <si>
    <t>47351125</t>
  </si>
  <si>
    <t>RAQUI PEREZ ZULMA KATHERINE</t>
  </si>
  <si>
    <t>72876049</t>
  </si>
  <si>
    <t>RAVELLO TEJADA ALESSANDRA MARYCIELO</t>
  </si>
  <si>
    <t>BACHILLER EN INGENIERA INDUSTRIAL</t>
  </si>
  <si>
    <t>06669755</t>
  </si>
  <si>
    <t>RAVINES VALLE NINFA MARIETA</t>
  </si>
  <si>
    <t>56-2021</t>
  </si>
  <si>
    <t>43724637</t>
  </si>
  <si>
    <t>RAZURI GARCIA SHIRLEY ELIZABETH</t>
  </si>
  <si>
    <t>ANALISTA OPERATIVO UD SAN MARTIN</t>
  </si>
  <si>
    <t>40585246</t>
  </si>
  <si>
    <t>REATEGUI GARCIA HAROLD</t>
  </si>
  <si>
    <t>41874141</t>
  </si>
  <si>
    <t>REBAZA LATOCHE JUAN CARLOS</t>
  </si>
  <si>
    <t>TITULO PROFESIONAL EN INGENIRIA QUIMICA</t>
  </si>
  <si>
    <t>01309025</t>
  </si>
  <si>
    <t>REBOA VARGAS GISBERTO DOMINGO</t>
  </si>
  <si>
    <t>ASISTENTE TÉCNICO ADMINISTRATIVO GAT</t>
  </si>
  <si>
    <t>41517836</t>
  </si>
  <si>
    <t>REBOSIO GARAY EDUARDO ANDRES</t>
  </si>
  <si>
    <t>ENFERMERA OCUPACIONAL</t>
  </si>
  <si>
    <t>43753886</t>
  </si>
  <si>
    <t>RENGIFO CALDERON GABRIELA CELESTE</t>
  </si>
  <si>
    <t>TÍTULO PROFESIONAL EN ENFERMERÍA</t>
  </si>
  <si>
    <t>268-2021</t>
  </si>
  <si>
    <t>CHOFER DE MOTOCICLETA</t>
  </si>
  <si>
    <t>40185040</t>
  </si>
  <si>
    <t>RENGIFO QUISPE RICHARD GUILLERMO</t>
  </si>
  <si>
    <t>22498556</t>
  </si>
  <si>
    <t>REPETTO OLIVARES LUIS ENRIQUE</t>
  </si>
  <si>
    <t>03677617</t>
  </si>
  <si>
    <t>RETO MANRIQUE JOSE ALEXANDER</t>
  </si>
  <si>
    <t>46432143</t>
  </si>
  <si>
    <t>RETO SOLIS SHIRLEY VANESSA</t>
  </si>
  <si>
    <t>10497958</t>
  </si>
  <si>
    <t>RETUERTO ATENCIO JESUS</t>
  </si>
  <si>
    <t>41924890</t>
  </si>
  <si>
    <t>REVILLA BRAVO RONNY EDWARD</t>
  </si>
  <si>
    <t>42719273</t>
  </si>
  <si>
    <t>REYES DELGADO ELIZABETH DIMELSA</t>
  </si>
  <si>
    <t>71226212</t>
  </si>
  <si>
    <t>REYES MONTENEGRO EDWIN ENRIQUE</t>
  </si>
  <si>
    <t>76284323</t>
  </si>
  <si>
    <t>REYES PACHECO JUAN ANTONY</t>
  </si>
  <si>
    <t>70539361</t>
  </si>
  <si>
    <t>REYES VARAS LASTENIA KARIN</t>
  </si>
  <si>
    <t>ESPECIALISTA PARA LA ADMINISTRACIÓN DE LA INFORMACIÓN INSTITUCIONAL</t>
  </si>
  <si>
    <t>40174853</t>
  </si>
  <si>
    <t>REYNA ANGELES JESSICA JANET</t>
  </si>
  <si>
    <t>33430894</t>
  </si>
  <si>
    <t>REYNA LOPEZ GUIDO</t>
  </si>
  <si>
    <t>TITULO PROFESIONAL EN EDUCACION SECUNDARIA</t>
  </si>
  <si>
    <t>18120222</t>
  </si>
  <si>
    <t>REYNA LOPEZ VIOLETA SOLEDAD</t>
  </si>
  <si>
    <t>SUBGERENTA DE FISCALIZACIÓN DE SERVICIOS DE TRANSPORTE Y DE PESOS Y MEDIDAS</t>
  </si>
  <si>
    <t>01134897</t>
  </si>
  <si>
    <t>REYNA RIOS RAQUEL</t>
  </si>
  <si>
    <t>40235592</t>
  </si>
  <si>
    <t>REYNOSO GUZMAN MILAGROS DEL ROSARIO</t>
  </si>
  <si>
    <t>44449148</t>
  </si>
  <si>
    <t>REYNOSO LUNAREJO JOSE MIGUEL</t>
  </si>
  <si>
    <t>JEFE DE GRUPO UD TACNA</t>
  </si>
  <si>
    <t>42872946</t>
  </si>
  <si>
    <t>REYNOSO MAMANI JHONATAN BRIAN</t>
  </si>
  <si>
    <t>APOYO DE CONTROL DE TRAFICO</t>
  </si>
  <si>
    <t>21297787</t>
  </si>
  <si>
    <t>RICALDI FABIAN FELIX EDUARDO</t>
  </si>
  <si>
    <t>SUPERVISOR UD JUNIN</t>
  </si>
  <si>
    <t>41289055</t>
  </si>
  <si>
    <t>RICALDI RUPAY CESAR LENNER</t>
  </si>
  <si>
    <t>46258294</t>
  </si>
  <si>
    <t>RIOS BRAVO FRANKLIN</t>
  </si>
  <si>
    <t>ASISTENTE ADMINISTRATIVO GAT</t>
  </si>
  <si>
    <t>45649454</t>
  </si>
  <si>
    <t>RIOS CAPUÑAY EVELYN</t>
  </si>
  <si>
    <t>TECNICO EN ADMINISTRACIÓN BANCARIA</t>
  </si>
  <si>
    <t>72714631</t>
  </si>
  <si>
    <t>RIOS GALAN ADLER</t>
  </si>
  <si>
    <t>04817161</t>
  </si>
  <si>
    <t>RIOS PEREZ BERLI TORIBIO</t>
  </si>
  <si>
    <t>INSPECTOR ANCASH</t>
  </si>
  <si>
    <t>31673068</t>
  </si>
  <si>
    <t>RIOS SALINAS CARLOS ALBERTO</t>
  </si>
  <si>
    <t>BACHILLER EM INGENIERIA INFORMATICA Y SISTEMAS</t>
  </si>
  <si>
    <t>APOYO AL CONTROL DE TRAFICO PESADO EN LA EP CERRO AZUL</t>
  </si>
  <si>
    <t>41144147</t>
  </si>
  <si>
    <t>RIVADENEYRA GUTIERREZ JULIO DANIEL</t>
  </si>
  <si>
    <t>EGRESADO TECNICO DE COMPUTACION</t>
  </si>
  <si>
    <t>ESPECIALISTA I</t>
  </si>
  <si>
    <t>44147911</t>
  </si>
  <si>
    <t>RIVADENEYRA RODRIGUEZ GUISELA MAYRA</t>
  </si>
  <si>
    <t>61-2021</t>
  </si>
  <si>
    <t xml:space="preserve">ASISTENTE </t>
  </si>
  <si>
    <t>48322237</t>
  </si>
  <si>
    <t>RIVAS CALLE PRICILA</t>
  </si>
  <si>
    <t>70444619</t>
  </si>
  <si>
    <t>RIVERA CORDOVA WENDY MARIBEL</t>
  </si>
  <si>
    <t>JEFE DE LA OFICINA DE PLANEAMIENTO Y PRESUPUESTO</t>
  </si>
  <si>
    <t>08855231</t>
  </si>
  <si>
    <t>RIVERA FERNANDEZ FELIX ERNESTO</t>
  </si>
  <si>
    <t>JEFE DE GRUPO UD JUNÍN</t>
  </si>
  <si>
    <t>41317458</t>
  </si>
  <si>
    <t>RIVERA GUILLERMO JHON CHARLLES</t>
  </si>
  <si>
    <t>10385922</t>
  </si>
  <si>
    <t>RIVERA HUAMANI PAUL</t>
  </si>
  <si>
    <t>41705624</t>
  </si>
  <si>
    <t>RIVERA JAUREGUI CRISTIAN JESUS</t>
  </si>
  <si>
    <t xml:space="preserve">ESTUDIANTE UNIVERSITARIO </t>
  </si>
  <si>
    <t>UNIVERSITARIO INCOMPLETO EN ADMINISTRACION</t>
  </si>
  <si>
    <t>158-2021</t>
  </si>
  <si>
    <t>COORDINADOR SENIOR PARA LA PLATAFORMA DE ATENCIÓN AL CIUDADANO</t>
  </si>
  <si>
    <t>10587270</t>
  </si>
  <si>
    <t>RIVERA PORRAS ROLANDO RAFAEL</t>
  </si>
  <si>
    <t>43566494</t>
  </si>
  <si>
    <t>RIVERA RODRIGUEZ ESAU DAVID</t>
  </si>
  <si>
    <t>TITULO PROFESIONAL EN INGENIERIA EN INDUSTRIAS ALIMENTARIAS</t>
  </si>
  <si>
    <t>ANALISTA I</t>
  </si>
  <si>
    <t>47768860</t>
  </si>
  <si>
    <t>RIVERA TORRES JORGE YAMPIER</t>
  </si>
  <si>
    <t>274-2021</t>
  </si>
  <si>
    <t>40969011</t>
  </si>
  <si>
    <t>RIVERO ARANIBAR JUAN STIVEN</t>
  </si>
  <si>
    <t>72716153</t>
  </si>
  <si>
    <t>RIVERO SEGURA FERNANDO DANIEL</t>
  </si>
  <si>
    <t>ESPECIALISTA EN PLANEAMIENTO</t>
  </si>
  <si>
    <t>44660553</t>
  </si>
  <si>
    <t>ROBLES CERNA JHONY GABRIEL</t>
  </si>
  <si>
    <t>25767236</t>
  </si>
  <si>
    <t>ROBLES COSSIO ALEXANDER</t>
  </si>
  <si>
    <t>BACHILLER EN INGENIERÍA ECOLÓGICA</t>
  </si>
  <si>
    <t>RESPONSABLE DE LA GESTION OPERATIVA EN LA EP TOMASIRI</t>
  </si>
  <si>
    <t>46181398</t>
  </si>
  <si>
    <t>ROBLES HORNA ANA NATALI DEL ROCIO</t>
  </si>
  <si>
    <t>CONDUCTOR UD TUMBES</t>
  </si>
  <si>
    <t>43595282</t>
  </si>
  <si>
    <t>ROBLES MEJIA CHRISTIAN JESUS</t>
  </si>
  <si>
    <t>TECNICO EN ELECTRICISTA INDUSTRIAL</t>
  </si>
  <si>
    <t>46754101</t>
  </si>
  <si>
    <t>ROCA SALAZAR PIERO MARTIN</t>
  </si>
  <si>
    <t>APOYO EN LA GESTIÓN OPERATIVA DE LA E.P. SICUYANI</t>
  </si>
  <si>
    <t>01862688</t>
  </si>
  <si>
    <t>RODRIGUEZ ANDIA MARCOS PERCY</t>
  </si>
  <si>
    <t>EGRESADO DE ADMINISTRACION Y MARKETNG</t>
  </si>
  <si>
    <t>43548993</t>
  </si>
  <si>
    <t>RODRIGUEZ ANGULO EDGARDO ROBERTO</t>
  </si>
  <si>
    <t>75844388</t>
  </si>
  <si>
    <t>RODRIGUEZ ANTICONA YANIRA NOHELY</t>
  </si>
  <si>
    <t>40819766</t>
  </si>
  <si>
    <t>RODRIGUEZ ASQUI DELIANA</t>
  </si>
  <si>
    <t>21522855</t>
  </si>
  <si>
    <t>RODRIGUEZ CASAVILCA CARLOS ENRIQUE</t>
  </si>
  <si>
    <t>74975490</t>
  </si>
  <si>
    <t>RODRIGUEZ CASTILLO LEONARDO JHOSIMAR</t>
  </si>
  <si>
    <t>72653190</t>
  </si>
  <si>
    <t>RODRIGUEZ CUNO MAGNO WILLY</t>
  </si>
  <si>
    <t>42094635</t>
  </si>
  <si>
    <t>RODRIGUEZ DE LA CRUZ ISRAEL ESAUL</t>
  </si>
  <si>
    <t>BACHILLER EN ADMINISTRACIÓN DE TURISMO</t>
  </si>
  <si>
    <t>65-2021</t>
  </si>
  <si>
    <t>47057824</t>
  </si>
  <si>
    <t>RODRIGUEZ FERNANDEZ VICTOR ALBERTO</t>
  </si>
  <si>
    <t>17944351</t>
  </si>
  <si>
    <t>RODRIGUEZ GUTIERREZ RUBEN</t>
  </si>
  <si>
    <t>74619128</t>
  </si>
  <si>
    <t>RODRIGUEZ HUARAYO MARILUZ</t>
  </si>
  <si>
    <t>269-2021</t>
  </si>
  <si>
    <t>22240257</t>
  </si>
  <si>
    <t>RODRIGUEZ LANDEO WILLIAM ELIAS</t>
  </si>
  <si>
    <t xml:space="preserve"> RESOLUTOR UD PIURA</t>
  </si>
  <si>
    <t>43992990</t>
  </si>
  <si>
    <t>RODRIGUEZ QUISPE HIRINA KATIUSHA</t>
  </si>
  <si>
    <t>ANALISTA PARA COBRANZA ORDINARIA</t>
  </si>
  <si>
    <t>09599945</t>
  </si>
  <si>
    <t>RODRIGUEZ RIVAS ROLANDO BORIS</t>
  </si>
  <si>
    <t>224-2021</t>
  </si>
  <si>
    <t>APOYO MESA DE PARTE – REGIÓN LA LIBERTAD</t>
  </si>
  <si>
    <t>46457636</t>
  </si>
  <si>
    <t>RODRIGUEZ RODRIGUEZ ARANTXA CAROLINA</t>
  </si>
  <si>
    <t>00118113</t>
  </si>
  <si>
    <t>RODRIGUEZ RUIZ RODOLFO</t>
  </si>
  <si>
    <t>41994680</t>
  </si>
  <si>
    <t>RODRIGUEZ SANCHEZ JOSE ANTONIO</t>
  </si>
  <si>
    <t>BACHILLER EN MATEMÁTICA APLICADA</t>
  </si>
  <si>
    <t>47115787</t>
  </si>
  <si>
    <t>RODRIGUEZ SARMIENTO HILDA BRIGITTE</t>
  </si>
  <si>
    <t>215-2021</t>
  </si>
  <si>
    <t>APOYO AL CONTROL DE TRAFICO PESADO EN LA E.P. CIUDAD DE DIOS</t>
  </si>
  <si>
    <t>42315052</t>
  </si>
  <si>
    <t>RODRIGUEZ SUAREZ LUIS MANUEL</t>
  </si>
  <si>
    <t>07880935</t>
  </si>
  <si>
    <t>RODRIGUEZ TINOCO JUANY TERESA</t>
  </si>
  <si>
    <t>ENFERMERIA</t>
  </si>
  <si>
    <t>TECNICO EN ENFERMERIA</t>
  </si>
  <si>
    <t>APOYO AL CONTROL DE TRAFICO PESADO EN LA E.P. VESIQUE</t>
  </si>
  <si>
    <t>80011467</t>
  </si>
  <si>
    <t>RODRIGUEZ VILA RAINER CARUSSO</t>
  </si>
  <si>
    <t>ESTUDIANTE DE ING. DE SISTEMA</t>
  </si>
  <si>
    <t>43130897</t>
  </si>
  <si>
    <t>RODRIGUEZ ZUMAETA CLAUDIA BERENICE</t>
  </si>
  <si>
    <t>41295313</t>
  </si>
  <si>
    <t>ROJAS ARTEAGA IVETT CARINA</t>
  </si>
  <si>
    <t>76867589</t>
  </si>
  <si>
    <t>ROJAS CANCHARI CELIA MARINA</t>
  </si>
  <si>
    <t>45200535</t>
  </si>
  <si>
    <t>ROJAS CARDEÑA OSCAR MARIO</t>
  </si>
  <si>
    <t>72369246</t>
  </si>
  <si>
    <t>ROJAS DAZA NEWMAN</t>
  </si>
  <si>
    <t>08286848</t>
  </si>
  <si>
    <t>ROJAS DE LA CRUZ JULIO HIPOLITO</t>
  </si>
  <si>
    <t>42811350</t>
  </si>
  <si>
    <t>ROJAS DOMINGUEZ CRISTHIAN HIPOLITO</t>
  </si>
  <si>
    <t>10724203</t>
  </si>
  <si>
    <t>ROJAS ESPINOZA LUIS ANGEL</t>
  </si>
  <si>
    <t>TÍTULO PROFESIONAL EN EDUCACION</t>
  </si>
  <si>
    <t>316-2021</t>
  </si>
  <si>
    <t>43585742</t>
  </si>
  <si>
    <t>ROJAS FERNANDEZ LADY LAURA</t>
  </si>
  <si>
    <t>70418289</t>
  </si>
  <si>
    <t>ROJAS HERRERA ROCIO DEL PILAR</t>
  </si>
  <si>
    <t>TITULO PROFESIONAL EN CIENCIAS CONTABLES</t>
  </si>
  <si>
    <t>16125606</t>
  </si>
  <si>
    <t>ROJAS MARTINEZ LUIS JESUS</t>
  </si>
  <si>
    <t>111 - INDETERMINADO</t>
  </si>
  <si>
    <t>44556246</t>
  </si>
  <si>
    <t>ROJAS MUCHA HENRY ALBERTO</t>
  </si>
  <si>
    <t>73347054</t>
  </si>
  <si>
    <t>ROJAS ORTIZ LUIS DANIEL</t>
  </si>
  <si>
    <t>17643023</t>
  </si>
  <si>
    <t>ROJAS RAMOS RONALD JOAN</t>
  </si>
  <si>
    <t>46182205</t>
  </si>
  <si>
    <t>ROJAS RIOS ROSARIO</t>
  </si>
  <si>
    <t>COORDINADORA MÉDICA OCUPACIONAL</t>
  </si>
  <si>
    <t>21060104</t>
  </si>
  <si>
    <t>ROJAS RODRIGUEZ CELINA MARIA</t>
  </si>
  <si>
    <t>TITULO PROFESIONAL DE MEDICO CIRUJANO</t>
  </si>
  <si>
    <t>COORDINADOR I</t>
  </si>
  <si>
    <t>18226313</t>
  </si>
  <si>
    <t>ROJAS SANDOVAL JHENICE PAHT</t>
  </si>
  <si>
    <t>44408365</t>
  </si>
  <si>
    <t>ROJAS SOPLIN AUVER ABEL</t>
  </si>
  <si>
    <t>76670342</t>
  </si>
  <si>
    <t>ROJAS TELLO NORA PILAR</t>
  </si>
  <si>
    <t>43515358</t>
  </si>
  <si>
    <t>ROJAS TRIGOSO ELMER</t>
  </si>
  <si>
    <t>159-2021</t>
  </si>
  <si>
    <t>43594113</t>
  </si>
  <si>
    <t>ROJAS VARGAS RUTH VANESSA</t>
  </si>
  <si>
    <t>ASISTENTE ADMINISTRATIVO UD MOQUEGUA</t>
  </si>
  <si>
    <t>74277539</t>
  </si>
  <si>
    <t>ROMAN BULLON RUTH ISABEL</t>
  </si>
  <si>
    <t>41375124</t>
  </si>
  <si>
    <t>ROMAN GUERRERO TITO ALONSO</t>
  </si>
  <si>
    <t>45137274</t>
  </si>
  <si>
    <t>ROMERO BAUTISTA ARMANDO ANDRE</t>
  </si>
  <si>
    <t>SUPERVISOR DE LA CENTRAL TELEFONICA</t>
  </si>
  <si>
    <t>47437300</t>
  </si>
  <si>
    <t>ROMERO CHAVEZ IVAN MARCIAL</t>
  </si>
  <si>
    <t>08222092</t>
  </si>
  <si>
    <t>ROMERO DAZA GLADYS ELIANA</t>
  </si>
  <si>
    <t>APOYO AL CONTROL DE TRAFICO PESADO EN LA E.P. CHICAMA</t>
  </si>
  <si>
    <t>16805276</t>
  </si>
  <si>
    <t>ROMERO GAMARRA CRISTIAN JAVIER</t>
  </si>
  <si>
    <t>41246645</t>
  </si>
  <si>
    <t>ROMERO MAYTA ELIZABETH VERONICA</t>
  </si>
  <si>
    <t>73575216</t>
  </si>
  <si>
    <t>ROMERO QUISPE LUIS ALBERTO</t>
  </si>
  <si>
    <t>ESTUDIOS INCOMPLETOS</t>
  </si>
  <si>
    <t>ESTUDIOS UNIVERSITARIOS INCOMPLETOS EN CIENCIAS ADMINISTRATIVAS</t>
  </si>
  <si>
    <t>ASISTENTE DE ARTICULACIÓN</t>
  </si>
  <si>
    <t>40120168</t>
  </si>
  <si>
    <t>ROMERO QUISPE VICTOR RAUL</t>
  </si>
  <si>
    <t>08738184</t>
  </si>
  <si>
    <t>ROMERO SANTOYO PABLO</t>
  </si>
  <si>
    <t>46225125</t>
  </si>
  <si>
    <t>ROMERO TORRES WILSON ERWIN</t>
  </si>
  <si>
    <t>ESPECIALISTA EN CONTROL PATRIMONIAL</t>
  </si>
  <si>
    <t>43325416</t>
  </si>
  <si>
    <t>ROMO QUISPE LUIS ANTONIO</t>
  </si>
  <si>
    <t>TÉCNICO EN COMPUTACION E INFORMATICA</t>
  </si>
  <si>
    <t>47841664</t>
  </si>
  <si>
    <t>ROQUE PRADA KATY ROXANA</t>
  </si>
  <si>
    <t>TITULO PROFESIONAL EN ADMINISTRACION Y NEGOCIOS INTERNACIONALES</t>
  </si>
  <si>
    <t>RESOLUTOR UD MOQUEGUA</t>
  </si>
  <si>
    <t>42148466</t>
  </si>
  <si>
    <t>ROQUE TICONA JOSE LUIS</t>
  </si>
  <si>
    <t>APOYO EN LA GESTIÓN OPERATIVA DE LA E.P. CERRO AZUL</t>
  </si>
  <si>
    <t>21263045</t>
  </si>
  <si>
    <t>ROSADO DELGADO CESAR ANTONIO</t>
  </si>
  <si>
    <t>EGRESADO TÉCNICO ELECTRICIDAD</t>
  </si>
  <si>
    <t>70358430</t>
  </si>
  <si>
    <t>ROSALES LOPEZ STEFANY DEL ROSARIO</t>
  </si>
  <si>
    <t>07501897</t>
  </si>
  <si>
    <t>ROSALES RIVERA ROBERTO HERMINIO</t>
  </si>
  <si>
    <t>TÉCNICO EN SERVICIO DE MANTENIMIENTO</t>
  </si>
  <si>
    <t>21285295</t>
  </si>
  <si>
    <t>ROSALES SANTOS JUAN LUIS</t>
  </si>
  <si>
    <t>COORDINADOR DE ARCHIVO CENTRAL</t>
  </si>
  <si>
    <t>72753845</t>
  </si>
  <si>
    <t>ROSALINO VERA LAURA BRUNELLA</t>
  </si>
  <si>
    <t>TITULO PROFESIONAL EN CIENCIAS CON ESPECIALIDAD EN HISTORIA</t>
  </si>
  <si>
    <t>44869382</t>
  </si>
  <si>
    <t>ROSAS BECERRA ARACELLI BELEN</t>
  </si>
  <si>
    <t>203-2021</t>
  </si>
  <si>
    <t>ESPECIALISTA DE SISTEMAS INFORMÁTICOS II</t>
  </si>
  <si>
    <t>41510837</t>
  </si>
  <si>
    <t>ROSAS CABEZA JOSE MANUEL</t>
  </si>
  <si>
    <t xml:space="preserve">2 - INDETERMINADO </t>
  </si>
  <si>
    <t>COORDINADOR DE PROYECTOS DE DESARROLLO DE TECNOLOGIAS DE INFORMACION I</t>
  </si>
  <si>
    <t>19333086</t>
  </si>
  <si>
    <t>ROSAS CAMPOS DRIK FRANK</t>
  </si>
  <si>
    <t>40252240</t>
  </si>
  <si>
    <t>ROSAS MACHUCA JOEL ADHEMIR</t>
  </si>
  <si>
    <t>29641171</t>
  </si>
  <si>
    <t>ROSSI TICONA JUAN RANIERO</t>
  </si>
  <si>
    <t>46862062</t>
  </si>
  <si>
    <t>ROVEGÑO HUARIPAUCAR MARIA ISABEL</t>
  </si>
  <si>
    <t>38-2021</t>
  </si>
  <si>
    <t>41017482</t>
  </si>
  <si>
    <t>RUBIÑOS VASQUEZ YOWAR LANDER</t>
  </si>
  <si>
    <t>48170755</t>
  </si>
  <si>
    <t>RUBIO CUNYA DIANA DEYSI</t>
  </si>
  <si>
    <t>327-2021</t>
  </si>
  <si>
    <t>72545399</t>
  </si>
  <si>
    <t>RUBIO HUARNIZ DIEGO ALEJANDRO</t>
  </si>
  <si>
    <t>163-2021</t>
  </si>
  <si>
    <t>41864085</t>
  </si>
  <si>
    <t>RUCOBA MONTALVAN LUIS ARTURO</t>
  </si>
  <si>
    <t>40281026</t>
  </si>
  <si>
    <t>RUCOBA TANANTA JUAN PERCY</t>
  </si>
  <si>
    <t>INSPECTOR DE TRANSPORTE REGIÓN CAJAMARCA</t>
  </si>
  <si>
    <t>45452683</t>
  </si>
  <si>
    <t>RUDAS GONZALES WILMER</t>
  </si>
  <si>
    <t>70437404</t>
  </si>
  <si>
    <t>RUELAS BORJA JESSICA MELISSA</t>
  </si>
  <si>
    <t>42962840</t>
  </si>
  <si>
    <t>RUELAS TICONA CARMEN JANETH</t>
  </si>
  <si>
    <t>02600563</t>
  </si>
  <si>
    <t>RUFINO ESCOBAR MARCELINO</t>
  </si>
  <si>
    <t>PROFESIONAL</t>
  </si>
  <si>
    <t>TECNICO EN EDUCACIÓN PRIMARIA</t>
  </si>
  <si>
    <t>44119319</t>
  </si>
  <si>
    <t>RUIZ ATOCHE TATIANA VANESSA</t>
  </si>
  <si>
    <t>ESTUDIANTE INCOMPLETO</t>
  </si>
  <si>
    <t>ESTUDIANTE DE PSICOLOGIA (EN CURSO)</t>
  </si>
  <si>
    <t>ASISTENTE DE ARCHIVO</t>
  </si>
  <si>
    <t>07626989</t>
  </si>
  <si>
    <t>RUIZ BUZZI MARIA CARLA</t>
  </si>
  <si>
    <t>EGRESADO TECNICO EN COMPUTACIÓN E INFORMÁTICA</t>
  </si>
  <si>
    <t>40571800</t>
  </si>
  <si>
    <t>RUIZ CHIRA CESAR AUGUSTO</t>
  </si>
  <si>
    <t>ANALISTA EN RECURSOS HUMANOS</t>
  </si>
  <si>
    <t>25783074</t>
  </si>
  <si>
    <t>RUIZ CONDOR ROSANA</t>
  </si>
  <si>
    <t>ANALISTA DE FISCALIZACIÓN</t>
  </si>
  <si>
    <t>10180514</t>
  </si>
  <si>
    <t>RUIZ ESCALANTE ANA CECILIA</t>
  </si>
  <si>
    <t>45054574</t>
  </si>
  <si>
    <t>RUIZ LOPEZ YEIMMY CHRISTOFER</t>
  </si>
  <si>
    <t>COORDINADOR ADMINISTRATIVO</t>
  </si>
  <si>
    <t>10337661</t>
  </si>
  <si>
    <t>RUIZ MIRANDA DE VILLALOBOS MARIA GIOVANNA</t>
  </si>
  <si>
    <t>165-2021</t>
  </si>
  <si>
    <t>40596051</t>
  </si>
  <si>
    <t>RUIZ PORRAS CARLOS EDHSON</t>
  </si>
  <si>
    <t>45524073</t>
  </si>
  <si>
    <t>RUIZ PRADO EDWAR ANDY</t>
  </si>
  <si>
    <t>SECRETARIA DE ALTA DIRECCIÓN</t>
  </si>
  <si>
    <t>42936959</t>
  </si>
  <si>
    <t>RUIZ PUYO CECILIA</t>
  </si>
  <si>
    <t>TÉCNICO DE SECRETARIADO EJECUTIVO</t>
  </si>
  <si>
    <t>74893436</t>
  </si>
  <si>
    <t>RUIZ ROJAS JOHAN JESUS</t>
  </si>
  <si>
    <t>47202886</t>
  </si>
  <si>
    <t>RUIZ TIRADO MERCEDES PATRICIA</t>
  </si>
  <si>
    <t>73253143</t>
  </si>
  <si>
    <t>RUMICHE INGA SUSSY CAROLINA</t>
  </si>
  <si>
    <t>41985444</t>
  </si>
  <si>
    <t>SAAVEDRA CANAZA WILLINGTON JAMIER</t>
  </si>
  <si>
    <t>41308706</t>
  </si>
  <si>
    <t>SAAVEDRA GAMARRA JHONNY RICHARD</t>
  </si>
  <si>
    <t>46614928</t>
  </si>
  <si>
    <t>SAAVEDRA GUTIERREZ HEYSSON JEFFERSON</t>
  </si>
  <si>
    <t>42947995</t>
  </si>
  <si>
    <t>SAAVEDRA MALLQUI TITO ALEJANDRO</t>
  </si>
  <si>
    <t>TITULO PROFESIONAL EN DERECHO  CIENCIAS POLITICAS</t>
  </si>
  <si>
    <t>42439891</t>
  </si>
  <si>
    <t>SAAVEDRA MORENO TOMAS HUMBERTO</t>
  </si>
  <si>
    <t>45707207</t>
  </si>
  <si>
    <t>SAAVEDRA PUCHULAN LIZETH DE LOS MILAGROS</t>
  </si>
  <si>
    <t>70464525</t>
  </si>
  <si>
    <t>SAAVEDRA SALAS CRISTIAN ADAN</t>
  </si>
  <si>
    <t>43994399</t>
  </si>
  <si>
    <t>SAAVEDRA SOSA KHRISTIAN MANUEL</t>
  </si>
  <si>
    <t>40807617</t>
  </si>
  <si>
    <t>SACSA CENTENO FELIX HEZRON</t>
  </si>
  <si>
    <t>08301381</t>
  </si>
  <si>
    <t>SAENZ BENITES ROBERTO FERNANDO</t>
  </si>
  <si>
    <t>ANALISTA OPERATIVO UD LIMA</t>
  </si>
  <si>
    <t>41527227</t>
  </si>
  <si>
    <t>SAENZ CARRILLO EDITH MILAGROS</t>
  </si>
  <si>
    <t>47706117</t>
  </si>
  <si>
    <t>SAJAMI RUIZ PEDRO BELKI</t>
  </si>
  <si>
    <t>32738247</t>
  </si>
  <si>
    <t>SALAS ARTEAGA VICTOR HUGO</t>
  </si>
  <si>
    <t>43390013</t>
  </si>
  <si>
    <t>SALAS ESTEBAN MOISES</t>
  </si>
  <si>
    <t>48431471</t>
  </si>
  <si>
    <t>SALAS FERNANDEZ PAOLA BEATRIZ</t>
  </si>
  <si>
    <t>BACHILLER EN INGENIERIA INDUSTRIAL Y COMERCIAL</t>
  </si>
  <si>
    <t>239-2021</t>
  </si>
  <si>
    <t>44908165</t>
  </si>
  <si>
    <t>SALAS HERRERA GERARDO FELIX</t>
  </si>
  <si>
    <t>71107741</t>
  </si>
  <si>
    <t>SALAS LAINEZ JESUS MANUEL ALEJANDRO</t>
  </si>
  <si>
    <t>70063595</t>
  </si>
  <si>
    <t>SALAS LOZA JOSE ANTONIO</t>
  </si>
  <si>
    <t>TITULO PROFESIONAL EN INGENIERIA ECONOMICA</t>
  </si>
  <si>
    <t>70446017</t>
  </si>
  <si>
    <t>SALAS MAMANI VICTOR RAUL</t>
  </si>
  <si>
    <t>APOYO A LA GESTIÓN OPERATIVA DE LA ESTACIÓN DE PESAJE IZCAHUACA</t>
  </si>
  <si>
    <t>46831849</t>
  </si>
  <si>
    <t>SALAS PIZARRO MANUEL</t>
  </si>
  <si>
    <t>ESTUDIOS UNIVERSITARIO</t>
  </si>
  <si>
    <t>ESTUDIOS UNIVERSITARIOS DE CONTABILIDAD Y FINANZAS</t>
  </si>
  <si>
    <t>46760151</t>
  </si>
  <si>
    <t>SALAS PRECIADO DE OCAS HELEN KATHELEN</t>
  </si>
  <si>
    <t>72844624</t>
  </si>
  <si>
    <t>SALAS SALDAÑA JACKELYN MAYORI</t>
  </si>
  <si>
    <t>321-2021</t>
  </si>
  <si>
    <t>10317390</t>
  </si>
  <si>
    <t>SALAZAR CHING LUIS ALBERTO</t>
  </si>
  <si>
    <t>70132964</t>
  </si>
  <si>
    <t>SALAZAR CORAL LELIAN MISSEL</t>
  </si>
  <si>
    <t>ESPECIALISTA EN SEGURIDAD DE LA INFORMACIÓN</t>
  </si>
  <si>
    <t>07880143</t>
  </si>
  <si>
    <t>SALAZAR LARA GERARDO ENRIQUE</t>
  </si>
  <si>
    <t>TITULO PROFESIONAL EN INGENIERIA ELECTRONICA</t>
  </si>
  <si>
    <t>40485081</t>
  </si>
  <si>
    <t>SALAZAR LEON GIOVANNI SANDRO</t>
  </si>
  <si>
    <t>74 - INDETERMINADO</t>
  </si>
  <si>
    <t>ABOGADOS ESPECIALISTAS EN PROCESO DISCIPLINARIO</t>
  </si>
  <si>
    <t>07760253</t>
  </si>
  <si>
    <t>SALAZAR LLANOS ERNESTO ELIAS</t>
  </si>
  <si>
    <t>41757771</t>
  </si>
  <si>
    <t>SALAZAR MARIN GLORIA MERCEDES</t>
  </si>
  <si>
    <t>BACHILLER EN MATEMATICA PURA</t>
  </si>
  <si>
    <t>48288823</t>
  </si>
  <si>
    <t>SALAZAR RAMIREZ FERNY DIANYRA</t>
  </si>
  <si>
    <t>176-2021</t>
  </si>
  <si>
    <t>44437264</t>
  </si>
  <si>
    <t>SALAZAR REYNA OSCAR MANUEL</t>
  </si>
  <si>
    <t>44638131</t>
  </si>
  <si>
    <t>SALAZAR SALES JORGE GUILLERMO</t>
  </si>
  <si>
    <t>TITULO PROFESIONAL EN DERECHOV</t>
  </si>
  <si>
    <t>42883021</t>
  </si>
  <si>
    <t>SALAZAR ZAVALETA CARLOS RAUL</t>
  </si>
  <si>
    <t>43042252</t>
  </si>
  <si>
    <t>SALCEDO TORRES DELFOR BRUNO</t>
  </si>
  <si>
    <t>INSPECTOR - CHIMBOTE</t>
  </si>
  <si>
    <t>33261508</t>
  </si>
  <si>
    <t>SALDAÑA ALVAREZ UBERT WILLIAM</t>
  </si>
  <si>
    <t>PROFESIONAL TÉCNICO A EN RECURSOS HUMANOS</t>
  </si>
  <si>
    <t>46229096</t>
  </si>
  <si>
    <t>SALDAÑA ESPEJO SAYRA LIZETH</t>
  </si>
  <si>
    <t>TITULO PROFESIONAL EN PSICOLOGÍA</t>
  </si>
  <si>
    <t>21142872</t>
  </si>
  <si>
    <t>SALDAÑA FALCON MARITZA ESTELA</t>
  </si>
  <si>
    <t>TECNICO EN SECRETARIA EJECUTIVA</t>
  </si>
  <si>
    <t>ANALISTA PROGRAMADOR III</t>
  </si>
  <si>
    <t>43506023</t>
  </si>
  <si>
    <t>SALDAÑA TINEDO ABDON VICENCIO</t>
  </si>
  <si>
    <t>45261197</t>
  </si>
  <si>
    <t>SALDIVAR CARRASCO JUNIOR IVAN</t>
  </si>
  <si>
    <t>46720204</t>
  </si>
  <si>
    <t>SALDIVAR LOAYZA JULIO</t>
  </si>
  <si>
    <t>46431776</t>
  </si>
  <si>
    <t>SALDIVAR VIDAURRE STEFANI KATIUSKA</t>
  </si>
  <si>
    <t>TECNICO EN ADMINISTRACION DE NEGOCIOS INTERNACIONALES</t>
  </si>
  <si>
    <t>210-2021</t>
  </si>
  <si>
    <t>09298820</t>
  </si>
  <si>
    <t>SALINAS AZAÑA WILFREDO ANTONIO</t>
  </si>
  <si>
    <t>21880048</t>
  </si>
  <si>
    <t>SALVADOR GONZALES FELIX ALEJANDRO</t>
  </si>
  <si>
    <t>22521009</t>
  </si>
  <si>
    <t>SAMAME GOMEZ MIGUEL ANGEL</t>
  </si>
  <si>
    <t>40653080</t>
  </si>
  <si>
    <t>SAMANAMUD ZAVALETA CARLOS ALEXANDER</t>
  </si>
  <si>
    <t>44337560</t>
  </si>
  <si>
    <t>SAMANIEGO MARCHAN DIANA KATHERINE</t>
  </si>
  <si>
    <t>AUDITOR SENIOR I</t>
  </si>
  <si>
    <t>40724333</t>
  </si>
  <si>
    <t>SANCHEZ ACHAMIZO FRANK ISMAEL</t>
  </si>
  <si>
    <t>42317735</t>
  </si>
  <si>
    <t>SANCHEZ ACUÑA BERTHA MARIA</t>
  </si>
  <si>
    <t>76723633</t>
  </si>
  <si>
    <t>SANCHEZ ALIAGA JHOAN RAUL</t>
  </si>
  <si>
    <t>16718039</t>
  </si>
  <si>
    <t>SANCHEZ ARENAS EDUARDO MAGILL</t>
  </si>
  <si>
    <t>44384213</t>
  </si>
  <si>
    <t>SANCHEZ AYQUIPA YOMAX</t>
  </si>
  <si>
    <t>16680139</t>
  </si>
  <si>
    <t>SANCHEZ BARBOZA OSCAR FERNANDO</t>
  </si>
  <si>
    <t>TITULO PROFESIONAL TECNICO EN COMPUTACION E INFORMATICA</t>
  </si>
  <si>
    <t>43918848</t>
  </si>
  <si>
    <t>SANCHEZ BLAS ALEXANDER JHOEL</t>
  </si>
  <si>
    <t>EGRESADO DE INGENIERÍA DE SISTEMAS E INFORMÁTICA</t>
  </si>
  <si>
    <t>JEFE DE LA UD ICA</t>
  </si>
  <si>
    <t>22520380</t>
  </si>
  <si>
    <t>SANCHEZ BRAVO CARMEN LUCILA</t>
  </si>
  <si>
    <t>73383225</t>
  </si>
  <si>
    <t>SANCHEZ CHAVEZ ROSA LIZBET</t>
  </si>
  <si>
    <t>INSPECTOR DE TRANSPORTE - REGIÓN LAMBAYEQUE</t>
  </si>
  <si>
    <t>16759961</t>
  </si>
  <si>
    <t>SANCHEZ DIAZ RAQUEL</t>
  </si>
  <si>
    <t>41666833</t>
  </si>
  <si>
    <t>SANCHEZ FABIAN JORGE MANUEL</t>
  </si>
  <si>
    <t>COORDINADOR DE DESPACHO DE CORRESPONDENCIA</t>
  </si>
  <si>
    <t>43971083</t>
  </si>
  <si>
    <t>SANCHEZ FERNANDEZ DUBERLY</t>
  </si>
  <si>
    <t>139-2021</t>
  </si>
  <si>
    <t>42172472</t>
  </si>
  <si>
    <t>SANCHEZ FERRER DEL VALLE PERCY JORGE</t>
  </si>
  <si>
    <t>42891294</t>
  </si>
  <si>
    <t>SANCHEZ GALLEGOS MARY LUZ CORINA</t>
  </si>
  <si>
    <t>44737271</t>
  </si>
  <si>
    <t>SANCHEZ GALVEZ JOHANA MARLENE</t>
  </si>
  <si>
    <t>53-2021</t>
  </si>
  <si>
    <t>09679475</t>
  </si>
  <si>
    <t>SANCHEZ GARCIA GENOVEVA LOURDES</t>
  </si>
  <si>
    <t>228-2021</t>
  </si>
  <si>
    <t xml:space="preserve"> RESOLUTOR UD MOQUEGUA</t>
  </si>
  <si>
    <t>70447958</t>
  </si>
  <si>
    <t>SANCHEZ GARCIA JOSEPH JULIANO</t>
  </si>
  <si>
    <t>72621604</t>
  </si>
  <si>
    <t>SANCHEZ HUAMANI CARLOS CRISTHIAN ALEXANDER</t>
  </si>
  <si>
    <t>43390703</t>
  </si>
  <si>
    <t>SANCHEZ IRIGOIN IDELSO</t>
  </si>
  <si>
    <t>ASISTENTE TÉCNICO III EN SALUD OCUPACIONAL</t>
  </si>
  <si>
    <t>41877719</t>
  </si>
  <si>
    <t>SANCHEZ KLAUER JULIO JAVIER</t>
  </si>
  <si>
    <t>TITULO PROFESIONAL  EN MEDICINA HUMANA</t>
  </si>
  <si>
    <t>41829973</t>
  </si>
  <si>
    <t>SANCHEZ MAYTA KRISTIAM JEFERSON</t>
  </si>
  <si>
    <t>TITULO PROFESIONAL EN INGENIERÍA QUÍMICA</t>
  </si>
  <si>
    <t>76597282</t>
  </si>
  <si>
    <t>SANCHEZ MONTILLA CHRISTIAN ALEXIS</t>
  </si>
  <si>
    <t>47293166</t>
  </si>
  <si>
    <t>SANCHEZ PORTILLA FRANCO ALDAIR</t>
  </si>
  <si>
    <t xml:space="preserve">ASISTENTE DE IMAGEN </t>
  </si>
  <si>
    <t>41757956</t>
  </si>
  <si>
    <t>SANCHEZ QUEZADA LUISA CAROLINA</t>
  </si>
  <si>
    <t>47897735</t>
  </si>
  <si>
    <t>SANCHEZ RAZURI TIFFANNY BRISSETT</t>
  </si>
  <si>
    <t>206-2021</t>
  </si>
  <si>
    <t>APOYO ADMINISTRATIVO – REGIÓN JUNÍN - SDFST</t>
  </si>
  <si>
    <t>40033922</t>
  </si>
  <si>
    <t>SANCHEZ SANTIVAÑEZ ROBERT JHONNY</t>
  </si>
  <si>
    <t>49 - INDETERMINADO</t>
  </si>
  <si>
    <t>43589973</t>
  </si>
  <si>
    <t>SANCHEZ TENORIO LUIS ALBERTO</t>
  </si>
  <si>
    <t>45142218</t>
  </si>
  <si>
    <t>SANCHEZ TUESTA FRANCO EMILIO</t>
  </si>
  <si>
    <t>198-2021</t>
  </si>
  <si>
    <t>42374253</t>
  </si>
  <si>
    <t>SANCHEZ VARGAS CESAR ENRIQUE</t>
  </si>
  <si>
    <t>73006481</t>
  </si>
  <si>
    <t>SANCHEZ VELARDE ARACELY STHEFANY</t>
  </si>
  <si>
    <t>43129103</t>
  </si>
  <si>
    <t>SANDOVAL ACOSTA DIANA GUISSELA</t>
  </si>
  <si>
    <t>PROFESOR DE EDUCACIÓN SECUNDARIA</t>
  </si>
  <si>
    <t>45816236</t>
  </si>
  <si>
    <t>SANDOVAL JUAREZ GRACE JACKELINE</t>
  </si>
  <si>
    <t>40957581</t>
  </si>
  <si>
    <t>SANDOVAL RIVERA FLOR DE MARIA</t>
  </si>
  <si>
    <t>46294646</t>
  </si>
  <si>
    <t>SANGAY PORTAL GILMER</t>
  </si>
  <si>
    <t>EGRESADO DE ECONOMÍA</t>
  </si>
  <si>
    <t>43660979</t>
  </si>
  <si>
    <t>SANTA MARIA FAUSTINO ADRIAN</t>
  </si>
  <si>
    <t>72515724</t>
  </si>
  <si>
    <t>SANTAMARIA MAZA LEIDY MILAGROS</t>
  </si>
  <si>
    <t>44729241</t>
  </si>
  <si>
    <t>SANTANA HUAVIL CARLA RAQUEL</t>
  </si>
  <si>
    <t>09708843</t>
  </si>
  <si>
    <t>SANTIAGO ASMAT JAVIER NICANOR</t>
  </si>
  <si>
    <t>70050459</t>
  </si>
  <si>
    <t>SANTIAGO MEDRANO LORENA</t>
  </si>
  <si>
    <t>CONDUCTOR UTECC</t>
  </si>
  <si>
    <t>42667559</t>
  </si>
  <si>
    <t>SANTIAGO RAMOS RAUL CARMINO</t>
  </si>
  <si>
    <t>42975171</t>
  </si>
  <si>
    <t>SANTIBAÑEZ AGUILAR DIANA CAROLINA</t>
  </si>
  <si>
    <t>EGRESADO DE ADMINISTRACIÓN DE EMPRESAS Y NEGOCIOS</t>
  </si>
  <si>
    <t>41322659</t>
  </si>
  <si>
    <t>SANTILLAN UGARTE GAUDENCIO FLAWER</t>
  </si>
  <si>
    <t>INSPECTOR DE TRANSPORTE - MOQUEGUA</t>
  </si>
  <si>
    <t>16584683</t>
  </si>
  <si>
    <t>SANTISTEBAN LOPEZ JAIME</t>
  </si>
  <si>
    <t>73390102</t>
  </si>
  <si>
    <t>SANTISTEBAN SANCHEZ JUNIOR ALEXIS</t>
  </si>
  <si>
    <t>MAGISTER EN GESTION PUBLICA</t>
  </si>
  <si>
    <t xml:space="preserve">JEFE DE GRUPO UD PIURA </t>
  </si>
  <si>
    <t>08889476</t>
  </si>
  <si>
    <t>SANTOS CRISPIN ERIKA GIOVANNA</t>
  </si>
  <si>
    <t>TECNICO EN COMPUTACION INFORMATICA</t>
  </si>
  <si>
    <t>39 - INDETERMINADO</t>
  </si>
  <si>
    <t>GESTOR OPERATIVO UD AREQUIPA</t>
  </si>
  <si>
    <t>29663108</t>
  </si>
  <si>
    <t>SARAVIA RAMOS JUAN CARLOS GUILLERMO</t>
  </si>
  <si>
    <t>40385725</t>
  </si>
  <si>
    <t>SECLEN SILVA VICTOR MANUEL</t>
  </si>
  <si>
    <t>BACHILLER ADMINISTRACION Y SISTEMAS</t>
  </si>
  <si>
    <t>45953455</t>
  </si>
  <si>
    <t>SEDANO AREVALO PAMELA PAULETE</t>
  </si>
  <si>
    <t>54-2021</t>
  </si>
  <si>
    <t>72251289</t>
  </si>
  <si>
    <t>SEGOVIA MERINO SUSANA</t>
  </si>
  <si>
    <t>ASISTENTE TÉCNICO II</t>
  </si>
  <si>
    <t>45437537</t>
  </si>
  <si>
    <t>SELIS VARGAS ROBERT JONATHAN</t>
  </si>
  <si>
    <t>74251874</t>
  </si>
  <si>
    <t>SEMBRERA MONDRAGON JESUS DAVID</t>
  </si>
  <si>
    <t>40496460</t>
  </si>
  <si>
    <t>SEMINARIO CASTILLO ALFREDO MARTIN</t>
  </si>
  <si>
    <t>46540593</t>
  </si>
  <si>
    <t>SERNA BASILIO HUMMER EDOY</t>
  </si>
  <si>
    <t>TÉCNICO EN COMPUACIÓN E INFORMÁTICA</t>
  </si>
  <si>
    <t>70046633</t>
  </si>
  <si>
    <t>SERNA FARFAN YOHANA ESMITH</t>
  </si>
  <si>
    <t>72841300</t>
  </si>
  <si>
    <t>SERNA JORGE FRANZ ROBERTH</t>
  </si>
  <si>
    <t>41995962</t>
  </si>
  <si>
    <t>SERNAQUE ALVAREZ CHRISTIAN PAUL</t>
  </si>
  <si>
    <t>45864018</t>
  </si>
  <si>
    <t>SERPA BUSTAMANTE GUILLERMO</t>
  </si>
  <si>
    <t>ESTUDIANTE DE CIENCIAS POLITICAS</t>
  </si>
  <si>
    <t>70436666</t>
  </si>
  <si>
    <t>SERQUEN ROMERO JOHN PETER</t>
  </si>
  <si>
    <t>47934992</t>
  </si>
  <si>
    <t>SERRANO SAAVEDRA CARLOS ALBERTO</t>
  </si>
  <si>
    <t>72922523</t>
  </si>
  <si>
    <t>SHAPIAMA NIÑO CRISTHIAN YHON</t>
  </si>
  <si>
    <t>47248385</t>
  </si>
  <si>
    <t>SHUAN ZUÑIGA LETICIA</t>
  </si>
  <si>
    <t>73601277</t>
  </si>
  <si>
    <t>SICUS FERRO JEAN PAUL</t>
  </si>
  <si>
    <t>ABOGADO UD AYACUCHO</t>
  </si>
  <si>
    <t>70423143</t>
  </si>
  <si>
    <t>SIERRA AGUILAR RONALD IRVING</t>
  </si>
  <si>
    <t>44622113</t>
  </si>
  <si>
    <t>SIGUAS GOMERO MARIA ELIZABETH</t>
  </si>
  <si>
    <t>TITULO PROFESIONAL EN TURISMO Y HOTELERIA</t>
  </si>
  <si>
    <t>44059214</t>
  </si>
  <si>
    <t>SIGUEÑAS NUNURA MARTIN SIGILBERTO</t>
  </si>
  <si>
    <t>46684759</t>
  </si>
  <si>
    <t>SILUPU VEGA YNGRID JULISSA</t>
  </si>
  <si>
    <t>76349537</t>
  </si>
  <si>
    <t>SILVA COTRINA TANIA VIOLETA</t>
  </si>
  <si>
    <t>72469600</t>
  </si>
  <si>
    <t>SILVA ESCOBAR ERICK EDGAR</t>
  </si>
  <si>
    <t>ASISTENTE ADMINISTRATIVO - CAJAMARCA</t>
  </si>
  <si>
    <t>16748878</t>
  </si>
  <si>
    <t>SILVA GUEVARA DE MOLINA CLAUDIA GIULIANA</t>
  </si>
  <si>
    <t>ASISTENTE ADMINISTRATIVO - LA LIBERTAD</t>
  </si>
  <si>
    <t>70235222</t>
  </si>
  <si>
    <t>SILVA RODRIGUEZ LEYDY KATHERINE</t>
  </si>
  <si>
    <t>RESPONSABLE DE LA GESTIÓN OPERATIVA EN LA EP PIURA</t>
  </si>
  <si>
    <t>16653238</t>
  </si>
  <si>
    <t>SILVA RUIZ DANTE HUGO</t>
  </si>
  <si>
    <t>ESTUDIOS TÉCNICOS EN MECÁNICA DE PRODUCCIÓN</t>
  </si>
  <si>
    <t>46224531</t>
  </si>
  <si>
    <t>SILVA VINCES MARLENY</t>
  </si>
  <si>
    <t>TITULO PROFESIONAL  EN CONTABILIDAD</t>
  </si>
  <si>
    <t>42342858</t>
  </si>
  <si>
    <t>SINCHE GARCIA VICTOR JONATHAN</t>
  </si>
  <si>
    <t>ANALISTA</t>
  </si>
  <si>
    <t>16776000</t>
  </si>
  <si>
    <t>SIRLOPU FACHO JOSE LUIS</t>
  </si>
  <si>
    <t>TITULO EN INGIENIERIA DE SISTEMAS Y COMPUTO</t>
  </si>
  <si>
    <t>46391832</t>
  </si>
  <si>
    <t>SIVANA MAQUE DEYVI GABRIEL</t>
  </si>
  <si>
    <t>45588371</t>
  </si>
  <si>
    <t>SOBRINO NOLE ARNOLD EDISON</t>
  </si>
  <si>
    <t>20019376</t>
  </si>
  <si>
    <t>SOCUALAYA ALVAREZ JORGE LUIS</t>
  </si>
  <si>
    <t>BACHILLER EN INGENIERIA METALURGICA Y DE MATERIALES</t>
  </si>
  <si>
    <t>09125865</t>
  </si>
  <si>
    <t>SOLANO HUARINGA ANTONIO</t>
  </si>
  <si>
    <t>72431760</t>
  </si>
  <si>
    <t>SOLANO RIVERA ANITA CLELIA</t>
  </si>
  <si>
    <t>COORDINADOR OPERATIVO - ICA</t>
  </si>
  <si>
    <t>70394167</t>
  </si>
  <si>
    <t>SOLAR MUNAYA VICTOR JAVIER</t>
  </si>
  <si>
    <t>32990311</t>
  </si>
  <si>
    <t>SOLES LIÑAN ALICIA MARTHA</t>
  </si>
  <si>
    <t>44120245</t>
  </si>
  <si>
    <t>SOLIS MILLA KERLIN JHONY</t>
  </si>
  <si>
    <t>BACHILLER EN MATEMATICA</t>
  </si>
  <si>
    <t>127-2021</t>
  </si>
  <si>
    <t>45866890</t>
  </si>
  <si>
    <t>SOLOGUREN HUME SARA LIZETH</t>
  </si>
  <si>
    <t>45475467</t>
  </si>
  <si>
    <t>SOLORZANO CALIXTO ERICK LUIS</t>
  </si>
  <si>
    <t>INSPECTOR HUÁNUCO</t>
  </si>
  <si>
    <t>41896710</t>
  </si>
  <si>
    <t>SOLORZANO INGA BRUCE MARLON</t>
  </si>
  <si>
    <t>44881954</t>
  </si>
  <si>
    <t>SOLORZANO REQUENA PEDRO AUGUSTO</t>
  </si>
  <si>
    <t>46396777</t>
  </si>
  <si>
    <t>SORIA QUINTANA FRANZ HERBERT</t>
  </si>
  <si>
    <t>46124691</t>
  </si>
  <si>
    <t>SORIA VASQUEZ DAVID</t>
  </si>
  <si>
    <t>45059944</t>
  </si>
  <si>
    <t>SORIANO PINEDA SERGIO PAOLO</t>
  </si>
  <si>
    <t>48270731</t>
  </si>
  <si>
    <t>SOSA AQUINO MIGUEL</t>
  </si>
  <si>
    <t>ESPECIALISTA</t>
  </si>
  <si>
    <t>40257002</t>
  </si>
  <si>
    <t>SOSA PANDURO ROCIO MAGALI</t>
  </si>
  <si>
    <t>TITULO PROFESIONAL EN INGENIERIA DE SISTEMAS Y COMPUTO</t>
  </si>
  <si>
    <t>236-2021</t>
  </si>
  <si>
    <t>41172415</t>
  </si>
  <si>
    <t>SOTELO FALCON FRANCISCO MANUEL</t>
  </si>
  <si>
    <t>BACHILLER EN CIENCIAS VETERINARIAS</t>
  </si>
  <si>
    <t>44826120</t>
  </si>
  <si>
    <t>SOTIL SANTANDER SAUL ESAU</t>
  </si>
  <si>
    <t>44810682</t>
  </si>
  <si>
    <t>SOTIL SANTANDER SHARY ELIZABETH</t>
  </si>
  <si>
    <t>267-2021</t>
  </si>
  <si>
    <t>46936422</t>
  </si>
  <si>
    <t>SOTO AYALA DIEGO ALBERTO</t>
  </si>
  <si>
    <t>46008236</t>
  </si>
  <si>
    <t>SOTO BALTAZAR JEANPIERRE FIZTGERALD</t>
  </si>
  <si>
    <t>46245237</t>
  </si>
  <si>
    <t>SOTO CASTILLO JOSE LUIS</t>
  </si>
  <si>
    <t>46105817</t>
  </si>
  <si>
    <t>SOTO LOZANO CINTHIA ALEJANDRA</t>
  </si>
  <si>
    <t>284-2021</t>
  </si>
  <si>
    <t>09616774</t>
  </si>
  <si>
    <t>SOTO PADILLA PABLO NEIL</t>
  </si>
  <si>
    <t>TÍTULO PROFESIONAL DE ADMINISTRACIÓN</t>
  </si>
  <si>
    <t>ANALISTA SENIOR</t>
  </si>
  <si>
    <t>70037719</t>
  </si>
  <si>
    <t>SOTO PRADA RONALD JESUS</t>
  </si>
  <si>
    <t>09595213</t>
  </si>
  <si>
    <t>SOTO SOTO LUIS SEBASTIAN</t>
  </si>
  <si>
    <t>TÉCNICO EN COMPUTACIÓN E INFORMÁTIC</t>
  </si>
  <si>
    <t>21445483</t>
  </si>
  <si>
    <t>SOTOMAYOR MAVILA ANTONIO ALEJANDRO</t>
  </si>
  <si>
    <t>TITULO PROFESIONAL EN ECONOMÍA</t>
  </si>
  <si>
    <t>RESOLUTOR UD AREQUIPA - ATICO</t>
  </si>
  <si>
    <t>44604873</t>
  </si>
  <si>
    <t>SOTOMAYOR MOTTA GEYNER</t>
  </si>
  <si>
    <t>09663545</t>
  </si>
  <si>
    <t>SOUZA CONSTANTINO MARCO ANTONIO</t>
  </si>
  <si>
    <t>46752349</t>
  </si>
  <si>
    <t>SPOLJARIC MUÑOZ JUAN CARLOS</t>
  </si>
  <si>
    <t>43971163</t>
  </si>
  <si>
    <t>SUAREZ BAO GEOVANNY ENRIQUE</t>
  </si>
  <si>
    <t>44615285</t>
  </si>
  <si>
    <t>SUAREZ GAMARRA ANTHONY</t>
  </si>
  <si>
    <t>69-2021</t>
  </si>
  <si>
    <t>70443650</t>
  </si>
  <si>
    <t>SUAREZ SOTO CYNTHIA LIZBETH</t>
  </si>
  <si>
    <t>199-2021</t>
  </si>
  <si>
    <t>INSPECTOR CONDUCTOR UD MADRE DE DIOS</t>
  </si>
  <si>
    <t>41445276</t>
  </si>
  <si>
    <t>SUASACA PELINCO RAUL ENRIQUE</t>
  </si>
  <si>
    <t>16657939</t>
  </si>
  <si>
    <t>SUCLUPE ALVARADO MANOLO ROY</t>
  </si>
  <si>
    <t>47780763</t>
  </si>
  <si>
    <t>SUCLUPE HERRERA DENNIS MOISES</t>
  </si>
  <si>
    <t>70021595</t>
  </si>
  <si>
    <t>SULCA HUAMAN MARCO ABEL</t>
  </si>
  <si>
    <t>43857024</t>
  </si>
  <si>
    <t>SULLCA CONTRERAS JANETT MELVA</t>
  </si>
  <si>
    <t>71212461</t>
  </si>
  <si>
    <t>SURCO CHIPANA YONATHAN WALDIR</t>
  </si>
  <si>
    <t>80523864</t>
  </si>
  <si>
    <t>TABOADA ALBINES JOSE YSIDORO</t>
  </si>
  <si>
    <t>ABOGADO UD HUÁNUCO</t>
  </si>
  <si>
    <t>41592513</t>
  </si>
  <si>
    <t>TABOADA TRUJILLO DAILY GERALDINE</t>
  </si>
  <si>
    <t>08138118</t>
  </si>
  <si>
    <t>TACCO CORDOVA EVERT MANUEL</t>
  </si>
  <si>
    <t>42675348</t>
  </si>
  <si>
    <t>TACORA AGUI RODIL GALILI</t>
  </si>
  <si>
    <t>BACHILLER EN CIENCIAS POLITICAS</t>
  </si>
  <si>
    <t>44802064</t>
  </si>
  <si>
    <t>TADEO PANTOJA LUIGI ALBERTO</t>
  </si>
  <si>
    <t>43529007</t>
  </si>
  <si>
    <t>TAFUR HUAMAN ERLITH</t>
  </si>
  <si>
    <t>EGRESADO UNIVERSITARIO EN ADMINISTRACION</t>
  </si>
  <si>
    <t>47222136</t>
  </si>
  <si>
    <t>TAIPE AGUILAR FRANK MAXIMO</t>
  </si>
  <si>
    <t>ESPECIALISTA EN GESTIÓN PÚBLICA</t>
  </si>
  <si>
    <t>278-2021</t>
  </si>
  <si>
    <t>ANALISTA TÉCNICO UD CUSCO</t>
  </si>
  <si>
    <t>42440964</t>
  </si>
  <si>
    <t>TAMAYO ARAOZ EVELYN GARLETH</t>
  </si>
  <si>
    <t>47571175</t>
  </si>
  <si>
    <t>TAMAYO SALAZAR MILAGROS YESENIA</t>
  </si>
  <si>
    <t>RESPONSABLE DE LA GESTIÓN</t>
  </si>
  <si>
    <t>20059583</t>
  </si>
  <si>
    <t>TAMBINI ROMERO JOSE LUIS</t>
  </si>
  <si>
    <t>40357162</t>
  </si>
  <si>
    <t>TANDAYPAN VILLALVA MARIO ARTURO</t>
  </si>
  <si>
    <t>43104310</t>
  </si>
  <si>
    <t>TANTA CHOROCO LUIS ENRIQUE</t>
  </si>
  <si>
    <t>45207288</t>
  </si>
  <si>
    <t>TAPIA QUISPE HENRY HIGOR</t>
  </si>
  <si>
    <t>ESTUDIOS UNIVERSITARIOS EN ADMINISTRACION Y MARQUETING</t>
  </si>
  <si>
    <t>APOYO AL TRAFICO PESADO EN LA ESTACIÓN DE PESAJE DESAGUADERO</t>
  </si>
  <si>
    <t>02298776</t>
  </si>
  <si>
    <t>TAPIA VELASQUEZ VICTOR RAUL</t>
  </si>
  <si>
    <t>TECNICO EN MERCADOTECNIA</t>
  </si>
  <si>
    <t>ASISTENTE EJECUTIVO EN DESPACHO DE CORRESPONDENCIA</t>
  </si>
  <si>
    <t>43190441</t>
  </si>
  <si>
    <t>TAPIA YDROGO MIGUEL ARTURO</t>
  </si>
  <si>
    <t>TITULO PROFESIONAL EN INGENIERÍA DE SISTEMA, COMPUTO Y TELECOMUNICACIONES</t>
  </si>
  <si>
    <t>43617344</t>
  </si>
  <si>
    <t>TAPULLIMA SHUPINGAHUA ERIKA</t>
  </si>
  <si>
    <t>TÉCNICO EN OFIMÁTICA</t>
  </si>
  <si>
    <t>42348097</t>
  </si>
  <si>
    <t>TAQUIRE DE LA CRUZ MILAGROS DEL CARMEN</t>
  </si>
  <si>
    <t>ANALISTA EN ARCHIVO</t>
  </si>
  <si>
    <t>06085905</t>
  </si>
  <si>
    <t>TARAZONA VALDIVIA SILVIA BEATRIZ</t>
  </si>
  <si>
    <t>47547817</t>
  </si>
  <si>
    <t>TAYPE OBLITAS ROMEL FERNANDO</t>
  </si>
  <si>
    <t>INSPECTOR DE TRANSPORTE REGIÓN LIMA</t>
  </si>
  <si>
    <t>10030748</t>
  </si>
  <si>
    <t>TAYPE PEREZ JUAN CARLOS</t>
  </si>
  <si>
    <t>ESTUDIOS TÉCNICOS EN LA ESPECIALIDAD DE INTELIGENCIA</t>
  </si>
  <si>
    <t>46912353</t>
  </si>
  <si>
    <t>TAYPE TAIPE NANCY MARIBEL</t>
  </si>
  <si>
    <t>45981426</t>
  </si>
  <si>
    <t>TECSE ALAGON NISHIDA</t>
  </si>
  <si>
    <t>JEFE DE GRUPO - HUACHO</t>
  </si>
  <si>
    <t>09408289</t>
  </si>
  <si>
    <t>TEJADA MONTEZA CESAR ALBERTO AUGUSTO</t>
  </si>
  <si>
    <t>EGRESADO EN DERECHO Y CIENCIAS POLÍTICAS</t>
  </si>
  <si>
    <t>18098607</t>
  </si>
  <si>
    <t>TEJADA RIOS JOE CESAR</t>
  </si>
  <si>
    <t>PROGRAMADOR</t>
  </si>
  <si>
    <t>46868467</t>
  </si>
  <si>
    <t>TELLO ARBIETO WILLIAM JESUS</t>
  </si>
  <si>
    <t>46629996</t>
  </si>
  <si>
    <t>TELLO VALERA KATHERINE MILUSKA</t>
  </si>
  <si>
    <t>207-2021</t>
  </si>
  <si>
    <t>44032740</t>
  </si>
  <si>
    <t>TERRAZAS MACEDO RICHARD</t>
  </si>
  <si>
    <t>48070326</t>
  </si>
  <si>
    <t>TESEN MORE MARCELA JACQUELIN</t>
  </si>
  <si>
    <t>45861041</t>
  </si>
  <si>
    <t>TICONA CASTILLO ERNESTO APOLO</t>
  </si>
  <si>
    <t>43190977</t>
  </si>
  <si>
    <t>TICONA TICONA CARLOS ALBERTO</t>
  </si>
  <si>
    <t>10346808</t>
  </si>
  <si>
    <t>TIMOTEO REYES ROBERTO CARLOS</t>
  </si>
  <si>
    <t>196-2021</t>
  </si>
  <si>
    <t>41477012</t>
  </si>
  <si>
    <t>TINCOSO JUAREZ JAVIER FERNANDO</t>
  </si>
  <si>
    <t>16704567</t>
  </si>
  <si>
    <t>TINEO CONTRERAS OSCAR MANUEL</t>
  </si>
  <si>
    <t>16499213</t>
  </si>
  <si>
    <t>TINEO CRISANTO ASENCION</t>
  </si>
  <si>
    <t>MAGISTER EN ESTADISTICA</t>
  </si>
  <si>
    <t>70341971</t>
  </si>
  <si>
    <t>TINOCO DIAZ PAMELA</t>
  </si>
  <si>
    <t>OPERADOR/A DE BASE UD AREQUIPA</t>
  </si>
  <si>
    <t>70583217</t>
  </si>
  <si>
    <t>TIPULA QUISPE BERTHA VIRGINIA</t>
  </si>
  <si>
    <t>TITULO PROFESIONAL  EN DERECHO</t>
  </si>
  <si>
    <t>70155382</t>
  </si>
  <si>
    <t>TITO LOZA BREMETCH</t>
  </si>
  <si>
    <t>40786294</t>
  </si>
  <si>
    <t>TITO RAMIREZ EDWARD RENATO</t>
  </si>
  <si>
    <t>21421735</t>
  </si>
  <si>
    <t>TOLEDO HUAMAN FELIPE PELAGIO</t>
  </si>
  <si>
    <t>ESTUDIOS UNIVERSITARIOS INCOMPLETOS EN CONTABILIDAD</t>
  </si>
  <si>
    <t>41477253</t>
  </si>
  <si>
    <t>TONCONI ALMENDRE ALONSO ALFREDO</t>
  </si>
  <si>
    <t>JEFE DE GRUPO UD SAN MARTIN</t>
  </si>
  <si>
    <t>10735627</t>
  </si>
  <si>
    <t>TONG AMASIFUEN MAO</t>
  </si>
  <si>
    <t>JEFE DE LA UD LAMBAYEQUE</t>
  </si>
  <si>
    <t>42428223</t>
  </si>
  <si>
    <t>TORO CERNA JESSICA ESPERANZA</t>
  </si>
  <si>
    <t>47901369</t>
  </si>
  <si>
    <t>TORRE RIOS EDUARDO MANUEL</t>
  </si>
  <si>
    <t>TECNICO EN PROCESOS DE PRODUCCIÓN TEXTIL</t>
  </si>
  <si>
    <t>46593537</t>
  </si>
  <si>
    <t>TORREALBA ESPINOZA JAIR RENEE</t>
  </si>
  <si>
    <t>244-2021</t>
  </si>
  <si>
    <t>42859669</t>
  </si>
  <si>
    <t>TORRES ALTEZ SILVIA PAOLA</t>
  </si>
  <si>
    <t>10629513</t>
  </si>
  <si>
    <t>TORRES ARROYO JORGE ANTONIO</t>
  </si>
  <si>
    <t>44526186</t>
  </si>
  <si>
    <t>TORRES CANTURIN ALAN LIZARDO</t>
  </si>
  <si>
    <t>40772860</t>
  </si>
  <si>
    <t>TORRES CASTILLO JORGE RENZO</t>
  </si>
  <si>
    <t>SUBGERENTE DE LA SUBGERENCIA DE SUPERVISIÓN ELECTRÓNICA</t>
  </si>
  <si>
    <t>40985114</t>
  </si>
  <si>
    <t>TORRES CHIPANA DITER HERNAN</t>
  </si>
  <si>
    <t>EGRESADO DE MAESTRÍA DE INGENIERIA DE TRANSPORTES</t>
  </si>
  <si>
    <t>40736576</t>
  </si>
  <si>
    <t>TORRES CONDORI GODOFREDO ANTONIO</t>
  </si>
  <si>
    <t>JEFE DE GRUPO UD SAN MARTÍN</t>
  </si>
  <si>
    <t>45217054</t>
  </si>
  <si>
    <t>TORRES CUBAS CLEYSER</t>
  </si>
  <si>
    <t xml:space="preserve">TITULO PROFESIONAL EN INGENIERIA INDUSTRIAL </t>
  </si>
  <si>
    <t>AUDITOR SENIOR II</t>
  </si>
  <si>
    <t>06177245</t>
  </si>
  <si>
    <t>TORRES ESCOBAR WALTER GUILLERMO</t>
  </si>
  <si>
    <t>45867943</t>
  </si>
  <si>
    <t>TORRES GOMEZ NINOSKA ALEJANDRA</t>
  </si>
  <si>
    <t>42523339</t>
  </si>
  <si>
    <t>TORRES HURTADO ROGER</t>
  </si>
  <si>
    <t>BACHILLER EN CIENCIA POLITICA</t>
  </si>
  <si>
    <t>41001403</t>
  </si>
  <si>
    <t>TORRES NIZAMA ENRIQUE EXEQUIEL</t>
  </si>
  <si>
    <t>00252984</t>
  </si>
  <si>
    <t>TORRES ORTIZ MELISSA GISELA</t>
  </si>
  <si>
    <t>42760403</t>
  </si>
  <si>
    <t>TORRES RIOS SAMUEL ENRIQUE</t>
  </si>
  <si>
    <t>TITULADO EN AGRONOMIA</t>
  </si>
  <si>
    <t>46053832</t>
  </si>
  <si>
    <t>TORRES RISCO JOSE MIGUEL</t>
  </si>
  <si>
    <t>72788773</t>
  </si>
  <si>
    <t>TORRES RODRIGUEZ GLADIS DANIXA</t>
  </si>
  <si>
    <t>46487392</t>
  </si>
  <si>
    <t>TORRES TERRONES ROXANI PAMELA</t>
  </si>
  <si>
    <t>ESPECIALISTA LEGAL DE ST</t>
  </si>
  <si>
    <t>09678092</t>
  </si>
  <si>
    <t>TORRES VASQUEZ PASTOR YSMAEL</t>
  </si>
  <si>
    <t>42440840</t>
  </si>
  <si>
    <t>TORREY MORENO EDEVALDO AUGUSTO</t>
  </si>
  <si>
    <t>TÉCNICO EN REDES Y SERVIDORES</t>
  </si>
  <si>
    <t>45936940</t>
  </si>
  <si>
    <t>TOVAR CHAHUA RONY FLAVIO</t>
  </si>
  <si>
    <t>PROFESIONAL TÉCNICO EN REDES Y COMUNICACIONES</t>
  </si>
  <si>
    <t>45943893</t>
  </si>
  <si>
    <t>TRELLES GARRIDO CRISTHIAN JONATHAN WILMER</t>
  </si>
  <si>
    <t>47510005</t>
  </si>
  <si>
    <t>TRIGOSO VIZCONDE DEMETRIO ELIAS</t>
  </si>
  <si>
    <t>GERENTE DE ARTICULACIÓN TERRITORIAL</t>
  </si>
  <si>
    <t>20074342</t>
  </si>
  <si>
    <t>TRILLO VILCHEZ CESAR PAUL</t>
  </si>
  <si>
    <t>TITULO PROFESIONAL EN ARQUITECTURA</t>
  </si>
  <si>
    <t>70330662</t>
  </si>
  <si>
    <t>TRONCOS FLORES WILMER MARLON</t>
  </si>
  <si>
    <t>SUPERVISOR DE TRÁMITE DOCUMENTARIO</t>
  </si>
  <si>
    <t>273-2021</t>
  </si>
  <si>
    <t>ASISTENTE EN DISEÑO</t>
  </si>
  <si>
    <t>45547247</t>
  </si>
  <si>
    <t>TRUJILLO ACUÑA JUAN PABLO</t>
  </si>
  <si>
    <t>312-2021</t>
  </si>
  <si>
    <t>INSPECTOR EP YANAG - HUÁNUCO</t>
  </si>
  <si>
    <t>46249157</t>
  </si>
  <si>
    <t>TRUJILLO DUEÑAS BRIAN JONATHAN</t>
  </si>
  <si>
    <t>42606654</t>
  </si>
  <si>
    <t>TRUJILLO LUCIANO ERICK JHONATAN</t>
  </si>
  <si>
    <t>TITULO TÉCNICO OPERADOR DE MAQUINARIA PESADA</t>
  </si>
  <si>
    <t>42167504</t>
  </si>
  <si>
    <t>TRUJILLO MEDINA CALEB ANTONIO</t>
  </si>
  <si>
    <t>45459372</t>
  </si>
  <si>
    <t>TRUJILLO OQUENDO RICHARD</t>
  </si>
  <si>
    <t>BACHILLER EN ARQUEOLOGIA</t>
  </si>
  <si>
    <t>32104082</t>
  </si>
  <si>
    <t>TRUJILLO OSORIO CARLOS ENRIQUE</t>
  </si>
  <si>
    <t>EGRESADO DE PSICOLOGIA</t>
  </si>
  <si>
    <t>OPERADOR DE BASE AREQUIPA</t>
  </si>
  <si>
    <t>70857156</t>
  </si>
  <si>
    <t>TTITO MENDOZA LIZETTE ROSSY</t>
  </si>
  <si>
    <t>72122888</t>
  </si>
  <si>
    <t>TUESTA GUEVARA ALEYDA MERCEDES</t>
  </si>
  <si>
    <t>BACHILLER EN DERECHO Y  CIENCIAS POLITICAS</t>
  </si>
  <si>
    <t>ANALISTA ADMINISTRATIVO UD LIMA</t>
  </si>
  <si>
    <t>01119905</t>
  </si>
  <si>
    <t>TUESTA RIOS LOTY GIANINA</t>
  </si>
  <si>
    <t>ESPECIALISTA ADMINISTRATIVO</t>
  </si>
  <si>
    <t>09392463</t>
  </si>
  <si>
    <t>TUESTA SOLIS OLGA EILEEN</t>
  </si>
  <si>
    <t>40213928</t>
  </si>
  <si>
    <t>TUPAC YUPANQUI CASTILLO JOSE LUIS</t>
  </si>
  <si>
    <t>42158788</t>
  </si>
  <si>
    <t>UCEDA GUZMAN YSABEL YAQUELIN</t>
  </si>
  <si>
    <t>AUXILIAR ADMINISTRATIVO II</t>
  </si>
  <si>
    <t>44093601</t>
  </si>
  <si>
    <t>UGARTE CASTRO JORGE ANTONIO</t>
  </si>
  <si>
    <t>TECNICO INCONCLUSO EN COMPUTACION E INFORMATICA</t>
  </si>
  <si>
    <t>ANALISTA TÉCNICO UD TUMBES</t>
  </si>
  <si>
    <t>44732295</t>
  </si>
  <si>
    <t>UGARTE LOPEZ ELMER ALFONSO</t>
  </si>
  <si>
    <t>10545240</t>
  </si>
  <si>
    <t>UGAZ CORDOVA NORMA MAGALI</t>
  </si>
  <si>
    <t>07520484</t>
  </si>
  <si>
    <t>UNDA HINOJOSA MIGUEL ANGEL</t>
  </si>
  <si>
    <t xml:space="preserve">03 - INDETERMINADO </t>
  </si>
  <si>
    <t>46300946</t>
  </si>
  <si>
    <t>URBANO ROLDAN ANTHONY WILLIANS</t>
  </si>
  <si>
    <t>44484307</t>
  </si>
  <si>
    <t>URIARTE SOPLIN NEYVER</t>
  </si>
  <si>
    <t xml:space="preserve">TITULO PROFESIONAL EN INGENIERIA DE SISTEMAS  </t>
  </si>
  <si>
    <t>46146867</t>
  </si>
  <si>
    <t>URIBE SANCHEZ CARLOS ADOLFO</t>
  </si>
  <si>
    <t>46673584</t>
  </si>
  <si>
    <t>URUCHI PERCA OMAR ARNALDO</t>
  </si>
  <si>
    <t>ASISTENTE ADMINISTRATIVO UD APURÍMAC</t>
  </si>
  <si>
    <t>72376701</t>
  </si>
  <si>
    <t>USTUA ZAMBRANO KATHIA MILAGROS</t>
  </si>
  <si>
    <t>RESOLUTOR UD CUSCO</t>
  </si>
  <si>
    <t>47744878</t>
  </si>
  <si>
    <t>VALDEZ MOLINA ELSA PAOLA</t>
  </si>
  <si>
    <t>70006949</t>
  </si>
  <si>
    <t>VALDEZ RODRIGUEZ MANUEL ALEJANDRO</t>
  </si>
  <si>
    <t>TITULO PROFESIONAL EN ADMINISTRACION EN TURISMO</t>
  </si>
  <si>
    <t>29238990</t>
  </si>
  <si>
    <t>VALDEZ VALDEZ VICTOR ALFONSO</t>
  </si>
  <si>
    <t>ESTUDIANTE UNIVERSITARIO EN ADMINISTRACION</t>
  </si>
  <si>
    <t>104-2021</t>
  </si>
  <si>
    <t>46700695</t>
  </si>
  <si>
    <t>VALDIVIA CHANCAHUAÑA YANE</t>
  </si>
  <si>
    <t>29631380</t>
  </si>
  <si>
    <t>VALDIVIA FIGUEROA ROCIO ANYELINA</t>
  </si>
  <si>
    <t>JEFA</t>
  </si>
  <si>
    <t>44421360</t>
  </si>
  <si>
    <t>VALDIVIA PUMA JULIET EMYL</t>
  </si>
  <si>
    <t>AUXILIAR EN ARCHIVO</t>
  </si>
  <si>
    <t>06315601</t>
  </si>
  <si>
    <t>VALDIVIA TORRES CESAR FELIPE</t>
  </si>
  <si>
    <t>08392896</t>
  </si>
  <si>
    <t>VALDIVIA VEJARANO ANTONIO ELIAS</t>
  </si>
  <si>
    <t>44011604</t>
  </si>
  <si>
    <t>VALDIVIESO MORANTE YASSMIN ATENAS</t>
  </si>
  <si>
    <t>ABOGADO UD SAN MARTIN</t>
  </si>
  <si>
    <t>42129322</t>
  </si>
  <si>
    <t>VALDIVIESO VASQUEZ DANY SARIF</t>
  </si>
  <si>
    <t>RESPONSABLE EN LA GESTIÓN OPERATIVA</t>
  </si>
  <si>
    <t>44968616</t>
  </si>
  <si>
    <t>VALDIVIEZO SERNADES JOSE JAMPIERE</t>
  </si>
  <si>
    <t>ESTUDIANTE UNIVERSITARIO DE DERECHO Y CIENCIA POLÍTICA</t>
  </si>
  <si>
    <t>10213660</t>
  </si>
  <si>
    <t>VALENTIN CUELLAR LENIN STARLIN</t>
  </si>
  <si>
    <t>BACHILLER EN CIENCIAS FINANCIERAS Y CONTABLES</t>
  </si>
  <si>
    <t>44766192</t>
  </si>
  <si>
    <t>VALER PALOMINO ROBERTO</t>
  </si>
  <si>
    <t>APOYO EN LA GESTIÓN OPERATIVA DE LA E.P. VESIQUE</t>
  </si>
  <si>
    <t>09346619</t>
  </si>
  <si>
    <t>VALLADARES GUTIERREZ ELVER YURI</t>
  </si>
  <si>
    <t>47514205</t>
  </si>
  <si>
    <t>VALLADARES HUERTA KAREN PAMELA</t>
  </si>
  <si>
    <t>291-2021</t>
  </si>
  <si>
    <t>19099716</t>
  </si>
  <si>
    <t>VALLE LUJAN ALEX PAOLO</t>
  </si>
  <si>
    <t>BACHILLER EN CONSERVACION Y RESTAURACION DE OBRAS DE ARTE</t>
  </si>
  <si>
    <t>INSPECTOR DE TRANSPORTE – LA LIBERTAD</t>
  </si>
  <si>
    <t>40068050</t>
  </si>
  <si>
    <t>VALLE LUJAN JESSICA TAMAR</t>
  </si>
  <si>
    <t>TITULO TECNICO DE EDUCACION PRIMARIA</t>
  </si>
  <si>
    <t>44040065</t>
  </si>
  <si>
    <t>VALLEJOS GONZALES ANA MARIA VANESSA</t>
  </si>
  <si>
    <t>02792308</t>
  </si>
  <si>
    <t>VALLENAS QUIROS EDGAR RENATO</t>
  </si>
  <si>
    <t>TÍTULO PROFESIONAL EN CIENCIAS ADMINISTRATIVAS</t>
  </si>
  <si>
    <t>ESPECIALISTA EN ATENCIÓN INTEGRAL AL CIUDADANO</t>
  </si>
  <si>
    <t>22502407</t>
  </si>
  <si>
    <t>VALLES BERCIA YOLANDA LUCIA</t>
  </si>
  <si>
    <t>72247803</t>
  </si>
  <si>
    <t>VALVERDE RAMOS ALFONSO MANUEL</t>
  </si>
  <si>
    <t>EGRESADO UNIVERSITARIO EN ADMINISTRACIÓN</t>
  </si>
  <si>
    <t>41546863</t>
  </si>
  <si>
    <t>VALVERDE RAMOS RICHARD ANDRES</t>
  </si>
  <si>
    <t>42109281</t>
  </si>
  <si>
    <t>VARGAS AVALOS SANTIAGO</t>
  </si>
  <si>
    <t>TÍTULO PROFESIONAL EN INGENIERÍA AGROINDUSTRIAL</t>
  </si>
  <si>
    <t>43861734</t>
  </si>
  <si>
    <t>VARGAS BELTRAN JORGE HUGO</t>
  </si>
  <si>
    <t>160-2021</t>
  </si>
  <si>
    <t>75523306</t>
  </si>
  <si>
    <t>VARGAS CHURATA SARIAH</t>
  </si>
  <si>
    <t>00421323</t>
  </si>
  <si>
    <t>VARGAS CORNEJO BRUNO PORFIRIO</t>
  </si>
  <si>
    <t>10713158</t>
  </si>
  <si>
    <t>VARGAS DORIVAL JESUS ENRIQUE</t>
  </si>
  <si>
    <t>MAESTRO EN ECONOMIA</t>
  </si>
  <si>
    <t xml:space="preserve"> RESOLUTOR UD ANCASH</t>
  </si>
  <si>
    <t>71245842</t>
  </si>
  <si>
    <t>VARGAS GARRIDO JESSAMIN JOVANNELLA</t>
  </si>
  <si>
    <t>46223267</t>
  </si>
  <si>
    <t>VARGAS GUEVARA VICTOR CESAR</t>
  </si>
  <si>
    <t>75194598</t>
  </si>
  <si>
    <t>VARGAS MAMANI FIORELA</t>
  </si>
  <si>
    <t>BACHILLER EN NGENIERÍA AMBIENTAL Y FORESTAL</t>
  </si>
  <si>
    <t>09801559</t>
  </si>
  <si>
    <t>VARGAS ORE CARMEN AMELIA</t>
  </si>
  <si>
    <t>42033515</t>
  </si>
  <si>
    <t>VARGAS PAREDES MARCOS JOSE</t>
  </si>
  <si>
    <t>BACHILLER EN CIENCIAS DE LA EDUCACIÓN</t>
  </si>
  <si>
    <t>71999645</t>
  </si>
  <si>
    <t>VARGAS SALAS SERGIO MOISES</t>
  </si>
  <si>
    <t>45466100</t>
  </si>
  <si>
    <t>VARGAS TRAUCO LIZZ DARLENY</t>
  </si>
  <si>
    <t>AUDITOR II</t>
  </si>
  <si>
    <t>08648987</t>
  </si>
  <si>
    <t>VARGAS ZURITA ELVIRA ESPERANZA</t>
  </si>
  <si>
    <t>40098191</t>
  </si>
  <si>
    <t>VASQUEZ CENTURION ROSA MARIA</t>
  </si>
  <si>
    <t>TECNICO EN CAJERO</t>
  </si>
  <si>
    <t>22513880</t>
  </si>
  <si>
    <t>VASQUEZ FIGUEROA JOSE RICARDO</t>
  </si>
  <si>
    <t xml:space="preserve">TITULO PROFESIONAL EN ADMINISTRACIÓN </t>
  </si>
  <si>
    <t>70606158</t>
  </si>
  <si>
    <t>VASQUEZ GARCIA EMMY MARIBEL</t>
  </si>
  <si>
    <t>62-2021</t>
  </si>
  <si>
    <t>ANALISTA PROGRAMADOR V</t>
  </si>
  <si>
    <t>42357093</t>
  </si>
  <si>
    <t>VASQUEZ JORGE CHRISTIAN RAFAEL</t>
  </si>
  <si>
    <t>EGRESADO TECNICO EN COMPUTACION E INFORMATICO</t>
  </si>
  <si>
    <t>45485477</t>
  </si>
  <si>
    <t>VASQUEZ JUAREZ KARINA YUSELI</t>
  </si>
  <si>
    <t>41271129</t>
  </si>
  <si>
    <t>VASQUEZ MENDOZA ULBERTO</t>
  </si>
  <si>
    <t>BACHILLER DE DERECHO Y CIENCIAS POLITICAS</t>
  </si>
  <si>
    <t>46303899</t>
  </si>
  <si>
    <t>VASQUEZ MOLINA MARITA ANGELINA</t>
  </si>
  <si>
    <t>44685810</t>
  </si>
  <si>
    <t>VASQUEZ PEREZ LEONOR DORALIZA</t>
  </si>
  <si>
    <t>46129876</t>
  </si>
  <si>
    <t>VASQUEZ RUIZ BRENDA GABRIELA</t>
  </si>
  <si>
    <t>70577337</t>
  </si>
  <si>
    <t>VASQUEZ UMERES STEVENSON MOZART</t>
  </si>
  <si>
    <t>41885268</t>
  </si>
  <si>
    <t>VEGA CARPIO RONALD ELVIS</t>
  </si>
  <si>
    <t>ASISTENTE ADMINISTRATIVO - MADRE DE DIOS</t>
  </si>
  <si>
    <t>44182006</t>
  </si>
  <si>
    <t>VEGA CCOYO VERONICA</t>
  </si>
  <si>
    <t>48281370</t>
  </si>
  <si>
    <t>VEGA GUEVARA YOSELIN MARGARITA</t>
  </si>
  <si>
    <t>67-2021</t>
  </si>
  <si>
    <t>43557925</t>
  </si>
  <si>
    <t>VEGA LARREA DAVID ERNESTO</t>
  </si>
  <si>
    <t>BACHILLER EN ENERGÍA</t>
  </si>
  <si>
    <t>46989584</t>
  </si>
  <si>
    <t>VEGA NAPAN JENNY CARLA</t>
  </si>
  <si>
    <t>47833905</t>
  </si>
  <si>
    <t>VEGA ROJAS MAGALY</t>
  </si>
  <si>
    <t>43071246</t>
  </si>
  <si>
    <t>VEGA ZEÑA PATRICIA LIZET</t>
  </si>
  <si>
    <t>COORDINADOR DE SEGUIMIENTO Y EVALUACIÓN</t>
  </si>
  <si>
    <t>44752216</t>
  </si>
  <si>
    <t>VEGAS CARBONEL ERNESTO ALONSO</t>
  </si>
  <si>
    <t>43824511</t>
  </si>
  <si>
    <t>VELA GONZALES GINO GIOVANNI</t>
  </si>
  <si>
    <t>ELECTRONICA</t>
  </si>
  <si>
    <t>ABOGADO UD TACNA</t>
  </si>
  <si>
    <t>00412814</t>
  </si>
  <si>
    <t>VELA LIENDO JOSE MIGUEL</t>
  </si>
  <si>
    <t>46432704</t>
  </si>
  <si>
    <t>VELA SANDOVAL JOSE CARLOS</t>
  </si>
  <si>
    <t>43318208</t>
  </si>
  <si>
    <t>VELARDE ADUVIRE RUBI DAYANA</t>
  </si>
  <si>
    <t>46136239</t>
  </si>
  <si>
    <t>VELASQUEZ AURIS MILAGRITOS MARISOL</t>
  </si>
  <si>
    <t>309-2021</t>
  </si>
  <si>
    <t>15730702</t>
  </si>
  <si>
    <t>VELASQUEZ BARRERA JOSE ENRIQUE</t>
  </si>
  <si>
    <t>TECNICO EN COMPUTACIÓN E INFORMATICA</t>
  </si>
  <si>
    <t>45214596</t>
  </si>
  <si>
    <t>VELASQUEZ ESQUIEMBRE LUIS ALBERTO</t>
  </si>
  <si>
    <t>04437299</t>
  </si>
  <si>
    <t>VELASQUEZ RIOS SAHANTY DEL PILAR</t>
  </si>
  <si>
    <t>JEFE DE LA UD TACNA</t>
  </si>
  <si>
    <t>02892883</t>
  </si>
  <si>
    <t>VELASQUEZ SALDARRIAGA LUIS ALBERTO</t>
  </si>
  <si>
    <t>09635771</t>
  </si>
  <si>
    <t>VELASQUEZ VARGAS JOHNNY CHRISTIAM</t>
  </si>
  <si>
    <t>PROGRAMADOR III</t>
  </si>
  <si>
    <t>75268939</t>
  </si>
  <si>
    <t>VELASQUEZ VILCHEZ ROBERT FRANK BRUNELO</t>
  </si>
  <si>
    <t>GESTOR OPERATIVO REGIÓN CAJAMARCA</t>
  </si>
  <si>
    <t>46210981</t>
  </si>
  <si>
    <t>VELEZMORO TIRADO JOSE NELSON</t>
  </si>
  <si>
    <t>47212588</t>
  </si>
  <si>
    <t>VENEGAS PACCO MILAGROS STEFANY VICTORIA</t>
  </si>
  <si>
    <t>70674462</t>
  </si>
  <si>
    <t>VENTOCILLA JIMENEZ WENDY JOHANY</t>
  </si>
  <si>
    <t>ANALISTA EN GESTIÓN DE BASE DE DATOS</t>
  </si>
  <si>
    <t>46660931</t>
  </si>
  <si>
    <t>VENTURA SALAZAR JUDITH MARGARET</t>
  </si>
  <si>
    <t>45845122</t>
  </si>
  <si>
    <t>VENTURA TENAZOA LESLYE CAROLINA</t>
  </si>
  <si>
    <t>BACHILLER EN INGENIERIA DE ECOTURISMO</t>
  </si>
  <si>
    <t>ANALISTA DE INFRAESTRUCTURA VIAL</t>
  </si>
  <si>
    <t>47496088</t>
  </si>
  <si>
    <t>VERA CORNEJO PEDRO GILDO</t>
  </si>
  <si>
    <t>44472337</t>
  </si>
  <si>
    <t>VERA CORREA JULIO CESAR</t>
  </si>
  <si>
    <t>46598900</t>
  </si>
  <si>
    <t>VERA MAZA VANESSA ANAIS</t>
  </si>
  <si>
    <t>68-2021</t>
  </si>
  <si>
    <t>ASISTENTE TECNICO III</t>
  </si>
  <si>
    <t>71083952</t>
  </si>
  <si>
    <t>VERA VILLALTA LISBETH FIORELLA</t>
  </si>
  <si>
    <t>TITULO PROFESIONAL EN INGENIERÍA ECONÓMICA</t>
  </si>
  <si>
    <t>58-2021</t>
  </si>
  <si>
    <t>72904519</t>
  </si>
  <si>
    <t>VERA ZAVALA CATHERINE FIORELA</t>
  </si>
  <si>
    <t>177-2021</t>
  </si>
  <si>
    <t>09890211</t>
  </si>
  <si>
    <t>VERAMENDI AGUILAR JAIME YLDEFONSO</t>
  </si>
  <si>
    <t>266-2021</t>
  </si>
  <si>
    <t>73119835</t>
  </si>
  <si>
    <t>VERASTEGUI GALVEZ TERESA MERCEDES</t>
  </si>
  <si>
    <t>75829845</t>
  </si>
  <si>
    <t>VERASTEGUI GALVEZ YOMIRA THALIA</t>
  </si>
  <si>
    <t>167-2021</t>
  </si>
  <si>
    <t>APOYO EN LA GESTIÓN OPERATIVA DE LA E.P. CHICAMA</t>
  </si>
  <si>
    <t>40813593</t>
  </si>
  <si>
    <t>VERCELLI ESQUERRE FRANKLIN RAFAEL</t>
  </si>
  <si>
    <t>ESPECIALISTA EN FORTALECIMIENTO DE CAPACIDADES II</t>
  </si>
  <si>
    <t>003174970</t>
  </si>
  <si>
    <t>VERGARA AMUNDARAIN YHONNATAN JESUS</t>
  </si>
  <si>
    <t>TITULO PROFESIONAL EN EDUCACION -  ESPECIALIDAD QUIMICA</t>
  </si>
  <si>
    <t>47860847</t>
  </si>
  <si>
    <t>VICENTE GUZMAN ANGIE GERALDINE</t>
  </si>
  <si>
    <t>47-2021</t>
  </si>
  <si>
    <t>10293072</t>
  </si>
  <si>
    <t>VICENTE ROBLES LORENA ROCIO</t>
  </si>
  <si>
    <t>ESTUDIANTE DE TURISMO Y AVENTURA</t>
  </si>
  <si>
    <t>08167625</t>
  </si>
  <si>
    <t>VIDAL MATOS MARYBEL</t>
  </si>
  <si>
    <t>APOYO AL CONTROL DE TRAFICO PESADO EN LA ESTACIÓN DE PESAJE CERRO AZUL</t>
  </si>
  <si>
    <t>08151802</t>
  </si>
  <si>
    <t>VIDAL TERRONES RICHARD ROBERT</t>
  </si>
  <si>
    <t>TECNICO ELECTRICISTA</t>
  </si>
  <si>
    <t>16728567</t>
  </si>
  <si>
    <t>VIDARTE AYESTA ERNESTO MANUEL</t>
  </si>
  <si>
    <t>ANALISTA PRINCIPAL</t>
  </si>
  <si>
    <t>41147763</t>
  </si>
  <si>
    <t>VIDAURRE MAYURI MARIA ESPERANZA</t>
  </si>
  <si>
    <t>09887506</t>
  </si>
  <si>
    <t>VIDURRIZAGA TUESTA MERY SADITH</t>
  </si>
  <si>
    <t>ESTUDIOS UNIVERSITARIOS EDUCACIÓN</t>
  </si>
  <si>
    <t>47524286</t>
  </si>
  <si>
    <t>VIGO NONAJULCA KELLYN YANET</t>
  </si>
  <si>
    <t>TECNICO EN ADMINISTRACIÓN DE NEGOCIOS INTERNACIONALES</t>
  </si>
  <si>
    <t>COORDINADOR ADMINISTRATIVO - PUNO</t>
  </si>
  <si>
    <t>01217624</t>
  </si>
  <si>
    <t>VILCA ACHATA DINABETTY MARILIANA</t>
  </si>
  <si>
    <t>BACHILLER EN INGENIERIA ECONOMICA</t>
  </si>
  <si>
    <t>34 - INDETERMINADO</t>
  </si>
  <si>
    <t>42368160</t>
  </si>
  <si>
    <t>VILCA CAMUS KEYLI DIANA</t>
  </si>
  <si>
    <t>TITULO PROFESIONAL EN DERECHO Y CIENCIA POLITCIA</t>
  </si>
  <si>
    <t>204-2021</t>
  </si>
  <si>
    <t>42654123</t>
  </si>
  <si>
    <t>VILCA HALANOCA WILDER ALDO</t>
  </si>
  <si>
    <t>47258516</t>
  </si>
  <si>
    <t>VILCA MAMANI RAUL</t>
  </si>
  <si>
    <t>20111223</t>
  </si>
  <si>
    <t>VILCAHUAMAN RUIZ JACKELINNE ROCIO</t>
  </si>
  <si>
    <t>40231781</t>
  </si>
  <si>
    <t>VILCHEZ MELO MARTIN FELIPE</t>
  </si>
  <si>
    <t>TITULO PROFESIONAL EN INGENIERIA GEOGRAFICA</t>
  </si>
  <si>
    <t>42516629</t>
  </si>
  <si>
    <t>VILELA ESPINOZA EDUARDO</t>
  </si>
  <si>
    <t>43045427</t>
  </si>
  <si>
    <t>VILLA QUICAÑO FREDY PAUL</t>
  </si>
  <si>
    <t>03700487</t>
  </si>
  <si>
    <t>VILLACORTA MONTALVAN GONZALO</t>
  </si>
  <si>
    <t>TITULO PROFESIONAL EN ESTADÍSTICA</t>
  </si>
  <si>
    <t>42502926</t>
  </si>
  <si>
    <t>VILLAFUERTE SALAZAR OSCAR</t>
  </si>
  <si>
    <t>BACHILLER EN INGENIERIA ELECTROCNICA</t>
  </si>
  <si>
    <t>INSPECTOR DE TRANSPORTE - REGIÓN CUSCO</t>
  </si>
  <si>
    <t>45239680</t>
  </si>
  <si>
    <t>VILLAFUERTE YUNGURI MARTHA</t>
  </si>
  <si>
    <t>29329396</t>
  </si>
  <si>
    <t>VILLAGRA MAMANI JOSE LUIS</t>
  </si>
  <si>
    <t xml:space="preserve">EGRESADO PROFESIONAL </t>
  </si>
  <si>
    <t xml:space="preserve">EGRESADO PROFESIONAL EN EDUCACIÓN </t>
  </si>
  <si>
    <t>97 - INDETERMINADO</t>
  </si>
  <si>
    <t>JEFE DE LA UD ANCASH</t>
  </si>
  <si>
    <t>40192091</t>
  </si>
  <si>
    <t>VILLALOBOS RIVASPLATA SHEILA BETTY</t>
  </si>
  <si>
    <t>72896552</t>
  </si>
  <si>
    <t>VILLANERA GALVAN MARTHA ALISSON</t>
  </si>
  <si>
    <t>BACHILLER EN DEREHCO</t>
  </si>
  <si>
    <t>255-2021</t>
  </si>
  <si>
    <t>46756122</t>
  </si>
  <si>
    <t>VILLANUEVA CHAVARRY CYNTHIA DEL CARMEN</t>
  </si>
  <si>
    <t>42296055</t>
  </si>
  <si>
    <t>VILLANUEVA CHIRI WILMER ELIAS</t>
  </si>
  <si>
    <t>46593934</t>
  </si>
  <si>
    <t>VILLANUEVA MANRRIQUE MARCO YOHN</t>
  </si>
  <si>
    <t>70584147</t>
  </si>
  <si>
    <t>VILLANUEVA PORTELLA KERLY VANESSA</t>
  </si>
  <si>
    <t>100-2021</t>
  </si>
  <si>
    <t>43135159</t>
  </si>
  <si>
    <t>VILLASANTE RENGIFO NEESKENS</t>
  </si>
  <si>
    <t>08112227</t>
  </si>
  <si>
    <t>VILLAVERDE HUAITA DURMAN ITALO</t>
  </si>
  <si>
    <t>82 - INDETERMINADO</t>
  </si>
  <si>
    <t>INSPECTOR DE TRANSPORTE REGIÓN JUNÍN</t>
  </si>
  <si>
    <t>20407750</t>
  </si>
  <si>
    <t>VILLAVERDE MORATILLO JESUS ENRIQUE</t>
  </si>
  <si>
    <t>INSPECTOR EP SAN LORENZO</t>
  </si>
  <si>
    <t>45043059</t>
  </si>
  <si>
    <t>VILLAVERDE NICOLAS LIDIA VANESA</t>
  </si>
  <si>
    <t>BACHILLER EN INGENIERIA AGROINDUSTRIAL</t>
  </si>
  <si>
    <t>20069386</t>
  </si>
  <si>
    <t>VILLAVICENCIO ATIENZA CESAR AUGUSTO</t>
  </si>
  <si>
    <t>07615897</t>
  </si>
  <si>
    <t>VILLAVICENCIO VALLE ROXANA VICTORIA</t>
  </si>
  <si>
    <t>TÉCNICA EN SECRETARIADO EJCUTIVO</t>
  </si>
  <si>
    <t>40725683</t>
  </si>
  <si>
    <t>VILLEGAS CORDOVA CARLOS ALBERTO</t>
  </si>
  <si>
    <t>EGRESADO DE INGENIERIA Y GESTIÒN DE TELECOMUNICACIONES</t>
  </si>
  <si>
    <t>70884062</t>
  </si>
  <si>
    <t>VILLEGAS CORDOVA LUIS JHAIR FRANCESC</t>
  </si>
  <si>
    <t>46487796</t>
  </si>
  <si>
    <t>VILLENA ALCANTARA MIRIAN NOEMY</t>
  </si>
  <si>
    <t>238-2021</t>
  </si>
  <si>
    <t>46675103</t>
  </si>
  <si>
    <t>VILLENA ZELADA KATIA MILAGRITOS</t>
  </si>
  <si>
    <t>290-2021</t>
  </si>
  <si>
    <t>41005833</t>
  </si>
  <si>
    <t>VISCARRA CCONOCC MALAQUIAS RODOLFO</t>
  </si>
  <si>
    <t>TITULO PROFESIONAL EN INGENIERIA EN GESTION EMPRESARIAL</t>
  </si>
  <si>
    <t>ABOGADO I</t>
  </si>
  <si>
    <t>47607969</t>
  </si>
  <si>
    <t>VITTOR VILLANUEVA JHOSSELIN REBECA</t>
  </si>
  <si>
    <t>44369538</t>
  </si>
  <si>
    <t>VIZCARDO YARLEQUE SOCORRO ISABEL</t>
  </si>
  <si>
    <t>44110284</t>
  </si>
  <si>
    <t>VIZCONDE ZARATE MARCO ANTONIO</t>
  </si>
  <si>
    <t>33-2021</t>
  </si>
  <si>
    <t>08151105</t>
  </si>
  <si>
    <t>VLADISLAVICH MUÑOZ JOSE ANTONIO</t>
  </si>
  <si>
    <t>42686770</t>
  </si>
  <si>
    <t>WALCONA LLANO OMAR LUIS</t>
  </si>
  <si>
    <t>43896026</t>
  </si>
  <si>
    <t>WATANABE SANDY JESUS TADAO</t>
  </si>
  <si>
    <t>BACHILLER EN INGENIERIA AGROFORESTAL ACUICOLA</t>
  </si>
  <si>
    <t>76983841</t>
  </si>
  <si>
    <t>YACILA DIOS RICARDO ERNESTO</t>
  </si>
  <si>
    <t>TITULO PROFESIONA EN CONTABILIDAD</t>
  </si>
  <si>
    <t>43117476</t>
  </si>
  <si>
    <t>YAHUAYRI MAMANI ROGER ELISBAN</t>
  </si>
  <si>
    <t>TITULO PROFESIONAL EN EDUCACION</t>
  </si>
  <si>
    <t>70976808</t>
  </si>
  <si>
    <t>YALICO TORRES JHORGINA LEYDI</t>
  </si>
  <si>
    <t>ABOGADO UD LA LIBERTAD</t>
  </si>
  <si>
    <t>70746221</t>
  </si>
  <si>
    <t>YAMUNAQUE RODRIGUEZ SILENE NATALY</t>
  </si>
  <si>
    <t>47875076</t>
  </si>
  <si>
    <t>YANA APAZA VICTOR</t>
  </si>
  <si>
    <t>45786574</t>
  </si>
  <si>
    <t>YANAPA CONTRERAS BLADIMIR</t>
  </si>
  <si>
    <t>46591174</t>
  </si>
  <si>
    <t>YANARICO FERNANDEZ LADY KAREN</t>
  </si>
  <si>
    <t>40945952</t>
  </si>
  <si>
    <t>YAÑEZ PADILLA GLADYS CARLOTA</t>
  </si>
  <si>
    <t>TITULO PROFESIONAL UNIVERSITARIO EN DERECHO</t>
  </si>
  <si>
    <t>40477435</t>
  </si>
  <si>
    <t>YAPUCHURA YAPUCHURA JOSE LUIS</t>
  </si>
  <si>
    <t>ESPECIALISTA EN PREVENCIÓN II</t>
  </si>
  <si>
    <t>46196282</t>
  </si>
  <si>
    <t>YARLEQUE ANDRADE MANUEL HUMBERTO</t>
  </si>
  <si>
    <t>TITULO PROFESIONAL EN LICENCIATURA EN MARKETING</t>
  </si>
  <si>
    <t>INSPECTOR EP PACRA</t>
  </si>
  <si>
    <t>43219607</t>
  </si>
  <si>
    <t>YATACO MENDOZA JORGE LUIS</t>
  </si>
  <si>
    <t>GESTOR OPERATIVO - SAN MARTIN</t>
  </si>
  <si>
    <t>41760265</t>
  </si>
  <si>
    <t>YINKI CABAÑAS RICARDO JUNIOR</t>
  </si>
  <si>
    <t>EGRESADO UNIVERSITARIO EN INGENIERÍA CIVIL</t>
  </si>
  <si>
    <t>72717360</t>
  </si>
  <si>
    <t>YNCA HUAMAN JESUS HERNAN</t>
  </si>
  <si>
    <t>63-2021</t>
  </si>
  <si>
    <t>44974676</t>
  </si>
  <si>
    <t>YOMONA HIDALGO MIGUEL ANGEL</t>
  </si>
  <si>
    <t>45345053</t>
  </si>
  <si>
    <t>YUCRA QUICAÑO JOSE LUIS</t>
  </si>
  <si>
    <t>TITULO PROFESIONAL INGENIERIA AGRONOMA</t>
  </si>
  <si>
    <t>47760515</t>
  </si>
  <si>
    <t>YUCRA SALAS SARA RAQUEL</t>
  </si>
  <si>
    <t>GESTOR OPERATIVO - LA LIBERTAD</t>
  </si>
  <si>
    <t>43875355</t>
  </si>
  <si>
    <t>YUPANQUI IBAÑEZ CARLOS ALBERTO</t>
  </si>
  <si>
    <t>ESTUDIANTE TÉCNICO EN ADMINISTRACION DE EMPRESAS</t>
  </si>
  <si>
    <t>07056310</t>
  </si>
  <si>
    <t>YUPANQUI JESUS MAXIMO</t>
  </si>
  <si>
    <t>48342420</t>
  </si>
  <si>
    <t>YUPANQUI OBANDO FLOR DE FRANCIA</t>
  </si>
  <si>
    <t>41459284</t>
  </si>
  <si>
    <t>YUPANQUI TITO OMAR RAUL</t>
  </si>
  <si>
    <t xml:space="preserve">PROGRAMADOR </t>
  </si>
  <si>
    <t>48088966</t>
  </si>
  <si>
    <t>YUYARIMA PAREDES SAMUEL</t>
  </si>
  <si>
    <t>EGRESADO TECNICO DE COMPUTACION E INFORMATICA</t>
  </si>
  <si>
    <t>41797594</t>
  </si>
  <si>
    <t>ZAMALLOA SOLIS YEMEZ</t>
  </si>
  <si>
    <t>47129247</t>
  </si>
  <si>
    <t>ZAMBRANO JOYA HANS DENNIS ARTURO</t>
  </si>
  <si>
    <t>74290919</t>
  </si>
  <si>
    <t>ZAMBRANO RUEDA OSVEL</t>
  </si>
  <si>
    <t>75267806</t>
  </si>
  <si>
    <t>ZAMBRANO SLEE MARIE INGRID</t>
  </si>
  <si>
    <t>46714202</t>
  </si>
  <si>
    <t>ZAMORA GUTIERREZ JUANA LUZ</t>
  </si>
  <si>
    <t>BACHILLER DE ADMINISTRACION</t>
  </si>
  <si>
    <t>46807584</t>
  </si>
  <si>
    <t>ZAMORA HERRERA HENRY MANUEL</t>
  </si>
  <si>
    <t>TITULO PROFESIONAL EN NEGOCIOS INTERNACIONALES</t>
  </si>
  <si>
    <t>41181939</t>
  </si>
  <si>
    <t>ZAMUDIO ALIAGA PABEL MANUEL</t>
  </si>
  <si>
    <t>TÍTULO PROFESIONAL EN INGENIERÍA DE SISTEMAS Y COMPUTACIÓN</t>
  </si>
  <si>
    <t>09918219</t>
  </si>
  <si>
    <t>ZAMUDIO CARDENAS SAMUEL SAUL</t>
  </si>
  <si>
    <t>42188393</t>
  </si>
  <si>
    <t>ZANABRIA CASAFRANCA CARINA JUANA</t>
  </si>
  <si>
    <t>TECNICO EN TURISMO Y HOTELERIA</t>
  </si>
  <si>
    <t>ESPECIALISTA EN GESTIÓN DE LA INCORPORACIÓN Y ORGANIZACIÓN DEL TRABAJO</t>
  </si>
  <si>
    <t>41220450</t>
  </si>
  <si>
    <t>ZANABRIA MIRANDA JOSE MIGUEL</t>
  </si>
  <si>
    <t>JEFE DE LA UD AREQUIPA</t>
  </si>
  <si>
    <t>02448591</t>
  </si>
  <si>
    <t>ZAPANA ZAPANA EDILBERTO</t>
  </si>
  <si>
    <t>41928728</t>
  </si>
  <si>
    <t>ZAPATA OCAMPO PAUL DALHY</t>
  </si>
  <si>
    <t>45121250</t>
  </si>
  <si>
    <t>ZAPATA PALACIOS HECTOR JIANCARLOS</t>
  </si>
  <si>
    <t>10725385</t>
  </si>
  <si>
    <t>ZAPATA RAPIZZA MARILU</t>
  </si>
  <si>
    <t>44454496</t>
  </si>
  <si>
    <t>ZARATE GRILLO LEIDY SILVANA</t>
  </si>
  <si>
    <t>TITULO PROFESIONAL EN INGENIERIA FORESTAL DEL MEDIO AMBIENTE</t>
  </si>
  <si>
    <t>07404405</t>
  </si>
  <si>
    <t>ZARATE REYES ADRIAN ALBERTO</t>
  </si>
  <si>
    <t>MAGISTER EN GESTIÓN PÚBLICA</t>
  </si>
  <si>
    <t>APOYO EN LA GESTIÓN OPERATIVA DE LA E.P. PIURA</t>
  </si>
  <si>
    <t>02845552</t>
  </si>
  <si>
    <t>ZAVALA CALLE ALFONSO ALEXANDER</t>
  </si>
  <si>
    <t>42836601</t>
  </si>
  <si>
    <t>ZAVALA JARA REY GASPAR ADRIAN</t>
  </si>
  <si>
    <t xml:space="preserve">INSPECTOR DE TRANSPORTE (C-MOTO) – PIURA </t>
  </si>
  <si>
    <t>02853331</t>
  </si>
  <si>
    <t>ZAVALA ROBLEDO HUMBERTO ALEXANDER</t>
  </si>
  <si>
    <t>73628544</t>
  </si>
  <si>
    <t>ZAVALETA ALIPIO ABEL BRANNY</t>
  </si>
  <si>
    <t>INSPECTOR CONDUCTOR UD LA LIBERTAD</t>
  </si>
  <si>
    <t>18077110</t>
  </si>
  <si>
    <t>ZAVALETA MEDINA CARLOS RAUL</t>
  </si>
  <si>
    <t>18110977</t>
  </si>
  <si>
    <t>ZAVALETA VARGAS JULIO JORGE IVAN</t>
  </si>
  <si>
    <t>09972953</t>
  </si>
  <si>
    <t>ZEDANO MARTINEZ NANCY</t>
  </si>
  <si>
    <t>16674239</t>
  </si>
  <si>
    <t>ZEGARRA CARLOS VICTOR ARQUIMENES</t>
  </si>
  <si>
    <t>EGRESADO EN CONTABILIDAD</t>
  </si>
  <si>
    <t>10115996</t>
  </si>
  <si>
    <t>ZEGARRA CHAVEZ POMPEYO FIDEL</t>
  </si>
  <si>
    <t>ESPECIALISTA LEGAL DE RRHH</t>
  </si>
  <si>
    <t>23934115</t>
  </si>
  <si>
    <t>ZEGARRA DIAZ JAIME YVAN</t>
  </si>
  <si>
    <t>SUPERVISOR DE MONITOREO</t>
  </si>
  <si>
    <t>41648687</t>
  </si>
  <si>
    <t>ZEGARRA HUAMAN FRANCISCO ROBERTO</t>
  </si>
  <si>
    <t>43132408</t>
  </si>
  <si>
    <t>ZEGARRA LLERENA LIZBETH ROSSANA</t>
  </si>
  <si>
    <t>44-2021</t>
  </si>
  <si>
    <t>09978449</t>
  </si>
  <si>
    <t>ZEGARRA ROJAS DORIS</t>
  </si>
  <si>
    <t>75470893</t>
  </si>
  <si>
    <t>ZEGARRA VARGAS JHERSON JHORDY</t>
  </si>
  <si>
    <t>43746068</t>
  </si>
  <si>
    <t>ZELAYA CASTAÑEDA KERLY MILAGROS</t>
  </si>
  <si>
    <t>40837405</t>
  </si>
  <si>
    <t>ZETA PINTADO DUBERLY</t>
  </si>
  <si>
    <t>MECANICO AUTOMOTRIZ</t>
  </si>
  <si>
    <t>TÉCNICO - NIVEL OPERATIVO EN MECÁNICA AUTOMOTRIZ</t>
  </si>
  <si>
    <t>PROFESIONAL ESPECIALISTA EN GESTIÓN DOCUMENTARIA Y ARCHIVO</t>
  </si>
  <si>
    <t>46051231</t>
  </si>
  <si>
    <t>ZEVALLOS LOPEZ LUIS ORLANDO DE JESUS</t>
  </si>
  <si>
    <t>07867563</t>
  </si>
  <si>
    <t>ZEVALLOS PAZ LEONEL VICTOR</t>
  </si>
  <si>
    <t>TECNICO POLICIA NACIONAL</t>
  </si>
  <si>
    <t>01309202</t>
  </si>
  <si>
    <t>ZIRENA CATACORA JOSE ANTONIO</t>
  </si>
  <si>
    <t>TÉCNICO EN MECÁNICA BÁSICA Y MANTENIMIENTO VEHICULAR</t>
  </si>
  <si>
    <t>73030034</t>
  </si>
  <si>
    <t>ZORRILLA GALIANO STEPHANY CAROLANE</t>
  </si>
  <si>
    <t>47902941</t>
  </si>
  <si>
    <t>ZORRILLA HURTADO LISBETH KATERIN</t>
  </si>
  <si>
    <t>41721911</t>
  </si>
  <si>
    <t>ZUASNABAR VIA Y RADA LAURA MARIA</t>
  </si>
  <si>
    <t>46472596</t>
  </si>
  <si>
    <t>ZUBILETE HUAIRA FRANK DAVID</t>
  </si>
  <si>
    <t>70564146</t>
  </si>
  <si>
    <t>ZUMAETA LOZANO MERCEDES HAYDEE</t>
  </si>
  <si>
    <t>ANALISTA DE TRANSITO</t>
  </si>
  <si>
    <t>72857458</t>
  </si>
  <si>
    <t>ZUÑIGA CALLA MIRIAM JAMILLY</t>
  </si>
  <si>
    <t>21261037</t>
  </si>
  <si>
    <t>ZUÑIGA OYARZABAL JAMES WILMER</t>
  </si>
  <si>
    <t>43631225</t>
  </si>
  <si>
    <t>ZURITA MOZOMBITE JULIO CESAR</t>
  </si>
  <si>
    <t>46943051</t>
  </si>
  <si>
    <t>ZUTA HORNA ELVER</t>
  </si>
  <si>
    <t>70618355</t>
  </si>
  <si>
    <t>ANCAJIMA SILVA IRIANA BEATRIZ</t>
  </si>
  <si>
    <t>TITULO EN ADMINISTRACION DE EMPRESAS</t>
  </si>
  <si>
    <t>40957780</t>
  </si>
  <si>
    <t>AÑAZGO CRUCES KAROL ZAYDA</t>
  </si>
  <si>
    <t>TITULO PROFESIONAL EN CIENCIAS CONTABLES Y FINANZA CORPORATIVAS</t>
  </si>
  <si>
    <t>41142936</t>
  </si>
  <si>
    <t>CORCUERA SANTISTEBAN GUSTAVO ADOLFO</t>
  </si>
  <si>
    <t>08425607</t>
  </si>
  <si>
    <t>DELGADO USCA JOSE ANTONIO</t>
  </si>
  <si>
    <t>70570202</t>
  </si>
  <si>
    <t>JIMENEZ BERROCAL SERGIO LEONARDO</t>
  </si>
  <si>
    <t>46629788</t>
  </si>
  <si>
    <t>JONES GONZA CINDY PAOLA</t>
  </si>
  <si>
    <t>42137669</t>
  </si>
  <si>
    <t>LAZO BALDEON CESAR ENRIQUE</t>
  </si>
  <si>
    <t>72319577</t>
  </si>
  <si>
    <t>MAYORCA RIOS MARCO ANTONIO</t>
  </si>
  <si>
    <t>06284162</t>
  </si>
  <si>
    <t>MOTA CASTRO EDGAR MOISES</t>
  </si>
  <si>
    <t>ESTUDIANTE DE INGENIERIA INDUSTRIAL</t>
  </si>
  <si>
    <t>45437728</t>
  </si>
  <si>
    <t>PAREDES MONTALVO JULIO ANGEL</t>
  </si>
  <si>
    <t xml:space="preserve">BACHILLER EN CIENCIAS POLITICAS </t>
  </si>
  <si>
    <t>70440856</t>
  </si>
  <si>
    <t>RONDOY GALLEGO ALBA AMALIA</t>
  </si>
  <si>
    <t>BACHILLER EN COMPUTACION CIENTIFICA</t>
  </si>
  <si>
    <t>07501033</t>
  </si>
  <si>
    <t>SANCHEZ ORELLANA EVELYN MILDRED</t>
  </si>
  <si>
    <t>ESTUDIANTE ADMINISTRACION DE NEGOCIOS INTERNACIONALES</t>
  </si>
  <si>
    <t>05400320</t>
  </si>
  <si>
    <t>SABINO AGUILAR PEDRO ALEXANDER</t>
  </si>
  <si>
    <t>06121061</t>
  </si>
  <si>
    <t>SIPION MATUTE CARLOS EDGARDO</t>
  </si>
  <si>
    <t>ESTUDIOS UNIVERSITARIOS</t>
  </si>
  <si>
    <t>BANCO DE LA NACION</t>
  </si>
  <si>
    <t>0068-227666</t>
  </si>
  <si>
    <t>SOLES</t>
  </si>
  <si>
    <t>00-068-227623</t>
  </si>
  <si>
    <t>00-068-231299</t>
  </si>
  <si>
    <t>BANCO CONTINENTAL</t>
  </si>
  <si>
    <t>0011-0661- 01- 00067662</t>
  </si>
  <si>
    <t>BANCO INTERBANK</t>
  </si>
  <si>
    <t xml:space="preserve">200-3001296319 </t>
  </si>
  <si>
    <t>BANCO DE CREDITO</t>
  </si>
  <si>
    <t>191-7285897-0-16</t>
  </si>
  <si>
    <t xml:space="preserve">SCOTIABANK    </t>
  </si>
  <si>
    <t xml:space="preserve">BANCO DE LA NACION </t>
  </si>
  <si>
    <t>CUENTA UNICA DE TESORO (CUT) (T6)</t>
  </si>
  <si>
    <t>RETENCIONES 10% LEY 28015 ART.21 (88)</t>
  </si>
  <si>
    <t>00-068-381495</t>
  </si>
  <si>
    <t>EJ.CARTAS FIANZAS POR GRTIA.  (88)</t>
  </si>
  <si>
    <t>00-068-376114</t>
  </si>
  <si>
    <t>014-1720: PROGRAMA NACIONAL DE TELECOMUNICACIONES - PRONATEL</t>
  </si>
  <si>
    <t>SERVICIO DE PASAJES AEREOS</t>
  </si>
  <si>
    <t>ACUERDO MARCO</t>
  </si>
  <si>
    <t>NO APLICA</t>
  </si>
  <si>
    <t>NO CORRESPONDE</t>
  </si>
  <si>
    <t xml:space="preserve">LATAM AIRLINES PERU S.A.
(20341841357) </t>
  </si>
  <si>
    <t>EJECUTADO</t>
  </si>
  <si>
    <t>HASTA AGOTAR</t>
  </si>
  <si>
    <t>_</t>
  </si>
  <si>
    <t>SERVICIO DE MENSAJERIA LOCAL Y NACIONAL</t>
  </si>
  <si>
    <t>ADJUDICACION SIMPLIFICADA</t>
  </si>
  <si>
    <t>002-2017-MTC/24</t>
  </si>
  <si>
    <t>OLVA COURIER S.A.C.
(20100686814)</t>
  </si>
  <si>
    <t>HASTA AGOTAR EL CONSUMO</t>
  </si>
  <si>
    <t>CERRADO EN EL MES DE AGOSTO</t>
  </si>
  <si>
    <t>SERVICIO DE ARRENDAMIENTO DE UN LOCAL PARA EL FUNCIONAMIENTO DEL PRONATEL</t>
  </si>
  <si>
    <t>CONTRATACION DIRECTA</t>
  </si>
  <si>
    <t>001-2020-MTC/24</t>
  </si>
  <si>
    <t>REPRESENTACIONES TECNIMOTORS EIRL 
(20100990998)</t>
  </si>
  <si>
    <t>EN EJECUCION</t>
  </si>
  <si>
    <t>SERVICIO DE ARRENDAMIENTO DE UN LOCAL PARA EL FUNCIONAMIENTO DEL PRONATEL (PRESTACION ADICIONAL)</t>
  </si>
  <si>
    <t>CONTRATACIÓN DEL SERVICIO DE DIGITALIZACIÓN CON VALOR LEGAL DE LOS DOCUMENTOS DEL PRONATEL</t>
  </si>
  <si>
    <t>001-2019-MTC/24</t>
  </si>
  <si>
    <t>INFORMATICA EL CORTE INGLES S.A. SUCURSAL PERU
(20601365007)</t>
  </si>
  <si>
    <t>HASTA CONCLUIR DE DIGITALIZAR</t>
  </si>
  <si>
    <t>SERVICIO DE SEGURIDAD Y VIGILANCIA PARA EL NUEVO LOCAL DEL PRONATEL</t>
  </si>
  <si>
    <t>002-2020-MTC724</t>
  </si>
  <si>
    <t>JAHIR SERVIS COMPANY S.A.C.
(20511772312)</t>
  </si>
  <si>
    <t>SERVICIO DE SEGURIDAD Y VIGILANCIA PARA EL NUEVO LOCAL DEL PRONATEL (ADICIONAL)</t>
  </si>
  <si>
    <t>SERVICIO DE LIMPIEZA DEL NUEVO LOCAL INSTITUCIONAL DEL PRONATEL</t>
  </si>
  <si>
    <t>005-2020-MTC/24</t>
  </si>
  <si>
    <t>M &amp; L GRUPO EMPRESARIAL S.A.C
(20511772312)</t>
  </si>
  <si>
    <t>SERVICIO DE LIMPIEZA DEL NUEVO LOCAL INSTITUCIONAL DEL PRONATEL (ADICIONAL)</t>
  </si>
  <si>
    <t>M &amp; L GRUPO EMPRESARIAL S.A.C
((20511772312)</t>
  </si>
  <si>
    <t>CONTRATACIÓN DEL SERVICIO DE LÍNEA DEDICADA E INTERNET PARA EL PROGRAMA NACIONAL DE TELECOMUNICACIONES</t>
  </si>
  <si>
    <t>004-2020-MTC/24</t>
  </si>
  <si>
    <t>TELEFONICA DEL PERU SAA
(20100017491)</t>
  </si>
  <si>
    <t>SERVICIO DE ASESORÍA LEGAL: ÍTEM 01 – SERVICIO DE PATROCINIO LEGAL Y PROCESAL PARA DEFENSA EN ARBITRAJE INTERNACIONAL ANTE LA CORTE INTERNACIONAL DE ARBITRAJE DE LA CÁMARA DE COMERCIO INTERNACIONAL Y LA CORTE SUPERIOR DE JUSTICIA DE LIMA EN EL ARBITRAJES INICIADO POR REDES ANDINAS DE COMUNICACIONES S.R.L. CONTRA PRONATEL Y EL MTC POR RESOLUCIÓN DEL CONTRATO DE FINANCIAMIENTO DEL PROYECTO “INSTALACIÓN DE BANDA ANCHA PARA LA CONECTIVIDAD INTEGRAL Y DESARROLLO SOCIAL ITEM 01:REGIÓN PIURA Y TUMBES” ÍTEM 02  REGIÓN CAJAMARCA”</t>
  </si>
  <si>
    <t>ESTUDIO PAITAN &amp; ASOCIADOS S.C.R.LTDA
(20502804384)</t>
  </si>
  <si>
    <t>HASTA CONCLUIR CON EL PROCESO ARBITRAL</t>
  </si>
  <si>
    <t>SERVICIO DE SEGUROS PATRIMONIALES Y PERSONALES</t>
  </si>
  <si>
    <t>005-2020-MTC/10</t>
  </si>
  <si>
    <t>RIMAC SEGUROS Y REASEGUROS
(20100041953)</t>
  </si>
  <si>
    <t>SERVICIO DE SEGUROS PATRIMONIALES Y PERSONALES (ADICIONAL 1)</t>
  </si>
  <si>
    <t>SERVICIO DE SEGUROS PATRIMONIALES Y PERSONALES (ADICIONAL 2)</t>
  </si>
  <si>
    <t>ADQUISICIÓN DE SWITCHES DE REDES PARA EL PROGRAMA NACIONAL DE TELECOMUNICACIONES – PRONATEL (CON PRESTACIONES ACCESORIAS)</t>
  </si>
  <si>
    <t>006-2020-MTC/24</t>
  </si>
  <si>
    <t>THINK NETWORKS PERU S.A.C.
(20524531861)</t>
  </si>
  <si>
    <r>
      <t>SERVICIO ESPECIALIZADO DE UNA CONSULTORÍA PARA LA ELABORACIÓN DE UN INFORME PERICIAL, QUE ABSUELVA INTEGRALMENTE TODOS LOS INFORMES PERICIALES PRESENTADOS POR REDES ANDINAS EN SU DEMANDA ARBITRAL REFERENTE A LOS PROYECTOS REGIONALES DE CAJAMARCA (CASO ARBITRAL N° 24471/JPA) Y DE TUMBES Y PIURA (CASO ARBITRAL N° 24472/JPA) ANTE LA SECRETARÍA DE LA CORTE INTERNACIONAL DE ARBITRAJE DE LA CORTE INTERNACIONAL DE ARBITRAJE DE LA CÁMARA DE COMERCIO INTERNACIONAL CON SEDE EN PARÍS</t>
    </r>
    <r>
      <rPr>
        <b/>
        <sz val="7"/>
        <rFont val="Arial"/>
        <family val="2"/>
      </rPr>
      <t xml:space="preserve"> ($ 2,647,857.12)</t>
    </r>
  </si>
  <si>
    <t>CONTRATACION INTERNCIONAL</t>
  </si>
  <si>
    <t>001-2021-MTC/24</t>
  </si>
  <si>
    <t>BERKELEY RESEARCH GROUP
DOLARES AMERICANOS
(EXTRANJERO)</t>
  </si>
  <si>
    <t>Dependiendo del desarrollo del proceso arbitral</t>
  </si>
  <si>
    <t>SERVICIO DE ACCESO A INTERNET SATELITAL PARA INSTITUCIONES PÚBLICAS DE LAS REGIONES AMAZONAS, LORETO, MADRE DE DIOS Y UCAYALI - CONECTA SELVA</t>
  </si>
  <si>
    <t>REGIMEN ESPECIAL</t>
  </si>
  <si>
    <t>001-2021-MTC/24 - D.U. 041-2021</t>
  </si>
  <si>
    <t>TELESPAZIO ARGENTINA S.A.
(20602695752)</t>
  </si>
  <si>
    <r>
      <t>ACCESO A INTERNET PARA ESPACIOS PÚBLICOS DE ACCESO DIGITAL – EPAD DE LAS REGIONES DE APURÍMAC, AYACUCHO, HUANCAVELICA, LAMBAYEQUE Y CUSCO”</t>
    </r>
    <r>
      <rPr>
        <b/>
        <sz val="7"/>
        <rFont val="Arial"/>
        <family val="2"/>
      </rPr>
      <t xml:space="preserve"> ITEM 1-APURIMAC</t>
    </r>
  </si>
  <si>
    <t>RES N° 002-2021-MTC/24 - D.U. 041-2021</t>
  </si>
  <si>
    <t>GILAT NETWORKS PERU S.A.
(20600386442)</t>
  </si>
  <si>
    <r>
      <t xml:space="preserve">ACCESO A INTERNET PARA ESPACIOS PÚBLICOS DE ACCESO DIGITAL – EPAD DE LAS REGIONES DE APURÍMAC, AYACUCHO, HUANCAVELICA, LAMBAYEQUE Y CUSCO” </t>
    </r>
    <r>
      <rPr>
        <b/>
        <sz val="7"/>
        <rFont val="Arial"/>
        <family val="2"/>
      </rPr>
      <t>ITEM 2-AYACUCHO</t>
    </r>
  </si>
  <si>
    <r>
      <t xml:space="preserve">ACCESO A INTERNET PARA ESPACIOS PÚBLICOS DE ACCESO DIGITAL – EPAD DE LAS REGIONES DE APURÍMAC, AYACUCHO, HUANCAVELICA, LAMBAYEQUE Y CUSCO” </t>
    </r>
    <r>
      <rPr>
        <b/>
        <sz val="7"/>
        <rFont val="Arial"/>
        <family val="2"/>
      </rPr>
      <t>ITEM 3-HUANCAVELICA</t>
    </r>
  </si>
  <si>
    <r>
      <t xml:space="preserve">ACCESO A INTERNET PARA ESPACIOS PÚBLICOS DE ACCESO DIGITAL – EPAD DE LAS REGIONES DE APURÍMAC, AYACUCHO, HUANCAVELICA, LAMBAYEQUE Y CUSCO” </t>
    </r>
    <r>
      <rPr>
        <b/>
        <sz val="7"/>
        <rFont val="Arial"/>
        <family val="2"/>
      </rPr>
      <t>ITEM 5-CUSCO</t>
    </r>
  </si>
  <si>
    <r>
      <t xml:space="preserve">SERVICIO DE INTERNET PARA LOS CENTROS DE ACCESO DIGITAL CAD EN LAS REGIONES DE APURÍMAC, AYACUCHO, CUSCO, HUANCAVELICA, LAMBAYEQUE Y LIMA - </t>
    </r>
    <r>
      <rPr>
        <b/>
        <sz val="7"/>
        <rFont val="Arial"/>
        <family val="2"/>
      </rPr>
      <t>ITEM 4 REGIÓN LAMBAYEQUE</t>
    </r>
  </si>
  <si>
    <t>RES N° 004-2021-MTC/24 - D.U. 041-2021</t>
  </si>
  <si>
    <t>AMERICA MOVIL PERU SAC
(20467534026)</t>
  </si>
  <si>
    <r>
      <t xml:space="preserve">SERVICIO DE INTERNET PARA LOS CENTROS DE ACCESO DIGITAL CAD EN LAS REGIONES DE APURÍMAC, AYACUCHO, CUSCO, HUANCAVELICA, LAMBAYEQUE Y LIMA - </t>
    </r>
    <r>
      <rPr>
        <b/>
        <sz val="7"/>
        <rFont val="Arial"/>
        <family val="2"/>
      </rPr>
      <t>ITEM 1 REGIONES APURÍMAC - CUSCO</t>
    </r>
  </si>
  <si>
    <t>VIETTEL PERU S.A.C.
(20543254798)</t>
  </si>
  <si>
    <r>
      <t>SERVICIO DE INTERNET PARA LOS CENTROS DE ACCESO DIGITAL CAD EN LAS REGIONES DE APURÍMAC, AYACUCHO, CUSCO, HUANCAVELICA, LAMBAYEQUE Y LIMA -</t>
    </r>
    <r>
      <rPr>
        <b/>
        <sz val="7"/>
        <rFont val="Arial"/>
        <family val="2"/>
      </rPr>
      <t xml:space="preserve"> ITEM 2 REGIONES AYACUCHO - HUANCAVELICA</t>
    </r>
  </si>
  <si>
    <r>
      <t>SERVICIO DE INTERNET PARA LOS CENTROS DE ACCESO DIGITAL CAD EN LAS REGIONES DE APURÍMAC, AYACUCHO, CUSCO, HUANCAVELICA, LAMBAYEQUE Y LIMA -</t>
    </r>
    <r>
      <rPr>
        <b/>
        <sz val="7"/>
        <rFont val="Arial"/>
        <family val="2"/>
      </rPr>
      <t xml:space="preserve"> ITEM 3 REGIÓN LIMA</t>
    </r>
  </si>
  <si>
    <r>
      <t xml:space="preserve">SERVICIO DE IMPLEMENTACIÓN DE CENTROS DE ACCESO DIGITAL CAD EN LAS REGIONES DE APURÍMAC, AYACUCHO, CUSCO, HUANCAVELICA, LAMBAYEQUE Y LIMA - </t>
    </r>
    <r>
      <rPr>
        <b/>
        <sz val="7"/>
        <rFont val="Arial"/>
        <family val="2"/>
      </rPr>
      <t>ITEM 1 REGIÓN CUSCO</t>
    </r>
  </si>
  <si>
    <t>RES N° 003-2021-MTC/24 - D.U. 041-2021</t>
  </si>
  <si>
    <t>COSNSORCIO ESPERANZA (COSISE INVERSIONES DP S.A.C. - 20603674465, MEGA CONSTRUCCION Y SUPERVISION S.R.L. 20530585078, EMPRESA CONSTRUCTORA CONSULTORA SERVICIOS GENERALES LOPEZ S.A.C. 20534179571)</t>
  </si>
  <si>
    <r>
      <t>SERVICIO DE IMPLEMENTACIÓN DE CENTROS DE ACCESO DIGITAL CAD EN LAS REGIONES DE APURÍMAC, AYACUCHO, CUSCO, HUANCAVELICA, LAMBAYEQUE Y LIMA -</t>
    </r>
    <r>
      <rPr>
        <b/>
        <sz val="7"/>
        <rFont val="Arial"/>
        <family val="2"/>
      </rPr>
      <t xml:space="preserve"> ITEM 2 REGIÓN HUANCAVELICA</t>
    </r>
  </si>
  <si>
    <t>COSNSORCIO ESPERANZA (COSISE INVERSIONES DP S.A.C. 20603674465, MEGA CONSTRUCCION Y SUPERVISION S.R.L. 20530585078, EMPRESA CONSTRUCTORA CONSULTORA SERVICIOS GENERALES LOPEZ S.A.C. 20534179571)</t>
  </si>
  <si>
    <r>
      <t xml:space="preserve">SERVICIO DE IMPLEMENTACIÓN DE CENTROS DE ACCESO DIGITAL CAD EN LAS REGIONES DE APURÍMAC, AYACUCHO, CUSCO, HUANCAVELICA, LAMBAYEQUE Y LIMA </t>
    </r>
    <r>
      <rPr>
        <b/>
        <sz val="7"/>
        <rFont val="Arial"/>
        <family val="2"/>
      </rPr>
      <t>- ITEM 3 REGIÓN LIMA</t>
    </r>
  </si>
  <si>
    <t>COSNSORCIO PACIFICO (C&amp;R ECOCLEAN MULTISERVICIOS S.A.C. 20553647291), CONSTRUCTORA ROKE E.I.R.L., G&amp;L CORPORACION TAYANAKE S.R.L., CORPORACION INGECONSA PERU S.A.C.)</t>
  </si>
  <si>
    <r>
      <t xml:space="preserve">SERVICIO DE IMPLEMENTACIÓN DE CENTROS DE ACCESO DIGITAL CAD EN LAS REGIONES DE APURÍMAC, AYACUCHO, CUSCO, HUANCAVELICA, LAMBAYEQUE Y LIMA - </t>
    </r>
    <r>
      <rPr>
        <b/>
        <sz val="7"/>
        <rFont val="Arial"/>
        <family val="2"/>
      </rPr>
      <t>ITEM 4 REGIÓN LAMBAYEQUE</t>
    </r>
  </si>
  <si>
    <t>COSNSORCIO SAN MIGUEL (CONSTRUCTORA ROKE 20407893248, G &amp; L CORPORACION TAYANAKE S.R.L., C &amp; R ECOCLEAN MULTISERVICIOS S.A.C., C &amp; R ECOCLEAN MULTISERVICIOS S.A.C., CORPORACION INGECONSA PERU S.A.C. - INGECONSA PERU S.A.C.</t>
  </si>
  <si>
    <r>
      <t xml:space="preserve">SERVICIO PARA LA OPERACIÓN Y MANTENIMIENTO DE L RED DE TRANSPORTE DEL PROYECTO INSTALACION DE BANDA ANCHA PARA LA CONECTIVIDAD INTEGRAL Y DESARROLLO SOCIAL DE LA REGION CUSCO </t>
    </r>
    <r>
      <rPr>
        <b/>
        <sz val="7"/>
        <rFont val="Arial"/>
        <family val="2"/>
      </rPr>
      <t>($ 12,820,083.00)</t>
    </r>
  </si>
  <si>
    <t>CD Nª001-2021-MTC/24</t>
  </si>
  <si>
    <t>GILAT NETWORKS PERU S.A.
DOLARES AMERICANOS
(20600386442)</t>
  </si>
  <si>
    <t>ADQUISICIÓN DE MOBILIARIO DE OFICINA PARA LA IMPLEMENTACIÓN Y ACONDICIONAMIENTO DE INSTALACIONES DEL PISO 15, PARA LA DIRECCIÓN DE INGENIERÍA Y OPERACIONES</t>
  </si>
  <si>
    <t>AS N° 001-2021-MTC724</t>
  </si>
  <si>
    <t>INDUSTRIA DEL MUEBLE JUAN ANDRE S.A.C.
(20514472719)</t>
  </si>
  <si>
    <r>
      <t xml:space="preserve">SERVICIO DE OPERACION Y MANTENIMIENTO DE LA RED DE TRANSPORTE DEL PROYECTO DE INSTALACION DE BANDA ANCHA PARA LA CONECTIVIDAD INTEGRAL Y DESARROLLO SOCIAL DE LA REGION APURIMAC </t>
    </r>
    <r>
      <rPr>
        <b/>
        <sz val="7"/>
        <rFont val="Arial"/>
        <family val="2"/>
      </rPr>
      <t>($ 5,686,958.00)</t>
    </r>
  </si>
  <si>
    <t>DIRECTA-PROC-2-2021-MTC/24-1</t>
  </si>
  <si>
    <r>
      <t xml:space="preserve">SERVICIO DE OPERACION Y MANTENIMIENTO DE LA RED DE TRANSPORTE DEL PROYECTO DE INSTALACION DE BANDA ANCHA PARA LA CONECTIVIDAD INTEGRAL Y DESARROLLO SOCIAL DE LA REGION HUANCAVELICA </t>
    </r>
    <r>
      <rPr>
        <b/>
        <sz val="7"/>
        <rFont val="Arial"/>
        <family val="2"/>
      </rPr>
      <t>($6,026,121.76)</t>
    </r>
  </si>
  <si>
    <t>DIRECTA-PROC-4-2021-MTC/24-1</t>
  </si>
  <si>
    <r>
      <t xml:space="preserve">SERVICIO DE OPERACION Y MANTENIMIENTO DE LA RED DE TRANSPORTE DEL PROYECTO DE INSTALACION DE BANDA ANCHA PARA LA CONECTIVIDAD INTEGRAL Y DESARROLLO SOCIAL DE LA REGION AYACUCHO </t>
    </r>
    <r>
      <rPr>
        <b/>
        <sz val="7"/>
        <rFont val="Arial"/>
        <family val="2"/>
      </rPr>
      <t>($7,509,678.12)</t>
    </r>
  </si>
  <si>
    <t>DIRECTA-PROC-3-2021-MTC/24-1</t>
  </si>
  <si>
    <r>
      <t xml:space="preserve">SERVICIO DE OPERACION Y MANTENIMIENTO DE LA RED DE TRANSPORTE DEL PROYECTO DE INSTALACION DE BANDA ANCHA PARA LA CONECTIVIDAD INTEGRAL Y DESARROLLO SOCIAL DE LA REGION CUSCO </t>
    </r>
    <r>
      <rPr>
        <b/>
        <sz val="7"/>
        <rFont val="Arial"/>
        <family val="2"/>
      </rPr>
      <t>($12 820,083.00)</t>
    </r>
  </si>
  <si>
    <t xml:space="preserve">ADQUISICION DE 15 COMPUTADORAS PERSONALES PORTATIL - LENOVO (OCAM 2021-1720-22) </t>
  </si>
  <si>
    <t>SMART VALUE SOLUTIONS S.R.L.
(20600976550)</t>
  </si>
  <si>
    <t>ADQUISICIÓN DE COMPUTADORAS TIPO ESTACIÓN DE TRABAJO</t>
  </si>
  <si>
    <t>OK COMPUTER E.I.R.L.
(20519865476)</t>
  </si>
  <si>
    <t>IMPRESORAS MULTIFUNCIONALES PARA LA DIRECCION DE SUPERVISION DE PROYECTOS</t>
  </si>
  <si>
    <t>LEVEL TECH PERU S.A.C
(20600018061)</t>
  </si>
  <si>
    <t xml:space="preserve">ADQUISICIÓN DE OCHO (08) COMPUTADORAS DE ESCRITORIO, (TRES (03) COMPUTADORAS PORTÁTILES Y TRES (03) MONITORES PARA EL PROYECTO 911.  ADQUISICION BAJO POLITICAS Y NORMAS DEL BIRF </t>
  </si>
  <si>
    <t>ADQUISICIÓN DE COMPUTADORAS TIPO TODO EN UNO</t>
  </si>
  <si>
    <t>PROYECTEC E.I.R.L.
(20600257286)</t>
  </si>
  <si>
    <t>ADQUISICION DE IMPRESORAS PARA EL PRONATEL</t>
  </si>
  <si>
    <t>NUEVO MUNDO ALTERNATIVO E.I.R.L.
(20518799453)</t>
  </si>
  <si>
    <t>AS N° 005-2021-MTC/24</t>
  </si>
  <si>
    <t>OBSERVACION, VIGILANCIA Y SEGURIDAD ELECTRONICA S.A.C. - OVYSEL S.A.C. (20554470557)</t>
  </si>
  <si>
    <t>INCLUYE INCREMENTO DE LA RMV</t>
  </si>
  <si>
    <t>SERVICIO DE SEGUROS PATRIMONIALES Y PERSONALES (CONTRATACION COMPLEMENTARIA)</t>
  </si>
  <si>
    <t>AS N° 003-2022-MTC/24-1</t>
  </si>
  <si>
    <t>MACRO POST S.A.C.
(20387377167)</t>
  </si>
  <si>
    <t>AS N° 004-2021-MTC/24</t>
  </si>
  <si>
    <t>SEGURIDAD ESTELAR S.A.C.(20603361831)</t>
  </si>
  <si>
    <t>INCLUYE EL INCREMENTO DE LA REMUNERACION MINIMA VITAL</t>
  </si>
  <si>
    <t>Acceso a internet para espacios públicos de acceso digital – EPAD en la región Cajamarca</t>
  </si>
  <si>
    <t>CP N° 001-2021-MTC/24</t>
  </si>
  <si>
    <t>VIETTEL PERU S.A.C. (20543254798)</t>
  </si>
  <si>
    <t>SERVICIO DE SOPORTE TECNICO DE HARDWARE Y SISTEMAS DE ORACLE Y SOPORTE TECNICO DE PROGRAMAS ORACLE ($ 699,129.67)</t>
  </si>
  <si>
    <t>DIRECTA-PROC-2-2022-MTC/24-1</t>
  </si>
  <si>
    <t>SISTEMAS ORACLE DEL PERU S.R.L. (20182246078)</t>
  </si>
  <si>
    <t>ADQUISICIÓN DE MASCARILLAS DE PROTECCIÓN PARA EL PERSONAL DEL PROGRAMA NACIONAL DE TELECOMUNICACIONES - PRONATEL</t>
  </si>
  <si>
    <t>AS N° 001-2022-MTC/24-2</t>
  </si>
  <si>
    <t>T &amp; S S.A.C. PROMOTORES-PUBLICISTAS (20505687419)</t>
  </si>
  <si>
    <t>SERVICIO DE CLASIFICACION, ORDENAMIENTO, FOLIACION, ROTULADO E INVENTARIO DE DOCUMENTOS DEL PRONATEL</t>
  </si>
  <si>
    <t>CP N° 002-2022-MTC/24</t>
  </si>
  <si>
    <t>VIR&amp;COR S.A.C. (20515780662)</t>
  </si>
  <si>
    <t>VARIAS ORDENES</t>
  </si>
  <si>
    <t>EL MONTO SEGUIRA INCREMENTANDOSE SEGÚN LA NECESIDAD DE LAS AREAS USUARIAS</t>
  </si>
  <si>
    <t>AERO TRANSPORTE S A  (20100010721)</t>
  </si>
  <si>
    <t xml:space="preserve"> SKY AIRLINE PERU (20517607941)</t>
  </si>
  <si>
    <t>STAR UP S.A.C. (20342868844)</t>
  </si>
  <si>
    <t>PROGRAMADO PARA EL 2023</t>
  </si>
  <si>
    <t>013-1669: PROYECTO ESPECIAL PARA LA PREPARACION Y DESARROLLO DE LOS XVIII JUEGOS PANAMERICANOS 2019</t>
  </si>
  <si>
    <t>CONTRATO N°001-2021-MTC/34.01.03</t>
  </si>
  <si>
    <t>TUO DE LA LEY 30225</t>
  </si>
  <si>
    <t>CD 001-2021-MTC/34</t>
  </si>
  <si>
    <t>CULMINADO</t>
  </si>
  <si>
    <t>CONTRATO N°002-2021-MTC/34.01.03</t>
  </si>
  <si>
    <t>AS 015-2020-MTC/34</t>
  </si>
  <si>
    <t>CONTRATO N° 003-2021-MTC/34.01.03  
CONTRATO COMPLEMENTARIO  AL CONTRATO 006-2020-MTC/34.01.03</t>
  </si>
  <si>
    <t>CONTRATACION COMPLEMENTARIA</t>
  </si>
  <si>
    <t>18/02/2021</t>
  </si>
  <si>
    <t>CONTRATO N° 004-2021-MTC/34.01.03</t>
  </si>
  <si>
    <t xml:space="preserve">CONTRATACION INTERNACIONAL </t>
  </si>
  <si>
    <t>CONTRATACION INTERNACIONAL 001-2021-MTC/34</t>
  </si>
  <si>
    <t>RUT: 96.590.530-8</t>
  </si>
  <si>
    <t>CONTRATO N°005-2021-MTC/34.01.03</t>
  </si>
  <si>
    <t>CD 015-2021-MTC/34</t>
  </si>
  <si>
    <t>CONTRATO N° 006-2021-MTC/34.01.03</t>
  </si>
  <si>
    <t>CD 029-2021-MTC/34</t>
  </si>
  <si>
    <t>CONTRATO N° 007-2021-MTC/34.01.03</t>
  </si>
  <si>
    <t>CD 005-2021-MTC/34</t>
  </si>
  <si>
    <t xml:space="preserve"> CONTRATO N° 008-2021-MTC/34.01.03 y Adenda N° 1</t>
  </si>
  <si>
    <t>LP 001-2020-MTC/34</t>
  </si>
  <si>
    <t>CONTRATO N° 009-2021-MTC/34.01.03</t>
  </si>
  <si>
    <t>CD 018-2021-MTC/34</t>
  </si>
  <si>
    <t>CONTRATO N° 010-2021-MTC/34.01.03</t>
  </si>
  <si>
    <t>CD 030-2021-MTC/34</t>
  </si>
  <si>
    <t>CONTRATO N° 11-2021-MTC/34.01.03</t>
  </si>
  <si>
    <t>CD 013-2021-MTC/34</t>
  </si>
  <si>
    <t>CONTRATO N° 012-2021-MTC/34.01.03</t>
  </si>
  <si>
    <t>CD 012-2021-MTC/34</t>
  </si>
  <si>
    <t>CONTRATO N° 013-2021-MTC/34.01.03</t>
  </si>
  <si>
    <t>CD 022-2021-MTC/34</t>
  </si>
  <si>
    <t>CONTRATO N° 014-2021-MTC/34.01.03</t>
  </si>
  <si>
    <t>CD 020-2021-MTC/34</t>
  </si>
  <si>
    <t>CONTRATO N° 015-2021-MTC/34.01.03</t>
  </si>
  <si>
    <t>CD 008-2021-MTC/34</t>
  </si>
  <si>
    <t>CONTRATO N° 016-2021-MTC/34.01.03</t>
  </si>
  <si>
    <t>CD 036-2021-MTC/34</t>
  </si>
  <si>
    <t>CONTRATO N° 017-2021-MTC/34.01.03</t>
  </si>
  <si>
    <t>CD 023-2021-MTC/34</t>
  </si>
  <si>
    <t>CONTRATO N° 018-2021-MTC/34.01.03</t>
  </si>
  <si>
    <t>CD 016-2021-MTC/34</t>
  </si>
  <si>
    <t>CONTRATO N° 019-2021-MTC/34.01.03</t>
  </si>
  <si>
    <t>CD 033-2021-MTC/34</t>
  </si>
  <si>
    <t>CONTRATO N° 020-2021-MTC/34.01.03</t>
  </si>
  <si>
    <t>CD 034-2021-MTC/34</t>
  </si>
  <si>
    <t>CONTRATO N° 021-2021-MTC/34.01.03</t>
  </si>
  <si>
    <t>AS 013-2020-MTC/34
(Tercera Convocatoria)</t>
  </si>
  <si>
    <t>CONTRATO N° 022-2021-MTC/34.01.03</t>
  </si>
  <si>
    <t>CD 006-2021-MTC/34</t>
  </si>
  <si>
    <t>CONTRATO N° 023-2021-MTC/34.01.03</t>
  </si>
  <si>
    <t>CD 021-2021-MTC/34</t>
  </si>
  <si>
    <t>CONTRATO N° 024-2021-MTC/34.01.03</t>
  </si>
  <si>
    <t>CD 019-2021-MTC/34</t>
  </si>
  <si>
    <t>CONTRATO N° 025-2021-MTC/34.01.03</t>
  </si>
  <si>
    <t>CD 026-2021-MTC/34</t>
  </si>
  <si>
    <t>CONTRATO N°026-2021-MTC/34.01.03</t>
  </si>
  <si>
    <t>CD 017-2021-MTC/34</t>
  </si>
  <si>
    <t>CONTRATO N° 027-2021-MTC/34.01.03</t>
  </si>
  <si>
    <t>CD 011-2021-MTC/34</t>
  </si>
  <si>
    <t>CONTRATO N° 028-2021-MTC/34.01.03</t>
  </si>
  <si>
    <t>AS 001-2021-MTC/34</t>
  </si>
  <si>
    <t xml:space="preserve"> CONTRATO N° 029-2021-MTC/34.01.03</t>
  </si>
  <si>
    <t>CD 053-2021-MTC/34</t>
  </si>
  <si>
    <t xml:space="preserve"> CONTRATO N° 030-2021-MTC/34.01.03</t>
  </si>
  <si>
    <t>CD 039-2021-MTC/34</t>
  </si>
  <si>
    <t>CONTRATO N° 031-2021-MTC/34.01.03</t>
  </si>
  <si>
    <t>CD 048-2021-MTC34</t>
  </si>
  <si>
    <t>CONTRATO N° 032-2021-MTC/34.01.03</t>
  </si>
  <si>
    <t>CD 042-2021-MTC/34</t>
  </si>
  <si>
    <t>13/04/2021</t>
  </si>
  <si>
    <t>CONTRATO N° 033-2021-MTC/34.01.03</t>
  </si>
  <si>
    <t>CD 040-2021-MTC/34</t>
  </si>
  <si>
    <t xml:space="preserve"> CONTRATO 034-2021-MTC/34.01.03</t>
  </si>
  <si>
    <t>CD 046-2021-MTC/34</t>
  </si>
  <si>
    <t xml:space="preserve"> CONTRATO N° 035-2021-MTC/34.01.03</t>
  </si>
  <si>
    <t>CONTRATACION COMPLEMENTARIA   AS 002-2020-MTC/34.01.03</t>
  </si>
  <si>
    <t>CONTRATO N° 036-2021-MTC/34.01.03</t>
  </si>
  <si>
    <t>CD 043-2021-MTC/34 </t>
  </si>
  <si>
    <t>CONTRATO N° 037-2021-MTC/34.01.03</t>
  </si>
  <si>
    <t>CD 045-2021-MTC/34 </t>
  </si>
  <si>
    <t>CONTRATO N° 038-2021-MTC/34.01.03</t>
  </si>
  <si>
    <t xml:space="preserve"> CD 047-2021-MTC/34</t>
  </si>
  <si>
    <t>CONTRATO N° 039-2021-MTC/34.01.03</t>
  </si>
  <si>
    <t>CD 059-2021-MTC/34</t>
  </si>
  <si>
    <t>CONTRATO N° 040-2021-MTC/34.01.03</t>
  </si>
  <si>
    <t>AS 004-2021-MTC/34</t>
  </si>
  <si>
    <t>CONTRATO N° 041-2021-MTC/34.01.03</t>
  </si>
  <si>
    <t>CONTRATO N° 042-2021-MTC/34.01.03</t>
  </si>
  <si>
    <t>CD 009-2021-MTC/34</t>
  </si>
  <si>
    <t>CONTRATO N° 043-2021-MTC/34.01.03</t>
  </si>
  <si>
    <t>CD 063-2021-MTC/34</t>
  </si>
  <si>
    <t>CONTRATO N° 044-2021-MTC/34.01.03</t>
  </si>
  <si>
    <t>CD 056-2021-MTC/34</t>
  </si>
  <si>
    <t>CONTRATO N° 045-2021-MTC/34.01.03</t>
  </si>
  <si>
    <t>CD 064-2021-MTC/34</t>
  </si>
  <si>
    <t>CONTRATO N° 046-2021-MTC/34.01.03</t>
  </si>
  <si>
    <t>CD 078-2021-MTC/34</t>
  </si>
  <si>
    <t>CONTRATO N° 047-2021-MTC/34.01.03</t>
  </si>
  <si>
    <t>CD 070-2021-MTC/34</t>
  </si>
  <si>
    <t>26/05/2021</t>
  </si>
  <si>
    <t>CONTRATO N° 048-2021-MTC/34.01.03</t>
  </si>
  <si>
    <t>CD N° 069-2021-MTC/34</t>
  </si>
  <si>
    <t>CONTRATO N° 049-2021-MTC/34.01.03</t>
  </si>
  <si>
    <t>CD 072-2021-MTC/34</t>
  </si>
  <si>
    <t>CONTRATO N° 050-2021-MTC/34.01.03</t>
  </si>
  <si>
    <t>CD 077-2021-MTC/34</t>
  </si>
  <si>
    <t>27/05/2021</t>
  </si>
  <si>
    <t>CONTRATO N° 051-2021-MTC/34.01.03</t>
  </si>
  <si>
    <t>CD 076-2021-MTC/34</t>
  </si>
  <si>
    <t>CONTRATO N° 052-2021-MTC/34.01.03</t>
  </si>
  <si>
    <t>CD 081-2021-MTC/34</t>
  </si>
  <si>
    <t>CONTRATO N° 053-2021-MTC/34.01.04</t>
  </si>
  <si>
    <t>CD 074-2021-MTC/34</t>
  </si>
  <si>
    <t>CONTRATO N° 054-2021-MTC/34.01.05</t>
  </si>
  <si>
    <t>CD 080-2021-MTC/34</t>
  </si>
  <si>
    <t>20543729907,</t>
  </si>
  <si>
    <t>CONTRATO N° 055-2021-MTC/34.01.03</t>
  </si>
  <si>
    <t>CD 079-2021-MTC/34</t>
  </si>
  <si>
    <t>CONTRATO N° 056-2021-MTC/34.01.03</t>
  </si>
  <si>
    <t>CD 073-2021-MTC/34</t>
  </si>
  <si>
    <t>CONTRATO N° 057-2021-MTC/34.01.03</t>
  </si>
  <si>
    <t>AS 006-2021-MTC/34</t>
  </si>
  <si>
    <t>CONTRATO N°058-2021-MTC/34.01.03</t>
  </si>
  <si>
    <t>CONTRATO N°059-2021-MTC/34.01.03</t>
  </si>
  <si>
    <t>CD 071-2021-MTC/34</t>
  </si>
  <si>
    <t>CONTRATO N°060-2021-MTC/34.01.03</t>
  </si>
  <si>
    <t>CONTRATACION INTERNACIONAL 003-2021-MTC/34</t>
  </si>
  <si>
    <t>CONTRATO N° 061-2021-MTC/34.01.03</t>
  </si>
  <si>
    <t>CD 084-2021-MTC/34</t>
  </si>
  <si>
    <t>CONTRATO N° 062-2021-MTC/34.01.03</t>
  </si>
  <si>
    <t>CD 089-2021-MTC/34</t>
  </si>
  <si>
    <t>CONTRATO N° 063-2021-MTC/34.01.03</t>
  </si>
  <si>
    <t>CD 093-2021-MTC/34</t>
  </si>
  <si>
    <t>CONTRATO N° 064-2021-MTC/34.01.03</t>
  </si>
  <si>
    <t>CD 085-2021-MTC/34</t>
  </si>
  <si>
    <t>CONTRATO N° 065-2021-MTC/34.01.03</t>
  </si>
  <si>
    <t>CD 087-2021-MTC/34</t>
  </si>
  <si>
    <t>CONTRATO N° 066-2021-MTC/34.01.03</t>
  </si>
  <si>
    <t>CD 091-2021-MTC/34</t>
  </si>
  <si>
    <t>CONTRATO N° 067-2021-MTC/34.01.03</t>
  </si>
  <si>
    <t>CD 094-2021-MTC/34</t>
  </si>
  <si>
    <t>CONTRATO N° 068-2021-MTC/34.01.03</t>
  </si>
  <si>
    <t>CD 095-2021-MTC/34</t>
  </si>
  <si>
    <t>CONTRATO N°069-2021-MTC/34.01.03</t>
  </si>
  <si>
    <t>CD 055-2021-MTC/34</t>
  </si>
  <si>
    <t>CONTRATO N°070-2021-MTC/34.01.03</t>
  </si>
  <si>
    <t>CD 075-2021-MTC/34</t>
  </si>
  <si>
    <t>CONTRATO N° 071-2021-MTC/34.01.03</t>
  </si>
  <si>
    <t>DU 043</t>
  </si>
  <si>
    <t>22/06/2021</t>
  </si>
  <si>
    <t>CONTRATO N° 072-2021-MTC/34.01.03</t>
  </si>
  <si>
    <t>21.06.2021</t>
  </si>
  <si>
    <t>CONTRATO N°073-2021-MTC/34.01.03</t>
  </si>
  <si>
    <t>22.06.2021</t>
  </si>
  <si>
    <t>CONTRATON° 074-2021-MTC/34.01.03</t>
  </si>
  <si>
    <t>CD 86-2021-MTC/34</t>
  </si>
  <si>
    <t>24/06/2021</t>
  </si>
  <si>
    <t>CONTRATO N° 075-2021-MTC/34.01.03</t>
  </si>
  <si>
    <t>CD 82-2021-MTC/34</t>
  </si>
  <si>
    <t>CONTRATO N° 076-2021-MTC/34.01.03</t>
  </si>
  <si>
    <t>24.06.2021</t>
  </si>
  <si>
    <t>CONTRATO N°077-2021-MTC/34.01.03</t>
  </si>
  <si>
    <t>CONTRATO N°078-2021-MTC/34.01.03</t>
  </si>
  <si>
    <t>1.07.2021</t>
  </si>
  <si>
    <t>CONTRATO N° 079-2021-MTC/34.01.03</t>
  </si>
  <si>
    <t>2.07.2021</t>
  </si>
  <si>
    <t>CONTRATO N°080-2021-MTC/34.01.03</t>
  </si>
  <si>
    <t>CD N° 096-2021-MTC/34</t>
  </si>
  <si>
    <t>CONTRATO N°081-2021-MTC/34.01.03</t>
  </si>
  <si>
    <t>CD N° 092-2021-MTC/34</t>
  </si>
  <si>
    <t>CONTRATO N° 082-2021-MTC/34.01.03</t>
  </si>
  <si>
    <t>CONTRATO N° 083-2021-MTC/34.01.03</t>
  </si>
  <si>
    <t>CONTRATO N° 084-2021-MTC/34.01.03</t>
  </si>
  <si>
    <t>CONTRATO N° 085-2021-MTC/34.01.03</t>
  </si>
  <si>
    <t>CD N° 101-2021-MTC/34.01.03</t>
  </si>
  <si>
    <t>CONTRATO N° 086-2021-MTC/34.01.03</t>
  </si>
  <si>
    <t>CONTRATO N° 087-2021-MTC/34.01.03</t>
  </si>
  <si>
    <t>CONTRATO N° 088-2021-MTC/34.01.03</t>
  </si>
  <si>
    <t>CONTRATO N° 089-2021-MTC/34.01.03</t>
  </si>
  <si>
    <t>CONTRATO N° 090-2021-MTC/34.01.03</t>
  </si>
  <si>
    <t>CONTRATO N° 091-2021-MTC/34.01.03</t>
  </si>
  <si>
    <t>CONTRATO N° 092-2021-MTC/34.01.03</t>
  </si>
  <si>
    <t>CONTRATO N° 093-2021-MTC/34.01.03</t>
  </si>
  <si>
    <t>CONTRATO N°094-2021-MTC/34.01.03</t>
  </si>
  <si>
    <t>CONTRATO N°095-2021-MTC/34.01.03</t>
  </si>
  <si>
    <t>CD N° 103-2021-MTC/34.01.03</t>
  </si>
  <si>
    <t>CONTRATO N° 096-2021-MTC/34.01.03</t>
  </si>
  <si>
    <t>CONTRATO N°097-2021-MTC/34.01.02</t>
  </si>
  <si>
    <t>CONTRATO N° 098-2021-MTC/34.01.03</t>
  </si>
  <si>
    <t>CONTRATO N° 099-2021-MTC/34.01.04</t>
  </si>
  <si>
    <t>CONTRATO N° 100-2021-MTC/34.01.03</t>
  </si>
  <si>
    <t>CONTRATO N°101-2021-MTC/34.01.06</t>
  </si>
  <si>
    <t>CD 66-2021-MTC/34</t>
  </si>
  <si>
    <t>CONTRATO N° 102-2021-MTC/34.01.07</t>
  </si>
  <si>
    <t>CONTRATO N° 103-2021-MTC/34.01.08</t>
  </si>
  <si>
    <t>CONTRATO N° 104-2021-MTC/34.01.09</t>
  </si>
  <si>
    <t>AS N° 002-2021-MTC734</t>
  </si>
  <si>
    <t>CONTRATO N° 105-2021-MTC/34.01.10</t>
  </si>
  <si>
    <t>CONTRATO N° 106-2021-MTC/34.01.11</t>
  </si>
  <si>
    <t>AS N° 003-2021-MTC734</t>
  </si>
  <si>
    <t>CONTRATO N° 107-2021-MTC/34.01.12</t>
  </si>
  <si>
    <t>CONTRATO N° 108-2021-MTC/34.01.13</t>
  </si>
  <si>
    <t>AS N° 007-2021-MTC734 DERIVADO A CP N° 001-2021-MTC/34</t>
  </si>
  <si>
    <t>CONTRATO N° 109-2021-MTC/34.01.14</t>
  </si>
  <si>
    <t>CONTRATACION INTERNACIONAL</t>
  </si>
  <si>
    <t>CONTRATO N° 110-2021-MTC/34.01.15</t>
  </si>
  <si>
    <t>CD N° 110-2021-MTC/34</t>
  </si>
  <si>
    <t>CONTRATO N° 111-2021-MTC/34.01.16</t>
  </si>
  <si>
    <t>CONTRATO N°112-2021-MTC/34.01.17</t>
  </si>
  <si>
    <t>CONTRATO N° 113-2021-MTC/34.01.18</t>
  </si>
  <si>
    <t>CD N° 111-2021-MTC/34</t>
  </si>
  <si>
    <t>CONTRATO N° 114-2021-MTC/34.01.18</t>
  </si>
  <si>
    <t>CONTRATO N° 115-2021-MTC/34.01.18</t>
  </si>
  <si>
    <t>CONTRATO N°116-2021-MTC/34.01.03</t>
  </si>
  <si>
    <t>CD N° 104-2021-MTC/34.1</t>
  </si>
  <si>
    <t>26/08/2021</t>
  </si>
  <si>
    <t>CONTRATO N°117-2021-MTC/34.01.03</t>
  </si>
  <si>
    <t>CD N° 107-2021-MTC/34.01</t>
  </si>
  <si>
    <t>CONTRATO N°118-2021-MTC/34.01.03</t>
  </si>
  <si>
    <t>CONTRATACIÓN COMPLEMENTARIA AL CONTRATO N° 018-2020-MTC/34.01.03</t>
  </si>
  <si>
    <t xml:space="preserve">ADJUDICACION SIMPLIFICADA 011-2020-MTC/34 </t>
  </si>
  <si>
    <t>CONTRATO N°119-2021-MTC/34.01.03</t>
  </si>
  <si>
    <t>CD N° 108-2021-MTC/34.01</t>
  </si>
  <si>
    <t>CONTRATO N° 120-2021-MTC/34.01.03</t>
  </si>
  <si>
    <t>CD N° 116-2021-MTC/34.1</t>
  </si>
  <si>
    <t>13/09/2021</t>
  </si>
  <si>
    <t>CONTRATO N° 121-2021-MTC/34.01.03</t>
  </si>
  <si>
    <t>CD N° 115-2021-MTC/34.1</t>
  </si>
  <si>
    <t>CONTRATO N° 122-2021-MTC/34.01.03</t>
  </si>
  <si>
    <t xml:space="preserve">A S Nº 008-2021-MTC/34 </t>
  </si>
  <si>
    <t>CONTRATO N° 123-2021-MTC/34.01.03</t>
  </si>
  <si>
    <t>CD N° 114-2021-MTC/34.1</t>
  </si>
  <si>
    <t>CONTRATO N° 124-2021-MTC/34.01.03</t>
  </si>
  <si>
    <t xml:space="preserve">A S Nº 010-2021-MTC/34 </t>
  </si>
  <si>
    <t>CONTRATO N° 125-2021-MTC/34.01.03</t>
  </si>
  <si>
    <t>CD N° 120-2021-MTC/31.1</t>
  </si>
  <si>
    <t>CONTRATO N° 126-2021-MTC/34.01.03</t>
  </si>
  <si>
    <t>CD N° 105-2021-MTC/34.1</t>
  </si>
  <si>
    <t>CONTRATO N° 127-2021-MTC/34.01.03</t>
  </si>
  <si>
    <t>CONTRATO N° 128-2021-MTC/34.01.03</t>
  </si>
  <si>
    <t>CONTRATO N° 129-2021-MTC/34.01.03</t>
  </si>
  <si>
    <t>CONTRATO N° 130-2021-MTC/34.01.03</t>
  </si>
  <si>
    <t>CD N° 127-2021-MTC/34.1</t>
  </si>
  <si>
    <t>CONTRATO N° 131-2021-MTC/34.01.03</t>
  </si>
  <si>
    <t>CD N° 106-2021-MTC/34.1</t>
  </si>
  <si>
    <t>CONTRATO N° 132-2021-MTC/34.01.03</t>
  </si>
  <si>
    <t>CD N° 121-2021-MTC/34.1</t>
  </si>
  <si>
    <t>CONTRATO N° 133-2021-MTC/34.01.03</t>
  </si>
  <si>
    <t>CD N° 122-2021-MTC/34.1</t>
  </si>
  <si>
    <t>CONTRATO N° 134-2021-MTC/34.01.03</t>
  </si>
  <si>
    <t>CD N° 126-2021-MTC/34.1</t>
  </si>
  <si>
    <t>CONTRATO N° 135-2021-MTC/34.01.03
CONTRATACION COMPLEMENTARIA AL CONTRATO N° 032-2020-MTC/34.01.03</t>
  </si>
  <si>
    <t>AS N° 010-2020-MTC/34</t>
  </si>
  <si>
    <t>30/09/2021</t>
  </si>
  <si>
    <t>CONTRATO N° 136-2021-MTC/34.01.03</t>
  </si>
  <si>
    <t>CD N° 123-2021-MTC/34</t>
  </si>
  <si>
    <t>CONTRATO N° 137-2021-MTC/34.01.03</t>
  </si>
  <si>
    <t>AS N° 009-2021-MTC/34</t>
  </si>
  <si>
    <t>CONTRATO N° 138-2021-MTC/34.01.03</t>
  </si>
  <si>
    <t>CD N° 124-2021-MTC/34</t>
  </si>
  <si>
    <t xml:space="preserve">CONTRATO N° 139 -2021-MTC/34.01.03 </t>
  </si>
  <si>
    <t xml:space="preserve">CONTRATO N° 140 -2021-MTC/34.01.03 </t>
  </si>
  <si>
    <t>CONTRATO N° 141 -2021-MTC/34.01.04</t>
  </si>
  <si>
    <t>CONTRATO N° 142 -2021-MTC/34.01.04</t>
  </si>
  <si>
    <t>CONTRATO N° 143 -2021-MTC/34.01.05</t>
  </si>
  <si>
    <t>CONTRATO N° 144 -2021-MTC/34.01.05</t>
  </si>
  <si>
    <t>CONTRATO N° 145 -2021-MTC/34.01.05</t>
  </si>
  <si>
    <t>CONTRATO N° 146 -2021-MTC/34.01.05</t>
  </si>
  <si>
    <t>CONTRATO N° 147 -2021-MTC/34.01.05</t>
  </si>
  <si>
    <t>CD 102-2021</t>
  </si>
  <si>
    <t>CONTRATO N° 148-2021-MTC/34.01.05</t>
  </si>
  <si>
    <t>CD 113-2021</t>
  </si>
  <si>
    <t>CONTRATO N° 149-2021-MTC/34.01.05</t>
  </si>
  <si>
    <t>CONTRATO N° 150-2021-MTC/34.01.05</t>
  </si>
  <si>
    <t>CONTRATO N° 151-2021-MTC/34.01.05</t>
  </si>
  <si>
    <t>CD N° 118-2021-MTC/34</t>
  </si>
  <si>
    <t>CONTRATO N°152-2021-MTC/34.01.03</t>
  </si>
  <si>
    <t>CONTRATO N°153-2021-MTC/34.01.03</t>
  </si>
  <si>
    <t>CD N° 140-2021-MTC/34.</t>
  </si>
  <si>
    <t>CONTRATO N°154-2021-MTC/34.01.03</t>
  </si>
  <si>
    <t>CONTRATO N°155-2021-MTC/34.01.03</t>
  </si>
  <si>
    <t>CONTRATO N°156-2021-MTC/34.01.03</t>
  </si>
  <si>
    <t>CONTRATO N°157-2021-MTC/34.01.03</t>
  </si>
  <si>
    <t>CONTRATO N°158-2021-MTC/34.01.03</t>
  </si>
  <si>
    <t>CD N° 131-2021-MTC/34</t>
  </si>
  <si>
    <t>CONTRATO N°159-2021-MTC/34.01.03</t>
  </si>
  <si>
    <t>CONTRATO N°160-2021-MTC/34.01.03</t>
  </si>
  <si>
    <t>CONTRATO N°161-2021-MTC/34.01.03</t>
  </si>
  <si>
    <t>CONTRATO N°162-2021-MTC/34.01.03</t>
  </si>
  <si>
    <t>CD N° 109-2021-MTC/34</t>
  </si>
  <si>
    <t>CONTRATO N°163-2021-MTC/34.01.03</t>
  </si>
  <si>
    <t>CD N° 129-2021-MTC/34</t>
  </si>
  <si>
    <t>CONTRATO N° 164-2021-MTC/34.01.05</t>
  </si>
  <si>
    <t>CONTRATO N° 165-2021-MTC/34.01.05</t>
  </si>
  <si>
    <t>CONTRATO N° 166-2021-MTC/34.01.05</t>
  </si>
  <si>
    <t>CONTRATO N° 167-2021-MTC/34.01.05</t>
  </si>
  <si>
    <t>CONTRATO N° 168-2021-MTC/34.01.05</t>
  </si>
  <si>
    <t>CD N° 144-2021-MTC/34</t>
  </si>
  <si>
    <t>CONTRATO N° 169-2021-MTC/34.01.05</t>
  </si>
  <si>
    <t>CONTRATO N° 170-2021-MTC/34.01.05</t>
  </si>
  <si>
    <t>CONTRATO N° 171-2021-MTC/34.01.05</t>
  </si>
  <si>
    <t>CONTRATO N° 172-2021-MTC/34.01.05</t>
  </si>
  <si>
    <t>CONTRATO N° 173-2021-MTC/34.01.05</t>
  </si>
  <si>
    <t>CD N° 135-2021-MTC/34</t>
  </si>
  <si>
    <t>CONTRATO N° 174-2021-MTC/34.01.05</t>
  </si>
  <si>
    <t>CD N° 145-2021-MTC/34</t>
  </si>
  <si>
    <t>CONTRATO N° 175-2021-MTC/34.01.05</t>
  </si>
  <si>
    <t>CD N° 150-2021-MTC/34</t>
  </si>
  <si>
    <t>CONTRATO N° 176-2021-MTC/34.01.05</t>
  </si>
  <si>
    <t>CD N° 147-2021-MTC/34</t>
  </si>
  <si>
    <t>CONTRATO N° 177-2021-MTC/34.01.05</t>
  </si>
  <si>
    <t>CONTRATO N° 178-2021-MTC/34.01.05</t>
  </si>
  <si>
    <t>CONTRATO N° 179-2021-MTC/34.01.05</t>
  </si>
  <si>
    <t>CD N° 141-2021-MTC/34</t>
  </si>
  <si>
    <t>CONTRATO N° 180-2021-MTC/34.01.05</t>
  </si>
  <si>
    <t>CD N° 143-2021-MTC/34</t>
  </si>
  <si>
    <t>CONTRATO N° 181-2021-MTC/34.01.05</t>
  </si>
  <si>
    <t>CONTRATO N° 182-2021-MTC/34.01.05</t>
  </si>
  <si>
    <t>CD N° 134-2021-MTC/34</t>
  </si>
  <si>
    <t>CONTRATO N° 183-2021-MTC/34.01.05</t>
  </si>
  <si>
    <t>CD N° 136-2021-MTC/34</t>
  </si>
  <si>
    <t>CONTRATO N° 184-2021-MTC/34.01.05</t>
  </si>
  <si>
    <t>CONTRATO N° 185-2021-MTC/34.01.05</t>
  </si>
  <si>
    <t>CD N° 133-2021-MTC/34</t>
  </si>
  <si>
    <t>CONTRATO N° 186-2021-MTC/34.01.05</t>
  </si>
  <si>
    <t>CD N° 130-2021-MTC/34</t>
  </si>
  <si>
    <t>CONTRATO N° 187-2021-MTC/34.01.05</t>
  </si>
  <si>
    <t>CD N° 149-2021-MTC/34</t>
  </si>
  <si>
    <t>CONTRATO N° 188-2021-MTC/34.01.05</t>
  </si>
  <si>
    <t>CONTRATO N° 189-2021-MTC/34.01.05</t>
  </si>
  <si>
    <t>CD N° 139-2021-MTC/34</t>
  </si>
  <si>
    <t>CONTRATO N° 190-2021-MTC/34.01.05</t>
  </si>
  <si>
    <t>CD N° 148-2021-MTC/34</t>
  </si>
  <si>
    <t>CONTRATO N° 191-2021-MTC/34.01.05</t>
  </si>
  <si>
    <t>CD N° 117-2021-MTC/34</t>
  </si>
  <si>
    <t>CONTRATO N° 192-2021-MTC/34.01.05</t>
  </si>
  <si>
    <t>CONTRATO N° 193-2021-MTC/34.01.05</t>
  </si>
  <si>
    <t>CD N° 142-2021-MTC/34</t>
  </si>
  <si>
    <t>CONTRATO N° 194-2021-MTC/34.01.05</t>
  </si>
  <si>
    <t>CD N° 138-2021-MTC/34</t>
  </si>
  <si>
    <t>CONTRATO N° 195-2021-MTC/34.01.05</t>
  </si>
  <si>
    <t xml:space="preserve">REGIMEN ESPECIAL </t>
  </si>
  <si>
    <t>CONTRATO N° 196-2021-MTC/34.01.05</t>
  </si>
  <si>
    <t>CONTRATO N° 197-2021-MTC/34.01.05</t>
  </si>
  <si>
    <t>CONTRATO N° 198-2021-MTC/34.01.03</t>
  </si>
  <si>
    <t>CD N° 122-2021-MTC/34</t>
  </si>
  <si>
    <t>CONTRATO N° 199-2021-MTC/34.01.03</t>
  </si>
  <si>
    <t>CD N° 153-2021-MTC/34</t>
  </si>
  <si>
    <t>CONTRATO N° 200-2021-MTC/34.01.03</t>
  </si>
  <si>
    <t>CD N° 128-2021-MTC/34</t>
  </si>
  <si>
    <t>CONTRATO N° 201-2021-MTC/34.01.03</t>
  </si>
  <si>
    <t>CD N° 119-2021-MTC/34</t>
  </si>
  <si>
    <t>CONTRATO N° 202-2021-MTC/34.01.03</t>
  </si>
  <si>
    <t>CD N° 152-2021-MTC/34</t>
  </si>
  <si>
    <t>CONTRATO N° 203-2021-MTC/34.01.03</t>
  </si>
  <si>
    <t>CONTRATO N° 204-2021-MTC/34.01.03</t>
  </si>
  <si>
    <t>CD N° 154-2021-MTC/34</t>
  </si>
  <si>
    <t>CONTRATO N° 205-2021-MTC/34.01.03</t>
  </si>
  <si>
    <t>CD N° 156-2021-MTC/34</t>
  </si>
  <si>
    <t>CONTRATO N° 206-2021-MTC/34.01.03</t>
  </si>
  <si>
    <t>CONTRATO N° 207-2021-MTC/34.01.03</t>
  </si>
  <si>
    <t>CD N° 155-2021-MTC/34</t>
  </si>
  <si>
    <t>CONTRATO N° 001-2022-MTC/34.01.03</t>
  </si>
  <si>
    <t>AS 012-2021-MTC/34</t>
  </si>
  <si>
    <t>CONTRATO N° 002-2022-MTC/34.01.03</t>
  </si>
  <si>
    <t>CD N° 160-2021-MTC/34</t>
  </si>
  <si>
    <t>CONTRATO N° 003-2022-MTC/34.01.03</t>
  </si>
  <si>
    <t>CD N° 158-2021-MTC/34</t>
  </si>
  <si>
    <t>CONTRATO N° 004-2022-MTC/34.01.03</t>
  </si>
  <si>
    <t>CD N° 157-2021-MTC/34</t>
  </si>
  <si>
    <t>CONTRATO N° 005-2022-MTC/34.01.03</t>
  </si>
  <si>
    <t>CD N° 161-2021-MTC/34</t>
  </si>
  <si>
    <t>CONTRATO N° 006-2022-MTC/34.01.03</t>
  </si>
  <si>
    <t>CD N° 159-2021-MTC/34</t>
  </si>
  <si>
    <t>CONTRATO N° 007-2022-MTC/34.01.03</t>
  </si>
  <si>
    <t>AS 008-2021-MTC/34</t>
  </si>
  <si>
    <t>CONTRATO N° 008-2022-MTC/34.01.03</t>
  </si>
  <si>
    <t>CD N° 03-2022-MTC/34</t>
  </si>
  <si>
    <t>CONTRATO N° 009-2022-MTC/34.01.03</t>
  </si>
  <si>
    <t>CD N° 06-2022-MTC/34</t>
  </si>
  <si>
    <t>CONTRATO N° 010-2022-MTC/34.01.03</t>
  </si>
  <si>
    <t>CD N° 04-2022-MTC/34</t>
  </si>
  <si>
    <t>CONTRATO N° 011-2022-MTC/34.01.03</t>
  </si>
  <si>
    <t>CD N° 01-2022-MTC/34</t>
  </si>
  <si>
    <t>CONTRATO N° 012-2022-MTC/34.01.03</t>
  </si>
  <si>
    <t>CD N° 07-2022-MTC/34</t>
  </si>
  <si>
    <t>CONTRATO N° 013-2022-MTC/34.01.03</t>
  </si>
  <si>
    <t>CD N° 08-2022-MTC/34</t>
  </si>
  <si>
    <t>CONTRATO N° 014-2022-MTC/34.01.03</t>
  </si>
  <si>
    <t>CD N° 09-2022-MTC/34</t>
  </si>
  <si>
    <t>CONTRATO N° 015-2022-MTC/34.01.03</t>
  </si>
  <si>
    <t>CD N° 11-2022-MTC/34</t>
  </si>
  <si>
    <t>CONTRATO N° 016-2022-MTC/34.01.03</t>
  </si>
  <si>
    <t>ANULADO</t>
  </si>
  <si>
    <t>CONTRATO N° 017-2022-MTC/34.01.03</t>
  </si>
  <si>
    <t>AS N° 12-2021-MTC/34-1</t>
  </si>
  <si>
    <t>VIGENTE</t>
  </si>
  <si>
    <t>CONTRATO N° 018-2022-MTC/34.01.03</t>
  </si>
  <si>
    <t xml:space="preserve">CONCURSO PUBLICO </t>
  </si>
  <si>
    <t>CP 001-2020-MTC/34</t>
  </si>
  <si>
    <t>CONTRATO N° 019-2022-MTC/34.01.03</t>
  </si>
  <si>
    <t>CD N° 10-2022-MTC/34</t>
  </si>
  <si>
    <t>CONTRATO N° 020-2022-MTC/34.01.03</t>
  </si>
  <si>
    <t>CD N° 5-2022-MTC/34</t>
  </si>
  <si>
    <t>17/03/202</t>
  </si>
  <si>
    <t>CONTRATO N° 021-2022-MTC/34.01.03</t>
  </si>
  <si>
    <t>CONTRATO N° 022-2022-MTC/34.01.03</t>
  </si>
  <si>
    <t>CONTRATO N° 023-2022-MTC/34.01.03</t>
  </si>
  <si>
    <t>CONTRATO N° 024-2022-MTC/34.01.03</t>
  </si>
  <si>
    <t>CONTRATO N° 025-2022-MTC/34.01.03</t>
  </si>
  <si>
    <t>CD N° 26-2022-MTC/34</t>
  </si>
  <si>
    <t>CONTRATO N° 026-2022-MTC/34.01.03</t>
  </si>
  <si>
    <t>CD N° 14-2022-MTC/34</t>
  </si>
  <si>
    <t>CONTRATO N° 027-2022-MTC/34.01.03</t>
  </si>
  <si>
    <t>CD N° 12-2022-MTC/34</t>
  </si>
  <si>
    <t xml:space="preserve">8’452,324.31 </t>
  </si>
  <si>
    <t>CONTRATO N° 028-2022-MTC/34.01.03</t>
  </si>
  <si>
    <t>AS N° 003-2021</t>
  </si>
  <si>
    <t>CONTRATO N° 029-2022-MTC/34.01.03</t>
  </si>
  <si>
    <t>CD N° 17-2022-MTC/34</t>
  </si>
  <si>
    <t>CONTRATO N° 030-2022-MTC/34.01.03</t>
  </si>
  <si>
    <t>CD N° 13-2022-MTC/34</t>
  </si>
  <si>
    <t>SE MODIFICO EL MONTO CONTRACTUAL CON   CARTA N° 915-2021-MTC/34-2019.01.03</t>
  </si>
  <si>
    <t>CONTRATO N° 031-2022-MTC/34.01.03</t>
  </si>
  <si>
    <t>CD N° 44-2022-MTC/34</t>
  </si>
  <si>
    <t>CONTRATO N° 032-2022-MTC/34.01.03</t>
  </si>
  <si>
    <t>AS N° 001-2021</t>
  </si>
  <si>
    <t>CONTRATO N° 033-2022-MTC/34.01.03</t>
  </si>
  <si>
    <t>CONTRATO N° 034-2022-MTC/34.01.03</t>
  </si>
  <si>
    <t>CONTRATO N° 035-2022-MTC/34.01.03</t>
  </si>
  <si>
    <t>CD N° 51-2022-MTC/34</t>
  </si>
  <si>
    <t>CONTRATO N° 036-2022-MTC/34.01.03</t>
  </si>
  <si>
    <t>CONTRATO N° 037-2022-MTC/34.01.03</t>
  </si>
  <si>
    <t>CD N° 002-2022-MTC/34</t>
  </si>
  <si>
    <t>CONTRATO N° 038-2022-MTC/34.01.03</t>
  </si>
  <si>
    <t>CONTRATO N° 039-2022-MTC/34.01.03</t>
  </si>
  <si>
    <t>CONTRATO N° 040-2022-MTC/34.01.03</t>
  </si>
  <si>
    <t>CD N° 047-2022-MTC/34</t>
  </si>
  <si>
    <t>CONTRATO N° 041-2022-MTC/34.01.03</t>
  </si>
  <si>
    <t>CONTRATO N° 042-2022-MTC/34.01.03</t>
  </si>
  <si>
    <t xml:space="preserve">ANULADO </t>
  </si>
  <si>
    <t>CONTRATO N° 043-2022-MTC/34.01.03</t>
  </si>
  <si>
    <t>CONTRATO N° 044-2022-MTC/34.01.03</t>
  </si>
  <si>
    <t>CD N° 046-2022-MTC/34</t>
  </si>
  <si>
    <t>CONTRATO N° 045-2022-MTC/34.01.03</t>
  </si>
  <si>
    <t>CD N° 030-2022-MTC/34</t>
  </si>
  <si>
    <t>CONTRATO N° 046-2022-MTC/34.01.03</t>
  </si>
  <si>
    <t>CD N° 049-2022-MTC/34</t>
  </si>
  <si>
    <t>CONTRATO N° 047-2022-MTC/34.01.03</t>
  </si>
  <si>
    <t>CONTRATO N° 048-2022-MTC/34.01.03</t>
  </si>
  <si>
    <t>CD N° 045-2022-MTC/34</t>
  </si>
  <si>
    <t>CONTRATO N° 049-2022-MTC/34.01.03</t>
  </si>
  <si>
    <t>CONTRATO N° 050-2022-MTC/34.01.03</t>
  </si>
  <si>
    <t>CONTRATO N° 051-2022-MTC/34.01.03</t>
  </si>
  <si>
    <t>CD Nº 029-2022-MTC/34</t>
  </si>
  <si>
    <t>CONTRATO N° 052-2022-MTC/34.01.03</t>
  </si>
  <si>
    <t>CD Nº 021-2022-MTC/34</t>
  </si>
  <si>
    <t>CONTRATO N° 053-2022-MTC/34.01.03</t>
  </si>
  <si>
    <t>CONTRATO N° 054-2022-MTC/34.01.03</t>
  </si>
  <si>
    <t xml:space="preserve">CD Nº 025-2022-MTC/34 </t>
  </si>
  <si>
    <t>CONTRATO N° 055-2022-MTC/34.01.03</t>
  </si>
  <si>
    <t>CONTRATO N° 056-2022-MTC/34.01.03</t>
  </si>
  <si>
    <t>16/05/2022</t>
  </si>
  <si>
    <t>CONTRATO N° 057-2022-MTC/34.01.03</t>
  </si>
  <si>
    <t>CONTRATO N° 058-2022-MTC/34.01.03</t>
  </si>
  <si>
    <t>AS N° 001-2022-MTC/34-2</t>
  </si>
  <si>
    <t>EJECUCION</t>
  </si>
  <si>
    <t>CONTRATO N° 059-2022-MTC/34.01.03</t>
  </si>
  <si>
    <t>CD Nº 016-2022-MTC/34</t>
  </si>
  <si>
    <t>17/05/2022</t>
  </si>
  <si>
    <t>CONTRATO N° 060-2022-MTC/34.01.03</t>
  </si>
  <si>
    <t>18/05/2022</t>
  </si>
  <si>
    <t>CONTRATO N° 061-2022-MTC/34.01.03</t>
  </si>
  <si>
    <t>CONTRATO N° 062-2022-MTC/34.01.03</t>
  </si>
  <si>
    <t>19/05/2022</t>
  </si>
  <si>
    <t>CONTRATO N° 063-2022-MTC/34.01.03</t>
  </si>
  <si>
    <t>CONTRATO N° 064-2022-MTC/34.01.03</t>
  </si>
  <si>
    <t>CONTRATO N° 065-2022-MTC/34.01.03</t>
  </si>
  <si>
    <t>20/05/2022</t>
  </si>
  <si>
    <t>CONTRATO N° 066-2022-MTC/34.01.03</t>
  </si>
  <si>
    <t xml:space="preserve">CD N° 036-2022-MTC/34. </t>
  </si>
  <si>
    <t>23/05/2022</t>
  </si>
  <si>
    <t>CONTRATO N° 067-2022-MTC/34.01.03</t>
  </si>
  <si>
    <t xml:space="preserve">AS N° 02-2022-MTC/34 </t>
  </si>
  <si>
    <t>CONTRATO N° 068-2022-MTC/34.01.03</t>
  </si>
  <si>
    <t xml:space="preserve">CONTRATACIÓN DIRECTA N° 032-2022-MTC/34. </t>
  </si>
  <si>
    <t>CONTRATO N° 069-2022-MTC/34.01.03</t>
  </si>
  <si>
    <t>24/05/2023</t>
  </si>
  <si>
    <t>CONTRATO N° 070-2022-MTC/34.01.03</t>
  </si>
  <si>
    <t>25/05/2024</t>
  </si>
  <si>
    <t>CONTRATO N° 071-2022-MTC/34.01.03</t>
  </si>
  <si>
    <t>CONTRATO N° 072-2022-MTC/34.01.03</t>
  </si>
  <si>
    <t>CONTRATO N° 073-2022-MTC/34.01.03</t>
  </si>
  <si>
    <t xml:space="preserve">CD N° 050-2022-MTC/34. </t>
  </si>
  <si>
    <t>CONTRATO N° 074-2022-MTC/34.01.03</t>
  </si>
  <si>
    <t>CONTRATO N° 075-2022-MTC/34.01.03</t>
  </si>
  <si>
    <t>CONTRATO N° 076-2022-MTC/34.01.03</t>
  </si>
  <si>
    <t>CONTRATO N° 077-2022-MTC/34.01.03</t>
  </si>
  <si>
    <t>30/05/2024</t>
  </si>
  <si>
    <t>CONTRATO N° 078-2022-MTC/34.01.03</t>
  </si>
  <si>
    <t>CONTRATO N° 079-2022-MTC/34.01.03</t>
  </si>
  <si>
    <t>CONTRATO N° 080-2022-MTC/34.01.03</t>
  </si>
  <si>
    <t>CONTRATO N° 081-2022-MTC/34.01.03</t>
  </si>
  <si>
    <t>CD N° 038-2022-MTC/34</t>
  </si>
  <si>
    <t>CONTRATO N° 082-2022-MTC/34.01.03</t>
  </si>
  <si>
    <t>CD N° 53-2022-MTC/34</t>
  </si>
  <si>
    <t>CONTRATO N° 083-2022-MTC/34.01.03</t>
  </si>
  <si>
    <t>CONTRATO N° 084-2022-MTC/34.01.03</t>
  </si>
  <si>
    <t>CONTRATO N° 085-2022-MTC/34.01.03</t>
  </si>
  <si>
    <t>CP 001-2022-MTC/34</t>
  </si>
  <si>
    <t>CONTRATO N° 086-2022-MTC/34.01.03</t>
  </si>
  <si>
    <t>CONTRATO N° 087-2022-MTC/34.01.03</t>
  </si>
  <si>
    <t>CONTRATO N° 088-2022-MTC/34.01.03</t>
  </si>
  <si>
    <t>CONTRATO N° 089-2022-MTC/34.01.03</t>
  </si>
  <si>
    <t>CONTRATO N° 090-2022-MTC/34.01.03</t>
  </si>
  <si>
    <t>CD N° 34-2022-MTC/34</t>
  </si>
  <si>
    <t>CONTRATO N° 091-2022-MTC/34.01.03</t>
  </si>
  <si>
    <t>CD N° 37-2022-MTC/34</t>
  </si>
  <si>
    <t>CONTRATO N° 092-2022-MTC/34.01.03</t>
  </si>
  <si>
    <t>CD N° 35-2022-MTC/34</t>
  </si>
  <si>
    <t>CONTRATO N° 093-2022-MTC/34.01.03</t>
  </si>
  <si>
    <t>CONTRATO N° 094-2022-MTC/34.01.03</t>
  </si>
  <si>
    <t>CONTRATO N° 095-2022-MTC/34.01.03</t>
  </si>
  <si>
    <t>CONTRATO N° 096-2022-MTC/34.01.03</t>
  </si>
  <si>
    <t>CD N° 27-2022-MTC/34</t>
  </si>
  <si>
    <t>CONTRATO N° 097-2022-MTC/34.01.03</t>
  </si>
  <si>
    <t>CD N° 31-2022-MTC/34</t>
  </si>
  <si>
    <t>CONTRATO N° 098-2022-MTC/34.01.03</t>
  </si>
  <si>
    <t>CD N° 60-2022-MTC/34</t>
  </si>
  <si>
    <t>CONTRATO N° 099-2022-MTC/34.01.03</t>
  </si>
  <si>
    <t>CD N° 58-2022-MTC/34</t>
  </si>
  <si>
    <t>CONTRATO N° 100-2022-MTC/34.01.03</t>
  </si>
  <si>
    <t>CD N° 22-2022-MTC/34</t>
  </si>
  <si>
    <t>CONTRATO N° 101-2022-MTC/34.01.03</t>
  </si>
  <si>
    <t>CD N° 63-2022-MTC/34</t>
  </si>
  <si>
    <t>CONTRATO N° 102-2022-MTC/34.01.03</t>
  </si>
  <si>
    <t>CD N° 61-2022-MTC/34</t>
  </si>
  <si>
    <t>CONTRATO N° 103-2022-MTC/34.01.03</t>
  </si>
  <si>
    <t>CD N° 41-2022-MTC/34</t>
  </si>
  <si>
    <t>CONTRATO N° 104-2022-MTC/34.01.03</t>
  </si>
  <si>
    <t>CD N° 59-2022-MTC/34</t>
  </si>
  <si>
    <t>CONTRATO N° 105-2022-MTC/34.01.03</t>
  </si>
  <si>
    <t>CONTRATO N° 106-2022-MTC/34.01.03</t>
  </si>
  <si>
    <t>CD N° 20-2022-MTC/34</t>
  </si>
  <si>
    <t>06/072022</t>
  </si>
  <si>
    <t>CONTRATO N° 107-2022-MTC/34.01.03</t>
  </si>
  <si>
    <t>CD N° 54-2022-MTC/34</t>
  </si>
  <si>
    <t>CONTRATO N° 108-2022-MTC/34.01.03</t>
  </si>
  <si>
    <t>CD N° 62-2022-MTC/34</t>
  </si>
  <si>
    <t>CONTRATO N° 109-2022-MTC/34.01.03</t>
  </si>
  <si>
    <t>CD N° 75-2022-MTC/34</t>
  </si>
  <si>
    <t>CONTRATO N° 110-2022-MTC/34.01.03</t>
  </si>
  <si>
    <t>CD N° 64-2022-MTC/34</t>
  </si>
  <si>
    <t>CONTRATO N° 111-2022-MTC/34.01.03</t>
  </si>
  <si>
    <t>CONTRATO N° 112-2022-MTC/34.01.03</t>
  </si>
  <si>
    <t>CD N° 66-2022-MTC/34</t>
  </si>
  <si>
    <t>CONTRATO N° 113-2022-MTC/34.01.03</t>
  </si>
  <si>
    <t>CONTRATO N° 114-2022-MTC/34.01.03</t>
  </si>
  <si>
    <t>CD N° 68-2022-MTC/34</t>
  </si>
  <si>
    <t>CONTRATO N° 115-2022-MTC/34.01.03</t>
  </si>
  <si>
    <t>CD N° 55-2022-MTC/34</t>
  </si>
  <si>
    <t>CONTRATO N° 116-2022-MTC/34.01.03</t>
  </si>
  <si>
    <t>CD N° 79-2022-MTC/34</t>
  </si>
  <si>
    <t>CONTRATO N° 117-2022-MTC/34.01.03</t>
  </si>
  <si>
    <t>CONTRATO N° 118-2022-MTC/34.01.03</t>
  </si>
  <si>
    <t>CD N° 57-2022-MTC/34</t>
  </si>
  <si>
    <t>CONTRATO N° 119-2022-MTC/34.01.03</t>
  </si>
  <si>
    <t>CDN° 24-2022-MTC/34</t>
  </si>
  <si>
    <t>CONTRATO N° 120-2022-MTC/34.01.03</t>
  </si>
  <si>
    <t>CONTRATO N° 121-2022-MTC/34.01.03</t>
  </si>
  <si>
    <t>CD N° 19-2022-MTC/34</t>
  </si>
  <si>
    <t>CONTRATO N° 122-2022-MTC/34.01.03</t>
  </si>
  <si>
    <t>CD N° 67-2022-MTC/34</t>
  </si>
  <si>
    <t>CONTRATO N° 123-2022-MTC/34.01.03</t>
  </si>
  <si>
    <t>CONTRATO N° 124-2022-MTC/34.01.03</t>
  </si>
  <si>
    <t>CD N° 48-2022-MTC/34</t>
  </si>
  <si>
    <t>CONTRATO N° 125-2022-MTC/34.01.03</t>
  </si>
  <si>
    <t>CD N° 52-2022-MTC/34</t>
  </si>
  <si>
    <t>CONTRATO N° 126-2022-MTC/34.01.03</t>
  </si>
  <si>
    <t>CD N° 73-2022-MTC/34</t>
  </si>
  <si>
    <t>CONTRATO N° 127-2022-MTC/34.01.03</t>
  </si>
  <si>
    <t>CD N° 77-2022-MTC/34</t>
  </si>
  <si>
    <t>CONTRATO N° 128-2022-MTC/34.01.03</t>
  </si>
  <si>
    <t>CD N° 74-2022-MTC/34</t>
  </si>
  <si>
    <t>CONTRATO N° 129-2022-MTC/34.01.03</t>
  </si>
  <si>
    <t>CD N° 71-2022-MTC/34</t>
  </si>
  <si>
    <t>CONTRATO N° 130-2022-MTC/34.01.03</t>
  </si>
  <si>
    <t>CONTRATO N° 131-2022-MTC/34.01.03</t>
  </si>
  <si>
    <t>CD N° 70-2022-MTC/34</t>
  </si>
  <si>
    <t>CONTRATO N° 132-2022-MTC/34.01.03</t>
  </si>
  <si>
    <t>CD N° 76-2022-MTC/34</t>
  </si>
  <si>
    <t>CONTRATO N° 133-2022-MTC/34.01.03</t>
  </si>
  <si>
    <t>CONTRATO N° 134-2022-MTC/34.01.03</t>
  </si>
  <si>
    <t>CD N° 65-2022-MTC/34</t>
  </si>
  <si>
    <t>CONTRATO N° 135-2022-MTC/34.01.03</t>
  </si>
  <si>
    <t xml:space="preserve">AS N° 03-2022-MTC/34 </t>
  </si>
  <si>
    <t>CONTRATO N° 136-2022-MTC/34.01.03</t>
  </si>
  <si>
    <t>CD N° 69-2022-MTC/34</t>
  </si>
  <si>
    <t>CONTRATO N° 137-2022-MTC/34.01.03</t>
  </si>
  <si>
    <t>CD N° 43-2022-MTC/34</t>
  </si>
  <si>
    <t>CONTRATO N° 138-2022-MTC/34.01.03</t>
  </si>
  <si>
    <t>CD N° 56-2022-MTC/34</t>
  </si>
  <si>
    <t>CONTRATO N° 139-2022-MTC/34.01.03</t>
  </si>
  <si>
    <t>CD N° 42-2022-MTC/34</t>
  </si>
  <si>
    <t>CONTRATO N° 140-2022-MTC/34.01.03</t>
  </si>
  <si>
    <t>CD N° 28-2022-MTC/34</t>
  </si>
  <si>
    <t>CONTRATO N° 141-2022-MTC/34.01.03</t>
  </si>
  <si>
    <t>CD N° 83-2022-MTC/34</t>
  </si>
  <si>
    <t>CONTRATO N° 142-2022-MTC/34.01.03</t>
  </si>
  <si>
    <t>CD N° 23-2022-MTC/34</t>
  </si>
  <si>
    <t>CONTRATO N° 143-2022-MTC/34.01.03</t>
  </si>
  <si>
    <t>CONTRATO N° 144-2022-MTC/34.01.03</t>
  </si>
  <si>
    <t>CD N° 78-2022-MTC/34</t>
  </si>
  <si>
    <t>CONTRATO N° 145-2022-MTC/34.01.03</t>
  </si>
  <si>
    <t>CD N° 33-2022-MTC/34</t>
  </si>
  <si>
    <t>CONTRATO N° 146-2022-MTC/34.01.03</t>
  </si>
  <si>
    <t>CONTRATO N° 147-2022-MTC/34.01.03</t>
  </si>
  <si>
    <t>CONTRATO N° 148-2022-MTC/34.01.03</t>
  </si>
  <si>
    <t>CD N° 84-2022-MTC/34</t>
  </si>
  <si>
    <t>CONTRATO N° 149-2022-MTC/34.01.03</t>
  </si>
  <si>
    <t>CD N° 80-2022-MTC/34</t>
  </si>
  <si>
    <t>CONTRATO N° 150-2022-MTC/34.01.03</t>
  </si>
  <si>
    <t>CD N° 82-2022-MTC/34</t>
  </si>
  <si>
    <t>SERVICIO DE INTERNET DEDICADO CON SEGURIDAD Y ANCHO DE BANDA GERENCIADA PARA EL DESARROLLO EFICIENTE DE LAS ACTIVIDADES ESTRATEGICAS Y OPERATIVAS DE LA OFICINA PRINCIPAL DEL PROYECTO ESPECIAL</t>
  </si>
  <si>
    <t>PROCESO DE SELECCIÓN</t>
  </si>
  <si>
    <t>AS-SM-4-2022-MTC/34-1</t>
  </si>
  <si>
    <t>CONVOCADO 01/09/2022</t>
  </si>
  <si>
    <t>CERTIIFICADO DE PREVISION N° 009-2022</t>
  </si>
  <si>
    <t>SERVICIO DE ENLACE DE DATOS PARA INTERCONEXIÓN DE LOS RECINTOS LEGADO DEL PROYECTO ESPECIAL</t>
  </si>
  <si>
    <t>AS-SM-5-2022-MTC/34-1</t>
  </si>
  <si>
    <t>CONVOCADO 02/09/2022</t>
  </si>
  <si>
    <t>CERTIIFICADO DE PREVISION N° 011-2022</t>
  </si>
  <si>
    <t>007-1078: MTC- PRO VIAS NACIONAL</t>
  </si>
  <si>
    <t>SERVICIO DE ASISTENTE ADMINISTRATIVO PARA LA ORGANIZACIÓN, SEGUIMIENTO, COORDINACIÓN Y REGISTRO DE EXPEDIENTES PARA LA COORDINACIÓN DEL EQUIPO DE EJECUCIÓN CONTRACTUAL - ÁREA DE LOGÍSTICA, MEMORANDUM N°58-2021-MTC/20.2.1, CUADRO COMPARATIVO DE COTIZACIONES SERVICIOS N°001-2021-MTC/20.2.1.MAEG, MEMORANDUM Nº52-2021-MTC/20.2, INFORME N°60-2021-MTC/20.4.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RD N°729-2020-MRTC/20.  PLAZO DE EJECUCION: CIENTO SETENTA (170) DÍAS CALENDARIOS, CONTABILIZADOS A PARTIR DEL DÍA SIGUIENTE DE LA CONFIRMACIÓN DE LA RECEPCIÓN DE LA ORDEN DE SERVICIO.  FORMA DE PAGO: SE EFECTUARA EN SEIS (06) ARMADAS IGUALES DE ACUERDO A LO INDICADO EN EL NUMERAL ONCE (11) DE LOS TDR.  CERTIFICADO SIAF N°: 103  SECUENCIA SIAF N° : 02  EXP.N°: I-000639-2021/SEDCEN</t>
  </si>
  <si>
    <t>ASP</t>
  </si>
  <si>
    <t>OS / CONTRATACION &lt;= 8 UIT</t>
  </si>
  <si>
    <t>10466637560 HEREDIA TIRADO NORLA YSABEL</t>
  </si>
  <si>
    <t>SERVICIO DE ASISTENTE ADMINISTRATIVO PARA LA CONTRATACION DE BIENES Y SERVICIOS PARA LA COORDINACION DE SERVICIOS DE PROVIAS NACIONAL DEL AREA DE LOGISTICA, MEMORANDUM Nº 023 -2021-MTC/20.2.1, CUADRO COMPARATIVO DE COTIZACIONES - SERVICIOS N° 003-2021-MTC/20.2.1.DFR, MEMORANDUM Nº 059 -2021-MTC/20.2, INFORME N° 078 -2021-MTC/20.4, CPP, SEGÚN LOS TDR.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729-2020-MRTC/20.  PLAZO DE EJECUCION: OCHENTA (80) DÍAS CALENDARIOS, CONTABILIZADOS A PARTIR DEL DÍA SIGUIENTE DE LA CONFIRMACIÓN DE LA RECEPCIÓN DE LA ORDEN DE SERVICIO HASTA LA CONFORMIDAD DE LA ÚLTIMA PRESTACIÓN Y PAGO.  FORMA DE PAGO: SE EFECTUARA EN TRES (03) ARMADAS IGUALES DE ACUERDO A LO INDICADO EN EL NUMERAL ONCE (11) DE LOS TERMINOS DE REFERENCIA.  CERTIFICADO SIAF N°: 123  SECUENCIA SIAF N° : 02  EXP.N°: I-000101-2021/SEDCEN</t>
  </si>
  <si>
    <t>10407354082 NAVARRETE ORMEÑO MARIA MACARENA</t>
  </si>
  <si>
    <t>SERVICIO DE GESTIÓN Y TRÁMITE PARA DETERMINACIÓN DE VALORES ESTIMADOS DE LOS REQUERIMIENTOS A CARGO DEL EQUIPO DE ADQUISICIONES, MEMORÁNDUM Nº 033-2020-MTC/20.2.1, CUADRO COMPARATIVO DE COTIZACIONES - SERVICIOS N° 003-2021-MTC/20.2.1.WMG, MEMORANDUM Nº 072 -2021-MTC/20.2, INFORME N° 085 -2021-MTC/20.4, CERT DE CREDITO PPTAL, SEGÚN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729-2020-MRTC/20.  PLAZO DE EJECUCION: OCHENTA (80) DÍAS CALENDARIOS, CONTABILIZADOS A PARTIR DEL DÍA SIGUIENTE DE LA CONFIRMACIÓN DE LA RECEPCIÓN DE LA ORDEN DE SERVICIO HASTA LA CONFORMIDAD DE LA ÚLTIMA PRESTACIÓN Y PAGO.  FORMA DE PAGO: SE EFECTUARA EN TRES (03) ARMADAS IGUALES DE ACUERDO A LO INDICADO EN EL NUMERAL ONCE (11) DE LOS TERMINOS DE REFERENCIA.  CERTIFICADO SIAF N°: 115  SECUENCIA SIAF N° : 02  EXP.N°: I-000320-2021/SEDCEN</t>
  </si>
  <si>
    <t>10404124671 UGARTE DIAZ JULIO CESAR</t>
  </si>
  <si>
    <t>CONTRATACION DEL SERVICIO DE ASISTENCIA PARA NOTIFICACION DE PERMISOS DE BONIFICACION Y AUTORIZACIONES ESPECIALES A CARGO DE LA SUBDIRECCION DE OPERACIONES, MEMORANDUM Nº 006 -2021-MTC/20.13.2, CUADRO COMPARATIVO DE COTIZACIONES - SERVICIOS N° 005-2021-MTC/20.2.1.JMMM, MEMORANDUM Nº -00067-2021-MTC/20.2, INFORME N° 084 -2021-MTC/20.4, CERT DE CREDITO PPTAL, SEGÚN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729-2020-MRTC/20.  PLAZO DE EJECUCION: CIENTO SETENTA (170) DÍAS CALENDARIO, EL MISMO QUE INICIARA AL DÍA SIGUIENTE DE NOTIFICADA Y CONFIRMADA LA RECEPCIÓN DE LA ORDEN DE SERVICIO, HASTA LA CONFORMIDAD DE LA ÚLTIMA PRESTACIÓN Y PAGO.  FORMA DE PAGO: SE EFECTUARA EN SEIS (06) ARMADAS DE ACUERDO A LO INDICADO EN EL NUMERAL ONCE (11) DE LOS TERMINOS DE REFERENCIA.  CERTIFICADO SIAF N°: 116  SECUENCIA SIAF N° : 02  EXP.N°: I-000212-2021/SEDCEN</t>
  </si>
  <si>
    <t>10452589007 JIMENEZ LLERENA RENZO ALEJANDRO</t>
  </si>
  <si>
    <t>SERVICIO EN GESTIONES BANCARIAS Y LABORES ARCHIVISTICAS EN EL AREA DE TESORERIA, MEMORANDO N° 0046-2021- MTC/20.2.3, CUADRO COMPARATIVO DE COTIZACIONES - SERVICIOS N°0020-2021-MTC/20.2.1 DFR, MEMORANDUM Nº -00207 -2021-MTC/20.2, INFORME N° 177 - 2021-MTC/20.4,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CIENTO OCHENTA (180) DIAS CALENDARIO EL CUAL INICIA AL DIA SIGUIENTE DE LA CONFIRMACION Y RECEPCION DE LA ORDEN DE SERVICIO.   1ER INF. A LOS TREINTA (30) DIAS DEL INICIO DEL SERVICIO  2DO INF. A LOS SESENTA (60) DIAS DEL INICIO DEL SERVICIO  3ERO INF. A LOS NOVENTA (90) DIAS DEL INICIO DEL SERVICIO  4TO INF. A LOS CIENTO VEINTE (120) DIAS DEL INICIO DEL SERVICIO  5TO INF. A LOS CIENTO CINCUENTA (150) DIAS DEL INICIO DEL SERVICIO  6TO INF. A LOS CIENTO OCHENTA (180) DIAS DEL INICIO DEL SERVICIO   FORMA DE PAGO : SE EFECTUARA EN SEIS (06) ARMADAS DE ACUERDO A LO INDICADO EN EL NUMERAL ONCE (11) DE LOS TERMINOS DE REFERENCIA.  1ER PAGO: SE CANCELARA EL 16.67% DEL MONTO TOTAL DEL SERVICIO  2DO PAGO: SE CANCELARA EL 16.67% DEL MONTO TOTAL DEL SERVICIO  3ERO PAGO: SE CANCELARA EL 16.67% DEL MONTO TOTAL DEL SERVICIO  4TO PAGO: SE CANCELARA EL 16.67% DEL MONTO TOTAL DEL SERVICIO  5TO PAGO: SE CANCELARA EL 16.67% DEL MONTO TOTAL DEL SERVICIO  6TO PAGO: SE CANCELARA EL 16.65% DEL MONTO TOTAL DEL SERVICIO   CERTIFICADO SIAF N° : 345  SECUENCIA SIAF N° : 02  EXP.N° : I-01088-2021/SEDCEN</t>
  </si>
  <si>
    <t>10731847997 AGUILAR CESPEDES ABEL MARTIN</t>
  </si>
  <si>
    <t>SERVICIO DE PREPARACION, ORDENAMIENTO Y REGISTRO DE COMPROBANTES DE PAGO PARA TRANSFERENCIAS AL ARCHIVO CENTRAL, MEMORANDO N° 0047-2021- MTC/20.2.3, CUADRO COMPARATIVO DE COTIZACIONES - SERVICIOS N°0021-2021-MTC/20.2.1 DFR, MEMORANDUM Nº -00198 -2021-MTC/20.2, INFORME N° 271 -2021-MTC/20.4,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CIENTO SETENTA (170) DIAS CALENDARIO EL CUAL INICIA AL DIA SIGUIENTE DE LA CONFIRMACION Y RECEPCION DE LA ORDEN DE SERVICIO.   1ER INF. A LOS VEINTE (20) DIAS DEL INICIO DEL SERVICIO  2DO INF. A LOS CINCUENTA (50) DIAS DEL INICIO DEL SERVICIO  3ERO INF. A LOS OCHENTA (80) DIAS DEL INICIO DEL SERVICIO  4TO INF. A LOS CIENTO DIEZ (110) DIAS DEL INICIO DEL SERVICIO  5TO INF. A LOS CIENTO CUARENTA (140) DIAS DEL INICIO DEL SERVICIO  6TO INF. A LOS CIENTO SETENTA (170) DIAS DEL INICIO DEL SERVICIO   FORMA DE PAGO : SE EFECTUARA EN SEIS (06) ARMADAS DE ACUERDO A LO INDICADO EN EL NUMERAL ONCE (11) DE LOS TERMINOS DE REFERENCIA.   1ER PAGO: SE CANCELARA EL 16.67% DEL MONTO TOTAL DEL SERVICIO  2DO PAGO: SE CANCELARA EL 16.67% DEL MONTO TOTAL DEL SERVICIO  3ERO PAGO: SE CANCELARA EL 16.67% DEL MONTO TOTAL DEL SERVICIO  4TO PAGO: SE CANCELARA EL 16.67% DEL MONTO TOTAL DEL SERVICIO  5TO PAGO: SE CANCELARA EL 16.67% DEL MONTO TOTAL DEL SERVICIO  6TO PAGO: SE CANCELARA EL 16.65% DEL MONTO TOTAL DEL SERVICIO   CERTIFICADO SIAF N° : 562  SECUENCIA SIAF N° : 02  EXP.N° : I-01091-2021/SEDCEN</t>
  </si>
  <si>
    <t>10460359258 RIVAS NEYRA MOISES</t>
  </si>
  <si>
    <t>SERVICIO DE ATENCION DE SOLICITUDES DE PRESTAMOS DE COMPROBANTES DE PAGOS Y APOYO OPERATIVO EN EL ARCHIVO DE TESORERIA, CUADRO COMPARATIVO DE COTIZACIONES - SERVICIOS Nº 030-2021-MTC/20.2.1.MAEG, MEMORANDUM N° 0048-2021- MTC/20.2.3, MEMORANDUM Nº -00197 -2021-MTC/20.2, INFORME N° 270 -2021-MTC/20.4,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CIENTO SETENTA (170) DIAS CALENDARIO EL CUAL INICIA AL DIA SIGUIENTE DE LA CONFIRMACION Y RECEPCION DE LA ORDEN DE SERVICIO.   1ER INF. A LOS VEINTE (20) DIAS DEL INICIO DEL SERVICIO  2DO INF. A LOS CINCUENTA (50) DIAS DEL INICIO DEL SERVICIO  3ERO INF. A LOS OCHENTA (80) DIAS DEL INICIO DEL SERVICIO  4TO INF. A LOS CIENTO DIEZ (110) DIAS DEL INICIO DEL SERVICIO  5TO INF. A LOS CIENTO CUARENTA (140) DIAS DEL INICIO DEL SERVICIO  6TO INF. A LOS CIENTO SETENTA (170) DIAS DEL INICIO DEL SERVICIO   FORMA DE PAGO : SE EFECTUARA EN SEIS (06) ARMADAS DE ACUERDO A LO INDICADO EN EL NUMERAL ONCE (11) DE LOS TERMINOS DE REFERENCIA.   1ER PAGO: SE CANCELARA EL 16.67% DEL MONTO TOTAL DEL SERVICIO  2DO PAGO: SE CANCELARA EL 16.67% DEL MONTO TOTAL DEL SERVICIO  3ERO PAGO: SE CANCELARA EL 16.67% DEL MONTO TOTAL DEL SERVICIO  4TO PAGO: SE CANCELARA EL 16.67% DEL MONTO TOTAL DEL SERVICIO  5TO PAGO: SE CANCELARA EL 16.67% DEL MONTO TOTAL DEL SERVICIO  6TO PAGO: SE CANCELARA EL 16.65% DEL MONTO TOTAL DEL SERVICIO   CERTIFICADO SIAF N° : 563  SECUENCIA SIAF N° : 02  EXP.N° : I-01141-2021/SEDCEN</t>
  </si>
  <si>
    <t>10465990967 ROSSELL ALEGRE NESTOR ALEXANDER</t>
  </si>
  <si>
    <t>SERVICIO DE ASISTENCIA TECNICA PARA EL PROCESAMIENTO DE LA INFORMACION GRAFICA EN LA ESPECIALIDAD DE GEOLOGIA Y GEOTECNIA, EN LA FORMULACION DE PRESTACIONES ADICIONALES N° 11 Y N° 12, EN LA OBRA: MEJORAMIENTO DE LA CARRETERA MOQUEGUA – OMATE – AREQUIPA, TRAMO KM. 35+000 AL KM. 153+340, MEMO 00054 -2021-MTC/20.12, CUADRO COMPARATIVO DE COTIZACIONES - SERVICIOS N°0014-2021-MTC/20.2.1 AHV, MEMORANDUM Nº 120 -2021-MTC/20.2, INFORME N° 258-2021-MTC/20.4, CERT DE CRDITO PPTAL, SEGUN LOS 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CIENTO VEINTE (120) DIAS CALENDARIO EL CUAL INICIA AL DIA SIGUIENTE DE LA CONFIRMACION Y RECEPCION DE LA ORDEN DE SERVICIO.   1ER INF. A LOS TREINTA (30) DIAS DEL INICIO DEL SERVICIO  2DO INF. A LOS SESENTA (60) DIAS DEL INICIO DEL SERVICIO  3ERO INF. A LOS NOVENTA (90) DIAS DEL INICIO DEL SERVICIO  4TO INF. A LOS CIENTO VEINTE (120) DIAS DEL INICIO DEL SERVICIO   FORMA DE PAGO : SE EFECTUARA EN CUATRO (04) ARMADAS IGUALES DE ACUERDO A LO INDICADO EN EL NUMERAL ONCE (11) DE LOS TERMINOS DE REFERENCIA.   CERTIFICADO SIAF N° : 526  SECUENCIA SIAF N° : 02  EXP.N° : I-0569-2021/SEDCEN</t>
  </si>
  <si>
    <t>10410172386 CORONEL LAURA JOSE LUIS</t>
  </si>
  <si>
    <t>SERVICIO DE ASISTENCIA TECNICA PARA EL PROCESAMIENTO DE LA INFORMACION GRAFICA EN LA ESPECIALIDAD DE GEOLOGIA Y GEOTECNIA, EN LA FORMULACION DE PRESTACIONES ADICIONALES N° 13 Y N° 14, EN LA OBRA: MEJORAMIENTO DE LA CARRETERA MOQUEGUA – OMATE – AREQUIPA, TRAMO KM. 35+000 AL KM. 153+340, MEMO N° 055 -2021-MTC/20.12, CUADRO COMPARATIVO DE COTIZACIONES - SERVICIOS N°0007-2021-MTC/20.2.1 AHV, MEMORANDUM Nº 119 -2021-MTC/20.2, INFORME N° 260-2021-MTC/20.4,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CIENTO VEINTE (120) DIAS CALENDARIO EL CUAL INICIA AL DIA SIGUIENTE DE LA CONFIRMACION Y RECEPCION DE LA ORDEN DE SERVICIO.   1ER INF. A LOS TREINTA (30) DIAS DEL INICIO DEL SERVICIO  2DO INF. A LOS SESENTA (60) DIAS DEL INICIO DEL SERVICIO  3ERO INF. A LOS NOVENTA (90) DIAS DEL INICIO DEL SERVICIO  4TO INF. A LOS CIENTO VEINTE (120) DIAS DEL INICIO DEL SERVICIO   FORMA DE PAGO : SE EFECTUARA EN CUATRO (04) ARMADAS IGUALES DE ACUERDO A LO INDICADO EN EL NUMERAL ONCE (11) DE LOS TERMINOS DE REFERENCIA.   CERTIFICADO SIAF N° : 524  SECUENCIA SIAF N° : 02  EXP.N° : I-00572-2021/SEDCEN</t>
  </si>
  <si>
    <t>10044313524 GUILLEN GARCIA MARCOS ELADIO</t>
  </si>
  <si>
    <t>SERVICIO DE ASISTENCIA TECNICA EN ADMINISTRACION DE CONTRATOS PARA EL SALDO DE OBRA: MEJORAMIENTO, REHABILITACIÓN, CONSERVACIÓN POR NIVELES DE SERVICIO Y OPERACIÓN DEL CORREDOR VIAL: LIMA – CANTA – HUAYLLAY –DV. COCHAMARCA – EMP.PE 3N, MEMORÁNDUM Nº 0254-2021-MTC/20.9 CUADRO COMPARATIVO DE COTIZACIONES - SERVICIOS N°025-2021-MTC/20.2.1 ODSC, MEMORANDUM Nº-00315 -2021-MTC/20.2, INFORME N° 496 -2021-MTC/20.4,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CIENTO OCHENTA (180) DIAS CALENDARIO EL CUAL INICIA AL DIA SIGUIENTE DE LA CONFIRMACION Y RECEPCION DE LA ORDEN DE SERVICIO.   1ER INF. A LOS TREINTA (30) DIAS DEL INICIO DEL SERVICIO  2DO INF. A LOS SESENTA (60) DIAS DEL INICIO DEL SERVICIO  3ERO INF. A LOS NOVENTA (90) DIAS DEL INICIO DEL SERVICIO  4TO INF. A LOS CIENTO VEINTE (120) DIAS DEL INICIO DEL SERVICIO  5TO INF. A LOS CIENTO CINCUENTA (150) DIAS DEL INICIO DEL SERVICIO  6TO INF. A LOS CIENTO OCHENTA (180) DIAS DEL INICIO DEL SERVICIO   FORMA DE PAGO : SE EFECTUARA EN SEIS (06) ARMADAS IGUALES DE ACUERDO A LO INDICADO EN EL NUMERAL ONCE (11) DE LOS TERMINOS DE REFERENCIA.   CERTIFICADO SIAF N° : 832  SECUENCIA SIAF N° : 2  EXP.N° : I-01840-2021/SEDCEN</t>
  </si>
  <si>
    <t>10460923129 CASTAÑEDA MONZON ALEX SANDER</t>
  </si>
  <si>
    <t>SERVICIO DE SEGUIMIENTO Y MONITOREO CORRESPONDIENTE A PAGOS DE SERVICIOS EN EL PROYECTO DE LA AUTOPISTA DEL SOL LAMBAYEQUE – PIURA, MEMORÁNDUM Nº 224-2021-MTC/20.11, CUADRO COMPARATIVO DE COTIZACIONES - SERVICIOS N°022-2021-MTC/20.2.1 WMG, MEMORANDUM Nº -00380 -2021-MTC/20.2, INFORME N° 823 -2021-MTC/20.4,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CIENTO SETENTA (170) DIAS CALENDARIO EL CUAL INICIA AL DIA SIGUIENTE DE LA CONFIRMACION Y RECEPCION DE LA ORDEN DE SERVICIO.   1ER INF. A LOS TREINTA (20) DIAS DEL INICIO DEL SERVICIO  2DO INF. A LOS SESENTA (50) DIAS DEL INICIO DEL SERVICIO  3ERO INF. A LOS NOVENTA (80) DIAS DEL INICIO DEL SERVICIO  4TO INF. A LOS CIENTO VEINTE (110) DIAS DEL INICIO DEL SERVICIO  5TO INF. A LOS CIENTO CINCUENTA (140) DIAS DEL INICIO DEL SERVICIO  6TO INF. A LOS CIENTO OCHENTA (170) DIAS DEL INICIO DEL SERVICIO   FORMA DE PAGO : SE EFECTUARA EN SEIS (06) ARMADAS DE ACUERDO A LO INDICADO EN EL NUMERAL DOCE (12) DE LOS TERMINOS DE REFERENCIA.   1ER PAGO: SE CANCELARA EL 15% DEL MONTO TOTAL DEL SERVICIO  2DO PAGO: SE CANCELARA EL 15% DEL MONTO TOTAL DEL SERVICIO  3ERO PAGO: SE CANCELARA EL 15% DEL MONTO TOTAL DEL SERVICIO  4TO PAGO: SE CANCELARA EL 15% DEL MONTO TOTAL DEL SERVICIO  5TO PAGO: SE CANCELARA EL 20% DEL MONTO TOTAL DEL SERVICIO  6TO PAGO: SE CANCELARA EL 20% DEL MONTO TOTAL DEL SERVICIO   CERTIFICADO SIAF N° : 1289  SECUENCIA SIAF N° : 2  EXP.N° : I-0402-2021/SEDCEN</t>
  </si>
  <si>
    <t>10484301111 CAYLLAHUA PACOTAIPE EDISON</t>
  </si>
  <si>
    <t>SERVICIO DE ASISTENCIA TECNICA EN CONTROL DE LOS EXPEDIENTES DE PAGO DEL PROYECTO RED VIAL 4, MEMORÁNDUM Nº 0222-2021-MTC/20.11, CUADRO COMPARATIVO DE COTIZACIONES - SERVICIOS N° 021-2021-MTC/20.2.1 WMG, MEMORANDUM Nº -00352 -2021-MTC/20.2, INFORME N° 825 -2021-MTC/20.4, CERT DE CREDITO PPTAL.SEGUN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CIENTO SETENTA (170) DIAS CALENDARIO EL CUAL INICIA AL DIA SIGUIENTE DE LA CONFIRMACION Y RECEPCION DE LA ORDEN DE SERVICIO.   1ER INF. A LOS VEINTE (20) DIAS DEL INICIO DEL SERVICIO  2DO INF. A LOS CINCUENTA (50) DIAS DEL INICIO DEL SERVICIO  3ERO INF. A LOS OCHENTA (80) DIAS DEL INICIO DEL SERVICIO  4TO INF. A LOS CIENTO DIEZ (110) DIAS DEL INICIO DEL SERVICIO  5TO INF. A LOS CIENTO CUARENTA (140) DIAS DEL INICIO DEL SERVICIO  6TO INF. A LOS CIENTO SETENTA (170) DIAS DEL INICIO DEL SERVICIO   FORMA DE PAGO : SE EFECTUARA EN SEIS (06) ARMADAS DE ACUERDO A LO INDICADO EN EL NUMERAL DOCE (12) DE LOS TERMINOS DE REFERENCIA.   1ER PAGO: SE CANCELARA EL 15% DEL MONTO TOTAL DEL SERVICIO  2DO PAGO: SE CANCELARA EL 15% DEL MONTO TOTAL DEL SERVICIO  3ERO PAGO: SE CANCELARA EL 15% DEL MONTO TOTAL DEL SERVICIO  4TO PAGO: SE CANCELARA EL 15% DEL MONTO TOTAL DEL SERVICIO  5TO PAGO: SE CANCELARA EL 20% DEL MONTO TOTAL DEL SERVICIO  6TO PAGO: SE CANCELARA EL 20% DEL MONTO TOTAL DEL SERVICIO   CERTIFICADO SIAF N° : 673  SECUENCIA SIAF N° : 2  EXP.N° : I-0370-2021/SEDCEN</t>
  </si>
  <si>
    <t>10468942599 MENDOZA FERNANDEZ GIBAN EDSON</t>
  </si>
  <si>
    <t>SERVICIO DE ASISTENCIA TECNICA PARA ANALISIS FINANCIERO DE PRESUPUESTOS DEL PACRI RED VIAL N° 5 TRAMO ANCON - HUACHO - PATIVILCA, MEMORANDUM N° 363-2021-MTC/20.11, CUADRO COMPARATIVO DE COTIZACIONES - SERVICIOS N° 040-2021-MTC/20.2.1.MAEG, MEMORANDUM Nº -00397 -2021-MTC/20.2, INFORME N° 830 - 2021-MTC/20.4,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CIENTO SETENTA (170 DÍAS) CALENDARIOS COMO MÁXIMO, CONTADOS A PARTIR DEL DÍA SIGUIENTE DE CONFIRMADA LA RECEPCIÓN DE LA ORDEN DE SERVICIO HASTA LA CONFORMIDAD DE PRESTACIÓN DE PAGO.   1ER ENT. A MÁS TARDAR A LOS 20 DÍAS CALENDARIO DEL INICIO DEL SERVICIO.  2DO ENT. A LOS 50 DÍAS CALENDARIO DEL INICIO DEL SERVICIO.  3ER ENT. A LOS 80 DÍAS CALENDARIO DEL INICIO DEL SERVICIO.  4TO ENT. A LOS 110 DÍAS CALENDARIO DEL INICIO DEL SERVICIO.  5TO ENT. A LOS 140 DÍAS CALENDARIO DEL INICIO DEL SERVICIO.  6TO ENT. A LOS 170 DÍAS CALENDARIO DEL INICIO DEL SERVICIO.    FORMA DE PAGO: SE EFECTUARA EN SEIS (06) ARMADAS DE ACUERDO A LO INDICADO EN EL NUMERAL DOCE (12) DE LOS TERMINOS DE REFERENCIA.   CERTIFICADO SIAF N°: 1286  SECUENCIA SIAF N° : 02  EXP.N°: I-002637-2021/SEDCEN</t>
  </si>
  <si>
    <t>10718406957 BENITO LAURENTE GINA CRISTINA</t>
  </si>
  <si>
    <t>SERVICIO LEGAL PARA SEGUIMIENTO DEL PROYECTO DE CONTRATACION ESTADO A ESTADO, A CARGO DE LA DIRECCION DE OBRAS, MEMORÁNDUM N° 891 -2021-MTC/20.9, CUADRO COMPARATIVO DE COTIZACIONES - SERVICIOS N° 035-2021-MTC/20.2.1.JCUD, MEMO Nº -00637 -2021-MTC/20.2, INFORME N° 1202 -2021-MTC/20.4,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NOVENTA (90) DIAS CALENDARIO EL CUAL INICIA AL DIA SIGUIENTE DE LA CONFIRMACION Y RECEPCION DE LA ORDEN DE SERVICIO.   1ER INF. A LOS TREINTA (30) DIAS DEL INICIO DEL SERVICIO  2DO INF. A LOS SESENTA (60) DIAS DEL INICIO DEL SERVICIO  3ERO INF. A LOS NOVENTA (90) DIAS DEL INICIO DEL SERVICIO   FORMA DE PAGO : SE EFECTUARA EN TRES (03) ARMADAS IGUALES DE ACUERDO A LO INDICADO EN EL NUMERAL ONCE (11) DE LOS TERMINOS DE REFERENCIA.   CERTIFICADO SIAF N° : 1714  SECUENCIA SIAF N° : 2  EXP.N° : I-06038-2021/SEDCEN</t>
  </si>
  <si>
    <t>10462082792 RONDON VALDERRAMA MARIA ELIZA DIANA</t>
  </si>
  <si>
    <t>SERVICIO DE ASISTENCIA TÉCNICA PARA SEGUIMIENTO EN LAS GESTIONES DE ADQUISICIÓN, EXPROPIACIÓN Y LIBERACIÓN DE INMUEBLES AFECTADOS POR EL DERECHO DE VÍA DE LA OBRA: REHABILITACIÓN Y MEJORAMIENTO DE LA CARRETERA HUALLANCA - CARAZ, TRAMO: HUALLANCA - CARAZ, MEMORANDUM Nº 1079-2021-MTC/20.11, CUADRO COMPARATIVO DE COTIZACIONES - SERVICIOS N° 036-2021-MTC/20.2.1.JC UD, MEMORANDUM Nº -00641 -2021-MTC/20.2, INFORME N° 1327 - 2021-MTC/20.4,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CIENTO VEINTE (120) DÍAS CALENDARIO COMO MÁXIMO, CONTADOS A PARTIR DEL DÍA SIGUIENTE DE RECEPCIONADA Y CONFIRMADA LA ORDEN DE SERVICIO.   1ER ENT. A LOS 30 DÍAS CALENDARIO COMO MÁXIMO.  2DO ENT. A LOS 60 DÍAS CALENDARIO COMO MÁXIMO.  3ER ENT. A LOS 90 DÍAS CALENDARIO COMO MÁXIMO.  4TO ENT. A LOS 120 DÍAS CALENDARIO COMO MÁXIMO.   FORMA DE PAGO: SE EFECTUARA EN CUATRO (04) ARMADAS DE ACUERDO A LO INDICADO EN EL NUMERAL ONCE (11) DE LOS TERMINOS DE REFERENCIA.  CERTIFICADO SIAF N°: 1822  SECUENCIA SIAF N° : 02  EXP.N°: I-004850-2021/SEDCEN</t>
  </si>
  <si>
    <t>10701426555 PAZ JARA ROGELIO JUNIOR</t>
  </si>
  <si>
    <t>SERVICIO DE ASISTENCIA TECNICA EN MEDIO AMBIENTE A CARGO DE LA DIRECCION DE OBRAS, MEMORÁNDUM N° 1263 -2021-MTC/20.9, MEMORANDUM Nº -00843 -2021-MTC/20.2, INFORME N° 1724 -2021-MTC/20.4,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CIENTO OCHENTA (180) DIAS CALENDARIO EL CUAL INICIA AL DIA SIGUIENTE DE LA CONFIRMACION Y RECEPCION DE LA ORDEN DE SERVICIO.   1ER INF. A LOS TREINTA (30) DIAS DEL INICIO DEL SERVICIO  2DO INF. A LOS SESENTA (60) DIAS DEL INICIO DEL SERVICIO  3ERO INF. A LOS NOVENTA (90) DIAS DEL INICIO DEL SERVICIO  4TO INF. A LOS CIENTO VEINTE (120) DIAS DEL INICIO DEL SERVICIO  5TO INF. A LOS CIENTO CINCUENTA (150) DIAS DEL INICIO DEL SERVICIO  6TO INF. A LOS CIENTO OCHENTA (180) DIAS DEL INICIO DEL SERVICIO   FORMA DE PAGO : SE EFECTUARA EN SEIS (06) ARMADAS IGUALES DE ACUERDO A LO INDICADO EN EL NUMERAL ONCE (11) DE LOS TERMINOS DE REFERENCIA.   CERTIFICADO SIAF N° : 2150  SECUENCIA SIAF N° : 2  EXP.N° : I-08254-2021/SEDCEN</t>
  </si>
  <si>
    <t>10738897094 LAIMES TRINIDAD CAROL ELENA</t>
  </si>
  <si>
    <t>SERVICIO DE GESTIÓN ADMINISTRATIVA PARA ATENCION DE PAGOS A AFECTADOS DE LA DIRECCIÓN DE DERECHO DE VIA EN EL AREA DE TESORERIA, MEMORANDO N° 0899 -2021- MTC/20.2.3, CUADRO COMPARATIVO DE COTIZACIONES - SERVICIOS N° 081-2021-MTC/20.2.1.VAQC, MEMORANDUM Nº - 1257 -2021-MTC/20.2, INFORME N° 2379 -2021-MTC/20.4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EL PLAZO DE EJECUCIÓN DEL SERVICIO ES DE CIENTO VEINTE (120) DÍAS CALENDARIO COMO MÁXIMO, CONTABILIZADOS A PARTIR DEL DÍA SIGUIENTE DE CONFIRMADA LA RECEPCIÓN DE LA ORDEN DE SERVICIO, HASTA LA CONFORMIDAD DE LA ÚLTIMA PRESTACIÓN Y PAGO.   1ER ENTR. A LOS 30 DÍAS CALENDARIOS COMO MÁXIMO.  2DO ENTR. A LOS 60 DÍAS CALENDARIOS COMO MÁXIMO.  3ER ENTR. A LOS 90 DÍAS CALENDARIOS COMO MÁXIMO.  4TO ENTR. A LOS 120 DÍAS CALENDARIOS COMO MÁXIMO.   FORMA DE PAGO: SE EFECTUARA EN CUATRO (04) ARMADAS DE ACUERDO A LO INDICADO EN EL NUMERAL ONCE (11) DE LOS TERMINOS DE REFERENCIA.   CERTIFICADO SIAF N°: 2636  SECUENCIA SIAF N° : 02  EXP.N°: I-013093-2021/SEDCEN</t>
  </si>
  <si>
    <t>10439316182 HUAÑAHUE CHOQUECAHUANA MARIBEL</t>
  </si>
  <si>
    <t>CONTRATACION DEL SERVICIO DE REVISION NORMATIVA EN CONTRATACION DEL ESTADO DE LOS EXPEDIENTES DE CONTRATACION TRAMITADOS POR EL AREA DE LOGISTICA, MEMORANDUM Nº 1327 -2021-MTC/20.2.1, CUADRO COMPARATIVO DE COTIZACIONES - SERVICIOS N° 066-2021-MTC/20.2.1.WMG, MEMORANDUM Nº - 1375 -2021-MTC/20.2, INFORME N° 2677 -2021-MTC/20.4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EJECUCIÓN ES SESENTA (60) DÍAS CALENDARIOS, CONTABILIZADOS A PARTIR DEL DÍA SIGUIENTE DE LA CONFIRMACIÓN DE LA RECEPCIÓN DE LA ORDEN DE SERVICIO HASTA LA CONFORMIDAD DE LA ÚLTIMA PRESTACIÓN Y PAGO.   1ER ENTR. COMO MÁXIMO A LOS 30 DÍAS CALENDARIO DE INICIADO EL SERVICIO COMO MÁXIMO.  2DO ENTR. COMO MÁXIMO A LOS 60 DÍAS CALENDARIO DE INICIADO EL SERVICIO COMO MÁXIMO.   FORMA DE PAGO: SE EFECTUARA EN DOS (02) ARMADAS, DE ACUERDO A LO INDICADO EN EL NUMERAL ONCE (11) DE LOS TERMINOS DE REFERENCIA.   CERTIFICADO SIAF N°: 2863  SECUENCIA SIAF N° : 02  EXP.N°: I-015554-2021/SEDCEN</t>
  </si>
  <si>
    <t>10435843102 PIÑAN INDACOCHEA MARIA CECILIA</t>
  </si>
  <si>
    <t>SERVICIO TECNICO DE INTERACCION CON EL MERCADO PARA DETERMINACION DE VALORES REFERENCIALES DE LOS SERVICIOS DE LA SUB DIRECCION DE CONSERVACION DE PROVIAS NACIONAL, MEMORÁNDUM N° 1365 - 2021-MTC/20.2.1, CUADRO COMPARATIVO DE COTIZACIONES - SERVICIOS N° 092-2021-MTC/20.2.1.JCUD, MEMORANDUM Nº - 1422 -2021-MTC/20.2, INFORME N° 2758 -2021-MTC/20.4, CERT DE CREDITO PPTAL,SEGUN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SESENTA (60) DIAS CALENDARIO EL CUAL INICIA AL DIA SIGUIENTE DE LA CONFIRMACION Y RECEPCION DE LA ORDEN DE SERVICIO.   1ER INF. A LOS TREINTA (30) DÍAS DEL INICIO DEL SERVICIO  2DO INF. A LOS SESENTA (60) DÍAS DEL INICIO DEL SERVICIO   FORMA DE PAGO : SE EFECTUARA EN DOS (02) ARMADAS IGUALES DE ACUERDO A LO INDICADO EN EL NUMERAL ONCE (11) DE LOS TERMINOS DE REFERENCIA.   CERTIFICADO SIAF N° : 2893  SECUENCIA SIAF N° : 2  EXP.N° : I-015987-2021/SEDCEN</t>
  </si>
  <si>
    <t>10435216345 FLORES GUILLEN EDER FRANKLIN</t>
  </si>
  <si>
    <t>SERVICIO DE LEVANTAMIENTO FOTOGRAMÉTRICO PARA IDENTIFICACIÓN DE PREDIOS AFECTADOS E INTERFERENCIAS DENTRO DEL DERECHO DE VÍA EN LAS LOCALIDADES DE: SAN JUAN DE BAÑOS DE RABI CHINCHE RABI, CHINCHE TINGO, TAMBOCHACA RACRI, VIRGEN DE FÁTIMA, LUCMAPAMPA, MICHIVILCA, UYLUPAMPA Y USPACHACA, UBICADOS DENTRO DEL ÁREA DE CONSTRUCCIÓN DE LA OBRA: MEJORAMIENTO DE LA CARRETERA OYÓN - AMBO, TRAMO II: DESVIÓ CERRO DE PASCO (PROG. KM 181+000) - DESVIÓ CHACAYAN (PROG. KM 230+000), INFORME N° 185 -2021-MTC/20.11.1/CECS, MEMORANDUM N° 4576 - 2021-MTC/20.11, INFORME Nº 00119-2021-/MTC/20.2.1.3; MEMORANDUM N° 1038 - 2021-MTC/20.11, INFORME N° 1458 -2021-MTC/20.4 CERT DE CREDITO PPTAL.   REFERENTE A LA ORDEN DE SERVICIO 1894 CON FECHA 09/11/2020  CERTIFICADO SIAF N° : 1950  SECUENCIA SIAF N° : 02   EXP.N° : I-009032-2021/SEDCEN</t>
  </si>
  <si>
    <t>10099903886 ALCARRAZ MONTEJO ROLLY ROLANDO</t>
  </si>
  <si>
    <t>SERVICIO DE ASISTENCIA TECNICA PARA GESTIONAR LOS REQUERIMIENTOS  MENORES O IGUALES A 8 UIT DE BIENES Y SERVICIOS PARA EL AREA DE LOGISTICA DE PROVIAS NACIONAL, MEMORANDUM N° 1683 - 2021-MTC/20.2.1, CUADRO COMPARATIVO DE COTIZACIONES - SERVICIOS, N°0019-2021-MTC/20.2.1 AHV, MEMORANDUM Nº - 1709 -2021-MTC/20.2, INFORME N° 3262 - 2021-MTC/20.4, CERT DE CREDITO PPTAL,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NOVENTA (90) DIAS CALENDARIO EL CUAL INICIA AL DIA SIGUIENTE DE LA CONFIRMACION Y RECEPCION DE LA ORDEN DE SERVICIO.   1ER INF. A LOS TREINTA (30) DÍAS DEL INICIO DEL SERVICIO  2DO INF. A LOS SESENTA (60) DÍAS DEL INICIO DEL SERVICIO  3ERO INF. A LOS NOVENTA (90) DÍAS DEL INICIO DEL SERVICIO   FORMA DE PAGO : SE EFECTUARA EN TRES (03) ARMADAS IGUALES DE ACUERDO A LO INDICADO EN EL NUMERAL ONCE (11) DE LOS TERMINOS DE REFERENCIA.   CERTIFICADO SIAF N° : 3197  SECUENCIA SIAF N° : 2  EXP.N° : I-018790-2021/SEDCEN</t>
  </si>
  <si>
    <t>10484934369 SAAVEDRA ROSSELL CARLOS ANDRES</t>
  </si>
  <si>
    <t>SERVICIO DE ASISTENCIA EN LA REALIZACIÓN DE INDAGACIÓN DE MERCADO MENORES O IGUALES A 8 UIT DE BIENES Y SERVICIOS PARA EL AREA DE LOGISTICA DE PROVIAS NACIONAL, MEMORANDUM N° 32 -2021-MTC/20.2.1, CUADRO COMPARATIVO DE COTIZACIONES - SERVICIOS Nº 057-2021-MTC/20.2.1.JMMM, MEMORANDUM Nº - 1707 -2021-MTC/20.2, INFORME N° 3264 - 2021-MTC/20.4,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NOVENTA (90) DIAS CALENDARIO EL CUAL INICIA AL DIA SIGUIENTE DE LA CONFIRMACION Y RECEPCION DE LA ORDEN DE SERVICIO.   1ER INF. A LOS TREINTA (30) DÍAS DEL INICIO DEL SERVICIO  2DO INF. A LOS SESENTA (60) DÍAS DEL INICIO DEL SERVICIO  3ERO INF. A LOS NOVENTA (90) DÍAS DEL INICIO DEL SERVICIO   FORMA DE PAGO : SE EFECTUARA EN TRES (03) ARMADAS IGUALES DE ACUERDO A LO INDICADO EN EL NUMERAL ONCE (11) DE LOS TERMINOS DE REFERENCIA.   CERTIFICADO SIAF N° : 3195  SECUENCIA SIAF N° : 2  EXP.N° : I-018791-2021/SEDCEN</t>
  </si>
  <si>
    <t>10453932252 FAJARDO RODRIGUEZ DENISSE</t>
  </si>
  <si>
    <t>SERVICIO ESPECIALIZADO DE SANEAMIENTO DE BIENES INSCRIBIBLES Y CONTROL DE MAQUINARIAS PESADAS Y LIVIANAS, MEMORANDUM Nº 1630 - 2021-MTC/20.2.1, CUADRO COMPARATIVO DE COTIZACIONES - SERVICIO N°00131- 2021-MTC/20.2.1 DFR, N°00131- 2021-MTC/20.2.1 DFR, INFORME N° 3265 -2021-MTC/20.4,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NOVENTA (90) DIAS CALENDARIO EL CUAL INICIA AL DIA SIGUIENTE DE LA CONFIRMACION Y RECEPCION DE LA ORDEN DE SERVICIO.   1ER INF. A LOS TREINTA (30) DÍAS DEL INICIO DEL SERVICIO  2DO INF. A LOS SESENTA (60) DÍAS DEL INICIO DEL SERVICIO  3ERO INF. A LOS NOVENTA (90) DÍAS DEL INICIO DEL SERVICIO   FORMA DE PAGO : SE EFECTUARA EN TRES (03) ARMADAS IGUALES DE ACUERDO A LO INDICADO EN EL NUMERAL ONCE (11) DE LOS TERMINOS DE REFERENCIA.   CERTIFICADO SIAF N° : 3194  SECUENCIA SIAF N° : 2  EXP.N° : I-018472-2021/SEDCEN</t>
  </si>
  <si>
    <t>10407885657 TANANTA CARCAMO SERGIO FIDEL</t>
  </si>
  <si>
    <t>SERVICIO DE ASISTENCIA LEGAL PARA SEGUIMIENTO DEL PROYECTO DE CONTRATACION ESTADO A ESTADO, A CARGO DE LA DIRECCION DE OBRAS, MEMORÁNDUM N° 2972 -2021-MTC/20.9, CUADRO COMPARATIVO DE COTIZACIONES - SERVICIO N°00142- 2021-MTC/20.2.1 DFR, MEMO Nº - 1714 -2021-MTC/20.2, INFORME N° 3266 - 2021-MTC/20.4,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NOVENTA (90) DIAS CALENDARIO EL CUAL INICIA AL DIA SIGUIENTE DE LA CONFIRMACION Y RECEPCION DE LA ORDEN DE SERVICIO.   1ER INF. A LOS TREINTA (30) DÍAS DEL INICIO DEL SERVICIO  2DO INF. A LOS SESENTA (60) DÍAS DEL INICIO DEL SERVICIO  3ERO INF. A LOS NOVENTA (90) DÍAS DEL INICIO DEL SERVICIO   FORMA DE PAGO : SE EFECTUARA EN TRES (03) ARMADAS IGUALES DE ACUERDO A LO INDICADO EN EL NUMERAL ONCE (11) DE LOS TERMINOS DE REFERENCIA.   CERTIFICADO SIAF N° : 3182  SECUENCIA SIAF N° : 2  EXP.N° : I-020224-2021/SEDCEN</t>
  </si>
  <si>
    <t>SERVICIO DE ANALISIS E INDAGACIÓN DE MERCADO PARA CONTRATACIONES DEL ESTADO DE BIENES Y SERVICIOS IGUALES O MENORES A 8 UIT PARA LA COORDINACIÓN DE ADQUISICIONES, MEMORÁNDUM N° 1680-2021-MTC/20.2.1, CUADRO COMPARATIVO DE COTIZACIONES - SERVICIOS Nº 060-2021-MTC/20.2.1.MAEG, MEMO Nº - 1685 -2021-MTC/20.2, INFORME N° 3297-2021-MTC/20.4,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NOVENTA (90) DIAS CALENDARIO EL CUAL INICIA AL DIA SIGUIENTE DE LA CONFIRMACION Y RECEPCION DE LA ORDEN DE SERVICIO.   1ER INF. A LOS TREINTA (30) DÍAS DEL INICIO DEL SERVICIO  2DO INF. A LOS SESENTA (60) DÍAS DEL INICIO DEL SERVICIO  3ERO INF. A LOS NOVENTA (90) DÍAS DEL INICIO DEL SERVICIO   FORMA DE PAGO : SE EFECTUARA EN TRES (03) ARMADAS IGUALES DE ACUERDO A LO INDICADO EN EL NUMERAL ONCE (11) DE LOS TERMINOS DE REFERENCIA.   CERTIFICADO SIAF N° : 3222  SECUENCIA SIAF N° : 2  EXP.N° : I-018793-2021/SEDCEN</t>
  </si>
  <si>
    <t>10475079588 QUISPE CALDERON VANESSA ADALI</t>
  </si>
  <si>
    <t>SERVICIO DE GESTIÓN Y TRÁMITE PARA DETERMINACIÓN DE VALORES ESTIMADOS DE LOS REQUERIMIENTOS A CARGO DE LA COORDINACIÓN ADQUISICIONES, MEMORANDUM N° 1923 - 2021-MTC/20.2.1, CUADRO COMPARATIVO DE COTIZACIONES - SERVICIO N°00155- 2021-MTC/20.2.1 DFR, MEMORANDUM Nº - 1892 -2021-MTC/20.2, INFORME N° 3463 - 2021-MTC/20.4,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NOVENTA (90) DIAS CALENDARIO EL CUAL INICIA AL DIA SIGUIENTE DE LA CONFIRMACION Y RECEPCION DE LA ORDEN DE SERVICIO.   1ER INF. A LOS TREINTA (30) DÍAS DEL INICIO DEL SERVICIO  2DO INF. A LOS SESENTA (60) DÍAS DEL INICIO DEL SERVICIO  3ERO INF. A LOS NOVENTA (90) DÍAS DEL INICIO DEL SERVICIO   FORMA DE PAGO : SE EFECTUARA EN TRES (03) ARMADAS DE ACUERDO A LO INDICADO EN EL NUMERAL ONCE (11) DE LOS TERMINOS DE REFERENCIA.   1ER PAGO: SE CANCELARA EL 33.30% DEL MONTO TOTAL DEL SERVICIO  2DO PAGO: SE CANCELARA EL 33.30% DEL MONTO TOTAL DEL SERVICIO  3ERO PAGO: SE CANCELARA EL 33.40% DEL MONTO TOTAL DEL SERVICIO   CERTIFICADO SIAF N° : 3349  SECUENCIA SIAF N° : 2  EXP.N° : I-021539-2021/SEDCEN</t>
  </si>
  <si>
    <t>SERVICIO DE ASISTENCIA TECNICA PARA EL PROCESAMIENTO DE LA INFORMACION GRAFICA EN LA ESPECIALIDAD DE GEOLOGIA Y GEOTECNIA, EN LA FORMULACION DE PRESTACIONES ADICIONALES N° 17 Y N°18, EN LA OBRA: MEJORAMIENTO DE LA CARRETERA MOQUEGUA – OMATE – AREQUIPA, TRAMO KM. 35+000 AL KM. 153+340, MEMO N° 793 – 2021-MTC/20.12, CUADRO COMPARATIVO DE COTIZACIONES - SERVICIOS N°0100-2021-MTC/20.2.1 WMG, MEMORANDUM Nº - 1802 -2021-MTC/20.2, INFORME N° 3398 - 2021-MTC/20.4,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CIENTO VEINTE (120) DIAS CALENDARIO EL CUAL INICIA AL DIA SIGUIENTE DE LA CONFIRMACION Y RECEPCION DE LA ORDEN DE SERVICIO.   1ER INF. A LOS TREINTA (30) DÍAS DEL INICIO DEL SERVICIO  2DO INF. A LOS SESENTA (60) DÍAS DEL INICIO DEL SERVICIO  3ERO INF. A LOS NOVENTA (90) DÍAS DEL INICIO DEL SERVICIO  4TO INF. A LOS CIENTO VEINTE (120) DÍAS DEL INICIO DEL SERVICIO   FORMA DE PAGO : SE EFECTUARA EN CUATRO (04) ARMADAS IGUALES DE ACUERDO A LO INDICADO EN EL NUMERAL ONCE (11) DE LOS TERMINOS DE REFERENCIA.   CERTIFICADO SIAF N° : 3290  SECUENCIA SIAF N° : 2  EXP.N° : I-020571-2021/SEDCEN</t>
  </si>
  <si>
    <t>CONTRATACION DE SERVICIO DE ASISTENCIA ADMINISTRATIVA PARA LAS CONTRATACIONES DE LA COORDINACION DE SERVICIOS DE LOGISTICA DE PROVIAS NACIONAL, MEMORANDUM Nº 2025 -2021-MTC/20.2.1, CUADRO COMPARATIVO DE COTIZACIONES - SERVICIOS N° 138-2021-MTC/20.2.1. VAQC, MEMORANDUM Nº - 1916 -2021-MTC/20.2, INFORME N° 3571-2021-MTC/20.4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EJECUCIÓN ES DE NOVENTA (90) DÍAS CALENDARIOS, CONTABILIZADOS A PARTIR DEL DÍA SIGUIENTE DE LA CONFIRMACIÓN DE LA RECEPCIÓN DE LA ORDEN DE SERVICIO HASTA LA CONFORMIDAD DE LA ÚLTIMA PRESTACIÓN Y PAGO.   ENTREGABLES   PRIMER ENTREGABLE: A LOS COMO MÁXIMO A LOS 30 DÍAS CALENDARIO DE INICIADO EL SERVICIO.   SEGUNDO ENTREGABLE: A LOS COMO MÁXIMO A LOS 60 DÍAS CALENDARIO DE INICIADO EL SERVICIO.   TERCER ENTREGABLE: A LOS COMO MÁXIMO A LOS 60 DÍAS CALENDARIO DE INICIADO EL SERVICIO.    FORMA DE PAGO: EL PAGO DEL SERVICIO SE EFECTUARÁ EN SOLES; EN TRES (03) ARMADAS IGUALES, PREVIA CONFORMIDAD DEL  COORDINADOR DE SERVICIOS DE LOGÍSTICA DE LA OFICINA DE ADMINISTRACIÓN, TRATÁNDOSE DE ENTREGABLE EL PAGO SE REALIZARÁ POR CADA PRESTACIÓN PARCIAL DENTRO DEL PLAZO DE DIEZ (10) DÍAS CALENDARIO DE OTORGADA LA CONFORMIDAD DE LA PRESTACIÓN.   CERTIFICADO SIAF N°: 3399  SECUENCIA SIAF N° 003  EXP.N°: I-022193-2021/SEDCEN</t>
  </si>
  <si>
    <t>10101382856 HURTADO MESTANZA RENATA VALERIA</t>
  </si>
  <si>
    <t>SERVICIO PARA LA ORGANIZACIÓN, REGISTRO DE EXPEDIENTES Y ATENCIÓN DE LOS PÉDIDOS DE INFORMACIÓN PARA LA COORDINACIÓN DE EJECUCIÓN CONTRACTUAL – ÁREA DE LOGÍSTICA, MEMORÁNDUM Nº 2256 -2021-MTC/20.2.1, CUADRO COMPARATIVO DE COTIZACIONES - SERVICIOS N° 155-2021-MTC/20.2.1.VAQC, MEMORANDUM Nº - 2077 -2021-MTC/20.2, INFORME N° 3824 - 2021-MTC/20.4, CERT DE CREDITO PPTAL,SEGUN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CIENTO OCHENTA(180) DIAS CALENDARIO EL CUAL INICIA AL DIA SIGUIENTE DE LA CONFIRMACION Y RECEPCION DE LA ORDEN DE SERVICIO.   1ER INF. A LOS TREINTA (30) DÍAS DEL INICIO DEL SERVICIO  2DO INF. A LOS SESENTA (60) DÍAS DEL INICIO DEL SERVICIO  3ERO INF. A LOS NOVENTA (90) DÍAS DEL INICIO DEL SERVICIO  4TO INF. A LOS CIENTO VEINTE (120) DÍAS DEL INICIO DEL SERVICIO  5TO INF. A LOS CIENTO CINCUENTA (150) DÍAS DEL INICIO DEL SERVICIO  6TO INF. A LOS CIENTO OCHENTA (180) DÍAS DEL INICIO DEL SERVICIO   FORMA DE PAGO : SE EFECTUARA EN SEIS (06) ARMADAS IGUALES DE ACUERDO A LO INDICADO EN EL NUMERAL ONCE (11) DE LOS TERMINOS DE REFERENCIA.   CERTIFICADO SIAF N° : 3536  SECUENCIA SIAF N° : 2  EXP.N° : I-024003-2021/SEDCEN</t>
  </si>
  <si>
    <t>SERVICIO DE ASISTENCIA TECNICA PARA NOTIFICACION DE PERMISOS Y CONSOLIDACION DE INFORMACIÓN DEL AREA DE GESTION DE AUTORIZACIONES, MEMORANDUM N° 1872 -2021-MTC/20.13.2, CUADRO COMPARATIVO DE COTIZACIONES SERVICIOS N° 157-2021 MTC/20.2.1.VAQC , MEMORANDUM Nº - 2104 -2021-MTC/20.2, INFORME N° 3864 - 2021-MTC/20.4,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CIENTO OCHENTA (180) DIAS CALENDARIO EL CUAL INICIA AL DIA SIGUIENTE DE LA CONFIRMACION Y RECEPCION DE LA ORDEN DE SERVICIO.   1ER INF. A LOS TREINTA (30) DÍAS DEL INICIO DEL SERVICIO  2DO INF. A LOS SESENTA (60) DÍAS DEL INICIO DEL SERVICIO  3ERO INF. A LOS NOVENTA (90) DÍAS DEL INICIO DEL SERVICIO  4TO INF. A LOS CIENTO VEINTE (120) DÍAS DEL INICIO DEL SERVICIO  5TO INF. A LOS CIENTO CINCUENTA (150) DÍAS DEL INICIO DEL SERVICIO  6TO INF. A LOS CIENTO OCHENTA (180) DÍAS DEL INICIO DEL SERVICIO   FORMA DE PAGO : SE EFECTUARA EN SEIS (06) ARMADAS DE ACUERDO A LO INDICADO EN EL NUMERAL ONCE (11) DE LOS TERMINOS DE REFERENCIA.   1ER PAGO: SE CANCELARA EL 16.67% DEL MONTO TOTAL DEL SERVICIO  2DO PAGO: SE CANCELARA EL 16.67% DEL MONTO TOTAL DEL SERVICIO  3ERO PAGO: SE CANCELARA EL 16.67% DEL MONTO TOTAL DEL SERVICIO  4TO PAGO: SE CANCELARA EL 16.67% DEL MONTO TOTAL DEL SERVICIO  5TO PAGO: SE CANCELARA EL 16.67% DEL MONTO TOTAL DEL SERVICIO  6TO PAGO: SE CANCELARA EL 16.65% DEL MONTO TOTAL DEL SERVICIO   CERTIFICADO SIAF N° : 3565  SECUENCIA SIAF N° : 2  EXP.N° : I-024567-2021/SEDCEN</t>
  </si>
  <si>
    <t>CONTRATACION DE SERVICIO DE ASISTENCIA TECNICA PARA EL SEGUIMIENTO Y CONTROL DE LOS SERVICIOS ELECTROMECANICOS PARA LA COORDINACION DE SERVICIOS DE LOGISTICA DE PROVIAS NACIONAL, MEMORANDUM Nº 2315 - 2021-MTC/20.2.1, CUADRO COMPARATIVO DE COTIZACIONES - SERVICIOS N° 162-2021-MTC/20.2.1.VAQC, MEMORANDUM Nº - 2133 -2021-MTC/20.2, INFORME N° 3869 -2021-MTC/20.4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EJECUCIÓN ES DE NOVENTA (90) DÍAS CALENDARIOS, CONTABILIZADOS A PARTIR DEL DÍA SIGUIENTE DE LA CONFIRMACIÓN DE LA RECEPCIÓN DE LA ORDEN DE SERVICIO HASTA LA CONFORMIDAD DE LA ÚLTIMA PRESTACIÓN Y PAGO.   1ER ENTRE. COMO MÁXIMO A LOS 30 DÍAS CALENDARIO DE INICIADO EL SERVICIO.  2DO ENTRE. COMO MÁXIMO A LOS 60 DÍAS CALENDARIO DE INICIADO EL SERVICIO.  3ER ENTRE. COMO MÁXIMO A LOS 90 DÍAS CALENDARIO DE INICIADO EL SERVICIO.   FORMA DE PAGO: SE EFECTUARA EN TRES (03) ARMADAS, DE ACUERDO A LO INDICADO EN EL NUMERAL ONCE (11) DE LOS TRMINOS DE REFERENCIA.   CERTIFICADO SIAF N°: 3549  SECUENCIA SIAF N° : 02  EXP.N°: I-023534-2021/SEDCEN</t>
  </si>
  <si>
    <t>10747489497 SEMINARIO FLORES EDGAR FABIAN</t>
  </si>
  <si>
    <t>SERVICIO DE COORDINACIÓN PARA FORMALIZACIÓN DE EXPEDIENTES DE PAGO TRAMITADO A CONTABILIDAD Y TESORERÍA DE LA OFICINA DE ADMINISTRACIÓN, MEMORANDUM Nº 1500 -2021-MTC/20.5, MEMORANDUM Nº 2951-2021-MTC/20.2, CUADRO COMPARATIVO DE COTIZACIONES - SERVICIOS N° 208-2021-MTC/20.2.1.JCUD, MEMORANDUM Nº 2998 -2021-MTC/20.2, INFORME N° 5007 - 2021-MTC/20.4,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MONTO TOTAL ADJUDICADO ES DE S/ 30,000.00  PPTO 2021: S/.18,000.00  PPTO 2022: S/.12,000.00   PLAZO DE EJECUCION : CIENTO CINCUENTA (150) DIAS CALENDARIO EL CUAL INICIA AL DIA SIGUIENTE DE LA CONFIRMACION Y RECEPCION DE LA ORDEN DE SERVICIO.   1ER INF. A LOS TREINTA (30) DÍAS COMO MAXIMO DEL INICIO DEL SERVICIO  2DO INF. A LOS SESENTA (60) DÍAS COMO MAXIMO DEL INICIO DEL SERVICIO  3ERO INF. A LOS NOVENTA (90) DÍAS COMO MAXIMODEL INICIO DEL SERVICIO  4TO INF. A LOS CIENTO VEINTE (120) DÍAS COMO MAXIMO DEL INICIO DEL SERVICIO  5TO INF. A LOS CIENTO CINCUENTA (150) DÍAS COMO MAXIMO DEL INICIO DEL SERVICIO   FORMA DE PAGO : SE EFECTUARA EN CINCO (05) ARMADAS IGUALES DE ACUERDO A LO INDICADO EN EL NUMERAL ONCE (11) DE LOS TERMINOS DE REFERENCIA.   CERTIFICADO SIAF N° : 4107  SECUENCIA SIAF N° : 2  EXP.N° : I-034933-2021/SEDCEN</t>
  </si>
  <si>
    <t>10076406478 ALTAMIRANO SANCHEZ JUAN</t>
  </si>
  <si>
    <t>SERVICIO LEGAL TEMPORAL DEL PROYECTO: "CREACIÓN DE LA CARRETERA CENTRAL HUAYCÁN - CIENEGUILLA - SANTIAGO DE TUNA - SAN ANDRÉS DE TUPICOCHA - SAN DAMIÁN YURACMAYO - YAULI PACHACHACA - EMP. PE-22, MEMORANDUM Nº 5521 -2021-MTC/20.9, CUADRO COMPARATIVO DE COTIZACIONES - LOCACION DE SERVICIOS N° 007 -2021-MTC/20.2.1.RCR, MEMORANDUM Nº 1770 -2021-MTC/20.5, MEMORANDUM Nº 3378-2021-MTC/20.2, INFORME N° 5460 - 2021-MTC/20.4,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NOVENTA (90) DIAS CALENDARIO COMO MAXIMO EL CUAL INICIA AL DIA SIGUIENTE DE LA CONFIRMACION Y RECEPCION DE LA ORDEN DE SERVICIO.   1ER INF. A LOS TREINTA (30) DÍAS DEL INICIO DEL SERVICIO  2DO INF. A LOS SESENTA (60) DÍAS DEL INICIO DEL SERVICIO  3ERO INF. A LOS NOVENTA (90) DÍAS DEL INICIO DEL SERVICIO   FORMA DE PAGO : SE EFECTUARA EN TRES (03) ARMADAS DE ACUERDO A LO INDICADO EN EL NUMERAL ONCE (11) DE LOS TERMINOS DE REFERENCIA.   CERTIFICADO SIAF N° : 4325  SECUENCIA SIAF N° : 2  EXP.N° : I-038359-2021/SEDCEN</t>
  </si>
  <si>
    <t>CONTRATACIÓN DE SERVICIO DE DETERMINACIONES DE VALORES ESTIMADOS PARA LOS SERVICIOS ESPECIALIZADOS DE LA DIRECCIÓN DE PUENTES   MEMO 04127-2021-MTC/20.2.1, MEMO 3660-2021-MTC/20.5, MEMO 3758-2021-MTC/20.2, INFORME N° 5959-2021-MTC/20.2; CERT PPTAL; SEGUN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60 DÍAS CALENDARIOS COMO MÁXIMO, CONTADOS A PARTIR DEL DÍA SIGUIENTE DE CONFIRMADA LA RECEPCIÓN DE LA ORDEN DE SERVICIO.   1ER INF. COMO MAXIMO A LOS 30 DIAS CALENDARIO DE INICIADO EL SERVICIO COMO MAXIMO  2DO INF. COMO MAXIMO A LOS 60 DIAS CALENDARIO DE INICIADO EL SERVICIO COMO MAXIMO   FORMA DE PAGO: EL PAGO SE EFECTUARÁ EN DOS (02) ARMADAS DE ACUERDO AL MONTO DE LA PROPUESTA ECONÓMICA DEL POSTOR ADJUDICADO, SEGUNA LO INDICADO EN EL NUMERAL ONCE (11) DE LOS TERMINOS DE REFERENCIA.   1ER PAGO. 50% DEL MONTO TOTAL DE LA PRESTACION  2DO PAGO. 50% DEL MONTO TOTAL DE LA PRESTACION   CERTIFICADO SIAF N°: 4566  SECUENCIA SIAF N° : 02  EXP.N°: I- 042997-2021/SEDCEN</t>
  </si>
  <si>
    <t>10257566116 SATAN BASTANTE MIGUEL ANGEL</t>
  </si>
  <si>
    <t>SERVICIO DE CONSULTORIA PARA EL LEVANTAMIENTO DE INFORMACION QUE PERMITA LA ELABORACION DE TERMINOS DE REFERENCIA PARA LA CONTRATACION DEL “SERVICIO DE REPARACION DE LOS PUENTES DEFINITIVOS UBICADOS EN LA RED VIAL NACIONAL PE-5N Y PE-08C, REGION AMAZONAS, MEMORANDUM N° 1037 - 2021 - MTC/20.10, CUADRO COMPARATIVO DE COTIZACIONES - SERVICIOS N° 166-2021-MTC/20.2.1.JCUD, MEMORANDUM Nº 2376 -2021-MTC/20.2, INFORME Nº 4505 - 2021-MTC/20.4,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NO EXCEDERA A LOS TREINTA (30) DIAS CALENDARIO EL CUAL INICIA AL DIA SIGUIENTE DE LA CONFIRMACION Y RECEPCION DE LA ORDEN DE SERVICIO.   FORMA DE PAGO : SE EFECTUARA EN UNA (01) ARMADAS DE ACUERDO A LO INDICADO EN EL NUMERAL QUINCE (15) DE LOS TERMINOS DE REFERENCIA.   CERTIFICADO SIAF N° : 3890  SECUENCIA SIAF N° : 2  EXP.N° : I-020542-2021/SEDCEN</t>
  </si>
  <si>
    <t>20487881491 INVERSIONES CIVACI E.I.R.L.</t>
  </si>
  <si>
    <t>SERVICIO DE LEVANTAMIENTO TOPOGRAFICO DE LA ATENCION DE LA EMERGENCIA VIAL DEL KM 3.5 DE LA AV. GAMBETTA, MEMORANDUM N° 735 -2021-MTC/20.12, CUADRO COMPARATIVO DE COTIZACIONES - SERVICIOS N° 0111-2021-MTC/20.2.1.JCUD, MEMORANDUM Nº - 1618 -2021-MTC/20.2, INFORME N° 3197-2021-MTC/20.4,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DIEZ (10) DIAS CALENDARIO EL CUAL INICIA AL A PARTIR DEL DÍA SIGUIENTE DE LA COMUNICACIÓN DE LA DIRECCIÓN DE CONTROL Y CALIDAD, MEDIANTE CORREO ELECTRÓNICO  .  FORMA DE PAGO : SE EFECTUARA EN UNA (01) ARMADA DE ACUERDO A LO INDICADO EN EL NUMERAL ONCE (11) DE LOS TERMINOS DE REFERENCIA.   CERTIFICADO SIAF N° : 3163  SECUENCIA SIAF N° : 2  EXP.N° : I-018887-2021/SEDCEN</t>
  </si>
  <si>
    <t>10402406998 ILLA SANDOVAL DANNY</t>
  </si>
  <si>
    <t>SERVICIO DE TELEVISION POR CABLE Y/O SATELITE, INFORME N° 120-2021-MTC/20.2.1.6, INFORME N° 0123-2021-MTC/20.2.1.6, INFORME N° 00050-2021-MTC/20.2.1.3; MEMORÁNDUM Nº - 00706 -2021-MTC/20.2, INFORME N° 1341 - 2021-MTC/20.4 CERT DE CREDITO PPTAL.   REFERENTE A LA ORDEN DE SERVICIO 1513 CON FECHA 29/09/2020   CERTIFICADO SIAF N° : 1825  SECUENCIA SIAF N° : 02   EXP.N° : I-006958-2021/SEDCEN</t>
  </si>
  <si>
    <t>20100017491 TELEFONICA DEL PERU S.A.A</t>
  </si>
  <si>
    <t>SERVICIO DE ASISTENCIA TECNICA PARA LA ACTUALIZACION DE INVENTARIO E INSPECCION DE LA RED VIAL NACIONAL  REFERENCIA: MEMORANDUM N° 7204-2021-MTC/20.13.1, MEMORANDUM N° 3894-2021-MTC/20.2, INFORME N° 6198-2021-MTC/20.4, CUADRO COMPARATIVO DE COTIZACIONES - SERVICIOS N° 024-2021-MTC/20.2.1 JMR, CERT DE CREDITO PPTAL, SEGUN LOS TERMINOS DE REFERENCIAS.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SEGÚN LO INDICADO EN EL NUMERAL 7 DE LOS TERMINOS DE REFERENCIA  1ER ENTR. A LOS 20 DIAS COMO MAXIMO DE INICIADO EL SERVICIO  2DO ENTR. A LOS 35 DIAS COMO MAXIMO DE INICIADO EL SERVICIO  FORMA DE PAGO: SE EFECTUARA EN DOS (2) ARMADAS DE ACUERDO A LO INDICADO EN EL NUMERAL 11 DE LOS TERMINOS DE REFERENCIA.  CERTIFICADO SIAF N° 4662  SECUENCIA SIAF 2  EXP. N° I-044243-2021/SEDCEN</t>
  </si>
  <si>
    <t>10719693429 PANDURO ASTUHUAMAN ANTHONY GIANPIERO</t>
  </si>
  <si>
    <t>SERVICIO DE VIDEO CONFERENCIA POR INTERNET, MEMORANDUM Nº 0019-2021-MTC/20.6, CUADRO COMPARATIVO DE COTIZACIONES - SERVICIOS N°0032-2021-MTC/20.2.1 DFR, MEMORANDUM Nº -00354 -2021-MTC/20.2, INFORME N° 469 -2021-MTC/20.4,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TRESCIENTOS SESENTA Y CINCO (365) DIAS CALENDARIO EL CUAL INICIA AL DIA SIGUIENTE DE LA CONFIRMACION Y RECEPCION DE LA ORDEN DE SERVICIO.   FORMA DE PAGO : SE EFECTUARA EN UNA (01) ARMADA DE ACUERDO A LO INDICADO EN EL NUMERAL ONCE (11) DE LOS TERMINOS DE REFERENCIA.   CERTIFICADO SIAF N° : 767  SECUENCIA SIAF N° : 2  EXP.N° : I-01611-2021/SEDCEN</t>
  </si>
  <si>
    <t>20600813235 INNOVA 4L SAC</t>
  </si>
  <si>
    <t>SERVICIO DE ASISTENCIA TECNICA EN INGENIERIA PARA LA ELABORACION DE PRESTACIONES ADICIONALES DE OBRA Nº 16, 17 Y 18, DE LA OBRA:  “MEJORAMIENTO DE LA CARRETERA MOQUEGUA – OMATE – AREQUIPA, TRAMO KM. 35+000 AL KM. 153+340, MEMORANDO N° 1064-2021- MTC/20.12, CUADRO COMPARATIVO DE COTIZACIONES - SERVICIOS N° 194-2021-MTC/20.2.1.VAQC, MEMORANDUM Nº 2668 -2021-MTC/20.2, INFORME N° 4652 - 2021-MTC/20.4,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CIENTO TREINTA Y CINCO (135) DIAS CALENDARIO EL CUAL INICIA AL DIA SIGUIENTE DE LA CONFIRMACION Y RECEPCION DE LA ORDEN DE SERVICIO.   1ER INF. A LOS TREINTA (30) DÍAS DEL INICIO DEL SERVICIO  2DO INF. A LOS SESENTA (60) DÍAS DEL INICIO DEL SERVICIO  3ERO INF. A LOS NOVENTA (90) DÍAS DEL INICIO DEL SERVICIO  4TO INF. A LOS CIENTO VEINTE (120) DÍAS DEL INICIO DEL SERVICIO  5TO INF. A LOS CIENTO TREINTA Y CINCO(135) DÍAS DEL INICIO DEL SERVICIO   FORMA DE PAGO : SE EFECTUARA EN CINCO (05) ARMADAS DE ACUERDO A LO INDICADO EN EL NUMERAL ONCE (11) DE LOS TERMINOS DE REFERENCIA.   1ER PAGO: SE CANCELARA EL 22.22% DEL MONTO TOTAL DEL SERVICIO  2DO PAGO: SE CANCELARA EL 22.22% DEL MONTO TOTAL DEL SERVICIO  3ERO PAGO: SE CANCELARA EL 22.22% DEL MONTO TOTAL DEL SERVICIO  4TO PAGO: SE CANCELARA EL 22.22% DEL MONTO TOTAL DEL SERVICIO  5TO PAGO: SE CANCELARA EL 11.12% DEL MONTO TOTAL DEL SERVICIO   CERTIFICADO SIAF N° : 3961  SECUENCIA SIAF N° : 2  EXP.N° : I-030615-2021/SEDCEN</t>
  </si>
  <si>
    <t>10760513461 VILLAVICENCIO ENCALADA LADY DEL PILAR</t>
  </si>
  <si>
    <t>CONTRATACION DEL SERVICIOS NOTARIALES PARA EL AREA DE TESORERIA, MEMORANDO N°494 -2021- MTC/20.2.3, CUADRO COMPARATIVO DE COTIZACIONES - SERVICIOS N° 039-2021-MTC/20.2.1.JCUD, MEMORANDUM Nº - 00656 -2021-MTC/20.2, INFORME N° 1315 - 2021-MTC/20.4,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EL PLAZO DE EJECUCIÓN DEL SERVICIO SERÁ DE 360 DÍAS CALENDARIOS O HASTA AGOTAR STOCK COMO MÁXIMO, CONTADOS A PARTIR DEL DÍA SIGUIENTE DE CONFIRMADA LA RECEPCIÓN DE LA ORDEN DE SERVICIO HASTA LA CONFORMIDAD DE LA PRESTACIÓN Y PAGO.  FORMA DE PAGO: SE EFECTUARA EN FORMA PARCIAL DE ACUERDO A LO INDICADO EN EL NUMERAL DIEZ (10) DE LOS TERMINOS DE REFERENCIA.  CERTIFICADO SIAF N°: 1804  SECUENCIA SIAF N° : 02  EXP.N°: I-005124-2021/SEDCEN</t>
  </si>
  <si>
    <t>17196442430 ARIAS SCHREIBER MONTERO LUIS ERNESTO</t>
  </si>
  <si>
    <t>CONTRATACION DEL SERVICIO NOTARIAL RELACIONADO A VIGENCIA DE CARTAS FIANZAS DEL AREA DE TESORERIA, MEMORANDO N° 1770 -2021- MTC/20.2.3, CUADRO COMPARATIVO DE COTIZACIONES - SERVICIOS N° 182-2021-MTC/20.2.1.JCUD, MEMORANDUM Nº 2536 -2021-MTC/20.2, INFORME Nº 1965-2021-MTC/20.3, MEMORADUM N° 731 - 2021-MTC/20.4, MEMORANDUM N° 2888 - 2021-MTC/20.2.1, MEMORANDUM N° 2623 -2021- MTC/20.2INFORME N° 4624 - 2021-MTC/20.4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DESCRIPCIÓN DEL SERVICIO: SEGÚN EL NUMERAL CUATRO (04) DE LOS TERMINOS DE REFERENCIA   PLAZO DE EJECUCIÓN DEL SERVICIO: EL PLAZO DE EJECUCIÓN DEL SERVICIO SERÁ DE 150 DÍAS CALENDARIOS O HASTA AGOTAR STOCK COMO MÁXIMO, CONTADOS A PARTIR DEL DÍA SIGUIENTE DE CONFIRMADA LA RECEPCIÓN DE LA ORDEN DE SERVICIO HASTA LA CONFORMIDAD DE LA PRESTACIÓN Y PAGO.   FORMA DE PAGO: DE ACUERDO A LO INDICADO EN EL NUMERAL DIEZ (10) DE LOS TRMINOS DE REFERENCIA.   CERTIFICADO SIAF N°: 3948  SECUENCIA SIAF N° : 03  EXP.N°: I-028784-2021/SEDCEN</t>
  </si>
  <si>
    <t>SERVICIO PROFESIONAL DE ANÁLISIS TÉCNICO PARA LAS GESTIONES DE LIBERACIÓN DE INTERFERENCIAS Y ADQUISICIÓN DE INMUEBLES AFECTADOS POR EL DERECHO DE VÍA PARA LA EJECUCIÓN DE LA OBRA: RED VIAL Nº6: TRAMO PUENTE PUCUSANA - CERRO AZUL - ICA, DE LA CARRETERA PANAMERICANA SUR, MEMORANDUM Nº 534 -2021-MTC/20.11, CUADRO COMPARATIVO DE COTIZACIONES - SERVICIOS N° 024-2021-MTC/20.2.1.JCUD, MEMORANDUM Nº -00457 -2021-MTC/20.2, INFORME N° 971 - 2021-MTC/20.4,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SESENTA (60) DÍAS CALENDARIO COMO MÁXIMO, QUE SE INICIARÁ A PARTIR DEL DÍA SIGUIENTE DE LA CONFORMIDAD DE LA RECEPCIÓN DE LA ORDEN DE SERVICIO.   1ER ENT. A LOS 30 DÍAS COMO MÁXIMO DE INICIADO EL SERVICIO.  2DO ENT. A LOS 60 DÍAS COMO MÁXIMO DE INICIADO EL SERVICIO.   FORMA DE PAGO: SE EFECTUARA EN DOS (02) ARMADAS DE ACUERDO A LO INDICADO EN EL NUMERAL TRECE (13) DE LOS TERMINOS DE REFERENCIA.  CERTIFICADO SIAF N°: 1446  SECUENCIA SIAF N° : 02  EXP.N°: I-002240-2021/SEDCEN</t>
  </si>
  <si>
    <t>10475274917 GOMEZ PATRICIO EDWIN WILLIAMS</t>
  </si>
  <si>
    <t>“SERVICIO DE REVISIÓN DE EXPEDIENTES TÉCNICOS LEGALES PARA LA ADQUISICIÓN DE LAS ÁREAS NECESARIAS Y DE LOS BENEFICIARIOS AFECTADOS POR EL CORREDOR VIAL APURIMAC CUSCO”. PARA LA OFICINA DE ASESORÍA JURÍDICA”  MEMORANDUM N° 850-2021-MTC/20.3; MEMORANDUM Nº 1709-2021-MTC/20.5; MEMORANDUM Nº 3339 -2021-MTC/20.2; INFORME N° 5436 -2021-MTC/20.4; CERT PPTAL; SEGUN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70 DÍAS CALENDARIOS COMO MÁXIMO, CONTADOS A PARTIR DEL DÍA SIGUIENTE DE CONFIRMADA LA RECEPCIÓN DE LA ORDEN DE SERVICIO.   1ER INF. A LOS VEINTICINCO (25) DÍAS DEL INICIO DEL SERVICIO  2DO INF. A LOS CINCUENTA (50) DÍAS DEL INICIO DEL SERVICIO  3ER INF. A LOS SETENTA (70) DÍAS DEL INICIO DEL SERVICIO   FORMA DE PAGO: EL PAGO SE EFECTUARÁ EN TRES (03) ARMADAS DE ACUERDO AL MONTO DE LA PROPUESTA ECONÓMICA DEL POSTOR ADJUDICADO, SEGUNA LO INDICADO EN EL NUMERAL ONCE (11) DE LOS TERMINOS DE REFERENCIA.   1ER PAGO. 33.34 % DEL MONTO TOTAL DEL SERVICIO  2DO PAGO. 33.34 % DEL MONTO TOTAL DEL SERVICIO  3ER PAGO. 33.32 % DEL MONTO TOTAL DEL SERVICIO   CERTIFICADO SIAF N°: 4305  SECUENCIA SIAF N° : 02  EXP.N°: I-037851-2021/SEDCEN</t>
  </si>
  <si>
    <t>10453808667 VILLARREAL NEYRA KATHERINE MILAGROS</t>
  </si>
  <si>
    <t>SERVICIO DE LEVANTAMIENTO Y REPLANTEO DE PUNTOS DE CONTROL GPS, PARA IDENTIFICACIÓN DE PREDIOS AFECTADOS E INTERFERENCIAS DENTRO DEL DERECHO DE VÍA EN EL SECTOR 1 Y 2 DEL TRAMO VIAL ÓVALO CHANCAY / DESVÍO VARIANTE PASAMAYO -HUARAL –ACOS, MEMORÁNDUM N° 1769-2021-MTC/20.11, MEMORÁNDUM N° 591-2021-MTC/20.2.1, INFORME N° 00052-2021-MTC/20.2.1.3, INFORME N° 873 -2021-MTC/20.4, CERT DE CREDITO PPTAL.   REFERENCIA A LA ORDEN DE SERVICIO 2206 CON FECHA 15/12/2020   CERTIFICADO SIAF N° : 1335  SECUENCIA SIAF N° : 2  EXP.N° : I-05442-2021/SEDCEN</t>
  </si>
  <si>
    <t>20603208332 HARFEL INGENIERIA Y CONSTRUCCION S.A.C.</t>
  </si>
  <si>
    <t>SERVICIO ESPECIALIZADO PARA LA VERIFICACION Y MONITOREO DEL OTORGAMIENTO DE AUTORIZACIONES PARA USO DE INFRAESTRUCTURA VIAL A CARGO DE LA SUBDIRECCION DE OPERACIONES, MEMORANDUN N° 3180 - 2021-MTC/20.13.2, CUADRO COMPARATIVO DE COTIZACIONES - SERVICIOS N°029-2021-MTC/20.2.1 - VHRG, MEMORÁNDUM Nº 1852-2021-MTC/20.5, MEMORANDUM Nº 3588 -2021-MTC/20.2, INFORME N° 5710 - 2021-MTC/20.4, CERT DE CREDITO PPTAL.SEGUN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SESENTA (70) DIAS CALENDARIO EL CUAL INICIA AL DIA SIGUIENTE DE LA CONFIRMACION Y RECEPCION DE LA ORDEN DE SERVICIO.  FORMA DE PAGO : SE EFECTUARA EN TRES (03) ARMADAS DE ACUERDO A LO INDICADO EN EL NUMERAL ONCE (11) DE LOS TERMINOS DE REFERENCIA.   CERTIFICADO SIAF N° : 4432  SECUENCIA SIAF N° : 2  EXP.N° : I-039505-2021/SEDCEN</t>
  </si>
  <si>
    <t>10416421655 VALVERDE PADILLA GIANCARLO</t>
  </si>
  <si>
    <t>SERVICIO DE APOYO TÉCNICO PARA GESTIONAR LA LIBERACION DE REDES ELECTRICAS Y FIBRA OPTICA QUE INTERFIEREN EN LA LIBERACIÓN DE INTERFERENCIAS EN EL DERECHO DE VÍA DE EL PROYECTO CONSTRUCCIÓN DE LA VÍA DE EVITAMIENTO DE LA CIUDAD DE ABANCAY REGIÓN APURÍMAC, MEMORÁNDUM Nº 01224-2021-MTC/20.11., CUADRO COMPARATIVO DE COTIZACIONES - SERVICIOS N°039-2021-MTC/20.2.1 ODSC, MEMORANDUM Nº - 00705 -2021-MTC/20.2, INFORME N° 1360 -2021-MTC/20.4,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CIENTO CINCUENTA (150) DIAS CALENDARIO EL CUAL INICIA AL DIA SIGUIENTE DE LA CONFIRMACION Y RECEPCION DE LA ORDEN DE SERVICIO.   1ER INF. A LOS TREINTA (30) DIAS DEL INICIO DEL SERVICIO  2DO INF. A LOS SESENTA (60) DIAS DEL INICIO DEL SERVICIO  3ERO INF. A LOS NOVENTA (90) DIAS DEL INICIO DEL SERVICIO  4TO INF. A LOS CIENTO VEINTE (120) DIAS DEL INICIO DEL SERVICIO  5TO INF. A LOS CIENTO CINCUENTA (150) DIAS DEL INICIO DEL SERVICIO   FORMA DE PAGO : SE EFECTUARA EN CUATRO (05) ARMADAS IGUALES DE ACUERDO A LO INDICADO EN EL NUMERAL TRECE (13) DE LOS TERMINOS DE REFERENCIA.   CERTIFICADO SIAF N° : 1851  SECUENCIA SIAF N° : 2  EXP.N° : I-04340-2021/SEDCEN</t>
  </si>
  <si>
    <t>10723505173 HERMOZA VIVANCO PAMELA ALEXANDRA</t>
  </si>
  <si>
    <t>SERVICIO DE APOYO TÉCNICO EN LA GESTIÓN DE ESTUDIOS DE LA DIRECCIÓN DE ESTUDIOS, MEMORÁNDUM Nº 00324-2021-MTC/20.8 , CUADRO COMPARATIVO DE COTIZACIONES - SERVICIOS N° 035-2021-MTC/20.2.1.VAQC, MEMORANDUM Nº - 00678 -2021-MTC/20.2, INFORME N° 1340 - 2021-MTC/20.4,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CIENTO SETENTA (170) DIAS CALENDARIO EL CUAL INICIA AL DIA SIGUIENTE DE LA CONFIRMACION Y RECEPCION DE LA ORDEN DE SERVICIO.   1ER INF. A LOS TREINTA (20) DIAS DEL INICIO DEL SERVICIO  2DO INF. A LOS SESENTA (50) DIAS DEL INICIO DEL SERVICIO  3ERO INF. A LOS NOVENTA (80) DIAS DEL INICIO DEL SERVICIO  4TO INF. A LOS CIENTO VEINTE (110) DIAS DEL INICIO DEL SERVICIO  5TO INF. A LOS CIENTO CINCUENTA (140) DIAS DEL INICIO DEL SERVICIO  6TO INF. A LOS CIENTO OCHENTA (170) DIAS DEL INICIO DEL SERVICIO   FORMA DE PAGO : SE EFECTUARA EN SEIS (06) ARMADAS IGUALES DE ACUERDO A LO INDICADO EN EL NUMERAL ONCE (11) DE LOS TERMINOS DE REFERENCIA.   CERTIFICADO SIAF N° : 1823  SECUENCIA SIAF N° : 2  EXP.N° : I-06318-2021/SEDCEN</t>
  </si>
  <si>
    <t>10479353251 HERNANDEZ PUSARI ROBERTH ALEXANDER</t>
  </si>
  <si>
    <t>SERVICIO DE ALQUILER DE CAMIONETA PARA EL TRASLADO DE PERSONAL TECNICO EN LA OBRA: REHABILITACION YMEJORAMIENTO DE LA CARRETERA OYON-AMBO, TRAMO II: DESVIO CERRO DE PASCO (KM. 181+000) - DV. CHACAYAN (KM. 230+000)  REFERENCIA: MEMORANDUM N° 6111-2021-MTC/20.9, MEMORANDUM N° 3996-2021-MTC/20.2, INFORME N° 6260-2021-MTC/20.4, CUADRO COMPARATIVO DE COTIZACIONES - SERVICIOS N° 035-2021-MTC/20.2.1 JMR, CERT DE CREDITO PPTAL, SEGUN LOS TERMINOS DE REFERENCIAS.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SEGÚN NUMERAL 7 DE LOS TERMINOS DE REFERENCIA.  1ER INF. CONFORME LO INDICADO EN EL NUMERAL 4.1 DE LOS TERMINOS DE REFERENCIA.  2DO INF. CONFORME LO INDICADO EN EL NUMERAL 4.1 DE LOS TERMINOS DE REFERENCIA.  FORMA DE PAGO : DE ACUERDO A LO INDICADO EN EL NUMERAL 11 DE LOS TERMINOS DE REFERENCIA.  CERTIFICADO SIAF N° : 4694 SECUENCIA SIAF N°: 2 EXP.N° : I-043563</t>
  </si>
  <si>
    <t>20603462697 GK INVESTMENTS AND SOLUTIONS S.A.C.</t>
  </si>
  <si>
    <t>SERVICIO DE ALQUILER DE CAMIONETA PARA EL TRASLADO DE PERSONAL EN LA OBRA: CARRETERA OYON - AMBO, TRAMO I: OYON - DESVIO CERRO DE PASCO  REFERENCIA: MEMORANDUM N° 6105-2021-MTC/20.9, MEMORANDUM N° 3997-2021-MTC/20.2, INFORME N° 6259-2021-MTC/20.4, CUADRO COMPARATIVO DE COTIZACIONES - SERVICIOS N° 036-2021-MTC/20.2.1 JMR, CERT DE CREDITO PPTAL, SEGUN LOS TERMINOS DE REFERENCIAS.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SEGÚN NUMERAL 7 DE LOS TERMINOS DE REFERENCIA.  1ER INF. CONFORME LO INDICADO EN EL NUMERAL 4.1 DE LOS TERMINOS DE REFERENCIA.  2DO INF. CONFORME LO INDICADO EN EL NUMERAL 4.1 DE LOS TERMINOS DE REFERENCIA.  FORMA DE PAGO : DE ACUERDO A LO INDICADO EN EL NUMERAL 11 DE LOS TERMINOS DE REFERENCIA.  CERTIFICADO SIAF N° : 4693 SECUENCIA SIAF N°: 2 EXP.N° : I-043448</t>
  </si>
  <si>
    <t>GASTOS DE ARBITRAJE INICIADO POR PROVIAS NACIONAL CONTRA OBRAINSA POR LAS CONTROVERSIAS DERIVADAS DEL CONTRATO DE SERVICIOS N° 120-2016-MTC/20. "SERVICIO DE GESTION, MEJORAMIENTO Y CONSERVACION VIAL POR NIVELES DE SERVICIO DEL CORREDOR VIAL: EMP PE-1N-PAMPLONA-SAN JOSE-CAJATAMBO-EMP. PE-18"  PEDIDO DE SERVICIO: 3392  CERTIFICADO SIAF N°: 4906  SECUENCIA SIAF N° : 3  EXP. N°: I-047061-2021/SEDCEN</t>
  </si>
  <si>
    <t>10077738105 EYZAGUIRRE MACCAN ROLANDO</t>
  </si>
  <si>
    <t>GASTOS DE ARBITRAJE INICIADO POR PROVIAS NACIONAL CONTRA OBRAINSA POR LAS CONTROVERSIAS DERIVADAS DEL CONTRATO DE SERVICIOS N° 120-2016-MTC/20. "SERVICIO DE GESTION, MEJORAMIENTO Y CONSERVACION VIAL POR NIVELES DE SERVICIO DEL CORREDOR VIAL: EMP PE-1N-PAMPLONA-SAN JOSE-CAJATAMBO-EMP. PE-18"  PEDIDO DE SERVICIO: 3393  CERTIFICADO SIAF N°: 4906  SECUENCIA SIAF N° : 4  EXP. N°: I-047061-2021/SEDCEN</t>
  </si>
  <si>
    <t>10445939990 BEDOYA DENEGRI ALONSO</t>
  </si>
  <si>
    <t>GASTOS DE ARBITRAJE INICIADO POR PROVIAS NACIONAL CONTRA OBRAINSA POR LAS CONTROVERSIAS DERIVADAS DEL CONTRATO DE SERVICIOS N° 120-2016-MTC/20. "SERVICIO DE GESTION, MEJORAMIENTO Y CONSERVACION VIAL POR NIVELES DE SERVICIO DEL CORREDOR VIAL: EMP PE-1N-PAMPLONA-SAN JOSE-CAJATAMBO-EMP. PE-18"  PEDIDO DE SERVICIO: 3394  CERTIFICADO SIAF N°: 4906  SECUENCIA SIAF N° : 2  EXP. N°: I-047061-2021/SEDCEN</t>
  </si>
  <si>
    <t>10407785903 MUJICA ACURIO HECTOR EDMUNDO</t>
  </si>
  <si>
    <t>SERVICIO DE ASISTENCIA TECNICA DE INGENIERIA EN LA ESPECIALIDAD DE PUENTES, ESTRUCTURAS Y OBRAS DE ARTE PARA LA DIRECCIÓN DE OBRAS, MEMORANDUM Nº 3466 -2021-MTC/20.09, CUADRO COMPARATIVO DE COTIZACIONES - SERVICIOS N° 002-2021-MTC/20.2.1.FRM, MEMORANDUM Nº - 1998 -2021-MTC/20.2, INFORME N° 3711 - 2021-MTC/20.4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EJECUCIÓN DEL SERVICIO SERÁ DE NOVENTA (90) DÍAS CALENDARIOS COMO MÁXIMO, CONTABILIZADOS A PARTIR DEL DÍA SIGUIENTE DE CONFIRMADA LA RECEPCIÓN DE LA ORDEN DEL SERVICIO..   1ER ENTRE. COMO MÁXIMO A LOS TREINTA (30) DÍAS CALENDARIO DE INICIADO EL SERVICIO.  2DO ENTRE. COMO MÁXIMO A LOS SESENTA (60) DÍAS CALENDARIO DE INICIADO EL SERVICIO.  3ER ENTRE. COMO MÁXIMO A LOS NOVENTA (90) DÍAS CALENDARIO DE INICIADO EL SERVICIO.   FORMA DE PAGO: SE EFECTUARA EN TRES (03) ARMADAS, DE ACUERDO A LO INDICADO EN EL NUMERAL ONCE (11) DE LOS TERMINOS DE REFERENCIA.   CERTIFICADO SIAF N°: 3484  SECUENCIA SIAF N° : 02  EXP.N°: I-023616-2021/SEDCEN</t>
  </si>
  <si>
    <t>10407944378 BRAVO MARTINEZ LUIS CARLOS</t>
  </si>
  <si>
    <t>SERVICIO DE CONDUCCIÓN DE CAMIONETA ASIGNADA A LA DIRECCIÓN DE DERECHO DE VÍA EN ACTIVIDADES PARA LA ADQUISICION DE INMUEBLES, MEMORANDUM Nº 491 -2021-MTC/20.11, CUADRO COMPARATIVO DE COTIZACIONES - SERVICIOS N° 041-2021-MTC/20.2.1.DFR, MEMORANDUM Nº 441 -2021-MTC/20.2, INFORME N° 717-2021-MTC/20.4,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CIENTO SETENTA (170 DÍAS) CALENDARIOS COMO MÁXIMO, CONTADOS A PARTIR DEL DÍA SIGUIENTE DE CONFIRMADA LA RECEPCIÓN DE LA ORDEN DE SERVICIO HASTA LA CONFORMIDAD DE PRESTACIÓN DE PAGO.   1ER ENTREGABLE A MÁS TARDAR A LOS 20 DÍAS CALENDARIO DEL INICIO DEL SERVICIO.  2DO ENTREGABLE A LOS 50 DÍAS CALENDARIO DEL INICIO DEL SERVICIO  3ER ENTREGABLE A LOS 80 DÍAS CALENDARIO DEL INICIO DEL SERVICIO.  4TO ENTREGABLE A LOS 110 DÍAS CALENDARIO DEL INICIO DEL SERVICIO.  5TO ENTREGABLE A LOS 140 DÍAS CALENDARIO DEL INICIO DEL SERVICIO.  6TO ENTREGABLE A LOS 170 DÍAS CALENDARIO DEL INICIO DEL SERVICIO.   FORMA DE PAGO: SE EFECTUARA EN SEIS (06) ARMADAS DE ACUERDO A LO INDICADO EN EL NUMERAL DOCE (12) DE LOS TERMINOS DE REFERENCIA.   CERTIFICADO SIAF N°: 1066  SECUENCIA SIAF N° : 02  EXP.N°: I-003204-2021/SEDCEN</t>
  </si>
  <si>
    <t>10101464712 DOMINGUEZ ESPINOZA HERBERT LAURO</t>
  </si>
  <si>
    <t>SERVICIO DE VIDEO CONFERENCIA POR INTERNET PARA UNIDADES ZONALES Y DIRECCION DE OBRAS, MEMORÁNDUM Nº 0105-2021-MTC/20.6., CUADRO COMPARATIVO DE COTIZACIONES - SERVICIOS N°041-2021-MTC/20.2.1 ODSC, MEMORANDUM Nº - 01067 -2021-MTC/20.2, INFORME N° 1990 - 2021-MTC/20.4,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TRESCIENTOS SESENTA Y CINCO (365) DIAS CALENDARIO EL CUAL INICIA AL DIA SIGUIENTE DE LA CONFIRMACION Y RECEPCION DE LA ORDEN DE SERVICIO.  FORMA DE PAGO : SE EFECTUARA EN UNA (01) ARMADA DE ACUERDO A LO INDICADO EN EL NUMERAL ONCE (11) DE LOS TERMINOS DE REFERENCIA.  CERTIFICADO SIAF N° : 2399  SECUENCIA SIAF N° : 2  EXP.N° : I-07152-2021/SEDCEN</t>
  </si>
  <si>
    <t>20601770114 CLOUDATEL SOLUTIONS S.A.C.</t>
  </si>
  <si>
    <t>SERVICIO ESPECIALIZADO EN TRAZO TOPOGRÁFICO Y DISEÑO GEOMÉTRICO VIAL, PARA LA PRESTACIÓN ADICIONAL DE OBRA N°05 DEL PROYECTO MEJORAMIENTO DE LA CARRETERA OYÓN - AMBO, TRAMO I: OYÓN - DESVÍO CERRO DE PASCO A CARGO DE LA DIRECCIÓN DE OBRAS, MEMO Nº 2945 -2021-MTC/20.9, CUADRO COMPARATIVO DE COTIZACIONES - SERVICIOS N° 124-2021-MTC/20.2.1.VAQC, MEMO Nº - 1717 -2021-MTC/20.2, INFORME N° 3299 - 2021-MTC/20.4,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SESENTA (60) DIAS CALENDARIO EL CUAL INICIA AL DIA SIGUIENTE DE LA CONFIRMACION Y RECEPCION DE LA ORDEN DE SERVICIO.   1ER INF. A LOS TREINTA (30) DÍAS DEL INICIO DEL SERVICIO  2DO INF. A LOS SESENTA (60) DÍAS DEL INICIO DEL SERVICIO   FORMA DE PAGO : SE EFECTUARA EN DOS (02) ARMADAS IGUALES DE ACUERDO A LO INDICADO EN EL NUMERAL ONCE (11) DE LOS TERMINOS DE REFERENCIA.   CERTIFICADO SIAF N° : 3217  SECUENCIA SIAF N° : 2  EXP.N° : I-020047-2021/SEDCEN</t>
  </si>
  <si>
    <t>10400356934 BOTTONI VARILLAS MISAEL ONESIMO</t>
  </si>
  <si>
    <t>SERVICIO DE ELABORACIÓN DE INFORMES TÉCNICOS DE TASACIÓN DE LOS AFECTADOS POR EL DERECHO DE VÍA DEL TRAMO CASMA - CHIMBOTE, KILÓMETROS DEL 382+500 AL 415+500, MEMORANDUM Nº 5960 -2021-MTC/20.11, CUADRO COMPARATIVO DE COTIZACIONES SERVICIOS N° 145-2021-MTC/20.2.1.JCUD, MEMORANDUM Nº - 2050 -2021-MTC/20.2, INFORME N° 4397 -2021-MTC/20.4, CERT DE CREDITO PPTAL, SEGUN LOS TERMINOS DE RFERENCIA.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QUINCE (15) DIAS CALENDARIO EL CUAL INICIA AL DIA SIGUIENTE DE LA CONFIRMACION Y RECEPCION DE LA ORDEN DE SERVICIO.  FORMA DE PAGO : SE EFECTUARA EN UNA (01) ARMADA DE ACUERDO A LO INDICADO EN EL NUMERAL ONCE (12) DE LOS TERMINOS DE REFERENCIA.  CERTIFICADO SIAF N° : 3804  SECUENCIA SIAF N° : 3  EXP.N° : I-023516-2021/SEDCEN</t>
  </si>
  <si>
    <t>10072680559 PEREZ CONTRERAS ROMIRIS BEATRIZ</t>
  </si>
  <si>
    <t>"SERVICIO DE GESTIÓN Y SEGUIMIENTO EN CAMPO PARA EL MONITOREO DEL TRAZO DEL DERECHO DE VÍA DEL PROYECTO: REHABILITACIÓN Y MEJORAMIENTO DE LA CARRETERA ICA - LOS MOLINOS - TAMBILLOS TRAMO: KM. 19+700 AL KM. 33+500", INFORME N 111-2021/CLS.164-MTC/20.11.2/, MEMORÁNDUM 11461-2021-MTC/20.11, MEMORÁNDUM 2400-2021-MTC/20.5, CUADRO COMPARATIVO DE COTIZACIONES - LOCACION DE SERVICIO N° 027-2021-MTC/20.2.1.DLOH, MEMORÁNDUM 4165-2021-MTC/20.2, INFORME N°6648-2021-MTC/20.4, CERTIFICADO DE CRÉDITO PRESUPUESTARIO, SEGÚN LOS TÉRMINOS DE REFERENCIAS.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EJECUCIÓN: VEINTICINCO (25) DÍAS CALENDARIO, CONTABILIZADOS A PARTIR DEL DÍA SIGUIENTE DE CONFIRMADA LA RECEPCIÓN DE LA ORDEN DE SERVICIO.   ENTREGABLE:  UNICO ENTREGABLE: COMO MÁXIMO A LOS VEINTICINCO (25) DÍAS CALENDARIO DE INICIADO EL SERVICIO.  FORMA DE PAGO: SE EFECTUARA EN UNA (01) ARMADA DE ACUERDO A LO INDICADO EN EL NUMERAL TRECE (13) DE LOS TÉRMINOS DE REFERENCIA.   CERTIFICADO SIAF N°: 4877  SECUENCIA SIAF N°: 2  EXP.N°: I-045468-2021/SEDCEN</t>
  </si>
  <si>
    <t>20604865337 ARQPLANE SAC</t>
  </si>
  <si>
    <t>SERVICIO DE AUXILIAR ADMINISTRATIVO DE OFICINA PACRI EN CAMPO PARA EL PROYECTO: REHABILITACIÓN Y MEJORAMIENTO DE LA CARRETERA PATAHUASI - YAURI - SICUANI; TRAMO: COLPAHUAYCO - LANGUI, MEMORANDUM Nº 3332 -2021-MTC/20.11, CUADRO COMPARATIVO DE COTIZACIONES - SERVICIOS N° 099-2021-MTC/20.2.1.DFR, MEMORANDUM Nº - 1291 -2021-MTC/20.2, INFORME N° 2707-2021-MTC/20.4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EJECUCIÓN DEL SERVICIO ES DE CIENTO CINCUENTA (150) DÍAS CALENDARIO COMO MÁXIMO, CONTADOS A PARTIR DEL DÍA SIGUIENTE DE RECEPCIONADA Y CONFIRMADA LA ORDEN DE SERVICIO HASTA LA CONFORMIDAD DE LA ÚLTIMA PRESTACIÓN Y PAGO.   1ER ENTR. A LOS 30 DÍAS COMO MÁXIMO.  2DO ENTR. A LOS 60 DÍAS COMO MÁXIMO.  3ER ENTR. A LOS 90 DÍAS COMO MÁXIMO.  4TO ENTR. A LOS 120 DÍAS COMO MÁXIMO.  5TO ENTR. A LOS 150 DÍAS COMO MÁXIMO.   FORMA DE PAGO: SE EFECTUARA EN CINCO (05) ARMADAS, DE ACUERDO A LO INDICADO EN EL NUMERAL ONCE (11) DE LOS TERMINOS DE REFERENCIA.   CERTIFICADO SIAF N°: 2780  SECUENCIA SIAF N° : 02  EXP.N°: I-008913-2021/SEDCEN</t>
  </si>
  <si>
    <t>10703712296 CHARIARSE ALVAREZ WINNY</t>
  </si>
  <si>
    <t>SERVICIO LEGAL PARA LAS GESTIONES EN LA LIBERACIÓN Y ADQUISICIÓN DE PREDIOS (TRATO DIRECTO O EXPROPIACIÓN O TRANSFERENCIA INTERESTATAL) PARA LA EJECUCIÓN DE LA OBRA VIAL, “CORREDOR VIAL INTEROCEÁNICO SUR, PERÚ – BRASIL (URCOS – INAMBARI), TRAMO 2 DEL IIRSA SUR, MEMORANDUM N° 0058-2021-MTC/20.11, CUADRO COMPARATIVO DE COTIZACIONES - SERVICIOS Nº 039-2021-MTC/20.2.1.MAEG, MEMORANDUM Nº -00382 -2021-MTC/20.2, INFORME N° 913-2021-MTC/20.4,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NOVENTA (90) DIAS CALENDARIO EL CUAL INICIA AL DIA SIGUIENTE DE LA CONFIRMACION Y RECEPCION DE LA ORDEN DE SERVICIO.   1ER INF. A LOS TREINTA (30) DIAS DEL INICIO DEL SERVICIO  2DO INF. A LOS SESENTA (60) DIAS DEL INICIO DEL SERVICIO  3ERO INF. A LOS NOVENTA (90) DIAS DEL INICIO DEL SERVICIO   FORMA DE PAGO : SE EFECTUARA EN TRES (03) ARMADAS DE ACUERDO A LO INDICADO EN EL NUMERAL ONCE (11) DE LOS TERMINOS DE REFERENCIA.   1ER PAGO: SE CANCELARA EL 33% DEL MONTO TOTAL DEL SERVICIO  2DO PAGO: SE CANCELARA EL 33% DEL MONTO TOTAL DEL SERVICIO  3ERO PAGO: SE CANCELARA EL 34% DEL MONTO TOTAL DEL SERVICIO   CERTIFICADO SIAF N° : 1287  SECUENCIA SIAF N° : 2  EXP.N° : I-0329-2021/SEDCEN</t>
  </si>
  <si>
    <t>10453413697 ASCENCIOS DAVILA JORGE LUIS</t>
  </si>
  <si>
    <t>SERVICIO DE SUPERVISIÓN DE INFORMES TÉCNICOS DE TASACIÓN DE LOS AFECTADOS POR EL DERECHO DE VÍA DEL PROYECTO: DV. QUILCA - DV. AREQUIPA (REPARTICIÓN) - DV. MATARANI-DV. MOQUEGUA, KILÓMETROS DEL 954+100 AL 961+660 KM Y DE LOS KILÓMETROS 962+531 AL 1049+062, MEMORANDUM Nº 1128 -2021-MTC/20.11, CUADRO COMPARATIVO DE COTIZACIONES - SERVICIOS N° 044-2021-MTC/20.2.1.JCUD, MEMORANDUM Nº - 00704 -2021-MTC/20.2, INFORME N° 1344 - 2021-MTC/20.4,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TREINTA (30) DÍAS CALENDARIO, QUE SE COMPUTARÁN A PARTIR DEL DÍA SIGUIENTE DE LA CONFORMIDAD DE LA RECEPCIÓN DE LA ORDEN DE SERVICIO.   1ER ENT. A LOS 08 DÍAS CALENDARIO DEL INICIO DEL SERVICIO.  2DO ENT. A LOS 15 DÍAS CALENDARIO DEL INICIO DEL SERVICIO.  3ER ENT. A LOS 30 DÍAS CALENDARIO DEL INICIO DEL SERVICIO.   FORMA DE PAGO: SE EFECTUARA EN TRES (03) ARMADAS DE ACUERDO A LO INDICADO EN EL NUMERAL TRECE (13) DE LOS TERMINOS DE REFERENCIA.  CERTIFICADO SIAF N°: 1834  SECUENCIA SIAF N° : 02  EXP.N°: I-005614-2021/SEDCEN</t>
  </si>
  <si>
    <t>SERVICIO DE ANÁLISIS TÉCNICO Y ATENCIÓN DE INFORMACIÓN DE LA SUBDIRECCIÓN DE CONSERVACIÓN, MEMORANDUM N° 3535 - 2021-MTC/20.13.1, CUADRO COMPARATIVO DE COTIZACIONES - SERVICIOS N° 166-2021-MTC/20.2.1. DFR, MEMORANDUM Nº - 1972 -2021-MTC/20.2, INFORME N° 3637 - 2021-MTC/20.4,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EJECUCIÓN DEL SERVICIO SERÁ DE CIENTO OCHENTA (180) DÍAS CALENDARIOS, EL CUAL INICIARÁ AL DÍA SIGUIENTE DE LA CONFIRMACIÓN DE LA RECEPCIÓN DE LA ORDEN DE SERVICIO.   ENTREGABLE: EL PROVEEDOR DEBERÁ ENTREGAR SEIS (06) ENTREGABLES, DE ACUERDO A LOS TDR   PRIMER ENTREGABLE: A LOS 30 DÍAS COMO MÁXIMO DE INICIADO EL SERVICIO.  SEGUNDO ENTREGABLE; A LOS 60 DÍAS COMO MÁXIMO DE INICIADO EL SERVICIO.  TERCER ENTREGABLE; A LOS 90 DÍAS COMO MÁXIMO DE INICIADO EL SERVICIO.  CUARTO ENTREGABLE; A LOS 120 DÍAS COMO MÁXIMO DE INICIADO EL SERVICIO.  QUINTO ENTREGABLE; A LOS 150 DÍAS COMO MÁXIMO DE INICIADO EL SERVICIO.  SEXTO ENTREGABLE; A LOS 180 DÍAS COMO MÁXIMO DE INICIADO EL SERVICIO.   FORMA DE PAGO: SE EFECTUARÁ EN SEIS (06) ARMADAS, DE ACUERDO A LO INDICADO EN EL NUMERAL ONCE (11) DE LOS TERMINOS DE REFERENCIA.   CERTIFICADO SIAF N°: 3411  SECUENCIA SIAF N° 03  EXP.N°: I-023132-2021/SEDCEN</t>
  </si>
  <si>
    <t>10759510653 RAMOS TORRES YURIKO CECILIA</t>
  </si>
  <si>
    <t>SERVICIO DE ASISTENCIA ADMINISTRATIVA PARA LA COORDINACIÓN Y SEGUIMIENTO A LA IMPLEMENTACIÓN DEL MODELO DE INTEGRIDAD Y LUCHA CONTRA LA CORRUPCION PARA LA SECRETARÍA TÉCNICA, MEMORANDUM Nº 898 -2021-MTC/20.7, CUADRO COMPARATIVO DE COTIZACIONES - SERVICIOS N° 175-2021-MTC/20.2.1.VAQC, MEMORANDUM Nº 2337 -2021-MTC/20.2, INFORME N° 4201 -2021-MTC/20.4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EJECUCIÓN DEL SERVICIO SERÁ DE CIENTO SESENTA Y CINCO (165) DÍAS CALENDARIOS, EL CUAL INICIARÁ AL DÍA SIGUIENTE DE LA CONFIRMACIÓN DE LA RECEPCIÓN DE LA ORDEN DE SERVICIO.   1ER ENTRE. A LOS 25 DÍAS CALENDARIO DE INICIADO EL SERVICIO.  2DO ENTRE. A LOS 45 DÍAS CALENDARIO DE INICIADO EL SERVICIO.  3ER ENTRE. A LOS 75 DÍAS CALENDARIO DE INICIADO EL SERVICIO.  4TO ENTRE. A LOS 105 DÍAS CALENDARIO DE INICIADO EL SERVICIO.  5TO ENTRE. A LOS 135 DÍAS CALENDARIO DE INICIADO EL SERVICIO.  6TO ENTRE. A LOS 165 DÍAS CALENDARIO DE INICIADO EL SERVICIO.   FORMA DE PAGO: SE EFECTUARA EN SEIS (06) ARMADAS, DE ACUERDO A LO INDICADO EN EL NUMERAL ONCE (11) DE LOS TRMINOS DE REFERENCIA.   CERTIFICADO SIAF N°: 3751  SECUENCIA SIAF N° : 02  EXP.N°: I-026172-2021/SEDCEN</t>
  </si>
  <si>
    <t>10701255351 MARTEL MERINO CESAR GIANCARLO</t>
  </si>
  <si>
    <t>CONTRATACION DEL SERVICIO DE ANALISIS TÉCNICO DE INGENIERIÍA PARA EL ÁREA DE PROYECTOS DE LA SUBDIRECCIÓN DE CONSERVACIÓN, MEMORANDUM NO. 049 - 2021-MTC/20.13, CUADRO COMPARATIVO DE COTIZACIONES - SERVICIOS N° 049-2021-MTC/20.2.1.DFR, MEMORANDUM Nº -00537-2021-MTC/20.2, INFORME N° 987-2021-MTC/20.4,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CIENTO SETENTA (170) DÍAS CALENDARIOS, EL CUAL INICIARÁ AL DÍA SIGUIENTE DE LA CONFIRMACIÓN DE LA RECEPCIÓN DE LA ORDEN DE SERVICIO.   1ER ENT. A LOS 20 DÍAS COMO MÁXIMO DE INICIADO EL SERVICIO.  2DO ENT. A LOS 50 DÍAS COMO MÁXIMO DE INICIADO EL SERVICIO.  3ER ENT. A LOS 80 DÍAS COMO MÁXIMO DE INICIADO EL SERVICIO.  4TO ENT. A LOS 110 DÍAS COMO MÁXIMO DE INICIADO EL SERVICIO.  5TO ENT. A LOS 140 DÍAS COMO MÁXIMO DE INICIADO EL SERVICIO.  6TO ENT. A LOS 170 DÍAS COMO MÁXIMO DE INICIADO EL SERVICIO.    FORMA DE PAGO: SE EFECTUARA EN SEIS (06) ARMADAS DE ACUERDO A LO INDICADO EN EL NUMERAL ONCE (11) DE LOS TERMINOS DE REFERENCIA.  CERTIFICADO SIAF N°: 1461  SECUENCIA SIAF N° : 02  EXP.N°: I-004460-2021/SEDCEN</t>
  </si>
  <si>
    <t>10707588620 RAMIREZ ARCE JIMMY ALEXANDER</t>
  </si>
  <si>
    <t>CONTRATACIÓN DEL SERVICIO ESPECIALIZADO EN HIDROLOGÍA E HIDRÁULICA, PARA LA PRESTACIÓN ADICIONAL DE OBRA N°04 DEL PROYECTO MEJORAMIENTO DE LA CARRETERA OYÓN - AMBO, TRAMO I: OYÓN - DESVÍO CERRO DE PASCO A CARGO DE LA DIRECCIÓN DE OBRAS, MEMORANDUM Nº 091 -2021-MTC/20.9, CUADRO COMPARATIVO DE COTIZACIONES - SERVICIOS N° 014-2021-MTC/20.2.1.DFR, MEMORANDUM Nº-00291 -2021-MTC/20.2, INFORME N° 295 -2021-MTC/20.4,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SESENTA (60) DÍAS CALENDARIOS COMO MÁXIMO, CONTADOS A PARTIR DEL DÍA SIGUIENTE DE CONFIRMADA LA RECEPCIÓN DE LA ORDEN DE SERVICIO HASTA LA CONFORMIDAD DE LA PRESTACIÓN Y PAGO.   FORMA DE PAGO: SE EFECTUARA EN DOS (02) ARMADAS DE ACUERDO A LO INDICADO EN EL NUMERAL ONCE (11) DE LOS TERMINOS DE REFERENCIA.  CERTIFICADO SIAF N°: 631  SECUENCIA SIAF N° : 02  EXP.N°: I-000781-2021/SEDCEN</t>
  </si>
  <si>
    <t>10461899019 MAYO CASAS CRISTHIAN CIRO</t>
  </si>
  <si>
    <t>SERVICIO DE ELABORACIÓN DE EXPEDIENTE TÉCNICO PARA LA REUBICACIÓN DE LAS REDES ELÉCTRICAS EN MEDIA Y BAJA TENSIÓN Y CONEXIONES DOMICILIARIAS, UBICADO EN EL EVITAMIENTO VIRÚ, COMPRENDIDAS EN LAS PROGRESIVAS KM. 512+166 AL KM. 528+657, EN LA ZONA DE CONCESIÓN DE LA EMPRESA DE SERVICIO PÚBLICO  HIDRANDINA, PROYECTO RED VÍAL N° 4: TRAMO PATIVILCA – SANTA TRUJILLO Y PUERTO SALAVERRY – EMPALME PN1N.,INFORME Nº 00145 -2021-MTC/20.2.1.3, MEMO N° 6821 -2021-MTC/20.11, INF N° 329-2021-MTC/20.11.1/CECS, INF N° 3499 -2021-MTC/20.4, CERT DE CREDITO PPTAL.   REFERENCIA A LA ORDEN DE SERVICIO 1329 CON FECHA 04/09/2020   CERTIFICADO SIAF N° : 3241  SECUENCIA SIAF N° : 2  EXP.N° : I-026620-2021/SEDCEN</t>
  </si>
  <si>
    <t>20395231325 CHIRIQUE HNOS Y CIA CONTRAT GRALES S.A.</t>
  </si>
  <si>
    <t>SERVICIO DE APOYO EN CARPINTERIA PARA LA COORDINACION DE SERVICIOS DE PROVIAS NACIONAL DEL AREA DE LOGISTICA, MEMORÁNDUM Nº 066 -2020-MTC/20.2.1, CUADRO COMPARATIVO DE COTIZACIONES - SERVICIOS N°006-2021-MTC/20.2.1 ODSC, MEMORANDUM Nº -00107-2021-MTC/20.2, INFORME N° 098 -2021-MTC/20.4,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CIENTO SETENTA (170) DIAS CALENDARIO EL CUAL INICIA AL DIA SIGUIENTE DE LA CONFIRMACION Y RECEPCION DE LA ORDEN DE SERVICIO.   1ER INF. A LOS VEINTE (20) DIAS DEL INICIO DEL SERVICIO  2DO INF. A LOS CINCUENTA (50) DIAS DEL INICIO DEL SERVICIO  3ERO INF. A LOS OCHENTA (80) DIAS DEL INICIO DEL SERVICIO  4TO INF. A LOS CIENTO DIEZ (110) DIAS DEL INICIO DEL SERVICIO  5TO INF. A LOS CIENTO CUARENTA (140) DIAS DEL INICIO DEL SERVICIO  6TO INF. A LOS CIENTO SETENTA (170) DIAS DEL INICIO DEL SERVICIO   FORMA DE PAGO : SE EFECTUARA EN SEIS (06) ARMADAS IGUALES DE ACUERDO A LO INDICADO EN EL NUMERAL ONCE (11) DE LOS TERMINOS DE REFERENCIA.   CERTIFICADO SIAF N° : 139  SECUENCIA SIAF N° : 2  EXP.N° : I-00654-2021/SEDCEN</t>
  </si>
  <si>
    <t>10409724944 MARTINEZ MACHACA RICARDO RAFAEL</t>
  </si>
  <si>
    <t>SERVICIO DE APOYO EN MANTENIMIENTO Y ACONDICIONAMIENTO DE LAS INSTALACIONES DE AGUA Y DESAGUE PARA LA COORDINACION DE SERVICIOS DE PROVIAS NACIONAL DEL AREA DE LOGISTICA, MEMO Nº 064 -2020-MTC/20.2.1, CUADRO COMPARATIVO DE COTIZACIONES - SERVICIOS N°005-2021-MTC/20.2.1 ODSC, MEMORANDUM Nº -00092-2021-MTC/20.2, INFORME N° 219 -2021-MTC/20.4,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CIENTO SETENTA (170) DIAS CALENDARIO EL CUAL INICIA AL DIA SIGUIENTE DE LA CONFIRMACION Y RECEPCION DE LA ORDEN DE SERVICIO.   1ER INF. A LOS VEINTE (20) DIAS DEL INICIO DEL SERVICIO  2DO INF. A LOS CINCUENTA (50) DIAS DEL INICIO DEL SERVICIO  3ERO INF. A LOS OCHENTA (80) DIAS DEL INICIO DEL SERVICIO  4TO INF. A LOS CIENTO DIEZ (110) DIAS DEL INICIO DEL SERVICIO  5TO INF. A LOS CIENTO CUARENTA (140) DIAS DEL INICIO DEL SERVICIO  6TO INF. A LOS CIENTO SETENTA (170) DIAS DEL INICIO DEL SERVICIO   FORMA DE PAGO : SE EFECTUARA EN SEIS (06) ARMADAS IGUALES DE ACUERDO A LO INDICADO EN EL NUMERAL ONCE (11) DE LOS TERMINOS DE REFERENCIA.   CERTIFICADO SIAF N° : 475  SECUENCIA SIAF N° : 2  EXP.N° : I-00653-2021/SEDCEN</t>
  </si>
  <si>
    <t>10337266695 RODRIGUEZ DETQUIZAN APOLINAR</t>
  </si>
  <si>
    <t>SERVICIO DE EVALUACION DE SUELOS PARA LA CONSTRUCCION DE BADENES Y LOSAS RIGIDAS DE TRAMO DEL KM 100+000 AL KM 153+350 DE LA CARRETERA MOQUEGUA-OMATE-AREQUIPA DE 18 SECTORES IDENTIFICADOS PARA EL DISEÑO DE BADENES Y LOSAS RÍGIDAS, QUE FORMAN PARTE DEL PAO N° 13, MEMORANDUM N° 464-2021-MTC/20.12, CUADRO COMPARATIVO DE COTIZACIONES - SERVICIOS N° 057-2021-MTC/20.2.1.VAQC, MEMORANDUM Nº -01072-2021-MTC/20.2, INFORME N° 2069 - 2021-MTC/20.4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EL PLAZO DE EJECUCIÓN DEL SERVICIO SERÁ DE TREINTA (30) DÍAS CALENDARIOS, EL PLAZO SE INICIA AL DÍA SIGUIENTE DE RECEPCIONADA LA ORDEN DE SERVICIO.   FORMA DE PAGO: SE EFECTUARA EN UNA (01) ARMADA DE ACUERDO A LO INDICADO EN EL NUMERAL DOCE (11) DE LOS TERMINOS DE REFERENCIA.  CERTIFICADO SIAF N°: 2453  SECUENCIA SIAF N° : 02  EXP.N°: I-010459-2021/SEDCEN</t>
  </si>
  <si>
    <t>20606396997 EJP INGENIERIA &amp; PROYECTOS SAC</t>
  </si>
  <si>
    <t>CONTRATACION DE SERVICIO DE ASISTENCIA TECNICA DE LOS PROCEDIMIENTOS DE SELECCIÓN A CARGO DE LA COORDINACIÓN DE ADQUISICIONES DE LOGÍSTICA, MEMORANDUM Nº 1681 -2021-MTC/20.2.1, CUADRO COMPARATIVO DE COTIZACIONES - SERVICIOS N° 089-2021-MTC/20.2.1.WMG, MEMORANDUM Nº - 1708 -2021-MTC/20.2, INFORME N° 3263 - 2021-MTC/20.4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EJECUCIÓN ES DE NOVENTA (90) DÍAS CALENDARIOS, CONTABILIZADOS A PARTIR DEL DÍA SIGUIENTE DE LA CONFIRMACIÓN DE LA RECEPCIÓN DE LA ORDEN DE SERVICIO HASTA LA CONFORMIDAD DE LA ÚLTIMA PRESTACIÓN Y PAGO..   1ER ENTR. COMO MÁXIMO A LOS 30 DÍAS CALENDARIO DE INICIADO EL SERVICIO.  2DO ENTR. COMO MÁXIMO A LOS 60 DÍAS CALENDARIO DE INICIADO EL SERVICIO.  3ER ENTR. COMO MÁXIMO A LOS 90 DÍAS CALENDARIO DE INICIADO EL SERVICIO.   FORMA DE PAGO: SE EFECTUARA EN TRES (03) ARMADAS, DE ACUERDO A LO INDICADO EN EL NUMERAL ONCE (11) DE LOS TERMINOS DE REFERENCIA.   CERTIFICADO SIAF N°: 3196  SECUENCIA SIAF N° : 02  EXP.N°: I-018792-2021/SEDCEN</t>
  </si>
  <si>
    <t>10412201707 SARMIENTO CORTEZ OSCAR DAVID</t>
  </si>
  <si>
    <t>SERVICIO DE ASISTENCIA TECNICA EN PROCESOS DE ADMINISTRACIÓN DE CONTRATOS PARA LA DIRECCIÓN DE OBRAS, MEMORÁNDUM N° 3723 -2021-MTC/20.9, CUADRO COMPARATIVO DE COTIZACIONES - SERVICIO N°00176- 2021-MTC/20.2.1 DFR, MEMORANDUM Nº 2187 -2021-MTC/20.2, INFORME N° 3947 - 2021-MTC/20.4,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NOVENTA (90) DIAS CALENDARIO EL CUAL INICIA AL DIA SIGUIENTE DE LA CONFIRMACION Y RECEPCION DE LA ORDEN DE SERVICIO.   1ER INF. A LOS TREINTA (30) DÍAS DEL INICIO DEL SERVICIO  2DO INF. A LOS SESENTA (60) DÍAS DEL INICIO DEL SERVICIO  3ERO INF. A LOS NOVENTA (90) DÍAS DEL INICIO DEL SERVICIO   FORMA DE PAGO : SE EFECTUARA EN TRES (03) ARMADAS IGUALES DE ACUERDO A LO INDICADO EN EL NUMERAL ONCE (11) DE LOS TERMINOS DE REFERENCIA.   CERTIFICADO SIAF N° : 3619  SECUENCIA SIAF N° : 2  EXP.N° : I-025452-2021/SEDCEN</t>
  </si>
  <si>
    <t>10474690372 ALVARADO MOGOLLON JAVIER GUILLERMO</t>
  </si>
  <si>
    <t>SERVICIO DE REVISIÓN DE EXPEDIENTES DE RECONOCIMIENTO DE CRÉDITO DEVENGADO DE UNIDADES ZONALES DE PROVIAS NACIONAL, MEMORANDUM Nº 1978-2021-MTC/20.5, CUADRO COMPARATIVO DE COTIZACIONES - SERVICIOS N°0018-2021-MTC/20.2.1 - EOR, MEMO Nº 1978 -2021-MTC/20.5, MEMORANDUM Nº 3632 -2021-MTC/20.2, INFORME N° 5751 - 2021-MTC/20.4,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SESENTA Y CINCO (65) DIAS CALENDARIO COMO MAXIMO, CONTADOS A PARTIR DEL DIA SIGUIENTE DE LA CONFIRMACION Y RECEPCION DE LA ORDEN DE SERVICIO.   1ER INF. COMO MÁXIMO A LOS 35 DÍAS CALENDARIO DE  INICIADO EL SERVICIO COMO MÁXIMO   2DO INF. COMO MÁXIMO A LOS 65 DÍAS CALENDARIO DE  INICIADO EL SERVICIO COMO MÁXIMO   FORMA DE PAGO : SE EFECTUARA EN DOS (02) ARMADAS DE ACUERDO A LO INDICADO EN EL NUMERAL ONCE (11) DE LOS TERMINOS DE REFERENCIA.   CERTIFICADO SIAF N° : 4454  SECUENCIA SIAF N° : 2  EXP.N° : I-041343-2021/SEDCEN</t>
  </si>
  <si>
    <t>10424425104 PEREZ DOMINGUEZ PAULA ELIZABETH</t>
  </si>
  <si>
    <t>SERVICIO DE ASISTENCIA TECNICA PARA LOS ACTOS PREPARATORIOS DE LOS PROCEDIMIENTOS DE CONTRATACIÓN DE BIENES, SERVICIOS Y OBRAS A CARGO DEL EQUIPO DE PROCESOS DE SELECCIÓN, MEMO N° 3964-2021-MTC/20.2.1, MEMORANDUM N° 3507-2021-MTC/20.2, CUADRO COMPARATIVO DE COTIZACIONES - LOCACION DE SERVICIOS N° 080-2021-MTC/20.2.1.FRM, MEMO Nº01975-2021-MTC/20.5, MEMORANDUM Nº 3628 -2021-MTC/20.2, INFORME N° 5755 - 2021-MTC/20.4,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SESENTA Y CINCO (65) DIAS CALENDARIO COMO MAXIMO, CONTADOS A PARTIR DEL DIA SIGUIENTE DE LA CONFIRMACION Y RECEPCION DE LA ORDEN DE SERVICIO.   1ER INF. COMO MÁXIMO A LOS 35 DÍAS CALENDARIO DE  INICIADO EL SERVICIO COMO MÁXIMO   2DO INF. COMO MÁXIMO A LOS 65 DÍAS CALENDARIO DE  INICIADO EL SERVICIO COMO MÁXIMO   FORMA DE PAGO : SE EFECTUARA EN DOS (02) ARMADAS DE ACUERDO A LO INDICADO EN EL NUMERAL ONCE (11) DE LOS TERMINOS DE REFERENCIA.   CERTIFICADO SIAF N° : 4450  SECUENCIA SIAF N° : 2  EXP.N° : I-0041344-2021/SEDCEN</t>
  </si>
  <si>
    <t>10081636121 MONTESINOS CHAMPION CRISTIAN ESTEBAN</t>
  </si>
  <si>
    <t>SERVICIO DE GESTION DE LOS ACTOS PREPARATORIOS Y ETAPA DE SELECCIÓN PARA LOS PROCEDIMIENTOS DE SELECCION REQUERIDOS POR LA DIRECCION DE DERECHO DE VÍA A CARGO DEL EQUIPO DE ADQUISICIONES.  MEMORÁNDUM Nº 3956-2021-MTC/20.2.1; MEMORÁNDUM Nº 1981-2021-MTC/20.5; MEMORANDUM Nº 3635 -2021-MTC/20.2; INFORME N° 5770 - 2021-MTC/20.4; CERT PPTAL; SEGUN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65 DÍAS CALENDARIOS COMO MÁXIMO, CONTADOS A PARTIR DEL DÍA SIGUIENTE DE CONFIRMADA LA RECEPCIÓN DE LA ORDEN DE SERVICIO.   1ER INF. COMO MAXIMO A LOS 35 DIAS CALENDARIO DE INICIADO EL SERVICIO COMO MAXIMO  2DO INF. COMO MAXIMO A LOS 65 DIAS CALENDARIO DE INICIADO EL SERVICIO COMO MAXIMO   FORMA DE PAGO: EL PAGO SE EFECTUARÁ EN DOS (02) ARMADAS DE ACUERDO AL MONTO DE LA PROPUESTA ECONÓMICA DEL POSTOR ADJUDICADO, SEGUNA LO INDICADO EN EL NUMERAL ONCE (11) DE LOS TERMINOS DE REFERENCIA.   1ER PAGO. 55% DEL MONTO TOTAL DE LA PRESTACION  2DO PAGO. 45% DEL MONTO TOTAL DE LA PRESTACION   CERTIFICADO SIAF N°: 4460  SECUENCIA SIAF N° : 02  EXP.N°: I-041144-2021/SEDCEN</t>
  </si>
  <si>
    <t>10413494589 BLAS ZAPATA LILIAM MILUSKA</t>
  </si>
  <si>
    <t>CONTRATACIÓN DE SERVICIO DE ANALISIS Y SEGUIMIENTO DEL PRESUPUESTO ASIGNADO A LA OFICINA DE ADMINISTRACION  MEMORANDUM N° 3479 -2021-MTC/20.2; MEMORANDUM Nº 1985-2021-MTC/20.5; MEMORANDUM Nº 3638 -2021-MTC/20.2; INFORME N° 5774 -2021-MTC/20.4; CERT PPTAL; SEGUN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65 DÍAS CALENDARIOS COMO MÁXIMO, CONTADOS A PARTIR DEL DÍA SIGUIENTE DE CONFIRMADA LA RECEPCIÓN DE LA ORDEN DE SERVICIO.   1ER INF. COMO MAXIMO A LOS 35 DIAS CALENDARIO DE INICIADO EL SERVICIO COMO MAXIMO  2DO INF. COMO MAXIMO A LOS 65 DIAS CALENDARIO DE INICIADO EL SERVICIO COMO MAXIMO   FORMA DE PAGO: EL PAGO SE EFECTUARÁ EN DOS (02) ARMADAS DE ACUERDO AL MONTO DE LA PROPUESTA ECONÓMICA DEL POSTOR ADJUDICADO, SEGUNA LO INDICADO EN EL NUMERAL ONCE (11) DE LOS TERMINOS DE REFERENCIA.   1ER PAGO. 55% DEL MONTO TOTAL DE LA PRESTACION  2DO PAGO. 45% DEL MONTO TOTAL DE LA PRESTACION   CERTIFICADO SIAF N°: 4463  SECUENCIA SIAF N° : 02  EXP.N°: I-041674-2021/SEDCEN</t>
  </si>
  <si>
    <t>10405398716 CASTILLO DIAZ ANDY WILLIAM</t>
  </si>
  <si>
    <t>SERVICIO DE PUBLICACION DE RM N° 764-2021-MTC/01.02, RM N° 812-2021-MTC/01.02, RM N° 827-2021-MTC/01.02, RM N° 829-2021-MTC/01.02,  RM N° 834-2021-MTC/01.02, RM N° 870-2021-MTC/01.02, MEMORÁNDUM Nº 10051 -2021-MTC/20.11, INF N° 5256-2021-MTC/20.4, CERT DE CREDITO PPTAL.   CERTIFICADO SIAF N° : 1711  SECUENCIA SIAF N° : 9  EXP.N° : I-031494-2021/SEDCEN</t>
  </si>
  <si>
    <t>20100072751 EMPRESA PERUANA DE SERVICIOS EDITORIALES S.A.</t>
  </si>
  <si>
    <t>SERVICIO PARA ELABORACIÓN DE SESENTA (60) TASACIONES DE LOS INMUEBLES AFECTADOS POR EL DERECHO DE VÍA DE LA OBRA: MEJORAMIENTO DE LA CARRETERA HUÁNUCO CONOCOCHA, SECTOR HUÁNUCO – LA UNIÓN – HUALLANCA, RUTA PE-3N, REGIÓN HUÁNUCO,TRAMO III., MEMO Nº 2242 -2021-MTC/20.11, CUADRO COMPARATIVO DE COTIZACIONES - SERVICIOS N° 081-2021-MTC/20.2.1.JCUD, MEMO Nº - 1361 -2021-MTC/20.2, INFORME N° 2967 -2021-MTC/20.4,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QUINCE (15) DIAS CALENDARIO EL CUAL INICIA AL DIA SIGUIENTE DE LA CONFIRMACION Y RECEPCION DE LA ORDEN DE SERVICIO.  FORMA DE PAGO : SE EFECTUARA EN UNA (01) ARMADA DE ACUERDO A LO INDICADO EN EL NUMERAL TRECE (13) DE LOS TERMINOS DE REFERENCIA.   CERTIFICADO SIAF N° : 2993  SECUENCIA SIAF N° : 2  EXP.N° : I-09578-2021/SEDCEN</t>
  </si>
  <si>
    <t>20520832069 CALA CONSTRUCTORA E INMOBILIARIA S.A.C.</t>
  </si>
  <si>
    <t>CONTRATACIÓN DEL SERVICIO DE VERIFICACIÓN DE VUELOS FOTOGRAMÉTRICOS E IMPLEMENTACIÓN BIM EN INFRAESTRUCTURA; MEMORÁNDUM Nº 5117 -2021-MTC/20.9; CUADRO COMPARATIVO DE COTIZACIONES - SERVICIOS N° 209-2021-MTC/20.2.1.JCUD; MEMORÁNDUM Nº 1507-2021-MTC/20.5; MEMORANDUM Nº 3023 -2021-MTC/20.2; INFORME N° 5028 -2021-MTC/20.4,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NOVENTA (90) DIAS CALENDARIO EL CUAL INICIA AL DIA SIGUIENTE DE LA CONFIRMACION Y RECEPCION DE LA ORDEN DE SERVICIO.   1ER INF. A LOS TREINTA (30) DÍAS DEL INICIO DEL SERVICIO  2DO INF. A LOS SESENTA (60) DÍAS DEL INICIO DEL SERVICIO  3ERO INF. A LOS NOVENTA (90) DÍAS DEL INICIO DEL SERVICIO   FORMA DE PAGO : SE EFECTUARA EN TRES (03) ARMADAS IGUALES DE ACUERDO A LO INDICADO EN EL NUMERAL ONCE (11) DE LOS TERMINOS DE REFERENCIA.   CERTIFICADO SIAF N° : 4125  SECUENCIA SIAF N° : 2  EXP.N° : I-035184-2021/SEDCEN</t>
  </si>
  <si>
    <t>10470930468 CHACON QUILLAY MICHAEL JHONATHAN</t>
  </si>
  <si>
    <t>SERVICIO EN CUANTIFICACIÓN Y ESTIMACIÓN DE COSTOS – BIM 5D, MEMORÁNDUM Nº 5242 -2021-MTC/20.9, MEMORÁNDUM Nº 1512-2021-MTC/20.5, MEMORÁNDUM Nº 5123 -2021-MTC/20.9, CUADRO COMPARATIVO DE COTIZACIONES - SERVICIOS N°60 -2021-MTC/20.2.1.JMMM, MEMORANDUM Nº 3094 -2021-MTC/20.2, INFORME N° 5116 - 2021-MTC/20.4,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NOVENTA (90) DIAS CALENDARIO COMO MAXIMO EL CUAL INICIA AL DIA SIGUIENTE DE LA CONFIRMACION Y RECEPCION DE LA ORDEN DE SERVICIO.   1ER INF. A LOS TREINTA (30) DÍAS DEL INICIO DEL SERVICIO  2DO INF. A LOS SESENTA (60) DÍAS DEL INICIO DEL SERVICIO  3ERO INF. A LOS NOVENTA (90) DÍAS DEL INICIO DEL SERVICIO   FORMA DE PAGO : SE EFECTUARA EN TRES (03) ARMADAS IGUALES DE ACUERDO A LO INDICADO EN EL NUMERAL ONCE (11) DE LOS TERMINOS DE REFERENCIA.   CERTIFICADO SIAF N° : 4173  SECUENCIA SIAF N° : 2  EXP.N° : I-035196-2021/SEDCEN</t>
  </si>
  <si>
    <t>10458040007 BARRETO LA TORRE LIZ VANESSA</t>
  </si>
  <si>
    <t>SERVICIO DE ACTUALIZACIÓN DE PRESUPUESTO DE EXPEDIENTES TÉCNICOS DE REDES ELÉCTRICAS CORRESPONDIENTES AL PROYECTO RED VÍAL 4, PATIVILCA - SANTA TRUJILLO Y PUERTO SALAVERRY - EMPALME PN1N,INF Nº 00143-2021-MTC/20.2.1.3,MEMO N° 6637 -2021-MTC/20.11,INF N° 330-2021-MTC/20.11.1, INF N° 3499 -2021-MTC/20.4, CERT DE CREDITO PPTAL.   REFERENCIA A LA ORDEN DE SERVICIO 1475 CON FECHA 24/09/2020  CERTIFICADO SIAF N° : 3242  SECUENCIA SIAF N° : 2  EXP.N° : I-025840-2021/SEDCEN</t>
  </si>
  <si>
    <t>10426790411 VASQUEZ QUISPE IVAN</t>
  </si>
  <si>
    <t>SERVICIO TECNICO PARA ATENCION A REQUERIMIENTOS DE USUARIOS DE PROVIAS NACIONAL A LA MESA DE AYUDA - HELPDESK, MEMO Nº 0370-2021-MTC/20.6, CUADRO COMPARATIVO DE COTIZACIONES - SERVICIOS N° 170-2021-MTC/20.2.1.JCUD, MEMORANDUM Nº 2418 -2021-MTC/20.2, INFORME N° 4296 - 2021-MTC/20.4,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CIENTO SESENTA (160) DIAS CALENDARIO EL CUAL INICIA AL DIA SIGUIENTE DE LA CONFIRMACION Y RECEPCION DE LA ORDEN DE SERVICIO.   1ER INF. A LOS DIEZ (10) DÍAS DEL INICIO DEL SERVICIO  2DO INF. A LOS CUARENTA (40) DÍAS DEL INICIO DEL SERVICIO  3ERO INF. A LOS SETEMTA (70) DÍAS DEL INICIO DEL SERVICIO  4TO INF. A LOS CIEN (100) DÍAS DEL INICIO DEL SERVICIO  5TO INF. A LOS CIENTO TREINTA (130) DÍAS DEL INICIO DEL SERVICIO  6TO INF. A LOS CIENTO SESENTA (160) DÍAS DEL INICIO DEL SERVICIO   FORMA DE PAGO : SE EFECTUARA EN SEIS (06) ARMADAS DE ACUERDO A LO INDICADO EN EL NUMERAL ONCE (11) DE LOS TERMINOS DE REFERENCIA.   1ER PAGO: SE CANCELARA EL 10% DEL MONTO TOTAL DEL SERVICIO  2DO PAGO: SE CANCELARA EL 18% DEL MONTO TOTAL DEL SERVICIO  3ERO PAGO: SE CANCELARA EL 18% DEL MONTO TOTAL DEL SERVICIO  4TO PAGO: SE CANCELARA EL 18% DEL MONTO TOTAL DEL SERVICIO  5TO PAGO: SE CANCELARA EL 18% DEL MONTO TOTAL DEL SERVICIO  6TO PAGO: SE CANCELARA EL 18% DEL MONTO TOTAL DEL SERVICIO   CERTIFICADO SIAF N° : 3809  SECUENCIA SIAF N° : 3  EXP.N° : I-027324-2021/SEDCEN</t>
  </si>
  <si>
    <t>10455513257 LLAMOZA MARCOS JORGE CONSTANTINO</t>
  </si>
  <si>
    <t>SERVICIO DE ELABORACIÓN, GESTIÓN E IMPLEMENTACIÓN PARCIAL DE MONITOREO ARQUEOLÓGICO PARA LA OBRA: MEJORAMIENTO DE LA CARRETERA OYÓN - AMBO, TRAMO 2: DESVÍO CERRO DE PASCO - DESVÍO CHACAYAN, INFORME Nº 00093 -2021-MTC/20.2.1.3, MEMO N° 2990 -2021-MTC/20.11, INF N° 1628 -2021-MTC/20.4, CERT DE CREDITO PPTAL   REFERENCIA A LA ORDEN DE SERVICIO 1911 CON FECHA 11/11/2020    CERTIFICADO SIAF N° : 2136  SECUENCIA SIAF N° : 2  EXP.N° : I-012535-2021/SEDCEN  -</t>
  </si>
  <si>
    <t>10440574691 SULCA HUARCAYA NILS RAMIRO</t>
  </si>
  <si>
    <t>SERVICIO PARA ELABORACIÓN DE SESENTA (60) TASACIONES DE LOS INMUEBLES AFECTADOS POR EL DERECHO DE VÍA DE LA OBRA: PROYECTO VIAL AUTOPISTA DEL SOL (TRUJILLO - CHICLAYO - PIURA - SULLANA) ÁMBITO TRUJILLO, EVITAMIENTO TRUJILLO (EV01-SECTOR 01), MEMORANDUM Nº 1129 -2021-MTC/20.11, CUADRO COMPARATIVO DE COTIZACIONES - SERVICIOS N° 042-2021-MTC/20.2.1.JCUD, MEMORANDUM Nº -00694 -2021-MTC/20.2, INFORME N° 1370 - 2021-MTC/20.4,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EL TIEMPO DE EJECUCIÓN DEL SERVICIO ES DE QUINCE (15) DÍAS CALENDARIO, CONTABILIZADOS DESDE EL DÍA SIGUIENTE DE RECEPCIONADA LA COMUNICACIÓN DE LA DIRECCIÓN DE DERECHO DE VÍA, CURSADA AL LOCADOR RESPECTO AL INICIO DEL SERVICIO.   FORMA DE PAGO: SE EFECTUARA EN DOS (02) ARMADAS DE ACUERDO A LO INDICADO EN EL NUMERAL ONCE (11) DE LOS TERMINOS DE REFERENCIA.  CERTIFICADO SIAF N°: 1842  SECUENCIA SIAF N° : 02  EXP.N°: I-005599-2021/SEDCEN</t>
  </si>
  <si>
    <t>10166454218 CERVANTES SALDAÑA MARTHA GLORIA</t>
  </si>
  <si>
    <t>SERVICIO DE APOYO EN ATENCIÓN, ORDENAMIENTO, CONTROL DE EXISTENCIAS DE BIENES Y DOCUMENTOS DE ACTIVOS FIJOS DE LA COORDINACION DE ALMACÉN, MEMORANDUM N°024 -2021-MTC/20.2.1, CUADRO COMPARATIVO DE COTIZACIONES - SERVICIOS, N° 009-2021-MTC/20.2.1.JMMM, MEMORANDUM Nº 076 -2021-MTC/20.2, INFORME N° 129 - 2021-MTC/20.4,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CIENTO DIEZ (110) DIAS CALENDARIO EL CUAL INICIA AL DIA SIGUIENTE DE LA CONFIRMACION Y RECEPCION DE LA ORDEN DE SERVICIO.   1ER INF. A LOS VEINTE (20) DIAS DEL INICIO DEL SERVICIO  2DO INF. A LOS CINCUENTA (50) DIAS DEL INICIO DEL SERVICIO  3ERO INF. A LOS OCHENTA (80) DIAS DEL INICIO DEL SERVICIO  4TO INF. A LOS CIENTO DIEZ (110) DIAS DEL INICIO DEL SERVICIO   FORMA DE PAGO : SE EFECTUARA EN CUATRO (04) ARMADAS IGUALES DE ACUERDO A LO INDICADO EN EL NUMERAL ONCE (11) DE LOS TERMINOS DE REFERENCIA.   CERTIFICADO SIAF N° : 179  SECUENCIA SIAF N° : 02  EXP.N° : I-0209-2021/SEDCEN</t>
  </si>
  <si>
    <t>10098905648 ESPINOZA SALVA MICHELSON HONORATO</t>
  </si>
  <si>
    <t>CONTRATACION DE APOYO Y MONITOREO DE LOS ACTOS PREPARATORIOS DE LA CONTRATACIONES PUBLICAS GESTIONADAS POR EL AREA DE LOGISTICA, MEMORÁNDUM N° 682-2021-MTC/20.2.1, CUADRO COMPARATIVO DE COTIZACIONES - SERVICIOS N°0041-2021-MTC/20.2.1 WMG, MEMORANDUM Nº -00937 -2021-MTC/20.2 INFORME N° 1781 -2021-MTC/20.4,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CIENTO CINCUENTA (150) DIAS CALENDARIO EL CUAL INICIA AL DIA SIGUIENTE DE LA CONFIRMACION Y RECEPCION DE LA ORDEN DE SERVICIO.   1ER INF. A LOS TREINTA (30) DIAS DEL INICIO DEL SERVICIO  2DO INF. A LOS SESENTA (60) DIAS DEL INICIO DEL SERVICIO  3ERO INF. A LOS NOVENTA (90) DIAS DEL INICIO DEL SERVICIO  4TO INF. A LOS CIENTO VEINTE (120) DIAS DEL INICIO DEL SERVICIO  5TO INF. A LOS CIENTO CINCUENTA (150) DIAS DEL INICIO DEL SERVICIO   FORMA DE PAGO : SE EFECTUARA EN CINCO (05) ARMADAS IGUALES DE ACUERDO A LO INDICADO EN EL NUMERAL ONCE (11) DE LOS TERMINOS DE REFERENCIA.   CERTIFICADO SIAF N° : 2238  SECUENCIA SIAF N° : 2  EXP.N° : I-8753-2021/SEDCEN</t>
  </si>
  <si>
    <t>10772233430 VARGAS PACHECO GHYSLANE</t>
  </si>
  <si>
    <t>SERVICIO DE CONSULTORÍA EN GENERAL PARA LA ELABORACIÓN DEL ESTUDIO TOPOGRÁFICO Y ESTUDIO DE MECÁNICA DE SUELOS DE LA ESTACIÓN DE PEAJE AYAVIRI, CARRETERA CUSCO - PUNO KM 1224+240, MEMO N° 1014-2021-MTC/20.13.2, CUADRO COMPARATIVO DE COTIZACIONES - SERVICIOS N° 079-2021-MTC/20.2.1.JCUD, MEMORANDUM Nº - 1313 -2021-MTC/20.2, INFORME Nº 2556 -2021-MTC/20.4,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VEINTIUN (21) DIAS CALENDARIO COMO MAXIMO EL CUAL INICIA AL DIA SIGUIENTE DE LA CONFIRMACION Y RECEPCION DE LA ORDEN DE SERVICIO.  FORMA DE PAGO : SE EFECTUARA EN UNA (01) ARMADA DE ACUERDO A LO INDICADO EN EL NUMERAL DIECISEIS (16) DE LOS TERMINOS DE REFERENCIA.  CERTIFICADO SIAF N° : 2775  SECUENCIA SIAF N° : 2  EXP.N° : I-014503-2021/SEDCEN</t>
  </si>
  <si>
    <t>CONTRATACION DEL SERVICIO DE VERIFICACION Y REVISION TECNICA DE LAS INDAGACIONES DE MERCADO DEL AREA DE LOGISTICA, MEMORÁNDUM Nº 1458 - 2021-MTC/20.2.1, CUADRO COMPARATIVO DE COTIZACIONES - SERVICIOS N° 115-2021-MTC/20.2.1.DFR, MEMORANDUM Nº - 1448 -2021-MTC/20.2, INFORME N° 2787-2021-MTC/20.4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EJECUCIÓN ES SESENTA (60) DÍAS CALENDARIOS, CONTABILIZADOS A PARTIR DEL DÍA SIGUIENTE DE LA CONFIRMACIÓN DE LA RECEPCIÓN DE LA ORDEN DE SERVICIO HASTA LA CONFORMIDAD DE LA ÚLTIMA PRESTACIÓN Y PAGO..   1ER ENTR. COMO MÁXIMO A LOS 30 DÍAS CALENDARIO DE INICIADO EL SERVICIO COMO MÁXIMO.  2DO ENTR. COMO MÁXIMO A LOS 60 DÍAS CALENDARIO DE INICIADO EL SERVICIO COMO MÁXIMO.   FORMA DE PAGO: SE EFECTUARA EN DOS (02) ARMADAS, DE ACUERDO A LO INDICADO EN EL NUMERAL ONCE (11) DE LOS TERMINOS DE REFERENCIA.   CERTIFICADO SIAF N°: 2906  SECUENCIA SIAF N° : 02  EXP.N°: I-016894-2021/SEDCEN</t>
  </si>
  <si>
    <t>10447392769 CASTRO CHAVEZ ANYELO</t>
  </si>
  <si>
    <t>SERVICIO DE DETERMINACION DE VALORES DE CONSULTORIAS DE OBRAS Y CONSULTORIAS EN GENERAL DE LA DIRECCION DE ESTUDIOS, MEMO Nº 1457 - 2021-MTC/20.2.1, CUADRO COMPARATIVO DE COTIZACIONES - SERVICIOS N° 102-2021-MTC/20.2.1.VAQC, MEMO Nº - 1465 -2021-MTC/20.2, INFORME N° 2810 -2021-MTC/20.4,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SESENTA (60) DIAS CALENDARIO EL CUAL INICIA AL DIA SIGUIENTE DE LA CONFIRMACION Y RECEPCION DE LA ORDEN DE SERVICIO.  1ER INF. A LOS TREINTA (30) DÍAS DEL INICIO DEL SERVICIO  2DO INF. A LOS SESENTA (60) DÍAS DEL INICIO DEL SERVICIO  FORMA DE PAGO : SE EFECTUARA EN DOS (02) ARMADAS IGUALES DE ACUERDO A LO INDICADO EN EL NUMERAL ONCE (11) DE LOS TERMINOS DE REFERENCIA.  CERTIFICADO SIAF N° : 2924  SECUENCIA SIAF N° : 2  EXP.N° : I-016889-2021/SEDCEN</t>
  </si>
  <si>
    <t>10457719758 CHOQUE GAVILAN ANGEL SAMUEL</t>
  </si>
  <si>
    <t>SERVICIO DE EVALUACION EN MATERIA LEGAL DE LOS PROCESOS ARBITRALES DE LA DIRECCIÓN DE OBRAS, MEMORÁNDUM N° 2593-2021-MTC/20.9, CUADRO COMPARATIVO DE COTIZACIONES - SERVICIOS N° 105-2021-MTC/20.2.1.VAQC, MEMORANDUM Nº - 1509 -2021-MTC/20.2, INFORME N° 2951 -2021-MTC/20.4, CERT DE CREDITO PPTAL, SEGUN LOS TERMINOS DE REFERENCIA.   RESOLUCIÓN DIRECTORAL N° 0064-2021-MTC/20 "LINEAMIENTOS PARA EL PROCEDIMIENTO EXCEPCIONAL DE</t>
  </si>
  <si>
    <t>10404729573 ZARATE VALENZUELA KARINA</t>
  </si>
  <si>
    <t>SERVICIO DE CONSULTORÍA EN GENERAL PARA LA ELABORACIÓN DEL ESTUDIO TOPOGRÁFICO Y ESTUDIO DE MECÁNICA DE SUELOS DE LA ESTACIÓN DE PEAJE CANCAS, CARRETERA PANAMERICANA NORTE KM 1196+500, MEMORÁNDUM N° 1013 - 2021-MTC/20.13.2, CUADRO COMPARATIVO DE COTIZACIONES - SERVICIOS N° 91-2021-MTC/20.2.1.VAQC, MEMORANDUM Nº - 1356 -2021-MTC/20.2, INFORME N° 2932 -2021-MTC/20.4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EJECUCIÓN DEL SERVICIO ES DE VEINTIÚN (21) DÍAS CALENDARIO CONTADOS A PARTIR DEL DÍA SIGUIENTE DE LA CONFIRMACIÓN DE LA RECEPCIÓN DE LA ORDEN DE SERVICIO, HASTA LA CONFORMIDAD DE LA ÚLTIMA PRESTACIÓN Y PAGO.   ENTREGABLE: A LOS 21 DÍAS CALENDARIOS COMO MÁXIMO DE INICIADO EL SERVICIO. DE ACUERDO A LO INDICADO EN EL NUMERAL ONCE (11) DE LOS TERMINOS DE REFERENCIA   LUGAR DE EJECUCION: EN LA ESTACIÓN DE PEAJE DE CANCAS SE REALIZARÁ EL TRABAJO DE CAMPO PARA LA OBTENCIÓN DE INFORMACIÓN, EL TRABAJO DE GABINETE SE REALIZARÁ EN LA OFICINA DEL PROVEEDOR. DE ACUERDO A LO INDICADO EN EL NUMERAL TRECE (13) DE LOS TERMINOS DE REFERENCIA   FORMA DE PAGO: SE EFECTUARA EN UNA (01) ARMADA, DE ACUERDO A LO INDICADO EN EL NUMERAL DIECISÉIS (16) DE LOS TERMINOS DE REFERENCIA.   CERTIFICADO SIAF N°: 2956  SECUENCIA SIAF N° : 02  EXP.N°: I-014501-2021/SEDCEN</t>
  </si>
  <si>
    <t>10467953236 AVALOS RIOS JUAN ALEJANDRO</t>
  </si>
  <si>
    <t>CONTRATACIÓN DEL SERVICIO ESPECIALIZADO EN MATERIA LEGAL Y ARBITRAJES PARA LA DIRECCIÓN DE OBRAS, MEMORÁNDUM N° 2812-2021-MTC/20.9, CUADRO COMPARATIVO DE COTIZACIONES - SERVICIOS N° 115-2021-MTC/20.2.1.JCUD, MEMORANDUM Nº - 1644 -2021-MTC/20.2, INFORME N° 3175 -2021-MTC/20.4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EJECUCIÓN DEL SERVICIO SERÁ DE SESENTA (60) DÍAS CALENDARIOS COMO MÁXIMO, CONTABILIZADOS A PARTIR DEL DÍA SIGUIENTE DE CONFIRMADA LA RECEPCIÓN DE LA ORDEN DEL SERVICIO.   1ER ENTR. COMO MÁXIMO A LOS TREINTA (30) DÍAS CALENDARIO DE INICIADO EL SERVICIO.  2DO ENTR. COMO MÁXIMO A LOS SESENTA (60) DÍAS CALENDARIO DE INICIADO EL SERVICIO.   FORMA DE PAGO: SE EFECTUARA EN DOS (02) ARMADAS, DE ACUERDO A LO INDICADO EN EL NUMERAL ONCE (11) DE LOS TERMINOS DE REFERENCIA.   CERTIFICADO SIAF N°: 3143  SECUENCIA SIAF N° : 02  EXP.N°: I-019374-2021/SEDCEN</t>
  </si>
  <si>
    <t>10702923706 CACERES SIFUENTES CRISTIAN CARLOS</t>
  </si>
  <si>
    <t>SERVICIO ESPECIALIZADO EN ASUNTOS LEGALES Y ARBITRAJE PARA LA DIRECCIÓN DE OBRAS, MEMORÁNDUM N° 3061 -2021-MTC/20.9, CUADRO COMPARATIVO DE COTIZACIONES - SERVICIOS N° 148-2021-MTC/20.2.1.DFR, MEMORANDUM Nº - 1801 -2021-MTC/20.2, INFORME N° 3366 - 2021-MTC/20.4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EJECUCIÓN DEL SERVICIO SERÁ DE SESENTA (60) DÍAS CALENDARIOS COMO MÁXIMO, CONTABILIZADOS A PARTIR DEL DÍA SIGUIENTE DE CONFIRMADA LA RECEPCIÓN DE LA ORDEN DEL SERVICIO.   1ER ENTR. COMO MÁXIMO A LOS TREINTA (30) DÍAS CALENDARIO DE INICIADO EL SERVICIO.  2DO ENTR. COMO MÁXIMO A LOS SESENTA (60) DÍAS CALENDARIO DE INICIADO EL SERVICIO.   FORMA DE PAGO: SE EFECTUARA EN DOS (02) ARMADAS, DE ACUERDO A LO INDICADO EN EL NUMERAL ONCE (11) DE LOS TERMINOS DE REFERENCIA.   CERTIFICADO SIAF N°: 3277  SECUENCIA SIAF N° : 02  EXP.N°: I-020964-2021/SEDCEN</t>
  </si>
  <si>
    <t>10046496391 ARAGON TOALA RICARDO BENITO</t>
  </si>
  <si>
    <t>CONTRATACIÓN DEL SERVICIO DE CAPACITACION EN "ARBITRAJE EN CONTRATACIONES DEL ESTADO ORIENTADO A PROYECTOS DE INFRAESTRUCTURA VIAL", MEMORANDUM N° 1355-2021-MTC/20.05, CUADRO COMPARATIVO DE COTIZACIONES - SERVICIOS Nº 121-2021-MTC/20.2.1.MVG, INFORME N° 1858-2021-MTC/20.4,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NÚMERO DE PARTICIPANTES: HASTA TREINTA Y TRES (33) PARTICIPANTE(S). DE ACUERDO A LO INDICADO EN EL NUMERAL CUATRO (04) DE LOS TERMINOS DE REFERENCIA.   PLAZO DE EJECUCION: TREINTA (30) HORAS ACADÉMICAS. EL PLAZO DE EJECUCIÓN INICIA A PARTIR DE LA FECHA DE INICIO DE LA CAPACITACIÓN PREVISTA PARA EL 26 DE AGOSTO DE 2021.   FORMA DE PAGO: SE EFECTUARA EN UNA (01) ARMADA DE ACUERDO A LO INDICADO EN EL NUMERAL DOCE (12) DE LOS TERMINOS DE REFERENCIA.   CERTIFICADO SIAF N°: 2300  SECUENCIA SIAF N° : 54  EXP.N° : I-031808-2021/SEDCEN</t>
  </si>
  <si>
    <t>20155945860 PONTIFICIA UNIVERSIDAD CATOLICA DEL PERU</t>
  </si>
  <si>
    <t>SERVICIO DE ASEGURAMIENTO DE CONDICIONES Y CONTROLES TECNICOS DE GOBIERNO DIGITAL EN EL DESARROLLO E IMPLEMENTACIÓN DEL PROYECTO DE GESTIÓN DOCUMENTAL DIGITAL Y DE LOS DESARROLLOS DE LA DIRECCION DE OBRAS, MEMO Nª 558-2021-MTC, CUADRO COMPARATIVO DE COTIZACIONES LOCACIONE DE SERVICIO Nª 84-2021-MTC/20.2.1.FRM, MEMORÁNDUM Nº01878-2021-MTC/20.5, MEMORANDUM Nº 3697 -2021-MTC/20.2,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SESENTA (60) DIAS CALENDARIO EL CUAL INICIA AL DIA SIGUIENTE DE LA CONFIRMACION Y RECEPCION DE LA ORDEN DE SERVICIO.  FORMA DE PAGO : SE EFECTUARA EN TRES (03) ARMADAS DE ACUERDO A LO INDICADO EN EL NUMERAL ONCE (11) DE LOS TERMINOS DE REFERENCIA.   CERTIFICADO SIAF N° : 4488  SECUENCIA SIAF N° : 2  EXP.N° : I-039713-2021/SEDCEN</t>
  </si>
  <si>
    <t>10182252994 OSORIO SALDAÑA FRANCISCO SALOMON</t>
  </si>
  <si>
    <t>SERVICIO DE INDAGACIONES DE MERCADO PARA LA DETERMINACIÓN DE VALORES REFERENCIALES DE LOS SERVICIOS DE CONSERVACIONES VIALES DE LA SUB DIRECCIÓN DE CONSERVACIÓN  MEMO 4128-2021-MTC/20.2.1, MEMO 2122-2021-MTC/20.5  MEMO 3757-2021-MTC/20.2, INFORME N° 5953- 2021-MTC/20.2; CERT PPTAL; SEGUN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60 DÍAS CALENDARIOS COMO MÁXIMO, CONTADOS A PARTIR DEL DÍA SIGUIENTE DE CONFIRMADA LA RECEPCIÓN DE LA ORDEN DE SERVICIO.   1ER INF. COMO MAXIMO A LOS 30 DIAS CALENDARIO DE INICIADO EL SERVICIO COMO MAXIMO  2DO INF. COMO MAXIMO A LOS 60 DIAS CALENDARIO DE INICIADO EL SERVICIO COMO MAXIMO   FORMA DE PAGO: EL PAGO SE EFECTUARÁ EN DOS (02) ARMADAS DE ACUERDO AL MONTO DE LA PROPUESTA ECONÓMICA DEL POSTOR ADJUDICADO, SEGUNA LO INDICADO EN EL NUMERAL ONCE (11) DE LOS TERMINOS DE REFERENCIA.   1ER PAGO. 50% DEL MONTO TOTAL DE LA PRESTACION  2DO PAGO. 50% DEL MONTO TOTAL DE LA PRESTACION   CERTIFICADO SIAF N°: 4568  SECUENCIA SIAF N° : 02  EXP.N°: I- 043000-2021/SEDCEN</t>
  </si>
  <si>
    <t>10428673781 MEDINA OLIVA CESAR ROLANDO</t>
  </si>
  <si>
    <t>CONTRATACION DEL SERVICIO DE DISEÑO Y EJECUCIÓN DE ENCUESTA DE INTGRIDAD", MEMORANDUM N 6046-2021-MTC/20.4, MEMORANDUM N 3829-2021-MTC/20.2, MEMORANDUM N 2069-2021-MTC/20.5, CUADRO COMPARATIVO DE COTIZACIONES - SERVICIOS N° 004-2021-MTC/20.2.1.DMGL, CERT DE CREDITO PPTAL, SEGUN LOS TERMINOS DE REFERENCIAS.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CINCUENTA (50) DIAS CALENDARIO COMO MAXIMO, CONTADOS A PARTIR DEL DIA SIGUIENTE DE LA CONFIRMACION Y RECEPCION DE LA ORDEN DE SERVICIO.  1ER ENTREGABLE: A LOS 20 DIAS CALENDARIOS CONTADOS A PARTIR DE LA RECEPCION DE LA ORDEN DE SERVICIO  2DO ENTREGABLE: A LOS 30 DIAS CALENDARIOS CONTADOS A PARTIR DEL DIA SIGUIENTE E ENVIADOS LOS RESULTADOS DE LA ENCUESTA.  FORMA DE PAGO: SE EFECTUARA EN DOS (02) ARMADAS DE ACUERDO A LO INDICADO EN EL NUMERAL ONCE (11) DE LOS TERMINOS DE REFERENCIA.   CERTIFICADO SIAF N° : 4607 SECUENCIA SIAF N° : 2  EXP.N° : I-043093-2021</t>
  </si>
  <si>
    <t>10440231026 VALDEZ MAKINAGA MARIBEL ALEJANDRA</t>
  </si>
  <si>
    <t>"SERVICIO PARA LA IMPLEMENTACION DE LA ETAPA I Y II DE LA GESTION DE CALIDAD DE SERVICIOS EN PROVIAS NACIONAL", MEMORANDUM 2154-2021-MTC/20.5, CUADRO COMPARATIVO DE COTIZACIONES - SERVICIOS N° 003-2021-MTC/20.2.1 DMGL, CERT DE CREDITO PPTAL, SEGUN LOS TERMINOS DE REFERENCIAS.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CUARENTA Y CINCO (45) DIAS CALENDARIO COMO MAXIMO, CONTADOS A PARTIR DEL DIA SIGUIENTE DE LA CONFIRMACION Y RECEPCION DE LA ORDEN DE SERVICIO.  1ER INF. COMO MÁXIMO A LOS 20 DÍAS CALENDARIO DE INICIADO EL SERVICIO COMO MÁXIMO  2DO INF. COMO MÁXIMO A LOS 45 DÍAS CALENDARIO DE INICIADO EL SERVICIO COMO MÁXIMO  FORMA DE PAGO : SE EFECTUARA EN DOS (02) ARMADAS DE ACUERDO A LO INDICADO EN EL NUMERAL ONCE (11) DE LOS TERMINOS DE REFERENCIA.  CERTIFICADO SIAF N° : 4603  SECUENCIA SIAF N° : 2 EXP.N° : I?038990?2021</t>
  </si>
  <si>
    <t>10456413809 TORRES CALERO GIANFRANCO SILVANO</t>
  </si>
  <si>
    <t>SERVICIO DE ELABORACIÓN DE EXPEDIENTE TÉCNICO PARA LA REUBICACIÓN DE LAS REDES ELÉCTRICAS EN MEDIA Y BAJA TENSIÓN, ALUMBRADO PÚBLICO Y CONEXIONES DOMICILIARIAS, EN LA ZONA DE CONCESIÓN DE LA EMPRESA DE SERVICIO PÚBLICO HIDRANDINA, DEL PROYECTO AUTOPISTA DEL SOL, MEMO N° 3744 -2021-MTC/20.2, MEMORANDUM Nº 3744 -2021-MTC/20.2, CUADRO COMPARATIVO DE COTIZACIONES LOCACION DE SERVICIOS N° 87-2021-MTC/20.2.1.FRM, INF N° 6025 - 2021-MTC/20.4, CERT DE CREDITO PPTAL.SEGUN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CUARENTA Y CINCO (45) DIAS CALENDARIO COMO MAXIMO EL CUAL INICIA AL DIA SIGUIENTE DE LA CONFIRMACION Y RECEPCION DE LA ORDEN DE SERVICIO.   1ER INF. A LOS TREINTA (20) DÍAS DEL INICIO DEL SERVICIO COMO MÁXIMO  2DO INF. A LOS CUARENTA Y CINCO (45) DÍAS DEL INICIO DEL SERVICIO COMO MÁXIMO   FORMA DE PAGO : SE EFECTUARA EN DOS (02) ARMADAS DE ACUERDO A LO INDICADO EN EL NUMERAL QUINCE (15) DE LOS TERMINOS DE REFERENCIA.   CERTIFICADO SIAF N° : 4549  SECUENCIA SIAF N° : 3  EXP.N° : I-031825-2021/SEDCEN</t>
  </si>
  <si>
    <t>10199944962 COCA CUADROS EDGARD ISAAC</t>
  </si>
  <si>
    <t>"SERVICIO PARA ATENCION Y SEGUIMIENTO DE SOLICITUDES EXTERNAS DE INFORMACION EN PROVISA NACIONAL", MEMORANDUM 2231-2021-MTC/20.5, CUADRO COMPARATIVO DE COTIZACIONES - SERVICIOS N° 015-2021-MTC/20.2.1 DLOH, CERT DE CREDITO PPTAL, SEGUN LOS TERMINOS DE REFERENCIAS.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CINCUENTA (50) DIAS CALENDARIO COMO MAXIMO, CONTADOS A PARTIR DEL DIA SIGUIENTE DE LA CONFIRMACION Y RECEPCION DE LA ORDEN DE SERVICIO.  1ER INF. COMO MÁXIMO A LOS 25 DÍAS CALENDARIO DE INICIADO EL SERVICIO COMO MÁXIMO  2DO INF. COMO MÁXIMO A LOS 50 DÍAS CALENDARIO DE INICIADO EL SERVICIO COMO MÁXIMO  FORMA DE PAGO : SE EFECTUARA EN DOS (02) ARMADAS DE ACUERDO A LO INDICADO EN EL NUMERAL ONCE (11) DE LOS TERMINOS DE REFERENCIA.  CERTIFICADO SIAF N° : 4640  SECUENCIA SIAF N° : 2 EXP.N° : I?044054?2021</t>
  </si>
  <si>
    <t>10098625149 HARO HIDALGO VICTOR HUGO</t>
  </si>
  <si>
    <t>"SERVICIO ESPECIALIZADO DE INGENIERIA PARA LA ELABORACIÒN DE CRITERIOS BÀSICOS DE INGENIERIA Y TÈRMINOS DE REFERENCIA A NIVEL DE CONSERVACIÒN VIAL: "PE-18 TRAMO HUAURA - SAYÁN - CHURÍN - OYÓN/DV. RIO SECO - ANDAHUASI - EMP. PE-18 (SAYÁN)/ ACOS -DV. HUAYLLAY", SERVICIO DE CONSULTORÍA GENERAL PARA LA SUPERVISIÓN DEL "SERVICIO DE GESTIÓN, MEJORAMIENTO Y CONSERVACIÓN VIAL POR NIVELES DE SERVICIO DEL CORREDOR VIAL: "EMP. PE-3S (DV. IMPERIAL) - PAMPAS - ABRA INDEPENDENCIA - CHURCAMPA - EMP. PE-3S (MAYOCC) / EMP. PE-3S (LA MEJORADA) - PUCACRUZ - ACOBAMBA - CAJA - MARCAS - EMP. PE-3S (PTE. ALLCOMACHAY)", INFORME N 158-2021-MTC/20.13.1/ETP, MEMORANDO N 6094-2021-MTC/20.13.1, MEMORANDUM N 2160-2021-MTC/20.5, MEMORANDUM N 3822-2021-MTC/20.2, INFORME N 6047-2021-MTC/20.4, CUADRO COMPARATIVO DE COTIZACIONES - SERVICIOS N° 0007-2021-MTC/20.2.1.DLOH, CERT DE CREDITO PPTAL, SEGUN LOS TERMINOS DE REFERENCIAS.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EJECUCION SERA DE HASTA CUARENTA Y CINCO (45) DIAS CALENDARIOS, EL CUAL INICIARÁ AL DIA SIGUIENTE DE LA CONFIRMACION DE LA RECEPCION DE LA ORDEN DE SERVICIO.  1ER ENTREGABLE: A LOS 20 DIAS COMO MÁXIMO DE INICIADO EL SERVICIO.  2DO ENTREGABLE: A LOS 45 DIAS COMO MÁXIMO DE INICIADO EL SERVICIO.  FORMA DE PAGO: SE EFECTUARA EN DOS (02) ARMADAS DE ACUERDO A LO INDICADO EN EL NUMERAL ONCE (11) DE LOS TERMINOS DE REFERENCIA.   CERTIFICADO SIAF N° : 4600  SECUENCIA SIAF N° : 2  EXP.N° : I-043046-2021</t>
  </si>
  <si>
    <t>10074723395 CASTRO SANTOS MARITA ALEXANDRA</t>
  </si>
  <si>
    <t>"SERVICIO ESPECIALIZADO DE INGENIERIA PARA LA ELABORACIÓN DEL PROYECTO DE LOS TÉRMINOS REFERENCIA EN LA ESPECIALIDAD DE GESTION A NIVEL DE CONSERVACIÓN DEL CORREDOR VIAL: "CASMA - HUARAZ - HUARI - HUACAYBAMBA - JIRCAN - TINGO MARIA - MONZON - EMP. PE-18A (TINGO MARIA)" Y LA ABSOLUCIÓN DE CONSULTAS Y/U OBSERVACIONES DE LOS PROCEDIMIENTOS DE SELECCIÓN PARA A CONTRATACIÓN DE LOS SERVICIOS DE: "SERVICIO DE GESTIÓN Y CONSERVACIÓN RUTINARIA POR NIVELES DE SERVICIO DEL CORREDOR VIAL DE ÁTICO - DV. QUILCA - MATARANI - ILO Y PUNTA DE BOMBÓN - DV. COCACHACRA - EMP. PE 1S" Y DEL "SERVICIO DE GESTIÓN Y CONSERVACIÓN VIAL POR NIVELES DE SERVICIO DEL CORREDOR VIAL PE-3S (HUAYLLAPAMPA) - QUINUA - SAN FRANCISCO - PUERTO ENE - DV. PUERTO SELVA DE ORO - PUERTO YOYATO", INFORME N 159-2021-MTC/20.13.1/ETP, MEMORANDO N 6957-2021-MTC/20.13.1, MEMORANDUM N 2156-2021-MTC/20.5, MEMORANDUM N 3838-2021-MTC/20.2, INFORME N 6041-2021-MTC/20.4, CUADRO COMPARATIVO DE COTIZACIONES - SERVICIOS N° 006-2021-MTC/20.2.1.DLOH, CERT DE CREDITO PPTAL, SEGUN LOS TERMINOS DE REFERENCIAS.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EJECUCION SERA DE HASTA CUARENTA Y CINCO (45) DIAS CALENDARIOS, EL CUAL INICIARÁ AL DIA SIGUIENTE DE LA CONFIRMACION DE LA RECEPCION DE LA ORDEN DE SERVICIO.  1ER ENTREGABLE: A LOS 20 DIAS COMO MÁXIMO DE INICIADO EL SERVICIO.  2DO ENTREGABLE: A LOS 45 DIAS COMO MÁXIMO DE INICIADO EL SERVICIO.  FORMA DE PAGO: SE EFECTUARA EN DOS (02) ARMADAS DE ACUERDO A LO INDICADO EN EL NUMERAL ONCE (11) DE LOS TERMINOS DE REFERENCIA.   CERTIFICADO SIAF N° : 4588  SECUENCIA SIAF N° : 2  EXP.N° : I-042919-2021</t>
  </si>
  <si>
    <t>10427913983 PONCE CORDOVA ROSARIO DEL CARMEN</t>
  </si>
  <si>
    <t>SERVICIO DE ALQUILER DE VEHICULO CON LA FINALIDAD DE TRASLADAR AL PERSONAL PACRI QUE HARA LABORES DE MONITOREO PARA LA EJECUCION DE LA OBRA: "REPOSICION DE REDES DE AGUA Y ALCANTARILLADO AFECTADAS POR LA CONTRUCCION DEL PASO A DESNIVEL EN EL KM 148+685 DE LA OBRA: RED VIAL N°5 TRAMO: ANCON - HAUCHO - PATIVILCA, DE LA CARRETERA PANAMERICANA NORTE REFERENCIA: INFORME N 565-2021-MTC/20.11.1/CECS, MEMORANDUM 1840-2021-MTC/20.5, CUADRO COMPARATIVO DE COTIZACIONES - SERVICIOS N° 052-2021-MTC/20.2.1 VHRG, CERT DE CREDITO PPTAL, SEGUN LOS TERMINOS DE REFERENCIAS.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(40) DIAS, CONTADOS A PARTIR DEL DIA SIGUIENTE DE LA CONFIRMACION Y RECEPCION DE LA ORDEN DE SERVICIO.  1ER INF. COMO MÁXIMO A LOS 20 DÍAS DE INICIADO EL SERVICIO COMO MÁXIMO  2DO INF. COMO MÁXIMO A LOS 40 DÍAS DE INICIADO EL SERVICIO COMO MÁXIMO  FORMA DE PAGO : SE EFECTUARA EN DOS (02) ARMADAS DE ACUERDO A LO INDICADO EN EL NUMERAL 13 DE LOS TERMINOS DE REFERENCIA.  CERTIFICADO SIAF N° : 4507 SECUENCIA SIAF N°: 2 EXP.N° : I?037585?2021</t>
  </si>
  <si>
    <t>20601926921 TRANSER PANDA E.I.R.L</t>
  </si>
  <si>
    <t>SERVICIO DE LEVANTAMIENTO FOTOGRAMETRICOCON RPAS (DRON) Y BATIMETRIA, PARA OBRAS DE DEFENSA RIBEREÑA EN EL RIO TAMBO A INCLUIR EN EL EXPEDIENTE DE PRESTACION ADICIONAL DE LA OBRA ''MEJORAMIENTO DE LA CARRETERA MOQUEGUA - OMATE - AREQUIPA - TRAMO II, KM 35+000 AL KM 153+500''  REFERENCIA: MEMORANDUM N° 1445-2021-MTC/20.12, MEMORANDUM N° 4209-2021-MTC/20.2, INFORME N° 6539-2021-MTC/20.4, CUADRO COMPARATIVO DE COTIZACIONES DE BIENES Y SERVICIOS N° 056-2021-MTC/20.2.1 JMR, CERT DE CREDITO PPTAL, SEGUN LOS TERMINOS DE REFERENCIAS.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15 DIAS CALENDARIOS, CONTADOS A PARTIR DEL DIA SIGUIENTE DE LA COMUNICACION DE LA DIRECCION DE CONTROL Y CALIDAD, MEDIANTE CORREO ELECTRONICO, SEGÚN LO INDICADO EN EL NUMERAL SIETE (07) DE LOS TERMINOS DE REFERENCIA.  LUGAR DE EJECUCION: SEGÚN LO INDICADO EN EL NUMERAL OCHO (08) DE LOS TERMINOS DE REFERENCIA.  ENTREGABLES: UNICO ENTREGABLE  FORMA DE PAGO: SE EFECTUARA EN UNA (1) ARMADA DE ACUERDO A LO INDICADO EN EL NUMERAL ONCE (11) DE LOS TERMINOS DE REFERENCIA.  CERTIFICADO SIAF N° 4823  SECUENCIA SIAF 2  EXP. N° I-045541-2021/SEDCEN</t>
  </si>
  <si>
    <t>SERVICIO DE ASISTENCIA TECNICA EN GEOLOGIA Y GEOTECNIA, PARA LA FORMULACION DE LA PRESTACIONES ADICIONALES DE OBRA N° 17 "FARALLÓN" Y N° 18 "ZONAS INESTABLES" DEL PROYECTO "MEJORAMIENTO DE LA CARRETERA MOQUEGUA - OMATE - AREQUIPA, TRAMO KM. 35+000 AL KM. 153+340  MEMORANDUM N° 1192-2021-MTC/20.12; MEMORANDUM Nº 1565-2021-MTC/20.5; CUADRO COMPARATIVO DE COTIZACIONES - LOCACION DE SERVICIOS N° 056-2021-MTC/20.2.1.FRM; MEMORANDUM Nº 3187 -2021-MTC/20.2; INFORME N°5349 - 2021-MTC/20.4; CERTIFICACION PPTAL; SEGUN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NOVENTA (90) DÍAS CALENDARIOS COMO MÁXIMO, CONTADOS A PARTIR DEL DÍA SIGUIENTE DE CONFIRMADA LA RECEPCIÓN DE LA ORDEN DE SERVICIO.   1ER INF. A LOS TREINTA (30) DÍAS DEL INICIO DEL SERVICIO  2DO INF. A LOS SESENTA (60) DÍAS DEL INICIO DEL SERVICIO  3ER INF. COMO MAXIMO A LOS NOVENTA (90) DÍAS DEL INICIO DEL SERVICIO   FORMA DE PAGO: EL PAGO SE EFECTUARÁ EN TRES (03) ARMADAS IGUALES EN SOLES Y DE ACUERDO AL MONTO DE LA PROPUESTA ECONÓMICA DEL POSTOR ADJUDICADO, DE ACUERDO A LO INDICADO EN EL NUMERAL ONCE (11) DE LOS TERMINOS DE REFERENCIA.   CERTIFICADO SIAF N°: 4273  SECUENCIA SIAF N° : 02  EXP.N°: I-35466-2021/SEDCEN  .</t>
  </si>
  <si>
    <t>10086586245 PRIETO ARI LUIS ALFREDO</t>
  </si>
  <si>
    <t>SERVICIO DE MANTENIMIENTO DE LA INFRAESTRUCTURA DEL AMBIENTE DESTINADO AL POOL DE CONDUCTORES (EX TALLER MECANICO DE EQUIPOS LIVIANOS) DE PROVIAS NACIONAL, INFORME N 5827-2021-MTC/20.4, MEMORANDUN N 3674-2021-MTC/20.2, INFORME N 700-2021-MTC/20.2.1.6, MEMORANDUM N 3596-2021-MTC/20.2.1, CUADRO COMPARATIVO DE COTIZACIONES - SERVICIOS N° 040-2021-MTC/20.2.1.AKC, CERT DE CREDITO PPTAL, SEGUN LOS TERMINOS DE REFERENCIAS.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VEINTE (20) DIAS CALENDARIO, CONTADOS A PARTIR DEL DIA SIGUIENTE DE APROBADAS LAS CONDICIONES MENCIONADAS EN EL NUMERAL 7 DE LOS TERMINOS DE REFERENCIA  UNICO INF. UNA VEZ CONCLUIDO EL SERVICIO TIENE UN PLAZO DE HASTA 05 DIAS CALENDARIO PARA PRESENTAR EL ENTREGABLE  FORMA DE PAGO : SE EFECTUARA EN UNA (01) ARMADA DE ACUERDO A LO INDICADO EN EL NUMERAL DOCE (12) DE LOS TERMINOS DE REFERENCIA.  CERTIFICADO SIAF N°: 4482 SECUENCIA SIAF N°:2 EXP.N° : I?037291?2021</t>
  </si>
  <si>
    <t>20451601734 CORPORACION HAMIP SOCIEDAD ANONIMA CERRADA - CORPORACION HAM</t>
  </si>
  <si>
    <t>SERVICIO DE ASISTENCIA TÉCNICA DE CAMPO PARA LAS ACCIONES DE LIBERACIÓN DE INTERFERENCIAS, ADQUISICIÓN Y/O EXPROPIACIÓN DE INMUEBLES AFECTADOS POR EL DERECHO DE VÍA PARA LA EJECUCIÓN DE LA OBRA: RED VIAL Nº6: TRAMO PUENTE PUCUSANA – CERRO AZUL – ICA, DE LA CARRETERA PANAMERICANA SUR, MEMORANDUM Nº 2616 -2021-MTC/20.11, CUADRO COMPARATIVO DE COTIZACIONES - SERVICIOS N° 071-2021-MTC/20.2.1.JCUD, MEMORANDUM Nº - 1124 -2021-MTC/20.2, INFORME N° 2125 - 2021-MTC/20.4,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CIENTO VEINTE (120) DIAS CALENDARIO EL CUAL INICIA AL DIA SIGUIENTE DE LA CONFIRMACION Y RECEPCION DE LA ORDEN DE SERVICIO.   1ER INF. A LOS TREINTA (30) DIAS DEL INICIO DEL SERVICIO  2DO INF. A LOS SESENTA (60) DIAS DEL INICIO DEL SERVICIO  3ERO INF. A LOS NOVENTA (90) DIAS DEL INICIO DEL SERVICIO  4TO INF. A LOS CIENTO VEINTE (120) DIAS DEL INICIO DEL SERVICIO   FORMA DE PAGO : SE EFECTUARA EN CUATRO (04) ARMADAS IGUALES DE ACUERDO A LO INDICADO EN EL NUMERAL DOCE (12) DE LOS TERMINOS DE REFERENCIA.   CERTIFICADO SIAF N° : 2465  SECUENCIA SIAF N° : 2  EXP.N° : I-010883-2021/SEDCEN</t>
  </si>
  <si>
    <t>15604040725 LEON FERRER ENDER JOSE FRANCISCO</t>
  </si>
  <si>
    <t>ERVICIO DE DEMOLICIÓN DE MURO DE ALBAÑILERÍA CONFINADA, DESMONTAJE DE CERCO DE PALOS CON PÚAS Y ELIMINACIÓN DE MATERIAL EXCEDENTE, AFECTADOS POR LA OBRA: AUTOPISTA DEL SOL, TRAMO CONTINUO TRUJILLO - CHICAMA, MEMORANDUM Nº 1272 -2021-MTC/20.11, CUADRO COMPARATIVO DE COTIZACIONES - SERVICIOS N° 061-2021-MTC/20.2.1.JCUD, MEMORANDUM Nº - 00935 -2021-MTC/20.2, INFORME N° 1761 -2021-MTC/20.4,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EL PLAZO DE PRESTACIÓN DEL SERVICIO ES DE CINCO (05) DÍAS CALENDARIOS COMO MÁXIMO, QUE SE COMPUTARÁN A PARTIR DEL DÍA SIGUIENTE DE LA EMISIÓN DE LA ORDEN DE SERVICIO.   FORMA DE PAGO: SE EFECTUARA EN UNA (01) ARMADA DE ACUERDO A LO INDICADO EN EL NUMERAL DOCE (12) DE LOS TERMINOS DE REFERENCIA.   CERTIFICADO SIAF N°: 2228  SECUENCIA SIAF N° : 02  EXP.N°: I-006120-2021/SEDCEN</t>
  </si>
  <si>
    <t>10096768031 RODRIGUEZ ARANDA LUCIO EDGARDO</t>
  </si>
  <si>
    <t>SERVICIO DE MANTENIMIENTO DE EQUIPOS DE COMUNICACIONES DE LA SEDE CENTRAL, MEMORANDUM Nº 0356-2021-MTC/20.6, CUADRO COMPARATIVO DE COTIZACIONES - SERVICIO N°00182- 2021-MTC/20.2.1 DFR, MEMORANDUM Nº 2325 -2021-MTC/20.2, INFORME N° 4150 -2021-MTC/20.4,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CIENTO SESENTA Y CINCO (165) DIAS CALENDARIO EL CUAL INICIA AL DIA SIGUIENTE DE LA CONFIRMACION Y RECEPCION DE LA ORDEN DE SERVICIO.   1ER INF. A LOS VEINTE (20) DÍAS DEL INICIO DEL SERVICIO  2DO INF. A LOS CUARENTA Y NUEVE (49) DÍAS DEL INICIO DEL SERVICIO  3ERO INF. A LOS SETENTA Y OCHO (78) DÍAS DEL INICIO DEL SERVICIO  4TO INF. A LOS CIENTO SIETE (107) DÍAS DEL INICIO DEL SERVICIO  5TO INF. A LOS CIENTO TREINTA Y SEIS (136) DÍAS DEL INICIO DEL SERVICIO  6TO INF. A LOS CIENTO SESENTA Y CINCO (165) DÍAS DEL INICIO DEL SERVICIO   FORMA DE PAGO : SE EFECTUARA EN SEIS (06) ARMADAS DE ACUERDO A LO INDICADO EN EL NUMERAL ONCE (11) DE LOS TERMINOS DE REFERENCIA.   1ER PAGO: SE CANCELARA EL 15% DEL MONTO TOTAL DEL SERVICIO  2DO PAGO: SE CANCELARA EL 17% DEL MONTO TOTAL DEL SERVICIO  3ERO PAGO: SE CANCELARA EL 17% DEL MONTO TOTAL DEL SERVICIO  4TO PAGO: SE CANCELARA EL 17% DEL MONTO TOTAL DEL SERVICIO  5TO PAGO: SE CANCELARA EL 17% DEL MONTO TOTAL DEL SERVICIO  6TO PAGO: SE CANCELARA EL 17% DEL MONTO TOTAL DEL SERVICIO   CERTIFICADO SIAF N° : 3736  SECUENCIA SIAF N° : 2  EXP.N° : I-026465-2021/SEDCEN</t>
  </si>
  <si>
    <t>10441077284 ECHEVARRIA BALDERA ARI JONATHAN</t>
  </si>
  <si>
    <t>CONTRATACIÓN DEL SERVICIO DE ASISTENCIA EN COSTOS Y PRESUPUESTOS - BIM 4D-5D PARA APOYO EN EL PROYECTO: MEJORAMIENTO DE LA CARRETERA, TRAMO CHECCA - MAZOCRUZ, A CARGO DE LA DIRECCIÓN DE OBRAS, MEMORANDUM Nº 165 -2021-MTC/20.9, CUADRO COMPARATIVO DE COTIZACIONES - SERVICIOS N° 038-2021-MTC/20.2.1.JMMM, MEMORANDUM Nº -00297 -2021-MTC/20.2, INFORME N° 296 -2021-MTC/20.4,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CIENTO VEINTE (120) DÍAS CALENDARIOS COMO MÁXIMO, CONTADOS A PARTIR DEL DÍA SIGUIENTE DE CONFIRMADA LA RECEPCIÓN DE LA ORDEN DE SERVICIO HASTA LA CONFORMIDAD DE LA PRESTACIÓN Y PAGO.   FORMA DE PAGO: SE EFECTUARA EN CUATRO (04) ARMADAS DE ACUERDO A LO INDICADO EN EL NUMERAL ONCE (11) DE LOS TERMINOS DE REFERENCIA.  CERTIFICADO SIAF N°: 623  SECUENCIA SIAF N° : 02  EXP.N°: I-001251-2021/SEDCEN</t>
  </si>
  <si>
    <t>10458077661 PALOMINO TITO RONALD LEONEL</t>
  </si>
  <si>
    <t>SERVICIO DE UN ASISTENTE ADMINISTRATIVO PARA PRESTAR APOYO EN SERVICIOS RELACIONADOS DE CONTROL GUBERNAMENTAL PROGRAMADOS EN EL PLAN ANUAL DE CONTROL 2021 DE PROVIAS NACIONAL, MEMORANDUM Nº 187-2021-MTC/20.1, CUADRO COMPARATIVO DE COTIZACIONES - SERVICIOS N° 005-2021-MTC/20.2.1.FRM, MEMORANDUM Nº - 2067 -2021-MTC/20.2, INFORME N° 4028 -2021-MTC/20.4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SERA DE CIENTO OCHENTA (180) DIAS CALENDARIO, CONTADOS A PARTIR DEL DIA SIGUIENTE DE LA CONFIRMACION DE LA RECEPCION DE LA ORDEN DE SERVICIO HASTA LA CONFORMIDAD DE LA ULTIMA PRESTACION Y PAGO.   1ER ENTRE. A LOS TREINTA (30) DIAS CALENDARIO CONTADOS A PARTIR DEL DIA SIGUIENTE DE LA RECEPCION DE LA ORDEN DE SERVICIO.  2DO ENTRE. A LOS SESENTA (60) DIAS CALENDARIO CONTADOS A PARTIR DEL DIA SIGUIENTE DE LA RECEPCION DE LA ORDEN DE SERVICIO.  3ER ENTRE. A LOS NOVENTA (90) DIAS CALENDARIO CONTADOS A PARTIR DEL DIA SIGUIENTE DE LA RECEPCION DE LA ORDEN DE SERVICIO.  4TO ENTRE. A LOS CIENTO VEINTE (120) DIAS CALENDARIO CONTADOS A PARTIR DEL DIA SIGUIENTE DE LA RECEPCION DE LA ORDEN DE SERVICIO.  5TO ENTRE. A LOS CIENTO CINCUENTA (150) DIAS CALENDARIO CONTADOS A PARTIR DEL DIA SIGUIENTE DE LA RECEPCION DE LA ORDEN DE SERVICIO.  6TO ENTRE. A LOS CIENTO OCHENTA (180) DIAS CALENDARIO CONTADOS A PARTIR DEL DIA SIGUIENTE DE LA RECEPCION DE LA ORDEN DE SERVICIO.    FORMA DE PAGO: SE EFECTUARA EN SEIS (06) ARMADAS, DE ACUERDO A LO INDICADO EN EL NUMERAL OCHO (08) DE LOS TRMINOS DE REFERENCIA.   CERTIFICADO SIAF N°: 3667  SECUENCIA SIAF N° : 02  EXP.N°: I-023968-2021/SEDCEN</t>
  </si>
  <si>
    <t>10473352864 CAPCHA JURADO ANGELA LEONELA</t>
  </si>
  <si>
    <t>SERVICIO DE CONDUCCION VEHICULAR PARA TRASLADO DEL PERSONAL EN COMISIONES DE SERVICIOS A NIVEL LOCAL Y NACIONAL PARA LA COORDINACION DE SERVICIOS DE LOGISTICA DE PROVIAS NACIONAL, MEMORANDUM Nº 2359 - 2021-MTC/20.2.1, CUADRO COMPARATIVO DE COTIZACIONES - SERVICIO N°00175- 2021-MTC/20.2.1 DFR, MEMORANDUM Nº 2181 -2021-MTC/20.2, INFORME N° 4050 -2021-MTC/20.4, CERT DE CREDITO PPTAL, SEGUN LOS TERMINOS DE REFERENCIAS.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CIENTO SETENTA Y SEIS (176) DIAS CALENDARIO EL CUAL INICIA AL DIA SIGUIENTE DE LA CONFIRMACION Y RECEPCION DE LA ORDEN DE SERVICIO.   1ER INF. A LOS VEINTISEIS (26) DÍAS DEL INICIO DEL SERVICIO  2DO INF. A LOS CINCUENTA Y SEIS (56) DÍAS DEL INICIO DEL SERVICIO  3ERO INF. A LOS OCHENTA Y SEIS (86) DÍAS DEL INICIO DEL SERVICIO  4TO INF. A LOS CIENTO DIECISEIS (116) DÍAS DEL INICIO DEL SERVICIO  5TO INF. A LOS CIENTO CUARENTA Y SEIS (146) DÍAS DEL INICIO DEL SERVICIO  6TO INF. A LOS CIENTO SETENTA Y SEIS (176) DÍAS DEL INICIO DEL SERVICIO   FORMA DE PAGO : SE EFECTUARA EN SEIS (06) ARMADAS DE ACUERDO A LO INDICADO EN EL NUMERAL ONCE (11) DE LOS TERMINOS DE REFERENCIA.   1ER PAGO: SE CANCELARA EL 14.75% DEL MONTO TOTAL DEL SERVICIO  2DO PAGO: SE CANCELARA EL 17.05% DEL MONTO TOTAL DEL SERVICIO  3ERO PAGO: SE CANCELARA EL 17.05% DEL MONTO TOTAL DEL SERVICIO  4TO PAGO: SE CANCELARA EL 17.05% DEL MONTO TOTAL DEL SERVICIO  5TO PAGO: SE CANCELARA EL 17.05% DEL MONTO TOTAL DEL SERVICIO  6TO PAGO: SE CANCELARA EL 17.05% DEL MONTO TOTAL DEL SERVICIO   CERTIFICADO SIAF N° : 3620  SECUENCIA SIAF N° : 2  EXP.N° : I-024416-2021/SEDCEN</t>
  </si>
  <si>
    <t>10077630011 REYES BARRANTES AUGUSTO MANUEL</t>
  </si>
  <si>
    <t>SERVICIO DE ASISTENCIA TÉCNICA INFORMÁTICA PARA LAS UNIDADES DE PEAJE A CARGO DE PROVÍAS NACIONAL, MEMORANDUM Nº 1590 -2021-MTC/20.13.2, CUADRO COMPARATIVO DE COTIZACIONES - SERVICIO N°00152- 2021-MTC/20.2.1 DFR, MEMORANDUM Nº - 1808 -2021-MTC/20.2, INFORME N° 3344 - 2021-MTC/20.4.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NOVENTA (90) DIAS CALENDARIO EL CUAL INICIA AL DIA SIGUIENTE DE LA CONFIRMACION Y RECEPCION DE LA ORDEN DE SERVICIO.   1ER INF. A LOS TREINTA (30) DÍAS DEL INICIO DEL SERVICIO  2DO INF. A LOS SESENTA (60) DÍAS DEL INICIO DEL SERVICIO  3ERO INF. A LOS NOVENTA (90) DÍAS DEL INICIO DEL SERVICIO   FORMA DE PAGO : SE EFECTUARA EN TRES (03) ARMADAS DE ACUERDO A LO INDICADO EN EL NUMERAL ONCE (11) DE LOS TERMINOS DE REFERENCIA.   1ER PAGO: SE CANCELARA EL 33% DEL MONTO TOTAL DEL SERVICIO  2DO PAGO: SE CANCELARA EL 33% DEL MONTO TOTAL DEL SERVICIO  3ERO PAGO: SE CANCELARA EL 34% DEL MONTO TOTAL DEL SERVICIO   CERTIFICADO SIAF N° : 3258  SECUENCIA SIAF N° : 2  EXP.N° : I-021460-2021/SEDCEN</t>
  </si>
  <si>
    <t>10081756037 FERNANDEZ CALDERON PERCY WILLIAMS</t>
  </si>
  <si>
    <t>SERVICIO DE ANÁLISIS TÉCNICO PARA APOYO EN LA ADQUISICIÓN DE LAS ÁREAS NECESARIAS PARA LA EJECUCIÓN DE LA OBRA: TRAMO VIAL ÓVALO CHANCAY / DESVÍO VARIANTE PASAMAYO - HUARAL - ACOS, EN EL MARCO DE LO DISPUESTO EN EL DECRETO LEGISLATIVO 1192 Y SU MODIFICATORIA, MEMORANDUM N° 597 -2021-MTC/20.11, CUADRO COMPARATIVO DE COTIZACIONES - SERVICIOS N° 025-2021-MTC/20.2.1.JCUD, MEMORANDUM Nº - 00471 -2021-MTC/20.2, INFORME N° 907-2021-MTC/20.4,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NOVENTA (90) DIAS CALENDARIO EL CUAL INICIA AL DIA SIGUIENTE DE LA CONFIRMACION Y RECEPCION DE LA ORDEN DE SERVICIO.   1ER INF. A LOS TREINTA (30) DIAS DEL INICIO DEL SERVICIO  2DO INF. A LOS SESENTA (60) DIAS DEL INICIO DEL SERVICIO  3ERO INF. A LOS NOVENTA (90) DIAS DEL INICIO DEL SERVICIO   FORMA DE PAGO : SE EFECTUARA EN TRES (03) ARMADAS DE ACUERDO A LO INDICADO EN EL NUMERAL ONCE (11) DE LOS TERMINOS DE REFERENCIA.   1ER PAGO: SE CANCELARA EL 34% DEL MONTO TOTAL DEL SERVICIO  2DO PAGO: SE CANCELARA EL 33% DEL MONTO TOTAL DEL SERVICIO  3ERO PAGO: SE CANCELARA EL 33% DEL MONTO TOTAL DEL SERVICIO   CERTIFICADO SIAF N° : 1298  SECUENCIA SIAF N° : 2  EXP.N° : I-01695-2021/SEDCEN</t>
  </si>
  <si>
    <t>10470955088 PALOMINO BADILLO MIGUEL ARMANDO</t>
  </si>
  <si>
    <t>SERVICIO DE PUBLICACIONES DEL PACRI QUINUA - SAN FRANCISCO, SEGUN MEMORANDUM N° 11209-2021-MTC/20.11, INFORME N° 5704-2021-MTC/20.4, CERTIFICACION DE CREDITO PRESUPUESTAL.   -R.M N° 939-2021-MTC/01.02  -R.M N° 964-2021-MTC/01.02   CERTIFICADO SIAF N°: 2513   SECUENCIA SIAF N°: 04   EXP N° I-040590-2021</t>
  </si>
  <si>
    <t>SERVICIO DE MONITOREO DE LOS PROCEDIMIENTOS DE TRANSFERENCIA ESTATAL Y/O INSCRIPCION REGISTRAL Y DEMÁS ACCIONES PARA EL SANEAMIENTO FÍSICO LEGAL DE 150 PREDIOS ADQUIRIDOS PARA LA EJECUCION DEL PROYECTO: “AUTOPISTA DEL SOL, MEMORÁNDUM Nº 9863-2021-MTC/20.11, CUADRO COMPARATIVO DE COTIZACIONES - SERVICIOS Nº 151 -2021-MTC/20.2.1.RCR, INFORME N° 2282 -2021-MTC/20.4,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SESENTA Y CINCO (65) DIAS CALENDARIO EL CUAL INICIA AL DIA SIGUIENTE DE LA CONFIRMACION Y RECEPCION DE LA ORDEN DE SERVICIO.   1ER INF. A LOS VEINTE (20) DÍAS DEL INICIO DEL SERVICIO  2DO INF. A LOS CUARENTA (40) DÍAS DEL INICIO DEL SERVICIO  3ERO INF. A LOS SESENTA Y CINCO (65) DÍAS DEL INICIO DEL SERVICIO   FORMA DE PAGO : SE EFECTUARA EN TRES (03) ARMADAS DE ACUERDO A LO INDICADO EN EL NUMERAL TRECE (13) DE LOS TERMINOS DE REFERENCIA.   CERTIFICADO SIAF N° : 4396  SECUENCIA SIAF N° : 2  EXP.N° : I-038211-2021/SEDCEN</t>
  </si>
  <si>
    <t>10700828731 JANAMPA VENTURA ESTEFANI KATERIN</t>
  </si>
  <si>
    <t>SERVICIO DE LEGALIZACIÓN DE FIRMAS DE ACTAS DE ENTREGA Y RECEPCIÓN DE LA POSESIÓN Y ENTREGA DE CHEQUES DE COMPENSACIÓN ECONÓMICA, A SUSCRIBIRSE CON BENEFICIARIOS CUYAS ÁREAS SON NECESARIAS PARA LA EJECUCIÓN DE LA OBRA: MEJORAMIENTO DEL CORREDOR VIAL APURÍMAC - CUSCO. TRAMO: PUENTE ICHURAY - PUENTE SAYHUA, EN EL MARCO DEL DECRETO DE URGENCIA N° 026-2019, MODIFICADO CON DECRETO DE URGENCIA N° 027-2019; SECTORES: PISACCASA, YURICANCHA, HUARUMA, YURICANCHA (MAYUPAMPA), ANDRÉS AVELINO CÁCERES, ACCOPINTACHINA, PACCOMOCOYO, HUACUY, UCHUYCUNCACHA, CUMCUPAMPA, CUNCAJATA Y SHUROPAMPA, MEMORANDUM Nº 1561 -2021-MTC/20.11, CUADRO COMPARATIVO DE COTIZACIONES - SERVICIOS N° 065-2021-MTC/20.2.1.DFR; MEMORANDUM Nº -00800-2021-MTC/20.2, INFORME N° 1710 - 2021-MTC/20.4,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TREINTA (30) DÍAS CALENDARIOS CONTADOS A PARTIR DEL DÍA SIGUIENTE DE LA RECEPCIÓN DE LA ORDEN DE SERVICIO CORRESPONDIENTE O CUANDO SE EJECUTE TODA LA PRESTACIÓN DEL SERVICIO SIN SUPERAR EL MONTO CONTRATADO. CABE PRECISAR QUE SE PODRÁN HACER PAGOS PARCIALES, SIEMPRE Y CUANDO NO SE PUEDAN LEGALIZAR LA TOTALIDAD DE ACTAS, POR RAZONES INIMPUTABLES AL CONTRATISTA. DE ACUERDO A LO INDICADO EN LOS TERMINOS DE REFERENCIA.   FORMA DE PAGO: DE ACUERDO A LO INDICADO EN EL NUMERAL DIEZ (10) DE LOS TERMINOS DE REFERENCIA.   CERTIFICADO SIAF N° : 2195  SECUENCIA SIAF N° : 02  EXP.N°: I-007181-2021/SEDCEN</t>
  </si>
  <si>
    <t>10296363460 SALDIVAR OSORIO PABLO</t>
  </si>
  <si>
    <t>CONTRATACION DEL SERVICIO DE ANALISIS LEGAL PARA LA SUBDIRECCION DE CONSERVACION, MEMORANDUM Nº 002-2021-MTC/20.13, CUADRO COMPARATIVO DE COTIZACIONES - SERVICIOS N° 017-2021-MTC/20.2.1.AHV, MEMORANDUM Nº -00156 -2021-MTC/20.2, INFORME N° 122 - 2021-MTC/20.4,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CIENTO SETENTA (170) DÍAS CALENDARIO, EL CUAL INICIARA AL DÍA SIGUIENTE DE LA CONFIRMACIÓN DE LA RECEPCIÓN DE LA ORDEN DE SERVICIO.  FORMA DE PAGO: SE EFECTUARA EN SEIS (06) ARMADAS DE ACUERDO A LO INDICADO EN EL NUMERAL ONCE (11) DE LOS TERMINOS DE REFERENCIA.  CERTIFICADO SIAF N°: 185  SECUENCIA SIAF N° : 02  EXP.N°: I-000094-2021/SEDCEN</t>
  </si>
  <si>
    <t>10714670765 ALIAGA NUÑEZ DANIEL MARCELO</t>
  </si>
  <si>
    <t>SERVICIO ESPECIALIZADO LEGAL PARA LAS GESTIONES Y ACCIONES PARA LA INSCRIPCIÓN REGISTRAL A FAVOR DE PROVIAS NACIONAL DE PREDIOS ADQUIRIDOS EN EL MARCO DEL TEXTO ÚNICO ORDENADO DEL DECRETO LEGISLATIVO N° 1192 Y DEMÁS NORMAS COMPLEMENTARIAS Y CONEXAS, DE LOS TRAMOS: YURIMAGUAS - PIURA, EN EL EJE MULTIMODAL EL AMAZONAS NORTE DEL "PLAN DE ACCIÓN PARA LA INTEGRACIÓN DE INFRAESTRUCTURA REGIONAL SUDAMERICANA - IIRSA, MEMORANDUM Nº 549 -2021-MTC/20.11, CUADRO COMPARATIVO DE COTIZACIONES - SERVICIOS N°0034-2021-MTC/20.2.1 WMG, MEMO Nº -00526 -2021-MTC/20.2, INFORME N° 1184 - 2021-MTC/20.4,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NOVENTA (90) DIAS CALENDARIO EL CUAL INICIA AL DIA SIGUIENTE DE LA CONFIRMACION Y RECEPCION DE LA ORDEN DE SERVICIO.   1ER INF. A LOS TREINTA (30) DIAS DEL INICIO DEL SERVICIO  2DO INF. A LOS SESENTA (60) DIAS DEL INICIO DEL SERVICIO  3ERO INF. A LOS NOVENTA (90) DIAS DEL INICIO DEL SERVICIO   FORMA DE PAGO : SE EFECTUARA EN TRES (03) ARMADAS DE ACUERDO A LO INDICADO EN EL NUMERAL ONCE (11) DE LOS TERMINOS DE REFERENCIA.   1ER PAGO: SE CANCELARA EL 33% DEL MONTO TOTAL DEL SERVICIO  2DO PAGO: SE CANCELARA EL 33% DEL MONTO TOTAL DEL SERVICIO  3ERO PAGO: SE CANCELARA EL 34% DEL MONTO TOTAL DEL SERVICIO   CERTIFICADO SIAF N° : 1609  SECUENCIA SIAF N° : 2  EXP.N° : I-02433-2021/SEDCEN</t>
  </si>
  <si>
    <t>10419491387 PAREDES PASTOR ANTHONY WILLIAM</t>
  </si>
  <si>
    <t>SERVICIO DE ANALISIS LEGAL PARA LA ATENCION DE PROCESOS ARBITRALES A CARGO DE LA SUBDIRECCION DE CONSERVACION, MEMORANDUM N° 3924-2021-MTC/20.13.1, CUADRO COMPARATIVO DE COTIZACIONES - SERVICIOS N° 156-2021-MTC/20.2.1.JCUD, MEMORANDUM Nº 2170 -2021-MTC/20.2, INFORME N° 3902 - 2021-MTC/20.4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EJECUCIÓN DEL SERVICIO SERÁ DE CIENTO SETENTA (170) DÍAS CALENDARIO, EL CUAL INICIARA AL DÍA SIGUIENTE DE LA CONFIRMACIÓN DE LA RECEPCIÓN DE LA ORDEN DE SERVICIO.   1ER ENTRE. A LOS 20 DÍAS COMO MÁXIMO DE INICIADO EL SERVICIO.  2DO ENTRE. A LOS 50 DÍAS COMO MÁXIMO DE INICIADO EL SERVICIO.  3ER ENTRE. A LOS 80 DÍAS COMO MÁXIMO DE INICIADO EL SERVICIO.  4TO ENTRE. A LOS 110 DÍAS COMO MÁXIMO DE INICIADO EL SERVICIO.  5TO ENTRE. A LOS 140 DÍAS COMO MÁXIMO DE INICIADO EL SERVICIO.  6TO ENTRE. A LOS 170 DÍAS COMO MÁXIMO DE INICIADO EL SERVICIO.   FORMA DE PAGO: SE EFECTUARA EN SEIS (06) ARMADAS, DE ACUERDO A LO INDICADO EN EL NUMERAL ONCE (11) DE LOS TRMINOS DE REFERENCIA.   CERTIFICADO SIAF N°: 3592  SECUENCIA SIAF N° : 02  EXP.N°: I-025177-2021/SEDCEN</t>
  </si>
  <si>
    <t>SERVICIO DE EVALUACION Y ORIENTACIÓN PSICOLÓGICA PARA PREVENIR Y/O MITIGAR LOS EFECTOS DEL COVID-19 EN EL PERSONAL DE PROVIAS NACIONAL  MEMORANDUM Nº 1609 -2021-MTC/20.5; CUADRO COMPARATIVO DE COTIZACIONES - SERVICIOS N°0005-2021-MTC/20.2.1 - EOR, MEMORANDUM Nº 3304 -2021-MTC/20.2, INFORME N° 5360 -2021-MTC/20.4,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MONTO TOTAL ADJUDICADO ES DE S/ 25,666.30  PPTO 2021: S/. 20,999.70  PPTO 2022: S/. 4,666.60   PLAZO DE EJECUCION: CIENTO DIEZ (110) DÍAS CALENDARIOS COMO MÁXIMO.  EL PLAZO DE EJECUCIÓN INICIA DESDE EL DÍA SIGUIENTE DE RECEPCIONADA LA ORDEN DE SERVICIO.   FORMA DE PAGO: EL PAGO SE EFECTUARÁ EN SOLES Y SE REALIZARÁ DE ACUERDO AL MONTO DE LA PROPUESTA ECONÓMICA DEL POSTOR ADJUDICADO, DE ACUERDO A LO INDICADO EN EL NUMERAL ONCE (11) DE LOS TERMINOS DE REFERENCIA.   CERTIFICADO SIAF N°: 4281  SECUENCIA SIAF N° : 02  EXP.N°: I-35723-2021/SEDCEN</t>
  </si>
  <si>
    <t>10097530616 JIMENEZ ACOSTA MILAGROS LUPE</t>
  </si>
  <si>
    <t>SERVICIO DE APOYO EN REPARACION Y MANTENIMIENTO DE LAS INSTALACIONES ELECTRICAS Y EQUIPOS PARA LA COORDINACION DE SERVICIOS DE PROVIAS NACIONAL DEL AREA DE LOGISTICA, MEMO Nº 063 -2020-MTC/20.2.1, CUADRO COMPARATIVO DE COTIZACIONES N°04-2021-MTC/20.2.1 ODSC, MEMO Nº -00094-2021-MTC/20.2, INFORME N° 100 - 2021-MTC/20.4,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CIENTO SETENTA (170) DIAS CALENDARIO EL CUAL INICIA AL DIA SIGUIENTE DE LA CONFIRMACION Y RECEPCION DE LA ORDEN DE SERVICIO.   1ER INF. A LOS VEINTE (20) DIAS DEL INICIO DEL SERVICIO  2DO INF. A LOS CINCUENTA (50) DIAS DEL INICIO DEL SERVICIO  3ERO INF. A LOS OCHENTA (80) DIAS DEL INICIO DEL SERVICIO  4TO INF. A LOS CIENTO DIEZ (110) DIAS DEL INICIO DEL SERVICIO  5TO INF. A LOS CIENTO CUARENTA (140) DIAS DEL INICIO DEL SERVICIO  6TO INF. A LOS CIENTO SETENTA (170) DIAS DEL INICIO DEL SERVICIO   FORMA DE PAGO : SE EFECTUARA EN SEIS (06) ARMADAS IGUALES DE ACUERDO A LO INDICADO EN EL NUMERAL ONCE (11) DE LOS TERMINOS DE REFERENCIA.   CERTIFICADO SIAF N° : 136  SECUENCIA SIAF N° : 3  EXP.N° : I-00652-2021/SEDCEN</t>
  </si>
  <si>
    <t>10258290866 ABARCA GRANDA JUAN PEDRO</t>
  </si>
  <si>
    <t>SERVICIO EN LA ADMINISTRACIÓN Y GESTIÓN DE SEGUROS PATRIMONIALES, PRIMA Y SINIESTROS; ATENCIÓN EN LA GESTIÓN DE PAGO DE DEDUCIBLES Y VERIFICACIÓN DE CONVENIOS DE AJUSTE, MEMORANDUM Nº067 -2021-MTC/20.2.1, CUADRO COMPARATIVO DE COTIZACIONES - SERVICIOS N° 005-2021-MTC/20.2.1.DFR, MEMORANDUM Nº -00069 -2021-MTC/20.2, INFORME N° 076 -2021-MTC/20.4, CPP, SEGÚN LOS TDR.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729-2020-MRTC/20.  PLAZO DE EJECUCION: CIENTO SETENTA (170) DÍAS CALENDARIOS, CONTABILIZADOS A PARTIR DEL DÍA SIGUIENTE DE LA CONFIRMACIÓN DE LA RECEPCIÓN DE LA ORDEN DE SERVICIO HASTA LA CONFORMIDAD DE LA ÚLTIMA PRESTACIÓN Y PAGO.  FORMA DE PAGO: SE EFECTUARA EN SEIS (06) ARMADAS IGUALES DE ACUERDO A LO INDICADO EN EL NUMERAL ONCE (11) DE LOS TERMINOS DE REFERENCIA.  CERTIFICADO SIAF N°: 125  SECUENCIA SIAF N° : 02  EXP.N°: I-000624-2021/SEDCEN</t>
  </si>
  <si>
    <t>15604637641 CUIYAN GIMENEZ YOELYS LISSETT</t>
  </si>
  <si>
    <t>SERVICIO DE ASISTENCIA PARA REALIZAR EL SEGUIMIENTO DE LOS PROCESOS DE CONTRATACION DE BIENES Y SERVICIOS A CARGO DE LA SUBDIRECCION DE OPERACIONES, MEMORANDUM Nº 007 -2021-MTC/20.13.2, CUADRO COMPARATIVO DE COTIZACIONES - SERVICIOS Nº 006-2021-MTC/20.2.1.JMMM, MEMORANDUM Nº 068 -2021-MTC/20.2, INFORME N° 082-2021-MTC/20.4,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CIENTO SETENTA (170) DIAS CALENDARIO EL CUAL INICIA AL DIA SIGUIENTE DE LA CONFIRMACION Y RECEPCION DE LA ORDEN DE SERVICIO.   1ER INF. A LOS VEINTE (20) DIAS DEL INICIO DEL SERVICIO  2DO INF. A LOS CINCUENTA (50) DIAS DEL INICIO DEL SERVICIO  3ERO INF. A LOS OCHENTA (80) DIAS DEL INICIO DEL SERVICIO  4TO INF. A LOS CIENTO DIEZ (110) DIAS DEL INICIO DEL SERVICIO  5TO INF. A LOS CIENTO CUARENTA (140) DIAS DEL INICIO DEL SERVICIO  6TO INF. A LOS CIENTO SETENTA (170) DIAS DEL INICIO DEL SERVICIO   FORMA DE PAGO : SE EFECTUARA EN SEIS (06) ARMADAS DE ACUERDO A LO INDICADO EN EL NUMERAL ONCE (11) DE LOS TERMINOS DE REFERENCIA.  1ER PAGO: SE CANCELARA EL 16.67% DEL MONTO TOTAL DEL SERVICIO  2DO PAGO: SE CANCELARA EL 16.67% DEL MONTO TOTAL DEL SERVICIO  3ERO PAGO: SE CANCELARA EL 16.67% DEL MONTO TOTAL DEL SERVICIO  4TO PAGO: SE CANCELARA EL 16.67% DEL MONTO TOTAL DEL SERVICIO  5TO PAGO: SE CANCELARA EL 16.67% DEL MONTO TOTAL DEL SERVICIO  6TO PAGO: SE CANCELARA EL 16.65% DEL MONTO TOTAL DEL SERVICIO   CERTIFICADO SIAF N° : 118  SECUENCIA SIAF N° : 02  EXP.N° : I-0214-2021/SEDCEN</t>
  </si>
  <si>
    <t>10448276789 HANCCO TORRES DEISY DEL PILAR</t>
  </si>
  <si>
    <t>SERVICIO DE ASISTENCIA ADMINISTRATIVA PARA LA COORDINACION E IMPLEMENTACION DE CAPACITACIONES Y SENSIBILIZACION EN MATERIA DE INTEGRIDAD Y LUCHA CONTRA LA CORRUPCION PARA LA SECRETARIA TECNICA, MEMORÁNDUM Nº 037 -2021-MTC/20.7, CUADRO COMPARATIVO DE COTIZACIONES - SERVICIOS N°009-2021-MTC/20.2.1 ODSC, MEMORANDUM Nº -00152 -2021-MTC/20.2, INFORME N° 125 - 2021-MTC/20.4,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CIENTO SETENTA (170) DIAS CALENDARIO EL CUAL INICIA AL DIA SIGUIENTE DE LA CONFIRMACION Y RECEPCION DE LA ORDEN DE SERVICIO.   1ER INF. A LOS VEINTE (20) DIAS DEL INICIO DEL SERVICIO  2DO INF. A LOS CINCUENTA (50) DIAS DEL INICIO DEL SERVICIO  3ERO INF. A LOS OCHENTA (80) DIAS DEL INICIO DEL SERVICIO  4TO INF. A LOS CIENTO DIEZ (110) DIAS DEL INICIO DEL SERVICIO  5TO INF. A LOS CIENTO CUARENTA (140) DIAS DEL INICIO DEL SERVICIO  6TO INF. A LOS CIENTO SETENTA (170) DIAS DEL INICIO DEL SERVICIO   FORMA DE PAGO : SE EFECTUARA EN SEIS (06) ARMADAS IGUALES DE ACUERDO A LO INDICADO EN EL NUMERAL ONCE (11) DE LOS TERMINOS DE REFERENCIA.   CERTIFICADO SIAF N° : 188  SECUENCIA SIAF N° : 02  EXP.N° : I-001014-2021/SEDCEN</t>
  </si>
  <si>
    <t>SERVICIO DE REGISTRO EN EL SISTEMA DE TRÁMITE DOCUMENTARIO Y APOYO PARA EL ÁREA DE TESORERIA, MEMORANDO N° 0040 -2021- MTC/20.2.3, CUADRO COMPARATIVO DE COTIZACIONES - SERVICIOS, N° 025-2021-MTC/20.2.1.JMMM, MEMORANDUM Nº -00189 -2021-MTC/20.2, INFORME N° 147 - 2021-MTC/20.4,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CIENTO SETENTA (170) DIAS CALENDARIO EL CUAL INICIA AL DIA SIGUIENTE DE LA CONFIRMACION Y RECEPCION DE LA ORDEN DE SERVICIO.   1ER INF. A LOS VEINTE (20) DIAS DEL INICIO DEL SERVICIO  2DO INF. A LOS CINCUENTA (50) DIAS DEL INICIO DEL SERVICIO  3ERO INF. A LOS OCHENTA (80) DIAS DEL INICIO DEL SERVICIO  4TO INF. A LOS CIENTO DIEZ (110) DIAS DEL INICIO DEL SERVICIO  5TO INF. A LOS CIENTO CUARENTA (140) DIAS DEL INICIO DEL SERVICIO  6TO INF. A LOS CIENTO SETENTA (170) DIAS DEL INICIO DEL SERVICIO   FORMA DE PAGO : SE EFECTUARA EN SEIS (06) ARMADAS DE ACUERDO A LO INDICADO EN EL NUMERAL ONCE (11) DE LOS TERMINOS DE REFERENCIA.  1ER PAGO: SE CANCELARA EL 16.67% DEL MONTO TOTAL DEL SERVICIO  2DO PAGO: SE CANCELARA EL 16.67% DEL MONTO TOTAL DEL SERVICIO  3ERO PAGO: SE CANCELARA EL 16.67% DEL MONTO TOTAL DEL SERVICIO  4TO PAGO: SE CANCELARA EL 16.67% DEL MONTO TOTAL DEL SERVICIO  5TO PAGO: SE CANCELARA EL 16.67% DEL MONTO TOTAL DEL SERVICIO  6TO PAGO: SE CANCELARA EL 16.65% DEL MONTO TOTAL DEL SERVICIO   CERTIFICADO SIAF N° : 207  SECUENCIA SIAF N° : 02  EXP.N° : I-01017-2021/SEDCEN</t>
  </si>
  <si>
    <t>10257982764 CERNA MOSTACERO CATHERINE</t>
  </si>
  <si>
    <t>CONTRATACIÓN DEL SERVICIO DE ASISTENCIA LEGAL PARA LA SOLUCIÓN DE CONTROVERSIAS EN ARBITRAJES A CARGO DE LA DIRECCIÓN DE OBRAS, MEMORÁNDUM N° 078 -2021-MTC/20.9, CUADRO COMPARATIVO DE COTIZACIONES - SERVICIOS N° 013-2021-MTC/20.2.1.JMMM, MEMORANDUM Nº -00139 -2021-MTC/20.2, INFORME N° 126 - 2021-MTC/20.4,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CIENTO OCHENTA (180) DÍAS CALENDARIOS COMO MÁXIMO, CONTABILIZADOS A PARTIR DEL DÍA SIGUIENTE DE CONFIRMADA LA RECEPCIÓN DE LA ORDEN DEL SERVICIO.  FORMA DE PAGO: SE EFECTUARA EN SEIS (06) ARMADAS IGUALES DE ACUERDO A LO INDICADO EN EL NUMERAL ONCE (11) DE LOS TERMINOS DE REFERENCIA.  CERTIFICADO SIAF N°: 146  SECUENCIA SIAF N° : 02  EXP.N°: I-000738-2021/SEDCEN</t>
  </si>
  <si>
    <t>10714614458 CABRERA GAMA KARLA MILAGROS</t>
  </si>
  <si>
    <t>CONTRATACION DEL SERVICIO DE ASISTENCIA LEGAL EN EJECUCION CONTRACTUAL Y ARBITRAJES DE OBRAS, MEMORÁNDUM N° 183 -2021-MTC/20.9, CUADRO COMPARATIVO DE COTIZACIONES - SERVICIOS N° 001-2021-MTC/20.2.1.JCUD, MEMORANDUM Nº - 00239 -2021-MTC/20.2, INFORME N° 190 -2021-MTC/20.4,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CIENTO OCHENTA (180) DÍAS CALENDARIOS COMO MÁXIMO, CONTABILIZADOS A PARTIR DEL DÍA SIGUIENTE DE CONFIRMADA LA RECEPCIÓN DE LA ORDEN DEL SERVICIO..  FORMA DE PAGO: SE EFECTUARA EN SEIS (06) ARMADAS IGUALES DE ACUERDO A LO INDICADO EN EL NUMERAL ONCE (11) DE LOS TERMINOS DE REFERENCIA.  CERTIFICADO SIAF N°: 359  SECUENCIA SIAF N° : 02  EXP.N°: I-001415-2021/SEDCEN</t>
  </si>
  <si>
    <t>10725736377 RIVAS SUAREZ YORMAN WILFREDO</t>
  </si>
  <si>
    <t>SERVICIO DE SOPORTE TECNICO DE ACTIVO DE TI DE LA SEDE CENTRAL DE PROVIAS NACIONAL, MEMO Nº 0013-2021-MTC/20.6, CUADRO COMPARATIVO DE COTIZACIONES - SERVICIOS N° 015-2021 MTC/20.2.1.JCUD, MEMORANDUM Nº -00334 -2021-MTC/20.2, INFORME N° 360 - 2021-MTC/20.4,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CIENTO SETENTA (170) DIAS CALENDARIO EL CUAL INICIA AL DIA SIGUIENTE DE LA CONFIRMACION Y RECEPCION DE LA ORDEN DE SERVICIO.   1ER INF. A LOS VEINTE (20) DIAS DEL INICIO DEL SERVICIO  2DO INF. A LOS CINCUENTA (50) DIAS DEL INICIO DEL SERVICIO  3ERO INF. A LOS OCHENTA (80) DIAS DEL INICIO DEL SERVICIO  4TO INF. A LOS CIENTO DIEZ (110) DIAS DEL INICIO DEL SERVICIO  5TO INF. A LOS CIENTO CUARENTA (140) DIAS DEL INICIO DEL SERVICIO  6TO INF. A LOS CIENTO SETENTA (170) DIAS DEL INICIO DEL SERVICIO   FORMA DE PAGO : SE EFECTUARA EN SEIS (06) ARMADAS DE ACUERDO A LO INDICADO EN EL NUMERAL ONCE (11) DE LOS TERMINOS DE REFERENCIA.   1ER PAGO: SE CANCELARA EL 15% DEL MONTO TOTAL DEL SERVICIO  2DO PAGO: SE CANCELARA EL 17% DEL MONTO TOTAL DEL SERVICIO  3ERO PAGO: SE CANCELARA EL 17% DEL MONTO TOTAL DEL SERVICIO  4TO PAGO: SE CANCELARA EL 17% DEL MONTO TOTAL DEL SERVICIO  5TO PAGO: SE CANCELARA EL 17% DEL MONTO TOTAL DEL SERVICIO  6TO PAGO: SE CANCELARA EL 17% DEL MONTO TOTAL DEL SERVICIO   CERTIFICADO SIAF N° : 712  SECUENCIA SIAF N° : 2  EXP.N° : I-0545-2021/SEDCEN</t>
  </si>
  <si>
    <t>10482107970 VASQUEZ VASQUEZ NORBIL</t>
  </si>
  <si>
    <t>SERVICIO DE SOPORTE TECNICO SEDES TINGO MARIA Y ARCHIVO CENTRAL DE PROVIAS NACIONAL, MEMORANDUM Nº 0012-2021-MTC/20.6, CUADRO COMPARATIVO DE COTIZACIONES - SERVICIOS N° 011-2021-MTC/20.2.1.VAQC, MEMORANDUM Nº -00332 -2021-MTC/20.2, INFORME N° 361 -2021-MTC/20.4,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CIENTO SETENTA (170) DIAS CALENDARIO EL CUAL INICIA AL DIA SIGUIENTE DE LA CONFIRMACION Y RECEPCION DE LA ORDEN DE SERVICIO.   1ER INF. A LOS VEINTE (20) DIAS DEL INICIO DEL SERVICIO  2DO INF. A LOS CINCUENTA (50) DIAS DEL INICIO DEL SERVICIO  3ERO INF. A LOS OCHENTA (80) DIAS DEL INICIO DEL SERVICIO  4TO INF. A LOS CIENTO DIEZ (110) DIAS DEL INICIO DEL SERVICIO  5TO INF. A LOS CIENTO CUARENTA (140) DIAS DEL INICIO DEL SERVICIO  6TO INF. A LOS CIENTO SETENTA (170) DIAS DEL INICIO DEL SERVICIO   FORMA DE PAGO : SE EFECTUARA EN SEIS (06) ARMADAS DE ACUERDO A LO INDICADO EN EL NUMERAL ONCE (11) DE LOS TERMINOS DE REFERENCIA.   1ER PAGO: SE CANCELARA EL 15% DEL MONTO TOTAL DEL SERVICIO  2DO PAGO: SE CANCELARA EL 17% DEL MONTO TOTAL DEL SERVICIO  3ERO PAGO: SE CANCELARA EL 17% DEL MONTO TOTAL DEL SERVICIO  4TO PAGO: SE CANCELARA EL 17% DEL MONTO TOTAL DEL SERVICIO  5TO PAGO: SE CANCELARA EL 17% DEL MONTO TOTAL DEL SERVICIO  6TO PAGO: SE CANCELARA EL 17% DEL MONTO TOTAL DEL SERVICIO   CERTIFICADO SIAF N° : 711  SECUENCIA SIAF N° : 2  EXP.N° : I-0530-2021/SEDCEN</t>
  </si>
  <si>
    <t>SERVICIO DE SOPORTE DE REDES Y COMUNICACIONES, MEMORÁNDUM Nº 015-2021-MTC/20.6, CUADRO COMPARATIVO DE COTIZACIONES - SERVICIOS N° 020-2021-MTC/20.2.1.WMG, MEMORANDUM Nº -00353 -2021-MTC/20.2, INFORME N° 345 -2021-MTC/20.4,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CIENTO SETENTA (170) DÍAS CALENDARIO, CONTADOS A PARTIR DEL DÍA SIGUIENTE DE LA CONFIRMACIÓN DE LA RECEPCIÓN DE LA ORDEN DE SERVICIO HASTA LA CONFORMIDAD DE LA ÚLTIMA PRESTACIÓN Y PAGO.   FORMA DE PAGO: SE EFECTUARA EN SEIS (06) ARMADAS DE ACUERDO A LO INDICADO EN EL NUMERAL ONCE (11) DE LOS TERMINOS DE REFERENCIA.  CERTIFICADO SIAF N°: 709  SECUENCIA SIAF N° : 02  EXP.N°: I-000428-2021/SEDCEN</t>
  </si>
  <si>
    <t>SERVICIO DE APOYO ADMINISTRATIVO Y DOCUMENTARIO PARA EL CONTROL Y RENDICION DE PAGOS DE CAJA CHICA Y DE LAS COMISIONES DE SERVICIOS DEL PACRI AUTOPISTA EL SOL - TRUJILLO, MEMORANDUM Nº 634-2021-MTC/20.11, CUADRO COMPARATIVO DE COTIZACIONES - SERVICIOS N° 027-2021-MTC/20.2.1.JCUD, MEMORANDUM Nº -00510 -2021-MTC/20.2, INFORME N° 975-2021-MTC/20.4,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CIENTO SETENTA (170) DIAS CALENDARIO EL CUAL INICIA AL DIA SIGUIENTE DE LA CONFIRMACION Y RECEPCION DE LA ORDEN DE SERVICIO.   1ER INF. A LOS VEINTE (20) DIAS DEL INICIO DEL SERVICIO  2DO INF. A LOS CINCUENTA (50) DIAS DEL INICIO DEL SERVICIO  3ERO INF. A LOS OCHENTA (80) DIAS DEL INICIO DEL SERVICIO  4TO INF. A LOS CIENTO DIEZ (110) DIAS DEL INICIO DEL SERVICIO  5TO INF. A LOS CIENTO CUARENTA (140) DIAS DEL INICIO DEL SERVICIO  6TO INF. A LOS CIENTO SETENTA (170) DIAS DEL INICIO DEL SERVICIO   FORMA DE PAGO : SE EFECTUARA EN SEIS (06) ARMADAS DE ACUERDO A LO INDICADO EN EL NUMERAL DOCE (12) DE LOS TERMINOS DE REFERENCIA.   1ER PAGO: SE CANCELARA EL 15% DEL MONTO TOTAL DEL SERVICIO  2DO PAGO: SE CANCELARA EL 15% DEL MONTO TOTAL DEL SERVICIO  3ERO PAGO: SE CANCELARA EL 15% DEL MONTO TOTAL DEL SERVICIO  4TO PAGO: SE CANCELARA EL 15% DEL MONTO TOTAL DEL SERVICIO  5TO PAGO: SE CANCELARA EL 20% DEL MONTO TOTAL DEL SERVICIO  6TO PAGO: SE CANCELARA EL 20% DEL MONTO TOTAL DEL SERVICIO   CERTIFICADO SIAF N° : 1391  SECUENCIA SIAF N° : 2  EXP.N° : I-03346-2021/SEDCEN</t>
  </si>
  <si>
    <t>10412143251 VASQUEZ HIDALGO RAQUEL VICTORIA</t>
  </si>
  <si>
    <t>SERVICIO DE TRASLADO DE ESTRUCTURAS METALICAS PARA LA ATENCION POR EMERGENCIA VIAL INSTALACION DE PUENTE MODULAR ACHAGUA - UNIDAD ZONAL AMAZONAS, MEMORANDUM N° 401 - 2021 - MTC/20.10, CUADRO COMPARATIVO DE COTIZACIONES - SERVICIOS N° 075-2021-MTC/20.2.1.DFR, MEMORANDUM Nº -01011-2021-MTC/20.2, INFORME N° 2255- 2021-MTC/20.4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SE DEBERÁ REALIZAR LA ENTREGA DE LOS BIENES EN UN PLAZO NO MAYOR A DIEZ (10) DÍAS CALENDARIOS, CONTADOS DESDE EL DÍA SIGUIENTE DE LA CONFIRMACIÓN DE RECEPCIÓN DE LA ORDEN DE SERVICIO, DE ACUERDO A LO INDICADO EN EL NUMERAL SIETE (07) DE LOS TERMINOS DE REFERENCIA.  FORMA DE PAGO: SE EFECTUARA EN UNA (01) ARMADA DE ACUERDO A LO INDICADO EN EL NUMERAL ONCE (11) DE LOS TERMINOS DE REFERENCIA.   CERTIFICADO SIAF N°: 1923  SECUENCIA SIAF N° : 04  EXP.N°: I-010197-2021/SEDCEN</t>
  </si>
  <si>
    <t>20605652817 ARYES GOMEZ S.A.C.</t>
  </si>
  <si>
    <t>SERVICIO DE ASISTENCIA ADMINISTRATIVA PARA LAS CONTRATACIONES DE BIENES Y SERVICIOS A CARGO DE LA DIRECCION DE CONTROL Y CALIDAD, INFORME N° 097-2021-MTC/20.12/PVV, MEMORÁNDUM Nº 756-2021-MTC/20.12., INFORME Nº 009-2021-MTC/20.2.1.ODSC, CUADRO COMPARATIVO DE COTIZACIONES - SERVICIOS N° 046-2021-MTC/20.2.1.ODSC, MEMORANDUM Nº 1777 -2021-MTC/20.2, INFORME N° 3365 - 2021-MTC/20.4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EJECUCIÓN DEL SERVICIO ES DE CIENTO OCHENTA (180) DÍAS CALENDARIO COMO MÁXIMO, CONTADOS A PARTIR DEL DÍA SIGUIENTE DE LA SUSCRIPCIÓN DEL CONTRATO.   1ER ENTR. COMO MÁXIMO A LOS 30 DÍAS CALENDARIO DE INICIADO EL SERVICIO.  2DO ENTR. COMO MÁXIMO A LOS 60 DÍAS CALENDARIO DE INICIADO EL SERVICIO.  3ER ENTR. COMO MÁXIMO A LOS 90 DÍAS CALENDARIO DE INICIADO EL SERVICIO.  4TO ENTR. COMO MÁXIMO A LOS 120 DÍAS CALENDARIO DE INICIADO EL SERVICIO.  5TO ENTR. COMO MÁXIMO A LOS 150 DÍAS CALENDARIO DE INICIADO EL SERVICIO.  6TO ENTR. COMO MÁXIMO A LOS 180 DÍAS CALENDARIO DE INICIADO EL SERVICIO.   FORMA DE PAGO: SE EFECTUARA EN SEIS (06) ARMADAS, DE ACUERDO A LO INDICADO EN EL NUMERAL QUINCE (11) DE LOS TERMINOS DE REFERENCIA.   CERTIFICADO SIAF N°: 3273  SECUENCIA SIAF N° : 02  EXP.N°: I-019656-2021/SEDCEN</t>
  </si>
  <si>
    <t>10459830036 RUIZ ANGULO MARIE STEPHANE</t>
  </si>
  <si>
    <t>SERVICIO DE REVISIÓN DE EXPEDIENTES DE RECONOCIMIENTO DE CRÉDITO DEVENGADO DE LA SEDE CENTRAL Y UNIDADES ZONALES DE PROVIAS NACIONAL, MEMORANDUM N° 1967 - 2021-MTC/20.2.1, CUADRO COMPARATIVO DE COTIZACIONES - SERVICIOS N° 103-2021-MTC/20.2.1.WMG, MEMORANDUM Nº - 1909 -2021-MTC/20.2, INFORME N° 3508 -2021-MTC/20.4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EJECUCIÓN ES DE NOVENTA (90) DÍAS CALENDARIOS, CONTABILIZADOS A PARTIR DEL DÍA SIGUIENTE DE LA CONFIRMACIÓN DE LA RECEPCIÓN DE LA ORDEN DE SERVICIO HASTA LA CONFORMIDAD DE LA ÚLTIMA PRESTACIÓN Y PAGO.   1ER ENTR. COMO MÁXIMO A LOS 30 DÍAS CALENDARIO DE INICIADO EL SERVICIO.  2DO ENTR. COMO MÁXIMO A LOS 60 DÍAS CALENDARIO DE INICIADO EL SERVICIO.  3ER ENTR. COMO MÁXIMO A LOS 90 DÍAS CALENDARIO DE INICIADO EL SERVICIO.   FORMA DE PAGO: SE EFECTUARA EN TRES (03) ARMADAS, DE ACUERDO A LO INDICADO EN EL NUMERAL ONCE (11) DE LOS TERMINOS DE REFERENCIA.   CERTIFICADO SIAF N°: 3376  SECUENCIA SIAF N° : 02  EXP.N°: I-021394-2021/SEDCEN</t>
  </si>
  <si>
    <t>10431234837 PAREDES TUMPI ERICK YAIR</t>
  </si>
  <si>
    <t>SERVICIO DE ANALISIS Y SISTEMATIZACION DE INFORMACION PARA EL SEGUIMIENTO Y GESTION DE PROYECTOS, MEMORANDUM Nº 519 -2021-MTC/20.4, CUADRO COMPARATIVO DE COTIZACIONES - SERVICIOS N° 165-2021-MTC/20.2.1.DFR, MEMORANDUM Nº - 1950 -2021-MTC/20.2, INFORME N° 3653 - 2021-MTC/20.4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EJECUCIÓN DEL SERVICIO SERÁ DE NOVENTA (90) DÍAS CALENDARIOS COMO MÁXIMO, CONTADOS A PARTIR DEL DÍA SIGUIENTE DE LA CONFIRMACIÓN DE LA RECEPCIÓN DE LA ORDEN DE SERVICIO.   1ER ENTREGABLE A LOS 20 DÍAS DE RECIBIDA LA ORDEN DE SERVICIO.  2DO ENTREGABLE A LOS 60 DÍAS DE RECIBIDA LA ORDEN DE SERVICIO.  3ER ENTREGABLE A LOS 90 DÍAS DE RECIBIDA LA ORDEN DE SERVICIO.   FORMA DE PAGO: SE EFECTUARA EN TRES (03) ARMADAS, DE ACUERDO A LO INDICADO EN EL NUMERAL QUINCE (15) DE LOS TERMINOS DE REFERENCIA.   CERTIFICADO SIAF N°: 3436  SECUENCIA SIAF N° : 02  EXP.N°: I-022142-2021/SEDCEN</t>
  </si>
  <si>
    <t>10098647312 TISOC DE PORTUGAL GLENY MARIUTKA</t>
  </si>
  <si>
    <t>SERVICIO DE ELABORACIÓN DE INFORMES DE EXPEDIENTES DE RECONOCIMIENTOS DE CRÉDITOS DEVENGADOS DE PROVIAS NACIONAL, MEMO Nº 2124 - 2021-MTC/20.2.1, CUADRO COMPARATIVO DE COTIZACIONES - SERVICIOS N° 151-2021-MTC/20.2.1.VAQC, MEMO Nº 2019 -2021-MTC/20.2, INFORME N° 3714 - 2021-MTC/20.4, CERT DE CREDITO PPTAL.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NOVENTA (90) DIAS CALENDARIO EL CUAL INICIA AL DIA SIGUIENTE DE LA CONFIRMACION Y RECEPCION DE LA ORDEN DE SERVICIO.   1ER INF. A LOS TREINTA (30) DÍAS DEL INICIO DEL SERVICIO  2DO INF. A LOS SESENTA (60) DÍAS DEL INICIO DEL SERVICIO  3ERO INF. A LOS NOVENTA (90) DÍAS DEL INICIO DEL SERVICIO   FORMA DE PAGO : SE EFECTUARA EN TRES (03) ARMADAS IGUALES DE ACUERDO A LO INDICADO EN EL NUMERAL ONCE (11) DE LOS TERMINOS DE REFERENCIA.   CERTIFICADO SIAF N° : 3487  SECUENCIA SIAF N° : 2  EXP.N° : I-023818-2021/SEDCEN</t>
  </si>
  <si>
    <t>10448452668 GARCIA VALDIVIA DISHARELI ULIANOVA</t>
  </si>
  <si>
    <t>CONTRATACIÓN DEL SERVICIO DE ASISTENCIA PARA LA ADMINISTRACIÓN DE SEGUROS PATRIMONIALES, PRIMA Y SINIESTROS; ASISTENCIA EN EL TRÁMITE PARA EL PAGO DE DEDUCIBLES Y REVISIÓN DE CONVENIOS DE AJUSTE, MEMORANDUM Nº2245 -2021-MTC/20.2.1, CUADRO COMPARATIVO DE COTIZACIONES - SERVICIOS N° 146-2021-MTC/20.2.1.JCUD, MEMORANDUM Nº - 2074 -2021-MTC/20.2, INFORME N° 3867 - 2021-MTC/20.4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EJECUCIÓN ES DE CIENTO OCHENTA (180) DÍAS CALENDARIOS, CONTABILIZADOS A PARTIR DEL DÍA SIGUIENTE DE LA CONFIRMACIÓN DE LA RECEPCIÓN DE LA ORDEN DE SERVICIO HASTA LA CONFORMIDAD DE LA ÚLTIMA PRESTACIÓN Y PAGO.   1ER ENTRE. COMO MÁXIMO A LOS 30 DÍAS CALENDARIO DE INICIADO EL SERVICIO.  2DO ENTRE. COMO MÁXIMO A LOS 60 DÍAS CALENDARIO DE INICIADO EL SERVICIO.  3ER ENTRE. COMO MÁXIMO A LOS 90 DÍAS CALENDARIO DE INICIADO EL SERVICIO.  4TO ENTRE. COMO MÁXIMO A LOS 120 DÍAS CALENDARIO DE INICIADO EL SERVICIO.  5TO ENTRE. COMO MÁXIMO A LOS 150 DÍAS CALENDARIO DE INICIADO EL SERVICIO.  6TO ENTRE. COMO MÁXIMO A LOS 180 DÍAS CALENDARIO DE INICIADO EL SERVICIO.   FORMA DE PAGO: SE EFECTUARA EN SEIS (06) ARMADAS, DE ACUERDO A LO INDICADO EN EL NUMERAL ONCE (11) DE LOS TRMINOS DE REFERENCIA.   CERTIFICADO SIAF N°: 3562  SECUENCIA SIAF N° : 02  EXP.N°: I-023979-2021/SEDCEN</t>
  </si>
  <si>
    <t>SERVICIO DE APOYO TECNICO EN LA GESTION DE AUTORIZACIONES DE LA SUBDIRECCION DE OPERACIONES, MEMORANDUM Nº 1888 -2021-MTC/20.13.2, CUADRO COMPARATIVO DE COTIZACIONES - SERVICIOS N° 151-2021-MTC/20.2.1.JCUD, MEMORANDUM Nº - 2125 -2021-MTC/20.2, INFORME N° 3905 - 2021-MTC/20.4,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CIENTO OCHENTA (180) DIAS CALENDARIO EL CUAL INICIA AL DIA SIGUIENTE DE LA CONFIRMACION Y RECEPCION DE LA ORDEN DE SERVICIO.   1ER INF. A LOS TREINTA (30) DÍAS DEL INICIO DEL SERVICIO  2DO INF. A LOS SESENTA (60) DÍAS DEL INICIO DEL SERVICIO  3ERO INF. A LOS NOVENTA (90) DÍAS DEL INICIO DEL SERVICIO  4TO INF. A LOS CIENTO VEINTE (120) DÍAS DEL INICIO DEL SERVICIO  5TO INF. A LOS CIENTO CINCUENTA (150) DÍAS DEL INICIO DEL SERVICIO  6TO INF. A LOS CIENTO OCHENTA (180) DÍAS DEL INICIO DEL SERVICIO   FORMA DE PAGO : SE EFECTUARA EN SEIS (06) ARMADAS DE ACUERDO A LO INDICADO EN EL NUMERAL ONCE (11) DE LOS TERMINOS DE REFERENCIA.   1ER PAGO: SE CANCELARA EL 16.67% DEL MONTO TOTAL DEL SERVICIO  2DO PAGO: SE CANCELARA EL 16.67% DEL MONTO TOTAL DEL SERVICIO  3ERO PAGO: SE CANCELARA EL 16.67% DEL MONTO TOTAL DEL SERVICIO  4TO PAGO: SE CANCELARA EL 16.67% DEL MONTO TOTAL DEL SERVICIO  5TO PAGO: SE CANCELARA EL 16.67% DEL MONTO TOTAL DEL SERVICIO  6TO PAGO: SE CANCELARA EL 16.65% DEL MONTO TOTAL DEL SERVICIO   CERTIFICADO SIAF N° : 3589  SECUENCIA SIAF N° : 2  EXP.N° : I-024702-2021/SEDCEN</t>
  </si>
  <si>
    <t>10703815893 FERIA REGALADO LUIS ENRIQUE</t>
  </si>
  <si>
    <t>SERVICIO DE GESTIÓN DE TRAMITE DOCUMENTARIO Y SECRETARIAL PARA EL ÁREA DE TESORERIA, MEMORANDO N° 1565 -2021- MTC/20.2.3, CUADRO COMPARATIVO DE COTIZACIONES - SERVICIOS N° 168-2021-MTC/20.2.1.VAQC, MEMORANDUM Nº 2223 -2021-MTC/20.2, INFORME N° 4011 - 2021-MTC/20.4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EJECUCIÓN DEL SERVICIO ES DE CIENTO SETENTA (170) DÍAS CALENDARIO COMO MÁXIMO, CONTABILIZADOS A PARTIR DEL DÍA SIGUIENTE DE CONFIRMADA LA RECEPCIÓN DE LA ORDEN DE SERVICIO, HASTA LA CONFORMIDAD DE LA ÚLTIMA PRESTACIÓN Y PAGO.   1ER ENTRE. A LOS 20 DÍAS CALENDARIOS COMO MÁXIMO.  2DO ENTRE. A LOS 50 DÍAS CALENDARIOS COMO MÁXIMO.  3ER ENTRE. A LOS 80 DÍAS CALENDARIOS COMO MÁXIMO.  4TO ENTRE. A LOS 110 DÍAS CALENDARIOS COMO MÁXIMO.  5TO ENTRE. A LOS 140 DÍAS CALENDARIOS COMO MÁXIMO.  6TO ENTRE. A LOS 170 DÍAS CALENDARIOS COMO MÁXIMO.   FORMA DE PAGO: SE EFECTUARA EN SEIS (06) ARMADAS, DE ACUERDO A LO INDICADO EN EL NUMERAL ONCE (11) DE LOS TRMINOS DE REFERENCIA.   CERTIFICADO SIAF N°: 3654  SECUENCIA SIAF N° : 02  EXP.N°: I-025738-2021/SEDCEN</t>
  </si>
  <si>
    <t>SERVICIO DE ASISTENCIA TÉCNICA ADMINISTRATIVA Y DOCUMENTARIA PARA EL ÁREA DE RECAUDACIÓN DE LA SUBDIRECCIÓN DE OPERACIONES, MEMORANDUM Nº 2024-2021-MTC/20.13.2, CUADRO COMPARATIVO DE COTIZACIONES - SERVICIOS N° 013-2021-MTC/20.2.1.FRM, MEMORANDUM Nº 2272 -2021-MTC/20.2, INFORME N° 4033 -2021-MTC/20.4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EJECUCIÓN SE DE NOVENTA (90) DÍAS CALENDARIO, EL MISMO QUE INICIARA AL DIA SIGUIENTE DE NOTIFICADA Y CONFIRMADA LA RECEPCION DE LA ORDEN DE SERVICIO, HASTA LA CONFORMIDAD DE LA ÚLTIMA PRESTACIÓN Y PAGO.   1ER ENTRE. A LOS 30 DÍAS COMO MÁXIMO DE INICIADO EL SERVICIO.  2DO ENTRE. A LOS 60 DÍAS COMO MÁXIMO DE INICIADO EL SERVICIO.  3ER ENTRE. A LOS 90 DÍAS COMO MÁXIMO DE INICIADO EL SERVICIO.   FORMA DE PAGO: SE EFECTUARA EN TRES (03) ARMADAS, DE ACUERDO A LO INDICADO EN EL NUMERAL ONCE (11) DE LOS TRMINOS DE REFERENCIA.   CERTIFICADO SIAF N°: 3675  SECUENCIA SIAF N° : 02  EXP.N°: I-025951-2021/SEDCEN</t>
  </si>
  <si>
    <t>10081089987 VASQUEZ VERA JOSE ANTONY</t>
  </si>
  <si>
    <t>SERVICIO DE ASISTENCIA TECNICA PARA LA IMPLEMENTACION DE LA GESTIÓN COLABORATIVA CON LA METODOLOGÍA BIM EN PROVIAS NACIONAL, MEMORANDUM Nº 0416-2021-MTC/20.6, CUADRO COMPARATIVO DE COTIZACIONES - SERVICIOS N° 187-2021-MTC/20.2.1.JCDU, MEMORANDUM Nº 2655 -2021-MTC/20.2, INFORME N° 4623 - 2021-MTC/20.4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DESARROLLO DEL SERVICIO ES DE CIENTO CINCUENTA (140) DÍAS CALENDARIOS A PARTIR DEL DÍA SIGUIENTE DE LA CONFIRMACIÓN DE LA ORDEN DE SERVICIO Y/O CONTRATO, HASTA LA CONFORMIDAD DE LA PRESTACIÓN Y PAGO..   1ER ENTRE. A LOS 20 DÍAS CALENDARIOS DE FIRMADO EL CONTRATO O CONFIRMADO EL SERVICIO COMO MÁXIMO.  2DO ENTRE. A LOS 50 DÍAS CALENDARIOS DE FIRMADO EL CONTRATO O CONFIRMADO EL SERVICIO COMO MÁXIMO.  3ER ENTRE. A LOS 80 DÍAS CALENDARIOS DE FIRMADO EL CONTRATO O CONFIRMADO EL SERVICIO COMO MÁXIMO.  4TO ENTRE. A LOS 110 DÍAS CALENDARIOS DE FIRMADO EL CONTRATO O CONFIRMADO EL SERVICIO COMO MÁXIMO.  5TO ENTRE. A LOS 140 DÍAS CALENDARIOS DE FIRMADO EL CONTRATO O CONFIRMADO EL SERVICIO COMO MÁXIMO.   FORMA DE PAGO: SE EFECTUARA EN CINCO (05) ARMADAS, DE ACUERDO A LO INDICADO EN EL NUMERAL ONCE (11) DE LOS TRMINOS DE REFERENCIA.   CERTIFICADO SIAF N°: 3949  SECUENCIA SIAF N° : 02  EXP.N°: I-030457-2021/SEDCEN</t>
  </si>
  <si>
    <t>10743140902 NARVAEZ NAVARRO SERGIO ANTONIO</t>
  </si>
  <si>
    <t>SERVICIO DE LEVANTAMIENTO TOPOGRÁFICO Y ESTUDIO GEOTÉCNICO PARA LAELABORACIÓN DEL EXPEDIENTE TÉCNICO DE OBRA: RECONSTRUCCIÓN DE CANAL PISHGOPUQUIO KM 135+300 A KM 138+020 DE LA CARRETERA “OYÓN -AMBO, TRAMO I: OYÓN – DESVÍO CERRO DE PASCO, MEMORÁNDUM Nº 9964-2021-MTC/20.11, CUADRO COMPARATIVO DE COTIZACIONES - SERVICIOS N°0020-2021-MTC/20.2.1 - VHRG, MEMO Nº 1801-2021-MTC/20.5, MEMORANDUM Nº 3470 -2021-MTC/20.2, INFORME N° 5622-2021-MTC/20.4,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VEINTIUN (21) DIAS CALENDARIO COMO MAXIMO EL CUAL INICIA AL DIA SIGUIENTE DE LA CONFIRMACION Y RECEPCION DE LA ORDEN DE SERVICIO.  FORMA DE PAGO : SE EFECTUARA EN UNA (01) ARMADAS DE ACUERDO A LO INDICADO EN EL NUMERAL TRECE (13) DE LOS TERMINOS DE REFERENCIA.   CERTIFICADO SIAF N° : 4398  SECUENCIA SIAF N° : 2  EXP.N° : I-030943-2021/SEDCEN</t>
  </si>
  <si>
    <t>10702888145 CARO CARO ALEX HUMBERTO</t>
  </si>
  <si>
    <t>SERVICIO ESPECIALIZADO EN MATRADOS, COSTOS Y PRESUPUESTOS PARA LA ELABORACION DE LA DOCUMENTACION TECNICA DE LAS PRESTACIONES ADICIONALES: 1) SECTORES DE LA VIA CON PROBLEMÁTICA DE INUNDACIÓN EN SAN JUAN DE RABI (KM 210+008), DE LA OBRA: 'MEJORAMIENTO DE LA CARRETERA OYON -AMBO TRAMO II, MEMO N° 3825-2021-MTC/20.2, MEMO N° 1339-2021-MTC/20.12, MEMO N° 2055-2021-MTC/20.5, CUATRO COMPARATIVO DE COTIZACIONES SERVICIOS N° 05-2021-MTC/20.2.4.- DMGL, INF N° 6084-2021-MTC/20.4, CERT DE CREDITO PPTAL.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CINCUENTA (50) DIAS CALENDARIO COMO MAXIMO EL CUAL INICIA AL DIA SIGUIENTE DE LA CONFIRMACION Y RECEPCION DE LA ORDEN DE SERVICIO.   1ER INF. A LOS TREINTA (30) DÍAS DEL INICIO DEL SERVICIO  2DO INF. A LOS CINCUENTA (50) DÍAS DEL INICIO DEL SERVICIO   FORMA DE PAGO : SE EFECTUARA EN DOS (02) ARMADAS DE ACUERDO A LO INDICADO EN EL NUMERAL ONCE (11) DE LOS TERMINOS DE REFERENCIA.   CERTIFICADO SIAF N° : 4614  SECUENCIA SIAF N° : 2  EXP.N° : I-042070-2021/SEDCEN</t>
  </si>
  <si>
    <t>10453803258 ROJAS PEREZ ELVIS DARLIN</t>
  </si>
  <si>
    <t>SERVICIO DE DEFENSA LEGAL PARA EL DIRECTOR EJECUTIVO DE PROVIAS NACIONAL, SEGÚN RESOLUCION JEFATURAL N° 013-2021-MTC/20.5, MEMORÁNDUM Nº 1519 -2021-MTC/20.2.1, CUADRO COMPARATIVO DE COTIZACIONES - SERVICIOS N° 045-2021-MTC/20.2.1.ODSC, MEMORANDUM Nº - 1513 -2021-MTC/20.2, INFORME N° 2982 -2021-MTC/20.4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EL PLAZO DE EJECUCIÓN DEL SERVICIO SE CONTABILIZARÁ A PARTIR DEL DÍA SIGUIENTE DE CONFIRMADA LA RECEPCIÓN DE LA ORDEN DE SERVICIO 1137-2021 HASTA TODA LA DURACIÓN DEL PROCESO, OBJETO DE LA PRESENTE CONTRATACIÓN..   FORMA DE PAGO: SE EFECTUARÁ EN SOLES Y SE REALIZARÁ DE ACUERDO AL MONTO DE LA PROPUESTA ECONÓMICA DEL POSTOR ADJUDICADO, LUEGO DE DAR LA CONFORMIDAD AL INFORME INDICADO EN EL NUMERAL 6, DE ACUERDO A LO INDICADO EN EL NUMERAL ONCE (11) DE LOS TERMINOS DE REFERENCIA.   MONTO TOTAL ADJUDICADO ES DE S/ 35,200.00  PPTO 2021-1: S/.14,080.00  PPTO 2021-2: S/.21,120.00   CERTIFICADO SIAF N°: 3002  SECUENCIA SIAF N° : 04  EXP.N°: E-154704-2021/SEDCEN</t>
  </si>
  <si>
    <t>10449691836 GONZALES LACA CARLOS MIGUEL</t>
  </si>
  <si>
    <t>PAGO DE HONORARIOS ARBITRALES, TASA ADMINISTRATIVA, CORRESPONDE AL ARBITRAJE SEGUIDO POR PROVIAS NACIONAL CONTRA OBRAINSA POR LAS CONTROVERSIAS DERIVADAS DEL CONTRATO DE EJECUCIÓN DE OBRA N° 072-2017-MTC/20 "SALDO DE OBRA: MEJORAMIENTO DE LA CARRETERA RODRÍGUEZ DE MENDOZA - EMPALME RUTA N° PE - 5N (LA CALZADA), TRAMO: SELVA ALEGRE - EMPALME RUTA N. PE - 5N. LEGAJO A-99-2020", MEMORANDUM N° 5093-2021-MTC/07, MEMORÁNDUM N° 2774-2021-MTC/20.2, INFORME N° 4802-2021-MTC/20.4, CERT DE CREDITO PPTAL.  CERTIFICADO SIAF N°: 4026  SECUENCIA SIAF N° : 02  EXP.N°: I-032405-2021/SEDCEN</t>
  </si>
  <si>
    <t>NICIADO POR PROVIAS NACIONAL CONTRA OBRAINSA POR LAS CONTROVERSIAS DERIVADAS DEL CONTRATO DE EJECUCION DE OBRA N° 072-2017-MTC/20 "SALDO DE OBRA: MEJORAMIENTO DE LA CARRETERA RODRIGUEZ DE MENDOZA - EMPALME RUTA N° PE - 5N (LA ACLZADA), TRAMO: SELVA ALEGRE - EMPALME RUTA N. PE - 5N"  PEDIDO DE SERVICIO: 3369  CERTIFICADO SIAF N°: 4786  SECUENCIA SIAF N° : 2  EXP. N°: I-046746-2021/SEDCEN</t>
  </si>
  <si>
    <t>SERVICIO DE ATENCION DE 18 EXPEDIENTES DE ARQUEOLOGIA CON FINES DE LIBERACION DE INTERFERENCIA EN LA CONSTRUCCION DE AUTOPISTA PUNO JULIACA  REFERENCIA: INFORME N° 325-2021-MTC/20.11.1, MEMORANDUM N° 3957-2021-MTC/20.2, INFORME N° 6329-2021-MTC/20.4, CUADRO COMPARATIVO DE COTIZACIONES - SERVICIOS N° 027-2021-MTC/20.2.1 JMR, CERT DE CREDITO PPTAL, SEGUN LOS TERMINOS DE REFERENCIAS.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35 DIAS CALENDARIO, QUE SE INICIARAN A PARTIR DEL DIA SIGUIENTE DE ACEPTADA LA ORDEN DE SERVICIO, SEGÚN LO INDICADO EN EL NUMERAL NUEVE (09) DE LOS TERMINOS DE REFERENCIA  ENTREGABLES:  PRIMER INFORME: A LOS 20 DIAS DEL INICIO DEL SERVICIO.  SEGUNDO INFORME: A LOS 35 DIAS DEL INICIO DEL SERVICIO.  FORMA DE PAGO: SE EFECTUARA EN DOS (2) ARMADAS DE ACUERDO A LO INDICADO EN EL NUMERAL DOCE (12) DE LOS TERMINOS DE REFERENCIA.  CERTIFICADO SIAF N° 4712  SECUENCIA SIAF 2  EXP. N° I-041083-2021/SEDCEN</t>
  </si>
  <si>
    <t>10096078965 COTRINA CASTAÑEDA DEYCI MARLENI</t>
  </si>
  <si>
    <t>SERVICIO DE SEGUIMIENTO DE 80 EXPEDIENTES, REVISION DE INFORMACION Y DOCUMENTACION LEGAL PARA LA GESTION DE PAGOS DE LOS INMUEBLES AFECTADOS POR EL DERECHO DE VIA DE LA OBRA: MEJORAMIENTO DE LA CARRETERA HUANUCO - CONOCOCHA, SECTOR HUANUCO - LA UNION - HUALLANCA, TRAMO III, EN EL MARCO DE LO ESTABLECIDO EN EL TUO DEL DECRETO LEGISLATIVO 1192", MEMORANDUM 1996-2021-MTC/20.5, CUADRO COMPARATIVO DE COTIZACIONES - SERVICIOS N° 178-2021-MTC/20.2.1 WMOMG, CERT DE CREDITO PPTAL, SEGUN LOS TERMINOS DE REFERENCIAS.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(40) DIAS CALENDARIO COMO MAXIMO, CONTADOS A PARTIR DEL DIA SIGUIENTE DE LA CONFIRMACION Y RECEPCION DE LA ORDEN DE SERVICIO.   1ER INF. COMO MÁXIMO A LOS 20 DÍAS CALENDARIO DE INICIADO EL SERVICIO COMO MÁXIMO  2DO INF. COMO MÁXIMO A LOS 40 DÍAS CALENDARIO DE INICIADO EL SERVICIO COMO MÁXIMO   FORMA DE PAGO : SE EFECTUARA EN DOS (02) ARMADAS DE ACUERDO A LO INDICADO EN EL NUMERAL ONCE (11) DE LOS TERMINOS DE REFERENCIA.   CERTIFICADO SIAF N° : 4573  SECUENCIA SIAF N° : 2  EXP.N° : I?040530?2021</t>
  </si>
  <si>
    <t>10705444965 CRESPO CHAVEZ MARIELA</t>
  </si>
  <si>
    <t>SERVICIO DE ASISTENTE TÉCNICO PARA LAS GESTIONES DE LA ADQUISICIÓN Y EXPROPIACIÓN DE INMUEBLES AFECTADOS POR EL DERECHO DE VÍA DEL PACRI IIRSA NORTE, EN EL TRAMO: YURIMAGUAS - PAITA DEL EJE MULTIMODAL DEL AMAZONAS NORTE DEL "PLAN DE ACCIÓN PARA LA INTEGRACIÓN DE INFRAESTRUCTURA REGIONAL SUDAMERICANA - IIRSA", EN EL MARCO DE LO DISPUESTO EN EL T.U.O. DEL DECRETO LEGISLATIVO N° 1192, MEMORÁNDUM Nº 0246-2021-MTC/20.11, CUADRO COMPARATIVO DE COTIZACIONES - SERVICIOS N°024-2021-MTC/20.2.1 WMG, MEMORANDUM Nº -00374 -2021-MTC/20.2, INFORME N° 914 -2021-MTC/20.4,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CIENTO VEINTE (120) DIAS CALENDARIO EL CUAL INICIA AL DIA SIGUIENTE DE LA CONFIRMACION Y RECEPCION DE LA ORDEN DE SERVICIO.   1ER INF. A LOS TREINTA (30) DIAS DEL INICIO DEL SERVICIO  2DO INF. A LOS SESENTA (60) DIAS DEL INICIO DEL SERVICIO  3ERO INF. A LOS NOVENTA (90) DIAS DEL INICIO DEL SERVICIO  4TO INF. A LOS CIENTO VEINTE (120) DIAS DEL INICIO DEL SERVICIO   FORMA DE PAGO : SE EFECTUARA EN CUATRO (04) ARMADAS IGUALES DE ACUERDO A LO INDICADO EN EL NUMERAL ONCE (11) DE LOS TERMINOS DE REFERENCIA.   CERTIFICADO SIAF N° : 1285  SECUENCIA SIAF N° : 2  EXP.N° : I-01465-2021/SEDCEN</t>
  </si>
  <si>
    <t>10461095441 ROJAS RAMOS MACGRIVER MICKEL</t>
  </si>
  <si>
    <t>" SERVICIO DE GESTIÓN DE PROYECTOS, REVISIÓN DE LA INFORMACIÓN Y DOCUMENTACIÓN TÉCNICA PARA LA ADQUISICIÓN DE 80 INMUEBLES AFECTADOS POR EL DERECHO DE VÍA EN EL TRAMO: TARAPOTO - RIOJA Y TRAMO: OLMOS - PIURA EN EL EJE MULTIMODAL DEL AMAZONAS NORTE DEL PLAN DE ACCIÓN PARA LA INTEGRACIÓN DE INFRAESTRUCTURA REGIONAL SUDAMERICANA - IIRSA", MEMORANDUM N° 2078-2021-MTC/20.5, MEMORANDUM N° 4257 -2021-MTC/20.2, MEMORANDUM N° 10586-2021-MTC/20.11, INFORME N°6677-2021-MTC/20.4, CUADRO COMPARATIVO DE COTIZACIONES - SERVICIOS N° 055-2021-MTC/20.2.1 JMR, CERT DE CREDITO PPTAL, SEGUN LOS TERMINOS DE REFERENCIAS.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VEINTICINCO (25) DÍAS CALENDARIOS COMO MÁXIMO, CONTADOS A PARTIR DEL DÍA SIGUIENTE DE ACEPTADA LA ORDEN DE SERVICIO.  ÚNICO INFORME: A LOS 25 DÍAS DEL INICIO DEL SERVICIO.  FORMA DE PAGO: SE EFECTUARA EN UNA (01) ARMADA DE ACUERDO A LO INDICADO EN EL NUMERAL ONCE (11) DE LOS TERMINOS DE REFERENCIA.  CERTIFICADO SIAF N°: 4883  SECUENCIA SIAF N°: 2 EXP.N°: I-038632-2021</t>
  </si>
  <si>
    <t>10716934387 SARTORI TORRES VICTOR MARX</t>
  </si>
  <si>
    <t>PAGO DE DEDUCIBLE POR INDEMNIZACIÓN DE SINIESTRO - CASO 261, MEMORÁNDUM Nº 0632-2020-MTC/20.24.6., INFORME N°0103-2021-MTC/20.2.1.7, INFORME Nº 0090 -2021-MTC/20.2.1, INFORME N° 1388 - 2021-MTC/20.4, CERT DE CREDITO PPTAL.   CERTIFICADO SIAF N° : 1902  SECUENCIA SIAF N° : 2  EXP.N° : E-027383-2021/SEDCEN</t>
  </si>
  <si>
    <t>20100041953 RIMAC SEGUROS Y REASEGUROS</t>
  </si>
  <si>
    <t>SERVICIO DE PUBLICACIONES DEL INMUEBLE AFECTADO POR LA EJECUCION DE LA OBRA: REHABILITACION Y MEJORAMIENTO DE LA CARRETERA PALLASCA - MOLLEPATA - MOLLEBAMBA - SANTIAGO DE CHUCO -EMP. RUTA 10, TRAMO: SANTIAGO DE CHUCO - CACHICADAN - MOLLEPATA, SEGUN MEMORANDUM N° 11205-2021-MTC/20.11, INFORME N° 5853-2021-MTC/20.4, CERTIFICACION DE CREDITO PRESUPUESTAL.   -R.M N° 970-2021-MTC/01.02   -R.M N° 1034-2021-MTC/01.02   CERTIFICADO SIAF N°: 1368   SECUENCIA SIAF N°: 48   SERVICIO DE PUBLICACIONES DEL INMUEBLE AFECTADO POR LA EJECUCION DE LA OBRA: REHABILITACION Y MEJORAMIENTO DE LA CARRETERA PALLASCA - MOLLEPATA - MOLLEBAMBA - SANTIAGO DE CHUCO -EMP. RUTA 10, TRAMO: SANTIAGO DE CHUCO - CACHICADAN - MOLLEPATA, SEGUN MEMORANDUM N° 11205-2021-MTC/20.11, INFORME N° 5853-2021-MTC/20.4, CERTIFICACION DE CREDITO PRESUPUESTAL.   -R.M N° 970-2021-MTC/01.02   -R.M N° 1034-2021-MTC/01.02   CERTIFICADO SIAF N°: 1368   SECUENCIA SIAF N°: 48   EXP N° I-042420-2021</t>
  </si>
  <si>
    <t>SERVICIO LEGAL PARA LAS GESTIONES EN LA LIBERACIÓN Y ADQUISICIÓN DE PREDIOS PARA LA EJECUCIÓN DE LA OBRA: MEJORAMIENTO DE LA CARRETERA, TRAMO: TAUCA - PALLASCA., MEMORANDUM Nº 0127 -2021-MTC/20.11, CUADRO COMPARATIVO DE COTIZACIONES - SERVICIOS N° 031-2021-MTC/20.2.1.DFR, MEMORANDUM Nº -00337 -2021-MTC/20.2, INFORME N° 1061 - 2021-MTC/20.4,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EL PLAZO DE LA EJECUCIÓN DEL SERVICIO ES DE CIENTO VEINTE (120) DÍAS CALENDARIO, CONTADOS A PARTIR DEL DÍA SIGUIENTE DE LA RECEPCIÓN DE LA ORDEN DE SERVICIO.   1ER ENT. A LOS 30 DÍAS DE INICIADO EL SERVICIO COMO MÁXIMO.  2DO ENT. A LOS 60 DÍAS DE INICIADO EL SERVICIO COMO MÁXIMO.  3ER ENT. A LOS 90 DÍAS DE INICIADO EL SERVICIO COMO MÁXIMO.  4TO ENT. A LOS 120 DÍAS DE INICIADO EL SERVICIO COMO MÁXIMO.   FORMA DE PAGO: SE EFECTUARA EN CUATRO (04) ARMADAS DE ACUERDO A LO INDICADO EN EL NUMERAL TRECE (13) DE LOS TERMINOS DE REFERENCIA.  CERTIFICADO SIAF N°: 1518  SECUENCIA SIAF N° : 02  EXP.N°: I-001052-2021/SEDCEN</t>
  </si>
  <si>
    <t>10445523238 MOORE MORE YESSENIA</t>
  </si>
  <si>
    <t>SERVICIO DE ASISTENCIA TÉCNICA PARA LAS GESTIONES DE LA ADQUISICIÓN Y EXPROPIACIÓN DE INMUEBLES AFECTADOS POR EL DERECHO DE VÍA DE LA OBRA MEJORAMIENTO DE LA CARRETERA ANDAHUAYLAS - PAMPACHIRI - NEGROMAYO, TRAMO: ANDAHUAYLAS - HUANCABAMBA, MEMORANDUM Nº 3824 -2021-MTC/20.11, CUADRO COMPARATIVO DE COTIZACIONES - SERVICIOS N° 71-2021-MTC/20.2.1.WMG, MEMORANDUM Nº - 1410 -2021-MTC/20.2, INFORME N° 2934 -2021-MTC/20.4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PRESTACIÓN DEL SERVICIO ES DE OCHENTA (80) DÍAS CALENDARIO, QUE SE COMPUTARÁN A PARTIR DEL DÍA SIGUIENTE DE LA CONFIRMACIÓN DE LA RECEPCIÓN Y ACEPTACIÓN DE LA ORDEN DE SERVICIO.   1ER ENTR. A LOS 30 DÍAS DEL INICIO DEL SERVICIO.  2DO ENTR. A LOS 60 DÍAS DEL INICIO DEL SERVICIO.  3ER ENTR. A LOS 80 DÍAS DEL INICIO DEL SERVICIO.   FORMA DE PAGO: SE EFECTUARA EN TRES (03) ARMADAS, DE ACUERDO A LO INDICADO EN EL NUMERAL ONCE (11) DE LOS TERMINOS DE REFERENCIA.   CERTIFICADO SIAF N°: 2904  SECUENCIA SIAF N° : 02  EXP.N°: I-014928-2021/SEDCEN</t>
  </si>
  <si>
    <t>10467890196 SOLSOL IBAÑEZ LEONARDO ZOLMEN RUBEN</t>
  </si>
  <si>
    <t>SERVICIO PARA LA IDENTIFICACIÓN, ELABORACIÓN DE EXPEDIENTES TÉCNICO LEGALES CON FINES DE OBTENER CERTIFICADOS DE BÚSQUEDA CATASTRAL E INFORMES TÉCNICOS DE TASACIÓN DE LOS INMUEBLES AFECTADOS POR LA EJECUCIÓN DE LA OBRA:  CONSTRUCCIÓN DE PUENTES POR REEMPLAZO EN LA ZONA CENTRO – SUR DEL PAÍS”, EN LA OBRA N° 2, EN SUS FASES I Y II, EN EL MARCO DE LO DISPUESTO EN EL DECRETO LEGISLATIVO N° 1192 Y SUS MODIFICATORIAS, MEMORÁNDUM N° 9759 -2021-MTC/20.11, INF N° 184-2021-MTC/20.2.1.3, INF N° 4779-2021-MTC/20.4, CERT DE CREDITO PPTAL.   REFERENCIA A LA ORDEN DE SERVICIO 1098 CON FECHA 07/08/2020   CERTIFICADO SIAF N° : 967  SECUENCIA SIAF N° : 3  EXP.N° : I-037738-2021/SEDCEN</t>
  </si>
  <si>
    <t>10085028150 PURIZAGA IZQUIERDO LUIS FERNANDO</t>
  </si>
  <si>
    <t>SERVICIO DE REUBICACIÓN DE LAS REDES ELÉCTRICAS DE BAJA TENSIÓN (RED SECUNDARIA Y ALUMBRADO PÚBLICO) DE PROPIEDAD PRIVADA, UBICADA EN EL ÁREA DE CONSTRUCCIÓN DEL ÓVALO CASCAS, EN LAS PROGRESIVAS KM 606+970 AL KM 607+180 DEL TRAMO CONTINUO CHICAMA CHOCOPE (TC-02), PROYECTO AUTOPISTA DEL SOL, MEMO N° 3425-2021-MTC/20.11, INFORME Nº 169-2021-MTC/20.2.1.2, MEMO Nº 1104 -2021-MTC/20.11, INFORME N°415-2021-MTC/20.4, CERT DE CREDITO PPTAL.   REFERENCIA A LA ORDEN DE SERVICIO 492 CON FECHA 27/02/2020    CERTIFICADO SIAF N° : 274  SECUENCIA SIAF N° : 2  EXP.N° : I-05460-2021/SEDCEN</t>
  </si>
  <si>
    <t>20557679554 GRUPO PAREJA &amp; MUÑOZ MINERIA &amp; CONSTRUCCION E.I.R.L.</t>
  </si>
  <si>
    <t>SERVICIO DE LIMPIEZA E HIGIENE PARA PROVIAS NACIONAL SEDE ARCHIVO CENTRAL JR. ZORRITOS N° 1074 -PERIODO 2021, INFORME N° 0064-2021-MTC/20.2.1.6, MEMO Nº-00260 -2021-MTC/20.2, INFORME N° 209 - 2021-MTC/20.4, CERT DE CREDITO PPTAL.   CERTIFICADO SIAF N° : 486  SECUENCIA SIAF N° : 04  EXP.N° : I-004847-2021/SEDCEN</t>
  </si>
  <si>
    <t>20131379944 MINISTERIO DE TRANSPORTES Y COMUNICACIONES - OFICINA GENERAL</t>
  </si>
  <si>
    <t>SERVICIO DE ALQUILER DE MOVILIDAD PARA EL MONITOREO ARQUEOLOGICO DE LA OBRA DE MEJORAMIENTO DE LA CARRETERA TRAMO: TAUCA - PALLASCA, INFORME N° 234-2021-MTC/20.11.1/RBCR, MEMO 9249-2021-MTC-20.11, MEMO 9249-2021-MTC/20.11, MEMO 3586-2021-MTC/20.2, INFORME 5742-2021-MTC/20.4,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SESENTA (60) DIAS CALENDARIOS, CONTADOS DESDE EL DIA SIGUIENTE DE ACEPTADA LA ORDEN DE SERVICIO HASTA LA CONFORMIDAD DE LA ULTIMA PRESTACION. DE ACUERDO A LO INDICADO A LO INDICADO EN EL NUMERAL 7 (07) DE LOS TERMINOS DE REFERENCIA.  FORMA DE PAGO: SE EFECTUARA EN DOS (02) ARMADAS DE ACUERDO A LO INDICADO EN EL NUMERAL ONCE (11) DE LOS TERMINOS DE REFERENCIA.   CERTIFICADO SIAF N° : 4434 SECUENCIA SIAF N° : 2  EXP.N° : I-033480-2021/SEDCEN</t>
  </si>
  <si>
    <t>20220039413 TRANSERVIS ASUNCION S.R.L.</t>
  </si>
  <si>
    <t>SERVICIO ESPECIALIZADO EN METRADOS, COSTOS Y PRESUPUESTO PARA LA DIRECCIÓN DE OBRAS, MEMORANDUM Nº 2053-2021-MTC/20.5, MEMORANDUM N° 5943 -2021-MTC/20.9, MEMORANDUM Nº 3786 -2021-MTC/20.2, CUADRO COMPARATIVO DE COTIZACIONES SERVICIO N° 01-2021-MTC/20.2.1.DMGL, INFORME N° 6042 - 2021-MTC/20.4,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CINCUENTA (50) DIAS CALENDARIOS COMO MAXIMO EL CUAL INICIA AL DIA SIGUIENTE DE LA CONFIRMACION Y RECEPCION DE LA ORDEN DE SERVICIO.   1ER INF. A LOS TREINTA (30) DÍAS DEL INICIO DEL SERVICIO COMO MAXIMO  2DO INF. A LOS SESENTA (50) DÍAS DEL INICIO DEL SERVICIO COMO MXIMO   FORMA DE PAGO : SE EFECTUARA EN DOS (02) ARMADAS IGUALES DE ACUERDO A LO INDICADO EN EL NUMERAL ONCE (11) DE LOS TERMINOS DE REFERENCIA.   CERTIFICADO SIAF N° : 4574  SECUENCIA SIAF N° : 2  EXP.N° : I-042011-2021/SEDCEN</t>
  </si>
  <si>
    <t>10406301554 VERGARA CABRERA MERCEDES JANET</t>
  </si>
  <si>
    <t>"CONTRATACION DEL SERVICIO ESPECIALIZADO EN SEGURIDAD Y SALUD OCUPACIONAL PARA LA DIRECCION DE OBRAS", MEMORANDO N 6099-2021-MTC/20.9, MEMORANDUM N 2125-2021-MTC/20.5, MEMORANDUM N 3886-2021-MTC/20.2, INFORME N 6122-2021-MTC/20.4, CUADRO COMPARATIVO DE COTIZACIONES - SERVICIOS N° 013-2021-MTC/20.2.1.DLOH, CERT DE CREDITO PPTAL, SEGUN LOS TERMINOS DE REFERENCIAS.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CINCUENTA (50) DIAS CALENDARIO COMO MAXIMO, CONTADOS A PARTIR DEL DIA SIGUIENTE DE CONFIRMADA LA RECEPCION DE LA ORDEN DE SERVICIO.  1ER ENTREGABLE: COMO MÁXIMO A LOS TREINTA (30) DIAS CALENDARIO DE INICIADO EL SERVICIO.  2DO ENTREGABLE: COMO MÁXIMO A LOS CINCUENTA (50) DIAS CALENDARIO DE INICIADO EL SERVICIO.  FORMA DE PAGO: SE EFECTUARA EN DOS (02) ARMADAS DE ACUERDO A LO INDICADO EN EL NUMERAL ONCE (11) DE LOS TERMINOS DE REFERENCIA.   CERTIFICADO SIAF N° :</t>
  </si>
  <si>
    <t>10267064704 CESPEDES CACERES OLIVER JAVIER</t>
  </si>
  <si>
    <t>SERVICIO DE ALQUILER DE MOVILIDAD PARA EL TRASLADO DE PERSONAL PACRI EN LOS SUBTRAMOS DEL INTERCAMBIO VIAL SALAVERRY Y OBRAS DE DESEMPATE DE LA RED VIAL N°4: TRAMO PATIVILCA – SANTA – TRUJILLO Y PUERTO SALAVERRY – EMPALME PN1N  REFERENCIA: MEMORANDUM N° 10985-2021-MTC/20.11, MEMORANDUM N° 3995-2021-MTC/20.2, INFORME N° 6328-2021-MTC/20.4, CUADRO COMPARATIVO DE COTIZACIONES - SERVICIOS N° 034-2021-MTC/20.2.1 JMR, CERT DE CREDITO PPTAL, SEGUN LOS TERMINOS DE REFERENCIAS.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SEGÚN LO INDICADO EN EL NUMERAL 8 DE LOS TERMINOS DE REFERENCIA  ENTREGABLE:  1ER ENTRE: COMO MAXIMO A LOS QUINCE (15) DIAS CALENDARIOS DE INICIADO EL SERVICIO O COMPLETAR 3,750 KM DE RECORRIDO  2DO ENTRE: COMO MAXIMO A LOS TREINTA (30) DIAS CALENDARIOS DE INICIADO EL SERVICIO O COMPLETAR 7,500 KM DE RECORRIDO  FORMA DE PAGO: SE EFECTUARA EN DOS (2) ARMADAS DE ACUERDO A LO INDICADO EN EL NUMERAL 12 DE LOS TERMINOS DE REFERENCIA.  CERTIFICADO SIAF N° 4714  SECUENCIA SIAF 2  EXP. N° I-042599-2021/SEDCEN</t>
  </si>
  <si>
    <t>SERVICIO DE AYUDANTES DE CAMPO, PARA EL LEVANTAMIENTO TOPOGRAFICO DE LA OBRA: MEJORAMIENTO DE LA CARRETERA MOQUEGUA-OMATE-AREQUIPA-TRAMO II, KM 35+000 AL KM 153+500, MEMORANDUM N°109 -2021-MTC/20.12, CUADRO COMPARATIVO DE COTIZACIONES - SERVICIOS N°0034-2021-MTC/20.2.1 DFR, MEMORANDUM Nº -00378 -2021-MTC/20.2, INFORME N° 445 -2021-MTC/20.4,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SIETE (07) DIAS CALENDARIO EL CUAL INICIA AL DIA SIGUIENTE DE LA CONFIRMACION Y RECEPCION DE LA ORDEN DE SERVICIO.   FORMA DE PAGO : SE EFECTUARA EN UNA (01) ARMADA DE ACUERDO A LO INDICADO EN EL NUMERAL ONCE (11) DE LOS TERMINOS DE REFERENCIA.   CERTIFICADO SIAF N° : 800  SECUENCIA SIAF N° : 2  EXP.N° : I-02436-2021/SEDCEN</t>
  </si>
  <si>
    <t>10047443551 CHAVEZ MORALES JOSE UBERTO</t>
  </si>
  <si>
    <t>SERVICIO DE REVISIÓN DE EXPEDIENTES PARA LA LIBERACIÓN, ADQUISICIÓN DE 50 PREDIOS (TRATO DIRECTO O EXPROPIACIÓN O TRANSFERENCIA INTERESTATAL), PARA LA EJECUCIÓN DE LA OBRA PANAMERICANA SUR, ICA-FRONTERA CON CHILE  MEMORÁNDUM N° 9323-2021-MTC/20.11; MEMORÁNDUM Nº 1723-2021-MTC/20.5; MEMORANDUM Nº 3359 -2021-MTC/20.2; INFORME N° 5507-2021-MTC/20.4; CERT PPTAL, SEGUN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70 DÍAS CALENDARIOS COMO MÁXIMO, CONTADOS A PARTIR DEL DÍA SIGUIENTE DE CONFIRMADA LA RECEPCIÓN DE LA ORDEN DE SERVICIO.   1ER INF. A LOS TREINTA (30) DÍAS DEL INICIO DEL SERVICIO  2DO INF. A LOS CINCUENTA (50) DÍAS DEL INICIO DEL SERVICIO  3ER INF. A LOS SETENTA (70) DÍAS DEL INICIO DEL SERVICIO   FORMA DE PAGO: EL PAGO SE EFECTUARÁ EN TRES (03) ARMADAS DE ACUERDO AL MONTO DE LA PROPUESTA ECONÓMICA DEL POSTOR ADJUDICADO, SEGUNA LO INDICADO EN EL NUMERAL DOCE (12) DE LOS TERMINOS DE REFERENCIA.   1ER PAGO. 34% DEL MONTO TOTAL DEL SERVICIO  2DO PAGO. 33% DEL MONTO TOTAL DEL SERVICIO  3ER PAGO. 33% DEL MONTO TOTAL DEL SERVICIO   CERTIFICADO SIAF N°: 4338  SECUENCIA SIAF N° : 02  EXP.N°: I-035879-2021/SEDCEN</t>
  </si>
  <si>
    <t>10465963722 ROSSI GUILLEN MARIANA PATRICIA</t>
  </si>
  <si>
    <t>GASTOS DE ARBITRAJE INICIADO POR PROVIAS NACIONAL CONTRA OBRAINSA POR LAS CONTROVERSIAS DERIVADAS DEL CONTRATO DE SERVICIOS N° 120-2016-MTC/20. "SERVICIO DE GESTION, MEJORAMIENTO Y CONSERVACION VIAL POR NIVELES DE SERVICIO DEL CORREDOR VIAL: EMP PE-1N-PAMPLONA-SAN JOSE-CAJATAMBO-EMP. PE-18"  PEDIDO DE SERVICIO: 3391  CERTIFICADO SIAF N°: 4906  SECUENCIA SIAF N° : 2  EXP. N°: I-047061-2021/SEDCEN</t>
  </si>
  <si>
    <t>CONTRATACIÓN DEL SERVICIO DE CAPACITACION EN "FUNDAMENTOS DE BUILDING INFORMATION MODELLING (BIM) PARA PROYECTOS DE INFRAESTRUCTURA VIAL", MEMORÁNDUM Nº 957-2021-MTC/20.5, MEMORÁNDUM Nº 835- 2021-MTC/20.12, CUADRO COMPARATIVO DE COTIZACIONES - SERVICIOS Nº 078-2021-MTC/20.2.1.MV, INFORME N° 1858 - 2021-MTC/20.4CERT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NÚMERO DE PARTICIPANTES: TREINTA Y CINCO (35) PARTICIPANTE(S). DE ACUERDO A LO INDICADO EN EL NUMERAL CUATRO (04) DE LOS TERMINOS DE REFERENCIA.   PLAZO DE EJECUCION: TREINTA HORAS (30) HORAS ACADEMICAS. EL PLAZO DE EJECUCIÓN INICIA A PARTIR DE LA FECHA DE INICIO DE LA CAPACITACIÓN PREVISTA PARA EL 28 DE JUNIO DE 2021.   FORMA DE PAGO: SE EFECTUARÁ EN UNA (01) ARMADA DE ACUERDO A LO INDICADO EN EL NUMERAL DOCE (12) DE LOS TERMINOS DE REFERENCIA.  CERTIFICADO SIAF N°: 2300  SECUENCIA SIAF N° : 033  EXP.N° : I-022088-2021/SEDCEN</t>
  </si>
  <si>
    <t>"SERVICIO DE ADQUISICION DE 15 INMUEBLES AFECTADOS POR EL DERECHO DE VIA Y ELABORACION DEL INFORME FINAL DE LIQUIDACION DE 05 CONTRATOS CORRESPONDIENTES AL PACRI: MEJORAMIENTO DE LA CARRETERA SANTA MARIA - SANTA TERESA - PUENTE HIDROELECTRICA MACHU PICCHU", MEMORANDUM 2031-2021-MTC/20.5, CUADRO COMPARATIVO DE COTIZACIONES - SERVICIOS N° 012-2021-MTC/20.2.1 EAMR, CERT DE CREDITO PPTAL, SEGUN LOS TERMINOS DE REFERENCIAS.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(40) DIAS CALENDARIO COMO MAXIMO, CONTADOS A PARTIR DEL DIA SIGUIENTE DE LA CONFIRMACION Y RECEPCION DE LA ORDEN DE SERVICIO.  1ER INF. COMO MÁXIMO A LOS 20 DÍAS CALENDARIO DE INICIADO EL SERVICIO COMO MÁXIMO  2DO INF. COMO MÁXIMO A LOS 40 DÍAS CALENDARIO DE INICIADO EL SERVICIO COMO MÁXIMO  FORMA DE PAGO : SE EFECTUARA EN DOS (02) ARMADAS DE ACUERDO A LO INDICADO EN EL NUMERAL 12 DE LOS TERMINOS DE REFERENCIA.  CERTIFICADO SIAF N° : 4741 SECUENCIA SIAF N° : 2 EXP.N° : I?040076?2021</t>
  </si>
  <si>
    <t>10718939840 DE LA CRUZ MOLERO ALESSANDRA KATIUSKA</t>
  </si>
  <si>
    <t>SERVICIO DE LEGALIZACIÓN DE FIRMAS DE ACTAS DE ENTREGA Y RECEPCIÓN DE LA POSESIÓN Y ENTREGA DE CHEQUES DE COMPENSACIÓN ECONÓMICA, A SUSCRIBIRSE CON BENEFICIARIOS CUYAS ÁREAS SON NECESARIAS PARA LA EJECUCIÓN DE LA OBRA: MEJORAMIENTO DEL CORREDOR VIAL APURÍMAC - CUSCO. TRAMO: TRAMO V: DV COLQUEMARCA - VELILLE, EN EL MARCO DEL DECRETO DE URGENCIA N° 026-2019, MODIFICADO CON DECRETO DE URGENCIA N° 0272019; SECTOR: YAVI YAVI., MEMORANDUM Nº 5657 -2021-MTC/20.11, CUADRO COMPARATIVO DE COTIZACIONES - SERVICIOS N° 164-2021-MTC/20.2.1.DFR, MEMORANDUM Nº - 1946 -2021-MTC/20.2, INFORME N° 3813 -2021-MTC/20.4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TREINTA (30) DÍAS CALENDARIOS CONTADOS A PARTIR DEL DÍA SIGUIENTE DE LA RECEPCIÓN DE LA ORDEN DE SERVICIO CORRESPONDIENTE O CUANDO SE EJECUTE TODA LA PRESTACIÓN DEL SERVICIO SIN SUPERAR EL MONTO CONTRATADO. CABE PRECISAR QUE SE PODRÁN HACER PAGOS PARCIALES, SIEMPRE Y CUANDO NO SE PUEDAN LEGALIZAR LA TOTALIDAD DE ACTAS, POR RAZONES INIMPUTABLES AL CONTRATISTA.   ENTREGABLE. A LOS 30 DIAS CALENDARIOS O CUANDO SE EJECUTE TODA LA PRESTACIÓN DEL SERVICIO SIN SUPERAR EL MONTO CONTRATADO.   LUGAR DE EJECUCION DEL SERVICIO: POR LAS CARACTERÍSTICAS DEL SERVICIO LAS ACTIVIDADES A REALIZAR DEBEN LLEVARSE A CABO EN EL DISTRITO DE COLQUEMARCA, PROVINCIA DE CHUMBIVILCAS, DEPARTAMENTO DE CUSCO, POR ENCONTRARSE LOS BENEFICIARIOS RESIDENTES EN EL DISTRITO MENCIONADO.   FORMA DE PAGO: SE EFECTUARA EN UNA (01) ARMADA, DE ACUERDO A LO INDICADO EN EL NUMERAL ONCE (11) DE LOS TRMINOS DE REFERENCIA.   CERTIFICADO SIAF N°: 3521  SECUENCIA SIAF N° : 02  EXP.N°: I-022462-2021/SEDCEN</t>
  </si>
  <si>
    <t>10427817577 QUISPE SANCHEZ JUDITH EULALIA</t>
  </si>
  <si>
    <t>SERVICIO DE APOYO TÉCNICO PARA LA ELABORACIÓN Y REVISIÓN DE DOCUMENTOS TÉCNICOS DE LA OBRA “CONSTRUCCIÓN DEL TRAMO I: BELLAVISTA – SANTO TOMAS (PUENTE NANAY Y VIADUCTOS DE ACCESO,MEMORÁNDUM N° 156 -2021-MTC/20.10, INFORME Nº 0006- 2020-MTC/20.2.1.3, INF N° 052-2021-MTC/20.4, CERT DE CREDITO PPTAL   REFERENCIA A LA ORDEN DE SERVICIO 1344 CON FECHA 08/09/2020   CERTIFICADO SIAF N° : 98  SECUENCIA SIAF N° : 2  EXP.N° : I-03724-2021/SEDCEN</t>
  </si>
  <si>
    <t>10724157730 CABRERA BARRIONUEVO MAURIZIO FERNANDO</t>
  </si>
  <si>
    <t>SERVICIO DE LEGALIZACION DE DOCUMENTOS PARA GESTIONES Y ACTOS NOTARIALES A REALIZARSE CON LOS AFECTADOS POR LA OBRA: MEJORAMIENTO DE LA CARRETERA SAN MARCOS – CAJABAMBA-SAUSACOCHA; TRAMO SAN MARCOS – CAJABAMBA, MEMORANDUM N° 2607-2021-MTC/20.11, INFORME N° 460 -2021-MTC/20.4, CERT DE CREDITO PPTAL   REFERENCIA A LA ORDEN DE SERVICIO 1627 CON FECHA 13/10/2020   CERTIFICADO SIAF N° : 798  SECUENCIA SIAF N° : 4  EXP.N° : I-0148402-2021/SEDCEN</t>
  </si>
  <si>
    <t>10267296362 PABLO ROJAS DEYVI ANDRES</t>
  </si>
  <si>
    <t>CONTRATACIÓN DEL SERVICIO ESPECIALIZADO EN VIGILANCIA, PREVENCIÓN Y CONTROL DEL COVID - 19 EN EL TRABAJO PARA LA INSPECCION DEL SERVICIO DE RECICLADO Y RECAPEO DE LA CARRETERA URCOS - SICUANI. TRAMO: COMBAPATA - SICUANI, MEMORANDUM N°1752 -2021-MTC/20.13.1, CUADRO COMPARATIVO DE COTIZACIONES - SERVICIOS N° 094-2021-MTC/20.2.1.DFR, MEMORANDUM Nº - 1243 -2021-MTC/20.2, INFORME N° 2412 - 2021-MTC/20.4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EJECUCIÓN DEL SERVICIO ES DE CIENTO CINCUENTA (150) DÍAS CALENDARIOS COMO MÁXIMO, CONTADOS A PARTIR DEL INICIO EFECTIVO DE LA FASE II DEL CONTRATO PRINCIPAL O DEL DÍA SIGUIENTE DE RECEPCIONADA LA ORDEN DE SERVICIO (PARA LA CONTABILIZACIÓN DEL PLAZO SE TOMARÁ EN CUENTA LA CONDICIÓN QUE OCURRA ÚLTIMO).   1ER ENTR. A LOS 30 DÍAS COMO MÁXIMO DE INICIADO EL SERVICIO.  2DO ENTR. A LOS 60 DÍAS COMO MÁXIMO DE INICIADO EL SERVICIO.  3ER ENTR. A LOS 90 DÍAS COMO MÁXIMO DE INICIADO EL SERVICIO.  4TO ENTR. A LOS 120 DÍAS COMO MÁXIMO DE INICIADO EL SERVICIO.  5TO ENTR. A LOS 150 DÍAS COMO MÁXIMO DE INICIADO EL SERVICIO.   FORMA DE PAGO: SE EFECTUARA EN CINCO (05) ARMADAS DE ACUERDO A LO INDICADO EN EL NUMERAL ONCE (11) DE LOS TERMINOS DE REFERENCIA.   CERTIFICADO SIAF N°: 2666  SECUENCIA SIAF N° : 02  EXP.N°: I-012807-2021/SEDCEN</t>
  </si>
  <si>
    <t>10463697898 GONZALES DEL PINO MARIA YESENIA</t>
  </si>
  <si>
    <t>SERVICIO DE ASISTENCIA TÉCNICA PARA LA REVISIÓN DE COSTOS, METRADOS Y PRESUPUESTOS DE EXPEDIENTES TÉCNICOS DE LAS OBRAS QUE INTERFIEREN EN LA LIBERACIÓN DE INTERFERENCIAS EN EL DERECHO DE VÍA DE EL PROYECTO CONSTRUCCIÓN DE LA VÍA DE EVITAMIENTO DE LA CIUDAD DE JULIACA, MEMORANDUM Nº 1147-2021-MTC/20.11, CUADRO COMPARATIVO DE COTIZACIONES - SERVICIO N°0057- 2021-MTC/20.2.1 DFR, MEMORANDUM Nº - 00700 -2021-MTC/20.2, INFORME N° 1528 -2021-MTC/20.4,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CIENTO CINCUENTA (150) DIAS CALENDARIO EL CUAL INICIA AL DIA SIGUIENTE DE LA CONFIRMACION Y RECEPCION DE LA ORDEN DE SERVICIO.   1ER INF. A LOS TREINTA (30) DIAS DEL INICIO DEL SERVICIO  2DO INF. A LOS SESENTA (60) DIAS DEL INICIO DEL SERVICIO  3ERO INF. A LOS NOVENTA (90) DIAS DEL INICIO DEL SERVICIO  4TO INF. A LOS CIENTO VEINTE (120) DIAS DEL INICIO DEL SERVICIO  5TO INF. A LOS CIENTO CINCUENTA (150) DIAS DEL INICIO DEL SERVICIO   FORMA DE PAGO : SE EFECTUARA EN CINCO (05) ARMADAS IGUALES DE ACUERDO A LO INDICADO EN EL NUMERAL ONCE (11) DE LOS TERMINOS DE REFERENCIA.   CERTIFICADO SIAF N° : 2090  SECUENCIA SIAF N° : 2  EXP.N° : I-03655-2021/SEDCEN</t>
  </si>
  <si>
    <t>10469125781 SOTO ABREGU KARLA ESTEFANIA</t>
  </si>
  <si>
    <t>SERVICIO DE IMPLEMENTACIÓN DE UN MÓDULO PREFABRICADO MÓVIL PARA USO DEL PERSONAL DEL ALMACEN DE SERPENTIN DE PASAMAYO DE PROVIAS NACIONAL EN CASO DE EMERGENCIAS NACIONALES, INFORME N° 693 -2021-MTC/20.2.1.6, MEMORÁNDUM N° 3559 -2021-MTC/20.2.1, CUADRO COMPARATIVO DE COTIZACIONES - SERVICIOS N°64 -2021-MTC/20.2.1.JMMM, MEMORANDUM Nº 3232 -2021-MTC/20.2, MEMORÁNDUM N° 3559 -2021-MTC/20.2.1, INFORME N° 693 -2021-MTC/20.2.1.6, INFORME N° 5303 - 2021-MTC/20.4,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VEINTE (20) DIAS CALENDARIO EL CUAL INICIA AL DIA SIGUIENTE DE LA CONFIRMACION Y RECEPCION DE LA ORDEN DE SERVICIO.  FORMA DE PAGO : SE EFECTUARA EN UNA (01) ARMADA DE ACUERDO A LO INDICADO EN EL NUMERAL DOCE (12) DE LOS TERMINOS DE REFERENCIA.  CERTIFICADO SIAF N° : 4254  SECUENCIA SIAF N° : 2  EXP.N° : I-36881-2021/SEDCEN</t>
  </si>
  <si>
    <t>20601370736 CONSTRUCTORA Y SERVICIOS GENERALES GERPO</t>
  </si>
  <si>
    <t>SERVICIO PARA EL ANÁLISIS DE LAS EDIFICACIONES EXISTENTES DE LA ESTACIÓN DE PESAJE YANANGO, MEMORANDUN N° 2902 - 2021-MTC/20.13.2, CUADRO COMPARATIVO DE COTIZACIONES - SERVICIOS N° 015-2021-MTC/20.2.1.AKC,MEMORANDUM Nº 1562 -2021-MTC/20.5, MEMORANDUM Nº 3205 -2021-MTC/20.2, INFORME N° 5281 -2021-MTC/20.4,CERT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NOVENTA (90) DIAS CALENDARIO EL CUAL INICIA AL DIA SIGUIENTE DE LA CONFIRMACION Y RECEPCION DE LA ORDEN DE SERVICIO.   1ER INF. A LOS TREINTA (30) DÍAS DEL INICIO DEL SERVICIO  2DO INF. A LOS SESENTA (60) DÍAS DEL INICIO DEL SERVICIO  3ERO INF. A LOS NOVENTA (90) DÍAS DEL INICIO DEL SERVICIO   FORMA DE PAGO : SE EFECTUARA EN TRES (03) ARMADAS DE ACUERDO A LO INDICADO EN EL NUMERAL ONCE (11) DE LOS TERMINOS DE REFERENCIA.   CERTIFICADO SIAF N° : 4239  SECUENCIA SIAF N° : 2  EXP.N° : I-036033-2021/SEDCEN</t>
  </si>
  <si>
    <t>10456586223 GODOY SILVA MIGUEL ANGEL</t>
  </si>
  <si>
    <t>SERVICIO DE INTERNET DEDICADO PARA UNIDAD ZONAL VRAEM, MEMORANDUM Nº 0163-2021-MTC/20.6, CUADRO COMPARATIVO DE COTIZACIONES - SERVICIOS N° 084-2021-MTC/20.2.1.JCUD, MEMORANDUM Nº - 1617 -2021-MTC/20.2, INFORME Nº 3244 - 2021-MTC/20.4,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MONTO TOTAL ADJUDICADO ES DE S/ 34,500.00  PPTO 2021: S/.23,000.00  PPTO 2022: S/.11,500.00   PLAZO DE EJECUCION : TRESCIENTOS SESENTA Y CINCO (365) DIAS CALENDARIO EL CUAL INICIA AL DIA SIGUIENTE DE FIRMADA EL ACTA DE INSTALACION DE SERVICIO SEGUN LO INDICADO EN EL NUMERAL 7 DE LOS TERMINOS DE REFERENCIA.   FORMA DE PAGO : SE EFECTUARA EN DOCE (12) ARMADAS DE ACUERDO A LO INDICADO EN EL NUMERAL ONCE (11) DE LOS TERMINOS DE REFERENCIA.   CERTIFICADO SIAF N° : 2325  SECUENCIA SIAF N° : 25  EXP.N° : I-014629-2021/SEDCEN</t>
  </si>
  <si>
    <t>20553115524 KAZAV LATAM E.I.R.L.</t>
  </si>
  <si>
    <t>CONTRATACIÓN DE SERVICIO ESPECIALIZADO PARA EL DIAGNOSTICO DE LA INFRAESTRUCTURA DE LAS ESTACIONES DE PESAJE, MEMORANDUM N° 1504 -2021-MTC/20.13.2, CUADRO COMPARATIVO DE COTIZACIONES - SERVICIOS N° 124-2021-MTC/20.2.1.JCUD, MEMORANDUM Nº 1748 -2021-MTC/20.2, INFORME N° 3293 - 2021-MTC/20.4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EJECUCIÓN DEL SERVICIO SERÁ DE NOVENTA (90) DÍAS CALENDARIO, EL CUAL INICIARÁ AL DÍA SIGUIENTE DE LA CONFIRMACIÓN DE LA RECEPCIÓN DE LA ORDEN DE SERVICIO, HASTA LA CONFORMIDAD DE LA ÚLTIMA PRESTACIÓN Y PAGO.   1ER ENTR. A LOS 30 DÍAS COMO MÁXIMO DE INICIADO EL SERVICIO.  2DO ENTR. A LOS 60 DÍAS COMO MÁXIMO DE INICIADO EL SERVICIO.  3ER ENTR. A LOS 90 DÍAS COMO MÁXIMO DE INICIADO EL SERVICIO.   FORMA DE PAGO: SE EFECTUARA EN TRES (03) ARMADAS, DE ACUERDO A LO INDICADO EN EL NUMERAL ONCE (11) DE LOS TERMINOS DE REFERENCIA.   CERTIFICADO SIAF N°: 3226  SECUENCIA SIAF N° : 02  EXP.N°: I-020317-2021/SEDCEN</t>
  </si>
  <si>
    <t>"SERVICIO DE GESTIÓN E INSPECCION DE LOS TRABAJOS DE LIBERACION DE INTERFERENCIAS PARA LA EJECUCION DEL PROYECTO PACRI CONSTRUCCION, MEJORAMIENTO Y REHABILITACION DE LA CARRETERA CUSCO - CHINCHERO -URUBAMBA", INFORME N 270-2021-MTC/20.11.1/DMB, MEMORANDO N 10381-2021-MTC/20.11, MEMORANDUM N 1991-2021-MTC/20.5, MEMORANDUM N 3717-2021-MTC/20.2, INFORME N 5964-2021-MTC/20.4, CUADRO COMPARATIVO DE COTIZACIONES - SERVICIOS N° 024-2021-MTC/20.2.1.EOR, CERT DE CREDITO PPTAL, SEGUN LOS TERMINOS DE REFERENCIAS.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CINCUENTA (48) DIAS CALENDARIO COMO MAXIMO, CONTADOS A PARTIR DEL DIA SIGUIENTE DE LA RECEPCION DE ACEPTADA LA ORDEN DE SERVICIO.   1ER ENTREGABLE: A LOS 30 DIAS CALENDARIOS DE EMITIDA LA ORDEN DE SERVICIO.  2DO ENTREGABLE: A LOS 48 DIAS CALENDARIOS DE EMITIDA LA ORDEN DE SERVICIO.  FORMA DE PAGO: SE EFECTUARA EN DOS (02) ARMADAS DE ACUERDO A LO INDICADO EN EL NUMERAL DOCE (12) DE LOS TERMINOS DE REFERENCIA.   CERTIFICADO SIAF N° : 4555  SECUENCIA SIAF N° : 2  EXP.N° : I-039962-2021</t>
  </si>
  <si>
    <t>10246656890 CCARHUARUPAY ATAPAUCAR JUAN JOSE</t>
  </si>
  <si>
    <t>SERVICIO DE ASISTENCIA EN INGENIERÍA BIM 4D (CRONOGRAMA) - 5D (COSTOS), PARA LA PRESTACIÓN ADICIONAL DE OBRA N°04 DEL PROYECTO MEJORAMIENTO DE LA CARRETERA OYÓN - AMBO, TRAMO I: OYÓN - DESVÍO CERRO DE PASCO A CARGO DE LA DIRECCIÓN DE OBRAS, MEMORÁNDUM N° 082 -2021-MTC/20.9, CUADRO COMPARATIVO DE COTIZACIONES - SERVICIOS Nº 0014-2021-MTC/20.2.1.JMMM, MEMO Nº -00149 -2021-MTC/20.2, INFORME N° 290-2021-MTC/20.4,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CIENTO VEINTE (120) DIAS CALENDARIO EL CUAL INICIA AL DIA SIGUIENTE DE LA CONFIRMACION Y RECEPCION DE LA ORDEN DE SERVICIO.   1ER INF. A LOS TREINTA (30) DIAS DEL INICIO DEL SERVICIO  2DO INF. A LOS SESENTA (60) DIAS DEL INICIO DEL SERVICIO  3ERO INF. A LOS NOVENTA (90) DIAS DEL INICIO DEL SERVICIO  4TO INF. A LOS CIENTO VEINTE (120) DIAS DEL INICIO DEL SERVICIO   FORMA DE PAGO : SE EFECTUARA EN CUATRO (04) ARMADAS IGUALES DE ACUERDO A LO INDICADO EN EL NUMERAL ONCE (11) DE LOS TERMINOS DE REFERENCIA.   HONORARIOS: S/. 20,000.00  OTROS: S/. 3,300.00   CERTIFICADO SIAF N° : 619  SECUENCIA SIAF N° : 2  EXP.N° : I-0745-2021/SEDCEN</t>
  </si>
  <si>
    <t>"SERVICIO DE ESTUDIOS GEOTÉCNICOS DE MECÁNICA DE SUELOS Y ROCAS, Y ESTUDIOS GEOFÍSICOS DE REFRACCIÓN SÍSMICA Y MÉTODO MASW, NECESARIOS PARA EL DISEÑO Y CONFORMACIÓN DE MUROS ADICIONALES EN CUATRO SECTORES UBICADOS ENTRE LAS PROGRESIVAS: KM 140+815 - KM 140+835, KM 165+320 - KM 165+335, KM 165+552 - KM 165+573 Y KM 166+430 - KM166+510, DE LA OBRA: "MEJORAMIENTO DE LA CARRETERA OYÓN - AMBO, TRAMO I." MEMORANDUM 1404-2021-MTC/20.12, CUADRO COMPARATIVO DE COTIZACIONES - SERVICIOS N° 018-2021-MTC/20.2.1 EAMR, CERT DE CREDITO PPTAL, SEGUN LOS TERMINOS DE REFERENCIAS.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(20) DIAS CALENDARIO COMO MAXIMO, CONTADOS A PARTIR DEL DIA SIGUIENTE DE LA CONFIRMACION Y RECEPCION DE LA ORDEN DE SERVICIO.  UNICO INF. COMO MÁXIMO A LOS 20 DÍAS CALENDARIO DE INICIADO EL SERVICIO COMO MÁXIMO  FORMA DE PAGO : SE EFECTUARA EN 01 ARMADAS DE ACUERDO A LO INDICADO EN EL NUMERAL 13 DE LOS TERMINOS DE REFERENCIA.  CERTIFICADO SIAF N°:4824 SECUENCIA SIAF N°: 2 EXP.N° : I?043990?2021</t>
  </si>
  <si>
    <t>10283085223 NARVAEZ LOPEZ ROBERTO</t>
  </si>
  <si>
    <t>SERVICIO DE COSTEO PARA LA ELABORACIÓN TÉCNICA DE ESTRUCTURAS QUE SIRVAN COMO FUENTE PARA LA DETERMINACIÓN DE VALORES REFERENCIALES DE LAS CONTRATACIONES DE CONSULTORÍAS DE OBRAS Y EN GENERAL GESTIONADOS POR LA DIRECCIÓN DE ESTUDIOS, MEMORANDUM N° 3921-2021-MTC/20.2.1, MEMORANDUM N° 3498-2021-MTC/20.2, CUADRO COMPARATIVO DE COTIZACIONES - LOCACION DE SERVICIOS N° 075-2021-MTC/20.2.1.FRM, MEMORANDUM Nº01973-2021-MTC/20.5, MEMORANDUM Nº 3547 -2021-MTC/20.2, INFORME N° 5706 - 2021-MTC/20.4,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SETENTA (70) DIAS CALENDARIO EL CUAL INICIA AL DIA SIGUIENTE DE LA CONFIRMACION Y RECEPCION DE LA ORDEN DE SERVICIO.   1ER INF. A LOS VEINTICINCO (25) DÍAS DEL INICIO DEL SERVICIO  2DO INF. A LOS CINCUENTA (50) DÍAS DEL INICIO DEL SERVICIO  3ERO INF. A LOS SETENTA (70) DÍAS DEL INICIO DEL SERVICIO   FORMA DE PAGO : SE EFECTUARA EN TRES (03) ARMADAS DE ACUERDO A LO INDICADO EN EL NUMERAL ONCE (11) DE LOS TERMINOS DE REFERENCIA.   CERTIFICADO SIAF N° : 4436  SECUENCIA SIAF N° : 2  EXP.N° : I-040912-2021/SEDCEN</t>
  </si>
  <si>
    <t>SERVICIO DE ASISTENCIA LEGAL PARA APOYO EN LAS GESTIONES DE LIBERACIÓN DE INTERFERENCIAS Y ADQUISICIÓN DE PREDIOS (TRATO DIRECTO O EXPROPIACIÓN O TRANSFERENCIA INTERESTATAL) PARA LA EJECUCIÓN DE LA OBRA: REHABILITACIÓN Y MEJORAMIENTO DE LA CARRETERA AYACUCHO - ABANCAY, TRAMO II, KM 50+000 AL 98+800, EN EL MARCO DEL TUO DEL D.LEG. N° 1192, MEMORANDUM Nº 1148-2021-MTC/20.11, CUADRO COMPARATIVO DE COTIZACIONES - SERVICIOS N° 037-2021-MTC/20.2.1.JCUD, MEMORANDUM Nº -00657 -2021-MTC/20.2,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CIENTO VEINTE (120) DIAS CALENDARIO EL CUAL INICIA AL DIA SIGUIENTE DE LA CONFIRMACION Y RECEPCION DE LA ORDEN DE SERVICIO.   1ER INF. A LOS TREINTA (30) DIAS DEL INICIO DEL SERVICIO  2DO INF. A LOS SESENTA (60) DIAS DEL INICIO DEL SERVICIO  3ERO INF. A LOS NOVENTA (90) DIAS DEL INICIO DEL SERVICIO  4TO INF. A LOS CIENTO VEINTE (120) DIAS DEL INICIO DEL SERVICIO   FORMA DE PAGO : SE EFECTUARA EN CUATRO (04) ARMADAS IGUALES DE ACUERDO A LO INDICADO EN EL NUMERAL DOCE (12) DE LOS TERMINOS DE REFERENCIA.   CERTIFICADO SIAF N° : 1806  SECUENCIA SIAF N° : 2  EXP.N° : I-05301-2021/SEDCEN</t>
  </si>
  <si>
    <t>SERVICIO DE ASISTENCIA TÉCNICA PARA APOYO EN LAS GESTIONES DE ADQUISICIÓN, EXPROPIACIÓN Y LIBERACIÓN DE INMUEBLES AFECTADOS POR EL PACRI TRAMO TAUCA - PALLASCA, MEMORÁNDUM Nº 01220-2021-MTC/20.11., CUADRO COMPARATIVO DE COTIZACIONES - SERVICIOS N° 040-2021-MTC/20.2.1.ODSC, MEMORÁNDUM N° 064-2021-MTC/20.11, INFORME N° 204 - 2021-MTC/20.4,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CIENTO OCHENTA (180) DÍAS CALENDARIO COMO MÁXIMO, CONTADOS A PARTIR DEL DÍA SIGUIENTE DE RECEPCIONADA Y CONFIRMADA LA ORDEN DE SERVICIO.   1ER ENT. A LOS 30 DÍAS CALENDARIO COMO MÁXIMO.  2DO ENT. A LOS 60 DÍAS CALENDARIO COMO MÁXIMO.  3ER ENT. A LOS 90 DÍAS CALENDARIO COMO MÁXIMO.  4TO ENT. A LOS 120 DÍAS CALENDARIO COMO MÁXIMO.  5TO ENT. A LOS 150 DÍAS CALENDARIO COMO MÁXIMO.  6TO ENT. A LOS 180 DÍAS CALENDARIO COMO MÁXIMO.    FORMA DE PAGO: SE EFECTUARA EN SEIS (06) ARMADAS DE ACUERDO A LO INDICADO EN EL NUMERAL ONCE (11) DE LOS TERMINOS DE REFERENCIA.  CERTIFICADO SIAF N°: 465  SECUENCIA SIAF N° : 02  EXP.N°: I-005989-2021/SEDCEN</t>
  </si>
  <si>
    <t>10480162001 SANDOVAL VAEZ JESUS MIGUEL</t>
  </si>
  <si>
    <t>CONTRATACIÓN DE ESPECIALISTA LEGAL PARA PROCEDIMIENTO ADMINISTRATIVO DISCIPLINARIO DURANTE EL ESTADO DE EMERGENCIA 2020-2021, PARA LA SECRETARÍA TÉCNICA DEL PAD DE LA OFICINA DE RECURSOS HUMANOS DE PROVIAS NACIONAL, MEMORANDUM Nº 1779 -2021-MTC/20.5, CUADRO COMPARATIVO DE COTIZACIONES - SERVICIOS N° 035-2021-MTC/20.2.1.AKC, MEMORANDUM Nº 1779 -2021-MTC/20.5, MEMORANDUM Nº 3379-2021-MTC/20.2, INFORME N° 5453 - 2021-MTC/20.4,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OCHENTA Y OCHO (88) DIAS CALENDARIO EL CUAL INICIA AL DIA SIGUIENTE DE LA CONFIRMACION Y RECEPCION DE LA ORDEN DE SERVICIO.   1ER INF. A LOS TREINTA (30) DÍAS DEL INICIO DEL SERVICIO  2DO INF. A LOS SESENTA (60) DÍAS DEL INICIO DEL SERVICIO  3ERO INF. A LOS OCHENTA Y OCHO (88) DÍAS DEL INICIO DEL SERVICIO   FORMA DE PAGO : SE EFECTUARA EN TRES (03) ARMADAS DE ACUERDO A LO INDICADO EN EL NUMERAL QUINCE (15) DE LOS TERMINOS DE REFERENCIA.   CERTIFICADO SIAF N° : 4317  SECUENCIA SIAF N° : 2  EXP.N° : I-038298-2021/SEDCEN</t>
  </si>
  <si>
    <t>10419997281 BRACAMONTE CHAVEZ LUIS CHARLLY</t>
  </si>
  <si>
    <t>SERVICIO DE ADQUISICIÓN DE LOS INMUEBLES AFECTADOS POR EL DERECHO DE VÍA DEL PROYECTO: CONSTRUCCIÓN DE LA AUTOPISTA PUNO - JULIACA DEL TRAMO 5: MATARANI - AREQUIPA - JULIACA - AZÁNGARO / ILO - MOQUEGUA - PUNO - JULIACA, EN EL MARCO DEL T.U.O. DEL DECRETO LEGISLATIVO 1192, EN SU FASE III, MEMORANDUM N° 2022-2021-MTC/20.11, INFORME N° 029-2021-MTC/20.11.1.2/FJAR, INF Nº 919-2021-MTC/20.4, CERT DE CREDITO PPTAL.   REFERENCIA A LA ORDEN DE SERVICIO 483 CON FECHA 26/02/2020   CERTIFICADO SIAF N° : 1384  SECUENCIA SIAF N° : 2  EXP.N° : I-08085-2021/SEDCEN</t>
  </si>
  <si>
    <t>10200503835 LEON ALANYA MARCO ANTONIO</t>
  </si>
  <si>
    <t>PROCESO DE ARBITRAJE AD HOC SEGUIDO POR PROVIAS NACIONAL CONTRA EL CONSORCIO VIAL ANDAHUYLAS.  CONTRATO DE SUPERVISION N° 064-2008-MTC/20: "SUPERVISION DE LA OBRA DE REHABILITACION Y MEJORAMIENTO DE LA CARRETERA AYACUCHO - ABANCAY, TRAMO: ANDAHUAYLAS - DESVIO KISHUARA"  CONTRATISTA: CONSORCIO VIAL ANDAHUAYLAS  CONTRATO DE SUPERVISION N° 064-2008-MTC/20  PEDIDO DE SERVICIO: 3296  CERTIFICADO SIAF N°: 4556  SECUENCIA SIAF N° : 2  EXP. N°: I-047070-2021/SEDCEN  EXP. N°: I-0430332021/SEDCEN</t>
  </si>
  <si>
    <t>10072086321 SILVA LOPEZ MARIO MANUEL</t>
  </si>
  <si>
    <t>PROCESO DE ARBITRAJE AD HOC SEGUIDO POR PROVIAS NACIONAL CONTRA EL CONSORCIO VIAL ANDAHUYLAS.  CONTRATO DE SUPERVISION N° 064-2008-MTC/20: "SUPERVISION DE LA OBRA DE REHABILITACION Y MEJORAMIENTO DE LA CARRETERA AYACUCHO - ABANCAY, TRAMO: ANDAHUAYLAS - DESVIO KISHUARA"  CONTRATISTA: CONSORCIO VIAL ANDAHUAYLAS  CONTRATO DE SUPERVISION N° 064-2008-MTC/20  PEDIDO DE SERVICIO: 3297  CERTIFICADO SIAF N°: 4556  SECUENCIA SIAF N° : 2  EXP. N°: I-047070-2021/SEDCEN  EXP. N°: I-043033-2021/SEDCEN</t>
  </si>
  <si>
    <t>10295986986 SOTO COAGUILA CARLOS ALBERTO</t>
  </si>
  <si>
    <t>PROCESO DE ARBITRAJE AD HOC SEGUIDO POR PROVIAS NACIONAL CONTRA EL CONSORCIO VIAL ANDAHUYLAS.  CONTRATO DE SUPERVISION N° 064-2008-MTC/20: "SUPERVISION DE LA OBRA DE REHABILITACION Y MEJORAMIENTO DE LA CARRETERA AYACUCHO - ABANCAY, TRAMO: ANDAHUAYLAS - DESVIO KISHUARA"  CONTRATISTA: CONSORCIO VIAL ANDAHUAYLAS  CONTRATO DE SUPERVISION N° 064-2008-MTC/20  PEDIDO DE SERVICIO: 3295  CERTIFICADO SIAF N°: 4556  SECUENCIA SIAF N° : 1  EXP. N°: I-047070-2021/SEDCEN  EXP. N°: I-043033-2021/SEDCEN</t>
  </si>
  <si>
    <t>10062735878 MORALES HERVIAS ROMULO MARTIN</t>
  </si>
  <si>
    <t>SERVICIO DE ANALISIS TECNICO PARA EL LEVANTAMIENTO DE INFORMACION SOBRE CONSERVACIÓN Y/O MEJORAMIENTO DE LOS SERVICIOS Y/O PUENTES DE LA RED VIAL NACIONAL PARA LA SUBDIRECCIÓN DE CONSERVACIÓN, MEMORANDUM Nº 3783-2021-MTC/20.13.1, CUADRO COMPARATIVO DE COTIZACIONES - SERVICIOS N° 023-2021-MTC/20.2.1.FRM, MEMORANDUM Nº 2353 -2021-MTC/20.2, INFORME N° 4205 -2021-MTC/20.4,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CIENTO SESENTA (160) DIAS CALENDARIO EL CUAL INICIA AL DIA SIGUIENTE DE LA CONFIRMACION Y RECEPCION DE LA ORDEN DE SERVICIO.   1ER INF. A LOS QUINCE (15) DÍAS DEL INICIO DEL SERVICIO  2DO INF. A LOS CUARENTA Y CINCO (45) DÍAS DEL INICIO DEL SERVICIO  3ERO INF. A LOS SETENTA Y CINCO (75) DÍAS DEL INICIO DEL SERVICIO  4TO INF. A LOS CIENTO CINCO (105) DÍAS DEL INICIO DEL SERVICIO  5TO INF. A LOS CIENTO TREINTA Y CINCO (135) DÍAS DEL INICIO DEL SERVICIO  6TO INF. A LOS CIENTO SESENTA (160) DÍAS DEL INICIO DEL SERVICIO   FORMA DE PAGO : SE EFECTUARA EN SEIS (06) ARMADAS DE ACUERDO A LO INDICADO EN EL NUMERAL ONCE (11) DE LOS TERMINOS DE REFERENCIA.   1ER PAGO: SE CANCELARA EL 16.66% DEL MONTO TOTAL DEL SERVICIO  2DO PAGO: SE CANCELARA EL 16.66% DEL MONTO TOTAL DEL SERVICIO  3ERO PAGO: SE CANCELARA EL 16.66% DEL MONTO TOTAL DEL SERVICIO  4TO PAGO: SE CANCELARA EL 16.66% DEL MONTO TOTAL DEL SERVICIO  5TO PAGO: SE CANCELARA EL 16.66% DEL MONTO TOTAL DEL SERVICIO  6TO PAGO: SE CANCELARA EL 16.7% DEL MONTO TOTAL DEL SERVICIO   CERTIFICADO SIAF N° : 3748  SECUENCIA SIAF N° : 2  EXP.N° : I-024682-2021/SEDCEN</t>
  </si>
  <si>
    <t>10467891028 GALLARDO REYNA FARJE RUBEN JESUS</t>
  </si>
  <si>
    <t>"SERVICIO DE GESTIÓN Y SUPERVISIÓN EN CAMPO PARA LA LIBERACIÓN DE INTERFERENCIAS, LIBERACIÓN Y ADQUISICIÓN DE PREDIOS AFECTADOS POR EL DERECHO DE VÍA DE LA OBRA: MEJORAMIENTO DE LA CARRETERA BOCA DEL RIO - TACNA, EN LOS DISTRITOS DE TACNA, SAMA Y LA YARADA LOS PALOS DE LA PROVINCIA DE TACNA - DEPARTAMENTO DE TACNA", MEMORANDO N° 11216-2021-MTC/20.11, MEMORÁNDUM 2265-2021-MTC/20.5, CUADRO COMPARATIVO DE COTIZACIONES - LOCACIÓN DE SERVICIO N° 021-2021-MTC/20.2.1.DLOH, MEMORÁNDUM 4138-2021-MTC/20.2, INFORME N° 6487-2021-MTC/20.4, CERTIFICADO DE CRÉDITO PRESUPUESTARIO, SEGÚN LOS TÉRMINOS DE REFERENCIAS.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EJECUCIÓN: A LOS TREINTA (30) DÍAS CALENDARIO, CONTABILIZADOS A PARTIR DEL DÍA SIGUIENTE DE CONFIRMADA LA RECEPCIÓN DE LA ORDEN DE SERVICIO.   ENTREGABLE:  ÚNICO ENTREGABLE: COMO MÁXIMO A LOS TREINTA (30) DÍAS CALENDARIO DE INICIADO EL SERVICIO.  FORMA DE PAGO: SE EFECTUARA EN UNA (01) ARMADA DE ACUERDO A LO INDICADO EN EL NUMERAL DOCE (12) DE LOS TÉRMINOS DE REFERENCIA.  CERTIFICADO SIAF N°: 4794  SECUENCIA SIAF N°: 2 EXP.N°: I-043207-2021/SEDCEN</t>
  </si>
  <si>
    <t>20557372076 JJP SAN MARTIN SAC</t>
  </si>
  <si>
    <t>SERVICIO DE REVISION DE CALIDAD DE SISTEMAS Y APLICATIVOS INFORMATICOS, MEMORANDUM Nº0483-2021-MTC/20.6, CUADRO COMPARATIVO DE COTIZACIONES - LOCACION DE SERVICIOS N° 062-2021-MTC/20.2.1.FRM, MEMORANDUM Nº 1649-2021-MTC/20.5, MEMO Nº 3233 -2021-MTC/20.2, INFORME N° 5302 - 2021-MTC/20.4,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NOVENTA Y CINCO (95) DIAS CALENDARIO EL CUAL INICIA AL DIA SIGUIENTE DE LA CONFIRMACION Y RECEPCION DE LA ORDEN DE SERVICIO.   1ER INF. A LOS QUINCE (15) DÍAS DEL INICIO DEL SERVICIO  2DO INF. A LOS TREINTE Y CINCO (35) DÍAS DEL INICIO DEL SERVICIO  3ERO INF. A LOS SESENTA Y CINCO (65) DÍAS DEL INICIO DEL SERVICIO  4TO INF. A LOS NOVENTA Y CINCO (95) DÍAS DEL INICIO DEL SERVICIO   FORMA DE PAGO : SE EFECTUARA EN CUATRO (04) ARMADAS DE ACUERDO A LO INDICADO EN EL NUMERAL ONCE (11) DE LOS TERMINOS DE REFERENCIA.   CERTIFICADO SIAF N° : 4255  SECUENCIA SIAF N° : 2  EXP.N° : I-0034772-2021/SEDCEN</t>
  </si>
  <si>
    <t>10090499268 TORRE CARRILLO ENRIQUE LUIS</t>
  </si>
  <si>
    <t>SERVICIO PARA ELABORACIÓN DE SESENTA Y SEIS (66) TASACIONES DE LOS INMUEBLES AFECTADOS POR EL DERECHO DE VÍA DE LA OBRA: MEJORAMIENTO DE LA CARRETERA OYÓN-AMBO,TRAMO II: DV. CERRO DE PASCO - DV. CHACAYÁN, EXPEDIENTE N° I-032326-2021/SEDCEN, CUADRO COMPARATIVO DE COTIZACIONES - SERVICIOS N°0021-2021-MTC/20.2.1 - VHRG, MEMORANDUM Nº 1729-2021-MTC/20.5, MEMO Nº 3589 -2021-MTC/20.2, INFORME N° 5761 - 2021-MTC/20.4,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QUINCE (15) DIAS HABILES EL CUAL INICIA AL DIA SIGUIENTE DE LA CONFIRMACION Y RECEPCION DE LA ORDEN DE SERVICIO.  FORMA DE PAGO : SE EFECTUARA EN DOS (02) ARMADAS DE ACUERDO A LO INDICADO EN EL NUMERAL CATORCE (14) DE LOS TERMINOS DE REFERENCIA.   CERTIFICADO SIAF N° : 4447  SECUENCIA SIAF N° : 2  EXP.N° : I-032326-2021/SEDCEN</t>
  </si>
  <si>
    <t>SERVICIO DE MONITOREO Y CONTROL EN CAMPO DE LAS OBRAS QUE INTERFIEREN EN EL PROYECTO PACRI DV.QUILCA-DV.AREQUIPA (REPARTICION) - DV.MATARANI - DV.MOQUEGUA; DV.ILO - TACNA - LA CONCORDIA, MEMORANDUM Nº 422 -2021-MTC/20.11, CUADRO COMPARATIVO DE COTIZACIONES - SERVICIOS N°0037-2021-MTC/20.2.1 DFR, MEMORANDUM Nº 424 -2021-MTC/20.2, INFORME N° 911 -2021-MTC/20.4,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CIENTO CINCUENTA (150) DIAS CALENDARIO EL CUAL INICIA AL DIA SIGUIENTE DE LA CONFIRMACION Y RECEPCION DE LA ORDEN DE SERVICIO.   1ER INF. A LOS TREINTA (30) DIAS DEL INICIO DEL SERVICIO  2DO INF. A LOS SESENTA (60) DIAS DEL INICIO DEL SERVICIO  3ERO INF. A LOS NOVENTA (90) DIAS DEL INICIO DEL SERVICIO  4TO INF. A LOS CIENTO VEINTE (120) DIAS DEL INICIO DEL SERVICIO  5TO INF. A LOS CIENTO CINCUENTA (150) DIAS DEL INICIO DEL SERVICIO   FORMA DE PAGO : SE EFECTUARA EN CINCO (05) ARMADAS IGUALES DE ACUERDO A LO INDICADO EN EL NUMERAL ONCE (11) DE LOS TERMINOS DE REFERENCIA.   CERTIFICADO SIAF N° : 1291  SECUENCIA SIAF N° : 2  EXP.N° : I-02594-2021/SEDCEN</t>
  </si>
  <si>
    <t>10749493289 BELIZARIO ARANYA DIEGO GONZALO</t>
  </si>
  <si>
    <t>SERVICIO TÉCNICO DE INGENIERÍA PARA LAS GESTIONES DE LIBERACIÓN, ADQUISICIÓN Y/O EXPROPIACIÓN DE INMUEBLES AFECTADOS POR EL DERECHO DE VÍA DE LA OBRA: MEJORAMIENTO DE LA CARRETERA HUÁNUCO - CONOCOCHA. SECTOR HUÁNUCO - LA UNIÓN - HUALLANCA, TRAMO III, MEMORANDUM Nº 3742 -2021-MTC/20.11, CUADRO COMPARATIVO DE COTIZACIONES - SERVICIOS N° 068-2021-MTC/20.2.1.WMG, MEMORANDUM Nº - 1423 -2021-MTC/20.2, INFORME N° 2990 -2021-MTC/20.4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PRESTACIÓN DEL SERVICIO ES DE NOVENTA (90) DÍAS CALENDARIO, QUE SE COMPUTARÁN A PARTIR DEL DÍA SIGUIENTE DE LA CONFIRMACIÓN DE LA RECEPCIÓN DE LA ORDEN DE SERVICIO.   1ER ENTR. A LOS 30 DÍAS DEL INICIO DEL SERVICIO.  2DO ENTR. A LOS 60 DÍAS DEL INICIO DEL SERVICIO.  3ER ENTR. A LOS 90 DÍAS DEL INICIO DEL SERVICIO.   FORMA DE PAGO: SE EFECTUARA EN TRES (03) ARMADAS, DE ACUERDO A LO INDICADO EN EL NUMERAL DOCE (12) DE LOS TERMINOS DE REFERENCIA.   CERTIFICADO SIAF N°: 2955  SECUENCIA SIAF N° : 02  EXP.N°: I-015234-2021/SEDCEN</t>
  </si>
  <si>
    <t>10803268733 BEDRIÑANA PALOMINO FRESIA</t>
  </si>
  <si>
    <t>CONTRATACIÓN DE SERVICIO PARA LA GESTIÓN DE PROYECTOS DE INVERSIÓN PÚBLICA PARA LA DIRECCION DE PUENTES DP., MEMORANDUM Nº 716-2021-MTC/20.10, CUADRO COMPARATIVO DE COTIZACIONES - SERVICIOS N° 126-2021-MTC/20.2.1.DFR, MEMORANDUM Nº - 1583 -2021-MTC/20.2, INFORME N° 3066 -2021-MTC/20.4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EJECUCIÓN DEL SERVICIO ES DE CIENTO OCHENTA (180) DÍAS CALENDARIO. SU EJECUCIÓN SE INICIA AL DÍA SIGUIENTE DE LA CONFIRMACIÓN DE LA RECEPCIÓN DE LA ORDEN DE SERVICIO HASTA LA CONFORMIDAD DE LA ÚLTIMA PRESENTACIÓN Y PAGO.   1ER ENTR. HASTA LOS 30 DÍAS CALENDARIO DE INICIADO EL SERVICIO.  2DO ENTR. HASTA LOS 60 DÍAS CALENDARIO DE INICIADO EL SERVICIO.  3ER ENTR. HASTA LOS 90 DÍAS CALENDARIO DE INICIADO EL SERVICIO.  4TO ENTR. HASTA LOS 120 DÍAS CALENDARIO DE INICIADO EL SERVICIO.  5TO ENTR. HASTA LOS 150 DÍAS CALENDARIO DE INICIADO EL SERVICIO.  6TO ENTR. HASTA LOS 180 DÍAS CALENDARIO DE INICIADO EL SERVICIO.   FORMA DE PAGO: SE EFECTUARA EN SEIS (06) ARMADAS, DE ACUERDO A LO INDICADO EN EL NUMERAL ONCE (11) DE LOS TERMINOS DE REFERENCIA.   CERTIFICADO SIAF N°: 3082  SECUENCIA SIAF N° : 02  EXP.N°: I-016899-2021/SEDCEN</t>
  </si>
  <si>
    <t>10469676221 CAMOS COICO PERLA LILIANA</t>
  </si>
  <si>
    <t>SERVICIO DE AGUA POTABLE Y ALCANTARILLADO PARA PROVIAS NACIONAL - SEDE TINGO MARIA - AV. TINGO MARIA N°351, SUM. 3023263-1, PERIODO 2021, INFORME N° 022-2021-MTC/20.2.1.6, MEMORÁNDUM Nº -00129-2021-MTC/20.2, INFORME Nº 117 -2021-MTC/20.4, CERT DE CREDITO PPTAL.  CERTIFICADO SIAF N° : 133  SECUENCIA SIAF N : 03  EXP.N° : I-001157-2021/SEDCEN</t>
  </si>
  <si>
    <t>20100152356 SERV AGUA POTAB Y ALCANT DE LIMA-SEDAPAL</t>
  </si>
  <si>
    <t>CONTRATACIÓN DE SERVICIO EN TEMAS DE PLANEAMIENTO ESTRATÉGICO Y PROGRAMA PRESUPUESTAL, MEMORANDUM N° 030-2021-MTC/20.4, CUADRO COMPARATIVO DE COTIZACIONES - SERVICIOS N° 035-2021-MTC/20.2.1.MAEG, MEMORANDUM Nº -00295 -2021-MTC/20.2, INFORME N° 348 - 2021-MTC/20.4,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CIENTO OCHENTA DÍAS (180) DÍAS CALENDARIO. SU EJECUCIÓN SE INICIA AL DÍA SIGUIENTE DE LA CONFIRMACIÓN DE LA RECEPCIÓN DE LA ORDEN DE SERVICIO HASTA LA CONFORMIDAD DE LA ÚLTIMA PRESENTACIÓN Y PAGO.  FORMA DE PAGO: SE EFECTUARA EN TRES (03) ARMADAS DE ACUERDO A LO INDICADO EN EL NUMERAL DIEZ (10) DE LOS TERMINOS DE REFERENCIA.  CERTIFICADO SIAF N°: 706  SECUENCIA SIAF N° : 02  EXP.N°: I-001768-2021/SEDCEN</t>
  </si>
  <si>
    <t>10724718634 QUISPE CORNEJO CAROL BRENDA</t>
  </si>
  <si>
    <t>CONTRATACIÓN DE SERVICIO DE MONITOREO DE LAS ACTIVIDADES OPERATIVAS DE LAS UNIDADES DE PEAJE EN LA ZONA NORTE DEL PAIS A CARGO DE LA SUBDIRECCION DE OPERACIONES, MEMORANDUM Nº 224 -2021-MTC/20.13.2, CUADRO COMPARATIVO DE COTIZACIONES - SERVICIOS N° 020-2021-MTC/20.2.1.VAQC, MEMORANDUM Nº -00470 -2021-MTC/20.2, INFORME N° 803 -2021-MTC/20.4,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NOVENTA (90) DÍAS CALENDARIO, EL MISMO QUE INICIARÁ AL DÍA SIGUIENTE DE NOTIFICADA Y CONFIRMADA LA RECEPCIÓN DE LA ORDEN DE SERVICIO, HASTA LA CONFORMIDAD DE LA ÚLTIMA PRESTACIÓN Y PAGO.   1ER ENT. A LOS 30 DÍAS COMO MÁXIMO DE INICIADO EL SERVICIO.  2DO ENT. A LOS 60 DÍAS COMO MÁXIMO DE INICIADO EL SERVICIO.  3ER ENT. A LOS 90 DÍAS COMO MÁXIMO DE INICIADO EL SERVICIO.   FORMA DE PAGO: SE EFECTUARA EN TRES (03) ARMADAS DE ACUERDO A LO INDICADO EN EL NUMERAL ONCE (11) DE LOS TERMINOS DE REFERENCIA.   CERTIFICADO SIAF N°: 1247  SECUENCIA SIAF N° : 02  EXP.N°: I-003529-2021/SEDCEN</t>
  </si>
  <si>
    <t>10443912423 GONZALES ZARCO JUAN PAOLO</t>
  </si>
  <si>
    <t>SERVICIO PROFESIONAL LEGAL PARA LA EVALUACIÓN Y ELABORACIÓN DE INFORMES PARA LA SECRETARIA TÉCNICA PAD, MEMORÁNDUM Nº 105-2021-MTC/20.5, CUADRO COMPARATIVO DE COTIZACIONES - SERVICIOS N° 038-2021-MTC/20.2.1.DFR, MEMORANDUM Nº 432 -2021-MTC/20.2, MEMORÁNDUM N° 159 -2021-MTC/20.12, INFORME N° 719 - 2021-MTC/20.4,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NOVENTA (90) DÍAS CALENDARIO COMO MÁXIMO, CONTADOS A PARTIR DEL DÍA SIGUIENTE DE RECIBIDA LA ORDEN DE SERVICIO RESPECTIVA.   FORMA DE PAGO: SE EFECTUARA EN TRES (03) ARMADAS IGUALES DE ACUERDO A LO INDICADO EN EL NUMERAL QUINCE (15) DE LOS TERMINOS DE REFERENCIA.   CERTIFICADO SIAF N°: 1068  SECUENCIA SIAF N° : 02  EXP.N°: I-003125-2021/SEDCEN</t>
  </si>
  <si>
    <t>10422678251 VERA DE LA CRUZ KARINA ROSA</t>
  </si>
  <si>
    <t>CONTRATACION DE SERVICIO ESPECIALIZADO EN MATERIA DE CONTRATACIONES PÚBLICAS PARA LA COORDINACIÓN DE EJECUCIÓN CONTRACTUAL DE LOGÍSTICA, MEMORÁNDUM Nº 966 -2021-MTC/20.2.1, CUADRO COMPARATIVO DE COTIZACIONES - SERVICIOS N° 084-2021-MTC/20.2.1.DFR, MEMORÁNDUM N° 064 -2021-MTC/20.2, INFORME N° 081 - 2021-MTC/20.4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EL PLAZO DE EJECUCIÓN ES DE NOVENTA (90) DÍAS CALENDARIOS, CONTABILIZADOS A PARTIR DEL DÍA SIGUIENTE DE LA CONFIRMACIÓN DE LA RECEPCIÓN DE LA ORDEN DE SERVICIO HASTA LA CONFORMIDAD DE LA ÚLTIMA PRESTACIÓN Y PAGO.   1ER ENT. COMO MÁXIMO A LOS 30 DÍAS CALENDARIO DE INICIADO EL SERVICIO.  2DO ENT. COMO MÁXIMO A LOS 60 DÍAS CALENDARIO DE INICIADO EL SERVICIO.  3ER ENT. COMO MÁXIMO A LOS 90 DÍAS CALENDARIO DE INICIADO EL SERVICIO.   FORMA DE PAGO: SE EFECTUARA EN TRES (03) ARMADAS IGUALES DE ACUERDO A LO INDICADO EN EL NUMERAL ONCE (11) DE LOS TERMINOS DE REFERENCIA.  CERTIFICADO SIAF N°: 119  SECUENCIA SIAF N° : 03  EXP.N°: I-011725-2021/SEDCEN</t>
  </si>
  <si>
    <t>10449039209 DIPAZ SANCHEZ CRISTIAN EDISON</t>
  </si>
  <si>
    <t>CONTRATACIÓN DEL SERVICIO ESPECIALIZADO EN ASISTENCIA TÉCNICA EN TOPOGRAFÍA PARA LA INSPECCION DEL SERVICIO DE RECICLADO Y RECAPEO DE LA CARRETERA URCOS - SICUANI. TRAMO: COMBAPATA - SICUANI., MEMORÁNDUM N° 1750-2021-MTC/20.13.1, CUADRO COMPARATIVO DE COTIZACIONES - SERVICIOS N° 060-2021-MTC/20.2.1.WMG, MEMORANDUM Nº -1242 -2021-MTC/20.2, INFORME N° 2413 -2021-MTC/20.4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EJECUCIÓN DEL SERVICIO ES DE CIENTO CINCUENTA (150) DÍAS CALENDARIOS COMO MÁXIMO, CONTADOS A PARTIR DEL INICIO EFECTIVO DE LA FASE II DEL CONTRATO PRINCIPAL O DEL DÍA SIGUIENTE DE RECEPCIONADA LA ORDEN DE SERVICIO (PARA LA CONTABILIZACIÓN DEL PLAZO SE TOMARÁ EN CUENTA LA CONDICIÓN QUE OCURRA ÚLTIMO).   FORMA DE PAGO: SE EFECTUARA EN CINCO (05) ARMADAS DE ACUERDO A LO INDICADO EN EL NUMERAL ONCE (11) DE LOS TERMINOS DE REFERENCIA.   CERTIFICADO SIAF N°: 2665  SECUENCIA SIAF N° : 02  EXP.N°: I-012800-2021/SEDCEN</t>
  </si>
  <si>
    <t>10459396956 ARAGON ROCELLO JULIO GERMAN</t>
  </si>
  <si>
    <t>SERVICIO DE ANALISIS JURIDICO DE EXPEDIENTES PARA LA ENTREGA DE POSESION DE PREDIOS A FAVOR DE PROVIAS NACIONAL DENTRO DE LOS PROCEDIMIENTOS DE AQUISICION Y EXPROPIACION ENMARCADOS EN LAS DISPOSICIONES DEL TEXTO UNICO ORDENADO DEL DECRETO LEGISLATIVO N° 1192 PARA EL PACRI LONGITUDINAL DE LA SIERRA NORTE, MEMORÁNDUM N° 2844-2021-MTC/20.11, CUADRO COMPARATIVO DE COTIZACIONES - SERVICIOS N°0058-2021-MTC/20.2.1 WMG, MEMO Nº - 1223 -2021-MTC/20.2, INFORME N° 2428 -2021-MTC/20.4,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NOVENTA (90) DIAS CALENDARIO EL CUAL INICIA AL DIA SIGUIENTE DE LA CONFIRMACION Y RECEPCION DE LA ORDEN DE SERVICIO.   1ER INF. A LOS TREINTA (30) DÍAS DEL INICIO DEL SERVICIO  2DO INF. A LOS SESENTA (60) DÍAS DEL INICIO DEL SERVICIO  3ERO INF. A LOS NOVENTA (90) DÍAS DEL INICIO DEL SERVICIO   FORMA DE PAGO : SE EFECTUARA EN TRES (03) ARMADAS DE ACUERDO A LO INDICADO EN EL NUMERAL TRECE (13) DE LOS TERMINOS DE REFERENCIA.   1ER PAGO: SE CANCELARA EL 33.33% DEL MONTO TOTAL DEL SERVICIO  2DO PAGO: SE CANCELARA EL 33.33% DEL MONTO TOTAL DEL SERVICIO  3ERO PAGO: SE CANCELARA EL 33.34% DEL MONTO TOTAL DEL SERVICIO   CERTIFICADO SIAF N° : 2646  SECUENCIA SIAF N° : 2  EXP.N° : I-011750-2021/SEDCEN</t>
  </si>
  <si>
    <t>10461373921 PEREZ CACERES ELBA MARIA</t>
  </si>
  <si>
    <t>SERVICIO DE ASISTENCIA TECNICA PARA REVISIÓN Y VALIDACIÓN DE CONTRATOS SUSCRITOS POR LA DIRECCION DE DERECHO DE VÍA CORRESPONDIENTES A LOS SERVICIOS PARA PROYECTOS PACRI, MEMORANDUM Nº 5489 -2021-MTC/20.11, CUADRO COMPARATIVO DE COTIZACIONES - SERVICIOS N° 135-2021-MTC/20.2.1. VAQC, MEMORANDUM Nº - 1884 -2021-MTC/20.2, INFORME N° 3574 - 2021-MTC/20.4,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CIENTO VEINTE (120) DÍAS CALENDARIO, QUE SE INICIARÁN A PARTIR DEL DÍA SIGUIENTE DE LA RECEPCIÓN Y CONFORMIDAD DE LA ORDEN DE SERVICIO HASTA LA CONFORMIDAD DE LA ÚLTIMA PRESTACIÓN Y PAGO.   ENTREGABLE: EL PROVEEDOR DEBERÁ ENTREGAR CUATRO (04) ENTREGABLES, DE ACUERDO EN EL NUMERAL SIETE (7) DE LOS TDR   PRIMER INFORME: A LOS 30 DÍAS CALENDARIO COMO MÁXIMO DEL INICIO DEL SERVICIO  SEGUNDO INFORME: A LOS 60 DÍAS CALENDARIO COMO MÁXIMO DEL INICIO DEL SERVICIO  TERCER INFORME: A LOS 90 DÍAS CALENDARIO COMO MÁXIMO DEL INICIO DEL SERVICIO  CUARTO INFORME: A LOS 120 DÍAS CALENDARIO COMO MÁXIMO DEL INICIO DEL SERVICIO   FORMA DE PAGO: SE EFECTUARÁ EN CUATRO (04) ARMADAS, DE ACUERDO A LO INDICADO EN EL NUMERAL ONCE (11) DE LOS TERMINOS DE REFERENCIA.   CERTIFICADO SIAF N°: 3396  SECUENCIA SIAF N° 002  EXP.N°: I-022195-2021/SEDCEN</t>
  </si>
  <si>
    <t>10434528157 MARILUZ OBREGON MARIA GABRIELA</t>
  </si>
  <si>
    <t>SERVICIO DE ESPECIALISTA LEGAL PARA LA EVALUACION, ANALISIS, OPINION LEGAL Y SEGUIMIENTO DE LOS DISTINTOS DOCUMENTOS QUE GESTIONA LOGISTICA, MEMORANDUM Nº 2308 - 2021-MTC/20.2.1, CUADRO COMPARATIVO DE COTIZACIONES - SERVICIO N°00171- 2021-MTC/20.2.1 DFR, MEMORANDUM Nº - 2113 -2021-MTC/20.2, INFORME N° 3868 - 2021-MTC/20.4,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NOVENTA (90) DIAS CALENDARIO EL CUAL INICIA AL DIA SIGUIENTE DE LA CONFIRMACION Y RECEPCION DE LA ORDEN DE SERVICIO.   1ER INF. A LOS TREINTA (30) DÍAS DEL INICIO DEL SERVICIO  2DO INF. A LOS SESENTA (60) DÍAS DEL INICIO DEL SERVICIO  3ERO INF. A LOS NOVENTA (90) DÍAS DEL INICIO DEL SERVICIO   FORMA DE PAGO : SE EFECTUARA EN TRES (03) ARMADAS IGUALES DE ACUERDO A LO INDICADO EN EL NUMERAL ONCE (11) DE LOS TERMINOS DE REFERENCIA.   CERTIFICADO SIAF N° : 3550  SECUENCIA SIAF N° : 2  EXP.N° : I-024671-2021/SEDCEN</t>
  </si>
  <si>
    <t>10425467421 RAMOS QUISPE ENVER CHRISTIAN MARTIN</t>
  </si>
  <si>
    <t>SERVICIO DE REVISIÓN DE DOCUMENTOS Y ELABORACIÓN DE PROYECTOS DE CONTRATOS PARA LA COORDINACIÓN DE EJECUCIÓN CONTRACTUAL DE LOGÍSTICA, MEMORÁNDUM Nº 2300 - 2021-MTC/20.2.1, N°00168- 2021-MTC/20.2.1 DFR, MEMORANDUM Nº - 2098 -2021-MTC/20.2, INFORME N° 3861-2021-MTC/20.4,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NOVENTA (90) DIAS CALENDARIO EL CUAL INICIA AL DIA SIGUIENTE DE LA CONFIRMACION Y RECEPCION DE LA ORDEN DE SERVICIO.   1ER INF. A LOS TREINTA (30) DÍAS DEL INICIO DEL SERVICIO  2DO INF. A LOS SESENTA (60) DÍAS DEL INICIO DEL SERVICIO  3ERO INF. A LOS NOVENTA (90) DÍAS DEL INICIO DEL SERVICIO   FORMA DE PAGO : SE EFECTUARA EN TRES (03) ARMADAS IGUALES DE ACUERDO A LO INDICADO EN EL NUMERAL ONCE (11) DE LOS TERMINOS DE REFERENCIA.   CERTIFICADO SIAF N° : 3568  SECUENCIA SIAF N° : 2  EXP.N° : I-024171-2021/SEDCEN</t>
  </si>
  <si>
    <t>SERVICIO PARA REVISAR LOS EXPEDIENTES PENDIENTES DE PAGO DEL EJERCICIO PRESUPUESTAL 2020 DE LAS UNIDADES ZONALES Y LA SEDE CENTRAL PARA LA COORDINACIÓN DE EJECUCIÓN CONTRACTUAL, MEMORÁNDUM Nº 2323 - 2021-MTC/20.2.1, CUADRO COMPARATIVO DE COTIZACIONES - SERVICIOS N° 154-2021-MTC/20.2.1.JCUD, MEMORANDUM Nº - 2136 -2021-MTC/20.2, INFORME N° 4012 -2021-MTC/20.4,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NOVENTA (90) DIAS CALENDARIO EL CUAL INICIA AL DIA SIGUIENTE DE LA CONFIRMACION Y RECEPCION DE LA ORDEN DE SERVICIO.   1ER INF. A LOS TREINTA (30) DÍAS DEL INICIO DEL SERVICIO  2DO INF. A LOS SESENTA (60) DÍAS DEL INICIO DEL SERVICIO  3ERO INF. A LOS NOVENTA (90) DÍAS DEL INICIO DEL SERVICIO   FORMA DE PAGO : SE EFECTUARA EN TRES (03) ARMADAS IGUALES DE ACUERDO A LO INDICADO EN EL NUMERAL ONCE (11) DE LOS TERMINOS DE REFERENCIA.   CERTIFICADO SIAF N° : 3653  SECUENCIA SIAF N° : 2  EXP.N° : I-024674-2021/SEDCEN</t>
  </si>
  <si>
    <t>10463349849 ESPINOZA MELLADO LUIGI PIERRE MAURICE</t>
  </si>
  <si>
    <t>SERVICIO DE SOPORTE Y MANTENIMIENTO DE LOS SERVICIOS DE RED Y OPERACIONES DE SERVICIOS TI DE LA SEDE CENTRAL, MEMORANDUM Nº 0338-2021-MTC/20.6, CUADRO COMPARATIVO DE COTIZACIONES - SERVICIOS N° 157-2021-MTC/20.2.1.JCUD, MEMORANDUM Nº 2180 -2021-MTC/20.2, INFORME N° 3946 - 2021-MTC/20.4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EJECUCIÓN SERÁ DE CIENTO SESENTA Y CINCO (165) DÍAS CALENDARIO, CONTADOS A PARTIR DEL DÍA SIGUIENTE DE LA CONFIRMACIÓN DE LA RECEPCIÓN DE LA ORDEN DE SERVICIO HASTA LA CONFORMIDAD DE LA ÚLTIMA PRESTACIÓN Y PAGO.   1ER ENTRE. A LOS QUINCE (15) DÍAS CALENDARIOS, CONTABILIZADOS A PARTIR DEL DÍA SIGUIENTE DE CONFIRMADA LA RECEPCIÓN DE LA ORDEN DE SERVICIO.  2DO ENTRE. A LOS CUARENTA Y CINCO (45) DÍAS CALENDARIOS, CONTABILIZADOS A PARTIR DEL DÍA SIGUIENTE DE CONFIRMADA LA RECEPCIÓN DE LA ORDEN DE SERVICIO.  3ER ENTRE. A LOS SETENTA Y CINCO (75) DÍAS CALENDARIOS, CONTABILIZADOS A PARTIR DEL DÍA SIGUIENTE DE CONFIRMADA LA RECEPCIÓN DE LA ORDEN DE SERVICIO.  4TO ENTRE. A LOS CIENTO CINCO (105) DÍAS CALENDARIOS, CONTABILIZADOS A PARTIR DEL DÍA SIGUIENTE DE CONFIRMADA LA RECEPCIÓN DE LA ORDEN DE SERVICIO.  5TO ENTRE. A LOS CIENTO TREINTA Y CINCO (135) DÍAS CALENDARIOS, CONTABILIZADOS A PARTIR DEL DÍA SIGUIENTE DE CONFIRMADA LA RECEPCIÓN DE LA ORDEN DE SERVICIO.  6TO ENTRE. A LOS CIENTO SESENTA Y CINCO (165) DÍAS CALENDARIOS, CONTABILIZADOS A PARTIR DEL DÍA SIGUIENTE DE CONFIRMADA LA RECEPCIÓN DE LA ORDEN DE SERVICIO.   FORMA DE PAGO: SE EFECTUARA EN SEIS (06) ARMADAS, DE ACUERDO A LO INDICADO EN EL NUMERAL ONCE (11) DE LOS TRMINOS DE REFERENCIA.   CERTIFICADO SIAF N°: 3621  SECUENCIA SIAF N° : 02  EXP.N°: I-025439-2021/SEDCEN</t>
  </si>
  <si>
    <t>10403136960 ROJAS CASTRO PEDRO ALEXIS</t>
  </si>
  <si>
    <t>SERVICIO ESPECIALIZADO EN MEDIO AMBIENTE PARA REVISION DE DOCUMENTACION TECNICA PARA EL AREA DE GESTION DE INFRAESTRUCTURA VIAL DE LA DIRECCION DE CONTROL Y CALIDAD, MEMORANDUM N° 887-2021-MTC/20.12, CUADRO COMPARATIVO DE COTIZACIONES - SERVICIOS N° 143-2021-MTC/20.2.1.JCUD, MEMORANDUM N° 1003-2021-MTC/20.12, INFORME N° 3993 - 2021-MTC/20.4, CERT DE CREDITO PPTAL, SEGUN LOS TERMINOS,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NOVENTA (90) DIAS CALENDARIO EL CUAL INICIA AL DIA SIGUIENTE DE LA CONFIRMACION Y RECEPCION DE LA ORDEN DE SERVICIO.   1ER INF. A LOS TREINTA (30) DÍAS DEL INICIO DEL SERVICIO  2DO INF. A LOS SESENTA (60) DÍAS DEL INICIO DEL SERVICIO  3ERO INF. A LOS NOVENTA (90) DÍAS DEL INICIO DEL SERVICIO   FORMA DE PAGO : SE EFECTUARA EN TRES (03) ARMADAS IGUALES DE ACUERDO A LO INDICADO EN EL NUMERAL ONCE (11) DE LOS TERMINOS DE REFERENCIA.   CERTIFICADO SIAF N° : 3630  SECUENCIA SIAF N° : 2  EXP.N° : I-023204-2021/SEDCEN</t>
  </si>
  <si>
    <t>10101378875 CARDENAS MALPARTIDA YOSILU GRACIELA</t>
  </si>
  <si>
    <t>SERVICIO PARA LA REALIZACION DE ESTUDIOS DE REFRACCION SISMICA Y METODO MASW, PARA PLANTEAR LA ELABORACION DEL EXPEDIENTE TECNICO DE UN ADICIONAL DE OBRA DEL SISTEMA DE DRENAJE Y PROTECCION DE LA PLATAFORMA DEL KM 201+518 AL KM 201+875, EN LA COMUNIDAD DE SAN JUAN BAÑOS DE RABÍ OBRA: “MEJORAMIENTO DE LA CARRETERA OYON - AMBO, TRAMO II: DESVÍO CERRO DE PASCO (KM 181+000) – DV. CHACAYAN (KM 230+000), MEMORANDUM N°1151 - 2021-MTC/20.12, CUADRO COMPARATIVO DE COTIZACIONES - SERVICIOS N° 204-2021-MTC/20.2.1.JCUD, MEMORANDUM Nº 2977 -2021-MTC/20.2, INFORME N° 5020 - 2021-MTC/20.4,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QUINCE (15) DIAS CALENDARIO EL CUAL INICIA AL DIA SIGUIENTE DE LA CONFIRMACION Y RECEPCION DE LA ORDEN DE SERVICIO.   FORMA DE PAGO : SE EFECTUARA EN UNA (01) ARMADAS DE ACUERDO A LO INDICADO EN EL NUMERAL TRECE (13) DE LOS TERMINOS DE REFERENCIA.   CERTIFICADO SIAF N° : 4115  SECUENCIA SIAF N° : 2  EXP.N° : I-034234-2021/SEDCEN</t>
  </si>
  <si>
    <t>SERVICIO DE EVALUACIÓN LEGAL DE EXPEDIENTES TÉCNICOS-LEGALES PARA ADQUISICIÓN DE PREDIOS (TRATO DIRECTO O EXPROPIACIÓN), AFECTADOS POR LA OBRA AUTOPISTA DEL SOL (TRUJILLO - CHICLAYO - PIURA - SULLANA), PARA LA OFICINA DE ASESORÍA JURÍDICA, MEMORANDUM Nº 834-2021-MTC/20.3., CUADRO COMPARATIVO DE COTIZACIONES - SERVICIOS N°005-2021-MTC/20.2.1 - VHRG, MEMO Nº 3230 -2021-MTC/20.2, MEMORANDUM Nº 1665 -2021-MTC/20.5,INFORME N° 5295 - 2021-MTC/20.4,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NOVENTA (90) DIAS CALENDARIO COMO MAXIMO EL CUAL INICIA AL DIA SIGUIENTE DE LA CONFIRMACION Y RECEPCION DE LA ORDEN DE SERVICIO.   1ER INF. A LOS TREINTA (30) DÍAS DEL INICIO DEL SERVICIO  2DO INF. A LOS SESENTA (60) DÍAS DEL INICIO DEL SERVICIO  3ERO INF. A LOS NOVENTA (90) DÍAS DEL INICIO DEL SERVICIO   FORMA DE PAGO : SE EFECTUARA EN TRES (03) ARMADAS DE ACUERDO A LO INDICADO EN EL NUMERAL ONCE (11) DE LOS TERMINOS DE REFERENCIA.   CERTIFICADO SIAF N° : 4252  SECUENCIA SIAF N° : 2  EXP.N° : I-0037188-2021/SEDCEN</t>
  </si>
  <si>
    <t>10415116786 GALARZA LOPEZ ALEXI JUAN</t>
  </si>
  <si>
    <t>SERVICIO DE EVALUACION DE LA IDENTIFICACION DE PREDIOS AFECTADOS EN EL MARCO DE LO ESTABLECIDO EN ELDECRETO DE URGENCIA 026-2019 Y SU MODIFICATORIA DUNº027-2019, DECRETO DE URGENCIA QUE ESTABLECE DISPOSICIONES EXTRAORDINARIAS PARA FACILITAR LA LIBERACION DE INMUEBLES E INTERFERENCIAS PARA LA EJECUCION DE OBRAS DE INFRAESTRUCTURA PARA LA OFICINA DE ASESORÍA JURÍDICA, MEMORÁNDUM Nº 837 -2021-MTC/20.3, CUADRO COMPARATIVO DE COTIZACIONES - SERVICIOS N° 025-2021-MTC/20.2.1.AKC, MEMORANDUM Nº 1679-2021-MTC/20.5, MEMORANDUM Nº 3324 -2021-MTC/20.2, INFORME N° 5403 - 2021-MTC/20.4,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NOVENTA (90) DIAS CALENDARIO EL CUAL INICIA AL DIA SIGUIENTE DE LA CONFIRMACION Y RECEPCION DE LA ORDEN DE SERVICIO.   1ER INF. A LOS TREINTA (30) DÍAS DEL INICIO DEL SERVICIO  2DO INF. A LOS SESENTA (60) DÍAS DEL INICIO DEL SERVICIO  3ERO INF. A LOS NOVENTA (90) DÍAS DEL INICIO DEL SERVICIO   FORMA DE PAGO : SE EFECTUARA EN TRES (03) ARMADAS DE ACUERDO A LO INDICADO EN EL NUMERAL ONCE (11) DE LOS TERMINOS DE REFERENCIA.   CERTIFICADO SIAF N° : 4296  SECUENCIA SIAF N° : 2  EXP.N° : I-037366-2021/SEDCEN</t>
  </si>
  <si>
    <t>10409280469 LARA LOZANO GREISY DEL CARMEN</t>
  </si>
  <si>
    <t>SERVICIO ESPECIALIZADO DE INGENIERIA PARA LA ELABORACION DE TÉRMINOS DE REFERENICA A NIVEL DE CONSERVACION VIAL DEL CORREDOR VIAL: “EL REPOSO – WAWIKO – STA. MARÍA DE NIEVA - SARAMIRIZA” Y DEL SERVICIO DE CONSULTORÍA GENERAL PARA LA SUPERVISIÓN DEL “SERVICIO DE GESTION, MEJORAMIENTO Y CONSERVACION VIAL POR NIVELES DE SERVICIO DEL CORREDOR VIAL: YAUCA (EMP. PE-1S) - SAN JUAN- CORACORA (EMP. PE-32) / CHALA (EMP. PE-1S) - CORACORA – PUQUIO (EMP. PE-30A) / ULLACCASA (EMP. PE-32) – QUILCATA - PAUSA (EMP. PE-1SL), MEMORANDUM Nº 6033- 2021-MTC/20.13.1, CUADRO COMPARATIVO DE COTIZACIONES - LOCACION DE SERVICIOS N° 066-2021-MTC/20.2.1.FRM, MEMORANDUM Nº 3363 -2021-MTC/20.2, MEMO Nº 1689-2021-MTC/20.5, INFORME N° 5471 -2021-MTC/20.4, CERT DE CREDITO PPTAL, SEGUN LOS TRMINOS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OCHENTA (80) DIAS CALENDARIO EL CUAL INICIA AL DIA SIGUIENTE DE LA CONFIRMACION Y RECEPCION DE LA ORDEN DE SERVICIO.   1ER INF. A LOS VEINTE (20) DÍAS DEL INICIO DEL SERVICIO  2DO INF. A LOS CINCUENTA (50) DÍAS DEL INICIO DEL SERVICIO  3ERO INF. A LOS OCHENTA (80) DÍAS DEL INICIO DEL SERVICIO   FORMA DE PAGO : SE EFECTUARA EN TRES (03) ARMADAS DE ACUERDO A LO INDICADO EN EL NUMERAL ONCE (11) DE LOS TERMINOS DE REFERENCIA.   CERTIFICADO SIAF N° : 4323  SECUENCIA SIAF N° : 2  EXP.N° : I-037017-2021/SEDCEN</t>
  </si>
  <si>
    <t>10432948191 VILLADEZA VILLAVICENCIO JOEL JESUS</t>
  </si>
  <si>
    <t>SERVICIO DE INGENIERÍA PARA REVISAR Y ANALIZAR INFORMES EN LA ESPECIALIDAD DE CONSERVACIÓN DE PUENTES, SOBRE LOS SERVICIOS EN EJECUCION Y DE LOS ESTUDIOS DE PERFILES DE LOS SERVICIOS DE LA SUBDIRECCION DE CONSERVACION Y PROPUESTA DE INTERVENCIÓN A NIVEL CONSERVACION DE PUENTES DEL CORREDOR VIAL EL REPOSO – WAWIKO – STA. MARÍA DE NIEVA – SARAMIRIZA, MEMORÁNDUM Nº 1808-2021-MTC/20.5, MEMORÁNDUM Nº 6418 -2021-MTC/20.13.1, CUADRO COMPARATIVO DE COTIZACIONES SERVICIOS N° 154-2021 MTC/20.2.1.WMOMG, MEMORANDUM Nº 3467 -2021-MTC/20.2, INFORME N° 5581 -2021-MTC/20.4,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OCHENTA (80) DIAS CALENDARIO COMO MAXIMO EL CUAL INICIA AL DIA SIGUIENTE DE LA CONFIRMACION Y RECEPCION DE LA ORDEN DE SERVICIO.   1ER INF. A LOS VEINTE (20) DÍAS DEL INICIO DEL SERVICIO  2DO INF. A LOS CINCUENTA (50) DÍAS DEL INICIO DEL SERVICIO  3ERO INF. A LOS OCHENTA(80) DÍAS DEL INICIO DEL SERVICIO   FORMA DE PAGO : SE EFECTUARA EN TRES (03) ARMADAS DE ACUERDO A LO INDICADO EN EL NUMERAL ONCE (11) DE LOS TERMINOS DE REFERENCIA.   CERTIFICADO SIAF N° : 4373  SECUENCIA SIAF N° : 2  EXP.N° : I-037923-2021/SEDCEN</t>
  </si>
  <si>
    <t>10706166217 ALCANTARA CASTILLO JANNINA STEFANY</t>
  </si>
  <si>
    <t>SERVICIO DE ASESORÍA LEGAL PARA LA DEFENSA DE LA EX SERVIDORA DE PROVIAS NACIONAL, SEGÚN RESOLUCIÓN DIRECTORAL N° 2741- 2020-MTC/20, MEMORANDUM N° 200 -2021-MTC/20.2.1, CUADRO COMPARATIVO DE COTIZACIONES - SERVICIOS Nº 042-2021-MTC/20.2.1.MAEG, MEMORANDUM Nº 428 -2021-MTC/20.2, INFORME N° 651-2021-MTC/20.4,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MONTO TOTAL ADJUDICADO ES DE S/ 34,400.00  PPTO 2020: S/.24,080.00  PPTO 2021: S/.10,320.00   PLAZO DE EJECUCION : SEGUN LO INDICADO EN EL NUMERAL SIETE (07) DE LOS TERMINOS DE REFERENCIA EL CUAL INICIA AL DIA SIGUIENTE DE LA CONFIRMACION Y RECEPCION DE LA ORDEN DE SERVICIO.   FORMA DE PAGO : SE EFECTUARA EN DOS (02) ARMADAS DE ACUERDO A LO INDICADO EN EL NUMERAL ONCE (11) DE LOS TERMINOS DE REFERENCIA.   CERTIFICADO SIAF N° : 985  SECUENCIA SIAF N° : 2  EXP.N° : I-0135150-2021/SEDCEN</t>
  </si>
  <si>
    <t>20602026702 CARLOS RODAS ABOGADOS PENALISTAS E.I.R.L.</t>
  </si>
  <si>
    <t>SERVICIO ASISTENCIA EN CAMPO PARA APOYO EN LA GESTIÓN DE LA ADQUISICIÓN Y EXPROPIACIÓN DE INMUEBLES AFECTADOS POR EL DERECHO DE VÍA DEL PROYECTO: DV. QUILCA - DV. AREQUIPA (REPARTICIÓN) - DV. MATARANI-DV. MOQUEGUA; DV ILO - TACNA-LA CONCORDIA UBICADOS ENTRE LOS KM 1146+350 AL KM 1146+640 PUENTE MONTALVO, MEMO Nº 2015 -2021-MTC/20.11, CUADRO COMPARATIVO DE COTIZACIONES - SERVICIO N°0072- 2021-MTC/20.2.1 DFR, INFORME N° 1970 -2021-MTC/20.4,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CIENTO VEINTE (120) DIAS CALENDARIO EL CUAL INICIA AL DIA SIGUIENTE DE LA CONFIRMACION Y RECEPCION DE LA ORDEN DE SERVICIO.   1ER INF. A LOS TREINTA (30) DIAS DEL INICIO DEL SERVICIO  2DO INF. A LOS SESENTA (60) DIAS DEL INICIO DEL SERVICIO  3ERO INF. A LOS NOVENTA (90) DIAS DEL INICIO DEL SERVICIO  4TO INF. A LOS CIENTO VEINTE (120) DIAS DEL INICIO DEL SERVICIO   FORMA DE PAGO : SE EFECTUARA EN CUATRO (04) ARMADAS IGUALES DE ACUERDO A LO INDICADO EN EL NUMERAL TRECE (13) DE LOS TERMINOS DE REFERENCIA.   CERTIFICADO SIAF N° : 2366  SECUENCIA SIAF N° : 2  EXP.N° : I-08834-2021/SEDCEN</t>
  </si>
  <si>
    <t>10719759632 CARDENAS CASTILLO GRACE MASSIEL</t>
  </si>
  <si>
    <t>PAGO DE HONORARIOS ARBITRALES, GASTOS ADMINISTRATIVOS, CORRESPONDE AL CASO ARBITRAL N° 0283-2021-CCL: SEGUIDO POR PROYECTO ESPECIAL DE INFRAESTRUCTURA DE TRANSPORTES NACIONAL - PROVÍAS NACIONAL EN CONTRA DE LA EMPRESA CONVIALES PERU S.A.C, CON RELACIÓN A LAS CONTROVERSIAS SURGIDAS DEL CONTRATO DE EJECUCIÓN DE OBRA N° 078-2015-MTC/20 "REHABILITACIÓN Y MEJORAMIENTO DE LA CARRETERA HUAURA - SAYÁN - CHURÍN, TRAMO PUENTE TINGO - CHURÍN". (A-066-2021-MTC)", MEMORANDUM N° 4299-2021-MTC/07, MEMORÁNDUM N° 2242 - 2021-MTC/20.2, INFORME N° 4255 - 2021-MTC/20.4, CERT DE CREDITO PPTAL.  CERTIFICADO SIAF N°: 3765  SECUENCIA SIAF N° : 03  EXP.N°: I-026571-2021/SEDCEN</t>
  </si>
  <si>
    <t>20101266819 CAMARA DE COMERCIO DE LIMA</t>
  </si>
  <si>
    <t>GASTOS ARBITRALES RELACIONADO AL "CASO ARBITRAL N° 0283-2021-CCL: SEGUIDO POR PROYECTO ESPECIAL DE INFRAESTRUCTURA DE TRANSPORTES NACIONAL -PROVÍAS NACIONAL EN CONTRA DE LA EMPRESA CONVIALES PERU S.A.C,CON RELACIÓN A LAS CONTROVERSIAS SURGIDAS DEL CONTRATO DE EJECUCIÓN DE OBRA N° 078-2015-MTC/20"REHABILITACIÓN Y MEJORAMIENTO DE LA CARRETERA HUAURA - SAYÁN - CHURÍN, TRAMO PUENTE TINGO - CHURÍN". (A-066-2021-MTC)", MEMO N° 5693-2021-MTC/07, MEMORÁNDUM N° 3136 - 2021-MTC/20.2, INFORME N° 5184 -2021-MTC/20.4, CERT DE CREDITO PPTAL   CERTIFICADO SIAF N° : 4198  SECUENCIA SIAF N° : 3  EXP.N° : I-037244-2021/SEDCEN</t>
  </si>
  <si>
    <t>SERVICIO DE ASISTENCIA TÉCNICA PARA APOYO EN LA ADQUISICIÓN DE LAS ÁREAS NECESARIAS PARA LA EJECUCIÓN DE LA OBRA MEJORAMIENTO DEL CORREDOR VIAL APURÍMAC – CUSCO, TRAMO VI: VELILLE - ESPINAR, DISTRITO DE ESPINAR, CHUMBIVILCAS, CUSCO, EN EL MARCO DEL DECRETO DE URGENCIA N° 026-2019 MODIFICADO POR EL DECRETO DE URGENCIA N° 027-2019, MEMORANDUM Nº 1070 -2021-MTC/20.11, CUADRO COMPARATIVO DE COTIZACIONES - SERVICIOS N° 043-2021-MTC/20.2.1.JCUD, MEMORANDUM Nº - 00695 -2021-MTC/20.2, INFORME N° 1312 - 2021-MTC/20.4,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CIENTO CINCUENTA (150) DIAS CALENDARIO EL CUAL INICIA AL DIA SIGUIENTE DE LA CONFIRMACION Y RECEPCION DE LA ORDEN DE SERVICIO.   1ER INF. A LOS TREINTA (30) DIAS DEL INICIO DEL SERVICIO  2DO INF. A LOS SESENTA (60) DIAS DEL INICIO DEL SERVICIO  3ERO INF. A LOS NOVENTA (90) DIAS DEL INICIO DEL SERVICIO  4TO INF. A LOS CIENTO VEINTE (120) DIAS DEL INICIO DEL SERVICIO  5TO INF. A LOS CIENTO CINCUENTA (150) DIAS DEL INICIO DEL SERVICIO   FORMA DE PAGO : SE EFECTUARA EN CINCO (05) ARMADAS IGUALES DE ACUERDO A LO INDICADO EN EL NUMERAL ONCE (11) DE LOS TERMINOS DE REFERENCIA.   CERTIFICADO SIAF N° : 1809  SECUENCIA SIAF N° : 2  EXP.N° : I-02641-2021/SEDCEN</t>
  </si>
  <si>
    <t>10433851167 RENGIFO MORI ROXANA</t>
  </si>
  <si>
    <t>SERVICIO DE INGENIERÍA ESPECIALIZADA PARA LA VERIFICACIÓN DE LA OPERATIVIDAD DE LA RED DE COMUNICACIÓN Y FUNCIONAMIENTO DEL EQUIPAMIENTO DE TELECOMUNICACIONES INSTALADAS EN EL TÚNEL GAMBETTA, MEMORANDUN N° 2899 - 2021-MTC/20.13.2, CUADRO COMPARATIVO DE COTIZACIONES - SERVICIOS N° 015-2021-MTC/20.2.1.AKC, MEMORANDUM Nº 3181 -2021-MTC/20.2, MEMORANDUM Nº 1563 -2021-MTC/20.5, INFORME N° 5249 -2021-MTC/20.4,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NOVENTA (90) DIAS CALENDARIO EL CUAL INICIA AL DIA SIGUIENTE DE LA CONFIRMACION Y RECEPCION DE LA ORDEN DE SERVICIO.   1ER INF. A LOS TREINTA (30) DÍAS DEL INICIO DEL SERVICIO  2DO INF. A LOS SESENTA (60) DÍAS DEL INICIO DEL SERVICIO  3ERO INF. A LOS NOVENTA (90) DÍAS DEL INICIO DEL SERVICIO   FORMA DE PAGO : SE EFECTUARA EN TRES (03) ARMADAS DE ACUERDO A LO INDICADO EN EL NUMERAL ONCE (11) DE LOS TERMINOS DE REFERENCIA.   CERTIFICADO SIAF N° : 4229  SECUENCIA SIAF N° : 2  EXP.N° : I-036017-2021/SEDCEN</t>
  </si>
  <si>
    <t>10414573474 CASTAÑEDA DIAZ CESAR VALENTIN</t>
  </si>
  <si>
    <t>SERVICIO ASISTENCIA LEGAL PARA EL ORDENAMIENTO DE DOCUMENTOS VINCULADOS A LA EJECUCIÓN ONTRACTUAL DEL PROYECTO PACRI CONSTRUCCIÓN DE LA VÍA DE EVITAMIENTO DE LA CIUDAD DE JULIACA., MEMORÁNDUM N° 5319 -2021/MTC/20.11, CUADRO COMPARATIVO DE COTIZACIONES - SERVICIOS N° 157-2021-MTC/20.2.1.DFR, MEMORANDUM Nº - 1857 -2021-MTC/20.2, INFORME N° 3549 -2021-MTC/20.4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CIENTO OCHENTA (180) DÍAS CALENDARIO, QUE SE INICIARÁN A PARTIR DEL DÍA SIGUIENTE DE LA RECEPCIÓN, ACEPTACIÓN DE LA ORDEN DE SERVICIO HASTA LA CONFORMIDAD DE LA ÚLTIMA PRESTACIÓN Y PAGO.   ENTREGABLES   1ER INFORME A LOS 30 DÍAS COMO MÁXIMO DE INICIADO EL SERVICIO.  2DO INFORME A LOS 60 DÍAS COMO MÁXIMO DE INICIADO EL SERVICIO.  3ER INFORME A LOS 90 DÍAS COMO MÁXIMO DE INICIADO EL SERVICIO  4TO INFORME A LOS 120 DÍAS COMO MÁXIMO DE INICIADO EL SERVICIO  5TO INFORME A LOS 150 DÍAS COMO MÁXIMO DE INICIADO EL SERVICIO  6TO INFORME A LOS 180 DÍAS COMO MÁXIMO DE INICIADO EL SERVICIO   FORMA DE PAGO: EL PAGO SE EFECTUARÁ EN SEIS (06) ARMADAS DE LA SIGUIENTE FORMA:    PRIMER PAGO: EL DIECISIETE (17%) DEL MONTO TOTAL DEL SERVICIO VIGENTE, DENTRO DE LOS DIEZ (10) DÍAS CALENDARIO SIGUIENTES DE OTORGADA LA CONFORMIDAD DEL INFORME Nº 01.  SEGUNDO PAGO: EL DIECISIETE (17%) DEL MONTO TOTAL DEL SERVICIO VIGENTE, DENTRO DE LOS DIEZ (10) DÍAS CALENDARIO SIGUIENTES DE OTORGADA LA CONFORMIDAD DEL INFORME Nº 02.  TERCER PAGO: EL DIECISIETE (17%) DEL MONTO TOTAL DEL SERVICIO VIGENTE, DENTRO DE LOS DIEZ (10) DÍAS CALENDARIO SIGUIENTES DE OTORGADA LA CONFORMIDAD DEL INFORME Nº 03.  CUARTO PAGO: EL DIECISIETE (17%) DEL MONTO TOTAL DEL SERVICIO VIGENTE, DENTRO DE LOS DIEZ (10) DÍAS CALENDARIO SIGUIENTES DE OTORGADA LA CONFORMIDAD DEL INFORME Nº 04.  QUINTOPAGO: EL DIECISÉIS (16%) DEL MONTO TOTAL DEL SERVICIO VIGENTE, DENTRO DE LOS DIEZ (10) DÍAS CALENDARIOS SIGUIENTES DE OTORGADA LA CONFORMIDAD DEL INFORME Nº 05.  SEXTO PAGO: EL DIECISÉIS (16%) DEL MONTO TOTAL DEL SERVICIO VIGENTE, DENTRO DE LOS DIEZ (10) DÍAS CALENDARIOS SIGUIENTES DE OTORGADA LA CONFORMIDAD DEL INFORME Nº 06.   CERTIFICADO SIAF N°: 3363  SECUENCIA SIAF N° 02 :  EXP.N°: I-020516-2021/SEDCEN</t>
  </si>
  <si>
    <t>10464172284 CUNZA HUAMAN MARITZA</t>
  </si>
  <si>
    <t>SERVICIO DE LEGALIZACIÓN DE FIRMAS DE ACTAS DE ENTREGA Y RECEPCIÓN DE LA POSESIÓN Y ENTREGA DE CHEQUES DE COMPENSACIÓN ECONÓMICA, A SUSCRIBIRSE CON BENEFICIARIOS CUYAS ÁREAS SON NECESARIAS PARA LA EJECUCIÓN DE LA OBRA: MEJORAMIENTO DEL CORREDOR VIAL APURÍMAC - CUSCO. TRAMO: PUENTE ICHURAY - PUENTE SAYHUA, EN EL MARCO DEL DECRETO DE URGENCIA N° 026-2019, MODIFICADO CON DECRETO DE URGENCIA N° 027-2019; SECTORES: PAMPA PAMPA, ÑAHUINPUQUIO, QUEHUINCHA, PITIC, CORIPATA Y MARA, MEMORANDUM Nº 1562-2021-MTC/20.11, CUADRO COMPARATIVO DE COTIZACIONES - SERVICIOS N° 049-2021-MTC/20.2.1.JCUD, MEMORANDUM Nº 783 -2021-MTC/20.2, INFORME N° 1833 - 2021-MTC/20.4,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A LOS 30 DIAS CALENDARIOS O CUANDO SE EJECUTE TODA LA PRESTACIÓN DEL SERVICIO SIN SUPERAR EL MONTO CONTRATADO.   FORMA DE PAGO: SE EFECTUARA EN UNA (01) ARMADA DE ACUERDO A LO INDICADO EN EL NUMERAL DIEZ (10) DE LOS TERMINOS DE REFERENCIA.  CERTIFICADO SIAF N°: 2281  SECUENCIA SIAF N° : 02  EXP.N°: I-007184-2021/SEDCEN</t>
  </si>
  <si>
    <t>10801229897 ALVAREZ HUARCAYA JESUS</t>
  </si>
  <si>
    <t>SERVICIO ESPECIALIZADO EN TRAZO TOPOGRÁFICO Y DISEÑO GEOMÉTRICO VIAL, PARA APOYO EN EL PROYECTO: MEJORAMIENTO DE LA CARRETERA, TRAMO CHECCA - MAZOCRUZ, A CARGO DE LA DIRECCIÓN DE OBRAS, MEMO N° 118 -2021-MTC/20.9, CUADRO COMPARATIVO DE COTIZACIONES SERVICIOS Nº 28-21MTC/20.2.1.MAEG, MEMORANDUM Nº -00187 -2021-MTC/20.2, INFORME N° 287 -2021-MTC/20.4,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SESENTA (60) DIAS CALENDARIO EL CUAL INICIA AL DIA SIGUIENTE DE LA CONFIRMACION Y RECEPCION DE LA ORDEN DE SERVICIO.   1ER INF. A LOS TREINTA (30) DIAS DEL INICIO DEL SERVICIO  2DO INF. A LOS SESENTA (60) DIAS DEL INICIO DEL SERVICIO   FORMA DE PAGO : SE EFECTUARA EN DOS (02) ARMADAS IGUALES DE ACUERDO A LO INDICADO EN EL NUMERAL ONCE (11) DE LOS TERMINOS DE REFERENCIA.   HONORARIOS: S/. 20,000.00  OTROS: S/. 4,400.00   CERTIFICADO SIAF N° : 611  SECUENCIA SIAF N° : 2  EXP.N° : I-00940-2021/SEDCEN</t>
  </si>
  <si>
    <t>10182268351 MONTOYA TORRES DANIEL ENRIQUE</t>
  </si>
  <si>
    <t>CONTRATACIÓN DEL SERVICIO ESPECIALIZADO EN SUELOS Y PAVIMENTOS, PARA APOYO EN EL PROYECTO: MEJORAMIENTO DE LA CARRETERA TRAMO CHECCA - MAZOCRUZ, A CARGO DE LA DIRECCIÓN DE OBRAS, MEMORANDUM Nº 116 -2021-MTC/20.9, CUADRO COMPARATIVO DE COTIZACIONES - SERVICIOS N° 015-2021-MTC/20.2.1.DFR, MEMORANDUM Nº-00155 -2021-MTC/20.2, INFORME N° 303-2021-MTC/20.4,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SESENTA (60) DÍAS CALENDARIOS COMO MÁXIMO, CONTADOS A PARTIR DEL DÍA SIGUIENTE DE CONFIRMADA LA RECEPCIÓN DE LA ORDEN DE SERVICIO HASTA LA CONFORMIDAD DE LA PRESTACIÓN Y PAGO.  FORMA DE PAGO: SE EFECTUARA EN DOS (02) ARMADAS DE ACUERDO A LO INDICADO EN EL NUMERAL ONCE (11) DE LOS TERMINOS DE REFERENCIA.  CERTIFICADO SIAF N°: 613  SECUENCIA SIAF N° : 02  EXP.N°: I-000932-2021/SEDCEN</t>
  </si>
  <si>
    <t>10402947972 QUISPE SINCA MARCO POLO</t>
  </si>
  <si>
    <t>SERVICIO ESPECIALIZADO EN TOPOGRAFÍA, DISEÑO GEOMÉTRICO,  SEÑALIZACION Y SEGURIDAD VIAL, PARA APOYO EN EL PROYECTO: MEJORAMIENTO DE LA CARRETERA, TRAMO CHECCA - MAZOCRUZ, A CARGO DE LA DIRECCIÓN DE OBRAS, MEMORANDUM Nº 1736 -2021-MTC/20.9, CUADRO COMPARATIVO DE COTIZACIONES - SERVICIO N°0081- 2021-MTC/20.2.1 DFR, MEMORANDUM Nº - 1125 -2021-MTC/20.2, INFORME N° 2197 - 2021-MTC/20.4,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SESENTA (60) DIAS CALENDARIO EL CUAL INICIA AL DIA SIGUIENTE DE LA CONFIRMACION Y RECEPCION DE LA ORDEN DE SERVICIO.   1ER INF. A LOS TREINTA (30) DIAS DEL INICIO DEL SERVICIO  2DO INF. A LOS SESENTA (60) DIAS DEL INICIO DEL SERVICIO   FORMA DE PAGO : SE EFECTUARA EN DOS (02) ARMADAS IGUALES DE ACUERDO A LO INDICADO EN EL NUMERAL ONCE (11) DE LOS TERMINOS DE REFERENCIA.   CERTIFICADO SIAF N° : 2540  SECUENCIA SIAF N° : 2  EXP.N° : I-011345-2021/SEDCEN</t>
  </si>
  <si>
    <t>SERVICIO DE ELABORACIÓN DE EXPEDIENTE TECNICO REUBICACIÓN DE TUBERÍAS EXISTENTES DE AGUA Y ALCANTARILLADO DENTRO DEL ÁREA DE CONSTRUCCIÓN DE LA VARIANTE CHICLA DEL PACRI IIRSA CENTRO TRAMO2: PUENTE RICARDO PALMA - LA OROYA - HUANCAYO Y LA OROYA - DV. CERRO DE PASCO, ENTRE LAS PROGRESIVAS KM 106+400 - KM 106+700  MEMORANDUM Nº 9583 -2021-MTC/20.11; MEMORANDUM Nº 1702 -2021-MTC/20.5; CUADRO COMPARATIVO DE COTIZACIONES - SERVICIOS N° 0008-2021-MTC/20.2.1 - EOR; MEMORANDUM Nº 3360 -2021-MTC/20.2; INFORME N° 5509 - 2021-MTC/20.4; CERTIFICACION PPTAL.; SEGUN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30 DÍAS CALENDARIOS COMO MÁXIMO, CONTADOS A PARTIR DEL DÍA SIGUIENTE DE CONFIRMADA LA RECEPCIÓN DE LA ORDEN DE SERVICIO.   FORMA DE PAGO: EL PAGO SE EFECTUARÁ EN UN (01) UNICO PAGO DE ACUERDO AL MONTO DE LA PROPUESTA ECONÓMICA, SEGUN LO INDICADO EN EL NUMERAL DOCE (12) DE LOS TERMINOS DE REFERENCIA.   CERTIFICADO SIAF N°: 4335  SECUENCIA SIAF N° : 02  EXP.N°: I-033611-2021/SEDCEN</t>
  </si>
  <si>
    <t>10424372264 HIDALGO QUISPE LUIS MIGUEL</t>
  </si>
  <si>
    <t>SERVICIO DE ASISTENCIA TECNICA EN METRADOS, COSTOS Y PRESUPUESTO, EN LA FORMULACION DE PRESTACIONES ADICIONALES EN LAS OBRAS: “MEJORAMIENTO CARRETERA OYÓN AMBO TRAMO I: OYÓN - DESVÍO CERRO DE PASCO” Y “MEJORAMIENTO DE LA CARRETERA MOQUEGUA – OMATE – AREQUIPA, TRAMO KM. 35+000 AL KM. 153+340, MEMORANDUM Nº 029 -2021-MTC/20.12, CUADRO COMPARATIVO DE COTIZACIONES - SERVICIOS N°0008-2021-MTC/20.2.1 AHV, MEMORANDUM Nº -00095 -2021-MTC/20.2, INFORME N° 756-2021-MTC/20.4,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CIENTO OCHENTA (180) DIAS CALENDARIO EL CUAL INICIA AL DIA SIGUIENTE DE LA CONFIRMACION Y RECEPCION DE LA ORDEN DE SERVICIO.   1ER INF. A LOS TREINTA (30) DIAS DEL INICIO DEL SERVICIO  2DO INF. A LOS SESENTA (60) DIAS DEL INICIO DEL SERVICIO  3ERO INF. A LOS NOVENTA (90) DIAS DEL INICIO DEL SERVICIO  4TO INF. A LOS CIENTO VEINTE (120) DIAS DEL INICIO DEL SERVICIO  5TO INF. A LOS CIENTO CINCUENTA (150) DIAS DEL INICIO DEL SERVICIO  6TO INF. A LOS CIENTO OCHENTA (180) DIAS DEL INICIO DEL SERVICIO   FORMA DE PAGO : SE EFECTUARA EN SEIS (06) ARMADAS IGUALES DE ACUERDO A LO INDICADO EN EL NUMERAL ONCE (11) DE LOS TERMINOS DE REFERENCIA.   CERTIFICADO SIAF N° : 1139  SECUENCIA SIAF N° : 2  EXP.N° : I-0327-2021/SEDCEN</t>
  </si>
  <si>
    <t>10474146974 BERNALES VELARDE-ALVAREZ MARIA LAURA</t>
  </si>
  <si>
    <t>SERVICIO DE ASISTENCIA TECNICA EN ADMINISTRACIÓN CONTRATOS DE LAS OBRAS, CONSTRUCCION DE LA CARRETERA CALEMAR – ABRA EL NARANJILLO; REHABILITACION Y MEJORAMIENTO DE LA CARRETERA PATAHUASI – YAURI – SICUANI, TRAMO: NEGROMAYO – YAURI – SAN GENARO, MEMORÁNDUM N° 182 -2021-MTC/20.9-, CUADRO COMPARATIVO DE COTIZACIONES - SERVICIOS Nº 0036-2021-MTC/20.2.1.JMMM, MEMORANDUM Nº -00290 -2021-MTC/20.2, INFORME N° 497-2021-MTC/20.4,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CIENTO OCHENTA (180) DIAS CALENDARIO EL CUAL INICIA AL DIA SIGUIENTE DE LA CONFIRMACION Y RECEPCION DE LA ORDEN DE SERVICIO.   1ER INF. A LOS TREINTA (30) DIAS DEL INICIO DEL SERVICIO  2DO INF. A LOS SESENTA (60) DIAS DEL INICIO DEL SERVICIO  3ERO INF. A LOS NOVENTA (90) DIAS DEL INICIO DEL SERVICIO  4TO INF. A LOS CIENTO VEINTE (120) DIAS DEL INICIO DEL SERVICIO  5TO INF. A LOS CIENTO CINCUENTA (150) DIAS DEL INICIO DEL SERVICIO  6TO INF. A LOS CIENTO OCHENTA (180) DIAS DEL INICIO DEL SERVICIO   FORMA DE PAGO : SE EFECTUARA EN SEIS (06) ARMADAS IGUALES DE ACUERDO A LO INDICADO EN EL NUMERAL ONCE (11) DE LOS TERMINOS DE REFERENCIA.   CERTIFICADO SIAF N° : 830  SECUENCIA SIAF N° : 2  EXP.N° : I-001413-2021/SEDCEN</t>
  </si>
  <si>
    <t>10721017091 DE LA VEGA JARAMILLO REYSA MISHELL</t>
  </si>
  <si>
    <t>SERVICIO DE ASISTENCIA TECNICA EN ADMINISTRACION DE CONTRATOS DE LA OBRA MEJORAMIENTO DE LA CARRETERA MOQUEGUA - OMATE - AREQUIPA, TRAMO II KM. 35 AL KM 153.50, MEMORÁNDUM N° 198 -2021-MTC/20.9, CUADRO COMPARATIVO DE COTIZACIONES - SERVICIOS N° 05-2021-MTC/20.2.1.VAQC, MEMORANDUM Nº 255 -2021-MTC/20.2, INFORME N° 498 -2021-MTC/20.4,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CIENTO OCHENTA (180) DÍAS CALENDARIOS COMO MÁXIMO, CONTABILIZADOS A PARTIR DEL DÍA SIGUIENTE DE CONFIRMADA LA RECEPCIÓN DE LA ORDEN DEL SERVICIO.   FORMA DE PAGO: SE EFECTUARA EN CINCO (06) ARMADAS IGUALES DE ACUERDO A LO INDICADO EN EL NUMERAL ONCE (11) DE LOS TERMINOS DE REFERENCIA.  CERTIFICADO SIAF N°: 829  SECUENCIA SIAF N° : 02  EXP.N°: I-001511-2021/SEDCEN</t>
  </si>
  <si>
    <t>10479709772 HUAMAN GUEVARA BRENDA MILAGROS</t>
  </si>
  <si>
    <t>SERVICIO DE ASISTENCIA TECNICA EN INGENIERIA PARA LA ELABORACION DE PRESTACIONES ADICIONALES EN LA OBRA: MEJORAMIENTO DE LA CARRETERA MOQUEGUA - OMATE - AREQUIPA, TRAMO KM 35+000 AL KM 153+340., MEMORÁNDUM Nº 030 -2021-MTC/20.12, CUADRO COMPARATIVO DE COTIZACIONES - SERVICIOS N° 002-2021-MTC/20.2.1.ODSC, MEMORANDUM Nº 082 -2021-MTC/20.2, MEMORÁNDUM N° 159 -2021-MTC/20.12, INFORME N° 762 -2021-MTC/20.4,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CIENTO OCHENTA (180) DÍAS CALENDARIOS COMO MÁXIMO, CONTADOS A PARTIR DEL DÍA SIGUIENTE DE RECEPCIONADA LA ORDEN DE SERVICIO.   1ER ENT. COMO MÁXIMO A LOS TREINTA (30) DÍAS CALENDARIO DE INICIADO EL SERVICIO.  2DO ENT. COMO MÁXIMO A LOS SESENTA (60) DÍAS CALENDARIO DE INICIADO EL SERVICIO.  3ER ENT. COMO MÁXIMO A LOS NOVENTA (90) DÍAS CALENDARIO DE INICIADO EL SERVICIO.  4TO ENT. COMO MÁXIMO A LOS CIENTO VEINTE (120) DÍAS CALENDARIO DE INICIADO EL SERVICIO.  5TO ENT. COMO MÁXIMO A LOS CIENTO CINCUENTA (150) DÍAS CALENDARIO DE INICIADO EL SERVICIO.  6TO ENT. COMO MÁXIMO A LOS CIENTO OCHENTA (180) DÍAS CALENDARIO DE INICIADO EL SERVICIO.   FORMA DE PAGO: SE EFECTUARA EN SEIS (6) ARMADAS IGUALES EN SOLES Y DE ACUERDO AL MONTO DE LA PROPUESTA ECONÓMICA DEL POSTOR ADJUDICADO, DENTRO DEL PLAZO DE DIEZ (10) DÍAS SIGUIENTES COMO MÁXIMO LUEGO DE EMITIDA LA CONFORMIDAD DEL ÁREA USUARIA.   CERTIFICADO SIAF N°: 1133  SECUENCIA SIAF N° : 02  EXP.N°: I-000328-2021/SEDCEN</t>
  </si>
  <si>
    <t>SERVICIO DE DELIMITACION Y SEÑALIZACION DE SITIOS ARQUEOLOGICOS EN LA CARRETERA CALEMAR ABRA EL NARANJILLO REGION LA LIBERTAD, MEMORANDUM Nº 7149 -2021-MTC/20.11, CUADRO COMPARATIVO DE COTIZACIONES - SERVICIO N°00192- 2021-MTC/20.2.1 DFR, MEMORANDUM Nº 2468 -2021-MTC/20.2, INFORME N° 4474 -2021-MTC/20.4,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TREINTA (30) DIAS CALENDARIO EL CUAL INICIA AL DIA SIGUIENTE DE LA CONFIRMACION Y RECEPCION DE LA ORDEN DE SERVICIO.  FORMA DE PAGO : SE EFECTUARA EN UNA (01) ARMADAS DE ACUERDO A LO INDICADO EN EL NUMERAL ONCE (11) DE LOS TERMINOS DE REFERENCIA.   CERTIFICADO SIAF N° : 3875  SECUENCIA SIAF N° : 2  EXP.N° : I-21007-2021/SEDCEN</t>
  </si>
  <si>
    <t>10106911091 OCAS QUISPE ANDRES</t>
  </si>
  <si>
    <t>SERVICIO DE ANÁLISIS LEGAL PARA LAS GESTIONES DE LIBERACIÓN DE INTERFERENCIAS Y ADQUISICIÓN DE INMUEBLES AFECTADOS POR EL DERECHO DE VÍA PARA LA EJECUCIÓN DE LA OBRA: RED VIAL Nº 6: TRAMO PUENTE PUCUSANA – CERRO AZUL – ICA, DE LA CARRETERA PANAMERICANA SUR, MEMORÁNDUM Nº 0606-2021-MTC/20.11., CUADRO COMPARATIVO DE COTIZACIONES - SERVICIOS N°034-2021-MTC/20.2.1 ODSC, MEMORANDUM Nº -00481 -2021-MTC/20.2, INFORME N° 970 -2021-MTC/20.4,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NOVENTA (90) DIAS CALENDARIO EL CUAL INICIA AL DIA SIGUIENTE DE LA CONFIRMACION Y RECEPCION DE LA ORDEN DE SERVICIO.   1ER INF. A LOS TREINTA (30) DIAS DEL INICIO DEL SERVICIO  2DO INF. A LOS SESENTA (60) DIAS DEL INICIO DEL SERVICIO  3ERO INF. A LOS NOVENTA (90) DIAS DEL INICIO DEL SERVICIO   FORMA DE PAGO : SE EFECTUARA EN TRES (03) ARMADAS DE ACUERDO A LO INDICADO EN EL NUMERAL ONCE (11) DE LOS TERMINOS DE REFERENCIA.   1ER PAGO: SE CANCELARA EL 33% DEL MONTO TOTAL DEL SERVICIO  2DO PAGO: SE CANCELARA EL 33% DEL MONTO TOTAL DEL SERVICIO  3ERO PAGO: SE CANCELARA EL 34% DEL MONTO TOTAL DEL SERVICIO   CERTIFICADO SIAF N° : 1447  SECUENCIA SIAF N° : 2  EXP.N° : I-02241-2021/SEDCEN</t>
  </si>
  <si>
    <t>10725599931 RICALDI CASAS CARLOS ALBERTO</t>
  </si>
  <si>
    <t>SERVICIO DE ASISTENCIA EN INGENIERIA BIM 4D-5D PARA APOYO EN EL PROYECTO REHABILITACION Y MEJORAMIENTO DE LA CARRETERA PALLASCA- MOLLEPATA - SANTIAGO CHUCO - EMPALME RUTA 10, TRAMO: SANTIAGO DE CHUCO - CACHICADAN - MOLLEPATA, A CARGO DE LA DIRECCION DE OBRAS, MEMORÁNDUM Nº 126 -2020-MTC/20.9., CUADRO COMPARATIVO DE COTIZACIONES - SERVICIOS N°008-2021-MTC/20.2.1 ODSC, MEMORANDUM Nº -00153 -2021-MTC/20.2, INFORME N° 564-2021-MTC/20.4,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CIENTO VEINTE (120) DIAS CALENDARIO EL CUAL INICIA AL DIA SIGUIENTE DE LA CONFIRMACION Y RECEPCION DE LA ORDEN DE SERVICIO.   1ER INF. A LOS TREINTA (30) DIAS DEL INICIO DEL SERVICIO  2DO INF. A LOS SESENTA (60) DIAS DEL INICIO DEL SERVICIO  3ERO INF. A LOS NOVENTA (90) DIAS DEL INICIO DEL SERVICIO  4TO INF. A LOS CIENTO VEINTE (120) DIAS DEL INICIO DEL SERVICIO   FORMA DE PAGO : SE EFECTUARA EN CUATRO (04) ARMADAS IGUALES DE ACUERDO A LO INDICADO EN EL NUMERAL ONCE (11) DE LOS TERMINOS DE REFERENCIA.   CERTIFICADO SIAF N° : 911  SECUENCIA SIAF N° : 2  EXP.N° : I-0965-2021/SEDCEN</t>
  </si>
  <si>
    <t>CONTRATACIÓN DEL SERVICIO ESPECIALIZADO DE INGENIERIA PARA LA ADMINISTRACIÓN Y SEGUIMIENTO DE CONTRATOS DE INFRAESTRUCUTRA VIAL PARA EL AREA DE CONSERVACION VIAL III DE LA SUBDIRECCIÓN DE CONSERVACIÓN, MEMORANDUM N° 093 - 2021-MTC/20.13, CUADRO COMPARATIVO DE COTIZACIONES - SERVICIOS N° 073-2021-MTC/20.2.1.VAQC, MEMORANDUM Nº - 1196 -2021-MTC/20.2, INFORME N° 2274 - 2021-MTC/20.4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EJECUCIÓN DEL SERVICIO SERÁ DE OCHENTA (80) DÍAS CALENDARIOS, EL CUAL INICIARÁ AL DÍA SIGUIENTE DE LA CONFIRMACIÓN DE LA RECEPCIÓN DE LA ORDEN DE SERVICIO..   1ER ENTR. A LOS 20 DÍAS COMO MÁXIMO DE INICIADO EL SERVICIO.  2DO ENTR. A LOS 50 DÍAS COMO MÁXIMO DE INICIADO EL SERVICIO.  3ER ENTR. A LOS 80 DÍAS COMO MÁXIMO DE INICIADO EL SERVICIO.   FORMA DE PAGO: SE EFECTUARA EN TRES (03) ARMADAS DE ACUERDO A LO INDICADO EN EL NUMERAL ONCE (11) DE LOS TERMINOS DE REFERENCIA.   CERTIFICADO SIAF N°: 2596  SECUENCIA SIAF N° : 02  EXP.N°: I-012277-2021/SEDCEN</t>
  </si>
  <si>
    <t>10098518881 GARCIA MATICORENA JUAN ENRIQUE</t>
  </si>
  <si>
    <t>SERVICIO PARA LA ADQUISICIÓN DE VEINTE (20) INMUEBLES AFECTADOS POR EL DERECHO DE VÍA DE LA OBRA: REHABILITACIÓN Y MEJORAMIENTO DE LA CARRETERA PATAHUASI – YAURI –  SICUANI, TRAMO: NEGROMAYO – YAURI - SAN GENARO, EN SU SIGUIENTE FASE: FASE III: GESTIÓN DE TRATO DIRECTO O EXPROPIACIÓN, RECONOCIMIENTO DEL PAGO DE MEJORAS Y  GASTOS DE TRASLADO  MEMORANDUM N° 9667-2021-MTC/20.11; MEMORANDUM Nº 1699-2021-MTC/20.5; CUADRO COMPARATIVO DE COTIZACIONES - LOCACION DE SERVICIOS N° 067-2021-MTC/20.2.1.FRM; MEMORANDUM Nº 3427-2021-MTC/20.2; INFORME N° 5524 -2021-MTC/20.4; SEGUN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60 DÍAS CALENDARIOS COMO MÁXIMO, CONTADOS A PARTIR DEL DÍA SIGUIENTE DE CONFIRMADA LA RECEPCIÓN DE LA ORDEN DE SERVICIO.   1ER INF. A LOS VEINTE (20) DÍAS DEL INICIO DEL SERVICIO  2DO INF. A LOS CUARENTA (40) DÍAS DEL INICIO DEL SERVICIO  3ER INF. A LOS SESENTA (60) DÍAS DEL INICIO DEL SERVICIO   FORMA DE PAGO: EL PAGO SE EFECTUARÁ EN TRES (03) ARMADAS DE ACUERDO AL MONTO DE LA PROPUESTA ECONÓMICA DEL POSTOR ADJUDICADO, SEGUNA LO INDICADO EN EL NUMERAL TRECE (13) DE LOS TERMINOS DE REFERENCIA.   1ER PAGO. 40% DEL MONTO TOTAL DEL SERVICIO  2DO PAGO. 40% DEL MONTO TOTAL DEL SERVICIO  3ER PAGO. 20% DEL MONTO TOTAL DEL SERVICIO   CERTIFICADO SIAF N°: 4342  SECUENCIA SIAF N° : 02  EXP.N°: I-037202-2021/SEDCEN</t>
  </si>
  <si>
    <t>20524591503 GRUPO TOPLASER S.R.L.</t>
  </si>
  <si>
    <t>SERVICIO DE EXTENSIÓN DE GARANTÍA, SUSCRIPCIÓN A BASE DE DATOS DE SEGURIDAD Y SOPORTE PARA EQUIPOS FIREWALL, MEMORANDUM Nº 0521-2021-MTC/20.6, CUADRO COMPARATIVO DE COTIZACIONES - SERVICIOS N° 74-2021-MTC/20.2.1.FRM, MEMORANDUM Nº 3614 -2021-MTC/20.2, INFORME N° 5767 - 2021-MTC/20.4,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TRESCIENTOS SESENTA Y CINCO (365) DIAS CALENDARIO EL CUAL INICIA AL DIA SIGUIENTE DE LA CONFIRMACION Y RECEPCION DE LA ORDEN DE SERVICIO.   FORMA DE PAGO : SE EFECTUARA EN UNA (01) ARMADA DE ACUERDO A LO INDICADO EN EL NUMERAL ONCE (11) DE LOS TERMINOS DE REFERENCIA.   CERTIFICADO SIAF N° : 4456  SECUENCIA SIAF N° : 2  EXP.N° : I-036903-2021/SEDCEN</t>
  </si>
  <si>
    <t>20550126959 REDES Y SERVICIO SAC</t>
  </si>
  <si>
    <t>SERVICIO DE LEVANTAMIENTO FOTOGRAMÉTRICO PARA IDENTIFICACIÓN DE PREDIOS AFECTADOS E INTERFERENCIAS DENTRO DEL DERECHO DE VÍA DE LA REHABILITACIÓN Y MEJORAMIENTO DE LA CARRETERA PALLASCA – MOLLEPATA – MOLLEBAMBA – SANTIAGO DE  CHUCO – EMP. RUTA 10, TRAMO: SANTIAGO DE CHUCO – CACHICADAN – MOLLEPATA, TRAMO: KM. 00+000 – 25+000, INFORME N° 00064-2021-MTC/20.2.1.3, MEMORANDUM N° 2124-2021-MTC/20.11, INFORME N° 802 -2021-MTC/20.4, CERT DE CREDITO PPTAL.   REFERENCIA A LA ORDEN DE SERVICIO 2163 CON FECHA 07/12/2020   CERTIFICADO SIAF N° : 1243  SECUENCIA SIAF N° : 2  EXP.N° : I-09373-2021/SEDCEN</t>
  </si>
  <si>
    <t>10471109954 MERINO CABALLERO LUIS ORLANDO</t>
  </si>
  <si>
    <t>SERVICIO TÉCNICO ESPECIALIZADO PARA LA REVISIÓN Y EVALUACIÓN TÉCNICA DE EXPEDIENTES PARA EL SANEAMIENTO FÍSICO LEGAL CON FINES DE INSCRIPCIÓN REGISTRAL, PRIMERA INSCRIPCIÓN DE DOMINIO Y/O TRANSFERENCIA DE PROPIEDAD ESTATAL DE PREDIOS AFECTADOS POR EL PROYECTO VIAL AUTOPISTA DEL SOL EN EL TRAMO TRUJILLO-CHICLAYO A FAVOR DE PROVIAS, NACIONAL, MEMORANDUM Nº 762 -2021-MTC/20.11, CUADRO COMPARATIVO DE COTIZACIONES - SERVICIOS N° 043-2021-MTC/20.2.1.VAQC, MEMORANDUM Nº - 00853-2021-MTC/20.2, INFORME N° 1818 - 2021-MTC/20.4,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NOVENTA (90) DIAS CALENDARIO EL CUAL INICIA AL DIA SIGUIENTE DE LA CONFIRMACION Y RECEPCION DE LA ORDEN DE SERVICIO.   1ER INF. A LOS TREINTA (30) DIAS DEL INICIO DEL SERVICIO  2DO INF. A LOS SESENTA (60) DIAS DEL INICIO DEL SERVICIO  3ERO INF. A LOS NOVENTA (90) DIAS DEL INICIO DEL SERVICIO   FORMA DE PAGO : SE EFECTUARA EN TRES (03) ARMADAS DE ACUERDO A LO INDICADO EN EL NUMERAL ONCE (11) DE LOS TERMINOS DE REFERENCIA.   1ER PAGO: SE CANCELARA EL 33% DEL MONTO TOTAL DEL SERVICIO  2DO PAGO: SE CANCELARA EL 33% DEL MONTO TOTAL DEL SERVICIO  3ERO PAGO: SE CANCELARA EL 34% DEL MONTO TOTAL DEL SERVICIO   CERTIFICADO SIAF N° : 2204  SECUENCIA SIAF N° : 2  EXP.N° : I-02819-2021/SEDCEN</t>
  </si>
  <si>
    <t>10084959672 VALENTIN ROJAS YOLANDA</t>
  </si>
  <si>
    <t>SERVICIO ESPECIALIZADO LEGAL PARA LA ADQUISICIÓN DE PREDIOS NECESARIOS PARA LA EJECUCIÓN DE LA OBRA: TRAMO VIAL ÓVALO CHANCAY / DESVÍO VARIANTE PASAMAYO - HUARAL - ACOS, MEMORANDUM Nº 601-2021-MTC/20.11, CUADRO COMPARATIVO DE COTIZACIONES - SERVICIOS N° 029-2021-MTC/20.2.1.JCUD, MEMORANDUM Nº -00509 -2021-MTC/20.2, INFORME N° 1185 - 2021-MTC/20.4,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NOVENTA (90) DÍAS CALENDARIO COMO MÁXIMO, QUE SE INICIARÁN A PARTIR DEL DÍA SIGUIENTE DE LA SUSCRIPCIÓN DE LA ORDEN DE SERVICIO HASTA LA CONFORMIDAD DE LA ÚLTIMA PRESTACIÓN Y PAGO.   1ER ENT. A LOS 30 DÍAS DEL INICIO DEL SERVICIO.  2DO ENT. A LOS 60 DÍAS DEL INICIO DEL SERVICIO.  3ER ENT. A LOS 90 DÍAS DEL INICIO DEL SERVICIO.   FORMA DE PAGO: SE EFECTUARA EN TRES (03) ARMADAS DE ACUERDO A LO INDICADO EN EL NUMERAL ONCE (11) DE LOS TERMINOS DE REFERENCIA.  CERTIFICADO SIAF N°: 1611  SECUENCIA SIAF N° : 02  EXP.N°: I-002996-2021/SEDCEN</t>
  </si>
  <si>
    <t>10211182879 PIZARRO JACAPA MANUEL GONZALO</t>
  </si>
  <si>
    <t>SERVICIO DE FISCALIZACIÓN POSTERIOR DE LOS PROCEDIMIENTOS DE SELECCIÓN DEL PERIODO 2020 EN EL MARCO DE LA LEY 30225 Y SU REGLAMENTO, MEMORÁNDUM Nº 0197-2021-MTC/20.2.1, CUADRO COMPARATIVO DE COTIZACIONES - SERVICIOS N° 031-2021-MTC/20.2.1.ODSC, MEMORANDUM Nº-00371 -2021-MTC/20.2, INFORME N° 501 -2021-MTC/20.4,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CIENTO CINCUENTA (150) DÍAS CALENDARIOS, CONTABILIZADOS A PARTIR DEL DÍA SIGUIENTE DE LA CONFIRMACIÓN DE LA RECEPCIÓN DE LA ORDEN DE SERVICIO HASTA LA CONFORMIDAD DE LA ÚLTIMA PRESTACIÓN Y PAGO.   FORMA DE PAGO: SE EFECTUARA EN CINCO (05) ARMADAS DE ACUERDO A LO INDICADO EN EL NUMERAL ONCE (11) DE LOS TERMINOS DE REFERENCIA.  CERTIFICADO SIAF N°: 780  SECUENCIA SIAF N° : 02  EXP.N°: I-002474-2021/SEDCEN</t>
  </si>
  <si>
    <t>10477433079 ASTUDILLO REYES YURI ANAIS</t>
  </si>
  <si>
    <t>SERVICIO DE VERIFICACION Y APOYO EN LOS PROCEDIMIENTOS REQUERIDOS POR LA DIRECCION DE DERECHO DE VIA, PARA LAS CONTRATACIONES DE SERVICIOS DE CONSULTORÍAS DE OBRAS Y OBRAS DESTINADAS A LA LIBERACIÓN E INTERFERENCIA VINCULADA CON LOS PROCESOS REGULADOS EN EL DECRETO LEGISLATIVO N° 1192, MEMORANDUM Nº 498 -2021-MTC/20.11, CUADRO COMPARATIVO DE COTIZACIONES - SERVICIOS, N°0040-2021-MTC/20.2.1 DFR, MEMORANDUM Nº -00460 -2021-MTC/20.2, INFORME N° 722-2021-MTC/20.4,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CIENTO CUARENTA (140) DIAS CALENDARIO EL CUAL INICIA AL DIA SIGUIENTE DE LA CONFIRMACION Y RECEPCION DE LA ORDEN DE SERVICIO.   1ER INF. A LOS VEINTE (20) DIAS DEL INICIO DEL SERVICIO  2DO INF. A LOS CINCUENTA (50) DIAS DEL INICIO DEL SERVICIO  3ERO INF. A LOS OCHENTA (80) DIAS DEL INICIO DEL SERVICIO  4TO INF. A LOS CIENTO DIEZ (110) DIAS DEL INICIO DEL SERVICIO  5TO INF. A LOS CIENTO CUARENTA (140) DIAS DEL INICIO DEL SERVICIO   FORMA DE PAGO : SE EFECTUARA EN CINCO (05) ARMADAS IGUALES DE ACUERDO A LO INDICADO EN EL NUMERAL ONCE (11) DE LOS TERMINOS DE REFERENCIA.   CERTIFICADO SIAF N° : 1101  SECUENCIA SIAF N° : 2  EXP.N° : I-03199-2021/SEDCEN</t>
  </si>
  <si>
    <t>10443427118 RIOS CONTRERAS MONICA DEL PILAR</t>
  </si>
  <si>
    <t>SERVICIO TÉCNICO ESPECIALIZADO PARA LA REVISIÓN Y EVALUACIÓN TÉCNICA DE EXPEDIENTES PARA; SANEAMIENTO FÍSICO LEGAL CON FINES DE INSCRIPCIÓN REGISTRAL, PRIMERA INSCRIPCIÓN DE DOMINIO Y/O TRANSFERENCIA DE PROPIEDAD ESTATAL DE PREDIOS AFECTADOS POR EL PROYECTO RED VIAL Nº 4: TRAMO PATIVILCA – SANTA – TRUJILLO Y PUERTO SALAVERRY – EMPALME PN 1N, A FAVOR DE PROVÍAS NACIONAL, MEMORÁNDUM N° 550-2021-MTC/20.11, CUADRO COMPARATIVO DE COTIZACIONES - SERVICIOS N° 0036-2021-MTC/20.2.1 WMG, MEMORANDUM Nº -00588 -2021-MTC/20.2, INFORME N° 1196 - 2021-MTC/20.4,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NOVENTA (90) DIAS CALENDARIO EL CUAL INICIA AL DIA SIGUIENTE DE LA CONFIRMACION Y RECEPCION DE LA ORDEN DE SERVICIO.   1ER INF. A LOS TREINTA (30) DIAS DEL INICIO DEL SERVICIO  2DO INF. A LOS SESENTA (60) DIAS DEL INICIO DEL SERVICIO  3ERO INF. A LOS NOVENTA (90) DIAS DEL INICIO DEL SERVICIO   FORMA DE PAGO : SE EFECTUARA EN TRES (03) ARMADAS DE ACUERDO A LO INDICADO EN EL NUMERAL ONCE (11) DE LOS TERMINOS DE REFERENCIA.   1ER PAGO: SE CANCELARA EL 33% DEL MONTO TOTAL DEL SERVICIO  2DO PAGO: SE CANCELARA EL 33% DEL MONTO TOTAL DEL SERVICIO  3ERO PAGO: SE CANCELARA EL 34% DEL MONTO TOTAL DEL SERVICIO   CERTIFICADO SIAF N° : 1638  SECUENCIA SIAF N° : 2  EXP.N° : I-02947-2021/SEDCEN</t>
  </si>
  <si>
    <t>10401081661 GUTARRA GARAY DEIVID JHOSEPH</t>
  </si>
  <si>
    <t>SERVICIO DE SUPERVISOR RESPONSABLE DE CIENTO DOCE (112) TASACIONES DE LOS INMUEBLES AFECTADOS POR EL DERECHO DE VÍA DE LA OBRA MEJORAMIENTO DE LA CARRETERA OYÓN-AMBO, TRAMO II: DV. CERRO DE PASCO – DV. CHACAYÁN”, MEMORANDUM Nº 3725 -2021-MTC/20.11, CUADRO COMPARATIVO DE COTIZACIONES - SERVICIOS N° 087-2021-MTC/20.2.1.JCUD, MEMORANDUM Nº - 1381 -2021-MTC/20.2, INFORME N° 3055 -2021-MTC/20.4,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QUINCE (15) DIAS CALENDARIO EL CUAL INICIA AL DIA SIGUIENTE DE LA CONFIRMACION Y RECEPCION DE LA ORDEN DE SERVICIO.   1ER INF. A LOS DIEZ (10) DÍAS DEL INICIO DEL SERVICIO  2DO INF. A LOS QUINCE (15) DÍAS DEL INICIO DEL SERVICIO   FORMA DE PAGO : SE EFECTUARA EN DOS (02) ARMADAS DE ACUERDO A LO INDICADO EN EL NUMERAL TRECE (13) DE LOS TERMINOS DE REFERENCIA.   1ER PAGO: SE CANCELARA EL 40% DEL MONTO TOTAL DEL SERVICIO  2DO PAGO: SE CANCELARA EL 60% DEL MONTO TOTAL DEL SERVICIO   CERTIFICADO SIAF N° : 3054  SECUENCIA SIAF N° : 3  EXP.N° : I-014206-2021/SEDCEN</t>
  </si>
  <si>
    <t>10096272273 JULCA RIOS HENRY</t>
  </si>
  <si>
    <t>SERVICIO DE DEMOLICIÓN Y CONSTRUCCIÓN DE SEGMENTO DE MURO PERIMÉTRICO Y BAÑO PROVISIONAL PARA LAS INSTALACIONES DEL ALMACEN DE SERPENTIN DE PASAMAYO DE PROVIAS NACIONAL, MEMORÁNDUM N° 1062-2021-MTC/20.2.1, CUADRO COMPARATIVO DE COTIZACIONES - SERVICIOS N° 162-2021-MTC/20.2.1.DFR, MEMORANDUM Nº - 1917-2021-MTC/20.2, INFORME N° 3539 -2021-MTC/20.4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ENTREGABLE: EL CONTRATISTA, UNA VEZ CONCLUIDO EL SERVICIO, TIENE UN PLAZO DE HASTA CINCO (05) DÍAS CALENDARIO PARA PRESENTAR EL ENTREGABLE DEL SERVICIO, EL CUAL DEBE CONTENER Y ADJUNTAR COMO MÍNIMO LO SIGUIENTE:  - DESCRIPCIÓN DEL SERVICIO REALIZADO DE ACUERDO A LO INDICADO EN EL NUMERAL 4 DE LOS PRESENTES TÉRMINOS DE REFERENCIA, CON EVIDENCIA FOTOGRÁFICA DEL ANTES, DURANTE Y DESPUÉS.  - PLAN Y CRONOGRAMA DE TRABAJO.  - RELACIÓN DEL PERSONAL QUE PARTICIPÓ EN LOS SERVICIOS (NOMBRES COMPLETOS Y DNI O C.E.)  - CONSTANCIA DE SEGURO COMPLEMENTARIO DE TRABAJO DE RIESGO (SCTR) - TANTO DE SALUD COMO DE  - PENSIÓN - ASÍ COMO FACTURA U OTRO DOCUMENTO PROBATORIO DE PAGO DE DICHO SEGURO.  - CARTA Y/O CONSTANCIA DE GARANTÍA EMITIDA POR EL CONTRATISTA POR UN TIEMPO MÍNIMO DE DOCE (12) MESES, LA MISMA QUE SE INICIARÁ A PARTIR DE LA FECHA EN QUE SE FIRMA LA ENTREGA DEL SERVICIO.  - FACTURA DEL SERVICIO REALIZADO.  LA PRESENTACIÓN DE ESTE ENTREGABLE SE HARÁ A TRAVÉS DE MESA DE PARTES VIRTUAL (MESAPARTESPVN@PVN.GOB.PE) ADJUNTANDO, AL INICIO, UNA CARTA SIMPLE DIRIGIDA A LA COORDINACIÓN DE SERVICIOS DE PROVIAS NACIONAL EN LA CUAL DEBE DETALLAR QUE ESTÁ PRESENTANDO TODA LA INFORMACIÓN SOLICITADA COMO ENTREGABLE.  PLAZO DE EJECUCION: EL PLAZO DE EJECUCIÓN ES DE TREINTA (30) DÍAS CALENDARIOS, CONTABILIZADOS A PARTIR DEL DÍA SIGUIENTE DE APROBADAS LAS SIGUIENTES CONDICIONES:  " CONFIRMACIÓN DE LA RECEPCIÓN DE LA ORDEN DE SERVICIO.  " PRESENTACIÓN Y APROBACIÓN DEL PLAN COVID-19, FICHA SINTOMATOLÓGICA A LA OFICINA DE RECURSOS HUMANOS DE PROVIAS NACIONAL (VÍA CORREO ELECTRÓNICO).  " CONFIRMACIÓN DE INICIO DE ACTIVIDADES, VÍA CORREO ELECTRÓNICO U ACTA DE INICIO.   LAS ACTIVIDADES DEBERÁN DE REALIZARSE LOS DÍAS LUNES A SÁBADO DE 8:00 AM A 6:00 PM, LO CUAL INCLUYE SU INGRESO Y SALIDA, ES DECIR, NO PODRÁN PERMANECER MÁS ALLÁ DE LAS 6:00 PM EN LA ENTIDAD.   LUGAR DE EJECUCIÓN DEL SERVICIO: EN EL ALMACÉN DE SERPENTÍN DE PASAMAYO DE PROVIAS NACIONAL:  " REGIÓN: LIMA  " PROVINCIA: LIMA  " DISTRITO: ANCÓN  " DIRECCIÓN: UBICADO AL SUROESTE DEL PARQUE INDUSTRIAL DE ANCÓN, KM. 47+080 DE LA CARRETERA  " PANAMERICANA NORTE, MARGEN DERECHA EN DIRECCIÓN LIMA - HUACHO, EN EL DISTRITO DE ANCÓN,  " PROVINCIA Y DEPARTAMENTO DE LIMA.   GARANTÍA:  - LA GARA</t>
  </si>
  <si>
    <t>20565521030 BUILD UP E.I.R.L.</t>
  </si>
  <si>
    <t>SERVICIO DE MANTENIMIENTO DE LOS VISORES Y SERVICIOS GIS DEL SISTEMA DE GESTIÓN DE CONSERVACIÓN”.  MEMORANDUM N° 0461-2021-MTC/20.6; MEMORANDUM Nº 1650-2021-MTC/20.5; CUADRO COMPARATIVO DE COTIZACIONES N° 070-2021-MTC/20.2.1.FRM; MEMORANDUM Nº 3474 -2021-MTC/20.2; INFORME N° 5594 -2021-MTC/20.4; CERT PPTAL; SEGUN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80 DÍAS CALENDARIOS COMO MÁXIMO, CONTADOS A PARTIR DEL DÍA SIGUIENTE DE CONFIRMADA LA RECEPCIÓN DE LA ORDEN DE SERVICIO.   1ER INF. A LOS VEINTICINCO (25) DÍAS DEL INICIO DEL SERVICIO  2DO INF. A LOS CINCUENTA (50) DÍAS DEL INICIO DEL SERVICIO  3ER INF. A LOS OCHENTA (80) DÍAS DEL INICIO DEL SERVICIO   FORMA DE PAGO: EL PAGO SE EFECTUARÁ EN TRES (03) ARMADAS DE ACUERDO AL MONTO DE LA PROPUESTA ECONÓMICA DEL POSTOR ADJUDICADO, SEGUNA LO INDICADO EN EL NUMERAL ONCE (11) DE LOS TERMINOS DE REFERENCIA.   1ER PAGO. 30% DEL MONTO TOTAL DEL SERVICIO  2DO PAGO. 30% DEL MONTO TOTAL DEL SERVICIO  3ER PAGO. 40% DEL MONTO TOTAL DEL SERVICIO   CERTIFICADO SIAF N°: 4370  SECUENCIA SIAF N° : 02  EXP.N°: I-027553-2021/SEDCEN</t>
  </si>
  <si>
    <t>10459994730 LEANDRO PELAEZ ALEXANDER JONATHAN</t>
  </si>
  <si>
    <t>"SERVICIO DE REVISIÓN Y CONTROL DE EXPEDIENTES EN MATERIA LEGAL VINCULADOS A PROCEDIMIENTOS ADMINISTRATIVOS DISCIPLINARIOS, AL SISTEMA ADMINISTRATIVO DE GESTIÓN DE RECURSOS HUMANOS Y EN MATERIA SINDICAL Y NEGOCIACIÓN COLECTIVA", MEMORANDUM Nº 2043 -2021-MTC/20.5, MEMORANDUM Nº 3687 -2021-MTC/20.2, INFORME N° 5859 - 2021-MTC/20.4, CUADRO COMPARATIVO DE COTIZACIONES - SERVICIOS N° 177-2021-MTC/20.2.1.WMOMG, CERT DE CREDITO PPTAL, SEGUN LOS TERMINOS DE REFERENCIAS.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SESENTA (60) DIAS CALENDARIO COMO MAXIMO, CONTADOS A PARTIR DEL DIA SIGUIENTE DE LA CONFIRMACION Y RECEPCION DE LA ORDEN DE SERVICIO.   1ER INF. COMO MÁXIMO A LOS 20 DÍAS CALENDARIO DE INICIADO EL SERVICIO COMO MÁXIMO   2DO INF. COMO MÁXIMO A LOS 40 DÍAS CALENDARIO DE INICIADO EL SERVICIO COMO MÁXIMO   3ER INF. COMO MÁXIMO A LOS 60 DÍAS CALENDARIO DE INICIADO EL SERVICIO COMO MÁXIMO    FORMA DE PAGO : SE EFECTUARA EN DOS (03) ARMADAS DE ACUERDO A LO INDICADO EN EL NUMERAL ONCE (11) DE LOS TERMINOS DE REFERENCIA.   CERTIFICADO SIAF N° : 4484  SECUENCIA SIAF N° : 2  EXP.N° : I-42209-2021/SEDCEN</t>
  </si>
  <si>
    <t>10456135922 GOMEZ APAC VICENTE PAUL</t>
  </si>
  <si>
    <t>SERVICIO DE PUBLICACIONES PARA EL SANEAMIENTO FÍSICO LEGAL DE CIENTO CINCO (105) PREDIOS ADQUIRIDOS POR EL PROYECTO "RED VIAL N° 4 TRAMO PATIVILCA - SANTA - TRUJILLO Y PUERTO SALAVERRY - EMPALME PN1N", INFORME Nº 020 -2021-MTC-20.11.3/SMLL/NCCH, MEMORÁNDUM N° 2809 -2021-MTC/20.11, INFORME Nº 139-2021-MTC/20.2.1.2; INFORME N° 1040-2021-MTC/20.4 CERT DE CREDITO PPTAL.   REFERENTE A LA ORDEN DE SERVICIO 2132 CON FECHA 02/12/2020   CERTIFICADO SIAF N° : 1505  SECUENCIA SIAF N° : 06   EXP.N° : I-010769-2021/SEDCEN</t>
  </si>
  <si>
    <t>SERVICIO DE ELABORACIÓN DE EXPEDIENTE TÉCNICO PARA LA ADECUACIÓN DE UN AULA DE LA I.E. Nº 22644 - SECTOR CASABLANCA, UBICADA EN EL DERECHO DE VÍA DEL PROYECTO REHABILITACIÓN Y MEJORAMIENTO DE LA CARRETERA ICA - LOS MOLINOS - TAMBILLOS TRAMO: KM. 19+700 AL KM. 33+500, MEMORANDUM Nº 1893-2021-MTC/20.5, MEMORANDUM N° 10151 -2021-MTC/20.11, MEMORANDUM Nº 3742 -2021-MTC/20.2, CUADRO COMPARATIVO DE COTIZACIONES SERVIICOS N° 46-2021-MTC/20.2.1.AKC, INFORME N° 6023 -2021-MTC/20.4,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CUARENTA Y CINCO (45) DIAS CALENDARIO COMO MAXIMO EL CUAL INICIA AL DIA SIGUIENTE DE LA CONFIRMACION Y RECEPCION DE LA ORDEN DE SERVICIO.   FORMA DE PAGO : SE EFECTUARA EN UNA (01) ARMADA DE ACUERDO A LO INDICADO EN EL NUMERAL RECE (13) DE LOS TERMINOS DE REFERENCIA.   CERTIFICADO SIAF N° : 4579  SECUENCIA SIAF N° : 2  EXP.N° : I-038757-2021/SEDCEN</t>
  </si>
  <si>
    <t>10719708965 PORTELLA VIDAL ROYERHT</t>
  </si>
  <si>
    <t>SERVICIO DE ATENCION DE EXPEDIENTES DE PAGO RELACIONADOS A PROVEEDORES Y UNIDADES ZONALES EN EL AREA DE TESORERIA, MEMORANDO N° 042 -2021- MTC/20.2.3, CUADRO COMPARATIVO DE COTIZACIONES - SERVICIOS N° 028-2021-MTC/20.2.1.JMMM, MEMO Nº -00205 -2021-MTC/20.2, INFORME N° 175 - 2021-MTC/20.4,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CIENTO SETENTA (170) DIAS CALENDARIO EL CUAL INICIA AL DIA SIGUIENTE DE LA CONFIRMACION Y RECEPCION DE LA ORDEN DE SERVICIO.   1ER INF. A LOS VEINTE (20) DIAS DEL INICIO DEL SERVICIO  2DO INF. A LOS CINCUENTA (50) DIAS DEL INICIO DEL SERVICIO  3ERO INF. A LOS OCHENTA (80) DIAS DEL INICIO DEL SERVICIO  4TO INF. A LOS CIENTO DIEZ (110) DIAS DEL INICIO DEL SERVICIO  5TO INF. A LOS CIENTO CUARENTA (140) DIAS DEL INICIO DEL SERVICIO  6TO INF. A LOS CIENTO SETENTA (170) DIAS DEL INICIO DEL SERVICIO   FORMA DE PAGO : SE EFECTUARA EN SEIS (06) ARMADAS DE ACUERDO A LO INDICADO EN EL NUMERAL ONCE (11) DE LOS TERMINOS DE REFERENCIA.   1ER PAGO: SE CANCELARA EL 16.67% DEL MONTO TOTAL DEL SERVICIO  2DO PAGO: SE CANCELARA EL 16.67% DEL MONTO TOTAL DEL SERVICIO  3ERO PAGO: SE CANCELARA EL 16.67% DEL MONTO TOTAL DEL SERVICIO  4TO PAGO: SE CANCELARA EL 16.67% DEL MONTO TOTAL DEL SERVICIO  5TO PAGO: SE CANCELARA EL 16.67% DEL MONTO TOTAL DEL SERVICIO  6TO PAGO: SE CANCELARA EL 16.65% DEL MONTO TOTAL DEL SERVICIO   CERTIFICADO SIAF N° : 347  SECUENCIA SIAF N° : 02  EXP.N° : I-01037-2021/SEDCEN</t>
  </si>
  <si>
    <t>10704543463 ARROYO ALVARADO DANIEL</t>
  </si>
  <si>
    <t>SERVICIO DE ASISTENCIA TECNICA PARA LAS GESTIONES EN LA LIBERACIÓN Y ADQUISICIÓN DE PREDIOS (TRATO DIRECTO O EXPROPIACIÓN O TRANSFERENCIA INTERESTATAL) AFECTADOS POR EL PROYECTO PACRI CONSTRUCCIÓN, MEJORAMIENTO Y REHABILITACIÓN DE LA CARRETERA CUSCO - CHINCHERO – URUBAMBA, TRAMO N° 01, MEMORANDUM N° 2184 -2021-MTC/20.11, CUADRO COMPARATIVO DE COTIZACIONES - SERVICIOS N° 062-2021-MTC/20.2.1.JCUD, MEMORANDUM Nº -01003 -2021-MTC/20.2, INFORME N° 2283 - 2021-MTC/20.4,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CIENTO VEINTE (120) DIAS CALENDARIO EL CUAL INICIA AL DIA SIGUIENTE DE LA CONFIRMACION Y RECEPCION DE LA ORDEN DE SERVICIO.   1ER INF. A LOS TREINTA (30) DIAS DEL INICIO DEL SERVICIO  2DO INF. A LOS SESENTA (60) DIAS DEL INICIO DEL SERVICIO  3ERO INF. A LOS NOVENTA (90) DIAS DEL INICIO DEL SERVICIO  4TO INF. A LOS CIENTO VEINTE (120) DIAS DEL INICIO DEL SERVICIO   FORMA DE PAGO : SE EFECTUARA EN CUATRO (04) ARMADAS IGUALES DE ACUERDO A LO INDICADO EN EL NUMERAL ONCE (11) DE LOS TERMINOS DE REFERENCIA.   CERTIFICADO SIAF N° : 2590  SECUENCIA SIAF N° : 2  EXP.N° : I-09300-2021/SEDCEN</t>
  </si>
  <si>
    <t>10412428531 BUSTAMANTE HEREDIA EVELINA MILAGROS</t>
  </si>
  <si>
    <t>SERVICIO DE ELABORACIÓN DE INFORMES TÉCNICOS DE TASACIÓN DE LOS AFECTADOS POR EL DERECHO DE VÍA DEL TRAMO PATIVILCA - HUARMEY, KILÓMETROS DEL 206+700 AL 292+100, MEMORÁNDUM Nº 888-2021-MTC/20.11., CUADRO COMPARATIVO DE COTIZACIONES - SERVICIOS N°037-2021-MTC/20.2.1 ODSC, MEMORANDUM Nº -00565 -2021-MTC/20.2, INFORME N° 2026 - 2021-MTC/20.4,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QUINCE (15) DIAS CALENDARIO EL CUAL INICIA AL DIA SIGUIENTE DE LA CONFIRMACION Y RECEPCION DE LA ORDEN DE SERVICIO.   FORMA DE PAGO : SE EFECTUARA EN UNA (01) ARMADA DE ACUERDO A LO INDICADO EN EL NUMERAL DOCE (12) DE LOS TERMINOS DE REFERENCIA.   CERTIFICADO SIAF N° : 2421  SECUENCIA SIAF N° : 2  EXP.N° : I-04651-2021</t>
  </si>
  <si>
    <t>SERVICIO DE ANÁLISIS LEGAL PARA LAS GESTIONES DE SUSCRIPCIÓN DE CONVENIOS Y LIBERACIÓN DE INTERFERENCIAS QUE AFECTAN EL DERECHO DE VÍA DE LA OBRA: CONSTRUCCIÓN DE LA VÍA DE EVITAMIENTO DE LA CIUDAD DE ABANCAY - REGIÓN APURÍMAC, MEMO N° 2744-2021-MTC/20.11, CUADRO COMPARATIVO DE COTIZACIONES - SERVICIOS Nº 057-2021-MTC/20.2.1.MAEG, MEMO Nº -00710 -2021-MTC/20.2, INFORME N° 1397 -2021-MTC/20.4,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CIENTO CINCUENTA (150) DIAS CALENDARIO EL CUAL INICIA AL DIA SIGUIENTE DE LA CONFIRMACION Y RECEPCION DE LA ORDEN DE SERVICIO.   1ER INF. A LOS TREINTA (30) DIAS DEL INICIO DEL SERVICIO  2DO INF. A LOS SESENTA (60) DIAS DEL INICIO DEL SERVICIO  3ERO INF. A LOS NOVENTA (90) DIAS DEL INICIO DEL SERVICIO  4TO INF. A LOS CIENTO VEINTE (120) DIAS DEL INICIO DEL SERVICIO  5TO INF. A LOS CIENTO CINCUENTA (150) DIAS DEL INICIO DEL SERVICIO   FORMA DE PAGO : SE EFECTUARA EN CINCO (05) ARMADAS IGUALES DE ACUERDO A LO INDICADO EN EL NUMERAL ONCE (11) DE LOS TERMINOS DE REFERENCIA.   CERTIFICADO SIAF N° : 1895  SECUENCIA SIAF N° : 2  EXP.N° : I-04897-2021/SEDCEN</t>
  </si>
  <si>
    <t>10758225114 PRESENTACION MORALES FIORELLA FRANCOISSE</t>
  </si>
  <si>
    <t>SERVICIO DE INGENIERIA ESPECIALIZADA PARA LA IDENTIFICACION Y DIAGNOSTICO DEL SISTEMA SANITARIO EXISTENTE DE LAS UNIDADES DE PEAJE DV. TALARA Y TUNAN, MEMORANDUN N° 3164 - 2021-MTC/20.13.2, CUADRO COMPARATIVO DE COTIZACIONES - SERVICIOS N° 037-2021-MTC/20.2.1.AKC, MEMORANDUM Nº 1850-2021-MTC/20.5 ,MEMORANDUM Nº 3591 -2021-MTC/20.2, INFORME N° 5728 - 2021-MTC/20.4,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SETENTA (70) DIAS CALENDARIO COMO MAXIMO EL CUAL INICIA AL DIA SIGUIENTE DE LA CONFIRMACION Y RECEPCION DE LA ORDEN DE SERVICIO.   1ER INF. A LOS VEINTICINCO (25) DÍAS DEL INICIO DEL SERVICIO COMO MXIMO  2DO INF. A LOS CINCUENTA (50) DÍAS DEL INICIO DEL SERVICIO COMO MAXIMO  3ERO INF. A LOS SETENTA (70) DÍAS DEL INICIO DEL SERVICIO COMO MAXIMO   FORMA DE PAGO : SE EFECTUARA EN TRES (03) ARMADAS DE ACUERDO A LO INDICADO EN EL NUMERAL ONCE (11) DE LOS TERMINOS DE REFERENCIA.   CERTIFICADO SIAF N° : 4430  SECUENCIA SIAF N° : 2  EXP.N° : I-038673-2021/SEDCEN</t>
  </si>
  <si>
    <t>10429674528 SANTIAGO MARTEL EUTEMIO JEFFERSON</t>
  </si>
  <si>
    <t>SERVICIO DE ANÁLISIS LEGAL PARA PARA LA LIBERACIÓN DE LAS INTERFERENCIAS AFECTADAS POR EL DERECHO DE VÍA DE LA OBRA: CARRETERA INTEROCEÁNICA SUR PERÚ - BRASIL, TRAMO 1: SAN JUAN DE MARCONA - URCOS Y TRAMO 5: MATARANI - AZÁNGARO - ILO, MEMORANDUM N° 910-2021-MTC/20.11, CUADRO COMPARATIVO DE COTIZACIONES - SERVICIOS N° 033-2021-MTC/20.2.1.VAQC, MEMORANDUM Nº - 00660 -2021-MTC/20.2, INFORME N° 1313 - 2021-MTC/20.4,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CIENTO VEINTE (120) DÍAS CALENDARIO COMO MÁXIMO, QUE SE INICIARÁN A PARTIR DEL DÍA SIGUIENTE DE LA RECEPCIÓN DE LA ORDEN DE SERVICIO HASTA LA CONFORMIDAD DE LA ÚLTIMA PRESTACIÓN Y PAGO.   1ER ENT. A LOS 30 DÍAS DEL INICIO DEL SERVICIO.  2DO ENT. A LOS 60 DÍAS DEL INICIO DEL SERVICIO.  3ER ENT. A LOS 90 DÍAS DEL INICIO DEL SERVICIO.  4TO ENT. A LOS 120 DÍAS DEL INICIO DEL SERVICIO.   FORMA DE PAGO: SE EFECTUARA EN CUATRO (04) ARMADAS DE ACUERDO A LO INDICADO EN EL NUMERAL ONCE (11) DE LOS TERMINOS DE REFERENCIA.  CERTIFICADO SIAF N°: 1807  SECUENCIA SIAF N° : 02  EXP.N°: I-003657-2021/SEDCEN</t>
  </si>
  <si>
    <t>10405312331 AYULO ROON GLORIA JANET</t>
  </si>
  <si>
    <t>SERVICIO DE EVALUACION DE SUELOS PARA LA CONSTRUCCION DE BADENES Y LOSAS RIGIDAS DE TRAMO DEL KM 35+000 AL KM 100+000 DE LA CARRETERA MOQUEGUA-OMATE-AREQUIPA DE 13 SECTORES IDENTIFICADOS PARA EL DISEÑO DE BADENES Y LOSAS RÍGIDAS, QUE FORMAN PARTE DEL PAO N° 12., MEMORANDUM N° 299-2021-MTC/20.12, CUADRO COMPARATIVO DE COTIZACIONES - SERVICIOS N° 038-2021-MTC/20.2.1.JCUD, MEMORANDUM Nº -00652 -2021-MTC/20.2, , INFORME N° 204 - 2021-MTC/20.4,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TREINTA (30) DÍAS CALENDARIOS, EL PLAZO SE INICIA AL DÍA SIGUIENTE DE RECEPCIONADA LA ORDEN DE SERVICIO.   FORMA DE PAGO: SE EFECTUARA EN UNA (01) ARMADA DE ACUERDO A LO INDICADO EN EL NUMERAL ONCE (11) DE LOS TERMINOS DE REFERENCIA.  CERTIFICADO SIAF N°: 1767  SECUENCIA SIAF N° : 02  EXP.N°: I-006112-2021/SEDCEN</t>
  </si>
  <si>
    <t>10296331479 LOPEZ CAMPANA GLENY MARIA</t>
  </si>
  <si>
    <t>CONTRATACION DEL SERVICIO TECNICO DE INGENIERIA PARA LA CONSERVACIÓN Y/O MEJORAMIENTO DE PUENTES DE LA RED VIAL NACIONAL A CARGO DE LA SUBDIRECCIÓN DE CONSERVACIÓN, MEMORANDUM N° 004 - 2021-MTC/20.13, CUADRO COMPARATIVO DE COTIZACIONES - SERVICIOS N° 023-2021-MTC/20.2.1.JMMM, MEMORANDUM Nº-00177 -2021-MTC/20.2, INFORME N° 143 - 2021-MTC/20.4,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CIENTO SETENTA (170) DÍAS CALENDARIOS, EL CUAL INICIARÁ AL DÍA SIGUIENTE DE SUSCRITO EL CONTRATO O RECEPCIONADA LA ORDEN DE SERVICIO.  FORMA DE PAGO: SE EFECTUARA EN SEIS (06) ARMADAS DE ACUERDO A LO INDICADO EN EL NUMERAL ONCE (11) DE LOS TERMINOS DE REFERENCIA.  CERTIFICADO SIAF N°: 211  SECUENCIA SIAF N° : 02  EXP.N°: I-000115-2021/SEDCEN</t>
  </si>
  <si>
    <t>SERVICIO DE SUPERVISIÓN DE INFORMES TÉCNICOS DE TASACIÓN DE INMUEBLES AFECTADOS POR EL DERECHO DE VÍA DE LA OBRA: CONSTRUCCIÓN DE LA CARRETERA CALEMAR - ABRA EL NARANJILLO, GRUPO 2: KM. 30+000 AL KM. 43+500 UBICADOS EN EL DISTRITO DE BAMBAMARCA, PROVINCIA DE BOLÍVAR Y DEPARTAMENTO DE LA LIBERTAD., MEMORANDUM Nº 2517 -2021-MTC/20.11, CUADRO COMPARATIVO DE COTIZACIONES - SERVICIOS N° 082-2021-MTC/20.2.1.DFR, MEMORANDUM Nº - 1122 -2021-MTC/20.2, INFORME N° 2474 - 2021-MTC/20.4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TIEMPO DE EJECUCIÓN DEL SERVICIO ES DE QUINCE (15) DÍAS CALENDARIOS O HASTA COMPLETAR LA SUPERVISIÓN Y SUSCRIPCIÓN DE LOS INFORMES TÉCNICOS DE TASACIÓN, CONTABILIZADOS DESDE EL DÍA SIGUIENTE DE NOTIFICADA LA ORDEN DE SERVICIO HASTA LA CONFORMIDAD DE LA ÚLTIMA PRESTACIÓN Y PAGO.   FORMA DE PAGO: SE EFECTUARA EN UNA (01) ARMADA DE ACUERDO A LO INDICADO EN EL NUMERAL TRECE (13) DE LOS TERMINOS DE REFERENCIA.   CERTIFICADO SIAF N°: 2691  SECUENCIA SIAF N° : 02  EXP.N°: I-009972-2021/SEDCEN</t>
  </si>
  <si>
    <t>SERVICIO DE INGENIERIA EN LA ESPECIALIDAD DE METRADOS, COSTOS Y PRESUPUESTOS PARA LA EVALUACION, PROPUESTA Y ACTUALIZACION DE PRESUPUESTOS DE LOS SERVICIOS DE LA SUBDIRECCIÓN DE CONSERVACIÓN  MEMORANDUM N° 6098-2021-MTC/20.13.1; MEMORANDUM Nº 1688 -2021-MTC/20.5; CUADRO COMPARATIVO DE COTIZACIONES N°15 -2021-MTC/20.2.1.VHRG; MEMORANDUM Nº 3435-2021-MTC/20.2; INFORME N° 5515 - 2021-MTC/20.4; CERTIFICACION PPTAL; SEGUN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80 DÍAS CALENDARIOS COMO MÁXIMO, CONTADOS A PARTIR DEL DÍA SIGUIENTE DE CONFIRMADA LA RECEPCIÓN DE LA ORDEN DE SERVICIO.   1ER INF. A LOS VEINTE (20) DÍAS DEL INICIO DEL SERVICIO  2DO INF. A LOS CINCUENTA (50) DÍAS DEL INICIO DEL SERVICIO  3ER INF. A LOS OCHENTA (80) DÍAS DEL INICIO DEL SERVICIO   FORMA DE PAGO: EL PAGO SE EFECTUARÁ EN TRES (03) ARMADAS DE ACUERDO AL MONTO DE LA PROPUESTA ECONÓMICA DEL POSTOR ADJUDICADO, DE ACUERDO A LO INDICADO EN EL NUMERAL ONCE (11) DE LOS TERMINOS DE REFERENCIA.   1ER PAGO. 33% DEL MONTO TOTAL DEL SERVICIO  2DO PAGO. 33% DEL MONTO TOTAL DEL SERVICIO  3ER PAGO. 34% DEL MONTO TOTAL DEL SERVICIO   CERTIFICADO SIAF N°: 4347  SECUENCIA SIAF N° : 02  EXP.N°: I-037285-2021/SEDCEN</t>
  </si>
  <si>
    <t>10417624851 PALOMINO SOTO JOSE RUBEN</t>
  </si>
  <si>
    <t>"SERVICIO DE ANALISIS Y PROGRAMACION DE LOS SISTEMAS DE LA SUBDIRECCION DE OPERACIONES", INFORME N 5684-2021-MTC/20.4, MEMORANDUM N 3560-2021-MTC/20.2, MEMORANDUM N 554-2021-MTC/20.6, MEMORANDUM N 1853-2021-MTC/20.5, CUADRO COMPARATIVO DE COTIZACIONES - SERVICIOS N° 023-2021-MTC/20.2.1.VHRG, CERT DE CREDITO PPTAL, SEGUN LOS TERMINOS DE REFERENCIAS.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CINCUENTA Y CINCO (55) DIAS CALENDARIO COMO MAXIMO, CONTADOS A PARTIR DEL DIA SIGUIENTE DE LA CONFIRMACION Y RECEPCION DE LA ORDEN DE SERVICIO.   1ER INF. COMO MÁXIMO A LOS 20 DÍAS CALENDARIO DE INICIADO EL SERVICIO COMO MÁXIMO  2DO INF. COMO MÁXIMO A LOS 40 DÍAS CALENDARIO DE INICIADO EL SERVICIO COMO MÁXIMO  3ER INF. COMO MÁXIMO A LOS 55 DÍAS CALENDARIO DE INICIADO EL SERVICIO COMO MÁXIMO   FORMA DE PAGO: SE EFECTUARA EN TRES (03) ARMADAS DE ACUERDO A LO INDICADO EN EL NUMERAL ONCE (11) DE LOS TERMINOS DE REFERENCIA.   CERTIFICADO SIAF N° : 4418  SECUENCIA SIAF N° : 2  EXP.N° : I?030624?2021</t>
  </si>
  <si>
    <t>10456941767 VILLENA GARCIA JORGE MIGUEL</t>
  </si>
  <si>
    <t>SERVICIO PARA EL CONTROL DEL FUNCIONAMIENTO DEL EQUIPAMIENTO ELÉCTRICO Y/O ELECTROMECÁNICO INSTALADO EN EL TÚNEL GAMBETTA; Y RECOPILACIÓN DE INFORMACIÓN DEL SISTEMA ELÉCTRICO DE DOS UNIDADES DE PEAJE, MEMORANDUM Nº2903-2021-MTC/20.13.2, CUADRO COMPARATIVO DE COTIZACIONES - LOCACION DE SERVICIOS N° 057-2021-MTC/20.2.1.FRM, MEMORANDUM Nº 3175 -2021-MTC/20.2, MEMORANDUM Nº 1561-2021-MTC/20.5, INFORME N° 5278-2021-MTC/20.4, CERT DE CREDITO PPTAL, SEGUN LOS TERMINOS DE REFERENICA.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NOVENTA (90) DIAS CALENDARIO EL CUAL INICIA AL DIA SIGUIENTE DE LA CONFIRMACION Y RECEPCION DE LA ORDEN DE SERVICIO.   1ER INF. A LOS TREINTA (30) DÍAS DEL INICIO DEL SERVICIO  2DO INF. A LOS SESENTA (60) DÍAS DEL INICIO DEL SERVICIO  3ERO INF. A LOS NOVENTA (90) DÍAS DEL INICIO DEL SERVICIO   FORMA DE PAGO : SE EFECTUARA EN TRES (03) ARMADAS DE ACUERDO A LO INDICADO EN EL NUMERAL ONCE (11) DE LOS TERMINOS DE REFERENCIA.   CERTIFICADO SIAF N° : 4237  SECUENCIA SIAF N° : 2  EXP.N° : I-36035-2021/SEDCEN</t>
  </si>
  <si>
    <t>10415588220 ARROYO GARCIA CRISTIAN POOL</t>
  </si>
  <si>
    <t>SERVICIO DE ELABORACIÓN DE INFORMES TÉCNICOS DE TASACIÓN DE LOS AFECTADOS POR EL DERECHO DE VÍA DEL PROYECTO: DV. QUILCA - DV. AREQUIPA (REPARTICIÓN) - DV. MATARANI - DV. MOQUEGUA; DV. ILO - TACNA - LA CONCORDIA, UBICADAS EN EL DISTRITO DE LA JOYA Y COCACHACRA, PROVINCIAS DE AREQUIPA E ISLAY DEPARTAMENTO DE AREQUIPA (KM. 962+531 AL KM. 1049+062), MEMORÁNDUM N° 1652-2021-MTC/20.11, CUADRO COMPARATIVO DE COTIZACIONES - SERVICIOS N° 051-2021-MTC/20.2.1.JMM, MEMORANDUM Nº - 00981-2021-MTC/20.2, INFORME N° 1977 - 2021-MTC/20.4,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EL PLAZO DE PRESTACIÓN DEL SERVICIO ES DE QUINCE (15) DÍAS CALENDARIOS, QUE SE COMPUTARÁN A PARTIR DEL DÍA SIGUIENTE DE LA CONFORMIDAD DE LA RECEPCIÓN DE LA ORDEN DE SERVICIO.   ENTREGABLES: DE ACUERDO A LO INDICADO EN EL NUMERAL OCHO (08) DE LOS TERMINOS DE REFERENCIA.   FORMA DE PAGO: SE EFECTUARA EN DOS (02) ARMADAS DE ACUERDO A LO INDICADO EN EL NUMERAL TRECE (13) DE LOS TERMINOS DE REFERENCIA.  CERTIFICADO SIAF N°: 2373  SECUENCIA SIAF N° : 02  EXP.N°: I-006455-2021/SEDCEN</t>
  </si>
  <si>
    <t>10153423577 BELZUSARRE HUAMAN RAUL ARCENIO</t>
  </si>
  <si>
    <t>SERVICIO DE DEMOLICIÓN Y ELIMINACIÓN DE MATERIAL EXCEDENTE DE 5 VIVIENDAS AFECTADAS POR LA OBRA: MEJORAMIENTO DEL CORREDOR VIAL  APURÍMAC – CUSCO, TRAMO III: PUENTE ICHURAY – PUENTE SAYHUA, MEMORANDUM Nº 9017-2021-MTC/20.11, CUADRO COMPARATIVO DE COTIZACIONES - SERVICIOS N° 061-2021-MTC/20.2.1.FRM, MEMORANDUM Nº 3235 -2021-MTC/20.2, INFORME N° 5440 -2021-MTC/20.4,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SIETE (07) DIAS CALENDARIO COMO MAXIMO EL CUAL INICIA AL DIA SIGUIENTE DE LA CONFIRMACION Y RECEPCION DE LA ORDEN DE SERVICIO.  FORMA DE PAGO : SE EFECTUARA EN DOS (02) ARMADAS DE ACUERDO A LO INDICADO EN EL NUMERAL ONCE (11) DE LOS TERMINOS DE REFERENCIA.   CERTIFICADO SIAF N° : 4292  SECUENCIA SIAF N° : 2  EXP.N° : I-034397-2021/SEDCEN</t>
  </si>
  <si>
    <t>20524343356 SERVICIOS MULTIPLES WONG E.I.R.L.</t>
  </si>
  <si>
    <t>SERVICIO DE ASISTENCIA LEGAL PARA APOYO EN LAS GESTIONES DE LIBERACIÓN DE INTERFERENCIAS Y ADQUISICIÓN DE PREDIOS (TRATO DIRECTO O EXPROPIACIÓN O TRANSFERENCIA INTERESTATAL) PARA LA EJECUCIÓN DE LA OBRA: MEJORAMIENTO DE LA CARRETERA OYON AMBO, TRAMO III: DV. CHACAYAN - AMBO, EN EL MARCO DEL TUO DEL D.LEG. N° 1192, MEMORANDUM Nº 1136 -2021-MTC/20.11, CUADRO COMPARATIVO DE COTIZACIONES - SERVICIO N°0058- 2021-MTC/20.2.1 DFR, MEMORANDUM Nº -00663 -2021-MTC/20.2, INFORME N° 1328 - 2021-MTC/20.4,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CIENTO VEINTE (120) DIAS CALENDARIO EL CUAL INICIA AL DIA SIGUIENTE DE LA CONFIRMACION Y RECEPCION DE LA ORDEN DE SERVICIO.   1ER INF. A LOS TREINTA (30) DIAS DEL INICIO DEL SERVICIO  2DO INF. A LOS SESENTA (60) DIAS DEL INICIO DEL SERVICIO  3ERO INF. A LOS NOVENTA (90) DIAS DEL INICIO DEL SERVICIO  4TO INF. A LOS CIENTO VEINTE (120) DIAS DEL INICIO DEL SERVICIO   FORMA DE PAGO : SE EFECTUARA EN CUATRO (04) ARMADAS IGUALES DE ACUERDO A LO INDICADO EN EL NUMERAL DOCE (12) DE LOS TERMINOS DE REFERENCIA.   CERTIFICADO SIAF N° : 1828  SECUENCIA SIAF N° : 2  EXP.N° : I-05615-2021/SEDCEN</t>
  </si>
  <si>
    <t>10702532456 RAMIREZ PORRAS SYLVANNA ESTHEFANNY KATHYUSKA</t>
  </si>
  <si>
    <t>SERVICIO DE SALUD Y SEGURIDAD EN EL TRABAJO PARA LA SUBDIRECCIÓN DE CONSERVACIÓN, MEMORANDUM NO. 066 - 2021-MTC/20.13, CUADRO COMPARATIVO DE COTIZACIONES - SERVICIOS N° 060-2021-MTC/20.2.1.JCUD, MEMORANDUM Nº - 00931 -2021-MTC/20.2, INFORME N° 1800 -2021-MTC/20.4,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CIENTO DIEZ (110) DIAS CALENDARIO EL CUAL INICIA AL DIA SIGUIENTE DE LA CONFIRMACION Y RECEPCION DE LA ORDEN DE SERVICIO.   1ER INF. A LOS VEINTE (20) DIAS DEL INICIO DEL SERVICIO  2DO INF. A LOS CINCUENTA (50) DIAS DEL INICIO DEL SERVICIO  3ERO INF. A LOS OCHENTA (80) DIAS DEL INICIO DEL SERVICIO  4TO INF. A LOS CIENTO DIEZ (110) DIAS DEL INICIO DEL SERVICIO   FORMA DE PAGO : SE EFECTUARA EN CUATRO (04) ARMADAS IGUALES DE ACUERDO A LO INDICADO EN EL NUMERAL ONCE (11) DE LOS TERMINOS DE REFERENCIA.   CERTIFICADO SIAF N° : 2245  SECUENCIA SIAF N° : 2  EXP.N° : I-09028-2021/SEDCEN</t>
  </si>
  <si>
    <t>10428778885 VASQUEZ COTRINA JULISSA JAQUELINE</t>
  </si>
  <si>
    <t>SERVICIO DE ELABORACIÓN DE UN EXPEDIENTE TÉCNICO PARA LIBERACIÓN DE INTERFERENCIAS DEL PROYECTO IIRSA CENTRO TRAMO2: PUENTE RICARDO PALMA - LA OROYA - HUANCAYO Y LA OROYA - DV. CERRO DE PASCO, PROGRESIVA KM 168+937, EN EL MARCO DE LO DISPUESTO EN EL DECRETO LEGISLATIVO N° 1192 Y SUS MODIFICATORIAS., MEMORANDUM Nº 2621 -2021-MTC/20.11, CUADRO COMPARATIVO DE COTIZACIONES - SERVICIOS N° 081-2021-MTC/20.2.1.DFR, MEMORANDUM Nº - 1118 -2021-MTC/20.2, INFORME N° 2126 - 2021-MTC/20.4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EL PLAZO DE EJECUCIÓN DEL SERVICIO SERÁ DE VEINTE (20) DÍAS CALENDARIOS COMO MÁXIMO, CONTADOS A PARTIR DEL DÍA SIGUIENTE DE LA NOTIFICACIÓN DE LA ORDEN DE SERVICIO, HASTA LA CONFORMIDAD DE LA ÚLTIMA PRESTACIÓN Y PAGO.   FORMA DE PAGO: SE EFECTUARA EN UNA (01) ARMADA DE ACUERDO A LO INDICADO EN EL NUMERAL TRECE (13) DE LOS TERMINOS DE REFERENCIA.   CERTIFICADO SIAF N°: 2466  SECUENCIA SIAF N° : 02  EXP.N°: I-011042-2021/SEDCEN</t>
  </si>
  <si>
    <t>10466654928 MAMANI BUENO FRANCIS ALBERTO</t>
  </si>
  <si>
    <t>SERVICIO ESPECIALIZADO DE PROSPECCIONES GEOTÉCNICAS INDIRECTAS MEDIANTE MÉTODOS DE REFRACCIÓN SÍSMICA Y MASW REFERENTE A LOS ESTUDIOS COMPLEMENTARIOS DEL EXPEDIENTE TÉCNICO DE LA PRESTACIÓN ADICIONAL DE OBRA N° 17 “FARALLÓN” Y N° 18 “ZONAS INESTABLES” DEL PROYECTO: MEJORAMIENTO DE LA CARRETERA MOQUEGUA - OMATE - AREQUIPA, TRAMO II: KM 35+000 - KM 153+500 AREQUIPA OMATE MOQUEGUA, MEMORANDUM N° 1161 - 2021-MTC/20.12, CUADRO COMPARATIVO DE COTIZACIONES - SERVICIOS N° 207-2021-MTC/20.2.1.JCUD, MEMORANDUM Nº 2997 -2021-MTC/20.2, INFORME N° 5064 -2021-MTC/20.4,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QUINCE (15) DIAS CALENDARIO EL CUAL INICIA AL DIA SIGUIENTE DE LA CONFIRMACION Y RECEPCION DE LA ORDEN DE SERVICIO.   FORMA DE PAGO : SE EFECTUARA EN UNA (01) ARMADA DE ACUERDO A LO INDICADO EN EL NUMERAL TRECE (13) DE LOS TERMINOS DE REFERENCIA.   CERTIFICADO SIAF N° : 4122  SECUENCIA SIAF N° : 2  EXP.N° : I-034451-2021/SEDCEN</t>
  </si>
  <si>
    <t>20486946084 INVERSIONES GENERALES CENTAURO INGENIEROS S.A.C.</t>
  </si>
  <si>
    <t>SERVICIO PARA LA ADQUISICIÓN DE LOS INMUEBLES AFECTADOS POR  EL DERECHO DE VÍA DE LAS ÁREAS NECESARIAS PARA LOS SECTORES DE LAS OBRAS ACCESORIAS INCLUIDAS EN LAS ACTAS DE ACUERDOS DE 22 Y 24 SECTORES DE OBRAS ACCESORIAS PRIORITARIAS TRAMOS VIALES DEL EJE MULTIMODAL AMAZONAS NORTE-IRSA NORTE EN SUS SIGUIENTES FASES I Y II, INFORME Nº 166-2021-MTC/20.2.1.2, MEMO N° 3459-2021-MTC/20.11, INF N° 157-2021-MTC/20.11.1/ FCAA, INFORME N° 1291 - 2021-MTC/20.4, CERT DE CREDITO PPTAL.   REFERENCIA A LA ORDEN DE SERVICIO 310 CON FECHA 04/02/2020   CERTIFICADO SIAF N° : 1798  SECUENCIA SIAF N° : 2  EXP.N° : I-014131-2021/SEDCEN</t>
  </si>
  <si>
    <t>20601038162 CONSORCIO CHECCA</t>
  </si>
  <si>
    <t>SERVICIO DE COLABORACION EN LA NUBE, MEMORANDUM Nº 0404-2021-MTC/20.6, CUADRO COMPARATIVO DE COTIZACIONES - SERVICIOS N° 0202-2021-MTC/20.2.1.DFR, MEMORANDUM Nº 2671 -2021-MTC/20.2, INFORME N° 4622 - 2021-MTC/20.4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DESCRIPCIÓN DEL SERVICIO: SEGÚN EL NUMERAL CUATRO (04) DE LOS TERMINOS DE REFERENCIA   PLAZO DE EJECUCION: EL PLAZO DE EJECUCIÓN DEL SERVICIO SERÁ DE TRESCIENTOS SESENTA Y CINCO (365) DÍAS CALENDARIOS, CONTADOS A PARTIR DEL DÍA SIGUIENTE DE LA ACTIVACIÓN DEL SERVICIO. EL PLAZO MÁXIMO DE ENTREGA, INSTALACIÓN, CONFIGURACIÓN Y CAPACITACIÓN DEL SERVICIO SERÁ DE QUINCE (15) DÍAS CALENDARIOS CONTABILIZADOS A PARTIR DEL DÍA SIGUIENTE DE RECEPCIONADA LA ORDEN DE SERVICIO.   ENTREGABLE: EN UNA SOLA ENTREGA, CERTIFICADO DE LICENCIAMIENTO Y LA ACTIVACIÓN ELECTRÓNICA DE LAS LICENCIAS QUE SE GENERA UNA NOTIFICACIÓN A LA CUENTA DE CORREO ELECTRÓNICO LICENCIASPVN@PVN.GOB.PE QUE SERÁ PROPORCIONADA POR PROVIAS NACIONAL; EN EL QUE SE INDICARA QUE EL SERVICIO HA SIDO ACTIVADO, NÚMERO DE IDENTIFICACIÓN, CANTIDAD DE LICENCIAS Y EL SITIO WEB DE LOS SERVICIOS ACTIVADOS.   FORMA DE PAGO: SE EFECTUARA EN UNA (01) ARMADA, DE ACUERDO A LO INDICADO EN EL NUMERAL DIEZ (10) DE LOS TERMINOS DE REFERENCIA.   CERTIFICADO SIAF N°: 3950  SECUENCIA SIAF N° : 02  EXP.N°: I-029682-2021/SEDCEN</t>
  </si>
  <si>
    <t>20545866553 TINTEGRA S.A.C</t>
  </si>
  <si>
    <t>SERVICIO DE INGENIERÍA ESPECIALIZADA PARA LA IDENTIFICACIÓN Y DIAGNÓSTICO DE LAS EDIFICACIONES EXISTENTES DE LA ESTACIÓN DE PESAJE CIUDAD DE DIOS, MEMORANDUM Nº2898-2021-MTC/20.13.2, CUADRO COMPARATIVO DE COTIZACIONES - LOCACION DE SERVICIOS N° 060-2021-MTC/20.2.1.FRM, MEMORANDUM Nº 1564-2021-MTC/20.5, MEMORANDUM Nº 3182 -2021-MTC/20.2, INFORME N° 5248 -2021-MTC/20.4,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NOVENTA (90) DIAS CALENDARIO EL CUAL INICIA AL DIA SIGUIENTE DE LA CONFIRMACION Y RECEPCION DE LA ORDEN DE SERVICIO.   1ER INF. A LOS TREINTA (30) DÍAS DEL INICIO DEL SERVICIO  2DO INF. A LOS SESENTA (60) DÍAS DEL INICIO DEL SERVICIO  3ERO INF. A LOS NOVENTA (90) DÍAS DEL INICIO DEL SERVICIO   FORMA DE PAGO : SE EFECTUARA EN TRES (03) ARMADAS DE ACUERDO A LO INDICADO EN EL NUMERAL ONCE (11) DE LOS TERMINOS DE REFERENCIA.   CERTIFICADO SIAF N° : 4228  SECUENCIA SIAF N° : 2  EXP.N° : I-036012-2021/SEDCEN</t>
  </si>
  <si>
    <t>10458854683 QUIROZ GAMBOA RAIDER ARISTEDES</t>
  </si>
  <si>
    <t>SERVICIO DE ALQUILER DE MOVILIDAD PARA EL PLAN DE MONITOREO ARQUEOLÓGICO- PMA DE LA OBRA DE DA CARRETERA TAUCA - PALLASCA, REGION ANCASH., MEMORÁNDUM N° 366 -2021-MTC/20.3, CUADRO COMPARATIVO DE COTIZACIONES - SERVICIOS N° 097-2021-MTC/20.2.1.VAQC, MEMORANDUM Nº - 1443 -2021-MTC/20.2, INFORME N° 2988 -2021-MTC/20.4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EJECUCIÓN DEL SERVICIO ES DE SETENTA Y CINCO (75) DÍAS CALENDARIO, QUE SE INICIARÁN A PARTIR DEL DÍA SIGUIENTE DE LA CONFORMIDAD DE RECEPCIÓN DE LA ORDEN DE SERVICIO HASTA CONFORMIDAD DE LA ÚLTIMA PRESTACIÓN Y PAGO, EL SERVICIO DE ALQUILER DE CAMIONETA SERÁ DE LUNES A SÁBADO Y DURANTE SESENTA Y CINCO (65) DÍAS EFECTIVOS.   1ER ENTR. A LOS 30 DÍAS CALENDARIOS O COMO MÁXIMO DE INICIADO EL SERVICIO.  2DO ENTR. A LOS 60 DÍAS CALENDARIOS COMO MÁXIMO DE INICIADO EL SERVICIO.  3ER ENTR. A LOS 75 DÍAS CALENDARIOS COMO MÁXIMO DE INICIADO EL SERVICIO.   FORMA DE PAGO: SE EFECTUARA EN TRES (03) ARMADAS, DE ACUERDO A LO INDICADO EN EL NUMERAL ONCE (11) DE LOS TERMINOS DE REFERENCIA.   CERTIFICADO SIAF N°: 2952  SECUENCIA SIAF N° : 02  EXP.N°: I-015035-2021/SEDCEN</t>
  </si>
  <si>
    <t>"ELABORACION DE DIAGNOSTICO PARA LA IMPLEMENTACION DE UNA OFICINA DE GESTIÓN DE PROYECTOS (PMO) ORIENTADA AL CONTRAL DE PORTAFOLIO DE PROYECTOS DE INVERSIÓN PÚBLICA", MEMORANDUM N 1343-2021-MTC/20, MEMORANDUM N 3681-2021-MTC/20.2, MEMORANDUM N 2142-2021-MTC/20.5, MEMORANDUM N° 6018-2021-MTC/20.4, CUADRO COMPARATIVO DE COTIZACIONES - SERVICIOS N° 010-2021-MTC/20.2.1.JMR, CERT DE CREDITO PPTAL, SEGUN LOS TERMINOS DE REFERENCIAS.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CINCUENTA Y CINCO (55) DIAS CALENDARIO COMO MAXIMO, CONTADOS A PARTIR DEL DIA SIGUIENTE DE LA CONFIRMACION Y RECEPCION DE LA ORDEN DE SERVICIO.   1ER ENTREGABLE: A LOS 25 DIAS CALENDARIOS DE EMITIDA LA ORDEN DE SERVICIO.  2DO ENTREGABLE: A LOS 55 DIAS CALENDARIOS DE EMITIDA LA ORDEN DE SERVICIO.  FORMA DE PAGO : SE EFECTUARA EN DOS (02) ARMADAS DE ACUERDO A LO INDICADO EN EL NUMERAL ONCE (11) DE LOS TERMINOS DE REFERENCIA.   CERTIFICADO SIAF N° : 4587  SECUENCIA SIAF N° : 2  EXP.N° : I-042917-2021</t>
  </si>
  <si>
    <t>10106940415 GUEVARA OLAYA CARLA ROXANA</t>
  </si>
  <si>
    <t>SERVICIO DE INSTALACIÓN DE CERCO PERIMÉTRICO Y ACCESO PROVISIONAL EN EL DERECHO DE VÍA DEL INTERCAMBIO VIAL SALAVERRY, MEMORANDUM Nº 7889 -2021-MTC/20.11, CUADRO COMPARATIVO DE COTIZACIONES - SERVICIOS N° 194-2021-MTC/20.2.1.JCUD, MEMORANDUM Nº 2739 -2021-MTC/20.2, INFORME N° 4848 - 2021-MTC/20.4, CERT DE CREDITO PPTAL,SEGUN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VEINTE (20) DIAS CALENDARIO EL CUAL INICIA AL DIA SIGUIENTE DE LA CONFIRMACION Y RECEPCION DE LA ORDEN DE SERVICIO.  FORMA DE PAGO : SE EFECTUARA EN UNA (01) ARMADA DE ACUERDO A LO INDICADO EN EL NUMERAL TRECE (13) DE LOS TERMINOS DE REFERENCIA.   CERTIFICADO SIAF N° : 3977  SECUENCIA SIAF N° : 2  EXP.N° : I-029202-2021/SEDCEN</t>
  </si>
  <si>
    <t>10761551847 REÁTEGUI FASABI RENÉ</t>
  </si>
  <si>
    <t>PAGO DE HONORARIOS ARBITRALES REFERIDO PARTICIPACIÓN COMO ÁRBITRO, CORRESPONDE AL PROCESO ARBITRAL SEGUIDO POR CONSORCIO PERLAMAYO CONTRA PROVIAS NACIONAL EN RELACIÓN A LAS CONTROVERSIAS SURGIDAS DEL CONTRATO DE EJECUCIÓN DE OBRA N°002-2007-MTC/20: "ELABORACIÓN DEL EXPEDIENTE TÉCNICO Y EJECUCIÓN DE LA OBRA: REHABILITACIÓN Y MEJORAMIENTO DE LA CARRETERA TOCACHE. JUANJUI TRAMO PIZANA - LA PÓLVORA Y TRAMO CAMPILLA -PERLAMAYO". LEG. A 87-2013, MEMORÁNDUM N° 3311-2021-MTC/07, MEMORANDUM N° 1750-2021-MTC/20.2, INFORME N° 3360-2021-MTC/20.4, CERT DE CREDITO PPTAL.  CERTIFICADO SIAF N°: 3263  SECUENCIA SIAF N° : 02  EXP.N°: I-020748-2021/SEDCEN</t>
  </si>
  <si>
    <t>10106117212 APOLIN MEZA DANTE LUDWIG</t>
  </si>
  <si>
    <t>"SERVICIO DE GESTIÓN Y SUPERVISIÓN EN CAMPO PARA LIBERACIÓN Y ADQUISICIÓN DE LAS ÁREAS CORRESPONDIENTES AL EVITAMIENTO CHIMBOTE DE LA RED VIAL 4: PATIVILCA - SANTA - TRUJILLO Y PUERTO SALAVERRY", MEMORANDUM 1879-2021-MTC/20.5, CUADRO COMPARATIVO DE COTIZACIONES - SERVICIOS N° 096-2021-MTC/20.2.1 FRM, CERT DE CREDITO PPTAL, SEGUN LOS TERMINOS DE REFERENCIAS.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CUARENTA Y CINCO (45) DIAS CALENDARIO COMO MAXIMO, CONTADOS A PARTIR DEL DIA SIGUIENTE DE LA CONFIRMACION Y RECEPCION DE LA ORDEN DE SERVICIO.   1ER INF. COMO MÁXIMO A LOS 15 DÍAS CALENDARIO DE INICIADO EL SERVICIO COMO MÁXIMO  2DO INF. COMO MÁXIMO A LOS 45 DÍAS CALENDARIO DE INICIADO EL SERVICIO COMO MÁXIMO   FORMA DE PAGO : SE EFECTUARA EN DOS (02) ARMADAS DE ACUERDO A LO INDICADO EN EL NUMERAL 12 DE LOS TERMINOS DE REFERENCIA.   CERTIFICADO SIAF N° : 4583  SECUENCIA SIAF N° : 2  EXP.N° : I?034728?2021</t>
  </si>
  <si>
    <t>10461351382 GUTIERREZ AGUILAR BRUNO ROBBIE EDWIN</t>
  </si>
  <si>
    <t>SERVICIO DE INGENIERÍA ESPECIALIZADO EN CONTRATOS DE CONSERVACIÓN Y/O MANTENIMIENTO VIAL A CARGO DEL AREA DE CONSERVACION VIAL III DE LA SUBDIRECCIÓN DE CONSERVACIÓN, MEMORANDUM N° 4225– 2021-MTC/20.13.1, CUADRO COMPARATIVO DE COTIZACIONES - SERVICIOS N°0127-2021-MTC/20.2.1 WMG, MEMO Nº 2347 -2021-MTC/20.2, INFORME N° 4197 -2021-MTC/20.4,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OCHENTA (80) DIAS CALENDARIO EL CUAL INICIA AL DIA SIGUIENTE DE LA CONFIRMACION Y RECEPCION DE LA ORDEN DE SERVICIO.   1ER INF. A LOS VEINTE (20) DÍAS DEL INICIO DEL SERVICIO  2DO INF. A LOS CINCUENTA (50) DÍAS DEL INICIO DEL SERVICIO  3ERO INF. A LOS OCHENTA (80) DÍAS DEL INICIO DEL SERVICIO   FORMA DE PAGO : SE EFECTUARA EN TRES (03) ARMADAS DE ACUERDO A LO INDICADO EN EL NUMERAL ONCE (11) DE LOS TERMINOS DE REFERENCIA.   1ER PAGO: SE CANCELARA EL 33% DEL MONTO TOTAL DEL SERVICIO  2DO PAGO: SE CANCELARA EL 33% DEL MONTO TOTAL DEL SERVICIO  3ERO PAGO: SE CANCELARA EL 34% DEL MONTO TOTAL DEL SERVICIO   CERTIFICADO SIAF N° : 3755  SECUENCIA SIAF N° : 2  EXP.N° : I-026688-2021/SEDCEN</t>
  </si>
  <si>
    <t>SERVICIO DE ASISTENCIA TECNICA PARA IMPLEMENTACION DE PROYECTO DE GESTION VIAL DE LA DIRECCIÓN DE GESTIÓN VIAL, MEMORANDUM N° 100 - 2021-MTC/20.13, CUADRO COMPARATIVO DE COTIZACIONES - SERVICIOS N° 089-2021-MTC/20.2.1.DFR, MEMORANDUM Nº - 1221 -2021-MTC/20.2, INFORME N° 2272 - 2021-MTC/20.4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EL PLAZO DE EJECUCIÓN DEL SERVICIO SERÁ DE CIENTO SETENTA (170) DÍAS CALENDARIO, EL CUAL INICIARÁ AL DÍA SIGUIENTE DE LA CONFIRMACIÓN DE LA RECEPCIÓN DE LA ORDEN DE SERVICIO.   1ER ENTR. A LOS 20 DÍAS COMO MÁXIMO DE INICIADO EL SERVICIO.  2DO ENTR. A LOS 50 DÍAS COMO MÁXIMO DE INICIADO EL SERVICIO.  3ER ENTR. A LOS 80 DÍAS COMO MÁXIMO DE INICIADO EL SERVICIO.  4TO ENTR. A LOS 110 DÍAS COMO MÁXIMO DE INICIADO EL SERVICIO.  5TO ENTR. A LOS 140 DÍAS COMO MÁXIMO DE INICIADO EL SERVICIO.  6TO ENTR. A LOS 170 DÍAS COMO MÁXIMO DE INICIADO EL SERVICIO.   FORMA DE PAGO: SE EFECTUARA EN SEIS (06) ARMADAS DE ACUERDO A LO INDICADO EN EL NUMERAL ONCE (11) DE LOS TERMINOS DE REFERENCIA.   CERTIFICADO SIAF N°: 2592  SECUENCIA SIAF N° : 02  EXP.N°: I-012710-2021/SEDCEN</t>
  </si>
  <si>
    <t>10738170330 MANRIQUE PALOMINO ARTURO ALEJANDRO</t>
  </si>
  <si>
    <t>SERVICIO DE ASISTENCIA TECNICA EN GEOLOGIA Y GEOTECNIA, PARA LA FORMULACION DE PRESTACIONES ADICIONALES EN LA OBRA: “MEJORAMIENTO DE LA CARRETERA MOQUEGUA – OMATE – AREQUIPA, TRAMO KM. 35+000 AL KM. 153+340, MEMORANDUM N° 073-2021-MTC/20.12, CUADRO COMPARATIVO DE COTIZACIONES - SERVICIOS N°0027-2021-MTC/20.2.1 DFR, MEMORANDUM Nº -00306 -2021-MTC/20.2, INFORME N° 758 - 2021-MTC/20.4, CERT DE CREDITO PPTL,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CIENTO CINCUENTA (150) DIAS CALENDARIO EL CUAL INICIA AL DIA SIGUIENTE DE LA CONFIRMACION Y RECEPCION DE LA ORDEN DE SERVICIO.   1ER INF. A LOS TREINTA (30) DIAS DEL INICIO DEL SERVICIO  2DO INF. A LOS SESENTA (60) DIAS DEL INICIO DEL SERVICIO  3ERO INF. A LOS NOVENTA (90) DIAS DEL INICIO DEL SERVICIO  4TO INF. A LOS CIENTO VEINTE (120) DIAS DEL INICIO DEL SERVICIO  5TO INF. A LOS CIENTO CINCUENTA (150) DIAS DEL INICIO DEL SERVICIO   FORMA DE PAGO : SE EFECTUARA EN CINCO (05) ARMADAS IGUALES DE ACUERDO A LO INDICADO EN EL NUMERAL ONCE (11) DE LOS TERMINOS DE REFERENCIA.   CERTIFICADO SIAF N° : 1138  SECUENCIA SIAF N° : 2  EXP.N° : I-01311-2021/SEDCEN</t>
  </si>
  <si>
    <t>SERVICIO PARA LA ADQUISICIÓN DE 26 INMUEBLES AFECTADOS POR EL DERECHO DE VÍA, DESDE LAS PROGRESIVAS DEL KM. 108+820 AL KM. 256+000 EN EL TRAMO: OLMOS - PIURA, DISTRITOS LA MATANZA, CASTILLA Y CHULUCANAS DEL EJE MULTIMODAL AMAZONAS NORTE - IIRSA NORTE, EN SU FASE III, INFORME N° 008-2021-MTC/20.11.1/IJRC, MEMORANDUM N° 1780 - 2021-MTC/20.11, INFORME Nº 00054 -2021-MTC/20.2.1.3; MEMORÁNDUM N° 0143 -2021-MTC/20.11, INFORME N° 1291 - 2021-MTC/20.4 CERT DE CREDITO PPTAL.   REFERENTE A LA ORDEN DE SERVICIO 1956 CON FECHA 17/11/2020   CERTIFICADO SIAF N° : 1802  SECUENCIA SIAF N° : 02   EXP.N° : I-008082-2021/SEDCEN</t>
  </si>
  <si>
    <t>10416590651 AREDO CAMPOS DUSTIN JOSE</t>
  </si>
  <si>
    <t>SERVICIO DE ELABORACIÓN DEL ESTUDIO DE TRÁFICO DEL PROYECTO "CONSTRUCCIÓN DE LA VÍA DE EVITAMIENTO DE ANTA EN LA REGIÓN CUSCO", MEMORÁNDUM Nº 00448-2021-MTC/20.8., CUADRO COMPARATIVO DE COTIZACIONES - SERVICIOS N° 071-2021-MTC/20.2.1.DFR, MEMORANDUM Nº - 00958 -2021-MTC/20.2, INFORME N° 3487 - 2021-MTC/20.4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SERÁ DE CUARENTA Y CINCO (45) DÍAS CALENDARIO, CONTADOS A PARTIR DEL DÍA SIGUIENTE DE RECEPCIONADA LA ORDEN DE SERVICIO.   1ER ENTREGABLE A LOS 20 DÍAS CALENDARIO DE INICIADO EL SERVICIO.  2DO ENTREGABLE A LOS 45 DÍAS CALENDARIO DE INICIADO EL SERVICIO.   FORMA DE PAGO: DE ACUERDO A LO INDICADO EN EL NUMERAL TRECE (13) DE LOS TERMINOS DE REFERENCIA.   CERTIFICADO SIAF N°: 3335  SECUENCIA SIAF N° : 02  EXP.N°: I-008562-2021/SEDCEN</t>
  </si>
  <si>
    <t>10096696316 MEJIA PONCE LUCIO FREDDY</t>
  </si>
  <si>
    <t>SERVICIO DE ELABORACIÓN DE EXPEDIENTE TÉCNICO PARA LA REUBICACIÓN DE LA POSTA MEDICA DE MONTERRICO EN EL PROYECTO REHABILITACIÓN Y MEJORAMIENTO DE LA CARRETERA PUERTO BERMÚDEZ - DV. SAN ALEJANDRO. TRAMO: CIUDAD CONSTITUCIÓN-PUERTO SÚNGARO, EN EL MARCO DE LO DISPUESTO EN EL T.U.O. DEL DECRETO LEGISLATIVO N°1192., INFORME Nº00139 -2021-MTC/20.2.1.3, MEMO N° 6203 -2021-MTC/20.11, INF N° 673 -2021-MTC/20.4, CERT DE CREDITO.   REFERENCIA A LA ORDEN DE SERVICIO 328 CON FECHA 07/02/2020   CERTIFICADO SIAF N° : 1026  SECUENCIA SIAF N° : 2  EXP.N° : I-024234-2021/SEDCEN</t>
  </si>
  <si>
    <t>20404647947 R &amp; R CONSULTORES CONSTRUCTORES</t>
  </si>
  <si>
    <t>SERVICIO DE SUSCRIPCION DE HERRAMIENTA DE SOFTWARE DE ANALITICA Y VISUALIZACION DE DATOS EN LA NUBE,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 PLAZO DE ENTREGA: 15 DIAS CALENDARIO COMO MAXIMO, CONTABILIZADO A PARTIR DEL DIA SIGUIENTE DE EMITIDA LA ORDEN DE SERVICIO.  - PLAZO DE EJECUCION: 365 DIAS CALENDARIO  ENTREGABLE: CERTIFICADO DE LICENCIA Y LA ACTIVACION ELECTRONICA DE LAS LICENCIAS SE GENERA UNA NOTIFICACION A UNA CUENTA DE CORREO ELECTRONICO QUE SERA PROPORCIONADO POR PROVIAS NACIONAL, EN EL QUE SE INDICARA QUE EL SERVICIO HA SIDO ACTIVADO, NUMERO DE IDENTIFICACION, CANTIDAD DE LICENCIAS Y EL SITIO WEB DE LOS SERVICIOS ACTIVADOS.  - FORMA DE PAGO: SE EFECTUARA EN UNA ARMADA, DE ACUERDO A LO INDICADO EN EL NUMERAL ONCE DE LOS TERMINOS DE REFERENCIA.   - MEMORANDUM 605-2021-MTC/20.6  - CUADRO COMPARATIVO DE COTIZACIONES - SERVICIOS N° 003-2021-MTC/20.2.1.AUC  - CERTIFICACION DE CREDITO PRESUPUESTARIO N° 4686  - SECUENCIA SIAF N° 02  - EXPEDIENTE I-038418-2021/SEDCEN</t>
  </si>
  <si>
    <t>SERVICIO NOTARIALES DE CERTIFICACIÓN DE FORMULARIOS REGISTRALES DE PREDIOS AFECTADOS POR LA OBRA: MEJORAMIENTO DE LA CARRETERA TAUCA - PALLASCA, MEMORANDUM Nº 2985 -2021-MTC/20.11, CUADRO COMPARATIVO DE COTIZACIONES - SERVICIOS N° 078-2021-MTC/20.2.1.VAQC, MEMORANDUM Nº 1235 -2021-MTC/20.2, INFORME N° 2481 -2021-MTC/20.4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PLAZO MÁXIMO DE EJECUCIÓN SESENTA (60) DÍAS CALENDARIO O HASTA COMPLETAR LA LEGALIZACIÓN DE CONTENIDO SETENTA (70) FORMULARIOS O CONTRATOS, TOMA DE BIOMÉTRICO DE LA TOTALIDAD DE LOS AFECTADOS DE LOS DOCUMENTOS REQUERIDOS DE PROVIAS NACIONAL, SIN SUPERAR EL MONTO CONTRATADO. EL PLAZO DE EJECUCIÓN SE INICIA AL DÍA SIGUIENTE DE NOTIFICADA LA ORDEN DE SERVICIO HASTA LA CONFORMIDAD DE LA ÚLTIMA PRESTACIÓN Y PAGO.   FORMA DE PAGO: SE EFECTUARA EN UNA (01) ARMADA DE ACUERDO A LO INDICADO EN EL NUMERAL TRECE (13) DE LOS TERMINOS DE REFERENCIA.   CERTIFICADO SIAF N°: 2635  SECUENCIA SIAF N° : 02  EXP.N°: I-012514-2021/SEDCEN</t>
  </si>
  <si>
    <t>10072812692 GALVAN GUTIERREZ CLAUDIO FREDY</t>
  </si>
  <si>
    <t>SERVICIO DE LIMPIEZA DE OBRAS COMPLEMENTARIAS: VEREDAS, MUROS, JARDINES, PLANTACIONES Y COBERTURAS EN ZONA DE DERECHO DE VIA EN EL SECTOR DE CHAQUIMAYO, INFORME Nº 032-2021-MTC/20.11.1/DMB, MEMORANDUM N° 0135 -2021-MTC/20.11, MEMORÁNDUM N° 310-2021-MTC/20.2.1, MEMORÁNDUM N° 2975-2021-MTC/20.11, INFORME N° 00091 -2021-MTC/20.2.1.3; MEMORÁNDUM NO 0738 -2021-MTC/20.11, INFORME N° 1242- 2021-MTC/20.4 CERT DE CREDITO PPTAL.   REFERENTE A LA ORDEN DE SERVICIO 2179 CON FECHA 10/12/2020   CERTIFICADO SIAF N° : 1703  SECUENCIA SIAF N° : 02   EXP.N° : I-001323-2021/SEDCEN</t>
  </si>
  <si>
    <t>20602184537 SERVICIOS GENERALES &amp; INVERSIONES KAWSAQI S.A.C</t>
  </si>
  <si>
    <t>SERVICIO DE SUPERVISION Y MONITOREO EN CAMPO PARA LAS GESTIONES DE LIBERACION Y ADQUISICION DE PREDIOS AFECTADOS (TRATO DIRECTO O EXPROPIACION) POR LA EJECUCION DE LA OBRA: MEJORAMIENTO Y AMPLIACION DEL PUENTE PICHARI EN EL KM 15+852 DE LA VIA NACIONAL PE-28C", MEMORANDUM 10138-2021-MTC/20.5, CUADRO COMPARATIVO DE COTIZACIONES N° 052-2021-VHRG , CERT DE CREDITO PPTAL N° 4523-2021, SEGUN LOS TERMINOS DE REFERENCIAS.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CUARENTA Y CINCO (45) DIAS CALENDARIO COMO MAXIMO, CONTADOS A PARTIR DEL DIA SIGUIENTE DE LA CONFIRMACION Y RECEPCION DE LA ORDEN DE SERVICIO.   1ER INF. COMO MÁXIMO A LOS 20 DÍAS CALENDARIO DE INICIADO EL SERVICIO COMO MÁXIMO  2DO INF. COMO MÁXIMO A LOS 45 DÍAS CALENDARIO DE INICIADO EL SERVICIO COMO MÁXIMO   FORMA DE PAGO: SE EFECTUARA EN DOS (02) ARMADAS DE ACUERDO A LO INDICADO EN EL NUMERAL DOCE (12) DE LOS TERMINOS DE REFERENCIA.   CERTIFICADO SIAF N° : 4523-2021  SECUENCIA SIAF N° : 2  EXP.N° : I?036278?2021</t>
  </si>
  <si>
    <t>10209932101 SOTO CALIXTO MAGALI JUDITH</t>
  </si>
  <si>
    <t>PRIMER PAGO TRIMESTRAL RESOLUCION.DE.DISPUTAS-GASTOS ADMINISTRATIVOS..CASO..0001-2021-JRD, CENTRO DE ARBITRAJE DE LA CAMARA DE COMERCIO DE LIMA OBRA: “MEJORAMIENTO DE LA CARRETERA OYÓN - AMBO, TRAMO I: OYÓN - DESVÍO CERRO DE PASCO”CONTRATISTA: CONSORCIO VÍAL AMBO (CONSTRUCTORA SANTA FE LTDA SUCURSAL DEL PERÚ, GRINOR S.A. SUCURSAL DEL PERÚ Y J.E. CONSTRUCCIONES GENERALES S.A.) CONTRATO DE EJECUCIÓN DE OBRA: N° 073-2018-MTC/20, MEMORANDUM Nº 4982 - 2021-MTC/20.9, MEMORANDUM Nº 5026 - 2021-MTC/20.9, INF N° 243-2021-MTC/20.9/JAMC, INFORME N° 4612 - 2021-MTC/20.4, CERT DE CREDITO PPTAL.   CERTIFICADO SIAF N° : 3953  SECUENCIA SIAF N° : 3  EXP.N° : I-034454-2021/SEDCEN</t>
  </si>
  <si>
    <t>GASTOS DE JUNTA DE RESOLUCIÓN DE DISPUTAS INICIADO POR CONSORCIO VIAL AMBO CONTRA PROVIAS NACIONAL (CASO N° 001-2021-JRD), TRAMITADO ANTE EL CENTRO DE ARBITRAJE DE LA CAMARA DE COMERCIO DE LIMA Y DERIVADO DE LAS CONTROVERSIAS SURGIDAS DEL CONTRATO DE EJECUCION DE OBRA N° 073-2018-MTC/20 PARA EL "MEJORAMIENTO DE LA CARRETERA OYON-AMBO, TRAMO I: OYON-DESVIO CERRO DE PASCO"  PEDIDO DE SERVICIO: 3229  CERTIFICADO SIAF N°: 4700  SECUENCIA SIAF N° : 2  EXP. N°: I-045785-2021/SEDCEN</t>
  </si>
  <si>
    <t>SERVICIO DE REVISION, TRAMITE DE REQUERIMIENTOS Y DETERMINACION DE VALORES ESTIMADOS DE CONTRATACIONES MENORES A 8 UIT PARA EL AREA DE LOGISTICA, MEMORANDUM N° 061-2021-MTC/20.2.1, CUADRO COMPARATIVO DE COTIZACIONES - SERVICIOS Nº 005-2021-MTC/20.2.1.MAEG, MEMORANDUM Nº 074 -2021-MTC/20.2, INFORME N° 068 - 2021-MTC/20.4,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CIENTO SETENTA (170) DIAS CALENDARIO EL CUAL INICIA AL DIA SIGUIENTE DE LA CONFIRMACION Y RECEPCION DE LA ORDEN DE SERVICIO.   1ER INF. A LOS VEINTE (20) DIAS DEL INICIO DEL SERVICIO  2DO INF. A LOS CINCUENTA (50) DIAS DEL INICIO DEL SERVICIO  3ERO INF. A LOS OCHENTA (80) DIAS DEL INICIO DEL SERVICIO  4TO INF. A LOS CIENTO CIENTO DIEZ (110) DIAS DEL INICIO DEL SERVICIO  5TO INF. A LOS CIENTO CIENTO CUARENTA (140) DIAS DEL INICIO DEL SERVICIO  6TO INF. A LOS CIENTO CIENTO SETENTA (170) DIAS DEL INICIO DEL SERVICIO   FORMA DE PAGO : SE EFECTUARA EN SEIS (06) ARMADAS DE ACUERDO A LO INDICADO EN EL NUMERAL ONCE (11) DE LOS TERMINOS DE REFERENCIA.   CERTIFICADO SIAF N° : 112  SECUENCIA SIAF N° : 02  EXP.N° : I-00631-2021/SEDCEN</t>
  </si>
  <si>
    <t>10419233728 RUIZ GARCIA VICTOR HUGO</t>
  </si>
  <si>
    <t>CONTRATACION DE SERVICIO LEGAL PARA COORDINACIÓN DEL PROCESO DE CONTRATACION ESTADO A ESTADO, A CARGO DE LA DIRECCION DE OBRAS, MEMORÁNDUM Nº 0102 -2021-MTC/20.9, CUADRO COMPARATIVO DE COTIZACIONES - SERVICIOS N° 011-2021-MTC/20.2.1.ODSC, MEMORANDUM Nº -00150 -2021-MTC/20.2, INFORME N° 121 - 2021-MTC/20.4,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NOVENTA (90) DÍAS CALENDARIOS COMO MÁXIMO, CONTABILIZADOS A PARTIR DEL DÍA SIGUIENTE DE CONFIRMADA LA RECEPCIÓN DE LA ORDEN DEL SERVICIOS.  FORMA DE PAGO: SE EFECTUARA EN TRES (03) ARMADAS IGUALES DE ACUERDO A LO INDICADO EN EL NUMERAL ONCE (11) DE LOS TERMINOS DE REFERENCIA.  CERTIFICADO SIAF N°: 186  SECUENCIA SIAF N° : 02  EXP.N°: I-000857-2021/SEDCEN</t>
  </si>
  <si>
    <t>10426268596 LEON CUBAS SHIRLEY TATIANA</t>
  </si>
  <si>
    <t>SERVICIO DE SEGUIMIENTO Y MONITOREO DE LA EJECUCIÓN DE OBRA: CONSTRUCCION DE LA CARRETERA CALEMAR – ABRA EL NARANJILLO, MEMORÁNDUM N° 026 -2021-MTC/20.9, CUADRO COMPARATIVO DE COTIZACIONES - SERVICIOS N° 011-2021-MTC/20.2.1.JMMM, MEMO Nº 084 -2021-MTC/20.2, INFORME N° 201 - 2021-MTC/20.4,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NOVENTA (90) DIAS CALENDARIO EL CUAL INICIA AL DIA SIGUIENTE DE LA CONFIRMACION Y RECEPCION DE LA ORDEN DE SERVICIO.   1ER INF. A LOS TREINTA (30) DIAS DEL INICIO DEL SERVICIO  2DO INF. A LOS SESENTA (60) DIAS DEL INICIO DEL SERVICIO  3ERO INF. A LOS NOVENTA (90) DIAS DEL INICIO DEL SERVICIO   FORMA DE PAGO : SE EFECTUARA EN TRES (03) ARMADAS DE ACUERDO A LO INDICADO EN EL NUMERAL ONCE (11) DE LOS TERMINOS DE REFERENCIA.   CERTIFICADO SIAF N° : 313  SECUENCIA SIAF N° : 02  EXP.N° : I-00271-2021/SEDCEN</t>
  </si>
  <si>
    <t>10468753141 SACHUN QUISPE JAIME EMILIO NAPOLEON</t>
  </si>
  <si>
    <t>SERVICIO DE MEJORAS AL SISTEMA COLABORATIVO DE LA CONSTRUCCIÓN (BIM), MEMORÁNDUM Nº 010-2021-MTC/20.6, CUADRO COMPARATIVO DE COTIZACIONES - SERVICIOS N°023-2021-MTC/20.2.1 WMG, MEMORANDUM Nº -00369-2021-MTC/20.2, INFORME N° 454 -2021-MTC/20.4,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CIENTO OCHENTA (180) DIAS CALENDARIO EL CUAL INICIA AL DIA SIGUIENTE DE LA CONFIRMACION Y RECEPCION DE LA ORDEN DE SERVICIO.   1ER INF. A LOS TREINTA (30) DIAS DEL INICIO DEL SERVICIO  2DO INF. A LOS SESENTA (60) DIAS DEL INICIO DEL SERVICIO  3ERO INF. A LOS NOVENTA (90) DIAS DEL INICIO DEL SERVICIO  4TO INF. A LOS CIENTO VEINTE (120) DIAS DEL INICIO DEL SERVICIO  5TO INF. A LOS CIENTO CINCUENTA (150) DIAS DEL INICIO DEL SERVICIO  6TO INF. A LOS CIENTO OCHENTA (180) DIAS DEL INICIO DEL SERVICIO   FORMA DE PAGO : SE EFECTUARA EN SEIS (06) ARMADAS DE ACUERDO A LO INDICADO EN EL NUMERAL ONCE (11) DE LOS TERMINOS DE REFERENCIA.   1ER PAGO: SE CANCELARA EL 16% DEL MONTO TOTAL DEL SERVICIO  2DO PAGO: SE CANCELARA EL 16% DEL MONTO TOTAL DEL SERVICIO  3ERO PAGO: SE CANCELARA EL 17% DEL MONTO TOTAL DEL SERVICIO  4TO PAGO: SE CANCELARA EL 17% DEL MONTO TOTAL DEL SERVICIO  5TO PAGO: SE CANCELARA EL 17% DEL MONTO TOTAL DEL SERVICIO  6TO PAGO: SE CANCELARA EL 17% DEL MONTO TOTAL DEL SERVICIO   CERTIFICADO SIAF N° : 778  SECUENCIA SIAF N° : 2  EXP.N° : I-01219-2021/SEDCEN</t>
  </si>
  <si>
    <t>CONTRATACIÓN DEL SERVICIO ESPECIALIZADO EN DISEÑO Y PROGRAMACIÓN DE INFORMACIÓN PARA EL MONITOREO DE PROYECTOS A CARGO DE LA DIRECCIÓN DE OBRAS, MEMORANDUM Nº 191 -2021-MTC/20.9, CUADRO COMPARATIVO DE COTIZACIONES - SERVICIOS Nº 0039-2021-MTC/20.2.1.JMMM, MEMORANDUM Nº-00209 -2021-MTC/20.2, INFORME N° 492 -2021-MTC/20.4,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NOVENTA (90) DIAS CALENDARIO EL CUAL INICIA AL DIA SIGUIENTE DE LA CONFIRMACION Y RECEPCION DE LA ORDEN DE SERVICIO.   1ER INF. A LOS TREINTA (30) DIAS DEL INICIO DEL SERVICIO  2DO INF. A LOS SESENTA (60) DIAS DEL INICIO DEL SERVICIO  3ERO INF. A LOS NOVENTA (90) DIAS DEL INICIO DEL SERVICIO   FORMA DE PAGO : SE EFECTUARA EN TRES (03) ARMADAS IGUALES DE ACUERDO A LO INDICADO EN EL NUMERAL ONCE (11) DE LOS TERMINOS DE REFERENCIA.   CERTIFICADO SIAF N° : 855  SECUENCIA SIAF N° : 2  EXP.N° : I-01443-2021/SEDCEN</t>
  </si>
  <si>
    <t>SERVICIOS DE SEGURO MÉDICO PARA PRACTICANTES - FOLA DE PROVIAS NACIONAL, MEMORÁNDUM Nº 135-2021-MTC/20.5, INFORME Nº 00010 -2021-MTC/20.2.1.3, MEMORÁNDUM N° 0082 -2021-MTC/20.5, MEMORANDUM N° 0115 -2021-MTC/20.5, INFORME N°648 -2021-MTC/20.4 CERT PPTAL, SEGUN LOS TERMINOS DE REFERENCIA.   REFERENTE AL CONTRATO N° 64 -2020/20.2   CERTIFICADO SIAF N° : 977  SECUENCIA SIAF N° : 02  EXP.N° : I-002505-2021/SEDCEN</t>
  </si>
  <si>
    <t>20100210909 LA POSITIVA SEGUROS Y REASEGUROS S.A.</t>
  </si>
  <si>
    <t>CONTRATACIÓN DEL SERVICIO ESPECIALIZADO EN PROGRAMACIÓN DE LA INFORMACIÓN Y DISEÑO PARA EL MONITOREO DE PROYECTOS PARA LA DIRECCIÓN DE OBRAS, MEMORÁNDUM N° 2153 -2021-MTC/20.9, CUADRO COMPARATIVO DE COTIZACIONES - SERVICIOS N° 0101-2021-MTC/20.2.1.DFR, MEMORANDUM Nº - 1314 -2021-MTC/20.2, INFORME N° 2809 -2021-MTC/20.4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EJECUCIÓN DEL SERVICIO SERÁ DE NOVENTA (90) DÍAS CALENDARIOS COMO MÁXIMO, CONTABILIZADOS A PARTIR DEL DÍA SIGUIENTE DE CONFIRMADA LA RECEPCIÓN DE LA ORDEN DEL SERVICIOS HASTA LA CONFORMIDAD DE LA PRESTACIÓN Y PAGO.   1ER ENTR. COMO MÁXIMO A LOS TREINTA (30) DÍAS CALENDARIO DE INICIADO EL SERVICIO.  2DO ENTR. COMO MÁXIMO A LOS SESENTA (60) DÍAS CALENDARIO DE INICIADO EL SERVICIO.  3ER ENTR. COMO MÁXIMO A LOS NOVENTA (90) DÍAS CALENDARIO DE INICIADO EL SERVICIO.   FORMA DE PAGO: SE EFECTUARA EN TRES (03) ARMADAS, DE ACUERDO A LO INDICADO EN EL NUMERAL ONCE (11) DE LOS TERMINOS DE REFERENCIA.   CERTIFICADO SIAF N°: 2925  SECUENCIA SIAF N° : 02  EXP.N°: I-014698-2021/SEDCEN</t>
  </si>
  <si>
    <t>SERVICIO ESPECIALIZADO EN SEGUIMIENTO Y MONITOREO DE LA EJECUCIÓN DE OBRA: CONSTRUCCION DE LA CARRETERA CALEMAR ABRA EL NARANJILLO, MEMORÁNDUM N° 2778-2021-MTC/20.9, CUADRO COMPARATIVO DE COTIZACIONES SERVICIOS N° 0111-2021 MTC/20.2.1.JCUD, MEMORANDUM Nº - 1691 -2021-MTC/20.2, INFORME N° 3220 - 2021-MTC/20.4,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NOVENTA (90) DIAS CALENDARIO EL CUAL INICIA AL DIA SIGUIENTE DE LA CONFIRMACION Y RECEPCION DE LA ORDEN DE SERVICIO.   1ER INF. A LOS TREINTA (30) DÍAS DEL INICIO DEL SERVICIO  2DO INF. A LOS SESENTA (60) DÍAS DEL INICIO DEL SERVICIO  3ERO INF. A LOS NOVENTA (90) DÍAS DEL INICIO DEL SERVICIO   FORMA DE PAGO : SE EFECTUARA EN TRES (03) ARMADAS DE ACUERDO A LO INDICADO EN EL NUMERAL ONCE (11) DE LOS TERMINOS DE REFERENCIA.   CERTIFICADO SIAF N° : 3174  SECUENCIA SIAF N° : 2  EXP.N° : I-019190-2021/SEDCEN</t>
  </si>
  <si>
    <t>SERVICIO DE SEGUIMIENTO Y MONITOREO DE LA EJECUCION DE OBRA: CARRETERA PALLASCA-MOLLEPATA-MOLLEBAMBASANTIAGO DE CHUCO-EMP. RUTA 10, TRAMO: SANTIAGO DE CHUCO-CACHICADAN-MOLLEPATA, MEMORÁNDUM N° 3154 -2021-MTC/20.9, CUADRO COMPARATIVO DE COTIZACIONES - SERVICIOS N° 153-2021-MTC/20.2.1.DFR, MEMORANDUM Nº - 1811 -2021-MTC/20.2, INFORME N° 3468-2021-MTC/20.4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EJECUCIÓN DEL SERVICIO SERÁ DE NOVENTA (90) DÍAS CALENDARIOS COMO MÁXIMO, CONTADOS A PARTIR DEL DÍA SIGUIENTE DE LA CONFIRMACIÓN DE LA RECEPCIÓN DE LA ORDEN DE SERVICIO.   1ER ENTR. COMO MÁXIMO A LOS TREINTA (30) DÍAS CALENDARIO DE INICIADO EL SERVICIO.  2DO ENTR. COMO MÁXIMO A LOS SESENTA (60) DÍAS CALENDARIO DE INICIADO EL SERVICIO.  3ER ENTR. COMO MÁXIMO A LOS NOVENTA (90) DÍAS CALENDARIO DE INICIADO EL SERVICIO.   FORMA DE PAGO: SE EFECTUARA EN TRES (03) ARMADAS, DE ACUERDO A LO INDICADO EN EL NUMERAL ONCE (11) DE LOS TERMINOS DE REFERENCIA.   CERTIFICADO SIAF N°: 3300  SECUENCIA SIAF N° : 02  EXP.N°: I-021548-2021/SEDCEN</t>
  </si>
  <si>
    <t>10471883927 VILCHEZ ESPINOZA JOHNATHAN ARTURO</t>
  </si>
  <si>
    <t>CONTRATACIÓN DEL SERVICIO ESPECIALIZADO EN MEDIO AMBIENTE PARA LA DIRECCIÓN DE OBRAS, MEMORÁNDUM N° 3329 -2021-MTC/20.9, CUADRO COMPARATIVO DE COTIZACIONES - SERVICIOS N° 140-2021-MTC/20.2.1.VAQC, MEMORANDUM Nº - 1924 -2021-MTC/20.2, INFORME N° 3638 - 2021-MTC/20.4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EJECUCIÓN DEL SERVICIO SERÁ DE NOVENTA (90) DÍAS CALENDARIOS COMO MÁXIMO, CONTABILIZADOS A PARTIR DEL DÍA SIGUIENTE DE CONFIRMADA LA RECEPCIÓN DE LA ORDEN DEL SERVICIO.   1ER ENTREGABLE COMO MÁXIMO A LOS TREINTA (30) DÍAS CALENDARIO DE INICIADO EL SERVICIO.  2DO ENTREGABLE COMO MÁXIMO A LOS SESENTA (60) DÍAS CALENDARIO DE INICIADO EL SERVICIO.  3ER ENTREGABLE COMO MÁXIMO A LOS NOVENTA (90) DÍAS CALENDARIO DE INICIADO EL SERVICIO.   FORMA DE PAGO: SE EFECTUARA EN TRES (03) ARMADAS, DE ACUERDO A LO INDICADO EN EL NUMERAL ONCE (11) DE LOS TERMINOS DE REFERENCIA.   CERTIFICADO SIAF N°: 3418  SECUENCIA SIAF N° : 02  EXP.N°: I-022598-2021/SEDCEN</t>
  </si>
  <si>
    <t>10166845993 FERNANDEZ ESTELA AMARILDO</t>
  </si>
  <si>
    <t>SERVICIO EN SEGUIMIENTO Y MONITOREO DE LA EJECUCION DE LA OBRA: CARRETERA SANTA MARÍA SANTA TERESA PUENTE HIDROELÉCTRICA DE MACHUPICCHU, ITEM B.- CONSTRUCCIÓN DE TÚNEL Y ACCESOS, MEMORÁNDUM N° 3454 -2021-MTC/20.9, CUADRO COMPARATIVO DE COTIZACIONES - SERVICIOS N° 149-2021-MTC/20.2.1.VAQC,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NOVENTA (90) DIAS CALENDARIO EL CUAL INICIA AL DIA SIGUIENTE DE LA CONFIRMACION Y RECEPCION DE LA ORDEN DE SERVICIO.   1ER INF. A LOS TREINTA (30) DÍAS DEL INICIO DEL SERVICIO  2DO INF. A LOS SESENTA (60) DÍAS DEL INICIO DEL SERVICIO  3ERO INF. A LOS NOVENTA (90) DÍAS DEL INICIO DEL SERVICIO   FORMA DE PAGO : SE EFECTUARA EN TRES (03) ARMADAS DE ACUERDO A LO INDICADO EN EL NUMERAL ONCE (11) DE LOS TERMINOS DE REFERENCIA.   CERTIFICADO SIAF N° : 3440  SECUENCIA SIAF N° : 2  EXP.N° : I-023477-2021/SEDCEN</t>
  </si>
  <si>
    <t>10447205764 VARGAS RAMOS JANETH MONICA</t>
  </si>
  <si>
    <t>SERVICIO EN SEGUIMIENTO Y MONITOREO DE LA EJECUCIÓN DE LA OBRA: CARRETERA PATAHUASI - YAURI - SICUANI, TRAMO: COLPAHUAYCOLANGUI, MEMORANDUM Nº 3449 -2021-MTC/20.09, CUADRO COMPARATIVO DE COTIZACIONES - SERVICIOS N° 001-2021-MTC/20.2.1.FRM, MEMORANDUM Nº - 2003 -2021-MTC/20.2, INFORME N° 3687-2021-MTC/20.4, CERT DE CREDITO PPTAL.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NOVENTA (90) DIAS CALENDARIO EL CUAL INICIA AL DIA SIGUIENTE DE LA CONFIRMACION Y RECEPCION DE LA ORDEN DE SERVICIO.   1ER INF. A LOS TREINTA (30) DÍAS DEL INICIO DEL SERVICIO  2DO INF. A LOS SESENTA (60) DÍAS DEL INICIO DEL SERVICIO  3ERO INF. A LOS NOVENTA (90) DÍAS DEL INICIO DEL SERVICIO   FORMA DE PAGO : SE EFECTUARA EN TRES (03) ARMADAS DE ACUERDO A LO INDICADO EN EL NUMERAL ONCE (11) DE LOS TERMINOS DE REFERENCIA.   CERTIFICADO SIAF N° : 3464  SECUENCIA SIAF N° : 2  EXP.N° : I-023456-2021/SEDCEN</t>
  </si>
  <si>
    <t>10710593332 PRADO ALLENDE SANDY DEISSY</t>
  </si>
  <si>
    <t>SERVICIO DE GESTIÓN, TRÁMITE, VERIFICACION, MONITOREO Y DETERMINACION DE VALORES PARA LA CONTRATACIONES MENORES A 8 UIT PARA LA COORDINACIÓN DE ADQUISICIONES, MEMORANDUM N° 2130 - 2021-MTC/20.2.1, CUADRO COMPARATIVO DE COTIZACIONES - SERVICIOS N° 136-2021-MTC/20.2.1.JCUD, MEMORANDUM Nº - 2070 -2021-MTC/20.2, INFORME N° 3823 - 2021-MTC/20.4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ES DE (180) CIENTO OCHENTA DÍAS CALENDARIOS COMO MÁXIMO, CONTABILIZADOS A PARTIR DEL DÍA SIGUIENTE DE CONFIRMADA LA RECEPCIÓN DE LA ORDEN DE SERVICIO HASTA LA CONFORMIDAD DE LA ÚLTIMA PRESTACIÓN Y PAGO.   1ER ENTRE. A LOS 30 DÍAS CALENDARIOS COMO MÁXIMO.  2DO ENTRE. A LOS 60 DÍAS CALENDARIOS COMO MÁXIMO.  3ER ENTRE. A LOS 90 DÍAS CALENDARIOS COMO MÁXIMO.  4TO ENTRE. A LOS 120 DÍAS CALENDARIOS COMO MÁXIMO.  5TO ENTRE. A LOS 150 DÍAS CALENDARIOS COMO MÁXIMO.  6TO ENTRE. A LOS 180 DÍAS CALENDARIOS COMO MÁXIMO   FORMA DE PAGO: SE EFECTUARA EN SEIS (06) ARMADAS, DE ACUERDO A LO INDICADO EN EL NUMERAL ONCE (11) DE LOS TRMINOS DE REFERENCIA.   CERTIFICADO SIAF N°: 3537  SECUENCIA SIAF N° : 02  EXP.N°: I-022999-2021/SEDCEN</t>
  </si>
  <si>
    <t>CONTRATACION DEL SERVICIO LEGAL DE VERIFICACION Y CONTROL DE CUMPLIMIENTO NORMATIVO DE LOS REQUERMIENTOS REMITIDOS AL AREA DE LOGISTICA POR LAS AREAS USUARIAS, MEMORANDUM Nº 2331 -2021-MTC/20.2.1, CUADRO COMPARATIVO DE COTIZACIONES - SERVICIOS N° 163-2021-MTC/20.2.1.VAQC, MEMORANDUM Nº - 2138 -2021-MTC/20.2, INFORME N° 3863 - 2021-MTC/20.4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EJECUCIÓN ES NOVENTA (90) DÍAS CALENDARIOS, CONTABILIZADOS A PARTIR DEL DÍA SIGUIENTE DE LA CONFIRMACIÓN DE LA RECEPCIÓN DE LA ORDEN DE SERVICIO HASTA LA CONFORMIDAD DE LA ÚLTIMA PRESTACIÓN Y PAGO.   1ER ENTRE. COMO MÁXIMO A LOS 30 DÍAS CALENDARIO DE INICIADO EL SERVICIO COMO MÁXIMO.  2DO ENTRE. COMO MÁXIMO A LOS 60 DÍAS CALENDARIO DE INICIADO EL SERVICIO COMO MÁXIMO.  3ER ENTRE. COMO MÁXIMO A LOS 90 DÍAS CALENDARIO DE INICIADO EL SERVICIO COMO MÁXIMO.   FORMA DE PAGO: SE EFECTUARA EN TRES (03) ARMADAS, DE ACUERDO A LO INDICADO EN EL NUMERAL ONCE (11) DE LOS TRMINOS DE REFERENCIA.   CERTIFICADO SIAF N°: 3566  SECUENCIA SIAF N° : 02  EXP.N°: I-025044-2021/SEDCEN</t>
  </si>
  <si>
    <t>SERVICIO DE APOYO ADMINISTRATIVO PARA EL SEGUIMIENTO Y CONTROL DE LOS SERVICIOS PARA LA COORDINACION DE SERVICIOS DE LOGISTICA DE PROVIAS NACIONAL, MEMORANDUM Nº 2307-2021 MTC/20.2.1, CUADRO COMPARATIVO DE COTIZACIONES - SERVICIOS N° 009-2021-MTC/20.2.1.FRM, MEMORANDUM Nº - 2159 -2021-MTC/20.2, INFORME N° 3903 - 2021-MTC/20.4,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CIENTO SETENTA Y NUEVE (170) DIAS CALENDARIO EL CUAL INICIA AL DIA SIGUIENTE DE LA CONFIRMACION Y RECEPCION DE LA ORDEN DE SERVICIO.   1ER INF. A LOS VEINTINUEVE (29) DÍAS DEL INICIO DEL SERVICIO  2DO INF. A LOS CINCUENTA Y NUEVE (59) DÍAS DEL INICIO DEL SERVICIO  3ERO INF. A LOS NOVENTA Y NUEVE (89) DÍAS DEL INICIO DEL SERVICIO  4TO INF. A LOS CIENTO DIECINUEVE (119) DÍAS DEL INICIO DEL SERVICIO  5TO INF. A LOS CIENTO CUARENTA Y NUEVE (149) DÍAS DEL INICIO DEL SERVICIO  6TO INF. A LOS CIENTO SETENTA Y NUEVE (179) DÍAS DEL INICIO DEL SERVICIO    FORMA DE PAGO : SE EFECTUARA EN SEIS (06) ARMADAS DE ACUERDO A LO INDICADO EN EL NUMERAL ONCE (11) DE LOS TERMINOS DE REFERENCIA.   1ER PAGO: SE CANCELARA EL 16,20% DEL MONTO TOTAL DEL SERVICIO  2DO PAGO: SE CANCELARA EL 16.76% DEL MONTO TOTAL DEL SERVICIO  3ERO PAGO: SE CANCELARA EL 16.76% DEL MONTO TOTAL DEL SERVICIO  4TO PAGO: SE CANCELARA EL 16.76% DEL MONTO TOTAL DEL SERVICIO  5TO PAGO: SE CANCELARA EL 16.76% DEL MONTO TOTAL DEL SERVICIO  6TO PAGO: SE CANCELARA EL 16.76% DEL MONTO TOTAL DEL SERVICIO   CERTIFICADO SIAF N° : 3591  SECUENCIA SIAF N° : 2  EXP.N° : I-024396-2021/SEDCEN</t>
  </si>
  <si>
    <t>10102068705 ALTA AYALA VICTOR JESUS</t>
  </si>
  <si>
    <t>CONTRATACION DEL SERVICIO ELABORACION DE ESTRUCTURAS DE COSTOS DE LA INTERACCION EN EL MERCADO E HISTORICOS DE LA ENTIDAD PARA LA DETERMINACION DE VALORES ESTIMADO Y REFERENCIALES, MEMORANDUM Nº 2354 -2021-MTC/20.2.1, CUADRO COMPARATIVO DE COTIZACIONES - SERVICIOS N° 166-2021-MTC/20.2.1.VAQC, MEMORANDUM Nº - 2179 -2021-MTC/20.2, INFORME N° 3948 - 2021-MTC/20.4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EJECUCIÓN ES NOVENTA DÍAS (90) DÍAS CALENDARIOS, CONTABILIZADOS A PARTIR DEL DÍA SIGUIENTE DE LA CONFIRMACIÓN DE LA RECEPCIÓN DE LA ORDEN DE SERVICIO HASTA LA CONFORMIDAD DE LA ÚLTIMA PRESTACIÓN Y PAGO.   1ER ENTRE. COMO MÁXIMO A LOS 30 DÍAS CALENDARIO DE INICIADO EL SERVICIO COMO MÁXIMO.  2DO ENTRE. COMO MÁXIMO A LOS 60 DÍAS CALENDARIO DE INICIADO EL SERVICIO COMO MÁXIMO.  3ER ENTRE. COMO MÁXIMO A LOS 90 DÍAS CALENDARIO DE INICIADO EL SERVICIO COMO MÁXIMO.   FORMA DE PAGO: SE EFECTUARA EN TRES (03) ARMADAS, DE ACUERDO A LO INDICADO EN EL NUMERAL ONCE (11) DE LOS TRMINOS DE REFERENCIA.   CERTIFICADO SIAF N°: 3614  SECUENCIA SIAF N° : 02  EXP.N°: I-025327-2021/SEDCEN</t>
  </si>
  <si>
    <t>"SERVICIO DE ANALISIS Y PROGRAMACION PARA LA ACTUALIZACIONI DEL MODULO DE SEGURIDAD", NFORME N 5848-2021-MTC/20.4, MEMORANDUM N 3692-2021-MTC/20.2, MEMORANDUM N 568-2021-MTC/20.6, MEMORANDUM N 1921-2021-MTC/20.5, CUADRO COMPARATIVO DE COTIZACIONES - SERVICIOS N° 036-2021-MTC/20.2.1.VHRG, CERT DE CREDITO PPTAL, SEGUN LOS TERMINOS DE REFERENCIAS.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CINCUENTA Y CINCO (55) DIAS CALENDARIO COMO MAXIMO, CONTADOS A PARTIR DEL DIA SIGUIENTE DE LA CONFIRMACION Y RECEPCION DE LA ORDEN DE SERVICIO.   1ER INF. COMO MÁXIMO A LOS 20 DÍAS CALENDARIO DE INICIADO EL SERVICIO COMO MÁXIMO  2DO INF. COMO MÁXIMO A LOS 40 DÍAS CALENDARIO DE INICIADO EL SERVICIO COMO MÁXIMO  3ER INF. COMO MÁXIMO A LOS 55 DÍAS CALENDARIO DE INICIADO EL SERVICIO COMO MÁXIMO   FORMA DE PAGO : SE EFECTUARA EN TRES (03) ARMADAS DE ACUERDO A LO INDICADO EN EL NUMERAL ONCE (11) DE LOS TERMINOS DE REFERENCIA.   CERTIFICADO SIAF N° : 4489  SECUENCIA SIAF N° : 2  EXP.N° : I?030711?2021</t>
  </si>
  <si>
    <t>10100569707 SALVADOR PAUCAR MIGUEL ANGEL</t>
  </si>
  <si>
    <t>SERVICIO DE DESMONTAJE, RETIRO DE MEJORAS COMPRENDIDAS EN EL DERECHO DE VÍA DEL LA CARRETERA LONGITUDINAL DE LA SIERRA, EN EL SECTOR DE LAGUNAS Y LADRILLERA, MEMORANDUM Nº 598-2020-MTC/20.11, CUADRO COMPARATIVO DE COTIZACIONES - SERVICIOS N° 042-2021-MTC/20.2.1.DFR, MEMORANDUM Nº-00478 -2021-MTC/20.2, INFORME N° 818 -2021-MTC/20.4,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QUINCE (15) DÍAS CALENDARIO, QUE SE COMPUTARÁN A PARTIR DEL DÍA SIGUIENTE DE LA CONFIRMACIÓN DE LA RECEPCIÓN DE LA ORDEN DE SERVICIO Y/O LA FIRMA DEL CONTRATO.   1ER ENT. A LOS 15 DÍAS DE INICIADO EL SERVICIO.   FORMA DE PAGO: SE EFECTUARA EN UNA (01) ARMADA DE ACUERDO A LO INDICADO EN EL NUMERAL DOCE (12) DE LOS TERMINOS DE REFERENCIA.   CERTIFICADO SIAF N°: 1276  SECUENCIA SIAF N° : 02  EXP.N°: I-001296-2021/SEDCEN</t>
  </si>
  <si>
    <t>10087996773 CERDA PILLACA VICTOR</t>
  </si>
  <si>
    <t>PAGO DE HONORARIOS ARBITRALES, CORRESPONDE AL ARBITRAJE INICIADO POR PROVIAS NACIONAL CONTRA EL CONSORCIO VIAL SELVA CENTRAL RESPECTO DE LAS CONTROVERSIAS SURGIDAS DEL CONTRATO DE SERVICIOS Nº 24-2016-MTC/20 ; "SERVICIO DE GESTIÓN, MEJORAMIENTO Y CONSERVACIÓN VIAL POR NIVELES DE SERVICIO DEL CORREDOR VIAL: EMP. PE-3S (HUAYLLAPAMPA) - LA QUINUA - SAN FRANCISCO - PUERTO ENE -TZOMAVENI - CUBANTÍA Y RAMAL PUENTE ALTO ANAPATI - BOCA SONORO - PUNTA DE CARRETERA" (LEG. A-07-2021).   MEMORÁNDUM N° 5802-2021-MTC/07, MEMORANDUM N° - 3190 -2021-MTC/20.2, INFORME N° 5260 - 2021-MTC/20.4, CERT DE CREDITO PPTAL.   CERTIFICADO SIAF N°: 4236  SECUENCIA SIAF N° : 03  EXP.N°: I-037875-2021/SEDCEN</t>
  </si>
  <si>
    <t>PAGO DE HONORARIOS ARBITRALES, CORRESPONDE AL ARBITRAJE INICIADO POR PROVIAS NACIONAL CONTRA EL CONSORCIO VIAL SELVA CENTRAL RESPECTO DE LAS CONTROVERSIAS SURGIDAS DEL CONTRATO DE SERVICIOS Nº 24-2016-MTC/20 ; "SERVICIO DE GESTIÓN, MEJORAMIENTO Y CONSERVACIÓN VIAL POR NIVELES DE SERVICIO DEL CORREDOR VIAL: EMP. PE-3S (HUAYLLAPAMPA) - LA QUINUA - SAN FRANCISCO - PUERTO ENE -TZOMAVENI - CUBANTÍA Y RAMAL PUENTE ALTO ANAPATI - BOCA SONORO - PUNTA DE CARRETERA" (LEG. A-07-2021).   MEMORÁNDUM N° 5802-2021-MTC/07, MEMORANDUM N° - 3190 -2021-MTC/20.2, INFORME N° 5260 - 2021-MTC/20.4, CERT DE CREDITO PPTAL.   CERTIFICADO SIAF N°: 4236  SECUENCIA SIAF N° : 04  EXP.N°: I-037875-2021/SEDCEN</t>
  </si>
  <si>
    <t>10102654906 PUERTA CHU CARLOS ALBERTO</t>
  </si>
  <si>
    <t>PAGO DE HONORARIOS ARBITRALES, CORRESPONDE AL ARBITRAJE INICIADO POR PROVIAS NACIONAL CONTRA EL CONSORCIO VIAL SELVA CENTRAL RESPECTO DE LAS CONTROVERSIAS SURGIDAS DEL CONTRATO DE SERVICIOS Nº 24-2016-MTC/20 ; "SERVICIO DE GESTIÓN, MEJORAMIENTO Y CONSERVACIÓN VIAL POR NIVELES DE SERVICIO DEL CORREDOR VIAL: EMP. PE-3S (HUAYLLAPAMPA) - LA QUINUA - SAN FRANCISCO - PUERTO ENE -TZOMAVENI - CUBANTÍA Y RAMAL PUENTE ALTO ANAPATI - BOCA SONORO - PUNTA DE CARRETERA" (LEG. A-07-2021).   MEMORÁNDUM N° 5802-2021-MTC/07, MEMORANDUM N° - 3190 -2021-MTC/20.2, INFORME N° 5260 - 2021-MTC/20.4, CERT DE CREDITO PPTAL.   CERTIFICADO SIAF N°: 4236  SECUENCIA SIAF N° : 05  EXP.N°: I-037875-2021/SEDCEN</t>
  </si>
  <si>
    <t>10102725455 REY DE CASTRO ALARCO ALVARO SANTIAGO</t>
  </si>
  <si>
    <t>GASTOS DE ARBITRAJE INICIADO POR PROVIAS NACIONAL CONTRA EL CONSORCIO VIAL SELVA CENTRAL RESPECTO DE LAS CONTROVERSIAS SURGIDAS DEL CONTRATO DE SERVICIOS N° 24-2016-MTC/20; "SERVICIO DE GESTION, MEJORAMIENTO Y CONSERVACION VIAL POR NIVELES DE SERVICIO DEL CORREDOR VIAL: EMP PE-3S (HUAYLLAPAMPA) - LA QUINUA - SAN FRANCISCO - PUERTO ENE - TZOMAVENI - CUBANTIA Y RAMAL PUENTE ALTO ANAPATI - BOCA SONOORO - PUNTA DE CARRETERA" (LEG. A-07-2021),  PEDIDO DE SERVICIO: 3253  CERTIFICADO SIAF N°: 4722  SECUENCIA SIAF N° : 5  EXP. N°: I-047067-2021/SEDCEN</t>
  </si>
  <si>
    <t>GASTOS DE ARBITRAJE INICIADO POR PROVIAS NACIONAL CONTRA EL CONSORCIO VIAL SELVA CENTRAL RESPECTO DE LAS CONTROVERSIAS SURGIDAS DEL CONTRATO DE SERVICIOS N° 24-2016-MTC/20; "SERVICIO DE GESTION, MEJORAMIENTO Y CONSERVACION VIAL POR NIVELES DE SERVICIO DEL CORREDOR VIAL: EMP PE-3S (HUAYLLAPAMPA) - LA QUINUA - SAN FRANCISCO - PUERTO ENE - TZOMAVENI - CUBANTIA Y RAMAL PUENTE ALTO ANAPATI - BOCA SONOORO - PUNTA DE CARRETERA" (LEG. A-07-2021),  PEDIDO DE SERVICIO: 3254  CERTIFICADO SIAF N°: 4722  SECUENCIA SIAF N° : 3  EXP. N°: I-047067-2021/SEDCEN</t>
  </si>
  <si>
    <t>GASTOS DE ARBITRAJE INICIADO POR PROVIAS NACIONAL CONTRA EL CONSORCIO VIAL SELVA CENTRAL RESPECTO DE LAS CONTROVERSIAS SURGIDAS DEL CONTRATO DE SERVICIOS N° 24-2016-MTC/20; "SERVICIO DE GESTION, MEJORAMIENTO Y CONSERVACION VIAL POR NIVELES DE SERVICIO DEL CORREDOR VIAL: EMP PE-3S (HUAYLLAPAMPA) - LA QUINUA - SAN FRANCISCO - PUERTO ENE - TZOMAVENI - CUBANTIA Y RAMAL PUENTE ALTO ANAPATI - BOCA SONOORO - PUNTA DE CARRETERA" (LEG. A-07-2021),  PEDIDO DE SERVICIO: 3255  CERTIFICADO SIAF N°: 4722  SECUENCIA SIAF N° : 4  EXP. N°: I-047067-2021/SEDCEN</t>
  </si>
  <si>
    <t>SERVICIO DE IMPLEMENTACIÓN DE UN MÓDULO PREFABRICADO MÓVIL PARA LOS SERVIVIOS HIGIÉNICOS DE LAS INSTALACIONES DEL ALMACEN DE SERPENTIN DE PASAMAYO DE PROVIAS NACIONAL, INFORME N° 639 -2021-MTC/20.2.1.6, CUADRO COMPARATIVO DE COTIZACIONES - SERVICIOS N° 016-2021-MTC/20.2.1.AKC, MEMORANDUM Nº 3239 -2021-MTC/20.2, MEMORÁNDUM N° 3397 - 2021-MTC/20.2.1, INFORME N° 5301 - 2021-MTC/20.4,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VEINTE (20) DIAS CALENDARIO EL CUAL INICIA AL DIA SIGUIENTE DE LA CONFIRMACION Y RECEPCION DE LA ORDEN DE SERVICIO.  FORMA DE PAGO : SE EFECTUARA EN UNA (01) ARMADA DE ACUERDO A LO INDICADO EN EL NUMERAL OCHO (08) DE LOS TERMINOS DE REFERENCIA.  CERTIFICADO SIAF N° : 4256  SECUENCIA SIAF N° : 2  EXP.N° : I-034551-2021/SEDCEN</t>
  </si>
  <si>
    <t>20553956324 ALQUIMODUL SOCIEDAD ANONIMA CERRADA</t>
  </si>
  <si>
    <t>SERVICIO ESPECIALIZADO EN COSTOS Y PRESUPUESTO Y METRADOS –  BIM 4D Y 5D, PARA LA PRESTACIÓN ADICIONAL DE OBRA N°04 DEL PROYECTO  MEJORAMIENTO DE LA CARRETERA OYÓN - AMBO, TRAMO I: OYÓN - DESVÍO CERRO DE PASCO A CARGO DE LA DIRECCIÓN DE OBRAS, MEMORANDUM Nº 090 -2021-MTC/20.9, CUADRO COMPARATIVO DE COTIZACIONES - SERVICIOS N°0013-2021-MTC/20.2.1 DFR, MEMORANDUM Nº -00159 -2021-MTC/20.2, INFORME N° 291-2021-MTC/20.4,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NOVENTA (90) DIAS CALENDARIO EL CUAL INICIA AL DIA SIGUIENTE DE LA CONFIRMACION Y RECEPCION DE LA ORDEN DE SERVICIO.   1ER INF. A LOS TREINTA (30) DIAS DEL INICIO DEL SERVICIO  2DO INF. A LOS SESENTA (60) DIAS DEL INICIO DEL SERVICIO  3ERO INF. A LOS NOVENTA (90) DIAS DEL INICIO DEL SERVICIO   FORMA DE PAGO : SE EFECTUARA EN TRES (03) ARMADAS IGUALES DE ACUERDO A LO INDICADO EN EL NUMERAL ONCE (11) DE LOS TERMINOS DE REFERENCIA.   1ER PAGO: SE CANCELARA EL 33% DEL MONTO TOTAL DEL SERVICIO  2DO PAGO: SE CANCELARA EL 33% DEL MONTO TOTAL DEL SERVICIO  3ERO PAGO: SE CANCELARA EL 34% DEL MONTO TOTAL DEL SERVICIO   CERTIFICADO SIAF N° : 624  SECUENCIA SIAF N° : 02  EXP.N° : I-00779-2021/SEDCEN</t>
  </si>
  <si>
    <t>10007991482 AMESQUITA GUILLEN ALEX WALTER</t>
  </si>
  <si>
    <t>CONTRATACIÓN DEL SERVICIO ESPECIALIZADO EN HIDROLOGÍA E HIDRÁULICA, PARA LA PRESTACIÓN ADICIONAL DE OBRA N°05 DEL PROYECTO MEJORAMIENTO DE LA CARRETERA OYÓN - AMBO, TRAMO I: OYÓN - DESVÍO CERRO DE PASCO A CARGO DE LA DIRECCIÓN DE OBRAS, MEMORANDUM Nº 1730 -2021-MTC/20.9, CUADRO COMPARATIVO DE COTIZACIONES - SERVICIOS N° 048-2021-MTC/20.2.1.WMG, MEMORANDUM Nº - 1126 -2021-MTC/20.2, INFORME N° 2164 - 2021-MTC/20.4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EL PLAZO DE EJECUCIÓN DEL SERVICIO SERÁ DE NOVENTA (90) DÍAS CALENDARIOS COMO MÁXIMO, CONTADOS A PARTIR DEL DÍA SIGUIENTE DE CONFIRMADA LA RECEPCIÓN DE LA ORDEN DE SERVICIO HASTA LA CONFORMIDAD DE LA PRESTACIÓN Y PAGO.   1ER ENTREGABLE. A LOS 30 DIAS COMO MAXIMO DE INICIADO EL SERVICIO.  2DO ENTREGABLE. A LOS 60 DIAS COMO MAXIMO DE INICIADO EL SERVICIO.  3ER ENTREGABLE. A LOS 90 DIAS COMO MAXIMO DE INICIADO EL SERVICIO.   FORMA DE PAGO: SE EFECTUARA EN TRES (03) ARMADAS DE ACUERDO A LO INDICADO EN EL NUMERAL ONCE (11) DE LOS TERMINOS DE REFERENCIA.   CERTIFICADO SIAF N°: 2502  SECUENCIA SIAF N° : 03  EXP.N°: I-011335-2021/SEDCEN</t>
  </si>
  <si>
    <t>SERVICIO ESPECIALIZADO EN COSTOS, PRESUPUESTO, METRADOS Y PROGRAMACIÓN DE OBRA - BIM 4D Y 5D, PARA LA PRESTACIÓN ADICIONAL DE OBRA N°05 DEL PROYECTO MEJORAMIENTO DE LA CARRETERA OYÓN - AMBO, TRAMO I: OYÓN - DESVÍO CERRO DE  PASCO A CARGO DE LA DIRECCIÓN DE OBRAS, MEMORANDUM Nº 2242 -2021-MTC/20.9, CUADRO COMPARATIVO DE COTIZACIONES - SERVICIOS N°0065-2021-MTC/20.2.1 WMG, MEMORANDUM Nº - 1371 -2021-MTC/20.2, INFORME N° 2698 - 2021-MTC/20.4,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NOVENTA (90) DIAS CALENDARIO EL CUAL INICIA AL DIA SIGUIENTE DE LA CONFIRMACION Y RECEPCION DE LA ORDEN DE SERVICIO.   1ER INF. A LOS TREINTA (30) DÍAS DEL INICIO DEL SERVICIO  2DO INF. A LOS SESENTA (60) DÍAS DEL INICIO DEL SERVICIO  3ERO INF. A LOS NOVENTA (90) DÍAS DEL INICIO DEL SERVICIO   FORMA DE PAGO : SE EFECTUARA EN TRES (03) ARMADAS DE ACUERDO A LO INDICADO EN EL NUMERAL ONCE (11) DE LOS TERMINOS DE REFERENCIA.   1ER PAGO: SE CANCELARA EL 33% DEL MONTO TOTAL DEL SERVICIO  2DO PAGO: SE CANCELARA EL 33% DEL MONTO TOTAL DEL SERVICIO  3ERO PAGO: SE CANCELARA EL 34% DEL MONTO TOTAL DEL SERVICIO   CERTIFICADO SIAF N° : 2866  SECUENCIA SIAF N° : 2  EXP.N° : I-015277-2021/SEDCEN</t>
  </si>
  <si>
    <t>SERVICIO PARA ELABORACIÓN DE SETENTA (70) INFORMES TÉCNICOS DE TASACIÓN DE LOS INMUEBLES AFECTADOS POR EL DERECHO DE VÍA DE LA OBRA: CONSTRUCCIÓN DE LA VÍA DE EVITAMIENTO DE LA CIUDAD DE ABANCAY, REGIÓN APURÍMAC, MEMORANDUM Nº 1701-2021-MTC/20.11, CUADRO COMPARATIVO DE COTIZACIONES - SERVICIOS N° 041-2021-MTC/20.2.1.VAQC, MEMORANDUM Nº -00854 -2021-MTC/20.2, INFORME N° 1866 - 2021-MTC/20.4, CERT DE CREDITO PPTAL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QUINCE (15) DIAS CALENDARIO O HASTA COMPLETAR LA SUSCRIPCIÓN DE SETENTA (70) INFORMES TÉCNICOS DE TASACIÓNEL CUAL INICIA AL DIA SIGUIENTE DE LA COMUNICACIÓN DE LA DIRECCIÓN DE DERECHO DE VÍA,   1ER INF. A LOS SEIS (06) DIAS DEL INICIO DEL SERVICIO  2DO INF. A LOS QUINCE (15) DIAS DEL INICIO DEL SERVICIO O HASTA COMPLETAR LA SUSCRIPCIÓN DE SETENTA (70) INFORMES TÉCNICOS DE TASACIÓN   FORMA DE PAGO : SE EFECTUARA EN DOS (02) ARMADAS DE ACUERDO A LO INDICADO EN EL NUMERAL TRECE (13) DE LOS TERMINOS DE REFERENCIA.   1ER PAGO: SE CANCELARA EL 30% DEL MONTO TOTAL DEL SERVICIO  2DO PAGO: SE CANCELARA EL 70% DEL MONTO TOTAL DEL SERVICIO   CERTIFICADO SIAF N° : 2320  SECUENCIA SIAF N° : 2  EXP.N° : I-07426-2021/SEDCEN</t>
  </si>
  <si>
    <t>SERVICIO POR PRODUCTO DE MONITOREO A LAS INTERVENCIONES DE MANTENIMIENTO RUTINARIO DE CARRETERAS POR ADMINISTRACIÓN DIRECTA Y ATENCIÓN DE EMERGENCIAS VIALES, A CARGO DE LAS UNIDADES ZONALES CAJAMARCA, LA LIBERTAD Y ANCASH.,INFORME N°032-2021-MTC/20.13.1/JPMB; MEMORANDUM N° 6210-2021-MTC/20.13.1; MEMORÁNDUM Nº 1774-2021-MTC/20.5; CUADRO COMPARATIVO DE COTIZACIONES - SERVICIOS N°70 -2021-MTC/20.2.1.JMMM; MEMORANDUM Nº 3466 -2021-MTC/20.2; INFORME N° 5555 - 2021-MTC/20.4; SEGUN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80 DÍAS CALENDARIOS COMO MÁXIMO, CONTADOS A PARTIR DEL DÍA SIGUIENTE DE CONFIRMADA LA RECEPCIÓN DE LA ORDEN DE SERVICIO.   1ER INF. HASTA LOS TREINTA (30) DÍAS DEL INICIO DEL SERVICIO  2DO INF. HASTA LOS SESENTA (60) DÍAS DEL INICIO DEL SERVICIO  3ER INF. HASTA LOS OCHENTA (80) DÍAS DEL INICIO DEL SERVICIO   FORMA DE PAGO: EL PAGO SE EFECTUARÁ EN TRES (03) ARMADAS DE ACUERDO AL MONTO DE LA PROPUESTA ECONÓMICA DEL POSTOR ADJUDICADO, DE ACUERDO A LO INDICADO EN EL NUMERAL ONCE (11) DE LOS TERMINOS DE REFERENCIA.   1ER PAGO. 33% DEL MONTO TOTAL DEL SERVICIO  2DO PAGO. 33% DEL MONTO TOTAL DEL SERVICIO  3ER PAGO. 34% DEL MONTO TOTAL DEL SERVICIO   CERTIFICADO SIAF N°: 4374  SECUENCIA SIAF N° : 02  EXP N° I-035863-2021/SEDCEN</t>
  </si>
  <si>
    <t>SERVICIO PARA ELABORACIÓN DE SESENTA Y NUEVE (69) TASACIONES DE LOS INMUEBLES AFECTADOS POR EL DERECHO DE VÍA DE LA OBRA: MEJORAMIENTO DE LA CARRETERA HUÁNUCO – CONOCOCHA, SECTOR HUÁNUCO – LA UNIÓN – HUALLANCA, RUTA PE-3N, REGIÓN HUÁNUCO, TRAMO II Y III, MEMORANDUM Nº 2185 -2021-MTC/20.11, CUADRO COMPARATIVO DE COTIZACIONES - SERVICIO N°0074- 2021-MTC/20.2.1 DFR, MEMORANDUM Nº - 00985 -2021-MTC/20.2, INFORME N° 1972 -2021-MTC/20.4,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QUINCE (15) DIAS CALENDARIO EL CUAL INICIA AL DIA SIGUIENTE DE LA CONFIRMACION Y RECEPCION DE LA ORDEN DE SERVICIO.  FORMA DE PAGO : SE EFECTUARA EN UNA (01) ARMADA DE ACUERDO A LO INDICADO EN EL NUMERAL TRECE (13) DE LOS TERMINOS DE REFERENCIA.   CERTIFICADO SIAF N° : 2323  SECUENCIA SIAF N° : 2  EXP.N° : I-09543-2021/SEDCEN</t>
  </si>
  <si>
    <t>10181346456 CASTILLO VERGEL LUIS ALBERTO</t>
  </si>
  <si>
    <t>SERVICIO DE ELABORACION Y/O EVALUACION TECNICO Y LEGAL DE 20 EXPEDIENTES PARA LA ADQUISICION, EXPROPIACION Y LIBERACION DE INMUEBLES AFECTADOS POR LA EJECUCION DE LA OBRA: "MEJORAMIENTO DE LA CARRETERA CHUQUICARA - PUENTE QUIROZ - TAUCA - CABANA - HUANDOVAL - PALLASCA, TRAMO: TAUCA-PALLASCA", MEMORANDUM 2174-2021-MTC/20.5, CUADRO COMPARATIVO DE COTIZACIONES - SERVICIOS N° 010-2021-MTC/20.2.1 EAMR, CERT DE CREDITO PPTAL, SEGUN LOS TERMINOS DE REFERENCIAS.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(40) DIAS CALENDARIO COMO MAXIMO, CONTADOS A PARTIR DEL DIA SIGUIENTE DE LA CONFIRMACION Y RECEPCION DE LA ORDEN DE SERVICIO.   1ER INF. COMO MÁXIMO A LOS 20 DÍAS CALENDARIO DE INICIADO EL SERVICIO COMO MÁXIMO  2DO INF. COMO MÁXIMO A LOS 40 DÍAS CALENDARIO DE INICIADO EL SERVICIO COMO MÁXIMO   FORMA DE PAGO : SE EFECTUARA EN DOS (02) ARMADAS DE ACUERDO A LO INDICADO EN EL NUMERAL 10 DE LOS TERMINOS DE REFERENCIA.   CERTIFICADO SIAF N° : 4740  SECUENCIA SIAF N°: 2  EXP.N° : I?041939?2021</t>
  </si>
  <si>
    <t>10487298587 GALECIO ROSAS FRANCISCA ROSA</t>
  </si>
  <si>
    <t>SERVICIO DE CONTROL POSTERIOR DE LOS DOCUMENTOS PRESENTADOS POR LOS PROVEDORES ADJUDICADOS EN LAS CONTRATACIONES MENORES A 8 UIT Y ADJUDICACIONES SIMPLIFICADAS DE PROVIAS NACIONAL, MEMORAMDUM Nº 013 - 2021-MTC/20.2.1.2, CUADRO COMPARATIVO DE COTIZACIONES - SERVICIOS N° 012-2021-MTC/20.2.1.JCUD, MEMORANDUM Nº -00326 -2021-MTC/20.2, INFORME N° 472 - 2021-MTC/20.4,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CIENTO CINCUENTA (150) DÍAS CALENDARIOS, CONTABILIZADOS A PARTIR DEL DÍA SIGUIENTE DE LA CONFIRMACIÓN DE LA RECEPCIÓN DE LA ORDEN DE SERVICIO HASTA LA CONFORMIDAD DE LA ÚLTIMA PRESTACIÓN Y PAGO.   FORMA DE PAGO: SE EFECTUARA EN CINCO (05) ARMADAS DE ACUERDO A LO INDICADO EN EL NUMERAL ONCE (11) DE LOS TERMINOS DE REFERENCIA.  CERTIFICADO SIAF N°: 770  SECUENCIA SIAF N° : 02  EXP.N°: I-001887-2021/SEDCEN</t>
  </si>
  <si>
    <t>10437809670 GAVIDIA DONAYRE CARMEN ROSA</t>
  </si>
  <si>
    <t>SERVICIO DE APOYO A LA GESTIÓN CONTABLE EN EL CONTROL Y REGISTRO DE DECLARACIONES DE LOS ACTIVOS Y PASIVOS FINANCIEROS AÑO 2021 Y LA EMISIÓN DE LIBROS PRINCIPALES Y AUXILIARES DE LA UE 007: PROVIAS NACIONAL, MEMORANDUM Nº 001 - 2021-MTC/20.2.2, CUADRO COMPARATIVO DE COTIZACIONES - SERVICIOS N°00011-2021-MTC/20.2.1 AHV, MEMORANDUM Nº -00097 -2021-MTC/20.2, INFORME N° 099 -2021-MTC/20.4,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CIENTO SETENTA (170) DIAS CALENDARIO EL CUAL INICIA AL DIA SIGUIENTE DE LA CONFIRMACION Y RECEPCION DE LA ORDEN DE SERVICIO.   1ER INF. A LOS VEINTE (20) DIAS DEL INICIO DEL SERVICIO  2DO INF. A LOS CINCUENTA (50) DIAS DEL INICIO DEL SERVICIO  3ERO INF. A LOS OCHENTA (80) DIAS DEL INICIO DEL SERVICIO  4TO INF. A LOS CIENTO DIEZ (110) DIAS DEL INICIO DEL SERVICIO  5TO INF. A LOS CIENTO CUARENTA (140) DIAS DEL INICIO DEL SERVICIO  6TO INF. A LOS CIENTO SETENTA (170) DIAS DEL INICIO DEL SERVICIO   FORMA DE PAGO : SE EFECTUARA EN SEIS (06) ARMADAS DE ACUERDO A LO INDICADO EN EL NUMERAL CATORCE (14) DE LOS TERMINOS DE REFERENCIA.   1ER PAGO: SE CANCELARA EL 16.67% DEL MONTO TOTAL DEL SERVICIO  2DO PAGO: SE CANCELARA EL 16.67% DEL MONTO TOTAL DEL SERVICIO  3ERO PAGO: SE CANCELARA EL 16.67% DEL MONTO TOTAL DEL SERVICIO  4TO PAGO: SE CANCELARA EL 16.67% DEL MONTO TOTAL DEL SERVICIO  5TO PAGO: SE CANCELARA EL 16.66% DEL MONTO TOTAL DEL SERVICIO  6TO PAGO: SE CANCELARA EL 16.66% DEL MONTO TOTAL DEL SERVICIO   CERTIFICADO SIAF N° : 137  SECUENCIA SIAF N° : 2  EXP.N° : I-00476-2021/SEDCEN</t>
  </si>
  <si>
    <t>10471967250 DE LA CRUZ ONOFRE ISABEL MILAGROS</t>
  </si>
  <si>
    <t>SERVICIO DE APOYO A LA GESTIÓN CONTABLE PARA LA FORMULACIÓN DE DECLARACIONES EN EL MIF Y EMISIÓN DE LIBROS PRINCIPALES Y AUXILIARES DE LA UE 007: PROVIAS NACIONAL, MEMORAMDUM Nº 159 - 2021-MTC/20.2.2, CUADRO COMPARATIVO DE COTIZACIONES - SERVICIO N°00176- 2021-MTC/20.2.1 DFR, MEMORANDUM Nº 2207 -2021-MTC/20.2, INFORME N° 4008 - 2021-MTC/20.4,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CIENTO OCHENTA (180) DIAS CALENDARIO COMO MAXIMO EL CUAL INICIA AL DIA SIGUIENTE DE LA CONFIRMACION Y RECEPCION DE LA ORDEN DE SERVICIO.   1ER INF. A LOS TREINTA (30) DÍAS DEL INICIO DEL SERVICIO COMO MAXIMO  2DO INF. A LOS SESENTA (60) DÍAS DEL INICIO DEL SERVICIO COMO MAXIMO  3ERO INF. A LOS NOVENTA (90) DÍAS DEL INICIO DEL SERVICIO COMO MAXIMO  4TO INF. A LOS CIENTO VEINTE (120) DÍAS DEL INICIO DEL SERVICIO COMO MAXIMO  5TO INF. A LOS CIENTO CINCUENTA (150) DÍAS DEL INICIO DEL SERVICIO COMO MAXIMO  6TO INF. A LOS CIENTO OCHENTA (180) DÍAS DEL INICIO DEL SERVICIO COMO MAXIMO   FORMA DE PAGO : SE EFECTUARA EN SEIS (06) ARMADAS DE ACUERDO A LO INDICADO EN EL NUMERAL CATORCE (14) DE LOS TERMINOS DE REFERENCIA.   1ER PAGO: SE CANCELARA EL 16.67% DEL MONTO TOTAL DEL SERVICIO  2DO PAGO: SE CANCELARA EL 16.67% DEL MONTO TOTAL DEL SERVICIO  3ERO PAGO: SE CANCELARA EL 16.67% DEL MONTO TOTAL DEL SERVICIO  4TO PAGO: SE CANCELARA EL 16.67% DEL MONTO TOTAL DEL SERVICIO  5TO PAGO: SE CANCELARA EL 16.66% DEL MONTO TOTAL DEL SERVICIO  6TO PAGO: SE CANCELARA EL 16.66% DEL MONTO TOTAL DEL SERVICIO   CERTIFICADO SIAF N° : 3657  SECUENCIA SIAF N° : 2  EXP.N° : I-025516-2021/SEDCEN</t>
  </si>
  <si>
    <t>SERVICIO TÉCNICO PARA LA ELABORACIÓN, REVISIÓN Y DISEÑO DE EXPEDIENTES TÉCNICOS, PARA EL PROCESO DE ADQUISICIÓN Y EXPROPIACIÓN DE INMUEBLES AFECTADOS POR EL DERECHO DE VÍA DE LA OBRA: CARRETERA INTEROCEÁNICA SUR, TRAMO 1: SAN JUAN DE MARCONA - URCOS Y TRAMO 5: MATARANI - AZÁNGARO - ILO, MEMORANDUM N° 916 -2021-MTC/20.11, CUADRO COMPARATIVO DE COTIZACIONES - SERVICIOS N° 029-2021-MTC/20.2.1.VAQC, MEMORANDUM Nº - 00610 -2021-MTC/20.2, INFORME N° 1542 - 2021-MTC/20.4,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CIENTO VEINTE (120) DÍAS CALENDARIO COMO MÁXIMO, QUE SE INICIARÁN A PARTIR DEL DÍA SIGUIENTE DE LA CONFORMACIÓN DE LA RECEPCIÓN DE LA ORDEN DE SERVICIO.   1ER ENT. A LOS 30 DÍAS DEL INICIO DEL SERVICIO.  2DO ENT. A LOS 60 DÍAS DEL INICIO DEL SERVICIO.  3ER ENT. A LOS 90 DÍAS DEL INICIO DEL SERVICIO.  4TO ENT. A LOS 120 DÍAS DEL INICIO DEL SERVICIO.   FORMA DE PAGO: SE EFECTUARA EN CUATRO (04) ARMADAS DE ACUERDO A LO INDICADO EN EL NUMERAL DOCE (12) DE LOS TERMINOS DE REFERENCIA.  CERTIFICADO SIAF N°: 2053  SECUENCIA SIAF N° : 02  EXP.N°: I-003117-2021/SEDCEN</t>
  </si>
  <si>
    <t>10705098714 VARAS BERMUDEZ GEIBY NATIELI</t>
  </si>
  <si>
    <t>SERVICIO DE REUBICACION DE 09 PANELES PUBLICITARIOS Y 01 POZO SEPTICO AFECTOS POR EL DERECHO EN EL KM 0+000 AL 3+070 DE LA OBRA: CONSTRUCCION DE LA AUTOPISTA PUNO-JULIACA", INFORME N 316-2021-MTC/20.11.1/HJCA, MEMORANDO N 10393-2021-MTC/20.11, MEMORANDUM N 1995-2021-MTC/20.5, MEMORANDUM N 3837-2021-MTC/20.2, INFORME N 6109-2021-MTC/20.4, CUADRO COMPARATIVO DE COTIZACIONES - SERVICIOS N° 0096-2021-MTC/20.2.1.FRM, CERT DE CREDITO PPTAL, SEGUN LOS TERMINOS DE REFERENCIAS.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EJECUCION SERA DE HASTA QUINCE (15) DIAS CALENDARIOS COMO MÁXIMO, CONTADOS A PARTIR DEL DIA SIGUIENTE DE ACEPTADA LA ORDEN DE SERVICIO.  UNICO ENTREGABLE: A LOS 15 DIAS CALENDARIOS DE INICIADO EL SERVICIO, SEGÚN LO DESCRITO EN EL NUMERAL DIEZ (10) DE LOS TÉRMINOS DE REFERENCIA.  FORMA DE PAGO: SE EFECTUARA EN UNA (01) ARMADA DE ACUERDO A LO INDICADO EN EL NUMERAL TRECE (13) DE LOS TERMINOS DE REFERENCIA.   CERTIFICADO SIAF N° : 4597  SECUENCIA SIAF N° : 2  EXP.N° : I-040032-2021</t>
  </si>
  <si>
    <t>20569285454 GRUPO JAF &amp; R INVERSIONES GENERALES S.A.C.</t>
  </si>
  <si>
    <t>SERVICIO DE PUNTOS DE CONTROL Y GEORREFERENCIACIÓN PARA EL EXPEDIENTE TÉCNICO DE CULMINACIÓN DE OBRA DEL PROYECTO: MEJORAMIENTO DE LA CARRETERA CHECCA – MAZOCRUZ, PROVINCIA DEL COLLAO - PUNO, A CARGO DE LA DIRECCIÓN DE OBRAS, MEMO Nº 3587 -2021-MTC/20.9, CUADRO COMPARATIVO DE COTIZACIONES - SERVICIOS N° 160-2021-MTC/20.2.1.VAQC, MEMORANDUM Nº - 2118 -2021-MTC/20.2, INFORME N° 3877 - 2021-MTC/20.4,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SIETE (07) DIAS CALENDARIO EL CUAL INICIA AL DIA SIGUIENTE DE LA CONFIRMACION Y RECEPCION DE LA ORDEN DE SERVICIO.  FORMA DE PAGO : SE EFECTUARA EN UNA (01) ARMADA DE ACUERDO A LO INDICADO EN EL NUMERAL ONCE (11) DE LOS TERMINOS DE REFERENCIA.   CERTIFICADO SIAF N° : 3580  SECUENCIA SIAF N° : 2  EXP.N° : I-024481-2021/SEDCEN</t>
  </si>
  <si>
    <t>20600031652 JG &amp; D INGENIERIA Y CONSTRUCCION E.I.R.L.</t>
  </si>
  <si>
    <t>SERVICIO DE DESMONTAJE, RETIRO DE MEJORAS COMPRENDIDAS EN EL DERECHO DE VÍA DEL PROYECTO PACRI: CONSTRUCCIÓN, MEJORAMIENTO Y REHABILITACIÓN DE LA CARRETERA CUSCO - CHINCHERO - URUBAMBA, TRAMO N° 01, MEMORANDUM Nº 6409-2021-MTC/20.11, CUADRO COMPARATIVO DE COTIZACIONES - SERVICIOS N° 18-2021-MTC/20.2.1.FRM, MEMORANDUM Nº 2372 -2021-MTC/20.2, INFORME N° 4363-2021-MTC/20.4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PRESTACIÓN DEL SERVICIO ES DE QUINCE (15) DÍAS CALENDARIO, QUE SE COMPUTARÁN A PARTIR DEL DÍA SIGUIENTE DE LA ACEPTACIÓN DE LA ORDEN DE SERVICIO HASTA LA CONFORMIDAD DE LA ÚLTIMA PRESTACIÓN Y PAGO.   ENTREGABLE. A LOS 15 DÍAS DE INICIADO EL SERVICIO.   LUGAR DE EJECUCION DEL SERVICIO: POR LAS CARACTERISTICAS DEL SERVICIO, SE EJECUTARÁ EN EL PROYECTO PACRI CONSTRUCCIÓN, MEJORAMIENTO Y REHABILITACIÓN DE LA CARRETERA CUSCO - CHINCHERO - URUBAMBA, TRAMO N° 01, ENTRE EL KM 14+480.00 AL KM 18+400.00.   FORMA DE PAGO: SE EFECTUARA EN UNA (01) ARMADA, DE ACUERDO A LO INDICADO EN EL NUMERAL DOCE (12) DE LOS TRMINOS DE REFERENCIA.   CERTIFICADO SIAF N°: 3843  SECUENCIA SIAF N° : 02  EXP.N°: I-020620-2021/SEDCEN</t>
  </si>
  <si>
    <t>20527164207 CONSTRUCTORA NODECO EMPRESA INDIVIDUAL DE RESPONSABILIDAD LIMITADA</t>
  </si>
  <si>
    <t>SERVICIO DE CONSULTORÍA EN GENERAL PARA EL DISEÑO Y CUANTIFICACIÓN DE COBERTURA METÁLICA DE LA ESTACIÓN DE PEAJE CANCAS, CARRETERA PANAMERICANA NORTE KM 1196+500, MEMORANDUM Nº 1277 - 2021-MTC/20.13.2, CUADRO COMPARATIVO DE COTIZACIONES - SERVICIOS N° 056-2021-MTC/20.2.1.JMM, MEMORANDUM Nº - 1638 -2021-MTC/20.2, INFORME Nº 3305 - 2021-MTC/20.4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EJECUCIÓN DEL SERVICIO SERÁ DE VEINTIÚN (21) DÍAS CALENDARIOS COMO MÁXIMO, CONTABILIZADOS A PARTIR DEL DÍA SIGUIENTE DE CONFIRMADA LA RECEPCIÓN DE LA ORDEN DE SERVICIO, HASTA LA CONFORMIDAD Y PAGO DEL SERVICIO.   FORMA DE PAGO: SE EFECTUARA EN UNA (01) ARMADA, DE ACUERDO A LO INDICADO EN EL NUMERAL QUINCE (15) DE LOS TERMINOS DE REFERENCIA.   CERTIFICADO SIAF N°: 3213  SECUENCIA SIAF N° : 02  EXP.N°: I-017273-2021/SEDCEN</t>
  </si>
  <si>
    <t>20606027169 SERVICIOS GENERALES CALUMA S.A.C.</t>
  </si>
  <si>
    <t>SERVICIO A TODO COSTO DE INSTALACIÓN DE PISO VINILICO EN LOS AMBIENTES DE TRABAJO DE LA OFICINA DE PLANEAMIENTO Y PRESUPUESTO DE PROVIAS NACIONAL, MEMO Nº 1199 -2021-MTC/20.2.1, CUADRO COMPARATIVO DE COTIZACIONES - SERVICIO N°0100- 2021-MTC/20.2.1 DFR, MEMO Nº -1349 -2021-MTC/20.2, INFORME N° 2611-2021-MTC/20.4, CERT DE CREITO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QUINCE (15) DIAS CALENDARIO EL CUAL INICIA SEGUN LO INDICADO EN EL NUMERAL 7 DE LOS TDR.  FORMA DE PAGO : SE EFECTUARA EN UNA (01) ARMADA DE ACUERDO A LO INDICADO EN EL NUMERAL DOCE (12) DE LOS TERMINOS DE REFERENCIA.   CERTIFICADO SIAF N° : 2818  SECUENCIA SIAF N° : 2  EXP.N° : I-04649-2021/SEDCEN</t>
  </si>
  <si>
    <t>20389446816 NEGOCIOS E INVERSIONES NORIEGA S.R.L.</t>
  </si>
  <si>
    <t>SERVICIO DE SOPORTE EN MATERIA LEGAL PARA LA SUBDIRECCION DE  OPERACIONES, MEMO Nº 021 -2021-MTC/20.13.2, CUADRO COMPARATIVO DE COTIZACIONES - SERVICIOS N° 012-2021-MTC/20.2.1.MAEG, MEMO Nº 083 -2021-MTC/20.2, INFORME N° 065 - 2021-MTC/20.4,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729-2020-MRTC/20   PLAZO DE EJECUCION : CIENTO DIEZ (110) DIAS CALENDARIO EL CUAL INICIA AL DIA SIGUIENTE DE LA CONFIRMACION Y RECEPCION DE LA ORDEN DE SERVICIO.   1ER INF. A LOS VEINTE (20) DIAS DEL INICIO DEL SERVICIO  2DO INF. A LOS CINCUENTA (50) DIAS DEL INICIO DEL SERVICIO  3ERO INF. A LOS OCHENTA (80) DIAS DEL INICIO DEL SERVICIO  4TO INF. A LOS CIENTO DIEZ (110) DIAS DEL INICIO DEL SERVICIO   FORMA DE PAGO : SE EFECTUARA EN CUATRO (04) ARMADAS IGUALES DE ACUERDO A LO INDICADO EN EL NUMERAL ONCE (11) DE LOS TERMINOS DE REFERENCIA.   CERTIFICADO SIAF N° : 108  SECUENCIA SIAF N° : 2  EXP.N° : I-0235-2021/SEDCEN</t>
  </si>
  <si>
    <t>10472918236 MELENDEZ ANGULO ANNE FRANSHESCA LUISA</t>
  </si>
  <si>
    <t>SERVICIO DE ASISTENCIA TÉCNICA EN INGENIERÍA PARA EVALUAR AUTORIZACIONES DE CIRCULACIÓN DE VEHÍCULOS ESPECIALES Y/O TRANSPORTE DE MERCANCÍAS ESPECIALES A CARGO DE LA SUBDIRECCION DE OPERACIONES, MEMORANDUM Nº 017 -2021-MTC/20.13.2, CUADRO COMPARATIVO DE COTIZACIONES - SERVICIOS N° 010-2021-MTC/20.2.1.MAEG, MEMORANDUM Nº 086 -2021-MTC/20.2, INFORME N° 066 -2021-MTC/20.4,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729-2020-MRTC/20.   PLAZO DE EJECUCION : CIENTO DIEZ (110) DIAS CALENDARIO EL CUAL INICIA AL DIA SIGUIENTE DE LA CONFIRMACION Y RECEPCION DE LA ORDEN DE SERVICIO.   1ER INF. A LOS VEINTE (20) DIAS DEL INICIO DEL SERVICIO  2DO INF. A LOS CINCUENTA (50) DIAS DEL INICIO DEL SERVICIO  3ERO INF. A LOS OCHENTA (80) DIAS DEL INICIO DEL SERVICIO  4TO INF. A LOS CIENTO DIEZ (110) DIAS DEL INICIO DEL SERVICIO   FORMA DE PAGO : SE EFECTUARA EN CUATRO (04) ARMADAS IGUALES DE ACUERDO A LO INDICADO EN EL NUMERAL ONCE (11) DE LOS TERMINOS DE REFERENCIA.   CERTIFICADO SIAF N° : 109  SECUENCIA SIAF N° : 2  EXP.N° : I-0231-2021/SEDCEN</t>
  </si>
  <si>
    <t>10167835592 QUESQUEN MILLONES FREDY LEONARDO</t>
  </si>
  <si>
    <t>CONTRATACION DEL SERVICIO PARA REALIZAR LA INTERVENTORÍA DE LOS PROYECTOS DE IMPLEMENTACION A CARGO DE LA COORDINACION DE OPERACIÓNES E INVERSIONES DE LA SUBDIRECCION DE OPERACIONES, MEMORANDUM Nº 020 -2021-MTC/20.13.2, CUADRO COMPARATIVO DE COTIZACIONES - SERVICIOS N° 006-2021-MTC/20.2.1.DFR, MEMORANDUM Nº -00063 -2021-MTC/20.2, INFORME N° 074 - 2021-MTC/20.4, CERT DE CREDITO PPTAL, SEGÚN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729-2020-MRTC/20.  PLAZO DE EJECUCION: CIENTO DIEZ (110) DÍAS CALENDARIO. EL MISMO QUE INICIARÁ AL DÍA SIGUIENTE DE NOTIFICADA Y CONFIRMADA LA RECEPCIÓN DE LA ORDEN DE SERVICIO.  FORMA DE PAGO: SE EFECTUARA EN CUATRO (04) ARMADAS DE ACUERDO A LO INDICADO EN EL NUMERAL ONCE (11) DE LOS TERMINOS DE REFERENCIA.  CERTIFICADO SIAF N°: 127  SECUENCIA SIAF N° : 02  EXP.N°: I-000234-2021/SEDCEN</t>
  </si>
  <si>
    <t>10425763356 ROJAS CAMA DANIEL EDUARDO</t>
  </si>
  <si>
    <t>SERVICIO DE LEGALIZACIÓN DE DOCUMENTOS Y ACTOS NOTARIALES A REALIZARSE CON LOS AFECTADOS POR LA EJECUCIÓN DE LA OBRA: CONSTRUCCIÓN Y MEJORAMIENTO DE LA CARRETERA CAMANÁ - DV. QUILCA - MATARANI - ILO - TACNA, TRAMO: MATARANI - EL ARENAL - PUNTA DE BOMBÓN, MEMORANDUM Nº 841-2021-MTC/20.11, CUADRO COMPARATIVO DE COTIZACIONES - SERVICIOS N° 032-2021-MTC/20.2.1.JCUD; MEMORANDUM Nº - 00570 -2021-MTC/20.2, INFORME N° 1688 -2021-MTC/20.4,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PLAZO MÁXIMO DE EJECUCIÓN VEINTE (20) DÍAS CALENDARIO O HASTA COMPLETAR LA LEGALIZACIÓN DE CONTENIDO DE OCHENTA (80) FORMULARIOS O CONTRATOS, TOMA DE BIOMÉTRICO DE LA TOTALIDAD DE LOS AFECTADOS DE LOS DOCUMENTOS REQUERIDOS DE PROVIAS NACIONAL, SIN SUPERAR EL MONTO CONTRATADO, CONTABILIZADOS A PARTIR DE LA CONFORMIDAD DE RECEPCIÓN DE LA ORDEN DE SERVICIO.   FORMA DE PAGO: DE ACUERDO A LO INDICADO EN EL NUMERAL ONCE (11) DE LOS TERMINOS DE REFERENCIA.   CERTIFICADO SIAF N° : 2176  SECUENCIA SIAF N° : 02  EXP.N°: I-004398-2021/SEDCEN</t>
  </si>
  <si>
    <t>10296288638 DELGADO VALDIVIA ROBERTO CARLOS</t>
  </si>
  <si>
    <t>SERVICIO PARA ELABORACIÓN DE SETENTA (70) INFORMES TÉCNICOS DE TASACIÓN DE LOS INMUEBLES AFECTADOS POR EL DERECHO DE VÍA DE LA OBRA: CONSTRUCCIÓN DE LA VÍA DE EVITAMIENTO DE LA CIUDAD DE JULIACA, MEMORANDUM Nº 1353 -2021-MTC/20.11, CUADRO COMPARATIVO DE COTIZACIONES - SERVICIOS N° 051-2021-MTC/20.2.1.JMM, MEMORANDUM Nº 753 -2021-MTC/20.2, INFORME N° 1931-2021-MTC/20.4,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EL TIEMPO DE EJECUCIÓN DEL SERVICIO ES DE QUINCE (15) DÍAS CALENDARIOS O HASTA COMPLETAR LA SUSCRIPCIÓN DE SETENTA (70) INFORMES TÉCNICOS DE TASACIÓN, CONTABILIZADOS DESDE EL DÍA SIGUIENTE DE RECEPCIONADA LA ORDEN DE SERVICIO, CURSADA AL LOCADOR RESPECTO AL INICIO DEL SERVICIO.   ENTREGABLES: DE ACUERDO A LO INDICADO EN EL NUMERAL CINCO (05) DE LOS TERMINOS DE REFERENCIA.   FORMA DE PAGO: SE EFECTUARA EN DOS (02) ARMADAS DE ACUERDO A LO INDICADO EN EL NUMERAL OCHO (08) DE LOS TERMINOS DE REFERENCIA.  CERTIFICADO SIAF N°: 2253  SECUENCIA SIAF N° : 02  EXP.N°: I-005430-2021/SEDCEN</t>
  </si>
  <si>
    <t>10214555757 ALVAREZ GARCIA JORGE LUIS</t>
  </si>
  <si>
    <t>SERVICIO ESPECIALIZADO EN INGENIERÍA CIVIL, CON LA FINALIDAD DE PARTICIPAR EN LA EJECUCIÓN DE SERVICIOS DE CONTROL PROGRAMADOS EN PROVIAS NACIONAL, MEMORÁNDUM N° 215-2021-MTC/20.1, CUADRO COMPARATIVO DE COTIZACIONES - SERVICIOS N° 170-2021-MTC/20.2.1.VAQC, MEMORANDUM Nº 2269 -2021-MTC/20.2, INFORME N° 4069 -2021-MTC/20.4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EJECUCIÓN SERÁ DE CIENTO VEINTE (120) DÍAS CALENDARIO, CONTADOS A PARTIR DEL DÍA SIGUIENTE DE LA RECEPCIÓN DE LA ORDEN DE SERVICIO.   1ER ENTRE. A LOS TREINTA (30) DÍAS CALENDARIO CONTADOS A PARTIR DEL DÍA SIGUIENTE DE LA RECEPCIÓN DE LA ORDEN DE SERVICIO.  2DO ENTRE. A LOS SESENTA (60) DÍAS CALENDARIO CONTADOS A PARTIR DEL DÍA SIGUIENTE DE LA RECEPCIÓN DE LA ORDEN DE SERVICIO.  3ER ENTRE. A LOS NOVENTA (90) DÍAS CALENDARIO CONTADOS A PARTIR DEL DÍA SIGUIENTE DE LA RECEPCIÓN DE LA ORDEN DE SERVICIO.  4TO ENTRE. A LOS CIENTO VEINTE (120) DÍAS CALENDARIO CONTADOS A PARTIR DEL DÍA SIGUIENTE DE LA RECEPCIÓN DE LA ORDEN DE SERVICIO.   FORMA DE PAGO: SE EFECTUARA EN CUATRO (04) ARMADAS, DE ACUERDO A LO INDICADO EN EL NUMERAL OCHO (08) DE LOS TRMINOS DE REFERENCIA.   CERTIFICADO SIAF N°: 3676  SECUENCIA SIAF N° : 02  EXP.N°: I-023964-2021/SEDCEN</t>
  </si>
  <si>
    <t>10420351947 ROJAS DIAZ RICHARD ANGELO</t>
  </si>
  <si>
    <t>SERVICIO GESTIÓN DE RIESGOS Y TRÁFICO PARA LA ELABORACIÓN DEL EXPEDIENTE TÉCNICO DE CULMINACIÓN DE LA OBRA; "MEJORAMIENTO DE LA CARRETERA CHECCA - MAZOCRUZ, PROVINVIA DEL COLLAO -PUNO", MEMORANDUM Nº 5164-2021-MTC/20.9, CUADRO COMPARATIVO DE COTIZACIONES - LOCACION DE SERVICIOS N° 051-2021-MTC/20.2.1.FRM, MEMORANDUM Nº 3121 -2021-MTC/20.2, MEMORANDUM Nº 1540-2021-MTC/20.5,INFORME N° 5129 - 2021-MTC/20.4,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NOVENTA (90) DIAS CALENDARIO EL CUAL INICIA AL DIA SIGUIENTE DE LA CONFIRMACION Y RECEPCION DE LA ORDEN DE SERVICIO.   1ER INF. A LOS TREINTA (30) DÍAS DEL INICIO DEL SERVICIO  2DO INF. A LOS SESENTA (60) DÍAS DEL INICIO DEL SERVICIO  3ERO INF. A LOS NOVENTA (90) DÍAS DEL INICIO DEL SERVICIO   FORMA DE PAGO : SE EFECTUARA EN TRES (03) ARMADAS IGUALES DE ACUERDO A LO INDICADO EN EL NUMERAL ONCE (11) DE LOS TERMINOS DE REFERENCIA.   CERTIFICADO SIAF N° : 4177  SECUENCIA SIAF N° : 2  EXP.N° : I-035581-2021/SEDCEN</t>
  </si>
  <si>
    <t>10428485403 ESPINOZA CONISLLA JOSE MANUEL</t>
  </si>
  <si>
    <t>SERVICIO DE LIMPIEZA Y DELIMITACIÓN EN EL SECTOR GUADALUPITO DEL EVITAMIENTO CHIMBOTE – RED VIAL 4, MEMORÁNDUM N° 8059 -2021-MTC/20.11, CUADRO COMPARATIVO DE COTIZACIONES N°12 -2021-MTC/20.2.1.VHRG, MEMORANDUM Nº 1724 -2021-MTC/20.5, MEMORANDUM Nº 3350 -2021-MTC/20.2, INFORME N° 5647 - 2021-MTC/20.4,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VEINTE (20) DIAS CALENDARIO COMO MAXIMO EL CUAL INICIA AL DIA SIGUIENTE DE LA CONFIRMACION Y RECEPCION DE LA ORDEN DE SERVICIO.  FORMA DE PAGO : SE EFECTUARA EN UNA (01) ARMADA DE ACUERDO A LO INDICADO EN EL NUMERAL TRECE (13) DE LOS TERMINOS DE REFERENCIA.   CERTIFICADO SIAF N° : 4391  SECUENCIA SIAF N° : 2  EXP.N° : I-031014-2021/SEDCEN</t>
  </si>
  <si>
    <t>20603678126 INGENIEROS CIVILES CONSTRUCMINING PERU S.A.C.</t>
  </si>
  <si>
    <t>SERVICIO PARA ELABORACIÓN DE OCHENTA (80) TASACIONES DE LOS INMUEBLES AFECTADOS POR EL DERECHO DE VÍA DE LA OBRA: REHABILITACIÓN Y MEJORAMIENTO DE LA CARRETERA PALLASCA – MOLLEPATA – MOLLEBAMBA – SANTIAGO DE CHUCO – EMP. RUTA 10, TRAMO: SANTIAGO DE CHUCO – CACHICADÁN - MOLLEPATA, MEMORANDUM Nº 9710 -2021-MTC/20.11, CUADRO COMPARATIVO DE COTIZACIONES - SERVICIOS N° 031-2021-MTC/20.2.1.AKC, MEMORANDUM Nº 1726 -2021-MTC/20.5, MEMORANDUM Nº 3433-2021-MTC/20.2, INFORME N° 5528-2021-MTC/20.4,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QUINCE (15) DIAS HABILES EL CUAL INICIA AL DIA SIGUIENTE DE LA CONFIRMACION Y RECEPCION DE LA ORDEN DE SERVICIO.   1ER INF. A LOS SEIS (06) DÍAS DEL INICIO DEL SERVICIO  2DO INF. A LOS QUINCE (15) DÍAS DEL INICIO DEL SERVICIO   FORMA DE PAGO : SE EFECTUARA EN DOS (02) ARMADAS DE ACUERDO A LO INDICADO EN EL NUMERAL CATORCE (14) DE LOS TERMINOS DE REFERENCIA.   CERTIFICADO SIAF N° : 4364  SECUENCIA SIAF N° : 2  EXP.N° : I-032101-2021/SEDCEN</t>
  </si>
  <si>
    <t>10188616661 QUIROZ SANCHEZ ARTURO IVAN</t>
  </si>
  <si>
    <t>SERVICIO DE ASISTENCIA EN TRAZO Y TOPOGRAFIA PARA EL ÁREA DE GESTION DE INFRAESTRUCTURA VIAL DE OBRAS DE CARRETERAS Y PUENTES DE LA DIRECCIÓN DE CONTROL Y CALIDAD, MEMORÁNDUM Nº 0031 -2021-MTC/20.12, CUADRO COMPARATIVO DE COTIZACIONES - SERVICIOS N° 013-2021-MTC/20.2.1.ODSC, MEMORANDUM Nº -00191 -2021-MTC/20.2, INFORME N° 149 - 2021-MTC/20.4,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CIENTO OCHENTA (180) DÍAS CALENDARIOS COMO MÁXIMO, CONTADOS A PARTIR DEL DÍA SIGUIENTE DE RECEPCIONADA LA ORDEN DE SERVICIO.  FORMA DE PAGO: SE EFECTUARA EN SEIS (06) ARMADAS IGUALES DE ACUERDO A LO INDICADO EN EL NUMERAL ONCE (11) DE LOS TERMINOS DE REFERENCIA.  CERTIFICADO SIAF N°: 204  SECUENCIA SIAF N° : 02  EXP.N°: I-000352-2021/SEDCEN</t>
  </si>
  <si>
    <t>10466218095 RAMOS MATAMOROS WILMER</t>
  </si>
  <si>
    <t>CONTRATACION DEL SERVICIO TECNICO Y ADMINISTRATIVO EN LA DIRECCION PARA LA ACTUALIZACIÓN Y ORGANIZACIÓN DE LOS ARCHIVO DE LA DOCUMENTACIÓN VIRTUAL, MANTENIMIENTO DE LA BASE VIRTUAL DE DATOS ACTUALIZADOS DE LA DIRECCIÓN DE PUENTES DE PROVIAS NACIONAL, MEMORANDUM N° 232 - 2021-MTC/20.10, CUADRO COMPARATIVO DE COTIZACIONES - SERVICIOS N° 053-2021-MTC/20.2.1.DFR, MEMORANDUM Nº - 00614 -2021-MTC/20.2, INFORME N° 1174 - 2021-MTC/20.4,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DOSCIENTOS SETENTA DÍAS (270) DÍAS CALENDARIO, COMPUTADOS A PARTIR DEL DÍA SIGUIENTE DE CONFIRMADA LA ORDEN DE SERVICIO.   1ER ENT. A LOS 30 DÍAS CALENDARIO DE INICIADO EL SERVICIO COMO MÁXIMO.  2DO ENT. A LOS 60 DÍAS CALENDARIO DE INICIADO EL SERVICIO COMO MÁXIMO.  3ER ENT. A LOS 90 DÍAS CALENDARIO DE INICIADO EL SERVICIO COMO MÁXIMO.  4TO ENT. A LOS 120 DÍAS CALENDARIO DE INICIADO EL SERVICIO COMO MÁXIMO.  5TO ENT. A LOS 150 DÍAS CALENDARIO DE INICIADO EL SERVICIO COMO MÁXIMO.  6TO ENT. A LOS 180 DÍAS CALENDARIO DE INICIADO EL SERVICIO COMO MÁXIMO.  7MO ENT. A LOS 210 DÍAS CALENDARIO DE INICIADO EL SERVICIO COMO MÁXIMO.  8VO ENT. A LOS 240 DÍAS CALENDARIO DE INICIADO EL SERVICIO COMO MÁXIMO.  9NO ENT. A LOS 270 DÍAS CALENDARIO DE INICIADO EL SERVICIO COMO MÁXIMO.   FORMA DE PAGO: SE EFECTUARA EN NUEVE (09) ARMADAS DE ACUERDO A LO INDICADO EN EL NUMERAL DIEZ (10) DE LOS TERMINOS DE REFERENCIA.  CERTIFICADO SIAF N°: 1690  SECUENCIA SIAF N° : 02  EXP.N°: I-005728-2021/SEDCEN</t>
  </si>
  <si>
    <t>10404292710 NORIEGA PEREZ RAFAEL GUILLERMO</t>
  </si>
  <si>
    <t>SERVICIO PARA LA ELABORACIÓN DE OCHENTA Y SIETE (87), INFORMES TÉCNICOS DE TASACIÓN DE LOS INMUEBLES AFECTADOS POR EL DERECHO DE VÍA DE LA OBRA: CONSTRUCCIÓN DE LA CARRETERA CALEMAR – ABRA EL NARANJILLO, GRUPO 2: KM. 30+000 AL KM. 36+500 UBICADOS EN EL DISTRITO DE BAMBAMARCA, PROVINCIA DE BOLÍVAR Y DEPARTAMENTO DE LA LIBERTAD.DE LOGISTICA, MEMORANDUM Nº 2514 -2021-MTC/20.11, CUADRO COMPARATIVO DE COTIZACIONES - SERVICIO N°0078- 2021-MTC/20.2.1 DFR, MEMORANDUM Nº - 1108 -2021-MTC/20.2, INFORME N° 2472 -2021-MTC/20.4,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QUINCE (15) DIAS CALENDARIO O HASTA COMPLETAR LA SUSCRIPCIÓN DE OCHENTA Y SIETE (87) INFORMES TÉCNICOS DE TASACIÓN, CONTABILIZADOS DESDE EL DÍA SIGUIENTE DE NOTIFICADA LA ORDEN DE SERVICIO.   1ER INF. A LOS SEIS (06) DÍAS DEL INICIO DEL SERVICIO  2DO INF. A LOS QUINCE (15) DÍAS DEL INICIO DEL SERVICIO O HASTA COMPLETAR LA SUSCRIPCIÓN DE OCHENTA Y SIETE (87) INFORMES TÉCNICOS DE TASACIÓN SEGUN INDICADO EN EL NUMERAL 10 DE LOS TDR.   FORMA DE PAGO : SE EFECTUARA EN DOS (02) ARMADAS DE ACUERDO A LO INDICADO EN EL NUMERAL TRECE (13) DE LOS TERMINOS DE REFERENCIA.   1ER PAGO: SE CANCELARA EL 30% DEL MONTO TOTAL DEL SERVICIO  2DO PAGO: SE CANCELARA EL 70% DEL MONTO TOTAL DEL SERVICIO   CERTIFICADO SIAF N° : 2681  SECUENCIA SIAF N° : 2  EXP.N° : I-09962-2021/SEDCEN</t>
  </si>
  <si>
    <t>10071869887 SORDOMEZ HUILLCAMISA JOSE</t>
  </si>
  <si>
    <t>PAGO DE DEDUCIBLE POR INDEMNIZACIÓN DE SINIESTRO - CASO 303, MEMORANDUM Nº - 1248 -2021-MTC/20.2, INFORME N° -2021-MTC/20.2.1, INFORME N° 0172-2021-MTC/20.2.1.7, INFORME Nº 146 - 2021-MTC/20.2.1, INFORME N° 2329 - 2021-MTC/20.4, CERT DE CREDITO PPTAL.   CERTIFICADO SIAF N° : 2632  SECUENCIA SIAF N° : 2  EXP.N° : E-053881-2021/SEDCEN</t>
  </si>
  <si>
    <t>CONTRATACIÓN DEL SERVICIO PARA LA ACTUALIZACIÓN DE PRECIOS DEL PRESUPUESTO  MEMORANDUM N° 5441-2021-MTC/20.3; MEMORANDUM Nº 1708 -2021-MTC/20.5; CUADRO COMPARATIVO DE COTIZACIONES - SERVICIOSN°009-2021-MTC/20.2.1 - VHRG; MEMORANDUM Nº 3308 -2021-MTC/20.2; INFORME N° 5407 - 2021-MTC/20.4; CERTIF CREDITO PPTAL; SEGUN TERMINOS DE REFERECNIA: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EJECUCIÓN DEL SERVICIO SERÁ NOVENTA (90) DÍAS CALENDARIOS COMO MÁXIMO, CONTADOS A PARTIR  DEL DÍA SIGUIENTE DE CONFIRMADA LA RECEPCIÓN DE LA ORDEN DE SERVICIO.   FORMA DE PAGO: EL PAGO SE EFECTUARÁ EN TRES (03) ARMADAS IGUALES EN SOLES Y DE ACUERDO AL MONTO DE LA PROPUESTA ECONÓMICA DEL POSTOR ADJUDICADO, DE ACUERDO A LO INDICADO EN EL NUMERAL ONCE (11) DE LOS TERMINOS DE REFERENCIA.   CERTIFICADO SIAF N°: 4297  SECUENCIA SIAF N° : 02  EXP.N°: I-037780-2021/SEDCEN</t>
  </si>
  <si>
    <t>SERVICIO DE ASISTENCIA LEGAL EN CAMPO PARA APOYO EN LAS GESTIONES DE LIBERACIÓN DE INTERFERENCIAS Y ADQUISICIÓN DE PREDIOS (TRATO DIRECTO O EXPROPIACIÓN O TRANSFERENCIA INTERESTATAL) DEL: PACRI REEMPLAZO DE 12 PUENTES EN EL CORREDOR VIAL RUTA 28A SAN CLEMENTE - AYACUCHO; MULTIDISTRITAL, HUAMANGA, AYACUCHO, MEMORANDUM Nº 2798 - 2021 - MTC/20.11, CUADRO COMPARATIVO DE COTIZACIONES - SERVICIOS N° 066-2021-MTC/20.2.1.VAQC, MEMORANDUM Nº -1146 -2021-MTC/20.2, INFORME N° 2168 -2021-MTC/20.4,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CIENTO VEINTE (120) DIAS CALENDARIO EL CUAL INICIA AL DIA SIGUIENTE DE LA CONFIRMACION Y RECEPCION DE LA ORDEN DE SERVICIO.   1ER INF. A LOS TREINTA (30) DIAS DEL INICIO DEL SERVICIO  2DO INF. A LOS SESENTA (60) DIAS DEL INICIO DEL SERVICIO  3ERO INF. A LOS NOVENTA (90) DIAS DEL INICIO DEL SERVICIO  4TO INF. A LOS CIENTO VEINTE (120) DIAS DEL INICIO DEL SERVICIO   FORMA DE PAGO : SE EFECTUARA EN CUATRO (04) ARMADAS IGUALES DE ACUERDO A LO INDICADO EN EL NUMERAL DOCE (12) DE LOS TERMINOS DE REFERENCIA.   CERTIFICADO SIAF N° : 2490  SECUENCIA SIAF N° : 2  EXP.N° : I-011040-2021/SEDCEN</t>
  </si>
  <si>
    <t>10434392794 LESCANO SIPIRAN MILAGROS ARACELI</t>
  </si>
  <si>
    <t>SERVICIO DE ASISTENCIA TECNICA EN SUELOS Y PAVIMENTOS PARA EL AREA DE GESTION DE INFRAESTRUCTURA VIAL DE LA DIRECCION DE CONTROL Y CALIDAD., MEMORANDUM N° 1002-2021-MTC/20.12, CUADRO COMPARATIVO DE COTIZACIONES - SERVICIOS N° 168-2021-MTC/20.2.1.JCUD, MEMORANDUM Nº 2395 -2021-MTC/20.2, INFORME N° 4283 - 2021-MTC/20.4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EJECUCIÓN DEL SERVICIO SERÁ DE CIENTO CINCUENTA (150) DÍAS CALENDARIOS COMO MÁXIMO, CONTADOS A PARTIR DEL DÍA SIGUIENTE DE RECIBIDA LA ORDEN DE SERVICIO.   1ER ENTRE. COMO MÁXIMO A LOS TREINTA (30) DÍAS CALENDARIO DE INICIADO EL SERVICIO.  2DO ENTRE. COMO MÁXIMO A LOS SESENTA (60) DÍAS CALENDARIO DE INICIADO EL SERVICIO.  3ER ENTRE. COMO MÁXIMO A LOS NOVENTA (90) DÍAS CALENDARIO DE INICIADO EL SERVICIO.  4TO ENTRE. COMO MÁXIMO A LOS CIENTO VEINTE (120) DÍAS CALENDARIO DE INICIADO EL SERVICIO.  5TO ENTRE. COMO MÁXIMO A LOS CIENTO CINCUENTA (150) DÍAS CALENDARIO DE INICIADO EL SERVICIO.   FORMA DE PAGO: SE EFECTUARA EN CINCO (05) ARMADAS, DE ACUERDO A LO INDICADO EN EL NUMERAL DIEZ (10) DE LOS TRMINOS DE REFERENCIA.   CERTIFICADO SIAF N°: 3798  SECUENCIA SIAF N° : 02  EXP.N°: I-027482-2021/SEDCEN</t>
  </si>
  <si>
    <t>10465188745 CASTILLO ARIZA RUIZ FERNANDO</t>
  </si>
  <si>
    <t>SERVICIO DE INGENIERÍA PARA LA ELABORACION DE PROPUESTAS DE INTERVENCION A NIVEL DE CONSERVACION VIAL, EN LA ESPECILIDAD DE GEOLOGIA, SUELOS Y PAVIMENTOS Y ELABORACION DE CRITERIOS BASICOS DE INGENIERIA PARA LOS CORREDORES VIALES : “EL REPOSO – WAWIKO – STA. MARÍA DE NIEVA - SARAMIRIZA” Y “PUERTO YOYATO – PUENTE ALTO ANAPATI – CUBANTIA – DV. PUERTO SELVA DE ORO – ALTO CHICHERENI, MEMORÁNDUM Nº 1644-2021-MTC/20.5, MEMO Nº 6012 -2021-MTC/20.13.1, CUADRO COMPARATIVO DE COTIZACIONES - SERVICIOS N° 142-2021-MTC/20.2.1.WMOMG, MEMORANDUM Nº 3321 -2021-MTC/20.2, INFORME N° 5405-2021-MTC/20.4,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OCHENTA (80) DIAS CALENDARIO EL CUAL INICIA AL DIA SIGUIENTE DE LA CONFIRMACION Y RECEPCION DE LA ORDEN DE SERVICIO.   1ER INF. A LOS VEINTE (20) DÍAS DEL INICIO DEL SERVICIO  2DO INF. A LOS CINCUENTA (50) DÍAS DEL INICIO DEL SERVICIO  3ERO INF. A LOS OCHENTA (80) DÍAS DEL INICIO DEL SERVICIO   FORMA DE PAGO : SE EFECTUARA EN TRES (03) ARMADAS DE ACUERDO A LO INDICADO EN EL NUMERAL ONCE (11) DE LOS TERMINOS DE REFERENCIA.   CERTIFICADO SIAF N° : 4293  SECUENCIA SIAF N° : 2  EXP.N° : I-036643-2021/SEDCEN</t>
  </si>
  <si>
    <t>10471626011 BENAVENTE FIGUEROA JONATHAN JAIM</t>
  </si>
  <si>
    <t>SERVICIO DE INGENIERÍA PARA LA ADMINISTRACION DE CONTRATOS DE LA RED VIAL NACIONAL A CARGO DEL AREA DE CONSERVACION VIAL III, MEMORANDUM N°016 -2021-MTC/20.13, CUADRO COMPARATIVO DE COTIZACIONES - SERVICIOS N° 003-2021-MTC/20.2.1.VHRG, MEMORANDUM Nº -00194 -2021-MTC/20.2, INFORME N° 658 -2021-MTC/20.4,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OCHENTA (80) DÍAS CALENDARIOS, EL CUAL INICIARÁ AL DÍA SIGUIENTE DE LA CONFIRMACIÓN DE LA RECEPCIÓN DE LA ORDEN DE SERVICIO.   1ER ENT. A LOS 20 DÍAS COMO MÁXIMO DE INICIADO EL SERVICIO.  2DO ENT. A LOS 50 DÍAS COMO MÁXIMO DE INICIADO EL SERVICIO.  3ER ENT. A LOS 80 DÍAS COMO MÁXIMO DE INICIADO EL SERVICIO.   FORMA DE PAGO: SE EFECTUARA EN TRES (03) ARMADAS DE ACUERDO A LO INDICADO EN EL NUMERAL ONCE (11) DE LOS TERMINOS DE REFERENCIA.   CERTIFICADO SIAF N°: 1000  SECUENCIA SIAF N° : 02  EXP.N°: I-000750-2021/SEDCEN</t>
  </si>
  <si>
    <t>10401494290 PALACIOS PALACIOS SONIA</t>
  </si>
  <si>
    <t>CONTRATACIÓN DEL SERVICIO EN DRENAJE Y DISEÑO HIDRÁULICO; MEMORANDUM N° 5118 -2021-MTC/20.9; CUADRO COMPARATIVO DE COTIZACIONES - SERVICIOS N° 210-2021-MTC/20.2.1.JCUD; MEMORÁNDUM Nº 1509-2021-MTC/20.5; MEMORANDUM Nº 3012 -2021-MTC/20.2; INFORME N° 5036 -2021-MTC/20.4. CERT DE CREEDITO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NOVENTA (90) DIAS CALENDARIO EL CUAL INICIA AL DIA SIGUIENTE DE LA CONFIRMACION Y RECEPCION DE LA ORDEN DE SERVICIO.   1ER INF. A LOS TREINTA (30) DÍAS DEL INICIO DEL SERVICIO  2DO INF. A LOS SESENTA (60) DÍAS DEL INICIO DEL SERVICIO  3ERO INF. A LOS NOVENTA (90) DÍAS DEL INICIO DEL SERVICIO   FORMA DE PAGO : SE EFECTUARA EN TRES (03) ARMADAS IGUALES DE ACUERDO A LO INDICADO EN EL NUMERAL ONCE (11) DE LOS TERMINOS DE REFERENCIA.   CERTIFICADO SIAF N° : 4134  SECUENCIA SIAF N° : 2  EXP.N° : I-035185-2021/SEDCEN</t>
  </si>
  <si>
    <t>SERVICIO EN DISEÑO VIALY GEORREFERENCIACION, MEMORÁNDUM Nº 5114 -2021-MTC/20.9, CUADRO COMPARATIVO DE COTIZACIONES - SERVICIOS N°0003-2021-MTC/20.2.1 - EOR, MEMORANDUM Nº 3093 -2021-MTC/20.2, MEMORÁNDUM Nº 1504-2021-MTC/20.5, INFORME N° 5117 - 2021-MTC/20.4,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NOVENTA (90) DIAS CALENDARIO EL CUAL INICIA AL DIA SIGUIENTE DE LA CONFIRMACION Y RECEPCION DE LA ORDEN DE SERVICIO.   1ER INF. A LOS TREINTA (30) DÍAS DEL INICIO DEL SERVICIO  2DO INF. A LOS SESENTA (60) DÍAS DEL INICIO DEL SERVICIO  3ERO INF. A LOS NOVENTA (90) DÍAS DEL INICIO DEL SERVICIO   FORMA DE PAGO : SE EFECTUARA EN TRES (03) ARMADAS IGUALES DE ACUERDO A LO INDICADO EN EL NUMERAL ONCE (11) DE LOS TERMINOS DE REFERENCIA.   CERTIFICADO SIAF N° : 4172  SECUENCIA SIAF N° : 2  EXP.N° : I-035180-2021/SEDCEN</t>
  </si>
  <si>
    <t>SERVICIO DE ANÁLISIS LEGAL PARA LAS GESTIONES DE SUSCRIPCIÓN DE CONVENIOS Y LIBERACIÓN DE INTERFERENCIAS QUE AFECTAN EL DERECHO DE VÍA DEL PROYECTO: “REEMPLAZO DE 13 PUENTES EN LOS CORREDORES VIALES NACIONALES SULLANA AGUAS VERDES KM. 0+000 - KM. 219+600 Y PIURA - SECHURA - BAYOVAR KM. 0+000 - KM. 18+00”; OBRAS N° 01, 02 Y 03, MEMORANDUM Nº 6360 - 2021 - MTC/20.11, CUADRO COMPARATIVO DE COTIZACIONES - SERVICIO N°00173- 2021-MTC/20.2.1 DFR, MEMORANDUM Nº - 2165 -2021-MTC/20.2, INFORME N° 4127 -2021-MTC/20.4,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CIENTO CINCUENTA (150) DIAS CALENDARIO EL CUAL INICIA AL DIA SIGUIENTE DE LA CONFIRMACION Y RECEPCION DE LA ORDEN DE SERVICIO.   1ER INF. A LOS TREINTA (30) DÍAS DEL INICIO DEL SERVICIO  2DO INF. A LOS SESENTA (60) DÍAS DEL INICIO DEL SERVICIO  3ERO INF. A LOS NOVENTA (90) DÍAS DEL INICIO DEL SERVICIO  4TO INF. A LOS CIENTO VEINTE (120) DÍAS DEL INICIO DEL SERVICIO  5TO INF. A LOS CIENTO CINCUENTA (150) DÍAS DEL INICIO DEL SERVICIO   FORMA DE PAGO : SE EFECTUARA EN CINCO (05) ARMADAS IGUALES DE ACUERDO A LO INDICADO EN EL NUMERAL ONCE (11) DE LOS TERMINOS DE REFERENCIA.   CERTIFICADO SIAF N° : 3713  SECUENCIA SIAF N° : 2  EXP.N° : I-023836-2021/SEDCEN</t>
  </si>
  <si>
    <t>10480625957 LIVIAPOMA CHAVEZ KAREN LISBETH</t>
  </si>
  <si>
    <t>SERVICIO ESPECIALIZADO PARA LA GESTIÓN DE CONTRATOS A CARGO DEL AREA DE CONSERVACION VIAL III DE LA SUBDIRECCIÓN DE CONSERVACIÓN, MEMORANDUM N° 118 - 2021-MTC/20.13, MEMORANDUM Nº - 1330 -2021-MTC/20.2, INFORME N° 2670 -2021-MTC/20.4,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OCHENTA (80) DIAS CALENDARIO EL CUAL INICIA AL DIA SIGUIENTE DE LA CONFIRMACION Y RECEPCION DE LA ORDEN DE SERVICIO.   1ER INF. A LOS VEINTE (20) DÍAS DEL INICIO DEL SERVICIO  2DO INF. A LOS CINCUENTA (50) DÍAS DEL INICIO DEL SERVICIO  3ERO INF. A LOS OCHENTA (80) DÍAS DEL INICIO DEL SERVICIO   FORMA DE PAGO : SE EFECTUARA EN TRES (03) ARMADAS DE ACUERDO A LO INDICADO EN EL NUMERAL ONCE (11) DE LOS TERMINOS DE REFERENCIA.   1ER PAGO: SE CANCELARA EL 33% DEL MONTO TOTAL DEL SERVICIO  2DO PAGO: SE CANCELARA EL 33% DEL MONTO TOTAL DEL SERVICIO  3ERO PAGO: SE CANCELARA EL 34% DEL MONTO TOTAL DEL SERVICIO   CERTIFICADO SIAF N° : 2855  SECUENCIA SIAF N° : 2  EXP.N° : I-015049-2021/SEDCEN</t>
  </si>
  <si>
    <t>SERVICIO DE ASISTENCIA LEGAL PARA EL APOYO EN LAS GESTIONES DE LIBERACIÓN DE INTERFERENCIAS Y ADQUISICIÓN DE PREDIOS PARA LA EJECUCIÓN DE LA OBRA: MEJORAMIENTO DE LA CARRETERA CHUQUICARA – PUENTE – QUIROZ – TAUCA – CABANA – HUANDOVAL – PALLASCA, TRAMO: TAUCA – PALLASCA, MEMORANDUM Nº 473-2021-MTC/20.11, CUADRO COMPARATIVO DE COTIZACIONES - SERVICIOS N° 022-2021-MTC/20.2.1.JCUD, MEMORANDUM Nº -00454 -2021-MTC/20.2, INFORME N° 908-2021-MTC/20.4,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CIENTO OCHENTA (180) DIAS CALENDARIO EL CUAL INICIA AL DIA SIGUIENTE DE LA CONFIRMACION Y RECEPCION DE LA ORDEN DE SERVICIO.   1ER INF. A LOS TREINTA (30) DIAS DEL INICIO DEL SERVICIO  2DO INF. A LOS SESENTA (60) DIAS DEL INICIO DEL SERVICIO  3ERO INF. A LOS NOVENTA (90) DIAS DEL INICIO DEL SERVICIO  4TO INF. A LOS CIENTO VEINTE (120) DIAS DEL INICIO DEL SERVICIO  5TO INF. A LOS CIENTO CINCUENTA (150) DIAS DEL INICIO DEL SERVICIO  6TO INF. A LOS CIENTO OCHENTA (180) DIAS DEL INICIO DEL SERVICIO   FORMA DE PAGO : SE EFECTUARA EN SEIS (06) ARMADAS DE ACUERDO A LO INDICADO EN EL NUMERAL TRECE (13) DE LOS TERMINOS DE REFERENCIA   1ER PAGO: SE CANCELARA EL 20% DEL MONTO TOTAL DEL SERVICIO  2DO PAGO: SE CANCELARA EL 20% DEL MONTO TOTAL DEL SERVICIO  3ERO PAGO: SE CANCELARA EL 15% DEL MONTO TOTAL DEL SERVICIO  4TO PAGO: SE CANCELARA EL 15% DEL MONTO TOTAL DEL SERVICIO  5TO PAGO: SE CANCELARA EL 15% DEL MONTO TOTAL DEL SERVICIO  6TO PAGO: SE CANCELARA EL 15% DEL MONTO TOTAL DEL SERVICIO  .  CERTIFICADO SIAF N° : 1296  SECUENCIA SIAF N° : 2  EXP.N° : I-01564-2021/SEDCEN</t>
  </si>
  <si>
    <t>SERVICIO DE ELABORACIÓN DE EXPEDIENTE TÉCNICO PARA LA REUBICACIÓN DE LAS REDES ELÉCTRICAS EN MEDIA Y BAJA TENSIÓN Y CONEXIONES DOMICILIARIAS, UBICADO EN EL INTERCAMBIO VIAL SALAVERRY, COMPRENDIDAS EN LAS PROGRESIVAS KM. 556+871 AL KM. 557+170, EN LA ZONA DE CONCESIÓN DE LA EMPRESA DE SERVICIO PÚBLICO HIDRANDINA, PROYECTO RED VIAL N° 4: TRAMO PATIVILCA – SANTA  TRUJILLO Y PUERTO SALAVERRY – EMPALME PN1N, MEMORANDUM Nº 6901-2021-MTC/20.11, CUADRO COMPARATIVO DE COTIZACIONES - SERVICIOS N° 187-2021-MTC/20.2.1.VAQC, MEMORANDUM Nº 2471 -2021-MTC/20.2, INFORME N° 4464 -2021-MTC/20.4,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CUARENTA Y CINCO (45) DIAS CALENDARIO EL CUAL INICIA AL DIA SIGUIENTE DE LA CONFIRMACION Y RECEPCION DE LA ORDEN DE SERVICIO.   1ER INF. A LOS VEINTE (20) DÍAS DEL INICIO DEL SERVICIO  2DO INF. A LOS CUARENTA Y CINCO (45) DÍAS DEL INICIO DEL SERVICIO   FORMA DE PAGO : SE EFECTUARA EN DOS (02) ARMADAS DE ACUERDO A LO INDICADO EN EL NUMERAL TRECE (13) DE LOS TERMINOS DE REFERENCIA.   1ER PAGO: SE CANCELARA EL 40% DEL MONTO TOTAL DEL SERVICIO  2DO PAGO: SE CANCELARA EL 60% DEL MONTO TOTAL DEL SERVICIO   CERTIFICADO SIAF N° : 3862  SECUENCIA SIAF N° : 2  EXP.N° : I-022355-2021/SEDCEN</t>
  </si>
  <si>
    <t>10417891451 SANTOS PEREZ LUIS ANTONIO</t>
  </si>
  <si>
    <t>SERVICIO PARA LA REALIZACIÓN DE LAS INVESTIGACIONES GEOTÉCNICAS REFERENTE A LOS ESTUDIOS COMPLEMENTARIOS DEL EXPEDIENTE TÉCNICO DE LA PRESTACIÓN ADICIONAL DE OBRA N° 13, OBRAS DE ARTE TRAMO II DEL PROYECTO: MEJORAMIENTO DE LA CARRETERA MOQUEGUA - OMATE - AREQUIPA, TRAMO II: KM 100+000 – 153+500 AREQUIPA OMATE MOQUEGUA, MEMORANDUM N° 471 -2021-MTC/20.12, CUADRO COMPARATIVO DE COTIZACIONES - SERVICIOS N° 064-2021-MTC/20.2.1.JCUD, MEMORANDUM Nº - 01060 -2021-MTC/20.2, INFORME N° 1987 - 2021-MTC/20.4,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TREINTA (30) DIAS CALENDARIO EL CUAL INICIA AL DIA SIGUIENTE DE LA CONFIRMACION Y RECEPCION DE LA ORDEN DE SERVICIO.   FORMA DE PAGO : SE EFECTUARA EN UNA (01) ARMADAS DE ACUERDO A LO INDICADO EN EL NUMERAL ONCE (11) DE LOS TERMINOS DE REFERENCIA.   CERTIFICADO SIAF N° : 2389  SECUENCIA SIAF N° : 2  EXP.N° : I-010689-2021/SEDCEN</t>
  </si>
  <si>
    <t>SERVICIO ESPECIALIZADO EN INGENIERIA ELECTROMECANICA PARA SUPERVISION DE ACTIVIDADES OPERATIVAS DEL TUNEL GAMBETA A CARGO DE LA SUBDIRECCION DE OPERACIONES, MEMORANDUM Nº 1143 -2021-MTC/20.13.2, CUADRO COMPARATIVO DE COTIZACIONES - SERVICIOS N° 093-2021-MTC/20.2.1.JCUD, MEMORANDUM Nº - 1399 -2021-MTC/20.2, INFORME N° 2745-2021-MTC/20.4, , CERT DE CREDITO PPTAL.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CIENTO VEINTE (120) DIAS CALENDARIO EL CUAL INICIA AL DIA SIGUIENTE DE LA CONFIRMACION Y RECEPCION DE LA ORDEN DE SERVICIO.   1ER INF. A LOS TREINTA (30) DÍAS DEL INICIO DEL SERVICIO  2DO INF. A LOS SESENTA (60) DÍAS DEL INICIO DEL SERVICIO  3ERO INF. A LOS NOVENTA (90) DÍAS DEL INICIO DEL SERVICIO  4TO INF. A LOS CIENTO VEINTE (120) DÍAS DEL INICIO DEL SERVICIO   FORMA DE PAGO : SE EFECTUARA EN CUATRO (04) ARMADAS IGUALES DE ACUERDO A LO INDICADO EN EL NUMERAL ONCE (11) DE LOS TERMINOS DE REFERENCIA.   CERTIFICADO SIAF N° : 2886  SECUENCIA SIAF N° : 2  EXP.N° : I-015678-2021/SEDCEN</t>
  </si>
  <si>
    <t>SERVICIO DE CONSULTORÍA PARA EL LEVANTAMIENTO DE INFORMACIÓN QUE PERMITA LA ELABORACIÓN DE TÉRMINOS DE REFERENCIA PARA LA INSTALACIÓN DE PUENTES MODULARES A PANEL EN LA RED VIAL NACIONAL PE-36E Y PE-3ST, UBICADOS EN LA REGIÓN PUNO, MEMORANDUM Nº 897 -2021-MTC/20.10, CUADRO COMPARATIVO DE COTIZACIONES - SERVICIOS N°00113-2021-MTC/20.2.1 WMG, MEMORANDUM Nº 2021 -2021-MTC/20.2, INFORME Nº 3898 - 2021-MTC/20.4,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VEINTICINCO(25) DIAS CALENDARIO EL CUAL INICIA AL DIA SIGUIENTE DE LA CONFIRMACION Y RECEPCION DE LA ORDEN DE SERVICIO.  FORMA DE PAGO : SE EFECTUARA EN UNA (01) ARMADA DE ACUERDO A LO INDICADO EN EL NUMERAL QUINCE (15) DE LOS TERMINOS DE REFERENCIA.   CERTIFICADO SIAF N° : 3582  SECUENCIA SIAF N° : 2  EXP.N° : I-023258-2021/SEDCEN</t>
  </si>
  <si>
    <t>SERVICIO ESPECIALIZADO PARA INSPECCIONAR EL SISTEMA DE TELECOMUNICACIONES DEL TUNEL GAMBETTA A CARGO DE LA SUBDIRECCION DE OPERACIONES, MEMORANDUM Nº 1145 -2021-MTC/20.13.2, CUADRO COMPARATIVO DE COTIZACIONES - SERVICIOS N° 089-2021-MTC/20.2.1.JCUD, MEMORANDUM Nº - 1405 -2021-MTC/20.2, INFORME N° 2746 -2021-MTC/20.4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EJECUCIÓN DEL SERVICIO SERÁ DE NOVENTA (90) DÍAS CALENDARIO, EL CUAL INICIARÁ AL DÍA SIGUIENTE DE LA CONFIRMACIÓN DE LA RECEPCIÓN DE LA ORDEN DE SERVICIO, HASTA LA CONFORMIDAD DE LA</t>
  </si>
  <si>
    <t>SERVICIO PARA EVALUAR Y EMITIR DIAGNOSTICO DE LA INFRAESTRUCTURA DE LAS ESTACIONES DE PEAJE A CARGO DE LA SUBDIRECCION DE OPERACIONES, MEMORANDUM Nº 1147 -2021-MTC/20.13.2, MEMORANDUM Nº - 1412 -2021-MTC/20.2, INFORME N° 2812 - 2021-MTC/20.4,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NOVENTA (90) DIAS CALENDARIO EL CUAL INICIA AL DIA SIGUIENTE DE LA CONFIRMACION Y RECEPCION DE LA ORDEN DE SERVICIO.   1ER INF. A LOS TREINTA (30) DÍAS DEL INICIO DEL SERVICIO  2DO INF. A LOS SESENTA (60) DÍAS DEL INICIO DEL SERVICIO  3ERO INF. A LOS NOVENTA (90) DÍAS DEL INICIO DEL SERVICIO   FORMA DE PAGO : SE EFECTUARA EN TRES (03) ARMADAS DE ACUERDO A LO INDICADO EN EL NUMERAL ONCE (11) DE LOS TERMINOS DE REFERENCIA.   1ER PAGO: SE CANCELARA EL 33% DEL MONTO TOTAL DEL SERVICIO  2DO PAGO: SE CANCELARA EL 33% DEL MONTO TOTAL DEL SERVICIO  3ERO PAGO: SE CANCELARA EL 34% DEL MONTO TOTAL DEL SERVICIO   CERTIFICADO SIAF N° : 2913  SECUENCIA SIAF N° : 2  EXP.N° : I-015693-2021/SEDCEN</t>
  </si>
  <si>
    <t>SERVICIO DE CERTIFICACIÓN DE FORMULARIOS REGISTRALES PARA LA ADQUISICIÓN DE PREDIOS AFECTADOS POR LA OBRA: "MEJORAMIENTO DE LA CARRETERA MOQUEGUA - OMATE - AREQUIPA, TRAMO II, KM 55 AL KM 153.50", MEMORANDUM Nº 6041-2021-MTC/20.11, CUADRO COMPARATIVO DE COTIZACIONES - SERVICIOS N° 007-2021-MTC/20.2.1.FRM, MEMORANDUM Nº - 2140 -2021-MTC/20.2, INFORME N° 4046 -2021-MTC/20.4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CIENTO CINCUENTA (150) DÍAS CALENDARIOS, QUE SE INICIARÁN A PARTIR DEL DÍA SIGUIENTE DE LA CONFIRMACIÓN DE RECEPCIÓN Y ACEPTACIÓN DE LA ORDEN DE SERVICIO HASTA LA CONFORMIDAD DE LA ÚLTIMA PRESTACIÓN Y PAGO.   1ER ENTRE. A LOS 30 DÍAS CALENDARIO DE LA CONFIRMACIÓN DE RECEPCIÓN DE ORDEN DE SERVICIO.  2DO ENTRE. A LOS 60 DÍAS CALENDARIO DE LA CONFIRMACIÓN DE RECEPCIÓN DE ORDEN DE SERVICIO.  3ER ENTRE. A LOS 90 DÍAS CALENDARIO DE LA CONFIRMACIÓN DE RECEPCIÓN DE ORDEN DE SERVICIO.  4TO ENTRE. A LOS 120 DÍAS CALENDARIO DE LA CONFIRMACIÓN DE RECEPCIÓN DE ORDEN DE SERVICIO.  5TO ENTRE. A LOS 150 DÍAS CALENDARIO DE LA CONFIRMACIÓN DE RECEPCIÓN DE ORDEN DE SERVICIO.   FORMA DE PAGO: DE ACUERDO A LO INDICADO EN EL NUMERAL CATORCE (14) DE LOS TRMINOS DE REFERENCIA.   CERTIFICADO SIAF N°: 3666  SECUENCIA SIAF N° : 02  EXP.N°: I-021870-2021/SEDCEN</t>
  </si>
  <si>
    <t>10292557031 OVIEDO ALARCON GORKY</t>
  </si>
  <si>
    <t>"SERVICIO PARA LA ADQUISICION DE VEINTE (20) INMUEBLES AFECTADOS POR EL DERECHO DE VIA DE LA OBRA: CONSTRUCCION DEL EVITAMIENTO DE LA CIUDAD DE ABANCAY, EN SU SIGUIENTE FASE: FASE III: GESTION DE TRATO DIRECTO O EXPROPIACION, RECONOCIMIENTO DEL PAGO DE MEJORAS DE MEJORAS Y GASTOS DE TRASLADO", INFORME N 428-2021-MTC/20.11.2/ENRZ, MEMORANDO N 9668-2021-MTC/20.11, MEMORANDUM N 1701-2021-MTC/20.5, MEMORANDUM N 3680-2021-MTC/20.2, INFORME N 3680-2021-MTC/20.4, CUADRO COMPARATIVO DE COTIZACIONES - SERVICIOS N° 063-2021-MTC/20.2.1.FMR, CERT DE CREDITO PPTAL, SEGUN LOS TERMINOS DE REFERENCIAS.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CINCUENTA (50) DIAS CALENDARIO COMO MAXIMO, CONTADOS A PARTIR DEL DIA SIGUIENTE DE LA CONFIRMACION Y RECEPCION DE LA ORDEN DE SERVICIO.   1ER ENTREGABLE: A LOS 20 DIAS CALENDARIOS DE EMITIDA LA ORDEN DE SERVICIO.  2DO ENTREGABLE: A LOS 40 DIAS CALENDARIOS DE EMITIDA LA ORDEN DE SERVICIO.  3ER ENTREGABLE: A LOS 50 DIAS CALENDARIOS DE EMITIDA LA ORDEN DE SERVICIO.  FORMA DE PAGO: SE EFECTUARA EN TRES (03) ARMADAS DE ACUERDO A LO INDICADO EN EL NUMERAL ONCE (10) DE LOS TERMINOS DE REFERENCIA.   CERTIFICADO SIAF N° : 4559  SECUENCIA SIAF N° : 2  EXP.N° : I-037204-2021</t>
  </si>
  <si>
    <t>10436446662 GONZALES MONTILLA JUAN MIGUEL</t>
  </si>
  <si>
    <t>SERVICIO DE INSTALACIÓN DE ACOMETIDAS DE AGUA, DESAGUE Y ELECTRICIDAD PARA LOS MODULOS PREFABRICADOS MOVILES DEL ALMACEN DE SERPENTIN DE PASAMAYO DE PROVIAS NACIONAL, MEMO N° 3860-2021-MTC/20.2, MEMO N° 4182-2021-MTC/20.2.1, CUADRO COMPARATIVO DE COTIZACIONES SERVICIOS N° 17-2021-MTC/20.2.1.JMR,INF N° 730-2021-MTC/20.2.1.6,INF N° 6081 - 2021-MTC/20.4,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QUINCE (15) DIAS CALENDARIOS, CONTABILIZADOS A PARTIR DEL DÍA SIGUIENTE DE APROBADAS LAS SIGUIENTES CONDICIONES:   CONFIRMACIÓN, POR PARTE DEL PROVEEDOR, DE LA RECEPCIÓN DE LA ORDEN DE SERVICIO.   GENERACIÓN DE CONSTANCIAS SINTOMATOLÓGICAS PARA EL PERSONAL DEL PROVEEDOR, TRAS LA PRESENTACIÓN Y APROBACIÓN DEL PLAN COVID-19 DEL PROVEEDOR, RESULTADOS NEGATIVOS DE PRUEBA ANTÍGENA Y/O MOLECULAR (CON VIGENCIA NO MAYOR A 72HRS) Y SCTR VIGENTE (SALUD &amp; PENSIÓN).   CONFIRMACIÓN DE INICIO DE ACTIVIDADES, VÍA CORREO ELECTRÓNICO U ACTA DE INICIO, EMITIDO POR LA COORDINACIÓN DE SERVICIOS DE LOGÍSTICA DE PROVIAS NACIONAL SIEMPRE Y CUANDO YA ESTEN INSTALADOS LOS MODULOS PREFABRICADOS MOVILES EN EL ALMACEN DE SERPENTIN DE PASAMAYO.  LAS ACTIVIDADES PUEDEN REALIZARSE LOS DÍAS LUNES A SÁBADO, TANTO EN TURNO (DE 08:00 AM A 05:00 PM) COMO OTRO HORARIO SEGÚN DISPONGA LA ENTIDAD, TODO EN CONCORDANCIA CON LOS DISPOSITIVOS QUE ESTABLEZCA EL GOBIERNO, TALES COMO LAS RESTRICCIONES HORARIAS POR TOQUE DE QUEDA O INMOVILIZACIÓN SOCIAL OBLIGATORIA DEBIDO A LA PANDEMIA POR LA COVID-19.   FORMA DE PAGO : SE EFECTUARA EN UNA (01) ARMADA DE ACUERDO A LO INDICADO EN EL NUMERAL DOCE (12) DE LOS TERMINOS DE REFERENCIA.   CERTIFICADO SIAF N° : 4616  SECUENCIA SIAF N° : 2  EXP.N° : I-039370-2021/SEDCEN</t>
  </si>
  <si>
    <t>20520655001 ELECTRICOM ELECTRICIDAD &amp; COMUNICACIONES SAC</t>
  </si>
  <si>
    <t>SERVICIO PROFESIONAL DE ENFERMERÍA EN SALUD OCUPACIONAL PARA LA VIGILANCIA DE LA SALUD DE LOS TRABAJADORES DE PROVIAS NACIONAL, MEMORÁNDUM Nº 888 -2021-MTC/20.5, CUADRO COMPARATIVO DE COTIZACIONES - SERVICIOS N° 107-2021-MTC/20.2.1. WMG, MEMORANDUM Nº - 1952 -2021-MTC/20.2, INFORME N° 3636 -2021-MTC/20.4,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CIENTO TREINTA Y CINCO (135) DÍAS CALENDARIOS, EL PLAZO DE EJECUCIÓN INICIA DESDE EL DÍA SIGUIENTE DE RECEPCIÓN DE LA ORDEN DE SERVICIO.   FORMA DE PAGO: SE EFECTUARÁ EN CINCO (05) ARMADAS, DE ACUERDO A LO INDICADO EN EL NUMERAL ONCE(11) DE LOS TERMINOS DE REFERENCIA.  CERTIFICADO SIAF N°: 3421  SECUENCIA SIAF N° 02  EXP.N°: I-022678-2021/SEDCEN</t>
  </si>
  <si>
    <t>10480579343 PURIS GONZALES LUIS ENRIQUE</t>
  </si>
  <si>
    <t>SERVICIO DE ASISTENCIA TÉCNICA ESPECIALIZADA PARA LAS GESTIONES DE LIBERACIÓN, ADQUISICIÓN (TRATO DIRECTO O EXPROPIACIÓN O TRANSFERENCIA INTERESTATAL) DE PREDIOS AFECTADOS POR EL DERECHO DE VÍA DE LA OBRA: REHABILITACIÓN Y MEJORAMIENTO DE LA CARRETERA CAÑETE - LUNAHUANÁ, MEMO Nº 2520 -2021-MTC/20.11, CUADRO COMPARATIVO DE COTIZACIONES - SERVICIOS N° 059-2021-MTC/20.2.1.VAQC, MEMORANDUM Nº -01097-2021-MTC/20.2, INFORME N° 2184 -2021-MTC/20.4,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CIENTO VEINTE (120) DIAS CALENDARIO EL CUAL INICIA AL DIA SIGUIENTE DE LA CONFIRMACION Y RECEPCION DE LA ORDEN DE SERVICIO.   1ER INF. A LOS TREINTA (30) DIAS DEL INICIO DEL SERVICIO  2DO INF. A LOS SESENTA (60) DIAS DEL INICIO DEL SERVICIO  3ERO INF. A LOS NOVENTA (90) DIAS DEL INICIO DEL SERVICIO  4TO INF. A LOS CIENTO VEINTE (120) DIAS DEL INICIO DEL SERVICIO   FORMA DE PAGO : SE EFECTUARA EN CUATRO (04) ARMADAS IGUALES DE ACUERDO A LO INDICADO EN EL NUMERAL TRECE (13) DE LOS TERMINOS DE REFERENCIA.   CERTIFICADO SIAF N° : 2471  SECUENCIA SIAF N° : 2  EXP.N° : I-09798-2021/SEDCEN</t>
  </si>
  <si>
    <t>10452225285 INCA FARFAN JOHN LUIS</t>
  </si>
  <si>
    <t>SERVICIO LEGAL PARA LA EVALUACIÓN Y ELABORACIÓN DE INFORMES SOBRE DENUNCIAS ANTICORRUPCIÓN PARA LA SECRETARÍA TÉCNICA DEL PAD, MEMORÁNDUM Nº 866 -2021-MTC/20.5, CUADRO COMPARATIVO DE COTIZACIONES - SERVICIO N°00161- 2021-MTC/20.2.1 DFR, MEMO Nº - 1407 -2021-MTC/20.2, INFORME N° 2703 - 2021-MTC/20.4,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CIENTO DIEZ (110) DIAS CALENDARIO EL CUAL INICIA AL DIA SIGUIENTE DE LA CONFIRMACION Y RECEPCION DE LA ORDEN DE SERVICIO.   1ER INF. A LOS TREINTA (30) DÍAS DEL INICIO DEL SERVICIO  2DO INF. A LOS SESENTA (60) DÍAS DEL INICIO DEL SERVICIO  3ERO INF. A LOS NOVENTA (90) DÍAS DEL INICIO DEL SERVICIO  4TO INF. A LOS CIENTO DIEZ (110) DÍAS DEL INICIO DEL SERVICIO   FORMA DE PAGO : SE EFECTUARA EN CUATRO (04) ARMADAS IGUALES DE ACUERDO A LO INDICADO EN EL NUMERAL QUINCE (15) DE LOS TERMINOS DE REFERENCIA.   CERTIFICADO SIAF N° : 2871  SECUENCIA SIAF N° : 3  EXP.N° : I-022161-2021/SEDCEN</t>
  </si>
  <si>
    <t>SERVICIO ESPECIALIZADO DE ESTUDIOS DE SUELOS Y CIMENTACIONES, PARA LA CULMINACIÓN DE OBRA DEL PROYECTO: MEJORAMIENTO DE LA CARRETERA RODRÍGUEZ DE MENDOZA EMPALME PE-5N (LA CALZADA), TRAMO: SELVA ALEGRE - EMPALME PE-5N (LA CALZADA), INFORME Nº 112-2021-MTC/20.2.1.2, MEMO N° 1510-2021-MTC/20.9,INF Nº 1670-2021-MTC/20.4, CERT DE CREDITO PPTAL    REFERENCIA A LA ORDEN DE SERVICIO 2034 CON FECHA 25/11/2020   CERTIFICADO SIAF N° : 2169  SECUENCIA SIAF N° : 2  EXP.N° : I-07373-2021/SEDCEN</t>
  </si>
  <si>
    <t>20537747928 RCL PERUANA E.I.R.L.</t>
  </si>
  <si>
    <t>ONTRATACION DE "SERVICIO EN LA ELABORACION DE 06 PAMAS (PROGRAMA DE ADECUACION Y MANEJO AMBIENTAL), DE INSTALACIONES DE PUENTES MODULARES DEL PAQUETE CUSCO GRUPO 1, EN LOS PERIODOS DEL 2017 AL 2019. QUE NO CUENTAN CON INSTRUMENTO AMBIENTAL, DE CONFORMIDAD AL D.S. N° 040-2019-MTC., MEMORANDUM N° 1060 -2021-MTC/20.10, CUADRO COMPARATIVO DE COTIZACIONES - SERVICIOS N° 173-2021-MTC/20.2.1.JCUD, MEMORANDUM Nº 2451 -2021-MTC/20.2, INFORME Nº 4503 -2021-MTC/20.4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EJECUCIÓN INICIA A PARTIR DEL DÍA SIGUIENTE DE LA CONFIRMACIÓN DE LA RECEPCIÓN DE LA ORDEN DE SERVICIO, HASTA LA EMISIÓN DE LA RESOLUCIÓN Y/O CONFORMIDAD EMITIDA POR LA AUTORIDAD AMBIENTAL QUE PONE FIN A LA PRESENTE CONTRATACIÓN.   FORMA DE PAGO: SE EFECTUARA EN DOS (02) ARMADAS, DE ACUERDO A LO INDICADO EN EL NUMERAL DIECISÉIS (16) DE LOS TRMINOS DE REFERENCIA.   CERTIFICADO SIAF N°: 3892  SECUENCIA SIAF N° : 02  EXP.N°: I-026595-2021/SEDCEN</t>
  </si>
  <si>
    <t>20392453882 QUIMICA &amp; ECOLOGIA SOCIEDAD ANONIMA CERRADA - QUIMICA &amp; ECOLOGIA S.A.C.</t>
  </si>
  <si>
    <t>"SERVICIO DE ELABORACION DE EXPEDIENTE TECNICO PARA LA REUBICACION DE TUBERIAS EISTENTES DE AGUA, DENTRO DEL AREA DE CONSTRUCCION DEL PUNTO CRITICO DEL KM 06+250 - KM 06+480, DEL PACRI IIRSA CENTRO TRAMO 2" MEMORANDUM 1964-2021-MTC/20.5, CUADRO COMPARATIVO DE COTIZACIONES - SERVICIOS N° 173-2021-MTC/20.2.1 WMOMG, CERT DE CREDITO PPTAL, SEGUN LOS TERMINOS DE REFERENCIAS.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(20) DIAS CALENDARIO COMO MAXIMO, CONTADOS A PARTIR DEL DIA SIGUIENTE DE LA CONFIRMACION Y RECEPCION DE LA ORDEN DE SERVICIO.  UNICO INF. COMO MÁXIMO A LOS 20 DÍAS CALENDARIO DE INICIADO EL SERVICIO COMO MÁXIMO  FORMA DE PAGO : SE EFECTUARA EN 01 ARMADAS DE ACUERDO A LO INDICADO EN EL NUMERAL 12 DE LOS TERMINOS DE REFERENCIA.  CERTIFICADO SIAF N° : 4625  SECUENCIA SIAF N° : 2  EXP.N° : I?039699?2021</t>
  </si>
  <si>
    <t>10702801856 GUTIERREZ SALAZAR GIANCARLOS</t>
  </si>
  <si>
    <t>SERVICIO ESPECIALIZADO EN TRAZO Y DISEÑO GEOMÉTRICO VIAL CON IMPLEMENTACIÓN DE METODOLOGÍA BIM, PARA APOYO EN EL PROYECTO REHABILITACIÓN Y MEJORAMIENTO DE LA CARRETERA PALLASCA – MOLLEPATA – SANTIAGO DE CHUCO – EMPALME RUTA 10, TRAMO: SANTIAGO DE CHUCO – CACHICADAN – MOLLEPATA, MEMORANDUM Nº 2519-2021-MTC/20.9, CUADRO COMPARATIVO DE COTIZACIONES - SERVICIO N°00117- 2021-MTC/20.2.1 DFR, MEMORANDUM Nº - 1521 -2021-MTC/20.2, INFORME N° 3162 -2021-MTC/20.4,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SETENTA Y CINCO (75) DIAS CALENDARIO EL CUAL INICIA AL DIA SIGUIENTE DE LA CONFIRMACION Y RECEPCION DE LA ORDEN DE SERVICIO.   1ER INF. A LOS VEINTICINCO (25) DÍAS DEL INICIO DEL SERVICIO  2DO INF. A LOS CINCUENTA (50) DÍAS DEL INICIO DEL SERVICIO  3ERO INF. A LOS SETENTA Y CINCO (75) DÍAS DEL INICIO DEL SERVICIO   FORMA DE PAGO : SE EFECTUARA EN TRES (03) ARMADAS DE ACUERDO A LO INDICADO EN EL NUMERAL ONCE (11) DE LOS TERMINOS DE REFERENCIA.   1ER PAGO: SE CANCELARA EL 33% DEL MONTO TOTAL DEL SERVICIO  2DO PAGO: SE CANCELARA EL 33% DEL MONTO TOTAL DEL SERVICIO  3ERO PAGO: SE CANCELARA EL 34% DEL MONTO TOTAL DEL SERVICIO   CERTIFICADO SIAF N° : 3146  SECUENCIA SIAF N° : 2  EXP.N° : I-017007-2021/SEDCEN</t>
  </si>
  <si>
    <t>10101404710 RIOS HIDALGO JERONIMO</t>
  </si>
  <si>
    <t>CONTRATACIÓN DEL SERVICIO DE ALQUILER DE CAMIONETA PARA EL TRASLADO DEL PERSONAL TÉCNICO EN LA OBRA: MEJORAMIENTO DE LA CARRETERA SANTA MARÍASANTA TERESA- PUENTE HIDROELÉCTRICA MACHUPICCHU, ITEM A., MEMORÁNDUM N° 3842 -2021-MTC/20.9, CUADRO COMPARATIVO DE COTIZACIONES - SERVICIOS N° 162-2021-MTC/20.2.1.JCUD, MEMORANDUM Nº 2299 -2021-MTC/20.2, INFORME N° 4141 -2021-MTC/20.4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EJECUCIÓN DEL SERVICIO SERÁ DE 90 DÍAS CALENDARIOS. EL SERVICIO DE ALQUILER DE CAMIONETA SERÁ DE LUNES A SÁBADO Y DURANTE 80 DÍAS EFECTIVOS APROXIMADOS DE TRABAJO, EL PLAZO SE INICIA AL DÍA SIGUIENTE DE RECEPCIONADA LA ORDEN DE SERVICIO.   1ER ENTRE. COMO MÁXIMO A LOS TREINTA (30) DIAS CALENDARIO DE INICIADO EL SERVICIO.  2DO ENTRE. COMO MÁXIMO A LOS SESENTA (60) DIAS CALENDARIO DE INICIADO EL SERVICIO.  3ER ENTRE. COMO MÁXIMO A LOS NOVENTA (90) DIAS CALENDARIO DE INICIADO EL SERVICIO.   FORMA DE PAGO: SE EFECTUARA EN TRES (03) ARMADAS, DE ACUERDO A LO INDICADO EN EL NUMERAL ONCE (11) DE LOS TRMINOS DE REFERENCIA.   CERTIFICADO SIAF N°: 3731  SECUENCIA SIAF N° : 02  EXP.N°: I-026437-2021/SEDCEN</t>
  </si>
  <si>
    <t>20518825047 ATELCONT EIRL</t>
  </si>
  <si>
    <t>SERVICIO DE GESTIÓN Y SUPERVISIÓN EN CAMPO PARA LIBERACIÓN Y ADQUISICIÓN DE LOS INMUEBLES AFECTADOS POR EL DERECHO DE VIA, PARA LA EJECUCION DE LA OBRA: REHABILITACION Y MEJORAMIENTO DE LA CARRETERA PALLASCA - MOLLEPATA-MOLLEBAMBA-SANTIAGO DE CHUCO - EMP. RUTA 10, TRAMO: MOLLEPATA - PALLASCA MEMORANDUM Nº 9548 -2021-MTC/20.11; MEMORÁNDUM Nº 1652-2021-MTC/20.5; MEMORANDUM Nº 3331 -2021-MTC/20.2; INFORME N° 5519 -2021-MTC/20.4; CERTIF PPTAL; DE ACUERDO A LOS TERMINOS DE REFERECIA.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60 DÍAS CALENDARIOS COMO MÁXIMO, CONTADOS A PARTIR DEL DÍA SIGUIENTE DE CONFIRMADA LA RECEPCIÓN DE LA ORDEN DE SERVICIO.   1ER INF. A LOS TREINTA (30) DÍAS DEL INICIO DEL SERVICIO  2DO INF. A LOS SESENTA (60) DÍAS DEL INICIO DEL SERVICIO   FORMA DE PAGO: EL PAGO SE EFECTUARÁ EN DOS (02) ARMADAS IGUALES DE ACUERDO AL MONTO DE LA PROPUESTA ECONÓMICA DEL POSTOR ADJUDICADO, SEGUN LO INDICADO EN EL NUMERAL DOCE (12) DE LOS TERMINOS DE REFERENCIA.   CERTIFICADO SIAF N°: 4346  SECUENCIA SIAF N° : 02  EXP.N°: I-035095-2021/SEDCEN</t>
  </si>
  <si>
    <t>10327652937 ROJAS NARRO WILLIAM FRANCISCO</t>
  </si>
  <si>
    <t>SERVICIO DE ELABORACIÓN DE EXPEDIENTE TÉCNICO PARA LA REUBICACIÓN DE REDES ELÉCTRICAS DE PROPIEDAD DE HIDRANDINA QUE INTERFIEREN EN LA CONSTRUCCIÓN DE OBRAS OBLIGATORIAS DE TRES (03) PASOS A DESNIVEL Y OCHO (08) PUENTES PEATONALES, DEPARTAMENTO LA LIBERTAD", INFORME Nº 055-2021-MTC/20.2.1.2, MEMORANDUM N° 1704-2021-MTC/20.11, MEMORANDUM N° 4229- 2021-MTC/20.11, INFORME N° 00114-2021-MTC20.2.1.3; INFORME N° 1064 -2021-MTC/20.4 CERT DE CREDITO PPTAL.   REFERENTE A LA ORDEN DE SERVICIO 2099 CON FECHA 01/12/2020   CERTIFICADO SIAF N° : 1559  SECUENCIA SIAF N° : 02   EXP.N° : I-007522-2021/SEDCEN</t>
  </si>
  <si>
    <t>20530045715 P&amp;G INGENIEROS CONSULTORIA,CONSTRUCCIONE</t>
  </si>
  <si>
    <t>"SERVICIO PARA LA ADQUISICION DE VEINTICINCO (25) PREDIOS AFECTADOS POR LA EJECUCION DE LA OBRA: REHABILITACION Y MEJORMIENTO DE LA CARRETERA PUERTO BERMUDEZ - SAN ALEJANDRO, TRAMO PUERTO SÚNGARO-DV. SAN ALEJANDRO, FASE III, EN EL MARCO DE LO DISPUESTO EN EL TUO DEL DECRETO LEGISLATIVO N 1192", INFORME N 307-2021-MTC/20.11.2/JCH, MEMORANDO N 9782-2021-MTC/20.11, MEMORANDUM N 1785-2021-MTC/20.5, MEMORANDUM N 3678-2021-MTC/20.2, INFORME N 5963-2021-MTC/20.4, CUADRO COMPARATIVO DE COTIZACIONES - SERVICIOS N° 151-2021-MTC/20.2.1.WMOMG, CERT DE CREDITO PPTAL, SEGUN LOS TERMINOS DE REFERENCIAS.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CINCUENTA (50) DIAS CALENDARIO COMO MAXIMO, CONTADOS A PARTIR DEL DIA SIGUIENTE DE LA RECEPCION DE ACEPTADA LA ORDEN DE SERVICIO.   1ER ENTREGABLE: A LOS 15 DIAS CALENDARIOS DE INICIADO EL SERVICIO.  2DO ENTREGABLE: A LOS 30 DIAS CALENDARIOS DE INICIADO EL SERVICIO.  3ER ENTREGABLE: A LOS 50 DIAS CALENDARIOS DE INICIADO EL SERVICIO.  FORMA DE PAGO: SE EFECTUARA EN TRES (03) ARMADAS DE ACUERDO A LO INDICADO EN EL NUMERAL DOCE (12) DE LOS TERMINOS DE REFERENCIA.   CERTIFICADO SIAF N° : 4530  SECUENCIA SIAF N° : 2  EXP.N° : I-037569-2021</t>
  </si>
  <si>
    <t>10426504346 HUAMAN ROJAS EVELYN VANESSA</t>
  </si>
  <si>
    <t>SERVICIO DE MONITOREO Y ASISTENCIA TÉCNICA EN CAMPO PARA LAS GESTIONES DE LIBERACIÓN DE INTERFERENCIAS, LIBERACIÓN Y ADQUISICIÓN DE INMUEBLES AFECTADOS POR EL DERECHO DE VÍA DE LA OBRA: REHABILITACIÓN Y MEJORAMIENTO DE LA CARRETERA PATAHUASI - YAURI - SICUANI, TRAMO: NEGROMAYO - YAURI - SAN GENARO, MEMORANDUM Nº 1660 -2021-MTC/20.11, CUADRO COMPARATIVO DE COTIZACIONES - SERVICIOS N° 054-2021-MTC/20.2.1.JCUD, MEMORANDUM Nº -00909 -2021-MTC/20.2, INFORME N° 2044 - 2021-MTC/20.4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A LOS 90 DÍAS CALENDARIOS DE INICIADO EL SERVICIO COMO MÁXIMO, CONTADOS A PARTIR DEL DÍA SIGUIENTE DE CONFIRMADA LA RECEPCIÓN DE LA ORDEN DE SERVICIO HASTA LA CONFORMIDAD DE PRESTACIÓN DE PAGO.   1ER ENT. A LOS 30 DÍAS CALENDARIOS DE INICIADO EL SERVICIO COMO MÁXIMO.  2DO ENT. A LOS 60 DÍAS CALENDARIOS DE INICIADO EL SERVICIO COMO MÁXIMO.  3ER ENT. A LOS 90 DÍAS CALENDARIOS DE INICIADO EL SERVICIO COMO MÁXIMO.   FORMA DE PAGO: SE EFECTUARA EN TRES (03) ARMADAS IGUALES DE ACUERDO A LO INDICADO EN EL NUMERAL DOCE (11) DE LOS TERMINOS DE REFERENCIA.  CERTIFICADO SIAF N°: 2414  SECUENCIA SIAF N° : 02  EXP.N°: I-006016-2021/SEDCEN</t>
  </si>
  <si>
    <t>SERVICIO ESPECIALIZADO EN HIDROLOGIA E HIDRAULICA, PARA LA FORMULACION DE PRESTACIONES ADICIONALES N° 14, 15, 16, 17 Y 18 EN LA OBRA: “MEJORAMIENTO DE LA CARRETERA MOQUEGUA –OMATE – AREQUIPA, TRAMO KM. 35+000 AL KM. 153+340, MEMORANDUM N° 661-2021-MTC/20.12, CUADRO COMPARATIVO DE COTIZACIONES - SERVICIOS N° 099-2021-MTC/20.2.1.VAQC, MEMORANDUM Nº -1458 -2021-MTC/20.2, INFORME N° 2823 - 2021-MTC/20.4,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NOVENTA (90) DIAS CALENDARIO EL CUAL INICIA AL DIA SIGUIENTE DE LA CONFIRMACION Y RECEPCION DE LA ORDEN DE SERVICIO.   1ER INF. A LOS TREINTA (30) DÍAS DEL INICIO DEL SERVICIO  2DO INF. A LOS SESENTA (60) DÍAS DEL INICIO DEL SERVICIO  3ERO INF. A LOS NOVENTA (90) DÍAS DEL INICIO DEL SERVICIO   FORMA DE PAGO : SE EFECTUARA EN TRES (03) ARMADAS DE ACUERDO A LO INDICADO EN EL NUMERAL ONCE (11) DE LOS TERMINOS DE REFERENCIA.   CERTIFICADO SIAF N° : 2917  SECUENCIA SIAF N° : 2  EXP.N° : I-016690-2021/SEDCEN</t>
  </si>
  <si>
    <t>10461549646 SALDAÑA STEWART WRIGHT</t>
  </si>
  <si>
    <t>SERVICIO DE CONSULTORÍA PARA EL LEVANTAMIENTO DE INFORMACIÓN QUE PERMITA LA ELABORACIÓN DE TÉRMINOS DE REFERENCIA PARA LA INSTALACIÓN DE PUENTES MODULARES A PANEL EN LA RED VIAL NACIONAL PE-3SF, UBICADOS EN LA REGIÓN APURÍMAC, MEMORANDUM N° 355 –2021-MTC/20.10, CUADRO COMPARATIVO DE COTIZACIONES - SERVICIOS N° 047-2021-MTC/20.2.1.VAQC, MEMORANDUM Nº -00926 -2021-MTC/20.2, INFORME N° 2020 - 2021-MTC/20.4, CERT DE CREDITO PPTAL.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VEINTICINCO (25) DIAS CALENDARIO EL CUAL INICIA AL DIA SIGUIENTE DE LA CONFIRMACION Y RECEPCION DE LA ORDEN DE SERVICIO.   FORMA DE PAGO : SE EFECTUARA EN UNA (01) ARMADA DE ACUERDO A LO INDICADO EN EL NUMERAL QUINCE (15) DE LOS TERMINOS DE REFERENCIA.   CERTIFICADO SIAF N° : 2404  SECUENCIA SIAF N° : 2  EXP.N° : I-08978-2021/SEDCEN</t>
  </si>
  <si>
    <t>10096995275 ZAVALA MANGA JOSE LUIS</t>
  </si>
  <si>
    <t>"SERVICIO DE SUPERVISIÓN, SEGUIMIENTO Y MONITOREO, PARA LA ADQUISICIÓN DE INMUEBLES AFECTADOS POR EL DERECHO DE VÍA, DEL PROYECTO: REHABILITACIÓN Y MEJORAMIENTO DE LA CARRETERA PATAHUASI - YAURI - SICUANI; TRAMO: COLPAHUAYCO - LANGUI.", INFORME N 5804-2021-MTC/20.4, MEMORANDUM N 3524-2021-MTC/20.2, MEMORANDUM N 9748-2021-MTC/20.11, MEMORANDUM N 1755-2021-MTC/20.5, CUADRO COMPARATIVO DE COTIZACIONES - SERVICIOS N° 034-2021-MTC/20.2.1.AKC, CERT DE CREDITO PPTAL, SEGUN LOS TERMINOS DE REFERENCIAS.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CINCUENTA (50) DIAS CALENDARIO COMO MAXIMO, CONTADOS A PARTIR DEL DIA SIGUIENTE DE LA CONFIRMACION Y RECEPCION DE LA ORDEN DE SERVICIO.   1ER INF. COMO MÁXIMO A LOS 30 DÍAS CALENDARIO DE INICIADO EL SERVICIO COMO MÁXIMO  2DO INF. COMO MÁXIMO A LOS 50 DÍAS CALENDARIO DE INICIADO EL SERVICIO COMO MÁXIMO   FORMA DE PAGO : SE EFECTUARA EN DOS (02) ARMADAS DE ACUERDO A LO INDICADO EN EL NUMERAL ONCE (11) DE LOS TERMINOS DE REFERENCIA.  CERTIFICADO SIAF N° : 4448  SECUENCIA SIAF N° : 2  EXP.N° : I?036069?2021</t>
  </si>
  <si>
    <t>10024344105 WILCHEZ VENEGAS REYNAN</t>
  </si>
  <si>
    <t>SERVICIO ESPECIALIZADO EN LA ELABORACIÓN DE UN DIAGNOSTICO Y LINEA BASE PARA LA ARTICULACIÓN DE LAS UNIDADES ZONALES PARA LA SECRETARIA TÉCNICA, MEMORANDUM N°16-2021-MTC/20.7, CUADRO COMPARATIVO DE COTIZACIONES - SERVICIOS N° 0001-2021-MTC/20.2.4 VHRG, MEMORANDUM Nº -00047 -2021-MTC/20.2, INFORME N° 043 - 2021-MTC/20.4,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729-2020-MRTC/20.   PLAZO DE EJECUCION : NOVENTA (90) DIAS CALENDARIO EL CUAL INICIA AL DIA SIGUIENTE DE LA CONFIRMACION Y RECEPCION DE LA ORDEN DE SERVICIO.   1ER INF. A LOS TREINTA (30) DIAS DEL INICIO DEL SERVICIO  2DO INF. A LOS SESENTA (60) DIAS DEL INICIO DEL SERVICIO  3ERO INF. A LOS NOVENTA (90) DIAS DEL INICIO DEL SERVICIO   FORMA DE PAGO : SE EFECTUARA EN TRES (03) ARMADAS IGUALES DE ACUERDO A LO INDICADO EN EL NUMERAL ONCE (11) DE LOS TERMINOS DE REFERENCIA.   CERTIFICADO SIAF N° : 91  SECUENCIA SIAF N° : 02  EXP.N° : I-00085-2021/SEDCEN</t>
  </si>
  <si>
    <t>10401294347 YANAC REYES EDWIN MOISES</t>
  </si>
  <si>
    <t>SERVICIO DE ASISTENCIA LOGISTICA PARA LA REVISION Y GESTION DE LAS CONTRATACIONES DE BIENES Y/O SERVICIOS PARA LA COORDINACIÓN DE ADQUISICIONES DEL ÁREA DE LOGÍSTICA, MEMO N° 031-2021-MTC/20.2.1, CUADRO COMPARATIVO DE COTIZACIONES - SERVICIOS Nº 002-2021-MTC/20.2.1.MAEG, MEMO-053-2021-MTC/20.2, INF-059-2021-MTC/20.4, CERT DE CREDITO PPTAL, SEGÚN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729-2020-MRTC/20.   PLAZO DE EJECUCION: CIENTO CUARENTA (140) DIAS CALENDARIO EL CUAL INICIA AL DIA SIGUIENTE DE LA CONFIRMACION Y RECEPCION DE LA ORDEN DE SERVICIO.  FORMA DE PAGO: SE EFECTUARA EN CINCO (05) ARMADAS IGUALES DE ACUERDO A LO INDICADO EN EL NUMERAL ONCE (11) DE LOS TERMINOS DE REFERENCIA.   CERTIFICADO SIAF N°: 102  SECUENCIA SIAF N° : 02  EXP.N°: I-000317-2021/SEDCEN</t>
  </si>
  <si>
    <t>SERVICIO PARA EL CONTROL Y SISTEMATIZACIÒN DE ACTIVOS FIJOS (INMUEBLES) DE PROVIAS NACIONAL PARA LA COORDINACIÓN DE CONTROL PATRIMONIAL DE LOGÍSTICA, MEMO Nº 70 -2021-MTC/20.2.1, CUADRO COMPARATIVO DE COTIZACIONES - SERVICIOS Nº 004-2021-MTC/20.2.1.JMMM, MEMO Nº 081 -2021-MTC/20.2, INFORME N° 064 - 2021-MTC/20.4,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729-2020-MRTC/20.   PLAZO DE EJECUCION : CIENTO SESENTA (170) DIAS CALENDARIO EL CUAL INICIA AL DIA SIGUIENTE DE LA CONFIRMACION Y RECEPCION DE LA ORDEN DE SERVICIO.  1ER INF. A LOS VEINTE (20) DIAS DEL INICIO DEL SERVICIO  2DO INF. A LOS CINCUENTA (50) DIAS DEL INICIO DEL SERVICIO  3ERO INF. A LOS OCHENTA (80) DIAS DEL INICIO DEL SERVICIO  4TO INF. A LOS CIENTO DIEZ (110) DIAS DEL INICIO DEL SERVICIO  5TO INF. A LOS CIENTO CUARENTA (140) DIAS DEL INICIO DEL SERVICIO  6TO INF. A LOS CIENTO SETENTA (170) DIAS DEL INICIO DEL SERVICIO   FORMA DE PAGO : SE EFECTUARA EN SEIS (06) ARMADAS IGUALES DE ACUERDO A LO INDICADO EN EL NUMERAL ONCE (11) DE LOS TERMINOS DE REFERENCIA.   CERTIFICADO SIAF N° : 107  SECUENCIA SIAF N° : 02  EXP.N° : I-00646-2021/SEDCEN</t>
  </si>
  <si>
    <t>10448011271 FRIAS TIRADO FRANCISCO PEDRO</t>
  </si>
  <si>
    <t>SERVICIO ESPECIALIZADO PARA EL SANEAMIENTO VEHICULAR DE LOS BIENES PATRIMONIALES (EQUIPOS MECÁNICOS), GESTION DE LOS DOCUMENTOS INTERNOS ANTE SUNARP, REVISIÓN Y ACTUALIZACIÓN DE EQUIPOS MECANICOS EN EL SISTEMA SIGAMEF Y SINABIP, MEMORANDUM Nº 029 -2021-MTC/20.2.1, CUADRO COMPARATIVO DE COTIZACIONES - SERVICIOS N° 010-2021-MTC/20.2.1.JMMM, MEMO Nº 077 -2021-MTC/20.2, INFORME N° 067 - 2021-MTC/20.4,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CIENTO CUARENTA (140) DIAS CALENDARIO EL CUAL INICIA AL DIA SIGUIENTE DE LA CONFIRMACION Y RECEPCION DE LA ORDEN DE SERVICIO.   1ER INF. A LOS VEINTE (20) DIAS DEL INICIO DEL SERVICIO  2DO INF. A LOS CINCUENTA (50) DIAS DEL INICIO DEL SERVICIO  3ERO INF. A LOS OCHENTA (80) DIAS DEL INICIO DEL SERVICIO  4TO INF. A LOS CIENTO DIEZ (110) DIAS DEL INICIO DEL SERVICIO  5TO INF. A LOS CIENTO CUARENTA (140) DIAS DEL INICIO DEL SERVICIO   FORMA DE PAGO : SE EFECTUARA EN CINCO (05) ARMADAS IGUALES DE ACUERDO A LO INDICADO EN EL NUMERAL ONCE (11) DE LOS TERMINOS DE REFERENCIA.   CERTIFICADO SIAF N° : 111  SECUENCIA SIAF N° : 02  EXP.N° : I-00274-2021/SEDCEN</t>
  </si>
  <si>
    <t>SERVICIO DE ASISTENCIA TECNICA EN CONTRATACIONES CON EL ESTADO MENORES O IGUALES A 8 UIT DE BIENES Y SERVICIOS PARA EL AREA DE LOGISTICA DE PROVIAS NACIONAL, MEMORANDUM N° 32 -2021-MTC/20.2.1, CUADRO COMPARATIVO DE COTIZACIONES - SERVICIOS N° 001-2021-MTC/20.2.1.JMMM, MEMORANDUM Nº 073 -2021-MTC/20.2, INFORME N° 086 -2021-MTC/20.4, CPP, SEGÚN LOS TDR.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729-2020-MRTC/20.  PLAZO DE EJECUCION: CIENTO CUARENTA (140) DÍAS CALENDARIOS, CONTABILIZADOS A PARTIR DEL DÍA SIGUIENTE DE LA CONFIRMACIÓN DE LA RECEPCIÓN DE LA ORDEN DE SERVICIO HASTA LA CONFORMIDAD DE LA ÚLTIMA PRESTACIÓN Y PAGO.  FORMA DE PAGO: SE EFECTUARA EN CINCO (05) ARMADAS IGUALES DE ACUERDO A LO INDICADO EN EL NUMERAL ONCE (11) DE LOS TERMINOS DE REFERENCIA.  CERTIFICADO SIAF N°: 114  SECUENCIA SIAF N° : 02  EXP.N°: I-000319-2021/SEDCEN</t>
  </si>
  <si>
    <t>SERVICIO DE ASISTENCIA, GESTION Y TRAMITE DE CONTRATACIONES DE BIENES Y SERVICIOS DE MONTOS MENORES O IGUALES A 8 UIT PARA LA COORDINACIÓN DE ADQUISICIONES, MEMORANDUM N° 037-2021-MTC/20.2.1, CUADRO COMPARATIVO DE COTIZACIONES - SERVICIOS N° 004-2021-MTC/20.2.1.MAEG, MEMORANDUM Nº 062 -2021-MTC/20.2, INFORME N° 080 -2021-MTC/20.4, CPP, SEGÚN LOS TDR.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729-2020-MRTC/20.  PLAZO DE EJECUCION: CIENTO CUARENTA (140) DÍAS CALENDARIOS, CONTABILIZADOS A PARTIR DEL DÍA SIGUIENTE DE LA CONFIRMACIÓN DE LA RECEPCIÓN DE LA ORDEN DE SERVICIO HASTA LA CONFORMIDAD DE LA ÚLTIMA PRESTACIÓN Y PAGO.  FORMA DE PAGO: SE EFECTUARA EN CINCO (05) ARMADAS IGUALES DE ACUERDO A LO INDICADO EN EL NUMERAL ONCE (11) DE LOS TERMINOS DE REFERENCIA.  CERTIFICADO SIAF N°: 120  SECUENCIA SIAF N° : 02  EXP.N°: I-000324-2021/SEDCEN</t>
  </si>
  <si>
    <t>SERVICIO DE ASISTENCIA Y MONITOREO LEGAL DE LOS ACTOS PREPARATORIOS DE LA CONTRATACIONES PUBLICAS GESTIONADAS POR EL AREA DE LOGISTICA, MEMORÁNDUM Nº 074-2021-MTC/20.2.1, CUADRO COMPARATIVO DE COTIZACIONES - SERVICIOS N°004-2021-MTC/20.2.1 WMG, MEMORANDUM Nº -00099 -2021-MTC/20.2, INFORME N° 090 -2021-MTC/20.4,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CIENTO SETENTA (170) DIAS CALENDARIO EL CUAL INICIA AL DIA SIGUIENTE DE LA CONFIRMACION Y RECEPCION DE LA ORDEN DE SERVICIO.   1ER INF. A LOS VEINTE (20) DIAS DEL INICIO DEL SERVICIO  2DO INF. A LOS CINCUENTA (50) DIAS DEL INICIO DEL SERVICIO  3ERO INF. A LOS OCHENTA (80) DIAS DEL INICIO DEL SERVICIO  4TO INF. A LOS CIENTO DIEZ (110) DIAS DEL INICIO DEL SERVICIO  5TO INF. A LOS CIENTO CUARENTA (140) DIAS DEL INICIO DEL SERVICIO  6TO INF. A LOS CIENTO SETENTA (170) DIAS DEL INICIO DEL SERVICIO   FORMA DE PAGO : SE EFECTUARA EN SEIS (06) ARMADAS IGUALES DE ACUERDO A LO INDICADO EN EL NUMERAL ONCE (11) DE LOS TERMINOS DE REFERENCIA.   CERTIFICADO SIAF N° : 138  SECUENCIA SIAF N° : 2  EXP.N° : I-00802-2021/SEDCEN</t>
  </si>
  <si>
    <t>10474730200 CERON SALDAÑA SANTIAGO</t>
  </si>
  <si>
    <t>SERVICIO TÉCNICO PARA EL SANEAMIENTO PATRIMONIAL Y CONTABLE DE LOS RESULTADOS DE INVENTARIOS, GESTIÓN PATRIMONIAL PARA BAJAS Y ALTAS, DISPOSICIÓN FINAL Y ACTOS DE ADMINISTRACIÓN DE LOS BIENES MUEBLES DE PROVIAS NACIONAL, MEMORANDUM Nº67-2021-MTC/20.2.1, CUADRO COMPARATIVO DE COTIZACIONES SERVICIOS N°03-2021-MTC/20.2.1.JMMM, MEMORANDUM Nº65 -2021-MTC/20.2, INFORME N°75-2021-MTC/20.4, CPP, SEGÚN LOS TDR.  RD N°006-2021-MTC/20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N°729-2020-MRTC/20.  PLAZO DE EJECUCION: CIENTO SETENTA (170) DÍAS CALENDARIOS, CONTABILIZADOS A PARTIR DEL DÍA SIGUIENTE DE LA CONFIRMACIÓN DE LA RECEPCIÓN DE LA ORDEN DE SERVICIO HASTA LA CONFORMIDAD DE LA ÚLTIMA PRESTACIÓN Y PAGO.  FORMA DE PAGO: SE EFECTUARA EN SEIS (06) ARMADAS IGUALES DE ACUERDO A LO INDICADO EN EL NUMERAL ONCE (11) DE LOS TDR.  CERTIFICADO SIAF N°: 126  SECUENCIA SIAF N° : 02  EXP.N°: I-000647-2021/SEDCEN</t>
  </si>
  <si>
    <t>10044343717 VELAZCO MADUEÑO RUBY MAGDALENA</t>
  </si>
  <si>
    <t>SERVICIO DE APOYO PARA EL SEGUIMIENTO Y ELABORACION DE INFORMACION PRESUPUESTAL CORRESPONDIENTE AL GASTO DE LOS PROYECTOS DE INVERSIÓN Y CONSERVACION, MEMORANDUM Nº 001 - 2021-MTC/20.2.2, CUADRO COMPARATIVO DE COTIZACIONES - SERVICIOS N°00011-2021-MTC/20.2.1 AHV, MEMORANDUM Nº -00097 -2021-MTC/20.2, INFORME N° 099 -2021-MTC/20.4, CERT DE CREDITO PPTAL, SEGUN LOS TERMNOS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CIENTO SETENTA (170) DIAS CALENDARIO EL CUAL INICIA AL DIA SIGUIENTE DE LA CONFIRMACION Y RECEPCION DE LA ORDEN DE SERVICIO.   1ER INF. A LOS VEINTE (20) DIAS DEL INICIO DEL SERVICIO  2DO INF. A LOS CINCUENTA(50) DIAS DEL INICIO DEL SERVICIO  3ERO INF. A LOS OCHENTA (80) DIAS DEL INICIO DEL SERVICIO  4TO INF. A LOS CIENTO DIEZ (110) DIAS DEL INICIO DEL SERVICIO  5TO INF. A LOS CIENTO CUARENTA (140) DIAS DEL INICIO DEL SERVICIO  6TO INF. A LOS CIENTO SETENTA (170) DIAS DEL INICIO DEL SERVICIO   FORMA DE PAGO : SE EFECTUARA EN SEIS (06) ARMADAS DE ACUERDO A LO INDICADO EN EL NUMERAL ONCE (11) DE LOS TERMINOS DE REFERENCIA.   1ER PAGO: SE CANCELARA EL 17% DEL MONTO TOTAL DEL SERVICIO  2DO PAGO: SE CANCELARA EL 17% DEL MONTO TOTAL DEL SERVICIO  3ERO PAGO: SE CANCELARA EL 17% DEL MONTO TOTAL DEL SERVICIO  4TO PAGO: SE CANCELARA EL 17% DEL MONTO TOTAL DEL SERVICIO  5TO PAGO: SE CANCELARA EL 16% DEL MONTO TOTAL DEL SERVICIO  6TO PAGO: SE CANCELARA EL 16% DEL MONTO TOTAL DEL SERVICIO   CERTIFICADO SIAF N° : 154  SECUENCIA SIAF N° : 2  EXP.N° : I-00520-2021/SEDCEN</t>
  </si>
  <si>
    <t>10452231587 OBLITAS CABRERA WALTER RAYMUNDO</t>
  </si>
  <si>
    <t>SERVICIO PARA EVALUACION TECNICA DE EXPEDIENTES PARA AUTORIZACION DEL USO DE DERECHO DE VIA A CARGO DE LA SUBDIRECCION DE OPERACIONES, MEMORANDUM Nº 011 -2021-MTC/20.13.2, CUADRO COMPARATIVO DE COTIZACIONES - SERVICIOS N° 0001-2021-MTC/20.2.1.AHV, MEMORANDUM Nº -00088-2021-MTC/20.2, INFORME N° 071 -2021-MTC/20.4, CERT DE CREDITO PPTAL, SEGÚN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729-2020-MRTC/20.  PLAZO DE EJECUCION: CIENTO CUARENTA (140) DÍAS CALENDARIO, EL MISMO QUE INICIARA AL DÍA SIGUIENTE DE NOTIFICADA Y CONFIRMADA LA RECEPCIÓN DE LA ORDEN DE SERVICIO, HASTA LA CONFORMIDAD DE LA ÚLTIMA PRESTACIÓN Y PAGO.  FORMA DE PAGO: SE EFECTUARA EN CINCO (05) ARMADAS DE ACUERDO A LO INDICADO EN EL NUMERAL ONCE (11) DE LOS TERMINOS DE REFERENCIA.  CERTIFICADO SIAF N°: 130  SECUENCIA SIAF N° : 02  EXP.N°: I-000223-2021/SEDCEN</t>
  </si>
  <si>
    <t>10471092512 CUZCANO ALFARO LESLY KARINA</t>
  </si>
  <si>
    <t>SERVICIO PARA EVALUACION DE CARACTERISTICAS TECNICAS PARA OTORGAR AUTORIZACIONES A VEHICULOS POR CONFIGURACION  ESPECIAL Y/O MERCANCIAS ESPECIALES, MEMORÁNDUM Nº 009-2021-MTC/20.13.2, CUADRO COMPARATIVO DE COTIZACIONES - SERVICIOS N°006-2021-MTC/20.2.1 WMG, MEMORANDUM Nº-00106-2021-MTC/20.2, INFORME N° 096 -2021-MTC/20.4,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CIENTO DIEZ (110) DIAS CALENDARIO EL CUAL INICIA AL DIA SIGUIENTE DE LA CONFIRMACION Y RECEPCION DE LA ORDEN DE SERVICIO.   1ER INF. A LOS VEINTE (20) DIAS DEL INICIO DEL SERVICIO  2DO INF. A LOS CINCUENTA (50) DIAS DEL INICIO DEL SERVICIO  3ERO INF. A LOS OCHENTA (80) DIAS DEL INICIO DEL SERVICIO  4TO INF. A LOS CIENTO DIEZ (110) DIAS DEL INICIO DEL SERVICIO   FORMA DE PAGO : SE EFECTUARA EN CUATRO (04) ARMADAS IGUALES DE ACUERDO A LO INDICADO EN EL NUMERAL ONCE (11) DE LOS TERMINOS DE REFERENCIA.   CERTIFICADO SIAF N° : 141  SECUENCIA SIAF N° : 02  EXP.N° : I-00221-2021/SEDCEN</t>
  </si>
  <si>
    <t>CONTRATACION DEL SERVICIO PARA EVALUACION TECNICA DE INFORMES DE INFRAESTRUCTURA DE PUENTES PARA LA CIRCULACION DEL TRANSPORTE DE MERCANCIAS ESPECIALES, MEMORANDUM Nº 014 -2021-MTC/20.13.2, CUADRO COMPARATIVO DE COTIZACIONES - SERVICIOS N° 009-2021-MTC/20.2.1.MAEG, MEMORANDUM Nº 00071 -2021-MTC/20.2, INFORME N° 077 - 2021-MTC/20.4, CERT DE CREDITO PPTAL, SEGÚN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729-2020-MRTC/20.  PLAZO DE EJECUCION: CIENTO CUARENTA (140) DÍAS CALENDARIO, EL MISMO QUE INICIARA AL DÍA SIGUIENTE DE NOTIFICADA Y CONFIRMADA LA RECEPCIÓN DE LA ORDEN DE SERVICIO, HASTA LA CONFORMIDAD DE LA ÚLTIMA PRESTACIÓN Y PAGO.  FORMA DE PAGO: SE EFECTUARA EN CINCO (05) ARMADAS DE ACUERDO A LO INDICADO EN EL NUMERAL ONCE (11) DE LOS TERMINOS DE REFERENCIA.  CERTIFICADO SIAF N°: 124  SECUENCIA SIAF N° : 02  EXP.N°: I-000227-2021/SEDCEN</t>
  </si>
  <si>
    <t>10470436161 MENDOZA HERNANDEZ CRISTIAN MANUEL</t>
  </si>
  <si>
    <t>SERVICIO DE FISCALIZACION POSTERIOR EFECTUADAS A LA OFERTADAS GANADORAS DE PROCEDIMIENTOS DE SELECCIÓN Y ATENCION A LAS SOLICITUDES DE FISCALIZACION POSTERIOR REALIZADAS POR LAS ENTIDADES PUBLICAS, MEMORÁNDUM Nº 060-2020-MTC/20.2.1, CUADRO COMPARATIVO DE COTIZACIONES - SERVICIOS N° 003-2021-MTC/20.2.1.ODSC, MEMORANDUM Nº 075 -2021-MTC/20.2, INFORME N° 069 - 2021-MTC/20.4, CERT DE CREDITO PPTAL, SEGÚN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729-2020-MRTC/20.  PLAZO DE EJECUCION: CIENTO SETENTA (170) DÍAS CALENDARIOS, CONTABILIZADOS A PARTIR DEL DÍA SIGUIENTE DE LA CONFIRMACIÓN DE LA RECEPCIÓN DE LA ORDEN DE SERVICIO HASTA LA CONFORMIDAD DE LA ÚLTIMA PRESTACIÓN Y PAGO.  FORMA DE PAGO: SE EFECTUARA EN SEIS (06) ARMADAS IGUALES DE ACUERDO A LO INDICADO EN EL NUMERAL ONCE (11) DE LOS TERMINOS DE REFERENCIA.  CERTIFICADO SIAF N°: 113  SECUENCIA SIAF N° : 02  EXP.N°: I-000640-2021/SEDCEN</t>
  </si>
  <si>
    <t>10761230676 RUIZ HUANCA PATRICIA ABIGAIL</t>
  </si>
  <si>
    <t>CONTRATACION DEL SERVICIO DE ASISTENCIA TECNICA EN FORMULACION DE PROYECTOS DE INVERSION A CARGO DE LA SUBDIRECCION DE OPERACIONES EN EL MARCO DEL INVIERTE.PE, MEMORANDUM Nº 016-2021-MTC/20.13.2, CUADRO COMPARATIVO DE COTIZACIONES - SERVICIOS N° 003-2021-MTC/20.2.1.AHV, MEMORANDUM Nº 060 -2021-MTC/20.2, INFORME N°79-2021-MTC/20.4, CERT DE CREDITO PPTAL, SEGÚN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729-2020-MRTC/20.  PLAZO DE EJECUCION: OCHENTA (80) DÍAS CALENDARIO, EL MISMO QUE INICIARA AL DÍA SIGUIENTE DE NOTIFICADA Y CONFIRMADA LA RECEPCIÓN DE LA ORDEN DE SERVICIO, HASTA LA CONFORMIDAD DE LA ÚLTIMA PRESTACIÓN Y PAGO.  FORMA DE PAGO: SE EFECTUARA EN TRES (03) ARMADAS DE ACUERDO A LO INDICADO EN EL NUMERAL ONCE (11) DE LOS TERMINOS DE REFERENCIA.  CERTIFICADO SIAF N°: 122  SECUENCIA SIAF N° : 02  EXP.N°: I-000230-2021/SEDCEN</t>
  </si>
  <si>
    <t>CONTRATACION DEL SERVICIO DE SOPORTE TECNICO EN SISTEMAS INFORMATICOS A CARGO DE LA COORDINACION DE OPERACIONES E INVERSIONES DE LA SUBDIRECCION DE OPERACIONES, MEMORANDUM Nº 019 -2021-MTC/20.13.2, CUADRO COMPARATIVO DE COTIZACIONES - SERVICIOS N° 008-2021-MTC/20.2.1.DFR, MEMORANDUM Nº -00087-2021-MTC/20.2, INFORME N° 072 -2021-MTC/20.4, CERT DE CREDITO PPTAL, SEGÚN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729-2020-MRTC/20.  PLAZO DE EJECUCION: CIENTO DIEZ (110) DÍAS CALENDARIO, EL CUAL INICIARÁ AL DÍA SIGUIENTE DE LA CONFIRMACIÓN DE LA RECEPCIÓN DE LA ORDEN DE SERVICIO, HASTA LA CONFORMIDAD DE LA ÚLTIMA PRESTACIÓN Y PAGO.  FORMA DE PAGO: SE EFECTUARA EN CUATRO (04) ARMADAS DE ACUERDO A LO INDICADO EN EL NUMERAL ONCE (11) DE LOS TERMINOS DE REFERENCIA.  CERTIFICADO SIAF N°: 129  SECUENCIA SIAF N° : 02  EXP.N°: I-000233-2021/SEDCEN</t>
  </si>
  <si>
    <t>SERVICIO DE ASISTENCIA TECNICA PARA EL SEGUIMIENTO Y CONTROL DE LOS SERVICIOS ELECTROMECANICOS PARA LA COORDINACION DE SERVICIOS DE PROVIAS NACIONAL DEL AREA DE LOGISTICA, MEMO Nº 19 -2021-MTC/20.2.1, CUADRO COMPARATIVO DE COTIZACIONES - SERVICIOS N° 008-2021-MTC/20.2.1.MAEG, MEMORANDUM Nº-00141-2021-MTC/20.2, INFORME N° 124 - 2021-MTC/20.4,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CIENTO CUARENTA (140) DIAS CALENDARIO EL CUAL INICIA AL DIA SIGUIENTE DE LA CONFIRMACION Y RECEPCION DE LA ORDEN DE SERVICIO.   1ER INF. A LOS VEINTE (20) DIAS DEL INICIO DEL SERVICIO  2DO INF. A LOS CINCUENTA (50) DIAS DEL INICIO DEL SERVICIO  3ERO INF. A LOS OCHENTA (80) DIAS DEL INICIO DEL SERVICIO  4TO INF. A LOS CIENTO DIEZ (110) DIAS DEL INICIO DEL SERVICIO  5TO INF. A LOS CIENTO CUARENTA (140) DIAS DEL INICIO DEL SERVICIO   FORMA DE PAGO : SE EFECTUARA EN CINCO (05) ARMADAS IGUALES DE ACUERDO A LO INDICADO EN EL NUMERAL ONCE (11) DE LOS TERMINOS DE REFERENCIA.   CERTIFICADO SIAF N° : 174  SECUENCIA SIAF N° : 02  EXP.N° : I-0099-2021/SEDCEN</t>
  </si>
  <si>
    <t>SERVICIO PARA REALIZAR LA FISCALIZACION POSTERIOR DE LAS CONTRATACIONES DERIVADAS DEL DECRETO LEGISLATIVO 1192 Y CONTRATACIONES MENORES A 8 UIT, MEMORANDUM NO. 009 - 2021-MTC/20.13, CUADRO COMPARATIVO DE COTIZACIONES - SERVICIOS N° 022-2021-MTC/20.2.1.MAEG, MEMORANDUM Nº -00176 -2021-MTC/20.2, INFORME N° 154 - 2021-MTC/20.4,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CIENTO SETENTA (170) DÍAS CALENDARIOS, CONTABILIZADOS A PARTIR DEL DÍA SIGUIENTE DE LA CONFIRMACIÓN DE LA RECEPCIÓN DE LA ORDEN DE SERVICIO HASTA LA CONFORMIDAD DE LA ÚLTIMA PRESTACIÓN Y PAGO.  FORMA DE PAGO: SE EFECTUARA EN SEIS (06) ARMADAS IGUALES DE ACUERDO A LO INDICADO EN EL NUMERAL ONCE (11) DE LOS TERMINOS DE REFERENCIA.  CERTIFICADO SIAF N°: 248  SECUENCIA SIAF N° : 02  EXP.N°: I-000897-2021/SEDCEN</t>
  </si>
  <si>
    <t>10466510411 TORRES MARTINEZ CARLA MARIANELLA</t>
  </si>
  <si>
    <t>CONTRATACIÓN DEL SERVICIO ESPECIALIZADO EN EVALUACIÓN LEGAL PARA LOS PROCESOS ARBITRALES Y CONCILIATORIOS DE LA SUBDIRECCIÓN DE CONSERVACIÓN, MEMORANDUM NO. 006 - 2021-MTC/20.13, CUADRO COMPARATIVO DE COTIZACIONES - SERVICIOS N° 020-2021-MTC/20.2.1.JMMM, MEMORANDUM Nº -00142 -2021-MTC/20.2, INFORME N° 113 -2021-MTC/20.4,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OCHENTA (80) DÍAS CALENDARIO, EL CUAL INICIARÁ AL DÍA SIGUIENTE DE LA CONFIRMACIÓN DE LA RECEPCIÓN DE LA ORDEN DE SERVICIO.  FORMA DE PAGO: SE EFECTUARA EN TRES (03) ARMADAS DE ACUERDO A LO INDICADO EN EL NUMERAL ONCE (11) DE LOS TERMINOS DE REFERENCIA.  CERTIFICADO SIAF N°: 150  SECUENCIA SIAF N° : 02  EXP.N°: I-000145-2021/SEDCEN</t>
  </si>
  <si>
    <t>10466254679 FREITAS CABANILLAS RODRIGO ANDRES</t>
  </si>
  <si>
    <t>CONTRATACION DEL SERVICIO ESPECIALIZADO EN ASUNTOS LEGALES PARA LA GESTIÓN Y EVALUACION DE LOS CONTRATOS DE CONSERVACIÓN VIAL A CARGO DE LA SUBDIRECCION DE CONSERVACION, MEMORANDUM NO. 007 - 2021-MTC/20.13, CUADRO COMPARATIVO DE COTIZACIONES - SERVICIOS N° 019-2021-MTC/20.2.1.JMMM, MEMORANDUM Nº-00143 -2021-MTC/20.2, INFORME N° 112 - 2021-MTC/20.4,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OCHENTA (80) DÍAS CALENDARIO, EL CUAL INICIARÁ AL DÍA SIGUIENTE DE LA CONFIRMACIÓN DE LA RECEPCIÓN DE LA ORDEN DE SERVICIO.  FORMA DE PAGO: SE EFECTUARA EN TRES (03) ARMADAS DE ACUERDO A LO INDICADO EN EL NUMERAL ONCE (11) DE LOS TERMINOS DE REFERENCIA.  CERTIFICADO SIAF N°: 149  SECUENCIA SIAF N° : 02  EXP.N°: I-000153-2021/SEDCEN</t>
  </si>
  <si>
    <t>10108137202 VARGAS PACHECO CESAR RAUL</t>
  </si>
  <si>
    <t>SERVICIO DE UN ESPECIALISTA PARA LA ELABORACION Y MONITOREO AL CUMPLIMIENTO DE LOS PLANES DE ACCION DEL SISTEMA DE CONTROL INTERNO PARA LA SECRETARIA TECNICA, MEMORÁNDUM Nº 057 -2020-MTC/20.7, CUADRO COMPARATIVO DE COTIZACIONES - SERVICIOS N° 015-2021-MTC/20.2.1.ODSC, MEMORANDUM Nº -00231 -2021-MTC/20.2, INFORME N° 194 -2021-MTC/20.4,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CINETO CUARENTA (140) DÍAS CALENDARIOS, EL CUAL INICIARÁ AL DÍA SIGUIENTE DE LA CONFIRMACIÓN DE LA RECEPCIÓN DE LA ORDEN DE SERVICIO.  FORMA DE PAGO: SE EFECTUARA EN CINCO (05) ARMADAS IGUALES DE ACUERDO A LO INDICADO EN EL NUMERAL ONCE (11) DE LOS TERMINOS DE REFERENCIA.  CERTIFICADO SIAF N°: 355  SECUENCIA SIAF N° : 02  EXP.N°: I-001492-2021/SEDCEN</t>
  </si>
  <si>
    <t>10472442690 DIAZ BANDA INGLI LUZ KATHERINE</t>
  </si>
  <si>
    <t>6º ENTREG.,SERV.ASISTENCIA EN GESTION DE PROCESOS DE CONTRATACION A CARGO DE LA DIREC.DE OBRAS</t>
  </si>
  <si>
    <t>10719741768 ZAMORA TOBALA ANGGIE</t>
  </si>
  <si>
    <t>SERVICIO ESPECIALIZADO LEGAL A CARGO DE LA DIRECCIÓN DE OBRAS, MEMORANDUM Nº 077 -2021-MTC/20.9, CUADRO COMPARATIVO DE COTIZACIONES - SERVICIOS N° 010-2021-MTC/20.2.1.AHV, MEMORANDUM Nº -00104 -2021-MTC/20.2, INFORME N° 220 -2021-MTC/20.4,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NOVENTA (90) DÍAS CALENDARIOS COMO MÁXIMO, CONTABILIZADOS A PARTIR DEL DÍA SIGUIENTE DE CONFIRMADA LA RECEPCIÓN DE LA ORDEN DEL SERVICIO.  FORMA DE PAGO: SE EFECTUARA EN TRES (03) ARMADAS IGUALES DE ACUERDO A LO INDICADO EN EL NUMERAL DIEZ (10) DE LOS TERMINOS DE REFERENCIA.  CERTIFICADO SIAF N°: 473  SECUENCIA SIAF N° : 02  EXP.N°: I-000733-2021/SEDCEN</t>
  </si>
  <si>
    <t>SERVICIO ESPECIALIZADO LEGAL PARA PROCESOS ARBITRALES A CARGO DE LA DIRECCIÓN DE OBRAS, MEMORÁNDUM N° 181 -2021-MTC/20.9, CUADRO COMPARATIVO DE COTIZACIONES - SERVICIOS Nº 0032-2021-MTC/20.2.1.JMMM, MEMORANDUM Nº 253 -2021-MTC/20.2 , INFORME N° 212 - 2021-MTC/20.4,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NOVENTA (90) DIAS CALENDARIO EL CUAL INICIA AL DIA SIGUIENTE DE LA CONFIRMACION Y RECEPCION DE LA ORDEN DE SERVICIO.   1ER INF. A LOS TREINTA (30) DIAS DEL INICIO DEL SERVICIO  2DO INF. A LOS SESENTA (60) DIAS DEL INICIO DEL SERVICIO  3ERO INF. A LOS NOVENTA (90) DIAS DEL INICIO DEL SERVICIO   FORMA DE PAGO : SE EFECTUARA EN TRES (03) ARMADAS IGUALES DE ACUERDO A LO INDICADO EN EL NUMERAL ONCE (11) DE LOS TERMINOS DE REFERENCIA.   CERTIFICADO SIAF N° : 483  SECUENCIA SIAF N° : 2  EXP.N° : I-01411-2021/SEDCEN</t>
  </si>
  <si>
    <t>SERVICIO DE GESTIÓN DE CALIDAD EN LOS SERVICIOS TI DE LAS ÁREAS DE LA OFICINA DE TECNOLOGÍAS DE LA INFORMACIÓN, MEMORANDUM Nº 0009-2021-MTC/20.6, CUADRO COMPARATIVO DE COTIZACIONES - SERVICIOS N° 013-2021-MTC/20.2.1.JCUD, MEMORANDUM Nº -00327 -2021-MTC/20.2, INFORME N° 363 -2021-MTC/20.4,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CIENTO DIEZ (110) DIAS CALENDARIO EL CUAL INICIA AL DIA SIGUIENTE DE LA CONFIRMACION Y RECEPCION DE LA ORDEN DE SERVICIO.  1ER INF. A LOS VEINTE (20) DIAS DEL INICIO DEL SERVICIO  2DO INF. A LOS CINCUENTA (50) DIAS DEL INICIO DEL SERVICIO  3ERO INF. A LOS OCHENTA (80) DIAS DEL INICIO DEL SERVICIO  4TO INF. A LOS CIENTO DIEZ (110) DIAS DEL INICIO DEL SERVICIO   FORMA DE PAGO : SE EFECTUARA EN CUATRO (04) ARMADAS DE ACUERDO A LO INDICADO EN EL NUMERAL ONCE (11) DE LOS TERMINOS DE REFERENCIA.   1ER PAGO: SE CANCELARA EL 22% DEL MONTO TOTAL DEL SERVICIO  2DO PAGO: SE CANCELARA EL 26% DEL MONTO TOTAL DEL SERVICIO  3ERO PAGO: SE CANCELARA EL 26% DEL MONTO TOTAL DEL SERVICIO  4TO PAGO: SE CANCELARA EL 26% DEL MONTO TOTAL DEL SERVICIO   CERTIFICADO SIAF N° : 713  SECUENCIA SIAF N° : 2  EXP.N° : I-01212-2021/SEDCEN</t>
  </si>
  <si>
    <t>SERVICIO DE ASISTENCIA TECNICA PARA REGISTRO EN LAPLATAFORMA DEL SEACE DE LAS CONTRATACIONES REALIZADAS EN EL MARCO DE LA DIRECTIVA N° 009-2018-MTC/01, MEMORANDUM Nº 025 -2021-MTC/20.11, CUADRO COMPARATIVO DE COTIZACIONES - SERVICIOS Nº 0037-2021-MTC/20.2.1.JMMM, MEMORANDUM Nº 00287 -2021-MTC/20.2, INFORME N° 326 -2021-MTC/20.4,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CIENTO CUARENTA (140) DIAS CALENDARIO EL CUAL INICIA AL DIA SIGUIENTE DE LA CONFIRMACION Y RECEPCION DE LA ORDEN DE SERVICIO.   1ER INF. A LOS VEINTE (20) DIAS DEL INICIO DEL SERVICIO  2DO INF. A LOS CINCUENTA (50) DIAS DEL INICIO DEL SERVICIO  3ERO INF. A LOS OCHENTA (80) DIAS DEL INICIO DEL SERVICIO  4TO INF. A LOS CIENTO DIEZ (110) DIAS DEL INICIO DEL SERVICIO  5TO INF. A LOS CIENTO CUARENTA (140) DIAS DEL INICIO DEL SERVICIO   FORMA DE PAGO : SE EFECTUARA EN CINCO (05) ARMADAS IGUALES DE ACUERDO A LO INDICADO EN EL NUMERAL ONCE (11) DE LOS TERMINOS DE REFERENCIA.   CERTIFICADO SIAF N° : 645  SECUENCIA SIAF N° : 2  EXP.N° : I-0366-2021/SEDCEN</t>
  </si>
  <si>
    <t>SERVICIO ESPECIALIZADO EN LIQUIDACIONES DE OBRA, A CARGO DE LA DIRECCION DE OBRAS, MEMORÁNDUM Nº 197 -2021-MTC/20.9, CUADRO COMPARATIVO DE COTIZACIONES - SERVICIOS N° 020-2021-MTC/20.2.1.ODSC, MEMORANDUM Nº -00288 -2021-MTC/20.2, INFORME N° 325 - 2021-MTC/20.4,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NOVENTA (90) DÍAS CALENDARIOS COMO MÁXIMO, CONTABILIZADOS A PARTIR DEL DÍA SIGUIENTE DE CONFIRMADA LA RECEPCIÓN DE LA ORDEN DEL SERVICIO.  FORMA DE PAGO: SE EFECTUARA EN TRES (03) ARMADAS IGUALES DE ACUERDO A LO INDICADO EN EL NUMERAL CATORCE (14) DE LOS TERMINOS DE REFERENCIA.  CERTIFICADO SIAF N°: 646  SECUENCIA SIAF N° : 02  EXP.N°: I-001489-2021/SEDCEN</t>
  </si>
  <si>
    <t>10077872782 ALONSO CAPCHA ANA MARIA</t>
  </si>
  <si>
    <t>SERVICIO DE ELABORACION DEL ESTUDIO DEL SISTEMA DE UTILIZACION EN MEDIA TENSION EN 22.9 KV, PARA ELECTRIFICAR LA UNIDAD DE PEAJE NASCA, INFORME N°14 - 2021-MTC/20.13.2.3, MEMORANDUM N° 601 -2021-MTC/20.13.2, INFORME N° 00055-2021-MTC/20.2.1.3; MEMORÁNDUM Nº 411-2021-MTC/20.13.2, INFORME Nº 1505 - 2021-MTC/20.4 CERT DE CREDITO PPTAL.   REFERENTE A LA ORDEN DE SERVICIO 464 CON FECHA 24/02/2020   CERTIFICADO SIAF N° : 1878  SECUENCIA SIAF N° : 04   EXP.N° : E-148462-2021/SEDCEN</t>
  </si>
  <si>
    <t>10424566671 ROJAS RAMOS RONALD FAVIO</t>
  </si>
  <si>
    <t>SERVICIO PARA ELABORACIÓN DE SETENTA Y CINCO (75) TASACIONES DE LOS INMUEBLES AFECTADOS POR EL DERECHO DE VÍA DE LA OBRA: MEJORAMIENTO DE LA CARRETERA HUÁNUCO - CONOCOCHA, SECTOR HUÁNUCO - LA UNIÓN - HUALLANCA, RUTA PE-3N, REGIÓN HUÁNUCO, TRAMO I, MEMORÁNDUM Nº 2243-2021-MTC/20.11., CUADRO COMPARATIVO DE COTIZACIONES - SERVICIOS N° 040-2021-MTC/20.2.1.ODSC, MEMORANDUM Nº - 01014 -2021-MTC/20.2, INFORME N° 1963 -2021-MTC/20.4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EL TIEMPO DE EJECUCIÓN DEL SERVICIO ES DE QUINCE (15) DÍAS CALENDARIO, CONTABILIZADOS DESDE EL DÍA SIGUIENTE DE RECEPCIONADA LA COMUNICACIÓN DE LA DIRECCIÓN DE DERECHO DE VÍA, CURSADA AL PROVEEDOR RESPECTO AL INICIO DEL SERVICIO. DICHA COMUNICACIÓN NO EXCEDERÁ LOS 05 DÍAS CALENDARIOS DE SUSCRITO EL CONTRATO.   1ER ENT. A LOS 15 DÍAS CALENDARIO DEL INICIO DEL SERVICIO.   FORMA DE PAGO: SE EFECTUARA EN UNA (01) ARMADA DE ACUERDO A LO INDICADO EN EL NUMERAL TRECE (13) DE LOS TERMINOS DE REFERENCIA.  CERTIFICADO SIAF N°: 2364  SECUENCIA SIAF N° : 02  EXP.N°: I-009581-2021/SEDCEN</t>
  </si>
  <si>
    <t>10077119006 MUENTE LOPEZ CARLOS IVAN</t>
  </si>
  <si>
    <t>SERVICIO PARA LA REALIZACION DE ESTUDIOS DE MECÁNICA DE SUELOS, REFRACCION SISMICA Y METODO MASW, PARA PLANTEAR LA SOLUCION DEFINITIVA DE LA ZONA INESTABLE ENTRE LAS PROGRESIVAS KM. 03+900 - KM 04+365 DEL SERVICIO DE GESTIÓN, OPERACIÓN Y CONSERVACIÓN VIAL POR NIVELES DE SERVICIO DEL CORREDOR VIAL: "PE-20, TRAYECTORIA: EMP. PE-1N (IV ZAPALLAL) - VENTANILLA - OV. 200 MILLAS - AV. GAMBETTA - PTO. CALLAO, MEMORANDUM N° 407 -2021-MTC/20.12, CUADRO COMPARATIVO DE COTIZACIONES - SERVICIOS N° 057-2021-MTC/20.2.1.JCUD, INFORME Nº 002-2021-MTC/20.8.UFE.OST, MEMORANDUM N° 00453-2021-MTC/20.8, MEMORANDUM Nº 116 -2021-MTC/20.14.11, MEMORANDUM N° 657- 2021-MTC/20.13.1 , MEMORANDUM Nº 883 -2021-MTC/20.2, MEMORANDUM Nº 887 -2021-MTC/20.2, MEMORANDUM Nº - 00907 -2021-MTC/20.2, MEMORANDUM N° 488-2021-MTC/20.12, INFORME N° 1955 -2021-MTC/20.4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EL PLAZO DE EJECUCIÓN DEL SERVICIO SERÁ DE VEINTIOCHO (28) DÍAS CALENDARIOS, EL PLAZO SE INICIA AL DÍA SIGUIENTE DE RECEPCIONADA LA ORDEN DE SERVICIO.   FORMA DE PAGO: SE EFECTUARA EN UNA (01) ARMADA DE ACUERDO A LO INDICADO EN EL NUMERAL CATORCE (14) DE LOS TERMINOS DE REFERENCIA.  CERTIFICADO SIAF N°: 2361  SECUENCIA SIAF N° : 07  EXP.N°: I-007322-2021/SEDCEN</t>
  </si>
  <si>
    <t>20603646381 ALFARI INGENIEROS S.A.C.</t>
  </si>
  <si>
    <t>SERVICIO DE SUSCRIPCION DE LICENCIAMIENTO DE SOFTWARE DE FIRMADO, MEMORANDUM Nº 0110-2021-MTC/20.6, CUADRO COMPARATIVO DE COTIZACIONES - SERVICIOS N° 065-2021-MTC/20.2.1.JCUD, MEMORANDUM Nº - 1130 -2021-MTC/20.2, INFORME N° 2092 - 2021-MTC/20.4,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SEGUN LO INDICADO EN EL NUMERAL SIETE (07) DE LOS TERMINOS DE REFERENCIA.   1ER INF. A LOS DOS (02) DIAS DEL INICIO DEL SERVICIO  2DO INF. A LOS CINCO (05) DIAS DEL INICIO DEL SERVICIO   FORMA DE PAGO : SE EFECTUARA EN UNA (01) ARMADA DE ACUERDO A LO INDICADO EN EL NUMERAL QUINCE (15) DE LOS TERMINOS DE REFERENCIA.   CERTIFICADO SIAF N° : 2407  SECUENCIA SIAF N° : 3  EXP.N° : I-010233-2021/SEDCEN</t>
  </si>
  <si>
    <t>20517342891 SOFT &amp; NET SOLUTIONS SAC</t>
  </si>
  <si>
    <t>SERVICIO ESPECIALIZADO EN ASUNTOS LEGALES PARA LA SUBDIRECCIÓN DE CONSERVACIÓN, MEMORANDUM NO. 097 - 2021-MTC/20.13, CUADRO COMPARATIVO DE COTIZACIONES - SERVICIOS N° 072-2021-MTC/20.2.1.VAQC, MEMORANDUM Nº - 1186 -2021-MTC/20.2, INFORME N° 2234 - 2021-MTC/20.4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EL PLAZO DE EJECUCIÓN DEL SERVICIO SERÁ DE OCHENTA (80) DÍAS CALENDARIO, EL CUAL INICIARÁ AL DÍA SIGUIENTE DE LA CONFIRMACIÓN DE LA RECEPCIÓN DE LA ORDEN DE SERVICIO.   1ER ENTREGABLE. A LOS 20 DÍAS COMO MÁXIMO DE INICIADO EL SERVICIO.  2DO ENTREGABLE. A LOS 50 DÍAS COMO MÁXIMO DE INICIADO EL SERVICIO.  3ER ENTREGABLE. A LOS 80 DÍAS COMO MÁXIMO DE INICIADO EL SERVICIO.   FORMA DE PAGO: SE EFECTUARA EN TRES (03) ARMADAS DE ACUERDO A LO INDICADO EN EL NUMERAL ONCE (11) DE LOS TERMINOS DE REFERENCIA.   CERTIFICADO SIAF N°: 2572  SECUENCIA SIAF N° : 02  EXP.N°: I-012410-2021/SEDCEN</t>
  </si>
  <si>
    <t>SERVICIO LEGAL ESPECIALIZADO EN CONSERVACIÓN Y/O MEJORAMIENTO VIAL PARA LA SUBDIRECCIÓN DE CONSERVACIÓN, MEMORÁNDUM N° 98-2021-MTC/20.13, CUADRO COMPARATIVO DE COTIZACIONES - SERVICIOS N° 053-2021-MTC/20.2.1.WMG, MEMORANDUM Nº - 1197-2021-MTC/20.2, INFORME N° 2249 - 2021-MTC/20.4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EL PLAZO DE EJECUCIÓN DEL SERVICIO SERÁ DE OCHENTA (80) DÍAS CALENDARIO, EL CUAL INICIARÁ AL DÍA SIGUIENTE DE LA CONFIRMACIÓN DE LA RECEPCIÓN DE LA ORDEN DE SERVICIO.   1ER ENTREGABLE A LOS 20 DÍAS COMO MÁXIMO DE INICIADO EL SERVICIO.  2DO ENTREGABLE A LOS 50 DÍAS COMO MÁXIMO DE INICIADO EL SERVICIO.  3ER ENTREGABLE A LOS 80 DÍAS COMO MÁXIMO DE INICIADO EL SERVICIO.   FORMA DE PAGO: SE EFECTUARA EN TRES (03) ARMADAS DE ACUERDO A LO INDICADO EN EL NUMERAL ONCE (11) DE LOS TERMINOS DE REFERENCIA.   CERTIFICADO SIAF N°: 2581  SECUENCIA SIAF N° : 02  EXP.N°: I-012411-2021/SEDCEN</t>
  </si>
  <si>
    <t>CONTRATACIÓN DEL SERVICIO ESPECIALIZADO EN ARBITRAJES PARA LA DIRECCIÓN DE OBRAS, MEMORÁNDUM N° 1898 -2021-MTC/20.9, CUADRO COMPARATIVO DE COTIZACIONES - SERVICIOS N° 087-2021-MTC/20.2.1.DFR, MEMORANDUM Nº - 1187 -2021-MTC/20.2, INFORME N° 2235 -2021-MTC/20.4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EL PLAZO DE EJECUCIÓN DEL SERVICIO SERÁ DE NOVENTA (90) DÍAS CALENDARIOS COMO MÁXIMO, CONTABILIZADOS A PARTIR DEL DÍA SIGUIENTE DE CONFIRMADA LA RECEPCIÓN DE LA ORDEN DEL SERVICIO.   1ER ENTR. COMO MÁXIMO A LOS TREINTA (30) DÍAS CALENDARIO DE INICIADO EL SERVICIO.  2DO ENTR. COMO MÁXIMO A LOS SESENTA (60) DÍAS CALENDARIO DE INICIADO EL SERVICIO.  3ER ENTR. COMO MÁXIMO A LOS NOVENTA (90) DÍAS CALENDARIO DE INICIADO EL SERVICIO.   FORMA DE PAGO: SE EFECTUARA EN TRES (03) ARMADAS DE ACUERDO A LO INDICADO EN EL NUMERAL ONCE (11) DE LOS TERMINOS DE REFERENCIA.   CERTIFICADO SIAF N°: 2573  SECUENCIA SIAF N° : 02  EXP.N°: I-012637-2021/SEDCEN</t>
  </si>
  <si>
    <t>10461353300 CASTILLA POICON JULIA ELISA</t>
  </si>
  <si>
    <t>SERVICIO ESPECIALIZADO EN MATERIA LEGAL PARA LA DIRECCIÓN DE OBRAS, MEMORANDUM Nº 1897 -2021-MTC/20.9, CUADRO COMPARATIVO DE COTIZACIONES - SERVICIOS, N°0055-2021-MTC/20.2.1 WMG, MEMO Nº - 1198 -2021-MTC/20.2, INFORME N° 2275 - 2021-MTC/20.4,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NOVENTA (90) DIAS CALENDARIO EL CUAL INICIA AL DIA SIGUIENTE DE LA CONFIRMACION Y RECEPCION DE LA ORDEN DE SERVICIO.   1ER INF. A LOS TREINTA (30) DIAS DEL INICIO DEL SERVICIO  2DO INF. A LOS SESENTA (60) DIAS DEL INICIO DEL SERVICIO  3ERO INF. A LOS NOVENTA (90) DIAS DEL INICIO DEL SERVICIO   FORMA DE PAGO : SE EFECTUARA EN TRES (03) ARMADAS IGUALES DE ACUERDO A LO INDICADO EN EL NUMERAL ONCE (11) DE LOS TERMINOS DE REFERENCIA.   CERTIFICADO SIAF N° : 2597  SECUENCIA SIAF N° : 2  EXP.N° : I-012636-2021/SEDCEN</t>
  </si>
  <si>
    <t>10800524577 ESPINAL PRIALE GLORIA ELIZABETH</t>
  </si>
  <si>
    <t>SERVICIO DE APOYO A LA GESTIÓN CONTABLE DE INGRESOS, CONCILIACIÓN DE EJECUCIÓN PRESUPUESTAL, OPERACIONES DE ENCARGOS Y FORMULACIÓN DE ANEXOS FINANCIEROS EN EL MARCO DE LA NORMATIVA DE LA DIRECCIÓN GENERAL DE CONTABILIDAD PÚBLICA, PERIODO CONTABLE 2021, MEMORAMDUM Nº 072 - 2021-MTC/20.2.2, CUADRO COMPARATIVO DE COTIZACIONES - SERVICIO N°0093- 2021-MTC/20.2.1 DFR, MEMORANDUM Nº 1233 -2021-MTC/20.2, INFORME N° 2302 -2021-MTC/20.4, CERT DE CREDITO PPTAL,SEGUN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CIENTO OCHENTA (180) DIAS CALENDARIO EL CUAL INICIA AL DIA SIGUIENTE DE LA CONFIRMACION Y RECEPCION DE LA ORDEN DE SERVICIO.   1ER INF. A LOS TREINTA (30) DIAS DEL INICIO DEL SERVICIO  2DO INF. A LOS SESENTA (60) DIAS DEL INICIO DEL SERVICIO  3ERO INF. A LOS NOVENTA (90) DIAS DEL INICIO DEL SERVICIO  4TO INF. A LOS CIENTO VEINTE (120) DIAS DEL INICIO DEL SERVICIO  5TO INF. A LOS CIENTO CINCUENTA (150) DIAS DEL INICIO DEL SERVICIO  6TO INF. A LOS CIENTO OCHENTA (180) DIAS DEL INICIO DEL SERVICIO   FORMA DE PAGO : SE EFECTUARA EN SEIS (06) ARMADAS DE ACUERDO A LO INDICADO EN EL NUMERAL CATORCE (14) DE LOS TERMINOS DE REFERENCIA.   1ER PAGO: SE CANCELARA EL 16.67% DEL MONTO TOTAL DEL SERVICIO  2DO PAGO: SE CANCELARA EL 16.67% DEL MONTO TOTAL DEL SERVICIO  3ERO PAGO: SE CANCELARA EL 16.67% DEL MONTO TOTAL DEL SERVICIO  4TO PAGO: SE CANCELARA EL 16.67% DEL MONTO TOTAL DEL SERVICIO  5TO PAGO: SE CANCELARA EL 16.66% DEL MONTO TOTAL DEL SERVICIO  6TO PAGO: SE CANCELARA EL 16.66% DEL MONTO TOTAL DEL SERVICIO   CERTIFICADO SIAF N° : 2614  SECUENCIA SIAF N° : 2  EXP.N° : I-010676-2021/SEDCEN</t>
  </si>
  <si>
    <t>10447385509 PONCE SARE LUZ MICAELA</t>
  </si>
  <si>
    <t>SERVICIO ESPECIALIZADO PARA LA IMPLEMENTACIÓN, ATENCIÓN DE NECESIDADES Y ELABORACION DE PROCEDIMIENTOS DE LAS UNIDADES ZONALES PARA LA SECRETARÍA TÉCNICA, MEMORANDUM N° 518 -2021-MTC/20.7, CUADRO COMPARATIVO DE COTIZACIONES - SERVICIOS N° 097-2021-MTC/20.2.1.DFR, MEMORANDUM Nº - 1276 -2021-MTC/20.2, INFORME N° 2407 - 2021-MTC/20.4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EL PLAZO DE EJECUCIÓN DEL SERVICIO SERÁ DE NOVENTA (90) DÍAS CALENDARIOS, EL CUAL INICIARÁ AL DÍA SIGUIENTE DE LA CONFIRMACIÓN DE LA RECEPCIÓN DE LA ORDEN DE SERVICIO.   1ER ENTR. A LOS 30 DÍAS CALENDARIO DE INICIADO EL SERVICIO.  2DO ENTR. A LOS 60 DÍAS CALENDARIO DE INICIADO EL SERVICIO.  3ER ENTR. A LOS 90 DÍAS CALENDARIO DE INICIADO EL SERVICIO.   FORMA DE PAGO: SE EFECTUARA EN TRES (03) ARMADAS DE ACUERDO A LO INDICADO EN EL NUMERAL ONCE (11) DE LOS TERMINOS DE REFERENCIA.   CERTIFICADO SIAF N°: 2679  SECUENCIA SIAF N° : 02  EXP.N°: I-014048-2021/SEDCEN</t>
  </si>
  <si>
    <t>SERVICIO DE ELABORACIÓN DE EXPEDIENTE TÉCNICO PARA LA REPOSICIÓN DE REDES DE AGUA Y ALCANTARILLADO UBICADOS EN EL KM 26+000 DEL EVITAMIENTO CHIMBOTE DE LA RED VIAL N° 4, MEMORANDUM Nº 2924 -2021-MTC/20.11, CUADRO COMPARATIVO DE COTIZACIONES - SERVICIOS N° 076-2021-MTC/20.2.1.VAQC, MEMORANDUM Nº - 1227-2021-MTC/20.2, INFORME N° 2427 - 2021-MTC/20.4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TREINTA (30) DÍAS CALENDARIOS COMO MÁXIMO, CONTABILIZADOS A PARTIR DE LA CONFORMIDAD DE RECEPCIÓN DE LA ORDEN DE SERVICIO HASTA LA CONFORMIDAD DE LA ÚLTIMA PRESTACIÓN Y PAGO.   1ER ENTR. A LOS 20 DÍAS CALENDARIO DE INICIADO EL SERVICIO.  2DO ENTR. A LOS 30 DÍAS CALENDARIO DE INICIADO EL SERVICIO.   FORMA DE PAGO: SE EFECTUARA EN DOS (02) ARMADAS DE ACUERDO A LO INDICADO EN EL NUMERAL TRECE (13) DE LOS TERMINOS DE REFERENCIA.   CERTIFICADO SIAF N°: 2647  SECUENCIA SIAF N° : 02  EXP.N°: I-011054-2021/SEDCEN</t>
  </si>
  <si>
    <t>20538234240 INVERSIONES CONINCO PERU S.A.C</t>
  </si>
  <si>
    <t>CONTRATACIÓN DEL SERVICIO ESPECIALIZADO EN LIQUIDACIONES DE SUPERVISIÓN Y OBRAS, PARA LA DIRECCIÓN DE OBRAS, MEMORANDUM Nº 2304 -2021-MTC/20.9, CUADRO COMPARATIVO DE COTIZACIONES - SERVICIOS N°0067-2021-MTC/20.2.1 WMG, MEMORANDUM Nº -1382 -2021-MTC/20.2, INFORME N° 2674 - 2021-MTC/20.4,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NOVENTA (90) DIAS CALENDARIO EL CUAL INICIA AL DIA SIGUIENTE DE LA CONFIRMACION Y RECEPCION DE LA ORDEN DE SERVICIO.   1ER INF. A LOS TREINTA (30) DÍAS DEL INICIO DEL SERVICIO  2DO INF. A LOS SESENTA (60) DÍAS DEL INICIO DEL SERVICIO  3ERO INF. A LOS NOVENTA (90) DÍAS DEL INICIO DEL SERVICIO   FORMA DE PAGO : SE EFECTUARA EN TRES (03) ARMADAS IGUALES DE ACUERDO A LO INDICADO EN EL NUMERAL ONCE (11) DE LOS TERMINOS DE REFERENCIA.   CERTIFICADO SIAF N° : 2857  SECUENCIA SIAF N° : 2  EXP.N° : I-015649-2021/SEDCEN</t>
  </si>
  <si>
    <t>CONTRATACION DE SERVICIO ESPECIALIZADO PARA VERIFICACION TECNICA DE EXPEDIENTES Y SOLICITUDES PARA CONCEDER AUTORIZACIONES VEHICULARES POR CONFIGURACIONES ESPECIALES, MEMORANDUM Nº 1149 -2021-MTC/20.13.2, CUADRO COMPARATIVO DE COTIZACIONES - SERVICIOS N° 069-2021-MTC/20.2.1.WMG, MEMORANDUM Nº -1391 -2021-MTC/20.2, INFORME N° 2673 - 2021-MTC/20.4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EJECUCIÓN DEL SERVICIO SERÁ DE CIENTO VEINTE (120) DÍAS CALENDARIO, EL CUAL INICIARÁ AL DÍA SIGUIENTE DE LA CONFIRMACIÓN DE LA RECEPCIÓN DE LA ORDEN DE SERVICIO, HASTA LA CONFORMIDAD DE LA ÚLTIMA PRESTACIÓN Y PAGO.   1ER ENTR. A LOS 30 DÍAS COMO MÁXIMO DE INICIADO EL SERVICIO.  2DO ENTR. A LOS 60 DÍAS COMO MÁXIMO DE INICIADO EL SERVICIO.  3ER ENTR. A LOS 90 DÍAS COMO MÁXIMO DE INICIADO EL SERVICIO.  4TO ENTR. A LOS 120 DÍAS COMO MÁXIMO DE INICIADO EL SERVICIO.   FORMA DE PAGO: SE EFECTUARA EN CUATRO (04) ARMADAS, DE ACUERDO A LO INDICADO EN EL NUMERAL ONCE (11) DE LOS TERMINOS DE REFERENCIA.   CERTIFICADO SIAF N°: 2858  SECUENCIA SIAF N° : 02  EXP.N°: I-015696-2021/SEDCEN</t>
  </si>
  <si>
    <t>SERVICIO DE PROGRAMACIÓN PRESUPUESTARIA DE PROYECTOS DE INVERSIÓN Y ACTIVIDADES DE CONSERVACION, MEMORANDO N° 413 -2021-MTC/20.4, CUADRO COMPARATIVO DE COTIZACIONES - SERVICIO N°00121- 2021-MTC/20.2.1 DFR, MEMORANDUM Nº - 1488 -2021-MTC/20.2, INFORME N° 2878 -2021-MTC/20.4,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NOVENTA (90) DIAS CALENDARIO EL CUAL INICIA AL DIA SIGUIENTE DE LA CONFIRMACION Y RECEPCION DE LA ORDEN DE SERVICIO.   1ER INF. A LOS TREINTA (30) DÍAS DEL INICIO DEL SERVICIO  2DO INF. A LOS SESENTA (60) DÍAS DEL INICIO DEL SERVICIO  3ERO INF. A LOS NOVENTA (90) DÍAS DEL INICIO DEL SERVICIO   FORMA DE PAGO : SE EFECTUARA EN TRES (03) ARMADAS DE ACUERDO A LO INDICADO EN EL NUMERAL ONCE (11) DE LOS TERMINOS DE REFERENCIA.   1ER PAGO: SE CANCELARA EL 33% DEL MONTO TOTAL DEL SERVICIO  2DO PAGO: SE CANCELARA EL 33% DEL MONTO TOTAL DEL SERVICIO  3ERO PAGO: SE CANCELARA EL 34% DEL MONTO TOTAL DEL SERVICIO   CERTIFICADO SIAF N° : 2966  SECUENCIA SIAF N° : 2  EXP.N° : I-017443-2021/SEDCEN</t>
  </si>
  <si>
    <t>10103392948 CHAVEZ NUNEZ ARTURO MARTIN</t>
  </si>
  <si>
    <t>SERVICIO DE CONTROL, SEGUIMIENTO Y CALIDAD DE LOS SERVICIOS INFORMATICOS DE LA OFICINA DE TECNOLOGÍA DE LA INFORMACIÓN, MEMORANDUM Nº 0228-2021-MTC/20.6, CUADRO COMPARATIVO DE COTIZACIONES - SERVICIOS N° 0107-2021-MTC/20.2.1.JCUD, MEMO Nº 1562 -2021-MTC/20.2, INFORME N° 3038 -2021-MTC/20.4,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CIENTO DIEZ (110) DIAS CALENDARIO EL CUAL INICIA AL DIA SIGUIENTE DE LA CONFIRMACION Y RECEPCION DE LA ORDEN DE SERVICIO.   1ER INF. A LOS VEINTE (20) DÍAS DEL INICIO DEL SERVICIO  2DO INF. A LOS CINCUENTA (50) DÍAS DEL INICIO DEL SERVICIO  3ERO INF. A LOS OCHENTA(80) DÍAS DEL INICIO DEL SERVICIO  4TO INF. A LOS CIENTO DIEZ (110) DÍAS DEL INICIO DEL SERVICIO   FORMA DE PAGO : SE EFECTUARA EN CUATRO (04) ARMADAS DE ACUERDO A LO INDICADO EN EL NUMERAL ONCE (11) DE LOS TERMINOS DE REFERENCIA.   1ER PAGO: SE CANCELARA EL 22% DEL MONTO TOTAL DEL SERVICIO  2DO PAGO: SE CANCELARA EL 26% DEL MONTO TOTAL DEL SERVICIO  3ERO PAGO: SE CANCELARA EL 26% DEL MONTO TOTAL DEL SERVICIO  4TO PAGO: SE CANCELARA EL 26% DEL MONTO TOTAL DEL SERVICIO   CERTIFICADO SIAF N° : 3047  SECUENCIA SIAF N° : 2  EXP.N° : I-017439-2021/SEDCEN</t>
  </si>
  <si>
    <t>SERVICIO ESPECIALIZADO EN TEMAS DE GESTIÓN DE LA INFORMACIÓN Y PLANEAMIENTO., MEMORANDUM Nº 438 -2021-MTC/20.4, CUADRO COMPARATIVO DE COTIZACIONES - SERVICIOS N°0084-2021-MTC/20.2.1 WMG, MEMORANDUM Nº - 1612 -2021-MTC/20.2, INFORME N° 3086 -2021-MTC/20.4,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NOVENTA (90) DIAS CALENDARIO EL CUAL INICIA AL DIA SIGUIENTE DE LA CONFIRMACION Y RECEPCION DE LA ORDEN DE SERVICIO.   1ER INF. A LOS TREINTA (30) DÍAS DEL INICIO DEL SERVICIO  2DO INF. A LOS SESENTA (60) DÍAS DEL INICIO DEL SERVICIO  3ERO INF. A LOS NOVENTA (90) DÍAS DEL INICIO DEL SERVICIO   FORMA DE PAGO : SE EFECTUARA EN TRES (03) ARMADAS DE ACUERDO A LO INDICADO EN EL NUMERAL ONCE (11) DE LOS TERMINOS DE REFERENCIA.   1ER PAGO: SE CANCELARA EL 33% DEL MONTO TOTAL DEL SERVICIO  2DO PAGO: SE CANCELARA EL 33% DEL MONTO TOTAL DEL SERVICIO  3ERO PAGO: SE CANCELARA EL 34% DEL MONTO TOTAL DEL SERVICIO   CERTIFICADO SIAF N° : 3104  SECUENCIA SIAF N° : 2  EXP.N° : I-011987-2021/SEDCEN</t>
  </si>
  <si>
    <t>10430664579 GRANDE ARISTA LEONEL</t>
  </si>
  <si>
    <t>SERVICIO ESPECIALIZADO EN LA GESTIÓN DE LA PROGRAMACIÓN MULTIANUAL DE INVERSIONES, MEMORANDO N° 441 -2021-MTC/20.4, CUADRO COMPARATIVO DE COTIZACIONES - SERVICIOS N° 109-2021-MTC/20.2.1.JCUD, MEMORANDUM Nº -1614 -2021-MTC/20.2, INFORME N° 3120 -2021-MTC/20.4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EJECUCIÓN DEL SERVICIO ES DE NOVENTA (90) DÍAS CALENDARIO, CONTADOS A PARTIR DEL DÍA SIGUIENTE DE CONFIRMADA LA RECEPCIÓN DE LA ORDEN DE SERVICIO.   1ER ENTR. COMO MÁXIMO A LOS 30 DÍAS CALENDARIOS DE INICIADO EL SERVICIO.  2DO ENTR. COMO MÁXIMO A LOS 60 DÍAS CALENDARIOS DE INICIADO EL SERVICIO.  3ER ENTR. COMO MÁXIMO A LOS 90 DÍAS CALENDARIOS DE INICIADO EL SERVICIO.   FORMA DE PAGO: SE EFECTUARA EN TRES (03) ARMADAS, DE ACUERDO A LO INDICADO EN EL NUMERAL ONCE (11) DE LOS TERMINOS DE REFERENCIA.   CERTIFICADO SIAF N°: 3105  SECUENCIA SIAF N° : 02  EXP.N°: I-018466-2021/SEDCEN</t>
  </si>
  <si>
    <t>10165730351 QUIROGA CHERO FERNANDO</t>
  </si>
  <si>
    <t>SERVICIO DE ASISTENCIA TECNICA PARA LA REVISION DE REQUERIMIENTOS Y OTORGAR AUTORIZACIONES DEL USO DEL DERECHO DE VIA A CARGO DE LA SUBDIRECCION DE OPERACIONES, MEMORANDUM Nº 1468 -2021-MTC/20.13.2, CUADRO COMPARATIVO DE COTIZACIONES - SERVICIOS N° 118-2021-MTC/20.2.1.JCUD, MEMORANDUM Nº - 1693 -2021-MTC/20.2, INFORME N° 3295-2021-MTC/20.4,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CIENTO CINCUENTA (150) DIAS CALENDARIO EL CUAL INICIA AL DIA SIGUIENTE DE LA CONFIRMACION Y RECEPCION DE LA ORDEN DE SERVICIO.   1ER INF. A LOS TREINTA (30) DÍAS DEL INICIO DEL SERVICIO  2DO INF. A LOS SESENTA (60) DÍAS DEL INICIO DEL SERVICIO  3ERO INF. A LOS NOVENTA (90) DÍAS DEL INICIO DEL SERVICIO  4TO INF. A LOS CIENTO VEINTE (120) DÍAS DEL INICIO DEL SERVICIO  5TO INF. A LOS CIENTO CINCUENTA (150) DÍAS DEL INICIO DEL SERVICIO   FORMA DE PAGO : SE EFECTUARA EN CINCO (05) ARMADAS IGUALES DE ACUERDO A LO INDICADO EN EL NUMERAL ONCE (11) DE LOS TERMINOS DE REFERENCIA.   CERTIFICADO SIAF N° : 3224  SECUENCIA SIAF N° : 2  EXP.N° : I-019793-2021/SEDCEN</t>
  </si>
  <si>
    <t>CONTRATACION DE SERVICIO PARA EVALUAR EXPEDIENTES ESTRUCTURALES DE PUENTES PARA LA CIRCULACION DE VEHICULOS ESPECIALES Y/O TRANSPORTE DE MERCANCIAS A CARGO DE LA SUBIDRECCION DE OPERACIONES, MEMORANDUM Nº 1471 -2021-MTC/20.13.2, CUADRO COMPARATIVO DE COTIZACIONES - SERVICIOS N° 0140-2021-MTC/20.2.1.DFR, MEMORANDUM Nº - 1692 -2021-MTC/20.2, INFORME N° 3296 - 2021-MTC/20.4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EJECUCIÓN DE SERVICIO SERÁ DE CIENTO CINCUENTA (150) DÍAS CALENDARIO, EL MISMO QUE INICIARA AL DÍA SIGUIENTE DE NOTIFICADA Y CONFIRMADA LA RECEPCIÓN DE LA ORDEN DE SERVICIO, HASTA LA CONFORMIDAD DE LA ÚLTIMA PRESTACIÓN Y PAGO.   1ER ENTR. A LOS 30 DÍAS COMO MÁXIMO DE INICIADO EL SERVICIO.  2DO ENTR. A LOS 60 DÍAS COMO MÁXIMO DE INICIADO EL SERVICIO.  3ER ENTR. A LOS 90 DÍAS COMO MÁXIMO DE INICIADO EL SERVICIO.  4TO ENTR. A LOS 120 DÍAS COMO MÁXIMO DE INICIADO EL SERVICIO.  5TO ENTR. A LOS 150 DÍAS COMO MÁXIMO DE INICIADO EL SERVICIO.   FORMA DE PAGO: SE EFECTUARA EN CINCO (05) ARMADAS, DE ACUERDO A LO INDICADO EN EL NUMERAL ONCE (11) DE LOS TERMINOS DE REFERENCIA.   CERTIFICADO SIAF N°: 3223  SECUENCIA SIAF N° : 02  EXP.N°: I-019805-2021/SEDCEN</t>
  </si>
  <si>
    <t>SERVICIO DE UN ESPECIALISTA PARA EL CUMPLIMIENTO DE LOS PLANES DE ACCIÓN ANUAL DEL SISTEMA DE CONTROL INTERNO PARA LA SECRETARÍA TÉCNICA, MEMORANDUM Nº 763 -2021-MTC/20.7, CUADRO COMPARATIVO DE COTIZACIONES - SERVICIO N°00159- 2021-MTC/20.2.1 DFR, MEMORANDUM Nº - 1874 -2021-MTC/20.2, INFORME N° 3472 - 2021-MTC/20.4,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CIENTO CINCUENTA (150) DIAS CALENDARIO EL CUAL INICIA AL DIA SIGUIENTE DE LA CONFIRMACION Y RECEPCION DE LA ORDEN DE SERVICIO.   1ER INF. A LOS TREINTA (30) DÍAS DEL INICIO DEL SERVICIO  2DO INF. A LOS SESENTA (60) DÍAS DEL INICIO DEL SERVICIO  3ERO INF. A LOS NOVENTA (90) DÍAS DEL INICIO DEL SERVICIO  4TO INF. A LOS CIENTO VEINTE (120) DÍAS DEL INICIO DEL SERVICIO  5TO INF. A LOS CIENTO CINCUENTA (150) DÍAS DEL INICIO DEL SERVICIO   FORMA DE PAGO : SE EFECTUARA EN CINCO (05) ARMADAS IGUALES DE ACUERDO A LO INDICADO EN EL NUMERAL ONCE (11) DE LOS TERMINOS DE REFERENCIA.   CERTIFICADO SIAF N° : 3361  SECUENCIA SIAF N° : 2  EXP.N° : I-022081-2021/SEDCEN</t>
  </si>
  <si>
    <t>CONTRATACION DE SERVICIO ESPECIALIZADO PARA LA GESTION DE BIENES INMUEBLES DE PROVIAS NACIONAL, MEMORANDUM Nº 2247 - 2021-MTC/20.2.1, CUADRO COMPARATIVO DE COTIZACIONES - SERVICIOS N° 156-2021-MTC/20.2.1.VAQC, MEMORANDUM Nº - 2073 -2021-MTC/20.2, INFORME N° 3825 - 2021-MTC/20.4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EJECUCIÓN ES DE CIENTO OCHENTA (180) DÍAS CALENDARIOS, CONTABILIZADOS A PARTIR DEL DÍA SIGUIENTE DE LA CONFIRMACIÓN DE LA RECEPCIÓN DE LA ORDEN DE SERVICIO HASTA LA CONFORMIDAD DE LA ÚLTIMA PRESTACIÓN Y PAGO.   1ER ENTRE. COMO MÁXIMO A LOS 30 DÍAS CALENDARIO DE INICIADO EL SERVICIO.  2DO ENTRE. COMO MÁXIMO A LOS 60 DÍAS CALENDARIO DE INICIADO EL SERVICIO.  3ER ENTRE. COMO MÁXIMO A LOS 90 DÍAS CALENDARIO DE INICIADO EL SERVICIO.  4TO ENTRE. COMO MÁXIMO A LOS 120 DÍAS CALENDARIO DE INICIADO EL SERVICIO.  5TO ENTRE. COMO MÁXIMO A LOS 150 DÍAS CALENDARIO DE INICIADO EL SERVICIO.  6TO ENTRE. COMO MÁXIMO A LOS 180 DÍAS CALENDARIO DE INICIADO EL SERVICIO.   FORMA DE PAGO: SE EFECTUARA EN SEIS (06) ARMADAS, DE ACUERDO A LO INDICADO EN EL NUMERAL ONCE (11) DE LOS TRMINOS DE REFERENCIA.   CERTIFICADO SIAF N°: 3535  SECUENCIA SIAF N° : 02  EXP.N°: I-023978-2021/SEDCEN</t>
  </si>
  <si>
    <t>SERVICIO DE SOPORTE TECNICO EN LA IMPLEMENTACIÓN DE RECOMENDACIONES DE LOS HITOS DE CONTROL PARA LA DIRECCIÓN DE OBRAS, MEMORÁNDUM N° 3405 -2021-MTC/20.9, CUADRO COMPARATIVO DE COTIZACIONES - SERVICIO N°00167- 2021-MTC/20.2.1 DFR, MEMORANDUM Nº - 2047 -2021-MTC/20.2, INFORME N° 3826 - 2021-MTC/20.4,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NOVENTA (90) DIAS CALENDARIO EL CUAL INICIA AL DIA SIGUIENTE DE LA CONFIRMACION Y RECEPCION DE LA ORDEN DE SERVICIO.   1ER INF. A LOS TREINTA (30) DÍAS DEL INICIO DEL SERVICIO  2DO INF. A LOS SESENTA (60) DÍAS DEL INICIO DEL SERVICIO  3ERO INF. A LOS NOVENTA (90) DÍAS DEL INICIO DEL SERVICIO   FORMA DE PAGO : SE EFECTUARA EN TRES (03) ARMADAS IGUALES DE ACUERDO A LO INDICADO EN EL NUMERAL ONCE (11) DE LOS TERMINOS DE REFERENCIA.   CERTIFICADO SIAF N° : 3534  SECUENCIA SIAF N° : 2  EXP.N° : I-023183-2021/SEDCEN</t>
  </si>
  <si>
    <t>10103161555 PRIETTO RUBIO JOSE GUILLERMO</t>
  </si>
  <si>
    <t>SERVICIO DE GESTIÓN DE LA INFORMACIÓN TÉCNICA PARA LA DIRECCIÓN DE OBRAS, MEMORANDUM Nº - 1953 -2021-MTC/20.2, INFORME N° 3820 - 2021-MTC/20.4,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CIENTO OCHENTA(180) DIAS CALENDARIO EL CUAL INICIA AL DIA SIGUIENTE DE LA CONFIRMACION Y RECEPCION DE LA ORDEN DE SERVICIO.   1ER INF. A LOS TREINTA (30) DÍAS DEL INICIO DEL SERVICIO  2DO INF. A LOS SESENTA (60) DÍAS DEL INICIO DEL SERVICIO  3ERO INF. A LOS NOVENTA (90) DÍAS DEL INICIO DEL SERVICIO  4TO INF. A LOS CIENTO VEINTE (120) DÍAS DEL INICIO DEL SERVICIO  5TO INF. A LOS CIENTO CINCUENTA (150) DÍAS DEL INICIO DEL SERVICIO  6TO INF. A LOS CIENTO OCHENTA (180) DÍAS DEL INICIO DEL SERVICIO   FORMA DE PAGO : SE EFECTUARA EN SEIS (06) ARMADAS IGUALES DE ACUERDO A LO INDICADO EN EL NUMERAL ONCE (11) DE LOS TERMINOS DE REFERENCIA.   CERTIFICADO SIAF N° : 3529  SECUENCIA SIAF N° : 2  EXP.N° : I-023202-2021/SEDCEN</t>
  </si>
  <si>
    <t>10420907694 BOJORQUEZ DIAZ FERNANDO ALEJANDRO</t>
  </si>
  <si>
    <t>SERVICIO DE ASISTENCIA TENICA EN LOS PROCEDIMIENTOS PARA LA GESTION DE BIENES PATRIMONIALES Y/O ACTOS DE DISPOSICION FINAL POR SUBASTA PUBLICA O RESTRINGIDA DEL AÑO 2021 DE PROVIAS NACIONAL, MEMORANDUM Nº 2244-2021-MTC/20.2.1, CUADRO COMPARATIVO DE COTIZACIONES - SERVICIOS N° 006-2021-MTC/20.2.1.FRM, MEMORANDUM Nº 2100 -2021-MTC/20.2, INFORME N° 3860 - 2021-MTC/20.4,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CIENTO OCHENTA (180) DIAS CALENDARIO EL CUAL INICIA AL DIA SIGUIENTE DE LA CONFIRMACION Y RECEPCION DE LA ORDEN DE SERVICIO.   1ER INF. A LOS TREINTA (30) DÍAS DEL INICIO DEL SERVICIO  2DO INF. A LOS SESENTA (60) DÍAS DEL INICIO DEL SERVICIO  3ERO INF. A LOS NOVENTA (90) DÍAS DEL INICIO DEL SERVICIO  4TO INF. A LOS CIENTO VEINTE (120) DÍAS DEL INICIO DEL SERVICIO  5TO INF. A LOS CIENTO CINCUENTA (150) DÍAS DEL INICIO DEL SERVICIO  6TO INF. A LOS CIENTO OCHENTA (180) DÍAS DEL INICIO DEL SERVICIO   FORMA DE PAGO : SE EFECTUARA EN SEIS (06) ARMADAS IGUALES DE ACUERDO A LO INDICADO EN EL NUMERAL ONCE (11) DE LOS TERMINOS DE REFERENCIA.   CERTIFICADO SIAF N° : 3569  SECUENCIA SIAF N° : 2  EXP.N° : I-23976-2021/SEDCEN</t>
  </si>
  <si>
    <t>SERVICIO ESPECIALIZADO EN MATERIA LEGAL PARA PROCESOS ARBITRALES A CARGO DE LA SUBDIRECCIÓN DE CONSERVACION, MEMORANDUM NO. 3779 - 2021-MTC/20.13.1, CUADRO COMPARATIVO DE COTIZACIONES - SERVICIOS N° 152-2021-MTC/20.2.1.JCUD, MEMORANDUM Nº - 2131 -2021-MTC/20.2, INFORME N° 3865 - 2021-MTC/20.4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EJECUCIÓN DEL SERVICIO SERÁ DE OCHENTA (80) DÍAS CALENDARIO, EL CUAL INICIARÁ AL DÍA SIGUIENTE DE LA CONFIRMACIÓN DE LA RECEPCIÓN DE LA ORDEN DE SERVICIO.   1ER ENTRE. A LOS 20 DÍAS COMO MÁXIMO DE INICIADO EL SERVICIO.  2DO ENTRE. A LOS 50 DÍAS COMO MÁXIMO DE INICIADO EL SERVICIO.  3ER ENTRE. A LOS 80 DÍAS COMO MÁXIMO DE INICIADO EL SERVICIO.   FORMA DE PAGO: SE EFECTUARA EN TRES (03) ARMADAS, DE ACUERDO A LO INDICADO EN EL NUMERAL ONCE (11) DE LOS TRMINOS DE REFERENCIA.   CERTIFICADO SIAF N°: 3564  SECUENCIA SIAF N° : 02  EXP.N°: I-024631-2021/SEDCEN</t>
  </si>
  <si>
    <t>SERVICIO ESPECIALIZADO EN MATERIAL LEGAL PARA LA ATENCIÓN Y EVALUACIÓN DE PROCEDIMIENTOS DE SELECCIÓN A CARGO DE LA SUBDIRECCIÓN DE CONSERVACIÓN, MEMORANDUM Nº 3805-2021-MTC-20.13.1, CUADRO COMPARATIVO DE COTIZACIONES - SERVICIOS N° 11-2021-MTC/20.2.1.FRM, MEMORANDUM Nº - 2164 -2021-MTC/20.2, INFORME N° 3904 - 2021-MTC/20.4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EJECUCIÓN DEL SERVICIO SERÁ DE OCHENTA (80) DÍAS CALENDARIO, EL CUAL INICIARÁ AL DÍA SIGUIENTE DE LA CONFIRMACIÓN DE LA RECEPCIÓN DE LA ORDEN DE SERVICIO.   1ER ENTRE. A LOS 20 DÍAS COMO MÁXIMO DE INICIADO EL SERVICIO.  2DO ENTRE. A LOS 50 DÍAS COMO MÁXIMO DE INICIADO EL SERVICIO.  3ER ENTRE. A LOS 80 DÍAS COMO MÁXIMO DE INICIADO EL SERVICIO.   FORMA DE PAGO: SE EFECTUARA EN TRES (03) ARMADAS, DE ACUERDO A LO INDICADO EN EL NUMERAL ONCE (11) DE LOS TRMINOS DE REFERENCIA.   CERTIFICADO SIAF N°: 3590  SECUENCIA SIAF N° : 02  EXP.N°: I-024747-2021/SEDCEN</t>
  </si>
  <si>
    <t>CONTRATACIÓN DE SERVICIO ESPECIALIZADO EN PROYECTOS DE INVERSIÓN PARA LA GESTIÓN Y EVALUACIÓN DE INVERSIONES, MEMORANDUM N° 1854- 2021-MTC/20.13.2, CUADRO COMPARATIVO DE COTIZACIONES - SERVICIOS N° 117-2021-MTC/20.2.1.WMG, MEMORANDUM Nº -2099 -2021-MTC/20.2, INFORME N° 3906 -2021-MTC/20.4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EJECUCIÓN DEL SERVICIO SERÁ DE NOVENTA (90) DÍAS CALENDARIO, EL CUAL INICIARÁ AL DÍA SIGUIENTE DE LA CONFIRMACIÓN DE LA RECEPCIÓN DE LA ORDEN DE SERVICIO, HASTA LA CONFORMIDAD DE LA ÚLTIMA PRESTACIÓN Y PAGO.   1ER ENTRE. A LOS 30 DÍAS COMO MÁXIMO DE INICIADO EL SERVICIO.  2DO ENTRE. A LOS 60 DÍAS COMO MÁXIMO DE INICIADO EL SERVICIO.  3ER ENTRE. A LOS 90 DÍAS COMO MÁXIMO DE INICIADO EL SERVICIO.   FORMA DE PAGO: SE EFECTUARA EN TRES (03) ARMADAS, DE ACUERDO A LO INDICADO EN EL NUMERAL ONCE (11) DE LOS TRMINOS DE REFERENCIA.   CERTIFICADO SIAF N°: 3588  SECUENCIA SIAF N° : 02  EXP.N°: I-024412-2021/SEDCEN</t>
  </si>
  <si>
    <t>SERVICIO DE ASISTENCIA TÉCNICA ESPECIALIZADA PARA LAS GESTIONES DE LIBERACIÓN, ADQUISICIÓN (TRATO DIRECTO O EXPROPIACIÓN O TRANSFERENCIA INTERESTATAL) DE PREDIOS AFECTADOS POR EL DERECHO DE VÍA DE LA OBRA: REHABILITACIÓN Y MEJORAMIENTO DE LA CARRETERA PATAHUASI – YAURI – SICUANI, TRAMO: NEGROMAYO – YAURI - SAN GENARO, MEM Nº 5645 -2021-MTC/20.11, CUADRO COMPARATIVO DE COTIZACIONES - SERVICIOS N° 142-2021-MTC/20.2.1.VAQC, MEMO Nº - 1942 -2021-MTC/20.2, INFORME N° 3937 - 2021-MTC/20.4,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CIENTO VEINTE (120) DIAS CALENDARIO EL CUAL INICIA AL DIA SIGUIENTE DE LA CONFIRMACION Y RECEPCION DE LA ORDEN DE SERVICIO.   1ER INF. A LOS TREINTA (30) DÍAS DEL INICIO DEL SERVICIO  2DO INF. A LOS SESENTA (60) DÍAS DEL INICIO DEL SERVICIO  3ERO INF. A LOS NOVENTA (90) DÍAS DEL INICIO DEL SERVICIO  4TO INF. A LOS CIENTO VEINTE (120) DÍAS DEL INICIO DEL SERVICIO   FORMA DE PAGO : SE EFECTUARA EN CUATRO (04) ARMADAS IGUALES DE ACUERDO A LO INDICADO EN EL NUMERAL TRECE (13) DE LOS TERMINOS DE REFERENCIA.   CERTIFICADO SIAF N° : 3527  SECUENCIA SIAF N° : 2  EXP.N° : I-021916-2021/SEDCEN</t>
  </si>
  <si>
    <t>10101198940 PALOMINO ROJAS RAFAEL</t>
  </si>
  <si>
    <t>CONTRATACION DEL SERVICIO DE REVISION Y CONTROL TECNICA DE LOS VALORES REFERENCIALES Y VALORES ESTIMADO DETERMINADOS POR EL AREA DE LOGISTICA, MEMORANDUM N° 2358- 2021-MTC/20.2.1, CUADRO COMPARATIVO DE COTIZACIONES - SERVICIOS N° 122-2021-MTC/20.2.1.WMG, MEMORANDUM Nº - 2160 -2021-MTC/20.2, INFORME N° 4013 - 2021-MTC/20.4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EJECUCIÓN ES NOVENTA (90) DÍAS CALENDARIOS, CONTABILIZADOS A PARTIR DEL DÍA SIGUIENTE DE LA CONFIRMACIÓN DE LA RECEPCIÓN DE LA ORDEN DE SERVICIO HASTA LA CONFORMIDAD DE LA ÚLTIMA PRESTACIÓN Y PAGO.   1ER ENTRE. COMO MÁXIMO A LOS 30 DÍAS CALENDARIO DE INICIADO EL SERVICIO COMO MÁXIMO.  2DO ENTRE. COMO MÁXIMO A LOS 60 DÍAS CALENDARIO DE INICIADO EL SERVICIO COMO MÁXIMO.  3ER ENTRE. COMO MÁXIMO A LOS 90 DÍAS CALENDARIO DE INICIADO EL SERVICIO, COMO MÁXIMO.   FORMA DE PAGO: SE EFECTUARA EN TRES (03) ARMADAS, DE ACUERDO A LO INDICADO EN EL NUMERAL ONCE (11) DE LOS TRMINOS DE REFERENCIA.   CERTIFICADO SIAF N°: 3652  SECUENCIA SIAF N° : 02  EXP.N°: I-025364-2021/SEDCEN</t>
  </si>
  <si>
    <t>SERVICIO DE ESTIMACIÓN DE VALORES DE LOS REQUERIMIENTOS DE LA DIRECCIÓN DE GESTIÓN VIAL Y DIRECCIÓN DE ESTUDIOS, MEMO Nº 2357-2021-MTC/20.2.1, MEMORANDUM Nº 2186 -2021-MTC/20.2, INFORME N° 4019 -2021-MTC/20.4,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NOVENTA (90) DIAS CALENDARIO EL CUAL INICIA AL DIA SIGUIENTE DE LA CONFIRMACION Y RECEPCION DE LA ORDEN DE SERVICIO.   1ER INF. A LOS TREINTA (30) DÍAS DEL INICIO DEL SERVICIO  2DO INF. A LOS SESENTA (60) DÍAS DEL INICIO DEL SERVICIO  3ERO INF. A LOS NOVENTA (90) DÍAS DEL INICIO DEL SERVICIO   FORMA DE PAGO : SE EFECTUARA EN TRES (03) ARMADAS DE ACUERDO A LO INDICADO EN EL NUMERAL ONCE (11) DE LOS TERMINOS DE REFERENCIA.   CERTIFICADO SIAF N° : 3661  SECUENCIA SIAF N° : 2  EXP.N° : I-025355-2021/SEDCEN</t>
  </si>
  <si>
    <t>SERVICIO EN SEGUIMIENTO Y MONITOREO DE LA EJECUCION DE LA OBRA: MEJORAMIENTO, CONSERVACIÓN POR NIVELES DE SERVICIO Y OPERACIÓN DEL CORREDOR VIAL: HUÁNUCO – LA UNIÓN – HUALLANCA – DV. ANTAMINA/EMP.PE-3N (TINGO CHICO) – NUEVAS FLORES – LLATA – ANTAMINA TRAMO III DEL KM 102+819 AL KM 150+421, MEMORANDUM N° 3734– 2021-MTC/20.9, CUADRO COMPARATIVO DE COTIZACIONES - SERVICIOS N°0123-2021-MTC/20.2.1 WMG, MEMORANDUM Nº 2192 -2021-MTC/20.2 , INFORME N° 4134 -2021-MTC/20.4,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CIENTO CINCUENTA (150) DIAS CALENDARIO EL CUAL INICIA AL DIA SIGUIENTE DE LA CONFIRMACION Y RECEPCION DE LA ORDEN DE SERVICIO.   1ER INF. A LOS TREINTA (30) DÍAS DEL INICIO DEL SERVICIO  2DO INF. A LOS SESENTA (60) DÍAS DEL INICIO DEL SERVICIO  3ERO INF. A LOS NOVENTA (90) DÍAS DEL INICIO DEL SERVICIO  4TO INF. A LOS CIENTO VEINTE (120) DÍAS DEL INICIO DEL SERVICIO  5TO INF. A LOS CIENTO CINCUENTA (150) DÍAS DEL INICIO DEL SERVICIO   FORMA DE PAGO : SE EFECTUARA EN CINCO (05) ARMADAS DE ACUERDO A LO INDICADO EN EL NUMERAL ONCE (11) DE LOS TERMINOS DE REFERENCIA.   CERTIFICADO SIAF N° : 3693  SECUENCIA SIAF N° : 2  EXP.N° : I-025582-2021/SEDCEN</t>
  </si>
  <si>
    <t>10475524239 MARIATEGUI CORONEL MARIA ALEJANDRA</t>
  </si>
  <si>
    <t>SERVICIO ESPECIALIZADO EN PROCESOS DE ARBITRAJES PARA LA DIRECCIÓN DE OBRAS, MEMORANDUM Nº 3867-2021-MTC/20.9, CUADRO COMPARATIVO DE COTIZACIONES - SERVICIOS N° 16-2021-MTC/20.2.1.FRM, MEMORANDUM Nº 2351 -2021-MTC/20.2, INFORME N° 4204 -2021-MTC/20.4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EJECUCIÓN DEL SERVICIO SERÁ DE NOVENTA (90) DÍAS CALENDARIOS COMO MAXIMO, CONTABILIZADOS A PARTIR DEL DIA SIGUIENTE DE CONFIRMADA LA RECEPCIÓN DE LA ORDEN DE SERVICIO.   1ER ENTRE. COMO MAXIMO A LOS TREINTA (30) DIAS CALENDARIO DE INICIADO EL SERVICIO.  2DO ENTRE. COMO MAXIMO A LOS SESENTA (60) DIAS CALENDARIO DE INICIADO EL SERVICIO.  3ER ENTRE. COMO MAXIMO A LOS NOVENTA (90) DIAS CALENDARIO DE INICIADO EL SERVICIO.   FORMA DE PAGO: SE EFECTUARA EN TRES (03) ARMADAS, DE ACUERDO A LO INDICADO EN EL NUMERAL ONCE (11) DE LOS TRMINOS DE REFERENCIA.   CERTIFICADO SIAF N°: 3749  SECUENCIA SIAF N° : 02  EXP.N°: I-026655-2021/SEDCEN</t>
  </si>
  <si>
    <t>CONTRATACIÓN DEL SERVICIO DE EVALUACIÓN LEGAL DE LOS PROCESOS ARBITRALES PARA LA DIRECCIÓN DE OBRAS, MEMORANDUM N° 3898- 2021-MTC/20.9, CUADRO COMPARATIVO DE COTIZACIONES - SERVICIOS N° 128-2021-MTC/20.2.1.WMG, MEMORANDUM Nº 2364 -2021-MTC/20.2, INFORME N° 4233 -2021-MTC/20.4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EJECUCIÓN DEL SERVICIO SERÁ DE NOVENTA (90) DÍAS CALENDARIOS COMO MÁXIMO, CONTABILIZADOS A PARTIR DEL DÍA SIGUIENTE DE CONFIRMADA LA RECEPCIÓN DE LA ORDEN DEL SERVICIO.   1ER ENTRE. COMO MÁXIMO A LOS TREINTA (30) DÍAS CALENDARIO DE INICIADO EL SERVICIO.  2DO ENTRE. COMO MÁXIMO A LOS SESENA (60) DÍAS CALENDARIO DE INICIADO EL SERVICIO.  3ER ENTRE. COMO MÁXIMO A LOS NOVENTA (90) DÍAS CALENDARIO DE INICIADO EL SERVICIO.   FORMA DE PAGO: SE EFECTUARA EN TRES (03) ARMADAS, DE ACUERDO A LO INDICADO EN EL NUMERAL ONCE (11) DE LOS TRMINOS DE REFERENCIA.   CERTIFICADO SIAF N°: 3781  SECUENCIA SIAF N° : 02  EXP.N°: I-026923-2021/SEDCEN</t>
  </si>
  <si>
    <t>CONTRATACIÓN DEL SERVICIO ESPECIALIZADO EN PROCESOS LEGALES Y ARBITRALES PARA LA OBRA: MEJORAMIENTO DE LA CARRETERA OYON - AMBO, TRAMO I: OYON - DESVIÓ CERRO DE PASCO, MEMORÁNDUM Nº 4492 -2021-MTC/20.9, CUADRO COMPARATIVO DE COTIZACIONES - SERVICIOS N° 198-2021-MTC/20.2.1.VAQC, MEMORANDUM Nº 2741 -2021-MTC/20.2, INFORME N° 4715 - 2021-MTC/20.4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EJECUCIÓN DEL SERVICIO SERÁ DE NOVENTA (90) DÍAS CALENDARIOS COMO MÁXIMO, CONTABILIZADOS A PARTIR DEL DÍA SIGUIENTE DE CONFIRMADA LA RECEPCIÓN DE LA ORDEN DEL SERVICIO.   1ER ENTRE. COMO MÁXIMO A LOS TREINTA (30) DÍAS CALENDARIO DE INICIADO EL SERVICIO.  2DO ENTRE. COMO MÁXIMO A LOS SESENTA (60) DÍAS CALENDARIO DE INICIADO EL SERVICIO.  3ER ENTRE. COMO MÁXIMO A LOS NOVENTA (90) DÍAS CALENDARIO DE INICIADO EL SERVICIO.   FORMA DE PAGO: SE EFECTUARA EN TRES (03) ARMADAS, DE ACUERDO A LO INDICADO EN EL NUMERAL ONCE (11) DE LOS TRMINOS DE REFERENCIA.   CERTIFICADO SIAF N°: 3990  SECUENCIA SIAF N° : 02  EXP.N°: I-031266-2021/SEDCEN</t>
  </si>
  <si>
    <t>SERVICIO ESPECIALIZADO PARA LA CONSOLIDACION Y ELABORACION DEL ESTUDIO DE PREINVERSIÓN A NIVEL DE PERFIL DE LA NUEVA SEDE INSTITUCIONAL DEL PROYECTO ESPECIAL DE INFRAESTRUCTURA DE TRANSPORTE NACIONAL – PROVIAS NACIONAL, MEMORANDUM N° 2034-2021-MTC/20.8, MEMO-001648-2021-MTC/20.5, CUADRO COMPARATIVO DE COTIZACIONES - SERVICIOS N°72 -2021-MTC/20.2.1.JMMM,INFORME N° 5415 - 2021-MTC/20.4,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NOVENTA (90) DIAS CALENDARIO EL CUAL INICIA AL DIA SIGUIENTE DE LA CONFIRMACION Y RECEPCION DE LA ORDEN DE SERVICIO.   1ER INF. A LOS TREINTA (30) DÍAS DEL INICIO DEL SERVICIO  2DO INF. A LOS SESENTA (60) DÍAS DEL INICIO DEL SERVICIO  3ERO INF. A LOS NOVENTA (90) DÍAS DEL INICIO DEL SERVICIO   FORMA DE PAGO : SE EFECTUARA EN TRES (03) ARMADAS DE ACUERDO A LO INDICADO EN EL NUMERAL ONCE (11) DE LOS TERMINOS DE REFERENCIA.   CERTIFICADO SIAF N° : 4287  SECUENCIA SIAF N° : 3  EXP.N° : I-033464-2021/SEDCEN</t>
  </si>
  <si>
    <t>SERVICIO ESPECIALIZADO PARA LA ELABORACIÓN DEL ANTEPROYECTO ARQUITECTONICO PARA LA NUEVA SEDE INSTITUCIONAL DEL PROYECTO ESPECIAL DE INFRAESTRUCTURA DE TRANSPORTE NACIONAL – PROVIAS NACIONAL, MEMORANDUM Nº 1678 -2021-MTC/20.5, CUADRO COMPARATIVO DE COTIZACIONES - SERVICIOS N°0010-2021-MTC/20.2.1 - EOR, MEMORANDUM Nº 1678 -2021-MTC/20.5, MEMORANDUM Nº 3371 -2021-MTC/20.2, INFORME N° 5469 - 2021-MTC/20.4,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NOVENTA (90) DIAS CALENDARIO EL CUAL INICIA AL DIA SIGUIENTE DE LA CONFIRMACION Y RECEPCION DE LA ORDEN DE SERVICIO.   1ER INF. A LOS TREINTA (30) DÍAS DEL INICIO DEL SERVICIO  2DO INF. A LOS SESENTA (60) DÍAS DEL INICIO DEL SERVICIO  3ERO INF. A LOS NOVENTA (90) DÍAS DEL INICIO DEL SERVICIO   FORMA DE PAGO : SE EFECTUARA EN TRES (03) ARMADAS DE ACUERDO A LO INDICADO EN EL NUMERAL ONCE (11) DE LOS TERMINOS DE REFERENCIA.   CERTIFICADO SIAF N° : 4333  SECUENCIA SIAF N° : 2  EXP.N° : I-26735-2021/SEDCEN</t>
  </si>
  <si>
    <t>10072643084 MORALES ORTIZ DORA ESTHER</t>
  </si>
  <si>
    <t>SERVICIO DE ASUNTOS LEGALES ESPECIALIZADO EN GESTION DE PROCEDIMIENTOS DE SELECCIÓN DE SERVICIOS DE CONSERVACIÓN Y/O MANTENIMIENTO VAIL POR NIVELES DE SERVICIOS DE LAS CARRETERAS DE LA RED VAIL NACIONAL A CARGO DE LA SUBDIRECCIÓN DE CONSERVACIÓN  MEMORANDUM N° 6401-2021-MTC/20.13.1; MEMORANDUM Nº 1807 -2021-MTC/20.5; CUADRO COMPARATIVO DE COTIZACIONES - SERVICIOSN°0015-2021-MTC/20.2.1 - VHRG; MEMORANDUM Nº 3435-2021-MTC/20.2; INFORME N° 5513 - 2021-MTC/20.4, CERTIFICACION PPTAL, SEGUN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80 DÍAS CALENDARIOS COMO MÁXIMO, CONTADOS A PARTIR DEL DÍA SIGUIENTE DE CONFIRMADA LA RECEPCIÓN DE LA ORDEN DE SERVICIO.   1ER INF. A LOS VEINTE (20) DÍAS DEL INICIO DEL SERVICIO  2DO INF. A LOS CINCUENTA (50) DÍAS DEL INICIO DEL SERVICIO  3ER INF. A LOS OCHENTA (80) DÍAS DEL INICIO DEL SERVICIO   FORMA DE PAGO: EL PAGO SE EFECTUARÁ EN TRES (03) ARMADAS DE ACUERDO AL MONTO DE LA PROPUESTA ECONÓMICA DEL POSTOR ADJUDICADO, SEGUN A LO INDICADO EN EL NUMERAL ONCE (11) DE LOS TERMINOS DE REFERENCIA.   1ER PAGO. 33% DEL MONTO TOTAL DEL SERVICIO  2DO PAGO. 33% DEL MONTO TOTAL DEL SERVICIO  3ER PAGO. 34% DEL MONTO TOTAL DEL SERVICIO   CERTIFICADO SIAF N°: 4348  SECUENCIA SIAF N° : 02  EXP.N°: I-037839-2021/SEDCEN</t>
  </si>
  <si>
    <t>SERVICIO DE ELABORACIÓN DE EXPEDIENTE TÉCNICO PARA LA REUBICACIÓN DE LAS REDES ELÉCTRICAS EN MEDIA TENSIÓN, DE PROPIEDAD DE LA EMPRESA CHAVIMOCHIC, QUE INTERFIEREN EN LA CONSTRUCCIÓN DEL EVITAMIENTO VIRÚ, COMPRENDIDAS EN LAS PROGRESIVAS KM. 512+006 AL KM. 513+360, PROYECTO RED VIAL N° 4: TRAMO PATIVILCA – SANTA TRUJILLO Y PUERTO SALAVERRY – EMPALME PN1N, MEMORANDUM Nº 9319 -2021-MTC/20.11, MEMO Nº 1656 -2021-MTC/20.5, MEMO Nº 3340 -2021-MTC/20.2, INFORME N° 5442 - 2021-MTC/20.4,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CUARENTA Y CINCO (45) DIAS CALENDARIO EL CUAL INICIA AL DIA SIGUIENTE DE LA CONFIRMACION Y RECEPCION DE LA ORDEN DE SERVICIO.   1ER INF. A LOS VEINTE (20) DÍAS DEL INICIO DEL SERVICIO  2DO INF. A LOS CUARENTA Y CINCO (45) DÍAS DEL INICIO DEL SERVICIO   FORMA DE PAGO : SE EFECTUARA EN DOS (02) ARMADAS DE ACUERDO A LO INDICADO EN EL NUMERAL TRECE (13) DE LOS TERMINOS DE REFERENCIA.   CERTIFICADO SIAF N° : 4303  SECUENCIA SIAF N° : 2  EXP.N° : I-34536-2021/SEDCEN</t>
  </si>
  <si>
    <t>SERVICIO ESPECIALIZADO EN MATERIA LEGAL PARA LA EVALUACION Y GESTION DE LOS PROCESOS ARBITRALES DONDE LA SUBDIRECCIÓN DE CONSERVACION ES PARTE  MEMORANDUM N° 6400-2021-MTC/20.13.1; MEMORANDUM Nº 1792-2021-MTC/20.5; MEMORANDUM Nº 3471 -2021-MTC/20.2; INFORME N° 5582-2021-MTC/20.4; CERT PPTAL.; SEGUN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80 DÍAS CALENDARIOS COMO MÁXIMO, CONTADOS A PARTIR DEL DÍA SIGUIENTE DE CONFIRMADA LA RECEPCIÓN DE LA ORDEN DE SERVICIO.   1ER INF. A LOS VEINTE (20) DÍAS DEL INICIO DEL SERVICIO  2DO INF. A LOS CINCUENTA (50) DÍAS DEL INICIO DEL SERVICIO  3ER INF. A LOS OCHENTA (80) DÍAS DEL INICIO DEL SERVICIO   FORMA DE PAGO: EL PAGO SE EFECTUARÁ EN TRES (03) ARMADAS DE ACUERDO AL MONTO DE LA PROPUESTA ECONÓMICA DEL POSTOR ADJUDICADO, SEGUNA LO INDICADO EN EL NUMERAL ONCE (11) DE LOS TERMINOS DE REFERENCIA.   1ER PAGO. 33% DEL MONTO TOTAL DEL SERVICIO  2DO PAGO. 33% DEL MONTO TOTAL DEL SERVICIO  3ER PAGO. 34% DEL MONTO TOTAL DEL SERVICIO   CERTIFICADO SIAF N°: 4372  SECUENCIA SIAF N° : 02  EXP.N°: I-037652-2021/SEDCEN</t>
  </si>
  <si>
    <t>"SERVICIO PARA LA REALIZACIÓN DE LAS INVESTIGACIONES GEOTÉCNICAS REFERENTE A LOS ESTUDIOS COMPLEMENTARIOS DEL EXPEDIENTE TÉCNICO DE LA PRESTACIÓN ADICIONAL DE OBRA N° 16, OBRAS DE ARTE II UBICADO EN EL TRAMO II DEL PROYECTO: MEJORAMIENTO DE LA CARRETERA MOQUEGUA - OMATE - AREQUIPA, TRAMO II: KM 35+000 - 153+500 AREQUIPA OMATE MOQUEGUA", MEMORÁNDUM 1203-2021-MTC/20.12, MEMORÁNDUM 3609-2021-MTC/20.2.1, MEMORÁNDUM 1331-2021-MTC/20.12, INFORME N°6303-2021-MTC/20.4, CUADRO COMPARATIVO DE COTIZACIONES N° 047-2021-MTC/20.2.1.VHRG , CERTIFICADO DE CRÉDITO PRESUPUESTARIO, SEGÚN LOS TÉRMINOS DE REFERENCIAS.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EJECUCIÓN: VEINTE (20) DÍAS CALENDARIO, CONTABILIZADOS A PARTIR DEL DÍA SIGUIENTE DE CONFIRMADA LA RECEPCIÓN DE LA ORDEN DE SERVICIO.  ENTREGABLE: ÚNICO  FORMA DE PAGO: SE EFECTUARA EN UNA (01) ARMADA DE ACUERDO A LO INDICADO EN EL NUMERAL TRECE (13) DE LOS TÉRMINOS DE REFERENCIA.  CERTIFICADO SIAF N°: 4707  SECUENCIA SIAF N°: 1 EXP.N°: I-042020-2021/SEDCEN</t>
  </si>
  <si>
    <t>SERVICIO DE REUBICACIÓN DE REDES ELÉCTRICAS DE MEDIA TENSIÓN DE PROPIEDAD DE TERCEROS Y REDES DE BAJA TENSIÓN Y ALUMBRADO PÚBLICO DE PROPIEDAD DE HIDRANDINA S.A. UBICADO EN LAS PROGRESIVAS KM 704+727, KM 708+256 Y KM 716+675 DEL EV06, PANAMERICANA NORTE”, PROVINCIA DE CHEPÉN, DEPARTAMENTO DE LA LIBERTAD, DE LA AUTOPISTA DEL SOL, MEMORANDUM Nº 9132-2021-MTC/20.11, CUADRO COMPARATIVO DE COTIZACIONES - SERVICIOS N° 050-2021-MTC/20.2.1.FRM, MEMORANDUM Nº 3116 -2021-MTC/20.2, INFORME NO 5228 -2021-MTC/20.4,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CINCO (05) DIAS CALENDARIO EL CUAL INICIA AL DIA SIGUIENTE DE LA CONFIRMACION Y RECEPCION DE LA ORDEN DE SERVICIO.  FORMA DE PAGO : SE EFECTUARA EN UNA (01) ARMADA DE ACUERDO A LO INDICADO EN EL NUMERAL QUINCE (15) DE LOS TERMINOS DE REFERENCIA.   CERTIFICADO SIAF N° : 4200  SECUENCIA SIAF N° : 2  EXP.N° : I-031654-2021/SEDCEN</t>
  </si>
  <si>
    <t>20539194136 CONDAK INGENIEROS EIRL</t>
  </si>
  <si>
    <t>SERVICIO DE DEMOLICIÓN, CORTE DE CERCO VIVO, CORTE DE ÁRBOLES Y ELIMINACIÓN DE MATERIAL EXCEDENTE DEL TRAMO CONTINUO TC02, EVITAMIENTO EV04 Y TRAMO CONTINUO TC04 POR LA OBRA: AUTOPISTA DEL SOL, ÁMBITO TRUJILLO, MEMORANDUM N° 7014- 2021-MTC/20.11, CUADRO COMPARATIVO DE COTIZACIONES - SERVICIOS N° 129-2021-MTC/20.2.1.WMG, MEMORANDUM Nº 2420 -2021-MTC/20.2, INFORME N° 4394 - 2021-MTC/20.4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PRESTACIÓN DEL SERVICIO ES DE VEINTE (20) DÍAS CALENDARIOS COMO MÁXIMO, QUE SE COMPUTARÁN A PARTIR DEL DÍA SIGUIENTE DE ACEPTADA LA ORDEN DE SERVICIO HASTA LA CONFORMIDAD DE LA ÚLTIMA PRESTACIÓN Y PAGO.   ENTREGABLE. A LOS 20 DÍAS DEL INICIO DEL SERVICIO COMO MÁXIMO.   LUGAR DE EJECUCIÓN DEL SERVICIO: POR LAS CARACTERÍSTICAS DEL SERVICIO QUE PRESTARÁ EL CONTRATISTA, LA PRESTACIÓN DEL SERVICIO SE REALIZARÁ EN LAS ÁREAS UBICADAS EN LOS TRAMOS CONTINUOS 02 Y 04 Y EVITAMIENTO EV04, DE LA AUTOPISTA DEL SOL, DEPARTAMENTO DE LA LIBERTAD, PROVINCIA DE ASCOPE Y PACASMAYO, DISTRITOS DE CHICAMA, PAIJAN, SAN PEDRO DE LLOC.   FORMA DE PAGO: SE EFECTUARA EN UNA (01) ARMADA, DE ACUERDO A LO INDICADO EN EL NUMERAL DOCE (12) DE LOS TERMINOS DE REFERENCIA.   CERTIFICADO SIAF N°: 3837  SECUENCIA SIAF N° : 02  EXP.N°: I-027239-2021/SEDCEN</t>
  </si>
  <si>
    <t>"SERVICIO PARA LA ADQUISICIÓN DE CUARENTA (40) INMUEBLES AFECTADOS POR EL DERECHO DE VÍA DE LA OBRA REHABILITACIÓN Y MEJORAMIENTO DE LA CARRETERA CHONGOYAPE - COCHABAMBA - CAJAMARCA, TRAMO: DV. YANACOCHA - HUALGAYOC, FASE III ", MEMORANDUM 2085-2021-MTC/20.5, MEMORANDUM 10626-2021-MTC/20.11, INFORME N°6429-2021-MTC/20.4, CUADRO COMPARATIVO DE COTIZACIONES - SERVICIOS N° 032-2021-MTC/20.2.1 JMR, CERT DE CREDITO PPTAL, SEGUN LOS TERMINOS DE REFERENCIAS.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TREINTA (30) DIAS CALENDARIO, A PARTIR DEL DIA SIGUIENTE DE ACEPTADA LA ORDEN DE SERVICIO.  ÚNICO PRODUCTO: HASTA LOS 30 DÍAS CALENDARIOS DE INICIADO EL SERVICIO.  FORMA DE PAGO: SE EFECTUARA EN UNA (01) ARMADA DE ACUERDO A LO INDICADO EN EL NUMERAL TRECE (13) DE LOS TERMINOS DE REFERENCIA.  CERTIFICADO SIAF N°: 4747  SECUENCIA SIAF N°: 2 EXP.N°: I-041049-2021</t>
  </si>
  <si>
    <t>10436946894 SALAS MORALES CINDY</t>
  </si>
  <si>
    <t>CONTRATACION DEL SERVICIO DE ASISTENCIA TÉCNICA PARA LA IMPLEMENTACION DEL SISTEMA DE MONITOREO DE TRÁFICO PARA LA DIRECCIÓN DE GESTIÓN VIAL, MEMORANDUM N° 085- 2021-MTC/20.13, CUADRO COMPARATIVO DE COTIZACIONES - SERVICIOS N° 079-2021-MTC/20.2.1.DFR, MEMORANDUM Nº - 1105 -2021-MTC/20.2, INFORME N° 2159 - 2021-MTC/20.4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EL PLAZO DE EJECUCIÓN DEL SERVICIO SERÁ DE CIENTO SETENTA (170) DÍAS CALENDARIOS, EL CUAL INICIARÁ AL DÍA SIGUIENTE DE LA CONFIRMACIÓN DE LA RECEPCIÓN DE LA ORDEN DE SERVICIO.   1ER ENTREGABLE. A LOS 20 DÍAS COMO MÁXIMO DE INICIADO EL SERVICIO.  2DO ENTREGABLE. A LOS 50 DÍAS COMO MÁXIMO DE INICIADO EL SERVICIO.  3ER ENTREGABLE. A LOS 80 DÍAS COMO MÁXIMO DE INICIADO EL SERVICIO.  4TO ENTREGABLE. A LOS 110 DÍAS COMO MÁXIMO DE INICIADO EL SERVICIO.  5TO ENTREGABLE. A LOS 140 DÍAS COMO MÁXIMO DE INICIADO EL SERVICIO.  6TO ENTREGABLE. A LOS 170 DÍAS COMO MÁXIMO DE INICIADO EL SERVICIO.   FORMA DE PAGO: SE EFECTUARA EN SEIS (06) ARMADAS DE ACUERDO A LO INDICADO EN EL NUMERAL ONCE (11) DE LOS TERMINOS DE REFERENCIA.   CERTIFICADO SIAF N°: 2504  SECUENCIA SIAF N° : 02  EXP.N°: I-011173-2021/SEDCEN</t>
  </si>
  <si>
    <t>10752662521 NEGREIROS MELGAREJO AYLIN ADELIA</t>
  </si>
  <si>
    <t>SERVICIO DE SEGUIMIENTO Y MONITOREO DE LA EJECUCION DE OBRA: CARRETERA EMP.PE-1NJ (DV. HUANCABAMBA) - BUENOS AIRES SALITRAL CANCHAQUE – EMP.PE-3N HUANCABAMBA, TRAMO KM. 71+600 HUANCABAMBA, MEMORÁNDUM N° 1269 -2021-MTC/20.9, CUADRO COMPARATIVO DE COTIZACIONES SERVICIOS N° 053-2021 MTC/20.2.1.JCUD, MEMORANDUM Nº -00829 -2021-MTC/20.2, INFORME N° 1577 - 2021-MTC/20.4,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NOVENTA (90) DIAS CALENDARIO EL CUAL INICIA AL DIA SIGUIENTE DE LA CONFIRMACION Y RECEPCION DE LA ORDEN DE SERVICIO.   1ER INF. A LOS TREINTA (30) DIAS DEL INICIO DEL SERVICIO  2DO INF. A LOS SESENTA (60) DIAS DEL INICIO DEL SERVICIO  3ERO INF. A LOS NOVENTA (90) DIAS DEL INICIO DEL SERVICIO   FORMA DE PAGO : SE EFECTUARA EN TRES (03) ARMADAS DE ACUERDO A LO INDICADO EN EL NUMERAL ONCE (11) DE LOS TERMINOS DE REFERENCIA.   CERTIFICADO SIAF N° : 2108  SECUENCIA SIAF N° : 2  EXP.N° : I-08273-2021/SEDCEN</t>
  </si>
  <si>
    <t>10175408326 BANCES NIZAMA EDDY WILMER</t>
  </si>
  <si>
    <t>SERVICIO ESPECIALIZADO EN SEGUIMIENTO Y MONITOREO DE LA EJECUCION DE LA OBRA: CARRETERA EMP.PE-1NJ (DV. HUANCABAMBA) - BUENOS AIRES- SALITRAL - CANCHAQUE - EMP.PE-3N HUANCABAMBA, TRAMO KM. 71+600 HUANCABAMBA, MEMORÁNDUM N° 3275-2021-MTC/20.9, CUADRO COMPARATIVO DE COTIZACIONES - SERVICIOS N° 136-2021-MTC/20.2.1.VAQC, MEMORANDUM Nº - 1886 -2021-MTC/20.2, INFORME N° 3485 - 2021-MTC/20.4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EJECUCIÓN DEL SERVICIO SERÁ DE NOVENTA (90) DÍAS CALENDARIOS COMO MÁXIMO, CONTADOS A PARTIR DEL DÍA SIGUIENTE DE LA CONFIRMACIÓN DE LA RECEPCIÓN DE LA ORDEN DE SERVICIO.   1ER ENTREGABLE COMO MÁXIMO A LOS TREINTA (30) DÍAS CALENDARIO DE INICIADO EL SERVICIO.  2DO ENTREGABLE COMO MÁXIMO A LOS SESENTA (60) DÍAS CALENDARIO DE INICIADO EL SERVICIO.  3ER ENTREGABLE COMO MÁXIMO A LOS NOVENTA (90) DÍAS CALENDARIO DE INICIADO EL SERVICIO.   FORMA DE PAGO: SE EFECTUARA EN TRES (03) ARMADAS, DE ACUERDO A LO INDICADO EN EL NUMERAL ONCE (11) DE LOS TERMINOS DE REFERENCIA.   CERTIFICADO SIAF N°: 3333  SECUENCIA SIAF N° : 02  EXP.N°: I-022275-2021/SEDCEN</t>
  </si>
  <si>
    <t>VSERVICIO DE DELIMITACIÓN DEL DERECHO DE VÍA DE LA OBRA: TRAMO VIAL ÓVALO CHANCAY / DESVÍO VARIANTE PASAMAYO -HUARAL - ACOS, ENTRE LAS PROGRESIVAS KM 6+900 AL KM 8+340, KM 8+520 AL KM 9+140 , INF N° 305-2021-MTC/20.11.1/DMB, MEMO N° 11481-2021-MTC/20.11, MEMO N° 246-2021-MTC/20.5, CUADRO COMPARATIVO DE COTIZACIONES SERVICIOS N° 70-2021-MTC/20.2.1.VHRG, MEMO N° 4300-2021-MTC/20.2, INF N° 6756-2021-MTC/20.4,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QUINCE (15) DIAS CALENDARIO EL CUAL INICIA AL DIA SIGUIENTE DE LA CONFIRMACION Y RECEPCION DE LA ORDEN DE SERVICIO.  FORMA DE PAGO : SE EFECTUARA EN UNA (01) ARMADA DE ACUERDO A LO INDICADO EN EL NUMERAL TRECE (13) DE LOS TERMINOS DE REFERENCIA.   CERTIFICADO SIAF N° : 4917  SECUENCIA SIAF N° : 2  EXP.N° : I-045791-2021/SEDCEN</t>
  </si>
  <si>
    <t>10717183962 JESUS PAUCARPURA HEINZ PAUL</t>
  </si>
  <si>
    <t>SERVICIO ESPECIALIZADO EN OBRAS DE ARTE E HIDROLOGIA, PARA LA FORMULACION DE DOS (02) PRESTACIONES ADICIONALES DE OBRA: MEJORAMIENTO DE LA CARRETERA MOQUEGUA – OMATE – AREQUIPA, TRAMO KM. 35+000 AL KM. 153+340., MEMORANDUM Nº 1200-2021-MTC/20.12, CUADRO COMPARATIVO DE COTIZACIONES - SERVICIOS N°007-2021-MTC/20.2.1 - VHRG, MEMORANDUM Nº 1632 -2021-MTC/20.5, MEMORANDUM Nº 3236 -2021-MTC/20.2, INFORME N° 5347 - 2021-MTC/20.4,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NOVENTA (90) DIAS CALENDARIO EL CUAL INICIA AL DIA SIGUIENTE DE LA CONFIRMACION Y RECEPCION DE LA ORDEN DE SERVICIO.   1ER INF. A LOS TREINTA (30) DÍAS DEL INICIO DEL SERVICIO  2DO INF. A LOS SESENTA (60) DÍAS DEL INICIO DEL SERVICIO  3ERO INF. A LOS NOVENTA (90) DÍAS DEL INICIO DEL SERVICIO   FORMA DE PAGO : SE EFECTUARA EN TRES (03) ARMADAS DE ACUERDO A LO INDICADO EN EL NUMERAL ONCE (11) DE LOS TERMINOS DE REFERENCIA.   CERTIFICADO SIAF N° : 4274  SECUENCIA SIAF N° : 2  EXP.N° : I-035874-2021/SEDCEN</t>
  </si>
  <si>
    <t>SERVICIO DE ELABORACIÓN DEL ESTUDIO TRÁFICO DEL PROYECTO CARRETERA RUTA PE-28 H: EMP. PE-28B (ROSARIO) - CANAYRE - UNIÓN MANTARO - JOSÉ OLAYA - YAVIRO - CENTRO TZOMAVENI - ALTO CHICHIRENI - TRES UNIDOS MATERENI - EMP. PE 28C (ALTO ANAPATI), MEMORÁNDUM Nº 0095-2021-MTC/20.8., CUADRO COMPARATIVO DE COTIZACIONES - SERVICIOS N° 019-2021-MTC/20.2.1.JCUD, MEMORANDUM Nº 446 -2021-MTC/20.2, INFORME N° 789-2021-MTC/20.4,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CUARENTICINCO (45) DÍAS CALENDARIO, CONTADOS A PARTIR DEL DÍA SIGUIENTE DE RECEPCIONADA LA ORDEN DE SERVICIO.   1ER ENT. A LOS 20 DÍAS CALENDARIO DE INICIADO EL SERVICIO.  2DO ENT. A LOS 45 DÍAS CALENDARIO DE INICIADO EL SERVICIO.   FORMA DE PAGO: SE EFECTUARA EN DOS (02) ARMADAS DE ACUERDO A LO INDICADO EN EL NUMERAL TRECE (13) DE LOS TERMINOS DE REFERENCIA.   CERTIFICADO SIAF N°: 1227  SECUENCIA SIAF N° : 02  EXP.N°: I-002513-2021/SEDCEN</t>
  </si>
  <si>
    <t>20600888596 HTV INGENIERIA SAC</t>
  </si>
  <si>
    <t>"SERVICIO DE DEMOLICIÓN Y ELIMINACIÓN DE MATERIAL EXCEDENTE DE 6 VIVIENDAS AFECTADAS POR LA OBRA: MEJORAMIENTO DEL CORREDOR VIAL APURÍMAC - CUSCO, TRAMO III: PUENTE ICHURAY - PUENTE SAYHUA (GRUPO 02)", MEMORANDUM N° 2120-2021-MTC/20.5, MEMORANDUM N° 10758 -2021-MTC/20.11, INFORME N°6884-2021-MTC/20.4, CUADRO COMPARATIVO DE COTIZACIONES - SERVICIOS N°063-2021-MTC/20.2.1 JMR, CERT DE CREDITO PPTAL, SEGUN LOS TERMINOS DE REFERENCIAS.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DIEZ (10) DÍAS CALENDARIOS COMO MAXIMO, CONTADOS A PARTIR DEL DÍA SIGUIENTE DE ACEPTADA LA ORDEN DE SERVICIO.  PRIMER INFORME: A LOS 5 DÍAS DE INICIADO EL SERVICIO.  SEGUNDO INFORME: A LOS 10 DÍAS DE INICIADO EL SERVICIO.  FORMA DE PAGO: SE EFECTUARA EN DOS (02) ARMADAS DE ACUERDO A LO INDICADO EN EL NUMERAL ONCE (11) DE LOS TERMINOS DE REFERENCIA.  CERTIFICADO SIAF N°: 4956  SECUENCIA SIAF N°: 2 EXP.N°: I-041532-2021</t>
  </si>
  <si>
    <t>SERVICIO DE ABASTECIMIENTO DE CISTERNAS DE AGUA PARA EL ALMACÉN SERPENTÍN PASAMAYO, INFORME N° 003-2021-MTC/20.2.1.5, MEMORANDUM N°-00089 -2021-MTC/20.2, INFORME N° 070 - 2021-MTC/20.4, CERT DE CREDITO PPTAL.   REFERENTE A LA ORDEN DE SERVICIO 1921 CON FECHA 11/11/2020   CERTIFICADO SIAF N° : 131  SECUENCIA SIAF N° : 03   EXP.N° : I-000960-2021/SEDCEN</t>
  </si>
  <si>
    <t>20602460518 CONSORCIO INTEGRAL ZENDELS EIRL</t>
  </si>
  <si>
    <t>SERVICIO ESPECIALIZADO EN ADMINISTRACIÓN, GESTION, EVALUACION Y SEGUIMIENTO DE CONTRATOS DE CONSERVACIÓN Y/O MEJORAMIENTO VIAL PARA EL AREA DE CONSERVACION VIAL III DE LA SUBDIRECCIÓN DE CONSERVACIÓN, MEMORÁNDUM Nº 015-2021-MTC/20.13.1, CUADRO COMPARATIVO DE COTIZACIONES - SERVICIOS N°0012-2021-MTC/20.2.1 WMG, MEMORANDUM Nº -00195 -2021-MTC/20.2, INFORME N° 153 - 2021-MTC/20.4,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OCHENTA (80) DIAS CALENDARIO EL CUAL INICIA AL DIA SIGUIENTE DE LA CONFIRMACION Y RECEPCION DE LA ORDEN DE SERVICIO.   1ER INF. A LOS VEINTE (20) DIAS DEL INICIO DEL SERVICIO  2DO INF. A LOS CINCUENTA (50) DIAS DEL INICIO DEL SERVICIO  3ERO INF. A LOS OCHENTA (80) DIAS DEL INICIO DEL SERVICIO   FORMA DE PAGO : SE EFECTUARA EN TRES (03) ARMADAS DE ACUERDO A LO INDICADO EN EL NUMERAL ONCE (11) DE LOS TERMINOS DE REFERENCIA.   HONORARIOS: S/. 23,272.73  OTROS: S/. 7,500.00   1ER PAGO: SE CANCELARA EL 33% DEL MONTO TOTAL DEL SERVICIO  2DO PAGO: SE CANCELARA EL 33% DEL MONTO TOTAL DEL SERVICIO  3ERO PAGO: SE CANCELARA EL 34% DEL MONTO TOTAL DEL SERVICIO   CERTIFICADO SIAF N° : 249  SECUENCIA SIAF N° : 02  EXP.N° : I-00625-2021/SEDCEN</t>
  </si>
  <si>
    <t>SERVICIO ESPECIALIZADO DE INGENIERIA PARA LA ELABORACION DE TÉRMINOS DE REFERENICA DE SERVICIOS DE CONSERVACIÓN VIAL Y/O MEJORAMIENTO Y PRESUPUESTOS PARA LA SUBDIRECCIÓN DE CONSERVACIÓN, MEMORANDUM NO. 139 - 2021-MTC/20.13, CUADRO COMPARATIVO DE COTIZACIONES - SERVICIOS N° 107-2021-MTC/20.2.1.VAQC, MEMORANDUM Nº - 1540-2021-MTC/20.2, INFORME N° 2965 -2021-MTC/20.4,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CIENTO ONCE (110) DIAS CALENDARIO EL CUAL INICIA AL DIA SIGUIENTE DE LA CONFIRMACION Y RECEPCION DE LA ORDEN DE SERVICIO.   1ER INF. A LOS VEINTE (20) DÍAS DEL INICIO DEL SERVICIO  2DO INF. A LOS CINCUENTA (50) DÍAS DEL INICIO DEL SERVICIO  3ERO INF. A LOS OCHENTA (80) DÍAS DEL INICIO DEL SERVICIO  4TO INF. A LOS CIENTO DIEZ (110) DÍAS DEL INICIO DEL SERVICIO   FORMA DE PAGO : SE EFECTUARA EN CUATRO (04) ARMADAS IGUALES DE ACUERDO A LO INDICADO EN EL NUMERAL ONCE (11) DE LOS TERMINOS DE REFERENCIA.   CERTIFICADO SIAF N° : 3009  SECUENCIA SIAF N° : 2  EXP.N° : I-017715-2021/SEDCEN</t>
  </si>
  <si>
    <t>SERVICIO DE DEMOLICIÓN Y ELIMINACIÓN DE MATERIAL DE 03 VIVIENDAS AFECTADAS POR DEL DERECHO DE VÍA DE LA OBRA: CONSTRUCCIÓN DE LA VÍA DE EVITAMIENTO DE LA CIUDAD DE ABANCAY, REGIÓN APURÍMAC (KM 0+166 AL KM 0+808), MEMORANDUM Nº 2466 -2021-MTC/20.11, CUADRO COMPARATIVO DE COTIZACIONES - SERVICIOS N° 076-2021-MTC/20.2.1.DFR, MEMORANDUM Nº - 01047-2021-MTC/20.2, INFORME N° 2103 - 2021-MTC/20.4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EL PLAZO DE EJECUCIÓN ES DE QUINCE (15) DÍAS CALENDARIO, CONTABILIZADOS DESDE EL DÍA SIGUIENTE DE NOTIFICADA LA ORDEN DE SERVICIO HASTA LA CONFORMIDAD DE LA ÚLTIMA PRESTACIÓN Y PAGO.   UNICO ENTREGABLE. A LOS 15 DÍAS CALENDARIO DE INICIADO EL SERVICIO.   FORMA DE PAGO: SE EFECTUARA EN UNA (01) ARMADA DE ACUERDO A LO INDICADO EN EL NUMERAL TRECE (13) DE LOS TERMINOS DE REFERENCIA.  CERTIFICADO SIAF N°: 2448  SECUENCIA SIAF N° : 02  EXP.N°: I-008952-2021/SEDCEN</t>
  </si>
  <si>
    <t>10430065888 QUINTEROS GARCIA ROSITA AURORA</t>
  </si>
  <si>
    <t>"SERVICIO DE MONITOREO SOCIAL - TECNICO EN CAMPO PARA EL REASENTAMIENTO DE LAS 175 FAMILIAS AFECTADAS POR LA CONSTRUCCION DE LA VÍA DE EVITAMIENTO HUARMEY DE LA RED VIAL N° 4: TRAMO PATIVILCA - SANTA - TRUJILLO Y PUERTO SALAVERRY", MEMORANDUM 1992-2021-MTC/20.5, CUADRO COMPARATIVO DE COTIZACIONES - SERVICIOS N° 025-2021-MTC/20.2.1 EOR, CERT DE CREDITO PPTAL, SEGUN LOS TERMINOS DE REFERENCIAS.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45 DIAS CALENDARIO COMO MAXIMO, CONTADOS A PARTIR DEL DIA SIGUIENTE DE LA CONFIRMACION Y RECEPCION DE LA ORDEN DE SERVICIO.   1ER INF. COMO MÁXIMO A LOS 15 DÍAS CALENDARIO DE INICIADO EL SERVICIO COMO MÁXIMO  2DO INF. COMO MÁXIMO A LOS 45 DÍAS CALENDARIO DE INICIADO EL SERVICIO COMO MÁXIMO   FORMA DE PAGO : SE EFECTUARA EN DOS (02) ARMADAS DE ACUERDO A LO INDICADO EN EL NUMERAL 12 DE LOS TERMINOS DE REFERENCIA.   CERTIFICADO SIAF N° : 4543  SECUENCIA SIAF N° : 2  EXP.N° : I?038618?2021</t>
  </si>
  <si>
    <t>10428639273 RAMIREZ ALVA JESUS EDGAR</t>
  </si>
  <si>
    <t>SERVICIO DE REUBICACIÓN DE 03 PANELES PUBLICITARIOS AFECTADOS POR EL DERECHO DE VÍA EN EL ÓVALO DEL KM 0+000 DE LA OBRA CONSTRUCCIÓN DE LA AUTOPISTA PUNO JULIACA EN EL DISTRITO DE CARACOTO, MEMORANDUM N° 5109 -2021-MTC/20.11, CUADRO COMPARATIVO DE COTIZACIONES - SERVICIOS N° 150-2021-MTC/20.2.1.DFRMEMORANDUM Nº - 1799 -2021-MTC/20.2, INFORME N° 3614 -2021-MTC/20.4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PRESTACIÓN DEL SERVICIO ES DE DIEZ (10) DÍAS CALENDARIO COMO MÁXIMO, CONTADOS A PARTIR DEL DÍA SIGUIENTE DE LA CONFIRMACIÓN DE LA RECEPCIÓN DE LA ORDEN DE SERVICIO, HASTA LA CONFORMIDAD DE LA ÚLTIMA PRESTACIÓN Y PAGO.   ENTREGABLE A LOS 10 DÍAS DEL INICIO DEL SERVICIO.   FORMA DE PAGO: SE EFECTUARA EN UNA (01) ARMADA, DE ACUERDO A LO INDICADO EN EL NUMERAL TRECE (13) DE LOS TERMINOS DE REFERENCIA.   CERTIFICADO SIAF N°: 3410  SECUENCIA SIAF N° : 02  EXP.N°: I-019978-2021/SEDCEN</t>
  </si>
  <si>
    <t>20513425261 JAS 77CONSULTORES CONTRATISTAS SAC</t>
  </si>
  <si>
    <t>SERVICIO DE DEMOLICIÓN Y ELIMINACIÓN DE PREDIOS AFECTADOS POR DERECHO DE VÍA DEL PACRI CONSTRUCCIÓN, MEJORAMIENTO Y REHABILITACIÓN DE LA CARRETERA CUSCO - CHINCHERO - URUBAMBA, TRAMO N° 01, MEMORANDUM Nº 5143 -2021-MTC/20.11, CUADRO COMPARATIVO DE COTIZACIONES - SERVICIOS N° 132-2021-MTC/20.2.1.JCUD, MEMORANDUM Nº -1882 -2021-MTC/20.2, INFORME N° 3548 -2021-MTC/20.4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PRESTACIÓN DEL SERVICIO ES DE QUINCE (15) DÍAS CALENDARIO, QUE SE COMPUTARÁN A PARTIR DEL DÍA SIGUIENTE DE LA CONFIRMACIÓN Y ACEPTACIÓN DE LA ORDEN DE SERVICIO, HASTA LA CONFORMIDAD DE LA ÚLTIMA PRESTACIÓN Y PAGO.  PRIMER Y UNICO ENTREGABLE A LOS 15 DÍAS DE INICIADO EL SERVICIO.   LUGAR DE EJECUCION DEL SERVICIO: POR LAS CARACTERÍSTICAS DEL SERVICIO, SE EJECUTARÁ EN EL PROYECTO PACRI CONSTRUCCIÓN, MEJORAMIENTO Y REHABILITACIÓN DE LA CARRETERA CUSCO - CHINCHERO - URUBAMBA, TRAMO N° 01, ENTRE EL KM 14+229.50 AL KM 21+730.00.   FORMA DE PAGO: SE EFECTUARA EN UNA (01) ARMADA, DE ACUERDO A LO INDICADO EN EL NUMERAL DOCE (12) DE LOS TERMINOS DE REFERENCIA.  CERTIFICADO SIAF N°: 3374  SECUENCIA SIAF N° : 02  EXP.N°: I-020016-2021/SEDCEN</t>
  </si>
  <si>
    <t>“SERVICIO DE DEMOLICIÓN Y ELIMINACIÓN DE PREDIOS AFECTADOS POR DERECHO DE VÍA DEL PACRI LONGITUDINAL DE LA SIERRA NORTE, TRAMO: CUTERVO – SANTO DOMINGO DE LA CAPILLA, MEMORANDUM Nº 1697 -2021-MTC/20.11, CUADRO COMPARATIVO DE COTIZACIONES - SERVICIO N°0068- 2021-MTC/20.2.1 DFR, MEMORANDUM Nº - 00840 -2021-MTC/20.2, INFORME N° 1684 -2021-MTC/20.4,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QUINCE (15) DIAS CALENDARIO EL CUAL INICIA AL DIA SIGUIENTE DE LA CONFIRMACION Y RECEPCION DE LA ORDEN DE SERVICIO.   FORMA DE PAGO : SE EFECTUARA EN UNA (01) ARMADASÇ DE ACUERDO A LO INDICADO EN EL NUMERAL DOCE (12) DE LOS TERMINOS DE REFERENCIA.   CERTIFICADO SIAF N° : 2179  SECUENCIA SIAF N° : 2  EXP.N° : I-05954-2021/SEDCEN</t>
  </si>
  <si>
    <t>SERVICIO ESPECIALIZADO LEGAL EN CAMPO PARA LA GESTIÓN DE ADQUISICIÓN DE PREDIOS AFECTADOS POR LA EJECUCIÓN DE LA OBRA MEJORAMIENTO DEL CORREDOR VIAL APURÍMAC - CUSCO, TRAMO III: PUENTE ICHURAY - PUENTE SAYHUA., MEMORANDUM Nº 648-2021-MTC/20.11, CUADRO COMPARATIVO DE COTIZACIONES - SERVICIOS N°0045-2021-MTC/20.2.1 DFR, MEMORANDUM Nº -497 -2021-MTC/20.2, INFORME N° 1170 -2021-MTC/20.4,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NOVENTA (90) DIAS CALENDARIO EL CUAL INICIA AL DIA SIGUIENTE DE LA CONFIRMACION Y RECEPCION DE LA ORDEN DE SERVICIO.   1ER INF. A LOS TREINTA (30) DIAS DEL INICIO DEL SERVICIO  2DO INF. A LOS SESENTA (60) DIAS DEL INICIO DEL SERVICIO  3ERO INF. A LOS NOVENTA (90) DIAS DEL INICIO DEL SERVICIO   FORMA DE PAGO : SE EFECTUARA EN TRES (03) ARMADAS DE ACUERDO A LO INDICADO EN EL NUMERAL ONCE (11) DE LOS TERMINOS DE REFERENCIA.   1ER PAGO: SE CANCELARA EL 40% DEL MONTO TOTAL DEL SERVICIO  2DO PAGO: SE CANCELARA EL 30% DEL MONTO TOTAL DEL SERVICIO  3ERO PAGO: SE CANCELARA EL 30% DEL MONTO TOTAL DEL SERVICIO   CERTIFICADO SIAF N° : 1678  SECUENCIA SIAF N° : 2  EXP.N° : I-02732-2021/SEDCEN</t>
  </si>
  <si>
    <t>10093127272 PINTO PINTO LOURDES BERTHA</t>
  </si>
  <si>
    <t>SERVICIO DE COLOCACIÓN DE HITOS DE CONCRETO EN EL DERECHO DE VÍA ENTRE LOS KM 25+000 AL KM 40+000 DEL EVITAMIENTO CHIMBOTE DE LA RED VIAL 4, MEMORANDUM Nº 5115 -2021-MTC/20.11, CUADRO COMPARATIVO DE COTIZACIONES - SERVICIOS N° 128-2021-MTC/20.2.1.JCUD, MEMORANDUM Nº - 1813 -2021-MTC/20.2, INFORME N° 3500 - 2021-MTC/20.4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TREINTA (30) DÍAS CALENDARIOS COMO MÁXIMO, CONTABILIZADOS A PARTIR DE LA CONFORMIDAD DE RECEPCIÓN DE LA ORDEN DE SERVICIO HASTA LA CONFORMIDAD DE LA ÚLTIMA PRESTACIÓN Y PAGO   ENTREGABLES   1ER ENTREGABLE A LOS 15 DÍAS COMO MÁXIMO DE INICIADO EL SERVICIO.  2DO ENTREGABLE A LOS 30 DÍAS COMO MÁXIMO DE INICIADO EL SERVICIO.  FORMA DE PAGO: EL PAGO SE EFECTUARÁ EN DOS (02) ARMADAS DE LA SIGUIENTE FORMA:    PRIMER PAGO: SE CANCELARÁ EL CUARENTA (40%) DEL MONTO TOTAL A LOS DIEZ (10) DÍAS CALENDARIOS DESPUÉS DE OTORGADA LA CONFORMIDAD DEL PRIMER ENTREGABLE.   SEGUNDO PAGO: SE CANCELARÁ EL SESENTA (60%) DEL MONTO TOTAL A LOS DIEZ (10) DÍAS CALENDARIOS DESPUÉS DE OTORGADA LA CONFORMIDAD DEL SEGUNDO ENTREGABLE.   CERTIFICADO SIAF N°: 3324  SECUENCIA SIAF N° 002 :  EXP.N°: I-020048-2021/SEDCEN</t>
  </si>
  <si>
    <t>SERVICIO PARA ELABORACIÓN DE SESENTA (60) TASACIONES DE LOS INMUEBLES AFECTADOS POR EL DERECHO DE VÍA DE LA OBRA: PROYECTO VIAL AUTOPISTA DEL SOL (TRUJILLO - CHICLAYO - PIURA - SULLANA) ÁMBITO LAMBAYEQUE, SECTOR SAN ROMÁN, EVITAMIENTO CHICLAYO (EV08)., MEMORANDUM Nº 0132 -2021-MTC/20.11, CUADRO COMPARATIVO DE COTIZACIONES - SERVICIOS N° 017-2021-MTC/20.2.1.JMMM, MEMORANDUM Nº -00395 -2021-MTC/20.2, INFORME N° 816 - 2021-MTC/20.4,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QUINCE (15) DÍAS HÁBILES, CONTABILIZADOS DESDE EL DÍA SIGUIENTE DE RECEPCIONADA LA COMUNICACIÓN DE LA DIRECCIÓN DE DERECHO DE VÍA, CURSADA AL LOCADOR RESPECTO AL INICIO DEL SERVICIO. DICHA COMUNICACIÓN NO EXCEDERÁ LOS 30 DÍAS CALENDARIOS DE CONFIRMADA LA RECEPCIÓN DE LA ORDEN DE SERVICIO.   1ER ENT. A LOS 06 DÍAS HÁBILES DEL INICIO DEL SERVICIO  2DO ENT. A LOS 15 DÍAS HÁBILES DEL INICIO DEL SERVICIO.   FORMA DE PAGO: SE EFECTUARA EN DOS (02) ARMADAS DE ACUERDO A LO INDICADO EN EL NUMERAL TRECE (13) DE LOS TERMINOS DE REFERENCIA.   CERTIFICADO SIAF N°: 1273  SECUENCIA SIAF N° : 02  EXP.N°: I-001279-2021/SEDCEN</t>
  </si>
  <si>
    <t>10175326664 PEREZ PEREZ ANA MARIA</t>
  </si>
  <si>
    <t>SERVICIO DE ANALISIS TECNICO LEGAL PARA LOS PROCEDIMIENTOS DE SELECCIÓN A CARGO DE LA SUBDIRECCIÓN DE CONSERVACIÓN, MEMORANDUM Nº 3739-2021-MTC/20.13.1, CUADRO COMPARATIVO DE COTIZACIONES - SERVICIOS N° 010-2021-MTC/20.2.1.FRM, MEMORANDUM Nº -2146 -2021-MTC/20.2, INFORME N° 4113-2021-MTC/20.4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EJECUCIÓN DEL SERVICIO SERÁ DE CIENTO DIEZ (110) DÍAS CALENDARIO, EL CUAL INICIARÁ AL DÍA SIGUIENTE DE LA CONFIRMACIÓN DE LA RECEPCIÓN DE LA ORDEN DE SERVICIO.   1ER ENTRE. A LOS 20 DÍAS COMO MÁXIMO DE INICIADO EL SERVICIO.  2DO ENTRE. A LOS 50 DÍAS COMO MÁXIMO DE INICIADO EL SERVICIO.  3ER ENTRE. A LOS 80 DÍAS COMO MÁXIMO DE INICIADO EL SERVICIO.  4TO ENTRE. A LOS 110 DÍAS COMO MÁXIMO DE INICIADO EL SERVICIO.   FORMA DE PAGO: SE EFECTUARA EN CUATRO (04) ARMADAS, DE ACUERDO A LO INDICADO EN EL NUMERAL ONCE (11) DE LOS TRMINOS DE REFERENCIA.   CERTIFICADO SIAF N°: 3696  SECUENCIA SIAF N° : 02  EXP.N°: I-024479-2021/SEDCEN</t>
  </si>
  <si>
    <t>10455785621 CASTILLO MEZA MIGUEL ANTONIO</t>
  </si>
  <si>
    <t>SERVICIO DE CONSULTORÍA EN GENERAL PARA LA ELABORACIÓN DEL ESTUDIO TOPOGRÁFICO Y ESTUDIO DE MECÁNICA DE SUELOS DE LAS ESTACIONES DE PEAJE DV. TALARA Y TAMBO GRANDE, CARRETERA PANAMERICANA NORTE, MEMORANDUM Nº 1291 -2021-MTC/20.13.2, CUADRO COMPARATIVO DE COTIZACIONES - SERVICIOS N°0081-2021-MTC/20.2.1 WMG, MEMORANDUM Nº 1573 -2021-MTC/20.2, INFORME Nº 3367 - 2021-MTC/20.4,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TREINTA (30) DIAS CALENDARIO EL CUAL INICIA AL DIA SIGUIENTE DE LA CONFIRMACION Y RECEPCION DE LA ORDEN DE SERVICIO.  FORMA DE PAGO : SE EFECTUARA EN UNA (01) ARMADA DE ACUERDO A LO INDICADO EN EL NUMERAL DIECISEIS (16) DE LOS TERMINOS DE REFERENCIA.   CERTIFICADO SIAF N° : 3281  SECUENCIA SIAF N° : 2  EXP.N° : I-017420-2021/SEDCEN</t>
  </si>
  <si>
    <t>SERVICIO ESPECIALIZADO PARA LA REVISIÓN Y EVALUACIÓN TÉCNICA DE EXPEDIENTES PARA EL SANEAMIENTO FÍSICO LEGAL CON FINES DE INSCRIPCIÓN REGISTRAL, PRIMERA INSCRIPCIÓN DE DOMINIO Y/O TRANSFERENCIA DE PROPIEDAD ESTATAL DE PREDIOS AFECTADOS POR EL PROYECTO VIAL AUTOPISTA DEL SOL (PROGRESIVA 734+273 AL 795+865) A FAVOR DE PROVIAS NACIONAL, MEMORANDUM Nº 4950 -2021-MTC/20.11, CUADRO COMPARATIVO DE COTIZACIONES - SERVICIOS N° 144-2021-MTC/20.2.1.DFR, MEMORANDUM Nº - 1727 -2021-MTC/20.2, INFORME N° 3284 - 2021-MTC/20.4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CIENTO VEINTE (120) DÍAS CALENDARIO COMO MÁXIMO, QUE SE INICIARÁN A PARTIR DEL DÍA SIGUIENTE DE ACEPTADA LA ORDEN DE SERVICIO HASTA LA CONFORMIDAD DE LA ÚLTIMA PRESENTACIÓN Y PAGO.   1ER ENTR. A LOS 30 DÍAS DEL INICIO DEL SERVICIO.  2DO ENTR. A LOS 60 DÍAS DEL INICIO DEL SERVICIO.  3ER ENTR. A LOS 90 DÍAS DEL INICIO DEL SERVICIO.  4TO ENTR. A LOS 120 DÍAS DEL INICIO DEL SERVICIO.   FORMA DE PAGO: SE EFECTUARA EN CUATRO (04) ARMADAS, DE ACUERDO A LO INDICADO EN EL NUMERAL ONCE (11) DE LOS TERMINOS DE REFERENCIA.   CERTIFICADO SIAF N°: 3203  SECUENCIA SIAF N° : 02  EXP.N°: I-019700-2021/SEDCEN</t>
  </si>
  <si>
    <t>SERVICIO DE REALIZACIÓN DE PRUEBAS MOLECULARES PARA CONTROL DE LA SALUD DE LOS TRABAJADORES DE LA SEDE CENTRAL DE PROVIAS NACIONAL (TOMA DE PRUEBA MOLECURLAR 150 UNIDADES) , MEMO Nº 261-2021-MTC/20.5, CUADRO COMPARATIVO DE COTIZACIONES - SERVICIO N°0060- 2021-MTC/20.2.1 DFR, MEMORANDUM Nº -00696 -2021-MTC/20.2, INFORME N° 1302 - 2021-MTC/20.4,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CUARENTA Y CINCO (45) DIAS CALENDARIO EL CUAL INICIA AL DIA SIGUIENTE DE LA CONFIRMACION Y RECEPCION DE LA ORDEN DE SERVICIO.   FORMA DE PAGO : SE EFECTUARA DE ACUERDO A LO INDICADO EN EL NUMERAL DOCE (12) DE LOS TERMINOS DE REFERENCIA.   CERTIFICADO SIAF N° : 1805  SECUENCIA SIAF N° : 2  EXP.N° : I-06401-2021/SEDCEN</t>
  </si>
  <si>
    <t>20602308236 INVERSIONES MDS PERU SOCIEDAD ANONIMA CERRADA - INVERSIONES MDS PERU S.A.C.</t>
  </si>
  <si>
    <t>“SERVICIO DE ALQUILER DE CAMIONETA PARA EL PMA DE LA CARRETERA CALEMAR –ABRA EL NARANJILLO, MEMORANDUM Nº 7144 -2021-MTC/20.11, CUADRO COMPARATIVO DE COTIZACIONES - SERVICIOS N° 174-2021-MTC/20.2.1.JCUD, MEMORANDUM Nº 2449 -2021-MTC/20.2, INFORME N° 4425 -2021-MTC/20.4,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NOVENTA (90) DIAS CALENDARIO EL CUAL INICIA AL DIA SIGUIENTE DE LA CONFIRMACION Y RECEPCION DE LA ORDEN DE SERVICIO.   1ER INF. A LOS TREINTA (30) DÍAS DEL INICIO DEL SERVICIO  2DO INF. A LOS SESENTA (60) DÍAS DEL INICIO DEL SERVICIO  3ERO INF. A LOS NOVENTA (90) DÍAS DEL INICIO DEL SERVICIO   FORMA DE PAGO : SE EFECTUARA EN TRES (03) ARMADAS DE ACUERDO A LO INDICADO EN EL NUMERAL ONCE (11) DE LOS TERMINOS DE REFERENCIA.   1ER PAGO: SE CANCELARA EL 35% DEL MONTO TOTAL DEL SERVICIO  2DO PAGO: SE CANCELARA EL 35% DEL MONTO TOTAL DEL SERVICIO  3ERO PAGO: SE CANCELARA EL 30% DEL MONTO TOTAL DEL SERVICIO   CERTIFICADO SIAF N° : 3855  SECUENCIA SIAF N° : 2  EXP.N° : I-017069-2021/SEDCEN</t>
  </si>
  <si>
    <t>"SERVICIO DE CERTIFICACION LITERAL DEL CONTENIDO DE FORMULARIOS REGISTRALES, LEGALIZACION DE FIRMAS DE AFECTADOS Y OTROS ACTOS NOTARIALES A REALIZARCE CON LOS AFECTADOS POR EL DERECHO DE VIA DE LOS SECTORES DE LEONPAMPA, MOYOCORRAÑ, POBLADO MAUCALLE ALTA, SAHUANA, ANTABAMBA, TAMBURCO, UBICADOS EN LAS PROGRESIVAS KM. 6+000 AL KM 10+005 DE LA OBRA: "CONSTRUCCION DE LA VIA DE EVITAMIENTO DE LA CIUDAD DE ABANCAY DE LA REGION APURIMAC", INFORME N 452-2021-MTC/20.11.2/ENRZ, MEMORANDO N 10470-2021-MTC/20.11, MEMORANDUM N 2015-2021-MTC/20.5, MEMORANDUM N 3748-2021-MTC/20.2, INFORME N 6067-2021-MTC/20.4, CUADRO COMPARATIVO DE COTIZACIONES - SERVICIOS N° 0030-2021-MTC/20.2.1.EOR, CERT DE CREDITO PPTAL, SEGUN LOS TERMINOS DE REFERENCIAS.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EJECUCION INICIA AL DIA SIGUIENTE DE RECEPCIONADA LA ORDEN DE SERVICIO HASTA LA CONFORMIDAD DE LA ULTIMA PRESTACION Y PAGO; EL PLAZO MÁXIMO DE EJECUCION ES DE VEINTE (20) DIAS CALENDARIO O HASTA COMPLETAR LA CERTIFICACION DE CONTENIDO DE NOVENTA (90) FORMULARIOS O CONTRATOS, TOMA DE BIOMETRICO DE LA TOTALIDAD DE LOS AFECTADOS DE LOS DOCUMENTOS REQUERIDOS DE PROVIAS NACIONAL, SIN SUPERAR EL MONTO CONTRATADO.  ENTREGABLE: UNICO INFORME HASTA LOS 20 DIAS CALENDARIO O HASTA HABER LEGALIZADO NOVENTA (90) FORMULARIOS O CONTRATOS Y TOMAS DE BIOMETRICO DE LA TOTALIDAD DE LOS AFECTADOS.  FORMA DE PAGO: EL PAGO SE REALIZARA EN UN (01) SOLO PAGO, DE ACUERDO A LO INDICADO EN EL NUMERAL DOCE (12) DE LOS TERMINOS DE REFERENCIA.   CERTIFICADO SIAF N° : 4609  SECUENCIA SIAF N° : 2  EXP.N° : I-039919-2021</t>
  </si>
  <si>
    <t>10201056191 VILLALVA ALMONACID GUIDO DAVID</t>
  </si>
  <si>
    <t>SERVICIO DE LEVANTAMIENTO FOTOGRAMÉTRICO PARA IDENTIFICACIÓN DE PREDIOS AFECTADOS E INTERFERENCIAS DENTRO DEL DERECHO DE VÍA DE LA REHABILITACIÓN Y MEJORAMIENTO DE LA CARRETERA PALLASCA – MOLLEPATA – MOLLEBAMBA – SANTIAGO DE CHUCO – EMP. RUTA 10,TRAMO: SANTIAGO DE CHUCO CACHICADAN MOLLEPATA, TRAMO: KM. 25+000 – 76+618, MEMORANDUM Nº 2669 -2021-MTC/20.11, CUADRO COMPARATIVO DE COTIZACIONES - SERVICIO N°0086- 2021-MTC/20.2.1 DFR, MEMORANDUM Nº - 1194 -2021-MTC/20.2, INFORME N° 2357-2021-MTC/20.4,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QUINCE (15) DIAS CALENDARIO EL CUAL INICIA AL DIA SIGUIENTE DE LA CONFIRMACION Y RECEPCION DE LA ORDEN DE SERVICIO.  FORMA DE PAGO : SE EFECTUARA EN UNA (01) ARMADA DE ACUERDO A LO INDICADO EN EL NUMERAL TRECE (13) DE LOS TERMINOS DE REFERENCIA.   CERTIFICADO SIAF N° : 2604  SECUENCIA SIAF N° : 2  EXP.N° : I-011049-2021/SEDCEN</t>
  </si>
  <si>
    <t>SERVICIO ESPECIALIZADO EN MATERIA JURÍDICA PARA REVISIÓN Y EVALUACIÓN DE EXPEDIENTES CON FINES DE DETERMINAR LAS ESTRATEGIAS NECESARIAS PARA LA INSCRIPCIÓN REGISTRAL A FAVOR DE PROVIAS NACIONAL DE PREDIOS ADQUIRIDOS EN EL MARCO DEL DECRETO LEGISLATIVO N° 1192, PARA LA EJECUCIÓN DEL PROYECTO: SEGUNDA CALZADA DE LA AUTOPISTA PUNO JULIACA DEL TRAMO 5: MATARANI AREQUIPA-JULIACA-AZÁNGARO/ILO-MOQUEGUA-PUNO-JULIACA DEL PROYECTO CORREDOR VIAL INTEROCEÁNICO DEL SUR, PERÚ-BRASIL, MEMORANDUM Nº 4093 -2021-MTC/20.11, CUADRO COMPARATIVO DE COTIZACIONES - SERVICIOS N°0078-2021-MTC/20.2.1 WMG, MEMO Nº - 1498 -2021-MTC/20.2, INFORME NO 2945 -2021-MTC/20.4, CERT DE CREDITO PPTAL.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CIENTO VEINTE (120) DIAS CALENDARIO EL CUAL INICIA A LA CONFIRMACION Y RECEPCION DE LA ORDEN DE SERVICIO.   1ER INF. A LOS TREINTA (30) DÍAS DEL INICIO DEL SERVICIO  2DO INF. A LOS SESENTA (60) DÍAS DEL INICIO DEL SERVICIO  3ERO INF. A LOS NOVENTA (90) DÍAS DEL INICIO DEL SERVICIO  4TO INF. A LOS CIENTO VEINTE (120) DÍAS DEL INICIO DEL SERVICIO   FORMA DE PAGO : SE EFECTUARA EN CUATRO (04) ARMADAS IGUALES DE ACUERDO A LO INDICADO EN EL NUMERAL ONCE (11) DE LOS TERMINOS DE REFERENCIA.   CERTIFICADO SIAF N° : 2971  SECUENCIA SIAF N° : 3  EXP.N° : I-016456-2021/SEDCEN</t>
  </si>
  <si>
    <t>10435746921 CARDENAS FLORES CYNDI PATRICIA</t>
  </si>
  <si>
    <t>PAGO DE HONORARIOS ARBITRALES REFERIDO PARTICIPACIÓN COMO SECRETARIO, CORRESPONDE AL PROCESO DE ARBITRAJE AD HOC SEGUIDO POR PROVÍAS NACIONAL CONTRA LA COMPAÑÍA VERDÚ S.A. Y DERIVADO DE LAS CONTROVERSIAS SURGIDAS DEL CONTRATO DE EJECUCIÓN DE OBRA N° 116-2009-MTC/20 "MEJORAMIENTO Y REHABILITACIÓN DE LA CARRETERA SULLANA - EL ALAMOR DEL EJE VIAL 02 DE INTERCONEXIÓN VIAL PERÚ - ECUADOR". (LEGAJO A-103-2013-MTC)", MEMORANDUM N°4364-2021-MTC/07, MEMORÁNDUM N° 2294 - 2021-MTC/20.2, INFORME N° 4146 -2021-MTC/20.4, CERT DE CREDITO PPTAL.  CERTIFICADO SIAF N°: 3728  SECUENCIA SIAF N° : 05  EXP.N°: I-027056-2021/SEDCEN</t>
  </si>
  <si>
    <t>10712590543 PAZ POLO MARCO ANTONIO</t>
  </si>
  <si>
    <t>PAGO DE PROCESO DE ARBITRAJE AD HOC SEGUIDO POR PROVÍAS NACIONAL CONTRA LA COMPAÑÍA VERDÚ S.A. Y DERIVADO DE LAS CONTROVERSIAS SURGIDAS DEL CONTRATO DE EJECUCIÓN DE OBRA N° 116-2009-MTC/20 “MEJORAMIENTO Y REHABILITACIÓN DE LA CARRETERA SULLANA – EL ALAMOR DEL EJE VIAL 02 DE INTERCONEXIÓN VIAL PERÚ – ECUADOR”. LEGAJO A-103-2013-MTC”, MEMORÁNDUM N° 2883 - 2021-MTC/20.2, MEMO N° 5275-2021-MTC/07, INFORME N° 4893 - 2021-MTC/20.4, CERT DE CREDITO PPTAL.   CERTIFICADO SIAF N° : 4062  SECUENCIA SIAF N° : 2  EXP.N° : I-0033921-2021/SEDCEN</t>
  </si>
  <si>
    <t>4º ENTREG. SERV. ESPECIALIZADO EN MATERIA JURÍDICA P/REVIS. Y EVALUAC. EXPED. CON FINES DE DETERMINA</t>
  </si>
  <si>
    <t>10005100734 LEON VARGAS ANDRE ALONSO</t>
  </si>
  <si>
    <t>SERVICIO DE ALQUILER DE CAMIONETA PARA EL TRASLADO DEL PERSONAL TECNICO EN LA OBRA: CARRETERA PATAHUASI - YAURI - SICUANI, TRAMO: COLPAHUAYCO- LANGUI, MEMORANDUM Nº 3478 -2021-MTC/20.09, CUADRO COMPARATIVO DE COTIZACIONES - SERVICIOS N° 004-2021-MTC/20.2.1.FRM, MEMORANDUM Nº 2025 -2021-MTC/20.2, INFORME N° 3777 - 2021-MTC/20.4,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NOVENTA (90) DIAS CALENDARIO EL SERVICIO DE ALQUILER DE CAMIONETA SERÁ DE LUNES A SÁBADO Y DURANTE 80 DÍAS EFECTIVOS APROXIMADOS DE TRABAJO, EL PLAZO SE INICIA AL DÍA SIGUIENTE DE RECEPCIONADA LA ORDEN DE SERVICIO.   FORMA DE PAGO : SE EFECTUARA EN TRES (03) ARMADAS DE ACUERDO A LO INDICADO EN EL NUMERAL ONCE (11) DE LOS TERMINOS DE REFERENCIA.   CERTIFICADO SIAF N° : 3515  SECUENCIA SIAF N° : 2  EXP.N° : I-023682-2021/SEDCEN</t>
  </si>
  <si>
    <t>20454239645 M &amp; T SERVICIOS CORPORATIVOS S.A.C.</t>
  </si>
  <si>
    <t>SERVICIO PARA ELABORACIÓN DE OCHENTA (80) TASACIONES DE LOS INMUEBLES AFECTADOS POR EL DERECHO DE VÍA DE LA OBRA: MEJORAMIENTO DE LA CARRETERA HUÁNUCO – CONOCOCHA, SECTOR HUÁNUCO – LA UNIÓN – HUALLANCA, RUTA PE-3N, REGIÓN HUÁNUCO, TRAMO III, KM 118+950 - KM 112+365, MEMORANDUM Nº 6080-2021 MTC/20.11, CUADRO COMPARATIVO DE COTIZACIONES - SERVICIOS N° 159-2021-MTC/20.2.1.VAQC, MEMORANDUM Nº - 2109 -2021-MTC/20.2, INFORME N° 4022 -2021-MTC/20.4,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QUINCE (15) DIAS HABILES EL CUAL INICIA AL DIA SIGUIENTE DE LA CONFIRMACION Y RECEPCION DE LA ORDEN DE SERVICIO.   FORMA DE PAGO : SE EFECTUARA EN UNA (01) ARMADA DE ACUERDO A LO INDICADO EN EL NUMERAL CATORCE (14) DE LOS TERMINOS DE REFERENCIA.   CERTIFICADO SIAF N° : 3650  SECUENCIA SIAF N° : 2  EXP.N° : I-023800-2021/SEDCEN</t>
  </si>
  <si>
    <t>SERVICIO DE IDENTIFICACION Y ELABORACION DE 30 EXPEDIENTES TECNICO LEGALES CON FINES DE TASACION DE INMUEBLES AFECTADOS POR EL DERECHO DE VÍA DE LA OBRA AUTOPISTA DEL SOL, TRAMO EVITAMIENTO TRUJILLO  MEMORANDUM N° 9649-2021-MTC/20.11; MEMORANDUM Nº 1705 -2021-MTC/20.5; CUADRO COMPARATIVO DE COTIZACIONES - SERVICIOS  N° 030-2021-MTC/20.2.1.AKC; INFORME N° 5493- 2021-MTC/20.4; CERT PPTAL; SEGUN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60 DÍAS CALENDARIOS COMO MÁXIMO, CONTADOS A PARTIR DEL DÍA SIGUIENTE DE CONFIRMADA LA RECEPCIÓN DE LA ORDEN DE SERVICIO.   1ER INF. A LOS TREINTA (20) DÍAS DEL INICIO DEL SERVICIO  2DO INF. A LOS SESENTA (60) DÍAS DEL INICIO DEL SERVICIO   FORMA DE PAGO: EL PAGO SE EFECTUARÁ EN DOS (02) ARMADAS IGUALES DE ACUERDO AL MONTO DE LA PROPUESTA ECONÓMICA DEL POSTOR ADJUDICADO, SEGUN LO INDICADO EN EL NUMERAL ONCE (11) DE LOS TERMINOS DE REFERENCIA.   CERTIFICADO SIAF N°: 4304  SECUENCIA SIAF N° : 02  EXP.N°: I-036792-2021/SEDCEN</t>
  </si>
  <si>
    <t>10215697199 GALINDO HUAMAN WALDO FRANCISCO</t>
  </si>
  <si>
    <t>SERVICIO TÉCNICO ESPECIALIZADO PARA LA REVISIÓN Y EVALUACIÓN TÉCNICA DE EXPEDIENTES PARA ANOTACIÓN PREVENTIVA; SANEAMIENTO FÍSICO LEGAL CON FINES DE INSCRIPCIÓN REGISTRAL DE PREDIOS ADQUIRIDOS, Y TRANSFERENCIA INTERESTATAL DE PREDIOS AFECTADOS POR LA AUTOPISTA DEL SOL EN EL TRAMO TRUJILLO- CHICLAYO A FAVOR DE PROVIAS NACIONAL., MEMORANDUM Nº 1139 -2021-MTC/20.11, CUADRO COMPARATIVO DE COTIZACIONES - SERVICIOS N° 059-2021-MTC/20.2.1.DFR, MEMORANDUM Nº -00693 -2021-MTC/20.2, INFORME N° 1369 - 2021-MTC/20.4,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CIENTO VEINTE (120) DÍAS CALENDARIO, QUE SE INICIARÁN A PARTIR DEL DÍA SIGUIENTE DE RECEPCIONADA LA ORDEN DE SERVICIO, HASTA LA CONFORMIDAD DE LA ÚLTIMA PRESTACIÓN Y PAGO.   1ER ENT. A LOS 30 DÍAS DEL INICIO DEL SERVICIO.  2DO ENT. A LOS 60 DÍAS DEL INICIO DEL SERVICIO.  3ER ENT. A LOS 90 DÍAS DEL INICIO DEL SERVICIO.  4TO ENT. A LOS 120 DÍAS DEL INICIO DEL SERVICIO   FORMA DE PAGO: SE EFECTUARA EN CUATRO (04) ARMADAS DE ACUERDO A LO INDICADO EN EL NUMERAL ONCE (11) DE LOS TERMINOS DE REFERENCIA.  CERTIFICADO SIAF N°: 1841  SECUENCIA SIAF N° : 02  EXP.N°: I-002818-2021/SEDCEN</t>
  </si>
  <si>
    <t>10406780762 SALAZAR PALMADERA SUGHEILY JACQUELINE</t>
  </si>
  <si>
    <t>SERVICIO ESPECIALIZADO DE ARQUEOLOGÍA PARA EL SEGUIMIENTO, REVISIÓN, EVALUACIÓN Y DIAGNÓSTICO DE DOCUMENTACIÓN TÉCNICA RELACIONADO AL PATRIMONIO ARQUEOLÓGICO INMUEBLE E INFORMES DE GESTIÓN DE ESTUDIOS DE INFRAESTRUCTURA VIAL EN LA DIRECCIÓN DE ESTUDIOS DE PROVIAS NACIONAL, MEMORANDUM Nº 00075-2021-MTC/20.8, CUADRO COMPARATIVO DE COTIZACIONES - SERVICIOS N° 14-2021-MTC/20.2.1.VAQC, MEMORANDUM Nº 404 -2021-MTC/20.2, INFORME N° 583-2021-MTC/20.4,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CIENTO DIEZ (110) DÍAS CALENDARIO, COMPUTADOS A PARTIR DEL DÍA SIGUIENTE DE RECEPCIONADA LA ORDEN DE SERVICIO.   1ER ENTREGABLE A LOS 20 DÍAS DE INICIADO EL SERVICIO.  2DO ENTREGABLE A LOS 50 DÍAS DE INICIADO EL SERVICIO.  3ER ENTREGABLE A LOS 80 DÍAS DE INICIADO EL SERVICIO.  4TO ENTREGABLE A LOS 110 DÍAS DE INICIADO EL SERVICIO    FORMA DE PAGO: SE EFECTUARA EN CUATRO (04) ARMADAS DE ACUERDO A LO INDICADO EN EL NUMERAL ONCE (11) DE LOS TERMINOS DE REFERENCIA.  CERTIFICADO SIAF N°: 928  SECUENCIA SIAF N° : 02  EXP.N°: I-002129-2021/SEDCEN</t>
  </si>
  <si>
    <t>10101088893 ORTIZ CASTILLO NOHEMI ATALIA</t>
  </si>
  <si>
    <t>SERVICIO DE TÉCNICO ESPECIALIZADO EN CAMPO PARA LAS GESTIONES DE LIBERACIÓN DE INTERFERENCIAS, LIBERACIÓN Y ADQUISICIÓN DE INMUEBLES AFECTADOS POR EL DERECHO DE VÍA DE LA OBRA: CONSTRUCCIÓN DE LA VÍA DE EVITA MIENTO DE LA CIUDAD DE JULIACA, MEMONº 4242 -2021-MTC/20.11, CUADRO COMPARATIVO DE COTIZACIONES - SERVICIOS N°0080-2021-MTC/20.2.1 WMG, MEMO Nº - 1515 -2021-MTC/20.2, INFORME N° 3080 -2021-MTC/20.4, CERT DE CREDITO PPTAL,SEGUN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SESENTA (60) DIAS CALENDARIO EL CUAL INICIA AL DIA SIGUIENTE DE LA CONFIRMACION Y RECEPCION DE LA ORDEN DE SERVICIO.   1ER INF. A LOS TREINTA (30) DÍAS DEL INICIO DEL SERVICIO  2DO INF. A LOS SESENTA (60) DÍAS DEL INICIO DEL SERVICIO   FORMA DE PAGO : SE EFECTUARA EN DOS (02) ARMADAS DE ACUERDO A LO INDICADO EN EL NUMERAL TRECE (13) DE LOS TERMINOS DE REFERENCIA.   CERTIFICADO SIAF N° : 3050  SECUENCIA SIAF N° : 2  EXP.N° : I-015360-2021/SEDCEN</t>
  </si>
  <si>
    <t>10013195957 SANCHEZ RODRIGUEZ PRIMITIVA MARILIA</t>
  </si>
  <si>
    <t>SERVICIO DE ELABORACIÓN DE EXPEDIENTE TÉCNICO PARA LA REUBICACIÓN DE REDES ELÉCTRICAS DE PROPIEDAD DE HIDRANDINA QUE INTERFIEREN EN LA CONSTRUCCIÓN DE LAS OBRAS OBLIGATORIAS SEIS (06) PASOS A DESNIVEL Y 11 PUENTES PEATONALES, PROYECTO RED VIAL N° 4: TRAMO PATIVILCA - SANTA TRUJILLO Y PUERTO SALAVERRY - EMPALME PN1N, MEMO N° 6650-2021-MTC/20.11, INFORME N° 00142 -2021-MTC/20.2.1.3, INFORME N° 3499 - 2021-MTC/20.4, CERT DE CREDITO PPTAL. SEGUN LOS TERMINOS DE REFERENCIA.   REFERENCIA A LA ORDEN DE SERVICIO 1827 CON FECHA 02/11/2020   CERTIFICADO SIAF N° : 3243  SECUENCIA SIAF N° : 2  EXP.N° : I-026277-2021/SEDCEN</t>
  </si>
  <si>
    <t>SERVICIO DE ELABORACIÓN DE EXPEDIENTE TÉCNICO PARA LA REUBICACIÓN DE REDES ELÉCTRICAS DE LÍNEAS DE TRANSMISIÓN 60KV DE PROPIEDAD DE HIDRANDINA QUE INTERFIEREN EN LA CONSTRUCCIÓN DEL EVITAMIENTO VIRÚ, DEPARTAMENTO LA LIBERTAD, PROYECTO RED VIAL N°4: TRAMO PATIVILCA – SANTA TRUJILLO Y PUERTO SALAVERRY – EMPALME PN1N, MEMORANDUM N° 8893-2021-MTC/20.11, MEMORANDUM Nº 3240 -2021-MTC/20.2, CUADRO COMPARATIVO DE COTIZACIONES - SERVICIOS N° 018-2021-MTC/20.2.1.AKC, INFORME N° 5416 - 2021-MTC/20.4,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CUARENTA Y CINCO (45) DIAS CALENDARIO EL CUAL INICIA AL DIA SIGUIENTE DE LA CONFIRMACION Y RECEPCION DE LA ORDEN DE SERVICIO.   1ER INF. A LOS VEINTE (20) DÍAS DEL INICIO DEL SERVICIO  2DO INF. A LOS CUARENTA Y CINCO (45) DÍAS DEL INICIO DEL SERVICIO   FORMA DE PAGO : SE EFECTUARA EN DOS (02) ARMADAS DE ACUERDO A LO INDICADO EN EL NUMERAL TRECE (13) DE LOS TERMINOS DE REFERENCIA.   CERTIFICADO SIAF N° : 4290  SECUENCIA SIAF N° : 2  EXP.N° : I-034537-2021/SEDCEN</t>
  </si>
  <si>
    <t>20561223034 INGENIEROS DE SUDAMERICA S.A.C.</t>
  </si>
  <si>
    <t>SERVICIO LEGAL ESPECIALIZADO PARA LAS GESTIONES DE ADQUISICIÓN DE PREDIOS AFECTADOS (TRATO DIRECTO O EXPROPIACIÓN O TRANSFERENCIA INTERESTATAL) PARA LA EJECUCIÓN DE LA OBRA REHABILITACIÓN Y MEJORAMIENTO DE LA CARRETERA CAMANÁ - DV. QUILCA - MATARANI - ILO - TACNA, TRAMO: PUNTA DE BOMBÓN - FUNDICIÓN Y CIUDAD DE JARDÍN ILO, MEMORÁNDUM N° 2248-2021-MTC/20.11, CUADRO COMPARATIVO DE COTIZACIONES - SERVICIOS N° 053-2021-MTC/20.2.1.MAEG, MEMORANDUM Nº -01016 -2021-MTC/20.2, INFORME N° 2081 -2021-MTC/20.4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EL TIEMPO DE EJECUCIÓN ES DE 120 DÍAS CALENDARIO, CONTABILIZADOS DESDE EL DÍA SIGUIENTE DE LA CONFORMIDAD DE LA RECEPCIÓN DE LA ORDEN DE SERVICIO; EL PROVEEDOR DEL SERVICIO, PRESENTARÁ CUATRO (04) ENTREGABLES DE PRESTACIÓN DE SERVICIO.   1ER ENT. A LOS 30 DÍAS CALENDARIOS DE INICIADO EL SERVICIO COMO MÁXIMO.  2DO ENT. A LOS 60 DÍAS CALENDARIOS DE INICIADO EL SERVICIO COMO MÁXIMO.  3ER ENT. A LOS 90 DÍAS CALENDARIOS DE INICIADO EL SERVICIO COMO MÁXIMO.  4TO ENT. A LOS 120 DÍAS CALENDARIOS DE INICIADO EL SERVICIO COMO MÁXIMO.   FORMA DE PAGO: SE EFECTUARA EN CUATRO (04) ARMADAS IGUALES DE ACUERDO A LO INDICADO EN EL NUMERAL DOCE (12) DE LOS TERMINOS DE REFERENCIA.  CERTIFICADO SIAF N°: 2460  SECUENCIA SIAF N° : 02  EXP.N°: I-009292-2021/SEDCEN</t>
  </si>
  <si>
    <t>10452523995 VEGA APONTE CARLOS ENRIQUE</t>
  </si>
  <si>
    <t>SERVICIO DE EVALUACION DE INFRAESTRUCTURA EN LAS ESTACIONES DE  PEAJE A CARGO DE LA SUBDIRECCION DE OPERACIONES, MEMO 012 -2021-MTC/20.13.2, CUADRO COMPARATIVO DE COTIZACIONES - SERVICIOS N°0002-2021-MTC/20.2.1 AHV, MEMORANDUM Nº -00091-2021-MTC/20.2, INFORME N° 218 -2021-MTC/20.4,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CIENTO DIEZ (110) DIAS CALENDARIO EL CUAL INICIA AL DIA SIGUIENTE DE LA CONFIRMACION Y RECEPCION DE LA ORDEN DE SERVICIO.   1ER INF. A LOS VEINTE (20) DIAS DEL INICIO DEL SERVICIO  2DO INF. A LOS CINCUENTA (50) DIAS DEL INICIO DEL SERVICIO  3ERO INF. A LOS OCHENTA (80) DIAS DEL INICIO DEL SERVICIO  4TO INF. A LOS CIENTO DIEZ (110) DIAS DEL INICIO DEL SERVICIO   FORMA DE PAGO : SE EFECTUARA EN CUATRO (04) ARMADAS IGUALES DE ACUERDO A LO INDICADO EN EL NUMERAL ONCE (11) DE LOS TERMINOS DE REFERENCIA.   CERTIFICADO SIAF N° : 476  SECUENCIA SIAF N° : 2  EXP.N° : I-0225-2021/SEDCEN</t>
  </si>
  <si>
    <t>CONTRATACION DEL SERVICIO DE ESPECIALISTA LEGAL PARA LA EVALUACION, ANALISIS Y OPINION LEGAL DE LOS DISTINTOS DOCUMENTOS QUE GESTIONA EL AREA DE LOGISTICA, MEMORANDUM N°43-2021-MTC/20.2.1, CUADRO COMPARATIVO DE COTIZACIONES - SERVICIOS Nº 002-2021-MTC/20.2.1.JMMM, MEMORANDUM Nº 079 -2021-MTC/20.2, INFORME N° 063 - 2021-MTC/20.4, CERT DE CREDITO PPTAL, SEGÚN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729-2020-MRTC/20.  PLAZO DE EJECUCION: CIENTO DIEZ (110) DÍAS CALENDARIOS, CONTABILIZADOS A PARTIR DEL DÍA SIGUIENTE DE CONFIRMADA LA RECEPCIÓN DE LA ORDEN DE SERVICIO.  FORMA DE PAGO: SE EFECTUARA EN ARMADAS IGUALES DE ACUERDO A LO INDICADO EN EL NUMERAL ONCE (11) DE LOS TERMINOS DE REFERENCIA.  CERTIFICADO SIAF N°: 106  SECUENCIA SIAF N° : 02  EXP.N°: I-000465-2021/SEDCEN</t>
  </si>
  <si>
    <t>SERVICIO ESPECIALIZADO PARA EVALUACION DE SOLICITUDES DE PERMISOS DE BONIFICACION A CARGO DE LA COORDINACION DE GESTION DE AUTORIZACIONES DE LA SUBDIRECCION DE OPERACIONES, MEMORANDUM 0013 -2021-MTC/20.13.2, CUADRO COMPARATIVO DE COTIZACIONES - SERVICIOS N°006-2021-MTC/20.2.1 AHV, MEMORANDUM Nº -00103 -2021-MTC/20.2, INFORME N° 101 - 2021-MTC/20.4,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CIENTO DIEZ (110) DIAS CALENDARIO EL CUAL INICIA AL DIA SIGUIENTE DE LA CONFIRMACION Y RECEPCION DE LA ORDEN DE SERVICIO.   1ER INF. A LOS VEINTE (20) DIAS DEL INICIO DEL SERVICIO  2DO INF. A LOS CINCUENTA (50) DIAS DEL INICIO DEL SERVICIO  3ERO INF. A LOS OCHENTA (80) DIAS DEL INICIO DEL SERVICIO  4TO INF. A LOS CIENTO DIEZ (110) DIAS DEL INICIO DEL SERVICIO   FORMA DE PAGO : SE EFECTUARA EN CUATRO (04) ARMADAS IGUALES DE ACUERDO A LO INDICADO EN EL NUMERAL ONCE (11) DE LOS TERMINOS DE REFERENCIA.   CERTIFICADO SIAF N° : 135  SECUENCIA SIAF N° : 02  EXP.N° : I-0226-2021/SEDCEN</t>
  </si>
  <si>
    <t>10431998349 ROJAS FRANCO JONATHAN PIERRE</t>
  </si>
  <si>
    <t>CONTRATACION DE SERVICIO ESPECIALIZADO EN MATERIA DE CONTRATACIONES PÚBLICAS PARA LA COORDINACIÓN DE EJECUCIÓN CONTRACTUAL DEL ÁREA DE LOGÍSTICA, MEMORÁNDUM Nº 039 -2021-MTC/20.2.1, CUADRO COMPARATIVO DE COTIZACIONES - SERVICIOS N° 008-2021-MTC/20.2.1.JMMM, MEMORANDUM Nº 064 -2021-MTC/20.2, INFORME N° 081 - 2021-MTC/20.4, CERT DE CREDITO PPTAL, SEGÚN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729-2020-MRTC/20.  PLAZO DE EJECUCION: CIENTO DIEZ (110) DÍAS CALENDARIOS, CONTABILIZADOS A PARTIR DEL DÍA SIGUIENTE DE LA CONFIRMACIÓN DE LA RECEPCIÓN DE LA ORDEN DE SERVICIO HASTA LA CONFORMIDAD DE LA ÚLTIMA PRESTACIÓN Y PAGO.  FORMA DE PAGO: SE EFECTUARA EN CINCO (04) ARMADAS IGUALES DE ACUERDO A LO INDICADO EN EL NUMERAL ONCE (11) DE LOS TERMINOS DE REFERENCIA.  CERTIFICADO SIAF N°: 119  SECUENCIA SIAF N° : 02  EXP.N°: I-000270-2021/SEDCEN</t>
  </si>
  <si>
    <t>SERVICIO DE EVALUACIÓN LEGAL SOBRE LA PROCEDENCIA DEL PAGO DE TRES (3) VALORIZACIONES DE MAYORES METRADOS EJECUTADO EN EL AÑO 2018 EN LA OBRA: "MEJORAMIENTO DE LA CARRETERA MOQUEGUA - OMATE - AREQUIPA, TRAMO KM. 35 AL KM 153.5, PARA LA DIRECCIÓN DE OBRAS, MEMORANDUM Nº035-2021-MTC/20.9, CUADRO COMPARATIVO DE COTIZACIONES - SERVICIOS N° 005-2021-MTC/20.2.1.WMG, MEMORANDUM Nº -00100 -2021-MTC/20.2, INFORME N° 159 - 2021-MTC/20.4,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VEINTE (20) DÍAS CALENDARIO COMO MÁXIMO, CONTADOS A PARTIR DEL DÍA SIGUIENTE DE RECEPCIONADA Y CONFIRMADA LA ORDEN DE SERVICIO.  FORMA DE PAGO: SE EFECTUARA DE ACUERDO A LO INDICADO EN EL NUMERAL ONCE (11) DE LOS TERMINOS DE REFERENCIA.  CERTIFICADO SIAF N°: 271  SECUENCIA SIAF N° : 02  EXP.N°: I-000399-2021/SEDCEN</t>
  </si>
  <si>
    <t>10072536121 PRIALE TORRES ALVARO EFRAIN</t>
  </si>
  <si>
    <t>SERVICIO DE EVALUACIÓN LEGAL DE EXPEDIENTES PARA LA EMISIÓN DE RESOLUTIVOS RELACIONADOS A LA APROBACIÓN DEL VALOR TOTAL DE LA TASACIONES Y PAGO DE INMUEBLES AFECTADOS POR LA EJECUCIÓN DE OBRAS DE INFRAESTRUCTURA VIAL, PARA LA OFICINA DE ASESORÍA JURÍDICA, MEMORÁNDUM Nº 046-2021-MTC/20.3, CUADRO COMPARATIVO DE COTIZACIONES - SERVICIOS N° 021-2021-MTC/20.2.1.ODSC, MEMORANDUM Nº -00276 -2021-MTC/20.2, INFORME N° 230-2021-MTC/20.4,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CIENTO VEINTE (120) DÍAS CALENDARIO COMO MÁXIMO, CONTADOS A PARTIR DEL DÍA SIGUIENTE DE RECEPCIONADA Y CONFIRMADA LA ORDEN DE SERVICIO.  FORMA DE PAGO: SE EFECTUARA EN CUATRO (04) ARMADAS DE ACUERDO A LO INDICADO EN EL NUMERAL ONCE (11) DE LOS TERMINOS DE REFERENCIA.  CERTIFICADO SIAF N°: 535  SECUENCIA SIAF N° : 02  EXP.N°: I-001569-2021/SEDCEN</t>
  </si>
  <si>
    <t>SERVICIO DE REVISIÓN DE EXPEDIENTES EN EL MARCO DE LOS PROCEDIMIENTOS DE TRATO DIRECTO Y EJECUCION FORZOSA TENIENDO EN CONSIDERACION EL DECRETO DE URGENCIA QUE ESTABLECE DISPOSICIONES EXTRAORDINARIAS PARA LA ADQUISICIÓN Y LIBERACIÓN DE ÁREAS NECESARIAS PARA EL PLAN NACIONAL DE INFRAESTRUCTURA PARA LA COMPETITIVIDAD Y EL PLAN INTEGRAL DE RECONSTRUCCIÓN CON CAMBIOS, Y NORMAS CONEXAS, PARA LA OFICINA DE ASESORIA JURIDICA, MEMORÁNDUM N° 044-2021-MTC/20.3, CUADRO COMPARATIVO DE COTIZACIONES - SERVICIOS N° 002-2021-MTC/20.2.1.VAQC, MEMORANDUM Nº -00244 -2021-MTC/20.2, INFORME N° 216 -2021-MTC/20.4,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CIENTO VEINTE (120) DÍAS CALENDARIO COMO MÁXIMO, CONTADOS A PARTIR DEL DÍA SIGUIENTE DE RECEPCIONADA Y CONFIRMADA LA ORDEN DE SERVICIO.  FORMA DE PAGO: SE EFECTUARA EN CUATRO (04) ARMADAS DE ACUERDO A LO INDICADO EN EL NUMERAL ONCE (11) DE LOS TERMINOS DE REFERENCIA.  CERTIFICADO SIAF N°: 479  SECUENCIA SIAF N° : 02  EXP.N°: I-001567-2021/SEDCEN</t>
  </si>
  <si>
    <t>CONTRATACIÓN DEL SERVICIO ESPECIALIZADO EN ANALISIS E IMPLEMENTACIÓN DE RECOMENDACIONES DE CONTROL INTERNO, A CARGO DE LA DIRECCIÓN DE OBRAS, MEMORANDUM N°0164 -2021-MTC/20.9, CUADRO COMPARATIVO DE COTIZACIONES - SERVICIOS N° 004-2021-MTC/20.2.1.VHRG, MEMORANDUM Nº -00235 -2021-MTC/20.2, INFORME N° 191 -2021-MTC/20.4,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CIENTO VEINTE (120) DÍAS CALENDARIOS COMO MÁXIMO, CONTABILIZADOS A PARTIR DEL DÍA SIGUIENTE DE CONFIRMADA LA RECEPCIÓN DE LA ORDEN DEL SERVICIOS HASTA LA CONFORMIDAD DE LA PRESTACIÓN Y PAGO.  FORMA DE PAGO: SE EFECTUARA EN CUATRO (04) ARMADAS IGUALES DE ACUERDO A LO INDICADO EN EL NUMERAL ONCE (11) DE LOS TERMINOS DE REFERENCIA.  CERTIFICADO SIAF N°: 358  SECUENCIA SIAF N° : 02  EXP.N°: I-001248-2021/SEDCEN</t>
  </si>
  <si>
    <t>10046245623 PONCE MAMANI GUMERCINDO COSME</t>
  </si>
  <si>
    <t>SERVICIO DE EVALUACIÓN LEGAL DE EXPEDIENTES CONFORME A LA NORMATIVA DE LA QUINTA DISPOSICION COMPLEMENTARIA FINAL DE LA LEY N° 30025 Y LA SEGUNDA DISPOSICION COMPLEMENTARIA FINAL DEL DECRETO DE URGENCIA N° 003-2020 Y EL DECRETO LEGISLATIVO N° 1192, PARA LA OFICINA DE ASESORÍA JURÍDICA, MEMORÁNDUM N° 045-2021-MTC/20.3, CUADRO COMPARATIVO DE COTIZACIONES - SERVICIOS N° 003-2021-MTC/20.2.1.VAQC, MEMORANDUM Nº -00240 -2021-MTC/20.2, INFORME N° 337 -2021-MTC/20.4,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CIENTO VEINTE (120) DÍAS CALENDARIO COMO MÁXIMO, CONTADOS A PARTIR DEL DÍA SIGUIENTE DE RECEPCIONADA Y CONFIRMADA LA ORDEN DE SERVICIO.  FORMA DE PAGO: SE EFECTUARA EN CUATRO (04) ARMADAS DE ACUERDO A LO INDICADO EN EL NUMERAL ONCE (11) DE LOS TERMINOS DE REFERENCIA.  CERTIFICADO SIAF N°: 478  SECUENCIA SIAF N° : 02  EXP.N°: I-001568-2021/SEDCEN</t>
  </si>
  <si>
    <t>CONTRATACION DEL SERVICIO TECNICO DE INDAGACIONES DE MERCADO DE LOS REQUERIMIENTOS DE CONSULTORIAS DE OBRAS TRAMITADOS ANTE EL AREA DE LOGISTICA, MEMORÁNDUM N° 213-2021-MTC/20.2.1, CUADRO COMPARATIVO DE COTIZACIONES - SERVICIOS N° 25-2021-MTC/20.2.1.DFR, MEMORANDUM Nº 402 -2021-MTC/20.2, INFORME N° 580-2021-MTC/20.4,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CIENTO VEINTE (120) DÍAS CALENDARIOS, CONTABILIZADOS A PARTIR DEL DÍA SIGUIENTE DE LA CONFIRMACIÓN DE LA RECEPCIÓN DE LA ORDEN DE SERVICIO HASTA LA CONFORMIDAD DE LA ÚLTIMA PRESTACIÓN Y PAGO.   1ER ENT. COMO MÁXIMO A LOS 30 DÍAS CALENDARIO DE INICIADO EL SERVICIO COMO MÁXIMO  2DO ENT. COMO MÁXIMO A LOS 60 DÍAS CALENDARIO DE INICIADO EL SERVICIO COMO MÁXIMO  3ER ENT. COMO MÁXIMO A LOS 90 DÍAS CALENDARIO DE INICIADO EL SERVICIO COMO MÁXIMO  4TO ENT. COMO MÁXIMO A LOS 120 DÍAS CALENDARIO DE INICIADO EL SERVICIO   FORMA DE PAGO: SE EFECTUARA EN CUATRO (04) ARMADAS IGUALES DE ACUERDO A LO INDICADO EN EL NUMERAL ONCE (11) DE LOS TERMINOS DE REFERENCIA.  CERTIFICADO SIAF N°: 931  SECUENCIA SIAF N° : 02  EXP.N°: I-002781-2021/SEDCEN</t>
  </si>
  <si>
    <t>10725411605 CCORIMANYA ALMANZA FIORELA</t>
  </si>
  <si>
    <t>SERVICIO DE ASISTENCIA PROFESIONAL EN EL SEGUIMIENTO Y CONTROL DE LOS EXPEDIENTES PARA LA OBTENCION DE INFORMES DE TASACIONES ANTE LA DIRECCION DE CONSTRUCCION DEL MINISTERIO DE VIVIENDA CONSTRUCCION Y SANEAMIENTO, MEMORÁNDUM Nº 0201-2021-MTC/20.11, CUADRO COMPARATIVO DE COTIZACIONES - SERVICIOS N° 027-2021-MTC/20.2.1.ODSC, MEMORANDUM Nº -00336 -2021-MTC/20.2, INFORME N° 821-2021-MTC/20.4,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CIENTO DIEZ (110) DÍAS CALENDARIOS COMO MÁXIMO, QUE SE INICIARÁN A PARTIR DEL DÍA SIGUIENTE DE LA RECEPCIÓN Y CONFORMIDAD DE LA ORDEN DE SERVICIO O SUSCRITO EL CONTRATO DE SERVICIOS, HASTA LA CONFORMIDAD DE LA ÚLTIMA PRESTACIÓN Y PAGO.   1ER ENT. A MÁS TARDAR A LOS 20 DÍAS CALENDARIO COMO PLAZO MÁXIMO DE INICIADO EL SERVICIO  2DO ENT. A LOS 50 DÍAS CALENDARIO COMO PLAZO MÁXIMO DE INICIADO EL SERVICIO.  3ER ENT. A LOS 80 DÍAS CALENDARIO COMO PLAZO MÁXIMO DE INICIADO EL SERVICIO.  4TO ENT. A LOS 110 DÍAS CALENDARIO COMO PLAZO MÁXIMO DE INICIADO EL SERVICIO   FORMA DE PAGO: SE EFECTUARA EN CUATRO (04) ARMADAS DE ACUERDO A LO INDICADO EN EL NUMERAL DOCE (12) DE LOS TERMINOS DE REFERENCIA.   CERTIFICADO SIAF N°: 1280  SECUENCIA SIAF N° : 02  EXP.N°: I-000389-2021/SEDCEN</t>
  </si>
  <si>
    <t>10238213253 PACHECO DE LA JARA FREDDY ARTURO</t>
  </si>
  <si>
    <t>SERVICIO DE ANÁLISIS NORMATIVO Y DOCUMENTOS LEGALES PARA LA EMISIÓN DE RESOLUCIONES DE ADQUISICIÓN DE INMUEBLES AFECTADOS POR EL DERECHO DE VÍA POR LA OBRA: “CONSTRUCCIÓN DE LA VÍA DE EVITAMIENTO DE LA CIUDAD DE JULIACA, MEMO Nº 457 -2021-MTC/20.11, CUADRO COMPARATIVO DE COTIZACIONES - SERVICIOS N° 015-2021-MTC/20.2.1.VAQC, MEMO Nº 425 -2021-MTC/20.2, INFORME N° 912 -2021-MTC/20.4,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CIENTO VEINTE (120) DIAS CALENDARIO EL CUAL INICIA AL DIA SIGUIENTE DE LA CONFIRMACION Y RECEPCION DE LA ORDEN DE SERVICIO.   1ER INF. A LOS TREINTA (30) DIAS DEL INICIO DEL SERVICIO  2DO INF. A LOS SESENTA (60) DIAS DEL INICIO DEL SERVICIO  3ERO INF. A LOS NOVENTA (90) DIAS DEL INICIO DEL SERVICIO  4TO INF. A LOS CIENTO VEINTE (120) DIAS DEL INICIO DEL SERVICIO   FORMA DE PAGO : SE EFECTUARA EN CUATRO (04) ARMADAS IGUAL DE ACUERDO A LO INDICADO EN EL NUMERAL ONCE (11) DE LOS TERMINOS DE REFERENCIA.   CERTIFICADO SIAF N° : 1290  SECUENCIA SIAF N° : 2  EXP.N° : I-02752-2021/SEDCEN</t>
  </si>
  <si>
    <t>10440478081 VILCHEZ CHIROQUE JIMMI EDWAR</t>
  </si>
  <si>
    <t>SERVICIO DE EVALUACION LEGAL DE EXPEDIENTES REFERIDOS AL "PROCEDIMIENTO PARA EL RECONOCIMIENTO DE MEJORAS Y GASTOS DE TRASLADO A OCUPANTES Y POSEEDORES ESTABLECIDOS EN LOS ARTÍCULOS 6 Y 7, TERCERA DISPOSICION COMPLEMENTARIA FINAL DEL DECRETO LEGISLATIVO N° 1192 Y MODIFICATORIAS, MEMORANDUM Nº 604-2021-MTC/20.11, CUADRO COMPARATIVO DE COTIZACIONES - SERVICIOS N° 019-2021-MTC/20.2.1.VAQC, MEMORANDUM Nº -00472 -2021-MTC/20.2, INFORME N° 923-2021-MTC/20.4,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CIENTO VEINTE (120) DIAS CALENDARIO EL CUAL INICIA AL DIA SIGUIENTE DE LA CONFIRMACION Y RECEPCION DE LA ORDEN DE SERVICIO.   1ER INF. A LOS TREINTA (30) DIAS DEL INICIO DEL SERVICIO  2DO INF. A LOS SESENTA (60) DIAS DEL INICIO DEL SERVICIO  3ERO INF. A LOS NOVENTA (90) DIAS DEL INICIO DEL SERVICIO  4TO INF. A LOS CIENTO VEINTE (120) DIAS DEL INICIO DEL SERVICIO   FORMA DE PAGO : SE EFECTUARA EN CUATRO (04) ARMADAS IGUALES DE ACUERDO A LO INDICADO EN EL NUMERAL ONCE (11) DE LOS TERMINOS DE REFERENCIA.   CERTIFICADO SIAF N° : 1394  SECUENCIA SIAF N° : 2  EXP.N° : I-02811-2021/SEDCEN</t>
  </si>
  <si>
    <t>10425530807 GONZALES CRESPO SANDRO PAOLO</t>
  </si>
  <si>
    <t>SERVICIO DE ANALISIS Y PROGRAMACION PARA LA ACTUALIZACION DEL MODULO DE SEGURIDAD, MEMORANDUM Nº 028 -2021-MTC/20.6, CUADRO COMPARATIVO DE COTIZACIONES - SERVICIOS N° 024-2021-MTC/20.2.1.VAQC, MEMORANDUM Nº -00512 -2021-MTC/20.2, INFORME N° 925-2021-MTC/20.4,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CIENTO VEINTE (120) DIAS CALENDARIO EL CUAL INICIA AL DIA SIGUIENTE DE LA CONFIRMACION Y RECEPCION DE LA ORDEN DE SERVICIO.   1ER INF. A LOS TREINTA (30) DIAS DEL INICIO DEL SERVICIO  2DO INF. A LOS SESENTA (60) DIAS DEL INICIO DEL SERVICIO  3ERO INF. A LOS NOVENTA (90) DIAS DEL INICIO DEL SERVICIO  4TO INF. A LOS CIENTO VEINTE (120) DIAS DEL INICIO DEL SERVICIO   FORMA DE PAGO : SE EFECTUARA EN CUATRO (04) ARMADAS IGUALES DE ACUERDO A LO INDICADO EN EL NUMERAL ONCE (11) DE LOS TERMINOS DE REFERENCIA.   CERTIFICADO SIAF N° : 1397  SECUENCIA SIAF N° : 2  EXP.N° : I-03285-2021/SEDCEN</t>
  </si>
  <si>
    <t>SERVICIO DE ARQUITECTO INTEGRADOR DE TECNOLOGIA INFORMATICA Y GIS, MEMORANDUM Nº 0024-2021-MTC/20.6, CUADRO COMPARATIVO DE COTIZACIONES - SERVICIOS N° 048-2021-MTC/20.2.1.DFR, MEMORANDUM Nº -00500 -2021-MTC/20.2, INFORME N° 936 - 2021-MTC/20.4,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CIENTO DIEZ (110) DÍAS CALENDARIOS A PARTIR DEL DÍA SIGUIENTE DE LA CONFIRMACIÓN DE LA ORDEN DE SERVICIO /O CONTRATO, HASTA LA CONFORMIDAD DE LA PRESTACIÓN Y PAGO.   1ER ENT. HASTA LOS 20 DÍAS CALENDARIOS DE FIRMADO O CONFIRMADO LA ORDEN DE SERVICIO.  2DO ENT. HASTA LOS 50 DÍAS CALENDARIOS DE FIRMADO O CONFIRMADO LA ORDEN DE SERVICIO.  3ER ENT. HASTA LOS 80 DÍAS CALENDARIOS DE FIRMADO O CONFIRMADO LA ORDEN DE SERVICIO.  4TO ENT. HASTA LOS 110 DÍAS CALENDARIOS DE FIRMADO O CONFIRMADO LA ORDEN DE SERVICIO.   FORMA DE PAGO: SE EFECTUARA EN CUATRO (04) ARMADAS DE ACUERDO A LO INDICADO EN EL NUMERAL ONCE (11) DE LOS TERMINOS DE REFERENCIA.  CERTIFICADO SIAF N°: 1401  SECUENCIA SIAF N° : 02  EXP.N°: I-002312-2021/SEDCEN</t>
  </si>
  <si>
    <t>10407339172 LEANDRO RAMIREZ MARLON LUIS</t>
  </si>
  <si>
    <t>SERVICIO ESPECIALIZADO EN MEDIO AMBIENTE PARA EL AREA DE GESTIÓN DE INFRAESTRUCTURA DE CONSERVACIÓN VIAL DE LA DIRECCION DE CONTROL Y CALIDAD, CUADRO COMPARATIVO DE COTIZACIONES - SERVICIOS Nº 033-2021-MTC/20.2.1.MAEG, MEMO N° 081-2021-MTC/20.12, MEMORANDUM N° 286 -2021-MTC/20.12 INFORME N° 657-2021-MTC/20.4,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CIENTO VEINTE (120) DIAS CALENDARIO EL CUAL INICIA AL DIA SIGUIENTE DE LA CONFIRMACION Y RECEPCION DE LA ORDEN DE SERVICIO.   1ER INF. A LOS TREINTA (30) DIAS DEL INICIO DEL SERVICIO  2DO INF. A LOS SESENTA (60) DIAS DEL INICIO DEL SERVICIO  3ERO INF. A LOS NOVENTA (90) DIAS DEL INICIO DEL SERVICIO  4TO INF. A LOS CIENTO VEINTE (120) DIAS DEL INICIO DEL SERVICIO   FORMA DE PAGO : SE EFECTUARA EN CUATRO (04) ARMADAS IGUALES DE ACUERDO A LO INDICADO EN EL NUMERAL ONCE (11) DE LOS TERMINOS DE REFERENCIA.   CERTIFICADO SIAF N° : 999  SECUENCIA SIAF N° : 2  EXP.N° : I-01509-2021/SEDCEN</t>
  </si>
  <si>
    <t>SERVICIO DE REVISIÓN LEGAL DE EXPEDIENTES PARA LA ELABORACIÓN DE LAS RESOLUCIONES DE ADQUISICIÓN DE INMUEBLE Y ANÁLISIS JURÍDICO DE LA DOCUMENTACIÓN PRESENTADA POR PROPIETARIOS, OCUPANTES, POSEEDORES EN EL MARCO NORMATIVO PARA EL PROYECTO AUTOPISTA DEL SOL., MEMORANDUM Nº 692 -2021-MTC/20.11, CUADRO COMPARATIVO DE COTIZACIONES - SERVICIOS N° 046-2021-MTC/20.2.1.DFR, MEMORANDUM Nº -00498-2021-MTC/20.2, INFORME N° 1105 - 2021-MTC/20.4,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CIENTO VEINTE (120) DÍAS CALENDARIO COMO MÁXIMO, CONTADOS A PARTIR DEL DÍA SIGUIENTE DE RECEPCIONADA Y CONFIRMADA LA ORDEN DE SERVICIO   1ER ENT. A LOS 30 DÍAS CALENDARIO COMO MÁXIMO.  2DO ENT. A LOS 60 DÍAS CALENDARIO COMO MÁXIMO.  3ER ENT. A LOS 90 DÍAS CALENDARIO COMO MÁXIMO.  4TO ENT. A LOS 120 DÍAS CALENDARIO COMO MÁXIMO.   FORMA DE PAGO: SE EFECTUARA EN CUATRO (04) ARMADAS DE ACUERDO A LO INDICADO EN EL NUMERAL ONCE (11) DE LOS TERMINOS DE REFERENCIA.  CERTIFICADO SIAF N°: 1580  SECUENCIA SIAF N° : 02  EXP.N°: I-002958-2021/SEDCEN</t>
  </si>
  <si>
    <t>10405133399 SANTOS ROMAN PATRICIA CLEMENCIA</t>
  </si>
  <si>
    <t>SERVICIO PROFESIONAL PARA EL CONTROL Y MONITOREO DE LA SALUD DEL PERSONAL DE LA SEDE CENTRAL DE PROVIAS NACIONAL, MEMO N° 235 -2021-MTC/20.5, CUADRO COMPARATIVO DE COTIZACIONES - SERVICIOS N°0054- 2021-MTC/20.2.1 DFR, MEMORANDUM Nº - 00636 -2021-MTC/20.2, INFORME N° 1222 - 2021-MTC/20.4,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VEINTICUATRO (24) DIAS HABILES EL CUAL INICIA AL DIA SIGUIENTE DE SUSCRITA EL ACTA DE INICIO DEL SERVICIO.  FORMA DE PAGO : SE EFECTUARA EN UNA (01) ARMADA DE ACUERDO A LO INDICADO EN EL NUMERAL CATORCE (14) DE LOS TERMINOS DE REFERENCIA.  CERTIFICADO SIAF N° : 1715  SECUENCIA SIAF N° : 2  EXP.N° : I-03519-2021/SEDCEN</t>
  </si>
  <si>
    <t>20601072859 CORPORACION JULMATH EIRL</t>
  </si>
  <si>
    <t>SERVICIO DE EVALUACIÓN DE LAS NOTIFICACIONES DE LOS EXPEDIENTES EN EL MARCO DE LA UNDÉCIMA DISPOSICIÓN COMPLEMENTARIA FINAL DE LA LEY N° 30327 Y EN EL MARCO DEL DECRETO LEGISLATIVO N° 1192, DEL PROYECTO DE MEJORAMIENTO DE LA CARRETERA SANTA MARÍA – SANTA TERESA – PUENTE HIDROELÉCTRICA MACHU PICCHU, MEMORANDUM Nº 949 -2021-MTC/20.11, CUADRO COMPARATIVO DE COTIZACIONES - SERVICIOS N° 033-2021-MTC/20.2.1.JCUD, MEMORANDUM Nº -00593 -2021-MTC/20.2, INFORME N° 1358 -2021-MTC/20.4,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CIENTO VEINTE (120) DIAS CALENDARIO EL CUAL INICIA AL DIA SIGUIENTE DE LA CONFIRMACION Y RECEPCION DE LA ORDEN DE SERVICIO.   1ER INF. A LOS TREINTA (30) DIAS DEL INICIO DEL SERVICIO  2DO INF. A LOS SESENTA (60) DIAS DEL INICIO DEL SERVICIO  3ERO INF. A LOS NOVENTA (90) DIAS DEL INICIO DEL SERVICIO  4TO INF. A LOS CIENTO VEINTE (120) DIAS DEL INICIO DEL SERVICIO   FORMA DE PAGO : SE EFECTUARA EN CUATRO (04) ARMADAS IGUALES DE ACUERDO A LO INDICADO EN EL NUMERAL ONCE (11) DE LOS TERMINOS DE REFERENCIA.   CERTIFICADO SIAF N° : 1850  SECUENCIA SIAF N° : 2  EXP.N° : I-04696-2021/SEDCEN</t>
  </si>
  <si>
    <t>10447770704 AGUILAR MEJIA EMPERATRIZ</t>
  </si>
  <si>
    <t>SERVICIO TÉCNICO ESPECIALIZADO PARA LA ACTUALIZACIÓN, PROCESAMIENTO Y SISTEMATIZACIÓN DE LA BASE GRAFICA DE PREDIOS AFECTADOS, E INSCRITOS A FAVOR DE PROVIAS NACIONAL, Y LOS QUE SE ENCUENTREN EN ESTADO PENDIENTES Y/O PROCESO, Y DEMÁS ACCIONES PARA EL SANEAMIENTO CATASTRAL, DE LOS PREDIOS AFECTADOS POR LA OBRA REHABILITACIÓN Y MEJORAMIENTO DE LA CARRETERA AYACUCHO - ABANCAY, TRAMO III KM 98+000 AL KM. 154+000, MEMORANDUM Nº 1140 -2021-MTC/20.11, CUADRO COMPARATIVO DE COTIZACIONES - SERVICIO N°0059- 2021-MTC/20.2.1 DFR, MEMORANDUM Nº -00692 -2021-MTC/20.2, INFORME N° 1311 - 2021-MTC/20.4, CERT DE CREDITO PPTAL.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CIENTO VEINTE (120) DIAS CALENDARIO EL CUAL INICIA AL DIA SIGUIENTE DE LA CONFIRMACION Y RECEPCION DE LA ORDEN DE SERVICIO.   1ER INF. A LOS TREINTA (30) DIAS DEL INICIO DEL SERVICIO  2DO INF. A LOS SESENTA (60) DIAS DEL INICIO DEL SERVICIO  3ERO INF. A LOS NOVENTA (90) DIAS DEL INICIO DEL SERVICIO  4TO INF. A LOS CIENTO VEINTE (120) DIAS DEL INICIO DEL SERVICIO   FORMA DE PAGO : SE EFECTUARA EN CUATRO (04) ARMADAS IGUALES DE ACUERDO A LO INDICADO EN EL NUMERAL TRECE (13) DE LOS TERMINOS DE REFERENCIA.   CERTIFICADO SIAF N° : 1810  SECUENCIA SIAF N° : 2  EXP.N° : I-03084-2021/SEDCEN</t>
  </si>
  <si>
    <t>10097168941 SALVATIERRA CUBA GIANFRANCO</t>
  </si>
  <si>
    <t>SERVICIO DE MANTENIMIENTO DEL SIGA WEB ZONAL, MEMORANDUM Nº 034 -2021-MTC/20.6, CUADRO COMPARATIVO DE COTIZACIONES - SERVICIOS N° 026-2021-MTC/20.2.1.VAQC, MEMORANDUM Nº -00546 -2021-MTC/20.2, INFORME N° 1441 - 2021-MTC/20.4,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CIENTO VEINTE (120) DIAS CALENDARIO EL CUAL INICIA AL DIA SIGUIENTE DE LA CONFIRMACION Y RECEPCION DE LA ORDEN DE SERVICIO.   1ER INF. A LOS TREINTA (30) DIAS DEL INICIO DEL SERVICIO  2DO INF. A LOS SESENTA (60) DIAS DEL INICIO DEL SERVICIO  3ERO INF. A LOS NOVENTA (90) DIAS DEL INICIO DEL SERVICIO  4TO INF. A LOS CIENTO VEINTE (120) DIAS DEL INICIO DEL SERVICIO   FORMA DE PAGO : SE EFECTUARA EN CUATRO (04) ARMADAS IGUALES DE ACUERDO A LO INDICADO EN EL NUMERAL ONCE (11) DE LOS TERMINOS DE REFERENCIA.   CERTIFICADO SIAF N° : 1952  SECUENCIA SIAF N° : 2  EXP.N° : I-03794-2021/SEDCEN</t>
  </si>
  <si>
    <t>10442795962 ARANDA ROSALES COLIN FRANK</t>
  </si>
  <si>
    <t>SERVICIO DE ANÁLISIS NORMATIVO PARA LA OFICINA DE ASESORÍA JURÍDICA EN DERECHO ADMINISTRATIVO Y DERECHO CIVIL PATRIMONIAL, PARA IMPLEMENTAR ESTRATEGIAS NORMATIVAS, ANÁLISIS DE LOS DOCUMENTOS LEGALES Y EMITIR OPINIÓN JURÍDICA A LAS SOLICITUDES DE EMISIÓN DE RESOLUCIONES DE ADQUISICIÓN DE INMUEBLES AFECTADOS PARA EL PROYECTO BUENOS AIRES CANCHAQUE, MEMORÁNDUM N° 2291-2021-MTC/20.11, CUADRO COMPARATIVO DE COTIZACIONES - SERVICIOS N°0043-2021-MTC/20.2.1 WMG, MEMORANDUM Nº - 01026 -2021-MTC/20.2, INFORME N° 1997 - 2021-MTC/20.4,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CIENTO VEINTE (120) DIAS CALENDARIO EL CUAL INICIA AL DIA SIGUIENTE DE LA CONFIRMACION Y RECEPCION DE LA ORDEN DE SERVICIO.   1ER INF. A LOS TREINTA (30) DIAS DEL INICIO DEL SERVICIO  2DO INF. A LOS SESENTA (60) DIAS DEL INICIO DEL SERVICIO  3ERO INF. A LOS NOVENTA (90) DIAS DEL INICIO DEL SERVICIO  4TO INF. A LOS CIENTO VEINTE (120) DIAS DEL INICIO DEL SERVICIO   FORMA DE PAGO : SE EFECTUARA EN CUATRO (04) ARMADAS IGUALES DE ACUERDO A LO INDICADO EN EL NUMERAL ONCE (11) DE LOS TERMINOS DE REFERENCIA.   CERTIFICADO SIAF N° : 2403  SECUENCIA SIAF N° : 2  EXP.N° : I-09794-2021/SEDCEN</t>
  </si>
  <si>
    <t>10445884613 CIFUENTES CASANOVA REMY</t>
  </si>
  <si>
    <t>CONTRATACION DE SERVICIO PARA REVISION Y EVALUACION DE CARACTERISTICAS TECNICAS VEHICULARES PARA OTORGAR PERMISOS DE BONIFICACION A CARGO DE LA SUBDIRECCION DE OPERACIONES, MEMORANDUM Nº 1150 -2021-MTC/20.13.2, CUADRO COMPARATIVO DE COTIZACIONES - SERVICIOS N° 093-2021-MTC/20.2.1.VAQC, MEMORANDUM Nº -1380 -2021-MTC/20.2, INFORME N° 2675 - 2021-MTC/20.4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EJECUCIÓN DE SERVICIO SERÁ DE CIENTO VEINTE (120) DÍAS CALENDARIO. EL MISMO QUE INICIARÁ AL DÍA SIGUIENTE DE NOTIFICADA Y CONFIRMADA LA RECEPCIÓN DE LA ORDEN DE SERVICIO, HASTA LA CONFORMIDAD DE LA ÚLTIMA PRESTACIÓN Y PAGO.   1ER ENTR. A LOS 30 DÍAS COMO MÁXIMO DE INICIADO EL SERVICIO.  2DO ENTR. A LOS 60 DÍAS COMO MÁXIMO DE INICIADO EL SERVICIO.  3ER ENTR. A LOS 90 DÍAS COMO MÁXIMO DE INICIADO EL SERVICIO.  4TO ENTR. A LOS 120 DÍAS COMO MÁXIMO DE INICIADO EL SERVICIO.   FORMA DE PAGO: SE EFECTUARA EN CUATRO (04) ARMADAS, DE ACUERDO A LO INDICADO EN EL NUMERAL ONCE (11) DE LOS TERMINOS DE REFERENCIA.   CERTIFICADO SIAF N°: 2856  SECUENCIA SIAF N° : 02  EXP.N°: I-015701-2021/SEDCEN</t>
  </si>
  <si>
    <t>CONTRATACION DE UN (01) SERVICIO LEGAL PARA LA EVALUACIÓN Y ELABORACIÓN DE INFORMES SOBRE DENUNCIAS ANTICORRUPCIÓN PARA LA SECRETARÍA TÉCNICA DEL PAD, MEMORÁNDUM Nº 637 -2021-MTC/20.5, CUADRO COMPARATIVO DE COTIZACIONES - SERVICIOS N° 095-2021-MTC/20.2.1.VAQC, MEMORANDUM Nº - 1407 -2021-MTC/20.2, INFORME N° 2703 - 2021-MTC/20.4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SERVICIO SERÁ EJECUTADO EN CIENTO VEINTE (120) DÍAS CALENDARIO COMO MÁXIMO, CONTADOS A PARTIR DEL DÍA SIGUIENTE DE RECIBIDA LA ORDEN DE SERVICIO RESPECTIVA.   1ER ENTR. A LOS 30 DÍAS CALENDARIOS DE INICIADO EL SERVICIO COMO MÁXIMO.  2DO ENTR. A LOS 60 DÍAS CALENDARIOS DE INICIADO EL SERVICIO COMO MÁXIMO.  3ER ENTR. A LOS 90 DÍAS CALENDARIOS DE INICIADO EL SERVICIO COMO MÁXIMO.  4TO ENTR. A LOS 120 DÍAS CALENDARIOS DE INICIADO EL SERVICIO COMO MÁXIMO.   FORMA DE PAGO: SE EFECTUARA EN CUATRO (04) ARMADAS, DE ACUERDO A LO INDICADO EN EL NUMERAL QUINCE (15) DE LOS TERMINOS DE REFERENCIA.   CERTIFICADO SIAF N°: 2871  SECUENCIA SIAF N° : 02  EXP.N°: I-015567-2021/SEDCEN</t>
  </si>
  <si>
    <t>SERVICIO DE CONTRO Y SEGUIMIENTO DE LA GESTION OPERATIVA DE LAS UNIDADES DE PEAJE A CARGO DE LA SUBDIRECCION DE OPERACIONES, MEM Nº 1151 -2021-MTC/20.13.2, CUADRO COMPARATIVO DE COTIZACIONES - SERVICIOS N° 088-2021-MTC/20.2.1.JCUD, MEMO Nº -1384 -2021-MTC/20.2, INFORME N° 2704 - 2021-MTC/20.4,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CIENTO VEINTE (120) DIAS CALENDARIO EL CUAL INICIA AL DIA SIGUIENTE DE LA CONFIRMACION Y RECEPCION DE LA ORDEN DE SERVICIO.   1ER INF. A LOS TREINTA (30) DÍAS DEL INICIO DEL SERVICIO  2DO INF. A LOS SESENTA (60) DÍAS DEL INICIO DEL SERVICIO  3ERO INF. A LOS NOVENTA (90) DÍAS DEL INICIO DEL SERVICIO  4TO INF. A LOS CIENTO VEINTE (120) DÍAS DEL INICIO DEL SERVICIO   FORMA DE PAGO : SE EFECTUARA EN CUATRO (04) ARMADAS IGUALES DE ACUERDO A LO INDICADO EN EL NUMERAL ONCE (11) DE LOS TERMINOS DE REFERENCIA.   CERTIFICADO SIAF N° : 2870  SECUENCIA SIAF N° : 2  EXP.N° : I-015702-2021/SEDCEN</t>
  </si>
  <si>
    <t>SERVICIO DE ASESORIA LEGAL PARA LA EVALUACION DE CERTIFICADOS REGISTRALES INMOBILIARIOS, CARTAS DE OFERTAS DE INTENCION SOBRE TRANSFERENCIA DE BIENES INMUEBLES A FAVOR DEL ESTADO, CERTIFICADOS NEGATIVOS DE TESTAMENTO Y SUCESION INTESTADA Y REVISION DE EXPEDIENTES PARA LA LIBERACIÓN DE BIENES INMUEBLES, PARA LA OFICINA DE ASESORÍA JURÍDICA, MEMORÁNDUM N° 364 -2021-MTC/20.3, CUADRO COMPARATIVO DE COTIZACIONES - SERVICIO N°00124- 2021-MTC/20.2.1 DFR, MEMORANDUM Nº 1546 -2021-MTC/20.2, INFORME N° 3028 -2021-MTC/20.4,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CIENTO VEINTE (120) DIAS CALENDARIO EL CUAL INICIA AL DIA SIGUIENTE DE LA CONFIRMACION Y RECEPCION DE LA ORDEN DE SERVICIO.   1ER INF. A LOS TREINTA (30) DÍAS DEL INICIO DEL SERVICIO  2DO INF. A LOS SESENTA (60) DÍAS DEL INICIO DEL SERVICIO  3ERO INF. A LOS NOVENTA (90) DÍAS DEL INICIO DEL SERVICIO  4TO INF. A LOS CIENTO VEINTE (120) DÍAS DEL INICIO DEL SERVICIO   FORMA DE PAGO : SE EFECTUARA EN CUATRO (04) ARMADAS IGUALES DE ACUERDO A LO INDICADO EN EL NUMERAL ONCE (11) DE LOS TERMINOS DE REFERENCIA.   CERTIFICADO SIAF N° : 3076  SECUENCIA SIAF N° : 2  EXP.N° : I-017811-2021/SEDCEN</t>
  </si>
  <si>
    <t>SERVICIO DE APOYO EN LA FOLIACION Y DIGITALIACION DE DOCUMENTOS PARA LA OFICINA DE ASESORÍA JURÍDICA DE PROVIAS NACIONAL, MEMORANDUM Nº 369 -2021-MTC/20.3, CUADRO COMPARATIVO DE COTIZACIONES - SERVICIOS N° 82-2021-MTC/20.2.1.WMG, MEMORANDUM Nº 1557 -2021-MTC/20.2, INFORME N° 3029 -2021-MTC/20.4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EJECUCIÓN DEL SERVICIO ES DE CIENTO VEINTE (120) DÍAS CALENDARIO COMO MÁXIMO, CONTADOS A PARTIR DEL DÍA SIGUIENTE DE RECEPCIONADA Y CONFIRMADA LA ORDEN DE SERVICIO.   1ER ENTR. A LOS 30 DÍAS CALENDARIO COMO MÁXIMO.  2DO ENTR. A LOS 60 DÍAS CALENDARIO COMO MÁXIMO.  3ER ENTR. A LOS 90 DÍAS CALENDARIO COMO MÁXIMO.  4TO ENTR. A LOS 120 DÍAS CALENDARIO COMO MÁXIMO.   FORMA DE PAGO: SE EFECTUARA EN CUATRO (04) ARMADAS, DE ACUERDO A LO INDICADO EN EL NUMERAL ONCE (11) DE LOS TERMINOS DE REFERENCIA.   CERTIFICADO SIAF N°: 3075  SECUENCIA SIAF N° : 02  EXP.N°: I-017849-2021/SEDCEN</t>
  </si>
  <si>
    <t>CONTRATACIÓN DEL SERVICIO DE CONSULTORÍA PARA EL LEVANTAMIENTO DE INFORMACIÓN QUE PERMITA LA ELABORACIÓN DE TÉRMINOS DE REFERENCIA PARA LA INSTALACIÓN DE PUENTES MODULARES A PANEL EN LA RED VIAL NACIONAL PE-5S, UBICADOS EN LA REGIÓN JUNÍN., MEMORANDUM Nº 658 -2021-MTC/20.10, CUADRO COMPARATIVO DE COTIZACIONES - SERVICIOS N° 076-2021-MTC/20.2.1.WMG, MEMORANDUM Nº -1459 -2021-MTC/20.2, INFORME Nº 2960 -2021-MTC/20.4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EJECUCIÓN DEL SERVICIO NO EXCEDERÁ DE VEINTICINCO (25) DÍAS CALENDARIOS, CONTADOS A PARTIR DEL DÍA SIGUIENTE DE CONFIRMADA LA RECEPCIÓN DE LA ORDEN DE SERVICIO HASTA LA CONFORMIDAD DE PRESTACIÓN Y PAGO.   LUGAR Y PRESTACIÓN DEL SERVICIO: POR LAS CARACTERÍSTICAS DEL SERVICIO QUE PRESTARÁ EL PROVEEDOR, ESTE SE REALIZARA EN LA REGIÓN JUNÍN, DONDE LOS PROYECTOS DE PUENTES SE UBICAN EN EL TRAMO PUERTO OCOPA- POYENI, QUE PERTENECE A LA CARRETERA DE LA RED VIAL NACIONAL PE-5S; PTE. REITHER (PE-5N) - PERENE - PTE PICHANAKI - PTE IPOKI - DV. SATIPO (PE-24 A) - PTE LA BREÑA - MAZAMARI (PE-28 C) - PTO. OCOPA (PE-5S A) - POYENI - CAMISEA - BOCA INAMBARI - RIO HEATH (FRONTERA CON BOLIVIA).   FORMA DE PAGO: SE EFECTUARA EN UNA (01) ARMADA, DE ACUERDO A LO INDICADO EN EL NUMERAL QUINCE (15) DE LOS TERMINOS DE REFERENCIA.   CERTIFICADO SIAF N°: 2996  SECUENCIA SIAF N° : 02  EXP.N°: I-016550-2021/SEDCEN</t>
  </si>
  <si>
    <t>SERVICIO DE ANALISIS DE LAS FACULTADES OTORGADAS POR LAS COMUNIDADES CAMPESINAS A SUS REPRESENTANTES PARA LOS ACTOS DE DISPOSICIÓN, EVALUACION DE PARTIDAS REGISTRALES Y TITULOS ARCHIVADOS, ANÁLISIS DE LOS DOCUMENTOS LEGALES Y EMITIR OPINIÓN JURÍDICA A LAS SOLICITUDES DE EMISIÓN DE RESOLUCIONES DE ADQUISICIÓN DE INMUEBLES AFECTADOS POR LOS PROYECTOS DE INFRAESTRUCTURA VIAL PARA LA OFICINA DE ASESORÍA JURÍDICA, MEMORÁNDUM N° 365 -2021-MTC/20.3, CUADRO COMPARATIVO DE COTIZACIONES - SERVICIOS N° 0105-2021 MTC/20.2.1.JCUD, MEMO Nº - 1537 -2021-MTC/20.2, INFORME N° 3065 -2021-MTC/20.4, CERT DE CREDITO PPTAL, SEGUN LOS TRMINOS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CIENTO VEINTE (120) DIAS CALENDARIO EL CUAL INICIA AL DIA SIGUIENTE DE LA CONFIRMACION Y RECEPCION DE LA ORDEN DE SERVICIO.   1ER INF. A LOS TREINTA (30) DÍAS DEL INICIO DEL SERVICIO  2DO INF. A LOS SESENTA (60) DÍAS DEL INICIO DEL SERVICIO  3ERO INF. A LOS NOVENTA (90) DÍAS DEL INICIO DEL SERVICIO  4TO INF. A LOS CIENTO VEINTE (120) DÍAS DEL INICIO DEL SERVICIO   FORMA DE PAGO : SE EFECTUARA EN CUATRO (04) ARMADAS IGUALES DE ACUERDO A LO INDICADO EN EL NUMERAL ONCE (11) DE LOS TERMINOS DE REFERENCIA.   CERTIFICADO SIAF N° : 3085  SECUENCIA SIAF N° : 2  EXP.N° : I-017830-2021/SEDCEN</t>
  </si>
  <si>
    <t>SERVICIO DE ASEGURAMIENTO DE LA CALIDAD PARA EL SIGO, MEMORANDUM Nº 0257-2021-MTC/20.6, CUADRO COMPARATIVO DE COTIZACIONES - SERVICIOS N° 122-2021-MTC/20.2.1.JCUD, MEMORANDUM Nº 1745-2021-MTC/20.2, INFORME N° 3294 - 2021-MTC/20.4,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CIENTO VEINTE (120) DIAS CALENDARIO EL CUAL INICIA AL DIA SIGUIENTE DE LA CONFIRMACION Y RECEPCION DE LA ORDEN DE SERVICIO.   1ER INF. A LOS TREINTA (30) DÍAS DEL INICIO DEL SERVICIO  2DO INF. A LOS SESENTA (60) DÍAS DEL INICIO DEL SERVICIO  3ERO INF. A LOS NOVENTA (90) DÍAS DEL INICIO DEL SERVICIO  4TO INF. A LOS CIENTO VEINTE (120) DÍAS DEL INICIO DEL SERVICIO   FORMA DE PAGO : SE EFECTUARA EN CUATRO (04) ARMADAS IGUALES DE ACUERDO A LO INDICADO EN EL NUMERAL ONCE (11) DE LOS TERMINOS DE REFERENCIA.   CERTIFICADO SIAF N° : 3225  SECUENCIA SIAF N° : 2  EXP.N° : I-016828-2021/SEDCEN</t>
  </si>
  <si>
    <t>10459802423 NORIEGA PUTPAÑA MARTHA DIORIT</t>
  </si>
  <si>
    <t>SERVICIO DE DESARROLLO E IMPLANTACION PARA LA INTEGRACION DE SISTEMAS, MEMORANDUM N° 0253-2021-MTC/20.6, CUADRO COMPARATIVO DE COTIZACIONES - SERVICIOS N° 119-2021-MTC/20.2.1.JCUD, MEMORANDUM Nº - 1713 -2021-MTC/20.2, INFORME N° 3504 - 2021-MTC/20.4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DESARROLLO DEL SERVICIO ES DE CIENTO VEINTE (120) DÍAS CALENDARIO, COMPUTADOS A PARTIR DEL DÍA SIGUIENTE DE LA CONFIRMACIÓN DE LA RECEPCIÓN DE LA ORDEN DE SERVICIO, HASTA LA CONFORMIDAD DE LA PRESTACIÓN Y PAGO.   1ER ENTR. A LOS 30 DÍAS DE CONFIRMADA LA ORDEN DE SERVICIO.  2DO ENTR. A LOS 60 DÍAS DE CONFIRMADA LA ORDEN DE SERVICIO.  3ER ENTR. A LOS 90 DÍAS DE CONFIRMADA LA ORDEN DE SERVICIO.  3ER ENTR. A LOS 120 DÍAS DE CONFIRMADA LA ORDEN DE SERVICIO.   FORMA DE PAGO: SE EFECTUARA EN CUATRO (04) ARMADAS, DE ACUERDO A LO INDICADO EN EL NUMERAL ONCE (11) DE LOS TERMINOS DE REFERENCIA.   CERTIFICADO SIAF N°: 3373  SECUENCIA SIAF N° : 02  EXP.N°: I-016831-2021/SEDCEN</t>
  </si>
  <si>
    <t>10421586255 ARANDA ROSALES JAIME JESUS</t>
  </si>
  <si>
    <t>SERVICIO DE REVISIÓN DE DOCUMENTACIÓN LEGAL PARA LA EMISIÓN DE RESOLUCIONES DE EXPROPIACIÓN Y ADQUISICIÓN DE AFECTACIONES PREDIALES AFECTADOS POR EL DERECHO DE VÍA DE LA OBRA: "CONSTRUCCIÓN DE LA VÍA DE EVITAMIENTO DE LA CIUDAD DE JULIACA, MEMORANDUM Nº 5808-2021-MTC/20.11, CUADRO COMPARATIVO DE COTIZACIONES - SERVICIOS N° 137-2021-MTC/20.2.1.JCUD, MEMORANDUM Nº 1991 -2021-MTC/20.2, INFORME N° 3812 - 2021-MTC/20.4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EJECUCIÓN DEL SERVICIO ES DE CIENTO VEINTE (120) DÍAS CALENDARIO COMO MÁXIMO, CONTADOS A PARTIR DEL DÍA SIGUIENTE DE RECEPCIONADA Y ACEPTADA LA ORDEN DE SERVICIO.   1ER ENTRE. A LOS 30 DÍAS CALENDARIO COMO MÁXIMO.  2DO ENTRE. A LOS 60 DÍAS CALENDARIO COMO MÁXIMO.  3ER ENTRE. A LOS 90 DÍAS CALENDARIO COMO MÁXIMO.  4TO ENTRE. A LOS 120 DÍAS CALENDARIO COMO MÁXIMO.   FORMA DE PAGO: SE EFECTUARA EN CUATRO (04) ARMADAS, DE ACUERDO A LO INDICADO EN EL NUMERAL ONCE (11) DE LOS TRMINOS DE REFERENCIA.   CERTIFICADO SIAF N°: 3519  SECUENCIA SIAF N° : 02  EXP.N°: I-022121-2021/SEDCEN</t>
  </si>
  <si>
    <t>SERVICIO DE ASISTENCIA ESPECIALIZADA EN EL SEGUIMIENTO Y CONTROL DE LOS EXPEDIENTES PARA LA OBTENCIÓN DE INFORMES DE TASACIONES ANTE LA DIRECCIÓN GENERAL DE PROGRAMAS Y PROYECTOS EN CONSTRUCCIÓN Y SANEAMIENTO DEL MINISTERIO DE VIVIENDA, CONSTRUCCIÓN Y SANEAMIENTO,MEMORANDUM N° 5607 – 2021-MTC/20.11, CUADRO COMPARATIVO DE COTIZACIONES - SERVICIOS N°0106-2021-MTC/20.2.1 WMG, MEMORANDUM Nº - 1957 -2021-MTC/20.2, INFORME N° 3944 - 2021-MTC/20.4,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CIENTO VEINTE (120) DIAS CALENDARIO EL CUAL INICIA AL DIA SIGUIENTE DE LA CONFIRMACION Y RECEPCION DE LA ORDEN DE SERVICIO.   1ER INF. A LOS TREINTA (30) DÍAS DEL INICIO DEL SERVICIO  2DO INF. A LOS SESENTA (60) DÍAS DEL INICIO DEL SERVICIO  3ERO INF. A LOS NOVENTA (90) DÍAS DEL INICIO DEL SERVICIO  4TO INF. A LOS CIENTO VEINTE (120) DÍAS DEL INICIO DEL SERVICIO   FORMA DE PAGO : SE EFECTUARA EN CUATRO (04) ARMADAS IGUALES DE ACUERDO A LO INDICADO EN EL NUMERAL DOCE (12) DE LOS TERMINOS DE REFERENCIA.   CERTIFICADO SIAF N° : 3603  SECUENCIA SIAF N° : 2  EXP.N° : I-020396-2021/SEDCEN</t>
  </si>
  <si>
    <t>SERVICIO DE REVISIÓN LEGAL DE EXPEDIENTES PARA LA ELABORACIÓN DE LAS RESOLUCIONES DE ADQUISICIÓN DE INMUEBLE Y ANÁLISIS JURÍDICO DE LA DOCUMENTACIÓN PRESENTADA POR AFECTADOS POR EL DERECHO DE VÍA DEL PACRI MEJORAMIENTO DE LA CARRETERA HUÁNUCO - CONOCOCHA. SECTOR HUÁNUCO - LA UNIÓN - HUALLANCA, TRAMO III., MEMORANDUM Nº 6102-2021-MTC/20.11, CUADRO COMPARATIVO DE COTIZACIONES - SERVICIOS N° 008-2021-MTC/20.2.1.FRM, MEMORANDUM Nº - 2139 -2021-MTC/20.2, INFORME N° 4026 -2021-MTC/20.4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EJECUCIÓN DEL SERVICIO ES DE CIENTO VEINTE (120) DÍAS CALENDARIO COMO MÁXIMO, CONTADOS A PARTIR DEL DÍA SIGUIENTE DE ACEPTADA LA ORDEN DE SERVICIO, HASTA LA CONFORMIDAD DE LA ÚLTIMA PRESTACIÓN Y PAGO.   1ER ENTRE. A LOS 30 DÍAS CALENDARIO COMO MÁXIMO.  2DO ENTRE. A LOS 60 DÍAS CALENDARIO COMO MÁXIMO.  3ER ENTRE. A LOS 90 DÍAS CALENDARIO COMO MÁXIMO.  4TO ENTRE. A LOS 120 DÍAS CALENDARIO COMO MÁXIMO.   FORMA DE PAGO: SE EFECTUARA EN CUATRO (04) ARMADAS, DE ACUERDO A LO INDICADO EN EL NUMERAL DOCE (12) DE LOS TRMINOS DE REFERENCIA.   CERTIFICADO SIAF N°: 3664  SECUENCIA SIAF N° : 03  EXP.N°: I-023912-2021/SEDCEN</t>
  </si>
  <si>
    <t>SERVICIO DE EVALUACIÓN LEGAL DE EXPEDIENTES REFERIDOS AL “PROCEDIMIENTO PARA EL RECONOCIMIENTO DE MEJORAS Y GASTOS DE TRASLADO A OCUPANTES Y POSEEDORES ESTABLECIDOS EN LOS ARTÍCULOS 6 Y 7, PARA LA EJECUCIÓN DE LA OBRA: CORREDOR VIAL INTEROCEÁNICO SUR, PERÚ – BRASIL, TRAMOS 2, 3 Y 4 DEL IIRSA SUR, MEMORANDUM N° 6105-2021-MTC/20.11, CUADRO COMPARATIVO DE COTIZACIONES - SERVICIOS N° 149-2021-MTC/20.2.1.JCUD, MEMORANDUM Nº - 2101 -2021-MTC/20.2, INFORME NO 4061 -2021-MTC/20.4,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CIENTO VEINTE (120) DIAS CALENDARIO EL CUAL INICIA AL DIA SIGUIENTE DE LA CONFIRMACION Y RECEPCION DE LA ORDEN DE SERVICIO.   1ER INF. A LOS TREINTA (30) DÍAS DEL INICIO DEL SERVICIO  2DO INF. A LOS SESENTA (60) DÍAS DEL INICIO DEL SERVICIO  3ERO INF. A LOS NOVENTA (90) DÍAS DEL INICIO DEL SERVICIO  4TO INF. A LOS CIENTO VEINTE (120) DÍAS DEL INICIO DEL SERVICIO   FORMA DE PAGO : SE EFECTUARA EN CUATRO (04) ARMADAS IGUALES DE ACUERDO A LO INDICADO EN EL NUMERAL DOCE (12) DE LOS TERMINOS DE REFERENCIA.   CERTIFICADO SIAF N° : 3660  SECUENCIA SIAF N° : 2  EXP.N° : I-023651-2021/SEDCEN</t>
  </si>
  <si>
    <t>SERVICIO DE ARQUITECTO INTEGRADOR DE TECNOLOGIA INFORMATICA Y GIS, MEMORANDUM Nº 0361-2021-MTC/20.6, CUADRO COMPARATIVO DE COTIZACIONES - SERVICIOS N° 163-2021-MTC/20.2.1.JCUD , MEMORANDUM Nº 2304 -2021-MTC/20.2, INFORME N° 4110 -2021-MTC/20.4,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CIENTO VEINTE (120) DIAS CALENDARIO EL CUAL INICIA AL DIA SIGUIENTE DE LA CONFIRMACION Y RECEPCION DE LA ORDEN DE SERVICIO.   1ER INF. A LOS TREINTA (30) DÍAS DEL INICIO DEL SERVICIO  2DO INF. A LOS SESENTA (60) DÍAS DEL INICIO DEL SERVICIO  3ERO INF. A LOS NOVENTA (90) DÍAS DEL INICIO DEL SERVICIO  4TO INF. A LOS CIENTO VEINTE (120) DÍAS DEL INICIO DEL SERVICIO   FORMA DE PAGO : SE EFECTUARA EN CUATRO (04) ARMADAS IGUALES DE ACUERDO A LO INDICADO EN EL NUMERAL ONCE (11) DE LOS TERMINOS DE REFERENCIA.   CERTIFICADO SIAF N° : 3721  SECUENCIA SIAF N° : 2  EXP.N° : I-026148-2021/SEDCEN</t>
  </si>
  <si>
    <t>10446644225 CASTILLO JARA MARIO ALEXANDER</t>
  </si>
  <si>
    <t>SERVICIO DE ALQUILER DE CAMIONETA PARA EL TRASLADO DEL PERSONAL TÉCNICO EN LA OBRA: MEJORAMIENTO, CONSERVACIÓN POR NIVELES DE SERVICIO Y OPERACIÓN DEL CORREDOR VIAL: HUÁNUCO - LA UNIÓN - HUALLANCA - DV. ANTAMINA / EMP.PE-3N (TINGO CHICO) - NUEVAS FLORES - LLATA - ANTAMINA TRAMO I DEL KM 0+000 AL KM 52+920, MEMORANDUM Nº 3817-2021-MTC/20.9, CUADRO COMPARATIVO DE COTIZACIONES - SERVICIOS N° 15-2021-MTC/20.2.1.FRM, MEMORANDUM Nº 2281-2021-MTC/20.2, INFORME N° 4144 -2021-MTC/20.4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EJECUCIÓN SERÁ DE 90 DIAS CALENDARIOS. EL SERVICIO DE ALQUILER DE CAMIONETA SERÁ EL LUNES A SÁBADO DURANTE 80 DÍAS EFECTIVOS APROXIMADOS DE TRABAJO, EL PLAZOSE INICIA AL DIA SIGUIENTE DE RECEPCIONADA LA ORDEN DE SERVICIO.   1ER ENTRE. COMO MÁXIMO A LOS TREINTA (30) DIAS CALENDARIO DE INICIADO EL SERVICIO.  2DO ENTRE. COMO MÁXIMO A LOS SESENTA (60) DIAS CALENDARIO DE INICIADO EL SERVICIO.  3ER ENTRE. COMO MÁXIMO A LOS NOVENTA (90) DIAS CALENDARIO DE INICIADO EL SERVICIO.   FORMA DE PAGO: SE EFECTUARA EN TRES (03) ARMADAS, DE ACUERDO A LO INDICADO EN EL NUMERAL ONCE (11) DE LOS TRMINOS DE REFERENCIA.   CERTIFICADO SIAF N°: 3719  SECUENCIA SIAF N° : 02  EXP.N°: I-026262-2021/SEDCEN</t>
  </si>
  <si>
    <t>SERVICIO DE CAPACITACION EN JUNTA DE RESOLUCION DE DISPUTAS EN EL SECTOR CONSTRUCCION, MEMORANDUM N 2244-2021-MTC/20.5, MEMORANDUM N 5670-2021-MTC/20.9, MEMORANDUM N 1387-2021-MTC/20, , CUADRO COMPARATIVO DE COTIZACIONES - SERVICIOS N° 21-2021-MTC/20.2.1.JMR  10 PARTICIPANTES  PARTICIPANTES MENCIONADOS EN MEMORANDUM N 2244-2021-MTC/20.5  PLAZO DE EJECUCION: NOVENTA Y SEIS (96) HORAS ACADEMICAS, LA FECHA DE INICIO DE LA CAPACITACION PREVISTA EL 08 DE NOVIEMBRE DE 2021  FORMA DE PAGO: SE EFECTUARA EN UNA (01) ARMADA DE ACUERDO A LO INDICADO EN EL NUMERAL DOCE (12) DE LOS TERMINOS DE REFERENCIA  CERTIFICADO SIAF N° 2300  SECUENCIA SIAF 76  EXP. N° I-039395-2021/SEDCEN</t>
  </si>
  <si>
    <t>SERVICIO LEGAL ESPECIALIZADO EN CAMPO PARA LAS GESTIONES DE LIBERACIÓN Y ADQUISICIÓN DE INMUEBLES AFECTADOS POR EL DERECHO DE VÍA DE LA OBRA: MEJORMIENTO DE LA CARRETERA MOQUEGUA OMATE AREQUIPA, TRAMO 35+000 AL 153+500, MEMORANDUM N° 5473 - 2021-MTC/20.11, CUADRO COMPARATIVO DE COTIZACIONES - SERVICIOS N° 156-2021-MTC/20.2.1.JCUD, MEMORANDUM Nº 1988 -2021-MTC/20.2, INFORME N° 3853 -2021-MTC/20.4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TIEMPO DE EJECUCIÓN DEL SERVICIO ES DE CUARENTA (40) DÍAS CALENDARIOS, CONTABILIZADOS DESDE EL DÍA SIGUIENTE DE NOTIFICADA LA ORDEN DE SERVICIO Y CONFIRMADA LA RECEPCION DE LA MISMA, HASTA LA CONFORMIDAD DE LA ÚLTIMA PRESTACIÓN Y PAGO.   1ER ENTRE. A LOS 20 DÍAS CALENDARIOS DE INICIADO EL SERVICIO COMO MÁXIMO.  2DO ENTRE. A LOS 40 DÍAS CALENDARIOS DE INICIADO EL SERVICIO COMO MÁXIMO.   FORMA DE PAGO: SE EFECTUARA EN DOS (02) ARMADAS, DE ACUERDO A LO INDICADO EN EL NUMERAL TRECE (13) DE LOS TRMINOS DE REFERENCIA.   CERTIFICADO SIAF N°: 3547  SECUENCIA SIAF N° : 02  EXP.N°: I-021293-2021/SEDCEN</t>
  </si>
  <si>
    <t>10448675420 VASQUEZ ULLOA LIZ CINTHIA</t>
  </si>
  <si>
    <t>SERVICIO DE DESMONTAJE, DEMOLICIÓN, CLAUSURA Y REUBICACIÓN DE SEIS  (06) LETRINAS SANITARIAS, INCLUYE POZOS SÉPTICOS, PARA LIBERAR EL  DERECHO DE VÍA PARA LA EJECUCIÓN DE LA AUTOPISTA PUNO-JULIACA DEL  CORREDOR VIAL INTEROCEÁNICO SUR PERÚ BRASIL TRAMO 5”, MEMO Nº 1896-2021-MTC/20.5, MEMORÁNDUM Nº 10172 -2021-MTC/20.6, MEMO Nº 3713 -2021-MTC/20.2, CUADRO COMPARATIVO DE COTIZACIONES SERVICIOS N° 38-2021-MTC/20.2.1.VHRG,INFORME N° 6037 - 2021-MTC/20.4, CERTIFICADO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VEINTE (20) DIAS CALENDARIO COMO MAXIMO EL CUAL INICIA AL DIA SIGUIENTE DE LA CONFIRMACION Y RECEPCION DE LA ORDEN DE SERVICIO.  FORMA DE PAGO : SE EFECTUARA EN UNA (01) ARMADA DE ACUERDO A LO INDICADO EN EL NUMERAL TRECE (13) DE LOS TERMINOS DE REFERENCIA.   CERTIFICADO SIAF N° : 4542  SECUENCIA SIAF N° : 2  EXP.N° : I-039014-2021/SEDCEN</t>
  </si>
  <si>
    <t>SERVICIO DE ELABORACIÓN DE EXPEDIENTE TÉCNICO PARA LA REPOSICIÓN DE REDES DE AGUA Y ALCANTARILLADO UBICADOS EN LOS SECTORES TANGAY Y SANTA CLEMENCIA DE LA RED VIAL N° 4, MEMORÁNDUM N° 2923-2021-MTC/20.11, MEMORANDUM Nº 1234 -2021-MTC/20.2, INFORME N° 2424 -2021-MTC/20.4, CERT DE CREDITO PPTAL.SEGUN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TREINTA (30) DIAS CALENDARIO EL CUAL INICIA AL DIA SIGUIENTE DE LA CONFIRMACION Y RECEPCION DE LA ORDEN DE SERVICIO.   1ER INF. A LOS VEINTE (20) DIAS DEL INICIO DEL SERVICIO  2DO INF. A LOS TREINTA (30) DIAS DEL INICIO DEL SERVICIO   FORMA DE PAGO : SE EFECTUARA EN DOS (02) ARMADAS DE ACUERDO A LO INDICADO EN EL NUMERAL TRECE (13) DE LOS TERMINOS DE REFERENCIA.   1ER PAGO: SE CANCELARA EL 40% DEL MONTO TOTAL DEL SERVICIO  2DO PAGO: SE CANCELARA EL 60% DEL MONTO TOTAL DEL SERVICIO   CERTIFICADO SIAF N° : 2649  SECUENCIA SIAF N° : 2  EXP.N° : I-011057-2021/SEDCEN</t>
  </si>
  <si>
    <t>10480123897 PEREDA RONDON CHRISTOPHER PHILLIP</t>
  </si>
  <si>
    <t>"SERVICIO DE GESTION Y SUPERVISION EN CAMPO PARA LA LIBERACION Y ADQUISICION DE A LAS AREAS E INTERFERENCIAS AFECTADOS POR EL DERECHO DE VIA DEL TRAMO: RIOJA-CORRAL QUEMADO DE LA OBRA: "TRAMOS VIALES DEL EJE MUTIMODAL DEL AMAZONAS NORTE DEL "PLAN DE ACCION PARA LA INTEGRACION DE INFRAESTRUCTURA REGIONAL SUDAMERICANA - IIRSA", MEMORANDUM 1900-2021-MTC/20.5, CUADRO COMPARATIVO DE COTIZACIONES - SERVICIOS N° 042-2021-MTC/20.2.1 VHRG, CERT DE CREDITO PPTAL N° 4550-2021, SEGUN LOS TERMINOS DE REFERENCIAS.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CINCUENTA (40) DIAS CALENDARIOS COMO MAXIMO, CONTADOS A PARTIR DEL DIA SIGUIENTE DE LA CONFIRMACION Y RECEPCION DE LA ORDEN DE SERVICIO.   1ER INF. COMO MÁXIMO A LOS 30 DÍAS CALENDARIO DE INICIADO EL SERVICIO COMO MÁXIMO  2DO INF. COMO MÁXIMO A LOS 40 DÍAS CALENDARIO DE INICIADO EL SERVICIO COMO MÁXIMO   -FORMA DE PAGO : SE EFECTUARA EN DOS (02) ARMADAS DE ACUERDO A LO INDICADO EN EL NUMERAL ONCE (11) DE LOS TERMINOS DE REFERENCIA.  CERTIFICADO SIAF N° : 4550-2021  SECUENCIA SIAF N° : 2  EXP.N° : 039487-2021</t>
  </si>
  <si>
    <t>10427688599 BENDEZU IBAZETA ABEL OSCAR</t>
  </si>
  <si>
    <t>CONTRATACIÓN DEL SERVICIO ESPECIALIZADO EN INGENIERIA DE CONTROL DE CAMPO PARA LA INSPECCIÓN DEL SERVICIO DE RECICLADO Y RECAPEO DE LA CARRETERA URCOS - SICUANI. TRAMO: COMBAPATA - SICUANI., MEMORÁNDUM N° 1753-2021-MTC/20.13.1, CUADRO COMPARATIVO DE COTIZACIONES - SERVICIOS N° 059-2021-MTC/20.2.1.WMG, MEMORANDUM Nº - 1245 -2021-MTC/20.2, INFORME N° 2759 - 2021-MTC/20.4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EJECUCIÓN DEL SERVICIO ES DE CIENTO CINCUENTA (150) DÍAS CALENDARIOS COMO MÁXIMO, CONTADOS A PARTIR DEL INICIO EFECTIVO DE LA FASE II DEL CONTRATO PRINCIPAL O DEL DÍA SIGUIENTE DE RECEPCIONADA LA ORDEN DE SERVICIO (PARA LA CONTABILIZACIÓN DEL PLAZO SE TOMARÁ EN CUENTA LA CONDICIÓN QUE OCURRA ÚLTIMO).   1ER ENTR. A LOS 30 DÍAS COMO MÁXIMO DE INICIADO EL SERVICIO.  2DO ENTR. A LOS 60 DÍAS COMO MÁXIMO DE INICIADO EL SERVICIO.  3ER ENTR. A LOS 90 DÍAS COMO MÁXIMO DE INICIADO EL SERVICIO.  4TO ENTR. A LOS 120 DÍAS COMO MÁXIMO DE INICIADO EL SERVICIO.  5TO ENTR. A LOS 150 DÍAS COMO MÁXIMO DE INICIADO EL SERVICIO.   FORMA DE PAGO: SE EFECTUARA EN CINCO (05) ARMADAS, DE ACUERDO A LO INDICADO EN EL NUMERAL ONCE (11) DE LOS TERMINOS DE REFERENCIA.   CERTIFICADO SIAF N°: 2892  SECUENCIA SIAF N° : 02  EXP.N°: I-012815-2021/SEDCEN</t>
  </si>
  <si>
    <t>10013253531 FLORES RODRIGUEZ DAVID</t>
  </si>
  <si>
    <t>CONTRATACIÓN DEL SERVICIO DE INGENIERÍA ESPECIALIZADO EN HIDROLOGÍA, HIDRÁULICA, OBRAS DE ARTE Y DRENAJE PARA LA ATENCIÓN Y GESTION DE PROYECTOS DE CONSERVACIÓN VIAL DE LA SUBDIRECCIÓN DE CONSERVACIÓN, MEMORANDUM N° 132 - 2021-MTC/20.13, CUADRO COMPARATIVO DE COTIZACIONES - SERVICIOS N° 99-2021-MTC/20.2.1.JCUD, MEMORANDUM Nº -1544 -2021-MTC/20.2, INFORME N° 2966 -2021-MTC/20.4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EJECUCIÓN DEL SERVICIO SERÁ DE CIENTO DIEZ (110) DÍAS CALENDARIO, EL CUAL INICIARÁ AL DÍA SIGUIENTE DE LA CONFIRMACIÓN DE LA RECEPCIÓN LA ORDEN DE SERVICIO.   1ER ENTR. A LOS 20 DÍAS COMO MÁXIMO DE INICIADO EL SERVICIO.  2DO ENTR. A LOS 50 DÍAS COMO MÁXIMO DE INICIADO EL SERVICIO.  3ER ENTR. A LOS 80 DÍAS COMO MÁXIMO DE INICIADO EL SERVICIO.  4TO ENTR. A LOS 110 DÍAS COMO MÁXIMO DE INICIADO EL SERVICIO.   FORMA DE PAGO: SE EFECTUARA EN CUATRO (04) ARMADAS, DE ACUERDO A LO INDICADO EN EL NUMERAL ONCE (11) DE LOS TERMINOS DE REFERENCIA.   CERTIFICADO SIAF N°: 3010  SECUENCIA SIAF N° : 02  EXP.N°: I-017079-</t>
  </si>
  <si>
    <t>10106639715 ZAPATA CANAZA JULIO CESAR</t>
  </si>
  <si>
    <t>CONTRATACIÓN DEL SERVICIO ESPECIALIZADO DE INGENIERIA PARA EL AREA DE PROYECTOS DE LA SUBDIRECCIÓN DE CONSERVACIÓN, MEMORANDUM NO. 018 - 2021-MTC/20.13, CUADRO COMPARATIVO DE COTIZACIONES - SERVICIOS N° 031-2021-MTC/20.2.1.JMMM, MEMORANDUM Nº -00227-2021-MTC/20.2, INFORME N° 184 -2021-MTC/20.4,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CIENTO DIEZ (110) DÍAS CALENDARIOS, EL CUAL INICIARÁ AL DÍA SIGUIENTE DE LA CONFIRMACIÓN DE LA RECEPCIÓN DE LA ORDEN DE SERVICIO.  FORMA DE PAGO: SE EFECTUARA EN CUATRO (04) ARMADAS DE ACUERDO A LO INDICADO EN EL NUMERAL DIEZ (10) DE LOS TERMINOS DE REFERENCIA.  CERTIFICADO SIAF N°: 353  SECUENCIA SIAF N° : 02  EXP.N°: I-000874-2021/SEDCEN</t>
  </si>
  <si>
    <t>SERVICIO DE GESTIÓN DE EGRESOS, INFORMACIÓN CONTABLE Y CONCILIACIONES EN EL AREA DE TESORERIA, I-001024-2021/SEDCEN, CUADRO COMPARATIVO DE COTIZACIONES - SERVICIOS N° 026-2021-MTC/20.2.1.JMMM, MEMORANDUM Nº 00190 -2021-MTC/20.2, INFORME N° 148 - 2021-MTC/20.4,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CIENTO SETENTA (170) DÍAS CALENDARIO COMO MÁXIMO, CONTABILIZADOS A PARTIR DEL DÍA SIGUIENTE DE CONFIRMADA LA RECEPCIÓN DE LA ORDEN DE SERVICIO, HASTA LA CONFORMIDAD DE LA ÚLTIMA PRESTACIÓN Y PAGO.  FORMA DE PAGO: SE EFECTUARA EN SEIS (06) ARMADAS DE ACUERDO A LO INDICADO EN EL NUMERAL ONCE (11) DE LOS TERMINOS DE REFERENCIA.  CERTIFICADO SIAF N°: 205  SECUENCIA SIAF N° : 02  EXP.N°: I-001024-2021/SEDCEN</t>
  </si>
  <si>
    <t>10444450130 CASTILLO MATAMOROS BEATRIZ</t>
  </si>
  <si>
    <t>SERVICIO DE APOYO PARA ATENCION DE LA EJECUCION PRESUPUESTAL DE SERVICIOS DE TERCEROS CON CONTRATOS Y ORDENES DE SERVICIOS DE LAS ACTIVIDADES DE LAS AREAS USUARIAS, MEMORAMDUM Nº 003-2021-MTC/20.2.2, CUADRO COMPARATIVO DE COTIZACIONES - SERVICIOS N° 013-2021-MTC/20.2.1.AHV, MEMORANDUM Nº -00234 -2021-MTC/20.2, INFORME N° 192 -2021-MTC/20.4,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CIENTO SETENTA (170) DÍAS CALENDARIOS COMO MÁXIMO, CONTADOS A PARTIR DEL DÍA SIGUIENTE DE CONFIRMADA LA RECEPCIÓN DE LA ORDEN DE SERVICIO.  FORMA DE PAGO: SE EFECTUARA EN SEIS (06) ARMADAS DE ACUERDO A LO INDICADO EN EL NUMERAL CATORCE (14) DE LOS TERMINOS DE REFERENCIA.  CERTIFICADO SIAF N°: 357  SECUENCIA SIAF N° : 02  EXP.N°: I-000694-2021/SEDCEN</t>
  </si>
  <si>
    <t>10075016544 JUSCAMAITA MEDINA ERIKA</t>
  </si>
  <si>
    <t>SERVICIO DE REVISIÓN, ANÁLISIS Y REGISTRO DE EXPEDIENTES DE PAGO POR LA LIBERACIÓN DE PREDIOS RELACIONADOS A LA DIRECCIÓN DE DERECHO DE VIA, EN EL AREA DE TESORERIA, MEMORÁNDUM Nº 070-2021-MTC/20.2.3, CUADRO COMPARATIVO DE COTIZACIONES - SERVICIOS N° 029-2021-MTC/20.2.1.ODSC, MEMORANDUM Nº -00370 -2021-MTC/20.2, INFORME N° 500 -2021-MTC/20.4,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CIENTO SETENTA (170) DÍAS CALENDARIO COMO MÁXIMO, CONTABILIZADOS A PARTIR DEL DÍA SIGUIENTE DE CONFIRMADA LA RECEPCIÓN DE LA ORDEN DE SERVICIO, HASTA LA CONFORMIDAD DE LA ÚLTIMA PRESTACIÓN Y PAGO.   FORMA DE PAGO: SE EFECTUARA EN SEIS (06) ARMADAS DE ACUERDO A LO INDICADO EN EL NUMERAL ONCE (11) DE LOS TERMINOS DE REFERENCIA.  CERTIFICADO SIAF N°: 779  SECUENCIA SIAF N° : 02  EXP.N°: I-001380-2021/SEDCEN</t>
  </si>
  <si>
    <t>10722257346 GUTIERREZ AYALA KATHERINE FIORELLA</t>
  </si>
  <si>
    <t>SERVICIO DE ANALISIS CONTABLE DE AFECTADOS DE LAS REDES VIALES CONCESIONADAS DE LA DIRECCIÓN DE DERECHO DE VIA EN EL AREA DE TESORERIA, MEMORANDO N° 0071 -2021- MTC/20.2.3, CUADRO COMPARATIVO DE COTIZACIONES - SERVICIOS N° 028-2021-MTC/20.2.1.ODSC, MEMORANDUM Nº -00368 -2021-MTC/20.2, INFORME N° 499 -2021-MTC/20.4,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CIENTO SETENTA (170) DÍAS CALENDARIO COMO MÁXIMO, CONTABILIZADOS A PARTIR DEL DÍA SIGUIENTE DE CONFIRMADA LA RECEPCIÓN DE LA ORDEN DE SERVICIO, HASTA LA CONFORMIDAD DE LA ÚLTIMA PRESTACIÓN Y PAGO.   FORMA DE PAGO: SE EFECTUARA EN SEIS (06) ARMADAS DE ACUERDO A LO INDICADO EN EL NUMERAL ONCE (11) DE LOS TERMINOS DE REFERENCIA.  CERTIFICADO SIAF N°: 777  SECUENCIA SIAF N° : 02  EXP.N°: I-001381-2021/SEDCEN</t>
  </si>
  <si>
    <t>10104286866 ALVAREZ OLORTEGUI YOLANDA BELMIRA</t>
  </si>
  <si>
    <t>3º ENTREG.,SERV.ESPEC.SEGUR.,SALUD OCUPAC.Y MEDIO AMBIENTE INSP.SERV.RECAPEO CARR.TR,:COMBAPATA-SICU</t>
  </si>
  <si>
    <t>10703799189 PAREDES MARTINEZ ANYELA JESSICA</t>
  </si>
  <si>
    <t>SERVICIO DE CONTROL CONTABLE DE EGRESOS Y CONCILIACIONES DE BANCARIAS EN EL AREA DE TESORERIA, MEMO N° 1566 -2021- MTC/20.2.3, CUADRO COMPARATIVO DE COTIZACIONES - SERVICIO N°00178- 2021-MTC/20.2.1 DFR, MEMORANDUM Nº 2221 -2021-MTC/20.2, INFORME N° 4010 -2021-MTC/20.4,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CIENTO SETENTA (170) DIAS CALENDARIO EL CUAL INICIA AL DIA SIGUIENTE DE LA CONFIRMACION Y RECEPCION DE LA ORDEN DE SERVICIO.   1ER INF. A LOS VEINTE (20) DÍAS DEL INICIO DEL SERVICIO  2DO INF. A LOS CINCUENTA (50) DÍAS DEL INICIO DEL SERVICIO  3ERO INF. A LOS OCHENTA (80) DÍAS DEL INICIO DEL SERVICIO  4TO INF. A LOS CIENTO DIEZ (110) DÍAS DEL INICIO DEL SERVICIO  5TO INF. A LOS CIENTO CUARENTA (140) DÍAS DEL INICIO DEL SERVICIO  6TO INF. A LOS CIENTO SETENTA (170) DÍAS DEL INICIO DEL SERVICIO   FORMA DE PAGO : SE EFECTUARA EN SEIS (06) ARMADAS DE ACUERDO A LO INDICADO EN EL NUMERAL ONCE (11) DE LOS TERMINOS DE REFERENCIA.  1ER PAGO: SE CANCELARA EL 16.67% DEL MONTO TOTAL DEL SERVICIO  2DO PAGO: SE CANCELARA EL 16.67% DEL MONTO TOTAL DEL SERVICIO  3ERO PAGO: SE CANCELARA EL 16.67% DEL MONTO TOTAL DEL SERVICIO  4TO PAGO: SE CANCELARA EL 16.67% DEL MONTO TOTAL DEL SERVICIO  5TO PAGO: SE CANCELARA EL 16.67% DEL MONTO TOTAL DEL SERVICIO  6TO PAGO: SE CANCELARA EL 16.65% DEL MONTO TOTAL DEL SERVICIO   CERTIFICADO SIAF N° : 3655  SECUENCIA SIAF N° : 2  EXP.N° : I-025742-2021/SEDCEN</t>
  </si>
  <si>
    <t>SERVICIO ESPECIALIZADO DE UN ECONOMISTA O ING. ECONOMISTA PARA PRESTAR APOYO EN SERVICIOS DE CONTROL GUBERNAMENTAL PROGRAMADOS EN PROVIAS NACIONAL, MEMORÁNDUM N° 186-2021-MTC/20.1, CUADRO COMPARATIVO DE COTIZACIONES - SERVICIOS N° 141-2021-MTC/20.2.1.JCUD, MEMORANDUM Nº 2024 -2021-MTC/20.2, INFORME N° 4132 -2021-MTC/20.4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EJECUCIÓN SERÁ DE CIENTO OCHENTA (180) DÍAS CALENDARIO, CONTADOS A PARTIR DEL DÍA SIGUIENTE DE LA CONFIRMACION DE LA RECEPCIÓN DE LA ORDEN DE SERVICIO HASTA LA CONFORMIDAD DE LA ULTIMA PRESTACION Y PAGO.   1ER ENTRE. A LOS TREINTA (30) DÍAS CALENDARIO CONTADOS A PARTIR DEL DÍA SIGUIENTE DE LA RECEPCIÓN DE LA ORDEN DE SERVICIO.  2DO ENTRE. A LOS SESENTA (60) DÍAS CALENDARIO CONTADOS A PARTIR DEL DÍA SIGUIENTE DE LA RECEPCIÓN DE LA ORDEN DE SERVICIO.  3ER ENTRE. A LOS NOVENTA (90) DÍAS CALENDARIO CONTADOS A PARTIR DEL DÍA SIGUIENTE DE LA RECEPCIÓN DE LA ORDEN DE SERVICIO.  4TO ENTRE. A LOS CIENTO VEINTE (120) DÍAS CALENDARIO CONTADOS A PARTIR DEL DÍA SIGUIENTE DE LA RECEPCIÓN DE LA ORDEN DE SERVICIO.  5TO ENTRE. A LOS CIENTO CINCUENTA (150) DÍAS CALENDARIO CONTADOS A PARTIR DEL DÍA SIGUIENTE DE LA RECEPCIÓN DE LA ORDEN DE SERVICIO.  6TO ENTRE. A LOS CIENTO OCHENTA (180) DÍAS CALENDARIO CONTADOS A PARTIR DEL DÍA SIGUIENTE DE LA RECEPCIÓN DE LA ORDEN DE SERVICIO.   FORMA DE PAGO: SE EFECTUARA EN SEIS (06) ARMADAS, DE ACUERDO A LO INDICADO EN EL NUMERAL OCHO (08) DE LOS TRMINOS DE REFERENCIA.   CERTIFICADO SIAF N°: 3488  SECUENCIA SIAF N° : 02  EXP.N°: I-023967-2021/SEDCEN</t>
  </si>
  <si>
    <t>10097746767 VERA CHUQUILLANQUI CARLOS HIPOLITO</t>
  </si>
  <si>
    <t>SERVICIO DE GESTIÓN CONTABLE RELACIONADO A PAGOS A PROVEEDORES, CONTRATISTAS Y OTROS EN EL AREA TESORERIA, MEMORANDO N° 1591 -2021- MTC/20.2.3,,CUADRO COMPARATIVO DE COTIZACIONES - SERVICIOS N° 172-2021-MTC/20.2.1.VAQC, MEMO Nº 2282 -2021-MTC/20.2, INFORME N° 4179 -2021-MTC/20.4,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CIENTO SETENTA (170) DIAS CALENDARIO EL CUAL INICIA AL DIA SIGUIENTE DE LA CONFIRMACION Y RECEPCION DE LA ORDEN DE SERVICIO.   1ER INF. A LOS VEINTE (20) DÍAS DEL INICIO DEL SERVICIO  2DO INF. A LOS CINCUENTA (50) DÍAS DEL INICIO DEL SERVICIO  3ERO INF. A LOS OCHENTA (80) DÍAS DEL INICIO DEL SERVICIO  4TO INF. A LOS CIENTO DIEZ (110) DÍAS DEL INICIO DEL SERVICIO  5TO INF. A LOS CIENTO CUARENTA (140) DÍAS DEL INICIO DEL SERVICIO  6TO INF. A LOS CIENTO SETENTA (170) DÍAS DEL INICIO DEL SERVICIO   FORMA DE PAGO : SE EFECTUARA EN SEIS (06) ARMADAS DE ACUERDO A LO INDICADO EN EL NUMERAL ONCE (11) DE LOS TERMINOS DE REFERENCIA.   1ER PAGO: SE CANCELARA EL 16.67% DEL MONTO TOTAL DEL SERVICIO  2DO PAGO: SE CANCELARA EL 16.67% DEL MONTO TOTAL DEL SERVICIO  3ERO PAGO: SE CANCELARA EL 16.67% DEL MONTO TOTAL DEL SERVICIO  4TO PAGO: SE CANCELARA EL 16.67% DEL MONTO TOTAL DEL SERVICIO  5TO PAGO: SE CANCELARA EL 16.67% DEL MONTO TOTAL DEL SERVICIO  6TO PAGO: SE CANCELARA EL 16.65% DEL MONTO TOTAL DEL SERVICIO   CERTIFICADO SIAF N° : 3745  SECUENCIA SIAF N° : 2  EXP.N° : I-026302-2021/SEDCEN</t>
  </si>
  <si>
    <t>10104675927 BAZAN AMANCIO KARIM JESSICA</t>
  </si>
  <si>
    <t>SERVICIO DE APOYO EN LA GESTION DE CONTROL PREVIO Y EJECUCION PRESUPUESTAL DE LOS REQUERIMIENTOS DE PAGOS DE LAS AREAS USUARIAS POR LOS CONTRATOS Y ORDENES DE SERVICIOS SUSCRITOS POR LA ENTIDAD, MEMORAMDUM Nº 165 - 2021-MTC/20.2.2, CUADRO COMPARATIVO DE COTIZACIONES - SERVICIOS N° 180-2021-MTC/20.2.1.VAQC, MEMORANDUM Nº 2392 -2021-MTC/20.2, INFORME N° 4287 - 2021-MTC/20.4,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CIENTO SESENTA Y CINCO (165) DIAS CALENDARIO EL CUAL INICIA AL DIA SIGUIENTE DE LA CONFIRMACION Y RECEPCION DE LA ORDEN DE SERVICIO.   1ER INF. A LOS QUINCE (15) DÍAS DEL INICIO DEL SERVICIO  2DO INF. A LOS CUARENTA Y CINCO (45) DÍAS DEL INICIO DEL SERVICIO  3ERO INF. A LOS SETENTA Y CINCO (75) DÍAS DEL INICIO DEL SERVICIO  4TO INF. A LOS CIENTO CINCO (105) DÍAS DEL INICIO DEL SERVICIO  5TO INF. A LOS CIENTO TREINTA Y CINCO (135) DÍAS DEL INICIO DEL SERVICIO  6TO INF. A LOS CIENTO SESENTA Y CINCO (165) DÍAS DEL INICIO DEL SERVICIO   FORMA DE PAGO : SE EFECTUARA EN SEIS (06) ARMADAS DE ACUERDO A LO INDICADO EN EL NUMERAL CATORCE (14) DE LOS TERMINOS DE REFERENCIA.   1ER PAGO: SE CANCELARA EL 16.67% DEL MONTO TOTAL DEL SERVICIO  2DO PAGO: SE CANCELARA EL 16.67% DEL MONTO TOTAL DEL SERVICIO  3ERO PAGO: SE CANCELARA EL 16.67% DEL MONTO TOTAL DEL SERVICIO  4TO PAGO: SE CANCELARA EL 16.67% DEL MONTO TOTAL DEL SERVICIO  5TO PAGO: SE CANCELARA EL 16.67% DEL MONTO TOTAL DEL SERVICIO  6TO PAGO: SE CANCELARA EL 16.65% DEL MONTO TOTAL DEL SERVICIO   CERTIFICADO SIAF N° : 3795  SECUENCIA SIAF N° : 2  EXP.N° : I-26354-2021/SEDCEN</t>
  </si>
  <si>
    <t>SERVICIO DE ACTUALIZACIÓN DE PUNTOS TOPOGRÁFICOS, PLANOS Y MEMORIAS DESCRIPTIVAS DE LAS ÁREAS AUXILIARES DEL PROYECTO «MEJORAMIENTO DE LA CARRETERA SANTA MARÍA – SANTA TERESA – PUENTE HIDROELÉCTRICA MACHUPICCHU, MEMORANDUM N° 01277-2021-MTC/20.8, CUADRO COMPARATIVO DE COTIZACIONES - SERVICIOS N° 167-2021-MTC/20.2.1.VAQC, MEMORANDUM Nº 2233 -2021-MTC/20.2, INFORME N° 4249 - 2021-MTC/20.4,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CUARENTA Y CINCO (45) DIAS CALENDARIO EL CUAL INICIA AL DIA SIGUIENTE DE LA CONFIRMACION Y RECEPCION DE LA ORDEN DE SERVICIO.   1ER INF. A LOS TREINTA (30) DÍAS DEL INICIO DEL SERVICIO  2DO INF. A LOS CUARENTA Y CINCO (45) DÍAS DEL INICIO DEL SERVICIO   FORMA DE PAGO : SE EFECTUARA EN DOS (02) ARMADAS IGUALES DE ACUERDO A LO INDICADO EN EL NUMERAL ONCE (11) DE LOS TERMINOS DE REFERENCIA.   CERTIFICADO SIAF N° : 3783  SECUENCIA SIAF N° : 2  EXP.N° : I-025413-2021/SEDCEN</t>
  </si>
  <si>
    <t>CONTRATACIÓN DEL SERVICIO DE ALQUILER DE CAMIONETA PARA EL TRASLADO DE PERSONAL EN LA OBRA: CARRETERA MOQUEGUA - OMATE - AREQUIPA, TRAMO II, KM. 35 AL KM. 153.50, MEMORANDUM N° 337 -2021-MTC/20.9, CUADRO COMPARATIVO DE COTIZACIONES - SERVICIOS N° 041-2021-MTC/20.2.1.MAEG, MEMORANDUM Nº 409 -2021-MTC/20.2, INFORME N° 676 - 2021-MTC/20.4,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EL PLAZO DE EJECUCIÓN DEL SERVICIO SERÁ DE 90 DÍAS CALENDARIOS. EL SERVICIO DE ALQUILER DE CAMIONETA SERÁ DE LUNES A SÁBADO Y DURANTE 80 DÍAS EFECTIVOS APROXIMADOS DE TRABAJO, EL PLAZO SE INICIA AL DÍA SIGUIENTE DE RECEPCIONADA LA ORDEN DE SERVICIO.   FORMA DE PAGO: SE EFECTUARA EN TRES (03) ARMADAS DE ACUERDO A LO INDICADO EN EL NUMERAL ONCE (11) DE LOS TERMINOS DE REFERENCIA.   CERTIFICADO SIAF N°: 1010  SECUENCIA SIAF N° : 02  EXP.N°: I-002527-2021/SEDCEN</t>
  </si>
  <si>
    <t>SERVICIO DE GESTION DE LOS PROCEDIMIENTOS DE SELECCIÓN A CARGO DE LA COORDINACION DEL EQUIPO DE ADQUISICIONES DEL AREA LOGISTICA, MEMORÁNDUM Nº 036-2020-MTC/20.2.1, CUADRO COMPARATIVO DE COTIZACIONES - SERVICIOS N°002-2021-MTC/20.2.1 WMG, MEMO-0050-2021-MTC/20.2,INF-062-2021-MTC/20.4.CERT DE CREDITO PPTAL, SEGÚN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729-2020-MRTC/20.   PLAZO DE EJECUCION: CIENTO CUARENTA (140) DIAS CALENDARIO EL CUAL INICIA AL DIA SIGUIENTE DE LA CONFIRMACION Y RECEPCION DE LA ORDEN DE SERVICIO.   FORMA DE PAGO: SE EFECTUARA EN CINCO (05) ARMADAS IGUALES DE ACUERDO A LO INDICADO EN EL NUMERAL ONCE (11) DE LOS TERMINOS DE REFERENCIA.   CERTIFICADO SIAF N°: 105  SECUENCIA SIAF N° : 02  EXP.N°: I-000323-2021/SEDCEN</t>
  </si>
  <si>
    <t>SERVICIO ESPECIALIZADO PARA LA ATENCIÓN DE DENUNCIAS EN EL MARCO DEL DECRETO LEGISLATIVO 1327 Y SU REGLAMENTO, Y ATENCIÓN DE REQUERIMIENTOS DE INFORMACIÓN DE LA CONTRALORIA GENERAL DE LA REPUBLICA PARA LA SECRETARIA TECNICA, MEMORÁNDUM Nº 0102 -2021-MTC/20.9, CUADRO COMPARATIVO DE COTIZACIONES - SERVICIOS N° 031-2021-MTC/20.2.1.MAEG, MEMORANDUM Nº -00204 -2021-MTC/20.2, INFORME N° 164 -2021-MTC/20.4,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CINETO CINCUENTA (150) DÍAS CALENDARIOS, EL CUAL INICIARPA AL DÍA SIGUIENTE DE LA CONFIRMACIÓN DE LA RECEPCIÓN DE LA ORDEN DE SERVICIO.  FORMA DE PAGO: SE EFECTUARA EN CINCO (05) ARMADAS IGUALES DE ACUERDO A LO INDICADO EN EL NUMERAL ONCE (11) DE LOS TERMINOS DE REFERENCIA.  CERTIFICADO SIAF N°: 272  SECUENCIA SIAF N° : 02  EXP.N°: I-001433-2021/SEDCEN</t>
  </si>
  <si>
    <t>10460646109 ZEGARRA CAJO RAUL ALONSO</t>
  </si>
  <si>
    <t>SERVICIO DE ASISTENCIA PROFESIONAL EN SALUD PARA LOS TRABAJADORES DE PROVIAS NACIONAL, MEMORANDUM N° 0041 -2021-MTC/20.5, CUADRO COMPARATIVO DE COTIZACIONES - SERVICIOS N° 025-2021-MTC/20.2.1.MAEG, MEMORANDUM Nº -00226 -2021-MTC/20.2, INFORME N° 185 - 2021-MTC/20.4,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CIENTO CINCUENTA (150) DÍAS CALENDARIOS, EL PLAZO DE EJECUCIÓN INICIA DESDE EL DÍA SIGUIENTE DE RECEPCIONADA LA ORDEN DE SERVICIO.  FORMA DE PAGO: SE EFECTUARA EN CINCO (05) ARMADAS IGUALES DE ACUERDO A LO INDICADO EN EL NUMERAL DIEZ (10) DE LOS TERMINOS DE REFERENCIA.  CERTIFICADO SIAF N°: 352  SECUENCIA SIAF N° : 02  EXP.N°: I-001033-2021/SEDCEN</t>
  </si>
  <si>
    <t>SERVICIO DE ASISTENCIA EN PROCESOS DE ADMINISTRACION CONTRACTUAL DE OBRAS, MEMORÁNDUM Nº 157 -2020-MTC/20.9, CUADRO COMPARATIVO DE COTIZACIONES - SERVICIOS N°016-2021-MTC/20.2.1 ODSC, MEMORANDUM Nº -00361-2021-MTC/20.2, INFORME N° 476 - 2021-MTC/20.4,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CIENTO CINCUENTA (150) DIAS CALENDARIO EL CUAL INICIA AL DIA SIGUIENTE DE LA CONFIRMACION Y RECEPCION DE LA ORDEN DE SERVICIO.   1ER INF. A LOS TREINTA (30) DIAS DEL INICIO DEL SERVICIO  2DO INF. A LOS SESENTA (60) DIAS DEL INICIO DEL SERVICIO  3ERO INF. A LOS NOVENTA (90) DIAS DEL INICIO DEL SERVICIO  4TO INF. A LOS CIENTO VEINTE (120) DIAS DEL INICIO DEL SERVICIO  5TO INF. A LOS CIENTO CINCUENTA (150) DIAS DEL INICIO DEL SERVICIO   FORMA DE PAGO : SE EFECTUARA EN CINCO (05) ARMADAS IGUALES DE ACUERDO A LO INDICADO EN EL NUMERAL ONCE (11) DE LOS TERMINOS DE REFERENCIA.   CERTIFICADO SIAF N° : 775  SECUENCIA SIAF N° : 2  EXP.N° : I-01213-2021/SEDCEN</t>
  </si>
  <si>
    <t>CONTRATACIÓN DEL SERVICIO PARA LA ACTUALIZACIÓN DE LOS MANUALES DE PROCEDIMIENTOS DE PROVIAS NACIONAL, MEMORÁNDUM N° 025-2021-MTC/20.4, CUADRO COMPARATIVO DE COTIZACIONES - SERVICIOS N° 13-2021-MTC/20.2.1.VAQC, MEMORANDUM Nº-00367 -2021-MTC/20.2, INFORME N° 477 -2021-MTC/20.4,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CINCUENTA (150) DÍAS CALENDARIOS, CONTADOS A PARTIR DEL DÍA SIGUIENTE DE CONFIRMADA LA RECEPCIÓN DE LA ORDEN DE SERVICIO.   1ER ENT. A LOS 30 DÍAS MÁXIMO, A PARTIR DEL DÍA SIGUIENTE DE CONFIRMADA LA RECEPCIÓN DE LA ORDEN DE SERVICIO.  2DO ENT. A LOS 60 DÍAS MÁXIMO, A PARTIR DEL DÍA SIGUIENTE DE CONFIRMADA LA RECEPCIÓN DE LA ORDEN DE SERVICIO.  3ER ENT. A LOS 90 DÍAS MÁXIMO, A PARTIR DEL DÍA SIGUIENTE DE CONFIRMADA LA RECEPCIÓN DE LA ORDEN DE SERVICIO.  4TO ENT. A LOS 120 DÍAS MÁXIMO, A PARTIR DEL DÍA SIGUIENTE DE CONFIRMADA LA RECEPCIÓN DE LA ORDEN DE SERVICIO.  5TO ENT. A LOS 150 DÍAS MÁXIMO, A PARTIR DEL DÍA SIGUIENTE DE CONFIRMADA LA RECEPCIÓN DE LA ORDEN DE SERVICIO.  FORMA DE PAGO: SE EFECTUARA EN CINCO (05) ARMADAS DE ACUERDO A LO INDICADO EN EL NUMERAL ONCE (11) DE LOS TERMINOS DE REFERENCIA.   CERTIFICADO SIAF N°: 776  SECUENCIA SIAF N° : 02  EXP.N°: I-001558-2021/SEDCEN</t>
  </si>
  <si>
    <t>10406913355 PACHAS TRONCOS ORLY TANAGRA</t>
  </si>
  <si>
    <t>SERVICIO DE POLIGONAL DE APOYO Y NIVELACIÓN GEOMÉTRICA, PARA LA CULMINACIÓN DE OBRA DEL PROYECTO: MEJORAMIENTO DE LA CARRETERA, TRAMO CHECCA – MAZOCRUZ, A CARGO DE LA DIRECCION DE OBRAS, MEMO Nº 3421 -2021-MTC/20.9, CUADRO COMPARATIVO DE COTIZACIONES - SERVICIOS N° 147-2021-MTC/20.2.1.VAQC, MEMO Nº - 2002 -2021-MTC/20.2, INFORME N° 3685 - 2021-MTC/20.4, CERT DE CREDITO PPTAL.SEGUN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CATORCE (14) DIAS CALENDARIO EL CUAL INICIA AL DIA SIGUIENTE DE LA CONFIRMACION Y RECEPCION DE LA ORDEN DE SERVICIO.  FORMA DE PAGO : SE EFECTUARA EN UNA (01) ARMADA DE ACUERDO A LO INDICADO EN EL NUMERAL ONCE (11) DE LOS TERMINOS DE REFERENCIA.  CERTIFICADO SIAF N° : 3463  SECUENCIA SIAF N° : 2  EXP.N° : I-023280-2021/SEDCEN</t>
  </si>
  <si>
    <t>SERVICIO ESPECIALIZADO PARA LA REVISIÓN Y EVALUACIÓN TÉCNICA DE EXPEDIENTES PARA EL SANEAMIENTO FÍSICO LEGAL CON FINES DE INSCRIPCIÓN REGISTRAL, PRIMERA INSCRIPCIÓN DE DOMINIO Y/O TRANSFERENCIA DE PROPIEDAD ESTATAL DE PREDIOS AFECTADOS POR EL PROYECTO RED VIAL Nº 4, A FAVOR DE PROVÍAS NACIONAL, MEMORANDUM Nº 4979 -2021-MTC/20.11, CUADRO COMPARATIVO DE COTIZACIONES - SERVICIOS N° 123-2021-MTC/20.2.1.JCUD, MEMORANDUM Nº 1746 -2021-MTC/20.2, INFORME N° 3661-2021-MTC/20.4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CIENTO VEINTE (120) DÍAS CALENDARIO COMO MÁXIMO, QUE SE INICIARÁN A PARTIR DEL DÍA SIGUIENTE DE ACEPTADA LA ORDEN DE SERVICIO HASTA LA CONFORMIDAD DE LA ÚLTIMA PRESENTACIÓN Y PAGO.   1ER ENTRE. A LOS 30 DÍAS DEL INICIO DEL SERVICIO.  2DO ENTRE. A LOS 60 DÍAS DEL INICIO DEL SERVICIO.  3ER ENTRE. A LOS 90 DÍAS DEL INICIO DEL SERVICIO.  4TO ENTRE. A LOS 120 DÍAS DEL INICIO DEL SERVICIO.   FORMA DE PAGO: SE EFECTUARA EN CUATRO (04) ARMADAS, DE ACUERDO A LO INDICADO EN EL NUMERAL ONCE (11) DE LOS TRMINOS DE REFERENCIA.   CERTIFICADO SIAF N°: 3235  SECUENCIA SIAF N° : 02  EXP.N°: I-019699-2021/SEDCEN</t>
  </si>
  <si>
    <t>10074429560 PEÑA AGUIRRE MARIBEL ESTELA</t>
  </si>
  <si>
    <t>SERVICIO ESPECIALIZADO DE INGENIERÍA VIAL A CARGO DEL AREA DE PROYECTOS DE LA SUBDIRECCIÓN DE CONSERVACION,MEMORANDUM N° 104-2021-MTC/20.13, CUADRO COMPARATIVO DE COTIZACIONES - SERVICIO N°0095- 2021-MTC/20.2.1 DFR, MEMORANDUM Nº 1252 -2021-MTC/20.2, INFORME N° 2380 - 2021-MTC/20.4, CERT DE CREDITO PPTAL.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OCHENTA (80) DIAS CALENDARIO EL CUAL INICIA AL DIA SIGUIENTE DE LA CONFIRMACION Y RECEPCION DE LA ORDEN DE SERVICIO.   1ER INF. A LOS VEINTE (20) DIAS DEL INICIO DEL SERVICIO  2DO INF. A LOS CINCUENTA (50) DIAS DEL INICIO DEL SERVICIO  3ERO INF. A LOS OCHENTA (80) DIAS DEL INICIO DEL SERVICIO   FORMA DE PAGO : SE EFECTUARA EN TRES (03) ARMADAS DE ACUERDO A LO INDICADO EN EL NUMERAL ONCE (11) DE LOS TERMINOS DE REFERENCIA.   1ER PAGO: SE CANCELARA EL 33% DEL MONTO TOTAL DEL SERVICIO  2DO PAGO: SE CANCELARA EL 33% DEL MONTO TOTAL DEL SERVICIO  3ERO PAGO: SE CANCELARA EL 34% DEL MONTO TOTAL DEL SERVICIO   CERTIFICADO SIAF N° : 2631  SECUENCIA SIAF N° : 2  EXP.N° : I-013430-2021/SEDCEN</t>
  </si>
  <si>
    <t>SERVICIO ESPECIALIZADO EN LA GESTION DE PROYECTOS DE INGENIERÍA VIAL Y ELABORACION DE TERMINOS DE REFERENCIA SOBRE SERVICIOS DE CONSERVACIÓN VIAL PARA LA SUBDIRECCIÓN DE CONSERVACION, MEMORANDUM N° 4285-2021-MTC/20.13.1, CUADRO COMPARATIVO DE COTIZACIONES - SERVICIOS N° 184-2021-MTC/20.2.1.DFR, MEMORANDUM Nº 2346 -2021-MTC/20.2, INFORME N° 4198 -2021-MTC/20.4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EJECUCIÓN DEL SERVICIO SERÁ DE OCHENTA (80) DÍAS CALENDARIOS, EL CUAL INICIARÁ AL DÍA SIGUIENTE DE LA CONFIRMACIÓN DE LA RECEPCIÓN DE LA ORDEN DE SERVICIO..   1ER ENTRE. A LOS 20 DÍAS COMO MÁXIMO DE INICIADO EL SERVICIO.  2DO ENTRE. A LOS 50 DÍAS COMO MÁXIMO DE INICIADO EL SERVICIO.  3ER ENTRE. CA LOS 80 DÍAS COMO MÁXIMO DE INICIADO EL SERVICIO.   FORMA DE PAGO: SE EFECTUARA EN TRES (03) ARMADAS, DE ACUERDO A LO INDICADO EN EL NUMERAL ONCE (11) DE LOS TRMINOS DE REFERENCIA.   CERTIFICADO SIAF N°: 3754  SECUENCIA SIAF N° : 02  EXP.N°: I-027006-2021/SEDCEN</t>
  </si>
  <si>
    <t>PAGO DE HONORARIOS PERICIALES, PAGO PERICIA DE OFICIO SOLICITADO POR EL PROCURADOR PÚBLICO DEL MTC, EN EL MARCO DEL CASO ARBITRAL N° 364-2016-CCL, SEGUIDO POR CASA GRANDE S.A.A. CONTRA PROVÍAS NACIONAL DEL MTC, MEDIANTE RESOLUCIÓN N° 24 DE FECHA 11.12.2020, LEGAJO A-114-2016, MEMORANDUM Nº A-2747-2020-MTC/07, MEMORÁNDUM Nº 1783 -2021-MTC/20.11, MEMORÁNDUM NO 0800 -2021-MTC/20.11, INFORME N° 1188 - 2021-MTC/20.4, CERT DE CREDITO PPTAL.  CERTIFICADO SIAF N°: 1439  SECUENCIA SIAF N° : 02  EXP.N°: I-004252-2021/SEDCEN</t>
  </si>
  <si>
    <t>PAGO DE HONORARIOS PERICIALES, PAGO PERICIA DE OFICIO SOLICITADO POR EL PROCURADOR PÚBLICO DEL MTC, EN EL MARCO DEL CASO ARBITRAL SEGUIDO POR CASA GRANDE S.A.A. CONTRA PROVÍAS NACIONAL DEL MTC (GRANJA DE CHUIN).. PREDIO CON CÓDIGO: PAS-EV04-CAS-001 - AUTOPISTA DEL SOL (TRUJILLO - CHICLAYO - PIURA - SULLANA). (LEGAJO A-114-2016), MEMORÁNDUM Nº 3534-2021-MTC/07, MEMORÁNDUM Nº 7243-2021-MTC/20.11; MEMORÁNDUM Nº 5914-2021-MTC/20.11, INFORME N° 3738-2021-MTC/20.4, CERT DE CREDITO PPTAL.  CERTIFICADO SIAF N°: 3473  SECUENCIA SIAF N° : 02  EXP.N°: I-028086-2021/SEDCEN</t>
  </si>
  <si>
    <t>SERVICIO DE DELIMITACIÓN, SEÑALIZACIÓN Y COLOCACIÓN DE HITOS DE CONCRETO EN EL DERECHO DE VÍA DEL INTERCAMBIO VIAL SALAVERRY, MEMORANDUM Nº 7771 -2021-MTC/20.11, CUADRO COMPARATIVO DE COTIZACIONES - SERVICIO N°00210- 2021-MTC/20.2.1 DFR, MEMORANDUM Nº 2781 -2021-MTC/20.2, INFORME N° 4884 -2021-MTC/20.4, CERT DE CREDITO PPTAL, SEGUN LOS TERMNOS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TREINTA (30) DIAS CALENDARIO EL CUAL INICIA AL DIA SIGUIENTE DE LA CONFIRMACION Y RECEPCION DE LA ORDEN DE SERVICIO.  FORMA DE PAGO : SE EFECTUARA EN UNA (01) ARMADAS DE ACUERDO A LO INDICADO EN EL NUMERAL TRECE (13) DE LOS TERMINOS DE REFERENCIA.   CERTIFICADO SIAF N° : 4064  SECUENCIA SIAF N° : 2  EXP.N° : I-029138-2021/SEDCEN</t>
  </si>
  <si>
    <t>SERVICIO DE ALQUILER DE VEHICULO PARA EL TRASLADO DE PERSONAL PACRI EN LOS SUBTRAMOS DEL EVITAMIENTO VIRÚ, INTERCAMBIO VIAL SALAVERRY Y OBRAS DE DESEMPATE DE LA RED VIAL N°4: TRAMO PATIVILCA – SANTA – TRUJILLO Y PUERTO SALAVERRY – EMPALME PN1N., MEMORANDUM Nº 7776 -2021-MTC/20.11, CUADRO COMPARATIVO DE COTIZACIONES - SERVICIOS N° 196-2021-MTC/20.2.1.VAQC, MEMORANDUM Nº 2703 -2021-MTC/20.2, INFORME N° 4849 - 2021-MTC/20.4,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CUARENTA Y CINCO (45) DIAS CALENDARIO O SU EQUIVALENTE ACUMULADO A 11,250.00 KM DURANTE TODO EL SERVICIO CONTADOS A PARTIR DEL DÍA SIGUIENTE DE ACEPTADA LA ORDEN DE SERVICIO HASTA LA CONFORMIDAD DE LA ÚLTIMA PRESTACIÓN Y PAGO. EL SERVICIO DE ALQUILER DE MOVILIDAD SERÁ DE ENTRE LUNES A DOMINGO   FORMA DE PAGO : SE EFECTUARA EN TRES (03) ARMADAS DE ACUERDO A LO INDICADO EN EL NUMERAL DOCE (12) DE LOS TERMINOS DE REFERENCIA.   1ER PAGO: SE CANCELARA EL 33% DEL MONTO TOTAL DEL SERVICIO  2DO PAGO: SE CANCELARA EL 33% DEL MONTO TOTAL DEL SERVICIO  3ERO PAGO: SE CANCELARA EL 34% DEL MONTO TOTAL DEL SERVICIO   CERTIFICADO SIAF N° : 3974  SECUENCIA SIAF N° : 2  EXP.N° : I-029481-2021/SEDCEN</t>
  </si>
  <si>
    <t>SERVICIO DE APOYO PARA EL SEGUIMIENTO Y ELABORACIÓN DE INFORMACIÓN DE LA GESTIÓN DE PROYECTOS, MEMORANDUM N°20-2021-MTC/20.4, CUADRO COMPARATIVO DE COTIZACIONES - SERVICIOS N° 002-2021-MTC/20.2.1.VHGR, MEMORANDUM Nº -00181 -2021-MTC/20.2, INFORME N° 144 - 2021-MTC/20.4,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CIEN (140) DÍAS CALENDARIOS, CONTADOS A PARTIR DEL DÍA SIGUIENTE DE LA RECEPCIÓN DE LA ORDEN DE SERVICIO.  FORMA DE PAGO: SE EFECTUARA EN CINCO (05) ARMADAS DE ACUERDO A LO INDICADO EN EL NUMERAL QUINCE (15) DE LOS TERMINOS DE REFERENCIA.  CERTIFICADO SIAF N°: 210  SECUENCIA SIAF N° : 02  EXP.N°: I-001196-2021/SEDCEN</t>
  </si>
  <si>
    <t>SERVICIO DE LICENCIAMIENTO DEL GOOGLE MAPS PLATFORM PARA CONSULTAS EN SISTEMA DE AUTORIZACIONES ESPECIALES SUBDIRECCION DE OPERACIONES, MEMORANDUM Nº 0054-2021-MTC/20.6, CUADRO COMPARATIVO DE COTIZACIONES - SERVICIOS N° 030-2021-MTC/20.2.1.VAQC, MEMORANDUM Nº -00627 -2021-MTC/20.2, INFORME N° 1221 - 2021-MTC/20.4,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EL PLAZO DE EJECUCIÓN DEL SERVICIO SERÁ POR TRESCIENTOS SESENTA Y CINCO (365) DÍAS CALENDARIOS A PARTIR DEL DÍA SIGUIENTE DE LA CONFIRMACIÓN DE LA ORDEN DE SERVICIO Y/O CONTRATO.   PLAZO DE ENTREGA: A LOS 15 DÍAS CALENDARIOS DE FIRMADO EL CONTRATO O CONFIRMADO EL SERVICIO, DE ACUERDO A LO INDICADO EN EL NUMERAL CINCO (05) DE LOS TERMINOS DE REFERENCIA.  FORMA DE PAGO: DE ACUERDO A LO INDICADO EN EL NUMERAL ONCE (11) DE LOS TERMINOS DE REFERENCIA.   CERTIFICADO SIAF N°: 1716  SECUENCIA SIAF N° : 02  EXP.N°: I-005198-2021/SEDCEN</t>
  </si>
  <si>
    <t>20511353425 BUSINESS ANALYTICS S.A.C.</t>
  </si>
  <si>
    <t>CONTRATACION DEL SERVICIO DE INGENIERIA PARA LA GESTION, REVISIÓN, ANALISIS Y ELABORACION DE PROYECTOS DE CONSERVACIÓN Y/O MEJORAMIENTO DE INFRAESTRUCTURA VIAL EN LA ESPECIALIDAD DE GEOLOGÍA, SUELOS Y PAVIMENTOS PARA LA SUBDIRECCIÓN DE CONSERVACIÓN, MEMORANDUM NO. 011 - 2021-MTC/20.13, CUADRO COMPARATIVO DE COTIZACIONES - SERVICIOS N° 020-2021-MTC/20.2.1.MAEG, MEMORANDUM Nº -00168 -2021-MTC/20.2, INFORME N° 139 - 2021-MTC/20.4,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NOVENTA Y CINCO (95) DÍAS CALENDARIOS, EL CUAL INICIARÁ AL DÍA SIGUIENTE DE LA CONFIRMACIÓN DE LA RECEPCIÓN DE LA ORDEN DE SERVICIO.  FORMA DE PAGO: SE EFECTUARA EN CUATRO (04) ARMADAS DE ACUERDO A LO INDICADO EN EL NUMERAL ONCE (11) DE LOS TERMINOS DE REFERENCIA.  CERTIFICADO SIAF N°: 215  SECUENCIA SIAF N° : 02  EXP.N°: I-000245-2021/SEDCEN</t>
  </si>
  <si>
    <t>10435877627 TAZA PIMENTEL MONICA MELISSA</t>
  </si>
  <si>
    <t>SERVICIO DE PUBLICACIÓN DE LA RESOLUCIÓN MINISTERIAL N° 408-2021-MTC/01.02, MEMORANDUM N° 4712-2021-MTC/20.11, INFORME N° 755-2021-MTC/20.4 CERT. DE CRÉDITO PPTAL.   REFERENCIA A LA FACTURA ELECTRÓNICA F005-88624   CERTIFICADO SIAF N° : 1125  SECUENCIA SIAF N° : 07  EXP.N° : I-017090-2021/SEDCEN</t>
  </si>
  <si>
    <t>SERVICIO ESPECIALIZADO DE UN ESPECIALISTA LEGAL PARA PRESTAR APOYO EN SERVICIOS DE CONTROL GUBERNAMENTAL PROGRAMADOS EN PROVIAS NACIONAL, MEMORANDUM Nº 193-2021-MTC/20.1, CUADRO COMPARATIVO DE COTIZACIONES - SERVICIOS N° 162-2021-MTC/20.2.1.VAQC, MEMORANDUM Nº - 2121 -2021-MTC/20.2, INFORME N° 4020 -2021-MTC/20.4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SERA DE CIENTO VEINTE (120) DIAS CALENDARIO, CONTADOS A PARTIR DEL DIA SIGUIENTE DE LA CONFIRMACION DE LA RECEPCION DE LA ORDEN DE SERVICIO HASTA LA CONFORMIDAD DE LA ULTIMA PRESTACION DE PAGO.   1ER ENTRE. A LOS TREINTA (30) DIAS CALENDARIO CONTADOS A PARTIR DEL DIA SIGUIENTE DE LA RECEPCION DE LA ORDEN DE SERVICIO.  2DO ENTRE. A LOS SESENTA (60) DIAS CALENDARIO CONTADOS A PARTIR DEL DIA SIGUIENTE DE LA RECEPCION DE LA ORDEN DE SERVICIO.  3ER ENTRE. A LOS NOVENTA (90) DIAS CALENDARIO CONTADOS A PARTIR DEL DIA SIGUIENTE DE LA RECEPCION DE LA ORDEN DE SERVICIO.  4TO ENTRE. A LOS CIENTO VEINTE (120) DIAS CALENDARIO CONTADOS A PARTIR DEL DIA SIGUIENTE DE LA RECEPCION DE LA ORDEN DE SERVICIO.   FORMA DE PAGO: SE EFECTUARA EN CUATRO (04) ARMADAS, DE ACUERDO A LO INDICADO EN EL NUMERAL OCHO (08) DE LOS TRMINOS DE REFERENCIA.   CERTIFICADO SIAF N°: 3668  SECUENCIA SIAF N° : 02  EXP.N°: I-023966-2021/SEDCEN</t>
  </si>
  <si>
    <t>10448130938 VERA VALLEJOS GABRIELA</t>
  </si>
  <si>
    <t>SERVICIO DE REUBICACIÓN DE DOS (02) PANELES PUBLICITARIOS DE MURO DE BLOQUES DE CONCRETO, DEMOLICIÓN Y CLAUSURA DEFINITIVA DE TRES (03) POZOS SÉPTICOS Y DEMOLICIÓN DE UN (01) HITO DE CONCRETO, PARA LIBERAR EL DERECHO DE VÍA PARA LA EJECUCIÓN DE LA AUTOPISTA PUNO-JULIACA DEL CORREDOR VIAL INTEROCEÁNICO SUR PERÚ BRASIL TRAMO 5, MEMORANDUM N° 4499-2021-MTC/20.11, CUADRO COMPARATIVO DE COTIZACIONES - SERVICIOS N° 120-2021-MTC/20.2.1.VAQC, MEMORANDUM Nº - 1695 -2021-MTC/20.2, INFORME N° 3283 - 2021-MTC/20.4,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VEINTE (20) DIAS CALENDARIO EL CUAL INICIA AL DIA SIGUIENTE DE LA CONFIRMACION Y RECEPCION DE LA ORDEN DE SERVICIO.  FORMA DE PAGO : SE EFECTUARA EN UNA (01) ARMADA DE ACUERDO A LO INDICADO EN EL NUMERAL TRECE (13) DE LOS TERMINOS DE REFERENCIA.   CERTIFICADO SIAF N° : 3215  SECUENCIA SIAF N° : 2  EXP.N° : I-016823-2021/SEDCEN</t>
  </si>
  <si>
    <t>SERVICIO DE APOYO CONTABLE EN LA GESTIÓN DEL CONTROL, SEGUIMIENTO Y RENDICIÓN DE VIÁTICOS Y ASIGNACIONES POR COMISIONES DE SERVICIOS Y LA EMISIÓN DE ACTAS DE CONCILIACIÓN POR LAS OPERACIONES Y TRANSACCIONES QUE SE REALIZAN CON PROVEEDORES DEL ESTADO PÚBLICOS Y/O PRIVADOS, MEMORANDUM Nº 001 - 2021-MTC/20.2.2, CUADRO COMPARATIVO DE COTIZACIONES - SERVICIOS N° 012-2021-MTC/20.2.1.MAEG, MEMORAMDUM Nº 002 - 2021-MTC/20.2.2, MEMO Nº 115 -2021-MTC/20.2, INFORME N° 093 -2021-MTC/20.4,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CIENTO SETENTA (170) DIAS CALENDARIO EL CUAL INICIA AL DIA SIGUIENTE DE LA CONFIRMACION Y RECEPCION DE LA ORDEN DE SERVICIO.   1ER INF. A LOS VEINTE (20) DIAS DEL INICIO DEL SERVICIO  2DO INF. A LOS CINCUENTA (50) DIAS DEL INICIO DEL SERVICIO  3ERO INF. A LOS OCHENTA (80) DIAS DEL INICIO DEL SERVICIO  4TO INF. A LOS CIENTO DIEZ (110) DIAS DEL INICIO DEL SERVICIO  5TO INF. A LOS CIENTO CUARENTA (140) DIAS DEL INICIO DEL SERVICIO  6TO INF. A LOS CIENTO SETENTA (170) DIAS DEL INICIO DEL SERVICIO   FORMA DE PAGO : SE EFECTUARA EN SEIS (06) ARMADAS DE ACUERDO A LO INDICADO EN EL NUMERAL CATORCE (14) DE LOS TERMINOS DE REFERENCIA.   1ER PAGO: SE CANCELARA EL 16.67% DEL MONTO TOTAL DEL SERVICIO  2DO PAGO: SE CANCELARA EL 16.67% DEL MONTO TOTAL DEL SERVICIO  3ERO PAGO: SE CANCELARA EL 16.67% DEL MONTO TOTAL DEL SERVICIO  4TO PAGO: SE CANCELARA EL 16.67% DEL MONTO TOTAL DEL SERVICIO  5TO PAGO: SE CANCELARA EL 16.66% DEL MONTO TOTAL DEL SERVICIO  6TO PAGO: SE CANCELARA EL 16.66% DEL MONTO TOTAL DEL SERVICIO   CERTIFICADO SIAF N° : 143  SECUENCIA SIAF N° : 2  EXP.N° : I-00478-2021/SEDCEN</t>
  </si>
  <si>
    <t>10060950861 CORONADO TINOCO CARMEN ISABEL</t>
  </si>
  <si>
    <t>SERVICIO PARA EL SEGUIMIENTO DE LA GESTIÓN ADMINISTRATIVA DE UNIDADES ZONALES DE PROVIAS NACIONAL, MEMORANDUM N° 001-2021-MTC/20.2.13, CUADRO COMPARATIVO DE COTIZACIONES - SERVICIOS N° 011-2021-MTC/20.2.1.MAEG, MEMORANDUM Nº-00066-2021-MTC/20.2, INFORME N° 083 -2021-MTC/20.4, CERT DE CREDITO PPTAL, SEGÚN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729-2020-MRTC/20.  PLAZO DE EJECUCION: COMO MÁXIMO DE CIENTO OCHENTA DÍAS (180) DÍAS CALENDARIOS, CONTADOS A PARTIR DEL DÍA SIGUIENTE DE RECIBIDA LA ORDEN DE SERVICIO.  FORMA DE PAGO: SE EFECTUARA EN SEIS (06) ARMADAS DE ACUERDO A LO INDICADO EN EL NUMERAL ONCE (11) DE LOS TERMINOS DE REFERENCIA.  CERTIFICADO SIAF N°: 117  SECUENCIA SIAF N° : 02  EXP.N°: I-000303-2021/SEDCEN</t>
  </si>
  <si>
    <t>10431349910 VERGARA CARHUAPOMA YENY</t>
  </si>
  <si>
    <t>SERVICIO ESPECIALIZADO PARA LA EVALUACION DE METRADOS, COSTOS Y PRESUPUESTOS DE CONSERVACIÓN VIAL PARA LA SUBDIRECCIÓN DE CONSERVACION, MEMORANDUM NO. 009 - 2021-MTC/20.13, CUADRO COMPARATIVO DE COTIZACIONES - SERVICIOS N° 021-2021-MTC/20.2.1.MAEG, MEMORANDUM Nº -00170 -2021-MTC/20.2, INFORME N° 140 - 2021-MTC/20.4,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CIENTO DIEZ (110) DIAS CALENDARIO EL CUAL INICIA AL DIA SIGUIENTE DE LA CONFIRMACION Y RECEPCION DE LA ORDEN DE SERVICIO.   1ER INF. A LOS VEINTE (20) DIAS DEL INICIO DEL SERVICIO  2DO INF. A LOS CINCUENTA (50) DIAS DEL INICIO DEL SERVICIO  3ERO INF. A LOS OCHENTA (80) DIAS DEL INICIO DEL SERVICIO  4TO INF. A LOS CIENTO DIEZ (110) DIAS DEL INICIO DEL SERVICIO   FORMA DE PAGO : SE EFECTUARA EN CUATRO (04) ARMADAS IGUALES DE ACUERDO A LO INDICADO EN EL NUMERAL ONCE (11) DE LOS TERMINOS DE REFERENCIA.   CERTIFICADO SIAF N° : 214  SECUENCIA SIAF N° : 02  EXP.N° : I-00239-2021/SEDCEN</t>
  </si>
  <si>
    <t>10471009551 CORREA FIDEL FLORENCE</t>
  </si>
  <si>
    <t>CONTRATACION DEL SERVICIO DE ANALISIS LEGAL DE LOS EXPEDIENTES DE CONTRATACION DE LOS PROCEDIMIENTOS DE SELECCIÓN A CARGO DE LA COORDINACION DE PROCESOS, MEMORÁNDUM N° 99 - 2021-MTC/20.2.1, CUADRO COMPARATIVO DE COTIZACIONES - SERVICIOS N° 024-2021-MTC/20.2.1.JMMM, MEMORANDUM Nº -00183 -2021-MTC/20.2, INFORME N° 145 -2021-MTC/20.4,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CIENTO DIEZ (110) DÍAS CALENDARIOS, CONTABILIZADOS A PARTIR DEL DÍA SIGUIENTE DE LA CONFIRMACIÓN DE LA RECEPCIÓN DE LA ORDEN DE SERVICIO HASTA LA CONFORMIDAD DE LA ÚLTIMA PRESTACIÓN Y PAGO.  FORMA DE PAGO: SE EFECTUARA EN CUATRO (04) ARMADAS DE ACUERDO A LO INDICADO EN EL NUMERAL ONCE (11) DE LOS TERMINOS DE REFERENCIA.  CERTIFICADO SIAF N°: 209  SECUENCIA SIAF N° : 02  EXP.N°: I-000934-2021/SEDCEN</t>
  </si>
  <si>
    <t>SERVICIO PARA EVALUACION DE EXPEDIENTES TECNICOS PARA OTORGAR PERMISOS DE BONIFICACIONES A CARGO DE LA SUBDIRECCION DE OPERACIONES, MEMORÁNDUM Nº 010-2021-MTC/20.13.2, CUADRO COMPARATIVO DE COTIZACIONES - SERVICIOS N° 007-2021-MTC/20.2.1.WMG, MEMORANDUM Nº 114 -2021-MTC/20.2, INFORME N° 127 -2021-MTC/20.4,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CIENTO SETENTA (170) DÍAS CALENDARIO, EL MISMO QUE INICIARA AL DÍA SIGUIENTE DE NOTIFICADA Y CONFIRMADA LA RECEPCIÓN DE LA ORDEN DE SERVICIO, HASTA LA CONFORMIDAD DE LA ÚLTIMA PRESTACIÓN Y PAGO.  FORMA DE PAGO: SE EFECTUARA EN SEIS (06) ARMADAS DE ACUERDO A LO INDICADO EN EL NUMERAL ONCE (11) DE LOS TERMINOS DE REFERENCIA.  CERTIFICADO SIAF N°: 181  SECUENCIA SIAF N° : 02  EXP.N°: I-000222-2021/SEDCEN</t>
  </si>
  <si>
    <t>10455104268 PEREZ FIGUEROA JUAN LORENZO</t>
  </si>
  <si>
    <t>SERVICIO DE INDAGACIONES DE MERCADO DE LOS REQUERIMIENTOS DELOS BIENES Y SERVICIOS TRAMITADO POR LA COORDINACION DE PROCESOS, MEMORÁNDUM Nº 100-2021-MTC/20.2.1, CUADRO COMPARATIVO DE COTIZACIONES - SERVICIOS N° 13-2021-MTC/20.2.1 WMG, MEMORANDUM Nº -00229 -2021-MTC/20.2, INFORME N° 183 -2021-MTC/20.4,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CIENTO DIEZ (110) DIAS CALENDARIO EL CUAL INICIA AL DIA SIGUIENTE DE LA CONFIRMACION Y RECEPCION DE LA ORDEN DE SERVICIO.   1ER INF. A LOS TREINTA (30) DIAS DEL INICIO DEL SERVICIO  2DO INF. A LOS SESENTA (60) DIAS DEL INICIO DEL SERVICIO  3ERO INF. A LOS NOVENTA (90) DIAS DEL INICIO DEL SERVICIO  4TO INF. A LOS CIENTO DIEZ (110) DIAS DEL INICIO DEL SERVICIO   FORMA DE PAGO : SE EFECTUARA EN CUATRO (04) ARMADAS DE ACUERDO A LO INDICADO EN EL NUMERAL ONCE (11) DE LOS TERMINOS DE REFERENCIA.   CERTIFICADO SIAF N° : 354  SECUENCIA SIAF N° : 02  EXP.N° : I-01233-2021/SEDCEN</t>
  </si>
  <si>
    <t>SERVICIO ESPECIALIZADO PARA LA ORIENTACIÓN EN LA GESTIÓN DE LA CONTRATACIÓN DE LA ASISTENCIA TÉCNICA PARA LA EJECUCIÓN DE LOS PROYECTOS: “CREACIÓN DE LA CARRETERA CENTRAL HUAYCÁN - CIENEGUILLA SANTIAGO DE TUNA – SAN ANDRÉS DE TUPICOCHA - SAN DAMIÁN YURACMAYO – YAULI PACHACHACA - EMP. PE-22, DISTRITO DE SANTA ROSA DE SACCO - PROVINCIA DE YAULI – DEPARTAMENTO DE JUNÍN” EN ADELANTE “NUEVA CARRETERA CENTRAL” Y “CREACIÓN (CONSTRUCCIÓN) DE LA VÍA EXPRESA SANTA ROSA (RUTA PE-20I)” EN ADELANTE “VÍA EXPRESA SANTA ROSA”, BAJO LA MODALIDAD DE ESTADO A ESTADO, MEMORÁNDUM Nº 722-2021-MTC/20.2.1, CUADRO COMPARATIVO DE COTIZACIONES - SERVICIOS N° 045-2021-MTC/20.2.1.VAQC, MEMORANDUM Nº - 00898 -2021-MTC/20.2, INFORME N° 1713 - 2021-MTC/20.4,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VEINTE (20) DIAS CALENDARIO EL CUAL INICIA AL DIA SIGUIENTE DE LA CONFIRMACION Y RECEPCION DE LA ORDEN DE SERVICIO.   1ER INF. A LOS CINCO (05) DIAS DEL INICIO DEL SERVICIO  2DO INF. A LOS VEINTE (20) DIAS DEL INICIO DEL SERVICIO   FORMA DE PAGO : SE EFECTUARA EN UNA (01) ARMADA DE ACUERDO A LO INDICADO EN EL NUMERAL ONCE (11) DE LOS TERMINOS DE REFERENCIA.   CERTIFICADO SIAF N° : 2205  SECUENCIA SIAF N° : 2  EXP.N° : I-09217-2021/SEDCEN</t>
  </si>
  <si>
    <t>10069960869 SANCHEZ ZAMBRANO MARIA ELENA</t>
  </si>
  <si>
    <t>SERVICIO ESPECIALIZADO DE ESTUDIOS DE CANTERA Y FUENTES DE AGUA, PARA LA CULMINACIÓN DE OBRA DEL PROYECTO: MEJORAMIENTO DE LA CARRETERA RODRÍGUEZ DE MENDOZA EMPALME PE-5N (LA CALZADA), TRAMO: SELVA ALEGRE - EMPALME PE-5N (LA CALZADA),INFORME Nº 118-2021-MTC/20.2.1.2, MEMO N° 1462-2021-MTC/20.9, INFORME N° 1599 - 2021-MTC/20.4, CERT DE CREDITO PPTAL.   REFERENCIA A LA ORDEN DE SERVICIO 1819 CON FECHA 29/10/2020   CERTIFICADO SIAF N° : 2139  SECUENCIA SIAF N° : 2  EXP.N° : I-013374-2021/SEDCEN</t>
  </si>
  <si>
    <t>20603484321 GEOSCIENCES SOCIEDAD ANÓNIMA CERRADA</t>
  </si>
  <si>
    <t>CONTRATACIÓN DEL SERVICIO DE INGENIERÍA EN LA ESPECIALIDAD DE METRADOS, COSTOS Y PRESUPUESTOS PARA LA GESTION DE PROYECTOS DE CONSERVACIÓN Y/O MANTENIMIENTO VIAL DE LA SUBDIRECCIÓN DE CONSERVACION, MEMORANDUM NO. 125 - 2021-MTC/20.13, CUADRO COMPARATIVO DE COTIZACIONES - SERVICIOS N° 115-2021-MTC/20.2.1.DFR, MEMORANDUM Nº -1435 -2021-MTC/20.2, INFORME N° 2761 -2021-MTC/20.4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EJECUCIÓN DEL SERVICIO SERÁ DE CIENTO DIEZ (110) DÍAS CALENDARIOS, EL CUAL INICIARÁ AL DÍA SIGUIENTE DE LA CONFIRMACIÓN DE LA RECEPCIÓN DE LA ORDEN DE SERVICIO.   1ER ENTR. A LOS 20 DÍAS COMO MÁXIMO DE INICIADO EL SERVICIO.  2DO ENTR. A LOS 50 DÍAS COMO MÁXIMO DE INICIADO EL SERVICIO.  3ER ENTR. A LOS 80 DÍAS COMO MÁXIMO DE INICIADO EL SERVICIO.  4TO ENTR. A LOS 110 DÍAS COMO MÁXIMO DE INICIADO EL SERVICIO.   FORMA DE PAGO: SE EFECTUARA EN CUATRO (04) ARMADAS, DE ACUERDO A LO INDICADO EN EL NUMERAL ONCE (11) DE LOS TERMINOS DE REFERENCIA.   CERTIFICADO SIAF N°: 2895  SECUENCIA SIAF N° : 02  EXP.N°: I-016459-2021/SEDCEN</t>
  </si>
  <si>
    <t>SERVICIO ESPECIALIZADO DE ARQUEOLOGÍA PARA EL COMPONENTE ARQUEOLÓGICO EN ESTUDIOS DE INFRAESTRUCTURA VIAL Y GESTIÓN EN TEMAS ARQUEOLOGICOS DE LA DIRECCIÓN DE ESTUDIOS DE PROVIAS NACIONAL, MEMORANDUM Nº 01032-2021-MTC/20.8, CUADRO COMPARATIVO DE COTIZACIONES - SERVICIOS N° 129-2021-MTC/20.2.1.VAQC, MEMORANDUM Nº - 1812 -2021-MTC/20.2, INFORME N° 3422 - 2021-MTC/20.4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SERA DE CIENTO VEINTE (120) DÍAS CALENDARIO, COMPUTADOS A PARTIR DEL DÍA SIGUIENTE DE RECEPCIONADA LA ORDEN DE SERVICIO.   1ER ENTR. A LOS 30 DÍAS DE INICIADO EL SERVICIO.  2DO ENTR. A LOS 60 DÍAS DE INICIADO EL SERVICIO.  3ER ENTR. A LOS 90 DÍAS DE INICIADO EL SERVICIO.  4TO ENTR. A LOS 120 DÍAS DE INICIADO EL SERVICIO.   FORMA DE PAGO: SE EFECTUARA EN CUATRO (04) ARMADAS, DE ACUERDO A LO INDICADO EN EL NUMERAL ONCE (11) DE LOS TERMINOS DE REFERENCIA.   CERTIFICADO SIAF N°: 3310  SECUENCIA SIAF N° : 02  EXP.N°: I-021207-2021/SEDCEN</t>
  </si>
  <si>
    <t>CONTRATACION DEL SERVICIO DE ASISTENCIA TECNICA PARA LA REVISION DE EXPEDIENTES PARA CONCEDER PERMISOS DE BONIFICACION VEHICULAR A CARGO DE LA SUBDIRECCION DE OPERACIONES, MEMORANDUM Nº 1875 -2021-MTC/20.13.2, CUADRO COMPARATIVO DE COTIZACIONES - SERVICIOS N° 161-2021-MTC/20.2.1.VAQC, MEMORANDUM Nº 2126 -2021-MTC/20.2, INFORME N° 3985 - 2021-MTC/20.4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EJECUCIÓN DE SERVICIO SERÁ DE CIENTO OCHENTA (180) DÍAS CALENDARIO. EL MISMO QUE INICIARA AL DÍA SIGUIENTE DE NOTIFICADA Y CONFIRMADA LA RECEPCIÓN DE LA ORDEN DE SERVICIO, HASTA LA CONFORMIDAD DE LA ÚLTIMA PRESTACIÓN Y PAGO.   1ER ENTRE. A LOS 30 DÍAS COMO MÁXIMO DE INICIADO EL SERVICIO.  2DO ENTRE. A LOS 60 DÍAS COMO MÁXIMO DE INICIADO EL SERVICIO.  3ER ENTRE. A LOS 90 DÍAS COMO MÁXIMO DE INICIADO EL SERVICIO.  4TO ENTRE. A LOS 120 DÍAS COMO MÁXIMO DE INICIADO EL SERVICIO.  5TO ENTRE. A LOS 150 DÍAS COMO MÁXIMO DE INICIADO EL SERVICIO.  6TO ENTRE. A LOS 180 DÍAS COMO MÁXIMO DE INICIADO EL SERVICIO.   FORMA DE PAGO: SE EFECTUARA EN SEIS (06) ARMADAS, DE ACUERDO A LO INDICADO EN EL NUMERAL ONCE (11) DE LOS TRMINOS DE REFERENCIA.   CERTIFICADO SIAF N°: 3633  SECUENCIA SIAF N° : 02  EXP.N°: I-024630-2021/SEDCEN</t>
  </si>
  <si>
    <t>SERVICIO DE ASISTENCIA EN PRESUPUESTO PÚBLICO, MEMORANDO N° 590 - 2021-MTC/20.4, CUADRO COMPARATIVO DE COTIZACIONES - SERVICIOS N° 160-2021-MTC/20.2.1.JCUD, MEMORANDUM Nº 2246 -2021-MTC/20.2, INFORME N° 4016 - 2021-MTC/20.4,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CIENTO SETENTA(170) DIAS CALENDARIO EL CUAL INICIA AL DIA SIGUIENTE DE LA CONFIRMACION Y RECEPCION DE LA ORDEN DE SERVICIO.   1ER INF. A LOS VEINTE (20) DÍAS DEL INICIO DEL SERVICIO  2DO INF. A LOS CINCUENTA (50) DÍAS DEL INICIO DEL SERVICIO  3ERO INF. A LOS OCHENTA (80) DÍAS DEL INICIO DEL SERVICIO  4TO INF. A LOS CIENTO DIEZ (110) DÍAS DEL INICIO DEL SERVICIO  5TO INF. A LOS CIENTO CUARENTA (140) DÍAS DEL INICIO DEL SERVICIO  6TO INF. A LOS CIENTO SETENTA (170) DÍAS DEL INICIO DEL SERVICIO   FORMA DE PAGO : SE EFECTUARA EN SEIS (06) ARMADAS DE ACUERDO A LO INDICADO EN EL NUMERAL ONCE (11) DE LOS TERMINOS DE REFERENCIA.   1ER PAGO: SE CANCELARA EL 17% DEL MONTO TOTAL DEL SERVICIO  2DO PAGO: SE CANCELARA EL 17% DEL MONTO TOTAL DEL SERVICIO  3ERO PAGO: SE CANCELARA EL 17% DEL MONTO TOTAL DEL SERVICIO  4TO PAGO: SE CANCELARA EL 17% DEL MONTO TOTAL DEL SERVICIO  5TO PAGO: SE CANCELARA EL 16% DEL MONTO TOTAL DEL SERVICIO  6TO PAGO: SE CANCELARA EL 16% DEL MONTO TOTAL DEL SERVICIO   CERTIFICADO SIAF N° : 3663  SECUENCIA SIAF N° : 2  EXP.N° : I-025791-2021/SEDCEN</t>
  </si>
  <si>
    <t>CONTRATACIÓN DEL SERVICIO ESPECIALIZADO EN MATERIA LEGAL Y ARBITRALES PARA LA OBRA: MEJORAMIENTO DE LA CARRETERA MOQUEGUA - OMATE - AREQUIPA, TRAMO II KM. 35 AL KM 153.50., MEMORÁNDUM Nº 4501 -2021-MTC/20.9, CUADRO COMPARATIVO DE COTIZACIONES - SERVICIOS N° 207-2021-MTC/20.2.1.DFR, MEMORANDUM Nº 2737 -2021-MTC/20.2, INFORME N° 4678 - 2021-MTC/20.4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EJECUCIÓN DEL SERVICIO SERÁ DE NOVENTA (90) DÍAS CALENDARIOS COMO MÁXIMO, CONTABILIZADOS A PARTIR DEL DÍA SIGUIENTE DE CONFIRMADA LA RECEPCIÓN DE LA ORDEN DEL SERVICIO.   1ER ENTRE. COMO MÁXIMO A LOS TREINTA (30) DÍAS CALENDARIO DE INICIADO EL SERVICIO.  2DO ENTRE. COMO MÁXIMO A LOS SESENTA (60) DÍAS CALENDARIO DE INICIADO EL SERVICIO.  3ER ENTRE. COMO MÁXIMO A LOS NOVENTA (90) DÍAS CALENDARIO DE INICIADO EL SERVICIO.   FORMA DE PAGO: SE EFECTUARA EN TRES (03) ARMADAS, DE ACUERDO A LO INDICADO EN EL NUMERAL ONCE (11) DE LOS TRMINOS DE REFERENCIA.   CERTIFICADO SIAF N°: 3965  SECUENCIA SIAF N° : 02  EXP.N°: I-031279-2021/SEDCEN</t>
  </si>
  <si>
    <t>10294193427 HIDALGO CONCHA ALBERTO</t>
  </si>
  <si>
    <t>SERVICIO PARA LA REALIZACIÓN DE LAS INVESTIGACIONES GEOTÉCNICAS REFERENTE A LOS ESTUDIOS COMPLEMENTARIOS DEL EXPEDIENTE TÉCNICO DE LA PRESTACIÓN ADICIONAL DE OBRA N° 18, “ZONAS INESTABLES” UBICADO EN EL TRAMO II DEL PROYECTO: MEJORAMIENTO DE LA CARRETERA MOQUEGUA - OMATE - AREQUIPA, TRAMO II: KM 35+000 – 153+500 AREQUIPA OMATE MOQUEGUA, MEMORANDUM N° 1170 - 2021-MTC/20.12, CUADRO COMPARATIVO DE COTIZACIONES - SERVICIOS N° 214-2021-MTC/20.2.1.JCUD, MEMORANDUM Nº 3090 -2021-MTC/20.2, INFORME N° 5223 -2021-MTC/20.4, CERT DE CREDITO PPTAL, SEGUN LOS TERMINOS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VEINTE (20) DIAS CALENDARIO EL CUAL INICIA AL DIA SIGUIENTE DE LA CONFIRMACION Y RECEPCION DE LA ORDEN DE SERVICIO.  FORMA DE PAGO : SE EFECTUARA EN UNA (01) ARMADA DE ACUERDO A LO INDICADO EN EL NUMERAL ONCE (11) DE LOS TERMINOS DE REFERENCIA.   CERTIFICADO SIAF N° : 4217  SECUENCIA SIAF N° : 2  EXP.N° : I-034618-2021/SEDCEN</t>
  </si>
  <si>
    <t>SERVICIO ESPECIALIZADO EN MATERIA DE CONTRATACIONES DEL ESTADO PARA LA OFICINA DE ADMINISTRACION, MEMORANDUM N° 3479-2021-MTC/20.2, CUADRO COMPARATIVO DE COTIZACIONES LOCACION DE SERVICIOS N°076-2021-MTC/20.2.1.FRM, MEMORANDUM Nº01985-2021-MTC/20.5, MEMORANDUM Nº 3549 -2021-MTC/20.2, INFORME N° 5707 - 2021-MTC/20.4,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SETENTA Y CINCO (75) DIAS CALENDARIO, CONTABILIZADOS A PARTIR DEL DÍA SIGUIENTE DE LA CONFIRMACIÓN DE LA RECEPCIÓN DE LA ORDEN DE SERVICIO HASTA LA CONFORMIDAD DE LA ÚLTIMA PRESTACIÓN Y PAGO.   1ER INF. COMO MÁXIMO A LOS 25 DÍAS CALENDARIO DE  INICIADO EL SERVICIO COMO MÁXIMO  2DO INF. COMO MÁXIMO A LOS 50 DÍAS CALENDARIO DE  INICIADO EL SERVICIO COMO MÁXIMO  3ERO INF. COMO MÁXIMO A LOS 75 DÍAS CALENDARIO DE  INICIADO EL SERVICIO, COMO MÁXIMO   FORMA DE PAGO : SE EFECTUARA EN TRES (03) ARMADAS DE ACUERDO A LO INDICADO EN EL NUMERAL ONCE (11) DE LOS TERMINOS DE REFERENCIA.   CERTIFICADO SIAF N° : 4437  SECUENCIA SIAF N° : 2  EXP.N° : I-041009-2021/SEDCEN</t>
  </si>
  <si>
    <t>10471376545 VALLEJOS VELASQUEZ CARLOS OMAR</t>
  </si>
  <si>
    <t>SERVICIO DE DEMARCACION Y SEÑALIZACION DEL DERECHO DE VIA DEL EVITAMIENTO HUARMEY DE LA RED VIAL 4, MEMO Nº 9560 -2021-MTC/20.11, CUADRO COMPARATIVO DE COTIZACIONES - SERVICIOS Nº 150-2021-MTC/20.2.1.WMOMG, INFORME N° 6038 2021-MTC/20.4 CERTIFIDO DE CREDITO PRESUPUESTAL.   PLAZO DE EJECUCION: TREINTA (30) DIAS CALENDARIO EL CUAL INICIA AL DIA SIGUIENTE DE LA COMUNICACIÓN DE LA OFICINA DE LOGISTICA  FORMA DE PAGO: SE EFECTUARA EN UNICO PAGO EN SOLES, A LOS DIEZ (10) DIAS CALENDARIOS DE OTORGADA LA CONFORMIDAD. SEGÚN LO INDICADO EN EL NUMERAL CATORCE (14) DE LOS TERMINOS DE REFERENCIA.   CERTIFICADO SIAF N° : 4540  SECUENCIA SIAF N° :002  EXP.N°: I-035660-2021/SEDCEN</t>
  </si>
  <si>
    <t>10411868392 NEYRA MOREYRA CARLOS ITAMAR</t>
  </si>
  <si>
    <t>SERVICIO DE PLATAFORMA INFORMATICA DE COLABORACION EN ENTORNO COMUN DE DATOS MEDIANTE EL ENFOQUE DEL DISEÑO Y CONSTRUCCION VIRTUAL (VDC/BIM) PARA LA GESTION DE PROYECTOS DE INFRAESTRUCTURA VIAL  REFERENCIA: MEMORANDUM N° 0636-2021-MTC/20.6, MEMORANDUM N° 4281-2021-MTC/20.2, INFORME N° 6646-2021-MTC/20.4, CUADRO COMPARATIVO DE COTIZACIONES DE BIENES Y SERVICIOS N° 061-2021-MTC/20.2.1 JMR, CERT DE CREDITO PPTAL, SEGUN LOS TERMINOS DE REFERENCIAS.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14 DIAS CALENDARIOS COMO MAXIMO, CONTADOS A PARTIR DEL DIA SIGUIENTE DE CONFIRMADA LA RECEPCION DE LA ORDEN DE SERVICIO  PRODUCTO Y/O DOCUMENTOS A ENTREGAR:  DE ACUERDO AL PUNTO SEIS (06) DE LOS TERMINOS DE REFERENCIA  LUGAR DE EJECUCION DEL SERVICIO:  EL SERVICIO SE DESARROLLARA EN LA NUBE PROVISTA POR EL PROVEEDOR.  FORMA DE PAGO: SE EFECTUARA EN UNA (1) ARMADA DE ACUERDO A LO INDICADO EN EL NUMERAL 11 DE LOS TERMINOS DE REFERENCIA.  CERTIFICADO SIAF N° 4875  SECUENCIA SIAF 2  EXP. N° I-040382-2021/SEDCEN</t>
  </si>
  <si>
    <t>20543429938 CONSTRUSOFT PERU S.A.C.</t>
  </si>
  <si>
    <t>SERVICIO DE TRÁMITE ADMINISTRATIVO PARA LAS GESTIONES DE ADQUISICIÓN Y/O EXPROPIACIÓN DE INMUEBLES AFECTADOS POR EL DERECHO DE VÍA DE LA OBRA: CONSTRUCCIÓN Y MEJORAMIENTO DE LA CARRETERA CAMANÁ – DV. QUILCA – MATARANI – ILO – TACNA, TRAMO: MATARANI – EL ARENAL – PUNTA DE BOMBÓN, MEMORANDUM Nº 982 -2021-MTC/20.11, CUADRO COMPARATIVO DE COTIZACIONES - SERVICIOS N° 028-2021-MTC/20.2.1.VAQC, MEMORANDUM Nº -00613 -2021-MTC/20.2, INFORME N° 1689 - 2021-MTC/20.4,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CIENTO CINCUENTA (150) DIAS CALENDARIO EL CUAL INICIA AL DIA SIGUIENTE DE LA CONFIRMACION Y RECEPCION DE LA ORDEN DE SERVICIO.   1ER INF. A LOS TREINTA (30) DIAS DEL INICIO DEL SERVICIO  2DO INF. A LOS SESENTA (60) DIAS DEL INICIO DEL SERVICIO  3ERO INF. A LOS NOVENTA (90) DIAS DEL INICIO DEL SERVICIO  4TO INF. A LOS CIENTO VEINTE (120) DIAS DEL INICIO DEL SERVICIO  5TO INF. A LOS CIENTO CINCUENTA (150) DIAS DEL INICIO DEL SERVICIO   FORMA DE PAGO : SE EFECTUARA EN CINCO (05) ARMADAS IGUALES DE ACUERDO A LO INDICADO EN EL NUMERAL DOCE (12) DE LOS TERMINOS DE REFERENCIA.   CERTIFICADO SIAF N° : 2181  SECUENCIA SIAF N° : 2  EXP.N° : I-04918-2021/SEDCEN</t>
  </si>
  <si>
    <t>10478384896 ZEGARRA CHAVEZ RICHARD ALONZO</t>
  </si>
  <si>
    <t>CONTRATACIÓN DEL SERVICIO ESPECIALIZADO EN GEOTECNIA Y GEOLOGÍA, PARA LA PRESTACIÓN ADICIONAL DE OBRA N°04 DEL PROYECTO MEJORAMIENTO DE LA CARRETERA OYÓN - AMBO, TRAMO I: OYÓN - DESVÍO CERRO DE PASCO A CARGO DE LA DIRECCIÓN DE OBRAS, MEMORANDUM Nº 094 -2021-MTC/20.9, CUADRO COMPARATIVO DE COTIZACIONES - SERVICIOS N° 023-2021-MTC/20.2.1.MAEG, MEMORANDUM Nº -00788 -2021-MTC/20.2, INFORME N° 293 -2021-MTC/20.4,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NOVENTA (90) DÍAS CALENDARIOS COMO MÁXIMO, CONTADOS A PARTIR DEL DÍA SIGUIENTE DE CONFIRMADA LA RECEPCIÓN DE LA ORDEN DE SERVICIO HASTA LA CONFORMIDAD DE LA PRESTACIÓN Y PAGO.   FORMA DE PAGO: SE EFECTUARA EN TRES (03) ARMADAS DE ACUERDO A LO INDICADO EN EL NUMERAL ONCE (11) DE LOS TERMINOS DE REFERENCIA.  CERTIFICADO SIAF N°: 628  SECUENCIA SIAF N° : 02  EXP.N°: I-000788-2021/SEDCEN</t>
  </si>
  <si>
    <t>10429401394 VASQUEZ LUGO VICTOR ALONSO</t>
  </si>
  <si>
    <t>CONTRATACIÓN DEL SERVICIO ESPECIALIZADO EN GEOTECNIA Y GEOLOGÍA, PARA LA PRESTACIÓN ADICIONAL DE OBRA N°05 DEL PROYECTO MEJORAMIENTO DE LA CARRETERA OYÓN - AMBO, TRAMO I: OYÓN - DESVÍO CERRO DE PASCO, A CARGO DE LA DIRECCIÓN DE OBRA, MEMORANDUM Nº 2302 -2021-MTC/20.9, CUADRO COMPARATIVO DE COTIZACIONES - SERVICIOS N° 087-2021-MTC/20.2.1.JCUD, MEMORANDUM Nº - 1379 -2021-MTC/20.2, INFORME N° 2697 - 2021-MTC/20.4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EJECUCIÓN DEL SERVICIO SERÁ NOVENTA (90) DÍAS CALENDARIOS COMO MÁXIMO, CONTADOS A PARTIR DEL DÍA SIGUIENTE DE CONFIRMADA LA RECEPCIÓN DE LA ORDEN DE SERVICIO HASTA LA CONFORMIDAD DE LA PRESTACIÓN Y PAGO..   1ER ENTR. A LOS 30 DÍAS COMO MÁXIMO DE INICIADO EL SERVICIO.  2DO ENTR. A LOS 60 DÍAS COMO MÁXIMO DE INICIADO EL SERVICIO.  3ER ENTR. A LOS 90 DÍAS COMO MÁXIMO DE INICIADO EL SERVICIO.   FORMA DE PAGO: SE EFECTUARA EN TRES (03) ARMADAS, DE ACUERDO A LO INDICADO EN EL NUMERAL ONCE (11) DE LOS TERMINOS DE REFERENCIA.   CERTIFICADO SIAF N°: 2867  SECUENCIA SIAF N° : 02  EXP.N°: I-015641-2021/SEDCEN</t>
  </si>
  <si>
    <t>SERVICIO PARA LA REUBICACION DE LA INFRAESTRUCTURA DE REDES ELECTRICAS DE BAJA TENSIÓN, ENTRE LAS PROGRESIVAS KM 205+322 - 206+979, EN EL TRAMO II: DV. CERRO DE PASCO - DV. CHACAYÁN, PARA LIBERAR LAS INTERFERENCIAS ELECTRICAS DENTRO DEL DERECHO DE VÍA, INFORME Nº 643-2020-MTC/20.22.4.1/ERMV, MEMORANDUM N° 8164 -2020-MTC/20.22.4, INFORME Nº 219-2021-MTC/20.11.1/ERMV, MEMORANDUM N° 2026-2020-MTC/20.11, MEMORANDUM N° 815 - 2021-MTC/20.2.1, MEMORANDUM Nº 3518-2021-MTC/20.11, INFORME Nº 00115 -2021-MTC/20.2.1.3; MEMORANDUM N° 1038 - 2021-MTC/20.11, INFORME N° 1458 -2021-MTC/20.4 CERT DE CREDITO PPTAL.   REFERENTE A LA ORDEN DE SERVICIO 1188 CON FECHA 18/08/2020   CERTIFICADO SIAF N° : 1953  SECUENCIA SIAF N° : 02   EXP.N° : I-009031-2021/SEDCEN</t>
  </si>
  <si>
    <t>20486185296 INGENIERIA Y SERVICIOS SAENZ</t>
  </si>
  <si>
    <t>SERVICIO EN LA ELABORACION DE 08 PAMAS (PROGRAMA DE ADECUACION Y MANEJO AMBIENTAL), DE INSTALACIONES DE PUENTES MODULARES DEL PAQUETE LIMA GRUPO 1, EN LOS PERIODOS DEL 2017 AL 2019. QUE NO CUENTAN CON INSTRUMENTO AMBIENTAL, DE CONFORMIDAD AL D.S. N° 040-2019-MTC, MEMORANDUM N° 921 –2021-MTC/20.10, CUADRO COMPARATIVO DE COTIZACIONES SERVICIOS N° 154-2021-MTC/20.2.1.VAQC, MEMO Nº -2065 -2021-MTC/20.2, INFORME N° 3950 - 2021-MTC/20.4,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INICIA A PARTIR DEL DÍA SIGUIENTE DE LA CONFIRMACIÓN DE LA RECEPCIÓN DE LA ORDEN DE SERVICIO, HASTA LA EMISIÓN DE LA RESOLUCIÓN Y/O CONFORMIDAD EMITIDA POR LA AUTORIDAD AMBIENTAL QUE PONE FIN A LA PRESENTE CONTRATACIÓN.   1ER INF. A LOS CUARENTA 40) DÍAS DEL INICIO DEL SERVICIO  2DO INF. A LA ENTREGA DE LA CONFORMIDAD OTORGADA POR LA AUTORIDAD AMBIENTAL. (RD Y/O CONFORMIDAD).   FORMA DE PAGO : SE EFECTUARA EN DOS (02) ARMADAS DE ACUERDO A LO INDICADO EN EL NUMERAL CATORCE (14) DE LOS TERMINOS DE REFERENCIA.   • 50% A LA PRESENTACIÓN DEL 08 PAMAS, PREVIO A LA REVISIÓN DEL CONTENIDO DEL ENTREGABLE, QUE REALICE EL ESPECIALISTA AMBIENTAL DE LA DIRECCIÓN DE PUENTES.   • 50% A LA APROBACIÓN Y/O CONFORMIDAD DE LOS 08 PAMAS POR LA ENTIDAD COMPETENTE. (DGAAM).   CERTIFICADO SIAF N° : 3618  SECUENCIA SIAF N° : 2  EXP.N° : I-023803-2021/SEDCEN</t>
  </si>
  <si>
    <t>20512336974 ENGINEERS&amp;ENVIRONMENTAL PERU SA</t>
  </si>
  <si>
    <t>SERVICIO DE APOYO EN CAMPO PARA LIBERACIÓN Y ADQUISICIÓN DE LAS ÁREAS CORRESPONDIENTES AL SUBTRAMO EVITAMIENTO VIRÚ DE LA RED VIAL 4, CUADRO COMPARATIVO DE COTIZACIONES - SERVICIOS N° 052-2021-MTC/20.2.1.VAQC, MEMORANDUM Nº 2350 -2021-MTC/20.11, MEMORANDUM Nº - 01010 -2021-MTC/20.2, INFORME N° 2127 - 2021-MTC/20.4,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CIENTO VEINTE (120) DIAS CALENDARIO EL CUAL INICIA AL DIA SIGUIENTE DE LA CONFIRMACION Y RECEPCION DE LA ORDEN DE SERVICIO.   1ER INF. A LOS TREINTA (30) DIAS DEL INICIO DEL SERVICIO  2DO INF. A LOS SESENTA (60) DIAS DEL INICIO DEL SERVICIO  3ERO INF. A LOS NOVENTA (90) DIAS DEL INICIO DEL SERVICIO  4TO INF. A LOS CIENTO VEINTE (120) DIAS DEL INICIO DEL SERVICIO   FORMA DE PAGO : SE EFECTUARA EN CUATRO (04) ARMADAS IGUALES DE ACUERDO A LO INDICADO EN EL NUMERAL DOCE (12) DE LOS TERMINOS DE REFERENCIA.   CERTIFICADO SIAF N° : 2464  SECUENCIA SIAF N° : 2  EXP.N° : I-06029-2021/SEDCEN</t>
  </si>
  <si>
    <t>SERVICIO DE ELABORACIÓN DE EXPEDIENTE TECNICO REUBICACIÓN DE TUBERÍAS EXISTENTES DE AGUA Y ALCANTARILLADO DENTRO DEL ÁREA DE  CONSTRUCCIÓN DEL ENSANCHE 4 Y PUENTE CORCONA DEL PACRI IIRSA CENTRO TRAMO2: PUENTE RICARDO PALMA – LA OROYA – HUANCAYO Y LA OROYA– DV. CERRO DE PASCO, ENTRE LAS PROGRESIVAS KM 47+044 – KM 47+344 Y KM 47+983, MEMORANDUM Nº 9330 -2021-MTC/20.11, CUADRO COMPARATIVO DE COTIZACIONES - SERVICIOS N° 022-2021-MTC/20.2.1.AKC, MEMORANDUM Nº 3306 -2021-MTC/20.2, INFORME N° 5441 - 2021-MTC/20.4,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TREINTA (30) DIAS CALENDARIO COMO MAXIMO EL CUAL INICIA AL DIA SIGUIENTE DE LA CONFIRMACION Y RECEPCION DE LA ORDEN DE SERVICIO.  FORMA DE PAGO : SE EFECTUARA EN UNA (01) ARMADA DE ACUERDO A LO INDICADO EN EL NUMERAL ONCE (11) DE LOS TERMINOS DE REFERENCIA.   CERTIFICADO SIAF N° : 4302  SECUENCIA SIAF N° : 2  EXP.N° : I-033435-2021/SEDCEN</t>
  </si>
  <si>
    <t>SERVICIO ESPECIALIZADO LEGAL PARA LAS GESTIONES Y ACCIONES PARA LA INSCRIPCIÓN REGISTRAL A FAVOR DE PROVIAS NACIONAL DE PREDIOS ADQUIRIDOS EN EL MARCO DEL TEXTO ÚNICO ORDENADO DEL DECRETO LEGISLATIVO N° 1192 Y DEMÁS NORMAS COMPLEMENTARIAS Y CONEXAS, PARA LA EJECUCIÓN DE LA VIA EVITAMENTO TARAPOTO, EN EL EJE MULTIMODAL EL AMAZONAS NORTE DEL "PLAN DE ACCIÓN PARA LA INTEGRACIÓN DE INFRAESTRUCTURA REGIONAL SUDAMERICANA - IIRSA, MEMORANDUM Nº 4632 -2021-MTC/20.11, CUADRO COMPARATIVO DE COTIZACIONES - SERVICIOS N° 120-2021-MTC/20.2.1.JCUD, MEMORANDUM Nº 1740 -2021-MTC/20.2, INFORME N° 3438 - 2021-MTC/20.4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CIENTO VEINTE (120) DÍAS CALENDARIO COMO MÁXIMO, QUE SE INICIARÁN A PARTIR DEL DÍA SIGUIENTE DE ACEPTADA LA ORDEN DE SERVICIO HASTA LA CONFORMIDAD DE LA ÚLTIMA PRESENTACIÓN Y PAGO.   1ER ENTR. A LOS 30 DÍAS DEL INICIO DEL SERVICIO.  2DO ENTR. A LOS 60 DÍAS DEL INICIO DEL SERVICIO.  3ER ENTR. A LOS 90 DÍAS DEL INICIO DEL SERVICIO.  3ER ENTR. A LOS 120 DÍAS DEL INICIO DEL SERVICIO.   FORMA DE PAGO: SE EFECTUARA EN CUATRO (04) ARMADAS, DE ACUERDO A LO INDICADO EN EL NUMERAL ONCE (11) DE LOS TERMINOS DE REFERENCIA.   CERTIFICADO SIAF N°: 3234  SECUENCIA SIAF N° : 02  EXP.N°: I-018007-2021/SEDCEN</t>
  </si>
  <si>
    <t>10158465359 PRINCIPE HIDALGO ANA MARIBEL</t>
  </si>
  <si>
    <t>SERVICIO DE TÉCNICO ESPECIALIZADO EN CAMPO PARA LAS GESTIONES DE LIBERACIÓN DE INTERFERENCIAS Y ADQUISICIÓN (TRATO DIRECTO, EXPROPIACIÓN O TRANSFERENCIA INTERESTATAL) DE PREDIOS DE LOS SECTORES MATARANI, MOLLENDO, MEJIA, DEAN VALDIVIA, PUNTA DE BOMBON DE LA OBRA: CONSTRUCCIÓN Y MEJORAMIENTO DE LA CARRETERA CAMANÁ - DV. QUILCA - MATARANI - ILO - TACNA, TRAMO: MATARANI - EL ARENAL - PUNTA DE BOMBÓN, MEMORANDUM Nº 750-2021-MTC/20.11, CUADRO COMPARATIVO DE COTIZACIONES - SERVICIOS N° 044-2021-MTC/20.2.1.DFR, MEMORÁNDUM N° 553-2021-MTC/20.2, INFORME N° 1386 - 2021-MTC/20.4,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CIENTO VEINTE (120) DÍAS CALENDARIOS, EL PLAZO DE EJECUCIÓN INICIA AL DÍA SIGUIENTE DE NOTIFICADO LA ORDEN DE SERVICIO, HASTA LA CONFORMIDAD DE LA ÚLTIMA PRESENTACIÓN Y PAGO.   1ER ENT. A LOS 30 DÍAS CALENDARIOS DE INICIADO EL SERVICIO COMO MÁXIMO.  2DO ENT. A LOS 60 DÍAS CALENDARIOS DE INICIADO EL SERVICIO COMO MÁXIMO.  3ER ENT. A LOS 90 DÍAS CALENDARIOS DE INICIADO EL SERVICIO COMO MÁXIMO.  4TO ENT. A LOS 120 DÍAS CALENDARIOS DE INICIADO EL SERVICIO COMO MÁXIMO.   FORMA DE PAGO: SE EFECTUARA EN CUATRO (04) ARMADAS DE ACUERDO A LO INDICADO EN EL NUMERAL DOCE (12) DE LOS TERMINOS DE REFERENCIA.  CERTIFICADO SIAF N°: 1886  SECUENCIA SIAF N° : 02  EXP.N°: I-003123-2021/SEDCEN</t>
  </si>
  <si>
    <t>10424584458 LUCENA HURTADO PAOLA FIORELLA</t>
  </si>
  <si>
    <t>SERVICIO ESPECIALIZADO EN CAMPO PARA LAS GESTIONES DE LIBERACIÓN DE INTERFERENCIAS Y ADQUISICIÓN (TRATO DIRECTO, EXPROPIACIÓN O TRANSFERENCIA INTERESTATAL) DE PREDIOS AFECTADOS POR LA OBRA: REHABILITACIÓN Y MEJORAMIENTO DE LA CARRETERA CAMANÁ – DV. QUILCA – MATARANI – ILO – TACNA, TRAMO: PUNTA DE BOMBÓN – FUNDICIÓN Y CIUDAD DE JARDÍN ILO, MEMORANDUM Nº 6647 -2021-MTC/20.11, CUADRO COMPARATIVO DE COTIZACIONES - SERVICIOS N° 174-2021-MTC/20.2.1.VAQC, MEMO Nº 2306 -2021-MTC/20.2, INFORME N° 4260 - 2021-MTC/20.4,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CIENTO VEINTE (120) DIAS CALENDARIO EL CUAL INICIA AL DIA SIGUIENTE DE LA CONFIRMACION Y RECEPCION DE LA ORDEN DE SERVICIO.   1ER INF. A LOS TREINTA (30) DÍAS DEL INICIO DEL SERVICIO  2DO INF. A LOS SESENTA (60) DÍAS DEL INICIO DEL SERVICIO  3ERO INF. A LOS NOVENTA (90) DÍAS DEL INICIO DEL SERVICIO  4TO INF. A LOS CIENTO VEINTE (120) DÍAS DEL INICIO DEL SERVICIO   FORMA DE PAGO : SE EFECTUARA EN CUATRO (04) ARMADAS IGUALES DE ACUERDO A LO INDICADO EN EL NUMERAL ONCE (11) DE LOS TERMINOS DE REFERENCIA.   CERTIFICADO SIAF N° : 3784  SECUENCIA SIAF N° : 2  EXP.N° : I-025732-2021/SEDCEN</t>
  </si>
  <si>
    <t>SERVICIO DE PRUEBAS MOLECULARES PARA DETECCIÓN Y DESCARTE DE CASOS COVID-19 DEL PERSONAL DE PVN SEDE CENTRAL, MEMO Nº 470 -2021-MTC/20.5, CUADRO COMPARATIVO DE COTIZACIONES - SERVICIOS N° 067-2021-MTC/20.2.1.VAQC, MEMO Nº - 1158 -2021-MTC/20.2, INFORME N° 2155 - 2021-MTC/20.4,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CUARENTA Y CINCO (45) DÍAS CALENDARIOS A PARTIR DE LA FECHA DE RECEPCIONADA LA ORDEN SE SERVICIO  O HASTA AGOTAR LAS PRUEBAS CONTRATADAS.    FORMA DE PAGO : SE EFECTUARA DE ACUERDO A LO INDICADO EN EL NUMERAL DOCE (12) DE LOS TERMINOS DE REFERENCIA.   CERTIFICADO SIAF N° : 2520  SECUENCIA SIAF N° : 2  EXP.N° : I-012198-2021/SEDCEN</t>
  </si>
  <si>
    <t>ERVICIO EN LA ELABORACION DE 08 PAMAS (PROGRAMA DE ADECUACION Y MANEJO AMBIENTAL), DE INSTALACIONES DE PUENTES MODULARES DEL PAQUETE VRAE GRUPO 1, EN LOS PERIODOS DEL 2017 AL 2019. QUE NO CUENTAN CON INSTRUMENTO AMBIENTAL, DE CONFORMIDAD AL D.S. N° 040-2019-MTC, MEMORANDUM Nº 1014-2021-MTC/20.10, CUADRO COMPARATIVO DE COTIZACIONES - SERVICIOS N° 19-2021-MTC/20.2.1.FRM, MEMORANDUM Nº 2336 -2021-MTC/20.2, INFORME Nº 4420 - 2021-MTC/20.4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EJECUCIÓN INICIA A PARTIR DEL DIA SIGUIENTE DE LA CONFIRMACION DE LA RECEPCION DE LA ORDEN DE SERVICIO, HASTA LA EMISION DE LA RESOLUCION Y/O CONFORMIDAD EMITIDA POR LA AUTORIDAD AMBIENTAL QUE PONE FIN A LA PRESENTE CONTRATACION.   FORMA DE PAGO: SE EFECTUARA EN DOS (02) ARMADAS, DE ACUERDO A LO INDICADO EN EL NUMERAL CATORCE (14) DE LOS TRMINOS DE REFERENCIA.   CERTIFICADO SIAF N°: 3829  SECUENCIA SIAF N° : 02  EXP.N°: I-025977-2021/SEDCEN</t>
  </si>
  <si>
    <t>SERVICIO DE MONUMENTALIZACIÓN Y SEÑALIZACIÓN DEL REMANENTE DEL CAMINO PREHISPÁNICO PACCHA PARA EL MEJORAMIENTO DE LA CARRETERA OYÓN – AMBO TRAMO I REGIÓN LIMA, MEMORANDUM Nº 4936 -2021-MTC/20.11, CUADRO COMPARATIVO DE COTIZACIONES SERVICIOS N° 126-2021-MTC/20.2.1.VAQC, MEMORANDUM Nº 1761 -2021-MTC/20.2, INFORME N° 3388 -2021-MTC/20.4,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TREINTA (30) DIAS CALENDARIO EL CUAL INICIA AL DIA SIGUIENTE DE LA CONFIRMACION Y RECEPCION DE LA ORDEN DE SERVICIO.  FORMA DE PAGO : SE EFECTUARA EN UNA (01) ARMADA DE ACUERDO A LO INDICADO EN EL NUMERAL ONCE (11) DE LOS TERMINOS DE REFERENCIA.   CERTIFICADO SIAF N° : 3267  SECUENCIA SIAF N° : 2  EXP.N° : I-019707-2021/SEDCEN</t>
  </si>
  <si>
    <t>10081756878 FLORES TORRES LUIS ANTONIO</t>
  </si>
  <si>
    <t>SERVICIO DE ASISTENCIA TÉCNICA EN SUELOS Y PAVIMENTOS PARA EL ÁREA DE GESTIÓN DE INFRAESTRUCTURA VIAL DE OBRAS DE CARRETERAS Y PUENTES DE LA DIRECCIÓN DE CONTROL Y CALIDAD, MEMORANDUM N° 035-2021-MTC/20.12, CUADRO COMPARATIVO DE COTIZACIONES - SERVICIOS N° 006-2021-MTC/20.2.1.MAEG, MEMORANDUM Nº -00161- 2021-MTC/20.2, INFORME N° 150 - 2021-MTC/20.4,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CIENTO OCHENTA (180) DÍAS CALENDARIOS COMO MÁXIMO, CONTADOS A PARTIR DEL DÍA SIGUIENTE DE RECIBIDA LA ORDEN DE SERVICIO.  FORMA DE PAGO: SE EFECTUARA EN SEIS (06) ARMADAS IGUALES DE ACUERDO A LO INDICADO EN EL NUMERAL DIEZ (10) DE LOS TERMINOS DE REFERENCIA.  CERTIFICADO SIAF N°: 203  SECUENCIA SIAF N° : 02  EXP.N°: I-000391-2021/SEDCEN</t>
  </si>
  <si>
    <t>10468728520 GUZMAN LLERENA CARLOS ENRIQUE</t>
  </si>
  <si>
    <t>SERVICIO DE TRASLADO DE ESTRUCTURAS METALICAS PARA LA ATENCION POR EMERGENCIA VIAL INSTALACION DE PUENTE MODULAR PAN DE AZUCAR - UNIDAD ZONAL CUSCO, MEMORANDUM N° 235 - 2021 - MTC/20.10, CUADRO COMPARATIVO DE COTIZACIONES - SERVICIOS N° 032-2021-MTC/20.2.1.VAQC, MEMORANDUM Nº 642 -2021-MTC/20.2, INFORME N° 1292-2021-MTC/20.4,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DIEZ (10) DIAS CALENDARIO EL CUAL INICIA AL DIA SIGUIENTE DE LA CONFIRMACION Y RECEPCION DE LA ORDEN DE SERVICIO.  FORMA DE PAGO : SE EFECTUARA EN UNA (01) ARMADAS DE ACUERDO A LO INDICADO EN EL NUMERAL ONCE (11) DE LOS TERMINOS DE REFERENCIA.   CERTIFICADO SIAF N° : 1615  SECUENCIA SIAF N° : 3  EXP.N° : I-05372-2021/SEDCEN</t>
  </si>
  <si>
    <t>10458132696 GOMEZ DOMINGUEZ JASON FRANCISCO</t>
  </si>
  <si>
    <t>SERVICIO ESPECIALIZADO DE ESTUDIOS DE SUELOS Y FUENTE DE MATERIALES PARA LA CULMINACION DE OBRA DEL PROYECTO "MEJORAMIENTO DE LA CARRETERA (PU -135) CHECCA - MAZOCRUZ PROVINCIA DEL COLLAO -PUNO" A CARGO DE LA SUB DIRECCION DE OBRAS DE CARRETERAS, MEMORÁNDUM N° 1443-2021-MTC/20.9, INFORME Nº 111-2021-MTC/20.2.1.2; MEMORÁNDUM N° 1343-2021-MTC/20.9, INFORME N° 1576-2021-MTC/20.4 CERT DE CREDITO PPTAL.   REFERENTE A LA ORDEN DE SERVICIO 1942 CON FECHA 16/11/2020   CERTIFICADO SIAF N° : 2119  SECUENCIA SIAF N° : 02   EXP.N° : E-136097-2020/SEDCEN</t>
  </si>
  <si>
    <t>20551323995 HOL PERU CONSULTORES E.I.R.L.</t>
  </si>
  <si>
    <t>PAGO DE HONORARIOS ARBITRALES TASA ADMINISTRATIVA, CORRESPONDE AL ARBITRAJE INICIADO POR PROVIAS NACIONAL CONTRA EL CONSORCIO VIAL SELVA CENTRAL RESPECTO DE LAS CONTROVERSIAS SURGIDAS DEL CONTRATO DE SERVICIOS Nº 24-2016-MTC/20 ; "SERVICIO DE GESTIÓN, MEJORAMIENTO Y CONSERVACIÓN VIAL POR NIVELES DE SERVICIO DEL CORREDOR VIAL: EMP. PE-3S (HUAYLLAPAMPA) - LA QUINUA - SAN FRANCISCO - PUERTO ENE -TZOMAVENI - CUBANTÍA Y RAMAL PUENTE ALTO ANAPATI - BOCA SONORO - PUNTA DE CARRETERA" (LEG. A-07-2021) .MEMORÁNDUM N° 5802-2021-MTC/07, MEMORANDUM N° - 3190 -2021-MTC/20.2, INFORME N° 5260 - 2021-MTC/20.4, CERT DE CREDITO PPTAL.   CERTIFICADO SIAF N°: 4236  SECUENCIA SIAF N° : 02  EXP.N°: I-037875-2021/SEDCEN</t>
  </si>
  <si>
    <t>GASTOS DE ARBITRAJE INICIADO POR PROVIAS NACIONAL CONTRA EL CONSORCIO VIAL SELVA CENTRAL RESPECTO DE LAS CONTROVERSIAS SURGIDAS DEL CONTRATO DE SERVICIOS N° 24-2016-MTC/20; "SERVICIO DE GESTION, MEJORAMIENTO Y CONSERVACION VIAL POR NIVELES DE SERVICIO DEL CORREDOR VIAL: EMP. PE-3S (HUAYLLAPAMPA) - LA QUINUA - SAN FRANCISCO - PUERTO ENE - TZOMAVENI - CUBANITA Y RAMAL PUENTE ALTO ANAPATI - BOCA SONORO - PUNTA DE CARRETERA" (LEG. A-07-2021),  PEDIDO DE SERVICIO: 3368  CERTIFICADO SIAF N°: 4754  SECUENCIA SIAF N° : 2  EXP. N°: I-047556-2021/SEDCEN</t>
  </si>
  <si>
    <t>SERVICIO DE COLOCACIÓN DE HITOS DE CONCRETO EN LOS SECTORES TANGAY Y SANTA CLEMENCIA DE LA PANAMERICANA NORTE MEMORANDUM Nº 4941 -2021-MTC/20.11, CUADRO COMPARATIVO DE COTIZACIONES - SERVICIOS N° 27-2021-MTC/20.2.1. WMG, MEMORANDUM Nº 1760-2021-MTC/20.2, INFORME N° 3556-2021-MTC/20.4,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TREINTA (30) DÍAS CALENDARIOS COMO MÁXIMO, CONTABILIZADOS A PARTIR DE LA CONFORMIDAD DE RECEPCIÓN DE LA  ORDEN DE SERVICIO HASTA LA CONFORMIDAD DE LA ÚLTIMA PRESTACIÓN Y PAGO.   ENTREGABLES   PRIMER ENTREGABLE: A LOS 15 DÍAS CALENDARIO DE INICIADO EL SERVICIO  SEGUNDO ENTREGABLE: A LOS 30 DÍAS CALENDARIO DE INICIADO EL SERVICIO.   FORMA DE PAGO: SE EFECTUARÁ EN DOS (02) ARMADAS, DE ACUERDO A LO INDICADO EN EL NUMERAL TRECE (13) DE LOS TERMINOS DE REFERENCIA.  CERTIFICADO SIAF N°: 3320  SECUENCIA SIAF N° 002  EXP.N°: I-018244-2021/SEDCEN</t>
  </si>
  <si>
    <t>10739622471 SANCHEZ LAVADO EDWIN JOEL</t>
  </si>
  <si>
    <t>SERVICIO DE SOPORTE Y GARANTIA DE EQUIPO DE ALMACENAMIENTO, MEMORANDUM Nº 0096-2021-MTC/20.6, CUADRO COMPARATIVO DE COTIZACIONES - SERVICIOS N° 070-2021-MTC/20.2.1.DFR, MEMORANDUM Nº - 00923 -2021-MTC/20.2, INFORME N° 1789 -2021-MTC/20.4,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EL PLAZO DE EJECUCIÓN DEL SERVICIO SERÁ DE 1095 DÍAS CALENDARIOS A PARTIR DE LA FECHA DE VENCIMIENTO DEL SERVICIO DE GARANTÍA Y SOPORTE ACTUAL QUE ES EL 14 DE ABRIL DEL 2021.   PLAZO DE ENTREGA: A LOS DIEZ (10) DÍAS CALENDARIOS, CONTABILIZADOS A PARTIR DEL DÍA SIGUIENTE DE CONFIRMADA LA RECEPCIÓN DE LA ORDEN DE SERVICIO.   FORMA DE PAGO: SE EFECTUARA EN UNA (01) ARMADA DE ACUERDO A LO INDICADO EN EL NUMERAL ONCE (11) DE LOS TERMINOS DE REFERENCIA.  CERTIFICADO SIAF N°: 2248  SECUENCIA SIAF N° : 02  EXP.N°: I-009160-2021/SEDCEN</t>
  </si>
  <si>
    <t>20507241400 TECH4ALLPERU S.A.C.</t>
  </si>
  <si>
    <t>ERVICIO DE APOYO PARA ATENCION DE LA EJECUCION PRESUPUESTAL DE SERVICIOS DE TERCEROS CON CONTRATOS Y ÓRDENES DE SERVICIOS DESTINADOS A LA LIBERACION DE AREAS PARA LA CONSTRUCCION DE PROYECTOS DE INFRAESTRUCTURA VIAL CONCESIONES Y UNIDADES ZONALES, MEMORAMDUM Nº 004-2021-MTC/20.2.2, CUADRO COMPARATIVO DE COTIZACIONES - SERVICIOS N°0015-2021-MTC/20.2.1 AHV, MEMORANDUM Nº -00236 -2021-MTC/20.2, INFORME N° 217 - 2021-MTC/20.4,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CIENTO SETENTA (170) DIAS CALENDARIO EL CUAL INICIA AL DIA SIGUIENTE DE LA CONFIRMACION Y RECEPCION DE LA ORDEN DE SERVICIO.   1ER INF. A LOS VEINTE (20) DIAS DEL INICIO DEL SERVICIO  2DO INF. A LOS CINCUENTA (50) DIAS DEL INICIO DEL SERVICIO  3ERO INF. A LOS OCHENTA (80) DIAS DEL INICIO DEL SERVICIO  4TO INF. A LOS CIENTO DIEZ (110) DIAS DEL INICIO DEL SERVICIO  5TO INF. A LOS CIENTO CUARENTA (140) DIAS DEL INICIO DEL SERVICIO  6TO INF. A LOS CIENTO SETENTA (170) DIAS DEL INICIO DEL SERVICIO   FORMA DE PAGO : SE EFECTUARA EN SEIS (06) ARMADAS DE ACUERDO A LO INDICADO EN EL NUMERAL ONCE (11) DE LOS TERMINOS DE REFERENCIA.  1ER PAGO: SE CANCELARA EL 16.67% DEL MONTO TOTAL DEL SERVICIO  2DO PAGO: SE CANCELARA EL 16.67% DEL MONTO TOTAL DEL SERVICIO  3ERO PAGO: SE CANCELARA EL 16.67% DEL MONTO TOTAL DEL SERVICIO  4TO PAGO: SE CANCELARA EL 16.67% DEL MONTO TOTAL DEL SERVICIO  5TO PAGO: SE CANCELARA EL 16.67% DEL MONTO TOTAL DEL SERVICIO  6TO PAGO: SE CANCELARA EL 16.65% DEL MONTO TOTAL DEL SERVICIO   CERTIFICADO SIAF N° : 477  SECUENCIA SIAF N° : 02  EXP.N° : I-0695-2021/SEDCEN</t>
  </si>
  <si>
    <t>10092658916 SANDOVAL HUAMANI ELVER EFRAIN</t>
  </si>
  <si>
    <t>SERVICIO DE ALQUILER DE CAMIONETA PARA EL TRASLADO DE  PERSONAL EN LA OBRA: CONSTRUCCION DE LA CARRETERA CALEMAR – ABRA EL NARANJILLO, MEMORÁNDUM N° 3138 -2021-MTC/20.9, CUADRO COMPARATIVO DE COTIZACIONES - SERVICIOS N° 130-2021-MTC/20.2.1.JCUD, MEMORANDUM Nº - 1836 -2021-MTC/20.2, INFORME N° 3470 - 2021-MTC/20.4,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NOVENTA (90) DIAS CALENDARIO EL CUAL INICIA AL DIA SIGUIENTE DE LA CONFIRMACION Y RECEPCION DE LA ORDEN DE SERVICIO.   1ER INF. A LOS TREINTA (30) DÍAS DEL INICIO DEL SERVICIO  2DO INF. A LOS SESENTA (60) DÍAS DEL INICIO DEL SERVICIO  3ERO INF. A LOS NOVENTA (90) DÍAS DEL INICIO DEL SERVICIO   FORMA DE PAGO : SE EFECTUARA EN TRES (03) ARMADAS DE ACUERDO A LO INDICADO EN EL NUMERAL ONCE (11) DE LOS TERMINOS DE REFERENCIA.   CERTIFICADO SIAF N° : 3298  SECUENCIA SIAF N° : 2  EXP.N° : I-021445-2021/SEDCEN</t>
  </si>
  <si>
    <t>CONTRATACIÓN DEL SERVICIO DE ALQUILER DE CAMIONETA PARA EL TRASLADO DE PERSONAL EN LA OBRA: CARRETERA OYÓN - AMBO, TRAMO I: OYÓN - DESVIO CERRO DE PASCO, MEMORÁNDUM N° 3155 -2021-MTC/20.9, CUADRO COMPARATIVO DE COTIZACIONES - SERVICIOS N° 131-2021-MTC/20.2.1.VAQC, MEMORANDUM Nº - 1837 -2021-MTC/20.2, INFORME N° 3467-2021-MTC/20.4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EJECUCIÓN DEL SERVICIO SERÁ DE 90 DÍAS CALENDARIOS. EL SERVICIO DE ALQUILER DE CAMIONETA SERÁ DE LUNES A SÁBADO Y DURANTE 80 DÍAS EFECTIVOS APROXIMADOS DE TRABAJO, EL PLAZO SE INICIA AL DÍA SIGUIENTE DE RECEPCIONADA LA ORDEN DE SERVICIO..   1ER ENTR. COMO MÁXIMO A LOS TREINTA (30) DÍAS CALENDARIO DE INICIADO EL SERVICIO.  2DO ENTR. COMO MÁXIMO A LOS SESENTA (60) DÍAS CALENDARIO DE INICIADO EL SERVICIO.  3ER ENTR. COMO MÁXIMO A LOS NOVENTA (90) DÍAS CALENDARIO DE INICIADO EL SERVICIO.   FORMA DE PAGO: SE EFECTUARA EN TRES (03) ARMADAS, DE ACUERDO A LO INDICADO EN EL NUMERAL ONCE (11) DE LOS TERMINOS DE REFERENCIA.   CERTIFICADO SIAF N°: 3297  SECUENCIA SIAF N° : 02  EXP.N°: I-021553-2021/SEDCEN</t>
  </si>
  <si>
    <t>CONTRATACIÓN DEL SERVICIO DE ALQUILER DE CAMIONETA PARA EL TRASLADO DE PERSONAL EN LA OBRA: CARRETERA PALLASCA-MOLLEPATA-MOLLEBAMBA-SANTIAGO DE CHUCO-EMP. RUTA 10, TRAMO: SANTIAGO DE CHUCO-CACHICADANMOLLEPATA, MEMORÁNDUM N° 3170 -2021-MTC/20.9, CUADRO COMPARATIVO DE COTIZACIONES - SERVICIOS N° 154-2021-MTC/20.2.1.DFR, MEMORANDUM Nº - 1823 -2021-MTC/20.2, INFORME N° 3469 -2021-MTC/20.4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EJECUCIÓN DEL SERVICIO SERÁ DE 90 DÍAS CALENDARIOS. EL SERVICIO DE ALQUILER DE CAMIONETA SERÁ DE LUNES A SÁBADO Y DURANTE 80 DÍAS EFECTIVOS APROXIMADOS DE TRABAJO, EL PLAZO SE INICIA AL DÍA SIGUIENTE DE RECEPCIONADA LA ORDEN DE SERVICIO.   1ER ENTR. COMO MÁXIMO A LOS TREINTA (30) DÍAS CALENDARIO DE INICIADO EL SERVICIO.  2DO ENTR. COMO MÁXIMO A LOS SESENTA (60) DÍAS CALENDARIO DE INICIADO EL SERVICIO.  3ER ENTR. COMO MÁXIMO A LOS NOVENTA (90) DÍAS CALENDARIO DE INICIADO EL SERVICIO.   FORMA DE PAGO: SE EFECTUARA EN TRES (03) ARMADAS, DE ACUERDO A LO INDICADO EN EL NUMERAL ONCE (11) DE LOS TERMINOS DE REFERENCIA.   CERTIFICADO SIAF N°: 3299  SECUENCIA SIAF N° : 02  EXP.N°: I-021631-2021/SEDCEN</t>
  </si>
  <si>
    <t>SERVICIO DE APOYO EN LA GESTION DE CONTROL PREVIO Y EJECUCION PRESUPUESTAL DE LOS REQUERIMIENTOS DE PAGO DE LOS CONTRATOS Y ÓRDENES DE SERVICIOS DESTINADOS A LA LIBERACION DE AREAS PARA LA CONSTRUCCION DE PROYECTOS DE INFRAESTRUCTURA VIAL –CONCESIONES Y UNIDADES ZONALES, MEMORAMDUM Nº 162 - 2021-MTC/20.2.2, CUADRO COMPARATIVO DE COTIZACIONES - SERVICIOS N° 181-2021-MTC/20.2.1.VAQC, MEMORAMDUM Nº 162 - 2021-MTC/20.2.2, MEMORANDUM Nº 2419 -2021-MTC/20.2, INFORME N° 4295 - 2021-MTC/20.4,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CIENTO SESENTA Y CINCO (165) DIAS CALENDARIO EL CUAL INICIA AL DIA SIGUIENTE DE LA CONFIRMACION Y RECEPCION DE LA ORDEN DE SERVICIO.   1ER INF. A LOS QUINCE (15) DÍAS DEL INICIO DEL SERVICIO  2DO INF. A LOS CUARENTA Y CINCO (45) DÍAS DEL INICIO DEL SERVICIO  3ERO INF. A LOS SETENTA Y CINCO (75) DÍAS DEL INICIO DEL SERVICIO  4TO INF. A LOS CIENTO CINCO (105) DÍAS DEL INICIO DEL SERVICIO  5TO INF. A LOS CIENTO TREINTA Y CINCO (135) DÍAS DEL INICIO DEL SERVICIO  6TO INF. A LOS CIENTO SESENTA Y CINCO (165) DÍAS DEL INICIO DEL SERVICIO   FORMA DE PAGO : SE EFECTUARA EN SEIS (06) ARMADAS DE ACUERDO A LO INDICADO EN EL NUMERAL CATORCE (14) DE LOS TERMINOS DE REFERENCIA.   1ER PAGO: SE CANCELARA EL 16.67% DEL MONTO TOTAL DEL SERVICIO  2DO PAGO: SE CANCELARA EL 16.67% DEL MONTO TOTAL DEL SERVICIO  3ERO PAGO: SE CANCELARA EL 16.67% DEL MONTO TOTAL DEL SERVICIO  4TO PAGO: SE CANCELARA EL 16.67% DEL MONTO TOTAL DEL SERVICIO  5TO PAGO: SE CANCELARA EL 16.67% DEL MONTO TOTAL DEL SERVICIO  6TO PAGO: SE CANCELARA EL 16.65% DEL MONTO TOTAL DEL SERVICIO   CERTIFICADO SIAF N° : 3811  SECUENCIA SIAF N° : 2  EXP.N° : I-027274-2021/SEDCEN</t>
  </si>
  <si>
    <t>SERVICIO DE ALQUILER DE CAMIONETA PARA EL TRASLADO DEL PERSONAL TECNICO EN LA OBRA:RED VIAL N.º 06: TRAMO PUENTE PUCUSANA - CERRO AZUL - ICA, DE LA CARRETERA PANAMERICANA SUR., MEMORANDUM Nº 8576 -2021-MTC/20.11 -MTC/20.11, CUADRO COMPARATIVO DE COTIZACIONES - SERVICIOS N° 206-2021-MTC/20.2.1.VAQC, MEMORANDUM Nº 2914 -2021-MTC/20.2, INFORME N° 4928 - 2021-MTC/20.4,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CIENTO VEINTE DIAS(120) DIAS CALENDARIO A PARTIR DEL DÍA SIGUIENTE DE ACEPTADA LA ORDEN DE SERVICIO  FORMA DE PAGO : SE EFECTUARA EN TRES (04) ARMADAS DE ACUERDO A LO INDICADO EN EL NUMERAL DOCE (13) DE LOS TERMINOS DE REFERENCIA.   CERTIFICADO SIAF N° : 4068  SECUENCIA SIAF N° : 2  EXP.N° : I-030781-2021/SEDCEN</t>
  </si>
  <si>
    <t>10744940104 PEREZ PEREZ NATALY CHAVELY</t>
  </si>
  <si>
    <t>SERVICIO DE OPTIMIZACIÓN DE PROCEDIMIENTOS PARA LA ADMINISTRACIÓN DE INFORMACIÓN GEOGRÁFICA DE PROGRAMACIÓN Y EJECUCIÓN DE INTERVENCIONES EN LA RED VIAL NACIONAL, MEMORÁNDUM Nº 019-2021-MTC/20.4, CUADRO COMPARATIVO DE COTIZACIONES - SERVICIOS N° 014-2021-MTC/20.2.1 WMG, MEMORANDUM Nº -00248 -2021-MTC/20.2, INFORME N° 214 - 2021-MTC/20.4,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CIEN (100) DIAS CALENDARIO EL CUAL INICIA AL DIA SIGUIENTE DE LA CONFIRMACION Y RECEPCION DE LA ORDEN DE SERVICIO.   1ER INF. A LOS TREINTA (30) DIAS DEL INICIO DEL SERVICIO  2DO INF. A LOS SESENTA (60) DIAS DEL INICIO DEL SERVICIO  3ERO INF. A LOS CIEN (100) DIAS DEL INICIO DEL SERVICIO   FORMA DE PAGO : SE EFECTUARA EN TRES (03) ARMADAS DE ACUERDO A LO INDICADO EN EL NUMERAL ONCE (11) DE LOS TERMINOS DE REFERENCIA.   1ER PAGO: SE CANCELARA EL 30% DEL MONTO TOTAL DEL SERVICIO  2DO PAGO: SE CANCELARA EL 30% DEL MONTO TOTAL DEL SERVICIO  3ERO PAGO: SE CANCELARA EL 40% DEL MONTO TOTAL DEL SERVICIO   CERTIFICADO SIAF N° : 481  SECUENCIA SIAF N° : 2  EXP.N° : I-01191-2021/SEDCEN</t>
  </si>
  <si>
    <t>10099141391 SANCHEZ HUAMANI JOSE ALVARO</t>
  </si>
  <si>
    <t>SERVICIO DE IMPLEMENTACIÓN Y OPTIMIZACIÓN DE REPORTES PARA LA GESTION DE INFORMACION GEOGRÁFICA ESTRATEGICA DE LA RED VIAL NACIONAL, MEMORANDUM Nº 385 -2021-MTC/20.4, CUADRO COMPARATIVO DE COTIZACIONES - SERVICIO N°00114- 2021-MTC/20.2.1 DFR, MEMORANDUM Nº -1434 -2021-MTC/20.2, INFORME N° 2760 -2021-MTC/20.4,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CIEN (100) DIAS CALENDARIO EL CUAL INICIA AL DIA SIGUIENTE DE LA CONFIRMACION Y RECEPCION DE LA ORDEN DE SERVICIO.   1ER INF. A LOS TREINTA (30) DÍAS DEL INICIO DEL SERVICIO  2DO INF. A LOS SESENTA (60) DÍAS DEL INICIO DEL SERVICIO  3ERO INF. A LOS CIEN (100) DÍAS DEL INICIO DEL SERVICIO   FORMA DE PAGO : SE EFECTUARA EN TRES (03) ARMADAS DE ACUERDO A LO INDICADO EN EL NUMERAL QUINCE (15) DE LOS TERMINOS DE REFERENCIA.   1ER PAGO: SE CANCELARA EL 30% DEL MONTO TOTAL DEL SERVICIO  2DO PAGO: SE CANCELARA EL 30% DEL MONTO TOTAL DEL SERVICIO  3ERO PAGO: SE CANCELARA EL 40% DEL MONTO TOTAL DEL SERVICIO   CERTIFICADO SIAF N° : 2894  SECUENCIA SIAF N° : 2  EXP.N° : I-016398-2021/SEDCEN</t>
  </si>
  <si>
    <t>SERVICIO DE IMPLEMENTACIÓN DE PROCEDIMIENTOS Y OPTIMIZACION DEAPLICATIVOS DE CONSULTA DE INFORMACION GEOGRÁFICA DE LA RED VIALNACIONAL, MEMORANDUM Nº 891-2021-MTC/20.4, CUADRO COMPARATIVO DE COTIZACIONES - SERVICIOS N° 006-2021-MTC/20.2.1 - VHRG, MEMORANDUM Nº 1645 -2021-MTC/20.5, MEMORANDUM Nº 3217 -2021-MTC/20.2, INFORME N° 5288 - 2021-MTC/20.4,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CIEN (100) DIAS CALENDARIO EL CUAL INICIA AL DIA SIGUIENTE DE LA CONFIRMACION Y RECEPCION DE LA ORDEN DE SERVICIO.   1ER INF. A LOS TREINTA (30) DÍAS DEL INICIO DEL SERVICIO  2DO INF. A LOS SESENTA (60) DÍAS DEL INICIO DEL SERVICIO  3ERO INF. A LOS CIEN (100) DÍAS DEL INICIO DEL SERVICIO   FORMA DE PAGO : SE EFECTUARA EN TRES(03) ARMADAS DE ACUERDO A LO INDICADO EN EL NUMERAL QUINCE (15) DE LOS TERMINOS DE REFERENCIA.   CERTIFICADO SIAF N° : 4248  SECUENCIA SIAF N° : 3  EXP.N° : I-0036812-2021/SEDCEN</t>
  </si>
  <si>
    <t>SERVICIO DE EVALUACIÓN TÉCNICA ESPECIALIZADA PARA LA REVISIÓN Y EVALUACIÓN DE EXPEDIENTES CORRESPONDIENTES A ANOTACIÓN PREVENTIVA; SANEAMIENTO FÍSICO LEGAL CON FINES DE INSCRIPCIÓN REGISTRAL DE PREDIOS ADQUIRIDOS, Y TRANSFERENCIA INTERESTATAL DE PREDIOS AFECTADOS POR LA AUTOPISTA DEL SOL EN EL TRAMO TRUJILLO-CHICLAYO A FAVOR DE PROVIAS NACIONAL, MEMORANDUM Nº 6645 -20201-MTC/20.11, CUADRO COMPARATIVO DE COTIZACIONES - SERVICIO N°00183- 2021-MTC/20.2.1 DFR, MEMO Nº 2311 -2021-MTC/20.2, INFORME N° 4307 - 2021-MTC/20.4,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CIENTO VEINTE (120) DIAS CALENDARIO EL CUAL INICIA AL DIA SIGUIENTE DE LA CONFIRMACION Y RECEPCION DE LA ORDEN DE SERVICIO.   1ER INF. A LOS TREINTA (30) DÍAS DEL INICIO DEL SERVICIO  2DO INF. A LOS SESENTA (60) DÍAS DEL INICIO DEL SERVICIO  3ERO INF. A LOS NOVENTA (90) DÍAS DEL INICIO DEL SERVICIO  4TO INF. A LOS CIENTO VEINTE (120) DÍAS DEL INICIO DEL SERVICIO   FORMA DE PAGO : SE EFECTUARA EN CUATRO (04) ARMADAS IGUALES DE ACUERDO A LO INDICADO EN EL NUMERAL ONCE (11) DE LOS TERMINOS DE REFERENCIA.   CERTIFICADO SIAF N° : 3789  SECUENCIA SIAF N° : 2  EXP.N° : I-021093-2021/SEDCEN</t>
  </si>
  <si>
    <t>SERVICIO DE DEMOLICIÓN DEL CERCO PERIMÉTRICO E INSTALACIONES DEL ALMACÉN DE PROVIAS ZONAL XVII PUNO QUE INTERFIEREN CON EL DERECHO DE VÍA DE LA OBRA:CONSTRUCCIÓN DE LA AUTOPISTA PUNO JULIACA DEL TRAMO 5:MATARANI-AREQUIPA-JULIACA AZÁNGARO/ILO-MOQUEGUA PUNO-JULIACA, INFORME N° 060-2020-MTC/20.11.1/HJCA, MEMORANDUM N° 2473- 2021-MTC/20.11, INFORME Nº 115-2021-MTC/20.2.1.2, INF N° 489 -2021-MTC/20.4, CERT DE CREDITO PPTAL    REFERENCIA A LA ORDEN DE SERVICIO 1905 CON FECHA 10/11/2020  CORRESPONDIENTE AL PRIMER Y UNICO PAGO.   CERTIFICADO SIAF N° : 841  SECUENCIA SIAF N° : 2  EXP.N° : I-010360-2021/SEDCEN</t>
  </si>
  <si>
    <t>SERVICIO TÉCNICO EN CAMPO PARA LAS GESTIONES EN ADQUISICIÓN (TRATO DIRECTO, EXPROPIACIÓN O TRANSFERENCIA INTERESTATAL) DE PREDIOS DE LOS SECTORES VILLA UNIÓN, MOLINOPATA, POBLADO LIMAPATA, UBICADOS ENTRE LAS PROGRESIVAS KM. 2+055 AL KM. 4+000 DE LA OBRA: CONSTRUCCION DE LA VÍA DE EVITAMIENTO DE LA CIUDAD DE ABANCAY REGIÓN APURÍMAC, MEMORANDUM Nº 747-2021-MTC/20.11, CUADRO COMPARATIVO DE COTIZACIONES - SERVICIOS N°0051- 2021-MTC/20.2.1 DFR, MEMORANDUM Nº -00557-2021-MTC/20.2, INFORME N° 1339 - 2021-MTC/20.4,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NOVENTA (90) DIAS CALENDARIO EL CUAL INICIA AL DIA SIGUIENTE DE LA CONFIRMACION Y RECEPCION DE LA ORDEN DE SERVICIO.   1ER INF. A LOS TREINTA (30) DIAS DEL INICIO DEL SERVICIO  2DO INF. A LOS SESENTA (60) DIAS DEL INICIO DEL SERVICIO  3ERO INF. A LOS NOVENTA (90) DIAS DEL INICIO DEL SERVICIO   FORMA DE PAGO : SE EFECTUARA EN TRES (03) ARMADAS IGUALES DE ACUERDO A LO INDICADO EN EL NUMERAL DOCE (12) DE LOS TERMINOS DE REFERENCIA.   CERTIFICADO SIAF N° : 1844  SECUENCIA SIAF N° : 2  EXP.N° : I-02617-2021/SEDCEN</t>
  </si>
  <si>
    <t>10465859224 ESPINOZA JURO PAOLA KRESLYNG</t>
  </si>
  <si>
    <t>SERVICIO DE REUBICACIÓN DE BUZÓN DE DESCARGA Y TUBERÍA MATRIZ DE LA PLANTA DE TRATAMIENTO DE AGUA POTABLE, EN EL PROGRESIVO KM 142+210, DENTRO DEL DERECHO DE VÍA DE LA OBRA: "MEJORAMIENTO DE LA CARRETERA OYÓN-AMBO, TRAMO 1: OYÓN DESVÍO CERRO DE PASEO, INFORME N° 00066-2021-MTC/20.2.1.3, MEMO N° 2110-2021-MTC/20.11, INFORME N° 1564 -2021-MTC/20.4, CERT DE CREDITO PPTAL   REFERENCIA A LA ORDEN DE SERVICIO 2193 CON FECHA 14/12/2020   CERTIFICADO SIAF N° : 2113  SECUENCIA SIAF N° : 2  EXP.N° : I-09299-2021/SEDCEN</t>
  </si>
  <si>
    <t>20486625954 GRUPO EJECUTOR DE OBRAS CIVILES-CONSTRUCTORES E.I.R.L.</t>
  </si>
  <si>
    <t>SERVICIO DE CERTIFICACIÓN DE FORMULARIOS REGISTRALES PARA LA ADQUISICIÓN DE PREDIOS AFECTADOS POR EL PROYECTO: CONSTRUCCIÓN DE LA VÍA DE EVITAMIENTO DE LA CIUDAD DE JULIACA, MEMORANDUM Nº 842-2021-MTC/20.11, CUADRO COMPARATIVO DE COTIZACIONES - SERVICIOS N° 031-2021-MTC/20.2.1.JCUD, MEMO Nº -00549 -2021-MTC/20.2 INFORME N° 1342 - 2021-MTC/20.4,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CIENTO CINCUENTA (150) DIAS CALENDARIO COMO MAXIMO EL CUAL INICIA AL DIA SIGUIENTE DE LA CONFIRMACION Y RECEPCION DE LA ORDEN DE SERVICIO.   FORMA DE PAGO : SE EFECTUARA EN FORMA QUINCENAL SEGUN LO INDICADO EN EL NUMERAL 14 DE LOS TERMINOS DE REFERENCIA-   CERTIFICADO SIAF N° : 1803  SECUENCIA SIAF N° : 2  EXP.N° : I-01963-2021/SEDCEN</t>
  </si>
  <si>
    <t>10012037525 QUINTANILLA CHACON ALBERTO EUGENIO</t>
  </si>
  <si>
    <t>SERVICIO DE ALQUILER DE MOVILIDAD PARA EL TRASLADO DE PERSONAL A LAS OBRAS DE CURVAS DE VOLTEO Y PUNTOS CRÍTICOS DEL PROYECTO PACRI IIRSA CENTRO TRAMO 2., MEMORANDUM Nº 8506 -2021-MTC/20.11, CUADRO COMPARATIVO DE COTIZACIONES - SERVICIOS N° 202-2021-MTC/20.2.1.JCUD, MEMORANDUM Nº 2926 -2021-MTC/20.2, INFORME N° 4927 - 2021-MTC/20.4,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NOVENTA (90) DIAS CALENDARIO EL SERVICIO DE ALQUILER DE MOVILIDAD SERÁ DE ENTRE LUNES A SÁBADO Y DURANTE 45 DÍAS EFECTIVOS APROXIMADOS DE TRABAJO, LOS CUALES SERÁN PRORRATEADOS EN LOS (90) DÍAS DE SERVICIO, EL PLAZO SE INICIA AL DÍA SIGUIENTE DE ACEPTADA LA ORDEN DE SERVICIO  .  FORMA DE PAGO : SE EFECTUARA EN TRES (03) ARMADAS DE ACUERDO A LO INDICADO EN EL NUMERAL DOCE (12) DE LOS TERMINOS DE REFERENCIA.   1ER PAGO: SE CANCELARA EL 30% DEL MONTO TOTAL DEL SERVICIO  2DO PAGO: SE CANCELARA EL 30% DEL MONTO TOTAL DEL SERVICIO  3ERO PAGO: SE CANCELARA EL 40% DEL MONTO TOTAL DEL SERVICIO    CERTIFICADO SIAF N° : 4069  SECUENCIA SIAF N° : 2  EXP.N° : I-0031351-2021/SEDCEN</t>
  </si>
  <si>
    <t>20602932738 PROGRESA INGENIEROS SAC</t>
  </si>
  <si>
    <t>SERVICIO PARA LA ADQUISICIÓN DE LOS INMUEBLES AFECTADOS POR EL DERECHO DE VÍA DEL PROYECTO: DV. QUILCA - DV. AREQUIPA (REPARTICIÓN) - DV. MATARANI-DV. MOQUEGUA; DV ILO – TACNA-LA CONCORDIA UBICADOS ENTRE LOS KM 1146+350 AL KM 1146+640 PUENTE MONTALVO, EN SUS SIGUIENTES FASES: I, II Y III, MEMO N° 1773 -2021-MTC/20.11, CUADRO COMPARATIVO DE COTIZACIONES - SERVICIOS N° 056-2021-MTC/20.2.1.JCUD, MEMORANDUM Nº - 00869-2021-MTC/20.2, INFORME N° 1682 -2021-MTC/20.4,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CIENTO VEINTE (120) DIAS CALENDARIO EL CUAL INICIA AL DIA SIGUIENTE DE LA CONFIRMACION Y RECEPCION DE LA ORDEN DE SERVICIO.   1ER INF. A LOS DIEZ (10) DIAS DEL INICIO DEL SERVICIO  2DO INF. A LOS VEINTE (20) DIAS DEL INICIO DEL SERVICIO  3ERO INF. A LOS CINCUENTA (50) DIAS DEL INICIO DEL SERVICIO  4TO INF. A LOS CIENTO SETENTA (70) DIAS DEL INICIO DEL SERVICIO  5TO INF. A LOS CIENTO NOVENTA (90) DIAS DEL INICIO DEL SERVICIO  6TO INF. A LOS CIENTO CIENTO VEINTE (120) DIAS DEL INICIO DEL SERVICIO   FORMA DE PAGO : SE EFECTUARA EN SEIS (06) ARMADAS DE ACUERDO A LO INDICADO EN EL NUMERAL ONCE (12) DE LOS TERMINOS DE REFERENCIA.   1ER PAGO: SE CANCELARA EL 16% DEL MONTO TOTAL DEL SERVICIO  2DO PAGO: SE CANCELARA EL 16% DEL MONTO TOTAL DEL SERVICIO  3ERO PAGO: SE CANCELARA EL 16% DEL MONTO TOTAL DEL SERVICIO  4TO PAGO: SE CANCELARA EL 16% DEL MONTO TOTAL DEL SERVICIO  5TO PAGO: SE CANCELARA EL 18% DEL MONTO TOTAL DEL SERVICIO  6TO PAGO: SE CANCELARA EL 18% DEL MONTO TOTAL DEL SERVICIO   CERTIFICADO SIAF N° : 2177  SECUENCIA SIAF N° : 2  EXP.N° : I-08151-2021/SEDCEN</t>
  </si>
  <si>
    <t>10222479326 HUAROTO YAGUILLO JOSE LUIS</t>
  </si>
  <si>
    <t>"SERVICIO DE TRABAJO DE CAMPO EN ARQUEOLOGÍA PARA LA OBRA: CONSTRUCCIÓN, MEJORAMIENTO Y REHABILITACIÓN DE LA CARRETERA CUSCO - CHINCHERO - URUBAMBA, EN LA REGIÓN CUSCO - TRAMO I (KM 19+150 AL KM 19+720)", MEMORANDUM N° 2153-2021-MTC/20.5, MEMORANDUM N° 10953 -2021-MTC/20.11, MEMORANDUM N° 9329-2021-MTC/20.11, INFORME N°6726-2021-MTC/20.4, CUADRO COMPARATIVO DE COTIZACIONES - SERVICIOS N°057-2021-MTC/20.2.1 JMR, CERT DE CREDITO PPTAL, SEGUN LOS TERMINOS DE REFERENCIAS.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QUINCE (15) DÍAS CALENDARIOS, QUE SE INICIARAN A PARTIR DEL DÍA SIGUIENTE DE ACEPTADA LA ORDEN DE SERVICIO.  INFORME 1: A LOS 15 DÍAS DE INICIADO EL SERVICIO.  FORMA DE PAGO: SE EFECTUARA EN UNA (01) ARMADA DE ACUERDO A LO INDICADO EN EL NUMERAL ONCE (11) DE LOS TERMINOS DE REFERENCIA.  CERTIFICADO SIAF N°: 4910  SECUENCIA SIAF N°: 2 EXP.N°: I-035885-2021</t>
  </si>
  <si>
    <t>20564352803 INKA LLAQTA SAC</t>
  </si>
  <si>
    <t>CONTRATACIÓN DEL SERVICIO DE CONSULTORÍA PARA EL LEVANTAMIENTO DE INFORMACIÓN QUE PERMITA LA ELABORACIÓN DE TÉRMINOS DE REFERENCIA PARA LA INSTALACIÓN DE PUENTES MODULARES A PANEL EN LA RED VIA NACIONAL PE-10C, UBICADOS EN LA REGIÓN LA LIBERTAD, MEMORANDUM N° 816 - 2021-MTC/20.10, CUADRO COMPARATIVO DE COTIZACIONES - SERVICIOS N° 099-2021-MTC/20.2.1.WMG, MEMORANDUM Nº -1846 -2021-MTC/20.2, INFORME Nº 3576 - 2021-MTC/20.4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EJECUCIÓN DEL SERVICIO NO EXCEDERÁ DE VEINTICINCO (25) DÍAS CALENDARIOS, CONTADOS A PARTIR DEL DÍA SIGUIENTE DE CONFIRMADA LA RECEPCIÓN DE LA ORDEN DE SERVICIO HASTA LA CONFORMIDAD DE PRESTACIÓN Y PAGO.   LUGAR Y PRESTACIÓN DEL SERVICIO: POR LAS CARACTERÍSTICAS DEL SERVICIO QUE PRESTARÁ EL PROVEEDOR, ESTE SE LLEVARÁ A CABO EN LA CIUDAD DE LIMA Y EN EL TRAMO DE CARRETERA DE LA RED VIA NACIONAL PE-10C; PUENTE CHAGUAL - RETAMA - TAYABAMBA), UBICADOS EN LA REGIÓN LA LIBERTAD.   FORMA DE PAGO: SE EFECTUARA EN UNA (01) ARMADA, DE ACUERDO A LO INDICADO EN EL NUMERAL QUINCE (15) DE LOS TERMINOS DE REFERENCIA.   CERTIFICADO SIAF N°: 3370  SECUENCIA SIAF N° : 02  EXP.N°: I-021241-2021/SEDCEN</t>
  </si>
  <si>
    <t>SERVICIO ESPECIALIZADO DE INGENIERIA PARA LA GESTION, EVALUACION Y MONITOREO DE LA CONSERVACIÓN Y/O MEJORAMIENTO DE PUENTES DE LOS CORREDORES VIALES A CARGO DE LA SUBDIRECCIÓN DE CONSERVACIÓN, MEMORANDUM N° 003 - 2021-MTC/20.13, CUADRO COMPARATIVO DE COTIZACIONES - SERVICIOS N° 022-2021-MTC/20.2.1.JMMM, MEMORANDUM Nº -00171 -2021-MTC/20.2, INFORME N° 141 - 2021-MTC/20.4,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CIENTO DIEZ (110) DIAS CALENDARIO EL CUAL INICIA AL DIA SIGUIENTE DE LA CONFIRMACION Y RECEPCION DE LA ORDEN DE SERVICIO.   1ER INF. A LOS VEINTE (20) DIAS DEL INICIO DEL SERVICIO  2DO INF. A LOS CINCUENTA (50) DIAS DEL INICIO DEL SERVICIO  3ERO INF. A LOS OCHENTA (80) DIAS DEL INICIO DEL SERVICIO  4TO INF. A LOS CIENTO DIEZ (110) DIAS DEL INICIO DEL SERVICIO   FORMA DE PAGO : SE EFECTUARA EN CUATRO (04) ARMADAS IGUALES DE ACUERDO A LO INDICADO EN EL NUMERAL ONCE (11) DE LOS TERMINOS DE REFERENCIA.   HONORARIOS: S/. 32,450.00  OTROS: S/. 1,500.00   CERTIFICADO SIAF N° : 213  SECUENCIA SIAF N° : 02  EXP.N° : I-0106-2021/SEDCEN</t>
  </si>
  <si>
    <t>10429904523 OJEDA MESTAS JUAN CARLOS</t>
  </si>
  <si>
    <t>SERVICIO ESPECIALIZADO EN ESTRUCTURAS Y OBRAS DE ARTE, PARA LA FORMULACION DE PRESTACIONES ADICIONALES DE OBRA Nº 13, 15, 16 Y 19, DE LA OBRA: "MEJORAMIENTO DE LA CARRETERA MOQUEGUA - OMATE - AREQUIPA, TRAMO KM. 35+000 AL KM. 153+340., MEMORANDUM N° 346 -2021-MTC/20.12, CUADRO COMPARATIVO DE COTIZACIONES - SERVICIOS N° 063-2021-MTC/20.2.1.DFR, MEMORANDUM Nº 774 -2021-MTC/20.2, INFORME N° 1450 - 2021-MTC/20.4,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NOVENTA (90) DÍAS CALENDARIOS COMO MÁXIMO, CONTADOS A PARTIR DEL DÍA SIGUIENTE DE CONFIRMADA LA RECEPCIÓN DE LA ORDEN DE SERVICIO.   1ER ENT. COMO MÁXIMO A LOS TREINTA (30) DÍAS CALENDARIO DE INICIADO EL SERVICIO.  2DO ENT. COMO MÁXIMO A LOS SESENTA (60) DÍAS CALENDARIO DE INICIADO EL SERVICIO.  3ER ENT. COMO MÁXIMO A LOS NOVENTA (90) DÍAS CALENDARIO DE INICIADO EL SERVICIO.   FORMA DE PAGO: SE EFECTUARA EN TRES (03) ARMADAS DE ACUERDO A LO INDICADO EN EL NUMERAL DOCE (12) DE LOS TERMINOS DE REFERENCIA.  CERTIFICADO SIAF N°: 1979  SECUENCIA SIAF N° : 02  EXP.N°: I-007023-2021/SEDCEN</t>
  </si>
  <si>
    <t>10200706868 LAZO MEZA JOSE SAUL</t>
  </si>
  <si>
    <t>SERVICIO ESPECIALIZADO EN DISEÑO Y EVALUACIÓN DE ESTRUCTURAS, DRENAJE, PUENTES Y OBRAS DE ARTE, PARA LA FORMULACION DE TRES(03) PRESTACIONES ADICIONALES DE OBRA, DE LA OBRA: "MEJORAMIENTO DE LA CARRETERA MOQUEGUA - OMATE - AREQUIPA, TRAMO KM. 35+000 AL KM. 153+340, MEMORANDUM N° 852 - 2021-MTC/20.12, CUADRO COMPARATIVO DE COTIZACIONES - SERVICIOS N° 108-2021-MTC/20.2.1.WMG, MEMORANDUM Nº -1981 -2021-MTC/20.2, INFORME N° 3684 - 2021-MTC/20.4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EJECUCIÓN DEL SERVICIO SERÁ DE NOVENTA (90) DÍAS CALENDARIOS COMO MÁXIMO, CONTADOS A PARTIR DEL DÍA SIGUIENTE DE CONFIRMADA LA RECEPCIÓN DE LA ORDEN DE SERVICIO.   1ER ENTR. COMO MÁXIMO A LOS TREINTA (30) DÍAS CALENDARIO DE INICIADO EL SERVICIO.  2DO ENTR. COMO MÁXIMO A LOS SESENTA (60) DÍAS CALENDARIO DE INICIADO EL SERVICIO.  3ER ENTR. COMO MÁXIMO A LOS NOVENTA (90) DÍAS CALENDARIO DE INICIADO EL SERVICIO.   FORMA DE PAGO: SE EFECTUARA EN TRES (03) ARMADAS, DE ACUERDO A LO INDICADO EN EL NUMERAL ONCE (11) DE LOS TERMINOS DE REFERENCIA.   CERTIFICADO SIAF N°: 3434  SECUENCIA SIAF N° : 02  EXP.N°: I-022529-2021/SEDCEN</t>
  </si>
  <si>
    <t>SERVICIO DE RETIRO DE CERCOS Y ELIMINACIÓN DE PREDIOS DE MATERIAL NOBLE Y ADOBE QUE INTERFIERE CON EL DERECHO DE VÍA EN LA (PROG. 233+249 - PROG 233+305) PARA LA CONSTRUCCIÓN DEL PROYECTO VIA DE EVITAMIENTO DE OLLACHEA, INFORME Nº 031-2021-MTC-20.11.1.2/FJAR, MEMORÁNDUM N° 2055-2021-MTC/20.11, INFORME N° 00067 -2021-MTC/20.2.1.3; MEMORÁNDUM N° 397-2021-MTC/20.11, INFORME N° 486 -2021-MTC/20.4 CERT DE CREDITO PPTAL.   REFERENTE A LA ORDEN DE SERVICIO 1819 CON FECHA 30/11/2020   CERTIFICADO SIAF N° : 824  SECUENCIA SIAF N° : 02   EXP.N° : I-006028-2021/SEDCEN</t>
  </si>
  <si>
    <t>10456861356 IZQUIERDO VALDEZ SILES MELANIO</t>
  </si>
  <si>
    <t>SERVICIO DE ALQUILER DE MOVILIDAD PARA EL TRASLADO DE PERSONAL PACRI "IIRSA CENTRO TRAMO2: PUENTE RICARDO PALMA - LA OROYA - HUANCAYO Y LA OROYA - DV. CERRO DE PASCO", MEMORANDUM Nº 1634-2021-MTC/20.11, CUADRO COMPARATIVO DE COTIZACIONES - SERVICIOS N° 066-2021-MTC/20.2.1.DFR, MEMORANDUM Nº - 00908-2021-MTC/20.2, INFORME N° 1852 - 2021-MTC/20.4,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EL PLAZO DE EJECUCIÓN DEL SERVICIO SERÁ DE NOVENTA (90) DÍAS CALENDARIOS. EL SERVICIO DE ALQUILER DE MOVILIDAD SERÁ DE ENTRE LUNES A SÁBADO Y DURANTE 45 DÍAS EFECTIVOS APROXIMADOS DE TRABAJO, EL PLAZO SE INICIA AL DÍA SIGUIENTE DE RECEPCIONADA LA ORDEN DE SERVICIO.   1ER ENT. COMO MÁXIMO A LOS TREINTA (30) DÍAS CALENDARIO DE INICIADO EL SERVICIO.  2DO ENT. COMO MÁXIMO A LOS SESENTA (60) DÍAS CALENDARIO DE INICIADO EL SERVICIO.  3ER ENT. COMO MÁXIMO A LOS NOVENTA (90) DÍAS CALENDARIO DE INICIADO EL SERVICIO.   FORMA DE PAGO: SE EFECTUARA EN TRES (03) ARMADAS DE ACUERDO A LO INDICADO EN EL NUMERAL DOCE (12) DE LOS TERMINOS DE REFERENCIA.  CERTIFICADO SIAF N°: 2296  SECUENCIA SIAF N° : 02  EXP.N°: I-007435-2021/SEDCEN</t>
  </si>
  <si>
    <t>SERVICIO DE ALQUILER DE MOVILIDAD PARA EL TRASLADO DE PERSONAL PACRI EN LA OBRA: RED VIAL N°4: TRAMO PATIVILCA – SANTA – TRUJILLO Y PUERTO SALAVERRY – EMPALME PN1N, MEMORANDUM Nº 4603-2021-MTC/20.11, CUADRO COMPARATIVO DE COTIZACIONES - SERVICIO N°00137- 2021-MTC/20.2.1 DFR, MEMORANDUM Nº - 1657 -2021-MTC/20.2, INFORME N° 3334 - 2021-MTC/20.4,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CUARENTA Y CINCO (45) DIAS CALENDARIO EL CUAL INICIA AL DIA SIGUIENTE DE LA CONFIRMACION Y RECEPCION DE LA ORDEN DE SERVICIO.   1ER INF. A LOS QUINCE (15) DÍAS DEL INICIO DEL SERVICIO  2DO INF. A LOS TREINTA (30) DÍAS DEL INICIO DEL SERVICIO  3ERO INF. A LOS CUARENTA Y CINCO (45) DÍAS DEL INICIO DEL SERVICIO   FORMA DE PAGO : SE EFECTUARA EN TRES (03) ARMADAS DE ACUERDO A LO INDICADO EN EL NUMERAL DOCE (12) DE LOS TERMINOS DE REFERENCIA.   1ER PAGO: SE CANCELARA EL 33% DEL MONTO TOTAL DEL SERVICIO  2DO PAGO: SE CANCELARA EL 33% DEL MONTO TOTAL DEL SERVICIO  3ERO PAGO: SE CANCELARA EL 34% DEL MONTO TOTAL DEL SERVICIO   CERTIFICADO SIAF N° : 3177  SECUENCIA SIAF N° : 2  EXP.N° : I-016470-2021/SEDCEN</t>
  </si>
  <si>
    <t>SERVICIO DE ASISTENCIA EN GESTIÓN SOCIAL PARA EL MEJORAMIENTO DEL CORREDOR VIAL APURÍMAC-CUSCO, TRAMO III: PUENTE ICHURAY - PUENTE SAYHUA, MEMORANDUM Nº 632-2021-MTC/20.11, CUADRO COMPARATIVO DE COTIZACIONES - SERVICIOS N° 028-2021-MTC/20.2.1.JCUD, MEMORANDUM Nº -00514 -2021-MTC/20.2, INFORME N° 1169 -2021-MTC/20.4,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NOVENTA (90) DÍAS CALENDARIO, QUE SE INICIARÁN DESDE EL DÍA SIGUIENTE DE LA CONFORMIDAD DE RECEPCIÓN DE LA ORDEN DE SERVICIO HASTA LA CONFORMIDAD DE LA ÚLTIMA PRESTACIÓN Y PAGO.   FORMA DE PAGO: SE EFECTUARA EN TRES (03) ARMADAS DE ACUERDO A LO INDICADO EN EL NUMERAL ONCE (11) DE LOS TERMINOS DE REFERENCIA.  CERTIFICADO SIAF N°: 1679  SECUENCIA SIAF N° : 02  EXP.N°: I-002257-2021/SEDCEN</t>
  </si>
  <si>
    <t>10704310833 CAMACHO OVALLE ABAKU</t>
  </si>
  <si>
    <t>SERVICIO ESPECIALIZADO DE INGENIERIA PARA LA CONSERVACIÓN Y/O MEJORAMIENTO DE PUENTES DE LA RED VIAL NACIONAL A CARGO DE LA SUBDIRECCIÓN DE CONSERVACIÓN, MEMORANDUM N° 001 - 2021-MTC/20.13, CUADRO COMPARATIVO DE COTIZACIONES - SERVICIOS N°0011-2021-MTC/20.2.1 DFR, MEMORANDUM Nº -00130 -2021-MTC/20.2, INFORME N° 094-2021-MTC/20.4,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CIENTO DIEZ (110) DIAS CALENDARIO EL CUAL INICIA AL DIA SIGUIENTE DE LA CONFIRMACION Y RECEPCION DE LA ORDEN DE SERVICIO.   1ER INF. A LOS VEINTE (20) DIAS DEL INICIO DEL SERVICIO  2DO INF. A LOS CINCUENTA (50) DIAS DEL INICIO DEL SERVICIO  3ERO INF. A LOS OCHENTA (80) DIAS DEL INICIO DEL SERVICIO  4TO INF. A LOS CIENTO DIEZ (110) DIAS DEL INICIO DEL SERVICIO   FORMA DE PAGO : SE EFECTUARA EN CUATRO (04) ARMADAS IGUALES DE ACUERDO A LO INDICADO EN EL NUMERAL ONCE (11) DE LOS TERMINOS DE REFERENCIA.   CERTIFICADO SIAF N° : 142  SECUENCIA SIAF N° : 02  EXP.N° : I-00091-2021/SEDCEN</t>
  </si>
  <si>
    <t>SERVICIO DE INGENIERIA EN LA ESPECIALIDAD DE METRADOS, COSTOS Y PRESUPUESTOS PARA LA ATENCION DE PROYECTOS Y ELABORACION DE TERMINOS DE REFERENCIA DE INFRAESTRUCTURA VIAL PARA LA SUBDIRECCIÓN DE CONSERVACION, MEMORÁNDUM Nº 008-2021-MTC/20.13, CUADRO COMPARATIVO DE COTIZACIONES - SERVICIOS N° 011-2021-MTC/20.2.1 WMG, MEMORANDUM Nº -00158 -2021-MTC/20.2, INFORME N° 123 - 2021-MTC/20.4,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CIENTO DIEZ (110) DIAS CALENDARIO EL CUAL INICIA AL DIA SIGUIENTE DE LA CONFIRMACION Y RECEPCION DE LA ORDEN DE SERVICIO.   1ER INF. A LOS VEINTE (20) DIAS DEL INICIO DEL SERVICIO  2DO INF. A LOS CINCUENTA (50) DIAS DEL INICIO DEL SERVICIO  3ERO INF. A LOS OCHENTA (80) DIAS DEL INICIO DEL SERVICIO  4TO INF. A LOS CIENTO DIEZ (110) DIAS DEL INICIO DEL SERVICIO   FORMA DE PAGO : SE EFECTUARA EN CUATRO (04) ARMADAS IGUALES DE ACUERDO A LO INDICADO EN EL NUMERAL ONCE (11) DE LOS TERMINOS DE REFERENCIA.   CERTIFICADO SIAF N° : 184  SECUENCIA SIAF N° : 02  EXP.N° : I-0238-2021/SEDCEN</t>
  </si>
  <si>
    <t>SERVICIO DE ANALISIS Y PROGRAMACION DE LOS SISTEMAS DE LA SUBDIRECCIÓN DE OPERACIONES, MEMORANDUM Nº 30-2021-MTC/20.6, CUADRO COMPARATIVO DE COTIZACIONES - SERVICIOS N° 025-2021-MTC/20.2.1.VAQC, MEMORANDUM Nº -00547 -2021-MTC/20.2, INFORME N° 1085 - 2021-MTC/20.4,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CIENTO VEINTE (120) DIAS CALENDARIO EL CUAL INICIA AL DIA SIGUIENTE DE LA CONFIRMACION Y RECEPCION DE LA ORDEN DE SERVICIO.   1ER INF. A LOS TREINTA (30) DIAS DEL INICIO DEL SERVICIO  2DO INF. A LOS SESENTA (60) DIAS DEL INICIO DEL SERVICIO  3ERO INF. A LOS NOVENTA (90) DIAS DEL INICIO DEL SERVICIO  4TO INF. A LOS CIENTO VEINTE (120) DIAS DEL INICIO DEL SERVICIO   FORMA DE PAGO : SE EFECTUARA EN CUATRO (04) ARMADAS IGUALES DE ACUERDO A LO INDICADO EN EL NUMERAL ONCE (11) DE LOS TERMINOS DE REFERENCIA.   CERTIFICADO SIAF N° : 1571  SECUENCIA SIAF N° : 2  EXP.N° : I-03516-2021/SEDCEN</t>
  </si>
  <si>
    <t>SERVICIO DE LEGALIZACION DE DOCUMENTOS Y ACTOS NOTARIALES A REALIZARSE CON LOS AFECTADOS POR LA OBRA: REHABILITACIÓN Y MEJORAMIENTO DE LA CARRETERA PALLASCA MOLLEPATA - MOLLEBAMBA - SANTIAGO DE CHUCO - EMP. RUTA 10, TRAMO: SANTIAGO DE CHUCO - CACHICADÁN - MOLLEPATA, INFORME Nº 055-2021-MTC/20.2.1.2, MEMORANDUM N° 2122-2021-MTC/20.11, INFORME N° 00066-2021-MTC/20.2.1.3; MEMORÁNDUM N° 122-2021-MTC/20.11, INFORME N° 802 -2021-MTC/20.4 CERT DE CREDITO PPTAL.   REFERENTE A LA ORDEN DE SERVICIO 2069 CON FECHA 27/11/2020   CERTIFICADO SIAF N° : 1242  SECUENCIA SIAF N° : 02   EXP.N° : I-009368-2021/SEDCEN</t>
  </si>
  <si>
    <t>10179333690 RAMOS CASTRO OSCAR ANTONIO JAVIER</t>
  </si>
  <si>
    <t>SERVICIO ESPECIALIZADO DE ESTUDIOS DE GEOTÉCNICOS EN PLATAFORMA Y ENSAYOS QUÍMICOS DE FUENTES DE AGUA PARA LA CULMINACIÓN DE OBRA DEL PROYECTO: "MEJORAMIENTO DE LA CARRETERA (PU135)CHECCA - MAZOCRUZ PROVINCIA DEL COLLAO - PUNO" A CARGO DE LA SUB DIRECCION DE OBRAS DE CARRETERAS, MEMORÁNDUM N° 1509-2021-MTC/20.9, INFORME Nº 110-2021-MTC/20.2.1.2; MEMORÁNDUM N° 1334-2021-MTC/20.9, INFORME N° 1575 - 2021-MTC/20.4 CERT DE CREDITO PPTAL.   REFERENTE A LA ORDEN DE SERVICIO 1928 CON FECHA 12/11/2020   CERTIFICADO SIAF N° : 2120  SECUENCIA SIAF N° : 02   EXP.N° : E-136103-2020/SEDCEN</t>
  </si>
  <si>
    <t>SERVICIO ESPECIALIZADO EN MEDIO AMBIENTE PARA EL AREA DE GESTIÓN DE CALIDAD DE LA DIRECCION DE CONTROL Y CALIDAD., MEMORANDUM N° 667-2021-MTC/20.12, CUADRO COMPARATIVO DE COTIZACIONES - SERVICIOS N° 100-2021-MTC/20.2.1.JCUD, MEMORANDUM Nº - 1487 -2021-MTC/20.2, INFORME N° 2879 - 2021-MTC/20.4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EJECUCIÓN DEL SERVICIO SERÁ DE NOVENTA (90) DÍAS CALENDARIOS COMO MÁXIMO, CONTADOS A PARTIR DEL DÍA SIGUIENTE DE RECEPCIONADA LA ORDEN DE SERVICIO.   1ER ENTR. COMO MÁXIMO A LOS TREINTA (30) DÍAS CALENDARIO DE INICIADO EL SERVICIO.  2DO ENTR. COMO MÁXIMO A LOS SESENTA (60) DÍAS CALENDARIO DE INICIADO EL SERVICIO.  3ER ENTR. COMO MÁXIMO A LOS NOVENTA (90) DÍAS CALENDARIO DE INICIADO EL SERVICIO.   FORMA DE PAGO: SE EFECTUARA EN TRES (03) ARMADAS, DE ACUERDO A LO INDICADO EN EL NUMERAL ONCE (11) DE LOS TERMINOS DE REFERENCIA.   CERTIFICADO SIAF N°: 2965  SECUENCIA SIAF N° : 02  EXP.N°: I-016898-2021/SEDCEN</t>
  </si>
  <si>
    <t>10464355893 BELLIDO URQUIZO EDISON ALEXANDER</t>
  </si>
  <si>
    <t>SERVICIO DE INGENIERIA PARA LA GESTION, REVISIÓN Y ELABORACION DE PROYECTOS DE CONSERVACIÓN Y/O MEJORAMIENTO VIAL EN LA ESPECIALIDAD DE METRADOS, COSTOS Y PRESUPUESTOS PARA LA SUBDIRECCIÓN DE CONSERVACIÓN, MEMORANDUM NO. 146 - 2021-MTC/20.13, CUADRO COMPARATIVO DE COTIZACIONES - SERVICIOS N° 136-2021-MTC/20.2.1.DFR, MEMORANDUM Nº - 1640 -2021-MTC/20.2, INFORME N° 3174 -2021-MTC/20.4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EJECUCIÓN DEL SERVICIO SERÁ DE CIENTO DIEZ (110) DÍAS CALENDARIOS, EL CUAL INICIARÁ AL DÍA SIGUIENTE DE LA CONFIRMACIÓN DE LA RECEPCIÓN DE LA ORDEN DE SERVICIO.   1ER ENTREGABLE A LOS 20 DÍAS COMO MÁXIMO DE INICIADO EL SERVICIO.  2DO ENTREGABLE A LOS 50 DÍAS COMO MÁXIMO DE INICIADO EL SERVICIO.  3ER ENTREGABLE A LOS 80 DÍAS COMO MÁXIMO DE INICIADO EL SERVICIO.  4TO ENTREGABLE A LOS 110 DÍAS COMO MÁXIMO DE INICIADO EL SERVICIO.   FORMA DE PAGO: SE EFECTUARA EN CUATRO (04) ARMADAS, DE ACUERDO A LO INDICADO EN EL NUMERAL ONCE (11) DE LOS TERMINOS DE REFERENCIA.   CERTIFICADO SIAF N°: 3142  SECUENCIA SIAF N° : 02  EXP.N°: I-018724-2021/SEDCEN</t>
  </si>
  <si>
    <t>SERVICIO DE PROGRAMACIÓN PARA LA ACTUALIZACION DE FUNCIONALIDADES DE CASILLA ELECTRONICA, MEMORANDUM Nº 254 -2021-MTC/20.6, CUADRO COMPARATIVO DE COTIZACIONES - SERVICIOS N°0095-2021-MTC/20.2.1 WMG, MEMORANDUM Nº 1749 -2021-MTC/20.2, INFORME N° 3292 - 2021-MTC/20.4,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CIENTO VEINTE (120) DIAS CALENDARIO EL CUAL INICIA AL DIA SIGUIENTE DE LA CONFIRMACION Y RECEPCION DE LA ORDEN DE SERVICIO.   1ER INF. A LOS TREINTA (30) DÍAS DEL INICIO DEL SERVICIO  2DO INF. A LOS SESENTA (60) DÍAS DEL INICIO DEL SERVICIO  3ERO INF. A LOS NOVENTA (90) DÍAS DEL INICIO DEL SERVICIO  4TO INF. A LOS CIENTO VEINTE (120) DÍAS DEL INICIO DEL SERVICIO   FORMA DE PAGO : SE EFECTUARA EN CUATRO (04) ARMADAS IGUALES DE ACUERDO A LO INDICADO EN EL NUMERAL ONCE (11) DE LOS TERMINOS DE REFERENCIA.   CERTIFICADO SIAF N° : 3227  SECUENCIA SIAF N° : 2  EXP.N° : I-016823-2021/SEDCEN</t>
  </si>
  <si>
    <t>15601830211 PEÑA MUGUERTEGUI DANIEL</t>
  </si>
  <si>
    <t>SERVICIO DE ANÁLISIS Y DISEÑO EN LAS MEJORAS DEL MODULO DE PERMISO DE BONIFICACIONES PARA EL CUMPLIMIENTO DEL DECRETO SUPREMO QUE APRUEBA EL PROCEDIMIENTO PARA OTORGAR LOS PERMISOS DE BONIFICACIÓN, MEMO Nº 0258-2021-MTC/20.6, CUADRO COMPARATIVO DE COTIZACIONES - SERVICIOS N° 127-2021-MTC/20.2.1.VAQC, MEMOR Nº -1845 -2021-MTC/20.2, INFORME N° 3423 -2021-MTC/20.4, CERT DE CREDITO PPTAL.SEGUN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CIENTO VEINTE (120) DIAS CALENDARIO EL CUAL INICIA AL DIA SIGUIENTE DE LA CONFIRMACION Y RECEPCION DE LA ORDEN DE SERVICIO.   1ER INF. A LOS TREINTA (30) DÍAS DEL INICIO DEL SERVICIO  2DO INF. A LOS SESENTA (60) DÍAS DEL INICIO DEL SERVICIO  3ERO INF. A LOS NOVENTA (90) DÍAS DEL INICIO DEL SERVICIO  4TO INF. A LOS CIENTO VEINTE (120) DÍAS DEL INICIO DEL SERVICIO   FORMA DE PAGO : SE EFECTUARA EN CUATRO (04) ARMADAS IGUALES DE ACUERDO A LO INDICADO EN EL NUMERAL ONCE (11) DE LOS TERMINOS DE REFERENCIA.   CERTIFICADO SIAF N° : 3315  SECUENCIA SIAF N° : 2  EXP.N° : I-016829-2021/SEDCEN</t>
  </si>
  <si>
    <t>10727582881 SOTO CONDORI CARLOS ENRIQUE</t>
  </si>
  <si>
    <t>SERVICIO DE DESARROLLO E IMPLANTACION DEL CICLO DE VIDA DEL CERTIFICADO DE BONIFICACION, MEMORANDUM Nº 0256-2021-MTC/20.6, CUADRO COMPARATIVO DE COTIZACIONES - SERVICIOS N° 146-2021-MTC/20.2.1.VAQC, MEMORANDUM Nº - 1971 -2021-MTC/20.2, INFORME N° 3857 - 2021-MTC/20.4,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CIENTO VEINTE (120) DIAS CALENDARIO EL CUAL INICIA AL DIA SIGUIENTE DE LA CONFIRMACION Y RECEPCION DE LA ORDEN DE SERVICIO.   1ER INF. A LOS TREINTA (30) DÍAS DEL INICIO DEL SERVICIO  2DO INF. A LOS SESENTA (60) DÍAS DEL INICIO DEL SERVICIO  3ERO INF. A LOS NOVENTA (90) DÍAS DEL INICIO DEL SERVICIO  4TO INF. A LOS CIENTO VEINTE (120) DÍAS DEL INICIO DEL SERVICIO   FORMA DE PAGO : SE EFECTUARA EN CUATRO (04) ARMADAS IGUALES DE ACUERDO A LO INDICADO EN EL NUMERAL ONCE (11) DE LOS TERMINOS DE REFERENCIA.   CERTIFICADO SIAF N° : 3572  SECUENCIA SIAF N° : 2  EXP.N° : I-0016827-2021/SEDCEN</t>
  </si>
  <si>
    <t>10473297073 CASTRO ORTEGA JUAN</t>
  </si>
  <si>
    <t>SERVICIO DE MANTENIMIENTO DEL SISTEMA DE GESTION DE CONSERVACIÓN, MEMORANDUM Nº 0376-2021-MTC/20.6, CUADRO COMPARATIVO DE COTIZACIONES - SERVICIOS N° 190-2021-MTC/20.2.1.DFR, MEMORANDUM Nº 2432 -2021-MTC/20.2, INFORME N° 4298 - 2021-MTC/20.4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DESARROLLO DEL SERVICIO ES DE CIENTO VEINTE (120) DÍAS CALENDARIOS A PARTIR DEL DÍA SIGUIENTE DE LA CONFIRMACIÓN DE LA ORDEN DE SERVICIO, HASTA LA CONFORMIDAD DE LA PRESTACIÓN Y PAGO.   1ER ENTRE. A LOS 30 DÍAS DE CONFIRMADA LA ORDEN DE SERVICIO.  2DO ENTRE. A LOS 60 DÍAS DE CONFIRMADA LA ORDEN DE SERVICIO.  3ER ENTRE. A LOS 90 DÍAS DE CONFIRMADA LA ORDEN DE SERVICIO.  4TO ENTRE. A LOS 120 DÍAS DE CONFIRMADA LA ORDEN DE SERVICIO.   FORMA DE PAGO: SE EFECTUARA EN CUATRO (04) ARMADAS, DE ACUERDO A LO INDICADO EN EL NUMERAL ONCE (11) DE LOS TRMINOS DE REFERENCIA.   CERTIFICADO SIAF N°: 3815  SECUENCIA SIAF N° : 02  EXP.N°: I-015825-2021/SEDCEN  4</t>
  </si>
  <si>
    <t>10454380644 HINOSTROZA YUCRA MICHAEL PAULINHIO</t>
  </si>
  <si>
    <t>CONTRATACION DEL "SERVICIO EN LA ELABORACION DE 08 PAMAS (PROGRAMA DE ADECUACION Y MANEJO AMBIENTAL), DE INSTALACIONES DE PUENTES MODULARES DEL PAQUETE PUNO GRUPO 1, EN LOS PERIODOS DEL 2017 AL 2019. QUE NO CUENTAN CON INSTRUMENTO AMBIENTAL, DE CONFORMIDAD AL D.S. N° 040-2019-MTC, MEMORANDUM N° 1050 -2021-MTC/20.10, CUADRO COMPARATIVO DE COTIZACIONES - SERVICIOS N° 178-2021-MTC/20.2.1.VAQC, MEMORANDUM Nº 2408 -2021-MTC/20.2, INFORME Nº 4504 - 2021-MTC/20.4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EJECUCIÓN INICIA A PARTIR DEL DÍA SIGUIENTE DE LA CONFIRMACIÓN DE LA RECEPCIÓN DE LA ORDEN DE SERVICIO, HASTA LA EMISIÓN DE LA RESOLUCIÓN Y/O CONFORMIDAD EMITIDA POR LA AUTORIDAD AMBIENTAL QUE PONE FIN A LA PRESENTE CONTRATACIÓN.   FORMA DE PAGO: SE EFECTUARA EN DOS (02) ARMADAS, DE ACUERDO A LO INDICADO EN EL NUMERAL DIECISÉIS (16) DE LOS TRMINOS DE REFERENCIA.   CERTIFICADO SIAF N°: 3891  SECUENCIA SIAF N° : 02  EXP.N°: I-025978-2021/SEDCEN</t>
  </si>
  <si>
    <t>20601286531 GRUPO AMBIENTAL DKA S.A.C.</t>
  </si>
  <si>
    <t>SERVICIO PARA LA REALIZACION DE ESTUDIOS DE PERFORACIONES DIAMANTINAS, PARA PLANTEAR LA ELABORACION DEL EXPEDIENTE TECNICO DE UN ADICIONAL DE OBRA DEL SISTEMA DE DRENAJE Y PROTECCION DE LA PLATAFORMA DEL KM 201+518 AL KM 201+875, EN LA COMUNIDAD DE SAN JUAN BAÑOS DE RABÍ OBRA: “MEJORAMIENTO DE LA CARRETERA OYON - AMBO, TRAMO II: DESVÍO CERRO DE PASCO (KM 181+000) – DV. CHACAYAN (KM 230+000), MEMORANDUM N° 1152 - 2021-MTC/20.12, CUADRO COMPARATIVO DE COTIZACIONES - SERVICIOS N° 205-2021-MTC/20.2.1.JCUD, MEMORANDUM Nº 2978 -2021-MTC/20.2, INFORME N° 5019 - 2021-MTC/20.4,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DIECIOCHO (18) DIAS CALENDARIO EL CUAL INICIA AL DIA SIGUIENTE DE LA CONFIRMACION Y RECEPCION DE LA ORDEN DE SERVICIO.  FORMA DE PAGO : SE EFECTUARA EN UNA (01) ARMADA DE ACUERDO A LO INDICADO EN EL NUMERAL TRECE (13) DE LOS TERMINOS DE REFERENCIA.   CERTIFICADO SIAF N° : 4116  SECUENCIA SIAF N° : 2  EXP.N° : I-034248-2021/SEDCEN</t>
  </si>
  <si>
    <t>"SERVICIO DE REUBICACION DE POSTES DE BAJA Y MEDIA TENSION EN LA ZONA ALTA DE CACHIPAMPA, EN LAS PROGRESIVAS KM 170+900, 172+230, UBICADO DENTRO DEL DERECHO DE VÍA DE LA OBRA: MEJORAMIENTO DE LA CARRETERA OYON-AMBO, TRAMO I: OYON-DV. CERRO DE PASCO", INFORME N 582-2021-MTC/20.11.1/EMRV, MEMORANDUM N 10290-2021-MTC/20.11, MEMORANDUM N 1988-2021-MTC/20.5, MEMORANDUM N 3751-2021-MTC/20.2, INFORME N 6060-2021-MTC/20.4, CUADRO COMPARATIVO DE COTIZACIONES - SERVICIOS N° 0031-2021-MTC/20.2.1.EOR, CERT DE CREDITO PPTAL, SEGUN LOS TERMINOS DE REFERENCIAS.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PRESTACION DEL SERVICIO ES DE SIETE (07) DIAS CALENDARIO COMO MÁXIMO, QUE SE COMPUTARAN A PARTIR DEL DIA SIGUIENTE DE ACEPTADA LA ORDEN DE SERVICIO HASTA LA CONFORMIDAD DE LA ULTIMA PRESTACION Y PAGO.  ENTREGABLE: UNICO INFORME HASTA LOS 7 DIAS DEL INICIO DEL SERVICIO.  FORMA DE PAGO: EL PAGO SE REALIZARA EN UNA (01) SOLA ARMADA, DE ACUERDO A LO INDICADO EN EL NUMERAL TRECE (13) DE LOS TERMINOS DE REFERENCIA.   CERTIFICADO SIAF N° : 4608  SECUENCIA SIAF N° : 2  EXP.N° : I-039508-2021</t>
  </si>
  <si>
    <t>"SERVICIO DE SELLO DE TIEMPO Y CERTIFICADO DE AGENTE AUTOMATICO", MEMORÁNDUM N° 0112-2021-MTC/20.6.1, MEMORÁNDUM N° 0592-2021-MTC/20.6.1, CUADRO COMPARATIVO DE COTIZACIONES - LOCACION DE SERVICIO N° 007-2021-MTC/20.2.1.EAMR, MEMORÁNDUM 4092-2021-MTC/20.2, INFORME N°6496-2021-MTC/20.4, CERTIFICADO DE CRÉDITO PRESUPUESTARIO, SEGÚN LOS TÉRMINOS DE REFERENCIAS.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EJECUCIÓN: VEINTICINCO (25) DÍAS CALENDARIO, CONTABILIZADOS A PARTIR DEL DÍA SIGUIENTE DE CONFIRMADA LA RECEPCIÓN DE LA ORDEN DE SERVICIO.  ENTREGABLE:  UNICO ENTREGABLE: COMO MÁXIMO A LOS VEINTICINCO (25) DÍAS CALENDARIO DE INICIADO EL SERVICIO.  FORMA DE PAGO: SE EFECTUARA EN UNA (01) ARMADA DE ACUERDO A LO INDICADO EN EL NUMERAL ONCE (11) DE LOS TÉRMINOS DE REFERENCIA.  CERTIFICADO SIAF N°: 4809  SECUENCIA SIAF N°: 1 EXP.N°: I-041996-2021/SEDCEN</t>
  </si>
  <si>
    <t>SERVICIO DE DEMOLICIÓN DE LIMPIEZA Y DESBROCE DE VIVIENDAS DE MATERIAL DE ALBAÑILERÍA Y BLOQUETAS DE CONCRETO AFECTADA POR EL DERECHO DE VÍA DE LA OBRA: CONSTRUCCIÓN DE LA VÍA DE EVITAMIENTO DE LA CIUDAD DE ABANCAY, REGIÓN APURÍMAC (KM 0+745 AL KM 0+756), MEMORANDUM Nº 2539-2021-MTC/20.11, CUADRO COMPARATIVO DE COTIZACIONES - SERVICIOS N°0047-2021-MTC/20.2.1 WMG, MEMORANDUM Nº - 01087 -2021-MTC/20.2, INFORME N° 2078 - 2021-MTC/20.4,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QUINCE (15) DIAS CALENDARIO EL CUAL INICIA AL DIA SIGUIENTE DE LA CONFIRMACION Y RECEPCION DE LA ORDEN DE SERVICIO.  FORMA DE PAGO : SE EFECTUARA EN UNA (01) ARMADAS DE ACUERDO A LO INDICADO EN EL NUMERAL ONCE (11) DE LOS TERMINOS DE REFERENCIA.   CERTIFICADO SIAF N° : 2455  SECUENCIA SIAF N° : 2  EXP.N° : I-026649-2021/SEDCEN</t>
  </si>
  <si>
    <t>SERVICIO DE ELABORACIÓN DE EXPEDIENTE TÉCNICO PARA LA LIBERACIÓN DE INTERFERENCIAS DE REDES ELÉCTRICAS, UBICADO EN EL DERECHO DE VÍA DEL PROYECTO:  "REEMPLAZO DE 13 PUENTES EN EL CORREDOR VIAL NACIONAL RUTA PE-1N: SULLANA - AGUAS VERDES KM. 219+600 Y PIURA -SECHURA - BAYOBAR KM. 0+000-KM.18+000"; OBRA N° 01 Y OBRA N°04, MEMORANDUM Nº 5321 - 2021 - MTC/20.11, CUADRO COMPARATIVO DE COTIZACIONES - SERVICIOS N° 133-2021-MTC/20.2.1.JCUD, MEMORANDUM Nº -1881 -2021-MTC/20.2, INFORME N° 3775 -2021-MTC/20.4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CUARENTA Y CINCO (45) DÍAS CALENDARIO COMO MÁXIMO, QUE SE INICIARÁN A PARTIR DEL DÍA SIGUIENTE DE RECEPCIÓN LA ORDEN DE SERVICIO HASTA LA CONFORMIDAD DE LA ÚLTIMA PRESENTACIÓN Y PAGO.   1ER ENTRE. A LOS 15 DÍAS CALENDARIO DEL INICIO DEL SERVICIO.  2DO ENTRE. A LOS 45 DÍAS CALENDARIO DEL INICIO DEL SERVICIO.   FORMA DE PAGO: SE EFECTUARA EN DOS (02) ARMADAS, DE ACUERDO A LO INDICADO EN EL NUMERAL ONCE (11) DE LOS TRMINOS DE REFERENCIA.   CERTIFICADO SIAF N°: 3367  SECUENCIA SIAF N° : 02  EXP.N°: I-021100-2021/SEDCEN</t>
  </si>
  <si>
    <t>CONTRATACIÓN DE SERVICIO PARA EVALUACIÓN, COORDINACIÓN Y REVISIÓN TÉCNICA DE LAS ACTIVIDADES DE MANTENIMIENTO RUTINARIO Y EMERGENCIAS POR ADMINISTRACIÓN DIRECTA A CARGO DE LAS UNIDADES ZONALES DE LA SUBDIRECCIÓN DE CONSERVACIÓN, MEMORANDUM N° 3226-2021-MTC/20.13.1, CUADRO COMPARATIVO DE COTIZACIONES - SERVICIOS N° 156-2021-MTC/20.2.1.DFR, MEMORANDUM Nº - 1858 -2021-MTC/20.2, INFORME N° 3473 -2021-MTC/20.4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EJECUCIÓN DEL SERVICIO SERÁ DE CIENTO QUINCE (115) DÍAS CALENDARIOS, EL CUAL INICIARÁ AL DÍA SIGUIENTE DE LA CONFIRMACIÓN DE LA RECEPCIÓN DE LA ORDEN DE SERVICIO.   1ER ENTR. A LOS 30 DÍAS COMO MÁXIMO DE INICIADO EL SERVICIO.  2DO ENTR. A LOS 60 DÍAS COMO MÁXIMO DE INICIADO EL SERVICIO.  3ER ENTR. A LOS 90 DÍAS COMO MÁXIMO DE INICIADO EL SERVICIO.  4TO ENTR. A LOS 115 DÍAS COMO MÁXIMO DE INICIADO EL SERVICIO.   FORMA DE PAGO: SE EFECTUARA EN CUATRO (04) ARMADAS, DE ACUERDO A LO INDICADO EN EL NUMERAL ONCE (11) DE LOS TERMINOS DE REFERENCIA.   CERTIFICADO SIAF N°: 3319  SECUENCIA SIAF N° : 02  EXP.N°: I-021596-2021/SEDCEN</t>
  </si>
  <si>
    <t>10741760539 SALDAÑA ECHAVAUDIS IVON SUGEEY</t>
  </si>
  <si>
    <t>SERVICIO PARA LA ADQUISICIÓN DE TREINTA (30) INMUEBLES AFECTADOS POR EL DERECHO DE VÍA DE LA OBRA: REHABILITACIÓN Y MEJORAMIENTO DE LA CARRETERA CAÑETE - LUNAHUANÁ”, FASE III: GESTIÓN DE TRATO DIRECTO O EXPROPIACIÓN, RECONOCIMIENTO DEL PAGO DE MEJORAS Y GASTOS DE TRASLADO, TRANSFERENCIAS PREDIALES INTERESTATALES O INMATRICULACIÓN DE PREDIOS ESTATALES, MEMORANDUM Nº 2179-2021-MTC/20.11, MEMORANDUM Nº - 00967 -2021-MTC/20.2, INFORME N° 2015 - 2021-MTC/20.4, CERTIFICADO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CIENTO VEINTE (120) DIAS CALENDARIO EL CUAL INICIA AL DIA SIGUIENTE DE LA CONFIRMACION Y RECEPCION DE LA ORDEN DE SERVICIO.   1ER INF. A LOS TREINTA (30) DIAS DEL INICIO DEL SERVICIO  2DO INF. A LOS SESENTA (60) DIAS DEL INICIO DEL SERVICIO  3ERO INF. A LOS NOVENTA (90) DIAS DEL INICIO DEL SERVICIO  4TO INF. A LOS CIENTO VEINTE (120) DIAS DEL INICIO DEL SERVICIO   FORMA DE PAGO : SE EFECTUARA EN CUATRO (04) ARMADAS IGUALES DE ACUERDO A LO INDICADO EN EL NUMERAL ONCE (13) DE LOS TERMINOS DE REFERENCIA.   CERTIFICADO SIAF N° : 2382  SECUENCIA SIAF N° : 2  EXP.N° : I-08559-2021/SEDCEN</t>
  </si>
  <si>
    <t>10433268011 CALDERON CAMPOS GABRIEL NESTOR</t>
  </si>
  <si>
    <t>SERVICIO PARA LA ADQUISICIÓN DE 18 INMUEBLES AFECTADOS POR LA CONSTRUCCIÓN DE LAS OBRAS ADICIONALES: PUNTOS CRÍTICOS Y CURVAS DE VOLTEO DEL PACRI IIRSA CENTRO TRAMO 2: PUENTE RICARDO PALMA - LA OROYA - HUANCAYO Y LA OROYA - DV. CERRO DE PASCO, EN SU FASE III, MEMORANDUM Nº 2345 -2021-MTC/20.11, CUADRO COMPARATIVO DE COTIZACIONES - SERVICIOS N° 053-2021-MTC/20.2.1.VAQC, MEMORANDUM Nº - 01030 -2021-MTC/20.2, INFORME N° 1996 -2021-MTC/20.4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NOVENTA (90) DÍAS CALENDARIOS COMO MÁXIMO, QUE SE CONTABILIZARÁN A PARTIR DEL DÍA SIGUIENTE DE NOTIFICADO LA ORDEN SERVICIO, HASTA LA CONFORMIDAD DE LA ÚLTIMA PRESTACIÓN Y PAGO.   1ER ENT. A LOS 20 DÍAS DE INICIADO EL SERVICIO.  2DO ENT. A LOS 40 DÍAS DE INICIADO EL SERVICIO.  3ER ENT. A LOS 60 DÍAS DE INICIADO EL SERVICIO.  4TO ENT. A LOS 90 DÍAS DE INICIADO EL SERVICIO.   FORMA DE PAGO: SE EFECTUARA EN CUATRO (04) ARMADAS DE ACUERDO A LO INDICADO EN EL NUMERAL ONCE (11) DE LOS TERMINOS DE REFERENCIA.  CERTIFICADO SIAF N°: 2385  SECUENCIA SIAF N° : 02  EXP.N°: I-005758-2021/SEDCEN</t>
  </si>
  <si>
    <t>10422387477 AGUERO MENDEZ ALFREDO</t>
  </si>
  <si>
    <t>SERVICIO DE ELABORACIÓN DE EXPEDIENTE TÉCNICO PARA REUBICACIÓN DE LAS REDES ELÉCTRICAS EN MEDIA Y BAJA TENSIÓN Y CONEXIONES DOMICILIARIAS DE LA ZONA DE CONCESIÓN DE LA EMPRESA ENSA, CORRESPONDIENTE A LOS TRAMOS: TRAMO CONTINUO SAN JOSÉ DE MORO - MOCUPE (TC06), COMPRENDIDOS ENTRE LAS PROGRESIVAS KM 740+290 AL KM 740+490 Y EVITAMIENTO CHICLAYO - LAMBAYEQUE (EV08), COMPRENDIDOS ENTRE LAS PROGRESIVAS KM. 773+100 HASTA KM. 796+100, DEL PROYECTO AUTOPISTA DEL SOL, INFORME Nº 087-2021/MADC, MEMORANDUM N° 1730 - 2021-MTC/20.11, INFORME Nº 00100 -2021-MTC/20.2.1.3; MEMORÁNDUM N° 175-2021-MTC/20.11, INFORME N° 1280 -2021-MTC/20.4CERT DE CREDITO PPTAL.   REFERENTE A LA ORDEN DE SERVICIO 1280 CON FECHA 28/08/2020   CERTIFICADO SIAF N° : 474  SECUENCIA SIAF N° : 02   EXP.N° : I-008079-2021/SEDCEN</t>
  </si>
  <si>
    <t>SERVICIO DE ELABORACIÓN DE EXPEDIENTE TÉCNICO DE ADECUACIÓN DE LA SECCIÓN VIAL PARA LA LIBERACIÓN DE INMUEBLES AFECTADOS POR EL DERECHO DE VÍA EN LAS LOCALIDADES DE: SAN JUAN DE BAÑOS DE RABI CHINCHE RABI, CHINCHE TINGO, TAMBOCHACA RACRI, VIRGEN DE FÁTIMA, LUCMAPAMPA, MICHIVILCA, UYLUPAMPA Y USPACHACA, UBICADOS DENTRO DEL ÁREA DE CONSTRUCCIÓN DE LA OBRA: MEJORAMIENTO DE LA CARRETERA OYÓN - AMBO, INFORME N° 171-2021-MTC/20.11.1/CECS, MEMORANDUM N° 4902-2021-MTC/20.11, INFORME Nº 00125-2021-MTC/20.2.1.3; MEMORANDUM N° 3260- 2021-MTC/20.11, INFORME N° 2599-2021-MTC/20.4 CERT DE CREDITO PPTAL.   REFERENTE A LA ORDEN DE SERVICIO 1897 CON FECHA 09/11/2020   CERTIFICADO SIAF N° : 1951  SECUENCIA SIAF N° : 02   EXP.N° : I-009033-2021/SEDCEN</t>
  </si>
  <si>
    <t>10013211341 QUENTA YUPANQUI JORGE WERNER</t>
  </si>
  <si>
    <t>SERVICIO DE REUBICACIÓN PROVISIONAL DE LAS REDES ELÉCTRICAS DE BAJA TENSIÓN Y ALUMBRADO PÚBLICO DE PROPIEDAD DE LA CONCESIONARIA HIDRANDINA S.A. EN EL DESVÍO PROVISIONAL DEL PUENTE MOCHE, UBICADO EN LA PROGRESIVA DEL KM 561+240 DE LA PANAMERICANA NORTE, DISTRITO DE MOCHE, PROYECTO AUTOPISTA DEL SOL,MEMO N° 5457 – 2021-MTC/20.11, CUADRO COMPARATIVO DE COTIZACIONES - SERVICIOS N°0105-2021-MTC/20.2.1 WMG, MEMO Nº -1941 -2021-MTC/20.2, INFORME N° 3739 - 2021-MTC/20.4, CERT DE CREDITO PPTAL.SEGUN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QUINCE (15) DIAS CALENDARIO EL CUAL INICIA AL DIA SIGUIENTE DE LA CONFIRMACION Y RECEPCION DE LA ORDEN DE SERVICIO.   FORMA DE PAGO : SE EFECTUARA EN UNA (01) ARMADA DE ACUERDO A LO INDICADO EN EL NUMERAL TRECE (13) DE LOS TERMINOS DE REFERENCIA.   CERTIFICADO SIAF N° : 3475  SECUENCIA SIAF N° : 2  EXP.N° : I-021884-2021/SEDCEN</t>
  </si>
  <si>
    <t>10316110351 FIGUEROA CERNA MIGUEL MOISES</t>
  </si>
  <si>
    <t>SERVICIO DE ACTUALIZACIÓN Y/O ELABORACIÓN DE EXPEDIENTES TÉCNICOS LEGALES PARA LA ADQUISICIÓN O EXPROPIACIÓN DEPREDIOS AFECTADOS POR LA EJECUCIÓN DE LA OBRA: REHABILITACIÓN Y MEJORAMIENTO DE LA CARRETERA AYACUCHO - ABANCAY, TRAMO VII: DV. KISHUARA - PUENTE SAHUINTO, EN SUS FASES I Y II, MEMORANDUM Nº 2806 -2021-MTC/20.11, CUADRO COMPARATIVO DE COTIZACIONES - SERVICIOS N° 052-2021-MTC/20.2.1.WMG, MEMORANDUM Nº - 1195 -2021-MTC/20.2, INFORME N° 2361 - 2021-MTC/20.4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TIEMPO DE EJECUCIÓN DEL SERVICIO ES DE VEINTE (20) DÍAS CALENDARIOS DE INICIADO EL SERVICIO, QUE SE CONTABILIZARÁ A PARTIR DEL DÍA SIGUIENTE DE NOTIFICADA LA ORDEN DE SERVICIO HASTA LA CONFORMIDAD DE LA ÚLTIMA PRESTACIÓN.   ENTRE. A LOS 20 DÍAS DE INICIADO EL SERVICIO COMO MÁXIMO.   FORMA DE PAGO: SE EFECTUARA EN UNA (01) ARMADA DE ACUERDO A LO INDICADO EN EL NUMERAL TRECE (13) DE LOS TERMINOS DE REFERENCIA.   CERTIFICADO SIAF N°: 2624  SECUENCIA SIAF N° : 02  EXP.N°: I-007211-2021/SEDCEN</t>
  </si>
  <si>
    <t>10479749642 BARRIGA RUIZ WILIAM JOSEPH</t>
  </si>
  <si>
    <t>SERVICIO ESPECIALIZADO EN SEGURIDAD Y SALUD EN EL TRABAJO PARA EL ÁREA DE GESTION DE CALIDAD DE LA DIRECCIÓN DE CONTROL Y CALIDAD, MEMORANDUM N° 572 -2021-MTC/20.12, CUADRO COMPARATIVO DE COTIZACIONES - SERVICIOS N° 072-2021-MTC/20.2.1.JCUD, MEMORANDUM Nº - 1262 -2021-MTC/20.2, MEMORANDUM N° 361-2021-MTC/20.4, MEMORANDUM N° 1318 - 2021-MTC/20.2.1, INFORME Nº 031-2021-MTC/20.12.1, MEMORÁNDUM N° 639-2021-MTC/20.12, INFORME N° 2621-2021-MTC/20.4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EJECUCIÓN DEL SERVICIO SERÁ DE NOVENTA (90) DÍAS CALENDARIOS COMO MÁXIMO, CONTADOS A PARTIR DEL DÍA SIGUIENTE DE RECEPCIONADA LA ORDEN DE SERVICIO.   1ER ENTR. COMO MÁXIMO A LOS TREINTA (30) DÍAS CALENDARIO DE INICIADO EL SERVICIO..  2DO ENTR. COMO MÁXIMO A LOS SESENTA (60) DÍAS CALENDARIO DE INICIADO EL SERVICIO..  3ER ENTR. COMO MÁXIMO A LOS NOVENTA (90) DÍAS CALENDARIO DE INICIADO EL SERVICIO..   FORMA DE PAGO: SE EFECTUARA EN TRES (03) ARMADAS, DE ACUERDO A LO INDICADO EN EL NUMERAL ONCE (11) DE LOS TERMINOS DE REFERENCIA.   CERTIFICADO SIAF N°: 2829  SECUENCIA SIAF N° : 02  EXP.N°: I-013665-2021/SEDCEN</t>
  </si>
  <si>
    <t>10212863268 HUAMANCAJA PADILLA HECTOR SAUL</t>
  </si>
  <si>
    <t>SERVICIO DE CERTIFICACION LITERAL DEL CONTENIDO DE FORMULARIOS REGISTRALES, LEGALIZACION DE FIRMAS DE AFECTADOS Y OTROS ACTOS NOTARIALES A RELIZARSE CON LOS AFECTADOS POR EL DERECHO DE VIA DEL PROYECTO: CONSTRUCCION DE LA VIA DE EVITAMIENTO DE LA CIUDAD DE ABANCAY, REGION APURIMAC, INFORME Nº 120-2021-MTC/20.11.2/ENRZ, MEMORANDUM N° 4080 - 2021-MTC/20.11, INFORME Nº00110 -2021-MTC/20.2.1.3; INFORME N° 2483 -2021-MTC/20.4 CERT DE CREDITO PPTAL.   REFERENTE A LA ORDEN DE SERVICIO 2177 CON FECHA 09/12/2020   CERTIFICADO SIAF N° : 2706  SECUENCIA SIAF N° : 02   EXP.N° : I-038011-2021/SEDCEN</t>
  </si>
  <si>
    <t>SERVICIO DE REUBICACIÓN DE SUBESTACIÓN DE MEDIA TENSIÓN DE PROPIEDAD DE LA EMPRESA CASA GRANDE S.A.A. Y DESMONTAJE DE POSTES DE CAC DE 18M PARA LA CONSTRUCCIÓN DEL OVALO DE ACCESO A CASCAS, DISTRITO DE CHICAMA DEL PROYECTO AUTOPISTA DEL SOL, MEMORÁNDUM Nº 9238 -2021-MTC/20.11, CUADRO COMPARATIVO DE COTIZACIONES SERVICIOS N° 009-2021-MTC/20.2.1.AKC, MEMORANDUM Nº 3135 -2021-MTC/20.2, INFORME N° 5422 - 2021-MTC/20.4,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SIETE (07) DIAS CALENDARIO EL CUAL INICIA AL DIA SIGUIENTE DE LA CONFIRMACION Y RECEPCION DE LA ORDEN DE SERVICIO.  FORMA DE PAGO : SE EFECTUARA EN UNA (01) ARMADAS DE ACUERDO A LO INDICADO EN EL NUMERAL QUINCE (15) DE LOS TERMINOS DE REFERENCIA.   CERTIFICADO SIAF N° : 4263  SECUENCIA SIAF N° : 2  EXP.N° : I-033553-2021/SEDCEN</t>
  </si>
  <si>
    <t>SERVICIO DE CERTIFICACIÓN DE CONTENIDO DE FORMULARIOS REGISTRALES, LEGALIZACIÓN DE FIRMAS, Y DE OTROS DOCUMENTOS A REALIZARSE CON LOS BENEFICIARIOS DE LA OBRA: MEJORAMIENTO DEL CORREDOR VIAL APURÍMAC CUSCO, TRAMO: PUENTE ICHURAY - PUENTE SAYHUA, MEMO N° 959 -2021-MTC/20.11, INFORME N°00022-2021-MTC/20.2.1.3, CERT DE CREDITO PPTAL.   REFERENCIA A LA ORDEN DE SERVICIO 2234 CON FECHA 16/12/2020   CERTIFICADO SIAF N° : 871  SECUENCIA SIAF N° : 2  EXP.N° : I-04771-2021/SEDCEN</t>
  </si>
  <si>
    <t>SERVICIO DE ASISTENCIA TÉCNICA PARA LAS GESTIONES DE LA ADQUISICIÓN Y EXPROPIACIÓN DE INMUEBLES AFECTADOS POR EL DERECHO DE VÍA DEL PACRI LONGITUDINAL DE LA SIERRA NORTE, TRAMO: COCHABAMBA - CUTERVO - SANTO DOMINGO DE LA CAPILLA - CHIPLE, MEMORANDUM Nº 639-2021-MTC/20.11, CUADRO COMPARATIVO DE COTIZACIONES - SERVICIOS N° 044-2021-MTC/20.2.1.DFR, MEMORANDUM Nº -00491 -2021-MTC/20.2, INFORME N° 1082 - 2021-MTC/20.4,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CIENTO VEINTE (120) DÍAS CALENDARIO, QUE SE COMPUTARÁN A PARTIR DEL DÍA SIGUIENTE DE LA CONFIRMACIÓN DE LA RECEPCIÓN DE LA ORDEN DE SERVICIO Y/O LA FIRMA DEL CONTRATO.   1ER ENT. A LOS 30 DÍAS DEL INICIO DEL SERVICIO.  2DO ENT. A LOS 60 DÍAS DEL INICIO DEL SERVICIO.  3ER ENT. A LOS 90 DÍAS DEL INICIO DEL SERVICIO.  4TO ENT. A LOS 120 DÍAS DEL INICIO DEL SERVICIO.   FORMA DE PAGO: SE EFECTUARA EN CUATRO (04) ARMADAS DE ACUERDO A LO INDICADO EN EL NUMERAL DOCE (12) DE LOS TERMINOS DE REFERENCIA.  CERTIFICADO SIAF N°: 1441  SECUENCIA SIAF N° : 02  EXP.N°: I-003676-2021/SEDCEN</t>
  </si>
  <si>
    <t>10468780025 FLORES RODRIGUEZ BRAYAN DAVID</t>
  </si>
  <si>
    <t>SERVICIO LEGAL PARA LA LIBERACIÓN DE INTERFERENCIAS Y ADQUISICIÓN DE PREDIOS PARA LA EJECUCIÓN DE LA OBRA: REHABILITACIÓN Y MEJORAMIENTO DE LA CARRETERA PATAHUASI - YAURI - SICUANI; TRAMO: COLPAHUAYCO - LANGUI., MEMORANDUM Nº 5318 -2021-MTC/20.11, CUADRO COMPARATIVO DE COTIZACIONES - SERVICIOS N° 156-2021-MTC/20.2.1. DFR, MEMORANDUM Nº - 1844 -2021-MTC/20.2, INFORME N° 3538 - 2021-MTC/20.4,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EJECUCIÓN DEL SERVICIO ES DE CIENTO CINCUENTA (150) DÍAS CALENDARIO, QUE SE INICIARÁN A PARTIR DEL DÍA SIGUIENTE DE LA ACEPTACIÓN DE ORDEN DE SERVICIO HASTA CONFORMIDAD DE LA ÚLTIMA PRESTACIÓN Y PAGO.   ENTREGABLE: EL PROVEEDOR DEBERÁ ENTREGAR CINCO (05) INFORMES, DE ACUERDO A LOS TDR   PRIMER INFORME: A LOS 30 DÍAS CALENDARIO DE INICIADO EL SERVICIO.  SEGUNDO INFORME; A LOS 60 DÍAS CALENDARIO DE INICIADO EL SERVICIO.  TERCER INFORME; A LOS 90 DÍAS CALENDARIO DE INICIADO EL SERVICIO.  CUARTO INFORME; A LOS 120 DÍAS CALENDARIO DE INICIADO EL SERVICIO.  QUINTO INFORME; A LOS 150 DÍAS CALENDARIO DE INICIADO EL SERVICIO.   FORMA DE PAGO: SE EFECTUARÁ EN CINCO (05) ARMADAS, DE ACUERDO A LO INDICADO EN EL NUMERAL ONCE (11) DE LOS TERMINOS DE REFERENCIA.   CERTIFICADO SIAF N°: 3332  SECUENCIA SIAF N° 002  EXP.N°: I-0 20483-2021/SEDCEN</t>
  </si>
  <si>
    <t>10461301172 REYES CHACALTANA MONICA ROSALY</t>
  </si>
  <si>
    <t>SERVICIO DE ASISTENCIA TÉCNICA PARA EL SEGUIMIENTO, CONTROL E INVENTARIO DE LOS CONVENIOS INTERINSTITUCIONALES QUE INTERFIEREN CON EL DERECHO DE VÍA DEL PACRI MEJORAMIENTO DE LA CARRETERA MOQUEGUA - OMATE - AREQUIPA, TRAMO II, KM. 35 AL KM. 153.50, MEMORANDUM N° 603-2021-MTC/20.11, CUADRO COMPARATIVO DE COTIZACIONES - SERVICIOS N° 043-2021-MTC/20.2.1.MAEG, MEMORANDUM Nº -00482 -2021-MTC/20.2, INFORME N° 961 - 2021-MTC/20.4,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CIENTO OCHENTA (180) DÍAS CALENDARIOS COMO MÁXIMO, CONTADOS A PARTIR DEL DÍA SIGUIENTE DE CONFIRMADA LA RECEPCIÓN DE LA ORDEN DE SERVICIO HASTA LA CONFORMIDAD DE PRESTACIÓN DE PAGO.   1ER ENT. A LOS 30 DÍAS CALENDARIO DEL INICIO DEL SERVICIO.  2DO ENT. A LOS 60 DÍAS CALENDARIO DEL INICIO DEL SERVICIO.  3ER ENT. A LOS 90 DÍAS CALENDARIO DEL INICIO DEL SERVICIO.  4TO ENT. A LOS 120 DÍAS CALENDARIO DEL INICIO DEL SERVICIO.  5TO ENT. A LOS 150 DÍAS CALENDARIO DEL INICIO DEL SERVICIO.  6TO ENT. A LOS 180 DÍAS CALENDARIO DEL INICIO DEL SERVICIO.   FORMA DE PAGO: SE EFECTUARA EN SEIS (06) ARMADAS DE ACUERDO A LO INDICADO EN EL NUMERAL DOCE (12) DE LOS TERMINOS DE REFERENCIA.   CERTIFICADO SIAF N°: 1421  SECUENCIA SIAF N° : 02  EXP.N°: I-002392-2021/SEDCEN</t>
  </si>
  <si>
    <t>10479953002 ZAPATA SILUPU MELISSA MINSAIT</t>
  </si>
  <si>
    <t>"SERVICIO PARA LA IDENTIFICACION Y ELABORACION DE 20 INFORMES TECNISO CON FINES DE TASACION DE LOS INMUBLES AFECTADOS POR LA EJECUCION DE LA OBRA: "TRAMO VIAL NUEVO MOCUPE - CAYALTI - OYOTUN" EN SUS FASES I Y II, INFORME N 0280-2021-MTC/20.11.1/DMB, MEMORANDUM N 10492-2021-MTC/20.11, MEMORANDUM N 2018-2021-MTC/20.5, MEMORANDUM N 3759-2021-MTC/20.2, INFORME N 06029-2021-MTC/20.4, CUADRO COMPARATIVO DE COTIZACIONES - SERVICIOS N° 0032-2021-MTC/20.2.1.EOR, CERT DE CREDITO PPTAL, SEGUN LOS TERMINOS DE REFERENCIAS.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EJECUCION DEL SERVICIO ES DE CUARENTA (40) DIAS CALENDARIOS, QUE SE INICIARÁN A PARTIR DEL DIA SIGUIENTE DE LA CONFORMIDAD DE RECEPCION DE LA ORDEN DE SERVICIO, HASTA LA CONFORMIDAD DE LA ULTIMA PRESTACION Y PAGO.  1ER ENTREGABLE: A LOS VEINTE (20) DIAS CALENDARIOS DE INICIADO EL SERVICIO COMO MÁXIMO.  2DO ENTREGABLE: A LOS TREINTA (30) DIAS CALENDARIOS DE INICIADO EL SERVICIO COMO MÁXIMO.  3ER ENTREGABLE: A LOS CUARENTA (40) DIAS CALENDARIOS DE INICIADO EL SERVICIO COMO MÁXIMO.  FORMA DE PAGO: SE EFECTUARA EN TRES (03) ARMADAS DE ACUERDO A LO INDICADO EN EL NUMERAL DIEZ (10) DE LOS TERMINOS DE REFERENCIA.   CERTIFICADO SIAF N° : 4551  SECUENCIA SIAF N° : 2</t>
  </si>
  <si>
    <t>10721882182 CENTENO SAIRITUPA ARTURO JIMMY</t>
  </si>
  <si>
    <t>SERVICIO DE REUBICACIÓN DE POSTES DE C.A.C. E083, E084, E085, E086, TRAMO CRUCE E085 - SUB ESTACION MEJIA 33/10KV, INFORME Nº 213-2021-MTC-20.11.2/ENRZ, MEMORANDUM N° 5840-2021-MTC/20.11, INFORME Nº 00133-2021-MTC/20.2.1.3; MEMORÁNDUM N° 1911-2021-MTC/20.11, INFORME N° 1911-2021-MTC/20.4 CERT DE CREDITO PPTAL.   REFERENTE A LA ORDEN DE SERVICIO 2209 CON FECHA 15/12/2020   CERTIFICADO SIAF N° : 2322  SECUENCIA SIAF N° : 02   EXP.N° : E-148349-2020/SEDCEN</t>
  </si>
  <si>
    <t>20100188628 SOCIEDAD ELECTRICA DEL SUR OESTE S.A.</t>
  </si>
  <si>
    <t>SERVICIO ESPECIALIZADO EN ARQUEOLOGÍA PARA GESTIÓN Y SEGUIMIENTO DE LIBERACIÓN DE INTERFERENCIAS ARQUEOLÓGICAS EN LA OBRA DV QUILCA - DV AREQUIPA (REPARTICIÓN) - DV MATARANI - DV MOQUEGUA - DV ILO - TACNA - LA CONCORDIA, EN EL MARCO DE LO DISPUESTO EN EL T.U.O DEL DECRETO LEGISLATIVO Nº 1192, MEMORANDUM Nº 1731-2021-MTC/20.11, CUADRO COMPARATIVO DE COTIZACIONES - SERVICIOS N° 067-2021-MTC/20.2.1.DFR, MEMORANDUM Nº -00839 -2021-MTC/20.2, INFORME N° 1683 -2021-MTC/20.4,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EL PLAZO DE EJECUCIÓN DEL SERVICIO ES DE CIENTO VEINTE (120) DÍAS CALENDARIO, QUE SE INICIARÁN A PARTIR DEL DÍA SIGUIENTE DE LA CONFORMIDAD DE RECEPCIÓN DE LA ORDEN DE SERVICIO HASTA CONFORMIDAD DE LA ÚLTIMA PRESTACIÓN Y PAGO.   1ER ENTREGABLE A LOS 30 DÍAS CALENDARIO DE INICIADO EL SERVICIO.  2DO ENTREGABLE A LOS 60 DÍAS CALENDARIO DE INICIADO EL SERVICIO.  3ER ENTREGABLE A LOS 90 DÍAS CALENDARIO DE INICIADO EL SERVICIO.  4TO ENTREGABLE A LOS 120 DÍAS CALENDARIO DE INICIADO EL SERVICIO.    FORMA DE PAGO: SE EFECTUARA EN CUATRO (04) ARMADAS DE ACUERDO A LO INDICADO EN EL NUMERAL ONCE (11) DE LOS TERMINOS DE REFERENCIA.  CERTIFICADO SIAF N°: 2178  SECUENCIA SIAF N° : 02  EXP.N°: I-007728-2021/SEDCEN</t>
  </si>
  <si>
    <t>SERVICIO DE GESTIÓN DE PROYECTOS, REVISIÓN DE LA INFORMACIÓN Y DOCUMENTACIÓN TÉCNICA LEGAL PARA LA ADQUISICIÓN DE 636 INMUEBLES AFECTADOS POR EL DERECHO DE VÍA DE LA OBRA: MEJORAMIENTO DE CORREDOR VIAL APURÍMAC - CUSCO, TRAMO V: DV. COLQUEMARCA - VELILLE, EN EL MARCO DEL DECRETO DE URGENCIA N°026-2019 Y SU MODIFICATORIA  MEMORANDUM N° 9504-2021-MTC/20.11; MEMORÁNDUM Nº 1654-2021-MTC/20.5; MEMORANDUM Nº 3305 -2021-MTC/20.2; INFORME N° 5388 -2021-MTC/20.4;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SESENTA (60) DÍAS CALENDARIOS COMO MÁXIMO, CONTADOS A PARTIR DEL DÍA SIGUIENTE DE CONFIRMADA LA RECEPCIÓN DE LA ORDEN DE SERVICIO.   1ER INF. A LOS TREINTA (30) DÍAS DEL INICIO DEL SERVICIO  2DO INF. A LOS SESENTA (60) DÍAS DEL INICIO DEL SERVICIO   FORMA DE PAGO: EL PAGO SE EFECTUARÁ EN SOLES Y DENTRO DEL PLAZO DE DIEZ (10) DÍAS CALENDARIOS SIGUIENTES DE OTORGADA LA CONFORMIDAD DEL SERVICIO. EL PAGO SE EFECTUARÁ EN 02 (DOS) ARMADAS DE LA SIGUIENTE MANERA:   1ER PAGO: EL CINCUENTA POR CIENTO (50%) DEL MONTO TOTAL DEL SERVICIO VIGENTE  2DO PAGO: EL CINCUENTA POR CIENTO (50%) DEL MONTO TOTAL DEL SERVICIO VIGENTE   CERTIFICADO SIAF N°: 4289  SECUENCIA SIAF N° : 02  EXP.N°: I-037069-2021/SEDCEN</t>
  </si>
  <si>
    <t>10465377726 CHAVEZ VISALOT ERIK FRANK</t>
  </si>
  <si>
    <t>SERVICIO DE INSPECCIÓN DE TRES (03) OBRAS CIVILES Y SEGUIMIENTO TÉCNICO PARA REUBICACIÓN DE CUATRO (04) PANELES PUBLICITARIOS, PARA LIBERAR EL DERECHO DE VÍA PARA LA EJECUCIÓN DE LA AUTOPISTA PUNO-JULIACA DEL CORREDOR VIAL INTEROCEÁNICO SUR PERÚ BRASIL TRAMO 5, MEMORANDUM N° 2941 -2021-MTC/20.11, CUADRO COMPARATIVO DE COTIZACIONES - SERVICIOS N° 077-2021-MTC/20.2.1.VAQC, MEMORANDUM Nº - 1219 -2021-MTC/20.2, INFORME N° 2580 -2021-MTC/20.4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PRESTACIÓN DEL SERVICIO ES DE CIENTO VEINTE (120) DÍAS CALENDARIO, QUE SE COMPUTARÁN A PARTIR DEL DÍA SIGUIENTE DE NOTIFICADA LA ORDEN DE SERVICIO HASTA LA CONFORMIDAD DE LA ÚLTIMA PRESTACIÓN Y PAGO.   1ER ENTR. A LOS 30 DÍAS DEL INICIO DEL SERVICIO.  2DO ENTR. A LOS 60 DÍAS DEL INICIO DEL SERVICIO.  3ER ENTR. A LOS 90 DÍAS DEL INICIO DEL SERVICIO.  4TO ENTR. A LOS 120 DÍAS DEL INICIO DEL SERVICIO.   FORMA DE PAGO: SE EFECTUARA EN CUATRO (04) ARMADAS, DE ACUERDO A LO INDICADO EN EL NUMERAL DOCE (12) DE LOS TERMINOS DE REFERENCIA.   CERTIFICADO SIAF N°: 2643  SECUENCIA SIAF N° : 02  EXP.N°: I-011543-2021/SEDCEN</t>
  </si>
  <si>
    <t>10403937288 SOSA QUISPE FREDY ADIMIR</t>
  </si>
  <si>
    <t>SERVICIO DE INSPECCIÓN DE CUATRO (04) OBRAS CIVILES PARA LIBERAR EL DERECHO DE VÍA PARA LA EJECUCIÓN DE LA AUTOPISTA PUNO–JULIACA DEL CORREDOR VIAL INTEROCEÁNICO SUR PERÚ BRASIL TRAMO 5, INFORME Nº 00111-2021-MTC/20.2.1.3, MEMORÁNDUM N° 1693 -2021-MTC/20.11, INFORME N° 139-2021-MTC/20.11.1/HJCA, INFORME N° 489 -2021-MTC/20.4, CERT DE CREDITO PPTAL.   REFERENCIA A LA ORDEN DE SERVICIO 1960 CON FECHA 17/11/2020   CERTIFICADO SIAF N° : 843  SECUENCIA SIAF N° : 2  EXP.N° : I-07658-2021/SEDCEN</t>
  </si>
  <si>
    <t>CONTRATACIÓN DEL SERVICIO ESPECIALIZADO EN GESTIÓN AMBIENTAL Y DESARROLLO SOSTENIBLE, PARA APOYO EN EL PROYECTO: MEJORAMIENTO DE LA CARRETERA, TRAMO CHECCA - MAZOCRUZ, A CARGO DE LA DIRECCIÓN DE OBRAS, MEMORANDUM N° 117-2021-MTC/20.9, CUADRO COMPARATIVO DE COTIZACIONES - SERVICIOS N° 019-2021-MTC/20.2.1.MAEG, MEMORANDUM Nº -00182 -2021-MTC/20.2, INFORME N° 304 -2021-MTC/20.4,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NOVENTA (90) DÍAS CALENDARIOS COMO MÁXIMO, CONTADOS A PARTIR DEL DÍA SIGUIENTE DE CONFIRMADA LA RECEPCIÓN DE LA ORDEN DE SERVICIO HASTA LA CONFORMIDAD DE LA PRESTACIÓN Y PAGO.   FORMA DE PAGO: SE EFECTUARA EN TRES (03) ARMADAS DE ACUERDO A LO INDICADO EN EL NUMERAL ONCE (11) DE LOS TERMINOS DE REFERENCIA.  CERTIFICADO SIAF N°: 612  SECUENCIA SIAF N° : 02  EXP.N°: I-000936-2021/SEDCEN</t>
  </si>
  <si>
    <t>10421727223 ZARATE TORIBIO ROSSY OLIBIA</t>
  </si>
  <si>
    <t>SERVICIO DE ALQUILER DE CAMIONETA PARA EL TRASLADO DE PERSONAL EN LA OBRA: CARRETERA EMP. PE- 1NJ (DV. HUANCABAMBA) – BUENOS AIRES SALITAR – CANCHAQUE – EMP.PE-3N HUANCABAMBA, TRAMO KM. 71+600 HUANCABAMBA, MEMORÁNDUM N° 341 -2021-MTC/20.9, CUADRO COMPARATIVO DE COTIZACIONES - SERVICIOS N° 018-2021-MTC/20.2.1.JCUD, MEMORANDUM Nº 420 -2021-MTC/20.2, INFORME N° 677 - 2021-MTC/20.4,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NOVENTA (90) DIAS CALENDARIO EL CUAL INICIA AL DIA SIGUIENTE DE LA CONFIRMACION Y RECEPCION DE LA ORDEN DE SERVICIO.   1ER INF. A LOS TREINTA (30) DIAS DEL INICIO DEL SERVICIO  2DO INF. A LOS SESENTA (60) DIAS DEL INICIO DEL SERVICIO  3ERO INF. A LOS NOVENTA (90) DIAS DEL INICIO DEL SERVICIO   FORMA DE PAGO : SE EFECTUARA EN TRES (03) ARMADAS DE ACUERDO A LO INDICADO EN EL NUMERAL ONCE (11) DE LOS TERMINOS DE REFERENCIA.   CERTIFICADO SIAF N° : 1011  SECUENCIA SIAF N° : 7  EXP.N° : I-02573-2021/SEDCEN</t>
  </si>
  <si>
    <t>20524079829 V &amp; V CONTRATISTAS S.A.C.</t>
  </si>
  <si>
    <t>SERVICIO ESPECIALIZADO DE ESTUDIO DE SUELOS Y EVALUACIÓN DE PAVIMENTOS, PARA APOYO EN EL PROYECTO: MEJORAMIENTO DE LA CARRETERA TRAMO CHECCA - MAZOCRUZ, A CARGO DE LA DIRECCIÓN DE OBRAS, CUADRO COMPARATIVO DE COTIZACIONES - SERVICIOS N° 064-2021-MTC/20.2.1.VAQC, MEMORANDUM Nº 1752 -2021-MTC/20.9, MEMORANDUM Nº - 1152-2021-MTC/20.2, INFORME N° 2215 - 2021-MTC/20.4,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NOVENTA (90) DIAS CALENDARIO EL CUAL INICIA AL DIA SIGUIENTE DE LA CONFIRMACION Y RECEPCION DE LA ORDEN DE SERVICIO.   1ER INF. A LOS TREINTA (30) DIAS DEL INICIO DEL SERVICIO  2DO INF. A LOS SESENTA (60) DIAS DEL INICIO DEL SERVICIO  3ERO INF. A LOS NOVENTA (90) DIAS DEL INICIO DEL SERVICIO   FORMA DE PAGO : SE EFECTUARA EN TRES (03) ARMADAS DE ACUERDO A LO INDICADO EN EL NUMERAL ONCE (11) DE LOS TERMINOS DE REFERENCIA.   1ER PAGO: SE CANCELARA EL 33% DEL MONTO TOTAL DEL SERVICIO  2DO PAGO: SE CANCELARA EL 33% DEL MONTO TOTAL DEL SERVICIO  3ERO PAGO: SE CANCELARA EL 34% DEL MONTO TOTAL DEL SERVICIO   CERTIFICADO SIAF N° : 2567  SECUENCIA SIAF N° : 2  EXP.N° : I-011458-2021/SEDCEN</t>
  </si>
  <si>
    <t>SERVICIO ESPECIALIZADO EN ESTRUCTURAS, COSTOS Y OBRAS DE ARTE BIM, PARA APOYO EN EL PROYECTO: MEJORAMIENTO DE LA CARRETERA, TRAMO CHECCA – MAZOCRUZ, A CARGO DE LA DIRECCIÓN DE OBRAS, MEMO Nº 2349 -2021-MTC/20.9, CUADRO COMPARATIVO DE COTIZACIONES - SERVICIOS N° 091-2021-MTC/20.2.1.JCUD, MEMORANDUM Nº - 1400 -2021-MTC/20.2, INFORME N° 2763 -2021-MTC/20.4,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NOVENTA (90) DIAS CALENDARIO EL CUAL INICIA AL DIA SIGUIENTE DE LA CONFIRMACION Y RECEPCION DE LA ORDEN DE SERVICIO.   1ER INF. A LOS TREINTA (30) DÍAS DEL INICIO DEL SERVICIO  2DO INF. A LOS SESENTA (60) DÍAS DEL INICIO DEL SERVICIO  3ERO INF. A LOS NOVENTA (90) DÍAS DEL INICIO DEL SERVICIO   FORMA DE PAGO : SE EFECTUARA EN TRES (03) ARMADAS DE ACUERDO A LO INDICADO EN EL NUMERAL ONCE (11) DE LOS TERMINOS DE REFERENCIA.   1ER PAGO: SE CANCELARA EL 33% DEL MONTO TOTAL DEL SERVICIO  2DO PAGO: SE CANCELARA EL 33% DEL MONTO TOTAL DEL SERVICIO  3ERO PAGO: SE CANCELARA EL 34% DEL MONTO TOTAL DEL SERVICIO   CERTIFICADO SIAF N° : 2879  SECUENCIA SIAF N° : 2  EXP.N° : I-015949-2021/SEDCEN</t>
  </si>
  <si>
    <t>10459255821 MAMANI YANA ELVIS JONY</t>
  </si>
  <si>
    <t>CONTRATACIÓN DEL SERVICIO ESPECIALIZADO EN ASPECTOS SOCIOAMBIENTALES Y DESARROLLO SOSTENIBLE, PARA APOYO EN EL PROYECTO: MEJORAMIENTO DE LA CARRETERA, TRAMO CHECCA - MAZOCRUZ, A CARGO DE LA DIRECCIÓN DE OBRAS", MEMORANDUM Nº 2351 -2021-MTC/20.9, CUADRO COMPARATIVO DE COTIZACIONES - SERVICIOS N° 074-2021-MTC/20.2.1.WMG, MEMORANDUM Nº -1444 -2021-MTC/20.2, INFORME N° 2803 -2021-MTC/20.4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EJECUCIÓN DEL SERVICIO SERÁ NOVENTA (90) DÍAS CALENDARIOS COMO MÁXIMO, CONTADOS A PARTIR DEL DÍA SIGUIENTE DE CONFIRMADA LA RECEPCIÓN DE LA ORDEN DE SERVICIO HASTA LA CONFORMIDAD DE LA PRESTACIÓN Y PAGO.   1ER ENTR. A LOS 30 DÍAS COMO MÁXIMO DE INICIADO EL SERVICIO.  2DO ENTR. A LOS 60 DÍAS COMO MÁXIMO DE INICIADO EL SERVICIO.  3ER ENTR. A LOS 90 DÍAS COMO MÁXIMO DE INICIADO EL SERVICIO.   FORMA DE PAGO: SE EFECTUARA EN TRES (03) ARMADAS, DE ACUERDO A LO INDICADO EN EL NUMERAL ONCE (11) DE LOS TERMINOS DE REFERENCIA.   CERTIFICADO SIAF N°: 2916  SECUENCIA SIAF N° : 02  EXP.N°: I-015957-2021/SEDCEN</t>
  </si>
  <si>
    <t>CONTRATACIÓN DEL SERVICIO DE ALQUILER DE CAMIONETA PARA EL TRASLADO DE PERSONAL EN LA OBRA: CARRETERA EMP. PE-1NJ (DV. HUANCABAMBA) - BUENOS AIRES SALITAR - CANCHAQUE - EMP.PE-3N HUANCABAMBA, TRAMO KM. 71+600 HUANCABAMBA., MEMORANDUM Nº 2403 -2021-MTC/20.9, CUADRO COMPARATIVO DE COTIZACIONES - SERVICIOS N° 073-2021-MTC/20.2.1.WMG, MEMORANDUM Nº - 1457 -2021-MTC/20.2, INFORME N° 2820 - 2021-MTC/20.4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EJECUCIÓN DEL SERVICIO SERÁ DE 90 DÍAS CALENDARIOS. EL SERVICIO DE ALQUILER DE CAMIONETA SERÁ DE LUNES A SÁBADO Y DURANTE 80 DÍAS EFECTIVOS APROXIMADOS DE TRABAJO, EL PLAZO SE INICIA AL DÍA SIGUIENTE DE RECEPCIONADA LA ORDEN DE SERVICIO.   1ER ENTR. COMO MÁXIMO A LOS TREINTA (30) DÍAS CALENDARIO DE INICIADO EL SERVICIO.  2DO ENTR. COMO MÁXIMO A LOS SESENTA (60) DÍAS CALENDARIO DE INICIADO EL SERVICIO.  3ER ENTR. COMO MÁXIMO A LOS NOVENTA (90) DÍAS CALENDARIO DE INICIADO EL SERVICIO.   FORMA DE PAGO: SE EFECTUARA EN TRES (03) ARMADAS, DE ACUERDO A LO INDICADO EN EL NUMERAL ONCE (11) DE LOS TERMINOS DE REFERENCIA.   CERTIFICADO SIAF N°: 2926  SECUENCIA SIAF N° : 02  EXP.N°: I-016311-2021/SEDCEN</t>
  </si>
  <si>
    <t>CONTRATACIÓN DEL SERVICIO EN INFRAESTRUCTURA VIAL BIM Y COMPATIBILIZACIÓN DE LOS COMPONENTES ESTRUCTURALES DE LA CARRETERA; MEMORANDUM N° 5116-2021-MTC/20.9; MEMORANDUM Nº 1505 -2021-MTC/20.5; CUADRO COMPARATIVO DE COTIZACIONES - SERVICIOS N° 002-2021-MTC/20.2.1.AKC; MEMORANDUM Nº 3011 -2021- MTC/20.2; INFORME N°5038 -2021-MTC/20.4; CERT DE CREDITO PPTAL, SEGUN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NOVENTA (90) DIAS CALENDARIO EL CUAL INICIA AL DIA SIGUIENTE DE LA CONFIRMACION Y RECEPCION DE LA ORDEN DE SERVICIO.   1ER INF. A LOS TREINTA (30) DÍAS DEL INICIO DEL SERVICIO  2DO INF. A LOS SESENTA (60) DÍAS DEL INICIO DEL SERVICIO  3ERO INF. A LOS NOVENTA (90) DÍAS DEL INICIO DEL SERVICIO   FORMA DE PAGO : SE EFECTUARA EN TRES (03) ARMADAS IGUALES DE ACUERDO A LO INDICADO EN EL NUMERAL ONCE (11) DE LOS TERMINOS DE REFERENCIA.   CERTIFICADO SIAF N° : 4133  SECUENCIA SIAF N° : 2  EXP.N° : I-035182-2021/SEDCEN</t>
  </si>
  <si>
    <t>SERVICIO EN INTERFERENCIAS, MEMORÁNDUM Nº 5122 -2021-MTC/20.9, CUADRO COMPARATIVO DE COTIZACIONES - SERVICIOS N° 0002-2021-MTC/20.2.1 - EOR, MEMORANDUM Nº 3092 -2021-MTC/20.2, MEMORANDUM Nº 1518 -2021-MTC/20.5,INFORME N° 5118 - 2021-MTC/20.4,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NOVENTA (90) DIAS CALENDARIO EL CUAL INICIA AL DIA SIGUIENTE DE LA CONFIRMACION Y RECEPCION DE LA ORDEN DE SERVICIO.   1ER INF. A LOS TREINTA (30) DÍAS DEL INICIO DEL SERVICIO  2DO INF. A LOS SESENTA (60) DÍAS DEL INICIO DEL SERVICIO  3ERO INF. A LOS NOVENTA (90) DÍAS DEL INICIO DEL SERVICIO   FORMA DE PAGO : SE EFECTUARA EN TRES (03) ARMADAS IGUALES DE ACUERDO A LO INDICADO EN EL NUMERAL ONCE (11) DE LOS TERMINOS DE REFERENCIA.   CERTIFICADO SIAF N° : 4174  SECUENCIA SIAF N° : 2  EXP.N° : I-035195-2021/SEDCEN  .</t>
  </si>
  <si>
    <t>SERVICIO ESPECIALIZADO EN PUENTES PARA LA GESTION DE PROYECTOS DE INGENIERÍA VIAL Y ELABORACION DE TERMINOS DE REFERENCIA PARA LOS PROYECTOS DE LA SUBDIRECCIÓN DE CONSERVACIÓN MEMORANDUM N° 133 - 2021-MTC/20.13, CUADRO COMPARATIVO DE COTIZACIONES - SERVICIO N°00119- 2021-MTC/20.2.1 DFR, MEMORANDUM Nº - 1480 -2021-MTC/20.2, INFORME N° 2843 - 2021-MTC/20.4,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CIENTO DIEZ (110) DIAS CALENDARIO EL CUAL INICIA AL DIA SIGUIENTE DE LA CONFIRMACION Y RECEPCION DE LA ORDEN DE SERVICIO.   1ER INF. A LOS VEINTE (20) DÍAS DEL INICIO DEL SERVICIO  2DO INF. A LOS CINCUENTA (50) DÍAS DEL INICIO DEL SERVICIO  3ERO INF. A LOS OCHENTA (80) DÍAS DEL INICIO DEL SERVICIO  4TO INF. A LOS CIENTO DIEZ (110) DÍAS DEL INICIO DEL SERVICIO   FORMA DE PAGO : SE EFECTUARA EN CUATRO (04) ARMADAS IGUALES DE ACUERDO A LO INDICADO EN EL NUMERAL ONCE (11) DE LOS TERMINOS DE REFERENCIA.   CERTIFICADO SIAF N° : 2938  SECUENCIA SIAF N° : 2  EXP.N° : I-017185-2021/SEDCEN</t>
  </si>
  <si>
    <t>SERVICIO DE GESTIÓN DE MANTENIMIENTOS PERIÓDICOS EN EL MARCO DEL DECRETO DE URGENCIA N° 070-2020 – ZONA CENTRO, MEMO N° 026–202-MTC/20.13.1, CUADRO COMPARATIVO DE COTIZACIONES - SERVICIOS Nº 030-2021-MTC/20.2.1.MAEG, MEMORANDUM Nº -00230 -2021-MTC/20.2, INFORME N° 654 - 2021-MTC/20.4,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CIENTO TREINTA (130) DIAS CALENDARIO EL CUAL INICIA AL DIA SIGUIENTE DE LA CONFIRMACION Y RECEPCION DE LA ORDEN DE SERVICIO.   1ER INF. A LOS TREINTA (30) DIAS DEL INICIO DEL SERVICIO  2DO INF. A LOS SESENTA (60) DIAS DEL INICIO DEL SERVICIO  3ERO INF. A LOS NOVENTA (90) DIAS DEL INICIO DEL SERVICIO  4TO INF. A LOS CIENTO VEINTE (120) DIAS DEL INICIO DEL SERVICIO  5TO INF. A LOS CIENTO TREINTA (130) DIAS DEL INICIO DEL SERVICIO   FORMA DE PAGO : SE EFECTUARA EN CINCO (05) ARMADAS DE ACUERDO A LO INDICADO EN EL NUMERAL ONCE (11) DE LOS TERMINOS DE REFERENCIA.   1ER PAGO: SE CANCELARA EL 23% DEL MONTO TOTAL DEL SERVICIO  2DO PAGO: SE CANCELARA EL 23% DEL MONTO TOTAL DEL SERVICIO  3ERO PAGO: SE CANCELARA EL 23% DEL MONTO TOTAL DEL SERVICIO  4TO PAGO: SE CANCELARA EL 23% DEL MONTO TOTAL DEL SERVICIO  5TO PAGO: SE CANCELARA EL 08% DEL MONTO TOTAL DEL SERVICIO   CERTIFICADO SIAF N° : 996  SECUENCIA SIAF N° : 2  EXP.N° : I-0655-2021/SEDCEN</t>
  </si>
  <si>
    <t>10474995963 CASTRO MALDONADO LUCERO ESMERALDA</t>
  </si>
  <si>
    <t>CONTRATACIÓN DEL SERVICIO DE COORDINACIÓN Y GESTIÓN DE SERVICIOS DE MANTENIMIENTO PERIÓDICO QUE EJECUTAN LAS UNIDADES ZONALES EN EL MARCO DEL DECRETO DE URGENCIA N° 070-2020 - ZONA CENTRO, MEMORANDUM N° 3402 - 2021 - MTC/20.13.1, CUADRO COMPARATIVO DE COTIZACIONES - SERVICIOS N° 162-2021-MTC/20.2.1.DFR, MEMORANDUM Nº - 1937 -2021-MTC/20.2, INFORME N° 3689 -2021-MTC/20.4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EJECUCIÓN DEL SERVICIO SERÁ DE CIENTO TREINTA (130) DÍAS CALENDARIOS COMO MÁXIMO, CONTADOS A PARTIR DEL DÍA SIGUIENTE DE RECEPCIONADA LA ORDEN DE SERVICIO.   1ER ENTREGABLE A LOS 30 DÍAS COMO MÁXIMO DE INICIADO EL SERVICIO.  2DO ENTREGABLE A LOS 60 DÍAS COMO MÁXIMO DE INICIADO EL SERVICIO.  3ER ENTREGABLE A LOS 90 DÍAS COMO MÁXIMO DE INICIADO EL SERVICIO.  4TO ENTREGABLE A LOS 120 DÍAS COMO MÁXIMO DE INICIADO EL SERVICIO.  5TO ENTREGABLE A LOS 130 DÍAS COMO MÁXIMO DE INICIADO EL SERVICIO.   FORMA DE PAGO: SE EFECTUARA EN CINCO (05) ARMADAS, DE ACUERDO A LO INDICADO EN EL NUMERAL ONCE (11) DE LOS TERMINOS DE REFERENCIA.   CERTIFICADO SIAF N°: 3427  SECUENCIA SIAF N° : 02  EXP.N°: I-022732-2021/SEDCEN</t>
  </si>
  <si>
    <t>CONTRATACIÓN DE SERVICIO DE ANÁLISIS Y REVISIÓN LEGAL EN MATERIA DE DERECHO ADMINISTRATIVO Y GESTIÓN PÚBLICA RESPECTO DE LOS DOCUMENTOS A SER SUSCRITOS POR LA OFICINA DE ADMINISTRACIÓN DE PROVIAS NACIONAL, MEMORANDUM Nº -00216 -2021-MTC/20.2, CUADRO COMPARATIVO DE COTIZACIONES - SERVICIOS N° 007-2021-MTC/20.2.1.VAQC, MEMORANDUM Nº-00274 -2021-MTC/20.2, INFORME N° 231-2021-MTC/20.4,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NOVENTA (90) DÍAS CALENDARIO, COMPUTADOS A PARTIR DEL DÍA SIGUIENTE DE LA RECEPCIÓN DE LA ORDEN DE SERVICIO.  FORMA DE PAGO: SE EFECTUARA EN TRES (03) ARMADAS IGUALES DE ACUERDO A LO INDICADO EN EL NUMERAL ONCE (11) DE LOS TERMINOS DE REFERENCIA.  CERTIFICADO SIAF N°: 534  SECUENCIA SIAF N° : 02  EXP.N°: I-001916-2021/SEDCEN</t>
  </si>
  <si>
    <t>10106933311 HERBOZO SALAS EDGARDO JIMMY</t>
  </si>
  <si>
    <t>SERVICIO DE REVISIÓN Y ANÁLISIS JURIDICO RESPECTO DE LOS DOCUMENTOS A SER SUSCRITOS POR LA OFICINA DE ADMINISTRACIÓN DE PROVIAS NACIONAL, MEMORANDUM Nº - 1204 -2021-MTC/20.2, CUADRO COMPARATIVO DE COTIZACIONES - SERVICIOS N° 079-2021-MTC/20.2.1.VAQC, MEMORANDUM Nº - 1246 -2021-MTC/20.2, INFORME N° 2405 - 2021-MTC/20.4, CERT DE CREDITO PPTAL.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NOVENTA (90) DIAS CALENDARIO EL CUAL INICIA AL DIA SIGUIENTE DE LA CONFIRMACION Y RECEPCION DE LA ORDEN DE SERVICIO.   1ER INF. A LOS TREINTA (30) DIAS DEL INICIO DEL SERVICIO  2DO INF. A LOS SESENTA (60) DIAS DEL INICIO DEL SERVICIO  3ERO INF. A LOS NOVENTA (90) DIAS DEL INICIO DEL SERVICIO   FORMA DE PAGO : SE EFECTUARA EN TRES (03) ARMADAS IGUALES DE ACUERDO A LO INDICADO EN EL NUMERAL ONCE (11) DE LOS TERMINOS DE REFERENCIA.   CERTIFICADO SIAF N° : 2687  SECUENCIA SIAF N° : 2  EXP.N° : I-013619-2021/SEDCEN</t>
  </si>
  <si>
    <t>SERVICIO ESPECIALIZADO EN METRADOS, COSTOS Y PRESUPUESTOS PARA LA INSPECCION DEL SERVICIO DE RECICLADO Y RECAPEO DE LA CARRETERA URCOS - SICUANI. TRAMO: COMBAPATA - SICUANI, MEMO N° 1760 –2021–MTC/20.13.1, CUADRO COMPARATIVO DE COTIZACIONES - SERVICIOS N° 074-2021-MTC/20.2.1.VAQC, MEMO Nº - 1207 -2021-MTC/20.2, INFORME N° 2416 - 2021-MTC/20.4, CERT DE CREDITO PPTAL.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CIENTO CINCUENTA (150) DIAS CALENDARIO EL CUAL INICIA AL DIA SIGUIENTE DE LA CONFIRMACION Y RECEPCION DE LA ORDEN DE SERVICIO.   1ER INF. A LOS TREINTA (30) DIAS DEL INICIO DEL SERVICIO  2DO INF. A LOS SESENTA (60) DIAS DEL INICIO DEL SERVICIO  3ERO INF. A LOS NOVENTA (90) DIAS DEL INICIO DEL SERVICIO  4TO INF. A LOS CIENTO VEINTE (120) DIAS DEL INICIO DEL SERVICIO  5TO INF. A LOS CIENTO CINCUENTA (150) DIAS DEL INICIO DEL SERVICIO   FORMA DE PAGO : SE EFECTUARA EN CINCO (05) ARMADAS IGUALES DE ACUERDO A LO INDICADO EN EL NUMERAL ONCE (11) DE LOS TERMINOS DE REFERENCIA.   CERTIFICADO SIAF N° : 2662  SECUENCIA SIAF N° : 2  EXP.N° : I-012866-2021/SEDCEN</t>
  </si>
  <si>
    <t>10429245228 BUSTINCIO SUPO HERMAN RENE</t>
  </si>
  <si>
    <t>CONTRATACIÓN DEL SERVICIO ESPECIALIZADO EN TRAZO, TOPOGRAFIA, SEGURIDAD VIAL, SEÑALIZACION Y DISEÑO VIAL PARA LA INSPECCION DEL SERVICIO DE RECICLADO Y RECAPEO DE LA CARRETERA URCOS - SICUANI. TRAMO: COMBAPATA - SICUANI, MEMORANDUM N° 1762 -2021-MTC/20.13.1, CUADRO COMPARATIVO DE COTIZACIONES - SERVICIOS N° 075-2021-MTC/20.2.1.VAQC, MEMORANDUM Nº - 1218 -2021-MTC/20.2, INFORME N° 2417 - 2021-MTC/20.4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EJECUCIÓN DEL SERVICIO ES DE CIENTO CINCUENTA (150) DÍAS CALENDARIOS COMO MÁXIMO, CONTADOS A PARTIR DEL INICIO EFECTIVO DE LA FASE II DEL CONTRATO PRINCIPAL O DEL DÍA SIGUIENTE DE RECEPCIONADA LA ORDEN DE SERVICIO (PARA LA CONTABILIZACIÓN DEL PLAZO SE TOMARÁ EN CUENTA LA CONDICIÓN QUE OCURRA ÚLTIMO).   1ER ENTR. A LOS 30 DÍAS COMO MÁXIMO DE INICIADO EL SERVICIO.  2DO ENTR. A LOS 60 DÍAS COMO MÁXIMO DE INICIADO EL SERVICIO.  3ER ENTR. A LOS 90 DÍAS COMO MÁXIMO DE INICIADO EL SERVICIO.  4TO ENTR. A LOS 120 DÍAS COMO MÁXIMO DE INICIADO EL SERVICIO.  5TO ENTR. A LOS 150 DÍAS COMO MÁXIMO DE INICIADO EL SERVICIO.   FORMA DE PAGO: SE EFECTUARA EN CINCO (05) ARMADAS, DE ACUERDO A LO INDICADO EN EL NUMERAL ONCE (11) DE LOS TERMINOS DE REFERENCIA.   CERTIFICADO SIAF N°: 2661  SECUENCIA SIAF N° : 02  EXP.N°: I-012686-2021/SEDCEN</t>
  </si>
  <si>
    <t>10406880368 JAPURA QUISPE RONALD EMERSON</t>
  </si>
  <si>
    <t>SERVICIO ESPECIALIZADO EN EL SEGUIMIENTO DE LA PROGRAMACIÓN Y EJECUCIÓN DE PRESUPUESTO DE METAS VINCULADAS A LA SUPERVISIÓN DE LA CONSERVACIÓN Y MEJORAMIENTO DE LA RED VIAL NACIONAL, MEMONº 370-2021-MTC/20.4, CUADRO COMPARATIVO DE COTIZACIONES - SERVICIOS N° 094-2021-MTC/20.2.1.VAQC, MEMO Nº -1383 -2021-MTC/20.2, INFORME N° 2648 -2021-MTC/20.4,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CIENTO QUINCE (115) DIAS CALENDARIO EL CUAL INICIA AL DIA SIGUIENTE DE LA CONFIRMACION Y RECEPCION DE LA ORDEN DE SERVICIO.   1ER INF. A LOS TREINTA (30) DÍAS DEL INICIO DEL SERVICIO  2DO INF. A LOS SESENTA (60) DÍAS DEL INICIO DEL SERVICIO  3ERO INF. A LOS NOVENTA (90) DÍAS DEL INICIO DEL SERVICIO  4TO INF. A LOS CIENTO QUINCE (115) DÍAS DEL INICIO DEL SERVICIO   FORMA DE PAGO : SE EFECTUARA EN CUATRO (04) ARMADAS DE ACUERDO A LO INDICADO EN EL NUMERAL ONCE (11) DE LOS TERMINOS DE REFERENCIA.   1ER PAGO: SE CANCELARA EL 26% DEL MONTO TOTAL DEL SERVICIO  2DO PAGO: SE CANCELARA EL 26% DEL MONTO TOTAL DEL SERVICIO  3ERO PAGO: SE CANCELARA EL 26% DEL MONTO TOTAL DEL SERVICIO  4TO PAGO: SE CANCELARA EL 22% DEL MONTO TOTAL DEL SERVICIO   CERTIFICADO SIAF N° : 2849  SECUENCIA SIAF N° : 2  EXP.N° : I-015703-2021/SEDCEN</t>
  </si>
  <si>
    <t>10418738761 SUCUITANA JAUREGUI WEDI DIXIE</t>
  </si>
  <si>
    <t>CONTRATACION DEL SERVICIO ESPECIALIZADO EN INGENIERIA CIVIL, CON LA FINALIDAD DE PARTICIPAR EN LA EJECUCCION DE SERVICIOS DE CONTROL PROGRAMADOS EN PROVIAS NACIONAL, MEMORANDUM N° 2305 - 2021-MTC/20.2.1, CUADRO COMPARATIVO DE COTIZACIONES - SERVICIOS N° 150-2021-MTC/20.2.1.JCUD, MEMORANDUM Nº - 2120 -2021-MTC/20.2, INFORME N° 4007 - 2021-MTC/20.4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SERA DE CIENTO VEINTE (120) DIAS CALENDARIO, CONTADOS A PARTIR DEL DIA SIGUIENTE DE LA RECEPCION DE LA ORDEN DE SERVICIO.   1ER ENTRE. A LOS TREINTA (30) DIAS CALENDARIO CONTADOS A PARTIR DEL DIA SIGUIENTE DE LA RECEPCION DE LA ORDEN DE SERVICIO.  2DO ENTRE. A LOS SESENTA (60) DIAS CALENDARIO CONTADOS A PARTIR DEL DIA SIGUIENTE DE LA RECEPCION DE LA ORDEN DE SERVICIO.  3ER ENTRE. A LOS NOVENTA (90) DIAS CALENDARIO CONTADOS A PARTIR DEL DIA SIGUIENTE DE LA RECEPCION DE LA ORDEN DE SERVICIO.  4TO ENTRE. A LOS CIENTO VEINTE (120) DIAS CALENDARIO CONTADOS A PARTIR DEL DIA SIGUIENTE DE LA RECEPCION DE LA ORDEN DE SERVICIO.  FORMA DE PAGO: SE EFECTUARA EN CUATRO (04) ARMADAS, DE ACUERDO A LO INDICADO EN EL NUMERAL OCHO (08) DE LOS TRMINOS DE REFERENCIA.   CERTIFICADO SIAF N°: 3658  SECUENCIA SIAF N° : 02  EXP.N°: I-023969-2021/SEDCEN</t>
  </si>
  <si>
    <t>10400403312 SOLORZANO ESPINOZA RIVER</t>
  </si>
  <si>
    <t>CONTRATACIÓN DE SERVICIOS LEGALES EN MATERIA DE EJECUCIÓN CONTRACTUAL, RESPECTO DE LOS DOCUMENTOS A SER SUSCRITOS POR LA OFICINA DE ADMINISTRACIÓN DE PROVIAS NACIONAL, MEMORANDUM Nº 2355-2021-MTC/20.2, CUADRO COMPARATIVO DE COTIZACIONES - SERVICIOS N° 182-2021-MTC/20.2.1.VAQC, MEMORANDUM Nº 2424 -2021-MTC/20.2, INFORME N° 4301-2021-MTC/20.4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EJECUCIÓN DEL SERVICIO SERÁ DE NOVENTA (90) DÍAS CALENDARIO, COMPUTADOS A PARTIR DEL DÍASIGUIENTE DE LA RECEPCIÓN DE LA ORDEN DE SERVICIO.   1ER ENTRE. A LOS 30 DÍAS CALENDARIO COMO MÁXIMO DE INICIADO EL SERVICIO.  2DO ENTRE. A LOS 60 DÍAS CALENDARIO COMO MÁXIMO DE INICIADO EL SERVICIO.  3ER ENTRE. A LOS 90 DÍAS CALENDARIO COMO MÁXIMO DE INICIADO EL SERVICIO.   FORMA DE PAGO: SE EFECTUARA EN TRES (03) ARMADAS, DE ACUERDO A LO INDICADO EN EL NUMERAL ONCE (11) DE LOS TRMINOS DE REFERENCIA.   CERTIFICADO SIAF N°: 3812  SECUENCIA SIAF N° : 02  EXP.N°: I-027995-2021/SEDCEN</t>
  </si>
  <si>
    <t>SERVICIO DE ESPECIALIZADO EN PROCESO PRESUPUESTARIO PARA LAS ACTIVIDADES VINCULADAS A LA RED VIAL CONCESIONADA, MEMO Nº 890 -2021-MTC/20.4., CUADRO COMPARATIVO DE COTIZACIONES - SERVICIOS N°0002-2021-MTC/20.2.1 - VHRG, MEMORÁNDUM Nº 1646-2021-MTC/20.5,MEMO Nº 3196 -2021-MTC/20.2, INFORME N° 5253 -2021-MTC/20.4,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CIENTO CINCO (105) DIAS CALENDARIO EL CUAL INICIA AL DIA SIGUIENTE DE LA CONFIRMACION Y RECEPCION DE LA ORDEN DE SERVICIO.   1ER INF. A LOS VEINTE (20) DÍAS DEL INICIO DEL SERVICIO  2DO INF. A LOS CINCUENTA (50) DÍAS DEL INICIO DEL SERVICIO  3ERO INF. A LOS OCHENTA (80) DÍAS DEL INICIO DEL SERVICIO  4TO INF. A LOS CIENTO CINCO (105) DÍAS DEL INICIO DEL SERVICIO   FORMA DE PAGO : SE EFECTUARA EN CUATRO (04) ARMADAS IGUALES DE ACUERDO A LO INDICADO EN EL NUMERAL ONCE (11) DE LOS TERMINOS DE REFERENCIA.   CERTIFICADO SIAF N° : 4235  SECUENCIA SIAF N° : 2  EXP.N° : I-036767-2021/SEDCEN</t>
  </si>
  <si>
    <t>"SERVICIO ESPECIALIZADO EN ARQUEOLOGÍA DE COMPLEMENTACION DE PROYECTO DE EVALUACION ARQUEOLÓGICA PARA LA OBRA: CONSTRUCCION, MEJORAMIENTO Y REHABILITACIÓN DE LA CARRETERA CUSCO - CHINCHERO - URUBAMBA, EN LA REGION CUSCO - TRAMO I", INFORME N 0258-2021-MTC/20.11.1/DMB, MEMORANDUM N 10128-2021-MTC/20.11, MEMORANDUM N 1881-2021-MTC/20.5, MEMORANDUM N 3784-2021-MTC/20.2, INFORME N 03784-2021-MTC/20.2, CUADRO COMPARATIVO DE COTIZACIONES - SERVICIOS N° 091-2021-MTC/20.2.1.FRM, CERT DE CREDITO PPTAL, SEGUN LOS TERMINOS DE REFERENCIAS.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EJECUCION SERA DE TREINTA (30) DIAS CALENDARIOS, QUE SE INICIARÁN A PARTIR DEL DIA SIGUIENTE DE LA CONFORMIDAD DE RECEPCION DE LA ORDEN DE SERVICIO HASTA LA CONFORMIDAD DE LA ULTIMA PRESTACION Y PAGO.  ENTREGABLE: A LOS TREINTA DIAS CALENDARIOS DE INICIADO EL SERVICIO Y/O A LOS 5 DIAS DE EMITIDA EL ACTA INFORMATIZADA DE INSPECCION.  FORMA DE PAGO: SE EFECTUARA EN UNA (01) ARMADA DE ACUERDO A LO INDICADO EN EL NUMERAL ONCE (11) DE LOS TERMINOS DE REFERENCIA.   CERTIFICADO SIAF N° : 4645  SECUENCIA SIAF N° : 2</t>
  </si>
  <si>
    <t>10239074991 ALEGRIA SANCHEZ RICHARD</t>
  </si>
  <si>
    <t>SERVICIO LEGAL ESPECIALIZADO PARA LAS GESTIONES EN LA LIBERACIÓN Y ADQUISICIÓN DE PREDIOS (TRATO DIRECTO O EXPROPIACIÓN O TRANSFERENCIA INTERESTATAL) AFECTADOS POR LA EJECUCIÓN DE LA OBRA: RED VIAL N° 6 TRAMO PUENTE PUCUSANA – CERRO AZUL - ICA, DE LA CARRETERA PANAMERICANA SUR, MEMORANDUM N° 635 -2021-MTC/20.11, CUADRO COMPARATIVO DE COTIZACIONES - SERVICIOS N° 026-2021-MTC/20.2.1.JCUD,MEMORANDUM Nº-00508 -2021-MTC/20.2, INFORME N° 1187 - 2021-MTC/20.4,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CIENTO VEINTE (120) DIAS CALENDARIO EL CUAL INICIA AL DIA SIGUIENTE DE LA CONFIRMACION Y RECEPCION DE LA ORDEN DE SERVICIO.   1ER INF. A LOS TREINTA (30) DIAS DEL INICIO DEL SERVICIO  2DO INF. A LOS SESENTA (60) DIAS DEL INICIO DEL SERVICIO  3ERO INF. A LOS NOVENTA (90) DIAS DEL INICIO DEL SERVICIO  4TO INF. A LOS CIENTO VEINTE (120) DIAS DEL INICIO DEL SERVICIO   FORMA DE PAGO : SE EFECTUARA EN CUATRO (04) ARMADAS IGUALES DE ACUERDO A LO INDICADO EN EL NUMERAL ONCE (11) DE LOS TERMINOS DE REFERENCIA.   CERTIFICADO SIAF N° : 1590  SECUENCIA SIAF N° : 2  EXP.N° : I-03531-2021/SEDCEN</t>
  </si>
  <si>
    <t>10431573259 COTRINA MELGAR MONICA KARINA</t>
  </si>
  <si>
    <t>SERVICIO TÉCNICO DE ELABORACIÓN DE CBC Y EXPEDIENTES TÉCNICOS DE TASACIÓN, GESTIÓN DE LAS ACTIVIDADES DEL PROCESO DE LIBERACIÓN, ADQUISICIÓN O EXPROPIACIÓN DE LAS ÁREAS Y ATENCIÓN DE CONSULTAS EN CAMPO DE LOS PREDIOS AFECTADOS POR EL PACRI CARRETERA PALLASCA - MOLLEPATA - MOLLEBAMBA - SANTIAGO DE CHUCO - EMP. RUTA 10. TRAMO: SANTIAGO DE CHUCO - CACHICADAN - MOLLEPATA., MEMORANDUM Nº 3140-2021-MTC/20.11, CUADRO COMPARATIVO DE COTIZACIONES - SERVICIOS N° 078-2021-MTC/20.2.1.JCUD, MEMORANDUM Nº - 1309 -2021-MTC/20.2, INFORME N° 2756 -2021-MTC/20.4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NOVENTA DÍAS (90) DÍAS CALENDARIO, QUE SE INICIARÁN A PARTIR DEL DÍA SIGUIENTE DE LA RECEPCIÓN Y CONFORMIDAD DE LA ORDEN DE SERVICIO O SUSCRITO EL CONTRATO DE SERVICIO HASTA LA CONFORMIDAD DE LA ÚLTIMA PRESTACIÓN Y PAGO.   1ER ENTR. A LOS TREINTA (30) DÍAS CALENDARIOS DEL INICIO DEL SERVICIO COMO MÁXIMO.  2DO ENTR. A LOS SESENTA (60) DÍAS CALENDARIOS DEL INICIO DEL SERVICIO COMO MÁXIMO.  3ER ENTR. A LOS NOVENTA (90) DÍAS CALENDARIOS DEL INICIO DEL SERVICIO COMO MÁXIMO.   FORMA DE PAGO: SE EFECTUARA EN TRES (03) ARMADAS, DE ACUERDO A LO INDICADO EN EL NUMERAL DOCE (12) DE LOS TERMINOS DE REFERENCIA.   CERTIFICADO SIAF N°: 2878  SECUENCIA SIAF N° : 02  EXP.N°: I-012838-2021/SEDCEN</t>
  </si>
  <si>
    <t>10060007069 PAVON CAYLLAHUA PRUDENCIO WALDEMAR</t>
  </si>
  <si>
    <t>SERVICIO DE ESPECIALIZADO EN GESTIÓN SOCIAL PARA LAS GESTIONES EN LA LIBERACIÓN Y ADQUISICIÓN DE PREDIOS AFECTADOS Y LA IMPLEMENTACIÓN DEL MECANISMO DE RESOLUCIÓN DE QUEJAS (MRQ) EN MARCO DE LAS POLÍTICAS DE SALVAGUARDA DEL BID, DURANTE LA EJECUCIÓN DE LA OBRA: CARRETERA REHABILITACIÓN Y MEJORAMIENTO DE LA CARRETERA LIMA - CANTA - LA VIUDA - UNISH, TRAMO: CANT - HUAYLLAY, MEMORANDUM Nº 5824 -2021-MTC/20.11, CUADRO COMPARATIVO DE COTIZACIONES - SERVICIOS N° 139-2021-MTC/20.2.1.JCUD, MEMORANDUM Nº 2013 -2021-MTC/20.2, INFORME N° 3856 - 2021-MTC/20.4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CIENTO VEINTE (120) DÍAS CALENDARIO COMO MÁXIMO, QUE SE INICIARÁN A PARTIR DEL DÍA SIGUIENTE DE ACEPTADA LA ORDEN DE SERVICIO HASTA LA CONFORMIDAD DE LA ÚLTIMA PRESTACIÓN Y PAGO.   LUGAR Y PRESTACIÓN DEL SERVICIO: POR LAS CARACTERÍSTICAS DEL SERVICIO QUE PRESTARÁ EL CONTRATISTA, ÉSTE SE LLEVARÁ A CABO EN LA CIUDAD DE LIMA, DEBIENDO REALIZAR LAS COORDINACIONES EN LAS OFICINAS DE LA SEDE CENTRAL DE PROVIAS NACIONAL Y DEL MINISTERIO DE TRANSPORTES Y COMUNICACIONES, ASÍ COMO DESPLAZAMIENTOS A LOS DISTRITOS DE CANTA, HUAROS (PROVINCIA CANTA, DEPARTAMENTO LIMA), DISTRITOS DE MARCAPOMACOCHA, SANTA BÁRBARA DE CARHUACAYÁN (PROVINCIA YAULI, DEPARTAMENTO JUNÍN), Y DISTRITO DE HUAYLLAY (PROVINCIA PASCO, DEPARTAMENTO PASCO)..   FORMA DE PAGO: SE EFECTUARA EN CUATRO (04) ARMADAS, DE ACUERDO A LO INDICADO EN EL NUMERAL ONCE (11) DE LOS TRMINOS DE REFERENCIA.   CERTIFICADO SIAF N°: 3576  SECUENCIA SIAF N° : 02  EXP.N°: I-023169-2021/SEDCEN</t>
  </si>
  <si>
    <t>10094034049 BARTUREN BECERRA MANUEL YBERICO</t>
  </si>
  <si>
    <t>SERVICIO ESPECIALIZADO EN PROGRAMACIÓN Y EJECUCIÓN DE PRESUPUESTO, MEMORANDUM N° 007-2021-MTC/20.4, CUADRO COMPARATIVO DE COTIZACIONES - SERVICIOS Nº 018-2021-MTC/20.2.1.MAEG, MEMORANDUM Nº -00160 -2021-MTC/20.2, INFORME N° 089 -2021-MTC/20.4,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CIENTO CINCO (105) DIAS CALENDARIO EL CUAL INICIA AL DIA SIGUIENTE DE LA CONFIRMACION Y RECEPCION DE LA ORDEN DE SERVICIO.   1ER INF. A LOS VEINTE (20) DIAS DEL INICIO DEL SERVICIO  2DO INF. A LOS CINCUENTA (50) DIAS DEL INICIO DEL SERVICIO  3ERO INF. A LOS OCHENTA (80) DIAS DEL INICIO DEL SERVICIO  4TO INF. A LOS CIENTO CINCO (105) DIAS DEL INICIO DEL SERVICIO   FORMA DE PAGO : SE EFECTUARA EN CUATRO (04) ARMADAS DE ACUERDO A LO INDICADO EN EL NUMERAL ONCE (11) DE LOS TERMINOS DE REFERENCIA.   1ER PAGO: SE CANCELARA EL 26% DEL MONTO TOTAL DEL SERVICIO  2DO PAGO: SE CANCELARA EL 26% DEL MONTO TOTAL DEL SERVICIO  3ERO PAGO: SE CANCELARA EL 26% DEL MONTO TOTAL DEL SERVICIO  4TO PAGO: SE CANCELARA EL 22% DEL MONTO TOTAL DEL SERVICIO   CERTIFICADO SIAF N° : 152  SECUENCIA SIAF N° : 02  EXP.N° : I-00535-2021/SEDCEN</t>
  </si>
  <si>
    <t>SERVICIO DE LIMPIEZA Y DELIMITACIÓN EN SECTOR TAMBO REAL DE LA PANAMERICANA NORTE, MEMORANDUM Nº 7930 -2021-MTC/20.11, CUADRO COMPARATIVO DE COTIZACIONES - SERVICIOS N° 197-2021-MTC/20.2.1.VAQC, MEMORANDUM Nº 2725 -2021-MTC/20.2, INFORME N°4850 - 2021-MTC/20.4,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VEINTE (20) DIAS CALENDARIO EL CUAL INICIA APARTIR DE LA CONFIRMACION Y RECEPCION DE LA ORDEN DE SERVICIO.  FORMA DE PAGO : SE EFECTUARA EN UNA (01) ARMADA DE ACUERDO A LO INDICADO EN EL NUMERAL TRECE (13) DE LOS TERMINOS DE REFERENCIA.   CERTIFICADO SIAF N° : 3973  SECUENCIA SIAF N° : 2  EXP.N° : I-029482-2021/SEDCEN</t>
  </si>
  <si>
    <t>SERVICIO ESPECIALIZADO EN HIDROLOGIA E HIDRAULICA, PARA LA FORMULACION DE PRESTACIONES ADICIONALES EN LA OBRA: "MEJORAMIENTO DE LA CARRETERA MOQUEGUA - OMATE - AREQUIPA, TRAMO KM. 35+000 AL KM. 153+340., MEMORÁNDUM Nº 85 -2020-MTC/20.12, CUADRO COMPARATIVO DE COTIZACIONES - SERVICIOS N° 017-2021-MTC/20.2.1.ODSC, MEMORANDUM Nº -00238 -2021-MTC/20.2, MEMORÁNDUM N° 159 -2021-MTC/20.12, INFORME N° 760-2021-MTC/20.4,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NOVENTA (90) DÍAS CALENDARIOS COMO MÁXIMO, CONTADOS A PARTIR DEL DÍA SIGUIENTE DE CONFIRMADA LA RECEPCIÓN DE LA ORDEN DE SERVICIO.   1ER ENT. COMO MÁXIMO A LOS TREINTA (30) DÍAS CALENDARIO DE INICIADO EL SERVICIO.  2DO ENT. COMO MÁXIMO A LOS SESENTA (60) DÍAS CALENDARIO DE INICIADO EL SERVICIO.  3ER ENT. COMO MÁXIMO A LOS NOVENTA (90) DÍAS CALENDARIO DE INICIADO EL SERVICIO.   FORMA DE PAGO: SE EFECTUARA EN TRES (03) ARMADAS IGUALES DE ACUERDO A LO INDICADO EN EL NUMERAL ONCE (11) DE LOS TERMINOS DE REFERENCIA.   CERTIFICADO SIAF N°: 1135  SECUENCIA SIAF N° : 02  EXP.N°: I-001591-2021/SEDCEN</t>
  </si>
  <si>
    <t>10044372539 BARRIENTOS ALVARADO JOSE DONALDO</t>
  </si>
  <si>
    <t>SERVICIO DE LEGALIZACIÓN DE DOCUMENTOS Y ACTOS NOTARIALES A REALIZARSE CON LOS AFECTADOS POR EL DERECHO DE VÍA DE LOS SUBTRAMOS EVITAMIENTO VIRÚ, INTERCAMBIO VIAL SALAVERRY Y OBRAS DE DESEMPATE DEL PROYECTO: RED VIAL N° 04 TRAMO PATIVILCA - SANTA - TRUJILLO Y PUERTO SALAVERRY - EMPALME PN1N", MEMORÁNDUM N° 897-2021-MTC/20.11, CUADRO COMPARATIVO DE COTIZACIONES - SERVICIOS N° 047-2021-MTC/20.2.1.MAEG, MEMORANDUM Nº -00579-2021-MTC/20.2, INFORME N° 1243 -2021-MTC/20.4,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PLAZO MÁXIMO DE EJECUCIÓN SESENTA (60) DÍAS CALENDARIO O HASTA COMPLETAR LA LEGALIZACIÓN DE CONTENIDO DE NOVENTA (90) FORMULARIOS O CONTRATOS, TOMA DE BIOMÉTRICO DE LA TOTALIDAD DE LOS AFECTADOS DE LOS DOCUMENTOS REQUERIDOS DE PROVIAS NACIONAL, SIN SUPERAR EL MONTO CONTRATADO, CONTABILIZADOS A PARTIR DE LA CONFORMIDAD DE RECEPCIÓN DE LA ORDEN DE SERVICIO.   FORMA DE PAGO: SE EFECTUARA DE ACUERDO A LO INDICADO EN EL NUMERAL ONCE (11) DE LOS TERMINOS DE REFERENCIA.  CERTIFICADO SIAF N°: 1701  SECUENCIA SIAF N° : 02  EXP.N°: I-004616-2021/SEDCEN</t>
  </si>
  <si>
    <t>SERVICIOPARA LA EJECUCION DE SUSCRIPCION Y LEGALIZACION DE NOVENTA (90) FORMULARIOS REGISTRALES A TODO COSTO  REFERENCIA: MEMORANDUM N° 11088-2021-MTC/20.11, MEMORANDUM N° 4035-2021-MTC/20.2, INFORME N° 6528-2021-MTC/20.4, CUADRO COMPARATIVO DE COTIZACIONES DE BIENES Y SERVICIOS N° 039-2021-MTC/20.2.1 JMR, CERT DE CREDITO PPTAL, SEGUN LOS TERMINOS DE REFERENCIAS.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SEGÚN LO INDICADO EN EL NUMERAL 7 DE LOS TERMINOS DE REFERENCIA  FORMA DE PAGO: SE EFECTUARA EN UNA (1) ARMADA DE ACUERDO A LO INDICADO EN EL NUMERAL 11 DE LOS TERMINOS DE REFERENCIA.  CERTIFICADO SIAF N° 4716  SECUENCIA SIAF 2  EXP. N° I-042909-2021/SEDCEN</t>
  </si>
  <si>
    <t>10107515955 CASTILLO LAZARO JUDITH NOEMI</t>
  </si>
  <si>
    <t>SERVICIO DE GESTIÓN DE MANTENIMIENTOS PERIÓDICOS EN EL MARCO DEL DECRETO DE URGENCIA N° 070-2020 – ZONA SUR., CUADRO COMPARATIVO DE COTIZACIONES - SERVICIOS N°015-2021-MTC/20.2.1 WMG, MEMORÁNDUM Nº 024-2021-MTC/20.13.1, MEMORANDUM Nº -00223-2021-MTC/20.2, INFORME N° 655-2021-MTC/20.4,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CIENTO TREINTA (130) DIAS CALENDARIO EL CUAL INICIA AL DIA SIGUIENTE DE LA CONFIRMACION Y RECEPCION DE LA ORDEN DE SERVICIO.   FORMA DE PAGO : SEGUN DE ACUERDO A LO INDICADO EN EL NUMERAL ONCE (11) DE LOS TERMINOS DE REFERENCIA.   CERTIFICADO SIAF N° : 997  SECUENCIA SIAF N° : 2  EXP.N° : I-0648-2021/SEDCEN</t>
  </si>
  <si>
    <t>10471056575 CALDERON COPA TATIANA MILAGROS</t>
  </si>
  <si>
    <t>CONTRATACIÓN DEL SERVICIO DE COORDINACIÓN Y GESTIÓN DE SERVICIOS DE MANTENIMIENTO PERIÓDICO QUE EJECUTAN LAS UNIDADES ZONALES EN EL MARCO DEL DECRETO DE URGENCIA N° 070-2020 - ZONA SUR., MEMORANDUM N° 3415 - 2021 - MTC/20.13.1, CUADRO COMPARATIVO DE COTIZACIONES - SERVICIOS N° 163-2021-MTC/20.2.1.DFR, MEMORANDUM Nº - 1933 -2021-MTC/20.2, INFORME N° 3611 - 2021-MTC/20.4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EJECUCIÓN DEL SERVICIO SERÁ DE CIENTO TREINTA (130) DÍAS CALENDARIOS COMO MÁXIMO, CONTADOS A PARTIR DEL DÍA SIGUIENTE DE RECEPCIONADA LA ORDEN DE SERVICIO.   1ER ENTREGABLE A LOS 30 DÍAS COMO MÁXIMO DE INICIADO EL SERVICIO.  2DO ENTREGABLE A LOS 60 DÍAS COMO MÁXIMO DE INICIADO EL SERVICIO.  3ER ENTREGABLE A LOS 90 DÍAS COMO MÁXIMO DE INICIADO EL SERVICIO.  4TO ENTREGABLE A LOS 120 DÍAS COMO MÁXIMO DE INICIADO EL SERVICIO.  5TO ENTREGABLE A LOS 130 DÍAS COMO MÁXIMO DE INICIADO EL SERVICIO.   FORMA DE PAGO: SE EFECTUARA EN CINCO (05) ARMADAS, DE ACUERDO A LO INDICADO EN EL NUMERAL ONCE (11) DE LOS TERMINOS DE REFERENCIA.   CERTIFICADO SIAF N°: 3408  SECUENCIA SIAF N° : 02  EXP.N°: I-022824-2021/SEDCEN</t>
  </si>
  <si>
    <t>CONTRATACIÓN DEL SERVICIO ESPECIALIZADO EN ESTRUCTURAS, PUENTES Y OBRAS DE ARTE - BIM, PARA APOYO EN EL PROYECTO REHABILITACIÓN Y MEJORAMIENTO DE LA CARRETERA PALLASCA - MOLLEPATA - SANTIAGO DE CHUCO - EMPALME RUTA 10, TRAMO: SANTIAGO DE CHUCO -CACHICADAN-MOLLEPATA, MEMORANDUM N° 085 -2021-MTC/20.9, CUADRO COMPARATIVO DE COTIZACIONES - SERVICIOS N° 16-2021-MTC/20.2.1.MAEG, MEMORANDUM Nº -00137-2021-MTC/20.2, INFORME N° 563-2021-MTC/20.4,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NOVENTA (90) DÍAS CALENDARIOS COMO MÁXIMO, CONTADOS A PARTIR DEL DÍA SIGUIENTE DE CONFIRMADA LA RECEPCIÓN DE LA ORDEN DE SERVICIO HASTA LA CONFORMIDAD DE LA PRESTACIÓN Y PAGO.   1ER ENTREGABLE A LOS 30 DÍAS COMO MÁXIMO DE INICIADO EL SERVICIO.  2DO ENTREGABLE A LOS 60 DÍAS COMO MÁXIMO DE INICIADO EL SERVICIO.  3ER ENTREGABLE A LOS 90 DÍAS COMO MÁXIMO DE INICIADO EL SERVICIO.   FORMA DE PAGO: SE EFECTUARA EN TRES (03) ARMADAS DE ACUERDO A LO INDICADO EN EL NUMERAL ONCE (11) DE LOS TERMINOS DE REFERENCIA.  CERTIFICADO SIAF N°: 910  SECUENCIA SIAF N° : 02  EXP.N°: I-000751-2021/SEDCEN</t>
  </si>
  <si>
    <t>CONTRATACIÓN DEL SERVICIO ESPECIALIZADO EN TRAZO TOPOGRÁFICO, DISEÑO GEOMÉTRICO VIAL Y EVALUACIÓN DE ESTRUCTURAS, PARA APOYO EN EL PROYECTO REHABILITACIÓN Y MEJORAMIENTO DE LA CARRETERA PALLASCA - MOLLEPATA - SANTIAGO DE CHUCO - EMPALME RUTA 10, TRAMO: SANTIAGO DE CHUCO - CACHICADAN - MOLLEPATA, A CARGO DE LA DIRECCIÓN DE OBRAS, MEMORANDUM Nº 093 -2021-MTC/20.9, CUADRO COMPARATIVO DE COTIZACIONES - SERVICIOS N° 024-2021-MTC/20.2.1.MAEG, MEMORANDUM Nº-00175 -2021-MTC/20.2, INFORME N° 568-2021-MTC/20.4,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NOVENTA (90) DÍAS CALENDARIOS COMO MÁXIMO, CONTADOS A PARTIR DEL DÍA SIGUIENTE DE CONFIRMADA LA RECEPCIÓN DE LA ORDEN DE SERVICIO HASTA LA CONFORMIDAD DE LA PRESTACIÓN Y PAGO.   1ER ENTREGABLE A LOS 30 DÍAS COMO MÁXIMO DE INICIADO EL SERVICIO.  2DO ENTREGABLE A LOS 60 DÍAS COMO MÁXIMO DE INICIADO EL SERVICIO.  3ER ENTREGABLE A LOS 90 DÍAS COMO MÁXIMO DE INICIADO EL SERVICIO.   FORMA DE PAGO: SE EFECTUARA EN TRES (03) ARMADAS DE ACUERDO A LO INDICADO EN EL NUMERAL ONCE (11) DE LOS TERMINOS DE REFERENCIA.  CERTIFICADO SIAF N°: 915  SECUENCIA SIAF N° : 02  EXP.N°: I-000785-2021/SEDCEN</t>
  </si>
  <si>
    <t>CONTRATACIÓN DEL SERVICIO ESPECIALIZADO EN COSTOS Y PRESUPUESTO Y METRADOS - BIM, PARA APOYO EN EL PROYECTO REHABILITACIÓN Y MEJORAMIENTO DE LA CARRETERA PALLASCA - MOLLEPATA - SANTIAGO DE CHUCO - EMPALME RUTA 10, TRAMO: SANTIAGO DE CHUCO -CACHICADAN-MOLLEPATA, MEMORANDUM Nº 086 -2021-MTC/20.9, CUADRO COMPARATIVO DE COTIZACIONES - SERVICIOS N° 12-2021-MTC/20.2.1.DFR, MEMORANDUM Nº -00178 -2021-MTC/20.2, INFORME N° 567-2021-MTC/20.4,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NOVENTA (90) DÍAS CALENDARIOS COMO MÁXIMO, CONTADOS A PARTIR DEL DÍA SIGUIENTE DE CONFIRMADA LA RECEPCIÓN DE LA ORDEN DE SERVICIO HASTA LA CONFORMIDAD DE LA PRESTACIÓN Y PAGO.   1ER ENTREGABLE A LOS 30 DÍAS COMO MÁXIMO DE INICIADO EL SERVICIO.  2DO ENTREGABLE A LOS 60 DÍAS COMO MÁXIMO DE INICIADO EL SERVICIO.  3ER ENTREGABLE A LOS 90 DÍAS COMO MÁXIMO DE INICIADO EL SERVICIO.   FORMA DE PAGO: SE EFECTUARA EN TRES (03) ARMADAS DE ACUERDO A LO INDICADO EN EL NUMERAL ONCE (11) DE LOS TERMINOS DE REFERENCIA.   CERTIFICADO SIAF N°: 914  SECUENCIA SIAF N° : 02  EXP.N°: I-000752-2021/SEDCEN</t>
  </si>
  <si>
    <t>10404219206 BALBIN LAZO WIDMAR</t>
  </si>
  <si>
    <t>CONTRATACIÓN DEL SERVICIO ESPECIALIZADO EN INGENIERÍA DE COSTOS - BIM, PARA APOYO EN EL PROYECTO REHABILITACIÓN Y MEJORAMIENTO DE LA CARRETERA PALLASCA - MOLLEPATA - SANTIAGO DE CHUCO - EMPALME RUTA 10, TRAMO: SANTIAGO DE CHUCO-CACHICADAN-MOLLEPATA, INFORME N° 004-2021-MTC/JRH, INFORME N° 005-2021-MTC/JRH, MEMORANDUM Nº - 1478 -2021-MTC/20.2, INFORME Nº 143-2021-MTC/20.9-GJZA, MEMORANDUM Nº 2524-2021-MTC/20.9, CUADRO COMPARATIVO DE COTIZACIONES - SERVICIOS N° 079-2021-MTC/20.2.1.WMG, MEMORANDUM N° 2946-2021-MTC/20.9, INFORME N° 3163 -2021-MTC/20.4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EJECUCIÓN DEL SERVICIO SERÁ SETENTA Y CINCO (75) DÍAS CALENDARIOS COMO MÁXIMO, CONTADOS A PARTIR DEL DÍA SIGUIENTE DE CONFIRMADA LA RECEPCIÓN DE LA ORDEN DE SERVICIO HASTA LA CONFORMIDAD DE LA PRESTACIÓN Y PAGO.   1ER ENTREGABLE A LOS 25 DÍAS COMO MÁXIMO DE INICIADO EL SERVICIO.  2DO ENTREGABLE A LOS 50 DÍAS COMO MÁXIMO DE INICIADO EL SERVICIO.  3ER ENTREGABLE A LOS 75 DÍAS COMO MÁXIMO DE INICIADO EL SERVICIO.   FORMA DE PAGO: SE EFECTUARA EN TRES (03) ARMADAS, DE ACUERDO A LO INDICADO EN EL NUMERAL ONCE (11) DE LOS TERMINOS DE REFERENCIA.   CERTIFICADO SIAF N°: 3145  SECUENCIA SIAF N° : 02  EXP.N°: I-017060-2021/SEDCEN</t>
  </si>
  <si>
    <t>CONTRATACIÓN DEL SERVICIO DE ESTUDIO DE SUELOS, CANTERAS Y FUENTES DE AGUA; MEMORÁNDUM Nº 5121 -2021-MTC/20.9; MEMORÁNDUM Nº 1510-2021-MTC/20.5; CUADRO COMPARATIVO DE COTIZACIONES - SERVICIOS N° 210-2021-MTC/20.2.1.JCUD; MEMORANDUM Nº 3014 -2021-MTC/20.2; INFORME N° 5034 -2021-MTC/20.4; CERT DE CREDITO PPTAL; SEGUN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NOVENTA (90) DIAS CALENDARIO EL CUAL INICIA AL DIA SIGUIENTE DE LA CONFIRMACION Y RECEPCION DE LA ORDEN DE SERVICIO.   1ER INF. A LOS TREINTA (30) DÍAS DEL INICIO DEL SERVICIO  2DO INF. A LOS SESENTA (60) DÍAS DEL INICIO DEL SERVICIO  3ERO INF. A LOS NOVENTA (90) DÍAS DEL INICIO DEL SERVICIO   FORMA DE PAGO : SE EFECTUARA EN TRES (03) ARMADAS IGUALES DE ACUERDO A LO INDICADO EN EL NUMERAL ONCE (11) DE LOS TERMINOS DE REFERENCIA.   CERTIFICADO SIAF N° : 4136  SECUENCIA SIAF N° : 2  EXP.N° : I-035193-2021/SEDCEN</t>
  </si>
  <si>
    <t>SERVICIO PARA LA FORMULACIÓN DE PRESUPUESTOS – BIM Y REVISIONDE ANALISIS DE LOS PRECIOS UNITARIOS DE LAS PARTIDAS DE OBRA, MEMORÁNDUM Nº 5119 -2021-MTC/20.9, CUADRO COMPARATIVO DE COTIZACIONES - SERVICIOS N° 0001-2021-MTC/20.2.1 - EOR, MEMORANDUM Nº 3035 -2021-MTC/20.2, INFORME N°5043 -2021-MTC/20.4, CERT DE CREDITO PPTAL,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NOVENTA (90) DIAS CALENDARIO EL CUAL INICIA AL DIA SIGUIENTE DE LA CONFIRMACION Y RECEPCION DE LA ORDEN DE SERVICIO.   1ER INF. A LOS TREINTA (30) DÍAS DEL INICIO DEL SERVICIO  2DO INF. A LOS SESENTA (60) DÍAS DEL INICIO DEL SERVICIO  3ERO INF. A LOS NOVENTA (90) DÍAS DEL INICIO DEL SERVICIO   FORMA DE PAGO : SE EFECTUARA EN TRES (03) ARMADAS IGUALES DE ACUERDO A LO INDICADO EN EL NUMERAL ONCE (11) DE LOS TERMINOS DE REFERENCIA.   CERTIFICADO SIAF N° : 4137  SECUENCIA SIAF N° : 2  EXP.N° : I-035186-2021/SEDCEN</t>
  </si>
  <si>
    <t>SERVICIO EN DISEÑO DE OBRAS GEOTÉCNICAS Y GEOLÓGICAS, MEMORÁNDUM Nº 1511-2021-MTC/20.5, MEMORÁNDUM Nº 5120 -2021-MTC/20.9, CUADRO COMPARATIVO DE COTIZACIONES - SERVICIOS N° 59 -2021-MTC/20.2.1.JMMM, MEMORANDUM Nº 3025 -2021-MTC/20.2, INFORME N° 5030 -2021-MTC/20.4,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NOVENTA (90) DIAS CALENDARIO EL CUAL INICIA AL DIA SIGUIENTE DE LA CONFIRMACION Y RECEPCION DE LA ORDEN DE SERVICIO.   1ER INF. A LOS TREINTA (30) DÍAS DEL INICIO DEL SERVICIO  2DO INF. A LOS SESENTA (60) DÍAS DEL INICIO DEL SERVICIO  3ERO INF. A LOS NOVENTA (90) DÍAS DEL INICIO DEL SERVICIO   FORMA DE PAGO : SE EFECTUARA EN TRES (03) ARMADAS IGUALES DE ACUERDO A LO INDICADO EN EL NUMERAL ONCE (11) DE LOS TERMINOS DE REFERENCIA.   CERTIFICADO SIAF N° : 4130  SECUENCIA SIAF N° : 2  EXP.N° : I-035188-2021/SEDCEN</t>
  </si>
  <si>
    <t>SERVICIO DE IMPLEMENTACIÓN DEL PROYECTO DE EVALUACIÓN ARQUEOLÓGICA DEL CAMINO PREHISPÁNICO CUSCO – LA RAYA PARA LA OBRA: REHABILITACIÓN Y MEJORAMIENTO DE LA CARRETERA PATAHUASI – YAURI - SICUANI. TRAMO: COLPAHUAYCO- LANGUI, KM.20+000- KM 30+000, MEMO Nº 6898-2021-MTC/20.11, CUADRO COMPARATIVO DE COTIZACIONES SERVICIOS N° 167-2021 MTC/20.2.1.JCUD, MEMORANDUM Nº 2377 -2021-MTC/20.2, INFORME N° 4364 -2021-MTC/20.4,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TREINTA (30) DIAS CALENDARIO EL CUAL INICIA AL DIA SIGUIENTE DE LA CONFIRMACION Y RECEPCION DE LA ORDEN DE SERVICIO.   1ER INF. A LOS QUINCE (15) DÍAS DEL INICIO DEL SERVICIO  2DO INF. A LOS TREINTA (30) DÍAS DEL INICIO DEL SERVICIO   FORMA DE PAGO : SE EFECTUARA EN DOS (02) ARMADAS IGUALES DE ACUERDO A LO INDICADO EN EL NUMERAL ONCE (12) DE LOS TERMINOS DE REFERENCIA.   CERTIFICADO SIAF N° : 3834  SECUENCIA SIAF N° : 2  EXP.N° : I-026177-2021/SEDCEN</t>
  </si>
  <si>
    <t>10188237628 MARIN JAVE ROSA NIEVES</t>
  </si>
  <si>
    <t>SERVICIO ESPECIALIZADO PARA LA LIBERACIÓN DE INTERFERENCIAS DE REDES DE SERVICIOS PÚBLICOS PARA LA OBRA: DV. QUILCA - DV. AREQUIPA (REPARTICIÓN) - DV. MATARANI - DV. MOQUEGUA; DV. ILO - TACNA - LA CONCORDIA, MEMORANDUM Nº 693 -2021-MTC/20.11, CUADRO COMPARATIVO DE COTIZACIONES - SERVICIOS N° 022-2021-MTC/20.2.1.VAQC, MEMORANDUM Nº -00501 -2021-MTC/20.2, INFORME N° 1104 - 2021-MTC/20.4,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CIENTO VEINTE (120) DÍAS CALENDARIOS COMO MÁXIMO, CONTADOS A PARTIR DEL DÍA SIGUIENTE DE CONFIRMADA LA RECEPCIÓN DE LA ORDEN DE SERVICIO HASTA LA CONFORMIDAD DE PRESTACIÓN DE PAGO.   1ER ENT. A LOS 30 DÍAS CALENDARIO DEL INICIO DEL SERVICIO.  2DO ENT. A LOS 60 DÍAS CALENDARIO DEL INICIO DEL SERVICIO.  3ER ENT. A LOS 90 DÍAS CALENDARIO DEL INICIO DEL SERVICIO.  4TO ENT. A LOS 120 DÍAS CALENDARIO DEL INICIO DEL SERVICIO.  FORMA DE PAGO: SE EFECTUARA EN CUATRO (04) ARMADAS DE ACUERDO A LO INDICADO EN EL NUMERAL ONCE (11) DE LOS TERMINOS DE REFERENCIA.  CERTIFICADO SIAF N°: 1587  SECUENCIA SIAF N° : 02  EXP.N°: I-002896-2021/SEDCEN</t>
  </si>
  <si>
    <t>SERVICIO DE ESPECIALISTA DE TRANSPORTES PARA LA GESTIÓN DE SEGURIDAD VIAL EN LA DIRECCIÓN DE GESTIÓN VIAL, MEMORANDUM N° 181 - 2021-MTC/20.13, CUADRO COMPARATIVO DE COTIZACIONES - SERVICIOS N° 155-2021-MTC/20.2.1.JCUD, MEMORANDUM Nº - 2142 -2021-MTC/20.2, INFORME N° 3851 - 2021-MTC/20.4,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OCHENTA (80) DIAS CALENDARIO EL CUAL INICIA AL DIA SIGUIENTE DE LA CONFIRMACION Y RECEPCION DE LA ORDEN DE SERVICIO.   1ER INF. A LOS VEINTE (20) DÍAS DEL INICIO DEL SERVICIO  2DO INF. A LOS CINCUENTA (50) DÍAS DEL INICIO DEL SERVICIO  3ERO INF. A LOS OCHENTA (80) DÍAS DEL INICIO DEL SERVICIO   FORMA DE PAGO : SE EFECTUARA EN TRES (03) ARMADAS DE ACUERDO A LO INDICADO EN EL NUMERAL ONCE (11) DE LOS TERMINOS DE REFERENCIA.   1ER PAGO: SE CANCELARA EL 33% DEL MONTO TOTAL DEL SERVICIO  2DO PAGO: SE CANCELARA EL 33% DEL MONTO TOTAL DEL SERVICIO  3ERO PAGO: SE CANCELARA EL 34% DEL MONTO TOTAL DEL SERVICIO   CERTIFICADO SIAF N° : 3561  SECUENCIA SIAF N° : 2  EXP.N° : I-025023-2021/SEDCEN</t>
  </si>
  <si>
    <t>10440711010 MONTALVO CAVALCANTI EDWIN YHONPIERRE</t>
  </si>
  <si>
    <t>SERVICIO DE ALQUILER DE CAMIONETA PARA EL TRASLADO DE PERSONAL EN LA OBRA: CONSTRUCCION DE LA CARRETERA CALEMAR – ABRA EL NARANJILLO, MEMORÁNDUM N° 029 -2021-MTC/20.9, CUADRO COMPARATIVO DE COTIZACIONES - SERVICIOS N°0016-2021-MTC/20.2.1 DFR, MEMORANDUM Nº -00180 -2021-MTC/20.2, INFORME N° 200 - 2021-MTC/20.4,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NOVENTA (90) DIAS CALENDARIO EL CUAL INICIA AL DIA SIGUIENTE DE LA CONFIRMACION Y RECEPCION DE LA ORDEN DE SERVICIO SEGUN INDICA EL NUMERAL 7 DE LOS TDR.   1ER INF. A LOS TREINTA (30) DIAS DEL INICIO DEL SERVICIO  2DO INF. A LOS SESENTA (60) DIAS DEL INICIO DEL SERVICIO  3ERO INF. A LOS NOVENTA (90) DIAS DEL INICIO DEL SERVICIO   FORMA DE PAGO : SE EFECTUARA EN TRES (03) ARMADAS DE ACUERDO A LO INDICADO EN EL NUMERAL ONCE (11) DE LOS TERMINOS DE REFERENCIA.   CERTIFICADO SIAF N° : 314  SECUENCIA SIAF N° : 02  EXP.N° : I-0318-2021/SEDCEN</t>
  </si>
  <si>
    <t>20601005396 MAQUINARIAS Y CONSTRUCCIONES GROUP S.A.C</t>
  </si>
  <si>
    <t>CONTRATACIÓN DEL SERVICIO DE CONSULTORÍA PARA EL LEVANTAMIENTO DE INFORMACIÓN QUE PERMITA LA ELABORACIÓN DE TÉRMINOS DE REFERENCIA PARA LA REPARACIÓN DEL PUENTE COVIRIALI, UBICADO EN EL KM 204+200 DE LA CARRETERA EMP. PE3S (CONCEPCIÓN) - COMAS - SATIPO, RUTA NACIONAL PE-24A, REGIÓN JUNÍN, MEMORANDUM N° 451 -2021-MTC/20.10, CUADRO COMPARATIVO DE COTIZACIONES - SERVICIOS N° 050-2021-MTC/20.2.1.WMG, MEMORANDUM Nº - 1150 -2021-MTC/20.2, INFORME N° 2193 - 2021-MTC/20.4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EL PLAZO DE EJECUCIÓN DEL SERVICIO NO EXCEDERÁ DE VEINTE (20) DÍAS CALENDARIOS, CONTADOS A PARTIR DEL DÍA SIGUIENTE DE CONFIRMADA LA RECEPCIÓN DE LA ORDEN DE SERVICIO HASTA LA CONFORMIDAD DE PRESTACIÓN Y PAGO.   FORMA DE PAGO: SE EFECTUARA EN UNA (01) ARMADA DE ACUERDO A LO INDICADO EN EL NUMERAL QUINCE (15) DE LOS TERMINOS DE REFERENCIA.   CERTIFICADO SIAF N°: 2555  SECUENCIA SIAF N° : 02  EXP.N°: I-011238-2021/SEDCEN</t>
  </si>
  <si>
    <t>20522757412 EJECUTORES TITO CONSULTORES ASOCIADOS - ETCONSA S.A.C</t>
  </si>
  <si>
    <t>CONTRATACIÓN DEL SERVICIO DE MANTENIMIENTO CORRECTIVO PARA UNIDADES VEHICULARES DEL POOL DE CHOFERES DE LA SEDE CENTRAL DE PROVIAS NACIONAL, MEMORÁNDUM Nº 2019 - 2021-MTC/20.2.1, CUADRO COMPARATIVO DE COTIZACIONES - SERVICIOS N° 135-2021-MTC/20.2.1.JCUD, MEMORANDUM Nº - 1897 -2021-MTC/20.2, INFORME N° 3578 -2021-MTC/20.4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EJECUCIÓN DEL SERVICIO SERÁ POR TREINTA (30) DÍAS CALENDARIOS. EL MISMO QUE INICIARA AL DÍA SIGUIENTE DE NOTIFICADA Y CONFIRMADA LA RECEPCIÓN DE LA ORDEN DE SERVICIO.   GARANTIA MINIMA DEL SERVICIO: EL POSTOR GARANTIZARÁ EL SERVICIO REALIZADO POR UN PERIODO DE SEIS (06) MESES O 10,000 KM LO QUE OCURRA PRIMERO.   FORMA DE PAGO: SE EFECTUARA EN TRES (03) ARMADAS, DE ACUERDO A LO INDICADO EN EL NUMERAL CATORCE (14) DE LOS TERMINOS DE REFERENCIA.   CERTIFICADO SIAF N°: 3403  SECUENCIA SIAF N° : 02  EXP.N°: I-020913-2021/SEDCEN</t>
  </si>
  <si>
    <t>20502616201 AUTOSERVICIOS UNTIVEROS S.A.C.</t>
  </si>
  <si>
    <t>SERVICIO PARA LA EJECUCIÓN DE SUSCRIPCIÓN Y LEGALIZACIÓN DE NOVENTA(90)FORMULARIOS REGISTRALES PARA LA ADQUISICIÓN DE ÁREAS AFECTADAS POR EL DERECHO DE VÍA DE LOS TRAMOS 3, 4 Y EVITAMIENTO CHIMBOTE DE LA PANAMERICANA NORTE – RED VIAL 4, MEMORANDUM Nº 9584 -2021-MTC/20.11, CUADRO COMPARATIVO DE COTIZACIONES - SERVICIOS N° 028-2021-MTC/20.2.1.AKC, MEMORANDUM Nº 3375 -2021-MTC/20.2, MEMORANDUM Nº 1703 -2021-MTC/20.5, INFORME N° 5512 - 2021-MTC/20.4,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SESENTA (60) DIAS CALENDARIO EL CUAL INICIA AL DIA SIGUIENTE DE LA CONFIRMACION Y RECEPCION DE LA ORDEN DE SERVICIO.   1ER INF. A LOS TREINTA (30) DÍAS DEL INICIO DEL SERVICIO  2DO INF. A LOS SESENTA (60) DÍAS DEL INICIO DEL SERVICIO   FORMA DE PAGO : SE EFECTUARA EN DOS (02) ARMADAS DE ACUERDO A LO INDICADO EN EL NUMERAL ONCE (11) DE LOS TERMINOS DE REFERENCIA.   CERTIFICADO SIAF N° : 4351  SECUENCIA SIAF N° : 2  EXP.N° : I-036720-2021/SEDCEN</t>
  </si>
  <si>
    <t>SERVICIO DE ESPECIALIZADO EN MATERIA LEGAL Y REVISION DE LOS DOCUMENTOS A SER SUSCRITOS POR LA OFICINA DE ADMINISTRACION, MEMORANDUM Nº 1985-2021-MTC/20.5, CUADRO COMPARATIVO DE COTIZACIONES - SERVICIOS N°0021-2021-MTC/20.2.1 - EOR, MEMORANDUM Nº 3594 -2021-MTC/20.2, MEMORANDUM N° 3479-2021-MTC/20.2, MEMORANDUM Nº 3594 -2021-MTC/20.2, INFORME N° 5711 - 2021-MTC/20.4,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SETENTA Y CINCO (75) DIAS CALENDARIO, CONTABILIZADOS A PARTIR DEL DÍA SIGUIENTE DE LA CONFIRMACIÓN DE LA RECEPCIÓN DE LA ORDEN DE SERVICIO HASTA LA CONFORMIDAD DE LA ÚLTIMA PRESTACIÓN Y PAGO.   1ER INF. COMO MÁXIMO A LOS 25 DÍAS CALENDARIO DE  INICIADO EL SERVICIO COMO MÁXIMO  2DO INF. COMO MÁXIMO A LOS 50 DÍAS CALENDARIO DE  INICIADO EL SERVICIO COMO MÁXIMO  3ERO INF. COMO MÁXIMO A LOS 75 DÍAS CALENDARIO DE  INICIADO EL SERVICIO, COMO MÁXIMO   FORMA DE PAGO : SE EFECTUARA EN TRES (03) ARMADAS DE ACUERDO A LO INDICADO EN EL NUMERAL ONCE (11) DE LOS TERMINOS DE REFERENCIA.   CERTIFICADO SIAF N° : 4439  SECUENCIA SIAF N° : 2  EXP.N° : I-0041690-2021/SEDCEN</t>
  </si>
  <si>
    <t>10722014079 CORDOVA VILLEGAS WITHVEL NICKOLAS</t>
  </si>
  <si>
    <t>SERVICIO DE ESPECIALIZADO EN MATERIA CONTABLE Y DE TESORERIA DE LOS DOCUMENTOS A SER SUSCRITOS POR LA OFICINA DE ADMINISTRACION, MEMORANDUM Nº 1985-2021-MTC/20.5, CUADRO COMPARATIVO DE COTIZACIONES - SERVICIOS N°0022-2021-MTC/20.2.1 - EOR, MEMORANDUM Nº 1985-2021-MTC/20.5, MEMORANDUM Nº 3543 -2021-MTC/20.2, INFORME N° 5718 -2021-MTC/20.4,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SETENTA Y CINCO (75) DIAS CALENDARIO CONTABILIZADOS A PARTIR DEL DÍA SIGUIENTE DE LA CONFIRMACIÓN DE LA RECEPCIÓN DE LA ORDEN DE SERVICIO HASTA LA CONFORMIDAD DE LA ÚLTIMA PRESTACIÓN Y PAGO.   1ER INF. COMO MÁXIMO A LOS 25 DÍAS CALENDARIO DE  INICIADO EL SERVICIO COMO MÁXIMO  2DO INF. COMO MÁXIMO A LOS 50 DÍAS CALENDARIO DE  INICIADO EL SERVICIO COMO MÁXIMO  3ERO INF. COMO MÁXIMO A LOS 75 DÍAS CALENDARIO DE  INICIADO EL SERVICIO, COMO MÁXIMO   FORMA DE PAGO : SE EFECTUARA EN TRES (03) ARMADAS DE ACUERDO A LO INDICADO EN EL NUMERAL ONCE (11) DE LOS TERMINOS DE REFERENCIA.   CERTIFICADO SIAF N° : 4435  SECUENCIA SIAF N° : 2  EXP.N° : I-041676-2021/SEDCEN</t>
  </si>
  <si>
    <t>10079700482 ALARCON CARREÑO NIDIA ANGELICA</t>
  </si>
  <si>
    <t>MANTENIMIENTO CORRECTIVO DE LAS UNIDADES, DE PLACAS:  EGS-490, EGS-495, EGS-477, EGJ-372, EGN-192, EGX-727   "SERVICIO DE MANTENIMIENTO CORRECTIVO PARA UNIDADES VEHICULARES DEL POOL DE CHOFERES DE LA SEDE CENTRAL DE PROVIAS NACIONAL ", MEMORANDUM 4034-2021-MTC/20.2.1, INFORME N°729-2021-MTC/20.2.1.6, CUADRO COMPARATIVO DE COTIZACIONES - SERVICIOS N° 026-2021-MTC/20.2.1 JMR, CERT DE CREDITO PPTAL, SEGUN LOS TERMINOS DE REFERENCIAS.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TREINTA (30) DIAS CALENDARIO, EL MISMO QUE INICIARA AL DIA SIGUIENTE DE NOTIFICADA Y CONFIRMADA LA ORDEN DE SERVICIO.  FORMA DE PAGO: SE EFECTUARA EN UNA (01) ARMADA DE ACUERDO A LO INDICADO EN EL NUMERAL DOCE (12) DE LOS TERMINOS DE REFERENCIA.  CERTIFICADO SIAF N°: 4654  SECUENCIA SIAF N° : 2 EXP.N°: I-035133-2021</t>
  </si>
  <si>
    <t>20600558871 JAPA Y WAGGNER SOLUCIONES SOCIEDAD COMERCIAL DE RESPONSABILIDAD LIMITADA</t>
  </si>
  <si>
    <t>CONTRATACIÓN DEL SERVICIO DE ALQUILER DE CAMIONETA PARA EL TRASLADO DE PERSONAL TÉCNICO EN LA OBRA: REHABILITACIÓN Y MEJORAMIENTO DE LA CARRETERA OYON-AMBO, TRAMO II: DESVIÓ CERRO DE PASCO (KM. 181+000) - DV. CHACAYAN (KM. 230+000), MEMORÁNDUM N° 3815 -2021-MTC/20.9, CUADRO COMPARATIVO DE COTIZACIONES - SERVICIOS N° 179-2021-MTC/20.2.1.DFR, MEMORANDUM Nº 2264 -2021-MTC/20.2, INFORME N° 4136 -2021-MTC/20.4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EJECUCIÓN DEL SERVICIO SERÁ DE 90 DÍAS CALENDARIOS. EL SERVICIO DE ALQUILER DE CAMIONETA SERÁ DE LUNES A SÁBADO Y DURANTE 80 DÍAS EFECTIVOS APROXIMADOS DE TRABAJO, EL PLAZO SE INICIA AL DÍA SIGUIENTE DE RECEPCIONADA LA ORDEN DE SERVICIO.   1ER ENTRE. COMO MÁXIMO A LOS TREINTA (30) DÍAS CALENDARIO DE INICIADO EL SERVICIO.  2DO ENTRE. COMO MÁXIMO A LOS SESENTA (60) DÍAS CALENDARIO DE INICIADO EL SERVICIO.  3ER ENTRE. COMO MÁXIMO A LOS NOVENTA (90) DÍAS CALENDARIO DE INICIADO EL SERVICIO.   FORMA DE PAGO: SE EFECTUARA EN TRES (03) ARMADAS, DE ACUERDO A LO INDICADO EN EL NUMERAL ONCE (11) DE LOS TRMINOS DE REFERENCIA.   CERTIFICADO SIAF N°: 3692  SECUENCIA SIAF N° : 02  EXP.N°: I-026255-2021/SEDCEN</t>
  </si>
  <si>
    <t>20388091640 SKAT SERVICIOS 21 SCRL</t>
  </si>
  <si>
    <t>SERVICIO PARA LA ELABORACIÓN DE OCHENTA Y SIETE (87), INFORMES TÉCNICOS DE TASACIÓN DE LOS INMUEBLES AFECTADOS POR EL DERECHO DE VÍA DE LA OBRA: CONSTRUCCIÓN DE LA CARRETERA CALEMAR - ABRA EL NARANJILLO, GRUPO 2: KM. 36+501 AL KM. 43+500 UBICADOS EN EL DISTRITO DE BAMBAMARCA, PROVINCIA DE BOLÍVAR Y DEPARTAMENTO DE LA LIBERTAD, MEMORANDUM Nº 4450 -2021-MTC/20.11, CUADRO COMPARATIVO DE COTIZACIONES - SERVICIOS N° 110-2021-MTC/20.2.1.VAQC, MEMORANDUM Nº - 1584 -2021-MTC/20.2, INFORME N° 3148 -2021-MTC/20.4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TIEMPO DE EJECUCIÓN DEL SERVICIO ES DE QUINCE (15) DÍAS CALENDARIOS O HASTA COMPLETAR LA SUSCRIPCIÓN DE OCHENTA Y SIETE (87) INFORMES TÉCNICOS DE TASACIÓN, CONTABILIZADOS DESDE EL DÍA SIGUIENTE DE NOTIFICADA LA ORDEN DE SERVICIO HASTA LA CONFORMIDAD DE LA ÚLTIMA PRESTACIÓN Y PAGO.   FORMA DE PAGO: SE EFECTUARA EN DOS (02) ARMADAS, DE ACUERDO A LO INDICADO EN EL NUMERAL TRECE (13) DE LOS TERMINOS DE REFERENCIA.   CERTIFICADO SIAF N°: 3114  SECUENCIA SIAF N° : 02  EXP.N°: I-009975-2021/SEDCEN</t>
  </si>
  <si>
    <t>10324065241 CHOMBA IZAGUIRRE SANTA MARÍA JULIO</t>
  </si>
  <si>
    <t>SERVICIO A TODO COSTO DE INSTALACIÓN DE OFICINAS DE VIDRIO TEMPLADO PARA LOS AMBIENTES DE LA OFICINA DE PLANEAMIENTO Y PRESUPUESTO DE PROVIAS NACIONAL, MEMORÁNDUM N° 2932 -2021-MTC/20.2.1, CUADRO COMPARATIVO DE COTIZACIONES - SERVICIOS N° 193-2021-MTC/20.2.1.JCUD, MEMORANDUM Nº 2701 -2021-MTC/20.2, INFORME N° 4620 - 2021-MTC/20.4,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VEINTICINCO(25) DIAS CALENDARIO CONTABILIZADOS A PARTIR DEL DÍA SIGUIENTE DE APROBADAS LAS SIGUIENTES CONDICIONES:  CONFIRMACIÓN, POR PARTE DEL PROVEEDOR, DE LA RECEPCIÓN DE LA ORDEN DE SERVICIO.  GENERACIÓN DE CONSTANCIAS SINTOMATOLÓGICAS PARA EL PERSONAL DEL PROVEEDOR, TRAS LA PRESENTACIÓN Y APROBACIÓN DEL PLAN COVID-19 DEL PROVEEDOR, RESULTADOS NEGATIVOS DE PRUEBA ANTÍGENA Y/O MOLECULAR (CON VIGENCIA NO MAYOR A 72HRS) Y SCTR VIGENTE (SALUD &amp; PENSIÓN).  CONFIRMACIÓN DE INICIO DE ACTIVIDADES, VÍA CORREO ELECTRÓNICO U ACTA DE INICIO, EMITIDO POR LA COORDINACIÓN DE SERVICIOS DE LOGÍSTICA DE PROVIAS NACIONAL.   FORMA DE PAGO : SE EFECTUARA EN UNA (01) ARMADA DE ACUERDO A LO INDICADO EN EL NUMERAL DOCE (12) DE LOS TERMINOS DE REFERENCIA.   CERTIFICADO SIAF N° : 3957  SECUENCIA SIAF N° : 2  EXP.N° : I-019942-2021/SEDCEN</t>
  </si>
  <si>
    <t>SERVICIO DE INGENIERIA PARA LA GESTION, REVISIÓN Y ELABORACION DE PROYECTOS DE CONSERVACIÓN Y/O MEJORAMIENTO VIAL EN LA ESPECIALIDAD DE GEOLOGÍA, SUELOS Y PAVIMENTOS PARA LA SUBDIRECCIÓN DE CONSERVACIÓN, MEMORANDUM Nº 121 -2021-MTC/20.13, CUADRO COMPARATIVO DE COTIZACIONES - SERVICIOS N° 072-2021-MTC/20.2.1.WMG, MEMORANDUM Nº - 1420 -2021-MTC/20.2, INFORME N° 2750 -2021-MTC/20.4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EJECUCIÓN DEL SERVICIO SERÁ DE OCHENTA (80) DÍAS CALENDARIOS, EL CUAL INICIARÁ AL DÍA SIGUIENTE DE LA CONFIRMACIÓN DE LA RECEPCIÓN LA ORDEN DE SERVICIO..   1ER ENTR. A LOS 20 DÍAS COMO MÁXIMO DE INICIADO EL SERVICIO.  2DO ENTR. A LOS 50 DÍAS COMO MÁXIMO DE INICIADO EL SERVICIO.  3ER ENTR. A LOS 80 DÍAS COMO MÁXIMO DE INICIADO EL SERVICIO.   FORMA DE PAGO: SE EFECTUARA EN TRES (03) ARMADAS, DE ACUERDO A LO INDICADO EN EL NUMERAL ONCE (11) DE LOS TERMINOS DE REFERENCIA.   CERTIFICADO SIAF N°: 2882  SECUENCIA SIAF N° : 03  EXP.N°: I-015875-2021/SEDCEN</t>
  </si>
  <si>
    <t>SERVICIO DE CONTROL Y CLASIFICACION DOCUMENTARIA DEL AREA TECNICA CATASTRAL DE LA DIRECCION DE DERECHO DE VIA, MEMORANDUM N° 0290 -2021-MTC/20.11, CUADRO COMPARATIVO DE COTIZACIONES - SERVICIOS N° 043-2021-MTC/20.2.1.JMMM, MEMORANDUM Nº-00381 -2021-MTC/20.2, INFORME N° 822-2021-MTC/20.4,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CIENTO SETENTA DÍAS (170 DÍAS) CALENDARIOS COMO MÁXIMO, CONTADOS A PARTIR DEL DÍA SIGUIENTE DE CONFIRMADA LA RECEPCIÓN DE LA ORDEN DE SERVICIO HASTA LA CONFORMIDAD DE PRESTACIÓN DE PAGO.   1ER ENT. A MÁS TARDAR A LOS 20 DÍAS CALENDARIO DEL INICIO DEL SERVICIO.  2DO ENT. A LOS 50 DÍAS CALENDARIO DEL INICIO DEL SERVICIO.  3ER ENT. A LOS 80 DÍAS CALENDARIO DEL INICIO DEL SERVICIO.  4TO ENT. A LOS 110 DÍAS CALENDARIO DEL INICIO DEL SERVICIO.  5TO ENT. A LOS 140 DÍAS CALENDARIO DEL INICIO DEL SERVICIO.  6TO ENT. A LOS 170 DÍAS CALENDARIO DEL INICIO DEL SERVICIO.    FORMA DE PAGO: SE EFECTUARA EN SEIS (06) ARMADAS DE ACUERDO A LO INDICADO EN EL NUMERAL DOCE (12) DE LOS TERMINOS DE REFERENCIA.   CERTIFICADO SIAF N°: 1288  SECUENCIA SIAF N° : 02  EXP.N°: I-000367-2021/SEDCEN</t>
  </si>
  <si>
    <t>SERVICIO DE ALQUILER DE CAMIONETA PARA EL TRASLADO DEL PERSONAL TECNICO EN LA OBRA: REHABILITACIÓN Y MEJORAMIENTO DE LA  CARRETERA CAMANÁ – DV. QUILCA – MATARANI – ILO – TACNA, TRAMO: PUNTA DE BOMBÓN – FUNDICIÓN Y CIUDAD DE JARDÍN ILO, MEMORANDUM Nº 7576-2021- MTC/20.11, CUADRO COMPARATIVO DE COTIZACIONES - SERVICIOS N° 038-2021-MTC/20.2.1.FRM, INFORME Nº 265-2020-MTC/20.11.2/ENRZ, MEMORANDUM Nº 2601 -2021-MTC/20.2, INFORME N° 4582 -2021-MTC/20.4, CERT DE CREDITO PPTAL.SEGUN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CINETO VEINTE (120) DIAS CALENDARIO EL CUAL INICIA AL DIA SIGUIENTE DE LA CONFIRMACION Y RECEPCION DE LA ORDEN DE SERVICIO.   1ER INF. A LOS TREINTA (30) DÍAS DEL INICIO DEL SERVICIO  2DO INF. A LOS SESENTA (60) DÍAS DEL INICIO DEL SERVICIO  3ERO INF. A LOS NOVENTA (90) DÍAS DEL INICIO DEL SERVICIO  4TO INF. A LOS CIENTO VEINTE (120) DÍAS DEL INICIO DEL SERVICIO   FORMA DE PAGO : SE EFECTUARA EN CUATRO (04) ARMADAS IGUALES DE ACUERDO A LO INDICADO EN EL NUMERAL DOCE (12) DE LOS TERMINOS DE REFERENCIA.   CERTIFICADO SIAF N° : 3927  SECUENCIA SIAF N° : 2  EXP.N° : I-025733-2021/SEDCEN</t>
  </si>
  <si>
    <t>SERVICIO PARA LA REALIZACION DE ESTUDIOS DE INVESTIGACIONES DIRECTAS (TALADROS) Y GEORADAR, PARA UNA REMEDIACION DE SOSTENIMIENTO DE LA ZONA INESTABLE DE LA PROGRESIVA DEL SECTOR 2: ENTRE KM 04+133 - 04+365 DEL CORREDOR VIAL: "PE-20, TRAYECTORIA: EMP. PE-1N (IV ZAPALLAL) - VENTANILLA - OV. 200 MILLAS - AV. GAMBETTA - PTO. CALLAO, MEMORANDUM N° 406-2021-MTC/20.12, CUADRO COMPARATIVO DE COTIZACIONES - SERVICIOS N° 046-2021-MTC/20.2.1.VAQC, INFORME Nº 002-2021-MTC/20.8.UFE.OST, MEMORANDUM N° 00453-2021-MTC/20.8, MEMORANDUM Nº 116 -2021-MTC/20.14.11, MEMORANDUM N° 657- 2021-MTC/20.13.1 , MEMORANDUM Nº 883 -2021-MTC/20.2, MEMORANDUM Nº 887 -2021-MTC/20.2, MEMORANDUM Nº - 00907 -2021-MTC/20.2, MEMORANDUM N° 488-2021-MTC/20.12, INFORME N° 1955 -2021-MTC/20.4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EL PLAZO DE EJECUCIÓN DEL SERVICIO SERÁ DE VEINTIOCHO (28) DÍAS CALENDARIOS, EL PLAZO SE INICIA AL DÍA SIGUIENTE DE RECEPCIONADA LA ORDEN DE SERVICIO.   FORMA DE PAGO: SE EFECTUARA EN UNA (01) ARMADA DE ACUERDO A LO INDICADO EN EL NUMERAL DOCE (12) DE LOS TERMINOS DE REFERENCIA.  CERTIFICADO SIAF N°: 2361  SECUENCIA SIAF N° : 08  EXP.N°: I-007196-2021/SEDCEN</t>
  </si>
  <si>
    <t>SERVICIO ESPECIALIZADO EN SUELOS Y PAVIMENTOS PARA LA INSPECCION DEL SERVICIO DE RECICLADO Y RECAPEO DE LA CARRETERA URCOS - SICUANI. TRAMO: COMBAPATA - SICUANI., MEMORANDUM N° 1761 –2021–MTC/20.13.1, CUADRO COMPARATIVO DE COTIZACIONES - SERVICIO N°0091- 2021-MTC/20.2.1 DFR, MEMORANDUM Nº - 1200 -2021-MTC/20.2, INFORME N° 2414 -2021-MTC/20.4,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CIENTO CINCUENTA (150) DIAS CALENDARIO EL CUAL INICIA AL DIA SIGUIENTE DE LA CONFIRMACION Y RECEPCION DE LA ORDEN DE SERVICIO.   1ER INF. A LOS TREINTA (30) DÍAS DEL INICIO DEL SERVICIO  2DO INF. A LOS SESENTA (60) DÍAS DEL INICIO DEL SERVICIO  3ERO INF. A LOS NOVENTA (90) DÍAS DEL INICIO DEL SERVICIO  4TO INF. A LOS CIENTO VEINTE (120) DÍAS DEL INICIO DEL SERVICIO  5TO INF. A LOS CIENTO CINCUENTA (150) DÍAS DEL INICIO DEL SERVICIO   FORMA DE PAGO : SE EFECTUARA EN CINCO (05) ARMADAS IGUALES . DE ACUERDO A LO INDICADO EN EL NUMERAL ONCE (11) DE LOS TERMINOS DE REFERENCIA.   CERTIFICADO SIAF N° : 2664  SECUENCIA SIAF N° : 2  EXP.N° : I-012867-2021/SEDCEN</t>
  </si>
  <si>
    <t>10458504071 GOMEZ QUISPE CLEVER</t>
  </si>
  <si>
    <t>SERVICIO PARA LA ADQUISICIÓN DE VEINTE (20) INMUEBLES AFECTADOS POR EL DERECHO DE VÍA DE LA OBRA: CONSTRUCCIÓN DE LA VÍA DE EVITAMIENTO DE LA CIUDAD DE JULIACA EN SU SIGUIENTE FASE: FASE III: GESTIÓN DE TRATO DIRECTO O EXPROPIACIÓN, RECONOCIMIENTO DEL PAGO DE MEJORAS Y GASTOS DE TRASLADO, MEMORÁNDUM Nº 1759-2021-MTC/20.5, MEMORÁNDUM Nº 9762 -2021-MTC/20.11, CUADRO COMPARATIVO DE COTIZACIONES - SERVICIOS N° 145-2021-MTC/20.2.1.WMOMG, MEMORANDUM Nº 1759-2021-MTC/20.5, MEMORANDUM Nº 3422-2021-MTC/20.2, INFORME N° 5546 -2021-MTC/20.4,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SETENTA (70) DIAS CALENDARIO EL CUAL INICIA AL DIA SIGUIENTE DE LA CONFIRMACION Y RECEPCION DE LA ORDEN DE SERVICIO.   1ER INF. A LOS VEINTE (20) DÍAS DEL INICIO DEL SERVICIO  2DO INF. A LOS CINCUENTA (50) DÍAS DEL INICIO DEL SERVICIO  3ERO INF. A LOS SETENTA (70) DÍAS DEL INICIO DEL SERVICIO   FORMA DE PAGO : SE EFECTUARA EN TRES (03) ARMADAS DE ACUERDO A LO INDICADO EN EL NUMERAL TRECE (13) DE LOS TERMINOS DE REFERENCIA.   CERTIFICADO SIAF N° : 4367  SECUENCIA SIAF N° : 2  EXP.N° : I-037363-2021/SEDCEN</t>
  </si>
  <si>
    <t>10461026163 DE LA CRUZ ROJAS KATHERYN PAOLA</t>
  </si>
  <si>
    <t>"SERVICIO DE ALOJAMIENTO, ALIMENTACION Y ALQUILER DE EQUIPO DE SONIDO Y MULTIMEDIA PARA REALIZAR UN EVENTO PARA TRABAJAR TEMAS RELACIONADOS A LA GESTION DEL GASTO PÚBLICO'', MEMORANDO N° 2315-2021-MTC/20.5, INFORME N°6410-2021-MTC/20.4, CUADRO COMPARATIVO DE COTIZACIONES - SERVICIOS N° 044-2021-MTC/20.2.1-JMR, CERT DE CREDITO PPTAL, SEGUN LOS TERMINOS DE REFERENCIAS.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INICIA A PARTIR DE LAS 20:00 HORAS DEL 25 DE NOVIEMBRE HASTA LAS 15: HORAS DEL 28 DE NOVIEMBRE DE 2021  FORMA DE PAGO: EN UNA (01) SOLA ARMADA, SE EFECTUARA DE ACUERDO A LO INDICADO EN EL NUMERAL ONCE (11) DE LOS TERMINOS DE REFERENCIA.  CERTIFICADO SIAF N°: 4766  SECUENCIA SIAF N°: 2 EXP.N°: I-046187-2021</t>
  </si>
  <si>
    <t>20512450165 INVERSIONES ALDANA SAC</t>
  </si>
  <si>
    <t>SERVICIO DE IMPLEMENTACIÓN DE PROYECTO DE EVALUACIÓN ARQUEOLÓGICA CON FINES DE POTENCIALIDAD Y DESCARTE PARA LA EJECUCIÓN DE LA CARRETERA TAUCA - PALLASCA, MEMORANDUM Nº 311 -2021-MTC/20.11, CUADRO COMPARATIVO DE COTIZACIONES - SERVICIOS N° 017-2021-MTC/20.2.1.JCUD, MEMORANDUM Nº -00393-2021-MTC/20.2, INFORME N° 817 -2021-MTC/20.4,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CUARENTA Y CINCO (45) DIAS CALENDARIO EL CUAL INICIA AL DIA SIGUIENTE DE LA CONFIRMACION Y RECEPCION DE LA ORDEN DE SERVICIO.   1ER INF. A LOS QUINCE (15) DIAS DEL INICIO DEL SERVICIO  2DO INF. A LOS CUARENTA Y CINCO (45) DIAS DEL INICIO DEL SERVICIO   FORMA DE PAGO : SE EFECTUARA EN DOS (02) ARMADAS DE ACUERDO A LO INDICADO EN EL NUMERAL ONCE (11) DE LOS TERMINOS DE REFERENCIA.   1ER PAGO: SE CANCELARA EL 30% DEL MONTO TOTAL DEL SERVICIO  2DO PAGO: SE CANCELARA EL 70% DEL MONTO TOTAL DEL SERVICIO   CERTIFICADO SIAF N° : 1275  SECUENCIA SIAF N° : 2  EXP.N° : I-0464-2021/SEDCEN</t>
  </si>
  <si>
    <t>10467372519 TOLEDO LEON LORENA SOLANGE</t>
  </si>
  <si>
    <t>SERVICIO DE MANTENIMIENTO CORRECTIVO DEL MONTACARGA, UBICADO EN EL ALMACEN SERPENTIN DE PROVIAS NACIONAL, INFORME N°0100-2021-MTC/20.2.1.5, CUADRO COMPARATIVO DE COTIZACIONES - SERVICIOS N° 026-2021-MTC/20.2.1.AKC, MEMORANDUM Nº 3177-2021-MTC/20.2.1, MEMORANDUM Nº 3590 -2021-MTC/20.2, INFORME N° 5729 - 2021-MTC/20.4, CERT DE CREDITO PPTAL, SEGUN LOS TERMINOS DE REFERENCIA .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VEINTE (20) DIAS CALENDARIO COMO MAXIMO EL CUAL INICIA AL DIA SIGUIENTE DE LA CONFIRMACION Y RECEPCION DE LA ORDEN DE SERVICIO.  FORMA DE PAGO : SE EFECTUARA EN UNA (01) ARMADA DE ACUERDO A LO INDICADO EN EL NUMERAL DOCE (12) DE LOS TERMINOS DE REFERENCIA.   CERTIFICADO SIAF N° : 4431  SECUENCIA SIAF N° : 2  EXP.N° : I-033098-2021/SEDCEN</t>
  </si>
  <si>
    <t>20511489165 GRINGE SAC</t>
  </si>
  <si>
    <t>SERVICIO DE ACTUALIZACIÓN Y/O ELABORACIÓN DE EXPEDIENTES TÉCNICOS LEGALES PARA LA ADQUISICIÓN O EXPROPIACIÓN DE PREDIOS AFECTADOS POR LA EJECUCIÓN DE LA OBRA: REHABILITACIÓN Y MEJORAMIENTO DE LA CARRETERA AYACUCHO - ABANCAY, TRAMO V, KM.210+000 AL 256+000, EN SUS FASES I Y II, MEMORANDUM Nº 1629 -2021-MTC/20.11, CUADRO COMPARATIVO DE COTIZACIONES - SERVICIOS N° 050-2021-MTC/20.2.1.JCUD, MEMORANDUM Nº -00799 -2021-MTC/20.2, INFORME N° 1624 -2021-MTC/20.4,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EL TIEMPO DE EJECUCIÓN DEL SERVICIO ES DE VEINTE (20) DÍAS CALENDARIOS DE INICIADO EL SERVICIO, QUE SE CONTABILIZARÁ A PARTIR DEL DÍA SIGUIENTE DE HABER RECEPCIONADO LA COMUNICACIÓN DE LA DIRECCIÓN DE DERECHO DE VÍA, CURSADA AL LOCADOR RESPECTO AL INICIO DEL SERVICIO. DICHA COMUNICACIÓN NO EXCEDERÁ LOS 05 DÍAS CALENDARIOS DE CONFIRMADA LA RECEPCIÓN DE LA ORDEN DE SERVICIO.   FORMA DE PAGO: SE EFECTUARA EN UNA (01) ARMADA DE ACUERDO A LO INDICADO EN EL NUMERAL TRECE (13) DE LOS TERMINOS DE REFERENCIA.  CERTIFICADO SIAF N°: 2149  SECUENCIA SIAF N° : 02  EXP.N°: I-007212-2021/SEDCEN</t>
  </si>
  <si>
    <t>10460461851 SANCHEZ LUMBA HAROLD PAUL</t>
  </si>
  <si>
    <t>SERVICIO DE IMPLEMENTACIÓN DE PEA PARA EL MEJORAMIENTO DE LA CARRETERA HUÁNUCO - CONOCOCHA TRAMO II, UBICADO EN LOS DISTRITOS DE CHAVINILLO Y CHUQUIS, PROVINCIA DE YAROWILCA Y DOS DE MAYO, DEPARTAMENTO DE HUÁNUCO, MEMORANDUM Nº 1043 -2021-MTC/20.11, CUADRO COMPARATIVO DE COTIZACIONES - SERVICIOS N° 034-2021-MTC/20.2.1.JCUD, MEMORANDUM Nº -00615 -2021-MTC/20.2, INFORME N° 1531 -2021-MTC/20.4,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CUARENTA Y CINCO (45) DÍAS CALENDARIO, QUE SE INICIARÁN A PARTIR DEL DÍA SIGUIENTE DE LA CONFORMIDAD DE RECEPCIÓN DE LA ORDEN DE SERVICIO HASTA CONFORMIDAD DE LA ÚLTIMA PRESTACIÓN Y PAGO.   1ER ENT. A LOS 20 DÍAS CALENDARIO DE INICIADO EL SERVICIO.  2DO ENT. A LOS 45 DÍAS CALENDARIO DE INICIADO EL SERVICIO.   FORMA DE PAGO: SE EFECTUARA EN DOS (02) ARMADAS DE ACUERDO A LO INDICADO EN EL NUMERAL ONCE (11) DE LOS TERMINOS DE REFERENCIA.  CERTIFICADO SIAF N°: 2094  SECUENCIA SIAF N° : 02  EXP.N°: I-004802-2021/SEDCEN</t>
  </si>
  <si>
    <t>SERVICIO ESPECIALIZADO EN GESTION DE PROYECTOS PARA IMPLEMENTACIÓN DEL PLAN DEL SISTEMA DE GESTION DE ACTIVOS PARA LA DIRECCIÓN DE GESTIÓN VIAL, MEMORANDUM N° 088 - 2021-MTC/20.13, CUADRO COMPARATIVO DE COTIZACIONES - SERVICIOS N° 070-2021-MTC/20.2.1.JCUD, MEMORANDUM Nº - 1121 -2021-MTC/20.2, INFORME N° 2154 - 2021-MTC/20.4,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CIENTO CINCO (105) DIAS CALENDARIO EL CUAL INICIA AL DIA SIGUIENTE DE LA CONFIRMACION Y RECEPCION DE LA ORDEN DE SERVICIO.   1ER INF. A LOS QUINCE (15) DIAS DEL INICIO DEL SERVICIO  2DO INF. A LOS CUARENTA Y CINCO (45) DIAS DEL INICIO DEL SERVICIO  3ERO INF. A LOS SETENTO Y CINCO (75) DIAS DEL INICIO DEL SERVICIO  4TO INF. A LOS CIENTO CINCO (105) DIAS DEL INICIO DEL SERVICIO   FORMA DE PAGO : SE EFECTUARA EN CUATRO (04) ARMADAS DE ACUERDO A LO INDICADO EN EL NUMERAL ONCE (11) DE LOS TERMINOS DE REFERENCIA.   1ER PAGO: SE CANCELARA EL 14.50% DEL MONTO TOTAL DEL SERVICIO  2DO PAGO: SE CANCELARA EL 28.50% DEL MONTO TOTAL DEL SERVICIO  3ERO PAGO: SE CANCELARA EL 28.50% DEL MONTO TOTAL DEL SERVICIO  4TO PAGO: SE CANCELARA EL 28.50% DEL MONTO TOTAL DEL SERVICIO   CERTIFICADO SIAF N° : 2508  SECUENCIA SIAF N° : 2  EXP.N° : I-011342-2021/SEDCEN</t>
  </si>
  <si>
    <t>10402117074 HERRERA SANCHEZ EDUARDO PAUL</t>
  </si>
  <si>
    <t>SERVICIO DE REVISIÓN DE DOCUMENTOS Y ELABORACIÓN DE PROYECTOS DE ADENDAS, AMPLIACIONES DE PLAZO Y CONTRATOS DERIVADOS DE LA LEY DE CONTRATACIONES DEL ESTADO Y SU REGLAMENTO, MEMORÁNDUM Nº40-2021-MTC/20.2.1, CUADRO COMPARATIVO DE COTIZACIONES SERVICIOS N° 007-2021-MTC/20.2.1.JMMM, MEMORANDUM Nº -00056 -2021-MTC/20.2, INFORME N°57-2021-MTC/20.4, CCP, SEGÚN LOS TDR.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CIENTO CUARENTA (140) DÍAS CALENDARIOS, CONTABILIZADOS A PARTIR DEL DÍA SIGUIENTE DE LA CONFIRMACIÓN DE LA RECEPCIÓN DE LA ORDEN DE SERVICIO.  FORMA DE PAGO: SE EFECTUARA EN CINCO (05) ARMADAS IGUALES DE ACUERDO A LO INDICADO EN EL NUMERAL ONCE (11) DE LOS TDR.  CERTIFICADO SIAF N°: 100  SECUENCIA SIAF N° : 02  EXP.N°: I-000263-2021/SEDCEN</t>
  </si>
  <si>
    <t>AS</t>
  </si>
  <si>
    <t>10483175073 FALCON ALVARADO LUIS ANGEL</t>
  </si>
  <si>
    <t>SERVICIO DE ANÁLISIS DE FUNCIONES A NIVEL DE PUESTO PARA LA ACTUALIZACIÓN DE DOCUMENTOS DE GESTIÓN INSTITUCIONAL, MEMORÁNDUM N° 026 -2021-MTC/20.4, CUADRO COMPARATIVO DE COTIZACIONES - SERVICIOS N° 006-2021-MTC/20.2.1.VAQC, MEMOR Nº -00265 -2021-MTC/20.2, INFORME N° 274 -2021-MTC/20.4,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CIENTO CINCUENTA (150) DIAS CALENDARIO EL CUAL INICIA AL DIA SIGUIENTE DE LA CONFIRMACION Y RECEPCION DE LA ORDEN DE SERVICIO.   1ER INF. A LOS TREINTA (30) DIAS DEL INICIO DEL SERVICIO  2DO INF. A LOS SESENTA (60) DIAS DEL INICIO DEL SERVICIO  3ERO INF. A LOS NOVENTA (90) DIAS DEL INICIO DEL SERVICIO  4TO INF. A LOS CIENTO VEINTE (120) DIAS DEL INICIO DEL SERVICIO  5TO INF. A LOS CIENTO CINCUENTA (150) DIAS DEL INICIO DEL SERVICIO   FORMA DE PAGO : SE EFECTUARA EN CINCO (05) ARMADAS IGUALES DE ACUERDO A LO INDICADO EN EL NUMERAL ONCE (11) DE LOS TERMINOS DE REFERENCIA.   CERTIFICADO SIAF N° : 543  SECUENCIA SIAF N° : 02  EXP.N° : I-001559-2021/SEDCEN</t>
  </si>
  <si>
    <t>10436733530 ORTIZ VALDIVIA DANIEL</t>
  </si>
  <si>
    <t>SERVICIO DE DETERMINACION DE VALORES REFERENCIALES DE LOS SERVICIOS DE CONSERVACION VIAL Y VALORES ESTIMADO DE LAS SUPERVISIONES, MEMORÁNDUM N° 157 - 2021-MTC/20.2.1, CUADRO COMPARATIVO DE COTIZACIONES - SERVICIOS N° 009-2021-MTC/20.2.1.VAQC, MEMORANDUM Nº -00330-2021-MTC/20.2, INFORME N° 347 - 2021-MTC/20.4,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CIENTO CINCO (105) DIAS CALENDARIO EL CUAL INICIA AL DIA SIGUIENTE DE LA CONFIRMACION Y RECEPCION DE LA ORDEN DE SERVICIO.  1ER INF. A LOS TREINTA (30) DIAS DEL INICIO DEL SERVICIO  2DO INF. A LOS SESENTA (60) DIAS DEL INICIO DEL SERVICIO  3ERO INF. A LOS NOVENTA (90) DIAS DEL INICIO DEL SERVICIO  4TO INF. A LOS CIENTO CINCO (105) DIAS DEL INICIO DEL SERVICIO   FORMA DE PAGO : SE EFECTUARA EN CUATRO (04) ARMADAS DE ACUERDO A LO INDICADO EN EL NUMERAL ONCE (11) DE LOS TERMINOS DE REFERENCIA.   1ER PAGO: SE CANCELARA EL 28% DEL MONTO TOTAL DEL SERVICIO  2DO PAGO: SE CANCELARA EL 28% DEL MONTO TOTAL DEL SERVICIO  3ERO PAGO: SE CANCELARA EL 28% DEL MONTO TOTAL DEL SERVICIO  4TO PAGO: SE CANCELARA EL 16% DEL MONTO TOTAL DEL SERVICIO   CERTIFICADO SIAF N° : 707  SECUENCIA SIAF N° : 2  EXP.N° : I-02125-2021/SEDCEN</t>
  </si>
  <si>
    <t>SERVICIO DE REVISION Y VERIFICACION DEL COSTEO DE LOS REQUERIMIENTOS TRAMITADOS ANTE EL AREA DE LOGISTICA, MEMORÁNDUM N° 158 - 2021-MTC/20.2.1, CUADRO COMPARATIVO DE COTIZACIONES - SERVICIOS N° 010-2021-MTC/20.2.1.VAQC, MEMO Nº -00331 -2021-MTC/20.2, INFORME N° 346 - 2021-MTC/20.4,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CIENTO CINCO (105) DIAS CALENDARIO EL CUAL INICIA AL DIA SIGUIENTE DE LA CONFIRMACION Y RECEPCION DE LA ORDEN DE SERVICIO.   1ER INF. A LOS TREINTA (30) DIAS DEL INICIO DEL SERVICIO  2DO INF. A LOS SESENTA (60) DIAS DEL INICIO DEL SERVICIO  3ERO INF. A LOS NOVENTA (90) DIAS DEL INICIO DEL SERVICIO  4TO INF. A LOS CIENTO CINCO (105) DIAS DEL INICIO DEL SERVICIO   FORMA DE PAGO : SE EFECTUARA EN CUATRO (04) ARMADAS DE ACUERDO A LO INDICADO EN EL NUMERAL ONCE (11) DE LOS TERMINOS DE REFERENCIA.   1ER PAGO: SE CANCELARA EL 28% DEL MONTO TOTAL DEL SERVICIO  2DO PAGO: SE CANCELARA EL 28% DEL MONTO TOTAL DEL SERVICIO  3ERO PAGO: SE CANCELARA EL 28% DEL MONTO TOTAL DEL SERVICIO  4TO PAGO: SE CANCELARA EL 16% DEL MONTO TOTAL DEL SERVICIO   CERTIFICADO SIAF N° : 708  SECUENCIA SIAF N° : 2  EXP.N° : I-02126-2021/SEDCEN</t>
  </si>
  <si>
    <t>SERVICIO DE VERIFICACIÓN DE EXPEDIENTES Y ELABORACIÓN DE INFORMES DE RECONOCIMIENTOS DE CRÉDITOS DEVENGADOS, MEMORÁNDUM Nº 145--2021-MTC/20.2.1, CUADRO COMPARATIVO DE COTIZACIONES - SERVICIOS N° 030-2021-MTC/20.2.1.DFR, MEMORANDUM Nº -00335 -2021-MTC/20.2, INFORME N° 471-2021-MTC/20.4,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CIENTO CINCUENTA (150) DÍAS CALENDARIOS, CONTABILIZADOS A PARTIR DEL DÍA SIGUIENTE DE CONFIRMADA LA RECEPCIÓN DE LA ORDEN DE SERVICIO Y HASTA LA CONFORMIDAD DE LA ÚLTIMA PRESENTACIÓN Y PAGO..   FORMA DE PAGO: SE EFECTUARA EN CINCO (05) ARMADAS DE ACUERDO A LO INDICADO EN EL NUMERAL ONCE (11) DE LOS TERMINOS DE REFERENCIA.  CERTIFICADO SIAF N°: 769  SECUENCIA SIAF N° : 02  EXP.N°: I-001870-2021/SEDCEN</t>
  </si>
  <si>
    <t>CONTRATACIÓN DEL SERVICIO ESPECIALIZADO EN TRAZO TOPOGRÁFICO Y DISEÑO GEOMÉTRICO VIAL, PARA LA PRESTACIÓN ADICIONAL DE OBRA N°04 DEL PROYECTO MEJORAMIENTO DE LA CARRETERA OYÓN - AMBO, TRAMO I: OYÓN - DESVÍO CERRO DE PASCO A CARGO DE LA DIRECCIÓN DE OBRAS, MEMORANDUM Nº 331 -2021-MTC/20.9, CUADRO COMPARATIVO DE COTIZACIONES - SERVICIOS N° 0044-2021-MTC/20.2.1.JMMM, MEMORANDUM Nº -00396 -2021-MTC/20.2, INFORME N° 643 -2021-MTC/20.4,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CIENTO VEINTE (120) DÍAS CALENDARIOS COMO MÁXIMO, CONTADOS A PARTIR DEL DÍA SIGUIENTE DE CONFIRMADA LA RECEPCIÓN DE LA ORDEN DE SERVICIO HASTA LA CONFORMIDAD DE LA PRESTACIÓN Y PAGO.   1ER ENTREGABLE A LOS 30 DÍAS COMO MÁXIMO DE INICIADO EL SERVICIO.  2DO ENTREGABLE A LOS 60 DÍAS COMO MÁXIMO DE INICIADO EL SERVICIO.  3ER ENTREGABLE A LOS 90 DÍAS COMO MÁXIMO DE INICIADO EL SERVICIO.  4TO ENTREGABLE A LOS 120 DÍAS COMO MÁXIMO DE INICIADO EL SERVICIO.   FORMA DE PAGO: SE EFECTUARA EN CUATRO (04) ARMADAS DE ACUERDO A LO INDICADO EN EL NUMERAL ONCE (11) DE LOS TERMINOS DE REFERENCIA.   CERTIFICADO SIAF N°: 1005  SECUENCIA SIAF N° : 02  EXP.N°: I-002432-2021/SEDCEN</t>
  </si>
  <si>
    <t>SERVICIO TÉCNICO ESPECIALIZADO PARA LAS GESTIONES EN LA LIBERACIÓN DE INTERFERENCIAS Y ADQUISICIÓN (TRATO DIRECTO, EXPROPIACIÓN O TRANSFERENCIA INTERESTATAL) DE PREDIOS AFECTADOS POR EL DERECHO DE VÍA DE LA OBRA: MEJORAMIENTO DE LA CARRETERA OYON - AMBO, TRAMO III: DV. CHACAYÁN – AMBO, MEMORÁNDUM N° 882-2021-MTC/20.11, CUADRO COMPARATIVO DE COTIZACIONES - SERVICIOS N°0035-2021-MTC/20.2.1 WMG, MEMO Nº -00584 -2021-MTC/20.2, INFORME N° 1192-2021-MTC/20.4,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NOVENTA (90) DIAS CALENDARIO EL CUAL INICIA AL DIA SIGUIENTE DE LA CONFIRMACION Y RECEPCION DE LA ORDEN DE SERVICIO.   1ER INF. A LOS TREINTA (30) DIAS DEL INICIO DEL SERVICIO  2DO INF. A LOS SESENTA (60) DIAS DEL INICIO DEL SERVICIO  3ERO INF. A LOS NOVENTA (90) DIAS DEL INICIO DEL SERVICIO   FORMA DE PAGO : SE EFECTUARA EN TRES (03) ARMADAS DE ACUERDO A LO INDICADO EN EL NUMERAL ONCE (11) DE LOS TERMINOS DE REFERENCIA.   1ER PAGO: SE CANCELARA EL 35% DEL MONTO TOTAL DEL SERVICIO  2DO PAGO: SE CANCELARA EL 35% DEL MONTO TOTAL DEL SERVICIO  3ERO PAGO: SE CANCELARA EL 30% DEL MONTO TOTAL DEL SERVICIO   CERTIFICADO SIAF N° : 1692  SECUENCIA SIAF N° : 2  EXP.N° : I-04479-2021/SEDCEN</t>
  </si>
  <si>
    <t>10458754981 QUIROZ QUISPE YORMAN</t>
  </si>
  <si>
    <t>SERVICIO PROFESIONAL EN PSICOLOGÍA PARA LA VIGILANCIA EPIDEMIOLÓGICA DE FACTORES DE RIESGO PSICOSOCIAL, MEMORÁNDUM N° 345-2021-MTC/20.5, CUADRO COMPARATIVO DE COTIZACIONES - SERVICIOS N° 035-2021-MTC/20.2.1.WMG, MEMORANDUM Nº 878 -2021-MTC/20.2, INFORME N° 1681 - 2021-MTC/20.4,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EL PLAZO DE EJECUCIÓN DEL SERVICIO SERÁ DE CIENTO CINCUENTA (150) DÍAS CALENDARIOS COMO MÁXIMO, CONTADOS A PARTIR DEL DÍA SIGUIENTE DE RECEPCIONADA LA ORDEN DE SERVICIO.   1ER ENT. A LOS 30 DÍAS CALENDARIOS DE INICIADO EL SERVICIO COMO MÁXIMO.  2DO ENT. A LOS 60 DÍAS CALENDARIOS DE INICIADO EL SERVICIO COMO MÁXIMO.  3ER ENT. A LOS 90 DÍAS CALENDARIOS DE INICIADO EL SERVICIO COMO MÁXIMO.  4TO ENT. A LOS 120 DÍAS CALENDARIOS DE INICIADO EL SERVICIO COMO MÁXIMO.  5TO ENT. A LOS 150 DÍAS CALENDARIOS DE INICIADO EL SERVICIO COMO MÁXIMO.   FORMA DE PAGO: SE EFECTUARA EN CINCO (05) ARMADAS IGUALES DE ACUERDO A LO INDICADO EN EL NUMERAL ONCE (11) DE LOS TERMINOS DE REFERENCIA.  CERTIFICADO SIAF N°: 2172  SECUENCIA SIAF N° : 02  EXP.N°: I-008482-2021/SEDCEN</t>
  </si>
  <si>
    <t>CONTRATACIÓN DEL SERVICIO DE ANALISIS Y DETERMINACIÓN DE DEUDA PREVISIONAL DE PROVIAS NACIONAL, MEMORÁNDUM N° 331 -2021-MTC/20.5, CUADRO COMPARATIVO DE COTIZACIONES - SERVICIOS N° 052-2021-MTC/20.2.1.JCUD, MEMORANDUM Nº -00819 -2021-MTC/20.2, INFORME N° 1802 - 2021-MTC/20.4,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EL SERVICIO SERÁ EJECUTADO EN SESENTA (60) DÍAS CALENDARIO COMO MÁXIMO, CONTADOS A PARTIR DEL DÍA SIGUIENTE DE RECIBIDA LA ORDEN DE SERVICIO RESPECTIVA.   1ER ENTREGABLE A LOS 30 DÍAS DE INICIADO EL SERVICIO DEBERÁ PRESENTAR UN INFORME DE VALIDACIÓN Y CLASIFICACIÓN DE LA DEUDA PREVISIONAL Y ENTREGA DE LA DOCUMENTACIÓN A PRESENTAR A LAS AFP`S PARA REDUCCIÓN DE DEUDA.   2DO ENTREGABLE A LOS 60 DÍAS DE INICIADO EL SERVICIO DEBERÁ PRESENTAR UN INFORME FINAL CON REDUCCIÓN DE DEUDA ACREDITADA FRENTE A LAS AFPS Y DIAGNÓSTICO SITUACIONAL CON RECOMENDACIONES LEGALES PREVISIONALES.   FORMA DE PAGO: SE EFECTUARA EN DOS (02) ARMADAS DE ACUERDO A LO INDICADO EN EL NUMERAL QUINCE (15) DE LOS TERMINOS DE REFERENCIA.  CERTIFICADO SIAF N°: 2221  SECUENCIA SIAF N° : 02  EXP.N°: I-008140-2021/SEDCEN</t>
  </si>
  <si>
    <t>10108021727 FLORES TIJERO MARCO ANTONIO</t>
  </si>
  <si>
    <t>CONTRATACIÓN DEL SERVICIO DE ELABORACIÓN DE PERICIAS DE PARTE EN LOS ARBITRAJES INICIADOS POR PAVDEL S.A.C. CONTRA PROVIAS NACIONAL, MEMORANDUM N° 1573 -2021-MTC/20.13.1, CUADRO COMPARATIVO DE COTIZACIONES - SERVICIOS N° 088-2021-MTC/20.2.1.DFR, MEMORANDUM Nº -1188 -2021-MTC/20.2, INFORME N° 2250 - 2021-MTC/20.4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EL PLAZO DE EJECUCIÓN DEL SERVICIO SERÁ DE DIEZ (10) DÍAS CALENDARIO, EL CUAL INICIARÁ AL DÍA SIGUIENTE DE SUSCRITA O RECEPCIONADA LA ORDEN DE SERVICIO, HASTA LA CONFORMIDAD DE LA ÚLTIMA PRESTACIÓN DE PAGO.   FORMA DE PAGO: SE EFECTUARA EN UNA (01) ARMADA DE ACUERDO A LO INDICADO EN EL NUMERAL ONCE (11) DE LOS TERMINOS DE REFERENCIA.   CERTIFICADO SIAF N°: 2574  SECUENCIA SIAF N° : 02  EXP.N°: I-011544-2021/SEDCEN</t>
  </si>
  <si>
    <t>10079449992 RIVAROLA RODRIGUEZ MARIA ELIANA</t>
  </si>
  <si>
    <t>SERVICIO ESPECIALIZADO EN MATERIA LEGAL PARA LA SUBDIRECCION DE OPERACIONES, MEMO N° 1141 -2021-MTC/20.13.2, CUADRO COMPARATIVO DE COTIZACIONES SERVICIOS N° 092-2021-MTC/20.2.1.VAQC, MEMO Nº - 1370 -2021-MTC/20.2,INFORME N° 2620 -2021-MTC/20.4,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CIENTO CINCUENTA (150) DIAS CALENDARIO EL CUAL INICIA AL DIA SIGUIENTE DE LA CONFIRMACION Y RECEPCION DE LA ORDEN DE SERVICIO.   1ER INF. A LOS TREINTA (30) DÍAS DEL INICIO DEL SERVICIO  2DO INF. A LOS SESENTA (60) DÍAS DEL INICIO DEL SERVICIO  3ERO INF. A LOS NOVENTA (90) DÍAS DEL INICIO DEL SERVICIO  4TO INF. A LOS CIENTO VEINTE (120) DÍAS DEL INICIO DEL SERVICIO  5TO INF. A LOS CIENTO CINCUENTA (150) DÍAS DEL INICIO DEL SERVICIO   FORMA DE PAGO : SE EFECTUARA EN CINCO (05) ARMADAS IGUALES DE ACUERDO A LO INDICADO EN EL NUMERAL ONCE (11) DE LOS TERMINOS DE REFERENCIA.   CERTIFICADO SIAF N° : 2830  SECUENCIA SIAF N° : 2  EXP.N° : I-015668-2021/SEDCEN</t>
  </si>
  <si>
    <t>CONTRATACION DE SERVICIO DE EVALUACION PARA OTORGAR AUTORIZACIONES A VEHÍCULOS Y/O MERCANCÍAS ESPECIALES A CARGO DE LA COORDINACION DE GESTION DE AUTORIZACIONES DE LA SUBDIRECCION DE OPERACIONES, MEMORANDUM Nº 1142 -2021-MTC/20.13.2, CUADRO COMPARATIVO DE COTIZACIONES - SERVICIOS N° 105-2021-MTC/20.2.1.DFR, MEMORANDUM Nº -1376 -2021-MTC/20.2, INFORME N° 2650 -2021-MTC/20.4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EJECUCIÓN DEL SERVICIO SERÁ DE CIENTO CINCUENTA (150) DÍAS CALENDARIO, EL MISMO QUE INICIARA AL DÍA SIGUIENTE DE NOTIFICADA Y CONFIRMADA LA RECEPCIÓN DE LA ORDEN DE SERVICIO, HASTA LA CONFORMIDAD DE LA ÚLTIMA PRESTACIÓN Y PAGO.   1ER ENTR. A LOS 30 DÍAS COMO MÁXIMO DE INICIADO EL SERVICIO.  2DO ENTR. A LOS 60 DÍAS COMO MÁXIMO DE INICIADO EL SERVICIO.  3ER ENTR. A LOS 90 DÍAS COMO MÁXIMO DE INICIADO EL SERVICIO.  4TO ENTR. A LOS 120 DÍAS COMO MÁXIMO DE INICIADO EL SERVICIO.  5TO ENTR. A LOS 150 DÍAS COMO MÁXIMO DE INICIADO EL SERVICIO..   FORMA DE PAGO: SE EFECTUARA EN CINCO (05) ARMADAS, DE ACUERDO A LO INDICADO EN EL NUMERAL ONCE (11) DE LOS TERMINOS DE REFERENCIA.   CERTIFICADO SIAF N°: 2851  SECUENCIA SIAF N° : 02  EXP.N°: I-015672-2021/SEDCEN</t>
  </si>
  <si>
    <t>ERVICIO DE SEGUIMIENTO Y MONITOREO PARA LA LIBERACIÓN Y ADQUISICIÓN DE ÁREAS AFECTADAS POR LA EJECUCIÓN DEL PROYECTO AUTOPISTA DEL SOL TRAMO: TRUJILLO - SULLANA, ÁMBITO LAMBAYEQUE, MEMORANDUM Nº 3336 -2021-MTC/20.11, CUADRO COMPARATIVO DE COTIZACIONES - SERVICIOS 0064-2021-MTC/20.2.1 WMG, MEMORANDUM Nº -1311-2021-MTC/20.2, INFORME N° 2658 - 2021-MTC/20.4,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SESENTA (60) DIAS CALENDARIO EL CUAL INICIA AL DIA SIGUIENTE DE LA CONFIRMACION Y RECEPCION DE LA ORDEN DE SERVICIO.   1ER INF. A LOS TREINTA (30) DÍAS DEL INICIO DEL SERVICIO  2DO INF. A LOS SESENTA (60) DÍAS DEL INICIO DEL SERVICIO   FORMA DE PAGO : SE EFECTUARA EN DOS (02) ARMADAS IGUALES DE ACUERDO A LO INDICADO EN EL NUMERAL ONCE (11) DE LOS TERMINOS DE REFERENCIA.   CERTIFICADO SIAF N° : 2839  SECUENCIA SIAF N° : 2  EXP.N° : I-013737-2021/SEDCEN</t>
  </si>
  <si>
    <t>10425160571 PEREYRA MENDOZA ALVARO</t>
  </si>
  <si>
    <t>SERVICIO DE CONSULTORIA PARA LA ELABORACION DE UNA PERICIA DE PARTE DEL PROCESO ARBITRAL CON LEGAJO A-146-2019, SEGUIDO AL CONTRATO DE EJECUCION DE OBRA N° 072-2017-MTC/20 - SALDO DE OBRA: “MEJORAMIENTO DE LA CARRETERA RODRÍGUEZ DE MENDOZA – EMPALME RUTA N° PE -5N (LA CALZADA), TRAMO: SELVA ALEGRE – EMPALME RUTA Nº PE – 5N (LA CALZADA)” CASO ARBITRAL 2479-441-19- PUCP, MEMORÁNDUM Nº 2398-2021-MTC/20.9, CUADRO COMPARATIVO DE COTIZACIONES - SERVICIOS N°044-2021-MTC/20.2.1.3 ODSC, MEMO Nº -1439 -2021-MTC/20.2, INFORME N° 2821 - 2021-MTC/20.4,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TREINTA (30) DIAS CALENDARIO EL CUAL INICIA AL DIA SIGUIENTE DE LA CONFIRMACION Y RECEPCION DE LA ORDEN DE SERVICIO.  FORMA DE PAGO : SE EFECTUARA EN UNA (01) ARMADA DE ACUERDO A LO INDICADO EN EL NUMERAL TRECE (13) DE LOS TERMINOS DE REFERENCIA.  CERTIFICADO SIAF N° : 2927  SECUENCIA SIAF N° : 2  EXP.N° : I-016274-2021/SEDCEN</t>
  </si>
  <si>
    <t>10087579803 CHOCANO TRUJILLO FRANCISCO LIZARDO</t>
  </si>
  <si>
    <t>SERVICIO IMPLEMENTACIÓN DE PROYECTO DE RESCATE ARQUEOLÓGICO: CAMINO PREHISPÁNICO CUCHIGARÁN SECTORES 1 Y 2 PARA EL MEJORAMIENTO DE LA CARRETERA OYÓN – AMBO TRAMO I REGIÓN LIMA, MEMORANDUM Nº 3240 -2021-MTC/20.11, MEMORANDUM Nº - 1280 -2021-MTC/20.2, INFORME N° 2894 -2021-MTC/20.4,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CUARENTE Y CINCO (45) DIAS CALENDARIO EL CUAL INICIA AL DIA SIGUIENTE DE LA CONFIRMACION Y RECEPCION DE LA ORDEN DE SERVICIO.   1ER INF. A LOS VEINTE (20) DÍAS DEL INICIO DEL SERVICIO  2DO INF. A LOS CUARENTA Y CINCO (45) DÍAS DEL INICIO DEL SERVICIO   FORMA DE PAGO : SE EFECTUARA EN DOS (02) ARMADAS IGUALES DE ACUERDO A LO INDICADO EN EL NUMERAL ONCE (11) DE LOS TERMINOS DE REFERENCIA.   CERTIFICADO SIAF N° : 2919  SECUENCIA SIAF N° : 2  EXP.N° : I-013552-2021/SEDCEN</t>
  </si>
  <si>
    <t>10412245348 SALDAÑA GARCIA NATHALY PAOLA</t>
  </si>
  <si>
    <t>SERVICIO PARA LA ADQUISICIÓN DE TREINTA Y CINCO (35) INMUEBLES AFECTADOS POR EL DERECHO DE VÍA DE LA OBRA: CONSTRUCCIÓN DE LA VIA DE EVITAMIENTO DE LA CIUDAD DE ABANCAY, REGION APURIMAC, DE LOS SECTORES ABANCAY, MOLINOPATA, VILLA UNIÓN, MOYOCORRAL, POBLADO LIMAPATA, KM. 0+000 AL KM. 06+000, EN SU SIGUIENTE FASE: FASE III: GESTIÓN DE TRATO DIRECTO O EXPROPIACIÓN, MEMORANDUM Nº 3852 -2021-MTC/20.11, CUADRO COMPARATIVO DE COTIZACIONES - SERVICIOS N°0070-2021-MTC/20.2.1 WMG, MEMORANDUM Nº -1398 -2021-MTC/20.2, INFORME N° 3003 -2021-MTC/20.4,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NOVENTA (90) DIAS CALENDARIO EL CUAL INICIA AL DIA SIGUIENTE DE LA CONFIRMACION Y RECEPCION DE LA ORDEN DE SERVICIO.   1ER INF. A LOS VEINTE (20) DÍAS DEL INICIO DEL SERVICIO  2DO INF. A LOS CUARENTA (40) DÍAS DEL INICIO DEL SERVICIO  3ERO INF. A LOS SESENTA (60) DÍAS DEL INICIO DEL SERVICIO  4TO INF. A LOS NOVENTA (90) DÍAS DEL INICIO DEL SERVICIO   FORMA DE PAGO : SE EFECTUARA EN CUATRO (04) ARMADAS IGUALES DE ACUERDO A LO INDICADO EN EL NUMERAL ONCE (11) DE LOS TERMINOS DE REFERENCIA.   CERTIFICADO SIAF N° : 3000  SECUENCIA SIAF N° : 2  EXP.N° : I-015891-2021/SEDCEN</t>
  </si>
  <si>
    <t>SERVICIO DE ANALISIS Y PROGRAMACION PARA ACTUALIZAR APLICATIVO MOVIL DE SUPERVISION, MEMORANDUM N° 0053 -2021-MTC/20.6.1, CUADRO COMPARATIVO DE COTIZACIONES - SERVICIOS N° 117-2021-MTC/20.2.1.JCUD, MEMORANDUM Nº - 1689 -2021-MTC/20.2, INFORME N° 3216-2021-MTC/20.4,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CIENTO VEINTE (120) DIAS CALENDARIO EL CUAL INICIA AL DIA SIGUIENTE DE LA CONFIRMACION Y RECEPCION DE LA ORDEN DE SERVICIO.   1ER INF. A LOS TREINTA (30) DÍAS DEL INICIO DEL SERVICIO  2DO INF. A LOS SESENTA (60) DÍAS DEL INICIO DEL SERVICIO  3ERO INF. A LOS NOVENTA (90) DÍAS DEL INICIO DEL SERVICIO  4TO INF. A LOS CIENTO VEINTE (120) DÍAS DEL INICIO DEL SERVICIO   FORMA DE PAGO : SE EFECTUARA EN CUATRO (04) ARMADAS IGUALES DE ACUERDO A LO INDICADO EN EL NUMERAL ONCE (11) DE LOS TERMINOS DE REFERENCIA.   CERTIFICADO SIAF N° : 3172  SECUENCIA SIAF N° : 2  EXP.N° : I-019438-2021/SEDCEN</t>
  </si>
  <si>
    <t>10471901976 SANCHEZ VILA JHONNY MARIO</t>
  </si>
  <si>
    <t>SERVICIO DE ANALISTA PROGRAMADOR PARA IMPLEMENTAR LAS MEJORAS DE LAS FICHAS QUINCENALES DE OBRAS, MEMORANDUM Nº 0246 -2021-MTC/20.6, CUADRO COMPARATIVO DE COTIZACIONES - SERVICIOS N° 93-2021-MTC/20.2.1 WMG, MEMORANDUM Nº - 1461  -2021-MTC/20.2, INFORME N° 2786 - 2021-MTC/20.4,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CIENTO CINCUENTA (150) DIAS CALENDARIO EL CUAL INICIA AL DIA SIGUIENTE DE LA CONFIRMACION Y RECEPCION DE LA ORDEN DE SERVICIO.   1ER INF. A LOS TREINTA (30) DÍAS DEL INICIO DEL SERVICIO  2DO INF. A LOS SESENTA (60) DÍAS DEL INICIO DEL SERVICIO  3ERO INF. A LOS NOVENTA (90) DÍAS DEL INICIO DEL SERVICIO  4TO INF. A LOS CIENTO VEINTE (120) DÍAS DEL INICIO DEL SERVICIO  5TO INF. A LOS CIENTO CINCUENTA (150) DÍAS DEL INICIO DEL SERVICIO   FORMA DE PAGO : SE EFECTUARA EN CINCO (05) ARMADAS IGUALES DE ACUERDO A LO INDICADO EN EL NUMERAL ONCE (11) DE LOS TERMINOS DE REFERENCIA.   CERTIFICADO SIAF N° : 2907  SECUENCIA SIAF N° : 3  EXP.N° : I-015830-2021/SEDCEN</t>
  </si>
  <si>
    <t>10446701661 QUEVEDO GUERRA ITALO HAROLD</t>
  </si>
  <si>
    <t>SERVICIO ESPECIALIZADO EN SEGURIDAD Y SALUD OCUPACIONAL PARA LA DIRECCIÓN DE OBRAS, MEMORÁNDUM N° 2957-2021-MTC/20.9, CUADRO COMPARATIVO DE COTIZACIONES - SERVICIOS N° 121-2021-MTC/20.2.1.JCUD, MEMORANDUM Nº - 1718 -2021-MTC/20.2, INFORME N° 3418 - 2021-MTC/20.4,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NOVENTA (90) DIAS CALENDARIO EL CUAL INICIA AL DIA SIGUIENTE DE LA CONFIRMACION Y RECEPCION DE LA ORDEN DE SERVICIO.   1ER INF. A LOS TREINTA (30) DÍAS DEL INICIO DEL SERVICIO  2DO INF. A LOS SESENTA (60) DÍAS DEL INICIO DEL SERVICIO  3ERO INF. A LOS NOVENTA (90) DÍAS DEL INICIO DEL SERVICIO   FORMA DE PAGO : SE EFECTUARA EN TRES (03) ARMADAS IGUALES DE ACUERDO A LO INDICADO EN EL NUMERAL ONCE (11) DE LOS TERMINOS DE REFERENCIA.   CERTIFICADO SIAF N° : 3303  SECUENCIA SIAF N° : 2  EXP.N° : I-020098-2021/SEDCEN</t>
  </si>
  <si>
    <t>CONTRATACIÓN DEL SERVICIO ESPECIALIZADO EN GEOLOGIA Y GEOTECNIA PARA LA DIRECCIÓN DE OBRAS, MEMORÁNDUM N° 3093 -2021-MTC/20.9, CUADRO COMPARATIVO DE COTIZACIONES - SERVICIOS N° 126-2021-MTC/20.2.1.JCUD, MEMORANDUM Nº 1778-2021-MTC/20.2, INFORME N° 3460 - 2021-MTC/20.4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EJECUCIÓN DEL SERVICIO SERÁ DE NOVENTA (90) DÍAS CALENDARIOS COMO MÁXIMO, CONTABILIZADOS A PARTIR DEL DÍA SIGUIENTE DE CONFIRMADA LA RECEPCIÓN DE LA ORDEN DEL SERVICIO.   1ER ENTR. COMO MÁXIMO A LOS TREINTA (30) DÍAS CALENDARIO DE INICIADO EL SERVICIO.  2DO ENTR. COMO MÁXIMO A LOS SESENTA (60) DÍAS CALENDARIO DE INICIADO EL SERVICIO.  3ER ENTR. COMO MÁXIMO A LOS NOVENTA (90) DÍAS CALENDARIO DE INICIADO EL SERVICIO.  4TO ENTR. A LOS 120 DÍAS DE INICIADO EL SERVICIO.   FORMA DE PAGO: SE EFECTUARA EN TRES (03) ARMADAS, DE ACUERDO A LO INDICADO EN EL NUMERAL ONCE (11) DE LOS TERMINOS DE REFERENCIA.   CERTIFICADO SIAF N°: 3318  SECUENCIA SIAF N° : 02  EXP.N°: I-021166-2021/SEDCEN</t>
  </si>
  <si>
    <t>10092199083 OSCATEGUI SALAZAR LUIS ALBERTO</t>
  </si>
  <si>
    <t>CONTRATACIÓN DEL SERVICIO ESPECIALIZADO EN METRADOS, COSTOS Y PRESUPUESTO PARA LA DIRECCIÓN DE OBRAS, MEMORÁNDUM N° 2954 -2021-MTC/20.9, CUADRO COMPARATIVO DE COTIZACIONES - SERVICIOS N° 125-2021-MTC/20.2.1.VAQC, MEMORANDUM Nº - 1719 -2021-MTC/20.2, INFORME N° 3417 - 2021-MTC/20.4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EJECUCIÓN DEL SERVICIO SERÁ DE NOVENTA (90) DÍAS CALENDARIOS COMO MÁXIMO, CONTABILIZADOS A PARTIR DEL DÍA SIGUIENTE DE CONFIRMADA LA RECEPCIÓN DE LA ORDEN DEL SERVICIO.   1ER ENTR. COMO MÁXIMO A LOS TREINTA (30) DÍAS CALENDARIO DE INICIADO EL SERVICIO.  2DO ENTR. COMO MÁXIMO A LOS SESENTA (60) DÍAS CALENDARIO DE INICIADO EL SERVICIO.  3ER ENTR. COMO MÁXIMO A LOS NOVENTA (90) DÍAS CALENDARIO DE INICIADO EL SERVICIO.   FORMA DE PAGO: SE EFECTUARA EN TRES (03) ARMADAS, DE ACUERDO A LO INDICADO EN EL NUMERAL ONCE (11) DE LOS TERMINOS DE REFERENCIA.   CERTIFICADO SIAF N°: 3302  SECUENCIA SIAF N° : 02  EXP.N°: I-020092-2021/SEDCEN</t>
  </si>
  <si>
    <t>CONTRATACIÓN DEL SERVICIO DE CONSULTORÍA PARA EL LEVANTAMIENTO DE INFORMACIÓN QUE PERMITA LA ELABORACIÓN DE TÉRMINOS DE REFERENCIA PARA LA REPARACIÓN DE LOS PUENTES PEATONALES Y CARROZABLES, UBICADOS EN LA CARRETERA EMP. PE-20 (PARQUE EJÉRCITO PERUANO) - AEROPUERTO (OVALO FAUCETT) - AV. FAUCETT - PTE FAUCETT - AV. MORALES DUAREZ - EMP. PE-20 (AV. NÉSTOR GAMBETTA), RUTA NACIONAL PE-20B (VARIANTE), REGIÓN CALLAO, MEMORANDUM N° 758-2021-MTC/20.10, CUADRO COMPARATIVO DE COTIZACIONES - SERVICIOS N° 125-2021-MTC/20.2.1.JCUD, MEMORANDUM Nº 1774-2021-MTC/20.2, INFORME N° 3421 -2021-MTC/20.4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EJECUCIÓN DEL SERVICIO NO EXCEDERÁ DE VEINTE (20) DÍAS CALENDARIOS, CONTADOS A PARTIR DEL DÍA SIGUIENTE DE CONFIRMADA LA RECEPCIÓN DE LA ORDEN DE SERVICIO HASTA LA CONFORMIDAD DE PRESTACIÓN Y PAGO.   LUGAR Y PRESTACIÓN DEL SERVICIO POR LAS CARACTERÍSTICAS DEL SERVICIO QUE PRESTARÁ EL PROVEEDOR, ESTE SE LLEVARÁ A CABO EN LA CIUDAD DE LIMA Y EN EL TRAMO LA CARRETERA EMP. PE-20 (PARQUE EJÉRCITO PERUANO) - AEROPUERTO (OVALO FAUCETT) - AV. FAUCETT - PTE FAUCETT - AV. MORALES DUAREZ - EMP. PE-20 (AV. NÉSTOR GAMBETTA), RUTA NACIONAL PE-20B, REGIÓN CALLAO.   FORMA DE PAGO: SE EFECTUARA EN UNA (01) ARMADA, DE ACUERDO A LO INDICADO EN EL NUMERAL QUINCE (15) DE LOS TERMINOS DE REFERENCIA.   CERTIFICADO SIAF N°: 3306  SECUENCIA SIAF N° : 02  EXP.N°: I-019650-2021/SEDCEN</t>
  </si>
  <si>
    <t>SERVICIO DE CONSULTORÍA PARA EL LEVANTAMIENTO DE INFORMACIÓN QUE PERMITA LA ELABORACIÓN DE TÉRMINOS DE REFERENCIA PARA LA CONTRATACIÓN DEL "SERVICIO DE REPARACIÓN Y MANTENIMIENTO DEL PUENTE SULLANA" QUE SE EMPLAZA EN LA RED VIAL NACIONAL PE-01N, UBICADO EN LA REGIÓN PIURA, MEMO Nº 1005-2021-MTC/20.10, CUADRO COMPARATIVO DE COTIZACIONES - SERVICIOS N° 017-2021-MTC/20.2.1.FRM, MEMORANDUM Nº 2298 -2021-MTC/20.2, INFORME Nº 4225 - 2021-MTC/20.4,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TREINTA (30) DIAS CALENDARIO EL CUAL INICIA AL DIA SIGUIENTE DE LA CONFIRMACION Y RECEPCION DE LA ORDEN DE SERVICIO.   FORMA DE PAGO : SE EFECTUARA EN UNA (01) ARMADA DE ACUERDO A LO INDICADO EN EL NUMERAL QUINCE (15) DE LOS TERMINOS DE REFERENCIA.   CERTIFICADO SIAF N° : 3763  SECUENCIA SIAF N° : 2  EXP.N° : I-023922-2021/SEDCEN</t>
  </si>
  <si>
    <t>10416229118 CCESA QUINCHO MARITZA</t>
  </si>
  <si>
    <t>SERVICIO ESPECIALIZADO EN ARQUEOLOGIA PARA IMPLEMENTACIÓN DE PROYECTO DE EVALUACIÓN ARQUEOLÓGICA CON FINES DE POTENCIALIDAD Y DESCARTE PARA LA OBRA DV. QUILCA – DV. AREQUIPA (REPARTICIÓN) – DV. MATARANI – DV. ILO – TACNA – LA CONCORDIA, ENTRE LAS PROGRESIVAS KM. 956+480 – KM. 956+520, UBICADO EN EL DISTRITO DE VÍTOR, PROVINCIA Y DEPARTAMENTO DE AREQUIPA  MEMORANDUM N° 9683-2021-MTC/20.11; MEMORANDUM Nº 1725 -2021-MTC/20.5; CUADRO COMPARATIVO DE COTIZACIONES - SERVICIOSN°013-2021-MTC/20.2.1 - VHRG; INFORME N° 5527 - 2021-MTC/20.4; CCP; SEGUN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60 DIAS CALENDARIOS COMO MÁXIMO, CONTADOS A PARTIR DEL DÍA SIGUIENTE DE CONFIRMADA LA RECEPCIÓN DE LA ORDEN DE SERVICIO.   1ER INF. A LOS VEINTE (20) DÍAS DEL INICIO DEL SERVICIO  2DO INF. A LOS SESENTA (60) DÍAS DEL INICIO DEL SERVICIO   FORMA DE PAGO: EL PAGO SE EFECTUARÁ EN DOS (02) ARMADAS DE ACUERDO AL MONTO DE LA PROPUESTA ECONÓMICA DEL POSTOR ADJUDICADO, SEGUN A LO INDICADO EN EL NUMERAL ONCE (11) DE LOS TERMINOS DE REFERENCIA.   1ER PAGO. 50% DEL MONTO TOTAL DEL SERVICIO  2DO PAGO. 50% DEL MONTO TOTAL DEL SERVICIO   CERTIFICADO SIAF N°: 4363  SECUENCIA SIAF N° : 02  EXP.N°: I-036079-2021/SEDCEN</t>
  </si>
  <si>
    <t>"SERVICIO DE ELABORACION DE PERICIA DE PARTE EN EL ARBITRAJE INICIADO POR PROVIAS NACIONAL CONTRA LA EMPRESA OBRAS DE INGENIERIA SA", MEMORANDUM 2003-2021-MTC/20.5, CUADRO COMPARATIVO DE COTIZACIONES - SERVICIOS N° 010-2021-MTC/20.2.1 DMGL, CERT DE CREDITO PPTAL N° 4673-2021, SEGUN LOS TERMINOS DE REFERENCIAS.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CINCUENTA (20) DIAS CALENDARIOS COMO MAXIMO, CONTADOS A PARTIR DEL DIA SIGUIENTE DE LA CONFIRMACION Y RECEPCION DE LA ORDEN DE SERVICIO.  -UNICO ENTREGABLE COMO MÁXIMO A LOS 20 DÍAS CALENDARIO DE INICIADO EL SERVICIO COMO MÁXIMO  -FORMA DE PAGO : SE EFECTUARA EN UNA (01) ARMADAS DE ACUERDO A LO INDICADO EN EL NUMERAL ONCE (11) DE LOS TERMINOS DE REFERENCIA.  CERTIFICADO SIAF N° : 4673-2021  SECUENCIA SIAF N° : 2  EXP.N° : 041572-2021</t>
  </si>
  <si>
    <t>10100396764 SOLIS VILLANUEVA REINER ABSALON</t>
  </si>
  <si>
    <t>"SERVICIO DE ELABORACION DE EXPEDIENTES TECNICOS PARA LA LIBERACION DE INTERFERENCIAS ELECTRICAS DE LA OBRA MEJORAMIENTO DE LA CARRETERA BOCA DEL RIO - TACNA, EN LOS DISTRITOS DE TACNA - SAMA Y LA YARADA LOS PALOS DE LA PROVINCIA DE TACNA - DEPARTAMENTO DE TACNA, DE LA PROGRESIVA KM 00+000 AL KM 47+521", MEMORANDUM 2076-2021-MTC/20.5, CUADRO COMPARATIVO DE COTIZACIONES - SERVICIOS N° 20-2021-MTC/20.2.1 DMGL, CERT DE CREDITO PPTAL N° 4708-2021, SEGUN LOS TERMINOS DE REFERENCIAS.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TREINTA (30) DIAS CALENDARIOS COMO MAXIMO, CONTADOS A PARTIR DEL DIA SIGUIENTE DE LA CONFIRMACION Y RECEPCION DE LA ORDEN DE SERVICIO.   PRIMER ENTREGABLE COMO MÁXIMO A LOS 15 DÍAS CALENDARIO DE INICIADO EL SERVICIO COMO MÁXIMO   SEGUNDO ENTREGABLE COMO MÁXIMO A LOS 30 DÍAS CALENDARIO DE INICIADO EL SERVICIO COMO MÁXIMO   FORMA DE PAGO : SE EFECTUARA EN DOS (02) ARMADAS DE ACUERDO A LO INDICADO EN EL NUMERAL DOCE (12) DE LOS TERMINOS DE REFERENCIA.   CERTIFICADO SIAF N° : 4708-2021  SECUENCIA SIAF N° : 2  EXP.N° : 42371-2021</t>
  </si>
  <si>
    <t>10046448982 ARCE CHIPANA AQUILES CARLOS</t>
  </si>
  <si>
    <t>"SERVICIO PARA LA ADQUISICION DE INMUEBLES AFECTADOS (GRUPO 01) POR EL DERECHO DE VIA DE LA OBRA: MEJORAMIENTO DE LA CARRETERA BOCA DEL RIO - TACNA, EN LOS DISTRITOS DE TACNA, SAMA Y LA YARADA LOS PALOS DE LA PROVINCIA DE TACNA - DEPARTAMENTO DE TACNA, SECTOR 0+000 AL 12+200, EN SUS FASES I Y II, EN EL MARCO DE LO DISPUESTO EN EL TUO DEL DECRETO LEGISLATIVO N° 1192", MEMORANDUM 2075-2021-MTC/20.5, CUADRO COMPARATIVO DE COTIZACIONES - SERVICIOS N° 014-2021-MTC/20.2.1 DMGL, CERT DE CREDITO PPTAL N° 4704-2021, SEGUN LOS TERMINOS DE REFERENCIAS.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TREINTA (30) DIAS CALENDARIOS COMO MAXIMO, CONTADOS A PARTIR DEL DIA SIGUIENTE DE LA CONFIRMACION Y RECEPCION DE LA ORDEN DE SERVICIO.   PRIMER ENTREGABLE A LOS 15 DÍAS CALENDARIO DE INICIADO EL SERVICIO  SEGUNDO ENTREGABLE A LOS 15 DÍAS CALENDARIO DE INICIADO EL SERVICIO   FORMA DE PAGO : SE EFECTUARA EN UNA (02) ARMADAS DE ACUERDO A LO INDICADO EN EL NUMERAL DOCE (12) DE LOS TERMINOS DE REFERENCIA.   CERTIFICADO SIAF N° : 4704-2021  SECUENCIA SIAF N° : 2  EXP.N° : 041828-2021</t>
  </si>
  <si>
    <t>10407746096 AGUERO MENDEZ RANULFO EDUARDO</t>
  </si>
  <si>
    <t>"SERVICIO DE ELABORACIÓN DE EXPEDIENTE TÉCNICO PARA LA REPOSICIÓN DE REDES DE AGUA Y ALCANTARILLADO UBICADO ENTRE LAS PROGRESIVAS KM 380+379 AL 380+779 DEL EVITAMIENTO CASMA - RED VIAL 4" MEMORANDUM 1856-2021-MTC/20.5, CUADRO COMPARATIVO DE COTIZACIONES - SERVICIOS N° 073-2021-MTC/20.2.1 FRM, CERT DE CREDITO PPTAL, SEGUN LOS TERMINOS DE REFERENCIAS.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(30) DIAS CALENDARIO COMO MAXIMO, CONTADOS A PARTIR DEL DIA SIGUIENTE DE LA CONFIRMACION Y RECEPCION DE LA ORDEN DE SERVICIO.  UNICO INF. COMO MÁXIMO A LOS 30 DÍAS CALENDARIO DE INICIADO EL SERVICIO COMO MÁXIMO  FORMA DE PAGO : SE EFECTUARA EN 01 ARMADAS DE ACUERDO A LO INDICADO EN EL NUMERAL 12 DE LOS TERMINOS DE REFERENCIA.  CERTIFICADO SIAF N° : 4517  SECUENCIA SIAF N° : 2  EXP.N° : I?033234?2021</t>
  </si>
  <si>
    <t>10167825252 DELGADO PEREZ HOMERO</t>
  </si>
  <si>
    <t>SERVICIO DE LICENCIAMIENTO DEL GOOGLE MAPS PLATFORM PARA CONSULTAS EN SISTEMA DE AUTORIZACIONES ESPECIALES SUBDIRECCION DE OPERACIONES, SEGUN LOS TERMINOS DE REFERENCIA Y OFERTA DEL PROVEEDOR.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 PLAZO DE ENTREGA: QUINCE (15) DIAS CALENDARIO COMO MAXIMO, CONTADOS A PARTIR DEL DIA SIGUIENTE DE LA CONFIRMACION DE LA RECEPCION DE LA ORDEN DE SERVICIO / - PLAZO DE EJECUCION DEL SERVICIO: TRESCIENTOS SESENTA Y CINCO (365) DIAS CALENDARIO / - FORMA DE PAGO: SE EFECTUARÁ EN UNA (01) ARMADA, DE ACUERDO A LO INDICADO EN EL NUMERAL ONCE (11) DE LOS TERMINOS DE REFERENCIA.   - MEMORANDUM N° 692-2021-MTC/20.6  - CUADRO COMPARATIVO DE COTIZACIONES - SERVICIOS N° 006-2021-MTC/20.2.1.AUC  - CERTIFICACION DE CREDITO PRESUPUESTARIO N° 4923  - SECUENCIA SIAF N° 03  - EXPEDIENTE I-047564-2021/SEDCEN</t>
  </si>
  <si>
    <t>SERVICIO DE ANALISIS Y PROCESAMIENTO DE MATERIAL CULTURAL DE RESCATE ARQUEOLOGICO DE LA AUTOPISTA PUNO-JULIACA, MEMO N° 11463-2021-MTC/20.11, MEMO N° 2402-2021-MTC/20.5, CUADRO COMPARATIVO DE COTIZACIONES SERVICIOS N° 73-2021-MTC/20.2.1.VHRG, MEMO N° 4215-2021-MTC/20.2, INF N° 6815-2021-MTC/20.4,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QUINCE (15) DIAS CALENDARIO COMO MAXIMO EL CUAL INICIA AL DIA SIGUIENTE DE LA CONFIRMACION Y RECEPCION DE LA ORDEN DE SERVICIO.  FORMA DE PAGO : SE EFECTUARA EN UNA (01) ARMADAS DE ACUERDO A LO INDICADO EN EL NUMERAL DOCE (12) DE LOS TERMINOS DE REFERENCIA.   CERTIFICADO SIAF N° : 4939  SECUENCIA SIAF N° : 2  EXP.N° : I-046781-2021/SEDCEN</t>
  </si>
  <si>
    <t>"SERVICIO DE EXCAVACIONES EN ELEMENTO ARQUEOLOGICO AISLADO (EAA) PAUCARCOLLA PARA LIBERACION DE INTERFERENCIAS EN LA CONSTRUCCION DE LA AUTOPISTA PUNO-JULIACA", MEMORANDUM N° 2401-2021-MTC/20.5, MEMORANDUM N° 11462 -2021-MTC/20.11, INFORME N°6835-2021-MTC/20.4, CUADRO COMPARATIVO DE COTIZACIONES - SERVICIOS N°058-2021-MTC/20.2.1 JMR, CERT DE CREDITO PPTAL, SEGUN LOS TERMINOS DE REFERENCIAS.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TRECE (13) DÍAS CALENDARIO, QUE SE INICIARAN A PARATIR DEL DIA SIGUIENTE DE ACEPATADA LA ORDEN DE SERVICIO.  UNICO ENTREGABLE: A LOS 13 DÍAS DE INICIADO EL SERVICIO.  FORMA DE PAGO: SE EFECTUARA EN UNA (01) ARMADA DE ACUERDO A LO INDICADO EN EL NUMERAL DOCE (12) DE LOS TERMINOS DE REFERENCIA.  CERTIFICADO SIAF N°: 4938  SECUENCIA SIAF N°: 2 EXP.N°: I-047016-2021</t>
  </si>
  <si>
    <t>SERVICIO DE DESINFECCIÓN DE AMBIENTES DE LA SEDE CENTRAL, LOCALES PERIFÉRICOS Y DESINFECCIÓN DE VEHÍCULOS DE PROVIAS NACIONAL, INFORME N°062-2021-MTC/20.2.1.6, MEMORÁNDUM Nº 497 -2021-MTC/20.2.1, INFORME N°0109-2021-MTC/20.2.1.6, INFORME Nº 062 -2021-MTC/20.2.1.2, INFORME N° 000493-2021-MTC/20.3, MEMORÁNDUM N° 055-2021-MTC/20.2.1.2, INFORME N° 180-2021-MTC/20.2.1.6, INFORME Nº 003-2021-MTC/20.2.1.ODSC; MEMORÁNDUM N° 01068-2021-MTC/20.2, INFORME N° 2030 - 2021-MTC/20.4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EL PLAZO DE EJECUCIÓN DEL SERVICIO SERÁ CIENTO CINCUENTA (150) DÍAS CALENDARIOS O HASTA AGOTAR EL MONTO CONTRATADO.   INICIO DEL SERVICIO: LA FECHA DE INICIO DE SERVICIO SERÁ COMUNICADA MEDIANTE CORREO ELECTRÓNICO POR LA COORDINACIÓN DE SERVICIOS, DENTRO DE LOS QUINCE (15) DÍAS CALENDARIOS DE SUSCRITO EL CONTRATO, UNA VEZ QUE EL CONTRATISTA HAYA CUMPLIDO TODOS LOS PROTOCOLOS NECESARIOS DESCRITOS EN EL PUNTO 5.10. PARA EL INGRESO A LA ENTIDAD.   HORARIO: EL HORARIO DE ATENCIÓN SERÁ DE LUNES A DOMINGO DE 8:00 HORAS A LAS 20:00 HORAS Y SE PODRÁ MODIFICAR DE ACUERDO A LA NECESIDAD DEL ÁREA USUARIA.   EN CASO DE PRODUCIRSE ALGUNA VARIACIÓN EN EL HORARIO, LA COORDINACIÓN DE SERVICIOS, COMUNICARÁ AL CONTRATISTA DENTRO DE LAS OCHO (8) HORAS ANTES DE INICIADA CADA PRESTACIÓN POR SEDE, A TRAVÉS DE CORREO ELECTRÓNICO Y/O VÍA LLAMADA TELEFÓNICA.   ENTREGABLE: DE ACUERDO A LO INDICADO EN EL NUMERAL NUEVE (09) DE LOS TERMINOS DE REFERENCIA.   FORMA DE PAGO: DE ACUERDO A LO INDICADO EN EL NUMERAL DOCE (12) DE LOS TERMINOS DE REFERENCIA.   CERTIFICADO SIAF N°: 2409  SECUENCIA SIAF N° : 02  EXP.N°: I-004750-2021/SEDCEN</t>
  </si>
  <si>
    <t>20543225933 CLAVE UNO SANEAMIENTO AMBIENTAL SOCIEDAD ANONIMA CERRADA - CLAVE UNO S.A.C.</t>
  </si>
  <si>
    <t>SERVICIO PARA ELABORACIÓN DE OCHENTA Y OCHO (88) TASACIONES DE LOS INMUEBLES AFECTADOS POR EL DERECHO DE VÍA DE LA OBRA: MEJORAMIENTO DE LA CARRETERA HUÁNUCO – CONOCOCHA, SECTOR HUÁNUCO – LA UNIÓN – HUALLANCA, RUTA PE-3N, REGIÓN HUÁNUCO, TRAMO III, KM 105+500 - KM 116+852, MEMORANDUM Nº 6202 -2021-MTC/20.11, CUADRO COMPARATIVO DE COTIZACIONES - SERVICIO N°00172- 2021-MTC/20.2.1 DFR, MEMORANDUM Nº - 2117 -2021-MTC/20.2, INFORME N° 4023 -2021-MTC/20.4,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QUINCE (15) DIAS HABILES EL CUAL INICIA AL DIA SIGUIENTE DE LA CONFIRMACION Y RECEPCION DE LA ORDEN DE SERVICIO.   FORMA DE PAGO : SE EFECTUARA EN UNA (01) ARMADA DE ACUERDO A LO INDICADO EN EL NUMERAL CATORCE (14) DE LOS TERMINOS DE REFERENCIA.   CERTIFICADO SIAF N° : 3649  SECUENCIA SIAF N° : 2  EXP.N° : I-023815-2021/SEDCEN</t>
  </si>
  <si>
    <t>SERVICIO ASISTENCIA TECNICA DE CAMPO PARA APOYO EN LA GESTIÓN DE LIBERACIÓN DE INTERFERENCIAS, ADQUISICIÓN Y EXPROPIACIÓN DE INMUEBLES AFECTADOS POR EL DERECHO DE VÍA DEL PACRI "IIRSA CENTRO TRAMO2: PUENTE RICARDO PALMA - LA OROYA - HUANCAYO Y LA OROYA - DV. CERRO DE PASCO, MEMORÁNDUM N° 2938-2021-MTC/20.11, CUADRO COMPARATIVO DE COTIZACIONES - SERVICIOS N°0059-2021-MTC/20.2.1 WMG, MEMORANDUM Nº - 1228 -2021-MTC/20.2, INFORME N° 2613 -2021-MTC/20.4, CERT DE CREDITO PPTAL.SEGUN LOS TERMINOS DE RFERENCIA.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NOVENTA (90) DIAS CALENDARIO EL CUAL INICIA EL DIA SIGUIENTE DE NOTIFICADA LA ORDEN DE SERVICIO.   1ER INF. A LOS TREINTA (30) DÍAS DEL INICIO DEL SERVICIO  2DO INF. A LOS SESENTA (60) DÍAS DEL INICIO DEL SERVICIO  3ERO INF. A LOS NOVENTA (90) DÍAS DEL INICIO DEL SERVICIO   FORMA DE PAGO : SE EFECTUARA EN TRES (03) ARMADAS DE ACUERDO A LO INDICADO EN EL NUMERAL TRECE (13) DE LOS TERMINOS DE REFERENCIA.   1ER PAGO: SE CANCELARA EL 30% DEL MONTO TOTAL DEL SERVICIO  2DO PAGO: SE CANCELARA EL 30% DEL MONTO TOTAL DEL SERVICIO  3ERO PAGO: SE CANCELARA EL 40% DEL MONTO TOTAL DEL SERVICIO   CERTIFICADO SIAF N° : 2645  SECUENCIA SIAF N° : 2  EXP.N° : I-012031-2021/SEDCEN</t>
  </si>
  <si>
    <t>10708222815 PALOMINO MALLMA KENYO PAVEL</t>
  </si>
  <si>
    <t>SERVICIO NOTARIALES DE CERTIFICACIÓN DE FORMULARIOS REGISTRALES DE PREDIOS AFECTADOS POR LA EJECUCIÓN DE LA OBRA: MEJORAMIENTO DE LA CARRETERA SANTA MARÍA-SANTA TERESA-PUENTE HIDROELÉCTRICA MACHU PICCHU, CUADRO COMPARATIVO DE COTIZACIONES - SERVICIOS N° 33-2021-MTC/20.2.1.ODSC, MEMORANDUM Nº 401 -2021-MTC/20.2, INFORME N° 959 -2021-MTC/20.4, CERT. DE CRÉDITO PPTAL., SEGÚN LOS TÉRMINOS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EJECUCIÓN: SESENTA (60) DÍAS CALENDARIO O HASTA COMPLETAR LA LEGALIZACIÓN DE CONTENIDO NOVENTA Y UNO (91) FORMULARIOS O CONTRATOS, TOMA DE BIOMÉTRICO DE LA TOTALIDAD DE LOS AFECTADOS DE LOS DOCUMENTOS REQUERIDOS DE PROVIAS NACIONAL, SIN SUPERAR EL MONTO CONTRATADO, CONTABILIZADOS A PARTIR DE LA CONFORMIDAD DE RECEPCIÓN DE LA ORDEN DE SERVICIO.   FORMA DE PAGO: SE EFECTUARÁ SEGÚN NUMERAL TRECE (13) DE LOS TÉRMINOS DE REFERENCIA.   CERTIFICADO SIAF N° : 1432  SECUENCIA SIAF N° : 02  EXP.N° : I-001466-2021/SEDCEN</t>
  </si>
  <si>
    <t>SERVICIODELEGALIZACIÓNDEDOCUMENTOSYACTOSNOTARIALESCORRESPONDIENTESAGESTIONESDEADQUISICIÓNDEPREDIOSAFECTADOSPORLAEJECUCIÓNDELA OBRA: MEJORAMIENTO DE LA CARRETERA SANTA MARÍA-SANTA TERESA-PUENTE HIDROELÉCTRICA MACHU PICCHU, MEMORANDUM Nº 5163 -2021-MTC/20.11, CUADRO COMPARATIVO DE COTIZACIONES - SERVICIOS N° 129-2021-MTC/20.2.1.JCUD, MEMORANDUM Nº - 1814 -2021-MTC/20.2, INFORME N° 3479 -2021-MTC/20.4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PLAZO MÁXIMO DE EJECUCIÓN SESENTA (60) DÍAS CALENDARIO O HASTA COMPLETAR LA LEGALIZACIÓN DE CONTENIDO NOVENTA Y UNO (91) FORMULARIOS O CONTRATOS, TOMA DE BIOMÉTRICO DE LA TOTALIDAD DE LOS AFECTADOS DE LOS DOCUMENTOS REQUERIDOS DE PROVIAS NACIONAL, SIN SUPERAR EL MONTO CONTRATADO.   UNICO ENTR. A LOS 60 DIAS CALENDARIO O HASTA HABER LEGALIZADO NOVENTA Y UNO (91) CONTRATOS Y/O FORMULARIOS Y TOMAS DE BIOMETRICO DE LA TOTALIDAD DE LOS AFECTADOS.  FORMA DE PAGO: SE EFECTUARÁ EN UNA (01) ARMADA, DE ACUERDO A LO INDICADO EN EL NUMERAL TRECE (13) DE LOS TERMINOS DE REFERENCIA.   CERTIFICADO SIAF N°: 3313  SECUENCIA SIAF N° : 02  EXP.N°: I-014055-2021/SEDCEN</t>
  </si>
  <si>
    <t>SERVICIO PARA LA EJECUCION DE SUSCRIPCION Y LEGALIZACION DE NOVENTA Y UN (91)) FORMULARIOS REGISTRALES PARA LA ADQUISICION DE PREDIOS AFECTADOS POR LA EJECUCION DE LA OBRA: MEJORAMIENTO DE LA CARRETERA SANTA MARIA TERESA-PUENTE HIDROELECTRICA MACHU PICCHU, MEMO N° 3835-2021-MTC/20.2, MEMO N° 10644-2021-MTC/20.11, MEMO N° 2081-2021-MTC/20.5, CUADRO COMPARATIVO DE COTIZACIONES SERVICIOS N° 13-2021-MTC/20.2.1.JMR, INF N° 6099-2021-MTC/20.4,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TREINTA (30) DIAS CALENDARIO EL CUAL INICIA AL DIA SIGUIENTE DE LA CONFIRMACION Y RECEPCION DE LA ORDEN DE SERVICIO.  FORMA DE PAGO : SE EFECTUARA EN UNA (01) ARMADA DE ACUERDO A LO INDICADO EN EL NUMERAL DOCE (12) DE LOS TERMINOS DE REFERENCIA.   CERTIFICADO SIAF N° : 4621  SECUENCIA SIAF N° : 2  EXP.N° : I-026649-2021/SEDCEN</t>
  </si>
  <si>
    <t>SERVICIO DE EXTENSION DE GARANTIA Y SOPORTE DEL SOFTWARE DE MESA DE SERVICIO, SEGUN LOS TERMINOS DE REFERENCIA Y OFERTA DEL PROVEEDOR.  INCLUYE, SERVICIO DE SOPORTE Y ACTUALIZACION DE TRECE (13) LICENCIA DEL SOFTWARE ARANDA CON LAS QUE CUENTA PROVIAS NACIONAL:  - 10 ARANDA SERVICE DESK EXPRESS VERSION 8 - USUARIO CONCURRENTE O EQUIVALENTE  - 03 ARANDA SERVICE DESK EXPRESS VERSION 8 - USUARIO NOMBRADO O EQUIVALENTE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 PLAZO DE ENTREGA: QUINCE (15) DIAS CALENDARIO COMO MAXIMO, CONTADOS A PARTIR DEL DIA SIGUIENTE DE LA CONFIRMACION DE LA RECEPCION DE LA ORDEN DE SERVICIO.  - PLAZO DE EJECUCION DEL SERVICIO: TRESCIENTOS SESENTA Y CINCO (365) DIAS CALENDARIO  - FORMA DE PAGO: SE EFECTUARÁ EN UNA (01) ARMADA, DE ACUERDO A LO INDICADO EN EL NUMERAL ONCE (11) DE LOS TERMINOS DE REFERENCIA.   - MEMORANDUM 680-2021-MTC/20.6  - CUADRO COMPARATIVO DE COTIZACIONES - SERVICIOS N° 010-2021-MTC/20.2.1.AUC  - CERTIFICACION DE CREDITO PRESUPUESTARIO N° 4905  - SECUENCIA SIAF N° 02  - EXPEDIENTE I-047203-2021/SEDCEN</t>
  </si>
  <si>
    <t>20601632960 ONIX CORP S.A.C</t>
  </si>
  <si>
    <t>CONTRATACION PARA EL SERVICIO DE DEMOLICION Y ELIMINACION DE MATERIAL DE 09 VIVIENDAS AFECTADAS POR EL DERECHO DE VÍA DE LA OBRA: MEJORAMIENTO DE LA CARRETERA HUANUCO – CONOCOCHA, SECTOR HUANUCO – LA UNION RUTA PE-3N REGION HUANUCO - TRAMO I- KM 14+300 AL KM 26+255  MEMORANDUM N° 9262-2021-MTC/20.11; CUADRO COMPARATIVO DE COTIZACIONES - SERVICIOS N° 013-2021-MTC/20.2.1.AKC; MEMORANDUM Nº 3238 -2021-MTC/20.2; INFORME N° 5439 - 2021-MTC/20.4; CERT PPTAL; SEGUN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20 DÍAS CALENDARIOS COMO MÁXIMO, CONTADOS A PARTIR DEL DÍA SIGUIENTE DE CONFIRMADA LA RECEPCIÓN DE LA ORDEN DE SERVICIO.   FORMA DE PAGO: EL PAGO SE EFECTUARÁ EN UN (01) UNICO PAGO DE ACUERDO AL MONTO DE LA PROPUESTA ECONÓMICA, SEGUN LO INDICADO EN EL NUMERAL TRECE (13) DE LOS TERMINOS DE REFERENCIA.   CERTIFICADO SIAF N°: 4307  SECUENCIA SIAF N° : 02  EXP.N°: I-033988-2021/SEDCEN</t>
  </si>
  <si>
    <t>SERVICIO DE SEGUIMIENTO Y MONITOREO DE OBRAS DE LIBERACIÓN DE INTERFERENCIAS HIDRÁULICAS (REDES SANITARIAS, SISTEMAS DE RIEGO, ALCANTARILLADO, CANALES EN GENERAL, ETC.), UBICADOS DENTRO DEL DERECHO DE VÍA DE LA OBRA: MEJORAMIENTO DE LA CARRETERA OYÓN-AMBO, TRAMO I: OYON - DESVÍO CERRO, MEMO Nº 950 -2021-MTC/20.11, CUADRO COMPARATIVO DE COTIZACIONES - SERVICIOS N° 040-2021-MTC/20.2.1.JCUD, MEMORANDUM Nº -00662 -2021-MTC/20.2, INFORME N° 1459-2021-MTC/20.4,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SESENTA (60) DIAS CALENDARIO EL CUAL INICIA AL DIA SIGUIENTE DE LA CONFIRMACION Y RECEPCION DE LA ORDEN DE SERVICIO.   1ER INF. A LOS TREINTA (30) DIAS DEL INICIO DEL SERVICIO  2DO INF. A LOS SESENTA (60) DIAS DEL INICIO DEL SERVICIO   FORMA DE PAGO : SE EFECTUARA EN DOS (02) ARMADAS IGUALES DE ACUERDO A LO INDICADO EN EL NUMERAL ONCE (11) DE LOS TERMINOS DE REFERENCIA.   CERTIFICADO SIAF N° : 1949  SECUENCIA SIAF N° : 2  EXP.N° : I-04709-2021/SEDCEN</t>
  </si>
  <si>
    <t>10321254611 LEON ORDOÑEZ BRUMEL MISAEL</t>
  </si>
  <si>
    <t>CONTRATACIÓN DEL SERVICIO DE SEGUIMIENTO, MONITOREO Y CONTROL TÉCNICO Y ADMINISTRATIVO PARA LOS CONTRATOS DE CONSERVACIÓN PERIÓDICA A CARGO DE LAS UNIDADES ZONALES EN EL MARCO DEL DECRETO DE URGENCIA N° 070-2020, MEMORÁNDUM Nº 142-2021-MTC/20.13.1, CUADRO COMPARATIVO DE COTIZACIONES - SERVICIOS N° 23-2021-MTC/20.2.1.ODSC, MEMORANDUM Nº -00379 -2021-MTC/20.2, INFORME N° 659-2021-MTC/20.4,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CIENTO CINCO (105) DÍAS CALENDARIOS, EL CUAL INICIARÁ AL DÍA SIGUIENTE DE LA CONFIRMACIÓN DE LA RECEPCIÓN DE LA ORDEN DE SERVICIO.   1ER ENTREGABLE A LOS 30 DÍAS COMO MÁXIMO DE INICIADO EL SERVICIO.  2DO ENTREGABLE A LOS 60 DÍAS COMO MÁXIMO DE INICIADO EL SERVICIO.  3ER ENTREGABLE A LOS 90 DÍAS COMO MÁXIMO DE INICIADO EL SERVICIO.  4TO ENTREGABLE A LOS 105 DÍAS COMO MÁXIMO DE INICIADO EL SERVICIO.   FORMA DE PAGO: SE EFECTUARA EN CUATRO (04) ARMADAS DE ACUERDO A LO INDICADO EN EL NUMERAL ONCE (11) DE LOS TERMINOS DE REFERENCIA.   CERTIFICADO SIAF N°: 1001  SECUENCIA SIAF N° : 02  EXP.N°: I-001710-2021/SEDCEN</t>
  </si>
  <si>
    <t>10076164938 HERRERA VALENZUELA GUILLERMO MANUEL</t>
  </si>
  <si>
    <t>SERVICIO DE INGENIERÍA PARA LA ATENCION DE INTERVENCIONES VIALES A CARGO DEL AREA DE GESTION DE ESTUDIOS DE LA SUBDIRECCIÓN DE CONSERVACION, MEMORANDUM NO. 017 - 2021-MTC/20.13, CUADRO COMPARATIVO DE COTIZACIONES - SERVICIOS Nº 0032-2021-MTC/20.2.1.JMMM, MEMORANDUM Nº-00206 -2021-MTC/20.2, INFORME N° 176 - 2021-MTC/20.4,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OCHENTA (80) DIAS CALENDARIO EL CUAL INICIA AL DIA SIGUIENTE DE LA CONFIRMACION Y RECEPCION DE LA ORDEN DE SERVICIO.   1ER INF. A LOS VEINTE (20) DIAS DEL INICIO DEL SERVICIO  2DO INF. A LOS CINCUENTA (50) DIAS DEL INICIO DEL SERVICIO  3ERO INF. A LOS OCHENTA (80) DIAS DEL INICIO DEL SERVICIO   FORMA DE PAGO : SE EFECTUARA EN TRES (03) ARMADAS DE ACUERDO A LO INDICADO EN EL NUMERAL ONCE (11) DE LOS TERMINOS DE REFERENCIA.   HONORARIOS: S/. 31,500.00  OTROS: S/. 3,560.00   1ER PAGO: SE CANCELARA EL 33% DEL MONTO TOTAL DEL SERVICIO  2DO PAGO: SE CANCELARA EL 33% DEL MONTO TOTAL DEL SERVICIO  3ERO PAGO: SE CANCELARA EL 34% DEL MONTO TOTAL DEL SERVICIO   CERTIFICADO SIAF N° : 346  SECUENCIA SIAF N° : 2  EXP.N° : I-0847-2021/SEDCEN</t>
  </si>
  <si>
    <t>SERVICIO PARA LA REALIZACION DE ESTUDIOS DE PERFORACIONES DIAMANTINAS E INVESTIGACIONES GEOFISICAS (GPR), PARA PLANTEAR LA SOLUCION DEFINITIVA DE LA ZONA INESTABLE DE LA PROGRESIVA DEL SECTOR 1: ENTRE KM 03+900 - 04+132, CORREDOR VIAL: "PE-20, TRAYECTORIA: EMP. PE-1N (IV ZAPALLAL) - VENTANILLA - OV. 200 MILLAS - AV. GAMBETTA - PTO. CALLAO", MEMORANDUM N° 405 -2021-MTC/20.12, CUADRO COMPARATIVO DE COTIZACIONES - SERVICIOS N° 070-2021-MTC/20.2.1.DFR, INFORME Nº 002-2021-MTC/20.8.UFE.OST, MEMORANDUM N° 00453-2021-MTC/20.8, MEMORANDUM Nº 116 -2021-MTC/20.14.11, MEMORANDUM N° 657- 2021-MTC/20.13.1 , MEMORANDUM Nº 883 -2021-MTC/20.2, MEMORANDUM Nº 887 -2021-MTC/20.2, MEMORANDUM Nº - 00907 -2021-MTC/20.2, MEMORANDUM N° 488-2021-MTC/20.12, INFORME N° 1955 -2021-MTC/20.4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EL PLAZO DE EJECUCIÓN DEL SERVICIO SERÁ DE VEINTIOCHO (28) DÍAS CALENDARIOS, EL PLAZO SE INICIA AL DÍA SIGUIENTE DE RECEPCIONADA LA ORDEN DE SERVICIO.   FORMA DE PAGO: SE EFECTUARA EN UNA (01) ARMADA DE ACUERDO A LO INDICADO EN EL NUMERAL TRECE (13) DE LOS TERMINOS DE REFERENCIA.  CERTIFICADO SIAF N°: 2361  SECUENCIA SIAF N° : 05  EXP.N°: I-007185-2021/SEDCEN</t>
  </si>
  <si>
    <t>SERVICIO DE CONSULTORIA PARA LA ELABORACION DE UN INFORME TECNICO PERICIAL QUE ESTABLEZCA LOS DAÑOS Y EL PRESUPUESTO DE REPARACION DE LOS DAÑOS COMO CONSECUENCIA DE LAS LLUVIAS OCURRIDAS EN LOS MESES DE ENERO Y FEBRERO 2019 EN LA EJECUCION DE LA OBRA: "PROYECTO DE INTEGRACIÓN VIAL TACNA - LA PAZ, TRAMO TACNA - COLLPA (FRONTERA CON BOLIVIA), SUB TRAMO: KM 43+610 - KM 94+000", MEMORANDUM N° 686 -2021-MTC/20.9, CUADRO COMPARATIVO DE COTIZACIONES - SERVICIOS N° 048-2021-MTC/20.2.1.JMMM, MEMORANDUM Nº - 00603 -2021-MTC/20.2, INFORME N° 1255 -2021 - 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TREINTA (30) DÍAS CALENDARIO, CONTADOS A PARTIR DEL DÍA SIGUIENTE DE LA CONFIRMACIÓN DE LA RECEPCIÓN DE LA ORDEN DE SERVICIO DE ACUERDO A LO INDICADO EN EL NUMERAL OCHO (08) DE LOS TERMINOS DE REFERENCIA   FORMA DE PAGO: SE EFECTUARA EN DOS (02) ARMADAS DE ACUERDO A LO INDICADO EN EL NUMERAL DOCE (12) DE LOS TERMINOS DE REFERENCIA.  CERTIFICADO SIAF N°: 1719  SECUENCIA SIAF N° : 02  EXP.N°: I-002888-2021/SEDCEN</t>
  </si>
  <si>
    <t>10292805956 SALAS ACOSTA JOSE FRANCISCO</t>
  </si>
  <si>
    <t>SERVICIO DE CONSULTORÍA PARA EL LEVANTAMIENTO DE INFORMACIÓN QUE PERMITA LA ELABORACIÓN DE TÉRMINOS DE REFERENCIA PARA LA CONTRATACIÓN DEL "SERVICIO DE REPARACIÓN Y MANTENIMIENTO DEL PUENTE CORPAC" QUE SE EMPLAZA EN LA RED VIAL NACIONAL PE-14A, UBICADO EN LA REGIÓN HUÁNUCO, MEMO N° 790 – 2021-MTC/20.10, CUADRO COMPARATIVO DE COTIZACIONES - SERVICIOS N°0098-2021-MTC/20.2.1 WMG, MEMO Nº 1797 -2021-MTC/20.2, INFORME Nº 3369 - 2021-MTC/20.4,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VEINTICINCO (25) DIAS CALENDARIO EL CUAL INICIA AL DIA SIGUIENTE DE LA CONFIRMACION Y RECEPCION DE LA ORDEN DE SERVICIO.  FORMA DE PAGO : SE EFECTUARA EN UNA (01) ARMADAS DE ACUERDO A LO INDICADO EN EL NUMERAL QUINCE (15) DE LOS TERMINOS DE REFERENCIA.  CERTIFICADO SIAF N° : 3282  SECUENCIA SIAF N° : 2  EXP.N° : I-019362-2021/SEDCEN</t>
  </si>
  <si>
    <t>10316622068 PAULINO CABEZA ISIDORO NEON</t>
  </si>
  <si>
    <t>SERVICIO DE CONSULTORIA PARA LA ELABORACION DE UNA PERICIA DE PARTE DEL PROCESO ARBITRAL CON LEGAJO A-18-2019 SEGUIDO AL CONTRATO DE EJECUCION DE OBRA N° 074-2017-MTC/20 CASO ARBITRAL PUCP N° 2033-433-18, MEMORANDUM N° 156-2021-MTC/20.9, CUADRO COMPARATIVO DE COTIZACIONES - SERVICIOS N° 034-2021-MTC/20.2.1.MAEG, MEMORANDUM Nº -00289 -2021-MTC/20.2, INFORME N° 416 -2021-MTC/20.4,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TREINTA (30) DÍAS CALENDARIO, CONTADOS A PARTIR DE LA CONFIRMACIÓN DE LA RECEPCIÓN DE LA ORDEN DE SERVICIO.  FORMA DE PAGO: SE EFECTUARA EN DOS (02) ARMADAS DE ACUERDO A LO INDICADO EN EL NUMERAL CATORCE (14) DE LOS TERMINOS DE REFERENCIA.  CERTIFICADO SIAF N°: 736  SECUENCIA SIAF N° : 02  EXP.N°: I-001209-2021/SEDCEN</t>
  </si>
  <si>
    <t>10062809367 PINEDO GUIMET RAFAEL NATIVIDAD</t>
  </si>
  <si>
    <t>CONTRATACIÓN DEL SERVICIO DE GESTIÓN DE MANTENIMIENTOS PERIÓDICOS EN EL MARCO DEL DECRETO DE URGENCIA N° 070-2020 - ZONA NORTE, MEMORANDUM N° 027 - 2021 - MTC/20.13.1, CUADRO COMPARATIVO DE COTIZACIONES - SERVICIOS N° 030-2021-MTC/20.2.1.JMMM, MEMORANDUM Nº -00203 -2021-MTC/20.2, INFORME N° 653-2021-MTC/20.4,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CIENTO TREINTA (130) DÍAS CALENDARIOS COMO MÁXIMO, CONTADOS A PARTIR DEL DÍA SIGUIENTE DE RECEPCIONADA LA ORDEN DE SERVICIO.   1ER ENTREGABLE A LOS 30 DÍAS COMO MÁXIMO DE INICIADO EL SERVICIO.  2DO ENTREGABLE A LOS 60 DÍAS COMO MÁXIMO DE INICIADO EL SERVICIO.  3ER ENTREGABLE A LOS 90 DÍAS COMO MÁXIMO DE INICIADO EL SERVICIO.  4TO ENTREGABLE A LOS 120 DÍAS COMO MÁXIMO DE INICIADO EL SERVICIO.  5TO ENTREGABLE A LOS 130 DÍAS COMO MÁXIMO DE INICIADO EL SERVICIO.   FORMA DE PAGO: SE EFECTUARA EN QUINTO (05) ARMADAS DE ACUERDO A LO INDICADO EN EL NUMERAL ONCE (11) DE LOS TERMINOS DE REFERENCIA.   CERTIFICADO SIAF N°: 995  SECUENCIA SIAF N° : 02  EXP.N°: I-000658-2021/SEDCEN</t>
  </si>
  <si>
    <t>10455146017 COJAL VIGO MILUSKHA PAMELA</t>
  </si>
  <si>
    <t>SERVICIO EN LA ESPECIALIDAD DE PUENTES, ELABORACIÓN DE TERMINOS DE REFERENCIA Y GESTION DE PROYECTOS PARA LA SUBDIRECCIÓN DE CONSERVACIÓN, MEMORANDUM Nº 129 -2021-MTC/20.13, CUADRO COMPARATIVO DE COTIZACIONES - SERVICIOS N°0075-2021-MTC/20.2.1 WMG, MEMORANDUM Nº - 1445 -2021-MTC/20.2, INFORME N° 2788-2021-MTC/20.4,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CIENTO DIEZ (110) DIAS CALENDARIO EL CUAL INICIA AL DIA SIGUIENTE DE LA CONFIRMACION Y RECEPCION DE LA ORDEN DE SERVICIO.   1ER INF. A LOS VEINTE (20) DÍAS DEL INICIO DEL SERVICIO  2DO INF. A LOS CINCUENTA (50) DÍAS DEL INICIO DEL SERVICIO  3ERO INF. A LOS OCHENTA (80) DÍAS DEL INICIO DEL SERVICIO  4TO INF. A LOS CIENTO DIEZ (110) DÍAS DEL INICIO DEL SERVICIO   FORMA DE PAGO : SE EFECTUARA EN CUATRO (04) ARMADAS IGUALES DE ACUERDO A LO INDICADO EN EL NUMERAL ONCE (11) DE LOS TERMINOS DE REFERENCIA.   CERTIFICADO SIAF N° : 2905  SECUENCIA SIAF N° : 2  EXP.N° : I-016735-2021/SEDCEN</t>
  </si>
  <si>
    <t>SERVICIO PARA LA ADQUISICIÓN DE TREINTA Y CINCO (35) INMUEBLES AFECTADOS POR EL DERECHO DE VÍA DE LA OBRA:CONSTRUCCIÓN DE LA VÍA DE EVITAMIENTO DE LA CIUDAD DE ABANCAY, REGION APURÍMAC, DE LOS SECTORES LEONPAMPA, MOYOCORRAL, TAMBURCO, POBLADO ANTABAMBA, SAN ANTONIO, KM. 06+001 AL KM. 12+820, EN SU SIGUIENTE FASE: FASE III: GESTIÓN DE TRATO DIRECTO O EXPROPIACIÓN, RECONOCIMIENTO DEL PAGO DE MEJORAS Y GASTOS DE TRASLADO, TRANSFERENCIAS PREDIALES INTERESTATALES O INMATRICULACIÓN DE PREDIOS ESTATALES, MEMORANDUM Nº 3860 -2021-MTC/20.11, CUADRO COMPARATIVO DE COTIZACIONES - SERVICIO N°00116- 2021-MTC/20.2.1 DFR, MEMORANDUM Nº - 1438 -2021-MTC/20.2, INFORME N° 2989 -2021-MTC/20.4,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NOVENTA (90) DIAS CALENDARIO EL CUAL INICIA AL DIA SIGUIENTE DE LA CONFIRMACION Y RECEPCION DE LA ORDEN DE SERVICIO.   1ER INF. A LOS VEINTE (20) DÍAS DEL INICIO DEL SERVICIO  2DO INF. A LOS CUARENTA (40) DÍAS DEL INICIO DEL SERVICIO  3ERO INF. A LOS SESENTA (60) DÍAS DEL INICIO DEL SERVICIO  4TO INF. A LOS NOVENTA (90) DÍAS DEL INICIO DEL SERVICIO   FORMA DE PAGO : SE EFECTUARA EN CUATRO (04) ARMADAS IGUALES DE ACUERDO A LO INDICADO EN EL NUMERAL TRECE (13) DE LOS TERMINOS DE REFERENCIA.   CERTIFICADO SIAF N° : 2962  SECUENCIA SIAF N° : 2  EXP.N° : I-015893-2021/SEDCEN</t>
  </si>
  <si>
    <t>10257506679 GUTIERREZ BERROCAL LUIS ENRIQUE</t>
  </si>
  <si>
    <t>CONTRATACIÓN DEL SERVICIO DE COORDINACIÓN Y GESTIÓN DE SERVICIOS DE MANTENIMIENTO PERIÓDICO QUE EJECUTAN LAS UNIDADES ZONALES EN EL MARCO DEL DECRETO DE URGENCIA N° 070-2020 - ZONA NORTE, MEMORANDUM N° 3284 - 2021 - MTC/20.13.1, CUADRO COMPARATIVO DE COTIZACIONES - SERVICIOS N° 159-2021-MTC/20.2.1.DFR, MEMORANDUM Nº -1877 -2021-MTC/20.2, INFORME N° 3488 - 2021-MTC/20.4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EJECUCIÓN DEL SERVICIO SERÁ DE CIENTO TREINTA (130) DÍAS CALENDARIOS COMO MÁXIMO, CONTADOS A PARTIR DEL DÍA SIGUIENTE DE RECEPCIONADA LA ORDEN DE SERVICIO.   1ER ENTREGABLE A LOS 30 DÍAS COMO MÁXIMO DE INICIADO EL SERVICIO.  2DO ENTREGABLE A LOS 60 DÍAS COMO MÁXIMO DE INICIADO EL SERVICIO.  3ER ENTREGABLE A LOS 90 DÍAS COMO MÁXIMO DE INICIADO EL SERVICIO.  4TO ENTREGABLE A LOS 120 DÍAS COMO MÁXIMO DE INICIADO EL SERVICIO.  5TO ENTREGABLE A LOS 130 DÍAS COMO MÁXIMO DE INICIADO EL SERVICIO.   FORMA DE PAGO: SE EFECTUARA EN CINCO (05) ARMADAS, DE ACUERDO A LO INDICADO EN EL NUMERAL ONCE (11) DE LOS TERMINOS DE REFERENCIA.   CERTIFICADO SIAF N°: 3336  SECUENCIA SIAF N° : 02  EXP.N°: I-022129-2021/SEDCEN</t>
  </si>
  <si>
    <t>SERVICIO PARA LA ADQUISICIÓN DE VEINTICINCO (25) INMUEBLES AFECTADOS POR EL PROYECTO PACRI REHABILITACIÓN Y MEJORAMIENTO DE LA CARRETERA QUINUA - SAN FRANCISCO, TRAMO II: KM. 78+500 AL KM 172+420, FASE III, MEMORANDUM Nº 9783 -2021-MTC/20.11, MEMORANDUM Nº 1760 -2021-MTC/20.5, CUADRO COMPARATIVO DE COTIZACIONES SERVICIOS N°69 -2021-MTC/20.2.1.JMMM, MEMORANDUM Nº 3478 -2021-MTC/20.2, INFORME N° 5632 -2021-MTC/20.4,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SETENTA (70) DIAS CALENDARIO EL CUAL INICIA AL DIA SIGUIENTE DE LA CONFIRMACION Y RECEPCION DE LA ORDEN DE SERVICIO.   1ER INF. A LOS VEINTE (20) DÍAS DEL INICIO DEL SERVICIO  2DO INF. A LOS CUARENTA (40) DÍAS DEL INICIO DEL SERVICIO  3ERO INF. A LOS SETENTA (70) DÍAS DEL INICIO DEL SERVICIO   FORMA DE PAGO : SE EFECTUARA EN TRES (03) ARMADAS DE ACUERDO A LO INDICADO EN EL NUMERAL TRECE (13) DE LOS TERMINOS DE REFERENCIA.   CERTIFICADO SIAF N° : 4403  SECUENCIA SIAF N° : 2  EXP.N° : I-037721-2021/SEDCEN</t>
  </si>
  <si>
    <t>10422084032 ELERA GARCIA ALEX MIGUEL</t>
  </si>
  <si>
    <t>SERVICIO ESPECIALIZADO EN GESTION ADMINISTRATIVA PARA LA OFICINA DE ADMINISTRACION, MEMORANDUM Nº 3479 -2021-MTC/20.2, CUADRO COMPARATIVO DE COTIZACIONES - SERVICIOS N°033-2021-MTC/20.2.1 - VHRG, MEMORÁNDUM Nº 1985-2021-MTC/20.5,MEMORANDUM Nº 3542 -2021-MTC/20.2, INFORME N° 5749 -2021-MTC/20.4,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SETENTA Y CINCO (75) DIAS CALENDARIO COMO MAXIMO, CONTABILIZADOS A PARTIR DEL DÍA SIGUIENTE DE LA CONFIRMACIÓN DE LA RECEPCIÓN DE LA ORDEN DE SERVICIO HASTA LA CONFORMIDAD DE LA ÚLTIMA PRESTACIÓN Y PAGO.   1ER INF. COMO MÁXIMO A LOS 25 DÍAS CALENDARIO DE  INICIADO EL SERVICIO COMO MÁXIMO  2DO INF. COMO MÁXIMO A LOS 50 DÍAS CALENDARIO DE  INICIADO EL SERVICIO COMO MÁXIMO  3ERO INF. COMO MÁXIMO A LOS 75 DÍAS CALENDARIO DE  INICIADO EL SERVICIO, COMO MÁXIMO   FORMA DE PAGO : SE EFECTUARA EN TRES (03) ARMADAS DE ACUERDO A LO INDICADO EN EL NUMERAL ONCE (11) DE LOS TERMINOS DE REFERENCIA.   CERTIFICADO SIAF N° : 4455  SECUENCIA SIAF N° : 2  EXP.N° : I-041675-2021/SEDCEN</t>
  </si>
  <si>
    <t>10465346979 SILVA LAGUADO RUTH FIORELLA</t>
  </si>
  <si>
    <t>SERVICIO DE RETIRO DE POSTES DE MEDIA Y BAJA TENSION Y REUBICACION DE POSTES CON REDES SECUNDARIAS Y ALUMBRADO PUBLICO UBICADOS EN EL DERECHO DE VIA DEL EVITAMIENTO HUARMEY - RED VIAL 4 REF. INFORME N° 581-2021-MTC/20.11.1/CECS, MEMORANDUM 1816-2021-MTC/20.5, CUADRO COMPARATIVO DE COTIZACIONES - SERVICIOS N° 027-2021-MTC/20.2.1 VHRG, CERT DE CREDITO PPTAL, SEGUN LOS TERMINOS DE REFERENCIAS.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(15) DIAS CALENDARIO COMO MAXIMO, CONTADOS A PARTIR DEL DIA SIGUIENTE DE LA CONFIRMACION Y RECEPCION DE LA ORDEN DE SERVICIO.  UNICO INF. COMO MÁXIMO A LOS 15 DÍAS CALENDARIO DE INICIADO EL SERVICIO COMO MÁXIMO  FORMA DE PAGO : SE EFECTUARA EN 1 ARMADA DE ACUERDO A LO INDICADO EN EL NUMERAL 13 DE LOS TERMINOS DE REFERENCIA.  CERTIFICADO SIAF N° : 4509  SECUENCIA SIAF N° : 2  EXP.N° : I?037858?2021</t>
  </si>
  <si>
    <t>"SERVICIO DE CERTIFICACION DE DOSCIENTOS TREINTA Y CUATRO (234) FORMULARIOS REGISTRALES Y/O CONTRATOS PARA LA ADQUISICION DE SETENTA Y OCHO (78) PREDIOS AFECTADOS POR LA OBRA: CONSTRUCCION DE LA VÍA EVITAMIENTO DE LA CIUDAD DE JULIACA", INFORME N 213-2021-MTC/20.11.2/LPA, MEMORÁNDUM 10450-2021-MTC/20.11, MEMORÁNDUM 2016-2021-MTC/20.5, MEMORÁNDUM 3760-2021-MTC/20.2, INFORME 6141-2021-MTC/20.4, CUADRO COMPARATIVO DE COTIZACIONES - LOCACION DE SERVICIO N° 033-2021- MTC/20.2.1.EOR, CERTIFICADO DE CRÉDITO PRESUPUESTARIO, SEGÚN LOS TÉRMINOS DE REFERENCIAS.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EJECUCIÓN: VEINTE (20) DÍAS CALENDARIO O HASTA COMPLETAR DOSCIENTOS TREINTA Y CUATRO (234) FORMULARIOS REGISTRALES, SIN SUPERAR EL MONTO CONTRATADO, QUE SE INICIARÁN A PARTIR DEL DIA SIGUIENTE DE ACEPTADA LA ORDEN DE SERVICIO HASTA LA CONFORMIDAD DE LA ULTIMA PRESTACION Y PAGO.  UNICO ENTREGABLE: A LOS 20 DIAS CALENDARIOS DE LA CONFIRMACION DE LA RECEPCION DE ORDEN DE SERVICIO O HASTA HABER CERTIFICADO LOS DOSCIENTOS TREINTA Y CUATRO (234) FORMULARIOS REGISTRALES.  FORMA DE PAGO: SE EFECTUARA EN UNA (01) ARMADA DE ACUERDO A LO INDICADO EN EL NUMERAL TRECE (13) DE LOS TÉRMINOS DE REFERENCIA.  CERTIFICADO SIAF N°: 4631  SECUENCIA SIAF N°: 2  EXP.N°: I-036686-2021/SEDCEN</t>
  </si>
  <si>
    <t>"SERVICIO DE ARQUEOLOGÍA PARA LA IMPLEMENTACIÓN DE PROYECTOS DE EVALUACIÓN ARQUEOLÓGICA EN EL SITIO ARQUEOLÓGICO SUPAYPUNKO PARA LA OBRA: MEJORAMIENTO DE LA CARRETERA HUÁNUCO CONOCOCHA - SECTOR HUÁNUCO - LA UNIÓN - HUALLANCA, TRAMO 3: KM 102+819 - KM 150+421", MEMORÁNDUM N° 9875-2021-MTC/20.11, MEMORÁNDUM N° 1762-2021-MTC/20.5, CUADRO COMPARATIVO DE COTIZACIONES -SERVICIO N° 099-2021-MTC/20.2.1.FRM, MEMORÁNDUM 3834-2021-MTC/20.2, INFORME N°6339-2021-MTC/20.4, CERTIFICADO DE CRÉDITO PRESUPUESTARIO, SEGÚN LOS TÉRMINOS DE REFERENCIAS.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EJECUCIÓN: CINCUENTA (50) DÍAS CALENDARIO, CONTABILIZADOS A PARTIR DEL DÍA SIGUIENTE DE CONFIRMADA LA RECEPCIÓN DE LA ORDEN DE SERVICIO.  ENTREGABLE:  PRIMER ENTREGABLE: INFORME DE AVANCE N° 1, COMO MÁXIMO A LOS TREINTA (30) DÍAS CALENDARIO DE INICIADO EL SERVICIO.  SEGUNDO ENTREGABLE: INFORME FINAL, COMO MÁXIMO A LOS CINCUENTA (50) DÍAS CALENDARIO DE INICIADO EL SERVICIO O A LOS CINCO (05) DÍAS CALENDARIO DE EMISIÓN DE LA RESOLUCIÓN DE APROBACIÓN DEL INFORME FINAL DEL PEA POR EL MINISTERIO DE CULTURA.  FORMA DE PAGO: SE EFECTUARÁ EN DOS (02) ARMADAS DE ACUERDO A LO INDICADO EN EL NUMERAL ONCE (11) DE LOS TÉRMINOS DE REFERENCIA.  CERTIFICADO SIAF N°: 4675  SECUENCIA SIAF N°: 1 EXP.N°: I-032576-2021/SEDCEN</t>
  </si>
  <si>
    <t>20547970951 H &amp; R ARQUEOLOGIA SAC</t>
  </si>
  <si>
    <t>CONTRATACION DEL SERVICIO ESPECIALIZADO DE INGENIERIA PARA LA GESTIÓN DE PROYECTOS VIALES Y ELABORACION DE TERMINOS DE REFERENCIA SOBRE CONSERVACIÓN Y/O MEJORAMIENTO DE CARRETERAS PARA LA SUBDIRECCIÓN DE CONSERVACIÓN, MEMORÁNDUM Nº 013 -2021-MTC/20.13, CUADRO COMPARATIVO DE COTIZACIONES - SERVICIOS N° 012-2021-MTC/20.2.1.ODSC, MEMORANDUM Nº -00179 -2021-MTC/20.2, INFORME N° 155 -2021-MTC/20.4,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OCHENTA (80) DÍAS CALENDARIOS, EL CUAL INICIARÁ AL DÍA SIGUIENTE DE LA CONFIRMACIÓN DE LA RECEPCIÓN DE LA ORDEN DE SERVICIO.  FORMA DE PAGO: SE EFECTUARA EN TRES (03) ARMADAS DE ACUERDO A LO INDICADO EN EL NUMERAL ONCE (11) DE LOS TERMINOS DE REFERENCIA.  CERTIFICADO SIAF N°: 247  SECUENCIA SIAF N° : 02  EXP.N°: I-000344-2021/SEDCEN</t>
  </si>
  <si>
    <t>CONTRATACIÓN DEL SERVICIO DE MANTENIMIENTO CORRECTIVO PARA CAMIONETAS DEL POOL DE LA SEDE CENTRAL DE PROVIAS NACIONAL, MEMORÁNDUM Nº 848 - 2021-MTC/20.2.1, CUADRO COMPARATIVO DE COTIZACIONES - SERVICIOS N° 067-2021-MTC/20.2.1.JCUD, MEMORANDUM Nº -00815 -2021-MTC/20.2, INFORME N° 1870 - 2021-MTC/20.4,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EL PLAZO DE EJECUCIÓN DEL SERVICIO SERÁ POR TREINTA (30) DÍAS CALENDARIOS. EL MISMO QUE INICIARA AL DÍA SIGUIENTE DE NOTIFICADA Y CONFIRMADA LA RECEPCIÓN DE LA ORDEN DE SERVICIO.   FORMA DE PAGO: DE ACUERDO A LO INDICADO EN EL NUMERAL CATORCE (14) DE LOS TERMINOS DE REFERENCIA.  CERTIFICADO SIAF N°: 2428  SECUENCIA SIAF N° : 02  EXP.N°: I-008653-2021/SEDCEN</t>
  </si>
  <si>
    <t>SERVICIO DE ELABORACIÓN DE EXPEDIENTE TÉCNICO PARA LA REPOSICIÓN DE REDES DE AGUA Y ALCANTARILLADO UBICADO ENTRE LAS PROGRESIVAS KM 292+180 AL 296+920 DEL EVITAMIENTO HUARMEY -RED VIAL 4, MEMORANDUM Nº 8973 -2021-MTC/20.11, CUADRO COMPARATIVO DE COTIZACIONES - SERVICIOS N° 017-2021-MTC/20.2.1.AKC, MEMORANDUM Nº 3241 -2021-MTC/20.2, INFORME N° 5414 - 2021-MTC/20.4,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TREINTA (30) DIAS CALENDARIO COMO MAXIMO EL CUAL INICIA AL DIA SIGUIENTE DE LA CONFIRMACION Y RECEPCION DE LA ORDEN DE SERVICIO.  FORMA DE PAGO : SE EFECTUARA EN UNA (01) ARMADA DE ACUERDO A LO INDICADO EN EL NUMERAL DOCE (12) DE LOS TERMINOS DE REFERENCIA.  CERTIFICADO SIAF N° : 4291  SECUENCIA SIAF N° : 2  EXP.N° : I-033231-2021/SEDCEN</t>
  </si>
  <si>
    <t>"SERVICIO DE ACTUALIZACIÓN Y/O ELABORACIÓN DE EXPEDIENTES TÉCNICOS LEGALES PARA LA ADQUISICIÓN O EXPROPIACIÓN DE PREDIOS AFECTADOS POR LA EJECUCIÓN DE LA OBRA: REHABILITACIÓN Y MEJORAMIENTO DE LA CARRETERA AYACUCHO - ABANCAY, TRAMO VI: ANDAHUAYLAS - KISHUARA, EN SUS FASES I Y II", INFORME N 541-2021-MTC/20.11.2/DJMS, MEMORÁNDUM 10627-2021-MTC/20.11, MEMORÁNDUM 2089-2021-MTC/20.5, CUADRO COMPARATIVO DE COTIZACIONES - LOCACION DE SERVICIO N° 044-2021-MTC/20.2.1.DLOH, MEMORÁNDUM 4363-2021-MTC/20.2, INFORME N°6899-2021-MTC/20.4, CERTIFICADO DE CRÉDITO PRESUPUESTARIO, SEGÚN LOS TÉRMINOS DE REFERENCIAS.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EJECUCIÓN: QUINCE (15) DÍAS CALENDARIO, CONTABILIZADOS A PARTIR DEL DÍA SIGUIENTE DE CONFIRMADA LA RECEPCIÓN DE LA ORDEN DE SERVICIO.   ENTREGABLE:  UNICO ENTREGABLE: COMO MÁXIMO A LOS QUINCE (15) DÍAS CALENDARIO DE INICIADO EL SERVICIO.  FORMA DE PAGO: SE EFECTUARA EN UNA (01) ARMADA DE ACUERDO A LO INDICADO EN EL NUMERAL TRECE (13) DE LOS TÉRMINOS DE REFERENCIA.   CERTIFICADO SIAF N°: 4963  SECUENCIA SIAF N°: 2  EXP.N°: I-41627-2021/SEDCEN</t>
  </si>
  <si>
    <t>SERVICIO PARA LA REALIZACION DE ESTUDIOS DE PROSPECCION GEOFISICA POR EL METODO DEL GEORADAR (GPR), CON UNA LONGITUD DE 200 METROS Y REFRACCION SISMICA POR 1500 METROS, MAS 10 PUNTOS POR EL METODO MASW, PARA PLANTEAR LA SOLUCION DEFINITIVA DE LA ZONA INESTABLE ENTRE KM 03+940 – KM 04+325, CORREDOR VIAL: "PE-20, TRAYECTORIA: EMP. PE-1N (IV ZAPALLAL) –VENTANILLA – OV. 200 MILLAS – AV. GAMBETTA – PTO. CALLAO, MEMORANDUM N° 411-2021-MTC/20.12, CUADRO COMPARATIVO DE COTIZACIONES - SERVICIOS N° 044-2021-MTC/20.2.1.VAQC, MEMO Nº 887 -2021-MTC/20.2, MEMORANDUM N° 00453-2021-MTC/20.8, MEMORANDUM Nº 883 -2021-MTC/20.2, INFORME N° 1955 -2021-MTC/20.4, CERT DE CREDITO PPTAL,SEGUN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VEINTIOCHO (28) DIAS CALENDARIO EL CUAL INICIA AL DIA SIGUIENTE DE LA CONFIRMACION Y RECEPCION DE LA ORDEN DE SERVICIO.  FORMA DE PAGO : SE EFECTUARA EN UNA (01) ARMADA DE ACUERDO A LO INDICADO EN EL NUMERAL TRECE (13) DE LOS TERMINOS DE REFERENCIA.   CERTIFICADO SIAF N° : 2361  SECUENCIA SIAF N° : 2  EXP.N° : I-08872-2021/SEDCEN</t>
  </si>
  <si>
    <t>SERVICIO DE INGENIERÍA PARA LA EVALUACION DE PROYECTOS VIALES DE CONSERVACION Y/O MEJORAMIENTO EN LA ESPECIALIDAD DE GEOLOGÍA, SUELOS Y PAVIMENTOS; Y ELABORACION DE TERMINOS DE REFERENCIA PARA LA SUBDIRECCIÓN DE CONSERVACIÓN, MEMO NO. 027 - 2021-MTC/20.13, CUADRO COMPARATIVO DE COTIZACIONES - SERVICIOS N° 007-2021-MTC/20.2.1.JCUD, MEMORANDUM Nº -00283 -2021-MTC/20.2, INFORME N° 228 - 2021-MTC/20.4,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OCHENTA (80) DIAS CALENDARIO EL CUAL INICIA AL DIA SIGUIENTE DE LA CONFIRMACION Y RECEPCION DE LA ORDEN DE SERVICIO.   1ER INF. A LOS VEINTE (20) DIAS DEL INICIO DEL SERVICIO  2DO INF. A LOS CINCUENTA (50) DIAS DEL INICIO DEL SERVICIO  3ERO INF. A LOS OCHENTA (80) DIAS DEL INICIO DEL SERVICIO   FORMA DE PAGO : SE EFECTUARA EN TRES (03) ARMADAS IGUALES DE ACUERDO A LO INDICADO EN EL NUMERAL ONCE (11) DE LOS TERMINOS DE REFERENCIA.   1ER PAGO: SE CANCELARA EL 33% DEL MONTO TOTAL DEL SERVICIO  2DO PAGO: SE CANCELARA EL 33% DEL MONTO TOTAL DEL SERVICIO  3ERO PAGO: SE CANCELARA EL 34% DEL MONTO TOTAL DEL SERVICIO   CERTIFICADO SIAF N° : 537  SECUENCIA SIAF N° : 02  EXP.N° : I-001635-2021/SEDCEN</t>
  </si>
  <si>
    <t>10420198421 CASTILLO DIEGO JORGE ANTONIO</t>
  </si>
  <si>
    <t>SERVICIO ESPECIALIZADO DE TRANSPORTES PARA LA IMPLEMENTACION DEL SISTEMA DE MONITOREO DE TRÁFICO PARA LA DIRECCIÓN DE GESTIÓN VIAL, MEMORANDUM N° 087 - 2021-MTC/20.13, CUADRO COMPARATIVO DE COTIZACIONES - SERVICIOS N° 061-2021-MTC/20.2.1.VAQC, MEMORANDUM Nº - 1120 -2021-MTC/20.2, INFORME N° 2156 - 2021-MTC/20.4,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OCHENTA (80) DIAS CALENDARIO EL CUAL INICIA AL DIA SIGUIENTE DE LA CONFIRMACION Y RECEPCION DE LA ORDEN DE SERVICIO.   1ER INF. A LOS VEINTE (20) DIAS DEL INICIO DEL SERVICIO  2DO INF. A LOS CINCUENTA (50) DIAS DEL INICIO DEL SERVICIO  3ERO INF. A LOS OCHENTA (80) DIAS DEL INICIO DEL SERVICIO   FORMA DE PAGO : SE EFECTUARA EN TRES (03) ARMADAS DE ACUERDO A LO INDICADO EN EL NUMERAL ONCE (11) DE LOS TERMINOS DE REFERENCIA.   1ER PAGO: SE CANCELARA EL 33% DEL MONTO TOTAL DEL SERVICIO  2DO PAGO: SE CANCELARA EL 33% DEL MONTO TOTAL DEL SERVICIO  3ERO PAGO: SE CANCELARA EL 34% DEL MONTO TOTAL DEL SERVICIO   CERTIFICADO SIAF N° : 2507  SECUENCIA SIAF N° : 2  EXP.N° : I-01339-2021/SEDCEN</t>
  </si>
  <si>
    <t>SERVICIO DE SUPERVISIÓN, SEGUIMIENTO Y MONITOREO EN CAMPO, PARA LA ADQUISICIÓN DE LOS INMUEBLES AFECTADOS POR EL DERECHO DE VÍA, PARA EL PROYECTO: REHABILITACIÓN Y MEJORAMIENTO DE LA CARRETERA PATAHUASI - YAURI - SICUANI; TRAMO: COLPAHUAYCO - LANGUI, MEMORANDUM Nº 5320 -2021-MTC/20.11, CUADRO COMPARATIVO DE COTIZACIONES - SERVICIOS N° 134-2021-MTC/20.2.1. VAQC, MEMORANDUM Nº - 1875 -2021-MTC/20.2, INFORME N° 3532 -2021-MTC/20.4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NOVENTA (90) DÍAS CALENDARIO COMO MÁXIMO, QUE SE INICIARÁN A PARTIR DEL DÍA SIGUIENTE DE CONFIRMADA LA RECEPCIÓN DE LA ORDEN DE SERVICIO HASTA LA CONFORMIDAD DE LA ÚLTIMA PRESTACIÓN Y PAGO.   ENTREGABLES   PRIMER INFORME: A LOS 30 DÍAS DEL INICIO DEL SERVICIO.  SEGUNDO INFORME: A LOS 60 DÍAS DEL INICIO DEL SERVICIO.  TERCER INFORME: A LOS 90 DÍAS DEL INICIO DEL SERVICIO.   FORMA DE PAGO: SE EFECTUARÁ EN TRES (03) ARMADAS, DE ACUERDO A LO INDICADO EN EL NUMERAL ONCE (11) DE LOS TERMINOS DE REFERENCIA.  CERTIFICADO SIAF N°: 3354  SECUENCIA SIAF N° 002  EXP.N°: I-020751-2021/SEDCEN</t>
  </si>
  <si>
    <t>CONTRATACIÓN DEL SERVICIO ESPECIALIZADO DE RELEVAMIENTO DE INFORMACION DE GEOLOGÍA, SUELOS Y PAVIMENTOS PARA LA SUBDIRECCIÓN DE CONSERVACIÓN, MEMORANDUM NO. 028 - 2021-MTC/20.13, CUADRO COMPARATIVO DE COTIZACIONES - SERVICIOS N° 040-2021-MTC/20.2.1.JMMM, MEMORANDUM Nº 00301 -2021-MTC/20.2, INFORME N° 323 -2021-MTC/20.4,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OCHENTA (80) DÍAS CALENDARIOS, EL CUAL INICIARÁ AL DÍA SIGUIENTE DE LA CONFIRMACIÓN DE LA RECEPCIÓN LA ORDEN DE SERVICIO.   FORMA DE PAGO: SE EFECTUARA EN TRES (03) ARMADAS DE ACUERDO A LO INDICADO EN EL NUMERAL ONCE (11) DE LOS TERMINOS DE REFERENCIA.  CERTIFICADO SIAF N°: 648  SECUENCIA SIAF N° : 02  EXP.N°: I-001766-2021/SEDCEN</t>
  </si>
  <si>
    <t>SERVICIO DE PLATAFORMA DE COLABORACIÓN EN LA NUBE, PARA EL SOPORTE DE GESTION DE PROYECTOS CON METODOLOGIA BIM  MEMORANDUM Nº 3322 -2021-MTC/20.2, CUADRO COMPARATIVO DE COTIZACIONES - SERVICIOSN°0007-2021-MTC/20.2.1 - EOR, MEMORANDUM Nº 3322 -2021-MTC/20.2, INFORME N° 5406 - 2021-MTC/20.4, CERTIFICACION PPTAL, SEGUN TERMINOS DE REFERENCIA   EL PLAZO DE DESARROLLO DEL SERVICIO ES DE SIETE (7) DÍAS CALENDARIOS A PARTIR DEL SIGUIENTE DÍA DE CONFIRMADA LA ORDEN DE SERVICIO.   CERTIFICADO SIAF N°: 4294  SECUENCIA SIAF N° : 02  EXP.N°: I-037731-2021/SEDCEN</t>
  </si>
  <si>
    <t>20264180971 PROFILE CONSULTING GROUP S.A.</t>
  </si>
  <si>
    <t>SERVICIO DE CONSULTORIA PARA LA ELABORACION DE UNA PERICIA DE PARTE EN EL PROCESO ARBITRAL CON LEGAJO A-88-2020 SEGUIDO AL CONTRATO DE EJECUCION DE OBRA N° 074-2017-MTC/20 CASO ARBITRAL PUCP N° 2861-233-20, MEMORANDUM N° 148-2021-MTC/20.9, CUADRO COMPARATIVO DE COTIZACIONES - SERVICIOS N° 033-2021-MTC/20.2.1.MAEG, MEMORANDUM Nº -00282 -2021-MTC/20.2, INFORME N° 264 -2021-MTC/20.4,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TREINTA (30) DÍAS CALENDARIO, CONTADOS A PARTIR DE LA CONFIRMACIÓN DE LA RECEPCIÓN DE LA ORDEN DE SERVICIO.  FORMA DE PAGO: SE EFECTUARÁ EN SOLES Y EN UNA (01) ARMADA, DENTRO DEL PLAZO DE DIEZ (10) DÍAS CALENDARIO SIGUIENTES DE OTORGADA LA CONFORMIDAD DE CADA UNO DE LOS ENTREGABLES CITADOS EN EL NUMERAL 9 (RESULTADOS ESPERADOS), DE ACUERDO A LO INDICADO EN EL NUMERAL QUINCE (15) DE LOS TERMINOS DE REFERENCIA.  CERTIFICADO SIAF N°: 538  SECUENCIA SIAF N° : 02  EXP.N°: I-001178-2021/SEDCEN</t>
  </si>
  <si>
    <t>20555862254 GRUPO REGIAN S.A.C</t>
  </si>
  <si>
    <t>SERVICIO ESPECIALIZADO DE INGENIERIA PARA LA ATENCIÓN DE ESTUDIOS DE PERFILES POR NIVELES DE SERVICIO Y ELABORACION DE TERMINOS DE REFERENCIA Y CRITERIOS BÁSICOS DE INGENIERÍA PARA LA SUBDIRECCIÓN DE CONSERVACIÓN, MEMORÁNDUM N° 099-2021-MTC/20.13, CUADRO COMPARATIVO DE COTIZACIONES - SERVICIOS N°0056-2021-MTC/20.2.1 WMG, MEMORANDUM Nº -1216 -2021-MTC/20.2, INFORME N° 2273 - 2021-MTC/20.4,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OCHENTA (80) DIAS CALENDARIO EL CUAL INICIA AL DIA SIGUIENTE DE LA CONFIRMACION Y RECEPCION DE LA ORDEN DE SERVICIO.   1ER INF. A LOS VEINTE (20) DIAS DEL INICIO DEL SERVICIO  2DO INF. A LOS CINCUENTA (50) DIAS DEL INICIO DEL SERVICIO  3ERO INF. A LOS OCHENTA (80) DIAS DEL INICIO DEL SERVICIO   FORMA DE PAGO : SE EFECTUARA EN CUATRO (03) ARMADAS DE ACUERDO A LO INDICADO EN EL NUMERAL ONCE (11) DE LOS TERMINOS DE REFERENCIA.   1ER PAGO: SE CANCELARA EL 33% DEL MONTO TOTAL DEL SERVICIO  2DO PAGO: SE CANCELARA EL 33% DEL MONTO TOTAL DEL SERVICIO  3ERO PAGO: SE CANCELARA EL 34% DEL MONTO TOTAL DEL SERVICIO   CERTIFICADO SIAF N° : 2595  SECUENCIA SIAF N° : 2  EXP.N° : I-012707-2021/SEDCEN</t>
  </si>
  <si>
    <t>SERVICIO ESPECIALIZADO DE INGENIERIA PARA LA ELABORACION DE CRITERIOS BASICOS DE INGENIERIA Y/O TERMINOS DE REFERENCIA PARA LOS SERVICIOS DE CONSERVACION Y/O MANTENIMIENTO VIAL DE LA SUBDIRECCIÓN DE CONSERVACIÓN, MEMORANDUM N° 3854- 2021-MTC/20.13.1, CUADRO COMPARATIVO DE COTIZACIONES - SERVICIOS N° 120-2021-MTC/20.2.1.WMG, MEMORANDUM Nº 2169-2021-MTC/20.2, INFORME N° 3901-2021-MTC/20.4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EJECUCIÓN DEL SERVICIO SERÁ DE NOVENTA (90) DÍAS CALENDARIOS, EL CUAL INICIARÁ AL DÍA SIGUIENTE DE LA CONFIRMACIÓN DE LA RECEPCIÓN DE LA ORDEN DE SERVICIO.   1ER ENTRE. A LOS 30 DÍAS COMO MÁXIMO DE INICIADO EL SERVICIO.  2DO ENTRE. A LOS 60 DÍAS COMO MÁXIMO DE INICIADO EL SERVICIO.  3ER ENTRE. A LOS 90 DÍAS COMO MÁXIMO DE INICIADO EL SERVICIO.   FORMA DE PAGO: SE EFECTUARA EN TRES (03) ARMADAS, DE ACUERDO A LO INDICADO EN EL NUMERAL ONCE (11) DE LOS TRMINOS DE REFERENCIA.   CERTIFICADO SIAF N°: 3593  SECUENCIA SIAF N° : 02  EXP.N°: I-024931-2021/SEDCEN</t>
  </si>
  <si>
    <t>SERVICIO DE MONITOREO SOCIAL EN CAMPO PARA LIBERACIÓN Y ADQUISICIÓN DE LAS ÁREAS CORRESPONDIENTES A LA RED VIAL 4, MEMORANDUM Nº 4065 -2021-MTC/20.11, CUADRO COMPARATIVO DE COTIZACIONES - SERVICIO N°00120- 2021-MTC/20.2.1 DFR, MEMORANDUM Nº - 1481 -2021-MTC/20.2, INFORME NO 2943 -2021-MTC/20.4, CERT DE CREDITO PPTAL.SEGUN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CIENTO VEINTE (120) DIAS CALENDARIO EL CUAL INICIA AL DIA SIGUIENTE DE LA CONFIRMACION Y RECEPCION DE LA ORDEN DE SERVICIO.   1ER INF. A LOS TREINTA (30) DÍAS DEL INICIO DEL SERVICIO  2DO INF. A LOS SESENTA (60) DÍAS DEL INICIO DEL SERVICIO  3ERO INF. A LOS NOVENTA (90) DÍAS DEL INICIO DEL SERVICIO  4TO INF. A LOS CIENTO VEINTE (120) DÍAS DEL INICIO DEL SERVICIO   FORMA DE PAGO : SE EFECTUARA EN CUATRO (04) ARMADAS IGUALES DE ACUERDO A LO INDICADO EN EL NUMERAL DOCE (12) DE LOS TERMINOS DE REFERENCIA.   CERTIFICADO SIAF N° : 2947  SECUENCIA SIAF N° : 2  EXP.N° : I-016310-2021/SEDCEN</t>
  </si>
  <si>
    <t>SERVICIO DE ANALISIS TÉCNICO PARA LA IMPLEMENTACIÓN DEL SISTEMA DE GESTIÓN DE ACTIVOS PARA LA DIRECCIÓN DE GESTIÓN VIAL, MEMO N° 086-2021-MTC/20.13, CUADRO COMPARATIVO DE COTIZACIONES - SERVICIOS N° 060-2021-MTC/20.2.1.VAQC, MEMO Nº - 1104 -2021-MTC/20.2, INFORME N° 2158 - 2021-MTC/20.4,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CIENTO DIEZ (110) DIAS CALENDARIO EL CUAL INICIA AL DIA SIGUIENTE DE LA CONFIRMACION Y RECEPCION DE LA ORDEN DE SERVICIO.   1ER INF. A LOS VEINTE (20) DIAS DEL INICIO DEL SERVICIO  2DO INF. A LOS CINCUENTA (50) DIAS DEL INICIO DEL SERVICIO  3ERO INF. A LOS OCHENTA (80) DIAS DEL INICIO DEL SERVICIO  4TO INF. A LOS CIENTO DIEZ (110) DIAS DEL INICIO DEL SERVICIO   FORMA DE PAGO : SE EFECTUARA EN CUATRO (04) ARMADAS IGUALES DE ACUERDO A LO INDICADO EN EL NUMERAL ONCE (11) DE LOS TERMINOS DE REFERENCIA.   CERTIFICADO SIAF N° : 2505  SECUENCIA SIAF N° : 2  EXP.N° : I-01174-2021/SEDCEN</t>
  </si>
  <si>
    <t>10722237191 MARCATOMA PALOMINO ELIAS</t>
  </si>
  <si>
    <t>CONTRATACIÓN DEL SERVICIO DE ASISTENCIA TECNICA PARA LA REVISION Y PROCESAMIENTO DE PARÁMETROS DE INVENTARIOS PARA GESTIÓN DE ACTIVOS PARA LA DIRECCIÓN DE GESTIÓN VIAL, MEMORANDUM N° 084 - 2021-MTC/20.13, CUADRO COMPARATIVO DE COTIZACIONES - SERVICIOS N° 069-2021-MTC/20.2.1.JCUD, MEMORANDUM Nº - 1109 -2021-MTC/20.2, INFORME N° 2157 - 2021-MTC/20.4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EL PLAZO DE EJECUCIÓN DEL SERVICIO SERÁ DE CIENTO SETENTA (170) DÍAS CALENDARIOS, EL CUAL INICIARÁ AL DÍA SIGUIENTE DE LA CONFIRMACIÓN DE LA RECEPCIÓN DE LA ORDEN DE SERVICIO.   1ER ENTREGABLE A LOS 20 DÍAS COMO MÁXIMO DE INICIADO EL SERVICIO.  2DO ENTREGABLE A LOS 50 DÍAS COMO MÁXIMO DE INICIADO EL SERVICIO.  3ER ENTREGABLE A LOS 80 DÍAS COMO MÁXIMO DE INICIADO EL SERVICIO.  4TO ENTREGABLE A LOS 110 DÍAS COMO MÁXIMO DE INICIADO EL SERVICIO.  5TO ENTREGABLE A LOS 140 DÍAS COMO MÁXIMO DE INICIADO EL SERVICIO.  6TO ENTREGABLE A LOS 170 DÍAS COMO MÁXIMO DE INICIADO EL SERVICIO.   FORMA DE PAGO: SE EFECTUARA EN SEIS (06) ARMADAS DE ACUERDO A LO INDICADO EN EL NUMERAL ONCE (11) DE LOS TERMINOS DE REFERENCIA.   CERTIFICADO SIAF N°: 2506  SECUENCIA SIAF N° : 02  EXP.N°: I-011172-2021/SEDCEN</t>
  </si>
  <si>
    <t>SERVICIO DE ATENCIÓN DE CONSULTAS EN CAMPO PARA LAS GESTIONES DE ADQUISICIÓN DE PREDIOS AFECTADOS POR LA OBRA: REHABILITACIÓN Y MEJORAMIENTO DE LA CARRETERA HUALLANCA – CARAZ, MULTIDISTRITAL, HUAYLAS, ANCASH, MEMORANDUM Nº 4497 -2021-MTC/20.11, CUADRO COMPARATIVO DE COTIZACIONES - SERVICIOS N° 114-2021-MTC/20.2.1.VAQC, MEMORANDUM Nº - 1632 -2021-MTC/20.2, INFORME N° 3185 -2021-MTC/20.4,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NOVENTA (90) DIAS CALENDARIO EL CUAL INICIA AL DIA SIGUIENTE DE LA CONFIRMACION Y RECEPCION DE LA ORDEN DE SERVICIO.   1ER INF. A LOS TREINTA (30) DÍAS DEL INICIO DEL SERVICIO  2DO INF. A LOS SESENTA (60) DÍAS DEL INICIO DEL SERVICIO  3ERO INF. A LOS NOVENTA (90) DÍAS DEL INICIO DEL SERVICIO   FORMA DE PAGO : SE EFECTUARA EN TRES (03) ARMADAS DE ACUERDO A LO INDICADO EN EL NUMERAL ONCE (11) DE LOS TERMINOS DE REFERENCIA.   1ER PAGO: SE CANCELARA EL 30% DEL MONTO TOTAL DEL SERVICIO  2DO PAGO: SE CANCELARA EL 30% DEL MONTO TOTAL DEL SERVICIO  3ERO PAGO: SE CANCELARA EL 40% DEL MONTO TOTAL DEL SERVICIO   CERTIFICADO SIAF N° : 3153  SECUENCIA SIAF N° : 2  EXP.N° : I-016427-2021/SEDCEN</t>
  </si>
  <si>
    <t>10174472802 SANCHEZ MANAYAY PROSPERO ARMANDO</t>
  </si>
  <si>
    <t>SERVICIO ESPECIALIZADO EN GESTION DE PROYECTOS Y ELABORACION DE TERMINOS DE REFERENCIA SOBRE CONSERVACIÓN Y/O MEJORAMIENTO DE CARRETERAS EN LA ESPECIALIDAD DE HIDROLOGÍA, HIDRÁULICA, OBRAS DE ARTE Y DRENAJE PARA LA  SUBDIRECCIÓN DE CONSERVACIÓN, MEMORANDUM Nº 010 - 2021-MTC/20.13, CUADRO COMPARATIVO DE COTIZACIONES - SERVICIOS N°0016-2021-MTC/20.2.1 AHV, MEMORANDUM Nº -00136-2021-MTC/20.2, INFORME N° 092 -2021-MTC/20.4,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CIENTO DIEZ (110) DIAS CALENDARIO EL CUAL INICIA AL DIA SIGUIENTE DE LA CONFIRMACION Y RECEPCION DE LA ORDEN DE SERVICIO.   1ER INF. A LOS VEINTE (20) DIAS DEL INICIO DEL SERVICIO  2DO INF. A LOS CINCUENTA (50) DIAS DEL INICIO DEL SERVICIO  3ERO INF. A LOS OCHENTA (80) DIAS DEL INICIO DEL SERVICIO  4TO INF. A LOS CIENTO DIEZ (110) DIAS DEL INICIO DEL SERVICIO   FORMA DE PAGO : SE EFECTUARA EN CUATRO (04) ARMADAS IGUALES DE ACUERDO A LO INDICADO EN EL NUMERAL ONCE (11) DE LOS TERMINOS DE REFERENCIA.   CERTIFICADO SIAF N° : 144  SECUENCIA SIAF N° : 02  EXP.N° : I-00242-2021/SEDCEN</t>
  </si>
  <si>
    <t>SERVICIO ESPECIALIZADO EN METRADOS, COSTOS Y PRESUPUESTO, EN LA FORMULACION DE PRESTACIONES ADICIONALES EN LA OBRA: "MEJORAMIENTO DE LA CARRETERA MOQUEGUA - OMATE - AREQUIPA, TRAMO KM. 35+000 AL KM. 153+340., INFORME Nº 001-2021-MTC/20.12.2, MEMORANDUM N° 028-2021-MTC/20.12, CUADRO COMPARATIVO DE COTIZACIONES - SERVICIOS N° 005-2021-MTC/20.2.1.AHV, MEMORANDUM Nº 085 -2021-MTC/20.2, MEMORÁNDUM N° 159 -2021-MTC/20.12, INFORME N° 761-2021-MTC/20.4,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CIENTO VEINTE (120) DÍAS CALENDARIOS COMO MÁXIMO, CONTADOS A PARTIR DEL DÍA SIGUIENTE DE CONFIRMADA LA RECEPCIÓN DE LA ORDEN DE SERVICIO.   1ER ENT. COMO MÁXIMO A LOS TREINTA (30) DÍAS CALENDARIO DE INICIADO EL SERVICIO.  2DO ENT. COMO MÁXIMO A LOS SESENTA (60) DÍAS CALENDARIO DE INICIADO EL SERVICIO.  3ER ENT. COMO MÁXIMO A LOS NOVENTA (90) DÍAS CALENDARIO DE INICIADO EL SERVICIO.  4TO ENT. COMO MÁXIMO A LOS CIENTO VEINTE (120) DÍAS CALENDARIO DE INICIADO EL SERVICIO.   FORMA DE PAGO: SE EFECTUARÁ EN CUATRO (4) ARMADAS IGUALES EN SOLES Y DE ACUERDO AL MONTO DE LA PROPUESTA ECONÓMICA DEL POSTOR ADJUDICADO, DENTRO DEL PLAZO DE DIEZ (10) DÍAS SIGUIENTES COMO MÁXIMO LUEGO DE EMITIDA LA CONFORMIDAD DEL ÁREA USUARIA.   CERTIFICADO SIAF N°: 1134  SECUENCIA SIAF N° : 02  EXP.N°: I-000325-2021/SEDCEN</t>
  </si>
  <si>
    <t>10432834064 LABAN MERINO SUSANA CATALINA</t>
  </si>
  <si>
    <t>SERVICIO ESPECIALIZADO DE ESTUDIOS GEOTÉCNICOS EN PLATAFORMA, PARA EL PROYECTO DE CULMINACIÓN DE LA OBRA: MEJORAMIENTO DE LA CARRETERA, TRAMO: CHECCA – MAZOCRUZ, A CARGO DE LA DIRECCIÓN DE OBRAS, MEMORANDUM Nº 643 -2021-MTC/20.9, CUADRO COMPARATIVO DE COTIZACIONES - SERVICIOS N°0050- 2021-MTC/20.2.1 DFR, MEMORANDUM Nº -00538 -2021-MTC/20.2, INFORME N° 1060 -2021-MTC/20.4,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EJECUCION : TREINTA (30) DIAS CALENDARIO EL CUAL INICIA AL DIA SIGUIENTE DE LA CONFIRMACION Y RECEPCION DE LA ORDEN DE SERVICIO.   FORMA DE PAGO : SE EFECTUARA EN UNA (01) ARMADA DE ACUERDO A LO INDICADO EN EL NUMERAL ONCE (11) DE LOS TERMINOS DE REFERENCIA.   CERTIFICADO SIAF N° : 1527  SECUENCIA SIAF N° : 2  EXP.N° : I-04612-2021/SEDCEN</t>
  </si>
  <si>
    <t>20538531023 PERU INFINITO SOCIEDAD ANONIMA CERRADA</t>
  </si>
  <si>
    <t>CONTRATACIÓN DEL SERVICIO ESPECIALIZADO PARA EL ESTUDIO DE FUENTE DE MATERIALES, PARA EL PROYECTO DE CULMINACIÓN DE LA OBRA: MEJORAMIENTO DE LA CARRETERA, TRAMO: CHECCA - MAZOCRUZ, A CARGO DE LA DIRECCIÓN DE OBRAS, MEMORANDUM Nº 639-2021-MTC/20.9, CUADRO COMPARATIVO DE COTIZACIONES - SERVICIOS N° 027-2021-MTC/20.2.1.VAQC, MEMORANDUM Nº -00548 -2021-MTC/20.2, INFORME N° 1063 - 2021-MTC/20.4,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EL PLAZO DE EJECUCIÓN DEL SERVICIO, INCLUYENDO TRABAJOS DE CAMPO E INFORME, SERÁ DE TREINTA (30) DÍAS CALENDARIOS COMO MÁXIMO, CONTADOS A PARTIR DEL DÍA SIGUIENTE DE CONFIRMADA LA RECEPCIÓN DE LA ORDEN DE SERVICIO.   FORMA DE PAGO: SE EFECTUARA EN UNA (01) ARMADA DE ACUERDO A LO INDICADO EN EL NUMERAL ONCE (11) DE LOS TERMINOS DE REFERENCIA.  CERTIFICADO SIAF N°: 1529  SECUENCIA SIAF N° : 02  EXP.N°: I-004606-2021/SEDCEN</t>
  </si>
  <si>
    <t>CONTRATACIÓN DEL SERVICIO DE BOSQUEJO DE LAS CLÁUSULAS DEL CONTRATO PARA LA CONTRATACIÓN DE LA ASISTENCIA TÉCNICA DE LOS PROYECTOS : "CREACIÓN DE LA CARRETERA CENTRAL HUAYCÁN - CIENEGUILLA SANTIAGO DE TUNA - SAN ANDRÉS DE TUPICOCHA - SAN DAMIÁN YURACMAYO - YAULI PACHACHACA - EMP. PE-22, DISTRITO DE SANTA ROSA DE SACCO - PROVINCIA DE YAULI - DEPARTAMENTO DE JUNÍN" EN ADELANTE "NUEVA CARRETERA CENTRAL" Y "CREACIÓN (CONSTRUCCIÓN) DE LA VÍA EXPRESA SANTA ROSA (RUTA PE-20I)" EN ADELANTE "VÍA EXPRESA SANTA ROSA", BAJO LA MODALIDAD DE ESTADO A ESTADO, MEMORANDUM Nº -1145 - 2021-MTC/20.2, CUADRO COMPARATIVO DE COTIZACIONES - SERVICIOS N° 068-2021-MTC/20.2.1.VAQC, MEMORANDUM Nº -1166 -2021-MTC/20.2, INFORME N° 2160 -2021-MTC/20.4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EL PLAZO DE EJECUCIÓN ES DE CINCO (05) DÍAS CALENDARIOS, CONTABILIZADOS A PARTIR DEL DÍA SIGUIENTE DE LA CONFIRMACIÓN DE LA RECEPCIÓN DE LA ORDEN DE SERVICIO.   ENTREGABLE: COMO MÁXIMO A LOS 05 DÍAS CALENDARIO DE INICIADO EL SERVICIO, DE ACUERDO A LO INDICADO EN EL NUMERAL SEIS (06) DE LOS TERMINOS DE REFERENCIA.   FORMA DE PAGO: SE EFECTUARA EN UNA (01) ARMADA, DE ACUERDO A LO INDICADO EN EL NUMERAL ONCE (11) DE LOS TERMINOS DE REFERENCIA.  CERTIFICADO SIAF N°: 2522  SECUENCIA SIAF N° : 02  EXP.N°: I-012605-2021/SEDCEN</t>
  </si>
  <si>
    <t>20550205409 ESTUDIO MUÑIZ SOCIEDAD CIVIL DE RESPONSABILIDAD LIMITADA</t>
  </si>
  <si>
    <t>CONTRATACIÓN DEL SERVICIO DE ASESORÍA LEGAL PARA LA NEGOCIACIÓN DE LAS CLÁUSULAS DEL CONTRATO PARA LA FORMALIZACIÓN DE LA CONTRATACIÓN DE ESTADO A ESTADO DE LOS PROYECTOS "CREACIÓN DE LA CARRETERA CENTRAL HUAYCÁN - CIENEGUILLA SANTIAGO DE TUNA - SAN ANDRÉS DE TUPICOCHA - SAN DAMIÁN YURACMAYO - YAULI PACHACHACA - EMP. PE-22, DISTRITO DE SANTA ROSA DE SACCO -PROVINCIA DE YAULI - DEPARTAMENTO DE JUNÍN" Y "CREACIÓN (CONSTRUCCIÓN) DE LA VÍA EXPRESA SANTA ROSA (RUTA PE-20I), MEMORÁNDUM N° 264 -2021-MTC/20.3, CUADRO COMPARATIVO DE COTIZACIONES - SERVICIOS N° 080-2021-MTC/20.2.1.VAQC, MEMORANDUM Nº - 1244 -2021-MTC/20.2, INFORME N° 2299 -2021-MTC/20.4 CERT DE CREDITO PPTAL, SEGÚN LOS TERMINOS DE REFERENCIA.  RD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RD N° 729-2020-MRTC/20.  PLAZO DE EJECUCION: EL PLAZO DE EJECUCIÓN ES DE CUATRO (4) DÍAS CALENDARIOS, CONTABILIZADOS A PARTIR DEL DÍA SIGUIENTE DE LA CONFIRMACIÓN DE LA RECEPCIÓN DE LA ORDEN DE SERVICIO HASTA LA CONFORMIDAD DE LA ÚLTIMA PRESTACIÓN Y PAGO.  FORMA DE PAGO: SE EFECTUARA EN UNA (01) ARMADA DE ACUERDO A LO INDICADO EN EL NUMERAL ONCE (11) DE LOS TERMINOS DE REFERENCIA.   CERTIFICADO SIAF N°: 2622  SECUENCIA SIAF N° : 02  EXP.N°: I-013118-2021/SEDCEN</t>
  </si>
  <si>
    <t>SERVICIO DE CONSULTORÍA JURÍDICA PARA LA ORIENTACIÓN EN LA NEGOCIACIÓN TÉCNICA DEL CONTRATO DEL CONTRATO PARA LA CONTRATACIÓN DE LA ASISTENCIA TÉCNICA DE LOS PROYECTOS: “NUEVA CARRETERA CENTRAL” Y “VÍA EXPRESA SANTA ROSA”, BAJO LA MODALIDAD DE ESTADO A ESTADO, MEMORANDUM N° 1970 -2021-MTC/20. 9, CUADRO COMPARATIVO DE COTIZACIONES - SERVICIO N°0091- 2021-MTC/20.2.1 DFR, MEMORANDUM Nº - 1199 -2021-MTC/20.2, INFORME N° 2649 -2021-MTC/20.4, CERT DE CREDITO PPTAL.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CUATRO (04) DIAS CALENDARIO EL CUAL INICIA AL DIA SIGUIENTE DE LA CONFIRMACION Y RECEPCION DE LA ORDEN DE SERVICIO.  FORMA DE PAGO : SE EFECTUARA EN UNA (01) ARMADA DE ACUERDO A LO INDICADO EN EL NUMERAL ONCE (11) DE LOS TERMINOS DE REFERENCIA.   CERTIFICADO SIAF N° : 2850  SECUENCIA SIAF N° : 2  EXP.N° : I-013070-2021/SEDCEN</t>
  </si>
  <si>
    <t>CONTRATACIÓN DEL SERVICIO DE ASESORAMIENTO LEGAL PARA LA REVISIÓN DEL CONTRATO DE ESTADO A ESTADO ALCANZADO POR EL COMITÉ NEGOCIADOR DE LA DE LA ASISTENCIA TÉCNICA DE LOS PROYECTOS: NUEVA CARRETERA CENTRAL" Y VÍA EXPRESA SANTA ROSA", BAJO LA MODALIDAD DE ESTADO A ESTADO, MEMORÁNDUM N° 447 -2021-MTC/20, CUADRO COMPARATIVO DE COTIZACIONES - SERVICIOS N° 118-2021-MTC/20.2.1.DFR, MEMORANDUM Nº - 1475 -2021-MTC/20.2, INFORME N° 2854-2021-MTC/20.4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EJECUCIÓN ES DE QUINCE (15) DÍAS CALENDARIOS COMO MAXIMO, CONTABILIZADOS A PARTIR DEL DÍA SIGUIENTE DE LA CONFIRMACIÓN DE LA RECEPCIÓN DE LA ORDEN DE SERVICIO HASTA LA CONFORMIDAD DE LA ÚLTIMA PRESTACIÓN Y PAGO.   UNICO ENTREGABLE. COMO MÁXIMO A LOS 15 DÍAS CALENDARIO DE INICIADO EL SERVICIO.   FORMA DE PAGO: SE EFECTUARA EN UNA (01) ARMADA, DE ACUERDO A LO INDICADO EN EL NUMERAL ONCE (11) DE LOS TERMINOS DE REFERENCIA.   CERTIFICADO SIAF N°: 2960  SECUENCIA SIAF N° : 02  EXP.N°: I-013171-2021/SEDCEN</t>
  </si>
  <si>
    <t>SERVICIO ESPECIALIZADO EN METRADOS, COSTOS Y PRESUPUESTO, EN LA FORMULACION DE PRESTACIONES ADICIONALES N°15,16 Y 17 EN LA OBRA: "MEJORAMIENTO DE LA CARRETERA MOQUEGUA - OMATE - AREQUIPA, TRAMO KM. 35+000 AL KM, MEMORANDUM N° 816-2021-MTC/20.12, CUADRO COMPARATIVO DE COTIZACIONES - SERVICIOS N° 134-2021-MTC/20.2.1.JCUD, MEMORANDUM Nº - 1883 -2021-MTC/20.2, INFORME N° 3489 - 2021-MTC/20.4 CERT DE CREDITO PPTAL, SEGÚN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EL PLAZO DE EJECUCIÓN DEL SERVICIO SERÁ DE CIENTO VEINTE (120) DÍAS CALENDARIOS COMO MÁXIMO, CONTADOS A PARTIR DEL DÍA SIGUIENTE DE CONFIRMADA LA RECEPCIÓN DE LA ORDEN DE SERVICIO..   1ER ENTREGABLE COMO MÁXIMO A LOS TREINTA (30) DÍAS CALENDARIO DE INICIADO EL SERVICIO.  2DO ENTREGABLE COMO MÁXIMO A LOS SESENTA (60) DÍAS CALENDARIO DE INICIADO EL SERVICIO.  3ER ENTREGABLE COMO MÁXIMO A LOS NOVENTA (90) DÍAS CALENDARIO DE INICIADO EL SERVICIO.  4TO ENTREGABLE COMO MÁXIMO A LOS CIENTO VEINTE (120) DÍAS CALENDARIO DE INICIADO EL SERVICIO.   FORMA DE PAGO: SE EFECTUARA EN CUATRO (04) ARMADAS, DE ACUERDO A LO INDICADO EN EL NUMERAL ONCE (11) DE LOS TERMINOS DE REFERENCIA.   CERTIFICADO SIAF N°: 3339  SECUENCIA SIAF N° : 02  EXP.N°: I-021618-2021/SEDCEN</t>
  </si>
  <si>
    <t>SERVICIO DE CERTIFICACIÓN LITERAL DEL CONTENIDO DE FORMULARIOS REGISTRALES, LEGALIZACIÓN DE FIRMAS DE AFECTADOS Y OTROS ACTOS NOTARIALES A REALIZARSE CON LOS AFECTADOS POR EL DERECHO DE VÍA DE LOS SECTORES DE SANTA ROSA, MOLINOPATA, MOYOCORRAL Y PUCA PUCA UBICADOS EN LAS PROGRESIVAS KM. 0+243 AL KM 5+533, DE LA OBRA: “CONSTRUCCIÓN DE LA VÍA DE EVITAMIENTO DE LA CIUDAD DE ABANCAY REGIÓN APURÍMAC, MEMORANDUM Nº 5802 -2021-MTC/20.11, CUADRO COMPARATIVO DE COTIZACIONES - SERVICIOS N° 148-2021 MTC/20.2.1.VAQC, MEMO Nº 2008 -2021-MTC/20.2, INFORME N° 3854 -2021-MTC/20.4,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VEINTE (20) DÍAS CALENDARIO O HASTA COMPLETAR LA CERTIFICACIÓN DE CONTENIDO DE CIENTO DIEZ (110) FORMULARIOS O CONTRATOS,TOMA DE BIOMÉTRICO DE LA TOTALIDAD DE LOS AFECTADOS DE LOS DOCUMENTOS REQUERIDOS DE PROVIAS NACIONAL,SIN SUPERAR EL MONTO CONTRATADO, CONTABILIZADOS A PARTIR DE LA CONFORMIDAD DE RECEPCIÓN DE LA ORDEN DE SERVICIO.   FORMA DE PAGO : SE EFECTUARA EN UNA (01) ARMADA DE ACUERDO A LO INDICADO EN EL NUMERAL DOCE (12) DE LOS TERMINOS DE REFERENCIA.   CERTIFICADO SIAF N° : 3552  SECUENCIA SIAF N° : 2  EXP.N° : I-022042-2021/SEDCEN</t>
  </si>
  <si>
    <t>SERVICIO DE CONSULTORIA PARA LA ELABORACION DE UNA PERICIA DE PARTE REFERENTE AL PROCESO ARBITRAL CON LEGAJO 17-2018, SEGUIDO AL CONTRATO DE EJECUCION DE OBRA N° 094-2016-MTC/20 CASO ARBITRAL 1628-28-18 PUCP, MEMORÁNDUM Nº 3320-2021-MTC/07, MEMORÁNDUM Nº 5408 -2021-MTC/20.9, CUADRO COMPARATIVO DE COTIZACIONES - SERVICIOS N°66 -2021-MTC/20.2.1.JMMM, MEMORANDUM Nº 3351 -2021-MTC/20.2, INFORME N° 5448 - 2021-MTC/20.4,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CUARENTA (40) DIAS CALENDARIO EL CUAL INICIA AL DIA SIGUIENTE DE LA CONFIRMACION Y RECEPCION DE LA ORDEN DE SERVICIO.   1ER INF. A LOS VEINTE (20) DÍAS DEL INICIO DEL SERVICIO  2DO INF. A LOS CUARENTA (40) DÍAS DEL INICIO DEL SERVICIO   FORMA DE PAGO : SE EFECTUARA EN DOS (02) ARMADAS DE ACUERDO A LO INDICADO EN EL NUMERAL TRECE (13) DE LOS TERMINOS DE REFERENCIA.   CERTIFICADO SIAF N° : 4311  SECUENCIA SIAF N° : 2  EXP.N° : I-033965-2021/SEDCEN</t>
  </si>
  <si>
    <t>SERVICIO DE REVISIÓN, ANALISIS Y ELABORACIÓN DE PROPUESTAS DE MEJORAS DEL SISTEMA DE GESTIÓN DE RECURSOS HUMANOS DE PROVIAS NACIONAL, MEMORÁNDUM N° 1934-2021-MTC/20.5, CUADRO COMPARATIVO DE COTIZACIONES - SERVICIOS N° 028-2021-MTC/20.2.1 - VHRG, MEMORANDUM Nº 3534 -2021-MTC/20.2, INFORME N° 5656 - 2021-MTC/20.4,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SETENTA (70) DIAS CALENDARIO MAXIMO EL CUAL INICIA AL DIA SIGUIENTE DE LA CONFIRMACION Y RECEPCION DE LA ORDEN DE SERVICIO.   1ER INF. A LOS VEINTE (20) DÍAS DEL INICIO DEL SERVICIO  2DO INF. A LOS CICUENTA (50) DÍAS DEL INICIO DEL SERVICIO  3ERO INF. A LOS SETENTA (70) DÍAS DEL INICIO DEL SERVICIO   FORMA DE PAGO : SE EFECTUARA EN TRES (03) ARMADAS DE ACUERDO A LO INDICADO EN EL NUMERAL SEIS (06) DE LOS TERMINOS DE REFERENCIA.   CERTIFICADO SIAF N° : 4409  SECUENCIA SIAF N° : 2  EXP.N° : I-040956-2021/SEDCEN</t>
  </si>
  <si>
    <t>10442705602 MARTINEZ GHIGGO MARJORIE ROMMY</t>
  </si>
  <si>
    <t>SERVICIO DE EXTENSION DE GARANTIA Y SOPORTE DE EQUIPO DE SEGURIDAD DE LA SEDE CENTRAL, MEMORANDUM N°0548-2021-MTC/20.6, CUADRO COMPARATIVO DE COTIZACIONES - LOCACION DE SERVICIOS N° 085-2021-MTC/20.2.1.FRM, MEMORANDUM Nº 3730 -2021-MTC/20.2, INFORME N° 5936 -2021-MTC/20.4,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SETECIENTOS TREINTA (730) DIAS CALENDARIO  PLAZO DE EJECUCION DE ACTIVIDADES: QUINCE (15) DIAS CALENDARIO A PARTIR DEL DIA SIGUIENTE DE CONFIRMADA LA RECEPCION DE LA ORDEN DE SERVICIO.  FORMA DE PAGO : SE EFECTUARA EN UNA (01) ARMADA DE ACUERDO A LO INDICADO EN EL NUMERAL DIEZ (10) DE LOS TERMINOS DE REFERENCIA.  CERTIFICADO SIAF N° : 4537  SECUENCIA SIAF N° : 2  EXP.N° : I-039219-2021/SEDCEN</t>
  </si>
  <si>
    <t>20199144961 BAFING SAC</t>
  </si>
  <si>
    <t>SERVICIO DE ANÁLISIS DEL ESTADO DE SITUACIÓN (DIAGNÓSTICO) DEL SGSI, MEMO N° 51-2021-MTC/20.6.3, CUADRO COMPARATIVO DE COTIZACIONES N° 36-2021-MTC/20.2.1.AKC, MEMO N° 3832-2021-MTC/20.2, INFORME N° 6040 - 2021-MTC/20.4,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CUARENTA (40) DIAS CALENDARIO EL CUAL INICIA AL DIA SIGUIENTE DE LA CONFIRMACION Y RECEPCION DE LA ORDEN DE SERVICIO.  FORMA DE PAGO : SE EFECTUARA EN UNA (01) ARMADA DE ACUERDO A LO INDICADO EN EL NUMERAL ONCE (11) DE LOS TERMINOS DE REFERENCIA.   CERTIFICADO SIAF N° : 4590  SECUENCIA SIAF N° : 2  EXP.N° : I-040001-2021/SEDCEN</t>
  </si>
  <si>
    <t>20603080140 SECURITY FRAMEWORK EIRL</t>
  </si>
  <si>
    <t>SERVICIO DE CONSULTORÍA PARA QUE REALICE EL ANÁLISIS RESPECTO A LA APLICACIÓN DEL ARTÍCULO 1427 DEL CÓDIGO CIVIL, AL CONTRATO N°074-2017-MTC/20, MEMO N° 6565-2021-MTC/20.9 , MEMO N° 2405-2021-MTC/20.5, CUADRO COMPARATIVO DE COTIZACIONES SERVICIO N° 63-2021-MTC/20.2.1.VHRG, MEMO N° 4240-2021-MTC/20.2, INF N° 6704-2021-MTC/20.4, CERT DE CREDITO PPTAL, SEGUN LOS TERMINOS DE REFERENCIA.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 QUINCE (15) DIAS CALENDARIO COMO MAXIMO EL CUAL INICIA AL DIA SIGUIENTE DE LA CONFIRMACION Y RECEPCION DE LA ORDEN DE SERVICIO.  FORMA DE PAGO : SE EFECTUARA EN UNA (01) ARMADA DE ACUERDO A LO INDICADO EN EL NUMERAL ONCE (11) DE LOS TERMINOS DE REFERENCIA.  CERTIFICADO SIAF N° : 4879  SECUENCIA SIAF N° : 2  EXP.N° : I-047322-2021/SEDCEN</t>
  </si>
  <si>
    <t>10424213875 POZO SANCHEZ JULIO EDUARDO</t>
  </si>
  <si>
    <t>PAGO DE HONORARIOS ARBITRALES, PAGO ARBITRALES EN SUBROGACIÓN, TASA ADMINISTRATIVA, REFERENTE AL ARBITRAJE SEGUIDO POR EL CONSORCIO POMABAMBA CONTRA PROVIAS NACIONAL RESPECTO A LAS CONTROVERSIAS DERIVADAS DEL CONTRATO N° 010-2020-MTC/20.02 - CONCURSO PÚBLICO 030-2019-MTC/20. EXPEDIENTE N° 019-2020 (LEGAJO A-69-2020), MEMORÁNDUM N° 2380-2021-MTC/07, MEMORANDUM N°- 1287-2021-MTC/20.2, INFORME N° 2626-2021-MTC/20.4, CERT DE CREDITO PPTAL.  CERTIFICADO SIAF N°: 2834  SECUENCIA SIAF N° : 05  EXP.N°: I-014783-2021/SEDCEN</t>
  </si>
  <si>
    <t>20173173181 CONSEJO DEPARTAMENTAL LIMA – COLEGIO DE INGENIEROS DEL PERU</t>
  </si>
  <si>
    <t>ARBITRAJE SEGUIDO POR PROVIAS NACIONAL CONTRA OBRAINSA POR LAS CONTROVERSIAS DERIVADAS DEL CONTRATO DE EJECUCION DE OBRA N° 072-2017-MTC/20 "SALDO DE OBRA: MEJORAMIENTO DE LA CARRETERA RODRIGUEZ DE MENDOZA - EMPALME RUTA N° PE - 5N (LA CALZADA), TRAMO SELVA ALEGRE - EMPALME RUTA N.PE - 5N  PEDIDO DE SERVICIO: 3429  CERTIFICADO SIAF N°: 4968  SECUENCIA SIAF N° : 2  EXP. N°: I-051964-2021/SEDCEN</t>
  </si>
  <si>
    <t>10087212055 GUERINONI ROMERO PIERINA MARIELA</t>
  </si>
  <si>
    <t>ARBITRAJE SEGUIDO POR PROVIAS NACIONAL CONTRA OBRAINSA POR LAS CONTROVERSIAS DERIVADAS DEL CONTRATO DE EJECUCION DE OBRA N° 072-2017-MTC/20 "SALDO DE OBRA: MEJORAMIENTO DE LA CARRETERA RODRIGUEZ DE MENDOZA - EMPALME RUTA N° PE - 5N (LA CALZADA), TRAMO SELVA ALEGRE - EMPALME RUTA N.PE - 5N  PEDIDO DE SERVICIO: 3430  CERTIFICADO SIAF N°: 4968  SECUENCIA SIAF N° : 3  EXP. N°: I-051964-2021/SEDCEN</t>
  </si>
  <si>
    <t>ARBITRAJE SEGUIDO POR PROVIAS NACIONAL CONTRA OBRAINSA POR LAS CONTROVERSIAS DERIVADAS DEL CONTRATO DE EJECUCION DE OBRA N° 072-2017-MTC/20 "SALDO DE OBRA: MEJORAMIENTO DE LA CARRETERA RODRIGUEZ DE MENDOZA - EMPALME RUTA N° PE - 5N (LA CALZADA), TRAMO SELVA ALEGRE - EMPALME RUTA N.PE - 5N  PEDIDO DE SERVICIO: 3431  CERTIFICADO SIAF N°: 4968  SECUENCIA SIAF N° : 4  EXP. N°: I-051964-2021/SEDCEN</t>
  </si>
  <si>
    <t>10070189912 ESPINOZA ESPINOZA JUAN ALEJANDRO</t>
  </si>
  <si>
    <t>PAGO DE HONORARIOS ARBITRALES REFERIDO PARTICIPACIÓN COMO ÁRBITRO, CORRESPONDE AL ARBITRAJE SEGUIDO POR PROVIAS NACIONAL CONTRA OBRAINSA POR LAS CONTROVERSIAS DERIVADAS DEL CONTRATO DE EJECUCIÓN DE OBRA N° 072-2017-MTC/20 "SALDO DE OBRA: MEJORAMIENTO DE LA CARRETERA RODRÍGUEZ DE MENDOZA - EMPALME RUTA N° PE - 5N (LA CALZADA), TRAMO: SELVA ALEGRE - EMPALME RUTA N. PE - 5N. LEGAJO A-99-2020", MEMORANDUM N° 5093-2021-MTC/07, MEMORÁNDUM N° 2774-2021-MTC/20.2, INFORME N° 4802-2021-MTC/20.4, CERT DE CREDITO PPTAL.  CERTIFICADO SIAF N°: 4026  SECUENCIA SIAF N° : 03  EXP.N°: I-032405-2021/SEDCEN</t>
  </si>
  <si>
    <t>PAGO DE HONORARIOS ARBITRALES REFERIDO PARTICIPACIÓN COMO ÁRBITRO, CORRESPONDE AL ARBITRAJE SEGUIDO POR PROVIAS NACIONAL CONTRA OBRAINSA POR LAS CONTROVERSIAS DERIVADAS DEL CONTRATO DE EJECUCIÓN DE OBRA N° 072-2017-MTC/20 "SALDO DE OBRA: MEJORAMIENTO DE LA CARRETERA RODRÍGUEZ DE MENDOZA - EMPALME RUTA N° PE - 5N (LA CALZADA), TRAMO: SELVA ALEGRE - EMPALME RUTA N. PE - 5N. LEGAJO A-99-2020", MEMORANDUM N° 5093-2021-MTC/07, MEMORÁNDUM N° 2774-2021-MTC/20.2, INFORME N° 4802-2021-MTC/20.4, CERT DE CREDITO PPTAL.  CERTIFICADO SIAF N°: 4026  SECUENCIA SIAF N° : 04  EXP.N°: I-032405-2021/SEDCEN</t>
  </si>
  <si>
    <t>PAGO DE HONORARIOS ARBITRALES REFERIDO PARTICIPACIÓN COMO ÁRBITRO, CORRESPONDE AL ARBITRAJE SEGUIDO POR PROVIAS NACIONAL CONTRA OBRAINSA POR LAS CONTROVERSIAS DERIVADAS DEL CONTRATO DE EJECUCIÓN DE OBRA N° 072-2017-MTC/20 "SALDO DE OBRA: MEJORAMIENTO DE LA CARRETERA RODRÍGUEZ DE MENDOZA - EMPALME RUTA N° PE - 5N (LA CALZADA), TRAMO: SELVA ALEGRE - EMPALME RUTA N. PE - 5N. LEGAJO A-99-2020", MEMORANDUM N° 5093-2021-MTC/07, MEMORÁNDUM N° 2774-2021-MTC/20.2, INFORME N° 4802-2021-MTC/20.4, CERT DE CREDITO PPTAL.  CERTIFICADO SIAF N°: 4026  SECUENCIA SIAF N° : 05  EXP.N°: I-032405-2021/SEDCEN</t>
  </si>
  <si>
    <t>PROCESO ARBITRAL INICIADO POR AZIZE INGENIEROS SAC CONTRA  PROVIAS NACIONAL EN RELACIÓN A LAS CONTROVERSIAS SURGIDAS DEL  CONTRATO N°046-2019-MTC/20 - SERVICIO DE CONSULTORÍA DE OBRA  "SERVICIO ESPECIALIZADO EN LA FORMULACIÓN DEL EXPEDIENTE TÉCNICO DE ATENCIÓN DE PUNTOS CRÍTICOS - ADICIONAL DE LA OBRA: REHABILITACIÓN Y MEJORAMIENTO DE LA CARRETERA TOCACHE - JUANJUI - TRAMO PIANA - LA PÓLVORA - PIZARRÓN -PERLAMAYO - CAMPANILLA , MEMO N° 5960-2021-MTC/7, MEMORÁNDUM N° 3377- 2021-MTC/20.2, INFORME N° 5447 - 2021-MTC/20.4, CERT DE CREDITO PPTAL.   CERTIFICADO SIAF N° : 4316  SECUENCIA SIAF N° : 3  EXP.N° : I-039087-2021/SEDCEN</t>
  </si>
  <si>
    <t>SERVICIO DE TELEFONIA FIJA-PERIODO 2021-SEDE CENTRAL, INFORME N° 027-2021-MTC/20.2.1.6, MEMORÁNDUM Nº -00202 -2021-MTC/20.2, INFORME N° 174 - 2021-MTC/20.4, CERT DE CREDITO PPTAL.   CERTIFICADO SIAF N° : 348  SECUENCIA SIAF N° : 02   EXP.N° : I-001582-2021/SEDCEN</t>
  </si>
  <si>
    <t>PAGO DE HONORARIOS ARBITRALES REFERIDO PARTICIPACIÓN COMO ÁRBITRO, PROCESO ARBITRAL CORRESPONDE AL ARBITRAJE SEGUIDO POR EL CONSORCIO VIAL HUAYLLAY CONTRA PROVIAS NACIONAL, RESPECTO DEL CONTRATO DE EJECUCIÓN DE OBRA N° 057-2014-MTC/20: "MEJORAMIENTO, REHABILITACIÓN Y CONSERVACIÓN POR NIVELES DE SERVICIO DEL CORREDOR VIAL -LIMA- CANTA HUAYLLAY-DV COCHAMARCA - EMP. PE-3N" - EXP. N° 1496-208-17 PUCP (LEGAJO 114-2017), MEMORÁNDUM N° 359-2021-MTC/07, MEMORANDUM Nº -00324 -2021-MTC/20.2, INFORME N° 382 - 2021-MTC/20.4, CERT DE CREDITO PPTAL.  CERTIFICADO SIAF N°: 724  SECUENCIA SIAF N° : 02  EXP.N°: I-002412-2021/SEDCEN</t>
  </si>
  <si>
    <t>PAGO DE HONORARIOS ARBITRALES REFERIDO PARTICIPACIÓN COMO CENTRO DE ARBTRAJE, PROCESO ARBITRAL CORRESPONDE AL ARBITRAJE SEGUIDO POR PROVIAS NACIONAL CONTRA OBRAS DE INGENIERÍA S.A RESPECTO A LAS CONTROVERSIAS DERIVADAS DEL CONTRATO DE SERVICIO Nº 70-2013-MTC/20 "SERVICIO DE GESTIÓN Y CONSERVACIÓN POR NIVELES DE SERVICIO DEL CORREDOR VIAL: EMP. PE-5N (EL REPOSO) - PUENTE NIEVA - SARAMIRIZA / JUAN VELASCO ALVARADO - EMP. PE 5NC (NUEVO SEASMI)" (LEGAJO A-158-2020-MTC), MEMORÁNDUM Nº 0742-2021-MTC/07, MEMORANDUM Nº -00494 -2021-MTC/20.2, INFORME Nº 890 - 2021-MTC/20.4, CERT DE CREDITO PPTAL.   CERTIFICADO SIAF N°: 1380  SECUENCIA SIAF N° : 04  EXP.N°: E-017801-2021/SEDCEN</t>
  </si>
  <si>
    <t>PAGO DE HONORARIOS ARBITRALES, PAGO EN SUBROGACIÓN DE LOS GASTOS ARBITRALES, REFERENTE AL ARBITRAJE SEGUIDO POR PROVIAS NACIONAL CONTRA OBRAS DE INGENIERÍA S.A RESPECTO A LAS CONTROVERSIAS DERIVADAS DEL CONTRATO DE SERVICIO Nº 70-2013-MTC/20 "SERVICIO DE GESTIÓN Y CONSERVACIÓN POR NIVELES DE SERVICIO DEL CORREDOR VIAL: EMP. PE-5N (EL REPOSO) - PUENTE NIEVA - SARAMIRIZA / JUAN VELASCO ALVARADO - EMP. PE 5NC (NUEVO SEASMI)" LEGAJO A-158-2020-MTC, MEMORÁNDUM Nº 1368-2021-MTC/07, MEMORANDUM Nº 1104-2021-MTC/20.13.1, MEMORÁNDUM N° 362-2021-MTC/07, MEMORANDUM N° 792 -2021-MTC/20.2, INFORME Nº 1557 -2021-MTC/20.4, CERT DE CREDITO PPTAL.  CERTIFICADO SIAF N°: 2109  SECUENCIA SIAF N° : 02  EXP.N°: E-030643-2021/SEDCEN</t>
  </si>
  <si>
    <t>PAGO DE HONORARIOS PERICIALES, PAGO PERICIA DE OFICIO SOLICITADO POR EL PROCURADOR PÚBLICO DEL MTC, EN EL MARCO DEL CASO ARBITRAL N° 363-2016-CCL, SEGUIDO POR CASA GRANDE S.A.A. CONTRA PROVÍAS NACIONAL DEL MTC, MEDIANTE RESOLUCIÓN N° 24 DE FECHA 11.12.2020, LEGAJO A-113-2016, MEMORANDUM Nº A-2746-2020-MTC/07, MEMORÁNDUM Nº 1718 -2021-MTC/20.11, MEMORÁNDUM Nº 799 -2021-MTC/20.11, INFORME N° 1083-2021-MTC/20.4, CERT DE CREDITO PPTAL.  CERTIFICADO SIAF N°: 1440  SECUENCIA SIAF N° : 02  EXP.N°: I-004251-2021/SEDCEN</t>
  </si>
  <si>
    <t>PAGO DE HONORARIOS PERICIALES, PAGO PERICIA DE OFICIO SOLICITADO POR EL PROCURADOR PÚBLICO DEL MTC, EN EL MARCO DEL CASO ARBITRAL SEGUIDO POR CASA GRANDE S.A.A. CONTRA PROVÍAS NACIONAL DEL MTC (FUNDO ROMA). PREDIO CON CÓDIGO: PAS-EV03-CAS-003-CAS-004 - AUTOPISTA DEL SOL (TRUJILLO - CHICLAYO - PIURA - SULLANA). (LEGAJO A-113-2016), MEMORÁNDUM Nº 3532-2021-MTC/07, MEMORÁNDUM Nº 7244-2021-MTC/20.11; MEMORÁNDUM Nº 5915 -2021-MTC/20.11, INFORME N° 3737-2021-MTC/20.4, CERT DE CREDITO PPTAL.   CERTIFICADO SIAF N°: 3474  SECUENCIA SIAF N° : 02  EXP.N°: I-028083-2021/SEDCEN</t>
  </si>
  <si>
    <t>PAGO DE HONORARIOS ARBITRALES REFERIDO PARTICIPACIÓN COMO SECRETARIA ARBITRAL, PROCESO ARBITRAL AD HOC SEGUIDO POR EL CONSORCIO LAS VEGAS CONTRA PROVÍAS NACIONAL, DERIVADO DE LAS CONTROVERSIAS SURGIDAS DEL CONTRATO DE EJECUCIÓN DE OBRA N° 077-2012-MTC/20 CONTRATO DE EJECUCIÓN DE OBRA N° 077-2012- MTC/20 PARA LA "REHABILITACIÓN DE LA CARRETERA DV. LAS VEGAS-TARMA" LEG. A-22-2015-MTC, MEMORÁNDUM Nº 0047-2021-MTC/07, MEMORANDUM Nº 121 -2021-MTC/20.2, INFORME N° 195 -2021-MTC/20.4, CERT DE CREDITO PPTAL.  CERTIFICADO SIAF N°: 191  SECUENCIA SIAF N° : 07  EXP.N°: I-001047-2021/SEDCEN</t>
  </si>
  <si>
    <t>20552575076 ARBITRE SOLUCIONES ARBITRALES S.R.L</t>
  </si>
  <si>
    <t>GASTOS DE ARBITRAJE INICIADO POR PROVIAS NACIONAL CONTRA EMPRESA HOB CONSULTORES S.A. EN RELACION A LOS CONTROVERSIAS DERIVADAS DEL CONTRATO DE SUPERVISION DE OBRA N° 038-2012-MTC/20 PARA LA "REHABILITACION Y MEJORAMIENTO DE LA CARRETERA AYACUCHO - ABANCAY, TRAMO 3KM, 98 MAS 800 AL KM 154 MÁS 00. (LEGAJO A - 48 -2016)"  PEDIDO DE SERVICIO: 3384  CERTIFICADO SIAF N°: 4788  SECUENCIA SIAF N° : 2  EXP. N°: I-046287-2021/SEDCEN</t>
  </si>
  <si>
    <t>10066969172 BOCANEGRA TAPIA ARTURO ANTONIO</t>
  </si>
  <si>
    <t>SERVICIO DE SEGURIDAD Y VIGILANCIA SEDE ARCHIVO CENTRAL JR. ZORRITOS N° 1074, PERIODO 2021,INFORME N° 0072-2021-MTC/20.2.1.6, INFORME N° 128 - 2021-MTC/20.4, CERT DE CREDITO PPTAL.    CERTIFICADO SIAF N° : 180  SECUENCIA SIAF N° : 04  EXP.N° : I-005139-2020/SEDCEN</t>
  </si>
  <si>
    <t>SERVICIO DE SEGURIDAD Y VIGILANCIA SEDE TINGO MARIA AV. TINGO MARIA N° 351 , PERIODO 2021,INFORME N° 0072-2021-MTC/20.2.1.6, INFORME N° 128 - 2021-MTC/20.4, CERT DE CREDITO PPTAL.    CERTIFICADO SIAF N° : 180  SECUENCIA SIAF N° : 06  EXP.N° : I-005139-2020/SEDCEN</t>
  </si>
  <si>
    <t>SERVICIO DE LIMPIEZA E HIGIENE PARA PROVIAS NACIONAL SEDE TINGO MARIA - AV TINGO MARIA N° 351 -PERIODO 2021, INFORME N° 0064-2021-MTC/20.2.1.6, MEMO Nº-00260 -2021-MTC/20.2, INFORME N° 209 - 2021-MTC/20.4, CERT DE CREDITO PPTAL.   CERTIFICADO SIAF N° : 486  SECUENCIA SIAF N° : 06  EXP.N° : I-004847-2021/SEDCEN</t>
  </si>
  <si>
    <t>PAGO DE HONORARIOS ARBITRALES REFERIDO A GASTOS ARBITRALES, ARBITRAJE SEGUIDO POR ICGSA CONTRA PROVÍAS NACIONAL DEL CONTRATO DE EJECUCIÓN DE OBRA Nº 092-2016-MTC/20 DE LA OBRA.- PROYECTO DE INTEGRACIÓN VIAL TACNA - LA PAZ - COLLPA (FRONTERA CON BOLIVIA); PAGO CONTENIDO EN EL SEXTO RESOLUTIVO DE LA RESOLUCIÓN N° 29 - CASO ARBITRAL Nº 0504-2016-CCL, LEG. Nº 01-2017, MEMORANDUM Nº 543 -2021-MTC/20.9, MEMORÁNDUM N° 389-2021-MTC/20.9, INFORME N° 528-2021-MTC/20.4, CERT DE CREDITO PPTAL.   CERTIFICADO SIAF N° : 881  SECUENCIA SIAF N° : 02  EXP.N°: E-003623-2021/SEDCEN</t>
  </si>
  <si>
    <t>20100114187 INGENIEROS CIVILES Y CONTRATISTAS GENERALES S.A.</t>
  </si>
  <si>
    <t>PAGO DE HONORARIOS PERICIALES, PAGO PERICIA DE OFICIO SOLICITADO POR EL PROCURADOR PÚBLICO DEL MTC, EN EL MARCO DEL CASO N° 365-2016-CCL, SEGUIDO POR CASA GRANDE S.A.A. CONTRA PROVÍAS NACIONAL DEL MTC, MEDIANTE RESOLUCIÓN N° 24 DE FECHA 03.12.2020, LEGAJO A-116-2016, MEMORANDUM Nº A-2748-2020-MTC/07, MEMORÁNDUM Nº 1784 -2021-MTC/20.11, MEMORÁNDUM N° 0803 -2021-MTC/20.11, INFORME N° 982-2021-MTC/20.4, CERT DE CREDITO PPTAL.  CERTIFICADO SIAF N°: 1437  SECUENCIA SIAF N° : 02  EXP.N°: I-004255-2021/SEDCEN</t>
  </si>
  <si>
    <t>PAGO DE HONORARIOS PERICIALES, PAGO PERICIA DE OFICIO SOLICITADO POR EL PROCURADOR PÚBLICO DEL MTC, EN EL MARCO DEL CASO ARBITRAL SEGUIDO POR CASA GRANDE S.A.A. CONTRA PROVÍAS NACIONAL DEL MTC (SAUSAL GRANDE). PREDIO CON CÓDIGO: PAS-EV02-CHI-001 - AUTOPISTA DEL SOL (TRUJILLO - CHICLAYO - PIURA - SULLANA). (LEGAJO A-116-2016), MEMORÁNDUM Nº 3535-2021-MTC/07, MEMORÁNDUM Nº 7245-2021-MTC/20.11; MEMORÁNDUM Nº 5912-2021-MTC/20.11, INFORME N° 3797-2021-MTC/20.4, CERT DE CREDITO PPTAL.   CERTIFICADO SIAF N°: 3471  SECUENCIA SIAF N° : 02  EXP.N°: I-028090-2021/SEDCEN</t>
  </si>
  <si>
    <t>PAGO DE HONORARIOS ARBITRALES, PAGO ARBITRALES EN SUBROGACIÓN, PARTICIPACIÓN COMO ÁRBITRO, REFERENTE AL ARBITRAJE SEGUIDO POR EL CONSORCIO POMABAMBA CONTRA PROVIAS NACIONAL RESPECTO A LAS CONTROVERSIAS DERIVADAS DEL CONTRATO N° 010-2020-MTC/20.02 - CONCURSO PÚBLICO 030-2019-MTC/20. EXPEDIENTE N° 019-2020 (LEGAJO A-69-2020), MEMORÁNDUM N° 2380-2021-MTC/07, MEMORANDUM N°- 1287-2021-MTC/20.2, INFORME N° 2626-2021-MTC/20.4, CERT DE CREDITO PPTAL.  CERTIFICADO SIAF N°: 2834  SECUENCIA SIAF N° : 02  EXP.N°: I-014783-2021/SEDCEN</t>
  </si>
  <si>
    <t>10174508556 CHANG VALDERAS LEONARDO MANUEL</t>
  </si>
  <si>
    <t>PAGO DE HONORARIOS PERICIALES, PAGO PERICIA DE OFICIO SOLICITADO POR EL PROCURADOR PÚBLICO DEL MTC, EN EL MARCO DEL CASO ARBITRAL N° 362-2016-CCL, SEGUIDO POR CASA GRANDE S.A.A. CONTRA PROVÍAS NACIONAL DEL MTC, MEDIANTE RESOLUCIÓN N° 25 DE FECHA 11.12.2020, LEGAJO A-111-2016, MEMORANDUM Nº A-2745-2020-MTC/07, MEMORÁNDUM Nº 1716 -2021-MTC/20.11, MEMORÁNDUM Nº 801 -2021-MTC/20.11, INFORME N° 981-2021-MTC/20.4, CERT DE CREDITO PPTAL.  CERTIFICADO SIAF N°: 1438  SECUENCIA SIAF N° : 02  EXP.N°: I-004253-2021/SEDCEN</t>
  </si>
  <si>
    <t>PAGO DE HONORARIOS PERICIALES, PAGO PERICIA DE OFICIO SOLICITADO POR EL PROCURADOR PÚBLICO DEL MTC, EN EL MARCO DEL CASO ARBITRAL SEGUIDO POR CASA GRANDE S.A.A. CONTRA PROVÍAS NACIONAL DEL MTC (FUNDO LA FORTUNA). PREDIO CON CÓDIGO: PAS-TC03-CAS-001 - AUTOPISTA DEL SOL (TRUJILLO - CHICLAYO - PIURA - SULLANA). (LEGAJO A-111-2016), MEMORÁNDUM Nº 3533-2021-MTC/07, MEMORÁNDUM Nº 7246-2021-MTC/20.11; MEMORÁNDUM Nº 5913-2021-MTC/20.11, INFORME N° 3783-2021-MTC/20.4, CERT DE CREDITO PPTAL.   CERTIFICADO SIAF N°: 3472  SECUENCIA SIAF N° : 02  EXP.N°: I-028088-2021/SEDCEN</t>
  </si>
  <si>
    <t>PAGO DE HONORARIOS ARBITRALES REFERIDO PARTICIPACIÓN COMO ÁRBITRO, CORRESPONDE AL PROCESO DE ARBITRAJE AD HOC SEGUIDO POR PROVÍAS NACIONAL CONTRA LA COMPAÑÍA VERDÚ S.A. Y DERIVADO DE LAS CONTROVERSIAS SURGIDAS DEL CONTRATO DE EJECUCIÓN DE OBRA N° 116-2009-MTC/20 "MEJORAMIENTO Y REHABILITACIÓN DE LA CARRETERA SULLANA - EL ALAMOR DEL EJE VIAL 02 DE INTERCONEXIÓN VIAL PERÚ - ECUADOR". (LEGAJO A-103-2013-MTC)", MEMORANDUM N°4364-2021-MTC/07, MEMORÁNDUM N° 2294 - 2021-MTC/20.2, INFORME N° 4146 -2021-MTC/20.4, CERT DE CREDITO PPTAL.  CERTIFICADO SIAF N°: 3728  SECUENCIA SIAF N° : 02  EXP.N°: I-027056-2021/SEDCEN</t>
  </si>
  <si>
    <t>10078131085 ABASOLO ADRIANZEN JORGE RAMON</t>
  </si>
  <si>
    <t>PAGO DE HONORARIOS ARBITRALES REFERIDO PARTICIPACIÓN COMO ÁRBITRO, CORRESPONDE AL PROCESO DE ARBITRAJE AD HOC SEGUIDO POR PROVÍAS NACIONAL CONTRA LA COMPAÑÍA VERDÚ S.A. Y DERIVADO DE LAS CONTROVERSIAS SURGIDAS DEL CONTRATO DE EJECUCIÓN DE OBRA N° 116-2009-MTC/20 "MEJORAMIENTO Y REHABILITACIÓN DE LA CARRETERA SULLANA - EL ALAMOR DEL EJE VIAL 02 DE INTERCONEXIÓN VIAL PERÚ - ECUADOR". (LEGAJO A-103-2013-MTC)", MEMORANDUM N°4364-2021-MTC/07, MEMORÁNDUM N° 2294 - 2021-MTC/20.2, INFORME N° 4146 -2021-MTC/20.4, CERT DE CREDITO PPTAL.  CERTIFICADO SIAF N°: 3728  SECUENCIA SIAF N° : 03  EXP.N°: I-027056-2021/SEDCEN</t>
  </si>
  <si>
    <t>10087874805 VEGA VELASCO JORGE DANIEL</t>
  </si>
  <si>
    <t>PAGO DE HONORARIOS ARBITRALES REFERIDO PARTICIPACIÓN COMO ÁRBITRO, CORRESPONDE AL PROCESO DE ARBITRAJE AD HOC SEGUIDO POR PROVÍAS NACIONAL CONTRA LA COMPAÑÍA VERDÚ S.A. Y DERIVADO DE LAS CONTROVERSIAS SURGIDAS DEL CONTRATO DE EJECUCIÓN DE OBRA N° 116-2009-MTC/20 "MEJORAMIENTO Y REHABILITACIÓN DE LA CARRETERA SULLANA - EL ALAMOR DEL EJE VIAL 02 DE INTERCONEXIÓN VIAL PERÚ - ECUADOR". (LEGAJO A-103-2013-MTC)", MEMORANDUM N°4364-2021-MTC/07, MEMORÁNDUM N° 2294 - 2021-MTC/20.2, INFORME N° 4146 -2021-MTC/20.4, CERT DE CREDITO PPTAL.  CERTIFICADO SIAF N°: 3728  SECUENCIA SIAF N° : 04  EXP.N°: I-027056-2021/SEDCEN</t>
  </si>
  <si>
    <t>10102880850 HURTADO TUEROS PATRICK KONSTANTINO</t>
  </si>
  <si>
    <t>PAGO DE PROCESO DE ARBITRAJE AD HOC SEGUIDO POR PROVÍAS NACIONAL CONTRA LA COMPAÑÍA VERDÚ S.A. Y DERIVADO DE LAS CONTROVERSIAS SURGIDAS DEL CONTRATO DE EJECUCIÓN DE OBRA N° 116-2009-MTC/20 "MEJORAMIENTO Y REHABILITACIÓN DE LA CARRETERA SULLANA - EL ALAMOR DEL EJE VIAL 02 DE INTERCONEXIÓN VIAL PERÚ - ECUADOR". LEGAJO A-103-2013-MTC", MEMORÁNDUM N° 2883 - 2021-MTC/20.2, MEMO N° 5275-2021-MTC/07, INFORME N° 4893 - 2021-MTC/20.4, CERT DE CREDITO PPTAL.   CERTIFICADO SIAF N° : 4062  SECUENCIA SIAF N° : 3  EXP.N° : I-0033921-2021/SEDCEN</t>
  </si>
  <si>
    <t>PAGO DE PROCESO DE ARBITRAJE AD HOC SEGUIDO POR PROVÍAS NACIONAL CONTRA LA COMPAÑÍA VERDÚ S.A. Y DERIVADO DE LAS CONTROVERSIAS SURGIDAS DEL CONTRATO DE EJECUCIÓN DE OBRA N° 116-2009-MTC/20 "MEJORAMIENTO Y REHABILITACIÓN DE LA CARRETERA SULLANA - EL ALAMOR DEL EJE VIAL 02 DE INTERCONEXIÓN VIAL PERÚ - ECUADOR". LEGAJO A-103-2013-MTC", MEMORÁNDUM N° 2883 - 2021-MTC/20.2, MEMO N° 5275-2021-MTC/07, INFORME N° 4893 - 2021-MTC/20.4, CERT DE CREDITO PPTAL.   CERTIFICADO SIAF N° : 4062  SECUENCIA SIAF N° : 4  EXP.N° : I-0033921-2021/SEDCEN</t>
  </si>
  <si>
    <t>PAGO DE PROCESO DE ARBITRAJE AD HOC SEGUIDO POR PROVÍAS NACIONAL CONTRA LA COMPAÑÍA VERDÚ S.A. Y DERIVADO DE LAS CONTROVERSIAS SURGIDAS DEL CONTRATO DE EJECUCIÓN DE OBRA N° 116-2009-MTC/20 "MEJORAMIENTO Y REHABILITACIÓN DE LA CARRETERA SULLANA - EL ALAMOR DEL EJE VIAL 02 DE INTERCONEXIÓN VIAL PERÚ - ECUADOR". LEGAJO A-103-2013-MTC", MEMORÁNDUM N° 2883 - 2021-MTC/20.2, MEMO N° 5275-2021-MTC/07, INFORME N° 4893 - 2021-MTC/20.4, CERT DE CREDITO PPTAL.   CERTIFICADO SIAF N° : 4062  SECUENCIA SIAF N° : 5  EXP.N° : I-0033921-2021/SEDCEN</t>
  </si>
  <si>
    <t>PAGO DE HONORARIOS ARBITRALES REFERIDO PARTICIPACIÓN COMO ÁRBITRO, CORRESPONDE AL ARBITRAJE SEGUIDO POR OBRAS DE INGENIERÍA S.A CONTRA PROVIAS NACIONAL CONTRA RESPECTO A LAS CONTROVERSIAS DERIVADAS DEL CONTRATO DE SERVICIO Nº 072-2017-MTC/20 "SALDO DE OBRA: MEJORAMIENTO DE LA CARRETERA RODRÍGUEZ DE MENDOZA - EMPALME RUTA N° PE - 5N (LA CALZADA); TRAMO SELVA ALEGRE - EMPALME RUTA N-PE-5N". EXPEDIENTE N° 1937-337-18. (LEGAJO: A-02-2019), MEMORÁNDUM N° 2579-2021-MTC/07, MEMORANDUM N°- 1323 -2021-MTC/20.2, INFORME N° 2577-2021-MTC/20.4, CERT DE CREDITO PPTAL.  CERTIFICADO SIAF N°: 2777  SECUENCIA SIAF N° : 02  EXP.N°: I-015433-2021/SEDCEN</t>
  </si>
  <si>
    <t>PAGO DE HONORARIOS ARBITRALES REFERIDO PARTICIPACIÓN COMO ÁRBITRO, CORRESPONDE AL ARBITRAJE SEGUIDO POR OBRAS DE INGENIERÍA S.A CONTRA PROVIAS NACIONAL CONTRA RESPECTO A LAS CONTROVERSIAS DERIVADAS DEL CONTRATO DE SERVICIO Nº 072-2017-MTC/20 "SALDO DE OBRA: MEJORAMIENTO DE LA CARRETERA RODRÍGUEZ DE MENDOZA - EMPALME RUTA N° PE - 5N (LA CALZADA); TRAMO SELVA ALEGRE - EMPALME RUTA N-PE-5N". EXPEDIENTE N° 1937-337-18. (LEGAJO: A-02-2019), MEMORÁNDUM N° 2579-2021-MTC/07, MEMORANDUM N°- 1323 -2021-MTC/20.2, INFORME N° 2577-2021-MTC/20.4, CERT DE CREDITO PPTAL.  CERTIFICADO SIAF N°: 2777  SECUENCIA SIAF N° : 03  EXP.N°: I-015433-2021/SEDCEN</t>
  </si>
  <si>
    <t>10082635403 RUSKA MAGUIÑA CARLOS LUIS BENJAMIN</t>
  </si>
  <si>
    <t>PAGO DE HONORARIOS PERICIALES, PAGO PERICIA DE OFICIO SOLICITADO POR EL PROCURADOR PÚBLICO DEL MTC, EN EL MARCO DEL CASO ARBITRAL N° 369-2016-CCL SEGUIDO POR CASA GRANDE S.A.A. CONTRA PROVÍAS NACIONAL DEL MTC. (LEGAJO A-109-2016), MEMORANDUM Nº 2672-2021-MTC/07, MEMORÁNDUM Nº 4762-2021-MTC/20.11, MEMORÁNDUM Nº 5705-2021-MTC/20.11, INFORME N° 3153-2021-MTC/20.4, CERT DE CREDITO PPTAL.  CERTIFICADO SIAF N°: 3122  SECUENCIA SIAF N° : 02  EXP.N°: I-022771-2021/SEDCEN</t>
  </si>
  <si>
    <t>PAGO DE HONORARIOS ARBITRALES, PAGO ARBITRALES EN SUBROGACIÓN, PARTICIPACIÓN COMO ÁRBITRO, REFERENTE AL ARBITRAJE SEGUIDO POR EL CONSORCIO POMABAMBA CONTRA PROVIAS NACIONAL RESPECTO A LAS CONTROVERSIAS DERIVADAS DEL CONTRATO N° 010-2020-MTC/20.02 - CONCURSO PÚBLICO 030-2019-MTC/20. EXPEDIENTE N° 019-2020 (LEGAJO A-69-2020), MEMORÁNDUM N° 2380-2021-MTC/07, MEMORANDUM N°- 1287-2021-MTC/20.2, INFORME N° 2626-2021-MTC/20.4, CERT DE CREDITO PPTAL.  CERTIFICADO SIAF N°: 2834  SECUENCIA SIAF N° : 04  EXP.N°: I-014783-2021/SEDCEN</t>
  </si>
  <si>
    <t>10067893510 TRIVEÑO DAZA DANIEL</t>
  </si>
  <si>
    <t>PAGO DE HONORARIOS ARBITRALES, PAGO ARBITRALES EN SUBROGACIÓN, PARTICIPACIÓN COMO ÁRBITRO, REFERENTE AL ARBITRAJE SEGUIDO POR EL CONSORCIO POMABAMBA CONTRA PROVIAS NACIONAL RESPECTO A LAS CONTROVERSIAS DERIVADAS DEL CONTRATO N° 010-2020-MTC/20.02 - CONCURSO PÚBLICO 030-2019-MTC/20. EXPEDIENTE N° 019-2020 (LEGAJO A-69-2020), MEMORÁNDUM N° 2380-2021-MTC/07, MEMORANDUM N°- 1287-2021-MTC/20.2, INFORME N° 2626-2021-MTC/20.4, CERT DE CREDITO PPTAL.  CERTIFICADO SIAF N°: 2834  SECUENCIA SIAF N° : 03  EXP.N°: I-014783-2021/SEDCEN</t>
  </si>
  <si>
    <t>20538765440 ESTUDIO JURIDICO JUAN HUAMANI CHAVEZ ABOGADOS S.A.C. - EJHCH-ABOGADOS S.A.C.</t>
  </si>
  <si>
    <t>SERVICIO DE AGUA POTABLE Y ALCANTARILLADO PARA PROVIAS NACIONAL - SEDE CENTRAL - JR. ZORRITOS N°1203, PERIODO 2021, INFORME N° 022-2021-MTC/20.2.1.6, MEMORÁNDUM Nº -00129-2021-MTC/20.2, INFORME Nº 117 -2021-MTC/20.4, CERT DE CREDITO PPTAL.  CERTIFICADO SIAF N° : 133  SECUENCIA SIAF N : 05  EXP.N° : I-001157-2021/SEDCEN</t>
  </si>
  <si>
    <t>SERVICIO DE INTERNET FIJO PARA LAS OFICINAS DE PROVIAS NACIONAL, PERIODO 2021, INFORME N° 025-2021-MTC/20.2.1.6, MEMORÁNDUM Nº -00201 -2021-MTC/20.2, INFORME N° 173 - 2021-MTC/20.4, CERT DE CREDITO PPTAL.   CERTIFICADO SIAF N° : 349  SECUENCIA SIAF N° : 02   EXP.N° : I-001580-2021/SEDCEN</t>
  </si>
  <si>
    <t>PAGO DE HONORARIOS PERICIALES, PAGO PERICIA DE OFICIO SOLICITADO POR EL PROCURADOR PÚBLICO DEL MTC, EN EL MARCO DEL CASO ARBITRAL N° 366-2016-CCL, SEGUIDO POR CASA GRANDE S.A.A. CONTRA PROVÍAS NACIONAL DEL MTC. (LEGAJO A-115-2016), MEMORANDUM Nº 2673-2021-MTC/07, MEMORÁNDUM Nº 4763 -2021-MTC/20.11, MEMORÁNDUM Nº 5707 -2021-MTC/20.11, INFORME N° 3149 -2021-MTC/20.4, CERT DE CREDITO PPTAL.   CERTIFICADO SIAF N°: 3121  SECUENCIA SIAF N° : 02  EXP.N°: I-022766-2021/SEDCEN</t>
  </si>
  <si>
    <t>PAGO DE HONORARIOS PERICIALES, PAGO PERICIA DE OFICIO SOLICITADO POR EL PROCURADOR PÚBLICO DEL MTC, EN EL MARCO DEL CASO ARBITRAL N° 367-2016-CCL, SEGUIDO POR CASA GRANDE S.A.A. CONTRA PROVÍAS NACIONAL DEL MTC. (LEGAJO A-110-2016), MEMORANDUM Nº 2675-2021-MTC/07, MEMORÁNDUM Nº 4760-2021-MTC/20.11, MEMORÁNDUM Nº 5706-2021-MTC/20.11, INFORME N° 3123-2021-MTC/20.4, CERT DE CREDITO PPTAL.  CERTIFICADO SIAF N°: 3124  SECUENCIA SIAF N° : 02  EXP.N°: I-022768-2021/SEDCEN</t>
  </si>
  <si>
    <t>PAGO DE HONORARIOS PERICIALES, PAGO PERICIA DE OFICIO SOLICITADO POR EL PROCURADOR PÚBLICO DEL MTC, EN EL MARCO DEL CASO ARBITRAL N° 368-2016-CCLSEGUIDO POR CASA GRANDE S.A.A. CONTRA PROVÍAS NACIONAL DEL MTC. (LEGAJO A-112-2016), MEMORANDUM Nº 2674-2021-MTC/07, MEMORÁNDUM Nº 4761-2021-MTC/20.11, MEMORÁNDUM Nº 5708-2021-MTC/20.11, INFORME N° 3154-2021-MTC/20.4, CERT DE CREDITO PPTAL.  CERTIFICADO SIAF N°: 3123  SECUENCIA SIAF N° : 02  EXP.N°: I-022770-2021/SEDCEN</t>
  </si>
  <si>
    <t>SERVICIO DE SUMINISTRO DE ENERGIA ELECTRICA SEDE ARCHIVO CENTRAL JR. ZORRITOS N° 1074, PERIDO 2021, INFORME N° 021-2021-MTC/20.2.1.6, INFORME N° 0116-2021-MTC/20.4, CERT DE CREDITO PPTAL.   CERTIFICADO SIAF N° : 132  SECUENCIA SIAF N : 02  EXP.N° : I-001156-2021/SEDCEN</t>
  </si>
  <si>
    <t>20269985900 ENEL DISTRIBUCION PERU S.A.A</t>
  </si>
  <si>
    <t>PAGO DE HONORARIOS ARBITRALES REFERIDO PARTICIPACIÓN COMO ÁRBITRO, CORRESPONDE AL REFERENTE AL ARBITRAJE SEGUIDO POR PROVÍAS NACIONAL CONTRA EL CONSORCIO VIAL JAYLLI (EXPEDIENTE N° 2587-549-19), TRAMITADO ANTE EL CENTRO DE ANÁLISIS Y RESOLUCIÓN DE CONFLICTOS DE LA PONTIFICIA UNIVERSIDAD CATÓLICA DEL PERÚ Y DERIVADO DE LAS CONTROVERSIAS SURGIDAS DEL CONTRATO N° 145- 2014-MTC/20 PARA LA EJECUCIÓN DE LA OBRA: "REHABILITACIÓN Y MEJORAMIENTO DE LA CARRETERA HUANCAVELICA-LIRCAY. TRAMO: KM. 1 + 1550". LEGAJO A-22-2019-MTC, MEMORÁNDUM N° 3696-2021-MTC/07, MEMORANDUM N°- 1866-2021-MTC/20.2, INFORME N° 3465-2021-MTC/20.4, CERT DE CREDITO PPTAL.  CERTIFICADO SIAF N°: 3305  SECUENCIA SIAF N° : 02  EXP.N°: E-022122-2021/SEDCEN</t>
  </si>
  <si>
    <t>10082273111 BARRON VELIS FRANCISCO JOSE ARTURO</t>
  </si>
  <si>
    <t>PAGO DE HONORARIOS ARBITRALES REFERIDO PARTICIPACIÓN COMO ÁRBITRO, CORRESPONDE AL REFERENTE AL ARBITRAJE SEGUIDO POR PROVÍAS NACIONAL CONTRA EL CONSORCIO VIAL JAYLLI (EXPEDIENTE N° 2587-549-19), TRAMITADO ANTE EL CENTRO DE ANÁLISIS Y RESOLUCIÓN DE CONFLICTOS DE LA PONTIFICIA UNIVERSIDAD CATÓLICA DEL PERÚ Y DERIVADO DE LAS CONTROVERSIAS SURGIDAS DEL CONTRATO N° 145- 2014-MTC/20 PARA LA EJECUCIÓN DE LA OBRA: "REHABILITACIÓN Y MEJORAMIENTO DE LA CARRETERA HUANCAVELICA-LIRCAY. TRAMO: KM. 1 + 1550". LEGAJO A-22-2019-MTC, MEMORÁNDUM N° 3696-2021-MTC/07, MEMORANDUM N°- 1866-2021-MTC/20.2, INFORME N° 3465-2021-MTC/20.4, CERT DE CREDITO PPTAL.  CERTIFICADO SIAF N°: 3305  SECUENCIA SIAF N° : 03  EXP.N°: E-022122-2021/SEDCEN</t>
  </si>
  <si>
    <t>10096232948 VIZCARRA RUIZ NILO ADRIEL</t>
  </si>
  <si>
    <t>O DE HONORARIOS ARBITRALES REFERIDO PARTICIPACIÓN COMO ÁRBITRO, CORRESPONDE AL REFERENTE AL ARBITRAJE SEGUIDO POR PROVÍAS NACIONAL CONTRA EL CONSORCIO VIAL JAYLLI (EXPEDIENTE N° 2587-549-19), TRAMITADO ANTE EL CENTRO DE ANÁLISIS Y RESOLUCIÓN DE CONFLICTOS DE LA PONTIFICIA UNIVERSIDAD CATÓLICA DEL PERÚ Y DERIVADO DE LAS CONTROVERSIAS SURGIDAS DEL CONTRATO N° 145- 2014-MTC/20 PARA LA EJECUCIÓN DE LA OBRA: "REHABILITACIÓN Y MEJORAMIENTO DE LA CARRETERA HUANCAVELICA-LIRCAY. TRAMO: KM. 1 + 1550". LEGAJO A-22-2019-MTC, MEMORÁNDUM N° 3696-2021-MTC/07, MEMORANDUM N°- 1866-2021-MTC/20.2, INFORME N° 3465-2021-MTC/20.4, CERT DE CREDITO PPTAL.  CERTIFICADO SIAF N°: 3305  SECUENCIA SIAF N° : 04  EXP.N°: E-022122-2021/SEDCEN</t>
  </si>
  <si>
    <t>10256718125 MARTINEZ COCO ELVIRA LEONOR</t>
  </si>
  <si>
    <t>PAGO ARBITRAL DE LA CONTROVERSIA SURGIDA DEL CONTRATO N° 145-2014-MTC/20 PARA LA EJECUCIÓN DE LA OBRA: "REHABILITACIÓN Y MEJORAMIENTO DE LA CARRETERA HUANCAVELICA-LIRCAY. TRAMO: KM. 1 + 1550",MEMORÁNDUM N° 2971 - 2021-MTC/20.2, MEMORÁNDUM N° 5424-2021-MTC/07, INFORME N° 5014 - 2021-MTC/20.4, CERT DE CREDITO PPTAL.    CERTIFICADO SIAF N°: 4099  SECUENCIA SIAF N° : 2  EXP.N°: I-34978-2021/SEDCEN</t>
  </si>
  <si>
    <t>PAGO ARBITRAL DE LA CONTROVERSIA SURGIDA DEL CONTRATO N° 145-2014-MTC/20 PARA LA EJECUCIÓN DE LA OBRA: "REHABILITACIÓN Y MEJORAMIENTO DE LA CARRETERA HUANCAVELICA-LIRCAY. TRAMO: KM. 1 + 1550",MEMORÁNDUM N° 2971 - 2021-MTC/20.2, MEMORÁNDUM N° 5424-2021-MTC/07, INFORME N° 5014 - 2021-MTC/20.4, CERT DE CREDITO PPTAL.    CERTIFICADO SIAF N°: 4099  SECUENCIA SIAF N° : 3  EXP.N°: I-34978-2021/SEDCEN</t>
  </si>
  <si>
    <t>PAGO ARBITRAL DE LA CONTROVERSIA SURGIDA DEL CONTRATO N° 145-2014-MTC/20 PARA LA EJECUCIÓN DE LA OBRA: "REHABILITACIÓN Y MEJORAMIENTO DE LA CARRETERA HUANCAVELICA-LIRCAY. TRAMO: KM. 1 + 1550",MEMORÁNDUM N° 2971 - 2021-MTC/20.2, MEMORÁNDUM N° 5424-2021-MTC/07, INFORME N° 5014 - 2021-MTC/20.4, CERT DE CREDITO PPTAL.    CERTIFICADO SIAF N°: 4099  SECUENCIA SIAF N° : 4  EXP.N°: I-34978-2021/SEDCEN</t>
  </si>
  <si>
    <t>PROCESO DE ARBITRAJE CONSORCIO VIAL AMBO Y PVN (EXPEDIENTE N° 2700-72-20), TRAMITADO ANTE EL CENTRO DE ANÁLISIS Y RESOLUCIÓN DE CONFLICTOS DE LA PUCP Y LAS DEL CONTRATO DE EJECUCIÓN DE OBRA N° 073-2018 MTC/20 TRAMO I: OYÓN- DESVÍO CERRO DE PASCO, MEMORÁNDUM N° 3376- 2021-MTC/20.2, MEMO N° 5950-2021-MTC/07, INFORME N° 5532 -2021-MTC/20.4, CERT DE CREDITO PPTAL.   CERTIFICADO SIAF N° : 4366  SECUENCIA SIAF N° : 2  EXP.N° : I--039084-2021/SEDCEN</t>
  </si>
  <si>
    <t>10071904437 RODRIGUEZ ARDILES RICARDO JOSE FERNANDO</t>
  </si>
  <si>
    <t>PAGO ARBITRAL SEGUIDO PO EL CONSORCIO VIAL AMBO CONTRA PROVÍAS NACIONAL (EXPEDIENTE N° 2700-72-20), TRAMITADO ANTE EL CENTRO DE ANÁLISIS Y RESOLUCIÓN DE CONFLICTOS DE LA PONTIFICIA UNIVERSIDAD CATÓLICA DEL PERÚ Y DERIVADO DE LAS CONTROVERSIAS SURGIDAS DEL CONTRATO DE EJECUCIÓN DE OBRA N° 073-2018-MTC/20 PARA EL "MEJORAMIENTO DE LA CARRETERA OYÓN-AMBO, TRAMO I: OYÓN- DESVÍO CERRO DE PASCO, MEMO Nª 3620-2021-MTC/20.2, MEMO Nº 6264-2021-MTC/07, INF Nª 5780-2021-MTC/20.4, CERT DE CREDITO PPTAL, SEGUN LOS TERMINOS DE REFERENCIA.   CERTIFICADO SIAF N° : 4467  SECUENCIA SIAF N° : 04  EXP.N° : I-041998-2021/SEDCEN</t>
  </si>
  <si>
    <t>10502021 RIOS SALAS VICTOR RAFAEL</t>
  </si>
  <si>
    <t>PAGO DE HONORARIOS ARBITRALES REFERIDO PARTICIPACIÓN COMO ÁRBITRO, CORRESPONDE AL ARBITRAJE SEGUIDO POR PROVIAS NACIONAL CONTRA CONSTRUCTORES Y MINEROS CONTRATISTAS S.A.C, RESPECTO A LAS CONTROVERSIAS SURGIDAS EN LA EJECUCIÓN DEL CONTRATO N° 130-2010-MTC/20 "MANTENIMIENTO PERIÓDICO DE LA CARRETERA: LA RAYA - PUCARA (KM 1148+000 AL KM. 1290+000, TRAMO I: LA RAYA - PUCARA (KM. 1148+000 AL KM.1250+000". EXPEDIENTE 1036-98-16-PUCP (LEGAJO A-100-2015), MEMORÁNDUM N° 1154-2021-MTC/07, MEMORANDUM N° - 00638 -2021-MTC/20.2, INFORME N° 1301 - 2021-MTC/20.4, CERT DE CREDITO PPTAL.  CERTIFICADO SIAF N°: 1818  SECUENCIA SIAF N° : 02  EXP.N°: I-006290-2021/SEDCEN</t>
  </si>
  <si>
    <t>PROCESO DE ARBITRAJE CONSORCIO VIAL AMBO Y PVN (EXPEDIENTE N° 2700-72-20), TRAMITADO ANTE EL CENTRO DE ANÁLISIS Y RESOLUCIÓN DE CONFLICTOS DE LA PUCP Y LAS DEL CONTRATO DE EJECUCIÓN DE OBRA N° 073-2018 MTC/20 TRAMO I: OYÓN- DESVÍO CERRO DE PASCO, MEMORÁNDUM N° 3376- 2021-MTC/20.2, MEMO N° 5950-2021-MTC/07, INFORME N° 5532 -2021-MTC/20.4, CERT DE CREDITO PPTAL.   CERTIFICADO SIAF N° : 4366  SECUENCIA SIAF N° : 3  EXP.N° : I--039084-2021/SEDCEN</t>
  </si>
  <si>
    <t>PAGO DE HONORARIOS ARBITRALES TASA ADMINISTRATIVA, CORRESPONDE AL ARBITRAJE SEGUIDO POR EL CONSORCIO CAJAMARCA 2 CONTRA OBRAS DE INGENIERÍA S.A RESPECTO A LAS CONTROVERSIAS DERIVADAS DEL CONTRATO DE EJECUCIÓN DE OBRA N° 021-2012-MTC/20 PARA LA EJECUCIÓN DE LA OBRA "REHABILITACIÓN Y MEJORAMIENTO DE LA CARRETERA CHONGOYAPE - COCHABAMBA - CAJAMARCA, TRAMO: CHOTA - BAMBAMARCA - HUALGAYOC", LEGAJO A-91-2019-MTC, MEMORÁNDUM Nº 1457-2021-MTC/07, MEMORANDUM N° 775 -2021-MTC/20.2, INFORME N° 1452 -2021-MTC/20.4, CERT DE CREDITO PPTAL.  CERTIFICADO SIAF N°: 1969  SECUENCIA SIAF N° : 02  EXP.N°: I-007867-2021/SEDCEN</t>
  </si>
  <si>
    <t>PAGO ARBITRAL SEGUIDO PO EL CONSORCIO VIAL AMBO CONTRA PROVÍAS NACIONAL (EXPEDIENTE N° 2700-72-20), TRAMITADO ANTE EL CENTRO DE ANÁLISIS Y RESOLUCIÓN DE CONFLICTOS DE LA PONTIFICIA UNIVERSIDAD CATÓLICA DEL PERÚ Y DERIVADO DE LAS CONTROVERSIAS SURGIDAS DEL CONTRATO DE EJECUCIÓN DE OBRA N° 073-2018-MTC/20 PARA EL "MEJORAMIENTO DE LA CARRETERA OYÓN-AMBO, TRAMO I: OYÓN- DESVÍO CERRO DE PASCO, MEMO Nª 3620-2021-MTC/20.2, MEMO Nº 6264-2021-MTC/07, INF Nª 5780-2021-MTC/20.4, CERT DE CREDITO PPTAL, SEGUN LOS TERMINOS DE REFERENCIA.   CERTIFICADO SIAF N° : 4467  SECUENCIA SIAF N° : 03  EXP.N° : I-041998-2021/SEDCEN</t>
  </si>
  <si>
    <t>PAGO ARBITRAL CONTROVERSIAS SURGIDAS DEL "CONTRATO DE EJECUCIÓN DE OBRA N° 073-2018-MTC/20 PARA EL "MEJORAMIENTO DE LA CARRETERA OYÓN-AMBO, TRAMO I: OYÓN- DESVÍO CERRO DE PASCO", MEMORÁNDUM N° 5598-2021-MTC/07, MEMORÁNDUM N° 3091 - 2021-MTC/20.2, INFORME N° 5174-2021-MTC/20.4, CERT DE CREDITO PPTAL.   CERTIFICADO SIAF N° : 4196  SECUENCIA SIAF N° : 2  EXP.N° : I-036297-2021/SEDCEN</t>
  </si>
  <si>
    <t>GASTOS DE ARBITRAJE INICIADO POR OBRAINSA CONTRA PROVIAS NACIONAL SOBRE LAS CONTROVERSIAS DERIVADAS DEL CONTRATO DE EJECUCION DE OBRA N° 072-2017-MTC/20 "SALDO DE OBRA: MEJORAMIENTO DE LA CARRETERA RODRIGUEZ DE MENDOZA - EMPALME RUTA N° PE - 5N (LA CALZADA), TRAMO: SELVA ALEGRE - EMPALME RUTA N. PE - 5N"  PEDIDO DE SERVICIO: 3370  CERTIFICADO SIAF N°: 4787  SECUENCIA SIAF N° : 2  EXP. N°: I-046740-2021/SEDCEN</t>
  </si>
  <si>
    <t>GASTOS DE ARBITRAJE INICIADO POR OBRAINSA CONTRA PROVIAS NACIONAL SOBRE LAS CONTROVERSIAS DERIVADAS DEL CONTRATO DE EJECUCION DE OBRA N° 072-2017-MTC/20 "SALDO DE OBRA: MEJORAMIENTO DE LA CARRETERA RODRIGUEZ DE MENDOZA - EMPALME RUTA N° PE - 5N (LA CALZADA), TRAMO: SELVA ALEGRE - EMPALME RUTA N. PE - 5N"  PEDIDO DE SERVICIO: 3371  CERTIFICADO SIAF N°: 4787  SECUENCIA SIAF N° : 3  EXP. N°: I-046740-2021/SEDCEN</t>
  </si>
  <si>
    <t>10098739501 TORRES MORALES RAFAEL</t>
  </si>
  <si>
    <t>PAGO DE HONORARIOS ARBITRALES, TASA ADMINISTRATIVA, CORRESPONDE AL REFERENTE AL ARBITRAJE SEGUIDO POR PROVÍAS NACIONAL CONTRA EL CONSORCIO VIAL JAYLLI (EXPEDIENTE N° 2587-549-19), TRAMITADO ANTE EL CENTRO DE ANÁLISIS Y RESOLUCIÓN DE CONFLICTOS DE LA PONTIFICIA UNIVERSIDAD CATÓLICA DEL PERÚ Y DERIVADO DE LAS CONTROVERSIAS SURGIDAS DEL CONTRATO N° 145- 2014-MTC/20 PARA LA EJECUCIÓN DE LA OBRA: "REHABILITACIÓN Y MEJORAMIENTO DE LA CARRETERA HUANCAVELICA-LIRCAY. TRAMO: KM. 1 + 1550". LEGAJO A-22-2019-MTC, MEMORÁNDUM N° 3696-2021-MTC/07, MEMORANDUM N°- 1866-2021-MTC/20.2, INFORME N° 3465-2021-MTC/20.4, CERT DE CREDITO PPTAL.  CERTIFICADO SIAF N°: 3305  SECUENCIA SIAF N° : 05  EXP.N°: E-022122-2021/SEDCEN</t>
  </si>
  <si>
    <t>PAGO DE HONORARIOS ARBITRALES, TASA ADMINISTRATIVA, CORRESPONDE AL PROCESO ARBITRAL SEGUIDO POR PROVIAS NACIONAL CONTRA EL CONSORCIO VIAL JAYLLI (EXPEDIENTE N° 2587-549-19), TRAMITADO ANTE EL CENTRO DE ANÁLISIS Y RESOLUCIÓN DE CONFLICTOS DE LA PONTIFICIA UNIVERSIDAD CATÓLICA DEL PERÚ Y DERIVADO DE LAS CONTROVERSIAS SURGIDAS DEL CONTRATO N° 145-2014-MTC/20 PARA LA EJECUCIÓN DE LA OBRA: "REHABILITACIÓN Y MEJORAMIENTO DE LA CARRETERA HUANCAVELICA-LIRCAY. TRAMO: KM. 1 + 1550".) LEGAJO A-22-2019-MTC",MEMORANDUM N° 5023-2021-MTC/07, MEMORÁNDUM N° 2743-2021-MTC/20.2, INFORME N° 4714-2021-MTC/20.4, CERT DE CREDITO PPTAL.   CERTIFICADO SIAF N°: 3979  SECUENCIA SIAF N° : 02  EXP.N°: I-031910-2021/SEDCEN</t>
  </si>
  <si>
    <t>PROCESO ARBITRAL SEGUIDO POR CONSORCIO VIAL SIHUAS CONTRA PROVIAS NACIONAL, RESPECTO DE LAS CONTROVERSIAS SURGIDAS DEL CONTRATO DE SERVICIOS N° 034-2012-MTC/20:" SERVICIO DE CONSERVACIÓN VIAL POR NIVELES DE SERVICIOS DEL CORREDOR VIAL: SANTA - YURACMARCA - SIHUAS HUCRACHUCO - SAN PEDRO DE CHONTA - UCHIZA - EMP. PE 5N Y PUENTE HUAROCHIRÍ - HUALLANCA - MOLINOPAMPA " (LEGAJO A-75-2019), MEMON° 3434-2021-MTC/20.2, MEMO N° 5512-2021-MTC/07,INFORME Nº 5062 -2021-MTC/20.4, CERT DE CREDITO PPTAL.   CERTIFICADO SIAF N° : 4140  SECUENCIA SIAF N° : 2  EXP.N° : I-035677-2021/SEDCEN</t>
  </si>
  <si>
    <t>10407195570 MENDOZA MERINO ERICK JOEL</t>
  </si>
  <si>
    <t>PROCESO ARBITRAL SEGUIDO POR CONSORCIO VIAL SIHUAS CONTRA PROVIAS NACIONAL, RESPECTO DE LAS CONTROVERSIAS SURGIDAS DEL CONTRATO DE SERVICIOS N° 034-2012-MTC/20:" SERVICIO DE CONSERVACIÓN VIAL POR NIVELES DE SERVICIOS DEL CORREDOR VIAL: SANTA - YURACMARCA - SIHUAS HUCRACHUCO - SAN PEDRO DE CHONTA - UCHIZA - EMP. PE 5N Y PUENTE HUAROCHIRÍ - HUALLANCA - MOLINOPAMPA " (LEGAJO A-75-2019), MEMON° 3434-2021-MTC/20.2, MEMO N° 5512-2021-MTC/07,INFORME Nº 5062 -2021-MTC/20.4, CERT DE CREDITO PPTAL.   CERTIFICADO SIAF N° : 4140  SECUENCIA SIAF N° : 3  EXP.N° : I-035677-2021/SEDCEN</t>
  </si>
  <si>
    <t>10082442192 BOSSANO LOMELLINI LUIS MIGUEL</t>
  </si>
  <si>
    <t>PROCESO ARBITRAL SEGUIDO POR CONSORCIO VIAL SIHUAS CONTRA PROVIAS NACIONAL, RESPECTO DE LAS CONTROVERSIAS SURGIDAS DEL CONTRATO DE SERVICIOS N° 034-2012-MTC/20:" SERVICIO DE CONSERVACIÓN VIAL POR NIVELES DE SERVICIOS DEL CORREDOR VIAL: SANTA - YURACMARCA - SIHUAS HUCRACHUCO - SAN PEDRO DE CHONTA - UCHIZA - EMP. PE 5N Y PUENTE HUAROCHIRÍ - HUALLANCA - MOLINOPAMPA " (LEGAJO A-75-2019), MEMON° 3434-2021-MTC/20.2, MEMO N° 5512-2021-MTC/07,INFORME Nº 5062 -2021-MTC/20.4, CERT DE CREDITO PPTAL.   CERTIFICADO SIAF N° : 4140  SECUENCIA SIAF N° : 4  EXP.N° : I-035677-2021/SEDCEN</t>
  </si>
  <si>
    <t>10078707491 MARTINEZ ZAMORA MARCO ANTONIO</t>
  </si>
  <si>
    <t>GASTOS DE ARBITRAJE INICIADO POR OBRAINSA CONTRA PROVIAS NACIONAL SOBRE LAS CONTROVERSIAS DERIVADAS DEL CONTRATO DE EJECUCION DE OBRA N° 072-2017-MTC/20 "SALDO DE OBRA: MEJORAMIENTO DE LA CARRETERA RODRIGUEZ DE MENDOZA - EMPALME RUTA N° PE - 5N (LA CALZADA), TRAMO: SELVA ALEGRE - EMPALME RUTA N. PE - 5N"  PEDIDO DE SERVICIO: 3372  CERTIFICADO SIAF N°: 4787  SECUENCIA SIAF N° : 4  EXP. N°: I-046740-2021/SEDCEN</t>
  </si>
  <si>
    <t>10412819450 PINTO ESCOBEDO JUAN CARLOS</t>
  </si>
  <si>
    <t>PAGO DE HONORARIOS ARBITRALES REFERIDO PARTICIPACIÓN COMO CENTRO DE ARBTRAJE, PROCESO ARBITRAL CORRESPONDE AL ARBITRAJE SEGUIDO POR PROVIAS NACIONAL CONTRA OBRAS DE INGENIERÍA S.A RESPECTO A LAS CONTROVERSIAS DERIVADAS DEL CONTRATO DE SERVICIO Nº 70-2013-MTC/20 "SERVICIO DE GESTIÓN Y CONSERVACIÓN POR NIVELES DE SERVICIO DEL CORREDOR VIAL: EMP. PE-5N (EL REPOSO) - PUENTE NIEVA - SARAMIRIZA / JUAN VELASCO ALVARADO - EMP. PE 5NC (NUEVO SEASMI)" (LEGAJO A-158-2020-MTC), MEMORÁNDUM Nº 0742-2021-MTC/07, MEMORANDUM Nº -00494 -2021-MTC/20.2, INFORME Nº 890 - 2021-MTC/20.4, CERT DE CREDITO PPTAL.   CERTIFICADO SIAF N°: 1380  SECUENCIA SIAF N° : 03  EXP.N°: E-017801-2021/SEDCEN</t>
  </si>
  <si>
    <t>PAGO DE HONORARIOS ARBITRALES, PAGO EN SUBROGACIÓN DE LOS GASTOS ARBITRALES, REFERENTE AL ARBITRAJE SEGUIDO POR PROVIAS NACIONAL CONTRA OBRAS DE INGENIERÍA S.A RESPECTO A LAS CONTROVERSIAS DERIVADAS DEL CONTRATO DE SERVICIO Nº 70-2013-MTC/20 "SERVICIO DE GESTIÓN Y CONSERVACIÓN POR NIVELES DE SERVICIO DEL CORREDOR VIAL: EMP. PE-5N (EL REPOSO) - PUENTE NIEVA - SARAMIRIZA / JUAN VELASCO ALVARADO - EMP. PE 5NC (NUEVO SEASMI)" LEGAJO A-158-2020-MTC, MEMORÁNDUM Nº 1368-2021-MTC/07, MEMORANDUM Nº 1104-2021-MTC/20.13.1, MEMORÁNDUM N° 362-2021-MTC/07, MEMORANDUM N° 792 -2021-MTC/20.2, INFORME Nº 1557 -2021-MTC/20.4, CERT DE CREDITO PPTAL.  CERTIFICADO SIAF N°: 2109  SECUENCIA SIAF N° : 03  EXP.N°: E-030643-2021/SEDCEN</t>
  </si>
  <si>
    <t>PRIMER PAGO TRIMESTRAL RESOLUCION..DE..DISPUTAS-HONORARIO ADJUDICADORES..CASO..0001-2021-JRD, CENTRO DE ARBITRAJE DE LA CAMARA DE COMERCIO DE LIMA OBRA: “MEJORAMIENTO DE LA CARRETERA OYÓN - AMBO, TRAMO I: OYÓN - DESVÍO CERRO DE PASCO” CONTRATISTA: CONSORCIO VÍAL AMBO (CONSTRUCTORA SANTA FE LTDA SUCURSAL DEL PERÚ, GRINOR S.A. SUCURSAL DEL PERÚ Y J.E. CONSTRUCCIONES GENERALES S.A.) CONTRATO DE EJECUCIÓN DE OBRA: N° 073-2018-MTC/20, MEMORANDUM Nº 4982 - 2021-MTC/20.9, MEMORANDUM Nº 5026 - 2021-MTC/20.9, INF N° 243-2021-MTC/20.9/JAMC, INFORME N° 4612 - 2021-MTC/20.4, CERT DE CREDITO PPTAL.   CERTIFICADO SIAF N° : 3953  SECUENCIA SIAF N° : 2  EXP.N° : I-034454-2021/SEDCEN</t>
  </si>
  <si>
    <t>GASTOS DE JUNTA DE RESOLUCIÓN DE DISPUTAS INICIADO POR CONSORCIO VIAL AMBO CONTRA PROVIAS NACIONAL (CASO N° 001-2021-JRD), TRAMITADO ANTE EL CENTRO DE ARBITRAJE DE LA CAMARA DE COMERCIO DE LIMA Y DERIVADO DE LAS CONTROVERSIAS SURGIDAS DEL CONTRATO DE EJECUCION DE OBRA N° 073-2018-MTC/20 PARA EL "MEJORAMIENTO DE LA CARRETERA OYON-AMBO, TRAMO I: OYON-DESVIO CERRO DE PASCO"  PEDIDO DE SERVICIO: 3230  CERTIFICADO SIAF N°: 4700  SECUENCIA SIAF N° : 3  EXP. N°: I-045785-2021/SEDCEN</t>
  </si>
  <si>
    <t>PAGO DE HONORARIOS ARBITRALES REFERIDO PARTICIPACIÓN COMO ÁRBITRO, PROCESO ARBITRAL AD HOC SEGUIDO POR EL CONSORCIO LAS VEGAS CONTRA PROVÍAS NACIONAL, DERIVADO DE LAS CONTROVERSIAS SURGIDAS DEL CONTRATO DE EJECUCIÓN DE OBRA N° 077-2012-MTC/20 CONTRATO DE EJECUCIÓN DE OBRA N° 077-2012- MTC/20 PARA LA "REHABILITACIÓN DE LA CARRETERA DV. LAS VEGAS-TARMA" LEG. A-22-2015-MTC, MEMORÁNDUM Nº 0047-2021-MTC/07, MEMORANDUM Nº 121 -2021-MTC/20.2, INFORME N° 195 -2021-MTC/20.4, CERT DE CREDITO PPTAL.  CERTIFICADO SIAF N°: 191  SECUENCIA SIAF N° : 08  EXP.N°: I-001047-2021/SEDCEN</t>
  </si>
  <si>
    <t>PAGO DE HONORARIOS ARBITRALES REFERIDO PARTICIPACIÓN COMO ÁRBITRO, PROCESO ARBITRAL AD HOC SEGUIDO POR EL CONSORCIO LAS VEGAS CONTRA PROVÍAS NACIONAL, DERIVADO DE LAS CONTROVERSIAS SURGIDAS DEL CONTRATO DE EJECUCIÓN DE OBRA N° 077-2012-MTC/20 CONTRATO DE EJECUCIÓN DE OBRA N° 077-2012- MTC/20 PARA LA "REHABILITACIÓN DE LA CARRETERA DV. LAS VEGAS-TARMA" LEG. A-22-2015-MTC, MEMORÁNDUM Nº 0047-2021-MTC/07, MEMORANDUM Nº 121 -2021-MTC/20.2, INFORME N° 195 -2021-MTC/20.4, CERT DE CREDITO PPTAL.  CERTIFICADO SIAF N°: 191  SECUENCIA SIAF N° : 09  EXP.N°: I-001047-2021/SEDCEN</t>
  </si>
  <si>
    <t>GASTOS DE ARBITRAJE INICIADO POR OBRAINSA CONTRA PROVIAS NACIONAL SOBRE LAS CONTROVERSIAS DERIVADAS DEL CONTRATO DE EJECUCION DE OBRA N° 072-2017-MTC/20 "SALDO DE OBRA: MEJORAMIENTO DE LA CARRETERA RODRIGUEZ DE MENDOZA - EMPALME RUTA N° PE - 5N (LA CALZADA), TRAMO: SELVA ALEGRE - EMPALME RUTA N. PE - 5N  PEDIDO DE SERVICIO: 3231  CERTIFICADO SIAF N°: 4709  SECUENCIA SIAF N° : 2  EXP. N°: I-046283-2021/SEDCEN</t>
  </si>
  <si>
    <t>PAGO DE HONORARIOS PROFESIONALES DEL PERITO, PAGO DEL 50% DEL COSTO DE ELABORACIÓN DEL DICTAMEN PERICIAL, REFERENTE AL ARBITRAJE SEGUIDO POR PVN CONTRA EL CONSORCIO VIAL JUNÍN RESPECTO A LAS CONTROVERSIAS DERIVADAS DEL CONTRATO DE OBRA N° 051-2013-MTC/20 "MEJORAMIENTO DE LA CARRETERA SATIPO - MAZAMARI - DV. PANGOA - PUERTO OCOPA.", LEGAJO A-72-2019-MTC, MEMORÁNDUM Nº 1994-2021-MTC/07, MEMORANDUM N° - 01063 -2021-MTC/20.2, INFORME N° 2000 - 2021-MTC/20.4, CERT DE CREDITO PPTAL.  CERTIFICADO SIAF N°: 2402  SECUENCIA SIAF N° : 02  EXP.N°: I-011163-2021/SEDCEN</t>
  </si>
  <si>
    <t>20525160727 NESTOR HUAMAN &amp; ASOCIADOS CONSULTORES EN INGENIERIA DE PAVIMENTOS GEOTECNIA Y SERVICIOS GENERALES</t>
  </si>
  <si>
    <t>ARBITRAJE SEGUIDO POR PVN CONTRA EL CONSORCIO VIAL JUNIN RESPECTO  A LAS CONTROVERSIAS DERIVADAS DEL CONTRATO DE OBRA N° 051-2013-  MTC/20 "MEJORAMIENTO DE LA CARRETERA SATIPO - MAZAMAI - DV .  PANGOA - PUERTO OCOPA., MEMORANDUM Nº 5287 - 2021-MTC/20.9, MEMORÁNDUM N° 3449 - 2021-MTC/20.2.1;, MEMO N° 5531-2021-MTC/07, MEMORANDUM N° 5297 -2021-MTC/20.9, INFORME N° 5096-2021-MTC/20.4, CERT DE CREDITO PPTAL.   CERTIFICADO SIAF N° : 4152  SECUENCIA SIAF N° : 2  EXP.N° : I-035753-2021/SEDCEN</t>
  </si>
  <si>
    <t>SERVICIO DE SUMINISTRO DE ENERGIA ELECTRICA SEDE TINGO MARIA - AV TINGO MARIA N° 351, PERIDO 2021, INFORME N° 021-2021-MTC/20.2.1.6, INFORME N° 0116-2021-MTC/20.4, CERT DE CREDITO PPTAL.   CERTIFICADO SIAF N° : 132  SECUENCIA SIAF N : 03  EXP.N° : I-001156-2021/SEDCEN</t>
  </si>
  <si>
    <t>PAGO DE HONORARIOS ARBITRALES REFERIDO PARTICIPACIÓN COMO ÁRBITRO, PROCESO ARBITRAL AD HOC SEGUIDO POR EL CONSORCIO LAS VEGAS CONTRA PROVÍAS NACIONAL, DERIVADO DE LAS CONTROVERSIAS SURGIDAS DEL CONTRATO DE EJECUCIÓN DE OBRA N° 077-2012-MTC/20 CONTRATO DE EJECUCIÓN DE OBRA N° 077-2012- MTC/20 PARA LA "REHABILITACIÓN DE LA CARRETERA DV. LAS VEGAS-TARMA" LEG. A-22-2015-MTC, MEMORÁNDUM Nº 0047-2021-MTC/07, MEMORANDUM Nº 121 -2021-MTC/20.2, INFORME N° 195 -2021-MTC/20.4, CERT DE CREDITO PPTAL.  CERTIFICADO SIAF N°: 191  SECUENCIA SIAF N° : 10  EXP.N°: I-001047-2021/SEDCEN</t>
  </si>
  <si>
    <t>PAGO DE HONORARIOS ARBITRALES, TASA ADMINISTRATIVA, CORRESPONDE AL CASO ARBITRAL PUCP N° 2180-142-19.- PROCESO ARBITRAL SEGUIDO POR CONSORCIO VIAL SIHUAS CONTRA PROVIAS NACIONAL, RESPECTO DE LAS CONTROVERSIAS SURGIDAS DEL CONTRATO DE SERVICIOS N° 034-2012-MTC/20: "S ERVICIO DE CONSERVACIÓN VIAL POR NIVELES DE SERVICIOS DEL CORREDOR VIAL: SANTA - YURACMARCA - SIHUAS-HUCRACHUCO - SAN PEDRO DE CHONTA - UCHIZA - EMP. PE 5N Y PUENTE HUAROCHIRÍ - HUALLANCA - MOLINOPAMPA" (LEGAJO A-75-2019)", MEMORANDUM N° 4903-2021-MTC/07, MEMORÁNDUM N° 2667-2021-MTC/20.2, INFORME N° 4719-2021-MTC/20.4, CERT DE CREDITO PPTAL.   CERTIFICADO SIAF N°: 3991  SECUENCIA SIAF N° : 02  EXP.N°: I-031042-2021/SEDCEN</t>
  </si>
  <si>
    <t>SERVICIO DE SUMINISTRO DE ENERGIA ELECTRICA SEDE CENTRAL JR. ZORRITOS N° 1203, PERIODO 2021, INFORME N° 021-2021-MTC/20.2.1.6, INFORME N° 0116-2021-MTC/20.4, CERT DE CREDITO PPTAL.   CERTIFICADO SIAF N° : 132  SECUENCIA SIAF N : 05  EXP.N° : I-001156-2021/SEDCEN</t>
  </si>
  <si>
    <t>PAGO DE HONORARIOS ARBITRALES REFERIDO PARTICIPACIÓN COMO ÁRBITRO, CORRESPONDE AL REFERENTE CASO ARBITRAL PUCP EXP: 1382-94-17.- SEGUIDO POR EL CONSORCIO TÚNEL CALLAO CONTRA PROVIAS NACIONAL, RESPECTO DE LA CONTROVERSIA SURGIDA EN LA EJECUCIÓN DEL CONTRATO DE EJECUCIÓN DE OBRA N° 043-2014-MTC/20 "TRAMO III-B DEL PROYECTO DE MEJORAMIENTO DE LA AV. NÉSTOR GAMBETTA - CALLAO". CONTROVERSIA POR AMPLIACIÓN DE PLAZO PARCIAL N° 10 Y GASTOS GENERALES. (LEGAJO A-65-2017), MEMORÁNDUM N° 3748-2021-MTC/07, MEMORANDUM N°- 1865-2021-MTC/20.2, INFORME N° 3457-2021-MTC/20.4, CERT DE CREDITO PPTAL.  CERTIFICADO SIAF N°: 3314  SECUENCIA SIAF N° : 02  EXP.N°: I-022365-2021/SEDCEN</t>
  </si>
  <si>
    <t>10091539123 GONZALEZ PELAEZ ALVARO PEDRO</t>
  </si>
  <si>
    <t>PAGO DE HONORARIOS ARBITRALES REFERIDO PARTICIPACIÓN COMO ÁRBITRO, CORRESPONDE AL REFERENTE CASO ARBITRAL PUCP EXP: 1382-94-17.- SEGUIDO POR EL CONSORCIO TÚNEL CALLAO CONTRA PROVIAS NACIONAL, RESPECTO DE LA CONTROVERSIA SURGIDA EN LA EJECUCIÓN DEL CONTRATO DE EJECUCIÓN DE OBRA N° 043-2014-MTC/20 "TRAMO III-B DEL PROYECTO DE MEJORAMIENTO DE LA AV. NÉSTOR GAMBETTA - CALLAO". CONTROVERSIA POR AMPLIACIÓN DE PLAZO PARCIAL N° 10 Y GASTOS GENERALES. (LEGAJO A-65-2017), MEMORÁNDUM N° 3748-2021-MTC/07, MEMORANDUM N°- 1865-2021-MTC/20.2, INFORME N° 3457-2021-MTC/20.4, CERT DE CREDITO PPTAL.  CERTIFICADO SIAF N°: 3314  SECUENCIA SIAF N° : 03  EXP.N°: I-022365-2021/SEDCEN</t>
  </si>
  <si>
    <t>10105890759 FRANCO REGJO ERIC</t>
  </si>
  <si>
    <t>PAGO DE HONORARIOS ARBITRALES REFERIDO PARTICIPACIÓN COMO ÁRBITRO, CORRESPONDE AL REFERENTE CASO ARBITRAL PUCP EXP: 1382-94-17.- SEGUIDO POR EL CONSORCIO TÚNEL CALLAO CONTRA PROVIAS NACIONAL, RESPECTO DE LA CONTROVERSIA SURGIDA EN LA EJECUCIÓN DEL CONTRATO DE EJECUCIÓN DE OBRA N° 043-2014-MTC/20 "TRAMO III-B DEL PROYECTO DE MEJORAMIENTO DE LA AV. NÉSTOR GAMBETTA - CALLAO". CONTROVERSIA POR AMPLIACIÓN DE PLAZO PARCIAL N° 10 Y GASTOS GENERALES. (LEGAJO A-65-2017), MEMORÁNDUM N° 3748-2021-MTC/07, MEMORANDUM N°- 1865-2021-MTC/20.2, INFORME N° 3457-2021-MTC/20.4, CERT DE CREDITO PPTAL.  CERTIFICADO SIAF N°: 3314  SECUENCIA SIAF N° : 04  EXP.N°: I-022365-2021/SEDCEN</t>
  </si>
  <si>
    <t>10093370487 AYSANOA PASCO ANTENOR RAFAEL</t>
  </si>
  <si>
    <t>PAGO DE HONORARIOS ARBITRALES REFERIDO PARTICIPACIÓN COMO ÁRBITRO, CORRESPONDE AL REFERENTE AL CASO ARBITRAL PUCP N° 2691-63-20, SEGUIDO POR EL CONSORCIO VIAL DEL SUR EN CONTRA DE PROVIAS NACIONAL, RESPECTO DE LAS CONTROVERSIAS SURGIDAS DE LA EJECUCIÓN DEL CONTRATO DE EJECUCIÓN DE OBRA N° 074-2017-MTC/20; "MEJORAMIENTO DE LA CARRETERA MOQUEGUA - OMATE - AREQUIPA, TRAMO II KM. 35 AL KM 153.50", LEGAJO A-37-2020, MEMORÁNDUM N° 3600-2021-MTC/07, MEMORANDUM N°- 1804 -2021-MTC/20.2, INFORME N° 3399-2021-MTC/20.4, CERT DE CREDITO PPTAL.  CERTIFICADO SIAF N°: 3296  SECUENCIA SIAF N° : 02  EXP.N°: E-083450-2021/SEDCEN</t>
  </si>
  <si>
    <t>PAGO DE HONORARIOS ARBITRALES REFERIDO PARTICIPACIÓN COMO ÁRBITRO, CORRESPONDE AL REFERENTE AL CASO ARBITRAL PUCP N° 2691-63-20, SEGUIDO POR EL CONSORCIO VIAL DEL SUR EN CONTRA DE PROVIAS NACIONAL, RESPECTO DE LAS CONTROVERSIAS SURGIDAS DE LA EJECUCIÓN DEL CONTRATO DE EJECUCIÓN DE OBRA N° 074-2017-MTC/20; "MEJORAMIENTO DE LA CARRETERA MOQUEGUA - OMATE - AREQUIPA, TRAMO II KM. 35 AL KM 153.50", LEGAJO A-37-2020, MEMORÁNDUM N° 3600-2021-MTC/07, MEMORANDUM N°- 1804 -2021-MTC/20.2, INFORME N° 3399-2021-MTC/20.4, CERT DE CREDITO PPTAL.  CERTIFICADO SIAF N°: 3296  SECUENCIA SIAF N° : 03  EXP.N°: E-083450-2021/SEDCEN</t>
  </si>
  <si>
    <t>10072652733 CASTRO ZAPATA LAURA ROSARIO</t>
  </si>
  <si>
    <t>PAGO DE HONORARIOS ARBITRALES REFERIDO PARTICIPACIÓN COMO ÁRBITRO, CORRESPONDE AL REFERENTE AL CASO ARBITRAL PUCP N° 2691-63-20, SEGUIDO POR EL CONSORCIO VIAL DEL SUR EN CONTRA DE PROVIAS NACIONAL, RESPECTO DE LAS CONTROVERSIAS SURGIDAS DE LA EJECUCIÓN DEL CONTRATO DE EJECUCIÓN DE OBRA N° 074-2017-MTC/20; "MEJORAMIENTO DE LA CARRETERA MOQUEGUA - OMATE - AREQUIPA, TRAMO II KM. 35 AL KM 153.50", LEGAJO A-37-2020, MEMORÁNDUM N° 3600-2021-MTC/07, MEMORANDUM N°- 1804 -2021-MTC/20.2, INFORME N° 3399-2021-MTC/20.4, CERT DE CREDITO PPTAL.  CERTIFICADO SIAF N°: 3296  SECUENCIA SIAF N° : 04  EXP.N°: E-083450-2021/SEDCEN</t>
  </si>
  <si>
    <t>PAGO DE HONORARIOS ARBITRALES, TASA ADMINISTRATIVA, CORRESPONDE AL REFERENTE CASO ARBITRAL PUCP EXP: 1382-94-17.- SEGUIDO POR EL CONSORCIO TÚNEL CALLAO CONTRA PROVIAS NACIONAL, RESPECTO DE LA CONTROVERSIA SURGIDA EN LA EJECUCIÓN DEL CONTRATO DE EJECUCIÓN DE OBRA N° 043-2014-MTC/20 "TRAMO III-B DEL PROYECTO DE MEJORAMIENTO DE LA AV. NÉSTOR GAMBETTA - CALLAO". CONTROVERSIA POR AMPLIACIÓN DE PLAZO PARCIAL N° 10 Y GASTOS GENERALES. (LEGAJO A-65-2017), MEMORÁNDUM N° 3748-2021-MTC/07, MEMORANDUM N°- 1865-2021-MTC/20.2, INFORME N° 3457-2021-MTC/20.4, CERT DE CREDITO PPTAL.  CERTIFICADO SIAF N°: 3314  SECUENCIA SIAF N° : 05  EXP.N°: I-022365-2021/SEDCEN</t>
  </si>
  <si>
    <t>PAGO DE HONORARIOS ARBITRALES, TASA ADMINISTRATIVA, CORRESPONDE AL REFERENTE AL CASO ARBITRAL PUCP N° 2691-63-20, SEGUIDO POR EL CONSORCIO VIAL DEL SUR EN CONTRA DE PROVIAS NACIONAL, RESPECTO DE LAS CONTROVERSIAS SURGIDAS DE LA EJECUCIÓN DEL CONTRATO DE EJECUCIÓN DE OBRA N° 074-2017-MTC/20; "MEJORAMIENTO DE LA CARRETERA MOQUEGUA - OMATE - AREQUIPA, TRAMO II KM. 35 AL KM 153.50", LEGAJO A-37-2020, MEMORÁNDUM N° 3600-2021-MTC/07, MEMORANDUM N°- 1804 -2021-MTC/20.2, INFORME N° 3399-2021-MTC/20.4, CERT DE CREDITO PPTAL.  CERTIFICADO SIAF N°: 3296  SECUENCIA SIAF N° : 05  EXP.N°: E-083450-2021/SEDCEN</t>
  </si>
  <si>
    <t>SERVICIO DE LIMPIEZA E HIGIENE PARA PROVIAS NACIONAL SEDE CENTRAL JR. ZORRITOS N° 1203 -PERIODO 2021, INFORME N° 0064-2021-MTC/20.2.1.6, MEMO Nº-00260 -2021-MTC/20.2, INFORME N° 209 - 2021-MTC/20.4, CERT DE CREDITO PPTAL.   CERTIFICADO SIAF N° : 486  SECUENCIA SIAF N° : 05  EXP.N° : I-004847-2021/SEDCEN</t>
  </si>
  <si>
    <t>SERVICIO DE SEGURIDAD Y VIGILANCIA SEDE CENTRAL JR. ZORRITOS N° 1203, PERIODO 2021,INFORME N° 0072-2021-MTC/20.2.1.6, INFORME N° 128 - 2021-MTC/20.4, CERT DE CREDITO PPTAL.    CERTIFICADO SIAF N° : 180  SECUENCIA SIAF N° : 05  EXP.N° : I-005139-2020/SEDCEN</t>
  </si>
  <si>
    <t>SEGURO MÉDICO EPS DEL PERSONAL CAP PARA EL EJERCICIO 2021, MEMORÁNDUM Nº 1542-2021-MTC/20.5, INF N° 2678-2021-MTC/20.4 CERT. DE CREDITO PPTAL.   CERTIFICADO SIAF N° : 860  SECUENCIA SIAF N° RO : 05  SECUENCIA SIAF N° RDR : 06   EXP. N° : I-016025-2021/SEDCEN</t>
  </si>
  <si>
    <t>CP</t>
  </si>
  <si>
    <t>1'331,430.62</t>
  </si>
  <si>
    <t>20431115825 PACIFICO S.A.ENT.PRESTADORA DE SALUD</t>
  </si>
  <si>
    <t>SERVICIO DE SEGURO MEDIOCO EPS DEL PERSONAL EJERCICIO 2021, MEMO Nº 0081 -2021-MTC/20.5, INF N° 526 -2021-MTC/20.4 CERT. DE CREDITO PPTAL.    CERTIFICADO SIAF N° : 860  SECUENCIA SIAF N° RO : 03  SECUENCIA SIAF N° RDR : 04   EXP. N° : I-02503-2020/SEDCEN</t>
  </si>
  <si>
    <t>3'752,089.00</t>
  </si>
  <si>
    <t>MASCARILLAS QUIRURGICA 3 CAPAS DE PROTECCION SEGUN LAS ESPECIFICACIONES TECNICAS-MARCA HUAXIANG, PRESENTACION CAJA X 50 UNIDADES.   ADQUISICION DE MASCARILLAS DESCARTABLES PARA EL PERSONAL DE LA SEDE CENTRAL DE PROVIAS NACIONAL, INFORME Nº 002-2021-MTC/20.2.1.ODSC, MEMO N°0212-2021-MTC/20.5, MEMORANDUM Nº - 00665 -2021-MTC/20.2, INFORME N° 1286 -2021-MTC/20.4, CERT DE CREDITO PPTAL, SEGUN LAS ESPECIFICACIONES TECNICAS.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ENTREGA: CINCO (05) DIAS CALENDARIOS  FORMA DE ENTREGA: UNA (01) SOLA ENTREGA  GARANTIA: SEIS (06) MESES  FORMA DE PAGO: SE EFECTUARA EN UNA (01) ARMADA DE ACUERDO A LO INDICADO EN EL NUMERAL CATORCE (14) DE LAS ESPECIFICACIONES TECNICAS.   CERTIFICADO SIAF N° : 1780  SECUENCIA SIAF N° : 2  EXP.N° : I-03127-2021/SEDCEN   NOTA: EL LUGAR DE ENTREGA DE LOS BIENES SE REALIZARÁ EN EL ALMACÉN CENTRAL DE PROVIAS NACIONAL SITO EN AV.TINGO MARÍA Nº 396 - CERCADO DE LIMA – LIMA, EN EL HORARIO DE 09:00 A 13:00 HORAS DE LUNES A VIERNES; PROVIAS NACIONAL</t>
  </si>
  <si>
    <t>OC / CONTRATACION &lt;= 8 UIT</t>
  </si>
  <si>
    <t>20606062860 GEOMEDIC PERU E.I.R.L.</t>
  </si>
  <si>
    <t>COMPUTADORA DE ESCRITORIO : PROCESADOR: INTEL CORE I7-9700 3.00 GHZ RAM: 16 GB DDR4 2666 333 MHZ ALMACENAMIENTO: 1 TB HDD 7200 RPM LAN: SI WLAN: NO USB: SI VGA: SI HDMI: NO SIST. OPER: WINDOWS 10 PRO 64 BITS ESPAÑOL UNIDAD OPTICA: SI TECLADO: SI MOUSE: SI SUITE OFIMATICA PRE-INSTALADA: MICROSOFT OFFICE HOME &amp; BUSINESS 2019 G. F: 36 MESES ON-SITE UNIDAD LENOVO THINKCENTRE M720S 10SUSFMN00.   ADQUISICION DE COMPUTADORAS PARA LA UNIDAD DE PEAJE PUNTA BOMBON, MEMORÁNDUM N° 894-2021-MTC/20.13.2, CUADRO COMPARATIVO DE COTIZACIONES - BIENES - ACUERDO MARCO N° 085-2021-MTC/20.2.1.VAQC, INFORME Nº 006-2021-MTC/20.2.1.VAQC-AM, SACAM-000013-2021-MTC/20.2.1, ACAM 013-2021-MTC/20.2, INFORME N° 2279-2021-MTC/20.4, CERT DE CREDITO PPTAL.   PLAZO DE ENTREGA: SEGÚN ORDEN ELETRÓNICA OCAM-2021-1078-10-1  FORMA DE ENTREGA: UNA (01) SOLA ENTREGA  GARANTIA: TREINTA Y SEIS (36) MESES  FORMA DE PAGO: DE ACUERDO A LO INDICADO EN EL NUMERAL DOCE (12) DE LAS ESPECIFICACIONES TECNICAS.  CERTIFICADO SIAF N°: 2611  SECUENCIA SIAF N°: 02  EXP.N°: I-012720-2021/SEDCEN</t>
  </si>
  <si>
    <t>20600257286 PROYECTEC E.I.R.L.</t>
  </si>
  <si>
    <t>TONER : RENDIMIENTO: 29000 PG. NEGRO G. F: 12 MESES ON-SITE CAJA X 01 UNIDAD HP HP TONER CF310A.   ADQUISICIÓN DE MATERIAL DE PROCESAMIENTO AUTOMATICO DE DATOS PARA IMPRESORAS SEDE CENTRAL, MEMORANDUM Nº 0072-2021-MTC/20.6, CUADRO COMPARATIVO DE COTIZACIONES - BIENES - ACUERDO MARCO N° 039-2021-MTC/20.2.1.VAQC, INFORME Nº 003-2021-MTC/20.2.1.VAQC-AM, SACAM-000007-2021-MTC/20.2.1, ACAM Nº 007-2021-MTC/20.2, INFORME N°1411-2021-MTC/20.4, CERT DE CREDITO PPTAL.   PLAZO DE ENTREGA: SEGÚN ORDEN ELETRÓNICA OCAM-2021-1078-7-1  FORMA DE ENTREGA: UNA (01) SOLA ENTREGA  GARANTIA: DOCE (12) MESES  FORMA DE PAGO: SE EFECTUARA EN UNA (01) ARMADA DE ACUERDO A LO INDICADO EN EL NUMERAL ONCE (15) DE LAS ESPECIFICACIONES TECNICAS.  CERTIFICADO SIAF N°: 1924  SECUENCIA SIAF N°: 3  EXP.N°: I-06153-2021/SEDCEN</t>
  </si>
  <si>
    <t>20600886283 IMPORTACIONES JUVAS HNOS. S.A.C.</t>
  </si>
  <si>
    <t>LUMINARIAS LED PARA INTERIORES : TIPO: PANEL DE: ALUMINIO EXTRUÍDO MONTAJE: EMPOTRADO MED: 60X60 CM LUZ: BLANCA FRIA TEMPERATURA: 6500K NO DIMMABLE - ON/OFF TENSIÓN DE ENTRADA: 100-277V / VAC 50/60HZ POTENCIA: 40W VIDA ÚTIL: &gt;= 50,000 HORAS ETIQUETADO: NO APLICA REND. COLOR: &gt;=80RA PROTECCIÓN: IP20 - IK02 F. HOMOLOGACIÓN: PANEL LED 60×60CM, DE &lt;Ó=40W, DE &gt;Ó=4000 LÚMENES, LUZ BLANCA FRÍA G.F: 2 AÑOS UNIDAD STROM ST-PL6060-40W-65K   ADQUISICIÓN DE MATERIALES Y ACCESORIOS PARA LAS INSTALACIONES DE PROVIAS NACIONAL, MEMORÁNDUM N° 1590-2021-MTC/20.2.1, CUADRO COMPARATIVO DE COTIZACIONES - BIENES - ACUERDO MARCO N° 121-2021-MTC/20.2.1.VAQC, INFORME Nº 014-2021-MTC/20.2.1.VAQC-AM, SACAM-000035-2021-MTC/20.2.1, ACAM 035-2021-MTC/20.2, INFORME N° 3037-2021-MTC/20.4, CERT DE CREDITO PPTAL.   PLAZO DE ENTREGA: SEGÚN ORDEN ELETRÓNICA OCAM-2021-1078-24-1  FORMA DE ENTREGA: UNA (01) SOLA ENTREGA  GARANTIA: DOS (02) AÑOS  FORMA DE PAGO: DE ACUERDO A LO INDICADO EN EL NUMERAL DOCE (12) DE LAS ESPECIFICACIONES TECNICAS.  CERTIFICADO SIAF N°: 3058  SECUENCIA SIAF N°: 08  EXP.N°: I-017193-2021/SEDCEN</t>
  </si>
  <si>
    <t>20605370765 COMPAÑÍA EL SOL NACIENTE EMPRESA INDIVIDUAL DE RESPONSABILIDAD LIMITADA - COMPAÑÍA EL SOL NACIENTE EMPRESA INDIVIDUAL DE RESPONSABILIDAD LIMITADA - CO</t>
  </si>
  <si>
    <t>CISCO ACCESS POINT C9120AX INTERNAL 802.11AX 4X4:4 MIMO; IOT; BT5; MGIG; USB;RHL-C9120AXI-A, TENDRA QUE TENER LAS SIGUIENTES CARACTERISTICAS:  CISCO ACCESS POINT C9120AX INTERNAL 802.11AX 4X4:4 MIMO; IOT; BT5; MGIG; USB;RHL - C9120AXI-A .  3YR SNTC 8X5XNBD CISCO CATALYST 9120AX SERIES - CON-3SNT-C9120AIX .  CAPWAP SOFTWARE FOR CATALYST 9120AX SW9120AX-CAPWAP-K9  802.11 AP LOW PROFILE MOUNTING BRACKET (DEFAULT) - AIR-AP-BRACKET-1  CEILING GRID CLIP FOR APS &amp; CELLULAR GATEWAYS-RECESSED - AUR-AP-T-RAIL-R  WIRELESS CISCO DNA ON-PREM ESSENTIALS, 9120 TRACKING  C9120AX CISCO DNA ON-PREM ESSENTIAL,3Y TERM,TRK LIC - CDNA-E-C9120  WIRELESS CISCO DNA ON-PREM ESSENTIAL, TERM LIC - AIR-DNA-E  WIRELESS CISCO DNA ON-PREM ESSENTIAL, 3Y TERM LIC - AIR-DNA-E-3Y  PRIME AP TERM LICENSES- PI-LFAS-AP-T  PI DEV LIC FOR LIFECYCLE &amp; ASSURANCE TERM 3Y - PI-LFAS-AP-T-3Y  WIRELESS CISCO DNA ON-PREM ESSENTIAL,TERM,TRACKER LIC - AIR-DNA-E-T  WIRELESS CISCO DNA ON-PREM ESSENTIAL, 3Y TERM, TRACKER LIC - AIR-DNA-E-T-3Y  AIR CISCO DNA PERPETUAL NETWORK STACK - AIR-DNA-NWSTACK-E  NETWORK PLUG-N-PLAY CONNECT FOR ZERO-TOUCH DEVICE DEPLOYMENT - NETWORK-PNP-LIC  SINGLE PACK OPTION - C9120AXI-SINGLE  C9120AX OVERPACK OPTION- C9120-OVER  POWER INJECTOR (802.3AT) FOR AIRONET ACCESS POINTS - AIR-PWRINJ6=  AIR LINE CORD NORTH AMERICA - AIR-PWR-CORD-NA  CONSOLE CABLE 6FT WITH USB TYPE A AND MINI-B  CAB-CONSOLE-USB=   ADQUISICIÓN DE ACCESS POINTS PARA PISO 4 SECTORES A2, B2 Y PISO 3 SECTOR A2, MEMORANDUM Nº 0415-2021-MTC/20.6, CUADRO COMPARATIVO DE COTIZACIONES - BIENES N°0190-2021-MTC/20.2.1. JCUD, MEMORANDUM Nº 2678 -2021-MTC/20.2, INFORME N° 4722 - 2021-MTC/20.4, CERT DE CREDITO PPTAL.SEGUN LAS ESPECIFICACIONES TECNICAS.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ENTREGA: CIENTO VEINTE (120) DIAS CALENDARIOS  FORMA DE ENTREGA: UNA (01) SOLA ENTREGA  GARANTIA: TRES (03) AÑOS  FORMA DE PAGO: SE EFECTUARA EN UNA (01) ARMADA DE ACUERDO A LO INDICADO EN EL NUMERAL DIEZ (10) DE LAS ESPECIFICACIONES TECNICAS.  CERTIFICADO SIAF N°: 3992  SECUENCIA SIAF N°: 2  EXP.N°: I-0030411-2021/SEDCEN</t>
  </si>
  <si>
    <t>TONER: RENDIMIENTO: 17500 PG. NEGROG. F: 12 MESES ON-SITE CAJAX01 UNIDAD HP HP TONER CF214X   ADQUISICIÓN DE MATERIAL DE PROCESAMIENTO AUTOMATICO DE DATOS PARA IMPRESORAS SEDE CENTRAL, MEMORANDUM Nº 0533-2021-MTC/20.6, INFORME N° 5642-2021-MTC/20.4, CCP N° 4404, INFORME N° 001-2021-MTC/20.2.1.AUC-AM, SACAM 78-2021-MTC/20.2.1   ES RESPONSABILIDAD DEL CONTRATISTA IMPLEMENTAR LAS MEDIDAS DE SANIDAD EN LA ENTREGA DE LOS BIENES DE ACUERDO A LO DISPUESTO EN EL NUMERAL 7.3 DE LA RESOLUCIÓN MINISTERIAL N° 0257-2020-MTC/01 ANEXO III, ASIMISMO LO SEÑALADO EN LA TERCERA VIÑETA DEL NUMERAL 7.2.4 DE LA RESOLUCIÓN MINISTERIAL 239-2020-MINSA RELACIONADO A LOS EQUIPOS DE PROTECCIÓN PERSONAL CONTRA EL COVID-19 Y AL NUMERAL 7.13.1 RELACIONADO A MEDIDAS DE PREVENCIÓN Y CONTROL EN LA COMUNIDAD DEL DOCUMENTO "TECNICO DEL MINSA" PREVENCIÓN, DIAGNÓSTICO Y TRATAMIENTO DE PERSONAS AFECTADAS POR COVID - 19 EN EL PERÚ, APROBADO POR LA RESOLUCIÓN MINISTERIAL N° 193-2020-MINSA..   PLAZO DE ENTREGA: SEGÚN ORDEN ELETRÓNICA OCAM-2021-1078-48-1  FORMA DE ENTREGA: UNA (01) SOLA ENTREGA  GARANTIA: DOCE (12) MESES  FORMA DE PAGO: SE EFECTUARA EN UNA (01) ARMADA DE ACUERDO A LO INDICADO EN EL NUMERAL QUINCE (15) DE LAS ESPECIFICACIONES TECNICAS.  N° EXPEDIENTE I-037907-2021/SEDCEN   LA ENTREGA SE REALIZARÁ EN DÍAS CALENDARIO EN EL ALMACÉN CENTRAL DE PROVIAS NACIONAL, SITO EN AV. TINGO MARÍA Nº 396 - CERCADO DE LIMA - LIMA; EN EL HORARIO DE 09:00 A 12:00HRS. Y DE 14:00 A 17:00HRS. DE LUNES A VIERNES</t>
  </si>
  <si>
    <t>20107903951 TRADING SERVICE M&amp;A SRLTDA</t>
  </si>
  <si>
    <t>RELOJ DE MARCACION ACCESO DE ECONOCIMIENTO FACIAL MARCA : TELPO ,MODELO : TPS980, INCLUYE :   01-MODULO SOFTWARE FACE MIDDLEWARE VER 1.1  INTEGRACION SQL SERVER 2008 BASE DATOS  01-SERVICIO DE INSTALACION PROGRAMCION Y MONTAJE  01 SOPORTE DE BASE PARED, 01 SOPORTE BASE TORNIQUETE   SEGUN SU PROPUESTA TECNICA.   ADQUISICIÓN DE EQUIPO DE RELOJ MARCADOR DE RECONOCIMIENTO FACIAL PARA SEDE CENTRAL DE PROVIAS NACIONAL, MEMORÁNDUM Nº 098-2021-MTC/20.5, CUADRO COMPARATIVO DE COTIZACIONES - BIEN N°0061- 2021-MTC/20.2.1 DFR, MEMORANDUM Nº 766 -2021-MTC/20.2, INFORME N° 1594 - 2021-MTC/20.4, CERT DE CREDITO PPTAL, SEGUN LOS TERMINOS DE REFERENCIA.   RESOLUCIÓN DIRECTORAL N° 006-2021-MTC/20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APROBADOS CON LA RESOLUCIÓN DIRECTORAL N° 729-2020-MTC/20   PLAZO DE ENTREGA: CINCO(05) DIAS CALENDARIOS  FORMA DE ENTREGA: UNA (01) SOLA ENTREGA  GARANTIA: DOCE (12) MESES  FORMA DE PAGO: SE EFECTUARA EN UNA (01) ARMADA DE ACUERDO A LO INDICADO EN EL NUMERAL ONCE (12) DE LAS ESPECIFICACIONES TECNICAS.   CERTIFICADO SIAF N°: 2104  SECUENCIA SIAF N°: 2  EXP.N°: I-03017-2020/SEDCEN</t>
  </si>
  <si>
    <t>20600887964 LYF TECHNOLOGY S.A.C.</t>
  </si>
  <si>
    <t>CISCO IP PHONE 8811 SERIES, TENDRA QUE CONTENER TODAS LAS CARACTERISTICAS SEGUN LAS EETT Y SU COTIZACION. MARCA CISCO.   ADQUISICIÓN DE TELÉFONOS IP PARA OFICINA DE ADMINISTRACIÓN Y OFICINA DE ASESORÍA JURÍDICA, MEMORANDUM Nº 0499-2021-MTC/20.6, CUADRO COMPARATIVO DE COTIZACIONES N° 059-2021-MTC/20.2.1.FRM, MEMORANDUM Nº 3179 -2021-MTC/20.2, INFORME N° 5246 -2021-MTC/20.4, CERT DE CREDITO PPTAL, SEGUN EETT.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ENTREGA: SESENTA (60) DIAS CALENDARIOS  FORMA DE ENTREGA: UNA (01) SOLA ENTREGA  GARANTIA: TRES (03) AÑOS  FORMA DE PAGO: SE EFECTUARA EN UNA (01) ARMADA DE ACUERDO A LO INDICADO EN EL NUMERAL DIEZ (10) DE LAS ESPECIFICACIONES TECNICAS.  CERTIFICADO SIAF N°: 4233  SECUENCIA SIAF N°: 2  EXP.N°: I-035359-2020/SEDCEN</t>
  </si>
  <si>
    <t>TONER : RENDIMIENTO: 69000 PG. NEGRO G. F: 12 MESES ON-SITE CAJA X 01 UNIDAD HP HP TONER W9014MCA.   ADQUISICIÓN DE MATERIAL DE PROCESAMIENTO AUTOMATICO DE DATOS PARA IMPRESORAS SEDE CENTRAL, MEMORANDUM Nº 0072-2021-MTC/20.6, CUADRO COMPARATIVO DE COTIZACIONES - BIENES - ACUERDO MARCO N° 039-2021-MTC/20.2.1.VAQC, INFORME Nº 003-2021-MTC/20.2.1.VAQC-AM, SACAM-000007-2021-MTC/20.2.1, ACAM Nº 007-2021-MTC/20.2, INFORME N°1411-2021-MTC/20.4, CERT DE CREDITO PPTAL.   PLAZO DE ENTREGA: SEGÚN ORDEN ELETRÓNICA OCAM-2021-1078-5-1  FORMA DE ENTREGA: UNA (01) SOLA ENTREGA  GARANTIA: DOCE (12) MESES  FORMA DE PAGO: SE EFECTUARA EN UNA (01) ARMADA DE ACUERDO A LO INDICADO EN EL NUMERAL ONCE (15) DE LAS ESPECIFICACIONES TECNICAS.  CERTIFICADO SIAF N°: 1924  SECUENCIA SIAF N°: 2  EXP.N°: I-06153-2021/SEDCEN</t>
  </si>
  <si>
    <t>20554039376 GROUP INFOTECH E.I.R.L.</t>
  </si>
  <si>
    <t>-POLOS PIQUÉ MANGA CORTA  -MATERIAL: POLO BOX PIQUE 24/01  -COLOR BLANCO MANGA CORTA  -CON CUELLO BLANCO Y TRES BOTONES  -02 LOGOS BORDADOS A COLORES EN EL POLO (NO PARCHES)  -CANTIDAD CIEN (100) UNIDADES  -TALLAS 20 (S) 30 (M) 30 (L) 20 (XL)   REFERENCIA: MEMORANDUM N° 1538-2021-MTC/20.7, MEMORANDUM N° 4098-2021-MTC/20.2, INFORME N° 6412-2021-MTC/20.4, CUADRO COMPARATIVO DE COTIZACIONES DE BIENES Y SERVICIOS N° 043-2021-MTC/20.2.1 JMR, CERT DE CREDITO PPTAL, SEGUN LOS TERMINOS DE REFERENCIAS.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ENTREGA: SEGÚN LO INDICADO EN EL NUMERAL 6 DE LAS ESPECIFICACIONES TECNICAS  FORMA DE PAGO: SE EFECTUARA EN UNA (1) ARMADA DE ACUERDO A LO INDICADO EN EL NUMERAL 11 DE LOS TERMINOS DE REFERENCIA.   CERTIFICADO SIAF N° 4764  SECUENCIA SIAF 2  EXP. N° I-043944-2021/SEDCEN</t>
  </si>
  <si>
    <t>10488039003 PAUCAR PEÑA FIORELLA</t>
  </si>
  <si>
    <t>KIT ADF PARA HP COD. REF. C1P70A)  ADQUISICION DE REPUESTOS PARA REPARACION DE IMPRESORAS SEDE CENTRAL, SEGUN LAS ESPECIFICACIONES TECNICAS.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 PLAZO DE ENTREGA: VEINTE (20) DIAS CALENDARIO, CONTADOS A PARTIR DEL DIA SIGUIENTE DE CONFIRMADA LA RECEPCION DE LA ORDEN DE COMPRA. / - GARANTIA: DOCE (12) MESES  - FORMA DE PAGO: SE EFECTUARA EN UNA (01) ARMADA, DE ACUERDO A LO INDICADO EN EL NUMERAL QUINCE (15) DE LAS ESPECIFICACIONES TECNICAS.  - LA ENTREGA SE REALIZARÁ EN DÍAS CALENDARIO EN EL ALMACÉN CENTRAL DE PROVIAS NACIONAL, SITO EN AV. TINGO MARÍA Nº 396 - CERCADO DE LIMA - LIMA; EN EL HORARIO DE 09:00 A 13:00HRS. Y DE 14:00 A 17:00HRS. DE LUNES A VIERNES   - MEMORANDUM N° 0573-2021-MTC/20.6  - CUADRO COMPARATIVO DE COTIZACIONES - COMPRAS N° 001-2021-MTC/20.2.1.AUC  - CERTIFICACION DE CREDITO PRESUPUESTARIO N° 4806  - SECUENCIA SIAF N° 2  - EXPEDIENTE I-040126-2021/SEDCEN</t>
  </si>
  <si>
    <t>20510082193 COMPUSAQ PERU E.I.R.L</t>
  </si>
  <si>
    <t>TONER : RENDIMIENTO: 12500 PG. NEGRO G. F: 12 MESES ON-SITE CAJA X 01 UNIDAD HP HP TONER CE255X. REQUIERE QUE SE PRESENTE CARTA DE ORIGINALIDAD O DOCUMENTO ANÁLOGO DE IMPORTACIÓN, CONJUNTAMENTE A LA ENTREGA DE LOS BIENES.   ADQUISICIÓN DE MATERIAL DE PROCESAMIENTO AUTOMATICO DE DATOS PARA IMPRESORAS SEDE CENTRAL, MEMORANDUM Nº 0391-2021-MTC/20.6, CUADRO COMPARATIVO DE COTIZACIONES - BIENES - ACUERDO MARCO N° 200-2021-MTC/20.2.1.VAQC, INFORME Nº 026-2021-MTC/20.2.1.VAQC-AM, SACAM-000057-2021-MTC/20.2.1, ACAM 057-2021-MTC/20.2, INFORME N° 4578-2021-MTC/20.4, CERT DE CREDITO PPTAL.   ES RESPONSABILIDAD DEL CONTRATISTA IMPLEMENTAR LAS MEDIDAS DE SANIDAD EN LA ENTREGA DE LOS BIENES DE ACUERDO A LO DISPUESTO EN EL NUMERAL 7.3 DE LA RESOLUCIÓN MINISTERIAL N° 0257-2020-MTC/01 ANEXO III, ASIMISMO LO SEÑALADO EN LA TERCERA VIÑETA DEL NUMERAL 7.2.4 DE LA RESOLUCIÓN MINISTERIAL 239-2020-MINSA RELACIONADO A LOS EQUIPOS DE PROTECCIÓN PERSONAL CONTRA EL COVID-19 Y AL NUMERAL 7.13.1 RELACIONADO A MEDIDAS DE PREVENCIÓN Y CONTROL EN LA COMUNIDAD DEL DOCUMENTO "TECNICO DEL MINSA" PREVENCIÓN, DIAGNÓSTICO Y TRATAMIENTO DE PERSONAS AFECTADAS POR COVID - 19 EN EL PERÚ, APROBADO POR LA RESOLUCIÓN MINISTERIAL N° 193-2020-MINSA..   PLAZO DE ENTREGA: SEGÚN ORDEN ELETRÓNICA OCAM-2021-1078-33-1  FORMA DE ENTREGA: UNA (01) SOLA ENTREGA  GARANTIA: DOCE (12) MESES  FORMA DE PAGO: SE EFECTUARA EN UNA (01) ARMADA DE ACUERDO A LO INDICADO EN EL NUMERAL QUINCE (15) DE LAS ESPECIFICACIONES TECNICAS.  CERTIFICADO SIAF N°: 3924  SECUENCIA SIAF N°: 4  EXP.N°: I-028826-2021/SEDCEN   LA ENTREGA SE REALIZARÁ EN DÍAS CALENDARIO EN EL ALMACÉN CENTRAL DE PROVIAS NACIONAL SITO EN AV. TINGO MARÍA Nº 396 - CERCADO DE LIMA - LIMA; EN EL HORARIO DE 09:00 A 12:00HRS. Y DE 14:00 A 17:00HRS. DE LUNES A VIERNES; PROVIAS NACIONAL</t>
  </si>
  <si>
    <t>20602914284 SIC COLOR E.I.R.L.</t>
  </si>
  <si>
    <t>TERMOMETRO INFRAROJO. 4 UNIDADES.ITEM 2 , TENDRA QUE CONTENER TODAS LAS CARACTERISTICAS DE LAS EET Y COTIZACION. -MARCA TENMARS   ADQUISICIÓN DE EQUIPOS MENORES PARA EVALUACIÓN DE SEÑALIZACIÓN HORIZONTAL Y VERTICAL, MEMORANDUM N° 261 -2021-MTC/20.13, CUADRO COMPARATIVO DE COTIZACIONES - BIENES N°0215-2021-MTC/20.2.1. JCUD, MEMORANDUM Nº 3124 -2021-MTC/20.2, INFORME N° 5225 -2021-MTC/20.4, CERT DE CREDITO PPTAL. SEGUN LAS EETT.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ENTREGA: CUARENTA Y CINCO (45) DIAS CALENDARIOS  FORMA DE ENTREGA: UNA (01) SOLA ENTREGA  GARANTIA: UN (01) AÑO  FORMA DE PAGO: SE EFECTUARA EN UNA (01) ARMADA DE ACUERDO A LO INDICADO EN EL NUMERAL DIEZ (10) DE LAS ESPECIFICACIONES TECNICAS.  CERTIFICADO SIAF N°: 4222  SECUENCIA SIAF N°: 2  EXP.N°: I-0033975-2020/SEDCEN</t>
  </si>
  <si>
    <t>20296021408 ARMOTEC CONTRATISTAS GENERALES S.A.C</t>
  </si>
  <si>
    <t>MARCA: TANGUIS  COLOR : TONOS PLOMOS  TALLA: POR TALLAS (DEL 34 AL 40)  MODELO: ZAPATO TIPO SANDALIA  SEGUN LAS ESPECIFICACIONES TECNICAS   ADQUISICIÓN DE CALZADOS PARA PARA DAMAS (INVIERNO Y VERANO), CUADRO COMPARATIVO DE COTIZACIONES - BIEN N°013- 2021-MTC/20.2.1 DFR, MEMORANDUM Nº - 1514 -2021-MTC/20.2, INFORME N° 2971 -2021-MTC/20.4, CERT DE CREDITO PPTAL, SEGUN LAS EETT.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ENTREGA: DIEZ (10) DIAS CALENDARIOS  GARANTIA: UN (01) AÑO  FORMA DE PAGO: SE EFECTUARA EN UNA (01) ARMADA DE ACUERDO A LO INDICADO EN EL NUMERAL CATORCE (14) DE LAS ESPECIFICACIONES TECNICAS.   CERTIFICADO SIAF N°: 3001  SECUENCIA SIAF RO N : 3  SECUENCIA SIAF RDR N : 4   EXP.N°: I-013698-2020/SEDCEN</t>
  </si>
  <si>
    <t>20109214222 TIENDAS TANGUIS SRL.</t>
  </si>
  <si>
    <t>SWITCH DE ACCESO CISCO CATALYST 9200L 24-PORT POE+ 4X10G UPLINK, CISCO MODELO C9200-24P-4X-E,   ADQUISICIÓN DE EQUIPOS DE TRANSMISIÓN DE DATOS PARA LA UNIDAD ZONAL VRAEM, MEMORANDUM Nº 0466-2021-MTC/20.6, CUADRO COMPARATIVO DE COTIZACIONES - BIENES N° 205-2021-MTC/20.2.1.VAQC, MEMORANDUM Nº 2898 -2021- MTC/20.2, INFORME N° 4871 - 2021-MTC/20.4, CERT DE CREDITO PPTAL, SEGUN LOS TERMINOS DE REFERENCIA, SEGUN LAS ESPECIFICACIONES TECNICAS.   PLAZO DE ENTREGA: VEINTE (20) DIAS CALENDARIOS  FORMA DE ENTREGA: UNA (01) SOLA ENTREGA  FORMA DE PAGO: SE EFECTUARA EN UNA (01) ARMADA DE ACUERDO A LO INDICADO EN EL NUMERAL DIEZ (10) DE LAS ESPECIFICACIONES TECNICAS.  CERTIFICADO SIAF N°:2325  SECUENCIA SIAF N°: 27  EXP.N°: E-01014262020/SEDCEN</t>
  </si>
  <si>
    <t>DE ACERO INOXIDABLE. INCLUYE ACCESORIOS: CANALETAS, RELAYS, BORNERAS SEGÚN PLANO, PROCEDENCIA: NACIONAL  ADQUISICIÓN DE GABINETE DE CONTROL PARA LAS UNIDADES DE PEAJE, SEGUN LAS ESPECIFICACIONES TECNICAS DEL AREA USUARIA Y OFERTA DEL PROVEEDOR.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 PLAZO DE ENTREGA: QUINCE (15) DIAS CALENDARIO, CONTADOS A PARTIR DEL DIA SIGUIENTE DE CONFIRMADA LA RECEPCION DE LA ORDEN DE COMPRA  - LA ENTREGA SE REALIZARÁ EN DÍAS CALENDARIO EN EL ALMACÉN CENTRAL DE PROVIAS NACIONAL, SITO EN AV. TINGO MARÍA Nº 396 - CERCADO DE LIMA - LIMA; EN EL HORARIO DE 09:00 A 13:00HRS. Y DE 14:00 A 17:00HRS. DE LUNES A VIERNES  - DISTRIBUCION:  01 UND: UNIDAD DE PEAJE MOCCE  01 UND: UNIDAD DE PEAJE PUNTA PERDIDA  - GARANTIA: DOCE (12) MESES  - FORMA DE PAGO: SE EFECTUARA EN UNA (01) ARMADA, DE ACUERDO A LO INDICADO EN EL NUMERAL DIEZ DE LAS ESPECIFICACIONES TECNICAS.   - MEMORANDUM N° 3244-2021-MTC/20.13.2  - CUADRO COMPARATIVO DE COTIZACIONES - COMPRAS N° 005-2021-MTC/20.2.1.AUC  - CERTIFICACION DE CREDITO PRESUPUESTARIO N° 4926  - SECUENCIA SIAF N° 2  - EXPEDIENTE I-048521-2021/SEDCEN</t>
  </si>
  <si>
    <t>20605145290 INVERSIONES BRIC SAC</t>
  </si>
  <si>
    <t>MARCA/MODELO: HPE PROLIANT DL360 GEN10  ADQUISICION DE 01 EQUIPO SERVIDOR PARA LA UNIDAD ZONAL VRAEM, SEGUN LAS ESPECIFICACIONES TECNICAS.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 PLAZO DE ENTREGA: QUINCE (15) DIAS CALENDARIO, CONTADOS A PARTIR DEL DIA SIGUIENTE DE CONFIRMADA LA RECEPCION DE LA ORDEN DE COMPRA.  - GARANTIA: TREINTA Y SEIS (36) MESES  - FORMA DE PAGO: SE EFECTUARA EN UNA (01) ARMADA, DE ACUERDO A LO INDICADO EN EL NUMERAL ONCE (11) DE LAS ESPECIFICACIONES TECNICAS.  - LA ENTREGA SE REALIZARÁ EN DÍAS CALENDARIO EN EL ALMACÉN CENTRAL DE PROVIAS NACIONAL, SITO EN AV. TINGO MARÍA Nº 396 - CERCADO DE LIMA - LIMA; EN EL HORARIO DE 09:00 A 13:00HRS. Y DE 14:00 A 17:00HRS. DE LUNES A VIERNES   - MEMORANDUM N° 0619-2021-MTC/20.6  - CUADRO COMPARATIVO DE COTIZACIONES - COMPRAS N° 003-2021-MTC/20.2.1.AUC  - CERTIFICACION DE CREDITO PRESUPUESTARIO N° 2325  - SECUENCIA SIAF N° 28  - EXPEDIENTE E-137408-2021/SEDCEN</t>
  </si>
  <si>
    <t>SWITCH CISCO SG350-28MP DE 24 PUERTOS 100/1000, 02 RANURAS SFP, 02 PUERTOS GIGA COMBOS, SOPORTE POE Y POE+ CON CAPACIDAD DE 380W. INCLUYE ACCESORIOS DE MONTAJE Y GARANTÍA DEL FABRICANTE, SMARTNET 8X5XNBD, POR TRES AÑOS.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ADQUISICIÓN DE UN EQUIPO SERVIDOR, SWITCH DE RED PARA LA UNIDAD DE PEAJE DE PUNTA DE BOMBÓN, MEMORÁNDUM N° 668 -2021-MTC/20.13.2, CUADRO COMPARATIVO DE COTIZACIONES - BIENES N° 054-2021-MTC/20.2.1.VAQC, MEMORANDUM Nº - 01042 -2021-MTC/20.2, INFORME Nº 2278 - 2021-MTC/20.4, CERT DE CREDITO PPTAL, SEGUN LAS ESPECIFICACIONES TECNICAS.   PLAZO DE ENTREGA: TREINTA (30) DIAS CALENDARIOS  FORMA DE ENTREGA: UNA (01) SOLA ENTREGA  GARANTIA: TRES (03) AÑOS  FORMA DE PAGO: SE EFECTUARA EN UNA (01) ARMADA DE ACUERDO A LO INDICADO EN EL NUMERAL DIEZ (10) DE LAS ESPECIFICACIONES TECNICAS.   CERTIFICADO SIAF N°: 2610  SECUENCIA SIAF N°: 2  EXP.N°: I-010099-2020/SEDCEN</t>
  </si>
  <si>
    <t>ADQUISICIÓN DE SISTEMA DE ALIMENTACIÓN ININTERRUMPIDA PARA SALA DE COMUNICACIONES SEDE CENTRAL.  MARCA: SALICRU  MODELO: LC-10000-TWIN RT2 B1  REFERENCIA: MEMORANDUM N° 0679-2021-MTC/20.6, MEMORANDUM N° 4390-2021-MTC/20.2, INFORME N° 6886-2021-MTC/20.4, CUADRO COMPARATIVO DE COTIZACIONES DE BIENES Y SERVICIOS N° 70-2021-MTC/20.2.1 JMR, CERT DE CREDITO PPTAL, SEGUN LOS TERMINOS DE REFERENCIAS.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ENTREGA: SERA DE QUINCE (15) DIAS CALENDARIO, CONTADOS A PARTIR DEL DIA SIGUIENTE DE RECIBIDA LA ORDEN DE COMPRA.  LUGAR DE ENTREGA:  LA ENTREGA SE REALIZARA EN EL ALMACEN CENTRAL DE PROVIAS NACIONAL SITO EN AV TINGO MARIA N° 396-CERCADO DE LIMA - LIMA; EN EL HORARIO DE 09:00 A 13:00 HORAS Y DE 14:00 A 17:00 HORAS, DE LUNES A VIERNES.  FORMA DE PAGO: SE EFECTUARA EN UNA (1) ARMADA POSTERIOR A LA CONFORMIDAD REALIZADA POR EL AREA USUARIA , SEGUN EL PUNTO DIEZ (10) DE LAS ESPECIFICACIONES TECNICAS.  CERTIFICADO SIAF N° 4961  SECUENCIA SIAF 2 - EXP. N° I-047188-2021/SEDCEN</t>
  </si>
  <si>
    <t>20537647460 BINOMIO CONSULTORES EIRL</t>
  </si>
  <si>
    <t>MARCA: GIAN BERNINNI.  COLOR : MARRON  TALLA: POR TALLAS. DE 35 A 46  MODELO: MOCASÍN.  SEGUN LAS ESPECIFICACIONES TECNICAS   ADQUISICIÓN DE CALZADOS DE INVIERNO Y VERANO PARA CABALLEROS, MEMORÁNDUM Nº 536 -2021-MTC/20.5, CUADRO COMPARATIVO DE COTIZACIONES - BIEN N°0104- 2021-MTC/20.2.1.JCUD, MEMORANDUM Nº - 1534 -2021-MTC/20.2, INFORME N° 2969-2021-MTC/20.4, CERT DE CREDITO PPTAL, SEGUN LAS ESPECIFICACIONES TECNICAS.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ENTREGA: PLAZO MÁXIMO DE ENTREGA SERÁ DE 10 DÍAS CALENDARIO CONTADOS A PARTIR DEL DÍA SIGUIENTE DE SUSCRITO EL CONTRATO. DE ACUERDO A LO INDICADO EN EL NUMERAL SIETE (07) DE LAS ESPECIFICACIONES TECNICAS.  GARANTIA: UN (01) AÑO. DE ACUERDO A LO INDICADO EN EL NUMERAL DOCE (12) DE LAS ESPECIFICACIONES TECNICAS.  FORMA DE PAGO: SE EFECTUARA EN UNA (01) ARMADA DE ACUERDO A LO INDICADO EN EL NUMERAL CATORCE (14) DE LAS ESPECIFICACIONES TECNICAS.   CERTIFICADO SIAF N°: 3012  SECUENCIA SIAF RO N°: 3  SECUENCIA SIAF RDR N°: 4   EXP.N°: I-013703-2021/SEDCEN</t>
  </si>
  <si>
    <t>20501610217 G&amp;F CUEROS Y DERIVADOS SAC</t>
  </si>
  <si>
    <t>GRABADOR DE VIDEO EN RED (NVR) INCLUYE 4 DISCOS DURO DE 8TB C/U, CAMARA IP TIPO BALA, MARCA VIVOTEK - MODELO IB9367-HT   ADQUISICIÓN DE EQUIPOS PARA CIRCUITO CERRADO DE TELEVISIÓN (CCTV) PARA LA UNIDAD DE PEAJE PUNTA BOMBON, MEMORÁNDUM N° 667 -2021-MTC/20.13.2, CUADRO COMPARATIVO DE COTIZACIONES -BIENES N° 003-2021-MTC/20.2.1.DFR, MEMORANDUM Nº - 1116 -2021-MTC/20.2, INFORME Nº 2512-2021-MTC/20.4, CERT DE CREDITO PPTAL.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ENTREGA: EL PLAZO MÁXIMO DE ENTREGA SERÁ EN CUARENTA Y CINCO DÍAS (45) DÍAS CALENDARIOS CONTADOS A PARTIR DEL DÍA SIGUIENTE DE LA SUSCRIPCIÓN DE CONTRATO O DE LA RECEPCIÓN DE LA ORDEN DE COMPRA.   LUGAR DE ENTREGA: LA ENTREGA SE REALIZARÁ EN EL ALMACÉN CENTRAL DE PROVIAS NACIONAL SITO EN AV. TINGO MARÍA N° 396 - CERCADO DE LIMA - LIMA; EN EL HORARIO DE 09:00 A 12:00HRS, Y DE 14:00 A 17:00HRS. DE LUNES A VIERNES; PROVIAS NACIONAL NO ESTÁ OBLIGADO A RECIBIR EQUIPOS EN HORARIOS NO PROGRAMADOS. EN CASO DE FERIADOS LA RECEPCIÓN DEL BIEN SERÁ AL PRIMER DÍA SIGUIENTE LABORABLE.   FORMA DE PAGO: SE EFECTUARA EN UNA (01) ARMADA DE ACUERDO A LO INDICADO EN EL NUMERAL DIEZ (10) DE LOS TERMINOS DE REFERENCIA.  CERTIFICADO SIAF N°: 2763  SECUENCIA SIAF N°: 02  EXP.N°: I-010068-2021/SEDCEN</t>
  </si>
  <si>
    <t>20557217429 SOFT DEVELOP Y LEGAL CONSULTING S.A.C.</t>
  </si>
  <si>
    <t>TONER : RENDIMIENTO: 24000 PG. NEGRO G. F: 12 MESES ON-SITE CAJA X 01 UNIDAD HP HP TONER CE390X.   ADQUISICIÓN DE MATERIAL DE PROCESAMIENTO AUTOMATICO DE DATOS PARA IMPRESORAS SEDE CENTRAL, MEMORANDUM Nº 0072-2021-MTC/20.6, CUADRO COMPARATIVO DE COTIZACIONES - BIENES - ACUERDO MARCO N° 039-2021-MTC/20.2.1.VAQC, INFORME Nº 003-2021-MTC/20.2.1.VAQC-AM, SACAM-000007-2021-MTC/20.2.1, ACAM Nº 007-2021-MTC/20.2, INFORME N°1411-2021-MTC/20.4, CERT DE CREDITO PPTAL.   PLAZO DE ENTREGA: SEGÚN ORDEN ELETRÓNICA OCAM-2021-1078-2-1  FORMA DE ENTREGA: UNA (01) SOLA ENTREGA  GARANTIA: DOCE (12) MESES  FORMA DE PAGO: SE EFECTUARA EN UNA (01) ARMADA DE ACUERDO A LO INDICADO EN EL NUMERAL ONCE (15) DE LAS ESPECIFICACIONES TECNICAS.  CERTIFICADO SIAF N°: 1924  SECUENCIA SIAF N°: 7  EXP.N°: I-06153-2021/SEDCEN</t>
  </si>
  <si>
    <t>20602816657 RIM COLOR E.I.R.L.</t>
  </si>
  <si>
    <t>2º ADQUISICION DE CAJAS ARCHIVERAS PORTADOCUMENTOS DE CARTÓN DE 36 X30X26CM.  MARCA MILANO</t>
  </si>
  <si>
    <t>20498965653 DIMERSA INDUSTRIAL S.A.C.</t>
  </si>
  <si>
    <t>MARCA/MODELO: WILSON ELECTRONICS / PRO 70 PLUS  ADQUISICION DE LICENCIA DE SOFTWARE GENERADOR DE REPORTES EN EXCEL DEL SISTEMA DE ADMINISTRACION FINANCIERA - SIAF, SEGUN LAS ESPECIFICACIONES TECNICAS DEL AREA USUARIA Y OFERTA DEL PROVEEDOR.  - INCLUYE: CABLE COAXIAL, ANTENA EXTERNA, KIT DE COBERTURA INTERNA, ACCESORIOS DE MONTAJE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 PLAZO DE ENTREGA: VEINTE (20) DIAS CALENDARIO, CONTADOS A PARTIR DEL DIA SIGUIENTE DE CONFIRMADA LA RECEPCION DE LA ORDEN DE COMPRA.  - LA ENTREGA SE REALIZARÁ EN DÍAS CALENDARIO EN EL ALMACÉN CENTRAL DE PROVIAS NACIONAL, SITO EN AV. TINGO MARÍA Nº 396 - CERCADO DE LIMA - LIMA; EN EL HORARIO DE 09:00 A 13:00HRS. Y DE 14:00 A 17:00HRS. DE LUNES A VIERNES  - DISTRIBUCION:  01 UND: UNIDAD DE PEAJE AGUAS CALIENTES  01 UND: UNIDAD DE PEAJE SAYLLA  01 UND: UNIDAD DE PEAJE NAZCA  - GARANTIA: DOCE (12) MESES  - FORMA DE PAGO: SE EFECTUARA EN UNA (01) ARMADA, DE ACUERDO A LO INDICADO EN EL NUMERAL DIEZ DE LAS ESPECIFICACIONES TECNICAS.   - MEMORANDUM N° 3244-2021-MTC/20.13.2  - CUADRO COMPARATIVO DE COTIZACIONES - COMPRAS N° 010-2021-MTC/20.2.1.AUC  - CERTIFICACION DE CREDITO PRESUPUESTARIO N° 4898  - SECUENCIA SIAF N° 2  - EXPEDIENTE I-049488-2021/SEDCEN</t>
  </si>
  <si>
    <t>20603834675 NETCOMS ELECTRIC E.I.R.L</t>
  </si>
  <si>
    <t>MARCA/MODELO: ADDON HP 1XD84AA/1XD84AT  ADQUISICION DE DISCOS DUROS SOLIDOS Y MEMORIAS PARA WORKSTATION, SEGUN LAS ESPECIFICACIONES TECNICAS.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 PLAZO DE ENTREGA DISCOS DUROS: DIEZ (10) DIAS CALENDARIO / PLAZO DE ENTREGA MEMORIAS: TREINTA (30) DIAS CALENDARIO, CONTADOS A PARTIR DEL DIA SIGUIENTE DE CONFIRMADA LA RECEPCION DE LA ORDEN DE COMPRA.  - GARANTIA: DOCE (12) MESES  - FORMA DE PAGO: SE EFECTUARA EN UNA (01) ARMADA, DE ACUERDO A LO INDICADO EN EL NUMERAL CATORCE DE LAS ESPECIFICACIONES TECNICAS.  - LA ENTREGA SE REALIZARÁ EN DÍAS CALENDARIO EN EL ALMACÉN CENTRAL DE PROVIAS NACIONAL, SITO EN AV. TINGO MARÍA Nº 396 - CERCADO DE LIMA - LIMA; EN EL HORARIO DE 09:00 A 13:00HRS. Y DE 14:00 A 17:00HRS. DE LUNES A VIERNES   - MEMORANDUM N° 0655-2021-MTC/20.6  - CUADRO COMPARATIVO DE COTIZACIONES - COMPRAS N° 006-2021-MTC/20.2.1.AUC  - CERTIFICACION DE CREDITO PRESUPUESTARIO N° 4807  - SECUENCIA SIAF N° 2  - EXPEDIENTE I-040406-2021/SEDCEN</t>
  </si>
  <si>
    <t>20556161837 GOALS NETWORK SOLUTIONS SAC</t>
  </si>
  <si>
    <t>MARCA/MODELO: CISCO CATALYST 9200L C9200L-24P-4X-E  ADQUISICION DE EQUIPO DE COMUMICACION DE DATOS, SEGUN LAS ESPECIFICACIONES TECNICAS.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 PLAZO DE ENTREGA: VEINTE (20) DIAS CALENDARIO, CONTADOS A PARTIR DEL DIA SIGUIENTE DE CONFIRMADA LA RECEPCION DE LA ORDEN DE COMPRA.  - GARANTIA: TREINTA Y SEIS (36) MESES  - FORMA DE PAGO: SE EFECTUARA EN UNA (01) ARMADA, DE ACUERDO A LO INDICADO EN EL NUMERAL DIEZ DE LAS ESPECIFICACIONES TECNICAS.  - LA ENTREGA SE REALIZARÁ EN DÍAS CALENDARIO EN EL ALMACÉN CENTRAL DE PROVIAS NACIONAL, SITO EN AV. TINGO MARÍA Nº 396 - CERCADO DE LIMA - LIMA; EN EL HORARIO DE 09:00 A 13:00HRS. Y DE 14:00 A 17:00HRS. DE LUNES A VIERNES   - MEMORANDUM N° 0607-2021-MTC/20.6  - CUADRO COMPARATIVO DE COTIZACIONES - COMPRAS N° 004-2021-MTC/20.2.1.AUC  - CERTIFICACION DE CREDITO PRESUPUESTARIO N° 4860  - SECUENCIA SIAF N° 2  - EXPEDIENTE I-043179-2021/SEDCEN</t>
  </si>
  <si>
    <t>20523788184 RONAVATIO COMPUTER EIRL</t>
  </si>
  <si>
    <t>RANGO DE MEDICIÓN: 0 - 25 MM. RESOLUCIÓN: 0,001 MM. PRECISIÓN: ± 1 ?M. PESO MÁXIMO (KG): 0.50 KG, TÉCNICA DE MEDICIÓN: ANALÓGICO OTRAS CARACTERÍSTICAS: - CERTIFICADO DE PRUEBA - PROTECCIÓN IP65 (CONTRA EL POLVO Y PUEDE SOPORTAR CHORROS DE AGUA DE BAJA POTENCIA). - FUNCIONES DE AUTO APAGADO. SUMINISTRADO CON TRINQUETE Y CAJA DE PLÁSTICO.  MARCA: INSIZE   ADQUISICIÓN DE EQUIPOS MENORES PARA EVALUAR LOS SISTEMAS DE CONTENCIÓN VEHICULAR, MEMORANDUM N° 152 -2021-MTC/20.13, CUADRO COMPARATIVO DE COTIZACIONES - BIEN - N° 127-2021-MTC/20.2.1.JCUD, MEMORANDUM Nº 1791-2021-MTC/20.2, INFORME N° 3477 - 2021-MTC/20.4, CERT DE CREDITO PPTAL.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ENTREGA: EL PLAZO DE ENTREGA SE CONTABILIZARÁ DESDE EL DÍA SIGUIENTE DE SUSCRITO LA ORDEN DE COMPRA, EN UN PLAZO NO MAYOR A 45 (CUARENTA Y CINCO) DÍAS CALENDARIO.   LUGAR DE ENTREGA: LA ENTREGA EN EL ALMACÉN DE PROVIAS NACIONAL, SE REALIZARÁ EN DÍAS HÁBILES EN AV. TINGO MARÍA N° 396- LIMA CERCADO; EN EL HORARIO DE 09:00 A 13:00 HRS Y DE 14:00 A 17:00 HRS DE LUNES A VIERNES; NO ESTÁ OBLIGADO A RECIBIR BIENES EN HORARIOS NO PROGRAMADOS, EN UNA (01) SOLA ENTREGA DE ACUERDO A LA VERIFICACIÓN DE LAS CARACTERÍSTICAS DEL BIEN.   FORMA DE PAGO: SE EFECTUARÁ EN UNA (01) ARMADA DE ACUERDO A LO INDICADO EN EL NUMERAL DIEZ (10) DE LOS TERMINOS DE REFERENCIA.  GARANTIA: DOCE (12) MESES DE GARANTÍA INICIÁNDOSE DESDE LA FECHA SIGUIENTE DE LA RECEPCIÓN DEL BIEN. EL PROVEEDOR VIENE A RECOGER DEL ALMACÉN LOS BIENES EN MAL ESTADO POR GARANTÍA. DE ACUERDO A LAS ESPECIFICACIONES TECNICAS  CERTIFICADO SIAF N°: 3346  SECUENCIA SIAF N°: 03  EXP.N°: I-0 20332-2021/SEDCEN</t>
  </si>
  <si>
    <t>20316603191 A &amp; A REPRESENTACIONES Y SERVICIOS S.R.L. - AYARYS S.R.L.</t>
  </si>
  <si>
    <t>EQUIPO DE ALMACENAMIENTO DELL NX440, CPU INTEL E-2124 3.3GHZ, 4 CORES, 16GB  RAM, 04 DISCOS SAS DE  2TB 6G 7200RPM, CONTROLADORA H730P, 02 PUERTOS GIGA ETHERNET, 02 FUENTES DE  ENERGÍA DE 350W, IDRAC  ENTERPRISE, WINDOWS STORAGE SERVER 2016, ACCESORIOS DE MONTAJE Y GARANTÍA  DEL FABRICANTE POR TRES AÑOS.B44 SE INCLUYE EL SERVICIO DE INSTALACIÓN Y  CONFIGURACIÓN DEL SERVIDOR, COMPONENTES Y SISTEMA OPERATIVO.   ADQUISICION DE EQUIPO SERVIDOR Y DE ALMACENAMIENTO PARA LA UNIDAD ZONAL VRAEM, MEMORÁNDUM N° 1228- 2021-MTC/20.2.1, CUADRO COMPARATIVO DE COTIZACIONES -BIENES N° 001-2021-MTC/20.2.1.WMOMG, MEMORANDUM Nº - 1362 -2021-MTC/20.2, INFORME Nº 2846 - 2021-MTC/20.4, CERT DE CREDITO PPTAL.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ENTREGA: SESENTA (60) DIAS CALENDARIOS  FORMA DE ENTREGA: UNA (01) SOLA ENTREGA  GARANTIA: TRES (03) AÑOS  FORMA DE PAGO: SE EFECTUARA EN UNA (01) ARMADA DE ACUERDO A LO INDICADO EN EL NUMERAL TRECE (13) DE LAS ESPECIFICACIONES TECNICAS.  CERTIFICADO SIAF N°: 2325  SECUENCIA SIAF N°: 12  EXP.N°: I-014616-2020/SEDCEN</t>
  </si>
  <si>
    <t>SOFTWARE DE DISEÑO DE PROYECTOS DE INGENIERÍA CIVIL CON VISUALIZACIÓN Y ENTORNO DE TRABAJO, ENTIDADES VECTORIALES 3D, TRATAMIENTO DE NUBES DENSAS DE PUNTOS, GEORREFERENCIACIÓN, IMÁGENES RÁSTER, MODELADO DE SUPERFICIES, VIRTUAL 3D, BIM, CARRETERAS, INTERCAMBIOS VIALES, SEGUIMIENTO DE OBRA, TUBERÍAS, CANALES, FERROCARRILES Y DISEÑO-SEGUIMIENTO DE TÚNELES. CANTIDAD: 05 UNIDADES.   ADQUISICION (SUSCRIPCION) DE LICENCIAS DE SOFTWARE PARA OBRAS LINEALES BIM, MEMORANDUM Nº 016 -2021-MTC/20.6.3, MEMORANDUM Nº 1486 -2021-MTC/20.9, MEMORANDUM Nº 00609 -2021-MTC/20.8, MEMORANDUM N° 286 - 2021-MTC/20.4, MEMORANDUM Nº 0174-2021-MTC/20.6, MEMORANDUM Nº 0188-2021-MTC/20.6, CUADRO COMPARATIVO DE COTIZACIONES -BIENES N° 012-2021-MTC/20.2.1.DFR, MEMORANDUM Nº - 1425 -2021-MTC/20.2, INFORME N° 2748 -2021-MTC/20.4, CERT DE CREDITO PPTAL., SEGÚN LAS ESPECIFICACIONES TECNICAS.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ENTREGA: EL PLAZO MÁXIMO DE ENTREGA SERÁ DE (15) DÍAS CALENDARIO CONTADOS A PARTIR DEL DÍA SIGUIENTE DE CONFIRMADA LA RECEPCIÓN DE LA ORDEN DE COMPRA.   LUGAR DE ENTREGA: LA ENTREGA SE REALIZARÁ EN DÍAS CALENDARIO EN EL ALMACÉN CENTRAL DE PROVIAS NACIONAL SITO EN AV. TINGO MARÍA Nº 396 - CERCADO DE LIMA - LIMA; EN EL HORARIO DE 09:00 A 13:00HRS. Y DE 14:00 A 17:00HRS. DE LUNES A VIERNES; PROVIAS NACIONAL NO ESTÁ OBLIGADO A RECIBIR BIENES EN HORARIOS NO PROGRAMADOS. EN CASO DE FERIADOS LA RECEPCIÓN DEL BIEN SERÁ AL PRIMER DÍA SIGUIENTE LABORABLE.   GARANTIA: DOCE (12) MESES DE GARANTÍA INTEGRAL SOBRE LAS LICENCIAS DE SOFTWARE, DE ACUERDO A LO INDICADO EN EL NUMERAL TRECE (13) DE LOS TERMINOS DE REFERENCIA.  FORMA DE PAGO: SE EFECTUARA EN UNA (01) ARMADA, DE ACUERDO A LO INDICADO EN EL NUMERAL QUINCE (15) DE LOS TERMINOS DE REFERENCIA.  CERTIFICADO SIAF N°: 2884  SECUENCIA SIAF N°: 02  EXP.N°: I-009664-2021/SEDCEN</t>
  </si>
  <si>
    <t>20553961166 BINPESA PERU SOCIEDAD ANONIMA CERRADA - BINPESA S.A.C</t>
  </si>
  <si>
    <t>TUBO SAP: MATERIAL PVC-U, 1/2”X 3M, NORMA NTP-ISO 399.006, DIÁMETRO NOMINAL 50MM, DIÁMETRO EXTERIOR/REAL 60MM, ESPESOR 2.8MM.-MARCA NACIONAL-ITEM 22   ADQUISICIÓN DE MATERIALES DE CABLEADO ESTRUCTURADO PARA REORDENAMIENTO DEL AMBIENTE DE TRÁMITE DOCUMENTARIO, MEMORANDUM Nº 0208-2021-MTC/20.6, CUADRO COMPARATIVO DE COTIZACIONES - BIENES N° 103-2021-MTC/20.2.1.VAQC, MEMORANDUM Nº - 1476 -2021-MTC/20.2, INFORME N° 2917-2021-MTC/20.4, CERT DE CREDITO PPTAL, SEGUN LAS ESPECIFICACIONES TECNICAS Y PROPUESTA DEL POSTOR. ICNLUYE PRESTACION ADICIONAL.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ENTREGA: CUATRO (4) DIAS CALENDARIOS (ITEM 1 AL 23)  CIENTO DIEZ (110) DIAS CALENDARIO ITEM 24  DOCE (12) DIAS CALENDARIO PARA EJECUTAR PRESTACION ADICIONAL.   FORMA DE PAGO: SE EFECTUARA EN UNA (01) ARMADA DE ACUERDO A LO INDICADO EN EL NUMERAL DIEZ (10) DE LAS ESPECIFICACIONES TECNICAS.  CERTIFICADO SIAF N°: 2967  SECUENCIA SIAF N°: 2  EXP.N°: I-016970-2020/SEDCEN   LA ENTREGA SE REALIZARÁ EN EL ALMACÉN CENTRAL DEL PROVIAS NACIONAL SITO EN AV. TINGO MARÍA N° 396 - CERCADO DE LIMA - LIMA; EN EL HORARIO DE 09:00 A 13:00HRS. Y DE 14:00 A 17:00HRS. DE LUNES A VIERNES; PROVIAS NACIONAL NO ESTÁ OBLIGADO A RECIBIR BIENES EN HORARIOS NO PROGRAMADOS.</t>
  </si>
  <si>
    <t>WITCH DE ACCESO. CANTIDAD: 01 UNIDAD. MODO DE OPERACIÓN: CAPA 2 Y CAPA 3. PUERTOS: 24 PUERTOS ETHERNET 10/100/1000 MBPS, NEGOCIACIÓN DÚPLEX AUTOMÁTICA, CONECTOR RJ45. NO SE ACEPTARÁ PUERTOS COMBO, 04 SLOTS PARA MÓDULOS UPLINK SFP. DEBEN TRABAJAR DE MANERA INDEPENDIENTE A LOS 24 PUERTOS ETHERNET Y SER COMPATIBLES CON MÓDULOS SFP, 02 PUERTOS DEDICADOS PARA APILAMIENTO DE SWITCHES, CADA PUERTO DEL STACK DEBE TRANSMITIR COMO MÍNIMO A 20GBPS Y DEBE USAR TECNOLOGÍA DE STACKING DESARROLLADA POR EL MISMO FABRICANTE DEL SWITCH. DEBE TRABAJAR DE MANERA INDEPENDIENTE A LOS SLOTS PARA MÓDULOS UPLINK, 01 PUERTO DE ADMINISTRACIÓN ETHERNET OUT OF BAND, 01 PUERTO CONSOLA MINI/MICRO USB, 01 PUERTO USB PARA DISPOSITIVOS FLASH USB. PROTOCOLO DE ENLACE DE DATOS: ETHERNET, FAST ETHERNET, GIGABIT ETHERNET. RUTEO: ESTÁTICO, RIP Y OSPF. TASA DE ENVÍO DE PAQUETES: 41 MILLONES DE PAQUETES POR SEGUNDO. CAPACIDAD DE CONMUTACIÓN: 56 GBPS. POE: CAPACIDAD POE DE 370W PARA 24 PUERTOS. DEBEN SER COMPATIBLES CON ESTÁNDARES POE Y POE+. PROTOCOLOS ESTÁNDARES: FAST ETHERNET IEEE 802.3U, 100BASETX, GIGABIT ETHERNET IEEE 802.3AB, 1000BASET, GIGABIT ETHERNET IEEE 802.3Z, 1000BASE X, SPANNING TREE IEEE 802.1D, 802.1W Y 802.1S, SOPORTE DE CALIDAD DE SERVICIO 802.1P Y DSCP, TRUNKING 802.1Q, FULL DUPLEX 802.3X, AGREGACIÓN DE ENLACES 802.3AD, CONTROL DE ACCESO A RED 802.1X, CDP O LLDP, FLEXIBLE NETFLOW O SFLOW LICENCIADO POR 03 AÑOS COMO MÍNIMO. MANEJO DE DIRECCIONES MAC: 16,000 ENTRADAS. SOPORTE DE VLAN: 4,096 VLANS. SOPORTE IPV6: SI. CARACTERÍSTICAS: SOPORTE DE STACKING CON 08 SWITCHES, SOPORTE DHCP, SOPORTE VLAN, SOPORTE DE VLAN PRIVADAS, SOPORTE DE SYSLOG LOCAL Y REMOTO, PREVENCIÓN DE ATAQUE DOS, SOPORTE DIFFSERV, CONTROL DE TORMENTAS DE BROADCAST, SOPORTE DHCP RELAY, SOPORTE SNTP O NTP, SOPORTE DE SEGURIDAD DE PUERTO, SOPORTE DE ACL POR VLAN, IP Y PUERTOS TCP/UDP, RATE LIMIT, GESTIÓN VÍA HTTPS Y CLI (LÍNEA DE COMANDOS). ADMINISTRACIÓN: LOCAL Y REMOTA CONTROL DE ACCESO CENTRALIZADO POR RADIUS O TACACS+, SNMP V2 Y V3, HTTPS, SSHV2. SISTEMA OPERATIVO: DESARROLLADO POR EL MISMO FABRICANTE. ACTUALIZACIÓN DE SOFTWARE: SI VÍA HTTPS O TFTP. CABLES Y ACCESORIOS: INCLUIR LOS NECESARIOS PARA SU CORRECTO FUNCIONAMIENTO, CONFIGURACIÓN Y MONTAJE EN RACK, INCLUIR CABLE CONSOLA DEL MISMO FABRICANTE DE LOS SWITCHES CON TERMINACIÓN USB A PC. ALIMENTACIÓN: 220VAC / 60HZ, CAPACIDAD DE SOPORTAR FUENTE REDUNDANTE. CONDICIONES AMBIENTALES: TEMPERATURA DE OPERACIÓN: 0 A 40°C, ALTITUD: 3,000M, HUMEDAD: 15% A 85% NO CONDENSADA. DIMENSIONES: INSTALABLE EN GABINETES DE 19", ALTURA: 01 RU, PROFUNDIDAD: 44CM COMO MÁXIMO PARA SER INSTALADO EN GABINETES DE PARED DE PROFUNDIDAD DE 50CM EXISTENTE. MANUALES: MANUALES DE INSTALACIÓN, CONFIGURACIÓN Y USO EN IMPRESO O DIGITAL. GARANTÍA COMERCIAL DEL BIEN: TRES (03) AÑOS ANTE CUALQUIER AVERÍA POR HARDWARE Y SOFTWARE. GARANTÍA INTEGRAL SOBRE PIEZAS Y PARTES CON NIVEL DE SOPORTE NEXT BUSINESS DAY, LA ENTREGA DEL EQUIPO POR GARANTÍA SE REALIZARÁ EN LAS OFICINAS DE LA ENTIDAD.</t>
  </si>
  <si>
    <t>ESTACION DE TRABAJO: PROCESADOR: INTEL CORE I9-10900 3.00 GHZ RAM: 32 GB DDR4 2933 366 MHZ ALMACENAMIENTO: 512 GB SSD/4 TB HDD 7200 RPMLAN: SI WLAN: SI USB: SI VGA: NOHDMI: NOSIST. OPER: WINDOWS 10 PRO 64 BITS ESPAÑOL UNIDAD OPTICA: SI TECLADO: SI MOUSE: SI SUITE OFIMATICA PRE-INSTALADA: MICROSOFT OFFICEHOME&amp;BUSINESS2019G. F: 36 MESESON-SITE UNIDAD LENOVO THINKSTATION P340 TORRE 30DJS2LU00   ADQUISICIÓN DE 03 ESTACIONES DE TRABAJO PARA LA DIRECCION DE CONTROL Y CALIDAD, MEMORANDUM Nº 0652-2021-MTC/20.6, INFORME N° 6611-2021-MTC/20.4, INFORME N° 007-2021-MTC/20.2.1.AUC-AM   ES RESPONSABILIDAD DEL CONTRATISTA IMPLEMENTAR LAS MEDIDAS DE SANIDAD EN LA ENTREGA DE LOS BIENES DE ACUERDO A LO DISPUESTO EN EL NUMERAL 7.3 DE LA RESOLUCIÓN MINISTERIAL N° 0257-2020-MTC/01 ANEXO III, ASIMISMO LO SEÑALADO EN LA TERCERA VIÑETA DEL NUMERAL 7.2.4 DE LA RESOLUCIÓN MINISTERIAL 239-2020-MINSA RELACIONADO A LOS EQUIPOS DE PROTECCIÓN PERSONAL CONTRA EL COVID-19 Y AL NUMERAL 7.13.1 RELACIONADO A MEDIDAS DE PREVENCIÓN Y CONTROL EN LA COMUNIDAD DEL DOCUMENTO "TECNICO DEL MINSA" PREVENCIÓN, DIAGNÓSTICO Y TRATAMIENTO DE PERSONAS AFECTADAS POR COVID - 19 EN EL PERÚ, APROBADO POR LA RESOLUCIÓN MINISTERIAL N° 193-2020-MINSA.   PLAZO DE ENTREGA: DEL 14/12/2021 AL 20/12/2021, SEGÚN ORDEN ELETRÓNICA OCAM-2021-1078-53-1  FORMA DE ENTREGA: UNA (01) SOLA ENTREGA  GARANTIA: TREINTA Y SEIS (36) MESES  FORMA DE PAGO: SE EFECTUARA EN UNA (01) ARMADA DE ACUERDO A LO INDICADO EN EL NUMERAL QUINCE (15) DE LAS ESPECIFICACIONES TECNICAS.  LA ENTREGA SE REALIZARÁ EN DÍAS CALENDARIO EN EL ALMACÉN CENTRAL DE PROVIAS NACIONAL, SITO EN AV. TINGO MARÍA Nº 396 - CERCADO DE LIMA - LIMA; EN EL HORARIO DE 09:00 A 12:00HRS. Y DE 14:00 A 17:00HRS. DE LUNES A VIERNES   - CERTIFICACION DE CREDITO PRESUPUESTARIO N° 4858  - SECUENCIA SIAF N° 2  - EXPEDIENTE I-043191-2021/SEDCEN</t>
  </si>
  <si>
    <t>OC / ACUERDO MARCO</t>
  </si>
  <si>
    <t>20536630954 F.P. TECNOLOGI &amp; SYSTEM S.A.C</t>
  </si>
  <si>
    <t>TONER: RENDIMIENTO: 24000 PG. NEGROG. F: 12 MESES ON-SITE CAJAX01 UNIDAD HP HP TONER CE390X   ADQUISICIÓN DE MATERIAL DE PROCESAMIENTO AUTOMATICO DE DATOS PARA IMPRESORAS SEDE CENTRAL, MEMORANDUM Nº 0533-2021-MTC/20.6, INFORME N° 5642-2021-MTC/20.4, CCP N° 4404, INFORME N° 005-2021-MTC/20.2.1.AUC-AM, SACAM 78-2021-MTC/20.2.1   ES RESPONSABILIDAD DEL CONTRATISTA IMPLEMENTAR LAS MEDIDAS DE SANIDAD EN LA ENTREGA DE LOS BIENES DE ACUERDO A LO DISPUESTO EN EL NUMERAL 7.3 DE LA RESOLUCIÓN MINISTERIAL N° 0257-2020-MTC/01 ANEXO III, ASIMISMO LO SEÑALADO EN LA TERCERA VIÑETA DEL NUMERAL 7.2.4 DE LA RESOLUCIÓN MINISTERIAL 239-2020-MINSA RELACIONADO A LOS EQUIPOS DE PROTECCIÓN PERSONAL CONTRA EL COVID-19 Y AL NUMERAL 7.13.1 RELACIONADO A MEDIDAS DE PREVENCIÓN Y CONTROL EN LA COMUNIDAD DEL DOCUMENTO "TECNICO DEL MINSA" PREVENCIÓN, DIAGNÓSTICO Y TRATAMIENTO DE PERSONAS AFECTADAS POR COVID - 19 EN EL PERÚ, APROBADO POR LA RESOLUCIÓN MINISTERIAL N° 193-2020-MINSA..   PLAZO DE ENTREGA: SEGÚN ORDEN ELETRÓNICA OCAM-2021-1078-51-1  FORMA DE ENTREGA: UNA (01) SOLA ENTREGA  GARANTIA: DOCE (12) MESES  FORMA DE PAGO: SE EFECTUARA EN UNA (01) ARMADA DE ACUERDO A LO INDICADO EN EL NUMERAL QUINCE (15) DE LAS ESPECIFICACIONES TECNICAS.  N° EXPEDIENTE I-037907-2021/SEDCEN   LA ENTREGA SE REALIZARÁ EN DÍAS CALENDARIO EN EL ALMACÉN CENTRAL DE PROVIAS NACIONAL, SITO EN AV. TINGO MARÍA Nº 396 - CERCADO DE LIMA - LIMA; EN EL HORARIO DE 09:00 A 12:00HRS. Y DE 14:00 A 17:00HRS. DE LUNES A VIERNES</t>
  </si>
  <si>
    <t>PAPEL BOND : T/FOTOCOPIA-ALISADO TAM: A4 G: 80 GR COL: BLANCO G.F: 12 MESES PAQUETE X 500 HOJAS STANDFORD PREMIUM80A 7750822323421.   ADQUISICIÓN DE PAPEL BOND DE 80 GRAMOS EN TAMAÑO A-4 – ACUERDO MARCO, PARA ATENCIÓN DE LAS OFICINAS DE LA SEDE CENTRAL DE  PROVIAS NACIONAL, MEMORANDUM N° 2605 - 2021-MTC/20.2.1, CUADRO COMPARATIVO DE COTIZACIONES - BIENES - ACUERDO MARCO N° 188-2021-MTC/20.2.1.VAQC, INFORME Nº 021-2021-MTC/20.2.1.VAQC-AM, SACAM-000052-2021-MTC/20.2.1, ACAM 052-2021-MTC/20.2, INFORME N° 4368 - 2021-MTC/20.4, CERT DE CREDITO PPTAL.   ES RESPONSABILIDAD DEL CONTRATISTA IMPLEMENTAR LAS MEDIDAS DE SANIDAD EN LA ENTREGA DE LOS BIENES DE ACUERDO A LO DISPUESTO EN EL NUMERAL 7.3 DE LA RESOLUCIÓN MINISTERIAL N° 0257-2020-MTC/01 ANEXO III, ASIMISMO LO SEÑALADO EN LA TERCERA VIÑETA DEL NUMERAL 7.2.4 DE LA RESOLUCIÓN MINISTERIAL 239-2020-MINSA RELACIONADO A LOS EQUIPOS DE PROTECCIÓN PERSONAL CONTRA EL COVID-19 Y AL NUMERAL 7.13.1 RELACIONADO A MEDIDAS DE PREVENCIÓN Y CONTROL EN LA COMUNIDAD DEL DOCUMENTO "TECNICO DEL MINSA" PREVENCIÓN, DIAGNÓSTICO Y TRATAMIENTO DE PERSONAS AFECTADAS POR COVID - 19 EN EL PERÚ, APROBADO POR LA RESOLUCIÓN MINISTERIAL N° 193-2020-MINSA..   PLAZO DE ENTREGA: SEGÚN ORDEN ELETRÓNICA OCAM-2021-1078-27-1  FORMA DE ENTREGA: UNA (01) SOLA ENTREGA  GARANTIA: DOCE (12) MESES  FORMA DE PAGO: SE EFECTUARA EN UNA (01) ARMADA DE ACUERDO A LO INDICADO EN EL NUMERAL DOCE (12) DE LAS ESPECIFICACIONES TECNICAS.  CERTIFICADO SIAF N°: 3849  SECUENCIA SIAF N°: 2  EXP.N°: I-027525-2021/SEDCEN   LAS ENTREGAS SE REALIZARAN EN EL ALMACÉN DE LA SEDE CENTRAL DE PROVIAS NACIONAL, SITO EN AV.TINGO MARIA N°396 - LIMA 1.  EL HORARIO DE RECEPCIÓN EN EL ALMACÉN CENTRAL ES DE 09.00 A 13.00 HORAS Y DE 14.30 A 16.00 HORAS DE LUNES A VIERNES. PROVIAS NACIONAL NO ESTÁ OBLIGADO A RECIBIR DICHOS BIENES EN HORARIOS NO PROGRAMADOS.</t>
  </si>
  <si>
    <t>20511358907 CORPORACION DE INDUSTRIAS STANDFORD SOCIEDAD ANONIMA CERRADA</t>
  </si>
  <si>
    <t>ESTACION DE TRABAJO: PROCESADOR: INTEL CORE I9-10900 3.00 GHZ RAM: 32 GB DDR4 2933 366 MHZ ALMACENAMIENTO: 512 GB SSD/4 TB HDD 7200 RPMLAN: SI WLAN: SI USB: SI VGA: NOHDMI: NO SIST. OPER: WINDOWS 10 PRO 64 BITS ESPAÑOL UNIDAD OPTICA: SI TECLADO: SI MOUSE: SI SUITE OFIMATICA: NO G. F: 36 MESES ON-SITE UNIDAD LENOVO THINKSTATION P340 TORRE 30DJS2LA00   ADQUISICIÓN DE 03 EQUIPOS ESTACION DE TRABAJO Y 03 MONITORES, MEMORANDUM Nº 0615-2021-MTC/20.6, INFORME N° 6610-2021-MTC/20.4, INFORME N° 6921-2021-MTC/20.4, INFORME N° 004-2021-MTC/20.2.1.3.AUC, INFORME N° 016-2021-MTC/20.2.1.3.AUC  ES RESPONSABILIDAD DEL CONTRATISTA IMPLEMENTAR LAS MEDIDAS DE SANIDAD EN LA ENTREGA DE LOS BIENES DE ACUERDO A LO DISPUESTO EN EL NUMERAL 7.3 DE LA RESOLUCIÓN MINISTERIAL N° 0257-2020-MTC/01 ANEXO III, ASIMISMO LO SEÑALADO EN LA TERCERA VIÑETA DEL NUMERAL 7.2.4 DE LA RESOLUCIÓN MINISTERIAL 239-2020-MINSA RELACIONADO A LOS EQUIPOS DE PROTECCIÓN PERSONAL CONTRA EL COVID-19 Y AL NUMERAL 7.13.1 RELACIONADO A MEDIDAS DE PREVENCIÓN Y CONTROL EN LA COMUNIDAD DEL DOCUMENTO "TECNICO DEL MINSA" PREVENCIÓN, DIAGNÓSTICO Y TRATAMIENTO DE PERSONAS AFECTADAS POR COVID - 19 EN EL PERÚ, APROBADO POR LA RESOLUCIÓN MINISTERIAL N° 193-2020-MINSA.   PLAZO DE ENTREGA: DEL 22/12/2021 AL 28/12/2021, SEGÚN ORDEN ELETRÓNICA OCAM-2021-1078-57-1  FORMA DE ENTREGA: UNA (01) SOLA ENTREGA  GARANTIA: TREINTA Y SEIS (36) MESES  FORMA DE PAGO: SE EFECTUARA EN UNA (01) ARMADA DE ACUERDO A LO INDICADO EN EL NUMERAL QUINCE (15) DE LAS ESPECIFICACIONES TECNICAS.  LA ENTREGA SE REALIZARÁ EN DÍAS CALENDARIO EN EL ALMACÉN CENTRAL DE PROVIAS NACIONAL, SITO EN AV. TINGO MARÍA Nº 396 - CERCADO DE LIMA - LIMA; EN EL HORARIO DE 09:00 A 12:00HRS. Y DE 14:00 A 17:00HRS. DE LUNES A VIERNES  - CERTIFICACION DE CREDITO PRESUPUESTARIO N° 4857  - SECUENCIA SIAF N° 2  - EXPEDIENTE I-041928-2021/SEDCEN</t>
  </si>
  <si>
    <t>IMPRESORA MULTIFUNCIONAL LASER : T/MONOCROMATICA VEL. MONO: 60 PPM VEL. COLOR: NO APLICA USB: SI LAN: SI WLAN: NO MEM. INT: 7 GB MEM. MAX: 7 GB ADF: SI DA: SI RES. IMP: 1200 PPP RES. CAP: 600 PPP CTMR: 100000 PG. G. F: 36 MESES ON-SITE UNIDAD HP IMPRESORA MULTIFUNCIÓN LASER HP LASERJET MANAGED E82560DN 8QT05AWT-G3   ADQUISICION DE EQUIPAMIENTO DE COMPUTO PARA OFICINA ZONAL VRAEM, MEMORANDUM Nº 0167-2021-MTC/20.6, CUADRO COMPARATIVO DE COTIZACIONES - BIENES - ACUERDO MARCO N° 112-2021-MTC/20.2.1.VAQC, INFORME Nº 009-2021-MTC/20.2.1.VAQC-AM, SACAM-000024-2021-MTC/20.2.1, ACAM 024-2021-MTC/20.2, INFORME N° 2849-2021-MTC/20.4, CERT DE CREDITO PPTAL.   PLAZO DE ENTREGA: SEGÚN ORDEN ELETRÓNICA OCAM-2021-1078-14-1  FORMA DE ENTREGA: UNA (01) SOLA ENTREGA  GARANTIA: TREINTA Y SEIS (36) MESES  FORMA DE PAGO: DE ACUERDO A LO INDICADO EN EL NUMERAL CATORCE (14) DE LAS ESPECIFICACIONES TECNICAS.  CERTIFICADO SIAF N°: 2325  SECUENCIA SIAF N°: 23  EXP.N°: I-014618-2021/SEDCEN</t>
  </si>
  <si>
    <t>20568746822 R.M. KALLPA E.I.R.L.</t>
  </si>
  <si>
    <t>COMPUTADORA DE ESCRITORIO: PROCESADOR: INTEL CORE I7-10700 2.90 GHZ RAM: 16 GB DDR4 2933 366 MHZ ALMACENAMIENTO: 512 GB SSD/1 TB HDD 7200 RPMLAN: SI WLAN: NOUSB: SI VGA: NOHDMI: SI SIST. OPER: WINDOWS 10 PRO 64 BITS ESPAÑOL UNIDAD OPTICA: SI TECLADO: SI MOUSE: SI SUITE OFIMATICA: NO G. F: 36 MESES ON-SITE UNIDAD LENOVO THINKCENTRE M80S 11CVS18B00  ADQUISICIÓN DE 16 UNIDAD CENTRAL DE PROCESO PARA LAS UNIDADES DE PEJE DE PROVIAS NACIONAL, MEMORANDUM N° 3244-2021-MTC/20.13.2, MEMORANDUM Nº 0550-2021-MTC/20.6, INFORME N° 6721-2021-MTC/20.4, INFORME N° 001-2021-MTC/20.2.1.3.AUC   ES RESPONSABILIDAD DEL CONTRATISTA IMPLEMENTAR LAS MEDIDAS DE SANIDAD EN LA ENTREGA DE LOS BIENES DE ACUERDO A LO DISPUESTO EN EL NUMERAL 7.3 DE LA RESOLUCIÓN MINISTERIAL N° 0257-2020-MTC/01 ANEXO III, ASIMISMO LO SEÑALADO EN LA TERCERA VIÑETA DEL NUMERAL 7.2.4 DE LA RESOLUCIÓN MINISTERIAL 239-2020-MINSA RELACIONADO A LOS EQUIPOS DE PROTECCIÓN PERSONAL CONTRA EL COVID-19 Y AL NUMERAL 7.13.1 RELACIONADO A MEDIDAS DE PREVENCIÓN Y CONTROL EN LA COMUNIDAD DEL DOCUMENTO "TECNICO DEL MINSA" PREVENCIÓN, DIAGNÓSTICO Y TRATAMIENTO DE PERSONAS AFECTADAS POR COVID - 19 EN EL PERÚ, APROBADO POR LA RESOLUCIÓN MINISTERIAL N° 193-2020-MINSA.  - PLAZO DE ENTREGA: DEL 27/12/2021 AL 28/12/2021, SEGÚN ORDEN ELETRÓNICA OCAM-2021-1078-58-1 / - FORMA DE ENTREGA: UNA (01) SOLA ENTREGA / - GARANTIA: TREINTA Y SEIS (36) MESES  - DISTRIBUCION: 01 UND: UNIDAD DE PEAJE AGUAS CALIENTES / 01 UND: UNIDAD DE PEAJE ATICO / 01 UND: UNIDAD DE PEAJE AYAVIRI / 01 UND: UNIDAD DE PEAJE ILAVE / 01 UND: UNIDAD DE PEAJE LUNAHUANA / 02 UND: UNIDAD DE PEAJE NAZCA / 01 UND: UNIDAD DE PEAJE PACRA / 01 UND: UNIDAD DE PEAJE POZO REDONDO / 01 UND: UNIDAD DE PEAJE PUNTA PERDIDA / 01 UND: UNIDAD DE PEAJE SAYLLA / 01 UND: UNIDAD DE PEAJE SICUYANI / 01 UND: UNIDAD DE PEAJE YAUCA / 03 UND: UNIDAD DE PEAJE MOCCE  - FORMA DE PAGO: SE EFECTUARA EN UNA (01) ARMADA DE ACUERDO A LO INDICADO EN EL NUMERAL QUINCE (15) DE LAS ESPECIFICACIONES TECNICAS / - LA ENTREGA SE REALIZARÁ EN DÍAS CALENDARIO EN EL ALMACÉN CENTRAL DE PROVIAS NACIONAL, SITO EN AV. TINGO MARÍA Nº 396 - CERCADO DE LIMA - LIMA; EN EL HORARIO DE 09:00 A 12:00HRS. Y DE 14:00 A 17:00HRS. DE LUNES A VIERNES  - CERTIFICACION DE CREDITO PRESUPUESTARIO N° 4793 / - SECUENCIA SIAF N° 4 / - EXPEDIENTE I-033496-2021/SEDCEN</t>
  </si>
  <si>
    <t>20600976550 SMART VALUE SOLUTIONS SRL</t>
  </si>
  <si>
    <t>COMPUTADORA TODO EN UNO : PROCESADOR: INTEL CORE I7-9700 3.00 GHZ RAM: 16 GB DDR4 2666 333 MHZ ALMACENAMIENTO: 1 TB HDD 7200 RPM PANTALLA: LCD CON RETROILUMINACION LED 23.8" 1920X1080 PIXELES LAN: SI WLAN: SI USB: SI VGA: NO HDMI: NO SIST. OPER: WINDOWS 10 PRO 64 BITS ESPAÑOL UNIDAD OPTICA: SI TECLADO: SI MOUSE: SI SUITE OFIMATICA PRE-INSTALADA: MICROSOFT OFFICE HOME &amp; BUSINESS 2019 G. F: 36 MESES ON-SITE UNIDAD LENOVO THINKCENTRE M920Z 10S7S3SX00   ADQUISICION DE EQUIPAMIENTO DE COMPUTO PARA OFICINA ZONAL VRAEM, MEMORANDUM Nº 0167-2021-MTC/20.6, CUADRO COMPARATIVO DE COTIZACIONES - BIENES - ACUERDO MARCO N° 112-2021-MTC/20.2.1.VAQC, INFORME Nº 009-2021-MTC/20.2.1.VAQC-AM, SACAM-000024-2021-MTC/20.2.1, ACAM 024-2021-MTC/20.2, INFORME N° 2849-2021-MTC/20.4, CERT DE CREDITO PPTAL.   PLAZO DE ENTREGA: SEGÚN ORDEN ELETRÓNICA OCAM-2021-1078-15-1  FORMA DE ENTREGA: UNA (01) SOLA ENTREGA  GARANTIA: TREINTA Y SEIS (36) MESES  FORMA DE PAGO: DE ACUERDO A LO INDICADO EN EL NUMERAL CATORCE (14) DE LAS ESPECIFICACIONES TECNICAS.  CERTIFICADO SIAF N°: 2325  SECUENCIA SIAF N°: 20  EXP.N°: I-014618-2021/SEDCEN</t>
  </si>
  <si>
    <t>COMPUTADORA TODO EN UNO : PROCESADOR: INTEL CORE I7-10700 2.90 GHZ RAM: 16 GB DDR4 2933 366 MHZ ALMACENAMIENTO: 512 GB SSD PANTALLA: LCD CON RETROILUMINACION LED 23.8" 1920X1080 PIXELES LAN: SI WLAN: SI USB: SI VGA: NO HDMI: SI SIST. OPER: WINDOWS 10 PRO 64 BITS ESPAÑOL UNIDAD OPTICA: NO TECLADO: SI MOUSE: SI SUITE OFIMATICA PRE-INSTALADA: MICROSOFT OFFICE HOME &amp; BUSINESS 2019 G. F: 36 MESES ON-SITE UNIDAD HP HP PROONE 400 G6 TODO EN UNO - NO TÁCTIL 200S1LT#ABM-OH   ADQUISICION DE COMPUTADORAS PARA SEDE CENTRAL, MEMORANDUM Nº 0225-2021-MTC/20.6, MEMORANDUM Nº 0190-2021-MTC/20.6, CUADRO COMPARATIVO DE COTIZACIONES - BIENES - ACUERDO MARCO N° 123-2021-MTC/20.2.1.VAQC, INFORME Nº 015-2021-MTC/20.2.1.VAQC-AM, SACAM-000036-2021-MTC/20.2.1, ACAM 036-2021-MTC/20.2; MEMORANDUM Nº 1556 -2021-MTC/20.2, INFORME N° 3067-2021-MTC/20.4, CERT DE CREDITO PPTAL.   PLAZO DE ENTREGA: SEGÚN ORDEN ELETRÓNICA OCAM-2021-1078-26-1  FORMA DE ENTREGA: UNA (01) SOLA ENTREGA  GARANTIA: TREINTA Y SEIS (36) MESES  FORMA DE PAGO: DE ACUERDO A LO INDICADO EN EL NUMERAL CATORCE (14) DE LAS ESPECIFICACIONES TECNICAS.  CERTIFICADO SIAF N°: 3086  SECUENCIA SIAF N°: 02  EXP.N°: I-015845-2021/SEDCEN</t>
  </si>
  <si>
    <t>20601357691 SERVICOMPUTO S.A.C.</t>
  </si>
  <si>
    <t>ADQUISICION DE NEUMATICOS PARA LOS EQUIPOS MECANICOS DE LA UZ ANCASH</t>
  </si>
  <si>
    <t>104 - Compras por catálogo (Convenio Marco)</t>
  </si>
  <si>
    <t>381 - Sin Modalidad</t>
  </si>
  <si>
    <t>REQ-2021-400945-5</t>
  </si>
  <si>
    <t>SUPPLIES&amp;LOGISTIC PERU SAC
TREJO COLONIA CELIA NOEMI</t>
  </si>
  <si>
    <t>SERVICIO DE MANTENIMIENTO RUTINARIO DE LA CARRETERA PAVIMENTADA PE-3S SECTOR QUEBRADA HONDA (KM 118+000) - VIA DE EVITAMIENTO (KM 120+813) TRAMO JAUJA - HUANCAYO</t>
  </si>
  <si>
    <t>271 - Adjudicación Simplificada</t>
  </si>
  <si>
    <t>AS-SM-1-2021-MTC/20-UZJPA-1</t>
  </si>
  <si>
    <t>20600182936 - CA. CONTRATISTAS CALIFORNIA SOCIEDAD COMERCIAL DE RESPONSABILIDAD LIMITADA</t>
  </si>
  <si>
    <t>Servicio de Mantenimiento Rutinario de la carretera Dv. HUANIPACA - HUANIPACA - KINUALLA - ESTACIÓN DE SALIDA DEL TELEFÉRICO REGIÓN CUSCO</t>
  </si>
  <si>
    <t>AS-SM-2-2021-MTC/20-UZCUS-1</t>
  </si>
  <si>
    <t>20601519179 - JJK-WIL S.A.C.</t>
  </si>
  <si>
    <t>Servicio de Mantenimiento Rutinario de la carretera EMP. PE-3SG (YAURI) QUELLO - PE-34E - EMP. PE-3SK (DV. TINTAYA)</t>
  </si>
  <si>
    <t>AS-SM-6-2021-MTC/20-UZCUS-1</t>
  </si>
  <si>
    <t>20605555692 - CORPORACION PARA EL DESARROLLO A Y R INGENIEROS DEL SUR SOCIEDAD COMERCIAL DE RESPONSABILIDAD LIMITA</t>
  </si>
  <si>
    <t>Servicio de Mantenimiento Rutinario de la carretera CARRETERA: EMP. PE-3S (DV. SICUANI) - URINSAYA - STA. BARBARA- SUCU PALLCA - PIRHUA PIRHUA- PHINAYA</t>
  </si>
  <si>
    <t>AS-SM-3-2021-MTC/20-UZCUS-1</t>
  </si>
  <si>
    <t>SERVICIO DE REPARACION DE PONTONES DE CONCRETO DE LA CARRETERA: EMP. PE-3S (DV. SICUANI) - URINSAYA - STA. BARBARA- SUCU PALLCA - PIRHUA PIRHUA- PHINAYA</t>
  </si>
  <si>
    <t>AS-SM-7-2021-MTC/20-UZCUS-1</t>
  </si>
  <si>
    <t>NULO</t>
  </si>
  <si>
    <t>SERVICIO DE CONSERVACION RUTINARIA PARA LA CARRETERA : Tramo 1: Ruta PE-3SX - Emp. PE-3S F (Progreso) - Matara (34.200 km)</t>
  </si>
  <si>
    <t>AS-SM-4-2021-MTC/20-UZCUS-1</t>
  </si>
  <si>
    <t>SERVICIO DE CONSERVACION RUTINARIA PARA LA CARRETERA : El DESCANSO - YANAOCA - COMBAPATA</t>
  </si>
  <si>
    <t>AS-SM-5-2021-MTC/20-UZCUS-1</t>
  </si>
  <si>
    <t>20602630111 - SERCOMEC SOCIEDAD ANONIMA CERRADA - SERCOMEC S.A.C.</t>
  </si>
  <si>
    <t>SERVICIO DE MANTENIMIENTO RUTINARIO DE LA CARRETERA NO PAVIMENTADA PAIMAS - AYABACA</t>
  </si>
  <si>
    <t>AS-SM-1-2021-MTC/20.UZPT-1</t>
  </si>
  <si>
    <t>20530254985 - SOL CONSTRUYENDO S.A.C.</t>
  </si>
  <si>
    <t>Servicio de Consultoría de Obra: Supervisión de la obra: “Construcción, Mejoramiento y Rehabilitación de la Carretera Cusco – Chinchero – Urubamba, en la Región Cusco”, Tramo Nº 01 - Vía de acceso al Aeropuerto Internacional de
Chinchero”.</t>
  </si>
  <si>
    <t>75 - Concurso Público</t>
  </si>
  <si>
    <t>CP-SM-21-2021-MTC/20-1</t>
  </si>
  <si>
    <t>Consorcio Via Chinchero :
20414192531 - OBRAS CIVILES CON CALIDAD TOTAL S.A.C.
20419183220 - R &amp; Q INGENIERIA S.A. SUCURSAL DEL PERU</t>
  </si>
  <si>
    <t>Servicio para determinar el origen o causa y el costo de reparación de las fallas presentadas en la obra: Elaboración del Expediente Técnico y la Ejecución de la Obra Mejoramiento de la Carretera Ayacucho-Abancay, Tramo: Andahuaylas-DV. KISHUARA.</t>
  </si>
  <si>
    <t>AS-SM-3-2021-MTC/20
AS-SM-3-2021-MTC/20-2</t>
  </si>
  <si>
    <t>20601264642 - FERUHUJA S.A.C.</t>
  </si>
  <si>
    <t>SERVICIO DE CONSULTORÍA PARA LA ELABORACIÓN DE UN INFORME PERICIAL QUE ESTABLEZCA LA PROCEDENCIA DE LAS FALLAS Y OTRAS DEFICIENCIAS OBSERVADAS POR EL COMITÉ DE RECEPCIÓN DE LA OBRA REHABILITACIÓN Y MEJORAMIENTO DE LA CARRETERA LIMA - CANTA - LA VIUDA - UNISH, TRAMO: LIMA - CANTA, QUE EL CONTRATISTA EJECUTOR NO LEVANTÓ, DETERMINANDO A LA PAR EL MONTO DE INVERSIÓN REALIZADO POR LA ENTIDAD EN ESTAS ZONAS.</t>
  </si>
  <si>
    <t>CP-SM-27-2020-MTC/20-1</t>
  </si>
  <si>
    <t>CONSORCIO CONSULTOR PERICIAL</t>
  </si>
  <si>
    <t>ACTUALIZACION DEL ESTUDIO DE IMPACTO AMBIENTAL SEMI-DETALLADO DEL PROYECTO: MEJORAMIENTO DE LA RED VIAL DEPARTAMENTAL MOQUEGUA - AREQUIPA, TRAMO M0-108: CRUZ DE FLORES, DISTRITOS TORATA, OMATE, COALAQUE, PUQUINA, LIMITE DEPARTAMENTAL PAMPA USUÑA, MOQUEGUA, TRAMO AR-118: DISTRITOS POLOBAYA, POCSI, MO</t>
  </si>
  <si>
    <t>AS-SM-26-2020-MTC/20-4</t>
  </si>
  <si>
    <t>FOM PER SOCIEDAD ANONIMA CERRADA</t>
  </si>
  <si>
    <t>ESTUDIO DEFINITIVO DEL PROYECTO: MEJORAMIENTO DE LA CARRETERA IZCUCHACA -HUANTA, TRAMO: IZCUCHACA - MAYOCC</t>
  </si>
  <si>
    <t>AS-SM-6-2021-MTC/20-1</t>
  </si>
  <si>
    <t>HOB CONSULTORES S.A.</t>
  </si>
  <si>
    <t>Estudio Definitivo: Mejoramiento de la Carretera San Marcos - Cajabamba - Sausacocha, Tramo: CAJABAMBA - SAUSACOCHA</t>
  </si>
  <si>
    <t>CP-SM-4-2021-MTC/20-1</t>
  </si>
  <si>
    <t>CONSORCIO VIA SAUSACOCHA</t>
  </si>
  <si>
    <t>CREACIÓN DE OBRAS EN ZONAS VULNERABLES ANTE FENÓMENOS DE GEODINÁMICA EXTERNA, DE LA RED VIAL NACIONAL, RUTA PE-22 CARRETERA CENTRAL, TRAMO: PUENTE LOS ÁNGELES - PUENTE RICARDO PALMA EN LOS DISTRITOS DE CHACLACAYO Y LURIGANCHO DE LA PROVINCIA DE LIMA - DEPARTAMENTO DE LIMA”</t>
  </si>
  <si>
    <t>CP-SM-30-2021-MTC/20-1</t>
  </si>
  <si>
    <t>20549322434 - PYUNGHWA ENGINEERING CONSULTANTS LTDA SUCURSAL DEL PERU</t>
  </si>
  <si>
    <t>Estudio Definitivo: Rehabilitación y Mejoramiento de la Carretera Chagual - Tayabamba - Puente Huacrachuco, Tramo: Tayabamba - Puente Huacrachuco</t>
  </si>
  <si>
    <t>CP-SM-20-2021-MTC/20-1</t>
  </si>
  <si>
    <t>20101345018 - HOB CONSULTORES S.A.</t>
  </si>
  <si>
    <t>Estudio Definitivo para la Culminación de la Obra Rehabilitación y Mejoramiento de la Carretera Puerto Bermúdez - San Alejandro, Tramo: Puerto Súngaro - Dv. San Alejandro</t>
  </si>
  <si>
    <t>CP-SM-19-2021-MTC/20-1</t>
  </si>
  <si>
    <t>20524383901 - URCI CONSULTORES S.L. SUCURSAL DEL PERU</t>
  </si>
  <si>
    <t>Estudio Definitivo: Proyecto Culminación de la Obra Rehabilitación y Mejoramiento de la Carretera Tingo Maria -Aguaytia- Pucallpa, Tramo: Puente Chino - Aguaytia, Sectores Dañados</t>
  </si>
  <si>
    <t>CP-SM-3-2021-MTC/20-1</t>
  </si>
  <si>
    <t>PYUNGHWA ENGINEERING CONSULTANTS LTDA SUCURSAL DEL PERU</t>
  </si>
  <si>
    <t>SERVICIO DE GESTIÓN Y CONSERVACIÓN POR NIVELES DE SERVICIO DEL CORREDOR VIAL ILO - TACNA - TRIPARTITO y DV TRIPARTITO - COLLPA</t>
  </si>
  <si>
    <t>CP-SM-5-2021-MTC/20-1</t>
  </si>
  <si>
    <t>CONSORCIO VIAL GOUPO TRIPARTITO :
20604269009 - CHINA CIVIL ENGINEERING CONSTRUCTION CORPORATION SUCURSAL DEL PERU
20605487051 - INIP INGENIERIA INTEGRACION DE PROYECTOS S.A.C.</t>
  </si>
  <si>
    <t>SERVICIO DE GESTIÓN, MEJORAMIENTO Y CONSERVACIÓN VIAL POR NIVELES DE SERVICIO DEL CORREDOR VIAL: CHAMAYA (DV. OLMOS) – JAÉN – SAN IGNACIO – PUENTE INTEGRACIÓN (FRONTERA CON ECUADOR) / SONDOR – TABACONAS – DV. SAN JOSÉ DEL ALTO – TAMBORAPA (EMP. PE-5N) / CANCHAQUE –
HUANCABAMBA</t>
  </si>
  <si>
    <t>CP-SM-23-2021-MTC/20-1</t>
  </si>
  <si>
    <t>CONSORCIO BELLAVISTA :
20602340547 - GRUPO CONSTRUCTOR &amp; CONSULTOR ASOCIADOS S.A.C. - G.C. &amp; C.A. S.A.C.
20601116082 - CHINA RAILWAY N° 10 ENGINEERING GROUP CO., LTD SUCURSAL DEL PERU</t>
  </si>
  <si>
    <t>Servicio de Gestión y Conservación Vial por Niveles de Servicio del Corredor Vial: “Dv. Humajalso – Desaguadero y Tacna – Tarata – Capazo – Mazocruz”.</t>
  </si>
  <si>
    <t>CP-SM-32-2021-MTC/20-1</t>
  </si>
  <si>
    <t>CONSORCIO CONSERVACION VIAL MAZOCRUZ :
20605487051 - INIP INGENIERIA INTEGRACION DE PROYECTOS S.A.C.
20604269009 - CHINA CIVIL ENGINEERING CONSTRUCTION CORPORATION SUCURSAL DEL PERU</t>
  </si>
  <si>
    <t>SERVICIO DE GESTIÓN Y CONSERVACIÓN VIAL POR NIVELES DE SERVICIO DEL CORREDOR VIAL: EMP. PE- 3S (DV. ABANCAY) – CHUQUIBAMBILLA – DV. CHALLHUAHUACHO – SANTO TOMAS – VELILLEYAURI – HECTOR TEJADA - EMP. PE-3S (AYAVIRI)</t>
  </si>
  <si>
    <t>CP-SM-18-2021-MTC/20-1</t>
  </si>
  <si>
    <t>20600977661 - CHINA RAILWAY TUNNEL GROUP CO., LTD SUCURSAL DEL PERU</t>
  </si>
  <si>
    <t>SERVICIO DE GESTIÓN Y CONSERVACIÓN VIAL POR NIVELES DE SERVICIO DEL CORREDOR VIAL EMP. PE- 1N – PAMPLONA – SAN JOSÉ –CAJATAMBO – EMP. PE-18</t>
  </si>
  <si>
    <t>CP-SM-39-2021-MTC/20-1</t>
  </si>
  <si>
    <t>CONSORCIO VIAL PAMPLONA CAJATAMBO :
20605487051 - INIP INGENIERIA INTEGRACION DE PROYECTOS S.A.C.
20604269009 - CHINA CIVIL ENGINEERING CONSTRUCTION CORPORATION SUCURSAL DEL PERU</t>
  </si>
  <si>
    <t>ADJUDICADO</t>
  </si>
  <si>
    <t>SERVICIO DE GESTIÓN Y CONSERVACIÓN VIAL POR NIVELES DE SERVICIO DEL CORREDOR VIAL: “EMP. PE- 04B – SONDOR – SOCCHABAMBA – VADO GRANDE</t>
  </si>
  <si>
    <t>CP-SM-15-2021-MTC/20-1</t>
  </si>
  <si>
    <t>CONSORCIO VIAL SONDOR VADO GRANDE :
20604269009 - CHINA CIVIL ENGINEERING CONSTRUCTION CORPORATION SUCURSAL DEL PERU
20605487051 - INIP INGENIERIA INTEGRACION DE PROYECTOS S.A.C.</t>
  </si>
  <si>
    <t>SERVICIO DE GESTIÓN Y CONSERVACIÓN DEL CORREDOR VIAL: SULLANA - TUMBES - PUENTE LA PAZ / OVALO ZARUMILLA - AGUAS VERDES / SULLANA - EL ALAMOR / SULLANA - TAMBOGRANDE</t>
  </si>
  <si>
    <t>CP-SM-17-2021-MTC/20-1</t>
  </si>
  <si>
    <t>CONSORCIO VIAL SULLANA TAMBOGRANDE :
20604269009 - CHINA CIVIL ENGINEERING CONSTRUCTION CORPORATION SUCURSAL DEL PERU
20605487051 - INIP INGENIERIA INTEGRACION DE PROYECTOS S.A.C.</t>
  </si>
  <si>
    <t>SERVICIO DE GESTIÓN Y CONSERVACIÓN VIAL POR NIVELES DE SERVICIO DEL CORREDOR VIAL: DV. LAS VEGAS - TARMA - LA MERCED - SATIPO - MAZAMARI - PTO. OCOPA / JAUJA LOMO LARGO / PTE. STUART - JAUJA - HUANCAYO</t>
  </si>
  <si>
    <t>CP-SM-13-2021-MTC/20-1
AS-SM-36-2021-MTC/20-1</t>
  </si>
  <si>
    <t>CHINA RAILWAY TUNNEL GROUP CO., LTD SUCURSAL DEL PERU</t>
  </si>
  <si>
    <t>SERVICIO DE RECICLADO Y RECAPEO DE LA CARRETERA: SANTIAGO DE CHUCO - SHOREY</t>
  </si>
  <si>
    <t>CP-SM-8-2021-MTC/20-1
AS-SM-13-2021-MTC/20-1</t>
  </si>
  <si>
    <t>DESIERTO</t>
  </si>
  <si>
    <t>SERVICIO DE RECICLADO DE LA CARRETERA CHACHAPOYAS - MOLINOPAMPA - RODRIGUEZ DE MENDOZA - PUNTA DE CARRETERA</t>
  </si>
  <si>
    <t>CP-SM-16-2021-MTC/20-1
AS-SM-39-2021-MTC/20-1</t>
  </si>
  <si>
    <t>CONSORCIO CARRETERA CHACHAPOYAS : 
20550781221 - VASGAM S.A.C. CONSTRUCCION &amp; SERVICIOS GENERALES 
20504553516 - CONSTRUCTORA JHEMSA INGENIEROS S.A.C. 
20600929438 - CONSTRUYENDO INFRAESTRUCTURA S.A.C.</t>
  </si>
  <si>
    <t>SERVICIO DE CONSERVACIÓN PERIÓDICA DE LA RED VIAL NACIONAL PE - 20 I: ENTRE LAS AVENIDAS MORALES DUAREZ - LIBERTAD MEIGGS ABANCAY - ARGENTINA - COMANDANTE PÉREZ SALMÓN - OSCAR R. BENAVIDES - AV. LA PAZ</t>
  </si>
  <si>
    <t>AS-SM-1-2021-MTC/20-3</t>
  </si>
  <si>
    <t>CONSORCIO CONSERVADOR LA PAZ</t>
  </si>
  <si>
    <t>Servicio de Asistencia Técnica para el apoyo en las gestiones de liberación y adquisición de predios (trato directo o expropiación o transferencia interestatal) afectados por el Derecho de Vía de la Obra Adicional Segunda Calzada Piura - Paita del IIRSA Norte.</t>
  </si>
  <si>
    <t>84 - Régimen Especial</t>
  </si>
  <si>
    <t>24 - Procedimiento</t>
  </si>
  <si>
    <t>RE 025-2021</t>
  </si>
  <si>
    <t>VICTOR MARX SARTORI TORRES</t>
  </si>
  <si>
    <t>Servicio de Asistencia Legal para las gestiones de adquisición (Trato Directo, Expropiación o Transferencia Interestatal) de predios de los sectores Trigomar y Bambamarca, ubicados entre las progresivas Km. 30+000 al Km. 47+057 de la Obra: Construcción de la Carretera Calemar - Abra El Naranjillo.</t>
  </si>
  <si>
    <t>RE 002-2021</t>
  </si>
  <si>
    <t>GIOSSELYN LUCIA GARCIA MONCADA</t>
  </si>
  <si>
    <t>Servicio de Asistencia Técnica para las gestiones de liberación Interferencias y adquisición de predios (trato directo o expropiación o transferencia interestatal) afectados por el Derecho de Vía del Proyecto PACRI: Construcción de la Vía de Evitamiento de la Ciudad de Juliaca.</t>
  </si>
  <si>
    <t>RE 005-2021</t>
  </si>
  <si>
    <t>SHEINER SAINT HUAMANCHAQUI ILIZARBE</t>
  </si>
  <si>
    <t>Servicio Legal Especializado para gestiones en adquisición (Trato Directo, Expropiación o Transferencia Interestatal) de predios afectados por el derecho de vía de la Obra: Construcción de la Vía de Evitamiento de la Ciudad de Juliaca</t>
  </si>
  <si>
    <t>RE 003-2021</t>
  </si>
  <si>
    <t>ROGER AUGUSTO ABANTO PEREZ</t>
  </si>
  <si>
    <t>Servicio Especializado en Arqueología para la implementación y gestión de Intervenciones Arqueológicas en el Proyecto de Mejoramiento de la Carretera Huánuco - Conococha - Sector Huánuco - La Unión - Huallanca (Ruta PE - 3N), Tramo II: km 52+920 (Punto Unión)- km 102+819 (Tingo Chico).</t>
  </si>
  <si>
    <t>RE 051-2021</t>
  </si>
  <si>
    <t>MARIA JULIA DIAZ BEJARANO</t>
  </si>
  <si>
    <t>Servicio de Administración de Proyectos para la gestión de liberación, adquisición de predios (trato directo o expropiación o transferencia interestatal) y liberación de interferencias, afectados por el Derecho de Vía de la Obra: Tramos Viales del Eje Multimodal del Amazonas Norte del Plan de Acción para la Integración de Infraestructura Regional Sudamericana - IIRSA.</t>
  </si>
  <si>
    <t>RE 009-2021</t>
  </si>
  <si>
    <t>ISIDORO JOEL RIVERA CALDERON</t>
  </si>
  <si>
    <t>Servicio de Asistencia Legal para las gestiones en la liberación y adquisición de predios (trato directo o expropiación o transferencia interestatal) afectados por el Derecho de Vía en el Tramo: Rioja - Corral Quemado de la Obra: Tramos viales del Eje Multimodal del Amazonas Norte del Plan de Acción para la Integración de Infraestructura Regional Sudamericana - IIRSA.</t>
  </si>
  <si>
    <t>RE 026-2021</t>
  </si>
  <si>
    <t>EIBI INDIRA LAPA ROJAS</t>
  </si>
  <si>
    <t>Servicio Asistente Técnico para las gestiones en la liberación y adquisición de predios (trato directo o Expropiación o transferencia interestatal) afectados por el Derecho de Vía del PACRI LONGITUDINAL DE LA SIERRA NORTE, TRAMO COCHABAMBA-CUTERVO SANTO DOMINGO DE LA CAPILLA -CHIPLE, en el marco del TUO del Decreto Legislativo Nro. 1192.</t>
  </si>
  <si>
    <t>RE 147-2021</t>
  </si>
  <si>
    <t>BRAYAN DAVID FLORES RODRIGUEZ</t>
  </si>
  <si>
    <t>Servicio Técnico Especializado para las gestiones en la liberación de interferencias y adquisición (Trato Directo, Expropiación o Transferencia Interestatal) de predios afectados por el derecho de vía de la obra: Rehabilitación y Mejoramiento de la Carretera Pallasca - Mollepata - Mollebamba - Santiago de Chuco - Emp. Ruta 10, Tramo: Mollepata - Pallasca.</t>
  </si>
  <si>
    <t>RE 132-2021</t>
  </si>
  <si>
    <t>MARCO ANTONIO SALAZAR CELESTINO</t>
  </si>
  <si>
    <t>Servicio profesional de análisis arqueológico para el Mejoramiento de la Carretera Oyón - Ambo, Tramo II: Dv. Cerro de Pasco - Dv. Chacayán (Km 181+000 - km 230+000).</t>
  </si>
  <si>
    <t>RE 050-2021</t>
  </si>
  <si>
    <t>ALICIA ELVA ROMERO SEGURA</t>
  </si>
  <si>
    <t>Servicio de Asistencia Técnica para las gestiones de liberación y adquisición de predios (trato directo o expropiación o transferencia interestatal) afectados por el Derecho de Vía del PACRI Dv. Quilca-Dv. Arequipa (Repartición)-Dv. Matarani-Dv. Moquegua, Dv. Ilo-Tacna -La Concordia.</t>
  </si>
  <si>
    <t>RE 027-2021</t>
  </si>
  <si>
    <t>BRANDY ANTONIO QUISPE MUÑOZ</t>
  </si>
  <si>
    <t>Servicio de Asistencia legal en campo para las gestiones de la adquisición de inmuebles afectados por el derecho de vía del proyecto: Mejoramiento de la carretera Santa María-Santa Teresa-Puente Hidroeléctrica Machu Picchu.</t>
  </si>
  <si>
    <t>RE 004-2021</t>
  </si>
  <si>
    <t>CEFERINA NIEVES CORONADO VALENCIA</t>
  </si>
  <si>
    <t>Servicio profesional de análisis técnico para las gestiones en la liberación de interferencias y adquisición (Trato Directo, Expropiación o Transferencia Interestatal) de predios afectados por el derecho de vía del Proyecto Autopista del Sol.</t>
  </si>
  <si>
    <t>RE 032-2021</t>
  </si>
  <si>
    <t>MARLON ANDRE NAPRAVNICK NORIEGA</t>
  </si>
  <si>
    <t>Servicio profesional de análisis legal para las gestiones en la liberación y adquisición de predios (trato directo o expropiación o transferencia interestatal) en el Sector 8 de la Obra Vial Construcción de la Segunda Calzada de la Autopista Puno - Juliaca, del Tramo Nro. 5 del Corredor Vial Interoceánico Sur, Perú Brasil (Ilo - Puno - Juliaca, Matarani - Juliaca - Azángaro).</t>
  </si>
  <si>
    <t>RE 076-2021</t>
  </si>
  <si>
    <t>FERNANDO JOSUE ALPISTE ROJAS</t>
  </si>
  <si>
    <t>Servicio Legal Especializado para las gestiones de liberación y adquisición de predios (trato directo o expropiación o transferencia interestatal), afectados por el derecho de vía de la obra: Rehabilitación y Mejoramiento de la Carretera Ayacucho - Abancay, Tramo VI: Andahuaylas - Kishuara, KM. 256+500 al 309+871.</t>
  </si>
  <si>
    <t>RE 045-2021</t>
  </si>
  <si>
    <t>ANA PATRICIA ASENCIO SALINAS DE RAMIREZ</t>
  </si>
  <si>
    <t>Servicio de técnico especializado en campo para las gestiones de liberación de interferencias, liberación y adquisición de inmuebles afectados por el Derecho de Vía de la Obra: Construcción de la Carretera Calemar - Abra El Naranjillo.</t>
  </si>
  <si>
    <t>RE 155-2021</t>
  </si>
  <si>
    <t>MONICA RAQUEL RABANAL RODRIGUEZ</t>
  </si>
  <si>
    <t>Servicio de Asistencia Técnica para las gestiones en la liberación de interferencias y gestiones de adquisición (Trato Directo, Expropiación o Transferencia Interestatal) de predios de los sectores Trigomar y Bambamarca, ubicados entre las progresivas Km. 30+000 al Km. 47+057 de la Obra: Construcción de la Carretera Calemar - Abra El Naranjillo.</t>
  </si>
  <si>
    <t>RE 007-2021</t>
  </si>
  <si>
    <t>JULIO DAVID CAILLAHUA JAVIER</t>
  </si>
  <si>
    <t>Servicio de Complementación de monitoreo Arqueológico para el Mejoramiento, Rehabilitación y Conservación por niveles de servicio del corredor vial Lima - Canta- Huayllay- DV. Cochamarca Empalme PE - 3N, en la región de Lima, Junín y Cerro de Pasco</t>
  </si>
  <si>
    <t>RE 013-2021</t>
  </si>
  <si>
    <t>GUISELL CASTILLA MEDINA</t>
  </si>
  <si>
    <t>Servicio de Apoyo Administrativo para el procedimiento de Adquisición y Expropiación de Inmuebles Afectados por el Derecho de Vía del PACRI: Carretera Chongoyape - Cochabamba - Cajamarca, Tramo: Chota - Bambamarca- Hualgayoc.</t>
  </si>
  <si>
    <t>RE 034-2021</t>
  </si>
  <si>
    <t>MARIA TERESA HONORIO RUIZ</t>
  </si>
  <si>
    <t>Servicio de Monitoreo y Gestión Social para la implementación del PACRI Huánuco - La Unión - Huallanca y del Mecanismo de Resolución de Quejas (MRQ), durante la ejecución de obra del Tramo I.</t>
  </si>
  <si>
    <t>RE 017-2021</t>
  </si>
  <si>
    <t>JJ &amp; MP EIRL</t>
  </si>
  <si>
    <t>Servicio de Monitoreo y Gestión Social, para la Implementación del PACRI Huánuco - La Unión - Huallanca, Tramo III Tingo Chico 102+819 - Huallanca 150+421.</t>
  </si>
  <si>
    <t>RE 012-2021</t>
  </si>
  <si>
    <t>GARY EDGAR PEÑA VILLEGAS</t>
  </si>
  <si>
    <t>Servicio de Inscripción Registral de predios
adquiridos en la ejecución de la Obra
Adicional, Acceso al Nuevo Puerto
Yurimaguas, desde las progresivas del Km.
0+000 al Km. 9+402.08 en el tramo:
Yurimaguas – Tarapoto del Eje Multimodal
Amazonas Norte – IIRSA Norte, a favor de
PROVIAS NACIONAL, en sus Fases: I, II y III
Servicio de Inscripción Registral y/o Primera de
Dominio y/o Transferencia de Propiedad Estatal
de 45 predios adquiridos en la ejecución de la
Obra Adicional, Acceso al Nuevo Puerto
Yurimaguas, desde las progresivas del Km.
0+000 al Km. 9+402.08 en el tramo: Yurimaguas
– Tarapoto del Eje Multimodal Amazonas Norte –
IIRSA Norte, a favor de PROVIAS NACIONAL
111</t>
  </si>
  <si>
    <t>RE 123-2021</t>
  </si>
  <si>
    <t>JOSE HERNAN CANALES OSORIO</t>
  </si>
  <si>
    <t>Servicio de Asistencia Técnica para las gestiones de liberación y adquisición de predios (trato directo o expropiación o transferencia interestatal) afectados por el Derecho de Vía en el Tramo: Rioja - Corral Quemado, Tramo: Corral Quemado - Olmos, Tramo: Tarapoto - Rioja, Tramo: Piura - Paita y Tramo: Olmos - Piura, en el Eje Multimodal del Amazonas Norte del Plan de Acción para la Integración de infraestructura Regional Sudamericana - IIRSA.</t>
  </si>
  <si>
    <t>RE 030-2021</t>
  </si>
  <si>
    <t>JUNIOR ELVIS MEZA AGUIRRE</t>
  </si>
  <si>
    <t>Servicio para la adquisición de los inmuebles afectados por el Derecho de Vía del Proyecto Tramo 4 del Corredor Vial Interoceánico Sur, Perú - Brasil, en sus fases: I, II y III.</t>
  </si>
  <si>
    <t>RE 039-2021</t>
  </si>
  <si>
    <t>PAOLA GISELLA SERRA VALVERDE</t>
  </si>
  <si>
    <t>Servicio para la adquisición de los inmuebles afectados por el derecho de vía del Proyecto Tramo 2 del Corredor Vial Interoceánico Sur, Perú - Brasil, en sus fases: I, II y III.</t>
  </si>
  <si>
    <t>RE 029-2021</t>
  </si>
  <si>
    <t>DUSTIN JOSE AREDO CAMPOS</t>
  </si>
  <si>
    <t>Servicio para la adquisición de los inmuebles afectados de las Zona Urbana de Cutervo, afectados por el Derecho de Vía del Proyecto Longitudinal de la Sierra Norte Tramo II: Cochabamba - Cutervo - Chiple.</t>
  </si>
  <si>
    <t>RE 028-2021</t>
  </si>
  <si>
    <t>CONSORCIO CUTERVO (RICHARD JAVIER LLARO ESPINOZA / RAMON ALFREDO AGUILAR ARMAS)</t>
  </si>
  <si>
    <t>Servicio Legal Especializado para las gestiones en la liberación y adquisición de predios (trato directo o expropiación o transferencia interestatal) para la ejecución de la Obra: Rehabilitación y Mejoramiento de la Carretera Imperial - Mayocc - Ayacucho, Tramo Mayocc - Huanta.</t>
  </si>
  <si>
    <t>RE 094-2021</t>
  </si>
  <si>
    <t>LOURDES ALFARO QUIÑONES</t>
  </si>
  <si>
    <t>Servicio de apoyo administrativo en campo para la gestión de la Adquisición y Expropiación de inmuebles afectados por el Derecho de Vía del Obra: Mejoramiento de la Red Vial Departamental Moquegua - Omate - Arequipa. Tramo: Km 35+000 al 153+499, Sector Omate.</t>
  </si>
  <si>
    <t>RE 008-2021</t>
  </si>
  <si>
    <t>MARTHA MARIAELENA COAQUIRA ZEBALLOS</t>
  </si>
  <si>
    <t>Servicio profesional de análisis técnico para las gestiones en la liberación de interferencias y adquisición (Trato Directo, Expropiación o Transferencia Interestatal) de predios afectados por el derecho de vía de la Obra: Mejoramiento de la Carretera Oyón - Ambo, Tramo III: Dv. Chacayán - Ambo.</t>
  </si>
  <si>
    <t>RE 158-2021</t>
  </si>
  <si>
    <t>DAVID DALAMBERT LINO RUIZ</t>
  </si>
  <si>
    <t>Servicio para la adquisición, expropiación, reconocimiento de las mejoras y gastos de traslado de los inmuebles afectados por el derecho de vía de la Obra: Mejoramiento de la Carretera Oyon - Ambo, tramo III: Dv. Chacayán - Ambo, Sub Tramo: Km.265+345 al Km 275+629, en sus fases I, II y III.</t>
  </si>
  <si>
    <t>RE 079-2021</t>
  </si>
  <si>
    <t>WILLIAMS SANTOS TREJO ROSALES</t>
  </si>
  <si>
    <t>Servicio Legal Especializado para las gestiones en la liberación y adquisición de predios (trato directo o expropiación o transferencia interestatal) para la ejecución de la Obra: Rehabilitación y Mejoramiento de la Carretera Quinua - San Francisco, Tramo II: Km. 78+500 al Km 172+420.</t>
  </si>
  <si>
    <t>RE 020-2021</t>
  </si>
  <si>
    <t>CINDY SALAS MORALES</t>
  </si>
  <si>
    <t>Servicio de Inscripción Registral de 80 predios adquiridos en el Proyecto: Red Vial Nro. 4: Tramo Pativilca - Santa - Trujillo y Puerto Salaverry - Empalme PN1N, a favor de PROVIAS NACIONAL, en sus Fases: I, II y III.</t>
  </si>
  <si>
    <t>RE 035-2021</t>
  </si>
  <si>
    <t>ISAAC SALIRROSAS RONCAL</t>
  </si>
  <si>
    <t>Servicio Técnico Especializado para las gestiones en la liberación de interferencias y adquisición de predios correspondientes a los Subtramos Evitamiento Virú, Intercambio Vial Salaverry y Obras de Desempate de la Red Vial Nro. 4: Tramo Pativilca - Santa - Trujillo y Puerto Salaverry - Empalme PN1N.</t>
  </si>
  <si>
    <t>RE 022-2021</t>
  </si>
  <si>
    <t>MANUEL ALEJANDRO CASTILLO ALBIS</t>
  </si>
  <si>
    <t>Servicio de Apoyo en campo para liberación y adquisición de las áreas correspondientes al Subtramo Evitamiento Huarmey de la Red Vial 4.</t>
  </si>
  <si>
    <t>RE 024-2021</t>
  </si>
  <si>
    <t>ROSARIO DEL CARMEN TORREJON BECERRA</t>
  </si>
  <si>
    <t>Servicio de Gestión y Seguimiento en campo para Liberación y adquisición de las áreas correspondientes a los Subtramos Evitamiento Chimbote, Casma e Intercambio Vial Salaverry de la Red Vial 4.</t>
  </si>
  <si>
    <t>RE 015-2021</t>
  </si>
  <si>
    <t>LUIS ORLANDO MERINO CABALLERO</t>
  </si>
  <si>
    <t>Servicio de Inscripción Registral y/o Primera Inscripción de Dominio y/o Transferencia de Propiedad Estatal de 187 Predios afectados por el Derecho de Vía del Proyecto: Red Vial Nro. 4 a favor de PROVIAS NACIONAL, Fases I, II y III</t>
  </si>
  <si>
    <t>RE 021-2021</t>
  </si>
  <si>
    <t>EFRAIN RAUL CAIRAMPOMA CONTRERAS</t>
  </si>
  <si>
    <t>Servicio de gestión y seguimiento en campo para liberación y adquisición de las áreas correspondientes al segundo grupo de obras complementarias del proyecto Red Vial 5 tramo: Ancón - Huacho - Pativilca.</t>
  </si>
  <si>
    <t>RE 016-2021</t>
  </si>
  <si>
    <t>CLAUDIA ALEXANDRA MONGO COLLANTES</t>
  </si>
  <si>
    <t>Servicio de Inscripción Registral de 60 predios adquiridos en el Proyecto: Red Vial Nro. 5: tramo Ancón-Huacho-Pativilca, a favor de PROVIAS NACIONAL, en sus Fases: I, II y III</t>
  </si>
  <si>
    <t>RE 043-2021</t>
  </si>
  <si>
    <t>YENE DORIS ASENCIOS ESPEJO</t>
  </si>
  <si>
    <t>Servicio de Asistencia Técnica para las gestiones de adquisición, expropiación y liberación de inmuebles afectados por la Construcción de las Obras Complementarias Grupo 2 del Proyecto: Red Vial Nro. 5, Tramo: Ancón - Huacho - Pativilca.</t>
  </si>
  <si>
    <t>RE 023-2021</t>
  </si>
  <si>
    <t>JUAN CARLOS GONZALES HUARCAYA</t>
  </si>
  <si>
    <t>Servicio profesional de análisis técnico para las gestiones de liberación de interferencias y adquisición (Trato Directo, Expropiación o Transferencia Interestatal) de predios afectados por el derecho de vía para la ejecución de la Obra: Red Vial Nro. 6: Tramo Puente Pucusana - Cerro Azul - Ica, de la Carretera Panamericana Sur.</t>
  </si>
  <si>
    <t>RE 066-2021</t>
  </si>
  <si>
    <t>EDWIN WILLIAMS GOMEZ PATRICIO</t>
  </si>
  <si>
    <t>Servicio Legal Especializado para las gestiones en la liberación y adquisición de predios (trato directo o expropiación o transferencia interestatal) para la adquisición de los inmuebles afectados por la Obra: Construcción de Puentes por Reemplazo en la Zona Centro - Sur del País, Obra Nro. 2.</t>
  </si>
  <si>
    <t>RE 018-2021</t>
  </si>
  <si>
    <t>RUBEN ALFREDO CASILDO CANEDO</t>
  </si>
  <si>
    <t>Servicio de Demolición y Eliminación de material Excedente de 68 viviendas afectados por la Obra: Mejoramiento de la Carretera San Marcos - Cajabamba-Sausacocha, Tramo San Marcos - Cajabamba.</t>
  </si>
  <si>
    <t>RE 056-2021</t>
  </si>
  <si>
    <t>R &amp; R CONSULTORES CONSTRUCTORES SRL</t>
  </si>
  <si>
    <t>Servicio de Supervisión, Seguimiento y Monitoreo en Campo, para la adquisición de los inmuebles afectados por el derecho de vía, para la ejecución de la Obra: Carretera Santiago de Chuco - Mollepata - Mollebamba - Santiago de Chuco - Emp. Ruta 10, Tramo: Santiago de Chuco - Cachicadan - Mollepata.</t>
  </si>
  <si>
    <t>RE 011-2021</t>
  </si>
  <si>
    <t>AIG INGENIEROS CONSULTORES Y CONTRATISTAS SAC</t>
  </si>
  <si>
    <t>Servicio de Supervisión, Seguimiento y Monitoreo en Campo, para la adquisición de los inmuebles afectados por el derecho de vía, para la ejecución de la Obra: Mejoramiento de la Carretera Chuquicara - Puente - Quiroz - Tauca - Cabana - Huandoval - Pallasca, Tramo: Tauca - Pallasca.</t>
  </si>
  <si>
    <t>RE 010-2021</t>
  </si>
  <si>
    <t>CONSORCIO SHAYA (CARLOS ZELADA YZQUIERDO / NADIA STEFABY PAZ JARA)</t>
  </si>
  <si>
    <t>Servicio de Apoyo Técnico en la adquisición de las áreas necesarias para la ejecución de la Obra Mejoramiento del Corredor Vial Apurímac - Cusco, Tramo: Puente Ichuray - Puente Sayhua</t>
  </si>
  <si>
    <t>RE 019-2021</t>
  </si>
  <si>
    <t>EMILIO JOSE VARGAS SANTILLAN</t>
  </si>
  <si>
    <t>Servicio para elaboración de Sesenta (60) Tasaciones de los inmuebles afectados por el Derecho de Vía de la Obra: Mejoramiento de la Carretera Huánuco - Conococha, Sector Huánuco - La Unión - Huallanca, Ruta PE-3N, Región Huánuco, tramo I.</t>
  </si>
  <si>
    <t>RE 084-2021</t>
  </si>
  <si>
    <t>ANA MARIA PEREZ PEREZ</t>
  </si>
  <si>
    <t>Servicio para elaboración de Doscientos cuarenta (240) Tasaciones de los inmuebles afectados por el Derecho de Vía de la Obra: Mejoramiento de la Carretera Huánuco - Conococha, Sector Huánuco - La Unión - Huallanca, Ruta PE-3N, Región Huánuco, tramo II.</t>
  </si>
  <si>
    <t>RE 075-2021</t>
  </si>
  <si>
    <t>JORGE LUIS AREVALO INFANTE</t>
  </si>
  <si>
    <t>Servicio de Supervisor responsable de Doscientos cuarenta (240) tasaciones de inmuebles afectados por el Derecho de Vía de la Obra: PACRI - Mejoramiento de la Carretera Huánuco - Conococha - La Unión - Huallanca, Tramo II.</t>
  </si>
  <si>
    <t>RE 093-2021</t>
  </si>
  <si>
    <t>ROMIRIS BEATRIZ PEREZ CONTRERAS</t>
  </si>
  <si>
    <t>Servicio de Supervisión, Seguimiento y Monitoreo en Campo, para la adquisición de los inmuebles afectados por el derecho de vía, para la ejecución de la Obra: Autopista del Sol, Tramo: Lambayeque - Piura</t>
  </si>
  <si>
    <t>RE 104-2021</t>
  </si>
  <si>
    <t>SEGUNDO GERMAN RAMIREZ PUPUCHE</t>
  </si>
  <si>
    <t>Servicio de gestión y seguimiento en campo para liberación y adquisición de las áreas correspondientes a los Subtramos Evitamiento Trujillo, Tramo continuo Trujillo Chicama, Evitamiento Chicama, Tramo continuo Chicama-Chocope, Evitamiento Chocope, Tramo Continuo Chocope-Paijan, Evitamiento Paijan, Tramo continuo Paijan-Pacasmayo, Evitamiento Pacasmayo, Tramo continuo Pacasmayo-Guadalupe, de la Obra Autopista del Sol.</t>
  </si>
  <si>
    <t>RE 014-2021</t>
  </si>
  <si>
    <t>WALDO FRANCISCO GALINDO HUAMAN</t>
  </si>
  <si>
    <t>Servicio de coordinador de obra de: Reubicación de redes de agua potable y alcantarillado afectados por el Derecho de Vía para la ejecución de la Obra: Construcción del Puente Santa Rosa, Accesos, Rotonda y Paso a Desnivel, Región Callao.</t>
  </si>
  <si>
    <t>RE 037-2021</t>
  </si>
  <si>
    <t>ELENA YSABEL VILLALOBOS CARRANZA</t>
  </si>
  <si>
    <t>Servicio de implementación de monitoreo arqueológico para la Construcción de la Vía de Evitamiento de la Ciudad de Abancay, (Ruta Nacional PE - 3S) Tramo km 0+000 - km 7+100, Tramo km 7+100 - km 10+700 y Tramo km 10+700 - km 12+820.</t>
  </si>
  <si>
    <t>RE 053-2021</t>
  </si>
  <si>
    <t>ALEXANDER GALLARDO PINCO</t>
  </si>
  <si>
    <t>Servicio de asistente técnico para las
gestiones de la adquisición y expropiación de
inmuebles afectados por el derecho de vía del
Pacri mejoramiento de la carretera Huánuco –
Conococha. Sector Huánuco - La Unión –
Huallanca, Tramo III</t>
  </si>
  <si>
    <t>RE 178-2021</t>
  </si>
  <si>
    <t>LEONARDO ZOLMEN RUBEN SOLSOL IBAÑEZ</t>
  </si>
  <si>
    <t>Servicio para la adquisición de los inmuebles afectados por el Derecho de Vía, desde las Progresivas del Km. 515+200 al Km. 565+000 en el tramo: Tarapoto - Rioja de la Obra: Tramos viales del Eje Multimodal del Amazonas Norte del Plan de Acción para la Integración de Infraestructura Regional Sudamericana - IIRSA, en sus siguientes fases: I, II y III.</t>
  </si>
  <si>
    <t>RE 179-2021</t>
  </si>
  <si>
    <t>CONVOCADO</t>
  </si>
  <si>
    <t>Servicio de Atención de consultas en campo de la Obra: Tramo 4 del Corredor Vial Interoceánico Sur, Perú - Brasil (Azángaro - Inambari).</t>
  </si>
  <si>
    <t>RE 033-2021</t>
  </si>
  <si>
    <t>DHAYANNA NIEVES ARRIAGA LOPEZ</t>
  </si>
  <si>
    <t>Servicio de Asistente Legal para las gestiones de la Adquisición y Expropiación de inmuebles afectados por el Derecho de Vía del PACRI: Rehabilitación y Mejoramiento de la Carretera Pallasca - Mollepata - Mollebamba - Santiago de chuco - Emp. Ruta 10, Tramo: Mollepata - Pallasca, en el marco del TUO del D. Leg. Nro. 1192.</t>
  </si>
  <si>
    <t>RE 154-2021</t>
  </si>
  <si>
    <t>SYLVANNA ESTHEFANNY KATHYUSKA RAMIREZ PORRAS</t>
  </si>
  <si>
    <t>Servicio de Apoyo Técnico para las gestiones en la liberación de interferencias y adquisición (Trato Directo, Expropiación o Transferencia Interestatal) de predios afectados por el derecho de vía de la Obra: Mejoramiento de la Carretera Oyón - Ambo, Tramo 2: Desvío Cerro de Pasco - Desvío Chacayan</t>
  </si>
  <si>
    <t>RE 052-2021</t>
  </si>
  <si>
    <t>CESAR ROLANDO CASTILLEJO ESTRADA</t>
  </si>
  <si>
    <t>Servicio de Asistencia Legal para la revisión y el seguimiento de las acciones para lograr el reasentamiento de 175 Familias Afectadas por el Derecho de Vía del Evitamiento Huarmey de la Red Vial Nro. 4: Tramo Pativilca - Santa - Trujillo y Puerto Salaverry - Empalme PN1N</t>
  </si>
  <si>
    <t>RE 036-2021</t>
  </si>
  <si>
    <t>CARLOS OLIVER HUAMAN COLLAS</t>
  </si>
  <si>
    <t>Servicio Especializado Técnico en Interferencias de Redes de Servicios Públicos que interfieren con el derecho de vía del PACRI Red Vial Nro. 4: Tramo Pativilca - Santa - Trujillo y puerto Salaverry - Empalme PN1N.</t>
  </si>
  <si>
    <t>RE 054-2021</t>
  </si>
  <si>
    <t>RAUL EDGARD VALENCIA GUIZADO</t>
  </si>
  <si>
    <t>Servicio especializado en coordinación técnica para la adquisición y expropiación de inmuebles afectados por el derecho de vía del proyecto: Red Vial Nro. 05 Tramo Ancon - Huacho - Pativilca</t>
  </si>
  <si>
    <t>RE 044-2021</t>
  </si>
  <si>
    <t>PAMELA GISELA MONTES PACIFICO</t>
  </si>
  <si>
    <t>Adquisición de Vales de Consumo</t>
  </si>
  <si>
    <t>AS-SM-35-2021-MTC/20-1</t>
  </si>
  <si>
    <t>20100070970 - SUPERMERCADOS PERUANOS SOCIEDAD ANONIMA 'O ' S.P.S.A.</t>
  </si>
  <si>
    <t>SERVICIO DE TOMA DE INVENTARIO FÍSICO GENERAL DE BIENES MUEBLES DEL EJERCICIO 2020 DEL PROYECTO DE INFRAESTRUCTURA DE TRANSPORTES NACIONAL - PROVIAS NACIONAL</t>
  </si>
  <si>
    <t>AS-SM-2-2021-MTC/20</t>
  </si>
  <si>
    <t>20545328730 - AEV SOLUCIONES CONTABLES S.A.C</t>
  </si>
  <si>
    <t>SERVICIO DE INSTALACIÓN A TODO COSTO DE NUEVO SISTEMA ELECTRICO PARA MEJORAMIENTO DE LAS AREAS CONEXAS DE PROVIAS NACIONAL - PISO 01</t>
  </si>
  <si>
    <t>AS-SM-30-2021-MTC/20</t>
  </si>
  <si>
    <t>20601837316 - JC CASTOR CONTRATISTAS GENERALES S.A.</t>
  </si>
  <si>
    <t>SERVICIO DE MANTENIMIENTO PREVENTIVO ANUAL DE LOS EQUIPOS PARA AIRE ACONDICIONADO DE PROVIAS NACIONAL</t>
  </si>
  <si>
    <t>AS-SM-23-2021-MTC/20</t>
  </si>
  <si>
    <t>17334420418 - CRUZ QUIÑONES MARCO ANTONIO</t>
  </si>
  <si>
    <t>SERVICIO DE PASAJES AEREOS NACIONALES</t>
  </si>
  <si>
    <t>Acuerdo Marco</t>
  </si>
  <si>
    <t>STAR UP S.A., 
LATAM AIRLINES PERU S.A.</t>
  </si>
  <si>
    <t>ADQUISICION DE UTILES Y MATERIALES DE OFICINA</t>
  </si>
  <si>
    <t>ADQUISICIÓN DE TONER DE IMPRESORAS PARA SEDE CENTRAL</t>
  </si>
  <si>
    <t>GROUP INFOTECH E.I.R.L.
IMPORTACIONES JUVAS HNOS. S.A.C. 
VISUAL AMERICA DATA E.I.R.L 
J &amp; S SUMINISTROS S.R.L. 
CORPORACION LUZMAR S.A.C. 
A &amp; N SUMINISTROS E.I.R.L.</t>
  </si>
  <si>
    <t>SERVICIOS ESPECIALIZADOS EN MATERIA LEGAL A CARGO DE LA DIRECCIÓN DE OBRAS</t>
  </si>
  <si>
    <t>AS-SM-8-2021-MTC/20</t>
  </si>
  <si>
    <t>CANCELADO</t>
  </si>
  <si>
    <t>SERVICIO GENERAL DE INSTALACIÓN DE PUENTE MODULAR PROVISIONAL UNION MANTARO</t>
  </si>
  <si>
    <t>CP-SM-01-2021-MTC/20</t>
  </si>
  <si>
    <t>CONSORCIO AYACUCHO</t>
  </si>
  <si>
    <t>SERVICIO DE RECUPERACIÓN DE LA TRANSITABILIDAD VEHICULAR EN LA CARRETERA NACIONAL PE- 28B QUINUA-SAN FRANCISCO, TRAMO CHALLHUAMAYO-SAN FRANCISCO. DEL KM 128+200 AL KM 128+900-SECTOR TUTUMBARO</t>
  </si>
  <si>
    <t>293 - Contratación Directa</t>
  </si>
  <si>
    <t>DIRECTA-PROC-1-2021-MTC/20.UZAYA-1</t>
  </si>
  <si>
    <t>20494886708 - JOVAL INGENIEROS E.I.R.L.</t>
  </si>
  <si>
    <t>SERVICIO DE APOYO LEGAL PARA LAS GESTIONES DE LIBERACIÓN Y ADQUISICIÓN DE LAS ÁREAS NECESARIAS PARA LA EJECUCIÓN DE LA OBRA: MEJORAMIENTO DEL CORREDOR VIAL APURÍMAC - CUSCO, TRAMO III: PUENTE ICHURAY - PUENTE SAYHUA.</t>
  </si>
  <si>
    <t>RE 031-2021</t>
  </si>
  <si>
    <t>DAMARIS COLON QUISPE</t>
  </si>
  <si>
    <t>SERVICIO DE CONFORMACIÓN DE 80 EXPEDIENTES CON FINES DE PRIMERA INSCRIPCIÓN DE DOMINIO Y/O TRANSFERENCIA DE PROPIEDAD ESTATAL A FAVOR DE PROVIAS NACIONAL DE PREDIOS AFECTADOS POR EL DERECHO DE VÍA DEL PACRI LONGITUDINAL DE LA SIERRA NORTE, TRAMO II: COCHABAMBA - CUTERVO - SANTO DOMINGO DE LA CAPILLA - CHIPLE, EN SUS FASES I, II Y III</t>
  </si>
  <si>
    <t>RE 041-2021</t>
  </si>
  <si>
    <t>PATRICIA KRUPSKAYA AVENDAÑO SOTO</t>
  </si>
  <si>
    <t>SERVICIO PROFESIONAL DE ANÁLISIS LEGAL PARA LAS GESTIONES DE LIBERACIÓN DE INTERFERENCIAS Y ADQUISICIÓN (TRATO DIRECTO, EXPROPIACIÓN O TRANSFERENCIA INTERESTATAL) DE PREDIOS AFECTADOS POR EL DERECHO DE VÍA PARA LA EJECUCIÓN DELAS OBRAS NUEVAS RED VIAL Nro.6: TRAMO PUENTE PUCUSANA - CERRO AZUL - ICA, DE LA CARRETERA PANAMERICANA SUR.</t>
  </si>
  <si>
    <t>RE 122-2021</t>
  </si>
  <si>
    <t>CARLOS ALBERTO RICALDI CASAS</t>
  </si>
  <si>
    <t>ESTUDIO DEFINITIVO DEL PROYECTO MEJORAMIENTO DE LA CARRETERA RUTA PE-1N T, TRAMO: PAIMAS - AYABACA - EMP. PE-3N (SOCCHABAMBA)</t>
  </si>
  <si>
    <t>CP-SM-45-2020-MTC/20-1</t>
  </si>
  <si>
    <t>CONSORCIO VIAL PAIMAS</t>
  </si>
  <si>
    <t>SERVICIO DE CONTROL DE TRANSITO PARA LA UNIDAD ZONAL UCAYALI</t>
  </si>
  <si>
    <t>AS-SM-2-2021-MTC/20.UZU-1</t>
  </si>
  <si>
    <t>20489509149 - 'E.V.P. CORPORACION GLOBAL FORCE' S.R.L.</t>
  </si>
  <si>
    <t>SERVICIO DE SEGURIDAD Y VIGILANCIA PARA LA UNIDAD ZONAL PUNO</t>
  </si>
  <si>
    <t>CP-SM-3-2021-MTC/20.UZPUN-1</t>
  </si>
  <si>
    <t>ITEM 1, 2 Y 3: 20602545491 - SMARP SEGURIDAD Y VIGILANCIA INTEGRAL SOCIEDAD ANONIMA CERRADA</t>
  </si>
  <si>
    <t>ADQUISICIÓN DE DIESEL B5 S50 PARA LA UNIDAD DE PEAJE PUNTA PERDIDA</t>
  </si>
  <si>
    <t>384 - Subasta Inversa Electrónica</t>
  </si>
  <si>
    <t>26 - Subasta Inversa Electrónica</t>
  </si>
  <si>
    <t>SIE-SIE-2-2021-MTC/20.UZPUN-1</t>
  </si>
  <si>
    <t>10018633634-QUENAYA ARCE JAVIER</t>
  </si>
  <si>
    <t>SERVICIO DE SEGURIDAD Y VIGILANCIA PARA LA UNIDAD DE PEAJE SICUYANI</t>
  </si>
  <si>
    <t>AS-SM-7-2021-MTC/20.UZPUN-1</t>
  </si>
  <si>
    <t>20602545491 - SMARP SEGURIDAD Y VIGILANCIA INTEGRAL SOCIEDAD ANONIMA CERRADA</t>
  </si>
  <si>
    <t>SERVICIO DE GESTION Y CONSERVACION PERIODICA EN LAS AVENIDAS LOS FERROLES, CENTENARIO Y MIGUEL GRAU EN EL AMBITO DEL CONVENIO ESPECIFICO DE COOPERACION INTERINSTITUCIONAL</t>
  </si>
  <si>
    <t>AS-0004-2021-MTC/20</t>
  </si>
  <si>
    <t>consorcio mateo :
20600689020 - ADESERG PERU S.A.C. - ADESERG S.A.C.
20452457726 - E. &amp; G. CONTRATISTAS GENERALES S.R.L.
20452562864 - CONSTRUCTORA J.Q. S.R.L.</t>
  </si>
  <si>
    <t>SERVICIO DE REALIZACION DE PRUEBAS PARA DESCARTE DE LA COVID-19 PARA EL PERSONAL DE LA SEDE CENTRAL DE PROVIAS NACIONAL</t>
  </si>
  <si>
    <t>CP-SM-2-2021-MTC/20-1</t>
  </si>
  <si>
    <t>20602308236 - SANDOVALMEDIC E.I.R.L.</t>
  </si>
  <si>
    <t>SERVICIO DE REALIZACIÓN DE PRUEBAS PARA DESCARTE DE LA COVID-19 PARA PERSONAL DE LA UNIDAD ZONAL AREQUIPA</t>
  </si>
  <si>
    <t>AS-SM-1-2021-MTC/20-UZARE-1</t>
  </si>
  <si>
    <t>20539477600 - SALUD OCUPACIONAL INTEGRAL SAN GABRIEL SOCIEDAD ANONIMA CERRADA</t>
  </si>
  <si>
    <t>SERVICIO DE TOMA DE PRUEBAS MOLECULARES PARA DESCARTE DE COVID 19 EN LA UNIDAD ZONAL HUANUCO</t>
  </si>
  <si>
    <t>AS-SM-10-2021-MTC/20-UZHUU-1</t>
  </si>
  <si>
    <t>20600650875 - MUNDOMEDIC E.I.R.L.</t>
  </si>
  <si>
    <t>SERVICIO DE APLICACIÓN DE PRUEBAS MOLECULARES PARA LA DETECCIÓN DE SARS COV-2 / COVID-19 AL PERSONAL DE LA UNIDAD ZONAL ANCASH DE PROVIAS NACIONAL</t>
  </si>
  <si>
    <t>AS-SM-1-2021-MTC/20-UZANC-1</t>
  </si>
  <si>
    <t>SERVICIO DE REALIZACIÓN DE PRUEBAS PARA DESCARTE DE COVID 19 PARA EL PERSONAL DE LA ZONAL LA LIBERTAD</t>
  </si>
  <si>
    <t>AS-SM-1-2021-MTC/20.UZLL-1</t>
  </si>
  <si>
    <t>20530184081 - CENTRO MEDICO SANTA MARIA DE LOS ANGELES S.R.L.</t>
  </si>
  <si>
    <t>SERVICIO DE APLICACIÓN DE PRUEBAS MOLECULARES PARA LA DETECCION DE SARS COV - 2 / COVID 19 AL PERSONAL DE LA UNIDAD ZONAL CUSCO - APURIMAC</t>
  </si>
  <si>
    <t>AS-SM-1-2021-MTC/20-UZCUS-1</t>
  </si>
  <si>
    <t>20330025213 - SUIZA LAB S.A.C.</t>
  </si>
  <si>
    <t>SERVICIO PROFESIONAL DE ANÁLISIS TÉCNICO PARA LAS GESTIONES DE LA ADQUISICIÓN Y EXPROPIACIÓN DE INMUEBLES AFECTADOS POR EL DERECHO DE VÍA DE LA OBRA: MEJORAMIENTO DE LA RED VIAL DEPARTAMENTAL MOQUEGUA - OMATE - AREQUIPA</t>
  </si>
  <si>
    <t>RE 042-2021</t>
  </si>
  <si>
    <t>ROMMEL OMAR CARBAJAL MUÑOZ</t>
  </si>
  <si>
    <t>SERVICIO DE SUPERVISIÓN, SEGUIMIENTO Y MONITOREO EN CAMPO, PARA LA ADQUISICIÓN DE LOS INMUEBLES AFECTADOS POR EL DERECHO DE VÍA, PARA LA EJECUCIÓN DE LA OBRA: REHABILITACIÓN Y MEJORAMIENTO DE LA CARRETERA EMP. PE -1NJ (DV. HUANCABAMBA) - BUENOS AIRES - SALITRAL - CANCHAQUE - EMP. PE -3N HUANCABAMBA, TRAMO: KM 71+600-HUANCABAMBA</t>
  </si>
  <si>
    <t>RE 040-2021</t>
  </si>
  <si>
    <t>GRUPO TOPLASER SRL</t>
  </si>
  <si>
    <t>SERVICIO DE ACTUALIZACIÓN DE 02 EXPEDIENTES TÉCNICOS PARA LA REUBICACIÓN DE 175 PREDIOS AFECTADOS POR EL DERECHO DE VÍA DEL EVITAMIENTO HUARMEY DE LA RED VIAL Nro. 4</t>
  </si>
  <si>
    <t>RE 038-2021</t>
  </si>
  <si>
    <t>SACYR CONSTRUCTORA SAC</t>
  </si>
  <si>
    <t>ADQUISICIÓN DE PETROLEO DIESEL B5 S50 PARA LA UNIDAD ZONAL HUANUCO</t>
  </si>
  <si>
    <t>SIE-SIE-1-2021-MTC/20-UZHUU-1</t>
  </si>
  <si>
    <t>ITEM 1 Y 2: 10226724490 - BRAVO ALONZO KARINA MITZA
ITEM 3 Y 4: 20404553292 - SERVICENTRO AVILA E.I.R.L.</t>
  </si>
  <si>
    <t>25/06/2021
25/06/2021
28/06/2021
05/7/2021</t>
  </si>
  <si>
    <t>SERVICIO DE MANO DE OBRA PARA EL MANTENIMIENTO RUTINARIO A CARGO DE LA UNIDAD ZONAL HUANUCO</t>
  </si>
  <si>
    <t>CP-SM-1-2021-MTC/20-UZHUU-1
AS-SM-13-2021-MTC/20-UZHUU-1</t>
  </si>
  <si>
    <t xml:space="preserve">
ITEM 2 Y 4: 20606085746 - FAYBRU INGENIEROS EMPRESA INDIVIDUAL DE RESPONSABILIDAD LIMITADA
ITEM 3: 20542448351 - EMPRESA H &amp; V MARAÑON E.I.R.L.
ITEM 5: 20489689295 - MARSOL CONTRATISTAS GENERALES SOCIEDAD ANONIMA CERRADA
ITEM 1: 20542448351 - EMPRESA H &amp; V MARAÑON E.I.R.L.</t>
  </si>
  <si>
    <t>27/07/2021
26/7/2021
27/07/2021
30/07/2021
13/10/2021</t>
  </si>
  <si>
    <t>CP-SM-2-2021-MTC/20-UZHUU-1</t>
  </si>
  <si>
    <t>20542448351 - EMPRESA H &amp; V MARAÑON E.I.R.L.
CONSORCIO PACHITEA :
20608141708 - EMPRESA CIVAM INGENIEROS SOCIEDAD ANONIMA CERRADA
20542448351 - EMPRESA H &amp; V MARAÑON E.I.R.L.
20600599888 - CONSTRUCTORA E INVERSIONES G &amp; H S.A.C.</t>
  </si>
  <si>
    <t>22/12/2021
22/12/2021
30/12/2021</t>
  </si>
  <si>
    <t>SERVICIO DE MANTENIMIENTO RUTINARIO PARA EL TRAMO PUENTE TINGO CHICO - LLATA - ANTAMINA</t>
  </si>
  <si>
    <t>CP-SM-3-2021-MTC/20-UZHUU-1</t>
  </si>
  <si>
    <t>20600602722 - CONSULTORES Y EJECUTORES POLARIS S.A.C.</t>
  </si>
  <si>
    <t>SERVICIO DE OPERADORES DE MAQUINARIA Y PERSONAL DE APOYO DE CAMPO PARA EL TRAMO SAN RAFAEL ALCAS POZUZO</t>
  </si>
  <si>
    <t>AS-SM-4-2021-MTC/20-UZHUU-1</t>
  </si>
  <si>
    <t>20605447920 - CR SEGURITY S.R.L.</t>
  </si>
  <si>
    <t>SERVICIO DE SEGURIDAD Y VIGILANCIA PARA LA UNIDAD ZONAL HUANUCO</t>
  </si>
  <si>
    <t>AS-SM-9-2021-MTC/20-UZHUU-1</t>
  </si>
  <si>
    <t>20542570581 - ALVI SECURITY SOCIEDAD COMERCIAL DE RESPONSABILIDAD LIMITADA</t>
  </si>
  <si>
    <t>SERVICIO DE OPERADORES DE MAQUINARIA Y PERSONAL DE APOYO DE CAMPO PARA EL TRAMO: UCHUCCHACUA YANAHUANCA AMBO</t>
  </si>
  <si>
    <t>AS-SM-5-2021-MTC/20-UZHUU-1</t>
  </si>
  <si>
    <t>SERVICIO DE OPERADORES DE MAQUINARIA Y PERSONAL DE APOYO PARA EL TRAMO: CHAGLLA TOMAYRICA MATIAS PUNTA SHOTOJ</t>
  </si>
  <si>
    <t>AS-SM-7-2021-MTC/20-UZHUU-1</t>
  </si>
  <si>
    <t>SERVICIO DE OPERADORES DE MAQUINARIA Y PERSONAL DE APOYO PARA EL TRAMO: PIRUSH CONTADERA CHAPACARA TINGO CHICO</t>
  </si>
  <si>
    <t>AS-SM-6-2021-MTC/20-UZHUU-1</t>
  </si>
  <si>
    <t>24/06/2021
25/06/2021</t>
  </si>
  <si>
    <t>SERVICIO DE OPERADOR DE TRACTOR ORUGA PARA LOS TRABAJOS DE MANTENIMIENTO RUTINARIO: DEL TRAMO MONOPAMPA - ABRA ALEGRIA - MOLLEJÓN</t>
  </si>
  <si>
    <t>AS-SM-8-2021-MTC/20-UZHUU-1</t>
  </si>
  <si>
    <t>SERVICIO DE MONITOREO, CONTROL Y SEGUIMIENTO PARA EL MANTENIMIENTO RUTINARIO DEL TRAMO: PIRUSH CONTADERA CHAPACARA TINGO CHICO</t>
  </si>
  <si>
    <t>AS-SM-1-2021-MTC/20-UZHUU-1</t>
  </si>
  <si>
    <t>10718204891 - PINCHI REYNAGA WERNER LUCIN MARCELINO</t>
  </si>
  <si>
    <t>SERVICIO DE ASISTENCIA TECNICA PARA EL MANTENIMIENTO RUTINARIO DEL TRAMO: PIRUSH - CONTADERA - CHAPACARA - TINGO CHICO</t>
  </si>
  <si>
    <t>AS-SM-2-2021-MTC/20-UZHUU-1</t>
  </si>
  <si>
    <t>10487530854 - BASTIDAS SALAZAR KAREN VANESSA</t>
  </si>
  <si>
    <t>SERVICIO DE ALQUILER DE CAMIONETA PARA EL MANTENIMIENTO RUTINARIO DEL TRAMO: PIRUSH - CONTADERA - CHAPACARA - TINGO CHICO</t>
  </si>
  <si>
    <t xml:space="preserve">AS-SM-3-2021-MTC/20-UZHUU-1
</t>
  </si>
  <si>
    <t>20573181558 - MINERIA Y CONSTRUCCION GJELSA SOCIEDAD ANONIMA CERRADA</t>
  </si>
  <si>
    <t>SERVICIO DE ALQUILER DE CAMIONETA PARA LA UNIDAD ZONAL HUANUCO</t>
  </si>
  <si>
    <t>AS-SM-17-2021-MTC/20-UZHUU-1</t>
  </si>
  <si>
    <t>20600778189 - ZP CONSTRUCTORA Y CONSULTORIA SOCIEDAD ANONIMA CERRADA</t>
  </si>
  <si>
    <t>SERVICIO DE ALQUILER DE MAQUINARIA PARA EL TRAMO:PUENTE RANCHO PANAO CHAGLLA MONOPAMPA</t>
  </si>
  <si>
    <t>AS-SM-16-2021-MTC/20-UZHUU-1</t>
  </si>
  <si>
    <t>20601732671-SERVICIOS &amp; COMERCIO BRAVO EMPRESA INDIVIDUAL DE RESPONSABILIDAD LIMITADA</t>
  </si>
  <si>
    <t>SERVICIO DE PRUEBAS MOLECULARES PARA EL PERSONAL TECNICO DE CAMPO DE LA UNIDAD ZONAL PUNO</t>
  </si>
  <si>
    <t>AS-SM-1-2021-MTC/20.UZPUN-1</t>
  </si>
  <si>
    <t>20602006710 - LABORATORIOS BIOPROYECT SOCIEDAD ANONIMA CERRADA</t>
  </si>
  <si>
    <t>SERVICIO DE SEGURIDAD Y VIGILANCIA PRIVADA PARA LA UNIDAD ZONAL HUANUCO</t>
  </si>
  <si>
    <t>AS-SM-14-2021-MTC/20-UZHUU-1</t>
  </si>
  <si>
    <t>ITEM 1 Y 2: 20542570581-ALVI SECURITY SOCIEDAD COMERCIAL DE RESPONSABILIDAD LIMITADA</t>
  </si>
  <si>
    <t>SERVICIO DE SEGURIDAD Y VIGILANCIA PARA LA UNIDAD ZONAL ANCASH</t>
  </si>
  <si>
    <t>CP-SM-1-2021-MTC/20-UZANC-1</t>
  </si>
  <si>
    <t>SERVICIO DE APLICACIÓN DE PRUEBAS MOLECULARES PARA LA DETECCIÓN DE SARS COV-2 / COVID-19 AL PERSONAL DE LA UNIDAD ZONAL XIII - HUANCAVELICA DE PROVIAS NACIONAL</t>
  </si>
  <si>
    <t>AS-SM-1-2021-MTC/20.UZHVCA-1</t>
  </si>
  <si>
    <t>20486863626 - HEALTH AND SAFETY OCCUPATIONAL S.A.C.</t>
  </si>
  <si>
    <t>SERVICIO GENERAL DE LANZAMIENTO Y MONTAJE DE LA ESTRUCTURA METÁLICA DEL PUENTE PARACAS EN LA REGIÓN HUANCAVELICA</t>
  </si>
  <si>
    <t>CP-SM-9-2021-MTC/20-1</t>
  </si>
  <si>
    <t>CONSORCIO JIREH</t>
  </si>
  <si>
    <t>SERVICIO GENERAL DE INSTALACIÓN DE PUENTES MODULARES EN LA REGIÓN AYACUCHO PAQUETE 06</t>
  </si>
  <si>
    <t>CP-SM-7-2021-MTC/20-1</t>
  </si>
  <si>
    <t>CONSORCIO CODURSA - IBERNOVAS</t>
  </si>
  <si>
    <t>SERVICIO GENERAL DE INSTALACIÓN DE PUENTES MODULARES EN LA REGIÓN AREQUIPA PAQUETE 01</t>
  </si>
  <si>
    <t>CP-SM-12-2021-MTC/20-1</t>
  </si>
  <si>
    <t>Servicio de demolición y eliminación de material excedente de 22 viviendas afectadas por el proyecto IIRSA Centro, Tramo 2: Puente Ricardo Palma-La Oroya - Huancayo y La Oroya - Dv Cerro de Pasco</t>
  </si>
  <si>
    <t>RE 048-2021</t>
  </si>
  <si>
    <t>CONSTRUCTORA COPAO SAC</t>
  </si>
  <si>
    <t>Servicio de demolición, limpieza y eliminación de obstáculos del sector I, correspondientes a 32 predios ubicados dentro de la franja del derecho de vía del Intercambio Vial Salaverry - Red Vial 4.</t>
  </si>
  <si>
    <t>RE 047-2021</t>
  </si>
  <si>
    <t>CONSORCIO SALAVERRY (CONSTRUCTORA COPAO SAC / JHONNY CLEMENTE CRUZ )</t>
  </si>
  <si>
    <t>Servicio de Complementación de monitoreo arqueológico para la Rehabilitación y Mejoramiento de la Carretera Pallasca Mollepata- Mollebamba- Santiago de Chuco- Emp. Ruta 10, tramo Santiago de Chuco- Mollepata</t>
  </si>
  <si>
    <t>RE 049-2021</t>
  </si>
  <si>
    <t>REGINA SALOME ABRAHAM FERNANDEZ</t>
  </si>
  <si>
    <t>Servicio de supervisor responsable de tasaciones de inmuebles afectados por el Derecho de Vía de la Obra:Corredor Vial Apurímac - Cusco, Tramo III: Puente Ichuray - Puente Sayhua, Distrito de Challhuahuacho,Cotabambas, Apurímac</t>
  </si>
  <si>
    <t>RE 078-2021</t>
  </si>
  <si>
    <t>JOSE SORDOMEZ HUILLCAMISA</t>
  </si>
  <si>
    <t>Servicio para la adquisición de las áreas necesarias para la ejecución de la Obra: Mejoramiento del Corredor Vial Apurímac -Cusco. Tramo III: Puente Ichuray - Puente Sayhua (Grupo 01), Fases III y IV.</t>
  </si>
  <si>
    <t>RE 046-2021</t>
  </si>
  <si>
    <t>SERVICIO PROFESIONAL PARA EL CONTROL Y MONITOREO DE LA SALUD DEL PERSONAL DE LA SEDE CENTRAL DE PROVIAS NACIONAL</t>
  </si>
  <si>
    <t>AS-SM-5-2021-MTC/20-1
AS-SM-5-2021-MTC/20-2</t>
  </si>
  <si>
    <t>20602179886 - JOSHU MASTER SOCIEDAD ANÓNIMA CERRADA - JOSHU MASTER S.A.C.</t>
  </si>
  <si>
    <t>SERVICIO DE TELEFONIA MOVIL E INTERNET PARA PROVIAS NACIONAL</t>
  </si>
  <si>
    <t>CP-SM-6-2021-MTC/20-1</t>
  </si>
  <si>
    <t>SERVICIO GENERAL DE INSTALACIÓN DE PUENTES MODULARES EN LA REGIÓN JUNIN PAQUETE 03</t>
  </si>
  <si>
    <t>CP-SM-10-2021-MTC/20-1</t>
  </si>
  <si>
    <t>CONSORCIO TALUMANYA :</t>
  </si>
  <si>
    <t>SERVICIO DE ATENCIÓN DE CONSULTAS PARA LA LIBERACIÓN, ADQUISICIÓN Y/O EXPROPIACIÓN DE PREDIOS AFECTADOS POR EL DERECHO DE VÍA DE LA OBRA VÍA EVITAMIENTO DE OLLACHEA</t>
  </si>
  <si>
    <t>RE 077-2021</t>
  </si>
  <si>
    <t>VLADIMIR CHUTARA NEIRA</t>
  </si>
  <si>
    <t>SERVICIO PROFESIONAL DE SUPERVISIÓN Y MONITOREO EN CAMPO DE LAS INTERFERENCIAS DE REDES DE SERVICIO PÚBLICOS PARA EL TRAMO TRUJILLO - CHICLAYO - SULLANA DE LA AUTOPISTA DEL SOL (TRUJILLO - CHICLAYO - PIURA - SULLANA), EN EL MARCO DEL DL 1192 Y SUS MODIFICATORIAS</t>
  </si>
  <si>
    <t>RE 063-2021</t>
  </si>
  <si>
    <t>LUIS ARMANDO CHAVEZ BUSTAMANTE</t>
  </si>
  <si>
    <t>SERVICIO PARA LA ADQUISICIÓN DE 105 INMUEBLES AFECTADOS POR EL DERECHO DE VÍA DE LA OBRA: TRAMO VIAL ÓVALO CHANCAY / DESVÍO VARIANTE PASAMAYO - HUARAL - ACOS, ENTRE LAS PROGRESIVAS KM 00+000 AL KM 53+761, FASES: I, II Y III</t>
  </si>
  <si>
    <t>RE 081-2021</t>
  </si>
  <si>
    <t>VICTOR ERNESTO ALZA VASQUEZ</t>
  </si>
  <si>
    <t>SERVICIO DE PRIMERA INSCRIPCIÓN DE DOMINIO Y/O TRANSFERENCIA DE PROPIEDAD ESTATAL DE 171 PREDIOS AFECTADOS POR EL DERECHO DE VÍA DEL PROYECTO VIAL: DV QUILCA - DV. AREQUIPA (REPARTICIÓN) -DV. MATARANIDV. MOQUEGUA, DV ILO- TACNA- LA CONCORDIA A FAVOR DE PROVIAS NACIONAL A FAVOR DE PROVIAS NACIONAL</t>
  </si>
  <si>
    <t>RE 061-2021</t>
  </si>
  <si>
    <t>CHRISTOPHER ANDRE GARCES VALDIVIA</t>
  </si>
  <si>
    <t>SERVICIO DE ELABORACIÓN DE 02 EXPEDIENTES TÉCNICOS PARA LA REPOSICIÓN DE REDES DE AGUA Y ALCANTARILLADO QUE INTERFIEREN CON LA CONSTRUCCIÓN DEL EVITAMIENTO HUARMEY Y CASMA LA RED VIAL Nro. 4</t>
  </si>
  <si>
    <t>RE 058-2021</t>
  </si>
  <si>
    <t>CONSORCIO D&amp;M CONSULTORIA Y CONSTRUCCIONES SAC / CONSTRUCTORA E INVERSIONES EL TAN SAC</t>
  </si>
  <si>
    <t>SERVICIO DE IMPLEMENTACIÓN DE MONITOREO ARQUEOLÓGICO PARA EL MEJORAMIENTO DE LA CARRETERA SANTA MARÍA-SANTA TERESA-PUENTE HIDROELÉCTRICA MACHU PICCHU EN EL MARCO DEL DECRETO LEGISLATIVO Nro. 1192</t>
  </si>
  <si>
    <t>RE 117-2021</t>
  </si>
  <si>
    <t>INKA LLAQTA SAC</t>
  </si>
  <si>
    <t>SERVICIO DE DEMOLICIÓN Y ELIMINACIÓN DE MATERIAL EXCEDENTE DE 111 VIVIENDAS AFECTADOS POR LA OBRA: REHABILITACIÓN Y MEJORAMIENTO DE LA CARRETERA PALLASCA - MOLLEPATA - MOLLEBAMBA - SANTIAGO DE CHUCO - EMP. RUTA 10, TRAMO: SANTIAGO DE CHUCO - CACHICADAN - MOLLEPATA</t>
  </si>
  <si>
    <t>RE 057-2021</t>
  </si>
  <si>
    <t>ROGGER VIDAL PAJUELO MORALES</t>
  </si>
  <si>
    <t>SERVICIO DE GESTIÓN DE CONTINGENCIAS Y MONITOREO DE LOS PROCESOS DE ADQUISICIÓN, EXPROPIACIÓN Y LIBERACIÓN DE PREDIOS AFECTADOS POR LA EJECUCIÓN DE LA OBRA: REHABILITACIÓN Y MEJORAMIENTO DE LA CARRETERA PE3N LONGITUDINAL DE LA SIERRA NORTE, TRAMO 2, SUBTRAMO 2: COCHABAMBA - CUTERVO</t>
  </si>
  <si>
    <t>RE 067-2021</t>
  </si>
  <si>
    <t>FERNANDO LORENZO SANCHEZ MUÑOZ</t>
  </si>
  <si>
    <t>SERVICIO DE DEMOLICIÓN, ELIMINACIÓN DE MATERIAL EXCEDENTE DE 32 PREDIOS AFECTADOS POR LA OBRA: MEJORAMIENTO DE LA CARRETERA MOQUEGUA - OMATE - AREQUIPA, TRAMO II, KM. 113+120 AL KM. 153+345</t>
  </si>
  <si>
    <t>RE 060-2021</t>
  </si>
  <si>
    <t>CONSORCIO OMATE V (PROGRESA INGENIEROS SAC / EFRAIN RAUL CAIRAMPOMA CONTRERAS)</t>
  </si>
  <si>
    <t>SERVICIO DE IMPLEMENTACIÓN DE MONITOREO ARQUEOLÓGICO PARA EL MEJORAMIENTO DE LA CARRETERA HUÁNUCO - CONOCOCHA - SECTOR: HUANUCO- LA UNIÓN- HUALLANCA TRAMO 3: KM 102+419 - KM 150+421, EN EL MARCO DE LO DISPUESTO EN EL TUO DEL DECRETO LEGISLATIVO Nro. 1192</t>
  </si>
  <si>
    <t>RE 072-2021</t>
  </si>
  <si>
    <t>KARLA HAMELLIN CRUZADO URBINA</t>
  </si>
  <si>
    <t>SERVICIO DE INSCRIPCIÓN REGISTRAL DE PREDIOS ADQUIRIDOS EN EL PROYECTO VIAL MEJORAMIENTO DE LA CARRETERA SATIPO - MAZAMARI - DV. PANGOA - PUERTO OCOPA, REGIÓN JUNÍN A FAVOR DE PROVIAS NACIONAL, EN EL MARCO DEL TEXTO ÚNICO ORDENADO DEL DECRETO LEGISLATIVO Nro. 1192, EN SUS FASES I, II Y III</t>
  </si>
  <si>
    <t>RE 068-2021</t>
  </si>
  <si>
    <t>SERVICIO LEGAL ESPECIALIZADO PARA LAS GESTIONES EN LA LIBERACIÓN Y ADQUISICIÓN DE PREDIOS (TRATO DIRECTO O EXPROPIACIÓN O TRANSFERENCIA INTERESTATAL) PARA LA EJECUCIÓN DE LA OBRA: REEMPLAZO DE 13 PUENTES EN EL CORREDOR VIAL NACIONAL RUTA PE-1N: SULLANA -AGUAS VERDES KM. 219+600 Y PIURA -SECHURA - BAYOBAR KM. 0+000-KM.18+000 EN EL MARCO DE LO DISPUESTO EN EL TUO DEL DECRETO LEGISLATIVO Nro. 1192</t>
  </si>
  <si>
    <t>RE 062-2021</t>
  </si>
  <si>
    <t>EDWIN FRANCISCO PACA PALAO</t>
  </si>
  <si>
    <t>SERVICIO DE SUPERVISOR RESPONSABLE DE SESENTA (60) TASACIONES DE INMUEBLES AFECTADOS POR EL DERECHO DE VÍA DE LA OBRA: PACRI - MEJORAMIENTO DE LA CARRETERA HUÁNUCO - CONOCOCHA - LA UNIÓN - HUALLANCA, TRAMO I.</t>
  </si>
  <si>
    <t>RE 086-2021</t>
  </si>
  <si>
    <t>VERONICA GABRIELA CORREA ZARATE</t>
  </si>
  <si>
    <t>SERVICIO DE AUXILIAR DE OFICINA PACRI DE LA OBRA: MEJORAMIENTO DE LA CARRETERA SAN MARCOS - CAJABAMBA - SAUSACOCHA, TRAMO: SAN MARCOS - CAJABAMBA</t>
  </si>
  <si>
    <t>RE 153-2021</t>
  </si>
  <si>
    <t>FANY MARILYN ROJAS RODRIGUEZ</t>
  </si>
  <si>
    <t>SERVICIO DE TRÁMITE DOCUMENTARIO Y ADMINISTRATIVO EN CAMPO PARA LA OBRA: REHABILITACIÓN Y MEJORAMIENTO DE LA CARRETERA PALLASCA - MOLLEPATA- MOLLEBAMBA -SANTIAGO DE CHUCO - EMP. RUTA 10, TRAMO: SANTIAGO DE CHUCO - CACHICADAN - MOLLEPATA</t>
  </si>
  <si>
    <t>RE 189-2021</t>
  </si>
  <si>
    <t>ROSA HERMELINDA RUIZ JACOBO</t>
  </si>
  <si>
    <t>SERVICIO PARA ELABORACIÓN DE TRESCIENTOS DIECISIETE (317) TASACIONES DE LOS INMUEBLES AFECTADOS POR EL DERECHO DE VÍA DE LA OBRA: CORREDOR VIAL APURÍMAC - CUSCO, TRAMO: PUENTE ICHURAY - PUENTE SAYHUA.</t>
  </si>
  <si>
    <t>RE 059-2021</t>
  </si>
  <si>
    <t>NELLY NELLA LAZO CHAVEZ</t>
  </si>
  <si>
    <t>SERVICIO DE APOYO TÉCNICO PARA LA ADQUISICIÓN DE LAS ÁREAS NECESARIAS PARA LA EJECUCIÓN DE LA OBRA MEJORAMIENTO DEL CORREDOR VIAL APURÍMAC - CUSCO, TRAMO VI: VELILLE - ESPINAR.</t>
  </si>
  <si>
    <t>RE 065-2021</t>
  </si>
  <si>
    <t>BRODHEIK ILLICH VILLAORDUÑA ANGEL</t>
  </si>
  <si>
    <t>SERVICIO PARA LA ADQUISICIÓN DE CUARENTA Y CINCO (45) INMUEBLES AFECTADOS POR EL PROYECTO PACRI RED VIAL Nro. 4: TRAMO PATIVILCA - SANTA - TRUJILLO Y PUERTO SALAVERRY - EMPALME PN1N, TRAMO: EVITAMIENTO CHIMBOTE, FASE III</t>
  </si>
  <si>
    <t>RE 070-2021</t>
  </si>
  <si>
    <t>MILTHON RAUL IRRIGOIN ALVARADO</t>
  </si>
  <si>
    <t>SERVICIO DE DEMOLICIÓN, LIMPIEZA Y ELIMINACIÓN Y REPOSICIÓN DE OBSTÁCULOS DEL SECTOR FÉLIX DE CÁRDENAS, CORRESPONDIENTE A 15 PREDIOS UBICADOS DENTRO DE LA FRANJA DEL DERECHO DE VÍA DE LAS OBRAS COMPLEMENTARIAS GRUPO 2 DE LA RED VIAL 5.</t>
  </si>
  <si>
    <t>RE 100-2021</t>
  </si>
  <si>
    <t>SERVICIO DE INSCRIPCIÓN REGISTRAL Y/O PRIMERA DE DOMINIO Y/O TRANSFERENCIA DE PROPIEDAD ESTATAL DE PREDIOS ADQUIRIDOS EN EL PROYECTO: TRAMO EVITAMIENTO TARAPOTO DE LA OBRA ADICIONAL VÍA EVITAMIENTO DEL EJE MULTIMODAL DEL AMAZONAS NORTE - IIRSA NORTE A FAVOR DE PROVIAS NACIONAL</t>
  </si>
  <si>
    <t>RE 073-2021</t>
  </si>
  <si>
    <t>OLGA ESCOBAR ZAMUDIO</t>
  </si>
  <si>
    <t>SERVICIO ESPECIALIZADO LEGAL PARA LAS GESTIONES DE ADQUISICIÓN, EXPROPIACIÓN Y LIBERACIÓN DE INMUEBLES AFECTADOS, POR LA EJECUCIÓN DE LA OBRA: PROYECTO VIAL AUTOPISTA DEL SOL (TRUJILLO - CHICLAYO - PIURA - SULLANA), ÁMBITO DEL TRAMO CONTINUO PAIJAN - PACASMAYO TC04, KM. 630+870 - KM. 668+388 Y EVITAMIENTO PACASMAYO EV05, KM. 668+388 AL KM 680+676, EN EL MARCO DE LO DISPUESTO POR EL T.U.O DEL DECRETO LEGISLATIVO Nro. 1192</t>
  </si>
  <si>
    <t>RE 071-2021</t>
  </si>
  <si>
    <t>ROBLEDO TEODOSIO RAMOS VERGARA</t>
  </si>
  <si>
    <t>SERVICIO DE DEMOLICIÓN, LIMPIEZA Y ELIMINACIÓN DE OBSTÁCULOS DEL SECTOR II, CORRESPONDIENTES A 31 PREDIOS UBICADOS DENTRO DE LA FRANJA DEL DERECHO DE VÍA DEL INTERCAMBIO VIAL SALAVERRY - RED VIAL 4</t>
  </si>
  <si>
    <t>RE 101-2021</t>
  </si>
  <si>
    <t>SERVICIO DE ANÁLISIS LEGAL PARA LAS GESTIONES DE ADQUISICIÓN, EXPROPIACIÓN Y LIBERACIÓN DE INMUEBLES AFECTADOS POR LA CONSTRUCCIÓN DE LAS OBRAS COMPLEMENTARIAS GRUPO 2 DEL PROYECTO PACRI RED VIAL Nro. 5: TRAMO ANCÓN-HUACHO-PATIVILCA, DE LA CARRETERA PANAMERICANA NORTE</t>
  </si>
  <si>
    <t>RE 098-2021</t>
  </si>
  <si>
    <t>JESLYN NORALUZ ZARZOSA CHANGA</t>
  </si>
  <si>
    <t>SERVICIO PARA ELABORACIÓN DE TASACIONES DE LOS INMUEBLES AFECTADOS POR EL DERECHO DE VÍA DE LA OBRA: CORREDOR VIAL APURÍMAC - CUSCO, TRAMO V: COLQUEMARCA - VELILLE, DISTRITO DE VELILLE, CHUMBIVILCAS, CUSCO.</t>
  </si>
  <si>
    <t>RE 069-2021</t>
  </si>
  <si>
    <t>RAUL ARCENIO BELZUSARRE HUAMAN</t>
  </si>
  <si>
    <t>SERVICIO DE INSCRIPCIÓN REGISTRAL DE 74 PREDIOS ADQUIRIDOS EN LA EJECUCIÓN DE LA OBRA: MEJORAMIENTO DE LA CARRETERA CHUQUICARA - PUENTE QUIROZ - TAUCA - CABANA - HUANDOVAL - PALLASCA, TRAMO: TAUCA - PALLASCA, EN SUS FASES: I, II Y III.</t>
  </si>
  <si>
    <t>RE 080-2021</t>
  </si>
  <si>
    <t>ARTURO JIMMY CENTENO SAIRITUPA</t>
  </si>
  <si>
    <t>SERVICIO DE INSCRIPCIÓN REGISTRAL DE 92 PREDIOS ADQUIRIDOS EN EL PROYECTO VIAL AUTOPISTA DEL SOL A FAVOR DE PROVIAS NACIONAL, EN EL MARCO DE LA SEGUNDA DISPOSICIÓN COMPLEMENTARIA FINAL DEL TEXTO ÚNICO ORDENADO DEL DECRETO LEGISLATIVO Nro. 1192 MODIFICADO POR EL DECRETO DE URGENCIA Nro. 003-2020, EN SUS FASES: I, II Y III</t>
  </si>
  <si>
    <t>RE 083-2021</t>
  </si>
  <si>
    <t>HEINZ PAUL JESUS PAUCARPURA</t>
  </si>
  <si>
    <t>SERVICIO DE CONFORMACIÓN DE EXPEDIENTES CON FINES DE PRIMERA INSCRIPCIÓN DE DOMINIO Y/O TRANSFERENCIA DE PROPIEDAD ESTATAL A FAVOR DE PROVIAS NACIONAL DE PREDIOS AFECTADOS POR LA OBRA: REHABILITACIÓN Y MEJORAMIENTO DE LA CARRETERA EMP.PE-1NJ (DV. HUANCABAMBA) - BUENOS AIRES - SALITRAL - CANCHAQUE - EMP. PE-3N HUANCABAMBA, TRAMO 71+600-HUANCABAMBA, EN SUS FASES I, II Y III</t>
  </si>
  <si>
    <t>RE 130-2021</t>
  </si>
  <si>
    <t>CONSORCIO CANCHAQUE 2 (GEO CONSULTING INGENIERIOS SAC / ORLANDO BRYAN DIAZ OLAYA)</t>
  </si>
  <si>
    <t>SERVICIO DE ASISTENCIA LEGAL PARA LAS GESTIONES EN LA LIBERACIÓN Y ADQUISICIÓN DE PREDIOS (TRATO DIRECTO O EXPROPIACIÓN O TRANSFERENCIA INTERESTATAL) PARA LA EJECUCIÓN DE LA OBRA VIAL: CORREDOR VIAL INTEROCEÁNICO SUR, PERÚ - BRASIL (URCOS - INAMBARI), TRAMO 2 DEL IIRSA SUR.</t>
  </si>
  <si>
    <t>RE 085-2021</t>
  </si>
  <si>
    <t>JORGE LUIS ASCENCIOS DAVILA</t>
  </si>
  <si>
    <t>SERVICIO DE DEFENSA LEGAL PARA FUNCIONARIA DE PROVIAS NACIONAL, SEGÚN RESOLUCIÓN DIRECTORAL Nro. 0221-2021-MTC/20</t>
  </si>
  <si>
    <t>CD-03-2021-MTC/20</t>
  </si>
  <si>
    <t>20513744791-VILLEGAS ABOGADOS SOCIEDAD ANOMINA CERRADA</t>
  </si>
  <si>
    <t>SERVICIO DE DEFENSA LEGAL PARA FUNCIONARIA DE PROVIAS NACIONAL, SEGÚN RESOLUCIÓN DIRECTORAL Nro. 0149-2021-MTC/20</t>
  </si>
  <si>
    <t>CD-02-2021-MTC/20</t>
  </si>
  <si>
    <t>SERVICIO DE DEFENSA LEGAL PARA EL FUNCIONARIO DE PROVIAS NACIONAL, SEGÚN RESOLUCIÓN DIRECTORAL Nro. 0270-2021-MTC/20</t>
  </si>
  <si>
    <t>CD-01-2021-MTC/20</t>
  </si>
  <si>
    <t>ADQUISICION DE EMULSION ASFALTICA CATIONICA DE ROTURA LENTA CSS 1h PARA EL MANTENIMIENTO RUTINARIO DE LA CARRETERA JULIACA - PUTINA - ORIENTAL - SANDIA - SAN IGNACIO - PUNTA DE CARRETERA Y DV. PUTINA - MOHO - CONIMA - MILILAYA FRONTERA CON BOLIVIA Y DV. MILILAYA - TILALI - FRONTERA CON BOLIVIA</t>
  </si>
  <si>
    <t>SIE-SIE-1-2021-MTC/20.UZPUN-1</t>
  </si>
  <si>
    <t>20604202842 - AGREGADOS CONSTRUCCIONES Y ASFALTOS DANTON S.R.L.</t>
  </si>
  <si>
    <t>SERVICIO DE MANTENIMIENTO RUTINARIO DE LA CARRETERA JULIACA - PUTINA - ORIENTAL - SANDIA - SAN IGNACIO - PUNTA DE CARRETERA Y DV. PUTINA - MOHO - CONIMA - MILILAYA FRONTERA CON BOLIVIA Y DV. MILILAYA - TILALI - FRONTERA CON BOLIVIA</t>
  </si>
  <si>
    <t>CP-SM-1-2021-MTC/20.UZPUN-1
Segunda Convocatoria: AS-SM-8-2021-MTC/20.UZPUN-1</t>
  </si>
  <si>
    <t>ITEM 1, 2 Y 7: 20448226361 - YOSAPI S.R.L.
ITEM 8: 20448742882 - MULTISERVICIOS J. Y M. PERUANDES SOCIEDAD COMERCIAL DE RESPONSABILIDAD LIMITADA</t>
  </si>
  <si>
    <t>SERVICIO DE ALQUILER DE CAMIONETA PARA EL MANTENIMIENTO RUTINARIO DE LA CARRETERA JULIACA - PUTINA - ORIENTAL - SANDIA - SAN IGNACIO - PUNTA DE CARRETERA Y DV. PUTINA - MOHO - CONIMA - MILILAYA FRONTERA CON BOLIVIA Y DV. MILILAYA - TILALI - FRONTERA CON BOLIVIA</t>
  </si>
  <si>
    <t>AS-SM-2-2021-MTC/20.UZPUN-1</t>
  </si>
  <si>
    <t>20448159401 - CONSTRUCCIÓN Y MINERÍA RAMOS CONTRATISTAS GENERALES EMPRESA INDIVIDUAL DE RESPONSABILIDAD LIMITADA</t>
  </si>
  <si>
    <t>SERVICIO DE SEGUIMIENTO, MONITOREO Y CONTROL PARA EL MANTENIMIENTO RUTINARIO DE LA CARRETERA JULIACA - PUTINA - ORIENTAL - SANDIA - SAN IGNACIO - PUNTA DE CARRETERA Y DV. PUTINA - MOHO - CONIMA - MILILAYA FRONTERA CON BOLIVIA Y DV. MILILAYA - TILALI - FRONTERA CON BOLIVIA</t>
  </si>
  <si>
    <t>AS-SM-3-2021-MTC/20.UZPUN-1</t>
  </si>
  <si>
    <t>20447840171 - ARIES AB&amp;G INGENIEROS CONTRATISTAS EIRL</t>
  </si>
  <si>
    <t>SERVICIO DE TRASLADO DEL PERSONAL DE LA UNIDAD DE PEAJE PACRA AL BANCO DE LA NACION</t>
  </si>
  <si>
    <t>AS-SM-1-2021-MTC/20-UZICA-1</t>
  </si>
  <si>
    <t>SERVICIO PARA LA ADQUISICIÓN DE SETENTA (70) INMUEBLES AFECTADOS LA EJECUCIÓN DE LA OBRA: REHABILITACIÓN Y MEJORAMIENTO DE LA CARRETERA EMP.PE-1NJ (DV. HUANCABAMBA)- BUENOS AIRES- SALITRAL- CANCHAQUE - EMP. PE -3N HUANCABAMBA, TRAMO KM 71+600- HUANCABAMBA, FASE III</t>
  </si>
  <si>
    <t>RE 082-2021</t>
  </si>
  <si>
    <t>GRUPO CONSULTOR INTEGRAL DEL NORTE SAC</t>
  </si>
  <si>
    <t>SERVICIO DE ELABORACIÓN DE 160 INFORMES TÉCNICOS DE TASACIÓN DE LOS AFECTADOS POR EL DERECHO DE VÍA DEL PACRI LONGITUDINAL DE LA SIERRA NORTE, TRAMO: SANTO DOMINGO DE LA CAPILLA</t>
  </si>
  <si>
    <t>RE 135-2021</t>
  </si>
  <si>
    <t>SERVICIO DE GESTIÓN Y SUPERVISIÓN EN CAMPO PARA GESTIONES DE ADQUISICIÓN (TRATO DIRECTO, EXPROPIACIÓN O TRANSFERENCIA INTERESTATAL) DE PREDIOS DE AFECTADOS DE LOS DISTRITOS DE OCORURO, ESPINAR Y PICHIGUA DE LA OBRA: REHABILITACIÓN Y MEJORAMIENTO DE LA CARRETERA PATAHUASI -YAURI -SICUANI. TRAMO: NEGROMAYO - YAURI - SAN GENARO</t>
  </si>
  <si>
    <t>RE 145-2021</t>
  </si>
  <si>
    <t>SERVICIO LEGAL ESPECIALIZADO PARA LAS GESTIONES EN LA LIBERACIÓN Y ADQUISICIÓN DE PREDIOS (TRATO DIRECTO O EXPROPIACIÓN O TRANSFERENCIA INTERESTATAL) AFECTADOS POR LA EJECUCIÓN DE LA OBRA: RED VIAL Nro. 6 TRAMO PUENTE PUCUSANA - CERRO AZUL - ICA, DE LA CARRETERA PANAMERICANA SUR</t>
  </si>
  <si>
    <t>RE 148-2021</t>
  </si>
  <si>
    <t>MONICA KARINA COTRINA MELGAR</t>
  </si>
  <si>
    <t>SERVICIO DE APOYO ADMINISTRATIVO EN CAMPO PARA EL PROYECTO DE MEJORAMIENTO DE LA CARRETERA CHUQUICARA - PUENTE - QUIROZ - TAUCA - CABANA - HUANDOVAL- PALLASCA, TRAMO: TAUCA - PALLASCA.</t>
  </si>
  <si>
    <t>RE 064-2021</t>
  </si>
  <si>
    <t>SANDRA ALEJANDRINA CANCHIS FABIAN</t>
  </si>
  <si>
    <t>SERVICIO PARA LA ADQUISICIÓN DE 100 INMUEBLES AFECTADOS POR EL DERECHO DE VÍA DE LA OBRA: TRAMO VIAL ÓVALO CHANCAY / DESVÍO VARIANTE PASAMAYO - HUARAL - ACOS, ENTRE LAS PROGRESIVAS KM 00+000 AL KM 53+761, EN SU FASE III.</t>
  </si>
  <si>
    <t>RE 074-2021</t>
  </si>
  <si>
    <t>SUPERVISIÓN DE LA OBRA: CONSTRUCCIÓN DE LA VÍA DE EVITAMIENTO DE LA CIUDAD DE JULIACA</t>
  </si>
  <si>
    <t>CP-SM-11-2021-MTC/20-1</t>
  </si>
  <si>
    <t>CONSORCIO SUPERVISOR HYC-MAB : 
20513943998 - H Y C INGENIEROS CONSULTORES SOCIEDAD ANONIMA CERRADA - H Y C CONSULTORES S.A.C. 
20605125540 - MAB INGENIERIA DE VALOR S.A. SUCURSAL DEL PERU</t>
  </si>
  <si>
    <t>ELABORACIÓN DEL EXPEDIENTE TÉCNICO PARA LA CONSTRUCCIÓN DE VARIANTE EN EL SECTOR TUTUMBARO Y REPARACIÓN DE NUEVOS SECTORES INESTABLES DE LA CARRETERA: QUINUA – SAN FRANCISCO, TRAMO 2.</t>
  </si>
  <si>
    <t>CP-SM-14-2021-MTC/20-1</t>
  </si>
  <si>
    <t>CONSORCIO VIAL TUMTUMBARO</t>
  </si>
  <si>
    <t>ESTUDIO DEFINITIVO DEL PROYECTO CREACIÓN DE LA VÍA DE EVITAMIENTO DE TUMBES</t>
  </si>
  <si>
    <t>CP-SM-25-2021-MTC/20-1</t>
  </si>
  <si>
    <t>CONSORCIO VIAL TUMBES</t>
  </si>
  <si>
    <t>SERVICIO DE MANTENIMIENTO RUTINARIO PARA EL TRAMO PALPA (EMP P1S) - LLAUTA – HUANCASANCOS - EMP. PE 32A (CHALCO)</t>
  </si>
  <si>
    <t>AS-SM-3-2021-MTC/20-UZICA-1</t>
  </si>
  <si>
    <t xml:space="preserve">20603486995 - EMPRESA DE SERVICIOS MULTIPLES J&amp;L ZARATE S.A.C.
20607989011 - KILLAYTNI SERVIS E.I.R.L.
CONSORCIO VIABILIDAD FORTALEZA : 
20574600325 - SINAI CONSTRUCCIONES E.I.R.L. 
20605927239 - MGM CONSTRUCCIONES Y CONTRATISTAS E.I.R.L.
</t>
  </si>
  <si>
    <t>15/02/2022
05/02/2022
10/02/2022</t>
  </si>
  <si>
    <t>SERVICIO DE MANTENIMIENTO RUTINARIO DE CARRETERAS, TRAMO: VIZCACHANE - PUENTE CALLALLI - NEGROMAYO.</t>
  </si>
  <si>
    <t>CP-SM-1-2021-MTC/20-UZARE-1</t>
  </si>
  <si>
    <t>20454203969 - SERVICIO VIAL MANTENIMIENTO DE CARRETERAS SOCIEDAD ANONIMA CERRADA</t>
  </si>
  <si>
    <t>ADQUISICIÓN DE PETROLEO DIESEL B5 S50 PARA LA UNIDAD ZONAL AREQUIPA</t>
  </si>
  <si>
    <t>SIE-SIE-1-2021-MTC/20-UZARE-1</t>
  </si>
  <si>
    <t>20452778875 - PETROLEOS EL SOL E.I.R.L.
20498140620 - OSROS S.A.C.
20370508659 - GRIFO J.H.P. E.I.R.LTDA.</t>
  </si>
  <si>
    <t>21/07/2021
22/07/2021
27/07/2021</t>
  </si>
  <si>
    <t>SERVICIO DE DEFENSA LEGAL PARA SERVIDOR DE PROVIAS NACIONAL, SEGÚN RESOLUCIÓN JEFATURAL Nro. 006-2021-MTC/20.5</t>
  </si>
  <si>
    <t>CD-05-2021-MTC/20</t>
  </si>
  <si>
    <t>10449691836 - GONZALES LACA CARLOS MIGUEL</t>
  </si>
  <si>
    <t>SERVICIO DE DEFENSA LEGAL PARA SERVIDOR DE PROVIAS NACIONAL, SEGÚN RESOLUCIÓN JEFATURAL Nro. 005-2021-MTC/20.5</t>
  </si>
  <si>
    <t>CD-04-2021-MTC/20</t>
  </si>
  <si>
    <t>ADQUISICIÓN CINTAS BACKUP</t>
  </si>
  <si>
    <t>AS-SM-12-2021-MTC/20-1</t>
  </si>
  <si>
    <t>20605603883 - GENESIS SOLUTIONS TECHNOLOGIES S.A.C.</t>
  </si>
  <si>
    <t>ADQUISICIÓN DE COMPUTADORAS PARA SEDE CENTRAL</t>
  </si>
  <si>
    <t>Acuerdo MArco</t>
  </si>
  <si>
    <t>SERVICOMPUTO S.A.C.</t>
  </si>
  <si>
    <t>ADQUISICION DE SOLUCION DE BACKUP</t>
  </si>
  <si>
    <t>AS-SM-21-2021-MTC/20</t>
  </si>
  <si>
    <t>20101064515 - J EVANS Y ASOCIADOS SAC</t>
  </si>
  <si>
    <t>ADQUISICIÓN DE CERTIFICADOR DE CABLES DE RED</t>
  </si>
  <si>
    <t>AS-SM-20-2021-MTC/20</t>
  </si>
  <si>
    <t>20601770114 - CLOUDATEL SOLUTIONS S.A.C.</t>
  </si>
  <si>
    <t>ADQUISICIÓN NAS - AMPLIACION FILE SERVER PARA USUARIOS</t>
  </si>
  <si>
    <t>AS-SM-16-2021-MTC/20</t>
  </si>
  <si>
    <t>SERVICIO DE EXTENSIÓN DE GARANTÍA Y SOPORTE PARA EQUIPOS DE COMUNICACIONES DE RED</t>
  </si>
  <si>
    <t>AS-SM-34-2021-MTC/20-1</t>
  </si>
  <si>
    <t>SERVICIO DE ALQUILER DE INMUEBLE PARA LA UNIDAD ZONAL XIV AYACUCHO</t>
  </si>
  <si>
    <t>AS-SM-2-2021-MTC/20.UZAYA-1</t>
  </si>
  <si>
    <t>10413942514 - RIVEROS AGÜERO MARIBEL</t>
  </si>
  <si>
    <t>SERVICIO DE SEGURIDAD Y VIGILANCIA PARA LA UNIDAD ZONAL XIV AYACUCHO</t>
  </si>
  <si>
    <t>AS-SM-1-2021-MTC/20.UZAYA-1</t>
  </si>
  <si>
    <t>20574616086 - EMPRESA DE SEGURIDAD Y VIGILANCIA PRIVADA CALAGUA SEGURITY S.R.L.
20601372852 - GRUPO MUFALAAC S.A.C.
high security :
20602094236 - VICAT SECURITY S.A.C.
20494824931 - ORGANIZADOS EN SEGURIDAD MACRO S.A.C.</t>
  </si>
  <si>
    <t>SERVICIO DE MONITOREO, CONTROL Y SEGUIMIENTO PARA EL CONTRATO DE SERVICIOS Nro. 057-2019-MTC/20.2: SERVICIO DE GESTIÓN Y CONSERVACIÓN POR NIVELES DE SERVICIO DEL CORREDOR VIAL: DV. CERRO DE PASCO-HUÁNUCO-TINGO MARÍA-EMP. PE-.5N (PUENTE PUMAHUASI) (PE-3N Y PE-18A)</t>
  </si>
  <si>
    <t>AS-SM-12-2021-MTC/20-UZHUU-1</t>
  </si>
  <si>
    <t>10441695221 - ROMAN LUQUILLAS KAREN ESTEFANI</t>
  </si>
  <si>
    <t>SERVICIO DE ASISTENCIA TECNICA PARA EL CONTRATO DE SERVICIOS Nro. 057-2019-MTC/20.2: SERVICIO DE GESTIÓN Y CONSERVACIÓN POR NIVELES DE SERVICIO DEL CORREDOR VIAL: DV. CERRO DE PASCO-HUÁNUCO-TINGO MARÍA-EMP. PE-.5N (PUENTE PUMAHUASI) (PE-3N Y PE-18A)</t>
  </si>
  <si>
    <t>AS-SM-11-2021-MTC/20-UZHUU-1</t>
  </si>
  <si>
    <t>10705650565 - MUNDACA TELLO FERNANDO BRAYAN</t>
  </si>
  <si>
    <t>ADQUISICIÓN DE DIESEL B5 S50 PARA EL MANTENIMIENTO RUTINARIO DE LAS CARRETERAS A CARGO DE LA UNIDAD ZONAL IV CAJAMARCA.</t>
  </si>
  <si>
    <t>SIE-SIE-1-2021-MTC/20.UZCAJ-1</t>
  </si>
  <si>
    <t>20605970819 - ESTACION DE SERVICIOS A &amp; CH S.A.C.
20600949421 - AXON PETROL S.A.C.</t>
  </si>
  <si>
    <t>26/07/2021
02/08/2021</t>
  </si>
  <si>
    <t>ADQUISICIÓN DE MATERIAL GRANULAR PARA AFIRMADO A-2 PARA EL MANTENIMIENTO RUTINARIO DE LA CARRETERA: EMP. PE-3N (DV. YANACANCHILLA ALTA) - YANACANCHILLA ALTA - LLAUCAN - DV. ARASCORGUE - EMP. PE-3N (BAMBAMARCA), RUTA PE-3NB</t>
  </si>
  <si>
    <t>SIE-SIE-2-2021-MTC/20.UZCAJ-1</t>
  </si>
  <si>
    <t>20491624303 - RRW SERVICIOS GENERALES E.I.R.L</t>
  </si>
  <si>
    <t>SERVICIO DE MANO DE OBRA PARA EL MANTENIMIENTO RUTINARIO DE LAS CARRETERAS DE LA UNIDAD ZONAL CAJAMARCA</t>
  </si>
  <si>
    <t>AS-SM-1-2021-MTC/20.UZCAJ-1</t>
  </si>
  <si>
    <t>CONSORCIO PERU NORTE :
20601937469 - HOPE INGENIERIA E.I.R.L.
20600725310 - GS PROJECT E.I.R.L.
CONSORCIO REMMIR :
20491649632 - SERVICIOS MULTIPLES CATHERINE S.R.L.
20607171620 - ND INGENIEROS Y CONSTRUCCION S.A.C.</t>
  </si>
  <si>
    <t>02/08/2021
02/08/2021
03/08/2021
02/08/2021</t>
  </si>
  <si>
    <t>SERVICIO DE SEGURIDAD Y VIGILANCIA PARA LAS UNIDADES DE PEAJE DE LA UNIDAD ZONAL LAMBAYEQUE</t>
  </si>
  <si>
    <t>AS-SM-1-2021-MTC/20.UZLAM-1</t>
  </si>
  <si>
    <t>20103358761 - MULTISERVICIOS INTEGRALES RESGUARDO Y ALARMAS S.A.</t>
  </si>
  <si>
    <t>ADQUISICIÓN DE UNIFORMES INSTITUCIONALES (INVIERNO Y VERANO)</t>
  </si>
  <si>
    <t>AS-SM-9-2021-MTC/20
AS-SM-9-2021-MTC/20-2
AS-SM-9-2021-MTC/20-3</t>
  </si>
  <si>
    <t>169,083.62
90,968.00</t>
  </si>
  <si>
    <t>20100306337-INDUSTRIAL GORAK S A
20600495152 - DI FRANZO CORPORATION SOCIEDAD ANONIMA CERRADA - DI FRANZO CORPORATION S.A.C.</t>
  </si>
  <si>
    <t>21/7/2021
04/10/2021</t>
  </si>
  <si>
    <t>SERVICIO DE ATENCIÓN DE CONSULTAS PARA LA LIBERACIÓN, ADQUISICIÓN Y/O EXPROPIACIÓN DE PREDIOS AFECTADOS POR EL DERECHO DE VÍA DE LA OBRA: CONSTRUCCIÓN DE LA AUTOPISTA PUNO-JULIACA DEL TRAMO 5: MATARANI- AREQUIPA-JULIACA-AZANGARO/ILO-MOQUEGUA-PUNO-JULIACA</t>
  </si>
  <si>
    <t>RE 090-2021</t>
  </si>
  <si>
    <t>VLADIMIR CHURATA NEIRA</t>
  </si>
  <si>
    <t>SERVICIO DE INSCRIPCIÓN REGISTRAL Y/O PRIMERA DE DOMINIO Y/O TRANSFERENCIA DE PROPIEDAD ESTATAL DE 88 PREDIOS ADQUIRIDOS EN EL PROYECTO: SEGUNDA CALZADA DE LA AUTOPISTA PUNO JULIACA DEL TRAMO 5: MATARANI -AREQUIPA-JULIACA-AZANGARO/ILO-MOQUEGUA-PUNO-JULIACA DEL PROYECTO CORREDOR VIAL INTEROCEÁNICO DEL SUR, PERÚ-BRASIL A FAVOR DE PROVIAS NACIONAL</t>
  </si>
  <si>
    <t>RE 095-2021</t>
  </si>
  <si>
    <t>SERVICIO DE ATENCIÓN DE CONSULTAS Y RECLAMOS, RECEPCIÓN DE DOCUMENTOS Y ACTUALIZACIÓN DE INFORMACIÓN EN LA OFICINA DE PUERTO BERMÚDEZ DE LA CARRETERA PUERTO BERMÚDEZ - SAN ALEJANDRO. TRAMO: PUERTO BERMÚDEZ - CIUDAD CONSTITUCIÓN</t>
  </si>
  <si>
    <t>RE 087-2021</t>
  </si>
  <si>
    <t>MANUELA ELIZABETH HUACCHA MAGERHUA</t>
  </si>
  <si>
    <t>SERVICIO PARA LA ADQUISICIÓN DE CINCUENTA Y CINCO (55) INMUEBLES AFECTADOS LA EJECUCIÓN DE LA OBRA: REHABILITACIÓN Y MEJORAMIENTO DE LA CARRETERA PUERTO BERMUDEZ - SAN ALEJANDRO, TRAMO CIUDAD CONSTITUCION - PUERTO SUNGARO, FASE III</t>
  </si>
  <si>
    <t>RE 089-2021</t>
  </si>
  <si>
    <t>SERVICIO DE ASISTENCIA LEGAL EN CAMPO PARA APOYO EN LAS GESTIONES DE LIBERACIÓN DE INTERFERENCIAS Y ADQUISICIÓN DE PREDIOS PARA LA EJECUCIÓN DE LA OBRA: MEJORAMIENTO DE LA CARRETERA TR. CHECCA - MAZOCRUZ</t>
  </si>
  <si>
    <t>RE 099-2021</t>
  </si>
  <si>
    <t>ROSELL NILVER MAMANI HANCCO</t>
  </si>
  <si>
    <t>SERVICIO PARA LA ADQUISICIÓN DE 50 INMUEBLES AFECTADOS POR LA CONSTRUCCIÓN, CONSERVACIÓN Y EXPLOTACIÓN DEL TRAMO Nro. 3 DEL CORREDOR VIAL INTEROCEÁNICO SUR, PERÚ - BRASIL (PTE. INAMBARI - PTE. IÑAPARI), FASE III.</t>
  </si>
  <si>
    <t>RE 106-2021</t>
  </si>
  <si>
    <t>HUGO HERNANA VILLON MEJIA</t>
  </si>
  <si>
    <t>SERVICIO DE ELABORACION DE EXPEDIENTE TÉCNICO PARA LA REPOSICIÓN DE REDES DE AGUA Y ALCANTARILLADO QUE INTERFIEREN CON LA CONSTRUCCION DEL EVITAMIENTO VIRÚ LA RED VIAL Nro. 4.</t>
  </si>
  <si>
    <t>RE 102-2021</t>
  </si>
  <si>
    <t>CONSORCIO VIRU (CONSTRUCTORA E INVERSIONES EL TAN SAC / D&amp;M CONSULTORIA Y CONSTRUCCIONES SAC)</t>
  </si>
  <si>
    <t>SERVICIO DE GESTIÓN Y SUPERVISIÓN EN CAMPO PARA LA ADQUISICIÓN DE LAS ÁREAS CORRESPONDIENTES AL DERECHO DE VÍA DE LA OBRA: CONSTRUCCIÓN DE LA VÍA DE EVITAMIENTO DE LA CIUDAD DE ABANCAY, REGIÓN APURÍMAC, EN EL MARCO DEL T.U.O. DEL DECRETO LEGISLATIVO Nro. 1192</t>
  </si>
  <si>
    <t>RE 088-2021</t>
  </si>
  <si>
    <t>CONSORCIO ORDER TERRITORY (LUIS ENRIQUE GUTIERREZ BERROCAL / ALFREDO AGÜERO MENDEZ)</t>
  </si>
  <si>
    <t>SERVICIO DE SUPERVISOR RESPONSABLE DE TASACIONES DE INMUEBLES AFECTADOS POR EL DERECHO DE VÍA DE LA OBRA: MEJORAMIENTO DEL CORREDOR VIAL APURÍMAC - CUSCO. TRAMO V: DV. COLQUEMARCA - VELILLE, EN EL MARCO DEL DECRETO DE URGENCIA Nro. 026-2019 Y SU MODIFICATORIA</t>
  </si>
  <si>
    <t>RE 111-2021</t>
  </si>
  <si>
    <t>SERVICIO PARA IDENTIFICACIÓN Y ADQUISICIÓN DE LAS ÁREAS NECESARIAS PARA LA EJECUCIÓN DE LA OBRA: MEJORAMIENTO DEL CORREDOR VIAL APURÍMAC - CUSCO, TRAMO: EMP. PE-3SF (PROGRESO) - DV. MATARA - DV. PAMPUTA - EMP.PE-3SF (DV. QUEHUIRA).</t>
  </si>
  <si>
    <t>RE 103-2021</t>
  </si>
  <si>
    <t>CONSORCIO APURIMAC (RICHARD JAVIER LLARO ESPINOZA / CHRISTOPHER ANDRE GARCES VALDIVIA)</t>
  </si>
  <si>
    <t>SERVICIO DE GESTIÓN Y SEGUIMIENTO EN CAMPO PARA LIBERACIÓN Y ADQUISICIÓN DE LAS ÁREAS CORRESPONDIENTES A LA OBRA: PACRI: OYÓN- AMBO, TRAMO I: OYÓN - DESVÍO CERRO DE PASCO.</t>
  </si>
  <si>
    <t>RE 112-2021</t>
  </si>
  <si>
    <t>ROGER RODOLFO CASTAÑEDA CUBA</t>
  </si>
  <si>
    <t>SERVICIO INSCRIPCIÓN REGISTRAL DE 95 PREDIOS AFECTADOS POR EL DERECHO DE VÍA DE LA CARRETERA LONGITUDINAL DE LA SIERRA NORTE, TRAMO II: COCHABAMBA - CUTERVO - SANTO DOMINGO DE LA CAPILLA- CHIPLE, SUBTRAMO 1 CHIPLE-CUTERVO Y SUBTRAMO 2 CUTERVO-COCHABAMBA A FAVOR DE PROVIAS NACIONAL</t>
  </si>
  <si>
    <t>RE 097-2021</t>
  </si>
  <si>
    <t>SERVICIO DE LIMPIEZA, ACARREO Y ELIMINACIÓN DE VIVIENDAS DE MATERIAL ADOBE Y CONCRETO DEL SECTOR MOLINOPATA AFECTADAS POR EL DERECHO DE VÍA DE LA OBRA: CONSTRUCCIÓN DE LA VÍA DE EVITAMIENTO DE LA CIUDAD DE ABANCAY, REGIÓN APURÍMAC (KM 0+240 AL KM 3+987)</t>
  </si>
  <si>
    <t>RE 091-2021</t>
  </si>
  <si>
    <t>SERVICIO DE INSCRIPCIÓN REGISTRAL DE PREDIOS ADQUIRIDOS POR LA EJECUCIÓN DE LA OBRA: REHABILITACIÓN Y MEJORAMIENTO DE LA CARRETERA LUNAHUANÁ - DV. YAUYOS - CHUPACA: TRAMO: RONCHA - CHUPACA A FAVOR DE PROVIAS NACIONAL, EN SUS FASES I, II Y III</t>
  </si>
  <si>
    <t>RE 096-2021</t>
  </si>
  <si>
    <t>SERVICIO DE PRIMERA INSCRIPCIÓN DE DOMINIO Y/O TRANSFERENCIA DE PROPIEDAD ESTATAL DE 475 PREDIOS AFECTADOS POR EL DERECHO DE VÍA DEL PROYECTO VIAL: CORREDOR VIAL APURIMAC - CUSCO, TRAMO III: PROGRESIVA KM 94+741 AL 106+974 A FAVOR DE PROVIAS NACIONAL</t>
  </si>
  <si>
    <t>RE 107-2021</t>
  </si>
  <si>
    <t>CONSORCIO CORREDOR VIAL APURIMAC – CUSCO TRAMO III (PASTOR FROILAN CARHUATOCTO GUERRERO / NATALI ELIZABETH NAZARIO MARTINO)</t>
  </si>
  <si>
    <t>SERVICIO DE COMPLEMENTACIÓN DE MONITOREO ARQUEOLÓGICO PARA EL MEJORAMIENTO DE LA CARRETERA OYÓN - AMBO TRAMO 2: DESVÍO CERRO DE PASCO - DESVÍO CHACAYÁN EN EL MARCO DE LO DISPUESTO EN EL TEXTO ÚNICO ORDENADO DEL DECRETO LEGISLATIVO Nro. 1192.</t>
  </si>
  <si>
    <t>RE 110-2021</t>
  </si>
  <si>
    <t>NILLS RAMIRO SULCA HUARCAYA</t>
  </si>
  <si>
    <t>SERVICIO DE INSCRIPCIÓN REGISTRAL Y/O PRIMERA INSCRIPCIÓN DE DOMINIO Y/O TRANSFERENCIA DE PROPIEDAD ESTATAL A FAVOR DE PROVIAS NACIONAL DE 248 PREDIOS AFECTADOS POR LA OBRA: MEJORAMIENTO DE LA CARRETERA CHUQUICARA - PUENTE QUIROZ - TAUCA - CABANA - HUANDOVAL - PALLASCA, TRAMO: TAUCA - PALLASCA</t>
  </si>
  <si>
    <t>RE 108-2021</t>
  </si>
  <si>
    <t>PROINSAT TITULACION SAC</t>
  </si>
  <si>
    <t>SERVICIO DE ASISTENCIA TÉCNICA EN CAMPO PARA LAS GESTIONES EN LA LIBERACIÓN DE INTERFERENCIAS Y ADQUISICIÓN (TRATO DIRECTO, EXPROPIACIÓN O TRANSFERENCIA INTERESTATAL) DE PREDIOS AFECTADOS POR EL DERECHO DE VÍA DE LA OBRA: REHABILITACIÓN Y MEJORAMIENTO DE LA CARRETERA PALLASCA - MOLLEPATA - MOLLEBAMBA - SANTIAGO DE CHUCO - EMP. RUTA 10, KILOMETRO 00+000 AL 75+983, TRAMO: SANTIAGO DE CHUCO - CACHICADAN - MOLLEPATA</t>
  </si>
  <si>
    <t>RE 113-2021</t>
  </si>
  <si>
    <t>SILVANA FIORELLA AGUIRRE AGUILAR</t>
  </si>
  <si>
    <t>SERVICIO DE REPLANTEO TOPOGRÁFICO Y COLOCACIÓN DE HITOS DE CONCRETO PARA LA EJECUCIÓN DE LA OBRA: MEJORAMIENTO DEL CORREDOR VIAL APURÍMAC - CUSCO, TRAMO: EMP. PE-3SF (PROGRESO) - DV. MATARA - DV. PAMPUTA - EMP. PE-3SF (DV. QUEHUIRA)</t>
  </si>
  <si>
    <t>RE 092-2021</t>
  </si>
  <si>
    <t>SERVICIO DE INSCRIPCIÓN REGISTRAL Y/O PRIMERA INSCRIPCIÓN DE DOMINIO Y/O TRANSFERENCIA DE PROPIEDAD ESTATAL A FAVOR DE PROVIAS NACIONAL DE 176 PREDIOS AFECTADOS POR LA OBRA: REHABILITACIÓN Y MEJORAMIENTO DE LA CARRETERA EMP.PE-1NJ (DV. HUANCABAMBA) -BUENOS AIRES - SALITRAL - CANCHAQUE - EMP. PE-3N HUANCABAMBA, TRAMO 71+600-HUANCABAMBA</t>
  </si>
  <si>
    <t>RE 109-2021</t>
  </si>
  <si>
    <t>CONSORCIO CANCHAQUE (GEO CONSULTING INGENIEROS SAC / ORLANDO BRYAN DIAZ OLAYA)</t>
  </si>
  <si>
    <t>SERVICIO DE IMPLEMENTACIÓN DE MONITOREO ARQUEOLÓGICO PARA LA REHABILITACIÓN Y MEJORAMIENTO DE LA CARRETERA PALLASCA- MOLLEPATA- MOLLEBAMBA - SANTIAGO DE CHUCO- EMP. RUTA 10, TRAMO: MOLLEPATA - PALLASCA, EN EL MARCO DE LO DISPUESTO EN EL DECRETO LEGISLATIVO Nro. 1192 Y SU MODIFICATORIA.</t>
  </si>
  <si>
    <t>RE 176-2021</t>
  </si>
  <si>
    <t>ROCIO CORAS CONTRERAS</t>
  </si>
  <si>
    <t>SERVICIO DE SUPERVISIÓN, SEGUIMIENTO Y MONITOREO EN CAMPO, PARA LA ADQUISICIÓN DE LOS INMUEBLES AFECTADOS POR EL DERECHO DE VÍA, PARA LA EJECUCIÓN DE LA OBRA, MEJORAMIENTO DEL CORREDOR VIAL APURÍMAC - CUSCO, TRAMO: EMP. PE-3SF (PROGRESO) - DV. MATARA - DV. PAMPUTA - EMP. PE-3SF (DV. QUEHUIRA)</t>
  </si>
  <si>
    <t>RE 105-2021</t>
  </si>
  <si>
    <t>ESPRO PERU CONSULTORES SAC</t>
  </si>
  <si>
    <t>ESTUDIO DEFINITIVO DEL PROYECTO INTEGRACIÓN VIAL TACNA - LA PAZ, TRAMO: TACNA - COLLPA (FRONTERA CON BOLIVIA), SUB TRAMO: KM 94+000 - KM 144+262.38 (DV. TRIPARTITO)</t>
  </si>
  <si>
    <t>CP-SM-24-2021-MTC/20-1</t>
  </si>
  <si>
    <t>99000024381-CHINA RAILWAY ERYUAN ENGINEERING GROUP CO. LTD.</t>
  </si>
  <si>
    <t>CONTRATACION DE UN ESTUDIO JURIDICO PARA EL ASESORAMIENTO EN PROCESO ARBITRAL INICIADO POR EL CONSORCIO VIAL DEL SUR (PROCESO ARBITRAL 2691-63-20)</t>
  </si>
  <si>
    <t>CP-SM-22-2021-MTC/20-1
AS-SM-33-2021-MTC/20-1</t>
  </si>
  <si>
    <t>CONSORCIO YATACO ARIAS ABOGADOS :
10407437719 - YATACO ARIAS JOSE DOMINGO
20601079110 - INVERSIONES Y &amp; G OUTSOURCING SOCIEDAD ANONIMA CERRADA - Y &amp; G OUTSOURCING S.A.C.</t>
  </si>
  <si>
    <t>SERVICIO DE GESTIÓN, MEJORAMIENTO Y CONSERVACIÓN VIAL POR NIVELES DE SERVICIO DEL CORREDOR VIAL: EMP. PE- 3N LAGUNA SAUSACOCHA) - PTE. PALLAR - CHAGUAL - TAYABAMBA - PUENTE HUACRACHUCO Y LOS RAMALES PUENTE PALLAR - CALEMAR Y TAYABAMBA - QUICHES -EMP. PE-12A (DV. SIHUAS</t>
  </si>
  <si>
    <t>CP-SM-26-2021-MTC/20-1</t>
  </si>
  <si>
    <t>SERVICIO DE ALQUILER DE MONTACARGA PARA ALMACEN SERPENTIN DE PASAMAYO</t>
  </si>
  <si>
    <t>AS-SM-10-2021-MTC/20
AS-SM-10-2021-MTC/20-2</t>
  </si>
  <si>
    <t>CONSORCIO NACIONAL: 20607076538 - CASANI GROUP S.A.C. Y 20504494081 - CONSTRUCTORA HINOSTROZA SAC</t>
  </si>
  <si>
    <t>SERVICIO DE DESARROLLO E IMPLEMENTACION DEL MODULO DE PACRI</t>
  </si>
  <si>
    <t>AS-SM-27-2021-MTC/20</t>
  </si>
  <si>
    <t>20557496557 - INCAMAPS S.A.C.</t>
  </si>
  <si>
    <t>SERVICIO DE MANTENIMIENTO Y MEJORAS DE LA PLATAFORMA SIGVIAL</t>
  </si>
  <si>
    <t>AS-SM-26-2021-MTC/20</t>
  </si>
  <si>
    <t>SERVICIO DE IMPLEMENTACION DE PLATAFORMA DE GESTION DOCUMENTAL</t>
  </si>
  <si>
    <t>AS-SM-22-2021-MTC/20</t>
  </si>
  <si>
    <t>20601538904 - SOFTWARE INNOVACION Y SISTEMAS SOCIEDAD ANONIMA CERRADA - SOFISIS S.A.C.</t>
  </si>
  <si>
    <t>SERVICIO ESPECIALIZADO EN HIDROLOGIA E HIDRAULICA PARA EL AREA DE GESTION DE CALIDAD DE LA DIRECCION DE CONTROL Y CALIDAD</t>
  </si>
  <si>
    <t>AS-SM-15-2021-MTC/20</t>
  </si>
  <si>
    <t>10083357156 - LEANDRO SILVA VICTOR DONATO</t>
  </si>
  <si>
    <t>SERVICIO ESPECIALIZADO EN MEDIO AMBIENTE PARA EL AREA DE GESTION DE CALIDAD DE LA DIRECCION DE CONTROL Y CALIDAD</t>
  </si>
  <si>
    <t>AS-SM-31-2021-MTC/20</t>
  </si>
  <si>
    <t>SERVICIO ESPECIALIZADO EN SEGURIDAD Y SALUD EN EL TRABAJO PARA EL AREA DE GESTION DE CALIDAD DE LA DIRECCION DE CONTROL Y CALIDAD</t>
  </si>
  <si>
    <t>AS-SM-29-2021-MTC/20</t>
  </si>
  <si>
    <t>SERVICIO DE MANTENIMIENTO RUTINARIO DEL TRAMO: AYACUCHO KM 0+000 - EMP. PE 3S KM 78+000.</t>
  </si>
  <si>
    <t>AS-SM-5-2021-MTC/20-UZICA-1</t>
  </si>
  <si>
    <t>10441630617 - DIAZ ALMANZA EMERSON GODOFREDO</t>
  </si>
  <si>
    <t>ADQUISICIÓN DE EMULSIÓN ASFÁLTICA DE ROTURA LENTA CSS-1HP PARA EL TRAMO: AYACUCHO - TAMBILLO -EMP PE -3S (OCROS), RUTA PE-3SL</t>
  </si>
  <si>
    <t>AS-SM-6-2021-MTC/20-UZICA-1</t>
  </si>
  <si>
    <t>20602822983 - INVERSIONES Y MULTISERVICIOS H &amp; L S.A.C.</t>
  </si>
  <si>
    <t>SERVICIO DE ALQUILER DE CAMIONETA (A TODO COSTO) PARA EL TRAMO: AYACUCHO -TAMBILLO -EMP PE -3S (OCROS), RUTA PE-3SL</t>
  </si>
  <si>
    <t>AS-SM-4-2021-MTC/20-UZICA-1</t>
  </si>
  <si>
    <t>SERVICIO DE MANTENIMIENTO RUTINARIO EN EL TRAMO HUAMACHUCO SAUSACOCHA (A TODO COSTO, INCLUYE MANO DE OBRA, MATERIALES, EQUIPOS Y HERRAMIENTAS).</t>
  </si>
  <si>
    <t xml:space="preserve">
AS-SM-6-2021-MTC/20.UZLL-1</t>
  </si>
  <si>
    <t>20606489341 - SERVICIOS MULTIPLES, CONSTRUCTORA Y CONSULTORIA DE OBRAS AJE SOCIEDAD ANONIMA CERRADA</t>
  </si>
  <si>
    <t>SERVICIO MANTENIMIENTO RUTINARIO DEL TRAMO: SANTA - CHUQUICARA - PTE. HUAROCHIRI, RUTA PE-12/3N - PIM 2021.</t>
  </si>
  <si>
    <t>AS-SM-2-2021-MTC/20.UZLL-1</t>
  </si>
  <si>
    <t>20482825398 - CONSTRUCTORA BELLA AURORA S.A.C.</t>
  </si>
  <si>
    <t>SERVICIO DE MANTENIMIENTO RUTINARIO EN EL TRAMO CHICAMA DV. ASCOPE-SAUSAL-CASCAS (A TODO COSTO, INCLUYE MANO DE OBRA, MATERIALES, EQUIPOS Y HERRAMIENTAS)</t>
  </si>
  <si>
    <t>AS-SM-5-2021-MTC/20.UZLL-1</t>
  </si>
  <si>
    <t>10707852238 - HUAMANI APAZA CARMEN ROSA</t>
  </si>
  <si>
    <t>SERVICIO DE SEGURIDAD Y VIGILANCIA PARTICULAR PARA LA UNIDAD ZONAL ICA</t>
  </si>
  <si>
    <t>AS-SM-2-2020-MTC/20-UZICA-2</t>
  </si>
  <si>
    <t>ITEM 1 Y 2: 20410194768 - REAL SERVICE S.A.C.
ITEM 3: 20564091813 - CORPROVISEG S.R.L.</t>
  </si>
  <si>
    <t>SERVICIO DE MANO DE OBRA PARA EL MANTENIMIENTO RUTINARIO DE TRES TRAMOS A CARGO DE LA UNIDAD ZONAL CAJAMARCA</t>
  </si>
  <si>
    <t>AS-SM-2-2021-MTC/20.UZCAJ-1</t>
  </si>
  <si>
    <t>20603492049 - CONSTRUCTORA HURTADO SFM E.I.R.L
20603492049 - CONSTRUCTORA HURTADO SFM E.I.R.L
20368953149 - ASOC. CIVIL PACIFICO REGALADO BENAVIDES</t>
  </si>
  <si>
    <t>23/07/2021
02/08/2021
02/08/2021</t>
  </si>
  <si>
    <t>ADQUISICIÓN DE COMBUSTIBLE DIÉSEL B5 S-50 PARA EL MANTENIMIENTO RUTINARIO DE LA RED VIAL PAVIMENTADA: DV. SAJINOS - PAIMAS / AYABACA - DV. SOCCHABAMBA (RUTA PE-1NT)</t>
  </si>
  <si>
    <t>SIE-SIE-2-2021-MTC/20.UZPT-1</t>
  </si>
  <si>
    <t>ADQUISICION DE LLANTAS PARA CARGADOR FRONTAL PARA MANTENIMIENTO RUTINARIO DE TRAMOS A CARGO DE UNIDAD ZONAL PIURA - TUMBES</t>
  </si>
  <si>
    <t>RUC 10458146999 - JEAN CARLOS ALBERTO PUCHOC AYLAS</t>
  </si>
  <si>
    <t>ADQUISICION DE PINTURA PARA MANTENIMIENTO RUTINARIO DE CARRETERA PAVIMENTADA SULLANA-MANCORA-PUENTE LA PAZ - RUTA PE-1N A CARGO DE UNIDAD ZONAL PIURA-TUMBES</t>
  </si>
  <si>
    <t>SIE-SIE-1-2021-MTC/20.UZPT-1</t>
  </si>
  <si>
    <t>ITEM 1 Y 2: 
20601755948 - DISTRIBUCION Y SERVICIOS GENERALES VALIC SOCIEDAD ANONIMA CERRADA - DISERGEN VALIC S.A.C.</t>
  </si>
  <si>
    <t>ADQUISICION DE MICROESFERAS DE VIDRIO PARA MANTENIMIENTO RUTINARIO DE CARRETERA PAVIMENTADA: SULLANA- MANCORA-PUENTE LA PAZ - RUTA PE-1N</t>
  </si>
  <si>
    <t>AS-SM-3-2021-MTC/20.UZPT-1</t>
  </si>
  <si>
    <t>10430059659 - JARA GUERREROS GRIMM DANNY</t>
  </si>
  <si>
    <t>NO SUSCRIPCION DEL CONTRATO POR DECISION DE LA ENTIDAD</t>
  </si>
  <si>
    <t>ADQUISICION DE MEZCLA ASFALTICA EN FRIO PARA MANTENIMIENTO RUTINARIO DE CARRETERA PAVIMENTADA: SULLANA- MANCORA-PUENTE LA PAZ - RUTA PE-1N.</t>
  </si>
  <si>
    <t>AS-SM-5-2021-MTC/20-UZPT.-1</t>
  </si>
  <si>
    <t>20601373581 - GEOMASTER PERU S.A.C.</t>
  </si>
  <si>
    <t>SERVICIO DE PINTADO DE MARCAS DE PAVIMENTO (SEÑALIZACION HORIZONTAL) MANTENIMIENTO RUTINARIO DE TRAMOS A CARGO DE UNIDAD ZONAL PIURA-TUMBES</t>
  </si>
  <si>
    <t>AS-SM-6-2021-MTC/20.UZPT-1</t>
  </si>
  <si>
    <t>SERVICIO DE ALQUILER DE EQUIPO PESADO A TODO COSTO PARA MANTENIMIENTO RUTINARIO DE TRAMOS A CARGO DE UNIDAD ZONAL PIURA-TUMBES</t>
  </si>
  <si>
    <t>AS-SM-4-2021-MTC/20.UZPT-1</t>
  </si>
  <si>
    <t>SERVICIO DE ALQUILER DE MINIVAN (A TODO COSTO) PARA LA INSPECCIÓN DEL SERVICIO DE MANTENIMIENTO PERIÓDICO DE LA RED VIAL PAVIMENTADA DV. SAJINOS - PAIMAS / PAIMAS - AYABACA / AYABACA - DV. SOCCHABAMBA</t>
  </si>
  <si>
    <t xml:space="preserve">
AS-SM-7-2021-MTC/20.UZPT-1</t>
  </si>
  <si>
    <t>SERVICIO DE ESPECIALISTAS PARA LA INSPECCION DEL SERVICIO DE MANTENIMIENTO PERIODICO DE CARRETERA PAVIMENTADA TRAMO DV. SAJINOS-AIMAS /PAIMAS-AYABACA /AYABACA-DV. SOCCHABAMBA.</t>
  </si>
  <si>
    <t>AS-SM-10-2021-MTC/20.UZPT-1</t>
  </si>
  <si>
    <t>SERVICIO PARCHADO SUPERFICIAL, SELLO ASFALTICO, MARCAS EN EL PAVIMENTO E INSTALACIÓN DE TACHAS BIDIRECCIONALES</t>
  </si>
  <si>
    <t>CP-SM-4-2021-MTC/20.UZLL-1</t>
  </si>
  <si>
    <t>10474182636 - COLLAZOS FERNANDEZ IRMA MAGDALENA
10474182636 - COLLAZOS FERNANDEZ IRMA MAGDALENA
20564248658 - VICI S.R.L</t>
  </si>
  <si>
    <t>SERVICIO DE MANTENIMIENTO RUTINARIO EN LOS TRAMOS A CARGO DE LA UZ LA LIBERTAD</t>
  </si>
  <si>
    <t xml:space="preserve">
CP-SM-3-2021-MTC/20.UZLL-1</t>
  </si>
  <si>
    <t xml:space="preserve">10707852238 - HUAMANI APAZA CARMEN ROSA 
CONSORCIO LIBERTAD : 
20601407681 - INVERSIONES ARMAS &amp; W S.A.C. 
20602220037 - SERVICIOS GENERALES H.R. NUEVO CONTINENTE S.A.C.
CONSORCIO HUAMACHUCO : 
20482849904 - CONSORCIO INGENIERIA JYL S.A.C. 
20603832176 - FAMZAAL S.A.C. 
</t>
  </si>
  <si>
    <t>08/03/2022
15/03/2022
16/03/2022</t>
  </si>
  <si>
    <t>SERVICIO DE MANTENIMIENTO RUTINARIO DE LOS TRAMOS A CARGO DE LA UZ LA LIBERTAD</t>
  </si>
  <si>
    <t>CP-SM-2-2021-MTC/20.UZLL-1</t>
  </si>
  <si>
    <t xml:space="preserve">20600614976 - CORPORACION KALENS W Y D E.I.R.L.
20600614976 - CORPORACION KALENS W Y D E.I.R.L.
CONSORCIO PERU : 
20607515914 - AGASCO CONSTRUCTORES S.A.C. 
20477333088 - CONSORCIO RIO NEGRO S.A.C 
CONSORCIO LIBERTAD : 
20601407681 - INVERSIONES ARMAS &amp; W S.A.C. 
20602220037 - SERVICIOS GENERALES H.R. NUEVO CONTINENTE S.A.C.
</t>
  </si>
  <si>
    <t>CP-SM-1-2021-MTC/20.UZLL-1</t>
  </si>
  <si>
    <t>ITEM 1, 2 Y 3: 20601407681-CONSORCIO LIBERTAD
ITEM 4: 20569204802-CONTRATISTA JHUMAX E.I.R.L.</t>
  </si>
  <si>
    <t>10/11/2021
08/11/2021</t>
  </si>
  <si>
    <t>SERVICIO DE ALQUILER DE CAMIONETA PARA LOS TRAMOS A CARGO DE LA UZ LA LIBERTAD</t>
  </si>
  <si>
    <t>AS-SM-3-2021-MTC/20.UZLL-1</t>
  </si>
  <si>
    <t>SERVICIO DE INSCRIPCIÓN REGISTRAL Y/O PRIMERA INSCRIPCIÓN DE DOMINIO Y/O TRANSFERENCIA DE PROPIEDAD ESTATAL DE 168 PREDIOS A FAVOR DE PROVIAS NACIONAL DE PREDIOS AFECTADOS POR EL DERECHO DE VÍA DEL PROYECTO VIAL IIRSA NORTE, TRAMO 3 CORRAL QUEMADO-RIOJA A FAVOR DE PROVIAS NACIONAL</t>
  </si>
  <si>
    <t>RE 131-2021</t>
  </si>
  <si>
    <t>JHONNY CLEMENTE CRUZ</t>
  </si>
  <si>
    <t>SERVICIO ESPECIALIZADO LEGAL PARA LAS GESTIONES DE LIBERACIÓN Y ADQUISICIÓN DE PREDIOS (TRATO DIRECTO O EXPROPIACIÓN O TRANSFERENCIA INTERESTATAL) AFECTADOS POR EL DERECHO DE VÍA EN EL TRAMO: RIOJA - CORRAL QUEMADO, TRAMO: CORRAL QUEMADO- OLMOS, TRAMO: TARAPOTO - RIOJA Y TRAMO: OLMOS - PIURA, EN EL EJE MULTIMODAL DEL AMAZONAS NORTE DEL PLAN DE ACCIÓN PARA LA INTEGRACIÓN DE INFRAESTRUCTURA REGIONAL SUDAMERICANA - IIRSA</t>
  </si>
  <si>
    <t>RE 151-2021</t>
  </si>
  <si>
    <t>ALICIA LIZET MORANTE LEANDRO</t>
  </si>
  <si>
    <t>SERVICIO PROFESIONAL DE ANÁLISIS TÉCNICO PARA LAS GESTIONES DE LIBERACIÓN DE INTERFERENCIAS Y ADQUISICIÓN (TRATO DIRECTO, EXPROPIACIÓN O TRANSFERENCIA INTERESTATAL) DE PREDIOS AFECTADOS POR EL DERECHO DE VÍA PARA LA EJECUCIÓN DE LA OBRA: TRAMO VIAL ÓVALO CHANCAY / DESVÍO VARIANTE PASAMAYO - HUARAL - ACO</t>
  </si>
  <si>
    <t>RE 124-2021</t>
  </si>
  <si>
    <t>MIGUEL ARMANDO PALOMINO BADILLO</t>
  </si>
  <si>
    <t>SERVICIO ESPECIALIZADO LEGAL PARA LAS GESTIONES DE ADQUISICIÓN, EXPROPIACIÓN Y LIBERACIÓN DE INMUEBLES AFECTADOS, POR LA EJECUCIÓN DE LA OBRA: TRAMO VIAL OVALO CHANCAY / DESVÍO VARIANTE PASAMAYO - HUARAL - ACOS</t>
  </si>
  <si>
    <t>RE 121-2021</t>
  </si>
  <si>
    <t>MANUEL GONZALO PIZARRO JACAPA</t>
  </si>
  <si>
    <t>SERVICIO DE REUBICACIÓN DE LA LÍNEA DE CONDUCCIÓN EXISTENTE, UBICADO DENTRO DE ÁREA DE CONSTRUCCIÓN DE LA OBRA MEJORAMIENTO DE LA CARRETERA OYÓN - AMBO, TRAMO I OYÓN - DESVÍO CERRO DE PASCO, ENTRE LOS PROGRESIVOS KM 136+800 AL KM 142+250</t>
  </si>
  <si>
    <t>RE 190-2021</t>
  </si>
  <si>
    <t>CONSTRUCTORA VALLE GRANDE SRL</t>
  </si>
  <si>
    <t>SERVICIO DE SEGUIMIENTO Y MONITOREO DE OBRAS DE LIBERACIÓN DE INTERFERENCIAS HIDRÁULICAS (REDES SANITARIAS, SISTEMAS DE RIEGO, ALCANTARILLADO, CANALES EN GENERAL, ETC.), UBICADOS DENTRO DEL DERECHO DE VÍA DE LA OBRA: MEJORAMIENTO DE LA CARRETERA OYÓN-AMBO, TRAMO II: DESVÍO CERRO DE PASCO - DESVÍO CHACAYÁN (KM. 181+000-230+000)</t>
  </si>
  <si>
    <t>RE 162-2021</t>
  </si>
  <si>
    <t>BRUMEL MISAEL LEON ORDOÑEZ</t>
  </si>
  <si>
    <t>SERVICIO DE ASISTENCIA TÉCNICA PARA LAS GESTIONES DE LIBERACIÓN DE INTERFERENCIAS Y ADQUISICIÓN DE PREDIOS CORRESPONDIENTES A LA RED VIAL Nro. 4: TRAMO PATIVILCA - SANTA - TRUJILLO Y PUERTO SALAVERRY - EMPALME PN1N.</t>
  </si>
  <si>
    <t>RE 129-2021</t>
  </si>
  <si>
    <t>GABRIEL FELIPE MARQUINA FERNANDEZ</t>
  </si>
  <si>
    <t>SERVICIO DE IMPLEMENTACIÓN DE MONITOREO ARQUEOLÓGICO PARA LA REHABILITACIÓN Y MEJORAMIENTO DE LA CARRETERA SICUANI- EL DESCANSO -YAURI. TRAMO: COLPAHUAYCO- LANGUI, KM.20+000- KM 30+000, EN EL MARCO DE LO DISPUESTO EN EL DECRETO LEGISLATIVO Nro. 1192 Y SU MODIFICATORIA</t>
  </si>
  <si>
    <t>RE 119-2021</t>
  </si>
  <si>
    <t>H&amp;R ARQUEOLOGIA SAC</t>
  </si>
  <si>
    <t>SERVICIO DE SUPERVISIÓN DE 281 INFORMES TÉCNICOS DE TASACIÓN DE INMUEBLES AFECTADOS POR EL DERECHO DE VÍA DEL TRAMO Nro. 2 Y 4 DEL CORREDOR VIAL INTEROCEÁNICO SUR, PERÚ - BRASIL</t>
  </si>
  <si>
    <t>RE 203-2021</t>
  </si>
  <si>
    <t>SERVICIO TÉCNICO ESPECIALIZADO PARA GESTIONAR E INSPECCIONAR LA EJECUCIÓN DE LAS OBRAS CIVILES QUE INTERFIEREN CON EL DERECHO DE VÍA DEL PACRI CORREDOR VIAL INTEROCEÁNICO SUR, PERÚ - BRASIL, TRAMOS 1, 2,3, 4, Y 5 IIRSA SUR</t>
  </si>
  <si>
    <t>RE 128-2021</t>
  </si>
  <si>
    <t>SAUL BASALDUA CAMPOS</t>
  </si>
  <si>
    <t>SERVICIO DE PRIMERA INSCRIPCIÓN DE DOMINIO Y/O TRANSFERENCIA DE PROPIEDAD ESTATAL DE 145 PREDIOS AFECTADOS POR EL DERECHO DE VÍA DEL PROYECTO: AUTOPISTA DEL SOL A FAVOR DE PROVIAS NACIONA</t>
  </si>
  <si>
    <t>RE 116-2021</t>
  </si>
  <si>
    <t>NG QUALITY PERU SAC</t>
  </si>
  <si>
    <t>SERVICIO PARA LA ADQUISICIÓN DE 135 INMUEBLES AFECTADOS POR EL PROYECTO: REHABILITACIÓN Y MEJORAMIENTO DE LA CARRETERA HUAURA - SAYÁN - CHURÍN, TRAMO: HUAURA - SAYÁN - PUENTE TINGO, EN SUS FASES I, II Y III</t>
  </si>
  <si>
    <t>RE 118-2021</t>
  </si>
  <si>
    <t>CONSORCIO HUAURA PERU (VICTOR HISAO MOMY SIBATA / VRAHADT ISAIAS BARRETO PILLCO)</t>
  </si>
  <si>
    <t>SERVICIO DE ATENCIÓN DE CONSULTAS Y RECLAMOS, RECEPCIÓN DE DOCUMENTOS Y ACTUALIZACIÓN DE INFORMACIÓN EN LA OFICINA DE ALEXANDER VON HUMBOLDT DE LA CARRETERA PUERTO BERMÚDEZ - SAN ALEJANDRO, TRAMO PUERTO SÚNGARO - DV. SAN ALEJANDRO</t>
  </si>
  <si>
    <t>RE 120-2021</t>
  </si>
  <si>
    <t>LIZCETT MERY JULCARIMA ROJAS</t>
  </si>
  <si>
    <t>SERVICIO DE ELABORACIÓN DE CIENTO DOCE (112) TASACIONES DE LOS INMUEBLES AFECTADOS POR EL DERECHO DE VÍA DE LA OBRA: MEJORAMIENTO DE LA CARRETERA OYÓN-AMBO, TRAMO II: DV. CERRO DE PASCO - DV. CHACAYÁN</t>
  </si>
  <si>
    <t>RE 137-2021</t>
  </si>
  <si>
    <t>MARTHA GLORIA CERVANTES SALDAÑA</t>
  </si>
  <si>
    <t>SERVICIO DE AMPLIACIÓN DE LA LÍNEA DE CONDUCCIÓN HACIA LOS RESERVORIOS DE LOS SECTORES DE LOGLARRAGRA Y CORPAC DE LA OBRA: MEJORAMIENTO DE LA CARRETERA OYON -AMBO TRAMO I: OYON - DESVIÓ CERRO DE PASCO ENTRE LAS PROGRESIVAS KM 137+144 - KM 142+165</t>
  </si>
  <si>
    <t>RE 192-2021</t>
  </si>
  <si>
    <t>SERVICIO DE REPOSICION DE SISTEMA DE REGADIO FUERA DEL DERECHO DE VIA NECESARIO PARA LA CONSTRUCCION DEL PUENTE LACRAMARCA (KM 24+200) Y PUENTE SANTA (KM 34+500) DE LA RED VIAL 4.</t>
  </si>
  <si>
    <t>RE 125-2021</t>
  </si>
  <si>
    <t>EFFICIENS EIRL</t>
  </si>
  <si>
    <t>SERVICIO DE INSCRIPCIÓN REGISTRAL Y/O PRIMERA INSCRIPCIÓN DE DOMINIO Y/O TRANSFERENCIA DE PROPIEDAD ESTATAL DE 86 PREDIOS AFECTADOS POR LA OBRA: CARRETERA SAN MARCOS - CAJABAMBA - SAUSACOCHA, TRAMO: SAN MARCOS - CAJABAMBA A FAVOR DE PROVÍAS NACIONAL</t>
  </si>
  <si>
    <t>RE 133-2021</t>
  </si>
  <si>
    <t>JOSE LUIS DURAND VARA</t>
  </si>
  <si>
    <t>SERVICIO DE ELABORACIÓN DE 281 INFORMES TÉCNICOS DE TASACIÓN DE INMUEBLES AFECTADOS POR EL DERECHO DE VÍA DEL TRAMO Nro. 2, 3 Y 4 DEL CORREDOR VIAL INTEROCEÁNICO SUR, PERÚ - BRASIL</t>
  </si>
  <si>
    <t>RE 197-2021</t>
  </si>
  <si>
    <t>MELIZA JANET CORTEGANA SANCHEZ</t>
  </si>
  <si>
    <t>SERVICIO DE REUBICACIÓN PROVISIONAL DE LAS REDES ELÉCTRICAS DE MEDIA TENSIÓN, BAJA TENSIÓN Y ALUMBRADO PÚBLICO DE PROPIEDAD DE LA CONCESIONARIA ENSA S.A. POR OBRAS DE REHABILITACIÓN PARA LA RECONSTRUCCIÓN DE LOS SECTORES AFECTADOS POR FENÓMENO EL NIÑO, SUB TRAMO EVITAMIENTO CHICLAYO SEGUNDA ETAPA, UBICADO EN LAS PROGRESIVAS KM 797+285 HASTA EL KM 797+420 CALZADA ACTUAL DE LA PANAMERICANA NORTE, DISTRITO DE LAMBAYEQUE, DE LA AUTOPISTA DEL SOL</t>
  </si>
  <si>
    <t>RE 126-2021</t>
  </si>
  <si>
    <t>C.MEJIA CONTRATISTAS GENERALES SAC</t>
  </si>
  <si>
    <t>SERVICIO DE APOYO TÉCNICO PARA LA GESTIÓN DE LA ADQUISICIÓN Y EXPROPIACIÓN DE INMUEBLES AFECTADOS POR EL DERECHO DE VÍA DE LA OBRA: PROYECTO VIAL AUTOPISTA DEL SOL, TRAMOS: EVITAMIENTO CHICLAYO - LAMBAYEQUE (EV 08), TRAMO CONTINUO MOCUPE - CHICLAYO (TC 07) Y EVITAMIENTO GUADALUPE - SAN JOSÉ DE MOROC (EV 06)</t>
  </si>
  <si>
    <t>RE 134-2021</t>
  </si>
  <si>
    <t>OKY AGUSTIN SUPARO TAJIRI</t>
  </si>
  <si>
    <t>SERVICIO PARA LA ADQUISICIÓN DE LOS INMUEBLES AFECTADOS POR EL DERECHO DE VÍA, DESDE LAS PROGRESIVAS DEL KM. 86+300 AL KM. 256+000 EN EL TRAMO: OLMOS - PIURA DE LA OBRA: TRAMOS VIALES DEL EJE MULTIMODAL DEL AMAZONAS NORTE DEL PLAN DE ACCIÓN PARA LA INTEGRACIÓN DE INFRAESTRUCTURA REGIONAL SUDAMERICANA - IIRSA, EN SU FASE III</t>
  </si>
  <si>
    <t>RE 115-2021</t>
  </si>
  <si>
    <t>MARCO ANTONIO LEON ALANYA</t>
  </si>
  <si>
    <t>SERVICIO PARA LA ADQUISICIÓN DE 84 INMUEBLES AFECTADOS POR LA CONSTRUCCIÓN, CONSERVACIÓN Y EXPLOTACIÓN DEL TRAMO Nro. 4 DEL PROYECTO CORREDOR VIAL INTEROCEÁNICO SUR, PERÚ - BRASIL, FASE III</t>
  </si>
  <si>
    <t>RE 136-2021</t>
  </si>
  <si>
    <t>SERVICIO DE ANÁLISIS LEGAL PARA LAS GESTIONES DE ADQUISICIÓN, EXPROPIACIÓN Y LIBERACIÓN DE INMUEBLES AFECTADOS POR EL PROYECTO PACRI LIBERACIÓN DEL ÁREA DE CONCESIÓN Y ADQUISICIÓN DEL DERECHO DE VÍA RED VIAL 4</t>
  </si>
  <si>
    <t>RE 127-2021</t>
  </si>
  <si>
    <t>MANUEL MIGUEL RUIZ BENITES</t>
  </si>
  <si>
    <t>ADQUISICION DE IMPRESORAS MULTIFUNCIONAL A3 MONOCROMÁTICA</t>
  </si>
  <si>
    <t>SERVICIO DE RECICLADO Y RECAPEO DEL CORREDOR VIAL: SAN CLEMENTE-HUAYTARÁ-AYACUCHO, TRAMO: LOS LIBERTADORES KM 143+000-OCCOLLO KM 264+000</t>
  </si>
  <si>
    <t>AS-SM-11-2021-MTC/20-1</t>
  </si>
  <si>
    <t>CONSORCIO SANTA GABRIELA :
20605147942 - CAH CONTRATISTAS S.A.C.
20556939196 - GRUPO COVASA S.A. DE C.V. SUCURSAL PERU</t>
  </si>
  <si>
    <t>ESTUDIO DEFINITIVO PARA LA CULMINACIÓN DE LAS OBRAS DE LA CARRETERA LONGITUDINAL DE LA SIERRA (PE-3N), TRAMOS: SAN MARCOS -CAJABAMBA, COCHABAMBA - CHOTA, HUALGAYOC - DV. YANACOCHA, EN EL DEPARTAMENTO DE CAJAMARCA Y EL SECTOR: HUAMACHUCO - SACSACOCHA - PUENTE PALLAR EN EL DEPARTAMENTO DE LA LIBERTAD</t>
  </si>
  <si>
    <t>CP-SM-28-2021-MTC/20-1</t>
  </si>
  <si>
    <t>SUPERVISIÓN DE LA OBRA: CULMINACIÓN DE OBRA DEL PROYECTO: MEJORAMIENTO DE LA CARRETERA RODRIGUEZ DE MENDOZA - EMPALME PE-5N (LA CALZADA), TRAMO: SELVA ALEGRE - EMPALME PE-5N (LA CALZADA)</t>
  </si>
  <si>
    <t>CP-SM-36-2021-MTC/20-1</t>
  </si>
  <si>
    <t>CONSORCIO SUPERVISOR ALEGRE LA CALZADA : 
20602584357 - GEOTECNIA Y MECANICA DE SUELOS S.A.C 
20549322434 - PYUNGHWA ENGINEERING CONSULTANTS LTDA SUCURSAL DEL PERU</t>
  </si>
  <si>
    <t>ADQUISICIÓN DE NEUMATICOS PARA CARGADOR FRONTAL (23.50 x 25) PARA EL MANTENIMIENTO RUTINARIO DEL CORREDOR VIAL EMP. PE-1S (CHINCHA) - ARMAS - PLAZAPATA Y PUENTE LOS MAESTROS - LOS MOLINOS - HUAYTARA DE LA UNIDAD ZONAL XIII HUANCAVELICA</t>
  </si>
  <si>
    <t>ACUERDO MARCO
REQ-2021-401481-29</t>
  </si>
  <si>
    <t>AUTOMOTRIZ WARI SAC</t>
  </si>
  <si>
    <t>SERVICIO DE MANTENIMIENTO RUTINARIO DE LA CARRETERA PAVIMENTADA PICHANAQUI - PTO.OCOPA / MAZAMARI -CUBANTÍA RUTA PE 5S Y 28C</t>
  </si>
  <si>
    <t>AS-SM-5-2021-MTC/20-UZJPA-1</t>
  </si>
  <si>
    <t>ITEM 1 Y 2: 20605911031 - BRADAC INVERSIONES S.R.L.</t>
  </si>
  <si>
    <t>ADQUISICION DE PETROLEO DIESEL B5 PARA EL MANTENIMIENTO RUTINARIO DE LAS CARRETERAS A CARGO DE LA UNIDAD ZONAL X JUNIN PASCO</t>
  </si>
  <si>
    <t>SIE-SIE-1-2021-MTC/20-UZJPA-1</t>
  </si>
  <si>
    <t>20541487710-SURTIDORES E INVERSIONES MAX EMPRESA INDIVIDUAL DE RESPONSABILIDAD LIMITADA</t>
  </si>
  <si>
    <t>SERVICIO DE MANTENIMIENTO RUTINARIO DE LA CARRETERA NO PAVIMENTADA EMP. PE-3N (LA CIMA) - CONOCANCHA - EMP. PE-22 (CHINCHAN), RUTA PE-3NG</t>
  </si>
  <si>
    <t>AS-SM-2-2021-MTC/20-UZJPA-1</t>
  </si>
  <si>
    <t>ITEM 1 Y 2: 20489689295 - MARSOL CONTRATISTAS GENERALES SOCIEDAD ANONIMA CERRADA</t>
  </si>
  <si>
    <t>SERVICIO DE MANTENIMIENTO RUTINARIO DE LA CARRETERA NO PAVIMENTADA PUERTO VILLA - CUBANTIA, RUTA PE-28C YTZOMAVENI - EMP. PE-28C (ALTO ANAPATI), RUTA 28H</t>
  </si>
  <si>
    <t>AS-SM-9-2021-MTC/20-UZJPA-1</t>
  </si>
  <si>
    <t>SERVICIO DE MANTENIMIENTO RUTINARIO CARRETERA EMP. PE-22B (SAN RAMON)-VITOC-CONAC-LIBERTAD TINCO-DV. MONOBAMBA-UCHUBAMBA-CURIMARCA-ABRA CURIMARCA-QUERO-MOLINOS-JULCAN-MASMA-EMP. PE-3S (ATAURA)</t>
  </si>
  <si>
    <t>AS-SM-6-2021-MTC/20-UZJPA-1</t>
  </si>
  <si>
    <t>ITEM 1: 20601438837 - GRUPO BB MAQ SOCIEDAD ANONIMA CERRADA - GRUPO BB MAQ S.A.C.
ITEM 2: 20564248658 - VICI S.R.L</t>
  </si>
  <si>
    <t>SERVICIO DE SEGURIDAD Y VIGILANCIA PRIVADA PARA LA UNIDAD ZONAL JUNÍN - PASCO.</t>
  </si>
  <si>
    <t>AS-SM-4-2021-MTC/20-UZJPA-1</t>
  </si>
  <si>
    <t>20600226569-LEON SECURITY SOCIEDAD ANONIMA CERRADA
20601909091-GRUPO EN SEGURIDAD &amp; VIDEO VIGILANCIA S.A.C.</t>
  </si>
  <si>
    <t>4/10/2021
04/10/2021</t>
  </si>
  <si>
    <t>SERVICIO DE MANTENIMIENTO RUTINARIO DE LA CARRETERA: TRAMO VIII KM 459+200- DV. OCURURO - TRAMO IX, DV. OCURURO - UMACHIRI - LLALLI - EMP.PE-3S (DV. AYAVIRI)</t>
  </si>
  <si>
    <t>CP-SM-2-2021-MTC/20.UZPUN-1</t>
  </si>
  <si>
    <t>SERVICIO DE SUPERVISIÓN, SEGUIMIENTO Y MONITOREO EN CAMPO, PARA LA ADQUISICIÓN DE LOS INMUEBLES AFECTADOS POR EL DERECHO DE VÍA, PARA LA EJECUCIÓN DE LA OBRA: MEJORAMIENTO DE LA CARRETERA OYÓN - AMBO, TRAMO 2: DESVÍO CERRO DE PASCO - DESVÍO CHACAYÁN</t>
  </si>
  <si>
    <t>RE 146-2021</t>
  </si>
  <si>
    <t>SANTOS FRANCISCO CASTILLO LANDAURO</t>
  </si>
  <si>
    <t>SERVICIO DE APOYO TÉCNICO PARA LA GESTIÓN DE LA ADQUISICIÓN Y EXPROPIACIÓN DE INMUEBLES AFECTADOS POR EL DERECHO DE VÍA DE LA OBRA: PROYECTO VIAL AUTOPISTA DEL SOL, TRAMOS: EVITAMIENTO TRUJILLO (EV01)</t>
  </si>
  <si>
    <t>RE 149-2021</t>
  </si>
  <si>
    <t>OSCAR FRANK LLACCHUARIMAY PALOMINO</t>
  </si>
  <si>
    <t>SERVICIO PARA LA ADQUISICIÓN DE 123 PREDIOS AFECTADOS POR EL DERECHO DE VÍA DEL PROYECTO DE REHABILITACIÓN Y MEJORAMIENTO DE LA CARRETERA HUALLANCA - CARAZ, MULTIDISTRITAL HUAYLAS, ANCASH, TRAMO II: KM 658+650 - KM 686+052, EN SUS FASES I, II Y III</t>
  </si>
  <si>
    <t>RE 144-2021</t>
  </si>
  <si>
    <t>EDWIN RUDY QUEA CHAMBI</t>
  </si>
  <si>
    <t>SERVICIO DE DEMOLICIÓN Y ELIMINACIÓN DE MATERIAL EXCEDENTE DE 71 VIVIENDAS AFECTADOS POR LA OBRA: MEJORAMIENTO DE LA CARRETERA SANTA MARÍA - SANTA TERESA - PUENTE HIDROELÉCTRICA MACHU PICCHU</t>
  </si>
  <si>
    <t>RE 141-2021</t>
  </si>
  <si>
    <t>CONSORCIO (POGRESA INGENIEROS SAC / EFRAIN RAUL CAIRAMPOMA CONTRERAS)</t>
  </si>
  <si>
    <t>SERVICIO DE ADMINISTRADOR DE PROYECTOS PARA LA GESTIÓN DE LIBERACIÓN, ADQUISICIÓN DE PREDIOS Y LIBERACIÓN DE INTERFERENCIAS, AFECTADOS POR EL DERECHO DE VÍA DE LA OBRA: REHABILITACIÓN Y MEJORAMIENTO DE LA CARRETERA QUINUA - SAN FRANCISCO, TRAMO: KM 26+000 - KM 78+500</t>
  </si>
  <si>
    <t>RE 150-2021</t>
  </si>
  <si>
    <t>RONNY RUBEN RETAMOZO PALACIOS</t>
  </si>
  <si>
    <t>SERVICIO DE DEMOLICIÓN Y ELIMINACIÓN DE MATERIAL EXCEDENTE DE 30 VIVIENDAS AFECTADOS POR LA OBRA: REHABILITACIÓN Y MEJORAMIENTO DE LA CARRETERA PATAHUASI - YAURI - SUCUANI, TRAMO: COLPAHUAYCO - LANGUI</t>
  </si>
  <si>
    <t>RE 142-2021</t>
  </si>
  <si>
    <t>JAS 77 CONSULTORES CONTRATISTAS SAC</t>
  </si>
  <si>
    <t>SERVICIO DE GESTIÓN Y EJECUCIÓN DE MONITOREO ARQUEOLÓGICO PARA EL MEJORAMIENTO DE LA CARRETERA HUÁNUCO - CONOCOCHA - SECTOR HUÁNUCO- LA UNIÓN- HUALLANCA (RUTA PE-3N), TRAMO II: KM 52+920 AL KM 102+819</t>
  </si>
  <si>
    <t>RE 169-2021</t>
  </si>
  <si>
    <t>SERVICIO ESPECIALIZADO EN MATERIA LEGAL PARA LAS GESTIONES EN LA LIBERACIÓN Y ADQUISICIÓN DE PREDIOS (TRATO DIRECTO O EXPROPIACIÓN O TRANSFERENCIA INTERESTATAL) DE LOS PREDIOS AFECTADOS POR LA OBRA: REHABILITACIÓN Y MEJORAMIENTO DE LA CARRETERA PUERTO BERMÚDEZ - SAN ALEJANDRO, TRAMO: DESVÍO PUERTO BERMÚDEZ - CIUDAD CONSTITUCIÓN</t>
  </si>
  <si>
    <t>RE 152-2021</t>
  </si>
  <si>
    <t>ELI PASTRANA PAEZ</t>
  </si>
  <si>
    <t>ESTUDIO DEFINITIVO DEL PROYECTO CREACIÓN DE LA VÍA DE EVITAMIENTO A LA CIUDAD DE JUANJUÍ</t>
  </si>
  <si>
    <t>CP-SM-29-2021-MTC/20-1</t>
  </si>
  <si>
    <t>CONSORCIO RUPA RUPA :
20600366948 - DOHWA ENGINEERING CO. LTD. SUCURSAL DEL PERU
20543192661 - AZIZE INGENIEROS S.A.C.</t>
  </si>
  <si>
    <t>ADQUISICION DE DIESEL B5 S-50 PARA LA OPERACIÓN DE LOS VEHICULOS Y MAQUINARIA PESADA DE LOS MANTENIMIENTOS RUTINARIOS A CARGO DE LA UNIDAD ZONAL CUSCO-APURIMAC</t>
  </si>
  <si>
    <t>SIE-SIE-1-2021-MTC/20-UZCUS-1</t>
  </si>
  <si>
    <t>10450152841 - CARREÑO ZANABRIA RUTH YUDI</t>
  </si>
  <si>
    <t>SERVICIO DE ALQUILER DE MOTONIVELADORA, PARA EL MANTENIMIENTO DE LA CARRETERA CHACHAPOYAS - MOLINOPAMPA - RODRIGUEZ DE MENDOZA</t>
  </si>
  <si>
    <t>AS-SM-1-2021-MTC/20-UZAMA-1</t>
  </si>
  <si>
    <t>20479764728 - ARQUIPROYECT SRL</t>
  </si>
  <si>
    <t>SERVICIO DE MANO DE OBRA, EQUIPOS Y HERRAMIENTAS, PARA DIVERSAS ACTIVIDADES DE MANTENIMIENTO RUTINARIO DE LOS TRAMOS DEL CORREDOR VIAL: EL REPOSO - DURAN - WAWICO - SIASME- PTE. YANAYACU (SARAMERIZA), SIASME - JUAN VELASCO ALVARADO Y WAWICO - SANTA MARIA DE NIEVA</t>
  </si>
  <si>
    <t>AS-SM-4-2021-MTC/20-UZAMA-1</t>
  </si>
  <si>
    <t xml:space="preserve">ITEM 1: 20561225835 - AHUPA CONSULTORES Y CONSTRUCTORES SOCIEDAD COMERCIAL DE RESPONSABILIDAD LIMITADA
ITEM 2: 20479507245 - EMPRESA CONSTRUCTORA Y MANTENIMIENTO VIAL OMEGA SOCIEDAD DE RESPONSABILIDAD LIMITADA
ITEM 3 Y 4: 20605953876 - VIASNORT S.R.L. 
</t>
  </si>
  <si>
    <t>SERVICIO DE SUMINISTRO, DESMONTAJE DE MATERIALES, MONTAJE DE NUEVOS MATERIALES Y EL MANTENIMIENTO DEL SISTEMA ELÉCTRICO DE LA ESTACIÓN DE PEAJE RUMICHACA</t>
  </si>
  <si>
    <t>AS-SM-14-2021-MTC/20-1</t>
  </si>
  <si>
    <t>INVERSIONES INFALCO E.I.R.L.</t>
  </si>
  <si>
    <t>SERVICIO DE ASISTENCIA TÉCNICA EN LA EJECUCIÓN DE LOS PROYECTOS CREACIÓN DE LA CARRETERA CENTRAL HUAYCAN-CIENEGILLA- SANTIAGO DE TUNA - SAN ANDRÉS DE TUPICOCHA-SAN DAMIÁN YURACMAYO- YAULI -PACHACHACA-EMP PE 22, DISTRITO DE SANTA ROSA DE SACCO -PROVINCIA DE YAULI- DEPARTAMENTO DE JUNÍN TAMBIEN DENOMINADA CARRETERA DANIEL ALCIDES CARRIÓN Y CREACIÓN (CONSTRUCCIÓN) DE LA VÍA EXPRESA SANTA ROSA (RUTA PE-20I)</t>
  </si>
  <si>
    <t>652 - Entre Estados</t>
  </si>
  <si>
    <t>CONV-PROC-1-2021-MTC/20-1</t>
  </si>
  <si>
    <t>EGIS VILLES ET TRANSPORTS</t>
  </si>
  <si>
    <t>Estudio Definitivo del Proyecto Creación de la VÍA DE EVITAMIENTO EN LA CIUDAD DE JAÉN</t>
  </si>
  <si>
    <t>CP-SM-31-2021-MTC/20-1</t>
  </si>
  <si>
    <t>CONSORCIO PROYECTO VIA JAEN :
99000024381 - CHINA RAILWAY ERYUAN ENGINEERING GROUP CO. LTD.
20445623327 - EMPRESA CONSTRUCTORA Y SERVICIOS MULTIPLES ZEUS E.I.R.L.</t>
  </si>
  <si>
    <t>SERVICIO DE TRASLADO DE CAUDALES POR UNA EMPRESA ESPECIALIZADA PARA LA UNIDAD DE PEAJE NASCA</t>
  </si>
  <si>
    <t>AS-SM-2-2021-MTC/20-UZICA-1</t>
  </si>
  <si>
    <t>SERVICIO DE ENSAYOS GEOTECNICOS PARA EL ADICIONAL DE OBRA EVALUACIÓN Y REFORZAMIENTO DE 06 DMES UBICADOS EN LAS PROGRESIVAS: KM 74+800, KM 80+900, KM 83+000, KM 84+100, KM 90+700 Y KM 122+100, DE LA OBRA REHABILITACIÓN Y MEJORAMIENTO DE LA CARRETERA EMP. PE-1NJ (DV. HUAMCABAMBA)-BUENOS AIRES-SALITRAL-DV. CANCHAQUE-EMP.PE 3N -HUANCABAMBA, TRAMO: KM 71+600-HUANCABAMBA</t>
  </si>
  <si>
    <t>CP-SM-42-2021-MTC/20-1
AS-SM-41-2021-MTC/20-1</t>
  </si>
  <si>
    <t>INGENIERIA SONDEOS Y EXPLORACIONES DEL PERU S.A.C. - INGESONDEX PERU S.A.C.</t>
  </si>
  <si>
    <t>SERVICIO DE CONSERVACIÓN PERIODICA DE LAS AVENIDAS ELMER FAUCETT Y MORALES DUAREZ, TRAMOS: “EMP. AV. MORALES DUAREZ – AV. ELMER FAUCETT - EMP. AV. NESTOR GAMBETTA Y EMP. AV. NESTOR GAMBETTA - AV. MORALES DUAREZ - EMP. AV ELMER FAUCETT</t>
  </si>
  <si>
    <t>CP-SM-35-2021-MTC/20-1</t>
  </si>
  <si>
    <t>No suscripcion del contrato por decisión de la Entidad</t>
  </si>
  <si>
    <t>SERVICIO DE GESTIÓN Y CONSERVACIÓN VIAL POR NIVELES DE SERVICIO DEL CORREDOR VIAL: EMP. PE 18A (DV. TINGO MARÍA) - AUCAYACU - NUEVO PROGRESO - TOCACHE - JUANJUÍ - PICOTA - TARAPOTO</t>
  </si>
  <si>
    <t>CP-SM-34-2021-MTC/20-1</t>
  </si>
  <si>
    <t>SERVICIO DE GESTION, MEJORAMIENTO Y CONSERVACION VIAL POR NIVELES DE SERVICIO DEL CORREDOR VIAL: EMP. PE-1N (DV. PIMENTEL) - PIMENTEL/EMP. PE-1N (LARÁN) - CHONGOYAPE-EMP.PE-3N (COCHABAMBA)/ EMP. PE-06 (PTE. EL CUMBIL) - SANTA CRUZ DE SUCCHABAMBA - EMP.PE-3N (CHAMANA) /EMP. PE-3N (CHOTA) - EMP.PE-3N (CUTERVO) / OYOTÚN- NIEPOS</t>
  </si>
  <si>
    <t>CP-SM-33-2021-MTC/20-1</t>
  </si>
  <si>
    <t>CONSORCIO VIAL PIMENTEL :
20605171941 - CHINA ROAD AND BRIDGE CORPORATION SUCURSAL PERU
20554588396 - CONSTRUCCIONES RUBAU S.A. SUCURSAL PERU</t>
  </si>
  <si>
    <t>SERVICIO PARA LA ADQUISICIÓN DE 124 PREDIOS AFECTADOS POR EL DERECHO DE VÍA DEL PROYECTO DE REHABILITACIÓN Y MEJORAMIENTO DE LA CARRETERA HUALLANCA - CARAZ, MULTIDISTRITAL HUAYLAS, ANCASH, TRAMO I: KM 648+700 - KM 658+656, EN SUS FASES I, II Y III</t>
  </si>
  <si>
    <t>RE 159-2021</t>
  </si>
  <si>
    <t>FRANCIS ALBERTO MAMANI BUENO</t>
  </si>
  <si>
    <t>SERVICIO DE REUBICACIÓN DE LA LÍNEA DE CONDUCCIÓN EXISTENTE, UBICADO DENTRO DEL ÁREA DE CONSTRUCCIÓN DEL ENSANCHE 11 Y 12 DEL PACRI IIRSA CENTRO TRAMO2: PUENTE RICARDO PALMA - LA OROYA - HUANCAYO Y LA OROYA - DV. CERRO DE PASCO, ENTRE LAS PROGRESIVAS KM 77+300 - KM 77 +800 Y KM 78+200 - KM 78+800</t>
  </si>
  <si>
    <t>RE 191-2021</t>
  </si>
  <si>
    <t>GRUPO ETELBIM EIRL</t>
  </si>
  <si>
    <t>SERVICIO DE GESTIÓN Y SEGUIMIENTO EN CAMPO PARA LIBERACIÓN Y ADQUISICIÓN DE LAS ÁREAS CORRESPONDIENTES A LOS SUB TRAMO, EVITAMIENTO GUADALUPE - SAN JOSÉ DE MORO, TRAMO CONTINUO SAN JOSE DE MORO - MOCUPE , EVITAMIENTO MOCUPE, TRAMO CONTINUO MOCUPE - CHICLAYO, EVITAMIENTO CHICLAYO - LAMBAYEQUE DE LA OBRA AUTOPISTA DEL SOL</t>
  </si>
  <si>
    <t>RE 170-2021</t>
  </si>
  <si>
    <t>URCI CONSULTORES SL SUCURSAL DEL PERU</t>
  </si>
  <si>
    <t>SERVICIO DE SUPERVISIÓN, SEGUIMIENTO Y MONITOREO EN CAMPO, PARA LA ADQUISICIÓN DE LOS INMUEBLES AFECTADOS POR LA OBRA DE MEJORAMIENTO DE LA CARRETERA SANTA MARÍA - SANTA TERESA - PUENTE HIDROELÉCTRICA MACHU PICCHU</t>
  </si>
  <si>
    <t>RE 157-2021</t>
  </si>
  <si>
    <t>FERNANDO CARDENAS SAAVEDRA</t>
  </si>
  <si>
    <t>SERVICIO DE SUPERVISIÓN, SEGUIMIENTO Y MONITOREO EN CAMPO, PARA LA ADQUISICIÓN DE LOS INMUEBLES AFECTADOS POR EL DERECHO DE VÍA, PARA LA EJECUCIÓN DE LA OBRA, MEJORAMIENTO DEL CORREDOR VIAL APURÍMAC - CUSCO, TRAMO V: COLQUEMARCA - VELILLE, DISTRITO DE VELILLE, CHUMBIVILCAS, CUSCO.</t>
  </si>
  <si>
    <t>RE 171-2021</t>
  </si>
  <si>
    <t>PEDRO FLORENCIO VEGA CABALLERO</t>
  </si>
  <si>
    <t>SERVICIO DE DEMOLICIÓN DE VIVIENDA Y LIMPIEZA DE OBRAS COMPLEMENTARIAS QUE INTERFIEREN CON EL DERECHO DE VÍA DEL TRAMO 02 Y 03: 24 OBRAS ACCESORIAS PRIORITARIAS IIRSA NORTE</t>
  </si>
  <si>
    <t>RE 163-2021</t>
  </si>
  <si>
    <t>PM33 MODELAMIENTOS INTEGRALES SAC</t>
  </si>
  <si>
    <t>SERVICIO DE REUBICACIÓN DE DOS (02) VIVIENDAS DE ADOBE, UNA (01) VIVIENDA DE MADERA Y UN (01) CERCO DE ALBAÑILERÍA CONFINADA QUE INTERFIEREN EN LA CONSTRUCCIÓN DEL DESVÍO PROVISIONAL DEL PUENTE MOCHE DE LA AUTOPISTA DEL SOL.</t>
  </si>
  <si>
    <t>RE 164-2021</t>
  </si>
  <si>
    <t>CORPORACION MEGA CONSTRUCCIONES SAC</t>
  </si>
  <si>
    <t>SERVICIO DE DEMOLICIÓN DE LIMPIEZA DE ESCOMBROS, DESBROCE Y ELIMINACIÓN DE CERCOS Y VIVIENDAS DE MATERIAL NOBLE Y ADOBE EN EL SECTOR SAN ANTONIO (PROG. 0+210 - PROG. 11+361) QUE INTERFIERE CON EL DERECHO DE VÍA DE LA VÍA DE EVITAMIENTO DE LA CIUDAD DE ABANCAY</t>
  </si>
  <si>
    <t>RE 165-2021</t>
  </si>
  <si>
    <t>SILES MELANIO IZQUIERDO VALDEZ</t>
  </si>
  <si>
    <t>SERVICIO DE ASISTENCIA TÉCNICA PARA SOPORTE EN LA EDICIÓN Y ADMINISTRACIÓN DE LA BASE GRÁFICA RELACIONADA A LOS INMUEBLES AFECTADOS POR LA EJECUCIÓN DE LA OBRA: REHABILITACIÓN Y MEJORAMIENTO DE LA CARRETERA ICA - LOS MOLINOS - TAMBILLOS, TRAMO: KM. 19+700 AL KM. 33+500, INCLUIDO EL PUENTE LA ACHIRANA Y ACCESOS</t>
  </si>
  <si>
    <t>RE 194-2021</t>
  </si>
  <si>
    <t>SANTOS JOVO BLAS MEDINA</t>
  </si>
  <si>
    <t>SERVICIO ASISTENCIA TÉCNICA PARA LAS GESTIONES DE LIBERACIÓN DE INTERFERENCIAS, LIBERACIÓN Y ADQUISICIÓN DE PREDIOS AFECTADOS POR EL DERECHO DE VÍA DE LA CARRETERA HUALLANCA - CARAZ</t>
  </si>
  <si>
    <t>RE 174-2021</t>
  </si>
  <si>
    <t>ROGELIO JUNIOR PAZ JARA</t>
  </si>
  <si>
    <t>SERVICIO PARA LA ADQUISICIÓN Y/O EXPROPIACIÓN DE CINCUENTA Y CINCO (55) PREDIOS AFECTADOS POR LA OBRA: MEJORAMIENTO DE LA CARRETERA MOQUEGUA - OMATE - AREQUIPA, TRAMO II, KM. 35 AL KM. 153.50, FASE III</t>
  </si>
  <si>
    <t>RE 156-2021</t>
  </si>
  <si>
    <t>ANA CAROLINA TIJERO CARRION</t>
  </si>
  <si>
    <t>SERVICIO DE INSTALACION DE COBERTURA METALICA DE LA ESTACION DE PEAJE CUCULI: CARRETERA PIMENTEL - CHICLAYO - CHONGOYAPE - PUENTE CUMBIL KM 60+800</t>
  </si>
  <si>
    <t>AS-SM-18-2021-MTC/20-1</t>
  </si>
  <si>
    <t>CONSORCIO - CONSORCIO SOMEZA
20486751151 - JAMECH SOCIEDAD COMERCIAL DE RESPONSABILIDAD LIMITADA
10461355477 - SOTO QUILCA PEDRO</t>
  </si>
  <si>
    <t>SERVICIO DE IMPLEMENTACION DE PAVIMENTO DE CONCRETO EN ZONA DE COBRO PARA LA UNIDAD DE PEAJE AYAVIRI</t>
  </si>
  <si>
    <t>AS-SM-17-2021-MTC/20-1</t>
  </si>
  <si>
    <t>20601245613 - SOLUCIONES INMOBILIARIAS SAMI S.A.C.</t>
  </si>
  <si>
    <t>SERVICIO DE SUMINISTRO, DESMONTAJE DE MATERIALES, MONTAJE DE NUEVOS MATERIALES Y EL MANTENIMIENTO DEL SISTEMA ELECTRICO ESTACION PEAJE TALARA</t>
  </si>
  <si>
    <t>AS-SM-19-2021-MTC/20-1</t>
  </si>
  <si>
    <t>20605180702 - CIEN POR CIENTO ARQUITECTURA Y CONSTRUCCION S.A.C. SI NO NO 1.00 164,352.20</t>
  </si>
  <si>
    <t>ADQUISICIÓN DE LLANTAS PARA MAQUINARIA Y VEHÍCULO ASIGNADOS AL PROYECTO DE MANTENIMIENTO RUTINARIO DE LA CARRETERA EMP. PE- 26 (TOYOC) - HUANCHOS - MOLLEPAMPA - COCAS - EMP. PE-28D (CASTROVIRREYNA)</t>
  </si>
  <si>
    <t xml:space="preserve">ACUERDO MARCO
</t>
  </si>
  <si>
    <t>CRISTIAN EMERSON SAAVEDRA CURI</t>
  </si>
  <si>
    <t>ADQUISICIÓN DE EMULSIÓN ASFÁLTICA CSS-1H PARA EL TRAMO: PUQUIO - CORACORA-EMP. PE 1S (CHALA), CORACORA - YAUCA - EMP. PE -1 S Y EMP PE-32C (ULLACCASA) - PAUSA, MULTIDISTRITAL, MULTIPROVINCIAL, AYACUCHO</t>
  </si>
  <si>
    <t>SIE-SIE-2-2021-MTC/20-UZARE-1</t>
  </si>
  <si>
    <t>20486255171-CORPORACION RIO BRANCO S A</t>
  </si>
  <si>
    <t>SERVICIO PARA LA ADQUISICIÓN DE 160 INMUEBLES AFECTADOS POR LA CONSTRUCCIÓN DEL TRAMO Nro 2 DEL CORREDOR VIAL INTEROCEÁNICO SUR, PERÚ - BRASIL (TRAMO 2: PTE. INAMBARI - URCOS), EN SU FASE III</t>
  </si>
  <si>
    <t>RE 168-2021</t>
  </si>
  <si>
    <t>SERVICIO DE ASISTENCIA TÉCNICA, PARA LA ADQUISICIÓN DE LOS INMUEBLES AFECTADOS POR EL DERECHO DE VÍA, PARA LA EJECUCIÓN DE LA OBRA: REHABILITACIÓN Y MEJORAMIENTO DE LA CARRETERA EMP. PE NJ, TRAMO: 71+600- HUANCABAMBA (KM 142+614)</t>
  </si>
  <si>
    <t>RE 177-2021</t>
  </si>
  <si>
    <t>EYNER DANTE QUISPE PALPA</t>
  </si>
  <si>
    <t>SERVICIO DE DEMOLICIÓN Y ELIMINACIÓN DE MATERIAL EXCEDENTE DE 41 VIVIENDAS AFECTADAS POR LA OBRA: MEJORAMIENTO DE LA CARRETERA CHUQUICARA - PUENTE QUIROZ - TAUCA - CABANA - HUANDOVAL - PALLASCA, TRAMO:TAUCA - PALLASCA.</t>
  </si>
  <si>
    <t>RE 166-2021</t>
  </si>
  <si>
    <t>INGENIEROS CONSTRUCTORES AGUILAR SAC</t>
  </si>
  <si>
    <t>SERVICIO PARA LA ADQUISICIÓN DE 150 INMUEBLES AFECTADOS POR EL PROYECTO PACRI CARRETERA QUINUA - SAN FRANCISCO, TRAMO: KM 26+000 - KM 78+500, FASE III</t>
  </si>
  <si>
    <t>RE 160-2021</t>
  </si>
  <si>
    <t>ORLANDO BRYAN DIAZ OLAYA</t>
  </si>
  <si>
    <t>SERVICIO DE INSCRIPCIÓN REGISTRAL A FAVOR DE PROVIAS NACIONAL DE 116 PREDIOS AFECTADOS POR EL PROYECTO: AYACUCHO - ANDAHUAYLAS TRAMO III: KM 98+800 AL KM 154+000, TRAMO IV: KM 154+000 AL KM 210+000, TRAMO V: KM 210+000 AL KM 256+500, CARRETERA AYACUCHO - ABANCAY TRAMO DV. KISHUARA - PUENTE SAHUINTO</t>
  </si>
  <si>
    <t>RE 175-2021</t>
  </si>
  <si>
    <t>SERVICIO DE GESTIÓN, MONITOREO Y LIBERACIÓN DE PREDIOS DEL PACRI HUÁNUCO - LA UNIÓN - HUALLANCA Y DEL MECANISMO DE RESOLUCIÓN DE QUEJAS -MRQ DURANTE LA EJECUCIÓN DE OBRA DEL TRAMO II KM. 52+920 AL KM. 102+819</t>
  </si>
  <si>
    <t>RE 161-2021</t>
  </si>
  <si>
    <t>CIA VGE SAC</t>
  </si>
  <si>
    <t>SERVICIO DE REUBICACIÓN PROVISIONAL DE LAS REDES ELÉCTRICAS DE BAJATENSIÓN Y ALUMBRADO PÚBLICO DE PROPIEDAD DE LA CONCESIONARIA HIDRANDINA S.A. EN EL SECTOR LA ARENITA, UBICADO EN LAS PROGRESIVAS KM 632+550 HASTA EL KM 633+065 DE LA PANAMERICANA NORTE, DISTRITO DE PAIJAN, DE LA AUTOPISTA DEL SOL</t>
  </si>
  <si>
    <t>RE 167-2021</t>
  </si>
  <si>
    <t>CONDAK INGENIEROS EIRL</t>
  </si>
  <si>
    <t>SERVICIO ESPECIALIZADO LEGAL PARA LAS GESTIONES DE ADQUISICIÓN, EXPROPIACIÓN Y LIBERACIÓN DE INMUEBLES AFECTADOS, PARA LA EJECUCIÓN DE LA OBRA: AUTOPISTA DEL SOL (TRUJILLO - CHICLAYO - PIURA - SULLANA), TRAMO: EVITAMIENTO - TRUJILLO (EV01) Y TRAMO: TRUJILLO - CHICAMA (TC01), EN EL MARCO DE LO DISPUESTO POR EL T.U.O DEL DECRETO LEGISLATIVO Nro 1192</t>
  </si>
  <si>
    <t>RE 195-2021</t>
  </si>
  <si>
    <t>MARIA ANTONIETA CRUZ HUAYAN</t>
  </si>
  <si>
    <t>SERVICIO DE ANÁLISIS TÉCNICO ADMINISTRATIVO PARA GESTIONES DE ADQUISICIÓN DE PREDIOS AFECTADOS POR EL PROYECTO AUTOPISTA DEL SOL - TRUJILLO</t>
  </si>
  <si>
    <t>RE 173-2021</t>
  </si>
  <si>
    <t>MONICA DEL PILAR RIOS CONTRERAS</t>
  </si>
  <si>
    <t>SERVICIO DE APOYO TÉCNICO PARA LAS GESTIONES DE LA ADQUISICIÓN Y EXPROPIACIÓN DE INMUEBLES AFECTADOS POR EL DERECHO DE VÍA DE LA OBRA: REHABILITACIÓN Y MEJORAMIENTO DE LA CARRETERA COLPAHUAYCO - LANGUI.</t>
  </si>
  <si>
    <t>RE 206-2021</t>
  </si>
  <si>
    <t>JESUS MIGUEL SANDOVAL VAEZ</t>
  </si>
  <si>
    <t>ADQUISICIÓN DE ALCANTARILLAS METÁLICAS SP - MP - 68 INCLUYE PERNOS Y TUERCAS, PARA EL MANTENIMIENTO RUTINARIO DE LA CARRETERA EMP. LO 103 (IQUITOS) BELLAVISTA-MAZAN</t>
  </si>
  <si>
    <t>AS-SM-1-2021-MTC/20.UZSMA-1</t>
  </si>
  <si>
    <t>20494442141 - A &amp; C CONSULTORES Y MULTISERVICIOS S.A.C.</t>
  </si>
  <si>
    <t>ADQUISICION DE PINTURA EN BASE SOLVENTE ACRÍLICA COLOR NEGRO- MANTENIMIENTO RUTINARIO DE CARRETERA SULLANA-MANCORA- PUENTE LA PAZ (RUTA PE-1N)</t>
  </si>
  <si>
    <t>ECOCOLOR COMERCIAL E.I.R.L.</t>
  </si>
  <si>
    <t>SERVICIO DE TRANSPORTE DE PERSONAL ADMINISTRATIVO DESDE UNIDAD DE PEAJE TAMBOGRANDE AL BANCO DE LA NACION Y VICEVERSA.</t>
  </si>
  <si>
    <t>AS-SM-8-2021-MTC/20.UZPT-1</t>
  </si>
  <si>
    <t>10421866509 - MORALES LOZADA MOISES DAVID</t>
  </si>
  <si>
    <t>SERVICIO DE MANTENIMIENTO RUTINARIO DE CARRETERAS, TRAMO: EMP.PE -34 A (PATAHUASI) - DV. CHIVAY</t>
  </si>
  <si>
    <t>AS-SM-2-2021-MTC/20-UZARE-1</t>
  </si>
  <si>
    <t>20491130131 - CONSTRUCTORA Y CONSULTORA ECOSULLCC INGENIEROS E.I.R.L.</t>
  </si>
  <si>
    <t>SERVICIO DE IMPLEMENTACIÓN DEL SS.HH. PÚBLICO, TRATAMIENTO, MANTENIMIENTO Y ADECUACIÓN AL SISTEMA SANITARIO EXISTENTE DE LA UNIDAD DE PEAJE CANCAS, CARRETERA PANAMERICANA NORTE KM 1196+500</t>
  </si>
  <si>
    <t>AS-SM-28-2021-MTC/20-1</t>
  </si>
  <si>
    <t>20522499707 - INMOBILIARIA TWD SOCIEDAD ANONIMA CERRADA - INMOBILIARIA TWD S.A.C.</t>
  </si>
  <si>
    <t>ACTUALIZACION DEL ESTUDIO DE IMPACTO AMBIENTALDETALLADO DEL PROYECTO: MEJORAMIENTO DE LA CARRETERAHUÁNUCO - CONOCOCHA, SECTOR: HUÁNUCO - LA UNIÓN -HUALLANCA, RUTA PE-3N</t>
  </si>
  <si>
    <t>AS-SM-25-2021-MTC/20-1</t>
  </si>
  <si>
    <t>SERVICIO GENERAL DE INSTALACIÓN DE PUENTES MODULARES EN LA REGIÓN APURÍMAC PAQUETE 02</t>
  </si>
  <si>
    <t>CP-SM-37-2021-MTC/20-1</t>
  </si>
  <si>
    <t>CONSORCIO PUENTES :
20604456593 - CONSTRUCCIONES BMT E.I.R.L - BMT E.I.R.L
20452440912 - CONTRATISTAS Y CONSULTORES MENDOZA SRL</t>
  </si>
  <si>
    <t>ESTUDIO DEFINITIVO DEL PROYECTO MEJORAMIENTO DE LA CARRETERA HUANCAYO - IZCUCHACA, TRAMO: EMPALME VIA DE EVITAMIENTO DE HUANCAYO - IZCUCHACA</t>
  </si>
  <si>
    <t>CP-SM-45-2021-MTC/20-1</t>
  </si>
  <si>
    <t>ADQUISICIÓN DE MATERIALES Y HERRAMIENTAS PARA EL MANTENIMIENTO DE LA INFRAESTRUCTURA DE LA SEDE CENTRAL Y PERIFÉRICOS DE PROVIAS NACIONAL</t>
  </si>
  <si>
    <t>AS-SM-24-2021-MTC/20</t>
  </si>
  <si>
    <t>20601743958 - APOYO MATERIAL Y LOGISTICO SOCIEDAD ANONIMA CERRADA - APOYO MATERIAL Y LOGISTICO S.A.C.</t>
  </si>
  <si>
    <t>SERVICIO PARA LA ADQUISICIÓN DE 55 INMUEBLES AFECTADOS POR EL DERECHO DE VÍA Y OBRAS ACCESORIAS CORRESPONDIENTES A LA OBRA: RED VIAL Nro. 6: TRAMO PUENTE PUCUSANA - CERRO AZUL - ICA, DE LA CARRETERA PANAMERICANA SUR, ENTRE LAS PROGRESIVAS KM 63+900 AL KM 94+700, FASES: I, II Y III</t>
  </si>
  <si>
    <t>RE 184-2021</t>
  </si>
  <si>
    <t>SERVICIO ESPECIALIZADO LEGAL PARA LAS GESTIONES DE ADQUISICIÓN, EXPROPIACIÓN Y LIBERACIÓN DE INMUEBLES AFECTADOS, POR LA EJECUCIÓN DE LA OBRA: PROYECTO VIAL AUTOPISTA DEL SOL (TRUJILLO - CHICLAYO - PIURA - SULLANA), ÁMBITO DE LOS TRAMOS EVITAMIENTO CHICLAYO - LAMBAYEQUE (EV 08), TRAMO CONTINUO MOCUPE - CHICLAYO (TC 07) Y EVITAMIENTO GUADALUPE - SAN JOSÉ DE MOROC (EV 06) EN EL MARCO DE LO DISPUESTO POR EL T.U.O DEL DECRETO LEGISLATIVO Nro. 1192</t>
  </si>
  <si>
    <t>RE 198-2021</t>
  </si>
  <si>
    <t>ALFREDO DE JESUS RODRIGUEZ ARAUJO</t>
  </si>
  <si>
    <t>SERVICIO PARA LA ADQUISICIÓN DE SESENTA Y NUEVE (69) INMUEBLES AFECTADOS POR LA EJECUCIÓN DE LA OBRA: REHABILITACIÓN Y MEJORAMIENTO DE LA CARRETERA ANDAHUAYLAS - PAMPACHIRI - NEGROMAYO, TRAMO: ANDAHUAYLAS - HUANCABAMBA, EN SUS FASES I, II Y III</t>
  </si>
  <si>
    <t>RE 180-2021</t>
  </si>
  <si>
    <t>LEONARDO DAVID NAVARRO HUAMAN</t>
  </si>
  <si>
    <t>SERVICIO PARA LA ADQUISICIÓN DE 150 INMUEBLES AFECTADOS POR EL PROYECTO PACRI REHABILITACIÓN Y MEJORAMIENTO DE LA CARRETERA QUINUA - SAN FRANCISCO, TRAMO II: KM. 78+500 AL KM 172+420, FASE III</t>
  </si>
  <si>
    <t>RE 187-2021</t>
  </si>
  <si>
    <t>SERVICIO DE GESTIÓN Y SEGUIMIENTO EN CAMPO PARA LIBERACIÓN Y ADQUISICIÓN DE PREDIOS AFECTADOS POR EL DERECHO DE VÍA DE LA OBRA: CONSTRUCCIÓN DE LA VÍA DE EVITAMIENTO DE LA CIUDAD DE JULIACA, EN EL MARCO DE LO DISPUESTO EN EL TUO DEL DECRETO LEGISLATIVO Nro. 1192</t>
  </si>
  <si>
    <t>RE 204-2021</t>
  </si>
  <si>
    <t>PRIMITVA MARILIA SANCHEZ RODRIGUEZ</t>
  </si>
  <si>
    <t>SERVICIO PARA LA EJECUCIÓN DE ACTIVIDADES NECESARIAS CON FINES DE SUSCRIPCIÓN Y LEGALIZACIÓN DE FORMULARIOS REGISTRALES PARA LA ADQUISICIÓN DE ÁREAS NECESARIAS PARA LA EJECUCIÓN DE LA OBRA: MEJORAMIENTO DEL CORREDOR VIAL APURÍMAC - CUSCO, TRAMO: PUENTE ICHURAY - PUENTE SAYHUA</t>
  </si>
  <si>
    <t>RE 188-2021</t>
  </si>
  <si>
    <t>JORGE SANTOS MONTERO MENDOZA</t>
  </si>
  <si>
    <t>SERVICIO DE ASISTENCIA LEGAL PARA LAS GESTIONES EN LA LIBERACIÓN Y ADQUISICIÓN DE PREDIOS (TRATO DIRECTO O EXPROPIACIÓN O TRANSFERENCIA INTERESTATAL) AFECTADOS POR EL DERECHO DE VÍA EN EL TRAMO: RIOJA - CORRAL QUEMADO, TRAMO: CORRAL QUEMADO - OLMOS, TRAMO: TARAPOTO - RIOJA Y TRAMO: OLMOS - PIURA DE LA OBRA: TRAMOS VIALES DEL EJE MULTIMODAL DEL AMAZONAS NORTE DEL PLAN DE ACCIÓN PARA LA INTEGRACIÓN DE INFRAESTRUCTURA REGIONAL SUDAMERICANA - IIRSA</t>
  </si>
  <si>
    <t>RE 199-2021</t>
  </si>
  <si>
    <t>SERVICIO PARA LA ADQUISICIÓN DE 75 INMUEBLES AFECTADOS POR EL DERECHO DE VÍA DE LA OBRA: TRAMO VIAL ÓVALO CHANCAY / DESVÍO VARIANTE PASAMAYO - HUARAL - ACOS, ENTRE LAS PROGRESIVAS KM 00+000 AL KM 53+761, EN SU FASE III</t>
  </si>
  <si>
    <t>RE 181-2021</t>
  </si>
  <si>
    <t>SERVICIO DE MONITOREO DE PROYECTOS PRODUCTIVOS AGROPECUARIOS DEL PACRI DE LA CARRETERA OYÓN - AMBO</t>
  </si>
  <si>
    <t>RE 196-2021</t>
  </si>
  <si>
    <t>RICHARD JAVIER LLARO ESPINOZA</t>
  </si>
  <si>
    <t>SERVICIO LEGAL ESPECIALIZADO PARA GESTIONES EN ADQUISICIÓN (TRATO DIRECTO, EXPROPIACIÓN O TRANSFERENCIA INTERESTATAL) DE PREDIOS DE LOS SECTORES POBLADO ANTABAMBA, SOCCOSHUAYCCO, ANEXO BANCAPATA SOCCOSPAMPA, BANCAPATA, SAN ANTONIO, UBICADOS ENTRE LAS PROGRESIVAS KM. 10+005 AL KM. 12+820 DE LA OBRA: CONSTRUCCIÓN DE LA VÍA DE EVITAMIENTO DE LA CIUDAD DE ABANCAY, REGIÓN APURÍMAC</t>
  </si>
  <si>
    <t>RE 200-2021</t>
  </si>
  <si>
    <t>EMILIO NATHAN RAMOS ZAVALETA</t>
  </si>
  <si>
    <t>SERVICIO DE IDENTIFICACIÓN Y ADQUISICIÓN DE LOS INMUEBLES AFECTADOS POR EL DERECHO DE VÍA DE LA OBRA: CONSTRUCCIÓN DE LA VÍA EVITAMIENTO DE LA CIUDAD DE JULIACA TRAMO: RAMAL NORTE, FASES: I, II Y III</t>
  </si>
  <si>
    <t>RE 185-2021</t>
  </si>
  <si>
    <t>SERVICIO PARA LA ADQUISICIÓN DE CIENTO CINCUENTA (150) INMUEBLES AFECTADOS POR LA EJECUCIÓN DE LA OBRA: REHABILITACIÓN Y MEJORAMIENTO DE LA CARRETERA AYACUCHO - ABANCAY, TRAMO V, KM. 210+000 AL 256+000, EN SUS FASES I, II Y III</t>
  </si>
  <si>
    <t>RE 186-2021</t>
  </si>
  <si>
    <t>CONSORCIO AYACUCHO - ABANCAY TRAMO V (RAUL ARCENIO BELZUSARRE HUAMAN / JAFET GIOVANNI MEJIA IRRIBARREN)</t>
  </si>
  <si>
    <t>SERVICIO PARA LA ADQUISICIÓN DE 150 INMUEBLES AFECTADOS POR EL PROYECTO PACRI REHABILITACIÓN Y MEJORAMIENTO DE LA CARRETERA CHONGOYAPE - COCHABAMBA - CAJAMARCA, TRAMO: CHOTA - BAMBAMARCA - HUALGAYOC, FASE III</t>
  </si>
  <si>
    <t>RE 182-2021</t>
  </si>
  <si>
    <t>CESAR GUILLERMO FERREYROS REYNAFARGE</t>
  </si>
  <si>
    <t>SERVICIO PARA LA ADQUISICIÓN DE LOS INMUEBLES AFECTADOS POR EL DERECHO DE VÍA DE LA OBRA ADICIONAL ACCESO AL NUEVO PUERTO YURIMAGUAS, DESDE LAS PROGRESIVAS DEL KM. 0+000 AL KM. 9+403 EN EL TRAMO: YURIMAGUAS - TARAPOTO DE LA OBRA: TRAMOS VIALES DEL EJE MULTIMODAL DEL AMAZONAS NORTE DEL PLAN DE ACCIÓN PARA LA INTEGRACIÓN DE INFRAESTRUCTURA REGIONAL SUDAMERICANA - IIRSA, EN SUS SIGUIENTES FASES: I, II Y III</t>
  </si>
  <si>
    <t>RE 183-2021</t>
  </si>
  <si>
    <t>SERVICIO DE ELABORACIÓN DE EXPEDIENTE TÉCNICO PARA LA REPOSICIÓN DE REDES DE AGUA Y ALCANTARILLADO, CANAL DE RIEGO Y POZO TUBULAR QUE INTERFIEREN CON LA CONSTRUCCIÓN DE LOS PASOS A DESNIVEL Y PUENTES PEATONALES QUE SE ENCUENTRAN UBICADOS ENTRE LAS PROGRESIVAS KM 207+364 HASTA EL KM 556+492 DE LA PANAMERICANA NORTE DE LA RED VIAL Nro. 4: PATIVILCA - SANTA - TRUJILLO Y PUERTO SALAVERRY - EMPALME R01N</t>
  </si>
  <si>
    <t>RE 193-2021</t>
  </si>
  <si>
    <t>SERVICIO PARA LA ADQUISICIÓN DE CINCUENTA (50) INMUEBLES AFECTADOS LA EJECUCIÓN DE LA OBRA: REHABILITACIÓN Y MEJORAMIENTO DE LA CARRETERA PUERTO BERMÚDEZ - SAN ALEJANDRO, TRAMO PUERTO SÚNGARO- DV. SAN ALEJANDRO, FASE III</t>
  </si>
  <si>
    <t>RE 205-2021</t>
  </si>
  <si>
    <t>SERVICIO DE ASISTENCIA LEGAL PARA LAS GESTIONES EN LA LIBERACIÓN Y ADQUISICIÓN DE PREDIOS (TRATO DIRECTO O EXPROPIACIÓN O TRANSFERENCIA INTERESTATAL) AFECTADOS POR EL DERECHO DE VÍA DEL PROYECTO: CORREDOR VIAL INTEROCEÁNICO SUR, PERÚ - BRASIL TRAMO 4 DEL IIRSA SUR</t>
  </si>
  <si>
    <t>RE 201-2021</t>
  </si>
  <si>
    <t>LUIS BRITALDO SUAREZ SUMARAN</t>
  </si>
  <si>
    <t>SERVICIO DE COLOCACIÓN DE MEZCLA ASFÁLTICA -PARCHADO MECANIZADO PARA EL MANTENIMIENTO RUTINARIO DE LA RUTA PE-28A AYACUCHO-SOCOS- RUMICHACA, TRAMO: KM 331+860 - EPM. PE-3S</t>
  </si>
  <si>
    <t>AS-SM-3-2021-MTC/20.UZAYA-1</t>
  </si>
  <si>
    <t>CONSORCIO AYACUCHO : 
20495188974 - CONSTRUCTORES Y CONSULTORES GARCIA S.A.C. 
10095636042 - GARCIA DE LA CRUZ TEOFILO ABILIO</t>
  </si>
  <si>
    <t>ADQUISICION DE EMULSION ASFALTICA CATIONICA DE ROTURA LENTA GRADO CSS-1H PARA EL MANTENIMIENTO RUTINARIO DE LA CARRETERA PAVIMENTADA PE-1NJ: MOCCE - OLMOS: PE 1NJ: EMP PE -1N (DV. MOCHUMI) - DV. OLMOS (PE-4B)</t>
  </si>
  <si>
    <t>SIE-SIE-1-2021-MTC/20.UZLAM-1</t>
  </si>
  <si>
    <t xml:space="preserve">20604202842-AGREGADOS CONSTRUCCIONES Y ASFALTOS DANTON S.R.L. 
</t>
  </si>
  <si>
    <t>SERVICIO DE TRASLADO DE PERSONAL AL CENTRO DE LABORES PARA TRABAJADORES DE LA SEDE CENTRAL DE PROVIAS NACIONAL</t>
  </si>
  <si>
    <t>CP-SM-40-2021-MTC/20</t>
  </si>
  <si>
    <t>SERVICIO DE CONSULTORÍA PARA EL RELEVAMIENTO DE INFORMACIÓN EN LOS TRAMOS DE LA RED VIAL NACIONAL NO CONCESIONADA - BLOQUE 1</t>
  </si>
  <si>
    <t>CP-SM-38-2021-MTC/20</t>
  </si>
  <si>
    <t>20504131875 - MTV PERU E.I.R.L.</t>
  </si>
  <si>
    <t>ADQUISICION DE EQUIPO PARA MEDICION DE LA RESISTENCIA AL DESLIZAMIENTO DEL PAVIMENTO</t>
  </si>
  <si>
    <t>82 - Licitación Pública</t>
  </si>
  <si>
    <t>LP-SM-3-2021-MTC/20</t>
  </si>
  <si>
    <t>ESTUDIO DE PREINVERSIÓN A NIVEL DE PERFIL PARA LA RUTA NACIONAL PE-1N: CARRETERA LONGITUDINAL DE LA COSTA, TRAMO: SULLANA - DV. PUENTE INTERNACIONAL</t>
  </si>
  <si>
    <t>CP-SM-51-2021-MTC/20-1</t>
  </si>
  <si>
    <t>CONSORCIO RUTA LONGITUDINAL : 
20601074240 - HARIUS CONSULTING ENGINEERS SOCIEDAD ANONIMA CERRADA - HARIUS S.A.C. 
20549322434 - PYUNGHWA ENGINEERING CONSULTANTS LTDA SUCURSAL DEL PERU</t>
  </si>
  <si>
    <t>ESTUDIO DEFINITIVO DEL PROYECTO: CREACIÓN (CONSTRUCCIÓN) DE LA VÍA DE EVITAMIENTO SAN CLEMENTE (EMP. RUTA PE-28A VÍA LOS LIBERTADORES - EMP. PE-26C - EMP PE- 1S PANAMERICANA SUR) DISTRITO DE SAN CLEMENTE - PROVINCIA DE PISCO - DEPARTAMENTO DE ICA.</t>
  </si>
  <si>
    <t>CP-SM-44-2021-MTC/20-1</t>
  </si>
  <si>
    <t>SUPERVISION DE LA EJECUCION DE LA OBRA: CONSTRUCCION DEL PUENTE SANTA ROSA, ACCESOS, ROTONDA Y PASO A DESNIVEL, REGION CALLAO</t>
  </si>
  <si>
    <t>CP-SM-52-2021-MTC/20-1</t>
  </si>
  <si>
    <t>SERVICIO ASISTENCIA TECNICA DE CAMPO PARA APOYO EN LA GESTIÓN DE LIBERACIÓN DE INTERFERENCIAS Y ADQUISICIÓN DE INMUEBLES AFECTADOS POR EL DERECHO DE VÍA DEL PACRI IIRSA CENTRO TRAMO 2: PUENTE RICARDO PALMA - LA OROYA - HUANCAYO Y LA OROYA - DV. CERRO DE PASCO</t>
  </si>
  <si>
    <t>RE 207-2021</t>
  </si>
  <si>
    <t>SERVICIO DE INSCRIPCIÓN REGISTRAL A FAVOR DE PROVIAS NACIONAL DE 113 PREDIOS ADQUIRIDOS PARA LA EJECUCIÓN DE LA OBRA CONSTRUCCIÓN DE LA VÍA DE EVITAMIENTO DE LA CIUDAD DE ABANCAY, REGIÓN APURÍMAC, UBICADOS ENTRE LAS PROGRESIVAS KM 00+001 AL KM 06+000</t>
  </si>
  <si>
    <t>RE 216-2021</t>
  </si>
  <si>
    <t>JOSE LUIS ALZAMORA MACO</t>
  </si>
  <si>
    <t>SERVICIO DE INSCRIPCIÓN REGISTRAL A FAVOR DE PROVIAS NACIONAL DE 121 PREDIOS ADQUIRIDOS PARA LA EJECUCIÓN DE LA OBRA CONSTRUCCIÓN DE LA VÍA DE EVITAMIENTO DE LA CIUDAD DE ABANCAY, REGIÓN APURÍMAC, UBICADOS ENTRE LAS PROGRESIVAS KM 06+000 AL KM 12+820</t>
  </si>
  <si>
    <t>RE 217-2021</t>
  </si>
  <si>
    <t>SERVICIO DE DEMOLICIÓN Y ELIMINACIÓN DE MATERIAL EXCEDENTE DE 79 VIVIENDAS AFECTADOS POR LA OBRA: MEJORAMIENTO DE LA CARRETERA SANTA MARÍA - SANTA TERESA - PUENTE HIDROELÉCTRICA MACHU PICCHU</t>
  </si>
  <si>
    <t>RE 230-2021</t>
  </si>
  <si>
    <t>CONSORCIO SANTA MARIA (KONTUR SAC / JHONNY CLEMENTE CRUZ)</t>
  </si>
  <si>
    <t>SERVICIO PARA LA ADQUISICIÓN DE CIENTO CUARENTA Y NUEVE (149) INMUEBLES AFECTADOS POR LA EJECUCIÓN DE LA OBRA: REHABILITACIÓN Y MEJORAMIENTO DE LA CARRETERA PUERTO BERMÚDEZ - SAN ALEJANDRO. TRAMO: DV. PUERTO BERMÚDEZ-CIUDAD CONSTITUCIÓN, EN SUS FASES I, II Y III</t>
  </si>
  <si>
    <t>RE 213-2021</t>
  </si>
  <si>
    <t>KENYO PAVEL PALOMINO MALLMA</t>
  </si>
  <si>
    <t>SERVICIO DE INSCRIPCIÓN REGISTRAL Y/O TRANSFERENCIA DE PROPIEDAD ESTATAL DE 39 PREDIOS A FAVOR DE PROVIAS NACIONAL, ADQUIRIDOS PARA LA EJECUCIÓN DE LAS ONPA DE LA OBRA IIRSA CENTRO TRAMO 2: PUENTE RICARDO PALMA - LA OROYA - HUANCAYO, Y LA OROYA - DV. CERRO DE PASCO</t>
  </si>
  <si>
    <t>RE 218-2021</t>
  </si>
  <si>
    <t>SERVICIO PARA LA ADQUISICIÓN DE 150 INMUEBLES AFECTADOS POR EL DERECHO DE VÍA DE LA OBRA: REHABILITACIÓN Y MEJORAMIENTO DE LA CARRETERA CHONGOYAPE - COCHABAMBA - CAJAMARCA. TRAMO: DV. YANACOCHA - HUALGAYOC, FASE III</t>
  </si>
  <si>
    <t>RE 219-2021</t>
  </si>
  <si>
    <t>HEYDI ROSSANA SANJINEZ IZQUIERDO</t>
  </si>
  <si>
    <t>SERVICIO TÉCNICO ESPECIALIZADO PARA LAS GESTIONES EN LA LIBERACIÓN Y ADQUISICIÓN DE PREDIOS (TRATO DIRECTO O EXPROPIACIÓN O TRANSFERENCIA INTERESTATAL) AFECTADOS POR EL DERECHO DE VÍA DEL PROYECTO: TRAMOS: 1 Y 5 DEL CORREDOR VIAL INTEROCEÁNICO SUR, PERÚ - BRASIL (MATARANI - AZÁNGARO - ILO)</t>
  </si>
  <si>
    <t>RE 209-2021</t>
  </si>
  <si>
    <t>BRENDA INGRID GARCIA CORONADO</t>
  </si>
  <si>
    <t>SERVICIO INSCRIPCIÓN REGISTRAL DE 102 PREDIOS AFECTADOS POR EL DERECHO DE VÍA DEL PROYECTO: CORREDOR VIAL APURIMAC-CUSCO TRAMO III PROGRESIVA KM 94+000 AL 129+000 A FAVOR DE PROVIAS NACIONAL</t>
  </si>
  <si>
    <t>RE 214-2021</t>
  </si>
  <si>
    <t>SERVICIO DE AUXILIAR DE OFICINA EN CAMPO DEL PACRI DE LA OBRA: REHABILITACIÓN Y MEJORAMIENTO DE LA CARRETERA CAJAMARCA - CELENDÍN - BALSAS, TRAMO: KM. 52+000 - CELENDÍN, EN EL MARCO DEL TUO DEL DECRETO LEGISLATIVO Nro. 1192</t>
  </si>
  <si>
    <t>RE 210-2021</t>
  </si>
  <si>
    <t>MARTHA YANE VALERA CARDENAS</t>
  </si>
  <si>
    <t>SERVICIO PARA LA ADQUISICIÓN DE VEINTITRÉS (23) INMUEBLES AFECTADOS POR LA EJECUCIÓN DE LA OBRA: REHABILITACIÓN Y MEJORAMIENTO DE LA CARRETERA HUANCAVELICA - LIRCAY, TRAMO II. KM 1+550 (AV. LOS CHANCAS) - LIRCAY, EN EL MARCO DE LO DISPUESTO EN EL T.U.O DEL DECRETO LEGISLATIVO Nro. 1192, FASE III</t>
  </si>
  <si>
    <t>RE 224-2021</t>
  </si>
  <si>
    <t>GEO-INGENIERIA HER-CON SAC</t>
  </si>
  <si>
    <t>SERVICIO DE SUSCRIPCIÓN DE ACTAS DE COMPROMISO, RECOPILACIÓN DE DOCUMENTACIÓN, ATENCIÓN DE CONSULTAS Y GESTIÓN SOCIAL, PARA LA ADQUISICIÓN DE LOS INMUEBLES Y LIBERACIÓN DE INTERFERENCIAS DEL PROYECTO PACRI CONSTRUCCIÓN, MEJORAMIENTO Y REHABILITACIÓN DE LA CARRETERA CUSCO - CHINCHEROS - URUBAMBA</t>
  </si>
  <si>
    <t>RE 220-2021</t>
  </si>
  <si>
    <t>SERVICIO DE ELABORACIÓN DEL EXPEDIENTE TÉCNICO PARA REUBICACIÓN DE LAS REDES DE AGUA Y ALCANTARILLADO EN LAS PROGRESIVAS KM 556+920 AL KM 582+840, DEL TRAMO EVITAMIENTO TRUJILLO (EV01) DE LA AUTOPISTA DEL SOL</t>
  </si>
  <si>
    <t>RE 235-2021</t>
  </si>
  <si>
    <t>SERVICIO INSCRIPCIÓN REGISTRAL DE 94 PREDIOS AFECTADOS POR EL DERECHO DE VÍA DE LA CARRETERA LONGITUDINAL DE LA SIERRA NORTE, TRAMO II: COCHABAMBA - CUTERVO - SANTO DOMINGO DE LA CAPILLA - CHIPLE, SUBTRAMO 1 CHIPLE-CUTERVO Y SUBTRAMO 2 CUTERVO-COCHABAMBA A FAVOR DE PROVIAS NACIONAL</t>
  </si>
  <si>
    <t>RE 215-2021</t>
  </si>
  <si>
    <t>SERVICIO DE ASISTENTE LEGAL PARA LAS GESTIONES DE LA ADQUISICIÓN Y EXPROPIACIÓN DE INMUEBLES AFECTADOS POR EL DERECHO DE VÍA DEL PACRI: REHABILITACIÓN Y MEJORAMIENTO DE LA CARRETERA PALLASCA - MOLLEPATA - MOLLEBAMBA - SANTIAGO DE CHUCO - EMP. RUTA 10, TRAMO: SANTIAGO DE CHUCO - CACHICADAN - MOLLEPATA, EN EL MARCO DEL TUO DEL D. LEG. Nro. 1192</t>
  </si>
  <si>
    <t>RE 211-2021</t>
  </si>
  <si>
    <t>SOLEDAD GIBAJA MAYHURE</t>
  </si>
  <si>
    <t>SERVICIO DE ASISTENCIA LEGAL PARA LAS GESTIONES DE LIBERACIÓN Y ADQUISICIÓN DE PREDIOS (TRATO DIRECTO O EXPROPIACIÓN O TRANSFERENCIA INTERESTATAL) AFECTADOS POR EL DERECHO DE VÍA DE LA CARRETERA EMPALME R1B - BUENOS AIRES - CANCHAQUE</t>
  </si>
  <si>
    <t>RE 221-2021</t>
  </si>
  <si>
    <t>FLOR MELINA ESPINOZA BONIFACIO</t>
  </si>
  <si>
    <t>SERVICIO ESPECIALIZADO EN CAMPO PARA LAS GESTIONES EN LA LIBERACIÓN Y ADQUISICIÓN DE PREDIOS (TRATO DIRECTO O EXPROPIACIÓN O TRANSFERENCIA INTERESTATAL) AFECTADOS POR LA EJECUCIÓN DE LA OBRA: REHABILITACIÓN Y MEJORAMIENTO DE LA CARRETERA LIMA - CANTA - LA VIUDA - UNISH, TRAMO: CANTA - HUAYLLAY</t>
  </si>
  <si>
    <t>RE 212-2021</t>
  </si>
  <si>
    <t>JAIME GUILLERMO GIL MONTERO</t>
  </si>
  <si>
    <t>SERVICIO ESPECIALIZADO PARA EL DESARROLLO DEL DIAGNÓSTICO TÉCNICO LEGAL PARA LAS GESTIONES DE SANEAMIENTO FÍSICO - LEGAL E INSCRIPCIÓN REGISTRAL A FAVOR DE PROVIAS NACIONAL DE LAS ÁREAS ADQUIRIDAS EN LA COMUNIDAD CAMPESINA DE CALEMAR, COMUNIDAD CAMPESINA DE SAN MATEO DE MOLLEPATA Y COMUNIDAD CAMPESINA DE BAMBAMARCA UBICADAS ENTRE LAS PROGRESIVAS KM. 0+000 AL KM. 71+230 DE LA OBRA: CONSTRUCCIÓN DE LA CARRETERA CALEMAR - ABRA EL NARANJILLO</t>
  </si>
  <si>
    <t>RE 208-2021</t>
  </si>
  <si>
    <t>GIANFRANCO SALVATIERRA CUBA</t>
  </si>
  <si>
    <t>SERVICIO DE ASISTENCIA ADMINISTRATIVA PACRI EN CAMPO DE LA OBRA: REHABILITACIÓN Y MEJORAMIENTO DE LA CARRETERA JUANJUI - TOCACHE, TRAMO, CAMPANILLA - PERLAMAYO - PIZARRÓN - LA POLVORA - PIZANA</t>
  </si>
  <si>
    <t>RE 222-2021</t>
  </si>
  <si>
    <t>ROYSI RAMIREZ AMASIFUEN</t>
  </si>
  <si>
    <t>SERVICIO DE DEMOLICIÓN, LIMPIEZA Y ELIMINACIÓN DE OBSTÁCULOS CORRESPONDIENTE A 33 PREDIOS UBICADOS DENTRO DE LA FRANJA DEL DERECHO DE VÍA DE LAS OBRAS COMPLEMENTARIAS GRUPO 2 DE LA RED VIAL 5</t>
  </si>
  <si>
    <t>RE 231-2021</t>
  </si>
  <si>
    <t>SERVICIO DE ELABORACIÓN DE EXPEDIENTE TÉCNICO PARA LA REPOSICIÓN DE REDES DE AGUA Y ALCANTARILLADO QUE INTERFIEREN CON LA CONSTRUCCIÓN DE LA CARRETERA LONGITUDINAL DE LA SIERRA, EN EL SECTOR URBANO DE CUTERVO</t>
  </si>
  <si>
    <t>RE 234-2021</t>
  </si>
  <si>
    <t>SERVICIO ESPECIALIZADO LEGAL PARA LAS GESTIONES DE LIBERACIÓN Y ADQUISICIÓN DE PREDIOS (TRATO DIRECTO O EXPROPIACIÓN O TRANSFERENCIA INTERESTATAL), AFECTADOS POR EL DERECHO DE VÍA DEL PACRI MEJORAMIENTO DE LA CARRETERA HUÁNUCO - CONOCOCHA. SECTOR HUÁNUCO - LA UNIÓN - HUALLANCA, TRAMO II</t>
  </si>
  <si>
    <t>RE 223-2021</t>
  </si>
  <si>
    <t>NALIA FLOR CARBAJAL FLORES</t>
  </si>
  <si>
    <t>SERVICIO DE DEMOLICIÓN, DESMONTAJE Y ELIMINACIÓN DE MATERIAL EXCEDENTE DE 56 PREDIOS AFECTADOS POR LA OBRA: REHABILITACIÓN Y MEJORAMIENTO DE LA CARRETERA PUERTO BERMÚDEZ - SAN ALEJANDRO, TRAMO: PUERTO SÚNGARO - DV SAN ALEJANDRO, PROGRESIVAS KM 0.00 AL KM 35+017</t>
  </si>
  <si>
    <t>RE 232-2021</t>
  </si>
  <si>
    <t>CONSORCIO C &amp; G (CONTRATISTA GENERALES CCORA EIRL / GRUP FLORES EIRL)</t>
  </si>
  <si>
    <t>SERVICIO DE DEMOLICIÓN, ELIMINACIÓN DE MATERIAL EXCEDENTE DE 51 PREDIOS AFECTADOS POR EL DERECHO DE VÍA DE LA OBRA: MEJORAMIENTO DE LA CARRETERA MOQUEGUA - OMATE - AREQUIPA, TRAMO II, KM. 93+055 AL KM 112+083</t>
  </si>
  <si>
    <t>RE 233-2021</t>
  </si>
  <si>
    <t>CONSORCIO OMATE (KONTUR SAC / JHONNY CLEMENTE CRUZ)</t>
  </si>
  <si>
    <t>SERVICIO DE DEFENSA LEGAL PARA EX SERVIDOR CIVIL DE PROVIAS NACIONAL, SEGÚN RESOLUCIÓN DIRECTORAL Nro. 1218-2021-MTC/20</t>
  </si>
  <si>
    <t>CD-06-2021-MTC/20</t>
  </si>
  <si>
    <t>ADQUISICIÓN DE DIESEL B5 S-50 PARA EL MANTENIMIENTO RUTINARIO DE LA CARRETERA EMP. PE -3S (DV. ABANCAY)-CHUQUIBAMBILLA-DV. CHALLHUAHUACHO-SANTO TOMAS- VELILLE-YAURI-HECTOR TEJADA EMP. PE-3S (AYAVIRI)</t>
  </si>
  <si>
    <t>SIE-SIE-2-2021-MTC/20-UZCUS-1</t>
  </si>
  <si>
    <t>ADQUISICIÓN DE EMULSIÓN ASFÁLTICA CATIÓNICA DE ROTURA LENTA MODIFICADA CON POLÍMERO CSS-1HP Y DE ROTURA RÁPIDA MODIFICADA CON POLÍMERO CRS-1HP, PARA EL MANTENIMIENTO RUTINARIO DE LA CARRETERA EMP. PE -3S (DV. ABANCAY)-CHUQUIBAMBILLA-DV. CHALLHUAHUACHO-SANTO TOMAS- VELILLE-YAURI-HECTOR TEJADA-EMP. PE-3S (AYAVIRI)</t>
  </si>
  <si>
    <t>AS-SM-8-2021-MTC/20-UZCUS-1</t>
  </si>
  <si>
    <t>SERVICIO DE SEGURIDAD Y VIGILANCIA PARA LA UNIDAD ZONAL CUSCO - APURIMAC</t>
  </si>
  <si>
    <t>CP-SM-1-2021-MTC/20-UZCUS-1</t>
  </si>
  <si>
    <t>CONSULTORIA DE OBRA PARA LA ELABORACION DE 04 EXPEDIENTES TECNICOS DE OBRA DE LAS IOARR´s DE LAS ESTACIONES DE PEAJE, CATAC, NAZCA, SICUYANI Y YAUCA</t>
  </si>
  <si>
    <t>CP-SM-60-2021-MTC/20-1</t>
  </si>
  <si>
    <t>SERVICIO DE SUPERVISIÓN DE LA ELABORACIÓN DEL EXPEDIENTE TÉCNICO DE LA OBRA: REUBICACIÓN DE REDES DE AGUA POTABLE Y ALCANTARILLADO AFECTADOS POR EL DERECHO DE VÍA PARA LA EJECUCIÓN DE LA OBRA: CONSTRUCCIÓN DEL PUENTE SANTA ROSA, ACCESOS, ROTONDA Y PASO A DESNIVEL, REGIÓN CALLAO</t>
  </si>
  <si>
    <t>RE 236-2021</t>
  </si>
  <si>
    <t>ESTUDIO DEFINITIVO DEL PROYECTO MEJORAMIENTO DE LA CARRETERA PUTINA - DV. ANANEA -CUYOCUYO - SANDIA, TRAMO II: DV. ANANEA - CUYOCUYO Y TRAMO III: CUYOCUYO -SANDIA</t>
  </si>
  <si>
    <t>CP-SM-43-2021-MTC/20-1</t>
  </si>
  <si>
    <t>CUMBRA INGENIERIA S.A.
20100356270</t>
  </si>
  <si>
    <t>SERVICIO DE SUMINISTRO, DESMONTAJE DE MATERIALES, MONTAJE DE NUEVOS MATERIALES Y EL MANTENIMIENTO DEL SISTEMA ELÉCTRICO DE LA UNIDAD DE PEAJE AGUAS CALIENTES</t>
  </si>
  <si>
    <t>AS-SM-32-2021-MTC/20-1</t>
  </si>
  <si>
    <t>20602173021 - INVERSIONES INFALCO E.I.R.L.</t>
  </si>
  <si>
    <t>SERVICIO GENERAL DE INSTALACIÓN DEL PUENTE COVIRIALI EN LA REGION JUNIN</t>
  </si>
  <si>
    <t>CP-SM-41-2021-MTC/20-1</t>
  </si>
  <si>
    <t>20477760318 - ACVO INGENIERIA Y CONSTRUCCION S.A.C.</t>
  </si>
  <si>
    <t>SERVICIO DE MANTENIMIENTO RUTINARIO EN LA CARRETERA PAVIMENTADA PANAMERICANA NORTE RUTA PE-1N DESDE KM. 557+000 AL KM. 563+000</t>
  </si>
  <si>
    <t>AS-SM-4-2021-MTC/20.UZLL-1</t>
  </si>
  <si>
    <t>20564248658 - VICI S.R.L</t>
  </si>
  <si>
    <t>SERVICIO DE MANO DE OBRA PARA EL MANTENIMIENTO RUTINARIO A CARGO DE LA UNIDAD ZONAL UCAYALI</t>
  </si>
  <si>
    <t>AS-SM-3-2021-MTC/20.UZU-1</t>
  </si>
  <si>
    <t>SERVICIO DE SEGURIDAD Y VIGILANCIA PARA LA UNIDAD ZONAL AMAZONAS</t>
  </si>
  <si>
    <t>AS-SM-5-2021-MTC/20-UZAMA-1</t>
  </si>
  <si>
    <t>ITEM 1 Y 2: 20480402929 - COMPAÑIA PERUANA DE SEGURIDAD Y VIGILANCIA SRL.</t>
  </si>
  <si>
    <t>ADQUISICION DE PETROLEO DIESEL B5 S- 50 PARA EL MANTENIMIENTO RUTINARIO DE LA CARRETERA NACIONAL RUTA PE-28H TRAMO: (SIVIA CANAYRE) - (CANAYRE-UNION MANTARO -TZOMAVENI) - EPM. EMP. PE-3S (HUAYLLAPAMPA), QUINUA-SAN FRANCISCO-PUERTO ENE PUERTO YOYATO</t>
  </si>
  <si>
    <t>SIE-SIE-1-2021-MTC/20.UZVRAEM-1</t>
  </si>
  <si>
    <t>ADQUISICION DE EMULSION ASFALTICA DE ROTURA LENTA TIPO CSS-1H PARA EL MANTENIMIENTO RUTINARIO DE LA CARRETERA PAVIMENTADA: EMP. PE-3S (HUAYLLAPAMPA), QUINUA-SAN FRANCISCO-PUERTO ENE-PUERTO YOYATO. (285.200KM)</t>
  </si>
  <si>
    <t>SIE-SIE-2-2021-MTC/20.UZVRAEM-1</t>
  </si>
  <si>
    <t>SERVICIO DE MANO DE OBRA PARA EL MANTENIMIENTO RUTINARIO DEL CORREDOR VIAL: EMP. PE-3S (HUAYLLAPAMPA), QUINUA-SAN FRANCISCO-PUERTO ENE-PUERTO YOYATO</t>
  </si>
  <si>
    <t>CP-SM-1-2021-MTC/20.UZVRAEM-1</t>
  </si>
  <si>
    <t>SERVICIO DE MANTENIMIENTO RUTINARIO DE LA UNIDAD ZONAL LAMBAYEQUE</t>
  </si>
  <si>
    <t>CP-SM-1-2021-MTC/20.UZLAM-1</t>
  </si>
  <si>
    <t>SERVICIO DE MANTENIMIENTO RUTINARIO DE LA CARRETERA EMPALME PE-28C (KIMBIRI) - KEPASHIATO - DESVÍO ECHARATI - QUILLABAMBA</t>
  </si>
  <si>
    <t>CP-SM-3-2021-MTC/20-UZCUS-1</t>
  </si>
  <si>
    <t>ADQUISICION DE NEUMATICOS PARA MAQUNARIA A CARGO DE LOS MNATENIMIENTOS RUTINARIOS DE LOS TRAMOS ASIGNADOS A LA UZ CUSCO-APURIMAC</t>
  </si>
  <si>
    <t>MULTILLANTAS Y SUMINISTROS DEL SUR S.A.C</t>
  </si>
  <si>
    <t>NOVIEMBRE</t>
  </si>
  <si>
    <t>SERVICIO DE MANTENIMIENTO RUTINARIO DE CARRETERAS, TRAMO: PUQUINA - CHACAHUAYO- LIMITE DEPARTAMENTAL MOQUEGUA/AREQUIPA</t>
  </si>
  <si>
    <t>AS-SM-3-2021-MTC/20-UZARE-1</t>
  </si>
  <si>
    <t>20602945635 - H &amp; O JHONCITO SOCIEDAD ANONIMA CERRADA - H &amp; O JHONCITO S.A.C.</t>
  </si>
  <si>
    <t>SERVICIO DE MANTENIMIENTO RUTINARIO DE LA CARRETERA: CHECCA-CONDURIRI-MAZOCRUZ- PE-38 A</t>
  </si>
  <si>
    <t>AS-SM-6-2021-MTC/20.UZPUN-1</t>
  </si>
  <si>
    <t>SERVICIO DE TRASLADO DE PERSONAL DE LA UNIDAD DE PEAJE MOVIL POZO REDONDO AL BANCO DE LA NACION Y RETORNO</t>
  </si>
  <si>
    <t>AS-SM-2-2021-MTC/20.UZTMO-1</t>
  </si>
  <si>
    <t>SERVICIO DE VIGILANCIA PARA LA UNIDAD ZONAL TACNA MOQUEGUA</t>
  </si>
  <si>
    <t>AS-SM-1-2021-MTC/20.UZTMO-1</t>
  </si>
  <si>
    <t>SERVICIO DE MANTENIMIENTO PREVENTIVO Y CORRECTIVO DE IMPRESORAS Y ESCANER DE LA SEDE CENTRAL DE PROVIAS NACIONAL</t>
  </si>
  <si>
    <t>CP-049-2021-MTC/20</t>
  </si>
  <si>
    <t>20600735358-DELTA SYSTEM PLUS SOCIEDAD ANONIMA CERRADA - DSP S.A.C.</t>
  </si>
  <si>
    <t>SERVICIO DE ACONDICIONAMIENTO DE LA INFRAESTRUCTURA DEL CENTRO DE MONITOREO DE PROVÍAS NACIONAL</t>
  </si>
  <si>
    <t>AS-SM-37-2021-MTC/20</t>
  </si>
  <si>
    <t>20607863220 - MONTINA CONTRATISTAS GENERALES E.I.R.L.</t>
  </si>
  <si>
    <t>SERVICIO DE IMPLEMENTACIÓN DE PAVIMENTO DE CONCRETO EN ZONA DE COBRO PARA LA UNIDAD DE PEAJE TUNAN</t>
  </si>
  <si>
    <t>AS-SM-38-2021-MTC/20-1</t>
  </si>
  <si>
    <t>SERVICIO DE RECUPERACION DE TRANSITABILIDAD Y SEGURIDAD EN EL SECTOR SAN ANDRES (KM 31+000 - KM 32+600) DEL TRAMO: PIRUSH - CONTADERA - CHAPACARA - TINGO CHICO</t>
  </si>
  <si>
    <t>CP-SM-4-2021-MTC/20-UZHUU-1</t>
  </si>
  <si>
    <t>SERVICIO DE ALQUILER DE CAMIONETA PARA LA SUPERVISION DE LOS TRABAJOS DE RECUPERACIÓN DE TRANSITABILIDAD Y SEGURIDAD EN EL SECTOR SAN ANDRES (KM 31+000 - KM 32+600) DEL TRAMO: PIRUSH - CONTADERA - CHAPACARA - TINGO CHICO</t>
  </si>
  <si>
    <t>AS-SM-18-2021-MTC/20-UZHUU-1</t>
  </si>
  <si>
    <t>10439087418 - QUISPE SALAS MIGUEL OSCAR</t>
  </si>
  <si>
    <t>SERVICIO DE CONTROL TOPOGRAFICO PARA LOS TRABAJOS DE RECUPERACIÓN DE TRANSITABILIDAD Y SEGURIDAD EN EL SECTOR SAN ANDRES (KM 31+000 - KM 32+600) DEL TRAMO: PIRUSH - CONTADERA - CHAPACARA - TINGO CHICO</t>
  </si>
  <si>
    <t>AS-SM-20-2021-MTC/20-UZHUU-1</t>
  </si>
  <si>
    <t>consorcio San Andres : 
10200688908 - CUYUBAMBA LAZO HERNAN 
10440636751 - BRUNO RAMOS ROGER RONALD</t>
  </si>
  <si>
    <t>SERVICIO DE DEFENSA LEGAL PARA EX SERVIDORA CIVIL DE PROVÍAS NACIONAL, SEGÚN RESOLUCIÓN DIRECTORAL N 1726-2021-MTC/20.</t>
  </si>
  <si>
    <t>CD-07-2021-MTC/20</t>
  </si>
  <si>
    <t>10102511617 - RODAS TENORIO ALLEM</t>
  </si>
  <si>
    <t>ADQUISICIÓN DE EMULSIÓN ASFÁLTICA DE ROTURA LENTA PARA EL TRAMO: PUENTE RANCHO - PANAO - CHAGLLA - MONOPAMPA</t>
  </si>
  <si>
    <t>SIE-SIE-2-2021-MTC/20-UZHUU-1</t>
  </si>
  <si>
    <t>SERVICIO DE MARCAS EN EL PAVIMENTO PARA EL TRAMO: PUENTE RANCHO - PANAO - CHAGLLA - MONOPAMPA</t>
  </si>
  <si>
    <t>AS-SM-19-2021-MTC/20-UZHUU-1</t>
  </si>
  <si>
    <t>20542448351 - EMPRESA H &amp; V MARAÑON E.I.R.L.</t>
  </si>
  <si>
    <t>ADQUISICION DE EMULSIÓN ASFÁLTICA CATIÓNICA DE ROTURA LENTA GRADO CSSH-1 PARA EL MANTENIMIENTO RUTINARIO DE LA CARRETERA SAUSACOCHA - CAJABAMBA</t>
  </si>
  <si>
    <t>SIE-SIE-3-2021-MTC/20.UZCAJ-1</t>
  </si>
  <si>
    <t>ADQUISICIÓN DE DIESEL B5 S-50 PARA EL MANTENIMIENTO RUTINARIO DE TRES TRAMOS A CARGO DE LA UNIDAD ZONAL IV CAJAMARCA</t>
  </si>
  <si>
    <t>SIE-SIE-4-2021-MTC/20.UZCAJ-1</t>
  </si>
  <si>
    <t>SERVICIO DE MANO DE OBRA PARA EL MANTENIMIENTO RUTINARIO DE LA CARRETERA: CASCAS - CONTUMAZÁ - CHILETE RUTA PE-1NF, TRAMO: CASCAS - CONTUMAZÁ</t>
  </si>
  <si>
    <t>AS-SM-3-2021-MTC/20.UZCAJ-1</t>
  </si>
  <si>
    <t>ADQUISICIÓN DE LICENCIAS DE SOFTWARE ARCHITECTURE, ENGINEERING &amp; CONSTRUCTION</t>
  </si>
  <si>
    <t>AS-SM-43-2021-MTC/20</t>
  </si>
  <si>
    <t>20264180971 - PROFILE CONSULTING GROUP SOCIEDAD ANONIMA CERRADA - PROFILE CONSULTING GROUP S.A.C.</t>
  </si>
  <si>
    <t>SERVICIO DE SEGURIDAD Y VIGILANCIA PRIVADA PARA LA UNIDAD DE PEAJE AGUAYTIA</t>
  </si>
  <si>
    <t>AS-SM-4-2021-MTC/20.UZU-1</t>
  </si>
  <si>
    <t>20605511393 - SERVICIOS AMERICAN HAWK S.A.C.</t>
  </si>
  <si>
    <t>SERVICIO DE TRANSPORTE DE PERSONAL ADMINISTRATIVO DE LA UNIDAD DE PEAJE AL BANCO DE LA NACIÓN DE LA UNIDAD ZONAL XIV AYACUCHO</t>
  </si>
  <si>
    <t>AS-SM-4-2021-MTC/20.UZAYA-1</t>
  </si>
  <si>
    <t>ESTUDIO DEFINITIVO DEL PROYECTO CONSTRUCCIÓN Y MEJORAMIENTO DE LA CARRETERA CHIMBOTE -TOCACHE, SECTOR: YUNGAYPAMPA - TRES CRUCES - SIHUAS - HUACRACHUCO - UCHIZA - EMP. RUTA 05N - TOCACHE, TRAMO: PUENTE EL CHORRO - TRES CRUCES - SIHUAS - HUACRACHUCO - UCHIZA - EMP. RUTA 05N, SUBTRAMO: C.P. AJENJO - UCHIZA - EMP. RUTA 05N</t>
  </si>
  <si>
    <t>CP-SM-59-2021-MTC/20-1</t>
  </si>
  <si>
    <t>ELABORACIÓN DE EXPEDIENTE TÉCNICO DE LA PRESTACIÓN ADICIONAL ESTABILIZACIÓN DE SECTORES INESTABLES DE LA OBRA: REHABILITACIÓN Y MEJORAMIENTO DE LA CARRETERA PALLASCA-MOLLEPATA-MOLLEBAMBA-SANTIAGO DE CHUCO-EMP. RUTA 10, TRAMO: MOLLEPATA-PALLASCA</t>
  </si>
  <si>
    <t>CP-SM-56-2021-MTC/20-1</t>
  </si>
  <si>
    <t>SERVICIO DE TRASLADO DE PERSONAL AL BANCO DE LA NACION PARA LA UNIDAD DE PEAJE PUNTA DE BOMBON</t>
  </si>
  <si>
    <t>AS-SM-5-2021-MTC/20-UZARE-1</t>
  </si>
  <si>
    <t>20455294364 - VELCAM CONSTRUCTORES S.A.C.</t>
  </si>
  <si>
    <t>ADQUISICION DE IMPRESORAS MULTIFUNCIONAL LASER PARA LAS OFICINAS ZONALES DE PROVIAS NACIONAL</t>
  </si>
  <si>
    <t>ADQUISICION DE UNIDADES CENTRALES DE PROCESO</t>
  </si>
  <si>
    <t>20600976550 SMART VALUE SOLUTIONS S.R.L.</t>
  </si>
  <si>
    <t>ADQUISICION DE EQUIPOS ESTACION DE TRABAJO WORKSTATION</t>
  </si>
  <si>
    <t>SUPERVISIÓN DE SALDO DE LA OBRA REHABILITACIÓN Y MEJORAMIENTO DE LA CARRETERA PALLASCA-MOLLEPATA- MOLLEBAMBA-SANTIAGO DE CHUCO-EMP. RUTA 10, TRAMO MOLLEPATA-PALLASCA.</t>
  </si>
  <si>
    <t>CP-SM-58-2021-MTC/20-1</t>
  </si>
  <si>
    <t>ADQUISICION DE IMPRESORAS A3 MULTIFUNCIONAL MONOCROMATICO</t>
  </si>
  <si>
    <t>ADQUISICION DE IMPRESORAS A3 MULTIFUNCIONAL A COLOR</t>
  </si>
  <si>
    <t>ESTUDIO DE IMPACTO AMBIENTAL DEL PROYECTO CARRETERA DANIEL ALCIDES CARRION</t>
  </si>
  <si>
    <t>80 - Convenios</t>
  </si>
  <si>
    <t>$ 8,737,973.36</t>
  </si>
  <si>
    <t>20509921441 - INERCO CONSULTORIA PERU S.A.C.</t>
  </si>
  <si>
    <t>ESTUDIO DE IMPACTO AMBIENTAL DEL PROYECTO CONSTRUCCIÓN VÍA EXPRESA SANTA ROSA-VESR</t>
  </si>
  <si>
    <t>CONTRATACIÓN DE CONSULTORÍA PARA LA REVISIÓN DEL PERFIL DEL PROYECTO NUEVA CARRETERA CENTRAL</t>
  </si>
  <si>
    <t>ESTUDIO DE TRÁFICO DEL PROYECTO NUEVA CARRETERA CENTRAL</t>
  </si>
  <si>
    <t>$ 309,909.01</t>
  </si>
  <si>
    <t>20609106230 Consorcio LEON &amp; GODOY CONSULTORES - TRANTER CONSULTORES SRL</t>
  </si>
  <si>
    <t>ESTUDIO DEFINITIVO DE INGENIERIA DEL PROYECTO CONSTRUCCIÓN VÍA EXPRESA SANTA ROSA - VESR</t>
  </si>
  <si>
    <t>$ 5,446,107.27</t>
  </si>
  <si>
    <t>1 20605881328 - AIRTIFICIAL CW INFRASTRUCTURES, S.L.U., SUCURSAL DEL PERU / 2 20503028655 - TECNICA Y PROYECTOS S.A SUCURSAL DEL PERU / 3 20557994239 - AIRTIFICIAL INTELLIGENCE STRUCTURES S.A. SUCURSAL EN PERU</t>
  </si>
  <si>
    <t>ESTUDIO DE ARQUEOLOGIA DEL PROYECTO CARRETERA DANIEL ALCIDES CARRION</t>
  </si>
  <si>
    <t>SERVICIO ESPECIALIZADO EN METRADOS Y COSTOS, EN LA ELABORACION DE EXPEDIENTES TÉCNICOS DE PRESTACIONES ADICIONALES DE OBRA N°18 Y 19, RELACIONADO A LA OBRA: "MEJORAMIENTO DE LA CARRETERA MOQUEGUA - OMATE - AREQUIPA, TRAMO KM. 35+000 AL KM. 153+340"., MEMORÁNDUM N° 010-2022-MTC/20.12, MEMORÁNDUM Nº 061-2022-MTC/20.5, MEMORANDUM Nº 197-2022-MTC/20.2, INFORME N° 312 - 2022-MTC/20.4, CUADRO COMPARATIVO DE COTIZACIONES - SERVICIOS N° 004-2022-MTC/20.2.1 - JMR, SEGUN LOS TDR  PLAZO DE EJECUCIÓN: SERA DE NOVENTA (90) DÍAS CALENDARIOS COMO MÁXIMO, CONTADOS A PARTIR DEL DÍA SIGUIENTE DE CONFIRMADA LA RECEPCIÓN DE LA ORDEN DE SERVICIO.  PRIMER ENTREGABLE: COMO MÁXIMO A LOS TREINTA (30) DÍAS CALENDARIO DE INICIADO EL SERVICIO  SEGUNDO ENTREGABLE: COMO MÁXIMO A LOS SESENTA (60) DÍAS CALENDARIO DE INICIADO EL SERVICIO  TERCER ENTREGABLE: COMO MÁXIMO A LOS NOVENTA (90) DÍAS CALENDARIO DE INICIADO EL SERVICIO  FORMA DE PAGO: EL PAGO SE EFECTUARA EN TRES (03) ARMADAS DE ACUERDO AL NUMERAL ONCE (11) DE LOS TÉRMINOS DE REFERENCIA.  CERTIFICADO SIAF N°: 0378</t>
  </si>
  <si>
    <t>"SERVICIO DE ASISTENCIA LEGAL PARA LA ADQUISICION DE 29 INMUEBLES AFECTADOS POR EL DERECHO DE VIA Y ELABORACION DEL INFORME FINAL DE LIQUIDACION DE 04 CONTRATOS CORRESPONDIENTE AL PACRI TAUCA-PALLASCA", MEMORANDUM Nº 1087 -2022-MTC/20.11, MEMORANDUM Nº 854-2022-MTC/20.2, INFORME N° 1492 - 2022-MTC/20.4, CUADRO COMPARATIVO DE COTIZACIONES - SERVICIOS N° 046-2022-MTC/20.2.1 - JMR, CERT DE CREDITO PPTAL, SEGUN LOS TERMINOS DE REFERENCIAS.  PLAZO DE EJECUCIÓN: ES DE CIENTO OHENTA (180) DÍAS CALENDARIOS COMO MÁXIMO, QUE SE INICIARA A PARTIR DEL DÍA SIGUIENTE DE ACEPTADA LA RECEPCIÓN DE LA ORDEN DE SERVICIO.  PRIMER INFORME: COMO MÁXIMO HASTA LOS (30) DÍAS DEL INICIO DEL SERVICIO  SEGUNDO INFORME: COMO MÁXIMO HASTA LOS (60) DÍAS DEL INICIO DEL SERVICIO  TERCER INFORME: COMO MÁXIMO HASTA LOS (90) DÍAS DEL INICIO DEL SERVICIO  CUARTO INFORME: COMO MÁXIMO HASTA LOS (120) DÍAS DEL INICIO DEL SERVICIO  QUINTO INFORME: COMO MÁXIMO HASTA LOS (150) DÍAS DEL INICIO DEL SERVICIO  SEXTO INFORME: COMO MÁXIMO HASTA LOS (180) DÍAS DEL INICIO DEL SERVICIO  FORMA DE PAGO: EL PAGO SE EFECTUARA EN SEIS (06) ARMADAS IGUALES, DE ACUERDO AL NUMERAL ONCE (11) DE LOS TÉRMINOS DE REFERENCIA.  CERTIFICADO SIAF N°: 1912</t>
  </si>
  <si>
    <t>"SERVICIO DE ASISTENCIA LEGAL PARA LAS GESTIONES DE ADQUISICIÓN DE PREDIOS (TRATO DIRECTO O EXPROPIACIÓN O TRANSFERENCIA INTERESTATAL) AFECTADOS POR EL DERECHO DE VÍA DE LA OBRA: MEJORAMIENTO DE LA CARRETERA HUÁNUCO - CONOCOCHA, SECTOR HUÁNUCO - LA UNIÓN - HUALLANCA, RUTA PE3N, REGIÓN HUÁNUCO, TRAMO II", MEMORANDUM Nº 0815-2022-MTC/20.11, MEMORANDUM Nº 841-2022-MTC/20.2, INFORME N° 1500 - 2022-MTC/20.4, CUADRO COMPARATIVO DE COTIZACIONES - SERVICIOS N° 041-2022-MTC/20.2.1-VHRG, CERT DE CREDITO PPTAL, SEGUN LOS TDR.  PLAZO DE EJECUCIÓN: ES DE CIENTO OHENTA (180) DÍAS CALENDARIOS COMO MÁXIMO, CONTADOS A PARTIR DEL DÍA SIGUIENTE DE ACEPTADA LA RECEPCIÓN DE LA ORDEN DE SERVICIO.  PRIMER INFORME: A LOS (30) DÍAS DEL INICIO DEL SERVICIO  SEGUNDO INFORME: A LOS (60) DÍAS DEL INICIO DEL SERVICIO  TERCER INFORME: A LOS (90) DÍAS DEL INICIO DEL SERVICIO  CUARTO INFORME: A LOS (120) DÍAS DEL INICIO DEL SERVICIO  QUINTO INFORME: A LOS (150) DÍAS DEL INICIO DEL SERVICIO  SEXTO INFORME: A LOS (180) DÍAS DEL INICIO DEL SERVICIO  FORMA DE PAGO: EL PAGO SE EFECTUARA EN SEIS (06) ARMADAS, DE ACUERDO AL NUMERAL ONCE (11) DE LOS TÉRMINOS DE REFERENCIA.  CERTIFICADO SIAF N°: 1903</t>
  </si>
  <si>
    <t>SERVICIO PARA REALIZAR LA FISCALIZACION POSTERIOR DE LOS DOCUMENTOS PRESENTADOS POR LOS PROVEEDORES ADJUDICADOS EN LAS CONTRATACIONES MENORES A 8 UIT Y ATENCION DE PEDIDOS DE INFORMACION DE FISCALIZACION CUADRO COMPARATIVO N°80-2021 JMR, MEMO N°5198-2021-MTC/20.2.1, MEMO N° 4493-2021-MTC/20.2.MEMO N° 2783-MTC/20.5, MEMO N°004-2022-MTC/20.2, INF N° 012-2022-MTC/20.4, CERT DE CREDITO PPTAL, SEGUN LOS TERMINOS DE REFERENCIA.   PLAZO DE EJECUCION: NOVENTA (90) DIAS CALENDARIO COMO MAXIMO EL CUAL INICIA AL DIA SIGUIENTE DE LA CONFIRMACION Y RECEPCION DE LA ORDEN DE SERVICIO.  FORMA DE PAGO : SE EFECTUARA EN TRES (03) ARMADAS DE ACUERDO A LO INDICADO EN EL NUMERAL ONCE (11) DE LOS TERMINOS DE REFERENCIA.   CERTIFICADO SIAF N° : 06  SECUENCIA SIAF N° :  EXP.N° : I-054143-2021/SEDCEN</t>
  </si>
  <si>
    <t>10730136434 SANDIVAR CULQUICONDOR CARLA GIOVANNA</t>
  </si>
  <si>
    <t>SERVICIO DE MONITOREO Y SOPORTE PARA LOS PROCESOS ADMINISTRATIVOS DE LAS UNIDADES ZONALES   PLAZO DE EJECUCIÓN DEL SERVICIO:  PLAZO DE EJECUCIÓN DEL SERVICIO ES NOVENTA (90) DÍAS CALENDARIO COMO MÁXIMO, CONTABILIZADOS A PARTIR DEL DÍA SIGUIENTE DE LA CONFIRMACIÓN DE LA RECEPCIÓN DE LA ORDEN DE SERVICIO HASTA LA CONFORMIDAD DE LA ÚLTIMA PRESTACIÓN Y PAGO.  1ER ENTREGABLE: COMO MÁXIMO HASTA LOS 30 DÍAS CALENDARIO DE INICIADO EL SERVICIO.  2DO ENTREGABLE: COMO MÁXIMO HASTA LOS 60 DÍAS CALENDARIO DE INICIADO EL SERVICIO.  3ER ENTREGABLE: COMO MÁXIMO HASTA LOS 90 DÍAS CALENDARIO DE INICIADO EL SERVICIO.   FORMA DE PAGO: EL PAGO SE EFECTUARÁ EN TRES (03) ARMADAS DE ACUERDO AL MONTO DE LA PROPUESTA ECONOMICA DEL POSTOR ADJUDICADO, SEGÚN LO INDICADO EN EL NUMERAL 10 DE LOS TDR.  CERTIFICADO SIAF: 00057-2022  EXP. N° I-054726-2021/SEDCEN</t>
  </si>
  <si>
    <t>10067696625 FLORES BERROCAL HIPOLITO</t>
  </si>
  <si>
    <t>"SERVICIO DE EVALUACIÓN DE CONTROL INTERNO PARA LA OFICINA DE ADMINISTRACIÓN" MEMORANDUM 2882-2021-MTC/20.5, CUADRO COMPARATIVO DE COTIZACIONES - SERVICIOS N° 001-2022-MTC/20.2.1 EAMR, CERT DE CREDITO PPTAL, SEGUN LOS TERMINOS DE REFERENCIAS.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(60) DIAS CALENDARIO COMO MAXIMO, CONTADOS A PARTIR DEL DIA SIGUIENTE DE LA CONFIRMACION Y RECEPCION DE LA ORDEN DE SERVICIO.  1ER INF. COMO MÁXIMO A LOS 30 DÍAS CALENDARIO DE INICIADO EL SERVICIO COMO MÁXIMO  2DO INF. COMO MÁXIMO A LOS 60 DÍAS CALENDARIO DE INICIADO EL SERVICIO COMO MÁXIMO  FORMA DE PAGO: SE EFECTUARA EN 02 ARMADA DE ACUERDO A LO INDICADO EN EL NUMERAL 11 DE LOS TERMINOS DE REFERENCIA.  CERTIFICADO SIAF N° : 157  SECUENCIA SIAF N° : 2  EXP.N° : I-055204/2021</t>
  </si>
  <si>
    <t>10095983168 AGÜERO OLIVOS WILLIAMS DANTE</t>
  </si>
  <si>
    <t>SERVICIO DE ASISTENCIA ADMINISTRATIVA PARA LA DIRECCIÓN DE GESTIÓN VIAL   CONFORME AL MEMORANDUM N° 002-2021-MTC/20.13., MEMORANDUM N° 048-2021-MTC/20.5, CUADRO COMPARATIVO DE COTIZACIONES SERVICIOS N° 001-2022-MTC/20.2.1.MGM, MEMORANDUM Nº 255-2022-MTC/20.2, INFORME N° 317-2022-MTC/20.4, CERT DE CREDITO PPTAL, SEGUN LOS TERMINOS DE REFERENCIA.   PLAZO DE EJECUCION: CIENTO SETENTA (170) DÍAS CALENDARIO COMO MÁXIMO, CONTADOS A PARTIR DEL DÍA SIGUIENTE DE CONFIRMADA LA RECEPCIÓN DE LA ORDEN DE SERVICIO.   FORMA DE PAGO: SE EFECTUARA EN SEIS (06) ARMADAS DE ACUERDO A LO INDICADO EN EL NUMERAL ONCE (11) DE LOS TERMINOS DE REFERENCIA.   CERTIFICADO SIAF N°: 408   SECUENCIA SIAF N°: 002   EXP N°: EXP I- 00090-2022</t>
  </si>
  <si>
    <t>10102660892 VERASTEGUI CHAVEZ DINA ANGELICA</t>
  </si>
  <si>
    <t>SERVICIO DE APOYO TÉCNICO PARA LA GESTIÓN DE BASE DE DATOS Y NOTIFICACION DE AUTORIZACIONES EMITIDAS A CARGO DE LA SUBDIRECCIÓN DE OPERACIONES   PLAZO DE EJECUCIÓN DEL SERVICIO:  PLAZO DE EJECUCIÓN DEL SERVICIO ES CIENTO OCHENTA (180) DÍAS CALENDARIO, EL CUAL INICIARA AL DÍA SIGUIENTE DE LA CONFIRMACIÓN DE LA RECEPCIÓN DE LA ORDEN DE SERVICIO HASTA LA CONFORMIDAD DE LA ÚLTIMA PRESTACIÓN Y PAGO.  1ER ENTREGABLE: COMO MÁXIMO HASTA LOS 30 DÍAS CALENDARIO DE INICIADO EL SERVICIO.  2DO ENTREGABLE: COMO MÁXIMO HASTA LOS 60 DÍAS CALENDARIO DE INICIADO EL SERVICIO.  3ER ENTREGABLE: COMO MÁXIMO HASTA LOS 90 DÍAS CALENDARIO DE INICIADO EL SERVICIO.  4TO ENTREGABLE: COMO MÁXIMO HASTA LOS 120 DÍAS CALENDARIO DE INICIADO EL SERVICIO.  5TO ENTREGABLE: COMO MÁXIMO HASTA LOS 150 DÍAS CALENDARIO DE INICIADO EL SERVICIO.  6TO ENTREGABLE: COMO MÁXIMO HASTA LOS 180 DÍAS CALENDARIO DE INICIADO EL SERVICIO.   FORMA DE PAGO: EL PAGO SE EFECTUARÁ EN SEIS (06) ARMADAS DE ACUERDO AL MONTO DE LA PROPUESTA ECONOMICA DEL POSTOR ADJUDICADO, SEGÚN LO INDICADO EN EL NUMERAL 11 DE LOS TDR.   CERTIFICADO SIAF: 00563-2022  EXP. N° I-054406-2021/SEDCEN</t>
  </si>
  <si>
    <t>SERVICIO DE GESTIÓN DE LOS ACTOS PREPARATORIOS Y ETAPA DE SELECCIÓN PARA LOS PROCEDIMIENTOS DE SELECCIÓN REQUERIDOS A CARGO DEL EQUIPO DE ADQUISICIONES "   REFERENCIA: MEMORANDUM 0258-2022-MTC/20.2.1, CUADRO COMPARATIVO DE COTIZACIONES - SERVICIO N° 009-2022/MTC-MAGV, MEMORANDUM Nº 431-2022-MTC/20.2, INFORME N° 629-2022-MTC/20.4, CERT DE CRÉDITO PPTAL, SEGÚN LOS TÉRMINOS DE REFERENCIA.   PLAZO DE EJECUCIÓN: 60 DÍAS CALENDARIOS COMO MÁXIMO, CONTADOS A PARTIR DEL DÍA SIGUIENTE DE CONFIRMADA LA RECEPCIÓN DE LA ORDEN DE SERVICIO.   ENTREGABLES: 1ER. ENTREGABLE, INFORME DE LOS EXPEDIENTES REVISADOS Y GESTIONADOS, COMO MÁXIMO A LOS 30 DÍAS CALENDARIO DE INICIADO EL SERVICIO COMO MÁXIMO.  2DO. ENTREGABLE, INFORME DE LOS EXPEDIENTES REVISADOS Y GESTIONADOS, COMO MÁXIMO A LOS 60 DÍAS CALENDARIO DE INICIADO EL SERVICIO COMO MÁXIMO.   FORMA DE PAGO: EL PAGO SE EFECTUARÁ EN DOS (02) ARMADAS DE ACUERDO AL MONTO DE LA PROPUESTA ECONÓMICA DEL POSTOR ADJUDICADO, SEGÚN LO INDICADO EN EL NUMERAL ONCE (11) DE LOS TÉRMINOS DE REFERENCIA.   CERTIFICADO SIAF N°: 840  SECUENCIA SIAF N° : 02  EXP.N°: I-002433-2022/SEDCEN</t>
  </si>
  <si>
    <t>"SERVICIO DE APOYO ADMINISTRATIVO PARA LAS ACCIONES DE FISCALIZACION POSTERIOR DE LOS CONTRATOS Y CONTRATACIONES IGUALES O INFERIORES A 8 UITS, PARA LA COORDINACION DE EJECUCION CONTRACTUAL", MEMORANDUM Nº 0718 -2022-MTC/20.2.1, MEMORANDUM Nº 910-2022-MTC/20.2, INFORME N° 1580 - 2022-MTC/20.4, CUADRO COMPARATIVO DE COTIZACIONES - SERVICIOS N° 024-2022-MTC/20.2.1 - MGM, CERT DE CREDITO PPTAL, SEGUN LOS TERMINOS DE REFERENCIAS.  PLAZO DE EJECUCIÓN: ES DE 90 DÍAS CALENDARIOS COMO MÁXIMO, CONTADOS A PARTIR DEL DÍA SIGUIENTE DE CONFIRMADA LA RECEPCIÓN DE LA ORDEN DE SERVICIO.  PRIMER ENTREGABLE: COMO MÁXIMO A LOS 30 DÍAS CALENDARIO DE INICIADO EL SERVICIO.  SEGUNDO ENTREGABLE: COMO MÁXIMO A LOS 60 DÍAS CALENDARIO DE INICIADO EL SERVICIO.  TERCER ENTREGABLE: COMO MÁXIMO A LOS 90 DÍAS CALENDARIO DE INICIADO EL SERVICIO.  FORMA DE PAGO: EL PAGO SE EFECTUARA EN TRES (03) PAGOS IGUALES, DE ACUERDO AL NUMERAL ONCE (11) DE LOS TÉRMINOS DE REFERENCIA.  CERTIFICADO SIAF N°: 1957  SECUENCIA SIAF N° : 02  EXP.N°: I-008226-2022/SEDCEN</t>
  </si>
  <si>
    <t>10411838507 VALLADARES GOICOCHEA ANDRES OMAR</t>
  </si>
  <si>
    <t>"SERVICIO DE EVALUACION DE CONTROL INTERNO PARA LA OFICINA DE ADMINISTRACIÓN", MEMORANDUM N° 1114-2022-MTC/20.2, MEMORANDUM Nº 1195-2022-MTC/20.2, INFORME N° 1839 - 2022-MTC/20.4, CUADRO COMPARATIVO DE COTIZACIONES - SERVICIOS N° 030-2022-MTC/20.2.1 - MGM, CERT DE CREDITO PPTAL, SEGUN LOS TERMINOS DE REFERENCIAS.   PLAZO DE EJECUCIÓN: ES DE SESENTA (60) DÍAS CALENDARIOS COMO MÁXIMO, CONTADOS A PARTIR DEL DÍA SIGUIENTE DE CONFIRMADA LA RECEPCIÓN DE LA ORDEN DE SERVICIO.  PRIMER ENTREGABLE: COMO MÁXIMO A LOS TREINTA (30) DÍAS CALENDARIO DE INICIADO EL SERVICIO.  SEGUNDO ENTREGABLE: COMO MÁXIMO A LOS SESENTA (60) DÍAS CALENDARIO DE INICIADO EL SERVICIO.   FORMA DE PAGO: EL PAGO SE EFECTUARA EN DOS (02) PAGOS IGUALES, DE ACUERDO AL NUMERAL ONCE (11) DE LOS TÉRMINOS DE REFERENCIA.   CERTIFICADO SIAF N°: 2157  SECUENCIA SIAF N° : 002  EXP.N°: I-011571-2022/SEDCEN</t>
  </si>
  <si>
    <t>SERVICIO PARA LA GESTIÓN Y ATENCIÓN DE LOS REQUERIMIENTO DE ACUERDO MARCO Y CONTRATACIONES MENO</t>
  </si>
  <si>
    <t>10408353446 CATALAN VALDEZ EDGARD WILFREDO</t>
  </si>
  <si>
    <t>SERVICIO DE FISCALIZACIÓN POSTERIOR EFECTUADAS A LAS OFERTADAS GANADORAS DE PROCEDIMIENTOS DE SELECCIÓN Y ATENCIÓN A LAS SOLICITUDES DE FISCALIZACIÓN POSTERIOR REALIZADAS POR LAS ENTIDADES PÚBLICAS   MEMORANDUM Nº 071-2022-MTC/20.1.2, CUADRO COMPARATIVO DE COTIZACIONES - LOCACION DE SERVICIOS N° 014-2022-MTC/20.2.1. RFSL, MEMORANDUM Nº 2399-2022-MTC/20.2, INFORME N° 3411-2022-MTC/20.4, CERT DE CREDITO PPTAL, SEGUN LOS TERMINOS DE REFERENCIAS.   PLAZO DE EJECUCION: NOVENTA (90) DÍAS CALENDARIOS COMO MÁXIMO, CONTADOS A PARTIR DEL DÍA SIGUIENTE DE CONFIRMADA LA RECEPCIÓN DE LA ORDEN DE SERVICIO HASTA LA CONFORMIDAD DE LA ÚLTIMA PRESTACIÓN Y PAGO.  ENTREGABLES: DE ACUERDO CON EL NUMERAL SEIS (06) DEL TERMINO DE REFERENCIA.  FORMA DE PAGO: DE ACUERDO CON EL NUMERAL ONCE (11) DEL TERMINO DE REFERENCIA.   CERTIFICADO SIAF N°: 3090  SECUENCIA SIAF N° : 02  EXP.N°: I-024007 -2022/SEDCEN</t>
  </si>
  <si>
    <t>SERVICIO DE CONSULTORIA PARA LA ELABORACION DEL PLAN DE COMPENSACIÓN ECOSISTÉMICA PARA LA OBRA: MEJORAMIENTO DE LA CARRETERA SANTA - MARIA - SANTA TERESA- PUENTE HIDROELECTRICA MACHUPICCHU, MEMORANDUM N° 3613 -2022-MTC/20.9, MEMORANDUM Nº 2901-2022-MTC/20.2, INFORME N° 4067-2022-MTC/20.4, CUADRO COMPARATIVO DE COTIZACIONES - SERVICIOS N° 190-2022-MTC/20.2.1 - JMR, CERT DE CREDITO PPTAL, SEGUN LOS TERMINOS DE REFERENCIAS.  PLAZO DE EJECUCION: CUARENTA Y CINCO (45) DÍAS CALENDARIO, CONTADOS A PARTIR DEL DÍA SIGUIENTE DE LA CONFIRMACIÓN O RECEPCIÓN DE LA ORDEN DE SERVICIO.  PRIMER ENTREGABLE: ENTREGADO A LOS QUINCE (15) DÍAS CALENDARIOS POSTERIORES AL INICIO DEL SERVICIO, COMPUTADO A PARTIR DEL DÍA SIGUIENTE DE LA CONFIRMACIÓN DE LA RECEPCIÓN DE LA ORDEN DE SERVICIO.  SEGUNDO ENTREGABLE: ENTREGADO A LOS TREINTA (30) DÍAS CALENDARIOS POSTERIORES A LA CONFORMIDAD DEL PLAN DE TRABAJO (*).  (*) CUANDO EL ENTREGABLE (PLAN DE COMPENSACIÓN ECOSISTÉMICA) SEA PRESENTADO A SERFOR Y DE EXISTIR OBSERVACIONES POR PARTE DE ESTE, EL PROVEEDOR SE COMPROMETERÁ A LEVANTAR ESTAS OBSERVACIONES Y PARTICIPAR DE LAS REUNIONES VIRTUALES SI HUBIERA HASTA LA CONFORMIDAD DE SERFOR.  FORMA DE PAGO: SE EFECTUARA EN DOS (02) ARMADAS, DE ACUERDO A LO INDICADO EN EL NUMERAL TRECE (13) DE LOS TERMINOS DE REFERENCIA.  CERTIFICADO SIAF N°: 3424  SECUENCIA SIAF N°: 2  EXP.N°: I-028382-2022</t>
  </si>
  <si>
    <t>10210143527 CABALLERO SALAS CARLOS EDUARDO</t>
  </si>
  <si>
    <t>ARBITRALES  PROCESO ARBITRAL INICIADO POR OBRAINSA CONTRA PROVIAS NACIONAL SOBRE EL CONTRATO DE SERVICIOS N° 164-2015-MTC/20 "SERVICIO DE GESTIÓN, MEJORAMIENTO Y CONSERVACIÓN VIAL POR NIVELES DE SERVICIO DEL CORREDOR VIAL EMP.PE - 3N (LAGUNA SAUSACOCHA ) - PTE. PALLAR - CHAGUAL - TAYABAMBA - PUENTE HUACRACUCHO Y LOS RAMALES PUENTE PALLAR - CALEMAR Y TAYABAMBA - QUICHES - EMP . PE. 12 (DV. SIHUAS) - AP N° 1.   PEDIDO DE SERVICIO: 2203  CERTIFICADO SIAF N°: 3480  SECUENCIA SIAF N° : 2  EXP. N°: I-031985-2022/SEDCEN</t>
  </si>
  <si>
    <t>SERVICIO TÉCNICO PARA INSPECCIONAR LA EJECUCIÓN DE OBRAS DE REUBICACIÓN DE INFRAESTRUCTURA DE RIEGO Y SANEAMIENTO QUE INTERFIEREN EN LA RED VIAL 4: TRAMO PATIVILCA - SANTA - TRUJILLO Y PUERTO SALAVERRY, MEMORANDUM N° 385 -2022-MTC/20.11, MEMORANDUM Nº 255 -2022-MTC/20.5, MEMORANDUM Nº 603-2022-MTC/20.2, INFORME N°1069-2022-MTC/20.4, CUADRO COMPARATIVO DE COTIZACIONES - SERVICIOS N° 031-2022-MTC/20.2.1-JMR, CERT DE CREDITO PPTAL, SEGUN LOS TERMINOS DE REFERENCIAS.  PLAZO DE EJECUCION: ES DE CINCUENTA Y CINCO (55) DÍAS CALENDARIOS COMO MÁXIMO, CONTADOS A PARTIR DEL DÍA SIGUIENTE DE ACEPTADA LA ORDEN DE SERVICIO.  PRIMER ENTREGABLE: A LOS TREINTA (30) DÍAS DEL INICIO DEL SERVICIO.  SEGUNDO ENTREGABLE: A LOS CINCUENTA Y CINCO (55) DÍAS DEL INICIO DEL SERVICIO.  FORMA DE PAGO: SE EFECTUARA EN DOS (02) ARMADAS, DE ACUERDO A LO INDICADO EN EL NUMERAL DOCE (12) DE LOS TERMINOS DE REFERENCIA.  CERTIFICADO SIAF N°: 1500  SECUENCIA SIAF N°: 2  EXP.N°: I-002185-2022</t>
  </si>
  <si>
    <t>10468740686 PEDROZO VEGA GUIDO JAMES</t>
  </si>
  <si>
    <t>CONTRATACION DEL SERVICIO NOTARIAL RELACIONADO A CARTAS FIANZAS PARA EL AREA DE TESORERIA 2022"   MEMORANDO N° 1078 -2022- MTC/20.2.3, CUADRO COMPARATIVO DE COTIZACIONES - SERVICIOS N° 0002-2022-MTC/20.2.1-JEU, MEMORANDUM Nº 2425-2022-MTC/20.2; INFORME N° 3472 -2022-MTC/20.4; CERTIFICADO DE CRÉDITO PRESUPUESTARIO, SEGÚN LOS TÉRMINOS DE REFERENCIAS.   PLAZO DE EJECUCIÓN: CIENTO CINCUENTA (150) DÍAS CALENDARIO O HASTA AGOTAR STOCK, CONTABILIZADOS A PARTIR DEL DÍA SIGUIENTE DE CONFIRMADA LA RECEPCIÓN DE LA ORDEN DE SERVICIO.  LUGAR DE EJECUCION DEL SERVICIO: EN LA CIUDAD DE LIMA  FORMA DE PAGO: ES DE ACUERDO A LOS TERMINOS DE REFERENCIA, DIEZ (10) DIAS DE APROBADO EL INFORME QUE CORRESPONDE.   CCP N°: 3109 SECUENCIA SIAF N°: 2  EXP.N°: I-022326-2022/SEDCEN</t>
  </si>
  <si>
    <t>CONTRATACION DEL SERVICIO NOTARIAL RELACIONADO A CARTAS FIANZAS PARA EL AREA DE TESORERIA 2022, SEGUN LOS TERMINOS DE REFERENCIA Y OFERTA DEL PROVEEDOR.  - PLAZO DE EJECUCION DEL SERVICIO: CIENTO CINCUENTA (150) DIAS CALENDARIO COMO MAXIMO, CONTADOS A PARTIR DEL DIA SIGUIENTE DE LA CONFIRMACION DE LA RECEPCION DE LA ORDEN DE SERVICIO.  - FORMA DE PAGO: SE EFECTUARÁ EN FORMA MENSUAL, DE ACUERDO A LO INDICADO EN EL NUMERAL DIEZ (10) DE LOS TERMINOS DE REFERENCIA.   - MEMORANDUM N° 0096-2022-MTC/20.2.3  - MEMORANDUM N° 1281-2022-MTC/20.4  - AREA USUARIA: AREA DE TESORERIA  - CUADRO COMPARATIVO DE COTIZACIONES - SERVICIOS N° 028-2022-MTC/20.2.1.AUC  - CERTIFICACION DE CREDITO PRESUPUESTARIO N° 1775-2022  - SECUENCIA SIAF N° 02  - EXPEDIENTE I-001774-2022/SEDCEN</t>
  </si>
  <si>
    <t>SERVICIO DE PUBLICACIONES EN EL DIARIO OFICINAL EL PERUANO: APRUEBAN LA EJECUCIÓN DE EXPROPIACIÓN DEL INMUEBLE AFECTADO POR LA EJECUCIÓN DE LA OBRA: “REHABILITACIÓN Y MEJORAMIENTO DE LA CARRETERA PE- 3N LONGITUDINAL DE LA SIERRA NORTE, TRAMO: COCHABAMBA- CUTERVO- SANTO DOMINGO DE LA CAPILLA – CHIPLE”  FORMA DE PAGO: DE ACUERDO A LA LEY, RLCE Y DIRECTIVA VIGENTE.   - MEMORANDUM N° 458-2022-MTC/20.11  - AREA USUARIA: DIRECCION DE DERECHO DE VIA  - CERTIFICACION DE CREDITO PRESUPUESTARIO N° 373-2022  - SECUENCIA SIAF N° 12  - EXPEDIENTE I-000783-2022/SEDCEN</t>
  </si>
  <si>
    <t>SERVICIO DE ALQUILER DE CAMIONETA PARA EL TRASLADO DE PERSONAL EN LA OBRA: CARRETERA OYON - AMBO, TRAMO I: OYON - DESVIO CERRO DE PASCO   REFERENCIA: MEMORANDUM Nº 437 - 2022-MTC/20.9, MEMORÁNDUM Nº 0295 -2022-MTC/20.2.1, MEMORANDUM Nº 633 - 2022-MTC/20.9.   FORMA DE PAGO: DE ACUERDO A LO INDICADO A LOS TERMINOS DE REFERENCIA.   REFERENCIA: ORDEN DE SERVICIO 2563-2021   CERTIFICADO SIAF N° : 530   SECUENCIA SIAF N°: 2   EXP.N° : I-002569-2022</t>
  </si>
  <si>
    <t>SERVICIO DE ALQUILER DE CAMIONETA PARA EL TRASLADO DE PERSONAL TECNICO EN LA OBRA: REHABILITACION YMEJORAMIENTO DE LA CARRETERA OYON-AMBO, TRAMO II: DESVIO CERRO DE PASCO (KM. 181+000) - DV. CHACAYAN (KM. 230+000)   REFERENCIA: MEMORANDUM Nº 430 - 2022-MTC/20.9, MEMORÁNDUM Nº 0296 -2022-MTC/20.2.1, MEMORANDUM Nº 628 - 2022-MTC/20.9.   FORMA DE PAGO: DE ACUERDO A LO INDICADO A LOS TERMINOS DE REFERENCIA.   REFERENCIA: ORDEN DE SERVICIO 2562-2021   CERTIFICADO SIAF N° : 531   SECUENCIA SIAF N°: 2   EXP.N° : I-002559-2022</t>
  </si>
  <si>
    <t>PAGO DE GASTOS ARBITRALES  ARBITRAJE SEGUIDO POR PROVIAS NACIONAL CONTRA OBRAINSA POR LAS CONTROVERSIAS DERIVADAS DEL CONTRATO DE SERVICIOS N° 120-2016-MTC/20. "SERVICIO DE GESTIÓN, MEJORAMIENTO Y CONSERVACIÓN VIAL POR NIVELES DE SERVICIO DEL CORREDOR VIAL: EMP PE-1N - PAMPLONA - SAN JOSÉ - CAJATAMBO - EMP. PE-18"..   PEDIDO DE SERVICIO: 1605  CERTIFICADO SIAF N°: 2746  SECUENCIA SIAF N° : 2  EXP. N°: I-021472-2022/SEDCEN</t>
  </si>
  <si>
    <t>PAGO DE HONORARIOS ARBITRALES  ARBITRAJE SEGUIDO POR PROVIAS NACIONAL CONTRA OBRAINSA POR LAS CONTROVERSIAS DERIVADAS DEL CONTRATO DE SERVICIOS N° 120-2016- MTC/20. "SERVICIO DE GESTIÓN, MEJORAMIENTO Y CONSERVACIÓN VIAL POR NIVELES DE SERVICIO DEL CORREDOR VIAL: EMP PE-1N - PAMPLONA - SAN JOSÉ - CAJATAMBO - EMP. PE-18"   PEDIDO DE SERVICIO: 1734  CERTIFICADO SIAF N°: 2909  SECUENCIA SIAF N° : 2  EXP. N°: I-019936-2022/SEDCEN</t>
  </si>
  <si>
    <t>PAGO DE HONORARIOS ARBITRALES  ARBITRAJE SEGUIDO POR PROVIAS NACIONAL CONTRA OBRAINSA POR LAS CONTROVERSIAS DERIVADAS DEL CONTRATO DE SERVICIOS N° 120-2016- MTC/20. "SERVICIO DE GESTIÓN, MEJORAMIENTO Y CONSERVACIÓN VIAL POR NIVELES DE SERVICIO DEL CORREDOR VIAL: EMP PE-1N - PAMPLONA - SAN JOSÉ - CAJATAMBO - EMP. PE-18"   PEDIDO DE SERVICIO: 1733  CERTIFICADO SIAF N°: 2909  SECUENCIA SIAF N° : 3  EXP. N°: I-019936-2022/SEDCEN</t>
  </si>
  <si>
    <t>ONTRATACIÓN DEL SERVICIO TÉCNICO ESPECIALIZADO PARA GESTIONAR E INSPECCIONAR LA EJECUCIÓN DE OBRAS DE REPOSICIÓN DE INFRAESTRUCTURA DE RIEGO Y SANEAMIENTO QUE INTERFIEREN EN LA RED VIAL 4   MEMORANDUM Nº 2498-2022-MTC/20.11, INFORME N° 2499 -2022-MTC/20.4, CUADRO COMPARATIVO DE COTIZACIONES - SERVICIOS N° 009-2022-MTC/20.2.1-ECV, CERT DE CREDITO PPTAL, SEGÚN TERMINOS DE REFERENCIA   PLAZO DE EJECUCION DEL SERVICIO  EL PLAZO DE EJECUCIÓN DEL SERVICIO ES DE SESENTA (60) DÍAS CALENDARIOS COMO MÁXIMO, CONTADOS A PARTIR DEL DÍA SIGUIENTE DE ACEPTADA LA ORDEN DE SERVICIO, HASTA LA CONFORMIDAD DE LA ÚLTIMA PRESTACIÓN Y PAGO.   INFORME  PRIMER INFORME - PRODUCTO 01, A LOS 30 DÍAS DEL INICIO DEL SERVICIO  SEGUNDO INFORME - PRODUCTO 02, A LOS 60 DÍAS DEL INICIO DEL SERVICIO   FORMA DE PAGO Y PENALIDADES  EL PAGO SE EFECTUARÁ EN DOS (02) ARMADAS DE LA SIGUIENTE FORMA:   PRIMER PAGO, EL CINCUENTA POR CIENTO (50%) DEL MONTO TOTAL DEL SERVICIO VIGENTE, DENTRO DE LOS DIEZ (10) DÍAS CALENDARIOS SIGUIENTES DE OTORGADA LA CONFORMIDAD DEL PRIMER INFORME.   SEGUNDO PAGO, EL CINCUENTA POR CIENTO (50%) DEL MONTO TOTAL DEL SERVICIO VIGENTE, DENTRO DE LOS DIEZ (10) DÍAS CALENDARIOS SIGUIENTES DE OTORGADA LA CONFORMIDAD DEL SEGUNDO INFORME, DE ACUERDO A LO INDICADO EN EL NUMERAL DOCE (12) DE LOS TERMINOS DE REFERENCIA.   CERTIFICADO SIAF N°: 2540  SECUENCIA SIAF N°: 3  EXP. N°: I-013561-2022</t>
  </si>
  <si>
    <t>SERVICIO ESPECIALIZADO EN MATERIAL LEGAL EN CONTRATACIONES DEL ESTADO PARA REVISION Y EVALUACION DE LA DOCUMENTACION CORRESPONDIENTE A EXPEDIENTES DE CONTRATACION A CARGO DEL AREA DE LOGISTICA, MEMO N° 4493-2021-MTC/20.2, MEMO N° 2783-2021-MTC/20.5, CUADRO COMPARATIVO DE COTIZACIONES SERVICIOS N° 022-2022-MTC/20.2.1.MGM, MEMORANDUM Nº 149-2022-MTC/20.2, INFORME N° 200 - 2022-MTC/20.4, CERT DE CREDITO PPTAL, SEGUN LOS TERMINOS DE REFERENCIA.   PLAZO DE EJECUCION: SESENTA (60) DÍAS CALENDARIO COMO MÁXIMO, CONTADOS A PARTIR DEL DÍA SIGUIENTE DE CONFIRMADA LA RECEPCIÓN DE LA ORDEN DE SERVICIO.  FORMA DE PAGO: SE EFECTUARA EN DOS (02) ARMADAS DE ACUERDO A LO INDICADO EN EL NUMERAL ONCE (11) DE LOS TERMINOS DE REFERENCIA.   CERTIFICADO SIAF N°: 206  SECUENCIA SIAF N° : 2  EXP.N° : I-054172-2021/SEDCEN</t>
  </si>
  <si>
    <t>10454801631 ROBLES QUISPE GABRIELA BEATRIZ</t>
  </si>
  <si>
    <t>SERVICIO DE ASISTENCIA TECNICA DIGITAL DE PLANOS EN AUTOCAD, PARA LA ELABORACIÓN DE LA DOCUMENTACIÓN GRÁFICA DE LAS PRESTACIONES ADICIONALES DE OBRAS N° 18, 19 Y 20, RELACIONADO A LA OBRA: "MEJORAMIENTO DE LA CARRETERA MOQUEGUA - OMATE - AREQUIPA, TRAMO KM. 35+000 AL KM. 153+340"   CONFORME AL MEMORANDUM N° 008-2021-MTC/20.12, CUADRO COMPARATIVO DE COTIZACIONES SERVICIOS N° 007-2022-MTC/20.2.1.MGM, MEMORANDUM Nº 241-2022-MTC/20.2, INFORME N° 311-2022-MTC/20.4, CERT DE CREDITO PPTAL, SEGUN LOS TERMINOS DE REFERENCIA.   PLAZO DE EJECUCION: CIENTO VEINTE (120) DÍAS CALENDARIO COMO MÁXIMO, CONTADOS A PARTIR DEL DÍA SIGUIENTE DE CONFIRMADA LA RECEPCIÓN DE LA ORDEN DE SERVICIO.   FORMA DE PAGO: SE EFECTUARA EN CUATRO (04) ARMADAS DE ACUERDO A LO INDICADO EN EL NUMERAL ONCE (11) DE LOS TERMINOS DE REFERENCIA.   CERTIFICADO SIAF N°: 383  SECUENCIA SIAF N° : 002  EXP.N° : I-00321-2022/SEDCEN</t>
  </si>
  <si>
    <t>SERVICIO DE ASISTENCIA TÉCNICA ADMINISTRATIVA PARA LA GESTIÓN DE CONTRATACIONES MENORES A 8UITS DE LA DIRECCIÓN DE OBRAS., MEMORANDUM NO.3646-2022-MTC/20.9, MEMORANDUM Nº 2983-2022-MTC/20.2, INFORME N° 4166-2022-MTC/20.4, CUADRO COMPARATIVO DE COTIZACIONES - SERVICIOS N° 192-2022-MTC/20.2.1 - JMR, CERT DE CREDITO PPTAL, SEGUN LOS TERMINOS DE REFERENCIAS.  PLAZO DE EJECUCION: SERÁ DE CIENTO CINCUENTA (150) DÍAS CALENDARIOS COMO MÁXIMO, CONTABILIZADOS A PARTIR DEL DÍA SIGUIENTE DE LA RECEPCIÓN DEL SCTR POR PARTE DEL ÁREA USUARIA.  PRIMER ENTREGABLE: COMO MÁXIMO A LOS TREINTA (30) DÍAS CALENDARIO DE INICIADO EL SERVICIO.  SEGUNDO ENTREGABLE: COMO MÁXIMO A LOS SESENTA (60) DÍAS CALENDARIO DE INICIADO EL SERVICIO.  TERCER ENTREGABLE: COMO MÁXIMO A LOS NOVENTA (90) DÍAS CALENDARIO DE INICIADO EL SERVICIO.  CUARTO ENTREGABLE: COMO MÁXIMO A LOS CIENTO VEINTE (120) DÍAS CALENDARIO DE INICIADO EL  SERVICIO.  QUINTO ENTREGABLE: COMO MÁXIMO A LOS CIENTO CINCUENTA (150) DÍAS CALENDARIO DE INICIADO EL  SERVICIO.  FORMA DE PAGO: SE EFECTUARA EN CINCO (05) PAGOS IGUALES, DE ACUERDO A LO INDICADO EN EL NUMERAL ONCE (11) DE LOS TERMINOS DE REFERENCIA.  CERTIFICADO SIAF N°: 3481  SECUENCIA SIAF N°: 2  EXP.N°: I-030049-2022</t>
  </si>
  <si>
    <t>10776985185 JARA CORDOVA SONIA ADELINDA</t>
  </si>
  <si>
    <t>"SERVICIO PARA ATENCIÓN DE 12 EXPEDIENTES DE ARQUEOLOGÍA CON FINES DE LIBERACIÓN DE INTERFERENCIAS EN LA CARRETERA OYÓN - AMBO." MEMORANDUM 2534-2021-MTC/20.5, CUADRO COMPARATIVO DE COTIZACIONES - SERVICIOS N° 030-2021-MTC/20.2.1 EAMR, CERT DE CREDITO PPTAL, SEGUN LOS TERMINOS DE REFERENCIAS.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(30) DIAS CALENDARIO COMO MAXIMO, CONTADOS A PARTIR DEL DIA SIGUIENTE DE LA CONFIRMACION Y RECEPCION DE LA ORDEN DE SERVICIO.  UNICO INF. COMO MÁXIMO A LOS 30 DÍAS CALENDARIO DE INICIADO EL SERVICIO COMO MÁXIMO  FORMA DE PAGO: SE EFECTUARA EN 01 ARMADA DE ACUERDO A LO INDICADO EN EL NUMERAL 11 DE LOS TERMINOS DE REFERENCIA.  CERTIFICADO SIAF N° : 119  SECUENCIA SIAF N° : 2  EXP.N° : I?047528?2021</t>
  </si>
  <si>
    <t>10103463659 DIAZ BEJARANO MARIA JULIA</t>
  </si>
  <si>
    <t>ARBITRAJE SEGUIDO POR PROVIAS NACIONAL CONTRA CONSORCIO.COSAPI JOHESA, EN RELACIÓN AL CONTRATO</t>
  </si>
  <si>
    <t>PAGO DE TASA ADMINISTRATIVA ARBITRAL  ARBITRAJE SEGUIDO POR PROVIAS NACIONAL CONTRA CONSORCIO COSAPI JOHESA, EN RELACIÓN AL CONTRATO DE EJECUCIÓN DE OBRA N°070-2011-MTC/20 "REHABILITACIÓN Y MEJORAMIENTO DE LA CARRETERA CAJAMARCA - CELENDÍN - BALSAS, TRAMO KM 52+000 - CELENDÍN"   PEDIDO DE SERVICIO: 1877  CERTIFICADO SIAF N°: 3146  SECUENCIA SIAF N° : 3  EXP. N°: I-025679-2022/SEDCEN</t>
  </si>
  <si>
    <t>SERVICIO DE ANÁLISIS TÉCNICO EN PROCESOS PARA EL AREA DE GESTION DE ESTUDIOS DE LA SUBDIRECCIÓN DE CONSERVACIÓN   CONFORME AL MEMORANDUM N° 020-2021-MTC/20.13.1, CUADRO COMPARATIVO DE COTIZACIONES SERVICIOS N° 013-2022-MTC/20.2.1.MGM, MEMORANDUM Nº 276-2022-MTC/20.2, INFORME N° 376-2022-MTC/20.4, CERT DE CREDITO PPTAL, SEGUN LOS TERMINOS DE REFERENCIA.   PLAZO DE EJECUCION: CIENTO CUARENTA (170) DÍAS CALENDARIO COMO MÁXIMO, CONTADOS A PARTIR DEL DÍA SIGUIENTE DE CONFIRMADA LA RECEPCIÓN DE LA ORDEN DE SERVICIO.   FORMA DE PAGO: SE EFECTUARA EN SEIS (06) ARMADAS DE ACUERDO A LO INDICADO EN EL NUMERAL ONCE (11) DE LOS TERMINOS DE REFERENCIA.   CERTIFICADO SIAF N°: 512   SECUENCIA SIAF N° : 02   EXP.N° : I-00238-2022/SEDCEN</t>
  </si>
  <si>
    <t>SERVICIO DE ASISTENCIA ADMINISTRATIVA PARA LA GESTIÓN DOCUMENTARIA DE LA OFICINA DE RECURSOS HUMANOS, MEMO N° 2831-2021-MTC/20.5, CUADRO COMPARATIVO DE COTIZACIONES SERVICIOS N° 0011-2022-MTC/20.2.1.AHV, MEMORANDUM Nº 109-2022-MTC/20.2, INFORME N° 164 - 2022-MTC/20.4, CERT DE CREDITO PPTAL, SEGUN LOS TERMINOS DE REFERENCIA.   PLAZO DE EJECUCION : CIENTO OCHENTA (180) DIAS CALENDARIO EL CUAL INICIA AL DIA SIGUIENTE DE LA CONFIRMACION Y RECEPCION DE LA ORDEN DE SERVICIO.  FORMA DE PAGO : SE EFECTUARA EN SEIS (06) ARMADAS DE ACUERDO A LO INDICADO EN EL NUMERAL ONCE (11) DE LOS TERMINOS DE REFERENCIA.   CERTIFICADO SIAF N° : 160  SECUENCIA SIAF N° : 2  EXP.N° : I-054755-2021/SEDCEN</t>
  </si>
  <si>
    <t>10701115037 GONZALEZ MARTINEZ HAROLD CRISTHIAN</t>
  </si>
  <si>
    <t>"SERVICIO DE MANTENIMIENTO DE SPOTLIGHT ON SQL SERVER XPERT EDITION PER MONITORED INSTANCE"; MEMORANDUM Nº 0419-2022-MTC/20.6; CUADRO COMPARATIVO DE COTIZACIONES - LOCACION DE SERVICIOS N° 0115-2022-MTC/20.2.1.DLOH, MEMORANDUM N° 2752-2022-MTC/20.2; INFORME N° 3948-2022-MTC/20.4; CERTIFICADO DE CRÉDITO PRESUPUESTARIO, SEGÚN LOS TÉRMINOS DE REFERENCIAS.   RESOLUCIÓN DIRECTORAL N° 0040-2022-MTC/20 "LINEAMIENTOS PARA EL PROCEDIMIENTO EXCEPCIONAL DE CONTRATACIÓN DE BIENES Y SERVICIOS POR MONTOS IGUALES O MENORES A 8 UIT EN PROVIAS NACIONAL".  PLAZO DE EJECUCIÓN: SETECIENTOS TREINTA (730) DÍAS CALENDARIO, SEGÚN LO INDICADO EN EL NUMERAL SIETE (07) DE LOS TERMINOS DE REFERENCIA.  ENTREGABLES: SE PRESENTARA UN (01) ENTREGABLE DE ACUERDO A LO INDICADO EN EL NUMERAL SEIS (06) DE LOS TERMINOS DE REFERENCIA.  FORMA DE PAGO: SE EFECTUARA EN UNA (01) ARMADA DE ACUERDO A LO INDICADO EN EL NUMERAL ONCE (11) DE LOS TÉRMINOS DE REFERENCIA.  CERTIFICADO SIAF N°: 3359 SECUENCIA SIAF N°: 2  EXP.N°: I- 028316-2022/SEDCEN</t>
  </si>
  <si>
    <t>20515457021 QSOFTGROUP SAC</t>
  </si>
  <si>
    <t>SERVICIO DE ASISTENCIA TECNICA PARA SEGUIMIENTO Y CONTROL EN LA GESTION DEL PROYECTO PACRI CARRETERA AYACUCHO-ABANCAY, TRAMO DV. KISHUARA - PUENTE SAHUINTO   MEMORANDUM N° 2786 -2022-MTC/20.11, CUADRO COMPARATIVO DE COTIZACIONES - SERVICIOS N° 033-2022-MTC/20.2.1 - KGSSM, MEMORANDUM Nº 1764-2022-MTC/20.2, INFORME N° 2693-MTC/20.4, CERT DE CREDITO PPTAL, SEGUN LOS TERMINOS DE REFERENCIAS.  PLAZO DE EJECUCION: NOVENTA (90) DÍAS CALENDARIOS COMO MÁXIMO, CONTADOS A PARTIR DEL DÍA SIGUIENTE DE ACEPTADA LA ORDEN DE SERVICIO HASTA LA CONFORMIDAD DE LA ÚLTIMA PRESTACIÓN Y PAGO.  ENTREGABLES: DE ACUERDO CON EL NUMERAL 6 DEL TÉRMINO DE REFERENCIA.  FORMA DE PAGO: DE ACUERDO CON EL NUMERAL 11 DEL TÉRMINO DE REFERENCIA.   CERTIFICADO SIAF N°: 2671  SECUENCIA SIAF N° : 02  EXP.N°: I-015023-2022/SEDCEN</t>
  </si>
  <si>
    <t>"CONTRATACIÓN DEL SERVICIO DE INTEGRACION DEL SISTEMA DE GESTIÓN DOCUMENTAL CON EL SIGA NET, SIGOP, SUNAT Y RENIEC"; MEMORANDUM Nº 005-2022-MTC/20.6.3; MEMORÁNDUM 00085-2022-MTC/20.6; CUADRO COMPARATIVO DE COTIZACIONES - LOCACION DE SERVICIO N° 0063-2022-MTC/20.2.1.DLOH, MEMORÁNDUM 000975-2022-MTC/20.2, INFORME N° 1726-2022-MTC/20.4, CERTIFICADO DE CRÉDITO PRESUPUESTARIO, SEGÚN LOS TÉRMINOS DE REFERENCIAS.  RESOLUCIÓN DIRECTORAL N° 0040-2022-MTC/20 "LINEAMIENTOS PARA EL PROCEDIMIENTO EXCEPCIONAL DE CONTRATACIÓN DE BIENES Y SERVICIOS POR MONTOS IGUALES O MENORES A 8 UIT EN PROVIAS NACIONAL".  PLAZO DE EJECUCIÓN: NOVENTA (90) DÍAS CALENDARIO, CONTABILIZADOS A PARTIR DEL DÍA SIGUIENTE DE CONFIRMADA LA RECEPCIÓN DE LA ORDEN DE SERVICIO.  ENTREGABLES: SE PRESENTARAN TRES (03) ENTREGABLES DE ACUERDO A LO INDICADO EN EL NUMERAL SEIS (06) DE LOS TERMINOS DE REFERENCIA.  FORMA DE PAGO: SE EFECTUARA EN TRES (03) ARMADAS DE ACUERDO A LO INDICADO EN EL NUMERAL ONCE (11) DE LOS TÉRMINOS DE REFERENCIA.  CERTIFICADO SIAF N°: 02087 SECUENCIA SIAF N°: 3  EXP.N°: I-006639-2022/SEDCEN</t>
  </si>
  <si>
    <t>10422477174 ZAMBRANO PEREZ ROLANDO JOSE</t>
  </si>
  <si>
    <t>SERVICIO ESPECIALIZADO PARA EL SEGUIMIENTO Y CONTROL DEL PROCESO PRESUPUESTARIO DE LAS ACTIVIDADES VINCULADAS A LA CONSERVACION VIAL   MEMORANDUM Nº 0844-2022-MTC/20.4, CUADRO COMPARATIVO DE COTIZACIONES -SERVICIOS N° 074-2022-MTC/20.2.1 - KGSSM, MEMORANDUM Nº 2453-2022-MTC/20.2, INFORME N° 3508-2022-MTC/20.4, CERT DE CREDITO PPTAL, SEGUN LOS TERMINOS DE REFERENCIAS.   PLAZO DE EJECUCION: NOVENTA (90) DÍAS CALENDARIO, CONTADOS A PARTIR DEL DÍA SIGUIENTE DE LA RECEPCIÓN DE LA ORDEN DE SERVICIO.  ENTREGABLES: DE ACUERDO CON EL NUMERAL SEIS (06) DEL TERMINO DE REFERENCIA.  FORMA DE PAGO: DE ACUERDO CON EL NUMERAL ONCE (11) DEL TERMINO DE REFERENCIA.   CERTIFICADO SIAF N°: 3140  SECUENCIA SIAF N° : 02  EXP.N°: I-025478 -2022/SEDCEN</t>
  </si>
  <si>
    <t>SERVICIO PROFESIONAL DE ANÁLISIS TÉCNICO PARA APOYO EN LOS PROCESOS DE ADQUISICIÓN, EXPROPIACIÓN Y LIBERACIÓN DE PREDIOS E INTERFERENCIAS, AFECTADAS POR LA EJECUCIÓN DE LA OBRA: REHABILITACIÓN Y MEJORAMIENTO DE LA CARRETERA PALLASCA - MOLLEPATAMOLLEBAMBA-SANTIAGO DE CHUCO - EMP. RUTA 10, TRAMO: SANTIAGO DE CHUCO -MOLLEPATA, MEMORANDUM Nº 4665 -2022-MTC/20.11, MEMORANDUM Nº 2813-2022-MTC/20.2, INFORME N° 3971-2022-MTC/20.4, CUADRO COMPARATIVO DE COTIZACIONES - SERVICIOS N° 181-2022-MTC/20.2.1 - JMR, CERT DE CREDITO PPTAL, SEGUN LOS TERMINOS DE REFERENCIAS.  PLAZO DE EJECUCION: NOVENTA (90) DÍAS CALENDARIOS COMO MÁXIMO, CONTABILIZADOS A PARTIR DEL DÍA SIGUIENTE DE ACEPTADA LA ORDEN DE SERVICIO.  PRIMER INFORME: A LOS 30 DÍAS DE INICIADO EL SERVICIO COMO MÁXIMO.  SEGUNDO INFORME: A LOS 60 DÍAS DE INICIADO EL SERVICIO COMO MÁXIMO.  ÚLTIMO INFORME: A LOS 90 DÍAS DE INICIADO EL SERVICIO COMO MÁXIMO.  FORMA DE PAGO: SE EFECTUARA EN TRES (03) ARMADAS, DE ACUERDO A LO INDICADO EN EL NUMERAL ONCE (11) DE LOS TERMINOS DE REFERENCIA.  CERTIFICADO SIAF N°: 3374  SECUENCIA SIAF N°: 2  EXP.N°: I-020963-2022</t>
  </si>
  <si>
    <t>10704097871 AGUIRRE AGUILAR SILVANA FIORELLA</t>
  </si>
  <si>
    <t>PAGO DE HONORARIOS POR REEMPLAZO DEL PRESIDENTE DEL TRIBUNAL ARBITRAL  ARBITRAJE SEGUIDO POR PROVIAS NACIONAL CONTRA OBRAS DE INGENIERÍA S.A RESPECTO A LAS CONTROVERSIAS DERIVADAS DEL CONTRATO DE SERVICIO Nº 072-2017-MTC/20; LEGAJO (A-146-2019)   PEDIDO DE SERVICIO: 1869  CERTIFICADO SIAF N°: 3119  SECUENCIA SIAF N° : 2  EXP. N°: I-23867-2022/SEDCEN</t>
  </si>
  <si>
    <t>10075728056 QUINTANA SANCHEZ JUAN ALBERTO</t>
  </si>
  <si>
    <t>AGO DE HONORARIOS ARBITRALES COMO SECRETARIO  ARBITRAJE AD HOC SEGUIDO POR PROVIAS NACIONAL CONTRA ICCGSA POR LAS CONTROVERSIAS SURGIDAS EN EL CONTRATO DE EJECUCIÓN DE OBRA N° 092-2016-MTC/20 "PROYECTO INTEGRACIÓN VIAL TACNA - LA PAZ, TRAMO TACNA - COLLPA (FRONTERA CON BOLIVIA), SUB TRAMO: KM. 43+610 - KM. 94+000". EXPEDIENTE I300-2019. (A-100-2019).   PEDIDO DE SERVICIO: 1721  CERTIFICADO SIAF N°: 3001  SECUENCIA SIAF N° : 5  EXP. N°: I-023567-2022/SEDCEN</t>
  </si>
  <si>
    <t>10421873548 COSTA LOPEZ NESTOR ANTONIO</t>
  </si>
  <si>
    <t xml:space="preserve">CONTRATACION DEL SERVICIO DE APOYO ADMINISTRATIVO PARA LA ATENCION DE SOLICITUDES DE PERMISOS DE BONIFICACION, MEMORANDUM Nº 2253 -2022-MTC/20.13.2,  MEMORANDUM Nº 2691-2022-MTC/20.2, INFORME N° 3870-2022-MTC/20.4, CUADRO COMPARATIVO DE COTIZACIONES - SERVICIOS N° 174-2022-MTC/20.2.1 - JMR, CERT DE CREDITO PPTAL, SEGUN LOS TERMINOS DE REFERENCIAS.
PLAZO DE EJECUCION: SERÁ DE CIENTO SETENTA (170) DÍAS CALENDARIO, EL MISMO QUE COMENZARÁ A REGIR AL DÍA SIGUIENTE DE LA CONFIRMACIÓN DE LA RECEPCIÓN DE LA ORDEN DE SERVICIO.
PRIMER ENTREGABLE: A LOS 30 DÍAS COMO MÁXIMO DE INICIADO EL SERVICIO.
SEGUNDO ENTREGABLE: A LOS 60 DÍAS COMO MÁXIMO DE INICIADO EL SERVICIO.
TERCER ENTREGABLE: A LOS 90 DÍAS COMO MÁXIMO DE INICIADO EL SERVICIO.
CUARTO ENTREGABLE: A LOS 120 DÍAS COMO MÁXIMO DE INICIADO EL SERVICIO.
QUINTO ENTREGABLE: A LOS 150 DÍAS COMO MÁXIMO DE INICIADO EL SERVICIO.
SEXTO ENTREGABLE: A LOS 170 DÍAS COMO MÁXIMO DE INICIADO EL SERVICIO.
FORMA DE PAGO: SE EFECTUARA EN SEIS (06) ARMADAS, DE ACUERDO A LO INDICADO EN EL NUMERAL ONCE (11) DE LOS TERMINOS DE REFERENCIA.
CERTIFICADO SIAF N°: 3315  |  SECUENCIA SIAF N°:   2
EXP.N°: I-024512-2022  </t>
  </si>
  <si>
    <t>10719967375 GONZALES SARMIENTO ANTHONY MARTIN</t>
  </si>
  <si>
    <t>SERVICIO ESPECIALIZADO DE INGENIERIA PARA LA ELABORACIÓN DE TÉRMINOS DE REFERENCIA Y ABSOLUCION DE CONSULTAS PARA EL CORREDOR VIAL: "PE-18 TRAMO HUAURA - SAYÁN - CHURÍN - OYÓN/DV. RIO SECO - ANDAHUASI - EMP. PE-18 (SAYÁN)/ ACOS -DV. HUAYLLAY" Y SERVICIO DE CONSULTORÍA GENERAL PARA LA SUPERVISIÓN DEL "SERVICIO DE GESTIÓN, MEJORAMIENTO Y CONSERVACIÓN VIAL POR NIVELES DE SERVICIO DEL CORREDOR VIAL: "EMP. PE-3S (DV. IMPERIAL) - PAMPAS - ABRA INDEPENDENCIA - CHURCAMPA - EMP. PE-3S (MAYOCC) / EMP. PE-3S (LA MEJORADA) - PUCACRUZ - ACOBAMBA - CAJA - MARCAS - EMP. PE-3S (PTE. ALLCOMACHAY)" ", INFORME 0008-2022-MTC/20.13.1/SFV; MEMORÁNDUM 0034-2022-MTC/20.13.1, MEMORÁNDUM 0034-2022-MTC/20.13.1, MEMORÁNDUM 0073-2022-MTC/20.5 ; CUADRO COMPARATIVO DE COTIZACIONES - LOCACION DE SERVICIO N° 071-2021-MTC/20.2.1.DLOH, MEMORÁNDUM 00244-2021-MTC/20.2, INFORME N°0299-2022-MTC/20.4, CERTIFICADO DE CRÉDITO PRESUPUESTARIO, SEGÚN LOS TÉRMINOS DE REFERENCIAS.  PLAZO DE EJECUCIÓN: CINCUENTA (50) DÍAS CALENDARIO, CONTABILIZADOS A PARTIR DEL DÍA SIGUIENTE DE CONFIRMADA LA RECEPCIÓN DE LA ORDEN DE SERVICIO.  ENTREGABLE:  1ER ENTREGABLE: COMO MÁXIMO A LOS VEINTE (20) DÍAS CALENDARIO DE INICIADO EL SERVICIO.  2DO ENTREGABLE: COMO MÁXIMO A LOS CINCUENTA (50) DÍAS CALENDARIO DE INICIADO EL SERVICIO.  FORMA DE PAGO: SE EFECTUARA EN DOS (02) ARMADAS DE ACUERDO A LO INDICADO EN EL NUMERAL ONCE (11) DE LOS TÉRMINOS DE REFERENCIA.  CERTIFICADO SIAF N°: 0400 SECUENCIA SIAF N°: 2  EXP.N°: I-00472-2022/SEDCEN</t>
  </si>
  <si>
    <t>CONTRATACIÓN DEL SERVICIO EN SEGUIMIENTO Y MONITOREO DE LA EJECUCIÓN DE LA OBRA: MEJORAMIENTO DE LA CARRETERA SANTA MARÍA - SANTA TERESA - PUENTE HIDROELÉCTRICA MACHUPICCHU, ITEM A E ITEM B.- CONSTRUCCIÓN DE TUNEL Y ACCESOS. CONFORME AL MEMORANDUM Nº 54-2022-MTC/20.9, CUADRO COMPARATIVO DE COTIZACIONES SERVICIOS N° 016-2022-MTC/20.2.1.MGM, MEMORANDUM Nº 415-2022-MTC/20.2, INFORME N° 664-2022-MTC/20.4 CERT DE CREDITO PPTAL, SEGUN LOS TERMINOS DE REFERENCIA.   PLAZO DE EJECUCION: CIENTO VEINTE (120) DÍAS CALENDARIO COMO MÁXIMO, CONTADOS A PARTIR DEL DÍA SIGUIENTE DE CONFIRMADA LA RECEPCIÓN DE LA ORDEN DE SERVICIO.   FORMA DE PAGO: SE EFECTUARA EN CUATRO (04) ARMADAS DE ACUERDO A LO INDICADO EN EL NUMERAL ONCE (11) DE LOS TERMINOS DE REFERENCIA.   CERTIFICADO SIAF N°: 859   SECUENCIA SIAF N° : 002   EXP.N° : I-000303-2022/SEDCEN</t>
  </si>
  <si>
    <t>10445374976 MARIN PAUCAR NATALY KATHERINE</t>
  </si>
  <si>
    <t>SERVICIO ESPECIALIZADO EN MATERIA DE CONTRATACIONES DEL ESTADO PARA EVALUACIÓN Y SEGUIMIENTO DE LOS REQUERIMIENTO DERIVADOS DE PROCESOS DE SELECCIÓN DE BIENES, SERVICIOS Y OBRAS A CARGO DEL ÁREA DE LOGISTICA  PLAZO DE EJECUCIÓN DEL SERVICIO:  PLAZO DE EJECUCIÓN DEL SERVICIO ES SESENTA (60) DÍAS CALENDARIO, EL CUAL INICIARA AL DÍA SIGUIENTE DE LA CONFIRMACIÓN DE LA RECEPCIÓN DE LA ORDEN DE SERVICIO HASTA LA CONFORMIDAD DE LA ÚLTIMA PRESTACIÓN Y PAGO.  1ER ENTREGABLE: COMO MÁXIMO HASTA LOS 30 DÍAS CALENDARIO DE INICIADO EL SERVICIO.  2DO ENTREGABLE: COMO MÁXIMO HASTA LOS 60 DÍAS CALENDARIO DE INICIADO EL SERVICIO.  FORMA DE PAGO: EL PAGO SE EFECTUARÁ EN DOS (02) ARMADAS DE ACUERDO AL MONTO DE LA PROPUESTA ECONOMICA DEL POSTOR ADJUDICADO, SEGÚN LO INDICADO EN EL NUMERAL 11 DE LOS TDR.  REFERENCIA: RD N° 040-2022-MTC/20 - APRUEBA LOS LINEAMIENTOS PARA EL PROCEDIMIENTO EXCEPCIONAL DE CONTRATACION DE BIENES Y SERVICIOS POR MONTOS IGUALES O MENORES A 8 UNIDADES IMPOSITIVAS TRIBUTARIAS (8 UIT) EN PROVIAS NACIONAL.  CERTIFICADO SIAF: 00038-2022  EXP. N° I-054145-2021/SEDCEN</t>
  </si>
  <si>
    <t>10443272319 OBESO JULCA LUIS RICARDO</t>
  </si>
  <si>
    <t>"SERVICIO DE ASISTENTE TÉCNICO PARA LAS GESTIONES DE LIBERACIÓN DE INTERFERENCIAS DEL PROYECTO REHABILITACIÓN Y MEJORAMIENTO DE LA CARRETERA HUALLANCA - CARAZ"; INFORME N 00033-2022-MTC/20.11.2/LPA; MEMORÁNDUM 001294-2022-MTC/20.11; CUADRO COMPARATIVO DE COTIZACIONES - LOCACION DE SERVICIO N° 0048-2022-MTC/20.2.1.DLOH, MEMORÁNDUM 00863-2022-MTC/20.2, INFORME N° 1498-2022-MTC/20.4, CERTIFICADO DE CRÉDITO PRESUPUESTARIO, SEGÚN LOS TÉRMINOS DE REFERENCIAS.  RESOLUCIÓN DIRECTORAL N° 0040-2022-MTC/20 "LINEAMIENTOS PARA EL PROCEDIMIENTO EXCEPCIONAL DE CONTRATACIÓN DE BIENES Y SERVICIOS POR MONTOS IGUALES O MENORES A 8 UIT EN PROVIAS NACIONAL".  PLAZO DE EJECUCIÓN: CIENTO VEINTE (120) DÍAS CALENDARIO, CONTABILIZADOS A PARTIR DEL DÍA SIGUIENTE DE CONFIRMADA LA RECEPCIÓN DE LA ORDEN DE SERVICIO.  ENTREGABLES: SE PRESENTARAN CUATRO (04) ENTREGABLES DE ACUERDO A LO INDICADO EN EL NUMERAL SEIS (06) DE LOS TERMINOS DE REFERENCIA.  FORMA DE PAGO: SE EFECTUARA EN CUATRO (04) ARMADAS DE ACUERDO A LO INDICADO EN EL NUMERAL ONCE (11) DE LOS TÉRMINOS DE REFERENCIA.  CERTIFICADO SIAF N°: 01913 SECUENCIA SIAF N°: 2  EXP.N°: I-007990-2022/SEDCEN</t>
  </si>
  <si>
    <t>10713370440 ALFARO QUISPE GIUSEPPE LEONCIO</t>
  </si>
  <si>
    <t>SERVICIO DE ASISTENCIA LEGAL Y DE REVISIÓN DE EXPEDIENTES ADMINISTRATIVOS PARA LA OFICINA DE ASESORÍA JURÍDICA  MEMORÁNDUM N° 609 -2022-MTC/20.3 /CUADRO COMPARATIVO DE COTIZACIONES N° 0125-2022-MTC/20.2.1- SRQ/ CERT DE CREDITO PPTAL 3055, SEGUN LOS TERMINOS DE REFERENCIAS.  PLAZO DE EJECUCION: EL PLAZO DE EJECUCIÓN DEL SERVICIO ES DE CIENTO CINCUENTA (150) DÍAS CALENDARIO COMO MÁXIMO, CONTADOS A PARTIR DEL DÍA SIGUIENTE DE RECEPCIONADA Y CONFIRMADA LA ORDEN DE SERVICIO  UNICO ENTREGABLE: EL PROVEEDOR DEL SERVICIO PRESENTARÁ CINCO (05) INFORMES A LOS 30,60, 90,120 Y 150 DÍAS CALENDARIO DE INICIADO EL SERVICIO SEGÚN LO DETALLADO EN EL NUMERA 6 DE LOS TÉRMINOS DE REFERENCIA.  FORMA DE PAGO: SERÁ EN UNA (05) ARMADAS, DE ACUERDO A LO DETALLADO EN EL NUMERAL 11 DE LOS TDR DENTRO DE LOS DIEZ (10) DÍAS CALENDARIO DE OTORGADA LA CONFORMIDAD DEL PRIMER, SEGUNDO, TERCER, CUARTO Y QUINTO ENTREGABLE.  CERTIFICADO SIAF N°: 3055  SECUENCIA SIAF N° : 02  EXP. N°: I-23535-2022/SEDCEN</t>
  </si>
  <si>
    <t>10460669231 SAENZ SANCHEZ HELLEN BRIGITTE D' LISHET</t>
  </si>
  <si>
    <t>SERVICIO DE ARQUEOLOGÍA PARA SEÑALIZACIÓN Y ELABORACIÓN DE EXPEDIENTES TÉCNICOS DE REMANENTES DEL RESCATE ARQUEOLÓGICO EN LA CARRETERA TAUCA - PALLASCA   MEMORANDUM Nº 03305-2022-MTC/20.11, CUADRO COMPARATIVO DE COTIZACIONES - SERVICIOS N° 028-2022-MTC/20.2.1 - EWCV, MEMORANDUM Nº 2359-2022-MTC/20.2, INFORME N° 3424-2022-MTC/20.4, CERT DE CREDITO PPTAL, SEGUN LOS TERMINOS DE REFERENCIAS.   PLAZO DE EJECUCION: TREINTA (30) DÍAS CALENDARIOS, EL CUAL INICIARÁ AL DÍA SIGUIENTE DE LA CONFIRMACIÓN DE LA RECEPCIÓN LA ORDEN DE SERVICIO HASTA LA CONFORMIDAD DE LA ÚLTIMA PRESTACIÓN Y PAGO.  UNICO ENTREGABLE: DE ACUERDO CON EL NUMERAL SIETE (07) DEL TERMINO DE REFERENCIA.  FORMA DE PAGO: DE ACUERDO CON EL NUMERAL ONCE (11) DEL TERMINO DE REFERENCIA.   CERTIFICADO SIAF N°: 3092  SECUENCIA SIAF N° : 02  EXP.N°: I-012336 -2022/SEDCEN</t>
  </si>
  <si>
    <t>CONTRATACIÓN DEL SERVICIO ESPECIALIZADO PARA EL DIAGNÓSTICO, ANALISIS DEL CONTEXTO Y ADECUACIÓN DE LA DOCUMENTACIÓN OBLIGATORIA PARA LA IMPLEMENTACIÓN Y CERTIFICACIÓN DEL SISTEMA DE GESTIÓN DE CALIDAD ISO 9001:2015 DE UN PROCESO MISIONAL PRIORIZADO DE PROVIAS NACIONAL, MEMORANDUM Nº 905-2022-MTC/20.4, MEMORANDUM Nº 2643-2022-MTC/20.2, INFORME N° 3791-2022-MTC/20.4, CUADRO COMPARATIVO DE COTIZACIONES - SERVICIOS N° 169-2022-MTC/20.2.1 - JMR, CERT DE CREDITO PPTAL, SEGUN LOS TERMINOS DE REFERENCIAS.  PLAZO DE EJECUCION: SERÁ COMO MÁXIMO A LOS SESENTA DÍAS (60) DÍAS CALENDARIOS, CONTADOS A PARTIR DEL DÍA SIGUIENTE DE RECIBIDA LA ORDEN DE SERVICIO.  PRIMER ENTREGABLE: A LOS 30 DÍAS A PARTIR DEL DÍA SIGUIENTE DE RECEPCIONADA LA ORDEN DE SERVICIO.  SEGUNDO ENTREGABLE: A LOS 60 DÍAS A PARTIR DEL DÍA SIGUIENTE DE RECEPCIONADA LA ORDEN DE SERVICIO.  FORMA DE PAGO: SE EFECTUARA EN DOS (02) ARMADAS, DE ACUERDO A LO INDICADO EN EL NUMERAL ONCE (11) DE LOS TERMINOS DE REFERENCIA.  CERTIFICADO SIAF N°: 3303  SECUENCIA SIAF N°: 2  EXP.N°: I-026308-2022</t>
  </si>
  <si>
    <t>10406716690 INCIO PASACHE OSCAR WILLIAM</t>
  </si>
  <si>
    <t>"SERVICIO DE ASISTENCIA TECNICO - ADMINISTRATIVA PARA LA SUBDIRECCIÓN DE CONSERVACIÓN"; MEMORANDUM N° 4062-2022-MTC/20.13.1; CUADRO COMPARATIVO DE COTIZACIONES - LOCACION DE SERVICIOS N° 0122-2022-MTC/20.2.1.DLOH, MEMORANDUM N° 2911-2022-MTC/20.2; INFORME N° 4109-2022-MTC/20.4; CERTIFICADO DE CRÉDITO PRESUPUESTARIO, SEGÚN LOS TÉRMINOS DE REFERENCIAS.   RESOLUCIÓN DIRECTORAL N° 0040-2022-MTC/20 "LINEAMIENTOS PARA EL PROCEDIMIENTO EXCEPCIONAL DE CONTRATACIÓN DE BIENES Y SERVICIOS POR MONTOS IGUALES O MENORES A 8 UIT EN PROVIAS NACIONAL".  PLAZO DE EJECUCIÓN: CIENTO SESENTA Y CINCO (165) DÍAS CALENDARIOS COMO MÁXIMO, CONTADOS A PARTIR DEL DÍA SIGUIENTE DE RECEPCIONADA LA ORDEN DE SERVICIO.  ENTREGABLES: SE PRESENTARÁ SEIS (06) ENTREGABLES DE ACUERDO A LO INDICADO EN EL NUMERAL SEIS (06) DE LOS TERMINOS DE REFERENCIA.  FORMA DE PAGO: SE EFECTUARA EN SEIS (06) ARMADAS DE ACUERDO A LO INDICADO EN EL NUMERAL ONCE (11) DE LOS TÉRMINOS DE REFERENCIA.  CERTIFICADO SIAF N°: 3454 SECUENCIA SIAF N°: 2  EXP.N°: I-030816-2022/SEDCEN</t>
  </si>
  <si>
    <t>"SERVICIO DE ELABORACION DE EXPEDIENTE TECNICO PARA LA CONSTRUCCION DE OBRA COMPLEMENTARIA DE LA REUBICACION DE SIFON INVERTIDO UBICADO EN LA PROGRESIVA 376+400 EL PUENTE SECHIN, DEPARTAMENTO DE ANCASH DE LA RED VIAL 4."   - PLAZO DE EJECUCION DEL SERVICIO: QUINCE (15) DIAS CALENDARIO COMO MAXIMO, CONTABILIZADOS A PARTIR DEL DIA SIGUIENTE DE ACEPTADA LA ORDEN DE SERVICIO.  - FORMA DE PAGO: SE EFECTUARÁ EN UNA (01) ARMADA, DE ACUERDO A LO INDICADO EN EL NUMERAL DOCE (12) DE LOS TERMINOS DE REFERENCIA.   - MEMORANDUM N° 1491-2022-MTC/20.11  - AREA USUARIA: DIRECCION DE DERECHO DE VIA  - CUADRO COMPARATIVO DE COTIZACIONES - SERVICIOS N° 041-2022-MTC/20.2.1.DMGL  - CERTIFICACION DE CREDITO PRESUPUESTARIO N° 2270-2022  - SECUENCIA SIAF N° 02  - EXPEDIENTE I-006285-2022/SEDCEN</t>
  </si>
  <si>
    <t>SERVICIO DE AGUA POTABLE Y ALCANTARILLADO PARA PROVIAS NACIONAL - SEDE TINGO MARÍA - AV. TINGO MARÍA, SUM. 3023263-1, PERIODO 2022, INFORME N°07-2022-MTC/20.2.1.6, MEMO Nº -065 -2022-MTC/20.2, INFORME Nº 091 - 2022-MTC/20.4, CERT DE CREDITO PPTAL.   CERTIFICADO SIAF N° : 81  SECUENCIA SIAF N : 05  EXP.N° : I-00213-2022/SEDCEN</t>
  </si>
  <si>
    <t>SERVICIO TECNICO ESPECIALIZADO PARA EL ANALISIS Y DISEÑO HIDRAULICO DE LAS OBRAS DE ARTE DE LA EJECUCION DE REPOSICION DE INFRAESTRUCTURA DE RIEGO Y SANEAMIENTO QUE INTERFIEREN EN LA RED VIAL 4   MEMORANDUM N° 2784 -2022-MTC/20.11, CUADRO COMPARATIVO DE COTIZACIONES - SERVICIOS N° 024-2022-MTC/20.2.1 - KGSSM, MEMORANDUM Nº 1744-2022-MTC/20.2, INFORME N° 2616-MTC/20.4, CERT DE CREDITO PPTAL, SEGUN LOS TERMINOS DE REFERENCIAS.  PLAZO DE EJECUCION: TREINTA (30) DÍAS CALENDARIO COMO MÁXIMO, CONTADOS A PARTIR DEL DÍA SIGUIENTE DE ACEPTADA LA ORDEN DE SERVICIO, HASTA LA CONFORMIDAD DE LA ÚLTIMA PRESTACIÓN Y PAGO.  UNICO ENTREGABLE: DE ACUERDO CON EL NUMERAL 7 DEL TÉRMINO DE REFERENCIA.  FORMA DE PAGO: UN (01) PAGO ÚNICO, DE ACUERDO CON EL NUMERAL 12 DEL TÉRMINO DE REFERENCIA.  CERTIFICADO SIAF N°: 2620  SECUENCIA SIAF N° : 02  EXP.N°: I-016358-2022/SEDCEN</t>
  </si>
  <si>
    <t>10167764881 CRUZADO BLANCO CARLOS ALBERTO</t>
  </si>
  <si>
    <t>SERVICIO DE ASISTENCIA TECNICA EN INGENIERIA PARA ELABORACION DE EXPEDIENTES DE ADICIONALES DE OBRA Nº 18, 19 Y 20, DE LA OBRA: "MEJORAMIENTO DE LA CARRETERA MOQUEGUA - OMATE - AREQUIPA, TRAMO KM. 35+000 AL KM. 153+340", MEMORÁNDUM N° 011-2022-MTC/20.12, MEMORÁNDUM Nº 060-2022-MTC/20.5, MEMORANDUM Nº 162-2022-MTC/20.2, INFORME N° 232 - 2022-MTC/20.4, CUADRO COMPARATIVO DE COTIZACIONES - SERVICIOS N° 002-2022-MTC/20.2.1 - JMR, CERT DE CREDITO PPTAL, SEGUN LOS TERMINOS DE REFERENCIAS.  PLAZO DE EJECUCIÓN: SERÁ DE CIENTO CINCUENTA (150) DÍAS CALENDARIOS COMO MÁXIMO, CONTADOS A PARTIR DEL DÍA SIGUIENTE DE RECEPCIONADA LA ORDEN DE SERVICIO.  PRIMER ENTREGABLE: COMO MÁXIMO A LOS TREINTA (30) DÍAS CALENDARIO DE INICIADO EL SERVICIO  SEGUNDO ENTREGABLE: COMO MÁXIMO A LOS SESENTA (60) DÍAS CALENDARIO DE INICIADO EL SERVICIO  TERCER ENTREGABLE: COMO MÁXIMO A LOS NOVENTA (90) DÍAS CALENDARIO DE INICIADO EL SERVICIO  CUARTO ENTREGABLE: COMO MÁXIMO A LOS CIENTO VEINTE (120) DÍAS CALENDARIO DE INICIADO EL SERVICIO  QUINTO ENTREGABLE: COMO MÁXIMO A LOS CIENTO CINCUENTA (150) DÍAS CALENDARIO DE INICIADO EL SERVICIO  FORMA DE PAGO: EL PAGO SE EFECTUARA EN CINCO (05) ARMADAS DE ACUERDO AL NUMERAL ONCE (11) DE LOS TÉRMINOS DE REFERENCIA.  CERTIFICADO SIAF N°: 0270  SECUENCIA SIAF N° : 02  EXP.N°: I-000325-2022/SEDCEN</t>
  </si>
  <si>
    <t>SERVICIO DE ASISTENCIA TÉCNICA EN ADMINISTRACIÓN DE CONTRATOS DE LAS OBRAS, REHABILITACIÓN Y MEJORAMIENTO DE LA CARRETERA ICA - LOS MOLINOS - TAMBILLOS, TRAMO KM. 19+700 AL 33500, INCLUIDO PUENTE LA ACHIRANA Y ACCESOS Y REHABILITACIÓN Y MEJORAMIENTO DE LA CARRETERA OYON - AMBO, TRAMO II: DESVIÓ CERRO DE PASCO (KM. 181+000) - DV. CHACAYAN (KM. 230+000),   CUADRO COMPARATIVO N° 017-2022-MTC/20.2.1.FRM, MEMO N°010-2022-MTC/20.09, MEMO N° 023-2022-MTC/20.5, MEMO N°273-2022-MTC/20.2, INF N° 390-2022-MTC/20.4, CERT DE CREDITO PPTAL, SEGUN LOS TERMINOS DE REFERENCIA.  PLAZO DE EJECUCION: CIENTO CINCUENTA (150) DIAS CALENDARIO COMO MAXIMO EL CUAL INICIA AL DIA SIGUIENTE DE LA CONFIRMACION Y RECEPCION DE LA ORDEN DE SERVICIO.   FORMA DE PAGO: SE EFECTUARA EN CINCO (05) ARMADAS DE ACUERDO A LO INDICADO EN EL NUMERAL ONCE (11) DE LOS TERMINOS DE REFERENCIA.   CERTIFICADO SIAF N°: 549  SECUENCIA SIAF N° : 2  EXP.N° : I-0042-2022/SEDCEN</t>
  </si>
  <si>
    <t>10727159113 RIOS ATENCIO CHRISTIAN JESUS</t>
  </si>
  <si>
    <t>CONTRATACIÓN DEL SERVICIO DE ASISTENCIA TÉCNICA EN ADMINISTRACIÓN DE CONTRATOS DE LAS OBRAS, MEJORAMIENTO DE LA CARRETERA SANTA MARÍA - SANTA TERESA - PUENTE HIDROELÉCTRICA MACHUPICCHU, ITEM A E ITEM B.- CONSTRUCCIÓN DE TUNEL Y ACCESOS.", MEMORÁNDUM Nº 154 -2022-MTC/20.9, MEMORÁNDUM Nº 121-2022-MTC/20.5, MEMORANDUM Nº 269-2022-MTC/20.2, INFORME N° 378 - 2022-MTC/20.4, CUADRO COMPARATIVO DE COTIZACIONES - SERVICIOS N° 011-2022-MTC/20.2.1 - JMR, CERT DE CREDITO PPTAL, SEGUN LOS TERMINOS DE REFERENCIAS.  PLAZO DE EJECUCIÓN: SERÁ DE CIENTO CINCUENTA (150) DÍAS CALENDARIOS COMO MÁXIMO, CONTABILIZADOS A PARTIR DEL DÍA SIGUIENTE DE CONFIRMADA LA RECEPCIÓN DE LA ORDEN DE SERVICIO.  PRIMER ENTREGABLE: COMO MÁXIMO A LOS TREINTA (30) DÍAS CALENDARIO DE INICIADO EL SERVICIO  SEGUNDO ENTREGABLE: COMO MÁXIMO A LOS SESENTA (60) DÍAS CALENDARIO DE INICIADO EL SERVICIO  TERCER ENTREGABLE: COMO MÁXIMO A LOS NOVENTA (90) DÍAS CALENDARIO DE INICIADO EL SERVICIO  CUARTO ENTREGABLE: COMO MÁXIMO A LOS CIENTO VEINTE (120) DÍAS CALENDARIO DE INICIADO EL SERVICIO  QUINTO ENTREGABLE: COMO MÁXIMO A LOS CIENTO CINCUENTA (150) DÍAS CALENDARIO DE INICIADO EL SERVICIO  FORMA DE PAGO: EL PAGO SE EFECTUARA EN CINCO (05) ARMADAS DE ACUERDO AL NUMERAL ONCE (11) DE LOS TÉRMINOS DE REFERENCIA.  CERTIFICADO SIAF N°: 0510  SECUENCIA SIAF N° : 02  EXP.N°: I-000941-2022/SEDCEN</t>
  </si>
  <si>
    <t>CONTRATACIÓN DEL SERVICIO DE ASISTENCIA TÉCNICA EN ADMINISTRACIÓN DE CONTRATOS DE LAS OBRAS, MEJORAMIENTO DE LA CARRETERA OYON - AMBO, TRAMO I: OYON - DESVIÓ CERRO DE PASCO Y MEJORAMIENTO DE LA CARRETERA CHUQUICARA - PUENTE QUIROZ - TAUCA - CABANA - HUANDOVAL - PALLASCA, TRAMO TAUCA - PALLASCA", MEMORÁNDUM 00033-2022-MTC/20.9, MEMORÁNDUM 00038-2022-MTC/20.5; CUADRO COMPARATIVO DE COTIZACIONES - LOCACION DE SERVICIO N° 0077-2021-MTC/20.2.1.DLOH, MEMORÁNDUM 00283-2022-MTC/20.2, INFORME N°0556-2022-MTC/20.4, CERTIFICADO DE CRÉDITO PRESUPUESTARIO, SEGÚN LOS TÉRMINOS DE REFERENCIAS.   RESOLUCIÓN DIRECTORAL N° 0040-2022-MTC/20 "LINEAMIENTOS PARA EL PROCEDIMIENTO EXCEPCIONAL DE CONTRATACIÓN DE BIENES Y SERVICIOS POR MONTOS IGUALES O MENORES A 8 UIT EN PROVIAS NACIONAL".   PLAZO DE EJECUCIÓN: CIENTO CINCUENTA (150) DÍAS CALENDARIO, CONTABILIZADOS A PARTIR DEL DÍA SIGUIENTE DE CONFIRMADA LA RECEPCIÓN DE LA ORDEN DE SERVICIO.  ENTREGABLES:  1ER ENTREGABLE: COMO MÁXIMO A LOS TREINTA (30) DÍAS CALENDARIO DE INICIADO EL SERVICIO.  2DO ENTREGABLE: COMO MÁXIMO A LOS SESENTA (60) DÍAS CALENDARIO DE INICIADO EL SERVICIO.  3ER ENTREGABLE: COMO MÁXIMO A LOS NOVENTA (90) DÍAS CALENDARIO DE INICIADO EL SERVICIO.  4TO ENTREGABLE: COMO MÁXIMO A LOS CIENTO VEINTE (120) DÍAS CALENDARIO DE INICIADO EL SERVICIO.  5TO ENTREGABLE: COMO MÁXIMO A LOS CIENTO CINCUENTA (150) DÍAS CALENDARIO DE INICIADO EL SERVICIO.  FORMA DE PAGO: SE EFECTUARA EN CINCO (05) ARMADAS DE ACUERDO A LO INDICADO EN EL NUMERAL ONCE (11) DE LOS TÉRMINOS DE REFERENCIA.  CERTIFICADO SIAF N°: 00758 SECUENCIA SIAF N°: 2  EXP.N°: I-000123-2022/SEDCEN</t>
  </si>
  <si>
    <t>10718944762 CASTAÑEDA VILCARA CHIARA NAOMI</t>
  </si>
  <si>
    <t>"CONTRATACIÓN DEL SERVICIO DE ASISTENCIA TÉCNICA EN ADMINISTRACIÓN DE CONTRATOS DE LAS OBRAS, MEJORAMIENTO DE CONSERVACIÓN POR NIVELES DE SERVICIO, OPERACIÓN DEL CORREDOR VIAL HUÁNUCO - LA UNIÓN - HUALLANCA DV. ANTAMINA/ EMP. PE-3N (TINGO CHICO) - NUEVAS FLORES - LLATA - ANTAMINA -TRAMO I Y CONSERVACIÓN POR NIVELES DE SERVICIOS OPERACIÓN DEL CORREDOR VIAL HUÁNUCO - LA UNIÓN - HUALLANCA DV. ANTAMINA/ EMP. PE-3N (TINGO CHICO) - NUEVAS FLORES - LLATA - ANTAMINA - TRAMO II"   PLAZO DE EJECUCIÓN: 150 DÍAS CALENDARIOS COMO MÁXIMO, CONTADOS A PARTIR DEL DÍA SIGUIENTE DE CONFIRMADA LA RECEPCIÓN DE LA ORDEN DE SERVICIO.   1ER INFORME: COMO MÁXIMO A LOS 30 DÍAS CALENDARIO DE INICIADO EL SERVICIO  2DO INFORME: COMO MÁXIMO A LOS 60 DÍAS CALENDARIO DE INICIADO EL SERVICIO  3ER INFORME: COMO MÁXIMO A LOS 90 DÍAS CALENDARIO DE INICIADO EL SERVICIO  4TO INFORME: COMO MÁXIMO A LOS 120 DÍAS CALENDARIO DE INICIADO EL SERVICIO  5TO INFORME: COMO MÁXIMO A LOS 150 DÍAS CALENDARIO DE INICIADO EL SERVICIO    FORMA DE PAGO: EL PAGO SE EFECTUARÁ EN CINCO (05) ARMADAS DE ACUERDO AL MONTO DE LA PROPUESTA ECONÓMICA DEL POSTOR ADJUDICADO, SEGÚN LO INDICADO EN EL NUMERAL ONCE (11) DE LOS TÉRMINOS DE REFERENCIA.   CERTIFICADO SIAF N°: 0944  SECUENCIA SIAF N° : 01  EXP.N°: I-000966-2022/SEDCEN</t>
  </si>
  <si>
    <t>"SERVICIO DE ASISTENCIA LEGAL PARA EL PROYECTO: "CREACIÓN DE LA CARRETERA CENTRAL HUAYCÁN - CIENEGUILLA SANTIAGO DE TUNA - SAN ANDRÉS DE TUPICOCHA - SAN DAMIÁN YURACMAYO - YAULI PACHACHACA - EMP. PE-22" - CONTRATO ESTADO A ESTADO PERU FRANCIA", MEMORÁNDUM N° 977 -2022-MTC/20.9, MEMORANDUM Nº 1069-2022-MTC/20.2, INFORME N° 1691 - 2022-MTC/20.4, CUADRO COMPARATIVO DE COTIZACIONES - SERVICIOS N° 053-2022-MTC/20.2.1 - JMR, CERT DE CREDITO PPTAL, SEGUN LOS TERMINOS DE REFERENCIAS.  PLAZO DE EJECUCIÓN: SERÁ DE CIENTO CINCUENTA (150) DÍAS CALENDARIOS COMO MÁXIMO, CONTABILIZADOS A PARTIR DEL DÍA SIGUIENTE DE CONFIRMADA LA RECEPCIÓN DE LA ORDEN DEL SERVICIOS.  PRIMER ENTREGABLE: COMO MÁXIMO A LOS TREINTA (30) DÍAS CALENDARIO DE INICIADO EL SERVICIO.  SEGUNDO ENTREGABLE: COMO MÁXIMO A LOS SESENTA (60) DÍAS CALENDARIO DE INICIADO EL SERVICIO.  TERCER ENTREGABLE: COMO MÁXIMO A LOS NOVENTA (90) DÍAS CALENDARIO DE INICIADO EL SERVICIO.  CUARTO ENTREGABLE: COMO MÁXIMO A LOS CIENTO VEINTE (120) DÍAS CALENDARIO DE INICIADO EL SERVICIO.  QUINTO ENTREGABLE: COMO MÁXIMO A LOS CIENTO CINCUENTA (150) DÍAS CALENDARIO DE INICIADO EL  SERVICIO.  FORMA DE PAGO: EL PAGO SE EFECTUARA EN CINCO (05) ARMADAS IGUALES, DE ACUERDO AL NUMERAL ONCE (11) DE LOS TÉRMINOS DE REFERENCIA.  CERTIFICADO SIAF N°: 2052  SECUENCIA SIAF N° : 03  EXP.N°: I-007259-2022/SEDCEN</t>
  </si>
  <si>
    <t>SERVICIO DE ANÁLISIS LEGAL PARA LAS GESTIONES DE ADQUISICIÓN, EXPROPIACIÓN Y LIBERACIÓN DE LAS ÁREAS CORRESPONDIENTES A LA OBRA: MEJORAMIENTO DE LA CARRETERA HUÁNUCO - CONOCOCHA, SECTOR HUÁNUCO - LA UNIÓN - HUALLANCA, RUTA PE-3N, REGIÓN HUÁNUCO, TRAMO II, EN EL MARCO DE LO ESTABLECIDO EN EL TUO DEL DECRETO LEGISLATIVO 1192   MEMORANDUM N° 5379-2022-MTC/20.11, CUADRO COMPARATIVO DE COTIZACIONES - SERVICIOS N° 111-2022-MTC/20.2.1 - KGSSM, MEMORANDUM Nº 2967-2022-MTC/20.2, INFORME N° 4134-2022-MTC/20.4, CERT DE CREDITO PPTAL, SEGUN LOS TERMINOS DE REFERENCIAS.   PLAZO DE EJECUCION: NOVENTA (90) DÍAS CALENDARIO COMO MÁXIMO, CONTABILIZADOS A PARTIR DEL DÍA SIGUIENTE DE ACEPTADA LA ORDEN DE SERVICIO HASTA LA CONFORMIDAD DE LA ÚLTIMA PRESTACIÓN Y PAGO.  ENTREGABLES: DE ACUERDO CON EL NUMERAL OCHO (08) DEL TÉRMINO DE REFERENCIA.  FORMA DE PAGO: DE ACUERDO CON EL NUMERAL DIEZ (10) DEL TÉRMINO DE REFERENCIA.   CERTIFICADO SIAF N°: 3451  SECUENCIA SIAF N° : 02  EXP.N°: I-026784-2022/SEDCEN</t>
  </si>
  <si>
    <t>10728843107 ZARZOSA CHANGA JESLYN NORALUZ</t>
  </si>
  <si>
    <t>SERVICIO DE ASISTENCIA LEGAL PARA LAS GESTIONES DE ADQUISICION DE LAS AREAS NECESARIAS AFECTADAS POR EL DERECHO DE VIA DEL PROYECTO MEJORAMIENTO DEL CORREDOR VIAL APURIMAC-CUSCO, TRAMO: PUENTE ICHURAY - PUENTE SAYHUA, EN EL MARCO DEL DECRETO DE URGENCIA N° 026-2019 Y SU MODIFICATORIA, MEMORÁNDUM Nº 2122-2022-MTC/20.11, MEMORANDUM Nº 1730 -2022-MTC/20.2, INFORME N° 2645-2022-MTC/20.4, CUADRO COMPARATIVO DE COTIZACIONES - SERVICIOS N° 048-2022-MTC/20.2.1 - MGM, CERT DE CREDITO PPTAL, SEGUN LOS TERMINOS DE REFERENCIAS.  PLAZO DE EJECUCIÓN: ES DE CIENTO VEINTE (120) DÍAS CALENDARIOS COMO MÁXIMO, CONTADOS A PARTIR DEL DÍA SIGUIENTE DE CONFIRMADA LA RECEPCIÓN DE LA ORDEN DE SERVICIO.  PRIMER ENTREGABLE: COMO MÁXIMO A LOS TREINTA (30) DÍAS CALENDARIO DE INICIADO EL SERVICIO.  SEGUNDO ENTREGABLE: COMO MAXIMO A LOS SESENTA (60) DIAS CALENDARIO DE INICIADO EL SERVICIO.  TERCER ENTREGABLE: COMO MAXIMO A LOS NOVENTA (90) DIAS CALENDARIO DE INICIADO EL SERVICIO.  CUATRO ENTREGABLE: COMO MAXIMO A LOS NOVENTA (120) DIAS CALENDARIO DE INICIADO EL SERVICIO.  FORMA DE PAGO: EL PAGO SE EFECTUARA EN CUATRO (04) ARMADAS, DE ACUERDO AL NUMERAL ONCE (11) DE LOS TÉRMINOS DE REFERENCIA.   CERTIFICADO SIAF N°: 002  SECUENCIA SIAF N°: 2632  EXP.N°: I-012283-2022/SEDCEN</t>
  </si>
  <si>
    <t>10484018940 COLON QUISPE DAMARIS</t>
  </si>
  <si>
    <t>SERVICIO TÉCNICO ESPECIALIZADO PARA LAS GESTIONES EN LA LIBERACIÓN Y ADQUISICIÓN (TRATO DIRECTO O EXPROPIACIÓN O TRANSFERENCIA INTERESTATAL) DE LOS PREDIOS AFECTADOS POR LA EJECUCIÓN DE LA OBRA: MEJORAMIENTO DE LA CARRETERA TR. CHECCA - MAZOCRUZ   MEMORANDUM Nº 03962-2022-MTC/20.11, CUADRO COMPARATIVO DE COTIZACIONES - SERVICIOS N° 069-2022-MTC/20.2.1 - MGM, MEMORANDUM Nº 2265-2022-MTC/20.2, INFORME N° 3368-2022-MTC/20.4, CERT DE CREDITO PPTAL, SEGUN LOS TERMINOS DE REFERENCIAS.   PLAZO DE EJECUCION: NOVENTA (90) DÍAS CALENDARIOS COMO MÁXIMO, QUE SE INICIARÁN A PARTIR DEL DÍA SIGUIENTE DE ACEPTADA LA ORDEN DE SERVICIO, HASTA LA CONFORMIDAD DE LA ÚLTIMA PRESTACIÓN Y PAGO.  ENTREGABLES: DE ACUERDO CON EL NUMERAL 09 DEL TERMINO DE REFERENCIA  FORMA DE PAGO: DE ACUERDO CON EL NUMERAL 11 DEL TERMINO DE REFERENCIA.   CERTIFICADO SIAF N°: 3022  SECUENCIA SIAF N° : 03  EXP.N°: I-017629 -2022/SEDCEN</t>
  </si>
  <si>
    <t>10422180350 QUISPE PALPA EYNER DANTE</t>
  </si>
  <si>
    <t>SERVICIO PARA LA FORMALIZACIÓN DE LOS EXPEDIENTES DE CONTRATACIÓN DE SERVICIOS Y PAGOS GESTIONA</t>
  </si>
  <si>
    <t>10441889157 PACHECO JUZGA EVELYN MARIA</t>
  </si>
  <si>
    <t>SERVICIO DE EVALUACION TECNICA DE EXPEDIENTES TECNICO - LEGALES PARA LAS GESTIONES DE LIBERACION Y ADQUISICION DE PREDIOS AFECTADOS POR EL DERECHO DE VIA DE LA OBRA: CONSTRUCCION DE LA VIA DE EVITAMIENTO DE LA CIUDAD DE JULIACA   MEMORANDUM N° 3122-2022-MTC/20.11, CUADRO COMPARATIVO DE COTIZACIONES - SERVICIOS N° 037-2022-MTC/20.2.1 - KGSSM, MEMORANDUM Nº 1888-2022-MTC/20.2, INFORME N° 2961-2022-MTC/20.4, CERT DE CREDITO PPTAL, SEGUN LOS TERMINOS DE REFERENCIAS.  PLAZO DE EJECUCION: NOVENTA (90) DÍAS CALENDARIO QUE SE INICIARÁN A PARTIR DEL DÍA SIGUIENTE DE ACEPTADA LA ORDEN DE SERVICIO, HASTA CONFORMIDAD DE LA ÚLTIMA PRESTACIÓN Y PAGO.  ENTREGABLES: DE ACUERDO CON EL NUMERAL 7 DEL TÉRMINO DE REFERENCIA.  FORMA DE PAGO: DE ACUERDO CON EL NUMERAL 12 DEL TÉRMINO DE REFERENCIA.   CERTIFICADO SIAF N°: 2841  SECUENCIA SIAF N° : 02  EXP.N°: I-017400-2022/SEDCEN</t>
  </si>
  <si>
    <t>10703993511 GONZALES HUARCAYA JANS CARLOS</t>
  </si>
  <si>
    <t>"SERVICIO DE ASISTENTE TECNICO PARA LAS GESTIONES DE ADQUISICION (TRATO DIRECTO O EXPROPIACIÓN O TRANSFERENCIA INTERESTATAL) DE PREDIOS DEL SECTOR 0+000 AL 12+200 DE LA OBRA: MEJORAMIENTO DE LA CARRETERA BOCA DEL RIO - TACNA, EN LOS DISTRITOS DE TACNA, SAMA Y LA YARADA LOS PALOS DE LA PROVINCIA DE TACNA - DEPARTAMENTO DE TACNA", INFORME N°003-2022-MTC/20.11.2/ENRZ; MEMORÁNDUM 000382-2022-MTC/20.11; MEMORÁNDUM 000274-2022-MTC/20.5; CUADRO COMPARATIVO DE COTIZACIONES - LOCACION DE SERVICIO N° 0022-2022-MTC/20.2.1.DLOH, MEMORÁNDUM 00556-2022-MTC/20.2, INFORME N° 1021-2022-MTC/20.4, CERTIFICADO DE CRÉDITO PRESUPUESTARIO, SEGÚN LOS TÉRMINOS DE REFERENCIAS.  RESOLUCIÓN DIRECTORAL N° 0040-2022-MTC/20 "LINEAMIENTOS PARA EL PROCEDIMIENTO EXCEPCIONAL DE CONTRATACIÓN DE BIENES Y SERVICIOS POR MONTOS IGUALES O MENORES A 8 UIT EN PROVIAS NACIONAL".  PLAZO DE EJECUCIÓN: CIENTO OCHENTA (180) DÍAS CALENDARIO, CONTABILIZADOS A PARTIR DEL DÍA SIGUIENTE DE CONFIRMADA LA RECEPCIÓN DE LA ORDEN DE SERVICIO.  ENTREGABLES: SE PRESENTARAN SEIS (06) ENTREGABLES DE ACUERDO A LO INDICADO EN EL NUMERAL SIETE (07) DE LOS TERMINOS DE REFERENCIA.  FORMA DE PAGO: SE EFECTUARA EN SEIS (06) ARMADAS DE ACUERDO A LO INDICADO EN EL NUMERAL DOCE (12) DE LOS TÉRMINOS DE REFERENCIA.  CERTIFICADO SIAF N°: 01452 SEC SIAF N°: 2 EXP.N°: I-001029-2022</t>
  </si>
  <si>
    <t>10450819251 CAILLAHUA JAVIER JULIO DAVID</t>
  </si>
  <si>
    <t>CONTRATACIÓN DEL SERVICIO DE ASISTENCIA TÉCNICA EN LA ESPECIALIDAD DE INGENIERÍA DE PUENTES, ESTRUCTURAS Y OBRAS DE ARTE PARA LA DIRECCIÓN DE OBRAS   CONFORME AL MEMORANDUM N° 088-2021-MTC/20.9, CUADRO COMPARATIVO DE COTIZACIONES SERVICIOS N° 006-2022-MTC/20.2.1.MGM, MEMORANDUM Nº 240-2022-MTC/20.2, INFORME N° 303-2022-MTC/20.4, CERT DE CREDITO PPTAL, SEGUN LOS TERMINOS DE REFERENCIA.   PLAZO DE EJECUCION: NOVENTA (90) DÍAS CALENDARIO COMO MÁXIMO, CONTADOS A PARTIR DEL DÍA SIGUIENTE DE CONFIRMADA LA RECEPCIÓN DE LA ORDEN DE SERVICIO.   FORMA DE PAGO: SE EFECTUARA EN TRES (03) ARMADAS DE ACUERDO A LO INDICADO EN EL NUMERAL ONCE (11) DE LOS TERMINOS DE REFERENCIA.   CERTIFICADO SIAF N°: 392   SECUENCIA SIAF N° : 002   EXP.N° : I-00508-2022/SEDCEN</t>
  </si>
  <si>
    <t>SERVICIO DE SUPERVISIÓN, SEGUIMIENTO Y MONITOREO PARA LIBERACIÓN DE INTERFERENCIAS Y ADQUISICIÓN DE PREDIOS (TRATO DIRECTO O EXPROPIACIÓN O TRANSFERENCIA INTERESTATAL) AFECTADOS POR LA EJECUCIÓN DE LA OBRA: CONSTRUCCIÓN, MEJORAMIENTO Y REHABILITACIÓN DE LA CARRETERA CUSCO - CHINCHERO - URUBAMBA, TRAMO N° 01  MEMORANDUM N° 5099-2022-MTC/20.11, CUADRO COMPARATIVO DE COTIZACIONES - SERVICIOS N° 113-2022-MTC/20.2.1 - KGSSM, MEMORANDUM Nº 3012-2022-MTC/20.2, INFORME N° 4236-2022-MTC/20.4, CERT DE CREDITO PPTAL, SEGUN LOS TERMINOS DE REFERENCIAS.  PLAZO DE EJECUCION: NOVENTA (90) DÍAS CALENDARIO, QUE SE INICIARÁN A PARTIR DEL DÍA SIGUIENTE DE RECEPCIONADO EL SCTR POR PARTE DEL ÁREA USUARIA, HASTA LA CONFORMIDAD DE LA ÚLTIMA PRESTACIÓN Y PAGO. ES IMPORTANTE MENCIONAR QUE A LA FECHA ACEPTACIÓN DE LA ORDEN DE SERVICIO, PROVIAS NACIONAL DEBERÁ RECEPCIONAR EL SCTR POR PARTE DEL PRESTADOR DEL SERVICIO, PARA EL INICIO EFECTIVO DEL SERVICIO.  ENTREGABLES: DE ACUERDO CON EL NUMERAL OCHO (08) DEL TÉRMINO DE REFERENCIA.  FORMA DE PAGO: DE ACUERDO CON EL NUMERAL ONCE (11) DEL TÉRMINO DE REFERENCIA.  CERTIFICADO SIAF N°: 3499  SECUENCIA SIAF N° : 02  EXP.N°: I-025174-2022/SEDCEN</t>
  </si>
  <si>
    <t>ERVICIO DE GESTION PARA LA FORMALIZACION Y PAGO DE LOS SERVICIOS ARBITRALES SURGIDOS EN LA SOLUCION DE CONTROVERIAS A CARGO DE LA PROCURADORIA PUBLICA DEL MINISTERIO DE TRANSPORTES Y COMUNICACIONES PARA LA COORDINACION DE ADQUISICIONES DE LOGISTICA, MEMO N° 5198-2021-MTC/20.2.1, MEMO N° 4493-2021-MTC/20.2, CUADRO COMPARATIVO DE COTIZACIONES LOCACION DE SERVICIO N° 57-2021-MTC/20.2.1.DLOH, MEMO N° 001-2022-MTC/20.2, INF N° 08-2022-MTC/20.4, CERT CREDITO PPTAL.   PLAZO DE EJECUCION : NOVENTA (90) DIAS CALENDARIO COMO MAXIMO EL CUAL INICIA AL DIA SIGUIENTE DE LA CONFIRMACION Y RECEPCION DE LA ORDEN DE SERVICIO.  FORMA DE PAGO : SE EFECTUARA EN TRES (03) ARMADAS DE ACUERDO A LO INDICADO EN EL NUMERAL ONCE (11) DE LOS TERMINOS DE REFERENCIA.   CERTIFICADO SIAF N° : 02  SECUENCIA SIAF N° : 2  EXP.N° : I-054154-2021/SEDCEN</t>
  </si>
  <si>
    <t>10748780802 MENDOZA ROSPIGLIOSI EDWARD ARTURO</t>
  </si>
  <si>
    <t>SERVICIO DE ASISTENCIA TECNICA PARA LOS ACTOS PREPARATORIOS DE LOS PROCEDIMIENTOS DE SELECCIÓN A CARGO DE LAS UNIDADES ZONALES, MEMO N° 5198-2021-MTC/20.2.1, MEMO N° 4493-2021-MTC/20.2, MEMO N° 2783-2021-MTC/20.5, CUADRO COMPARATIVO DE COTIZACIONES LOCACION DE SERVICIO N° 56-2021-MTC/20.2.1.DLOH, MEMO N° 4553-2021-MTC/20.2, MEMO N° 03-2022-MTC/20.2, INF N° 10-2022-MTC/20.4, CERT DE CREDITO PPTAL, SEGUN LOS TERMINOS DE REFERENCIA.   PLAZO DE EJECUCION : NOVENTA (90) DIAS CALENDARIO COMO MAXIMO EL CUAL INICIA AL DIA SIGUIENTE DE LA CONFIRMACION Y RECEPCION DE LA ORDEN DE SERVICIO.  FORMA DE PAGO : SE EFECTUARA EN TRES (03) ARMADAS DE ACUERDO A LO INDICADO EN EL NUMERAL ONCE (11) DE LOS TERMINOS DE REFERENCIA.   CERTIFICADO SIAF N° : 04  SECUENCIA SIAF N° : 2  EXP.N° : I-054150-2021/SEDCEN</t>
  </si>
  <si>
    <t>10724457482 GONZALES VILLALOBOS MARTIN ALFREDO</t>
  </si>
  <si>
    <t>SERVICIO DE GESTION Y TRAMITE DE LOS REQUERIMIENTOS DE ACUERDO MARCO Y DE MONTOS MENORES O IGUALES A 8 UIT A CARGO DEL EQUIPO DE ADQUISICIONES, MEMO N° 5198-2021-MTC/20.2.1, MEMO N° 4493-2021-MTC/20.2, MEMO N° 2783-2021-MTC/20.5, CUADRO COMPARATIVO DE COTIZACIONES SERVICIOS N° 26-2021-MTC/20.2.1.MGM, MEMO N° 4578-201-MTC/20.2, INF N° 011-2022-MTC/20.2, CERT DE CREDITO PPTAL, SEGUN LOS TERMINOS DE REFERENCIA.   PLAZO DE EJECUCION : NOVENTA (90) DIAS CALENDARIO COMO MAXIMO EL CUAL INICIA AL DIA SIGUIENTE DE LA CONFIRMACION Y RECEPCION DE LA ORDEN DE SERVICIO.  FORMA DE PAGO : SE EFECTUARA EN TRES (03) ARMADAS DE ACUERDO A LO INDICADO EN EL NUMERAL ONCE (11) DE LOS TERMINOS DE REFERENCIA.   CERTIFICADO SIAF N° : 05  SECUENCIA SIAF N° : 2  EXP.N° : I-054234-2021/SEDCEN</t>
  </si>
  <si>
    <t>10421983408 URRUTIA CALLE ANTHONY SEGUNDO</t>
  </si>
  <si>
    <t>“SERVICIO DE ASISTENCIA TECNICA PARA LA GESTION DE REQUERIMIENTOS DE CONTRATACIONES DE BIENES Y SERVICIOS SEDE CENTRAL”   PLAZO DE EJECUCION: 90 DÍAS CALENDARIOS COMO MAXIMO, CONTADOS A PARTIR DEL DÍA SIGUIENTE DE CONFIRMADA LA RECEPCIÓN DE LA ORDEN DE SERVICIO.   1ER INF. COMO MAXIMO A LOS 30 DIAS CALENDARIO DE INICIADO EL SERVICIO COMO MAXIMO  2DO INF. COMO MAXIMO A LOS 60 DIAS CALENDARIO DE INICIADO EL SERVICIO COMO MAXIMO  3ER INF. COMO MAXIMO A LOS 90 DIAS CALENDARIO DE INICIADO EL SERVICIO COMO MAXIMO   FORMA DE PAGO: EL PAGO SE EFECTUARÁ EN TRES (03) ARMADAS DE ACUERDO AL MONTO DE LA PROPUESTA ECONÓMICA DEL POSTOR ADJUDICADO, SEGUN LO INDICADO EN EL NUMERAL ONCE (11) DE LOS TERMINOS DE REFERENCIA.   CERTIFICADO SIAF N°: 018  SECUENCIA SIAF N° : 02  EXP.N°: I-54148-2021/SEDCEN</t>
  </si>
  <si>
    <t>10463171560 CASTILLA PEREZ LIZETH CAROL</t>
  </si>
  <si>
    <t>SERVICIO DE ASISTENCIA TECNICA PARA LA FORMALIZACION DE CONTRATACIONES MENORES O IGUALES A 8 UIT REQUERIDOS POR LA DIRECCION DE DERECHO DE VÍA PARA LA COORDINACION DE ADQUISICIONES DE LOGÍSTICA, MEMO N° 5498-2021-MTC/20.2.1, MEMO N° 5198-2021-MTC/20.2.1, MEMO N° 4493-2021-MTC/20.2, MEMO N° 2783-2021-MTC/20.5, MEMO N° 19-2022-MTC/20.2, INF N° 26-2022-MTC/20.4, CERT DE CREDITO PPTAL, SEGUN LOS TERMINOS DE REFERENCIA.   PLAZO DE EJECUCION : NOVENTA (90) DIAS CALENDARIO COMO MAXIMO EL CUAL INICIA AL DIA SIGUIENTE DE LA CONFIRMACION Y RECEPCION DE LA ORDEN DE SERVICIO.  FORMA DE PAGO : SE EFECTUARA EN TRES (03) ARMADAS DE ACUERDO A LO INDICADO EN EL NUMERAL ONCE (11) DE LOS TERMINOS DE REFERENCIA.   CERTIFICADO SIAF N° : 20  SECUENCIA SIAF N° : 2  EXP.N° : I-054159-2021/SEDCEN</t>
  </si>
  <si>
    <t>10455497693 ORUNA HUACA DAVIS LEE</t>
  </si>
  <si>
    <t>2° ENTREG. SERV. GESTIÓN Y TRAMITE REQ. DE MONTOS MENORES O IGUALES A 08 UIT</t>
  </si>
  <si>
    <t>10479372018 MELGAR ROMERO JOCELYN</t>
  </si>
  <si>
    <t>SERVICIO DE GIRADO DE ORDENES DE SERVICIO Y COMPRA DE LOS ESTUDIOS DE MERCADO DEL EQUIPO DE MENORES A 8UITS PARA LA COORDINACION DE ADQUISICIONES DE LOGISTICA, MEMO N° 5197-2021-MTC/20.2.1, MEMO N° 4493-2021-MTC/20.2, MEMO N° 2783-2021-MTC/20.5, CUADRO COMPARATIVO DE COTIZACIONES SERVICIOS N° 21-2021-MTC/20.2.1.MGM, MEMO N° 4584-2021-MTC/20.2, MEMO N° 2022-MTC/20.2, INF N° 27-2022-MTC/20.4, CERT DE CREDITO PPTAL, SEGUN LOS TERMINOS DE REFERENCIA.   PLAZO DE EJECUCION : NOVENTA (90) DIAS CALENDARIO COMO MAXIMO EL CUAL INICIA AL DIA SIGUIENTE DE LA CONFIRMACION Y RECEPCION DE LA ORDEN DE SERVICIO.  FORMA DE PAGO : SE EFECTUARA EN TRES (03) ARMADAS DE ACUERDO A LO INDICADO EN EL NUMERAL ONCE (11) DE LOS TERMINOS DE REFERENCIA.   CERTIFICADO SIAF N° : 21  SECUENCIA SIAF N° : 2  EXP.N° : I-054177-2021/SEDCEN</t>
  </si>
  <si>
    <t>10467611505 CASTRO AVALOS OSCAR ALEXIS</t>
  </si>
  <si>
    <t>SERVICIO DE REVISION DE EXPEDIENTES DE RECONOCIMIENTO DE CREDITO DEVENGADO DE LA SEDE CENTRAL DE PROVIAS NACIONAL CUADRO COMPARATIVO N°25-2021 MGM, MEMO N°5198-2021-MTC/20.2.1, MEMO N° 4493-2021-MTC/20.2.MEMO N° 2783-MTC/20.5, MEMO N°4580-2022-MTC/20.2, INF N° 28-2022-MTC/20.4, CERT DE CREDITO PPTAL, SEGUN LOS TERMINOS DE REFERENCIA.   PLAZO DE EJECUCION: NOVENTA (90) DIAS CALENDARIO COMO MAXIMO EL CUAL INICIA AL DIA SIGUIENTE DE LA CONFIRMACION Y RECEPCION DE LA ORDEN DE SERVICIO.  FORMA DE PAGO : SE EFECTUARA EN TRES (03) ARMADAS DE ACUERDO A LO INDICADO EN EL NUMERAL ONCE (11) DE LOS TERMINOS DE REFERENCIA.   CERTIFICADO SIAF N° : 22  SECUENCIA SIAF N° :  EXP.N° : I-054233-2021/SEDCEN</t>
  </si>
  <si>
    <t>10411095296 IGREDA HUAMAN RENEE IRENE</t>
  </si>
  <si>
    <t>ERVICIO DE FISCALIZACION POSTERIOR EFECTUADAS A LAS OFERTAS GANADORAS DE PROCEDIMIENTOS DE SELECCIÓN Y ATENCION A LAS SOLICITUDES DE FISCALIZACION POSTERIOR REALIZADAS POR LAS ENTIDADES PUBLICAS CUADRO COMPARATIVO N°63-2021 DMGL, MEMO N°5198-2021-MTC/20.2.1, MEMO N° 4493-2021-MTC/20.2.MEMO N° 2783-MTC/20.5, MEMO N°029-2022-MTC/20.2,INF N° 044-2022-MTC/20.4, CERT DE CREDITO PPTAL, SEGUN LOS TERMINOS DE REFERENCIA.   PLAZO DE EJECUCION: NOVENTA (90) DIAS CALENDARIO COMO MAXIMO EL CUAL INICIA AL DIA SIGUIENTE DE LA CONFIRMACION Y RECEPCION DE LA ORDEN DE SERVICIO.  FORMA DE PAGO : SE EFECTUARA EN TRES (03) ARMADAS DE ACUERDO A LO INDICADO EN EL NUMERAL ONCE (11) DE LOS TERMINOS DE REFERENCIA.   CERTIFICADO SIAF N° : 48  SECUENCIA SIAF N° : 02  EXP.N° : I-054166-2021/SEDCEN</t>
  </si>
  <si>
    <t>10456225182 PUMAYAULI RAMIREZ GISELA JOSEFINA</t>
  </si>
  <si>
    <t>SERVICIO DE ASISTENCIA PARA LA LIQUIDACION DE EXPEDIENTES DE AUDITORIAS DE LOS ORGANOS DEL SISTEMA NACIONAL DE CONTROL A CARGO DE LA SECRETARIA TECNICA - PROVIAS NACIONAL, MEMO N° 1946-2021-MTC/20.7, MEMO N° 2823-2021-MTC/20.5, CUADRO COMPARATIVO DE COTIZACIONES SERVICIOS N° 01-2022-MTC/20.2.1.MAGV, MEMORANDUM Nº 135-2022-MTC/20.2, INFORME N° 154 - 2022-MTC/20.4, CERT DE CREDITO PPTAL, SEGUN LOS TERMINOS DE REFERENCIA.   PLAZO DE EJECUCION: CIENTO SETENTA (170) DIAS CALENDARIO EL CUAL INICIA AL DIA SIGUIENTE DE LA CONFIRMACION DE RECEPCION DE LA ORDEN DE SERVICIO.  FORMA DE PAGO: SE EFECTUARA EN SEIS (06) ARMADAS DE ACUERDO A LO INDICADO EN EL NUMERAL ONCE (11) DE LOS TERMINOS DE REFERENCIA.   CERTIFICADO SIAF N°: 151  SECUENCIA SIAF N° : 2  EXP.N° : I-054471-2021/SEDCEN</t>
  </si>
  <si>
    <t>10753116091 COARITE CHAMBI DEYVID ALFREDO</t>
  </si>
  <si>
    <t>SERVICIO DE ASISTENCIA EN COORDINACIÓN DE LAS FUNCIONES DEL ÁREA DE SECRETARIA TÉCNICA   PLAZO DE EJECUCIÓN DEL SERVICIO:  PLAZO DE EJECUCIÓN DEL SERVICIO ES DE HASTA CIENTO SETENTA (170) DÍAS CALENDARIO, CONTABILIZADOS A PARTIR DEL DÍA SIGUIENTE DE LA CONFIRMACIÓN DE LA RECEPCIÓN DE LA ORDEN DE SERVICIO.  1ER INFORME: COMO MÁXIMO HASTA LOS 20 DÍAS CALENDARIO DE INICIADO EL SERVICIO.  2DO INFORME: COMO MÁXIMO HASTA LOS 50 DÍAS CALENDARIO DE INICIADO EL SERVICIO.  3ER INFORME: COMO MÁXIMO HASTA LOS 80 DÍAS CALENDARIO DE INICIADO EL SERVICIO.  4TO INFORME: COMO MÁXIMO HASTA LOS 110 DÍAS CALENDARIO DE INICIADO EL SERVICIO.  5TO INFORME: COMO MÁXIMO HASTA LOS 140 DÍAS CALENDARIO DE INICIADO EL SERVICIO.  6TO INFORME: COMO MÁXIMO HASTA LOS 170 DÍAS CALENDARIO DE INICIADO EL SERVICIO.   FORMA DE PAGO: EL PAGO SE EFECTUARÁ DE ACUERDO AL MONTO DE LA PROPUESTA ECONOMICA DEL POSTOR ADJUDICADO, SEGÚN LO INDICADO EN EL NUMERAL 11 DE LOS TDR.   CERTIFICADO SIAF: 00187-2022  EXP. N° I-054470-2021/SEDCEN</t>
  </si>
  <si>
    <t>10741252207 DIAZ SANDOVAL MELANY BRILLIT</t>
  </si>
  <si>
    <t>SERVICIO DE REVISIÓN DE EXPEDIENTES DE RECONOCIMIENTO DE CRÉDITO DEVENGADO DE UNIDADES ZONALES DE PROVIAS NACIONAL, SEGUN LOS TERMINOS DE REFERENCIA Y OFERTA DEL PROVEEDOR.   - PLAZO DE EJECUCION DEL SERVICIO: NOVENTA (90) DIAS CALENDARIO COMO MAXIMO, CONTADOS A PARTIR DEL DIA SIGUIENTE DE LA CONFIRMACION DE LA RECEPCION DE LA ORDEN DE SERVICIO HASTA LA CONFORMIDAD DE LA ÚLTIMA PRESTACIÓN Y PAGO.  - FORMA DE PAGO: SE EFECTUARÁ EN TRES (03) ARMADAS, DE ACUERDO A LO INDICADO EN EL NUMERAL ONCE (11) DE LOS TERMINOS DE REFERENCIA.   - MEMORANDUM N° 002-2022-MTC-20.2.1.2  - CUADRO COMPARATIVO DE COTIZACIONES - SERVICIOS N° 002-2021-MTC/20.2.1.AUC  - CERTIFICACION DE CREDITO PRESUPUESTARIO N° 24-2022  - SECUENCIA SIAF N° 02  - EXPEDIENTE I-00590-2022/SEDCEN</t>
  </si>
  <si>
    <t>10465382118 MAYO CORONADO VILMA MARIZA</t>
  </si>
  <si>
    <t>"SERVICIO DE ASISTENCIA LEGAL EN ARBITRAJES PARA LA DIRECCION DE OBRAS"   PLAZO DE EJECUCIÓN: CIENTO OCHENTA (180) DÍAS CALENDARIOS COMO MÁXIMO, CONTADOS A PARTIR DEL DÍA SIGUIENTE DE CONFIRMADA LA RECEPCIÓN DE LA ORDEN DE SERVICIO.   1ER INFORME: COMO MÁXIMO A LOS 30 DÍAS CALENDARIO DE INICIADO EL SERVICIO  2DO INFORME: COMO MÁXIMO A LOS 60 DÍAS CALENDARIO DE INICIADO EL SERVICIO  3ER INFORME: COMO MÁXIMO A LOS 90 DÍAS CALENDARIO DE INICIADO EL SERVICIO  4TO INFORME: COMO MÁXIMO A LOS 120 DÍAS CALENDARIO DE INICIADO EL SERVICIO  5TO INFORME: COMO MÁXIMO A LOS 150 DÍAS CALENDARIO DE INICIADO EL SERVICIO  6TO INFORME: COMO MÁXIMO A LOS 180 DÍAS CALENDARIO DE INICIADO EL SERVICIO   FORMA DE PAGO: EL PAGO SE EFECTUARÁ EN SEIS (06) ARMADAS DE ACUERDO AL MONTO DE LA PROPUESTA ECONÓMICA DEL POSTOR ADJUDICADO, SEGÚN LO INDICADO EN EL NUMERAL ONCE (11) DE LOS TÉRMINOS DE REFERENCIA.   CERTIFICADO SIAF N°: 0213  SECUENCIA SIAF N° : 01  EXP.N°: I-000049-2022/SEDCEN</t>
  </si>
  <si>
    <t>SERVICIO DE MONITOREO, CONSOLIDACIÓN, ASIGNACIÓN Y GESTIÓN  SERVICIO DE MONITOREO, CONSOLIDACIÓN, ASIGNACIÓN Y GESTIÓN DE LOS REQUERIMIENTOS REMITIDOS A LA COORDINACIÓN DE ADQUISICIONES - ATENDIDOS POR EL EQUIPO DE ADQUISICIONES"CUADRO COMPARATIVO N°13-VHRG, MEMO N° 016-2022 -MTC/20.2.1 MEMO N° 0016-2022-MTC/20.5, MEMO N° 0201-2022-MTC/20.2, INF N° 259-2022-MTC/20.4, CERT DE CREDITO PPTAL, SEGUN LOS TERMINOS DE REFERENCIA.   PLAZO DE EJECUCION: NOVENTA (90) DIAS CALENDARIO COMO MAXIMO EL CUAL INICIA AL DIA SIGUIENTE DE LA CONFIRMACION Y RECEPCION DE LA ORDEN DE SERVICIO.  FORMA DE PAGO: SE EFECTUARA EN TRES (03) ARMADAS DE ACUERDO A LO INDICADO EN EL NUMERAL ONCE (11) DE LOS TERMINOS DE REFERENCIA.   CERTIFICADO SIAF N° : 337  SECUENCIA SIAF N° 002 :  EXP.N° : I-01018-2022/SEDCEN</t>
  </si>
  <si>
    <t>10463500954 VALENZUELA MEDINA ALVARO ALONSO</t>
  </si>
  <si>
    <t>SERVICIO DE APOYO TECNICO PARA LA ATENCION DE SOLICITUDES DE BONIFICACIONES VEHICULARESDE LA SUBDIRECCION DE OPERACIONES "CUADRO COMPARATIVO N°11-WMG, MEMO N° 4327-2021 -MTC/20.13.2 MEMO N° 02828-2021-MTC/20.5, MEMO N° 0138-2022-MTC/20.2, INF N° 185-2022-MTC/20.4, CERT DE CREDITO PPTAL, SEGUN LOS TERMINOS DE REFERENCIA.   PLAZO DE EJECUCION: CIENTO OCHENTA (180) DIAS CALENDARIO COMO MAXIMO EL CUAL INICIA AL DIA SIGUIENTE DE LA CONFIRMACION Y RECEPCION DE LA ORDEN DE SERVICIO.  FORMA DE PAGO: SE EFECTUARA EN SEIS (06) ARMADAS DE ACUERDO A LO INDICADO EN EL NUMERAL ONCE (11) DE LOS TERMINOS DE REFERENCIA.   CERTIFICADO SIAF N° : 199  SECUENCIA SIAF N° : 002  EXP.N° : I-054379-2021 SEDCEN</t>
  </si>
  <si>
    <t>CONTRATACIÓN DEL SERVICIO DE ASISTENCIA LEGAL PARA LA DIRECCIÓN DE OBRAS ", MEMORÁNDUM 0034-2022-MTC/20.9, MEMORÁNDUM 0039-2022-MTC/20.5 ; CUADRO COMPARATIVO DE COTIZACIONES - LOCACION DE SERVICIO N° 076-2021-MTC/20.2.1.DLOH, MEMORÁNDUM 00275-2021-MTC/20.2, INFORME N°0377-2022-MTC/20.4, CERTIFICADO DE CRÉDITO PRESUPUESTARIO, SEGÚN LOS TÉRMINOS DE REFERENCIAS.  PLAZO DE EJECUCIÓN: CIENTO OCHENTA (180) DÍAS CALENDARIO, CONTABILIZADOS A PARTIR DEL DÍA SIGUIENTE DE CONFIRMADA LA RECEPCIÓN DE LA ORDEN DE SERVICIO.  ENTREGABLE: SEIS (06) ENTREGABLES DE ACUERDO A LO INDICADO EN EL NUMERAL SEIS (06) DE LOS TERMINOS DE REFERENCIA  FORMA DE PAGO: SE EFECTUARA EN SEIS (06) ARMADAS DE ACUERDO A LO INDICADO EN EL NUMERAL ONCE (11) DE LOS TÉRMINOS DE REFERENCIA.  CERTIFICADO SIAF N°: 0511 SECUENCIA SIAF N°: 2  EXP.N°: I-00136-2022/SEDCEN</t>
  </si>
  <si>
    <t>SERVICIO DE PROCESAMIENTO DE INFORMACION TÉCNICA DIGITAL EN PROGRAMA AUTOCAD PARA ELABORACION DE PLANOS DE HIDROLOGIA-HIDRAULICA Y ESTRUCTURAS, PARA ELABORACIÓN DE LA DOCUMENTACIÓN GRÁFICA DE LA PRESTACIÓN ADICIONAL DE OBRA N° 19, RELACIONADO A LA OBRA: "MEJORAMIENTO DE LA CARRETERA MOQUEGUA - OMATE - AREQUIPA, TRAMO KM. 35+000 AL KM. 153+340".   CONFORME AL MEMORANDUM N° 007-2021-MTC/20.12, CUADRO COMPARATIVO DE COTIZACIONES SERVICIOS N° 002-2022-MTC/20.2.1.MGM, MEMORANDUM Nº 249-2022-MTC/20.2, INFORME N° 386-2022-MTC/20.4, CERT DE CREDITO PPTAL, SEGUN LOS TERMINOS DE REFERENCIA.   PLAZO DE EJECUCION: CIENTO VEINTE (120) DÍAS CALENDARIO COMO MÁXIMO, CONTADOS A PARTIR DEL DÍA SIGUIENTE DE CONFIRMADA LA RECEPCIÓN DE LA ORDEN DE SERVICIO.   FORMA DE PAGO: SE EFECTUARA EN CUATRO (04) ARMADAS DE ACUERDO A LO INDICADO EN EL NUMERAL ONCE (11) DE LOS TERMINOS DE REFERENCIA.   CERTIFICADO SIAF N°: 502   SECUENCIA SIAF N° : 003   EXP.N° : I-00318-2022/SEDCEN</t>
  </si>
  <si>
    <t>SERVICIO DE ASISTENCIA LEGAL PARA EL ORDENAMIENTO DE DOCUMENTOS VINCULADOS A LA EJECUCION CONTRACTUAL DEL PROYECTO PACRI MEJORAMIENTO DE LA CARRETERA HUANUCO-CONOCOCHA, SECTOR: HUANUCO-LA UNION-HUALLANCA ", MEMORANDUM 020-2022-MTC/20.11, CUADRO COMPARATIVO DE COTIZACIONES - SERVICIOS N° 007-2022-MTC/20.2.1 OACA, CERT DE CREDITO PPTAL, SEGUN LOS TERMINOS DE REFERENCIAS.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180 DÍAS CALENDARIOS, CONTADOS A PARTIR DEL DÍA SIGUIENTE DE CONFIRMADA LA RECEPCIÓN DE LA ORDEN DE SERVICIO.  FORMA DE PAGO: EL PAGO SE EFECTUARÁ EN SEIS (06) ARMADAS DE ACUERDO AL MONTO DE LA PROPUESTA ECONÓMICA DEL POSTOR ADJUDICADO, SEGUN LO INDICADO EN EL NUMERAL DOCE (12) DE LOS TERMINOS DE REFERENCIA.  CERTIFICADO SIAF N°: 768  SECUENCIA SIAF N° : 02  EXP.N°: I-000692-2022/SEDCEN</t>
  </si>
  <si>
    <t>SERVICIO DE ASISTENCIA PARA LAS CONTRATACIONES DE BIENES Y SERVICIOS DE MONTOS MENORES A 8 UIT REQUERIDOS POR LA DIRECCION DE DERECHO DE VIA   PLAZO DE EJECUCIÓN DEL SERVICIO:  PLAZO DE EJECUCIÓN DEL SERVICIO ES NOVENTA (90) DÍAS CALENDARIO, EL CUAL INICIARA AL DÍA SIGUIENTE DE LA CONFIRMACIÓN DE LA RECEPCIÓN DE LA ORDEN DE SERVICIO HASTA LA CONFORMIDAD DE LA ÚLTIMA PRESTACIÓN Y PAGO.   1ER ENTREGABLE: COMO MÁXIMO HASTA LOS 30 DÍAS CALENDARIO DE INICIADO EL SERVICIO.  2DO ENTREGABLE: COMO MÁXIMO HASTA LOS 60 DÍAS CALENDARIO DE INICIADO EL SERVICIO.  3ER ENTREGABLE: COMO MÁXIMO HASTA LOS 90 DÍAS CALENDARIO DE INICIADO EL SERVICIO.   FORMA DE PAGO: EL PAGO SE EFECTUARÁ EN TRES (03) ARMADAS DE ACUERDO AL MONTO DE LA PROPUESTA ECONOMICA DEL POSTOR ADJUDICADO, SEGÚN LO INDICADO EN EL NUMERAL 11 DE LOS TDR.   REFERENCIA: RD N° 040-2022-MTC/20 - APRUEBA LOS LINEAMIENTOS PARA EL PROCEDIMIENTO EXCEPCIONAL DE CONTRATACION DE BIENES Y SERVICIOS POR MONTOS IGUALES O MENORES A 8 UNIDADES IMPOSITIVAS TRIBUTARIAS (8 UIT) EN PROVIAS NACIONAL.   CERTIFICADO SIAF: 00032-2022  EXP. N° I-054151-2021/SEDCEN</t>
  </si>
  <si>
    <t>10464096553 GUTIERREZ LOPEZ DIEGO MARTIN</t>
  </si>
  <si>
    <t>"ASISTENCIA PARA EL SOPORTE, MANEJO DE INFORMACIÓN Y CONSOLIDACIÓN DE DATOS MEDIANTE EL DESARROLLO DE APLICACIONES Y FORMATOS DE TRABAJO DE TODOS LOS PROYECTOS A CARGO DE PROVIAS NACIONAL.", MEMORANDUM N° 201 -2022-MTC/20, MEMORANDUM Nº 663-2022-MTC/20.2, INFORME N°1130 -2022-MTC/20.4, CUADRO COMPARATIVO DE COTIZACIONES - SERVICIOS N° 041-2022-MTC/20.2.1 JMR, CERT DE CREDITO PPTAL, SEGUN LOS TERMINOS DE REFERENCIAS.  PLAZO DE EJECUCION: OCHENTA (80) DÍAS CALENDARIO COMO MÁXIMO. EL PLAZO DE EJECUCIÓN INICIA DESDE EL DÍA SIGUIENTE DE RECEPCIONADA LA ORDEN DE SERVICIO.  1ER ENTREGABLE: A LOS 20 DÍAS CALENDARIOS DE EMITIDA LA ORDEN DE SERVICIO.  2DO ENTREGABLE: A LOS 50 DÍAS CALENDARIOS DE EMITIDA LA ORDEN DE SERVICIO.  3ER ENTREGABLE: A LOS 80 DÍAS CALENDARIOS DE EMITIDA LA ORDEN DE SERVICIO.  FORMA DE PAGO: SE EFECTUARA EN TRES (03) ARMADAS, DE ACUERDO A LO INDICADO EN EL NUMERAL ONCE (11) DE LOS TERMINOS DE REFERENCIA.  CERTIFICADO SIAF N°: 1625  SECUENCIA SIAF N°: 2  EXP.N°: I-004940-2022 / I-006515-2022</t>
  </si>
  <si>
    <t>10081253400 ALVAREZ RODRIGUEZ BORIS</t>
  </si>
  <si>
    <t>"CONTRATACIÓN DE SERVICIO DE ASISTENCIA LEGAL PARA LA OFICINA DE ADMINISTRACION", MEMORANDUM Nº 512 -2022-MTC/20.2, MEMORANDUM Nº 656-2022-MTC/20.2, INFORME N° 1200 - 2022-MTC/20.4, CUADRO COMPARATIVO DE COTIZACIONES - SERVICIOS N° 029-2022-MTC/20.2.1 - JMR, CERT DE CREDITO PPTAL, SEGUN LOS TERMINOS DE REFERENCIAS.  PLAZO DE EJECUCIÓN: ES NOVENTA (90) DÍAS CALENDARIOS COMO MÁXIMO, CONTABILIZADOS A PARTIR DEL DÍA SIGUIENTE DE LA CONFIRMACIÓN DE LA RECEPCIÓN DE LA ORDEN DE SERVICIO.  PRIMER ENTREGABLE: COMO MÁXIMO A LOS 30 DÍAS CALENDARIO DE INICIADO EL SERVICIO COMO MÁXIMO  SEGUNDO ENTREGABLE: COMO MÁXIMO A LOS 60 DÍAS CALENDARIO DE INICIADO EL SERVICIO COMO MÁXIMO  TERCER ENTREGABLE: COMO MÁXIMO A LOS 90 DÍAS CALENDARIO DE INICIADO EL SERVICIO, COMO MÁXIMO  FORMA DE PAGO: EL PAGO SE EFECTUARA DE ACUERDO AL NUMERAL ONCE (11) DE LOS TÉRMINOS DE REFERENCIA.  CERTIFICADO SIAF N°: 1697  SECUENCIA SIAF N° : 02  EXP.N°: I-004826-2022/SEDCEN</t>
  </si>
  <si>
    <t>10703151600 GALLO ROLANDO RICARDO MATEO</t>
  </si>
  <si>
    <t>"SERVICIO DE ASISTENCIA PARA LA CONTRATACION DE BIENES Y SERVICIOS MENORES A 8 UITS PARA LA COORDINACION DE ADQUISICIONES DE LOGISTICA", MEMORANDUM Nº 0702 -2022-MTC/20.2.1, MEMORANDUM Nº 911-2022-MTC/20.2, INFORME N° 1516 - 2022-MTC/20.4, CUADRO COMPARATIVO DE COTIZACIONES - SERVICIOS N° 021-2022-MTC/20.2.1 - MGM, CERT DE CREDITO PPTAL, SEGUN LOS TERMINOS DE REFERENCIAS.  PLAZO DE EJECUCIÓN: ES DE 90 DÍAS CALENDARIOS COMO MÁXIMO, CONTADOS A PARTIR DEL DÍA SIGUIENTE DE CONFIRMADA LA RECEPCIÓN DE LA ORDEN DE SERVICIO.  PRIMER ENTREGABLE: COMO MÁXIMO A LOS 30 DÍAS CALENDARIO DE INICIADO EL SERVICIO.  SEGUNDO ENTREGABLE: COMO MÁXIMO A LOS 60 DÍAS CALENDARIO DE INICIADO EL SERVICIO.  TERCER ENTREGABLE: COMO MÁXIMO A LOS 90 DÍAS CALENDARIO DE INICIADO EL SERVICIO.  FORMA DE PAGO: EL PAGO SE EFECTUARA EN TRES (03) PAGOS IGUALES, DE ACUERDO AL NUMERAL ONCE (11) DE LOS TÉRMINOS DE REFERENCIA.  CERTIFICADO SIAF N°: 1927  SECUENCIA SIAF N° : 02  EXP.N°: I-008093-2022/SEDCEN</t>
  </si>
  <si>
    <t>10420303675 RODRIGUEZ QUITO SOFIA GUMER</t>
  </si>
  <si>
    <t>"SERVICIO DE ASISTENCIA TECNICA PARA LA ATENCION DE CONTRATACIONES MENORES O IGUALES A 8 UITS REQUERIDOS PARA LA COORDINACION DE ADQUISICIONES DE LOGISTICA", MEMORANDUM Nº 0703 -2022-MTC/20.2.1, MEMORANDUM Nº 909-2022-MTC/20.2, INFORME N° 1581 - 2022-MTC/20.4, CUADRO COMPARATIVO DE COTIZACIONES - SERVICIOS N° 022-2022-MTC/20.2.1 - MGM, CERT DE CREDITO PPTAL, SEGUN LOS TERMINOS DE REFERENCIAS.  PLAZO DE EJECUCIÓN: ES DE 90 DÍAS CALENDARIOS COMO MÁXIMO, CONTADOS A PARTIR DEL DÍA SIGUIENTE DE CONFIRMADA LA RECEPCIÓN DE LA ORDEN DE SERVICIO.  PRIMER ENTREGABLE: COMO MÁXIMO A LOS 30 DÍAS CALENDARIO DE INICIADO EL SERVICIO.  SEGUNDO ENTREGABLE: COMO MÁXIMO A LOS 60 DÍAS CALENDARIO DE INICIADO EL SERVICIO.  TERCER ENTREGABLE: COMO MÁXIMO A LOS 90 DÍAS CALENDARIO DE INICIADO EL SERVICIO.  FORMA DE PAGO: EL PAGO SE EFECTUARA EN TRES (03) PAGOS IGUALES, DE ACUERDO AL NUMERAL ONCE (11) DE LOS TÉRMINOS DE REFERENCIA.  CERTIFICADO SIAF N°: 1956  SECUENCIA SIAF N° : 02  EXP.N°: I-008095-2022/SEDCEN</t>
  </si>
  <si>
    <t>10475209821 SIHUAY MANCO KIARA GRACIELA SOFIA</t>
  </si>
  <si>
    <t>SERVICIO DE UN ANALISTA EN CONTRATACIONES PARA LA ATENCIÓN DE LOS REQUERIMIENTOS DE MONTOS MENORES O IGUALES A 8 UIT PARA EL ÁREA DE LOGÍSTICA DE LA OFICINA DE ADMINISTRACIÓN   MEMORANDUM N° 1819 -2022-MTC/20.2.1, CUADRO COMPARATIVO DE COTIZACIONES - SERVICIOS N° 038-2022-MTC/20.2.1 - KGSSM, MEMORANDUM Nº 1810-2022-MTC/20.2, INFORME N° 2708-MTC/20.4, CERT DE CREDITO PPTAL, SEGUN LOS TERMINOS DE REFERENCIAS.   PLAZO DE EJECUCION: NOVENTA (90) DÍAS CALENDARIO COMO MÁXIMO, CONTADOS A PARTIR DEL DÍA SIGUIENTE DE CONFIRMADA LA RECEPCIÓN DE LA ORDEN DE SERVICIO HASTA LA CONFORMIDAD DE LA ÚLTIMA PRESTACIÓN Y PAGO.  ENTREGABLES: DE ACUERDO CON EL NUMERAL 6 DEL TÉRMINO DE REFERENCIA.  FORMA DE PAGO: SE REALIZARÁ DE ACUERDO AL NUMERAL 6, EN TRES (03) PAGOS IGUALES POR CADA ENTREGABLE DE ACUERDO CON EL NUMERAL 11 DEL TÉRMINO DE REFERENCIA   CERTIFICADO SIAF N°: 2684  SECUENCIA SIAF N° : 02  EXP.N°: I-018836-2022/SEDCEN</t>
  </si>
  <si>
    <t>SERVICIO DE UN ANALISTA EN CONTRATACIONES PARA LA FORMALIZACION DE LAS ADJUDICACIONES SIN PROCEDIMIENTO Y REQUERIMIENTOS MENORES O IGUALES A 8 UIT PARA EL ÁREA DE LOGÍSTICA DE LA OFICINA DE ADMINISTRACIÓN  MEMORANDUM N°1820-2022-MTC/20.2.1/ CUADRO COMPARATIVO DE COTIZACIONES N° 069-2022-MTC/20.2.1- SRQ, CERT DE CREDITO PPTAL 2685, SEGUN LOS TERMINOS DE REFERENCIAS.  PLAZO DE EJECUCION: NOVENTA (90) DÍAS CALENDARIOS COMO MÁXIMO, CONTADOS A PARTIR DEL DÍA SIGUIENTE DE CONFIRMADA LA ORDEN DE SERVICIO HASTA LA CONFORMIDAD DELA ÚLTIMA PRESTACIÓN Y PAGO.  ENTREGABLE: A LOS 30,60 Y 90 DÍAS CALENDARIO DE INICIADO EL SERVICIO, EL PROVEEDOR DEL SERVICIO PRESENTARÁ UN INFORME SEGÚN LO SEÑALADO EN EL NUMERAL DE 6 DE LOS TÉRMINOS DE REFERENCIA.  FORMA DE PAGO: EL PAGO SE REALIZARÁ DE ACUERDO AL NUMERAL 6 DE LOS TÉRMINOS DE REFERENCIA, EN TRES (03) PAGOS IGUALES POR CADA ENTREGABLE, DENTRO DEL PLAZO DE DIEZ (10) DÍAS CALENDARIO DE OTORGADA LA CONFORMIDAD DE LA PRESTACIÓN.  CERTIFICADO SIAF N°: 2685  SECUENCIA SIAF N° : 02  EXP. N°: I-018838-2022/SEDCEN</t>
  </si>
  <si>
    <t>"SERVICIO DE ASISTENCIA TECNICA PARA LA GESTIÓN DE LAS CONTRATACIONES DE BIENES Y SERVICIOS DE LA SEDE CENTRAL'', MEMORÁNDUM N°1817-2022-MTC/20.2.1, MEMORANDUM Nº 1811-2022-MTC/20.2, INFORME N° 2780-2022-MTC/20.4, CUADRO COMPARATIVO DE COTIZACIONES - SERVICIOS N° 102-2022-MTC/20.2.1 - JMR, CERT DE CREDITO PPTAL, SEGUN LOS TERMINOS DE REFERENCIAS.  PLAZO DE EJECUCION: ES DE NOVENTA (90) DÍAS CALENDARIOS COMO MÁXIMO, CONTADOS A PARTIR DEL DÍA SIGUIENTE DE CONFIRMADA LA RECEPCIÓN DE LA ORDEN DE SERVICIO  PRIMER ENTREGABLE: COMO MÁXIMO A LOS 30 DÍAS CALENDARIO DE INICIADO EL SERVICIO COMO MÁXIMO.  SEGUNDO ENTREGABLE: COMO MÁXIMO A LOS 60 DÍAS CALENDARIO DE INICIADO EL SERVICIO COMO MÁXIMO.  TERCER ENTREGABLE: COMO MÁXIMO A LOS 90 DÍAS CALENDARIO DE INICIADO EL SERVICIO, COMO MÁXIMO.  FORMA DE PAGO: SE EFECTUARA EN TRES (03) ARMADAS, DE ACUERDO A LO INDICADO EN EL NUMERAL ONCE (11) DE LOS TERMINOS DE REFERENCIA.  CERTIFICADO SIAF N°: 2732  SECUENCIA SIAF N°: 2  EXP.N°: I-018832-2022</t>
  </si>
  <si>
    <t>CONTRATACIÓN DEL SERVICIO DE UN (01) ANALISTA TÉCNICO PARA LA GESTION DE REQUERIMIENTOS DE CONTRATACIÓN DE BIENES Y SERVICIOS DE LA SEDE CENTRAL   MEMORANDO N°1818-2022-MTC/20.2.1, MEMORANDUM Nº 1848-2022-MTC/20.2, INFORME N° 2783 -2022-MTC/20.4, CUADRO COMPARATIVO DE COTIZACIONES - SERVICIOS N° 016-2022-MTC/20.2.1-ECV, CERT DE CREDITO PPTAL, SEGÚN TERMINOS DE REFERENCIA   PLAZO DE EJECUCIÓN DEL SERVICIO  EL PLAZO DE EJECUCIÓN ES DE 90 DÍAS CALENDARIOS COMO MÁXIMO, CONTADOS A PARTIR DEL DÍA SIGUIENTE DE CONFIRMADA LA RECEPCIÓN DE LA ORDEN DE SERVICIO HASTA LA CONFORMIDAD DE LA ÚLTIMA PRESTACIÓN Y PAGO.   ENTREGABLES  EL PROVEEDOR DEL SERVICIO PRESENTARÁ UN INFORME DETALLADO CONTENIENDO LAS ACTIVIDADES REALIZADAS DE ACUERDO CON EL NUMERAL 4:   PRIMER ENTREGABLE  INFORME DE LOS EXPEDIENTES REVISADOS Y GESTIONADOS, COMO MÁXIMO A LOS 30 DÍAS CALENDARIO DE INICIADO EL SERVICIO COMO MÁXIMO.   SEGUNDO ENTREGABLE  INFORME DE LOS EXPEDIENTES REVISADOS Y GESTIONADOS, COMO MÁXIMO A LOS 60 DÍAS CALENDARIO DE INICIADO EL SERVICIO COMO MÁXIMO.   TERCER ENTREGABLE  INFORME DE LOS EXPEDIENTES REVISADOS Y GESTIONADOS, COMO MÁXIMO A LOS 90 DÍAS CALENDARIO DE INICIADO EL SERVICIO, COMO MÁXIMO.   FORMA DE PAGO Y PENALIDAD  EL PAGO SE REALIZARÁ EN TRES (03) ARMADAS, DE ACUERDO AL NUMERAL 11 DE LOS TDR.   CERTIFICADO SIAF N°: 2733  SECUENCIA SIAF N°: 2  EXP. N°: I-018834-2022</t>
  </si>
  <si>
    <t>SERVICIO DE REVISIÓN DE EXPEDIENTES DE RECONOCIMIENTO DE CRÉDITO DEVENGADO DE LA SEDE CENTRAL Y DE LAS UNIDADES ZONALES DE PROVIAS NACIONAL  MEMORANDUM N° 1953-2022-MTC/20.2.1/ CUADRO COMPARATIVO DE COTIZACIONES N° 087-2022-MTC/20.2.1- SRQ, CERT DE CREDITO PPTAL 2816, SEGUN LOS TERMINOS DE REFERENCIAS.  PLAZO DE EJECUCION: EL PLAZO DE EJECUCIÓN ES DE NOVENTA (90) DÍAS CALENDARIOS COMO MÁXIMO, CONTADOS A PARTIR DEL DÍA SIGUIENTE DE CONFIRMADA LA RECEPCIÓN DE LA ORDEN DE SERVICIO HASTA LA CONFORMIDAD DE LA ÚLTIMA PRESTACIÓN Y PAGO.  ENTREGABLE: A LOS 30,60 Y 90 DÍAS CALENDARIO EL PROVEEDOR DEL SERVICIO PRESENTARÁ UN INFORME DETALLADO CONTENIENDO LAS ACTIVIDADES REALIZADAS DE ACUERDO CON EL NUMERAL 4 DE LOS TÉRMINOS DE REFERENCIA.  FORMA DE PAGO: EL PAGO SE REALIZARÁ DE ACUERDO AL NUMERAL 11 DE LOS TÉRMINOS DE REFERENCIA, DENTRO DEL PLAZO DE DIEZ (10) DÍAS CALENDARIO DE OTORGADA LA CONFORMIDAD DE LA PRESTACIÓN.  CERTIFICADO SIAF N°: 2816  SECUENCIA SIAF N° : 02  EXP. N°: I-019793-2022/SEDCEN</t>
  </si>
  <si>
    <t>SERVICIO DE FISCALIZACIÓN POSTERIOR DE LA DOCUMENTACIÓN PRESENTADA POR LOS PROVEEDORES ADJUDICADOS EN LOS PROCEDIMIENTOS DE SELECCIÓN EN EJECUCIÓN CONTRACTUAL   MEMORÁNDUM Nº1954-2022-MTC/20.2.1, MEMORANDUM N° 064 - 2022-MTC/20.2.1.2, MEMORANDUM Nº 1983-2022-MTC/20.2, INFORME N° 2905 -2022-MTC/20.4, CUADRO COMPARATIVO DE COTIZACIONES - SERVICIOS N° 026-2022-MTC/20.2.1-ECV, CERT DE CREDITO PPTAL, SEGÚN TERMINOS DE REFERENCIA   PLAZO DE EJECUCIÓN DEL SERVICIO  EL PLAZO DE EJECUCIÓN ES DE NOVENTA (90) DÍAS CALENDARIOS COMO MÁXIMO, CONTADOS A PARTIR DEL DÍA SIGUIENTE DE CONFIRMADA LA RECEPCIÓN DE LA ORDEN DE SERVICIO HASTA LA CONFORMIDAD DE LA ÚLTIMA PRESTACIÓN Y PAGO.   ENTREGABLES  EL PROVEEDOR DEL SERVICIO PRESENTARÁ UN INFORME DETALLADO CONTENIENDO LAS ACTIVIDADES  REALIZADAS DE ACUERDO CON EL NUMERAL 4:   ENTREGABLES PLAZO DE ENTREGA  PRIMER ENTREGABLE  INFORME SUSTENTADO DE LOS EXPEDIENTES REVISADOS Y GESTIONADOS COMO MÁXIMO A LOS 30 DÍAS CALENDARIO DE INICIADO EL SERVICIO COMO MÁXIMO.   SEGUNDO ENTREGABLE  INFORME SUSTENTADO DE LOS EXPEDIENTES REVISADOS Y GESTIONADOS COMO MÁXIMO A LOS 60 DÍAS CALENDARIO DE INICIADO EL SERVICIO COMO MÁXIMO.   TERCER ENTREGABLE  INFORME SUSTENTADO DE LOS EXPEDIENTES REVISADOS Y GESTIONADOS COMO MÁXIMO A LOS 90 DÍAS CALENDARIO DE INICIADO EL SERVICIO COMO MÁXIMO.   FORMA DE PAGO Y PENALIDAD  EL PAGO SE REALIZARÁ DE ACUERDO AL NUMERAL 6, DENTRO DEL PLAZO DE DIEZ (10) DÍAS CALENDARIO DE OTORGADA LA CONFORMIDAD DE LA PRESTACIÓN:   ENTREGABLE 01:  1/3 DEL MONTO TOTAL DE LA PRESTACION, EL PROCEDIMIENTO DE PAGO SE EJECUTARÁ DENTRO DE LOS 10 DÍAS OTORGADA LA CONFORMIDAD DEL PRIMER ENTREGABLE.   ENTREGABLE 02:  1/3 DEL MONTO TOTAL DE LA PRESTACION, EL PROCEDIMIENTO DE PAGO SE EJECUTARÁ DENTRO DE LOS 10 DÍAS OTORGADA LA CONFORMIDAD DEL SEGUNDO ENTREGABLE.   ENTREGABLE 03:  1/3 DEL MONTO TOTAL DE LA PRESTACION, EL PROCEDIMIENTO DE PAGO SE EJECUTARÁ DENTRO DE LOS 10 DÍAS OTORGADA LA CONFORMIDAD DEL TERCER ENTREGABLE.   SI EL PROVEEDOR/CONTRATISTA INCURRE EN RETRASO INJUSTIFICADO EN LA EJECUCIÓN DE LAS PRESTACIONES OBJETO DEL SERVICIO, PROVÍAS NACIONAL LE APLICARÁ EN TODOS LOS CASOS, UNA PENALIDAD POR CADA DÍA CALENDARIO DE ATRASO HASTA POR EL MONTO MÁXIMO EQUIVALENTE AL CINCO POR CIENTO (5% DEL MONTO CONTRACTUAL). UNA PENALIDAD POR CADA DÍA CALENDARIO DE ATRASO HASTA POR EL MONTO MÁXIMO EQUIVALENTE AL CINCO POR CIENTO (5% DEL MONTO CONTRACTUAL).   CERTIFICADO SIAF N°: 2817  SECUENCIA SIAF N°: 2  EXP. N°: I-019783-2022</t>
  </si>
  <si>
    <t>CONTRATACIÓN DEL SERVICIO TÉCNICO LEGAL PARA LA OFICINA DE ADMINISTRACIÓN, MEMORANDUM N°. 2037 - 2022-MTC/20.2, MEMORANDUM Nº 2120 -2022-MTC/20.2, INFORME N° 3075-2022-MTC/20.4, CUADRO COMPARATIVO DE COTIZACIONES - SERVICIOS N°127-2022-MTC/20.2.1 - JMR, CERT DE CREDITO PPTAL, SEGUN LOS TERMINOS DE REFERENCIAS.  PLAZO DE EJECUCION: ES DE NOVENTA (90) DÍAS CALENDARIOS COMO MÁXIMO, CONTABILIZADOS A PARTIR DEL DÍA SIGUIENTE DE LA CONFIRMACIÓN DE LA RECEPCIÓN DE LA ORDEN DE SERVICIO.  PRIMER ENTREGABLE: COMO MÁXIMO A LOS 30 DÍAS CALENDARIO DE INICIADO EL SERVICIO.  SEGUNDO ENTREGABLE: COMO MÁXIMO A LOS 60 DÍAS CALENDARIO DE INICIADO EL SERVICIO.  TERCER ENTREGABLE: COMO MÁXIMO A LOS 90 DÍAS CALENDARIO DE INICIADO EL SERVICIO.  FORMA DE PAGO: EL PAGO SE EFECTUARA DE ACUERDO A LO INDICADO EN EL NUMERAL ONCE (11) DE LOS TERMINOS DE REFERENCIA.  CERTIFICADO SIAF N°: 2906  SECUENCIA SIAF N°: 2  EXP.N°: I-021895-2022</t>
  </si>
  <si>
    <t>SERVICIO EN ANALISIS Y GESTION DE LAS CONTRATACIONES REQUERIDAS POR LADIRECCION DE DERECHO DE VIA PARA EL SANEAMIENTO DE PREDIOS” ; MEMORANDUM N° 2220 -2022-MTC/20.2.; CUADRO COMPARATIVO DE COTIZACIONES - SERVICIOS N° 003-2022-MTC/20.2.1.RFSL, MEMORANDUM N° 2250-2022-MTC/20.2; INFORME N° 3293-2022-MTC/20.4; CERTIFICADO DE CRÉDITO PRESUPUESTARIO, SEGÚN LOS TÉRMINOS DE REFERENCIAS.   RESOLUCIÓN DIRECTORAL N° 0040-2022-MTC/20 "LINEAMIENTOS PARA EL PROCEDIMIENTO EXCEPCIONAL DE CONTRATACIÓN DE BIENES Y SERVICIOS POR MONTOS IGUALES O MENORES A 8 UIT EN PROVIAS NACIONAL".  PLAZO DE EJECUCIÓN: NOVENTA (90) DÍAS CALENDARIO, CONTABILIZADOS A PARTIR DEL DÍA SIGUIENTE DE CONFIRMADA LA RECEPCIÓN DE LA ORDEN DE SERVICIO.  ENTREGABLES: SE PRESENTARAN TRES (03) ENTREGABLES DE ACUERDO A LO INDICADO EN EL NUMERAL SEIS (06) DE LOS TERMINOS DE REFERENCIA.  FORMA DE PAGO: SE EFECTUARA EN TRES (03) ARMADAS DE ACUERDO A LO INDICADO EN EL NUMERAL ONCE (11) DE LOS TÉRMINOS DE REFERENCIA.  CERTIFICADO SIAF N°: 3011 SECUENCIA SIAF N°: 2  EXP.N°: I-22156-2022/SEDCEN</t>
  </si>
  <si>
    <t>10405576231 ESPEJO UZCO JUAN CARLOS</t>
  </si>
  <si>
    <t>“SERVICIO DE VERIFICACIÓN Y REVISIÓN DE EXPEDIENTE DE CONTRATACIÓN DE LAS UNIDADES ZONALES DE PROVIAS NACIONAL”; MEMORAMDUM Nº 2318- 2022-MTC/20.2.1, CUADRO COMPARATIVO DE COTIZACIONES - SERVICIOS N° 01-2022-MTC/20.2.1.RFSL, MEMORANDUM N° 2249-2022-MTC/20.2; INFORME N° 3291-2022-MTC/20.4; CERTIFICADO DE CRÉDITO PRESUPUESTARIO, SEGÚN LOS TÉRMINOS DE REFERENCIAS.   RESOLUCIÓN DIRECTORAL N° 0040-2022-MTC/20 "LINEAMIENTOS PARA EL PROCEDIMIENTO EXCEPCIONAL DE CONTRATACIÓN DE BIENES Y SERVICIOS POR MONTOS IGUALES O MENORES A 8 UIT EN PROVIAS NACIONAL".  PLAZO DE EJECUCIÓN: NOVENTA (90) DÍAS CALENDARIO, CONTABILIZADOS A PARTIR DEL DÍA SIGUIENTE DE CONFIRMADA LA RECEPCIÓN DE LA ORDEN DE SERVICIO.  ENTREGABLES: SE PRESENTARAN TRES (03) ENTREGABLES DE ACUERDO A LO INDICADO EN EL NUMERAL SEIS (06) DE LOS TERMINOS DE REFERENCIA.  FORMA DE PAGO: SE EFECTUARA EN TRES (03) ARMADAS DE ACUERDO A LO INDICADO EN EL NUMERAL ONCE (11) DE LOS TÉRMINOS DE REFERENCIA.  CERTIFICADO SIAF N°: 3010 SECUENCIA SIAF N°: 2  EXP.N°: I-023111-2022/SEDCEN</t>
  </si>
  <si>
    <t>10427715430 MANCO SILVA LUIS CARLOS</t>
  </si>
  <si>
    <t>"SERVICIO DE ANALISTA PARA LA GESTIÓN DE LOS ACTOS PREPARATORIOS PARA LAS CONTRATACIONES DE MONTOS MENORES O IGUALES A 8 UIT PARA EL ÁREA DE LOGÍSTICA DE LA OFICINA DE ADMINISTRACIÓN"   MEMORANDUM Nº 2390 -2022-MTC/20.2, CUADRO COMPARATIVO DE COTIZACIONES - SERVICIOS N° 0001-2022-MTC/20.2.1-JCEU, MEMORANDUM N°2439-2022-MTC/20.2.1; INFORME N° 3409 - 2022-MTC/20.4; CERTIFICADO DE CRÉDITO PRESUPUESTARIO, SEGÚN LOS TÉRMINOS DE REFERENCIAS.   PLAZO DE EJECUCIÓN: NOVENTA (90) DÍAS CALENDARIO, CONTABILIZADOS A PARTIR DEL DÍA SIGUIENTE DE CONFIRMADA LA RECEPCIÓN DE LA ORDEN DE SERVICIO.  ENTREGABLES: SE PRESENTARAN TRES (03) ENTREGABLES DE ACUERDO A LO INDICADO EN EL NUMERAL SEIS (06) DE LOS TERMINOS DE REFERENCIA.  FORMA DE PAGO: SE EFECTUARA EN TRES (03) ARMADAS DE ACUERDO A LO INDICADO EN EL NUMERAL ONCE (11) DE LOS TÉRMINOS DE REFERENCIA.   CERTIFICADO SIAF N°: 3091  SECUENCIA SIAF N°: 2  EXP.N°: I-024278-2022/SEDCEN</t>
  </si>
  <si>
    <t>SERVICIO ESPECIALIZADO DE COORDINADOR BIM EN LAS INTERVENCIONES DE LA DIRECCIÓN DE OBRAS EN EL MARCO DE LA IMPLEMENTACIÓN DE LA METODOLOGÍA BIM EN PROVIAS NACIONAL"  MEMORÁNDUM Nº 0398-2022-MTC/20.6, CUADRO COMPARATIVO DE COTIZACIONES - SERVICIOS N° 00007-2022-MTC/20.2.1-JCEU, MEMORÁNDUM N° 2541-2022-MTC/20.2; INFORME N° 3741-2022-MTC/20.4; CERTIFICADO DE CRÉDITO PRESUPUESTARIO, SEGÚN LOS TÉRMINOS DE REFERENCIAS.  PLAZO DE EJECUCIÓN: NOVENTA (90) DÍAS CALENDARIO, CONTABILIZADOS A PARTIR DEL DÍA SIGUIENTE DE CONFIRMADA LA RECEPCIÓN DE LA ORDEN DE SERVICIO.  INICIARÁ AL DÍA SIGUIENTE DE LA CONFIRMACIÓN DE LA RECEPCIÓN DE LA ORDEN DE SERVICIO.  ENTREGABLES: SE PRESENTARAN TRES (03) ENTREGABLES DE ACUERDO A LO INDICADO EN EL NUMERAL SEIS (06) DE LOS TERMINOS DE REFERENCIA.  PRIMER ENTREGABLE: A LOS 30 DÍAS COMO MÁXIMO DE INICIADO EL SERVICIO.  SEGUNDO ENTREGABLE: A LOS 60 DÍAS COMO MÁXIMO DE INICIADO EL SERVICIO.  TERCER ENTREGABLE: A LOS 90 DÍAS COMO MÁXIMO DE INICIADO EL SERVICIO.  FORMA DE PAGO: SE EFECTUARA EN TRES (03) ARMADAS DE ACUERDO A LO INDICADO EN EL NUMERAL ONCE (11) DE LOS TÉRMINOS DE REFERENCIA.  CERTIFICADO SIAF N°: 3282 SECUENCIA SIAF N°: 2  EXP.N°: I-025277-2022/SEDCEN EXP.N°: I-028288-2022/SEDCEN</t>
  </si>
  <si>
    <t>10729625286 MIGONE AROSENA JEAN PIERRE</t>
  </si>
  <si>
    <t>"SERVICIO ESPECIALIZADO DE COORDINADOR BIM EN LAS INTERVENCIONES DE LA DIRECCIÓN DE GESTIÓN VIAL EN EL MARCO DE LA IMPLEMENTACIÓN DE LA METODOLOGÍA BIM EN PROVIAS NACIONAL"  MEMORÁNDUM Nº 0398-2022-MTC/20.6, CUADRO COMPARATIVO DE COTIZACIONES - SERVICIOS N° 00012-2022-MTC/20.2.1-JCEU, MEMORÁNDUM N° 2543-2022-MTC/20.2; INFORME N° 3747-2022-MTC/20.4; CERTIFICADO DE CRÉDITO PRESUPUESTARIO, SEGÚN LOS TÉRMINOS DE REFERENCIAS.  PLAZO DE EJECUCIÓN: NOVENTA (90) DÍAS CALENDARIO, CONTABILIZADOS A PARTIR DEL DÍA SIGUIENTE DE CONFIRMADA LA RECEPCIÓN DE LA ORDEN DE SERVICIO.  INICIARÁ AL DÍA SIGUIENTE DE LA CONFIRMACIÓN DE LA RECEPCIÓN DE LA ORDEN DE SERVICIO.  ENTREGABLES: SE PRESENTARAN TRES (03) ENTREGABLES DE ACUERDO A LO INDICADO EN EL NUMERAL SEIS (06) DE LOS TERMINOS DE REFERENCIA.  PRIMER ENTREGABLE: A LOS 30 DÍAS COMO MÁXIMO DE INICIADO EL SERVICIO.  SEGUNDO ENTREGABLE: A LOS 60 DÍAS COMO MÁXIMO DE INICIADO EL SERVICIO.  TERCER ENTREGABLE: A LOS 90 DÍAS COMO MÁXIMO DE INICIADO EL SERVICIO.  FORMA DE PAGO: SE EFECTUARA EN TRES (03) ARMADAS DE ACUERDO A LO INDICADO EN EL NUMERAL ONCE (11) DE LOS TÉRMINOS DE REFERENCIA.  CERTIFICADO SIAF N°: 3280 SECUENCIA SIAF N°: 2  EXP.N°: I-028297-2022/SEDCEN EXP.N°: I-025290-2022/SEDCEN</t>
  </si>
  <si>
    <t>10726963202 TORRES HUARCAYA BILLY JOE</t>
  </si>
  <si>
    <t>"SERVICIO ESPECIALIZADO DE COORDINADOR BIM EN LAS INTERVENCIONES DE LA DIRECCIÓN DE DERECHO DE VIA EN EL MARCO DE LA IMPLEMENTACIÓN DE LA METODOLOGÍA BIM EN PROVIAS NACIONAL"  MEMORÁNDUM Nº 0398-2022-MTC/20.6, CUADRO COMPARATIVO DE COTIZACIONES - SERVICIOS N° 00008-2022-MTC/20.2.1-JCEU, MEMORÁNDUM N° 2542-2022-MTC/20.2; INFORME N° 3746 -2022-MTC/20.4; CERTIFICADO DE CRÉDITO PRESUPUESTARIO, SEGÚN LOS TÉRMINOS DE REFERENCIAS.  PLAZO DE EJECUCIÓN: NOVENTA (90) DÍAS CALENDARIO, CONTABILIZADOS A PARTIR DEL DÍA SIGUIENTE DE CONFIRMADA LA RECEPCIÓN DE LA ORDEN DE SERVICIO.  INICIARÁ AL DÍA SIGUIENTE DE LA CONFIRMACIÓN DE LA RECEPCIÓN DE LA ORDEN DE SERVICIO.  ENTREGABLES: SE PRESENTARAN TRES (03) ENTREGABLES DE ACUERDO A LO INDICADO EN EL NUMERAL SEIS (06) DE LOS TERMINOS DE REFERENCIA.  PRIMER ENTREGABLE: A LOS 30 DÍAS COMO MÁXIMO DE INICIADO EL SERVICIO.  SEGUNDO ENTREGABLE: A LOS 60 DÍAS COMO MÁXIMO DE INICIADO EL SERVICIO.  TERCER ENTREGABLE: A LOS 90 DÍAS COMO MÁXIMO DE INICIADO EL SERVICIO.  FORMA DE PAGO: SE EFECTUARA EN TRES (03) ARMADAS DE ACUERDO A LO INDICADO EN EL NUMERAL ONCE (11) DE LOS TÉRMINOS DE REFERENCIA.  CERTIFICADO SIAF N°: 3281 SECUENCIA SIAF N°: 2  EXP.N°: I-028296-2022/SEDCEN EXP.N°: I-025272-2022/SEDCEN</t>
  </si>
  <si>
    <t>10704259536 BULEJE CARRILLO ENRIQUE OMAR</t>
  </si>
  <si>
    <t>"SERVICIO ESPECIALIZADO DE COORDINADOR BIM EN LAS INTERVENCIONES DE LA DIRECCIÓN DE PUENTES EN EL MARCO DE LA IMPLEMENTACIÓN DE LA METODOLOGÍA BIM EN PROVIAS NACIONAL"  MEMORÁNDUM Nº 0398-2022-MTC/20.6, CUADRO COMPARATIVO DE COTIZACIONES - SERVICIOS N° 00009-2022-MTC/20.2.1-JCEU, MEMORÁNDUM N° 2545-2022-MTC/20.2; INFORME N°3744 -2022-MTC/20.4; CERTIFICADO DE CRÉDITO PRESUPUESTARIO, SEGÚN LOS TÉRMINOS DE REFERENCIAS.  PLAZO DE EJECUCIÓN: NOVENTA (90) DÍAS CALENDARIO, CONTABILIZADOS A PARTIR DEL DÍA SIGUIENTE DE CONFIRMADA LA RECEPCIÓN DE LA ORDEN DE SERVICIO.  INICIARÁ AL DÍA SIGUIENTE DE LA CONFIRMACIÓN DE LA RECEPCIÓN DE LA ORDEN DE SERVICIO.  ENTREGABLES: SE PRESENTARAN TRES (03) ENTREGABLES DE ACUERDO A LO INDICADO EN EL NUMERAL SEIS (06) DE LOS TERMINOS DE REFERENCIA.  PRIMER ENTREGABLE: A LOS 30 DÍAS COMO MÁXIMO DE INICIADO EL SERVICIO.  SEGUNDO ENTREGABLE: A LOS 60 DÍAS COMO MÁXIMO DE INICIADO EL SERVICIO.  TERCER ENTREGABLE: A LOS 90 DÍAS COMO MÁXIMO DE INICIADO EL SERVICIO.  FORMA DE PAGO: SE EFECTUARA EN TRES (03) ARMADAS DE ACUERDO A LO INDICADO EN EL NUMERAL ONCE (11) DE LOS TÉRMINOS DE REFERENCIA.  CERTIFICADO SIAF N°: 2556 SECUENCIA SIAF N°: 2  EXP.N°: I-028293-2022/SEDCEN EXP.N°: I-025289-2022/SEDCEN</t>
  </si>
  <si>
    <t>"SERVICIO ESPECIALIZADO DE COORDINADOR BIM EN LAS INTERVENCIONES DE LA DIRECCIÓN DE ESTUDIOS EN EL MARCO DE LA IMPLEMENTACIÓN DE LA METODOLOGÍA BIM EN PROVIAS NACIONAL"  MEMORANDUM Nº 0360-2022-MTC/20.6, CUADRO COMPARATIVO DE COTIZACIONES - SERVICIOS N° 00011-2022-MTC/20.2.1-JCEU, MEMORÁNDUM N° 2546 -2022-MTC/20.2; INFORME N° 3743 -2022-MTC/20.4; CERTIFICADO DE CRÉDITO PRESUPUESTARIO, SEGÚN LOS TÉRMINOS DE REFERENCIAS.  PLAZO DE EJECUCIÓN: NOVENTA (90) DÍAS CALENDARIO, CONTABILIZADOS A PARTIR DEL DÍA SIGUIENTE DE CONFIRMADA LA RECEPCIÓN DE LA ORDEN DE SERVICIO.  INICIARÁ AL DÍA SIGUIENTE DE LA CONFIRMACIÓN DE LA RECEPCIÓN DE LA ORDEN DE SERVICIO.  ENTREGABLES: SE PRESENTARAN TRES (03) ENTREGABLES DE ACUERDO A LO INDICADO EN EL NUMERAL CINCO (05) DE LOS TERMINOS DE REFERENCIA.  PRIMER ENTREGABLE: A LOS 30 DÍAS COMO MÁXIMO DE INICIADO EL SERVICIO.  SEGUNDO ENTREGABLE: A LOS 60 DÍAS COMO MÁXIMO DE INICIADO EL SERVICIO.  TERCER ENTREGABLE: A LOS 90 DÍAS COMO MÁXIMO DE INICIADO EL SERVICIO.  FORMA DE PAGO: SE EFECTUARA EN TRES (03) ARMADAS DE ACUERDO A LO INDICADO EN EL NUMERAL DIEZ (10) DE LOS TÉRMINOS DE REFERENCIA.  CERTIFICADO SIAF N°: 3277 SECUENCIA SIAF N°: 2  EXP.N°: I-025293-2022/SEDCEN EXP.N°: I-028289-2022/SEDCEN</t>
  </si>
  <si>
    <t>10729143516 VALLE MOGROVEJO SHEERLEY ANGELICA</t>
  </si>
  <si>
    <t>"SERVICIO ESPECIALIZADO DE COORDINADOR BIM EN LAS INTERVENCIONES DE LA DIRECCIÓN DE CONTROL Y CALIDAD EN EL MARCO DE LA IMPLEMENTACIÓN DE LA METODOLOGÍA BIM EN PROVIAS NACIONAL"  MEMORÁNDUM Nº 0398-2022-MTC/20.6, CUADRO COMPARATIVO DE COTIZACIONES - SERVICIOS N° 00012-2022-MTC/20.2.1-JCEU, MEMORÁNDUM N° 2547-2022-MTC/20.2; INFORME N° 3742-2022-MTC/20.4; CERTIFICADO DE CRÉDITO PRESUPUESTARIO, SEGÚN LOS TÉRMINOS DE REFERENCIAS.  PLAZO DE EJECUCIÓN: NOVENTA (90) DÍAS CALENDARIO, CONTABILIZADOS A PARTIR DEL DÍA SIGUIENTE DE CONFIRMADA LA RECEPCIÓN DE LA ORDEN DE SERVICIO.  INICIARÁ AL DÍA SIGUIENTE DE LA CONFIRMACIÓN DE LA RECEPCIÓN DE LA ORDEN DE SERVICIO.  ENTREGABLES: SE PRESENTARAN TRES (03) ENTREGABLES DE ACUERDO A LO INDICADO EN EL NUMERAL SEIS (06) DE LOS TERMINOS DE REFERENCIA.  PRIMER ENTREGABLE: A LOS 30 DÍAS COMO MÁXIMO DE INICIADO EL SERVICIO.  SEGUNDO ENTREGABLE: A LOS 60 DÍAS COMO MÁXIMO DE INICIADO EL SERVICIO.  TERCER ENTREGABLE: A LOS 90 DÍAS COMO MÁXIMO DE INICIADO EL SERVICIO.  FORMA DE PAGO: SE EFECTUARA EN TRES (03) ARMADAS DE ACUERDO A LO INDICADO EN EL NUMERAL ONCE (11) DE LOS TÉRMINOS DE REFERENCIA.  CERTIFICADO SIAF N°: 3276 SECUENCIA SIAF N°: 4  EXP.N°: I-025271-2022/SEDCEN</t>
  </si>
  <si>
    <t>10769587255 RODRIGUEZ APARICIO LUZ EVELIN</t>
  </si>
  <si>
    <t>CONTRATACIÓN DEL SERVICIO PARA LA ELABORACIÓN DE LA DOCUMENTACIÓN DE LA ACTUALIZACIÓN Y MEJORA DE LOS PROCESOS Y PROCEDIMIENTOS PRIORIZADOS DEL PROYECTO ESPECIAL INFRAESTRUCTURA DE TRANSPORTE NACIONAL"; MEMORANDUM Nº 2842-2022-MTC/20.2; CUADRO COMPARATIVO DE COTIZACIONES - LOCACION DE SERVICIOS N° 0116-2022-MTC/20.2.1.DLOH, MEMORANDUM N° 2842-2022-MTC/20.2; INFORME N° 4011-2022-MTC/20.4; CERTIFICADO DE CRÉDITO PRESUPUESTARIO, SEGÚN LOS TÉRMINOS DE REFERENCIAS.   RESOLUCIÓN DIRECTORAL N° 0040-2022-MTC/20 "LINEAMIENTOS PARA EL PROCEDIMIENTO EXCEPCIONAL DE CONTRATACIÓN DE BIENES Y SERVICIOS POR MONTOS IGUALES O MENORES A 8 UIT EN PROVIAS NACIONAL".  PLAZO DE EJECUCIÓN: NOVENTA (90) DÍAS CALENDARIO, SEGÚN LO INDICADO EN EL NUMERAL SIETE (07) DE LOS TERMINOS DE REFERENCIA.  ENTREGABLES: SE PRESENTARA TRES (03) ENTREGABLES DE ACUERDO A LO INDICADO EN EL NUMERAL SEIS (06) DE LOS TERMINOS DE REFERENCIA.  FORMA DE PAGO: SE EFECTUARA EN TRES (03) ARMADAS DE ACUERDO A LO INDICADO EN EL NUMERAL ONCE (11) DE LOS TÉRMINOS DE REFERENCIA.  CERTIFICADO SIAF N°: 3369 SECUENCIA SIAF N°: 2  EXP.N°: I- 028806-2022/SEDCEN</t>
  </si>
  <si>
    <t>SERVICIO DE DEFENSA LEGAL PARA EL EX SERVIDOR CIVIL AMARU LÓPEZ BENAVIDES, SEGÚN RESOLUCIÓN DIRECTORAL 122-2022-MTC/20.PEDIDO DE SERVICIO N°1915-2022-MTC/20.2, CUADRO COMPARATIVO DE COTIZACIONES - SERVICIOS N° 18-2022-MTC/20.2.1.RFSL, CERT DE CREDITO PPTAL, SEGUN LOS TERMINOS DE REFERENCIAS.  PLAZO DE EJECUCIÓN: EL PLAZO DE EJECUCIÓN DEL SERVICIO SERÁ A PARTIR DEL DIA SIGUIENTE DE SUSCRITO EL CONTRATO, DEACUERDO A L NUMERAL CINCO (5) DE LOS TERMINOS DE REFERENCIA  CERTIFICADO SIAF N°: 3272  SECUENCIA SIAF N°: 0002  EXP: E-0179813-2022/SEDCEN</t>
  </si>
  <si>
    <t>10085301620 PAREDES SANCHEZ JAVIER GONZALO</t>
  </si>
  <si>
    <t>"SERVICIO PROFESIONAL EN MEDICINA OCUPACIONAL PARA LA EVALUACIÓN DEL PERSONAL  PERTENECIENTE AL GRUPO DE RIESGO Y VIGILANCIA MÉDICA DE LA SALUD DE LOS TRABAJADORES DE PROVIAS NACIONAL"; MEMORÁNDUM Nº 1443-2022-MTC/20.5; CUADRO COMPARATIVO DE COTIZACIONES - LOCACION DE SERVICIOS N° 0121-2022-MTC/20.2.1.DLOH, MEMORANDUM N° 2911-2022-MTC/20.2; INFORME N° 4085-2022-MTC/20.4; CERTIFICADO DE CRÉDITO PRESUPUESTARIO, SEGÚN LOS TÉRMINOS DE REFERENCIAS.   RESOLUCIÓN DIRECTORAL N° 0040-2022-MTC/20 "LINEAMIENTOS PARA EL PROCEDIMIENTO EXCEPCIONAL DE CONTRATACIÓN DE BIENES Y SERVICIOS POR MONTOS IGUALES O MENORES A 8 UIT EN PROVIAS NACIONAL".  PLAZO DE EJECUCIÓN: NOVENTA (90) DÍAS CALENDARIOS COMO MÁXIMO, CONTADOS A PARTIR DEL DÍA SIGUIENTE DE REMITIDA LA PÓLIZA DEL SCTR PENSIÓN Y SALUD, A LA OFICINA DE RECURSOS HUMANOS.  ENTREGABLES: SE PRESENTARÁ TRES (03) ENTREGABLES DE ACUERDO A LO INDICADO EN EL NUMERAL SEIS (06) DE LOS TERMINOS DE REFERENCIA.  FORMA DE PAGO: SE EFECTUARA EN TRES (03) ARMADAS DE ACUERDO A LO INDICADO EN EL NUMERAL ONCE (11) DE LOS TÉRMINOS DE REFERENCIA.  CERTIFICADO SIAF N°: 3431 SECUENCIA SIAF N°: 2</t>
  </si>
  <si>
    <t>10013453522 RIVERA ZUZUNAGA YAMILE STELLA</t>
  </si>
  <si>
    <t>ARBITRAJE SEGUIDO POR PROVIAS NACIONAL CONTRA OBRAINSA POR LAS CONTROVERSIAS DERIVADAS DEL CONTRATO DE EJECUCIÓN DE OBRA N° 072-2017-MTC/20 "SALDO DE OBRA: MEJORAMIENTO DE LA CARRETERA RODRÍGUEZ DE MENDOZA - EMPALME RUTA N° PE - 5N (LA CALZADA)  TRAMO: SELVA ALEGRE - EMPALME RUTA N. PE - 5N.  PEDIDO DE SERVICIO: 653  CERTIFICADO SIAF N°: 1499  SECUENCIA SIAF N° : 2  EXP. N°: I-04513-2022/SEDCEN</t>
  </si>
  <si>
    <t>PAGO DE SERVICIOS NOTARIALES POR CONSTATACIÓN FÍSICA  OBRA: REHABILITACIÓN Y MEJORAMIENTO DE LA CARRETERA EMP. PE-1NJ (DV. HUANCABAMBA) - BUENOS AIRES - SALITRAL - DV. CANCHAQUE - EMP. PE - 3N HUANCABAMBA, TRAMO: KM 71+600 - HUANCABAMBA  CONTRATISTA: CONSORCIO VIAL PIURA (CONSTRUCTORA MALAGA HNOS. S.A., JOHE S.A. Y SINOHYDRO BOUREAU &amp; CO. LTD)  CONTRATO DE EJECUCIÓN DE OBRA N° 124-2018-MTC/20  SUPERVISOR: CESEL SA  CONTRATO DE SUPERVISIÓN DE OBRA N° 120-2018-MTC/20 (I-002008-2022)  PEDIDO DE SERVICIO: 500  CERTIFICADO SIAF N°: 781  SECUENCIA SIAF N° : 2  EXP. N°: I-002008-2022/SEDCEN</t>
  </si>
  <si>
    <t>10026099388 SANTIVAÑEZ VEGA MARIA MIRTEA</t>
  </si>
  <si>
    <t>CONTRATACIÓN DEL SERVICIO DE ASISTENCIA TECNICA EN INGENIERÍA DE PUENTES, ESTRUCTURAS Y OBRAS DE ARTE PARA LA DIRECCIÓN DE OBRAS   MEMORANDUM N° 2057-2022-MTC/20.9, CUADRO COMPARATIVO DE COTIZACIONES - SERVICIOS N° 050-2022-MTC/20.2.1 - KGSSM, MEMORANDUM Nº 1984-2022-MTC/20.2, INFORME N° 2904-2022-MTC/20.4, CERT DE CREDITO PPTAL, SEGUN LOS TERMINOS DE REFERENCIAS.  PLAZO DE EJECUCION: NOVENTA (90) DÍAS CALENDARIO COMO MÁXIMO, CONTABILIZADOS A PARTIR DEL DÍA SIGUIENTE DE CONFIRMADA LA RECEPCIÓN DE LA ORDEN DEL SERVICIO..  ENTREGABLES: DE ACUERDO CON EL NUMERAL 6 DEL TÉRMINO DE REFERENCIA.  FORMA DE PAGO: DE ACUERDO CON EL NUMERAL 11 DEL TÉRMINO DE REFERENCIA.   CERTIFICADO SIAF N°: 2818  SECUENCIA SIAF N° : 02  EXP.N°: I-016638-2022/SEDCEN</t>
  </si>
  <si>
    <t>SERVICIO DE LIMPIEZA E HIGIENE PARA PROVIAS NACIONAL SEDE ARCHIVO CENTRAL - JR. ZORRITOS N°1074 -PERIODO 2022, INFORME N° 10-2022-MTC/20.2.1.6, MEMO Nº-063-2022-MTC/20.2, INFORME N° 093 - 2022-MTC/20.4, CERT DE CREDITO PPTAL.   CERTIFICADO SIAF N° : 79  SECUENCIA SIAF N° : 05  EXP.N° : I-00312-2022/SEDCEN</t>
  </si>
  <si>
    <t>2º ENTREG. SERV. ANÁLISIS ESTADÍSTICOS P/RECOPILACIÓN DE DATOS, PREPARAC. Y PRESENTAC. DE RESULTADOS</t>
  </si>
  <si>
    <t>10473893113 GONZALEZ CUSI BRYAN MARTIN</t>
  </si>
  <si>
    <t>SERVICIO DE ASISTENCIA LEGAL PARA LA EVALUACION, ANALISIS Y REVISION DE INFORMACION LEGAL PARA LA ADQUISICION DE 60 PREDIOS AFECTADOS (TRATO DIRECTO O EXPROPIACION O TRANSFERENCIA INTERESTATAL), Y LIBERACION DE INTERFERENCIAS EN LA EJECUCION DE LA OBRA: MEJORAMIENTO DE LA CARRETERA OYON-AMBO, TRAMO III: DESVIO CHACAYAN-AMBO   MEMORANDUM N° 2219-2022-MTC/20.11, CUADRO COMPARATIVO DE COTIZACIONES - SERVICIOS N° 043-2022-MTC/20.2.1 - KGSSM, MEMORANDUM Nº 1873-2022-MTC/20.2, INFORME N° 2848-MTC/20.4, CERT DE CREDITO PPTAL, SEGUN LOS TERMINOS DE REFERENCIAS.  PLAZO DE EJECUCION: CIENTO VEINTE (120) DÍAS CALENDARIO COMO MÁXIMO, CONTADOS A PARTIR DEL DÍA SIGUIENTE DE ACEPTADA LA ORDEN DE SERVICIO, HASTA LA CONFORMIDAD DE LA ÚLTIMA PRESTACIÓN Y PAGO.  ENTREGABLES: DE ACUERDO CON EL NUMERAL 7 DEL TÉRMINO DE REFERENCIA.  FORMA DE PAGO: DE ACUERDO CON EL NUMERAL 12 DEL TÉRMINO DE REFERENCIA.  CERTIFICADO SIAF N°: 2774  SECUENCIA SIAF N° : 02  EXP.N°: I-011501-2022/SEDCEN</t>
  </si>
  <si>
    <t>10727798205 PRADINETT OLIVARES GENESIS HEMMANUELA</t>
  </si>
  <si>
    <t>SERVICIO DE GESTION E IMPLEMENTACIÓN DEL PLAN DE MONITOREO ARQUEOLÓGICO PARA LA REHABILITACIÓN Y MEJORAMIENTO DE LA CARRETERA ICA - LOS MOLINOS - TAMBILLOS TRAMO KM 19+700 - KM 33+500, INCLUIDO PUENTE LA ACHIRANA Y ACCESOS ", MEMORÁNDUM 0011478-2021-MTC/20.11, MEMORÁNDUM 002531-2021-MTC/20.5 ; CUADRO COMPARATIVO DE COTIZACIONES - LOCACION DE SERVICIO N° 042-2021-MTC/20.2.1.DLOH, MEMORÁNDUM 00132-2022-MTC/20.2, INFORME N°0323-2022-MTC/20.4, CERTIFICADO DE CRÉDITO PRESUPUESTARIO, SEGÚN LOS TÉRMINOS DE REFERENCIAS.  PLAZO DE EJECUCIÓN: TREINTA (30) DÍAS CALENDARIO, CONTABILIZADOS A PARTIR DEL DÍA SIGUIENTE DE CONFIRMADA LA RECEPCIÓN DE LA ORDEN DE SERVICIO.  UNICO ENTREGABLE: COMO MÁXIMO A LOS TREINTA (30) DÍAS CALENDARIO DE INICIADO EL SERVICIO.  FORMA DE PAGO: SE EFECTUARA EN UNA (01) ARMADA DE ACUERDO A LO INDICADO EN EL NUMERAL TRECE (13) DE LOS TÉRMINOS DE REFERENCIA.  CERTIFICADO SIAF N°: 0403 SECUENCIA SIAF N°: 2  EXP.N°: I-0043182-2022/SEDCEN</t>
  </si>
  <si>
    <t>10075225585 PATROCINIO MARCOS PEDRO GUILLERMO</t>
  </si>
  <si>
    <t>ARBITRAJE SEGUIDO POR PROVIAS NACIONAL CONTRA OBRAINSA POR LAS CONTROVERSIAS DERIVADAS DEL CONTRATO DE SERVICIOS N° 120-2016- MTC/20. "SERVICIO DE GESTIÓN, MEJORAMIENTO Y CONSERVACIÓN VIAL POR NIVELES DE SERVICIO DEL CORREDOR VIAL: EMP PE-1N - PAMPLONA - SAN JOSÉ - CAJATAMBO - EMP. PE-18"  PEDIDO DE SERVICIO: 567  CERTIFICADO SIAF N°: 1276  SECUENCIA SIAF N° : 2  EXP. N°: I-004500-2022/SEDCEN</t>
  </si>
  <si>
    <t>ONTRATACIÓN DEL SERVICIO ESPECIALIZADO PARA LA GESTIÓN Y SEGUIMIENTO DE LOS PROYECTOS A CARGO DE LA DIRECCIÓN DE GESTIÓN VIAL   MEMORANDUM Nº 02253-2022-MTC/20.2, CUADRO COMPARATIVO DE COTIZACIONES - SERVICIOS N° 060-2022-MTC/20.2.1 - KGSSM, MEMORANDUM Nº 2253-2022-MTC/20.2, INFORME N° 3292-2022-MTC/20.4, CERT DE CREDITO PPTAL, SEGUN LOS TERMINOS DE REFERENCIAS.   PLAZO DE EJECUCION: SESENTA (60) DÍAS CALENDARIOS, EL CUAL INICIARÁ AL DÍA SIGUIENTE DE LA CONFIRMACIÓN DE LA RECEPCIÓN DE LA ORDEN DE SERVICIO.  ENTREGABLES: DE ACUERDO CON EL NUMERAL 06 DEL TERMINO DE REFERENCIA  FORMA DE PAGO: DE ACUERDO CON EL NUMERAL 11 DEL TERMINO DE REFERENCIA.   CERTIFICADO SIAF N°: 3016  SECUENCIA SIAF N° : 02  EXP.N°: I-021288-2022/SEDCEN</t>
  </si>
  <si>
    <t>10415517811 LENKEY RAMOS CAROLINA GIZELLA</t>
  </si>
  <si>
    <t>SERVICIO DE GESTIÓN DE PROYECTOS, REVISIÓN DE LA INFORMACIÓN Y DOCUMENTACIÓN TÉCNICA PARA LA ADQUISICIÓN DE 15 INMUEBLES AFECTADOS POR EL DERECHO DE VÍA DE LA OBRA: MEJORAMIENTO DE CORREDOR VIAL APURÍMAC - CUSCO, TRAMO III: PUENTE ICHIJRAY - PUENTE SAYHUA, EN EL MARCO DEL DECRETO DE URGENCIA N°026-2019 Y SU MODIFICATORIA, CUADRO COMPARATIVO N° 008-2022-MTC/20.2.1.FRM, 013708-2021-MTC/20.11, MEMO N° 2821-2021-MTC/20.5, MEMO N°147-2022-MTC/20.2, INF N° 466-2022-MTC/20.4, CERT DE CREDITO PPTAL, SEGUN LOS TERMINOS DE REFERENCIA.   PLAZO DE EJECUCION: SESENTA (60) DIAS CALENDARIO COMO MAXIMO EL CUAL INICIA AL DIA SIGUIENTE DE LA CONFIRMACION Y RECEPCION DE LA ORDEN DE SERVICIO.  FORMA DE PAGO: SE EFECTUARA EN DOS (02) ARMADAS DE ACUERDO A LO INDICADO EN EL NUMERAL ONCE (11) DE LOS TERMINOS DE REFERENCIA.   CERTIFICADO SIAF N°: 616  SECUENCIA SIAF N° : 2  EXP.N°: I-053778-2021/SEDCEN</t>
  </si>
  <si>
    <t>"SERVICIO DE ASISTENCIA PARA MODELADOR BIM-II EN INFRAESTRUCTURA VIAL EN LA PRESTACIÓN ADICIONAL DE OBRA N° 19 "DEFENSAS RIBEREÑAS Y OBRAS DE ARTE", RELACIONADO A LA OBRA: "MEJORAMIENTO DE LA CARRETERA MOQUEGUA - OMATE - AREQUIPA, TRAMO KM. 35+000 AL KM. 153+340.", MEMORÁNDUM N° 039-2022-MTC/20.12, MEMORANDUM Nº 565-2022-MTC/20.2, MEMORÁNDUM N° 233 -2022-MTC/20.4, CUADRO COMPARATIVO DE COTIZACIONES - SERVICIOS N° 025-2022-MTC/20.2.1 JMR, CERT DE CREDITO PPTAL, SEGUN LOS TERMINOS DE REFERENCIAS.  PLAZO DE EJECUCION: SERÁ DE CIENTO CINCUENTA (150) DÍAS CALENDARIOS COMO MÁXIMO, CONTADOS A PARTIR DEL DÍA SIGUIENTE DE CONFIRMADA LA RECEPCIÓN DE LA ORDEN DE SERVICIO.  PRIMER ENTREGABLE: COMO MÁXIMO A LOS TREINTA (30) DÍAS CALENDARIO DE INICIADO EL SERVICIO.  SEGUNDO ENTREGABLE: COMO MÁXIMO A LOS SESENTA (60) DÍAS CALENDARIO DE INICIADO EL SERVICIO.  TERCER ENTREGABLE: COMO MÁXIMO A LOS NOVENTA (90) DÍAS CALENDARIO DE INICIADO EL SERVICIO.  CUARTO ENTREGABLE: COMO MÁXIMO A LOS CIENTO VEINTE (120) DÍAS CALENDARIO DE INICIADO EL SERVICIO.  QUINTO ENTREGABLE: COMO MÁXIMO A LOS CIENTO CINCUENTA (150) DÍAS CALENDARIO DE INICIADO EL SERVICIO.  FORMA DE PAGO: SE EFECTUARA EN CINCO (05) ARMADAS, DE ACUERDO A LO INDICADO EN EL NUMERAL ONCE (11) DE LOS TERMINOS DE REFERENCIA.  CERTIFICADO SIAF N°: 1400  SECUENCIA SIAF N°: 2  EXP.N°: I-000979-2022</t>
  </si>
  <si>
    <t>10779116935 SOTO HUALLPA ANTONY RIMBER</t>
  </si>
  <si>
    <t>SERVICIO DE ASISTENCIA PARA MODELADOR BIM- I EN INFRAESTRUCTURA VIAL EN LA PRESTACIÓN ADICIONAL DE OBRA N° 19 "DEFENSAS RIBEREÑAS Y OBRAS DE ARTE", RELACIONADO A LA OBRA: "MEJORAMIENTO DE LA CARRETERA MOQUEGUA - OMATE - AREQUIPA, TRAMO KM. 35+000 AL KM. 153+340", SEGUN LOS TERMINOS DE REFERENCIA Y OFERTA DEL PROVEEDOR.  - PLAZO DE EJECUCION DEL SERVICIO: CIENTO CINCUENTA (150) DIAS CALENDARIO COMO MAXIMO, CONTADOS A PARTIR DEL DIA SIGUIENTE DE LA CONFIRMACION DE LA RECEPCION DE LA ORDEN DE SERVICIO.  - FORMA DE PAGO: SE EFECTUARÁ EN CINCO (05) ARMADAS, DE ACUERDO A LO INDICADO EN EL NUMERAL DOCE (12) DE LOS TERMINOS DE REFERENCIA.   - MEMORANDUM N° 038-2022-MTC/20.12  - MEMORANDUM N° 1144-2022-MTC/20.4  - AREA USUARIA: DIRECCION DE CONTROL Y CALIDAD  - CUADRO COMPARATIVO DE COTIZACIONES - SERVICIOS N° 025-2022-MTC/20.2.1.AUC  - CERTIFICACION DE CREDITO PRESUPUESTARIO N° 1643-2022  - SECUENCIA SIAF N° 02  - EXPEDIENTE I-000942-2022/SEDCEN</t>
  </si>
  <si>
    <t>10701030716 URBAY APARI IVON FIORELA</t>
  </si>
  <si>
    <t>CONTRATACIÓN DEL SERVICIO DE INGENIERÍA ESPECIALIZADA EN EVALUACION DE SOLICITUDES DE CIRCULACION PARA VEHICULOS ESPECIALES O QUE TRANSPORTAN MERCANCIA ESPECIAL, A CARGO DE LA SUBDIRECCION DE OPERACIONES  MEMORÁNDUM N° 1613 - 2022- MTC/20.13.2./ CUADRO COMPARATIVO DE COTIZACIONES - SERVICIOS N° 113-2022-MTC/20.2.1 - SRQ, CERT DE CREDITO PPTAL 2984, SEGUN LOS TERMINOS DE REFERENCIAS.  PLAZO DE EJECUCION: EL PLAZO DE EJECUCIÓN DEL SERVICIO SERÁ DE NOVENTA (90) DÍAS CALENDARIO, EL MISMO QUE COMENZARÁ A REGIR AL DÍA SIGUIENTE DE LA CONFIRMACIÓN DE LA RECEPCIÓN DE LA ORDEN DE SERVICIO, HASTA LA CONFORMIDAD DE LA ÚLTIMA PRESTACIÓN Y PAGO.  ENTREGABLE: EL PROVEEDOR DEBERÁ PRESENTAR TRES (03) ENTREGABLES CON EL DETALLE DE LAS ACTIVIDADES REALIZADAS DE ACUERDO A LO DESCRITO EN EL NUMERAL 4.  FORMA DE PAGO: EL PAGO SE EFECTUARÁ EN TRES (03) ARMADAS, DENTRO DEL PLAZO DE DIEZ (10) DÍAS SIGUIENTES DE EFECTUADA LA PRESTACIÓN Y OTORGADA LA CONFORMIDAD AL INFORME CORRESPONDIENTE, SEGÚN LO DETALLADO EN EL NUMERAL 11 DE LOS TÉRMINOS DE REFERENCIA.  CERTIFICADO SIAF N°: 2984  SECUENCIA SIAF N° : 02  EXP. N°: I-21884-2022/SEDCEN</t>
  </si>
  <si>
    <t>CONTRATACION DEL SERVICIO DE ASISTENCIA PARA LA EVALUACIÓN DE RETROREFLECTIVIDAD DE SEÑALES HORIZONTALES Y VERTICALES EN LOS CORREDORES: "CHICLAYO - CHONGOYAPE - PUENTE CUMBIL - COCHABAMBA - EMP. PE-3N"; "ÁTICO - DV. QUILCA - MATARANI - COSTANERA"; "HUÁNUCO - TINGO MARÍA - PTE. PUMAHUASI - VON HUMBOLDT", MEMORANDUM N°. 2195 - 2022-MTC/20.13.1, MEMORANDUM Nº 2044 -2022-MTC/20.2, INFORME N° 3010-2022-MTC/20.4, CUADRO COMPARATIVO DE COTIZACIONES - SERVICIOS N°121-2022-MTC/20.2.1 - JMR, CERT DE CREDITO PPTAL, SEGUN LOS TERMINOS DE REFERENCIAS.  PLAZO DE EJECUCION: SERÁ DE NOVENTA (90) DÍAS CALENDARIOS, EL CUAL INICIARÁ AL DÍA SIGUIENTE DE LA CONFIRMACIÓN DE LA RECEPCIÓN DE LA ORDEN DE SERVICIO.  PRIMER ENTREGABLE: A LOS 30 DÍAS COMO MÁXIMO DE INICIADO EL SERVICIO  SEGUNDO ENTREGABLE: A LOS 60 DÍAS COMO MÁXIMO DE INICIADO EL SERVICIO.  TERCER ENTREGABLE: A LOS 90 DÍAS COMO MÁXIMO DE INICIADO EL SERVICIO.  FORMA DE PAGO: SE EFECTUARA EN TRES (03) ARMADAS, DE ACUERDO A LO INDICADO EN EL NUMERAL ONCE (11) DE LOS TERMINOS DE REFERENCIA.  CERTIFICADO SIAF N°: 2879  SECUENCIA SIAF N°: 2  EXP.N°: I-018801-2022</t>
  </si>
  <si>
    <t>SERVICIO DE ASISTENCIA ADMINISTRATIVA EN LAS CONTRATACIONES DE SERVICIOS Y BIENES PARA LA DIRECCION DE OBRAS   MEMO N° 017-2022-MTC/20.5, MEMO N° 04-2022-MTC/20.9, CUADRO COMPARATIVO DE COTIZACIONES SERVICIOS N° 004-2022-MTC/20.2.1.WMG, MEMORANDUM Nº 185-2022-MTC/20.2, INFORME N° 223-2022-MTC/20.4, CERT DE CREDITO PPTAL, SEGUN LOS TERMINOS DE REFERENCIA.   PLAZO DE EJECUCION: EL PLAZO DE EJECUCION DEL SERVICIO SERA DE CIENTO OCHENTA (180) DÍAS CALENDARIOS COMO MAXIMO, CONTABILIZADOS A PARTIR DEL DIA SIGUIENTE DE CONFIRMADA LA RECEPCION DE LA ORDEN DE SERVICIO   FORMA DE PAGO: SE EFECTUARA EN SEIS (06) ARMADAS DE ACUERDO A LO INDICADO EN EL NUMERAL ONCE (11) DE LOS TERMINOS DE REFERENCIA.   CERTIFICADO SIAF N°: 283  SECUENCIA SIAF N° : 2  EXP.N° : I-000024-2022/SEDCEN  ?</t>
  </si>
  <si>
    <t>"CONTRATACIÓN DEL SERVICIO DE MANTENIMIENTO PREVENTIVO PARA CAMIONETAS DE LA SEDE CENTRAL DE PROVIAS NACIONAL'', INFORME N°377-2022-MTC/20.2.1.6, MEMORÁNDUM N° 1712 - 2022-MTC/20.2.1, MEMORANDUM Nº 1128-2022-MTC/20.2.1, MEMORANDUM Nº 1413 -2022-MTC/20.2, INFORME N° 2266-2022-MTC/20.4, CUADRO COMPARATIVO DE COTIZACIONES - SERVICIOS N° 072-2022-MTC/20.2.1 - JMR, CERT DE CREDITO PPTAL, SEGUN LOS TERMINOS DE REFERENCIAS.  PLAZO DE EJECUCION: EL PLAZO DE EJECUCIÓN DEL SERVICIO SERÁ TRESCIENTOS SESENTA Y CINCO (365) DÍAS CALENDARIO, O HASTA AGOTAR EL MONTO CONTRATADO, CONTADO A PARTIR DEL DÍA SIGUIENTE DE NOTIFICADA LA ORDEN DE SERVICIO Y CULMINARÁ CON LA RECEPCIÓN DE LA CONFORMIDAD DE LA ÚLTIMA PRESTACIÓN DE SERVICIO.  LUGAR DE EJECUCIÓN DEL SERVICIO: EL SERVICIO SERÁ EJECUTADO EN EL (LOS) TALLER(ES) PROPUESTOS POR EL CONTRATISTA PARA LA PRESTACIÓN DEL SERVICIO EL CUAL SE DEBE UBICAR EN LIMA METROPOLITANA.  FORMA DE PAGO: EL PAGO DE LOS SERVICIOS PRESTADOS SE EFECTUARÁ POR PERIODOS DE CADA TREINTA (30) DÍAS CALENDARIO, POR EL CONSOLIDADO DE LOS SERVICIOS EJECUTADOS EN DICHO PLAZO, DE ACUERDO A LO INDICADO EN EL NUMERAL ONCE (11) DE LOS TERMINOS DE REFERENCIA.  CERTIFICACION 2022: S/ 22,826.67  CERTIFICACION 2023: S/ 11,413.33  MONTO CONTRATADO: S/ 34,240.00  CONTRATO N° 10-2022-MTC/20.2  CERTIFICADO SIAF N°: 2412  SECUENCIA SIAF N°: 3  EXP.N°: I-012673-2022</t>
  </si>
  <si>
    <t>SERVICIO ESPECIALIZADO EN MATERIA LEGAL PARA LAS GESTIONES DE ADQUISICIÓN DE PREDIOS AFECTADOS (TRATO DIRECTO O EXPROPIACIÓN O TRANSFERENCIA INTERESTATAL) PARA LA EJECUCIÓN DE LA OBRA: MEJORAMIENTO DE LA CARRETERA OYON-AMBO TRAMO II: DV. CERRO DE PASCO - DV. CHACAYÁN   MEMORANDUM Nº 04054-2022-MTC/20.11, CUADRO COMPARATIVO DE COTIZACIONES -SERVICIOS N° 068-2022-MTC/20.2.1 - KGSSM, MEMORANDUM Nº 2360-2022-MTC/20.2, INFORME N° 3456-2022-MTC/20.4, CERT DE CREDITO PPTAL, SEGUN LOS TERMINOS DE REFERENCIAS.   PLAZO DE EJECUCION: NOVENTA (90) DÍAS CALENDARIOS COMO MÁXIMO, QUE SE INICIARÁN A PARTIR DEL DÍA SIGUIENTE DE ACEPTADA LA ORDEN DE SERVICIO, HASTA LA CONFORMIDAD DE LA ÚLTIMA PRESTACIÓN Y PAGO.  ENTREGABLES: DE ACUERDO CON EL NUMERAL NUEVE (09) DEL TERMINO DE REFERENCIA.  FORMA DE PAGO: DE ACUERDO CON EL NUMERAL DOCE (12) DEL TERMINO DE REFERENCIA.   CERTIFICADO SIAF N°: 3110  SECUENCIA SIAF N° : 02  EXP.N°: I-022376 -2022/SEDCEN</t>
  </si>
  <si>
    <t>10447614991 CRUZ HUAYAN MARIA ANTONIETA</t>
  </si>
  <si>
    <t>CONTRATACION DEL SERVICIO ESPECIALIZADO PARA EL ANALISIS DE LAS EDIFICACIONES EXISTENTES DE LA ESTACION DE PESAJE DESAGUADERO  PLAZO DE EJECUCIÓN DEL SERVICIO:  PLAZO DE EJECUCIÓN DEL SERVICIO SERÁ HASTA NOVENTA (90) DÍAS CALENDARIO, EL CUAL INICIARA AL DÍA SIGUIENTE DE LA CONFIRMACIÓN DE LA RECEPCIÓN DE LA ORDEN DE SERVICIO HASTA LA CONFORMIDAD DE LA ÚLTIMA PRESTACIÓN Y PAGO.   1ER. ENTREGABLE: A LOS 30 DÍAS COMO MÁXIMO DE INICIADO EL SERVICIO.  2DO. ENTREGABLE: A LOS 60 DÍAS COMO MÁXIMO DE INICIADO EL SERVICIO.  3ER. ENTREGABLE: A LOS 90 DÍAS COMO MÁXIMO DE INICIADO EL SERVICIO.   FORMA DE PAGO: EL PAGO SE EFECTUARÁ POR CADA PRESTACION PARCIAS EFECTUADA EN TRES (3) ARMADAS, SEGÚN LO INDICADO EN EL NUMERAL 11 DE LOS TDR.   CERTIFICADO SIAF: 00165-2022  EXP. N° I-054121-2021/SEDCEN</t>
  </si>
  <si>
    <t>SERVICIO DE ASISTENCIA TÉCNICA PARA LA EVALUACIÓN DE RETROREFLECTIVIDAD DE SEÑALES HORIZONTALES Y VERTICALES EN LOS CORREDORES: "HUANCAVELICA - LIRCAY - EMP. PE-3S (HUALLAPAMPA) - HUANTA - EMP. PE-3S (PUENTE ALLCCOMACHAY)", "EMP. PE -3S (CONCEPCIÓN) - COMAS - SATIPO - MAZAMARI - PUENTE OCOPA", "JULIACA - PUTINA - SANDIA", MEMORÁNDUM 170-2022-MTC/20.13.1, MEMORÁNDUM 170-2022-MTC/20.5; CUADRO COMPARATIVO DE COTIZACIONES - LOCACION DE SERVICIO N° 014-2022-MTC/20.2.1.OACA, CERTIFICADO DE CRÉDITO PRESUPUESTARIO, SEGÚN LOS TÉRMINOS DE REFERENCIAS.  RESOLUCIÓN DIRECTORAL N° 0040-2022-MTC/20 "LINEAMIENTOS PARA EL PROCEDIMIENTO EXCEPCIONAL DE CONTRATACIÓN DE BIENES Y SERVICIOS POR MONTOS IGUALES O MENORES A 8 UIT EN PROVIAS NACIONAL".  PLAZO DE EJECUCIÓN: OCHENTA (80) DÍAS CALENDARIO, CONTABILIZADOS A PARTIR DEL DÍA SIGUIENTE DE CONFIRMADA LA RECEPCIÓN DE LA ORDEN DE SERVICIO.  FORMA DE PAGO: SE EFECTUARÁ EN TRES (03) ARMADAS DE ACUERDO A LO INDICADO EN EL NUMERAL ONCE (11) DE LOS TÉRMINOS DE REFERENCIA.  CERTIFICADO SIAF N°: 762 SECUENCIA SIAF N°: 2  EXP.N°: I-001588-2022/SEDCEN</t>
  </si>
  <si>
    <t>"SERVICIO DE ABASTECIMIENTO DE CISTERNAS DE AGUA PARA EL ALMACÉN DE SERPENTÍN PASAMAYO."   MONTO TOTAL CONTRATADO ES DE S/ 35,232.00  OBLIGACIONES AL 2022: S/. 23,488.00  OBLIGACIONES AL 2023: S/. 11,744.00   - PLAZO DE EJECUCION DEL SERVICIO: DOCE (12) MESES, EL MISMO QUE SE INICIA AL DIA SIGUIENTE DE RECEPCIONADA LA ORDEN DE SERVICIO.  - LUGAR DE EJECUCION DEL SERVICIO: EL SERVICIO SE BRINDARÁ EN EL ALMACEN SERPENTINPASAMAYO; UBICADO EN EL KM. 47.80 DE LA CARRETERA PANAMERICANA NORTE - DISTRITO DE ANCON - LIMA (ANTES DE LA GARITA DE PEAJE)  - CONFORMIDAD DE LA PRESTACION DEL SERVICIO: DE ACUERDO A LO INDICADO EN EL NUMERAL TRECE (13) DE LOS TERMINOS DE REFERENCIA.  - FORMA DE PAGO: SE EFECTUARÁ EN DOCE (12) ARMADAS MENSUALES, DE ACUERDO A LO INDICADO EN EL NUMERAL CATORCE (14) DE LOS TERMINOS DE REFERENCIA.   - MEMORANDUM N° 0741-2022-MTC/20.2.1  - MEMORANDUM N° 1355-2022-MTC/20.2  - INFORME N° 2097-2022-MTC/20.4  - AREA USUARIA: COORDINACION DE ALMACEN  - CUADRO COMPARATIVO DE COTIZACIONES - SERVICIOS N° 052-2022-MTC/20.2.1-OACA  - CERTIFICACION DE CREDITO PRESUPUESTARIO N° 2291-2022  - SECUENCIA SIAF N° 03  - EXPEDIENTE I-000759-2022/SEDCEN0</t>
  </si>
  <si>
    <t>PAGO DE.HONORARIOS DEL TRIBUNAL ARBITRAL DE LA SUPERVISIÓN DE LA OBRA:.“REHABILITACIÓN Y MEJO</t>
  </si>
  <si>
    <t xml:space="preserve">SERVICIO DE ANÁLISIS JURÍDICO DE EXPEDIENTES PARA LA ENTREGA DE POSESIÓN DE PREDIOS A FAVOR DE PROVIAS NACIONAL DENTRO DE LOS PROCEDIMIENTOS DE ADQUISICIÓN Y EXPROPIACIÓN ENMARCADOS EN LAS DISPOSICIONES DEL TEXTO ÚNICO ORDENADO DEL DECRETO LEGISLATIVO N° 1192, AFECTADAS POR LA EJECUCIÓN DE LA OBRA: REHABILITACIÓN Y MEJORAMIENTO DE LA CARRETERA PALLASCA - MOLLEPATA-MOLLEBAMBA-SANTIAGO DE CHUCO - EMP. RUTA 10, TRAMO: SANTIAGO DE CHUCO - MOLLEPATA, MEMORANDUM N° 4666 -2022-MTC/20.11,  MEMORANDUM Nº 2836-2022-MTC/20.2, INFORME N° 4078-2022-MTC/20.4, CUADRO COMPARATIVO DE COTIZACIONES - SERVICIOS N° 182-2022-MTC/20.2.1 - JMR, CERT DE CREDITO PPTAL, SEGUN LOS TERMINOS DE REFERENCIAS.
PLAZO DE EJECUCION: NOVENTA (90) DÍAS CALENDARIOS COMO MÁXIMO, CONTABILIZADOS A PARTIR DEL DÍA SIGUIENTE DE ACEPTADA LA ORDEN DE SERVICIO HASTA LA CONFORMIDAD DE LA ÚLTIMA PRESTACIÓN Y PAGO.
PRIMER INFORME: A LOS 30 DÍAS DE INICIADO EL SERVICIO COMO MÁXIMO.
SEGUNDO INFORME: A LOS 60 DÍAS DE INICIADO EL SERVICIO COMO MÁXIMO.
TERCER INFORME: A LOS 90 DÍAS DE INICIADO EL SERVICIO COMO MÁXIMO.
FORMA DE PAGO: SE EFECTUARA EN TRES (03) ARMADAS, DE ACUERDO A LO INDICADO EN EL NUMERAL ONCE (11) DE LOS TERMINOS DE REFERENCIA.
CERTIFICADO SIAF N°: 3419   |  SECUENCIA SIAF N°:   2
EXP.N°: I-021999-2022  </t>
  </si>
  <si>
    <t>10485035091 GARCIA VASQUEZ LUIS ENRIQUE</t>
  </si>
  <si>
    <t>SERVICIO DE ALQUILER DE MOVILIDAD PARA TRABAJOS DE ADQUISICIÓN Y DISPONIBILIDAD DE ÁREAS PARA LA EJECUCIÓN DE LA OBRA: MEJORAMIENTO DE LA CARRETERA SANTA MARÍA - SANTA TERESA - PUENTE HIDROELÉCTRICA MACHU PICCHU ", MEMORÁNDUM 0012516-2022-MTC/20.11, MEMORÁNDUM 002615-2022-MTC/20.5 ; CUADRO COMPARATIVO DE COTIZACIONES - LOCACION DE SERVICIO N° 052-2021-MTC/20.2.1.DLOH, MEMORÁNDUM 00133-2022-MTC/20.2, INFORME N°0271-2022-MTC/20.4, CERTIFICADO DE CRÉDITO PRESUPUESTARIO, SEGÚN LOS TÉRMINOS DE REFERENCIAS.  PLAZO DE EJECUCIÓN: SESENTA (60) DÍAS CALENDARIO, CONTABILIZADOS A PARTIR DEL DÍA SIGUIENTE DE CONFIRMADA LA RECEPCIÓN DE LA ORDEN DE SERVICIO.  ENTREGABLE:  1ER ENTREGABLE: COMO MÁXIMO A LOS TREINTA (30) DÍAS CALENDARIO DE INICIADO EL SERVICIO.  2DO ENTREGABLE: COMO MÁXIMO A LOS SESENTA (60) DÍAS CALENDARIO DE INICIADO EL SERVICIO.  FORMA DE PAGO: SE EFECTUARA EN DOS (02) ARMADAS DE ACUERDO A LO INDICADO EN EL NUMERAL DOCE (12) DE LOS TÉRMINOS DE REFERENCIA.  CERTIFICADO SIAF N°: 0363 SECUENCIA SIAF N°: 2  EXP.N°: I-0049975-2022/SEDCEN</t>
  </si>
  <si>
    <t>SERVICIO ESPECIALIZADO LEGAL PARA LA REVISION DEL PLAN DE ADQUISICIONES Y COMPENSACIONES (PAC) DEL ESTUDIO DE IMPACTO AMBIENTAL SEMI-DETALLADO (EIA-SD) DEL PROYECTO REHABILITACIÓN Y MEJORAMIENTO DE LA CARRETERA EMP. RUTA 18A (PTE.RANCHO) -CHAGLLA -RUMICHACA TRAMO II".   MEMORANDUM NO. 3399 - 2022-MTC/20.11/ CUADRO COMPARATIVO DE COTIZACIONES N° 078-2022-MTC/20.2.1- SRQ, CERT DE CREDITO PPTAL 2842, SEGUN LOS TERMINOS DE REFERENCIAS.  PLAZO DE EJECUCION: EL PLAZO DE EJECUCIÓN DEL SERVICIO SERÁ DE NOVENTA (90) DÍAS CALENDARIOS, QUE SE INICIARÁN AL DÍA SIGUIENTE DE ACEPTADA LA ORDEN DE SERVICIO, HASTA LA CONFORMIDAD DE LA ÚLTIMA PRESTACIÓN Y PAGO.  ENTREGABLE: EL PROVEEDOR DEBERÁ PRESENTAR TRES (03) ENTREGABLES, DEL PRIMER AL TERCER ENTREGABLE EL PROVEEDOR ENTREGARÁ MENSUALMENTE UN INFORME DIGITAL DE ACUERDO A LO DETALLADO EN EL NUMERAL 9 DE LOS TÉRMINOS DE REFERENCIA.  FORMA DE PAGO: EL PAGO SE EFECTUARÁ EN SOLES Y DENTRO DEL PLAZO DE DIEZ (10) DÍAS CALENDARIOS SIGUIENTES DE OTORGADA LA CONFORMIDAD DEL SERVICIO SEGÚN LO DETALLADLO EN EL NUMERAL 12 DE LOS TÉRMINOS DE REFERENCIA.  CERTIFICADO SIAF N°: 2842  SECUENCIA SIAF N°: 02  EXP. N°: I-18831-2022/SEDCEN</t>
  </si>
  <si>
    <t>SERVICIO TÉCNICO ESPECIALIZADO PARA GESTIONES DE LIBERACIÓN DE INTERFERENCIAS Y ADQUISICIÓN DE PREDIOS AFECTADOS POR EL DERECHO DE VÍA DEL PROYECTO: CONSTRUCCIÓN DEL PUENTE SANTA ROSA, ACCESOS, ROTONDA Y PASO A DESNIVEL, REGIÓN CALLAO, MEMORANDUM Nº 4285-2022-MTC/20.11, MEMORANDUM Nº 2426-2022-MTC/20.2, INFORME N° 3484-2022-MTC/20.4, CUADRO COMPARATIVO DE COTIZACIONES - SERVICIOS N° 147-2022-MTC/20.2.1 - JMR, CERT DE CREDITO PPTAL, SEGUN LOS TERMINOS DE REFERENCIAS.  PLAZO DE EJECUCION: ES DE NOVENTA (90) DÍAS CALENDARIOS COMO MÁXIMO, CONTADOS A PARTIR DEL DÍA SIGUIENTE DE ACEPTADA LA ORDEN DE SERVICIO.  PRIMER ENTREGABLE: A LOS 30 DÍAS DEL INICIO DEL SERVICIO.  SEGUNDO ENTREGABLE: A LOS 60 DÍAS DEL INICIO DEL SERVICIO.  TERCER ENTREGABLE: A LOS 90 DÍAS DEL INICIO DEL SERVICIO.  FORMA DE PAGO: SE EFECTUARA EN TRES (03) ARMADAS, DE ACUERDO A LO INDICADO EN EL NUMERAL ONCE (11) DE LOS TERMINOS DE REFERENCIA.  CERTIFICADO SIAF N°: 3129  SECUENCIA SIAF N°: 2  EXP.N°: I-023183-2022</t>
  </si>
  <si>
    <t>SERVICIO ESPECIALIZADO LEGAL PARA LAS GESTIONES DE LIBERACION DE INTERFERENCIAS Y ADQUISICION DE PREDIOS (TRATO DIRECTO O EXPROPIACION O TRANSFERENCIA INTERESTATAL) PARA LA EJECUCION DE LA OBRA: MEJORAMIENTO DE LA CARRETERA CHUQUICARA - PUENTE - QUIROZ - TAUCA - CABANA - HUANDOVAL - PALLASCA, TRAMO TAUCA PALLASCA REGION ANCASH   MEMORANDUM Nº 03916-2022-MTC/20.11, CUADRO COMPARATIVO DE COTIZACIONES - SERVICIOS N° 064-2022-MTC/20.2.1 - KGSSM, MEMORANDUM Nº 2316-2022-MTC/20.2, INFORME N° 3363-2022-MTC/20.4, CERT DE CREDITO PPTAL, SEGUN LOS TERMINOS DE REFERENCIAS.   PLAZO DE EJECUCION: NOVENTA (90) DÍAS CALENDARIOS COMO MÁXIMO, QUE SE INICIARÁN A PARTIR DEL DÍA SIGUIENTE DE ACEPTADA LA ORDEN DE SERVICIO, HASTA LA CONFORMIDAD DE LA ÚLTIMA PRESTACIÓN Y PAGO.  ENTREGABLES: DE ACUERDO CON EL NUMERAL 09 DEL TERMINO DE REFERENCIA  FORMA DE PAGO: DE ACUERDO CON EL NUMERAL 12 DEL TERMINO DE REFERENCIA.   CERTIFICADO SIAF N°: 3065  SECUENCIA SIAF N° : 02  EXP.N°: I-021717 -2022/SEDCEN</t>
  </si>
  <si>
    <t>10460214101 RODRIGUEZ ARAUJO ALFREDO DE JESUS</t>
  </si>
  <si>
    <t>SERVICIO LEGAL ESPECIALIZADO PARA LAS GESTIONES DE ADQUISICIÓN Y/O EXPROPIACION DE PREDIOS, RECOPILACIÓN Y REMISIÓN DE INFORMACIÓN LEGAL RELACIONADA A LA TRANSFERENCIA AL MINISTERIO DE TRANSPORTES Y COMUNICACIONES CORRESPONDIENTE AL PROYECTO: CORREDOR VIAL INTEROCEÁNICO SUR, PERÚ - BRASIL   MEMORANDUM N° 5367-2022-MTC/20.11, CUADRO COMPARATIVO DE COTIZACIONES - SERVICIOS N° 110-2022-MTC/20.2.1 - KGSSM, MEMORANDUM Nº 2965-2022-MTC/20.2, INFORME N° 4139-2022-MTC/20.4, CERT DE CREDITO PPTAL, SEGUN LOS TERMINOS DE REFERENCIAS.  PLAZO DE EJECUCION: NOVENTA (90) DÍAS CALENDARIOS COMO MÁXIMO, CONTADOS A PARTIR DEL DÍA SIGUIENTE DE ACEPTADA LA ORDEN DE SERVICIO, HASTA LA CONFORMIDAD DE LA ÚLTIMA PRESTACIÓN Y PAGO.  ENTREGABLES: DE ACUERDO CON EL NUMERAL SEIS (06) DEL TÉRMINO DE REFERENCIA.  FORMA DE PAGO: DE ACUERDO CON EL NUMERAL ONCE (11) DEL TÉRMINO DE REFERENCIA.  CERTIFICADO SIAF N°: 3461  SECUENCIA SIAF N° : 02  EXP.N°: I-028105-2022/SEDCEN</t>
  </si>
  <si>
    <t>10712167381 SUAREZ SUMARAN LUIS BRITALDO</t>
  </si>
  <si>
    <t>CONTRATACIÓN DEL SERVICIO EN IMPLEMENTACION Y ANALISIS EN RECOMENDACIONES DE CONTROL INTERNO PARA LA DIRECCIÓN DE OBRAS ", MEMORÁNDUM 0007-2022-MTC/20.9; CUADRO COMPARATIVO DE COTIZACIONES- SERVICIOS N° 0021-2022-MTC/20.2.1 WMG, CERTIFICADO DE CRÉDITO PRESUPUESTARIO, SEGÚN LOS TÉRMINOS DE REFERENCIAS.  RESOLUCIÓN DIRECTORAL N° 0040-2022-MTC/20 "LINEAMIENTOS PARA EL PROCEDIMIENTO EXCEPCIONAL DE CONTRATACIÓN DE BIENES Y SERVICIOS POR MONTOS IGUALES O MENORES A 8 UIT EN PROVIAS NACIONAL".  PLAZO DE EJECUCION: 90 DÍAS CALENDARIOS, CONTADOS A PARTIR DEL DÍA SIGUIENTE HABIL DE CONFIRMADA LA RECEPCIÓN DE LA ORDEN DE SERVICIO.  FORMA DE PAGO: EL PAGO SE EFECTUARÁ EN TRES (03) ARMADAS DE ACUERDO AL MONTO DE LA PROPUESTA ECONÓMICA DEL POSTOR ADJUDICADO, SEGUN LO INDICADO EN EL NUMERAL ONCE (11) DE LOS TERMINOS DE REFERENCIA.  CERTIFICADO SIAF N°: 00679 SECUENCIA SIAF N°: 2  EXP.N°: I-00036-2022/SEDCEN</t>
  </si>
  <si>
    <t>10258590576 CARBONEL LIZARZABURU ANA MARINA MERCEDES</t>
  </si>
  <si>
    <t>CONTRATACIÓN DEL SERVICIO LEGAL PARA EL ANÁLISIS DE RECOMENDACIONES DE INFORMES DE AUDITORÍA DE CUMPLIMIENTO EMITIDAS POR LA CONTRALORÍA GENERAL PARA SU CORRESPONDIENTE IMPLEMENTACIÓN EN LA DIRECCIÓN DE OBRAS   MEMORANDUM Nº 03026-2022-MTC/20.09, CUADRO COMPARATIVO DE COTIZACIONES -SERVICIOS N° 80-2022-MTC/20.2.1 - KGSSM, MEMORANDUM Nº 2524-2022-MTC/20.2, INFORME N° 3612-2022-MTC/20.4, CERT DE CREDITO PPTAL, SEGUN LOS TERMINOS DE REFERENCIAS.   PLAZO DE EJECUCION: NOVENTA (90) DÍAS CALENDARIO COMO MÁXIMO, CONTABILIZADOS A PARTIR DEL DÍA SIGUIENTE DE CONFIRMADA LA RECEPCIÓN DE LA ORDEN DEL SERVICIO.  ENTREGABLE: DE ACUERDO CON EL NUMERAL SEIS (06) DEL TERMINO DE REFERENCIA.  FORMA DE PAGO: DE ACUERDO CON EL NUMERAL ONCE (11) DEL TERMINO DE REFERENCIA.   CERTIFICADO SIAF N°: 3214  SECUENCIA SIAF N° : 02  EXP.N°: I-018601 -2022/SEDCEN</t>
  </si>
  <si>
    <t>"SERVICIO DE ASISTENCIA TÉCNICA PARA LA GESTIÓN DE REQUERIMIENTO DE CONTRATACIONES DE BIENES Y SERVICIOS DE LA SEDE CENTRAL PARA LA COORDINACIÓN DE ADQUISICIONES DE LOGÍSTICA"   PLAZO DE EJECUCIÓN: 90 DÍAS CALENDARIOS COMO MÁXIMO, CONTADOS A PARTIR DEL DÍA SIGUIENTE DE CONFIRMADA LA RECEPCIÓN DE LA ORDEN DE SERVICIO.   1ER INFORME: COMO MÁXIMO A LOS 30 DÍAS CALENDARIO DE INICIADO EL SERVICIO  2DO INFORME: COMO MÁXIMO A LOS 60 DÍAS CALENDARIO DE INICIADO EL SERVICIO  3ER INFORME: COMO MÁXIMO A LOS 90 DÍAS CALENDARIO DE INICIADO EL SERVICIO   FORMA DE PAGO: EL PAGO SE EFECTUARÁ EN TRES (03) ARMADAS DE ACUERDO AL MONTO DE LA PROPUESTA ECONÓMICA DEL POSTOR ADJUDICADO, SEGÚN LO INDICADO EN EL NUMERAL ONCE (11) DE LOS TÉRMINOS DE REFERENCIA.   CERTIFICADO SIAF N°: 031  SECUENCIA SIAF N° : 02  EXP.N°: I-054156-2021/SEDCEN</t>
  </si>
  <si>
    <t>10729165935 GARCIA MALDONADO MARIA DEL ROSARIO</t>
  </si>
  <si>
    <t>CONTRATACION DEL SERVICIO DE SOPORTE TECNICO PARA ATENCION DE USUARIOS ZORRITOS Y TINGO MARIA   PLAZO DE EJECUCIÓN DEL SERVICIO:  PLAZO DE EJECUCIÓN DEL SERVICIO ES DE CIENTO SETENTA (170) DÍAS CALENDARIO, CONTABILIZADOS A PARTIR DEL DÍA SIGUIENTE DE LA CONFIRMACIÓN DE LA RECEPCIÓN DE LA ORDEN DE SERVICIO HASTA LA CONFORMIDAD DE LA ÚLTIMA PRESTACIÓN Y PAGO.   1ER. ENTREGABLE: A LOS 20 DÍAS CALENDARIOS, CONTADOS A PARTIR DEL DÍA SIGUIENTE DE LA CONFIRMACIÓN DE LA RECEPCIÓN DE LA ORDEN DE SERVICIO.  2DO. ENTREGABLE: A LOS 50 DÍAS CALENDARIOS, CONTADOS A PARTIR DEL DÍA SIGUIENTE DE LA CONFIRMACIÓN DE LA RECEPCIÓN DE LA ORDEN DE SERVICIO.  3ER. ENTREGABLE: A LOS 80 DÍAS CALENDARIOS, CONTADOS A PARTIR DEL DÍA SIGUIENTE DE LA CONFIRMACIÓN DE LA RECEPCIÓN DE LA ORDEN DE SERVICIO.  4TO. ENTREGABLE: A LOS 110 DÍAS CALENDARIOS, CONTADOS A PARTIR DEL DÍA SIGUIENTE DE LA CONFIRMACIÓN DE LA RECEPCIÓN DE LA ORDEN DE SERVICIO.  5TO. ENTREGABLE: A LOS 140 DÍAS CALENDARIOS, CONTADOS A PARTIR DEL DÍA SIGUIENTE DE LA CONFIRMACIÓN DE LA RECEPCIÓN DE LA ORDEN DE SERVICIO.  6TO. ENTREGABLE: A LOS 170 DÍAS CALENDARIOS, CONTADOS A PARTIR DEL DÍA SIGUIENTE DE LA CONFIRMACIÓN DE LA RECEPCIÓN DE LA ORDEN DE SERVICIO.   FORMA DE PAGO: EL PAGO SE EFECTUARÁ EN SOLES Y SE REALIZARÁ DE MANERA PROPORCIONAL DE ACUERDO AL MONTO DE LA PROPUESTA ECONOMICA, SEGÚN LO INDICADO EN EL NUMERAL 11 DE LOS TDR.   CERTIFICADO SIAF: 00122-2022  EXP. N° I-054930-2021/SEDCEN</t>
  </si>
  <si>
    <t>CONTRATACION DEL SERVICIO DE SOPORTE TECNICO PARA ATENCION DE USUARIOS DE SEDE CENTRAL   PLAZO DE EJECUCIÓN DEL SERVICIO:  PLAZO DE EJECUCIÓN DEL SERVICIO ES DE CIENTO SETENTA (170) DÍAS CALENDARIO, CONTABILIZADOS A PARTIR DEL DÍA SIGUIENTE DE LA CONFIRMACIÓN DE LA RECEPCIÓN DE LA ORDEN DE SERVICIO HASTA LA CONFORMIDAD DE LA ÚLTIMA PRESTACIÓN Y PAGO.   1ER. ENTREGABLE: A LOS 20 DÍAS CALENDARIOS, CONTADOS A PARTIR DEL DÍA SIGUIENTE DE LA CONFIRMACIÓN DE LA RECEPCIÓN DE LA ORDEN DE SERVICIO.  2DO. ENTREGABLE: A LOS 50 DÍAS CALENDARIOS, CONTADOS A PARTIR DEL DÍA SIGUIENTE DE LA CONFIRMACIÓN DE LA RECEPCIÓN DE LA ORDEN DE SERVICIO.  3ER. ENTREGABLE: A LOS 80 DÍAS CALENDARIOS, CONTADOS A PARTIR DEL DÍA SIGUIENTE DE LA CONFIRMACIÓN DE LA RECEPCIÓN DE LA ORDEN DE SERVICIO.  4TO. ENTREGABLE: A LOS 110 DÍAS CALENDARIOS, CONTADOS A PARTIR DEL DÍA SIGUIENTE DE LA CONFIRMACIÓN DE LA RECEPCIÓN DE LA ORDEN DE SERVICIO.  5TO. ENTREGABLE: A LOS 140 DÍAS CALENDARIOS, CONTADOS A PARTIR DEL DÍA SIGUIENTE DE LA CONFIRMACIÓN DE LA RECEPCIÓN DE LA ORDEN DE SERVICIO.  6TO. ENTREGABLE: A LOS 170 DÍAS CALENDARIOS, CONTADOS A PARTIR DEL DÍA SIGUIENTE DE LA CONFIRMACIÓN DE LA RECEPCIÓN DE LA ORDEN DE SERVICIO.   FORMA DE PAGO: EL PAGO SE EFECTUARÁ EN SOLES Y SE REALIZARÁ DE MANERA PROPORCIONAL DE ACUERDO AL MONTO DE LA PROPUESTA ECONOMICA, SEGÚN LO 150150INDICADO EN EL NUMERAL 11 DE LOS TDR.   CERTIFICADO SIAF: 00150-2022  EXP. N° I-054922-2021/SEDCEN</t>
  </si>
  <si>
    <t>4º ENTREG.,SERV.TECNICO PRES.MONITOREO EQ.COMPUTO,ESCANER E IMPRESORAS EN SEDE CENTRAL Y OFIC.ZONALE</t>
  </si>
  <si>
    <t>10414388383 BARRIOS ACASIETE JOSE ANTONIO</t>
  </si>
  <si>
    <t>SERVICIO DE ANALISIS Y MANTENIMIENTO DE LOS SERVICIOS DE INFRAESTRUCTURA TI DE LA SEDE CENTRAL Y ZONAL   PLAZO DE EJECUCIÓN DEL SERVICIO:  PLAZO DE EJECUCIÓN DEL SERVICIO ES CIENTO SETENTA (170) DÍAS CALENDARIO, EL CUAL INICIARA AL DÍA SIGUIENTE DE LA CONFIRMACIÓN DE LA RECEPCIÓN DE LA ORDEN DE SERVICIO HASTA LA CONFORMIDAD DE LA ÚLTIMA PRESTACIÓN Y PAGO.  1ER ENTREGABLE: COMO MÁXIMO HASTA LOS 20 DÍAS CALENDARIO DE INICIADO EL SERVICIO.  2DO ENTREGABLE: COMO MÁXIMO HASTA LOS 50 DÍAS CALENDARIO DE INICIADO EL SERVICIO.  3ER ENTREGABLE: COMO MÁXIMO HASTA LOS 80 DÍAS CALENDARIO DE INICIADO EL SERVICIO.  4TO ENTREGABLE: COMO MÁXIMO HASTA LOS 110 DÍAS CALENDARIO DE INICIADO EL SERVICIO.  5TO ENTREGABLE: COMO MÁXIMO HASTA LOS 140 DÍAS CALENDARIO DE INICIADO EL SERVICIO.  6TO ENTREGABLE: COMO MÁXIMO HASTA LOS 170 DÍAS CALENDARIO DE INICIADO EL SERVICIO.   FORMA DE PAGO: EL PAGO SE EFECTUARÁ EN SEIS (06) ARMADAS DE ACUERDO AL MONTO DE LA PROPUESTA ECONOMICA DEL POSTOR ADJUDICADO, SEGÚN LO INDICADO EN EL NUMERAL 11 DE LOS TDR.   CERTIFICADO SIAF: 00405-2022  EXP. N° I-055252-2021/SEDCEN</t>
  </si>
  <si>
    <t>SERVICIO DE ESTUDIOS GEOTÉCNICOS DE MECÁNICA DE SUELOS, Y ESTUDIOS GEOFÍSICOS DE REFRACCIÓN SÍSMICA Y MÉTODO MASW, NECESARIOS PARA PLANTEAR LA ELABORACION DEL EXPEDIENTE TECNICO DEL ADICIONAL DE OBRA DE SECTORES INESTABLES, EN TRES ZONAS UBICADAS ENTRE LAS PROGRESIVAS: KM182+860,KM 182+860, KM219+070-KM222+640- KM 222+685 DE LA OBRA : MEJORAMIENTO DE LA CARRETERA OYON-AMBO, TRAMO II: DESVIÓ DE CERRO DE PASCO (KM181+000)- DV. CHACAYAN (230+000)", MEMORÁNDUM N° 034-2022-MTC/20.12, MEMORANDUM Nº 329-2022-MTC/20.2, INFORME N° 494 - 2022-MTC/20.4, CUADRO COMPARATIVO DE COTIZACIONES - SERVICIOS N° 014-2022-MTC/20.2.1 - JMR, CERT DE CREDITO PPTAL, SEGUN LOS TERMINOS DE REFERENCIAS.  PLAZO DE EJECUCIÓN: SERA DE VEINTE (20) DÍAS CALENDARIOS, EL PLAZO INICIA AL DÍA SIGUIENTE DE RECEPCIONADA LA ORDEN DE SERVICIO.  SE PRESENTARA UN UNICO ENTREGABLE.  LUGAR DE EJECUCION: DE ACUERDO AL NUMERAL DIEZ (10) DE LOS TÉRMINOS DE REFERENCIA.  FORMA DE PAGO: EL PAGO SE EFECTUARA EN UNA (01) ARMADA DE ACUERDO AL NUMERAL TRECE (13) DE LOS TÉRMINOS DE REFERENCIA.  CERTIFICADO SIAF N°: 0610  SECUENCIA SIAF N° : 02  EXP.N°: I-000822-2022/SEDCEN</t>
  </si>
  <si>
    <t>20604667535 PEINSAC INGENIERIA S.A.C.</t>
  </si>
  <si>
    <t>SERVICIO DE APOYO EN EL LEVANTAMIENTO DE INFORMACION PARA LA DOTACION DE PERSONAL DE DIEZ (10) UNIDADES ZONALES, APOYO EN EL SEGUIMIENTO DE DEFINICION DE METAS DEL PERSONAL DE DOS (02) UNIDADES ZONALES Y ELABORACION DE DASHBOARD PARA EL SEGUIMIENTO DE INDICADORES DE GESTION DE TRES (03) PROCSOS DEL SAGRH   RESOLUCIÓN DIRECTORAL N° 0040-2022-MTC/20 "LINEAMIENTOS PARA EL PROCEDIMIENTO EXCEPCIONAL DE CONTRATACIÓN DE BIENES Y SERVICIOS POR MONTOS IGUALES O MENORES A 8 UIT EN PROVIAS NACIONAL".   PLAZO DE EJECUCIÓN: NOVENTA (90) DÍAS CALENDARIOS, EL PLAZO DE EJECUCION INICIA A PARTIR DEL DIA SIGUIENTE DE SUSCRITO EL CONTRATO O DE NOTIFICADA LA ORDEN DE SERVICIO HASTA LA CONFORMIDAD DE LA ULTIMA PRESTACION Y PAGO.   ENTREGABLES: SE PRESENTARAN TRES (03) ENTREGABLES DE ACUERDO A LO INDICADO EN EL NUMERAL SEIS (06) DE LOS TERMINOS DE REFERENCIA.   FORMA DE PAGO: SE EFECTUARA EN DOS (03) ARMADAS DE ACUERDO A LO INDICADO EN EL NUMERAL DOCE (12) DE LOS TÉRMINOS DE REFERENCIA.  CERTIFICADO SIAF N°: 01962 SECUENCIA SIAF N°: 2  EXP.N°: I-006960-2022/SEDCEN</t>
  </si>
  <si>
    <t>10485756073 RIOS CESPEDES KATIA GRACIELA</t>
  </si>
  <si>
    <t>"CONTRATACIÓN DEL SERVICIO DE ACTUALIZACIÓN DEL APLICATIVO WEBSOC PARA AÑADIR INFORMACIÓN DE AYUDAS MEMORIA DE LA DIRECCIÓN DE DERECHO DE VÍA'', MEMORANDUM Nº 0100-2022-MTC/20.6, MEMORANDUM Nº 1190 -2022-MTC/20.2, INFORME N° 1819 -2022-MTC/20.4, CUADRO COMPARATIVO DE COTIZACIONES - SERVICIOS N° 052-2022-MTC/20.2.6 - JMR, CERT DE CREDITO PPTAL, SEGUN LOS TERMINOS DE REFERENCIAS.  PLAZO DE EJECUCION: SERÁ DE NOVENTA (90) DÍAS CALENDARIO COMO MÁXIMO, CONTABILIZADOS A PARTIR DEL DÍA SIGUIENTE DE CONFIRMADA LA RECEPCIÓN DE LA ORDEN DE SERVICIO.  PRIMER ENTREGABLE: COMO MÁXIMO A LOS TREINTA (30) DÍAS CALENDARIO DE INICIADO EL SERVICIO.  SEGUNDO ENTREGABLE: COMO MÁXIMO A LOS SESENTA (60) DÍAS CALENDARIO DE INICIADO EL SERVICIO.  TERCER ENTREGABLE: COMO MÁXIMO A LOS NOVENTA (90) DÍAS CALENDARIO DE INICIADO EL SERVICIO.  FORMA DE PAGO: SE EFECTUARA EN TRES (03) PAGOS, DE ACUERDO A LO INDICADO EN EL NUMERAL ONCE (11) DE LOS TERMINOS DE REFERENCIA.  CERTIFICADO SIAF N°: 2146  SECUENCIA SIAF N°: 2  EXP.N°: I-006713-2022</t>
  </si>
  <si>
    <t>10192606077 GUERRA PACHECO HENRY LUIS RICARDO</t>
  </si>
  <si>
    <t>"CONTRATACIÓN DEL SERVICIO DE MANTENIMIENTO DEL SISTEMA DE GESTIÓN DOCUMENTAL"; MEMORANDUM Nº 006-2022-MTC/20.6.3; MEMORÁNDUM 00086-2022-MTC/20.6; CUADRO COMPARATIVO DE COTIZACIONES - LOCACION DE SERVICIO N° 0049-2022-MTC/20.2.1.DLOH, MEMORÁNDUM 000913-2022-MTC/20.2, INFORME N° 1840-2022-MTC/20.4, CERTIFICADO DE CRÉDITO PRESUPUESTARIO, SEGÚN LOS TÉRMINOS DE REFERENCIAS.  RESOLUCIÓN DIRECTORAL N° 0040-2022-MTC/20 "LINEAMIENTOS PARA EL PROCEDIMIENTO EXCEPCIONAL DE CONTRATACIÓN DE BIENES Y SERVICIOS POR MONTOS IGUALES O MENORES A 8 UIT EN PROVIAS NACIONAL".  PLAZO DE EJECUCIÓN: NOVENTA (90) DÍAS CALENDARIO, CONTABILIZADOS A PARTIR DEL DÍA SIGUIENTE DE CONFIRMADA LA RECEPCIÓN DE LA ORDEN DE SERVICIO.  ENTREGABLES: SE PRESENTARAN TRES (03) ENTREGABLES DE ACUERDO A LO INDICADO EN EL NUMERAL SEIS (06) DE LOS TERMINOS DE REFERENCIA.  FORMA DE PAGO: SE EFECTUARA EN TRES (03) ARMADAS DE ACUERDO A LO INDICADO EN EL NUMERAL ONCE (11) DE LOS TÉRMINOS DE REFERENCIA.  CERTIFICADO SIAF N°: 02159 SECUENCIA SIAF N°: 2  EXP.N°: I-006649-2022/SEDCEN</t>
  </si>
  <si>
    <t>10436185842 BRAVO LOPEZ PEDRO JOSE</t>
  </si>
  <si>
    <t>"SERVICIO ESPECIALIZADO EN GESTIÓN DE RIESGOS PARA LA ATENCIÓN DE DOCUMENTOS EN MATERIA NORMATIVA PARA LA DIRECCIÓN EJECUTIVA DE PROVIAS NACIONAL'', MEMORANDUM Nº 611-2022-MTC/20, MEMORANDUM Nº 1506 -2022-MTC/20.2, INFORME N° 2306-2022-MTC/20.4, CUADRO COMPARATIVO DE COTIZACIONES - SERVICIOS N° 079-2022-MTC/20.2.1 - JMR, CERT DE CREDITO PPTAL, SEGUN LOS TERMINOS DE REFERENCIAS.  PLAZO DE EJECUCION: ES DE CINCUENTA (50) DÍAS CALENDARIOS COMO MÁXIMO, CONTADOS A PARTIR DEL DÍA SIGUIENTE DE CONFIRMADA LA RECEPCIÓN LA ORDEN DE SERVICIO.  PRIMER ENTREGABLE: COMO MÁXIMO A LOS 25 DÍAS CALENDARIO DE INICIADO EL SERVICIO.  SEGUNDO ENTREGABLE: COMO MÁXIMO A LOS 50 DÍAS CALENDARIO DE INICIADO EL SERVICIO.  FORMA DE PAGO: SE EFECTUARA EN DOS (02) ARMADAS IGUALES, DE ACUERDO A LO INDICADO EN EL NUMERAL ONCE (11) DE LOS TERMINOS DE REFERENCIA.  CERTIFICADO SIAF N°: 2443  SECUENCIA SIAF N°: 2  EXP.N°: I-015965-2022</t>
  </si>
  <si>
    <t>10462939235 ROJAS AGUILAR MARIA LOURDES</t>
  </si>
  <si>
    <t>SERVICIO DE UN ESPECIALISTA PARA LA ELABORACION, CUMPLIMIENTO Y SEGUIMIENTO DE LOS PLANES DE ACCION ANUAL DEL SISTEMA DE CONTROL INTERNO Y MEJORAS RELACIONADAS A LA GESTION OPERATIVA DEL SISTEMA DE LA SECRETARIA TECNICA - PROVIAS NACIONAL.  CONFORMIDAD DE SERVICIO PRESTADO: SERA OTORGADA EN UN PLAZO QUE NO EXCEDERA LOS CINCO (05) DIAS CALENDARIOS, LA CUAL, DEBERA CONTAR CON LA APROBACION POR PARTE DE LA SECRETARIA TECNICA EN PROVIAS NACIONAL.   1) EL 09/02/2022, MEDIANTE MEMORANDUM Nº 170-2021-MTC/20.7 DE FECHA 09/02/2022 LA SECRETARÍA TÉCNICA SOLICITA LA CONTRATACIÓN DEL SERVICIO DE UN ESPECIALISTA PARA LA ELABORACIÓN, CUMPLIMIENTO Y SEGUIMIENTO DE LOS PLANES DE ACCIÓN ANUAL DEL SISTEMA DE CONTROL INTERNO Y MEJORAS RELACIONADAS A LA GESTIÓN OPERATIVA DEL SISTEMA DE LA SECRETARÍA TÉCNICO PROVÍAS NACIONAL A LA OFICINA DE ADMINISTRACIÓN.  EL REQUERIMIENTO SOLICITADO PRESENTA UN PLAZO DE EJECUCIÓN DE HASTA OCHENTA (80) DÍAS CALENDARIO CON TRES (03) ENTREGABLES.   2) MEDIANTE CUADRO COMPARATIVO DE COTIZACIONES - SERVICIOS N° 013-2022-MTC/20.2.1 - DMGL SE ADJUDICA LA CONTRATACIÓN A GIOVANNA EPIFANIA LAVADO CHAVEZ; QUIEN PRESENTÓ UNA OFERTA ECONÓMICA DE S/36,000.00   3) EL 12/02/2022 SE NOTIFICA LA ORDEN DE SERVICIO 422-2022 CON REGISTRO SIAF 1465 Y CCP 156; CONSIGNANDO EN DICHA ORDEN EL IGV; SIENDO LO CORRECTO CONSIDERAR IMPUESTO A LA RENTA (IR), DADO QUE EL POSTOR NO SE ENCUENTRA HABILITADO PARA EMITIR FACTURA (PERSONA NATURAL SIN NEGOCIO).   4) CON LA FINALIDAD DE NO PERJUDICAR AL POSTOR EN EL TRÁMITE DE PAGO DE SUS ENTREGABLES, SE DEBE EMITIR UNA NUEVA ORDEN DE SERVICIO POR EL SALDO PENDIENTE DE EJECUTAR SOLO PARA EFECTOS DE PAGO.   CERTIFICADO SIAF N° : 1561-2022 SECUENCIA SIAF N° : 3  EXP.N° : I-005686-2022/SEDCEN  DEVIENE DE LA OS 422-2022; SE EMITE SOLO PARA EFECTOS DE PAGO</t>
  </si>
  <si>
    <t>10061698898 LAVADO CHAVEZ GIOVANNA EPIFANIA</t>
  </si>
  <si>
    <t>SERVICIO DE UN ANALISTA EN CONTRATACIONES PARA LA GESTION Y TRAMITACION DE LOS  REQUERIMIENTOS DE MONTOS MENORES O IGUALES A 8 UIT PARA EL ÁREA DE LOGÍSTICA DE LA OFICINA DE ADMINISTRACIÓN.  MEMORANDUM N°1830-2022-MTC/20.2.1/ CUADRO COMPARATIVO DE COTIZACIONES N° 070-2022-MTC/20.2.1- SRQ, CERT DE CREDITO PPTAL 2683, SEGUN LOS TERMINOS DE REFERENCIAS.  PLAZO DE EJECUCION: NOVENTA (90) DÍAS CALENDARIOS COMO MÁXIMO, CONTADOS A PARTIR DEL DÍA SIGUIENTE DE CONFIRMADA LA RECEPCIÓN DE LA ORDEN DE SERVICIO HASTA LA CONFORMIDAD DELA ÚLTIMA PRESTACIÓN Y PAGO.  ENTREGABLE: A LOS 30,60 Y 90 DÍAS CALENDARIO EL PROVEEDOR DEL SERVICIO PRESENTARÁ UN INFORME DETALLADO CONTENIENDO LAS ACTIVIDADES REALIZADAS DE ACUERDO CON EL NUMERAL 4 DE LOS TÉRMINOS DE REFERENCIA.  FORMA DE PAGO: EL PAGO SE REALIZARÁ DE ACUERDO AL NUMERAL 6 DE LOS TÉRMINOS DE REFERENCIA, EN TRES (03) PAGOS IGUALES POR CADA ENTREGABLE, DENTRO DEL PLAZO DE DIEZ (10) DÍAS CALENDARIO DE OTORGADA LA CONFORMIDAD DE LA PRESTACIÓN.  CERTIFICADO SIAF N°: 2683  SECUENCIA SIAF N° : 02  EXP. N°: I-018887-2022/SEDCEN</t>
  </si>
  <si>
    <t>"CONTRATACIÓN DEL SERVICIO DE SEGUIMIENTO, MONITOREO Y GESTIÓN DE ACTIVIDADES VINCULADAS AL ÁREA DE PROGRAMACIÓN E INVERSIONES PARA LA DIRECCIÓN DE OBRAS "; MEMORÁNDUM N° 2108 -2022-MTC/20.9; CUADRO COMPARATIVO DE COTIZACIONES - LOCACION DE SERVICIO N° 0069-2022-MTC/20.2.1. DLOH; MEMORÁNDUM 01799-2022-MTC/20.2, INFORME N° 02757-2022-MTC/20.4, CERTIFICADO DE CRÉDITO PRESUPUESTARIO, SEGÚN LOS TÉRMINOS DE REFERENCIAS.  RESOLUCIÓN DIRECTORAL N° 0040-2022-MTC/20 "LINEAMIENTOS PARA EL PROCEDIMIENTO EXCEPCIONAL DE CONTRATACIÓN DE BIENES Y SERVICIOS POR MONTOS IGUALES O MENORES A 8 UIT EN PROVIAS NACIONAL".  PLAZO DE EJECUCIÓN: NOVENTA (90) DÍAS CALENDARIO, CONTABILIZADOS A PARTIR DEL DÍA SIGUIENTE DE CONFIRMADA LA RECEPCIÓN DE LA ORDEN DE SERVICIO.  FORMA DE PAGO: SE EFECTUARA EN TRES (03) ARMADAS DE ACUERDO A LO INDICADO EN EL NUMERAL ONCE (11) DE LOS TÉRMINOS DE REFERENCIA.  CERTIFICADO SIAF N°: 02722 SECUENCIA SIAF N°: 2  EXP.N°: I-017196-2022/SEDCEN</t>
  </si>
  <si>
    <t>10430128341 TORRES CONTRERAS LUDWIN JHWNIOR</t>
  </si>
  <si>
    <t>SERVICIO DE OPTIMIZACIÓN DE LA INFORMACIÓN DEL SISTEMA DE GESTION DE PROYECTOS DE PROVIAS NACIONAL.  MEMORÁNDUM Nº 606 - 2022-MTC/20.4./CUADRO COMPARATIVO DE COTIZACIONES N° 083-2022-MTC/20.2.1- SRQ, CERT DE CREDITO PPTAL 2797, SEGUN LOS TERMINOS DE REFERENCIAS.  PLAZO DE EJECUCION: EL PLAZO DE EJECUCIÓN DEL SERVICIO ES DE NOVENTA (90) DÍAS CALENDARIOS, CONTADOS A PARTIR DEL DÍA SIGUIENTE DE LA RECEPCIÓN DE LA ORDEN DE SERVICIO..  ENTREGABLE: EL PROVEEDOR DEBERÁ PRESENTAR TRES (03) ENTREGABLES CON EL DETALLE DE LAS ACTIVIDADES REALIZADAS DE ACUERDO A LO DESCRITO EN EL NUMERAL 9 DE LOS TÉRMINOS DE REFERENCIA.  FORMA DE PAGO: EL PAGO SE EFECTUARÁ EN ARMADAS SEGÚN % DEL CUADRO DE ENTREGABLES. EL PAGO SE EFECTUARÁ DE ACUERDO AL MONTO DE LA PROPUESTA ECONÓMICA DEL POSTOR ADJUDICADO, PREVIA CONFORMIDAD DE LA OFICINA DE PLANEAMIENTO Y PRESUPUESTO (OPP) SEGÚN LO DETALLADO EN EL NUMERAL 15 DE LOS TÉRMINOS DE REFERENCIA.  CERTIFICADO SIAF N°: 2797  SECUENCIA SIAF N° : 02  EXP. N°: I-018962-2022/SEDCEN</t>
  </si>
  <si>
    <t>10436005160 GAMARRA RAMIREZ SERGIO ENRIQUE</t>
  </si>
  <si>
    <t>"SERVICIO ESPECIALIZADO EN ANALISIS Y GESTION DE LAS CONTRATACIONES DE SERVICIOS QUE COADYUVEN A LA LIBERACION DE INTERFERENCIAS PARA LA EJECUCION DE OBRAS DE INFRAESTRUCTURA VIAL".MEMORANDUM N°2156-2022-MTC/20.2.1, CUADRO COMPARATIVO DE COTIZACIONES - SERVICIOS N° 096-2022-MTC/20.2.1.DLOH, MEMORANDUM N° 2073-2022-MTC/20.2; INFORME N° 3032-2022-MTC/20.4; CERTIFICADO DE CRÉDITO PRESUPUESTARIO, SEGÚN LOS TÉRMINOS DE REFERENCIAS.   RESOLUCIÓN DIRECTORAL N° 0040-2022-MTC/20 "LINEAMIENTOS PARA EL PROCEDIMIENTO EXCEPCIONAL DE CONTRATACIÓN DE BIENES Y SERVICIOS POR MONTOS IGUALES O MENORES A 8 UIT EN PROVIAS NACIONAL".  PLAZO DE EJECUCIÓN: NOVENTA (90) DÍAS CALENDARIO, CONTABILIZADOS A PARTIR DEL DÍA SIGUIENTE DE CONFIRMADA LA RECEPCIÓN DE LA ORDEN DE SERVICIO.  ENTREGABLES: SE PRESENTARAN TRES (03) ENTREGABLES DE ACUERDO A LO INDICADO EN EL NUMERAL SEIS (06) DE LOS TERMINOS DE REFERENCIA.  FORMA DE PAGO: SE EFECTUARA EN TRES (03) ARMADAS DE ACUERDO A LO INDICADO EN EL NUMERAL ONCE (11) DE LOS TÉRMINOS DE REFERENCIA.  CERTIFICADO SIAF N°: 2893 SECUENCIA SIAF N°: 2  EXP.N°: I-021516-2022/SEDCEN</t>
  </si>
  <si>
    <t>CONTRATACIÓN DEL SERVICIO DE REVISION DE LOS CERTIFICADOS Y/O CONSTANCIAS POSESION EMITIDAS POR LOS JUZGADOS DE PAZ, GOBIERNOS LOCALES Y/O REGIONALES, DE LOS BIENES INMUEBLES NO INSCRITOS AFECTADOS POR LA EJECUCIÓN DE OBRAS DE INFRAESTRUCTURA VIAL, PARA LA OFICINA DE ASESORIA JURIDICA.  MEMORÁNDUM N° 509 -2022-MTC/20.3 / CUADRO COMPARATIVO DE COTIZACIONES - SERVICIOS N° 094-2022-MTC/20.2.1 - SRQ, CERT DE CREDITO PPTAL 2878, SEGUN LOS TERMINOS DE REFERENCIAS.  PLAZO DE EJECUCION: EL PLAZO DE EJECUCIÓN DEL SERVICIO ES DE NOVENTA (90) DÍAS CALENDARIO COMO MÁXIMO, CONTADOS A PARTIR DEL DÍA SIGUIENTE DE RECEPCIONADA Y CONFIRMADA LA ORDEN DE SERVICIO.  ENTREGABLE EL CONTRATISTA PRESENTARÁ UN INFORME QUE CONTENDRÁN LAS ACTIVIDADES DESARROLLADAS DURANTE EL PERIODO DE CONTRATACIÓN CONFORME A LO DESCRITO EN EL NUMERAL 4, A LOS 30, 60 Y 90 DÍAS CALENDARIO DE INICIADO EL SERVICIO.  FORMA DE PAGO: EL PAGO SE EFECTUARÁ PREVIA CONFORMIDAD Y PRESENTACIÓN DEL COMPROBANTE DE PAGO, EXPRESADO EN SOLES, SE EJECUTARÁ DENTRO DE LOS 10 DÍAS CALENDARIO DE OTORGADA LA CONFORMIDAD Y SEGÚN LO DETALLADO EN EL NUMERAL 11 DE LOS TÉRMINOS DE REFERENCIA.  CERTIFICADO SIAF N°: 2878  SECUENCIA SIAF N° : 02  EXP. N°: I-020186-2022/SEDCEN</t>
  </si>
  <si>
    <t>SERVICIO DE EVALUACIÓN LEGAL DE EXPEDIENTES EN EL MARCO DE LOS ARTICULOS 6 Y 7 DEL TUO DEL DECRETO LEGISLATIVO N° 1192, PARA LA OFICINA DE ASESORÍA JURÍDICA, MEMORÁNDUM N° 508 -2022-MTC/20.3, MEMORANDUM Nº 2019 -2022-MTC/20.2, INFORME N° 3014-2022-MTC/20.4, CUADRO COMPARATIVO DE COTIZACIONES - SERVICIOS N°113-2022-MTC/20.2.1 - JMR, CERT DE CREDITO PPTAL, SEGUN LOS TERMINOS DE REFERENCIAS.  PLAZO DE EJECUCION: ES DE NOVENTA (90) DÍAS CALENDARIO COMO MÁXIMO, CONTADOS A PARTIR DEL DÍA SIGUIENTE DE RECEPCIONADA Y CONFIRMADA LA ORDEN DE SERVICIO.  PRIMER ENTREGABLE: A LOS 30 DÍAS CALENDARIO COMO MÁXIMO  SEGUNDO ENTREGABLE: A LOS 60 DÍAS CALENDARIO COMO MÁXIMO  TERCER ENTREGABLE: A LOS 90 DÍAS CALENDARIO COMO MÁXIMO  FORMA DE PAGO: SE EFECTUARA EN TRES (03) ARMADAS, DE ACUERDO A LO INDICADO EN EL NUMERAL ONCE (11) DE LOS TERMINOS DE REFERENCIA.  CERTIFICADO SIAF N°: 2876  SECUENCIA SIAF N°: 2  EXP.N°: I-020168-2022</t>
  </si>
  <si>
    <t>SERVICIO DE EVALUACION LEGAL DE LOS EXPEDIENTES EN EL MARCO DE LA TERCERA DISPOSICION COMPLEMENTARIA FINAL DEL TUO DEL DECRETO LEGISLATIVO N° 1192, PARA LA OFICINA DE ASESORÍA JURÍDICA, MEMORÁNDUM N° 510 -2022-MTC/20.3, MEMORANDUM Nº 2043 -2022-MTC/20.2, INFORME N° 3037-2022-MTC/20.4, CUADRO COMPARATIVO DE COTIZACIONES - SERVICIOS N°112-2022-MTC/20.2.1 - JMR, CERT DE CREDITO PPTAL, SEGUN LOS TERMINOS DE REFERENCIAS.  PLAZO DE EJECUCION: ES DE NOVENTA (90) DÍAS CALENDARIO COMO MÁXIMO, CONTADOS A PARTIR DEL DÍA SIGUIENTE DE RECEPCIONADA Y CONFIRMADA LA ORDEN DE SERVICIO.  PRIMER ENTREGABLE: A LOS 30 DÍAS CALENDARIO COMO MÁXIMO  SEGUNDO ENTREGABLE: A LOS 60 DÍAS CALENDARIO COMO MÁXIMO  TERCER ENTREGABLE: A LOS 90 DÍAS CALENDARIO COMO MÁXIMO  FORMA DE PAGO: SE EFECTUARA EN TRES (03) ARMADAS, DE ACUERDO A LO INDICADO EN EL NUMERAL ONCE (11) DE LOS TERMINOS DE REFERENCIA.  CERTIFICADO SIAF N°: 2888  SECUENCIA SIAF N°: 2  EXP.N°: I-020189-2022</t>
  </si>
  <si>
    <t>SERVICIO DE EVALUACION LEGAL DE CERTIFICADOS REGISTRALES INMOBILIARIOS, CARTAS DE OFERTAS DE INTENCION SOBRE TRANSFERENCIA DE BIENES INMUEBLES A FAVOR DEL ESTADO, CERTIFICADOS NEGATIVOS DE TESTAMENTO Y SUCESION INTESTADA Y REVISION DE EXPEDIENTES PARA LA LIBERACIÓN DE BIENES INMUEBLES, PARA LA OFICINA DE ASESORÍA JURÍDICA.  MEMORÁNDUM N° 511 -2022-MTC/20.3/ CUADRO COMPARATIVO DE COTIZACIONES - SERVICIOS N° 095-2022-MTC/20.2.1 - SRQ, CERT DE CREDITO PPTAL 2890, SEGUN LOS TERMINOS DE REFERENCIAS.  PLAZO DE EJECUCION: EL PLAZO DE EJECUCIÓN DEL SERVICIO ES DE NOVENTA (90) DÍAS CALENDARIO COMO MÁXIMO, CONTADOS A PARTIR DEL DÍA SIGUIENTE DE RECEPCIONADA Y CONFIRMADA LA ORDEN DE SERVICIO.  ENTREGABLE EL CONTRATISTA PRESENTARÁ UN INFORME QUE CONTENDRÁN LAS ACTIVIDADES DESARROLLADAS DURANTE EL PERIODO DE CONTRATACIÓN CONFORME A LO DESCRITO EN EL NUMERAL 4, A LOS 30, 60 Y 90 DÍAS CALENDARIO COMO MÁXIMO.  FORMA DE PAGO: EL PAGO SE EFECTUARÁ PREVIA CONFORMIDAD Y PRESENTACIÓN DEL COMPROBANTE DE PAGO, EXPRESADO EN SOLES, SE EJECUTARÁ DENTRO DE LOS 10 DÍAS CALENDARIO DE OTORGADA LA CONFORMIDAD Y SEGÚN LO DETALLADO EN EL NUMERAL 11 DE LOS TÉRMINOS DE REFERENCIA.  CERTIFICADO SIAF N°: 2890  SECUENCIA SIAF N° : 02  EXP. N°: I-020192-2022/SEDCEN</t>
  </si>
  <si>
    <t>SERVICIO DE REVISION LEGAL DE LA DOCUMENTACION QUE SUSTENTA LA EXPROPIACION DE BIENES INMUEBLES AFECTADOS POR LAS DIVERSAS OBRAS DE INFRAESTRUCTURA VIAL, CONFORME A LO ESTABLECIDO EN EL TUO DEL DECRETO LEGISLATIVO N° 1192, PARA LA OFICINA DE ASESORÍA JURÍDICA   MEMORÁNDUM N° 512 -2022-MTC/20.3, MEMORANDUM Nº 2042-2022-MTC/20.2, INFORME N° 3036-2022-MTC/20.4, CUADRO COMPARATIVO DE COTIZACIONES - SERVICIOS N° 029-2022-MTC/20.2.1-ECV, CERT DE CREDITO PPTAL, SEGÚN TERMINOS DE REFERENCIA.   PLAZO DE EJECUCIÓN DEL SERVICIO  EL PLAZO DE EJECUCIÓN DEL SERVICIO ES DE NOVENTA (90) DÍAS CALENDARIOS COMO MÁXIMO, CONTADOS A PARTIR DEL DÍA SIGUIENTE DE RECEPCIONADA Y CONFIRMADA LA ORDEN DE SERVICIO.   ENTREGABLES  EL CONTRATISTA PRESENTARÁ UN INFORME QUE CONTENDRÁN LAS ACTIVIDADES DESARROLLADAS DURANTE EL PERIODO DE CONTRATACIÓN CONFORME A LO DESCRITO EN EL NUMERAL 4, DE ACUERDO AL SIGUIENTE DETALLE:   ENTREGABLE  -INFORME RESPECTO A LOS DOCUMENTOS ATENDIDOS EN VIRTUD DE LO SEÑALADO EN EL NUMERAL 4 DEL PRESENTE DOCUMENTO A LOS 30 DÍAS CALENDARIOS COMO MÁXIMO  -INFORME RESPECTO A LOS DOCUMENTOS ATENDIDOS EN VIRTUD DE LO SEÑALADO EN EL NUMERAL 4 DEL PRESENTE DOCUMENTO A LOS 60 DÍAS CALENDARIO COMO MÁXIMO  -INFORME RESPECTO A LOS DOCUMENTOS ATENDIDOS EN VIRTUD DE LO SEÑALADO EN EL NUMERAL 4 DEL PRESENTE DOCUMENTO A LOS 90 DÍAS CALENDARIO COMO MÁXIMO   FORMA DE PAGO Y PENALIDADES:  EL PAGO SE EFECTUARÁ PREVIA CONFORMIDAD Y PRESENTACIÓN DEL COMPROBANTE DE PAGO, EXPRESADO EN SOLES Y DE LA SIGUIENTE MANERA:   -PRIMER ENTREGABLE 33.33%, EL PROCEDIMIENTO DE PAGO SE EJECUTARÁ DENTRO DE LOS 10 DÍAS CALENDARIO DE OTORGADA LA CONFORMIDAD DEL PRIMER ENTREGABLE.  -SEGUNDO ENTREGABLE 33.33%, EL PROCEDIMIENTO DE PAGO SE EJECUTARÁ DENTRO DE LOS 10 DÍAS CALENDARIO DE OTORGADA LA CONFORMIDAD DEL SEGUNDO ENTREGABLE.  -TERCER ENTREGABLE 33.34%, EL PROCEDIMIENTO DE PAGO SE EJECUTARÁ DENTRO DE LOS 10 DÍAS CALENDARIO DE OTORGADA LA CONFORMIDAD DEL TERCER ENTREGABLE.   SI SE INCURRE EN RETRASO INJUSTIFICADO EN LA EJECUCIÓN DE LAS PRESTACIONES OBJETO DEL CONTRATO, PROVIAS NACIONAL LE APLICARA EN TODOS LOS CASOS, UNA PENALIDAD POR CADA DÍA CANDELARIO DE ATRASO, HASTA POR UN MONTO MÁXIMO EQUIVALENTE AL CINCO POR CIENTO (5%) DEL MONTO DEL SERVICIO.    CERTIFICADO SIAF N°: 2889  SECUENCIA SIAF N°: 2  EXP. N°: I-20194-2022</t>
  </si>
  <si>
    <t>ONTRATACIÓN DEL SERVICIO ESPECIALIZADO EN ATENCIÓN DE PROCESOS ARBITRALES Y CONCILIATORIOS A CARGO DE LA DIRECCIÓN DE PUENTES DE PROVIAS NACIONAL, MEMORÁNDUM Nº 0675-2022 MTC/20.10, MEMORANDUM Nº 2152 -2022-MTC/20.2, INFORME N° 3097-2022-MTC/20.4, CUADRO COMPARATIVO DE COTIZACIONES - SERVICIOS N° 064-2022-MTC/20.2.1 - MGM, CERT DE CREDITO PPTAL, SEGUN LOS TERMINOS DE REFERENCIAS.  PLAZO DE EJECUCIÓN: ES DE NOVENTA (90) DÍAS CALENDARIOS COMO MÁXIMO, CONTADOS A PARTIR DEL DÍA SIGUIENTE DE CONFIRMADA LA RECEPCIÓN DE LA ORDEN DE SERVICIO.  PRIMER ENTREGABLE: COMO MÁXIMO A LOS TREINTA (30) DÍAS CALENDARIO DE INICIADO EL SERVICIO.  SEGUNDO ENTREGABLE: COMO MÁXIMO A LOS SESENTA (60) DIAS CALENDARIO DE INICIADO EL SERVICIO.  TERCER ENTREGABLE: COMO MÁXIMO A LOS NOVENTA (90) DIAS CALENDARIO DE INICIADO EL SERVICIO.  FORMA DE PAGO: EL PAGO SE EFECTUARA EN TRES (03) ARMADAS, DE ACUERDO AL NUMERAL ONCE (11) DE LOS TÉRMINOS DE REFERENCIA.  CERTIFICADO SIAF N°: 2924  SECUENCIA SIAF N°: 002  EXP.N°: I-021532-2022/SEDCEN</t>
  </si>
  <si>
    <t>10721730897 FERNANDEZ-PRADA BIASCA CHRISTIAN ADOLFO</t>
  </si>
  <si>
    <t>SERVICIO DE EVALUACIÓN DE LA IDENTIFICACIÓN DE PREDIOS AFECTADOS EN EL MARCO DE LO ESTABLECIDO EN EL DECRETO DE URGENCIA 026-2019 Y SU MODIFICATORIA DU Nº 027-2019, DECRETO DE URGENCIA QUE ESTABLECE DISPOSICIONES EXTRAORDINARIAS PARA FACILITAR LA LIBERACION DE INMUEBLES E INTERFERENCIAS PARA LA EJECUCION DE OBRAS DE INFRAESTRUCTURA PARA LA OFICINA DE ASESORIA JURIDICA   MEMORÁNDUM N° 513 -2022-MTC/20.3, MEMORANDUM Nº 2068-2022-MTC/20.2, INFORME N° 3095 -2022-MTC/20.4, CUADRO COMPARATIVO DE COTIZACIONES - SERVICIOS N° 021-2022-MTC/20.2.1-ECV, CERT DE CREDITO PPTAL, SEGÚN TERMINOS DE REFERENCIA   PLAZO DE EJECUCIÓN DEL SERVICIO  EL PLAZO DE EJECUCIÓN DEL SERVICIO ES DE NOVENTA (90) DÍAS CALENDARIO COMO MÁXIMO, CONTADOS A PARTIR DEL DÍA SIGUIENTE DE RECEPCIONADA Y CONFIRMADA LA ORDEN DE SERVICIO.   ENTREGABLES  EL CONTRATISTA PRESENTARÁ UN INFORME QUE CONTENDRÁN LAS ACTIVIDADES DESARROLLADAS DURANTE EL PERIODO DE CONTRATACIÓN CONFORME A LO DESCRITO EN EL NUMERAL 4, ADJUNTANDO PARA EL EFECTO DE LA INFORMACIÓN ELABORADA DURANTE LA EJECUCIÓN DEL SERVICIO, DE ACUERDO AL SIGUIENTE DETALLE:   ENTREGABLE  -INFORME RESPECTO A LOS DOCUMENTOS ATENDIDOS EN VIRTUD DE LO SEÑALADO EN EL NUMERAL 4 DEL PRESENTE DOCUMENTO A LOS 30 DÍAS CALENDARIOS COMO MÁXIMO  -INFORME RESPECTO A LOS DOCUMENTOS ATENDIDOS EN VIRTUD DE LO SEÑALADO EN EL NUMERAL 4 DEL PRESENTE DOCUMENTO A LOS 60 DÍAS CALENDARIOS COMO MÁXIMO  -INFORME RESPECTO A LOS DOCUMENTOS ATENDIDOS EN VIRTUD DE LO SEÑALADO EN EL NUMERAL 4 DEL PRESENTE DOCUMENTO A LOS 90 DÍAS CALENDARIOS COMO MÁXIMO   FORMA DE PAGO Y PENALIDADES  EL PAGO SE EFECTUARÁ PREVIA CONFORMIDAD Y PRESENTACIÓN DEL COMPROBANTE DE PAGO, EXPRESADO EN NUEVOS SOLES Y DE LA SIGUIENTE MANERA.   ENTREGABLE   -01 ENTREGABLE, 33.33 % EL PROCEDIMIENTO DE PAGO SE EJECUTARA DENTRO DE LOS 10 DÍAS CALENDARIOS OTORGADA LA CONFORMIDAD DEL PRIMER ENTREGABLE.  -02 ENTREGABLE, 33.33 % EL PROCEDIMIENTO DE PAGO SE EJECUTARA DENTRO DE LOS 10 DÍAS CALENDARIOS OTORGADA LA CONFORMIDAD DEL SEGUNDO ENTREGABLE.  -03 ENTREGABLE, 33.34 % EL PROCEDIMIENTO DE PAGO SE EJECUTARA DENTRO DE LOS 10 DÍAS CALENDARIO OTORGADA LA CONFORMIDAD DEL TERCER ENTREGABLE.   SI EL PROVEEDOR INCURRE EN RETRASO INJUSTIFICADO EN LA EJECUCIÓN DE SUS PRESTACIONES OBJETO DEL SERVICIO PROVIAS NACIONAL LE APLICARÁ EN TODOS LOS CASOS UNA PENALIDAD POR CADA DÍA CALENDARIO DE ATRASO, HASTA POR UN MONTO MÁXIMO EQUIVALENTE AL 5% DEL MONTO DEL SERVICIO.   CERTIFICADO SIAF N°: 2918  SECUENCIA SIAF N°: 2  EXP. N°: I-020196-2022</t>
  </si>
  <si>
    <t>SERVICIO DE EVALUACIÓN DE LAS NOTIFICACIONES QUE SE REALIZAN A LOS SUJETOS PASIVOS Y/O POSESIONARIOS A FIN DE VERIFICAR QUE SE CUMPLA LO DISPUESTO EN EL TUO DE LA LEY N° 27444 Y EN EL ARTÍCULO 13 DEL TUO DEL DECRETO LEGISLATIVO N° 1192, DE LOS INMUEBLES AFECTADOS POR LAS OBRAS DE INFRAESTRUCTURA VIAL, PARA LA OFICINA DE ASESORIA JURIDICA DE PROVIAS NACIONAL, MEMORÁNDUM N° 514 -2022-MTC/20.3, MEMORANDUM Nº 2069 -2022-MTC/20.2, INFORME N° 3094-2022-MTC/20.4, CUADRO COMPARATIVO DE COTIZACIONES - SERVICIOS N°111-2022-MTC/20.2.1 - JMR, CERT DE CREDITO PPTAL, SEGUN LOS TERMINOS DE REFERENCIAS.  PLAZO DE EJECUCION: ES DE NOVENTA (90) DÍAS CALENDARIO COMO MÁXIMO, CONTADOS A PARTIR DEL DÍA SIGUIENTE DE RECEPCIONADA Y CONFIRMADA LA ORDEN DE SERVICIO.  PRIMER ENTREGABLE: A LOS 30 DÍAS CALENDARIO COMO MÁXIMO  SEGUNDO ENTREGABLE: A LOS 60 DÍAS CALENDARIO COMO MÁXIMO  TERCER ENTREGABLE: A LOS 90 DÍAS CALENDARIO COMO MÁXIMO  FORMA DE PAGO: SE EFECTUARA EN TRES (03) ARMADAS, DE ACUERDO A LO INDICADO EN EL NUMERAL ONCE (11) DE LOS TERMINOS DE REFERENCIA.  CERTIFICADO SIAF N°: 2919  SECUENCIA SIAF N°: 2  EXP.N°: I-020197-2022</t>
  </si>
  <si>
    <t>SERVICIO TÉCNICO ESPECIALIZADO PARA LAS GESTIONES DE LIBERACION DE INTERFERENCIAS Y ADQUISICIÓN EN EL DERECHO DE VÍA DE LA OBRA: MEJORAMIENTO DE LA CARRETERA CHUQUICARA - PUENTE - QUIROZ - TAUCA - CABANA - HUANDOVAL - PALLASCA, TRAMO TAUCA PALLASCA REGION ANCASH   MEMORANDUM Nº 03725-2022-MTC/20.11, CUADRO COMPARATIVO DE COTIZACIONES - SERVICIOS N° 051-2022-MTC/20.2.1 - KGSSM, MEMORANDUM Nº 2067-2022-MTC/20.2, INFORME N° 3123-2022-MTC/20.4, CERT DE CREDITO PPTAL, SEGUN LOS TERMINOS DE REFERENCIAS.  PLAZO DE EJECUCION: NOVENTA (90) DÍAS CALENDARIO, QUE SE INICIARÁN A PARTIR DEL DÍA SIGUIENTE DE ACEPTADA LA ORDEN DE SERVICIO, HASTA LA CONFORMIDAD DE LA ÚLTIMA PRESTACIÓN Y PAGO.  ENTREGABLES: DE ACUERDO CON EL NUMERAL 9 DEL TÉRMINO DE REFERENCIA.  FORMA DE PAGO: DE ACUERDO CON EL NUMERAL 12 DEL TÉRMINO DE REFERENCIA.   CERTIFICADO SIAF N°: 2937  SECUENCIA SIAF N° : 02  EXP.N°: I-010836-2022/SEDCEN</t>
  </si>
  <si>
    <t>SERVICIO DE VERIFICACIÓN TÉCNICA DE EXPEDIENTES PARA LA ADQUISICIÓN E INSCRIPCION REGISTRAL DE INMUEBLES AFECTADOS POR LA OBRA DE LA CARRETERA SANTA MARÍA - SANTA TERESA - PUENTE HIDROELÉCTRICA MACHU PICCHU   MEMORANDUM Nº 013944-2022-MTC/20.11, CUADRO COMPARATIVO DE COTIZACIONES - SERVICIOS N° 066-2022-MTC/20.2.1 - KGSSM, MEMORANDUM Nº 2333-2022-MTC/20.2, INFORME N° 3385-2022-MTC/20.4, CERT DE CREDITO PPTAL, SEGUN LOS TERMINOS DE REFERENCIAS   PLAZO DE EJECUCION: NOVENTA (90) DÍAS CALENDARIOS, CONTABILIZADOS A PARTIR DEL DÍA SIGUIENTE DE LA ACEPTACIÓN DE LA ORDEN DE SERVICIO HASTA LA CONFORMIDAD DE LA ÚLTIMA PRESTACIÓN Y PAGO.  ENTREGABLES: DE ACUERDO CON EL NUMERAL 07 DEL TERMINO DE REFERENCIA.  FORMA DE PAGO: DE ACUERDO CON EL NUMERAL 12 DEL TERMINO DE REFERENCIA.   CERTIFICADO SIAF N°: 3070  SECUENCIA SIAF N° : 02  EXP.N°: I-013944 -2022/SEDCEN</t>
  </si>
  <si>
    <t>10097991184 SAJAMIN MENDEZ EVITH</t>
  </si>
  <si>
    <t>"CONTRATACIÓN DEL SERVICIO ESPECIALIZADO DE GESTOR BIM PARA LA IMPLEMENTACIÓN DE LA METODOLOGÍA BIM EN LAS INTERVENCIONES DE PROVIAS NACIONAL"  MEMORÁNDUM Nº 0398-2022-MTC/20.6, CUADRO COMPARATIVO DE COTIZACIONES - SERVICIOS N° 00006-2022-MTC/20.2.1-JCEU, MEMORÁNDUM N° 2544-2022-MTC/20.2; INFORME N° 3745 - 2022-MTC/20.4; CERTIFICADO DE CRÉDITO PRESUPUESTARIO, SEGÚN LOS TÉRMINOS DE REFERENCIAS.  PLAZO DE EJECUCIÓN: NOVENTA (90) DÍAS CALENDARIO, CONTABILIZADOS A PARTIR DEL DÍA SIGUIENTE DE CONFIRMADA LA RECEPCIÓN DE LA ORDEN DE SERVICIO.  INICIARÁ AL DÍA SIGUIENTE DE LA CONFIRMACIÓN DE LA RECEPCIÓN DE LA ORDEN DE SERVICIO.  ENTREGABLES: SE PRESENTARAN TRES (03) ENTREGABLES DE ACUERDO A LO INDICADO EN EL NUMERAL SEIS (06) DE LOS TERMINOS DE REFERENCIA.  PRIMER ENTREGABLE: A LOS 30 DÍAS COMO MÁXIMO DE INICIADO EL SERVICIO.  SEGUNDO ENTREGABLE: A LOS 60 DÍAS COMO MÁXIMO DE INICIADO EL SERVICIO.  TERCER ENTREGABLE: A LOS 90 DÍAS COMO MÁXIMO DE INICIADO EL SERVICIO.  FORMA DE PAGO: SE EFECTUARA EN TRES (03) ARMADAS DE ACUERDO A LO INDICADO EN EL NUMERAL ONCE (11) DE LOS TÉRMINOS DE REFERENCIA.  CERTIFICADO SIAF N°: 3279 SECUENCIA SIAF N°: 2  EXP.N°: I-028295-2022/SEDCEN EXP.N°: I-024665-2022/SEDCEN</t>
  </si>
  <si>
    <t>"SERVICIO DE DESARROLLO E IMPLEMENTACION DE MEJORAS AL SISTEMA DE GESTIÓN  DOCUMENTAL", MEMORANDUM Nº 0422-2022-MTC/20.6, CUADRO COMPARATIVO DE COTIZACIONES - SERVICIOS N° 22-B-2022-MTC/20.2.1.RFSL, MEMORANDUM Nº 2818 -2022-MTC/20.2, INFORME N° 3984-2022-MTC/20.4; CERTIFICADO DE CRÉDITO PRESUPUESTARIO, SEGÚN LOS TÉRMINOS DE REFERENCIAS.  RESOLUCIÓN DIRECTORAL N° 0040-2022-MTC/20 "LINEAMIENTOS PARA EL PROCEDIMIENTO EXCEPCIONAL DE CONTRATACIÓN DE BIENES Y SERVICIOS POR MONTOS IGUALES O MENORES A 8 UIT EN PROVIAS NACIONAL".  PLAZO DE EJECUCIÓN: NOVENTA (90) DÍAS CALENDARIOS COMO MÁXIMO, CONTADOS A PARTIR DEL DÍA SIGUIENTE DE CONFIRMADA LA RECEPCIÓN DE LA ORDEN DE SERVICIO   ENTREGABLES: SE PRESENTARA TRES (03) ENTREGABLES DE ACUERDO A LO INDICADO EN EL NUMERAL SEIS (06) DE LOS TERMINOS DE REFERENCIA.  FORMA DE PAGO: SE EFECTUARA EN TRES (03) ARMADAS DE ACUERDO A LO INDICADO EN EL NUMERAL ONCE (11) DE LOS TÉRMINOS DE REFERENCIA.  CERTIFICADO SIAF N°: 3383 SECUENCIA SIAF N°: 2  EXP.N°: I-028328-2022/SEDCEN</t>
  </si>
  <si>
    <t>SERVICIO PROFESIONAL DE VERIFICACION TÉCNICA CATASTRAL PARA LA ADQUISICIÓN, EXPROPIACIÓN Y LIBERACIÓN DE PREDIOS E INTERFERENCIAS, AFECTADAS POR LA EJECUCIÓN DE LA OBRA: REHABILITACIÓN Y MEJORAMIENTO DE LA CARRETERA PALLASCA - MOLLEPATA-MOLLEBAMBA-SANTIAGO DE CHUCO - EMP. RUTA 10, TRAMO: SANTIAGO DE CHUCO - MOLLEPATA, MEMORANDUM N° 5016 -2022-MTC/20.11, MEMORANDUM Nº 2841-2022-MTC/20.2, INFORME N° 4016-2022-MTC/20.4, CUADRO COMPARATIVO DE COTIZACIONES - SERVICIOS N° 183-2022-MTC/20.2.1 - JMR, CERT DE CREDITO PPTAL, SEGUN LOS TERMINOS DE REFERENCIAS.  PLAZO DE EJECUCION: NOVENTA (90) DÍAS CALENDARIOS COMO MÁXIMO, CONTABILIZADOS A PARTIR DEL DÍA SIGUIENTE DE ACEPTADA LA ORDEN DE SERVICIO.  PRIMER ENTREGABLE: A LOS 30 DÍAS DE INICIADO EL SERVICIO COMO MÁXIMO.  SEGUNDO ENTREGABLE: A LOS 60 DÍAS DE INICIADO EL SERVICIO COMO MÁXIMO.  TERCER ENTREGABLE: A LOS 90 DÍAS DE INICIADO EL SERVICIO COMO MÁXIMO.  FORMA DE PAGO: SE EFECTUARA EN TRES (03) ARMADAS, DE ACUERDO A LO INDICADO EN EL NUMERAL DIEZ (10) DE LOS TERMINOS DE REFERENCIA.  CERTIFICADO SIAF N°: 3401  SECUENCIA SIAF N°: 2  EXP.N°: I-024670-2022</t>
  </si>
  <si>
    <t>10316667720 SOLORZANO RAMIREZ MILTON FERNANDO</t>
  </si>
  <si>
    <t>SERVICIO EN ARQUEOLOGÍA PARA LA REVISIÓN Y ATENCIÓN DE EXPEDIENTES RELACIONADOS A LA LIBERACIÓN DE INTERFERENCIAS ARQUEOLÓGICAS DE LA OBRA: MEJORAMIENTO DE LA CARRETERA HUÁNUCO - CONOCOCHA - SECTOR HUÁNUCO - LA UNIÓN - HUALLANCA (RUTA PE - 3N), TRAMO II, MEMORANDUM N° 5441 -2022-MTC/20.11, MEMORANDUM Nº 2903-2022-MTC/20.2, INFORME N° 4080-2022-MTC/20.4, CUADRO COMPARATIVO DE COTIZACIONES - SERVICIOS N° 189-2022-MTC/20.2.1 - JMR, CERT DE CREDITO PPTAL, SEGUN LOS TERMINOS DE REFERENCIAS.  PLAZO DE EJECUCION: ES DE NOVENTA (90) DÍAS CALENDARIO, QUE SE INICIARÁN A PARTIR DEL DÍA SIGUIENTE DE ACEPTADA LA ORDEN DE SERVICIO HASTA LA CONFORMIDAD DE LA ÚLTIMA PRESTACIÓN Y PAGO.  PRIMER ENTREGABLE: 30 DÍAS CALENDARIOS DEL INICIO DEL SERVICIO.  SEGUNDO ENTREGABLE: 60 DÍAS CALENDARIOS DEL INICIO DEL SERVICIO.  ENTREGABLE FINAL: 90 DÍAS CALENDARIOS DEL INICIO DEL SERVICIO.  FORMA DE PAGO: SE EFECTUARA EN TRES (03) ARMADAS, DE ACUERDO A LO INDICADO EN EL NUMERAL ONCE (11) DE LOS TERMINOS DE REFERENCIA.  CERTIFICADO SIAF N°: 3423  SECUENCIA SIAF N°: 2  EXP.N°: I-029028-2022</t>
  </si>
  <si>
    <t>SERVICIO LEGAL ESPECIALIZADO PARA LAS GESTIONES EN LA LIBERACIÓN DE INTERFERENCIAS Y ADQUISICIÓN DE LAS ÁREAS NECESARIAS AFECTADAS POR EL DERECHO DE VÍA DEL PROYECTO: MEJORAMIENTO DE LA CARRETERA SANTA MARÍA - SANTA TERESA - PUENTE HIDROELÉCTRICA MACHU PICCHU  MEMORANDUM N° 5100-2022-MTC/20.11, CUADRO COMPARATIVO DE COTIZACIONES - SERVICIOS N° 104-2022-MTC/20.2.1 - KGSSM, MEMORANDUM Nº 2879-2022-MTC/20.2, INFORME N° 4066-2022-MTC/20.4, CERT DE CREDITO PPTAL, SEGUN LOS TERMINOS DE REFERENCIAS.  PLAZO DE EJECUCION: NOVENTA (90) DÍAS CALENDARIO COMO MÁXIMO, CONTADOS A PARTIR DEL DÍA SIGUIENTE DE ACEPTADA LA ORDEN DE SERVICIO, HASTA LA CONFORMIDAD DE LA ÚLTIMA PRESTACIÓN Y PAGO.  ENTREGABLES: DE ACUERDO CON EL NUMERAL SEIS (06) DEL TÉRMINO DE REFERENCIA.  FORMA DE PAGO: DE ACUERDO CON EL NUMERAL ONCE (11) DEL TÉRMINO DE REFERENCIA.  CERTIFICADO SIAF N°: 3420  SECUENCIA SIAF N° : 02  EXP.N°: I-024598-2022/SEDCEN</t>
  </si>
  <si>
    <t>SERVICIO DE SUPERVISIÓN Y MONITOREO EN CAMPO DE LAS INTERFERENCIAS DE REDES DE MEDIA, BAJA TENSIÓN Y REDES DE COMUNICACIÓN EN EL DERECHO DE VÍA DE LA OBRA:MEJORAMIENTO DE LA CARRETERA CHUQUICARA - PUENTE - QUIROZ - TAUCA - CABANA - HUANDOVAL - PALLASCA, TRAMO TAUCA PALLASCA REGION ANCASH   MEMORANDUM Nº 03726-2022-MTC/20.11, CUADRO COMPARATIVO DE COTIZACIONES - SERVICIOS N° 057-2022-MTC/20.2.1 - KGSSM, MEMORANDUM Nº 2130-2022-MTC/20.2, INFORME N° 3185-2022-MTC/20.4, CERT DE CREDITO PPTAL, SEGUN LOS TERMINOS DE REFERENCIAS.  PLAZO DE EJECUCION: NOVENTA (90) DÍAS CALENDARIO, QUE SE INICIARÁN A PARTIR DEL DÍA SIGUIENTE DE ACEPTADA LA ORDEN DE SERVICIO, HASTA LA CONFORMIDAD DE LA ÚLTIMA PRESTACIÓN Y PAGO.  ENTREGABLES: DE ACUERDO CON EL NUMERAL 9 DEL TÉRMINO DE REFERENCIA.  FORMA DE PAGO: DE ACUERDO CON EL NUMERAL 12 DEL TÉRMINO DE REFERENCIA.  CERTIFICADO SIAF N°: 2957  SECUENCIA SIAF N° : 02  EXP.N°: I-019486-2022/SEDCEN</t>
  </si>
  <si>
    <t>10410181296 CHAVEZ BUSTAMANTE LUIS ARMANDO</t>
  </si>
  <si>
    <t xml:space="preserve">"SERVICIO PARA LA GESTIÓN DE SUSCRIPCIÓN Y LEGALIZACIÓN DE SETENTA Y CUATRO (74) FORMULARIOS REGISTRALES Y/O CONTRATOS PARA LA ADQUISICIÓN DE PREDIOS AFECTADOS POR LA EJECUCIÓN DE LA OBRA: MEJORAMIENTO DE LA CARRETERA SANTA MARÍA-SANTA TERESA-PUENTE HIDROELÉCTRICA MACHU PICCHU'', MEMORÁNDUM N° 2915-2022-MTC/20.11, MEMORANDUM Nº 1756-2022-MTC/20.2, INFORME N° 2670-2022-MTC/20.4, CUADRO COMPARATIVO DE COTIZACIONES - SERVICIOS N° 098-2022-MTC/20.2.1 - JMR, CERT DE CREDITO PPTAL, SEGUN LOS TERMINOS DE REFERENCIAS.
PLAZO DE EJECUCION: TREINTA (30) DÍAS CALENDARIO O HASTA COMPLETAR LA LEGALIZACION DE CONTENIDO DE SETENTA Y CUATRO (74) FORMULARIOS, TOMA BIOMETRICO DE LA TOTALIDAD DE LOS AFECTADOS DE LOS DOCUMENTOS REQUERIDOS DE PROVIAS NACIONAL, SIN SUPERAR EL MONTO TOTAL. CONTABILIZADOS  A PARTIR DEL DÍA SIGUIENTE DE LA ACEPTACION DE LA ORDEN DE SERVICIO.
UNICO INFORME: A LOS TREINTA (30) DÍAS  CALENDARIO O HASTA HABER LEGALIZADO SETENTA Y CUATRO (74) CONTRTAOS YO FORMULARIOS Y TOMAS DE BIOMETRICO DE LA TOTALIDAD DE LOS AFECTADOS.
FORMA DE PAGO: SE EFECTUARA EN UNA (01) ARMADA, DE ACUERDO A LO INDICADO EN EL NUMERAL ONCE (1) DE LOS TERMINOS DE REFERENCIA.
CERTIFICADO SIAF N°: 2660  | SECUENCIA SIAF N°:   2
EXP.N°: I-008979-2022  </t>
  </si>
  <si>
    <t>SERVICIO ESPECIALIZADO LEGAL PARA LAS GESTIONES DE LIBERACION DE INTERFERENCIAS Y ADQUISICIÓN DE PREDIOS (TRATO DIRECTO O EXPROPIACIÓN O TRANSFERENCIA INTERESTATAL) PARA LA EJECUCIÓN DE LA OBRA REHABILITACIÓN Y MEJORAMIENTO DE LA CARRETERA CHONGOYAPE - COCHABAMBA - CAJAMARCA, TRAMO: CHOTA - BAMBAMARCA - HUALGAYOCA   MEMORANDUM Nº 04082-2022-MTC/20.11, CUADRO COMPARATIVO DE COTIZACIONES -SERVICIOS N° 072-2022-MTC/20.2.1 - MGM, MEMORANDUM Nº 2299-2022-MTC/20.2, INFORME N° 3390-2022-MTC/20.4, CERT DE CREDITO PPTAL, SEGUN LOS TERMINOS DE REFERENCIAS.  PLAZO DE EJECUCION: NOVENTA (90) DÍAS CALENDARIOS COMO MÁXIMO, CONTADOS A PARTIR DEL DÍA SIGUIENTE DE CONFIRMADA LA RECEPCIÓN DE LA ORDEN DE SERVICIO HASTA LA CONFORMIDAD DE LA ÚLTIMA PRESTACIÓN Y PAGO.  ENTREGABLES: DE ACUERDO CON EL NUMERAL NUEVE (09) DEL TERMINO DE REFERENCIA.  FORMA DE PAGO: DE ACUERDO CON EL NUMERAL DOCE (12) DEL TERMINO DE REFERENCIA.   CERTIFICADO SIAF N°: 3075  SECUENCIA SIAF N° : 02  EXP.N°: I-020580 -2022/SEDCEN</t>
  </si>
  <si>
    <t>SERVICIO ESPECIALIZADO EN MATERIA LEGAL PARA LAS GESTIONES DE ADQUISICIÓN (TRATO DIRECTO O EXPROPIACIÓN O TRANSFERENCIA INTERESTATAL) DE LAS ÁREAS CORRESPONDIENTES A LA OBRA: MEJORAMIENTO DE LA CARRETERA HUÁNUCO - CONOCOCHA, SECTOR HUÁNUCO - LA UNIÓN - HUALLANCA, RUTA PE-3N, REGIÓN HUÁNUCO, TRAMO II, EN EL MARCO DE LO ESTABLECIDO EN EL TUO DEL DECRETO LEGISLATIVO 1192, MEMORANDUM Nº 4785-2022-MTC/20.11, MEMORANDUM Nº 2740-2022-MTC/20.2, INFORME N° 3924-2022-MTC/20.4, CUADRO COMPARATIVO DE COTIZACIONES - SERVICIOS N° 084-2022-MTC/20.2.1 - MGM, CERT DE CREDITO PPTAL, SEGUN LOS TERMINOS DE REFERENCIAS.  PLAZO DE EJECUCION: NOVENTA (90) DÍAS CALENDARIOS COMO MÁXIMO, CONTABILIZADOS A PARTIR DEL DÍA SIGUIENTE DE ACEPTADA LA ORDEN DE SERVICIO.  PRIMER ENTREGABLE: A LOS 30 DÍAS DE INICIADO EL SERVICIO COMO MÁXIMO.  SEGUNDO ENTREGABLE: A LOS 60 DÍAS DE INICIADO EL SERVICIO COMO MÁXIMO.  TERCER ENTREGABLE: A LOS 90 DÍAS DE INICIADO EL SERVICIO COMO MÁXIMO.  FORMA DE PAGO: SE EFECTUARA EN TRES (03) ARMADAS, DE ACUERDO A LO INDICADO EN EL NUMERAL DIEZ (10) DE LOS TERMINOS DE REFERENCIA.  CERTIFICADO SIAF N°: 3342  SECUENCIA SIAF N°: 2  EXP.N°: I-025112-2022</t>
  </si>
  <si>
    <t>10430354120 HUAMAN COLLAS CARLOS OLIVIER</t>
  </si>
  <si>
    <t>SERVICIO DE ANALISIS TECNICO, GESTION Y SEGUIMIENTO DE INFORMACION A CARGO DE LA SUBDIRECCION DE CONSERVACIÓN, MEMO N° 9072-2021-MTC/20.13.1, MEMO N° 2900-2021-MTC/20.5, CUADRO COMPARATIVO DE COTIZACIONES SERVICIOS N° 002-2022-MTC/20.2.1.MAGV, MEMORANDUM Nº 136-2022-MTC/20.2, INFORME N° 152 - 2022-MTC/20.4, CERT DE CREDITO PPTAL, SEGUN LOS TERMINOS DE REFERENCIA.   PLAZO DE EJECUCION: OCHENTA (80) DÍAS CALENDARIO COMO MÁXIMO, CONTADOS A PARTIR DEL DÍA SIGUIENTE DE CONFIRMADA LA RECEPCIÓN DE LA ORDEN DE SERVICIO.  FORMA DE PAGO: SE EFECTUARA EN TRES (03) ARMADAS DE ACUERDO A LO INDICADO EN EL NUMERAL ONCE (11) DE LOS TERMINOS DE REFERENCIA.   CERTIFICADO SIAF N°: 146  SECUENCIA SIAF N° : 2  EXP.N° : I-055199-2021/SEDCEN</t>
  </si>
  <si>
    <t>10447435409 MIRAMIRA QUISPE DIEGO RICARDO</t>
  </si>
  <si>
    <t>CONTRATACIÓN DEL SERVICIO DE ASISTENCIA TÉCNICA EN ADMINISTRACIÓN DE CONTRATOS DE LAS OBRAS, SALDO DE LA OBRA: MEJORAMIENTO, REHABILITACIÓN, CONSERVACIÓN POR NIVELES DE SERVICIO Y OPERACIÓN DEL CORREDOR VIAL: LIMA - CANTA - HUAYLLAY -DV. COCHAMARCA - EMP.PE 3N Y MEJORAMIENTO, CONSERVACIÓN POR NIVELES DE SERVICIO Y OPERACIÓN DEL CORREDOR VIAL: HUÁNUCO - LA UNIÓN - HUALLANCA- DV. ANTAMINA/EMP.PE-3N (TINGO CHICO) - NUEVAS FLORES - LLATAANTAMINA, TRAMO III DEL KM. 102+819 AL KM. 150+421.", MEMORÁNDUM Nº 09 -2022-MTC/20.9, MEMORÁNDUM Nº 022-2022-MTC/20.5, MEMORANDUM Nº 377-2022-MTC/20.2, INFORME N° 649 - 2022-MTC/20.4, CUADRO COMPARATIVO DE COTIZACIONES - SERVICIOS N° 0022-2022-MTC/20.2.1 WMG, CERT DE CREDITO PPTAL, SEGUN LOS TERMINOS DE REFERENCIAS.  PLAZO DE EJECUCIÓN: SERÁ DE CIENTO OCHENTA (180) DÍAS CALENDARIOS COMO MÁXIMO, CONTABILIZADOS A PARTIR DEL DÍA SIGUIENTE DE CONFIRMADA LA RECEPCIÓN DE LA ORDEN DEL SERVICIO.  PRIMER ENTREGABLE: COMO MÁXIMO A LOS TREINTA (30) DÍAS CALENDARIO DE INICIADO EL SERVICIO  SEGUNDO ENTREGABLE: COMO MÁXIMO A LOS SESENTA (60) DÍAS CALENDARIO DE INICIADO EL SERVICIO  TERCER ENTREGABLE: COMO MÁXIMO A LOS NOVENTA (90) DÍAS CALENDARIO DE INICIADO EL SERVICIO  CUARTO ENTREGABLE: COMO MÁXIMO A LOS CIENTO VEINTE (120) DÍAS CALENDARIO DE INICIADO EL SERVICIO  QUINTO ENTREGABLE: COMO MÁXIMO A LOS CIENTO CINCUENTA (150) DÍAS CALENDARIO DE INICIADO EL SERVICIO.  SEXTO ENTREGABLE: COMO MÁXIMO A LOS CIENTO OCHENTA (180) DÍAS CALENDARIO DE INICIADO EL SERVICIO.  FORMA DE PAGO: EL PAGO SE EFECTUARA EN SEIS (06) ARMADAS DE ACUERDO AL NUMERAL ONCE (11) DE LOS TÉRMINOS DE REFERENCIA.  CERTIFICADO SIAF N°: 0736  SECUENCIA SIAF N° : 02  EXP.N°: I-000041-2022/SEDCEN</t>
  </si>
  <si>
    <t>"SERVICIO DE ASISTENCIA TÉCNICA EN ADMINISTRACIÓN DE CONTRATOS DE LAS OBRAS, CONSTRUCCIÓN DE LA CARRETERA CALEMAR - ABRA EL NARANJILLO Y VIA EVITAMIENTO ABANCAY."   - PLAZO DE EJECUCION DEL SERVICIO: CIENTO OCHENTA (180) DIAS CALENDARIO COMO MAXIMO, CONTABILIZADOS A PARTIR DEL DIA SIGUIENTE DE CONFIRMADA LA RECEPCION DE LA ORDEN DE SERVICIO.  - FORMA DE PAGO: SE EFECTUARÁ EN SEIS (06) ARMADAS, DE ACUERDO A LO INDICADO EN EL NUMERAL ONCE (11) DE LOS TERMINOS DE REFERENCIA.   - MEMORANDUM N° 444-2022-MTC/20.11  - AREA USUARIA: DIRECCION DE OBRAS  - CUADRO COMPARATIVO DE COTIZACIONES - SERVICIOS N° 026-2022-MTC/20.2.1.OACA  - CERTIFICACION DE CREDITO PRESUPUESTARIO N° 1640-2022  - SECUENCIA SIAF N° 02  - EXPEDIENTE I-000040-2022/SEDCEN</t>
  </si>
  <si>
    <t>SERVICIO DE ASISTENCIA TÉCNICA EN ADMINISTRACIÓN DE CONTRATOS DEL TRAMO TAUCA - PALLASCA DE LA OBRA: MEJORAMIENTO DE LA CARRETERA CHUQUICARA - PUENTE QUIROZ - TAUCA - CABANA - HUANDOVAL - PALLASCA Y TRAMO II: DESVIÓ CERRO DE PASCO (KM. 181+000) - DV. CHACAYAN (KM. 230+000) DE LA OBRA: REHABILITACIÓN Y MEJORAMIENTO DE LA CARRETERA OYON-AMBO, MEMORANDUM N° 3100 - 2022-MTC/20.9, MEMORANDUM Nº 2617-2022-MTC/20.2, INFORME N° 3689-2022-MTC/20.4, CUADRO COMPARATIVO DE COTIZACIONES - SERVICIOS N° 163-2022-MTC/20.2.1 - JMR, CERT DE CREDITO PPTAL, SEGUN LOS TERMINOS DE REFERENCIAS.  PLAZO DE EJECUCION: SERÁ DE CIENTO OCHENTA (180) DÍAS CALENDARIOS COMO MÁXIMO, CONTABILIZADOS A PARTIR DEL DÍA SIGUIENTE DE LA RECEPCIÓN DEL SCTR POR PARTE DEL ÁREA USUARIA.  PRIMER ENTREGABLE: COMO MÁXIMO A LOS TREINTA (30) DÍAS CALENDARIO DE INICIADO EL SERVICIO.  SEGUNDO ENTREGABLE: COMO MÁXIMO A LOS SESENTA (60) DÍAS CALENDARIO DE INICIADO EL SERVICIO.  TERCER ENTREGABLE: COMO MÁXIMO A LOS NOVENTA (90) DÍAS CALENDARIO DE INICIADO EL SERVICIO.  CUARTO ENTREGABLE: COMO MÁXIMO A LOS CIENTO VEINTE (120) DÍAS CALENDARIO DE INICIADO EL SERVICIO.  QUINTO ENTREGABLE: COMO MÁXIMO A LOS CIENTO CINCUENTA (150) DÍAS CALENDARIO DE INICIADO EL SERVICIO.  SEXTO ENTREGABLE: COMO MÁXIMO A LOS CIENTO OCHENTA (180) DÍAS CALENDARIO DE INICIADO EL SERVICIO.  FORMA DE PAGO: SE EFECTUARA EN SEIS (06) PAGOS, DE ACUERDO A LO INDICADO EN EL NUMERAL ONCE (11) DE LOS TERMINOS DE REFERENCIA.  CERTIFICADO SIAF N°: 3248  SECUENCIA SIAF N°: 2  EXP.N°: I-026216-2022</t>
  </si>
  <si>
    <t>SERVICIO DE ASISTENCIA TÉCNICA EN ADMINISTRACIÓN DE CONTRATOS DEL TRAMO KM. 19+700 AL 33+500, INCLUIDO PUENTE LA ACHIRANA Y ACCESOS DE LA OBRA: REHABILITACION Y MEJORAMIENTO DE LA CARRETERA ICA - LOS MOLINOS - TAMBILLOS Y TRAMO I DE LA OBRA: MEJORAMIENTO DE CONSERVACIÓN POR NIVELES DE SERVICIO, OPERACIÓN DEL CORREDOR VIAL HUÁNUCO - LA UNIÓN - HUALLANCA DV. ANTAMINA/ EMP. PE-3N (TINGO CHICO) - NUEVAS FLORES - LLATA - ANTAMINA   MEMORANDUM N° 3208-2022-MTC/20.9, CUADRO COMPARATIVO DE COTIZACIONES - SERVICIOS N° 098-2022-MTC/20.2.1 - KGSSM, MEMORANDUM Nº 2711-2022-MTC/20.2, INFORME N° 3901-MTC/20.4, CERT DE CREDITO PPTAL, SEGUN LOS TERMINOS DE REFERENCIAS.   PLAZO DE EJECUCION: CIENTO OCHENTA (180) DÍAS CALENDARIO COMO MÁXIMO, CONTABILIZADOS A PARTIR DEL DÍA SIGUIENTE DE LA RECEPCIÓN DEL SCTR POR PARTE DEL ÁREA USUARIA.  ENTREGABLES: DE ACUERDO CON EL NUMERAL SEIS (06) DEL TÉRMINO DE REFERENCIA.  FORMA DE PAGO: DE ACUERDO CON EL NUMERAL ONCE (11) DEL TÉRMINO DE REFERENCIA.  CERTIFICADO SIAF N°: 3332  SECUENCIA SIAF N° : 02  EXP.N°: I-026996-2022/SEDCEN</t>
  </si>
  <si>
    <t>SERVICIO ESPECIALIZADO PARA LA ELABORACIÓN DE REPORTES DE LA EJECUCIÓN DE LOS CONTRATOS Y REPORTES DE LOS PROCESOS DE CONTRATACIÓN, COMO PARTE DEL SEGUIMIENTO Y MONITOREO DE LOS SERVICIOS A CARGO DE LA SUBDIRECCIÓN DE CONSERVACIÓN, MEMORANDUM N° 3179 - 2022-MTC/20.13.1, MEMORANDUM Nº 2574-2022-MTC/20.2, INFORME N° 3714-2022-MTC/20.4, CUADRO COMPARATIVO DE COTIZACIONES - SERVICIOS N° 156-2022-MTC/20.2.1 - JMR, CERT DE CREDITO PPTAL, SEGUN LOS TERMINOS DE REFERENCIAS.  PLAZO DE EJECUCION: SERÁ DE NOVENTA (90) DÍAS CALENDARIOS, EL CUAL INICIARÁ AL DÍA SIGUIENTE DE LA CONFIRMACIÓN DE LA RECEPCIÓN DE LA ORDEN DE SERVICIO.  PRIMER ENTREGABLE: A LOS 30 DÍAS COMO MÁXIMO DE INICIADO EL SERVICIO.  SEGUNDO ENTREGABLE: A LOS 60 DÍAS COMO MÁXIMO DE INICIADO EL SERVICIO.  TERCER ENTREGABLE: A LOS 90 DÍAS COMO MÁXIMO DE INICIADO EL SERVICIO.  FORMA DE PAGO: SE EFECTUARA EN TRES (03) ARMADAS, DE ACUERDO A LO INDICADO EN EL NUMERAL ONCE (11) DE LOS TERMINOS DE REFERENCIA.  CERTIFICADO SIAF N°: 3263  SECUENCIA SIAF N°: 2  EXP.N°: I-025039-2022</t>
  </si>
  <si>
    <t>"SERVICIO ESPECIALIZADO PARA MONITOREAR EL DESARROLLO DEL SISTEMA ELECTRICO Y/O ELECTROMECÁNICO INSTALADOS EN EL TÚNEL GAMBETTA; Y RECOPILACIÓN DE INFORMACION DEL SISTEMA ELECTRICO DE DOS UNIDADES DE PEAJE'', MEMORAMDUM Nº 1276- 2022-MTC/20.13.2, MEMORANDUM Nº 1832-2022-MTC/20.2, INFORME N° 2798-2022-MTC/20.4, CUADRO COMPARATIVO DE COTIZACIONES - SERVICIOS N° 0104-2022-MTC/20.2.1 - JMR, CERT DE CREDITO PPTAL, SEGUN LOS TERMINOS DE REFERENCIAS.  PLAZO DE EJECUCION: SERÁ DE NOVENTA (90) DÍAS CALENDARIO, EL MISMO QUE COMENZARÁ A REGIR AL DÍA SIGUIENTE DE LA CONFIRMACIÓN DE LA RECEPCIÓN DE LA ORDEN DE SERVICIO.  PRIMER ENTREGABLE: A LOS 30 DÍAS COMO MÁXIMO DE INICIADO EL SERVICIO.  SEGUNDO ENTREGABLE: A LOS 60 DÍAS COMO MÁXIMO DE INICIADO EL SERVICIO.  TERCER ENTREGABLE: A LOS 90 DÍAS COMO MÁXIMO DE INICIADO EL SERVICIO.  FORMA DE PAGO: SE EFECTUARA EN TRES (03) ARMADAS, DE ACUERDO A LO INDICADO EN EL NUMERAL ONCE (11) DE LOS TERMINOS DE REFERENCIA.  CERTIFICADO SIAF N°: 2739  SECUENCIA SIAF N°: 2  EXP.N°: I-017687-2022</t>
  </si>
  <si>
    <t>SERVICIO DE MONITOREO Y SUPERVISION EN CAMPO PARA LA LIBERACION, ADQUISICION Y/O EXPROPIACION DE PREDIOS AFECTADOS POR EL DERECHO DE VIA DE LA OBRA: TRAMO 4 DEL PROYECTO CORREDOR VIAL INTEROCEANICO SUR PERU-BRASIL (SECTOR CRITICO COMPRENDIDO ENTRE EL KM. 240+380 AL KM. 240+550 Y KM. 241+500 AL KM. 241+800, Y EVITAMIENTO OLLACHEA).   MEMORANDUM N° 652 -2022-MTC/20.13.2, CUADRO COMPARATIVO DE COTIZACIONES - LOCACION DE SERVICIOS N° 053-2022-MTC/20.2.1 - OACA, MEMORANDUM Nº 1396-2022-MTC/20.2, INFORME N° 2430-MTC/20.4, CERT DE CREDITO PPTAL, SEGUN LOS TERMINOS DE REFERENCIAS.  PLAZO DE EJECUCION: SESENTA (60) DÍAS CALENDARIO COMO MÁXIMO, QUE SE COMPUTARAN A PARTIR DEL DÍA SIGUIENTE DE ACEPTADA LA ORDEN DE SERVICIO HASTA LA CONFORMIDAD DE LA ÚLTIMA PRESTACIÓN Y PAGO.  ENTREGABLES: DE ACUERDO CON EL NUMERAL 9 DEL TÉRMINO DE REFERENCIA.  FORMA DE PAGO: DE ACUERDO CON EL NUMERAL 11 DEL TÉRMINO DE REFERENCIA   CERTIFICADO SIAF N°: 2475  SECUENCIA SIAF N° : 03  EXP.N°: I-002383-2022/SEDCEN</t>
  </si>
  <si>
    <t>10416958217 CHURATA NEIRA VLADIMIR</t>
  </si>
  <si>
    <t>"SERVICIO DE ELABORACION DE EXPEDIENTE TECNICO PARA LA REPOSICION DE REDES DE AGUA Y ALCANTARILLADO UBICADO ENTRE LOS KILOMETROS 90+000 AL 90+400 PARA LA EJECUCION DE LA OBRA INTERCAMBIO VIAL BUJAMA DEL PACRI RED VIAL N° 06: TRAMO PUENTE PUCUSANA - CERRO AZUL - ICA, DE LA CARRETERA PANAMERICANA SUR."   - PLAZO DE EJECUCION DEL SERVICIO: CUARENTA Y CINCO (45) DIAS CALENDARIO COMO MAXIMO, CONTABILIZADOS A PARTIR DEL DIA SIGUIENTE DE ACEPTADA LA ORDEN DE SERVICIO.  - FORMA DE PAGO: SE EFECTUARÁ EN DOS (02) ARMADAS, DE ACUERDO A LO INDICADO EN EL NUMERAL ONCE (11) DE LOS TERMINOS DE REFERENCIA.   - MEMORANDUM N° 874-2022-MTC/20.11  - AREA USUARIA: DIRECCION DE DERECHO DE VIA  - CUADRO COMPARATIVO DE COTIZACIONES - SERVICIOS N° 041-2022-MTC/20.2.1.OACA  - CERTIFICACION DE CREDITO PRESUPUESTARIO N° 2006-2022  - SECUENCIA SIAF N° 02  - EXPEDIENTE I-003596-2022/SEDCEN</t>
  </si>
  <si>
    <t>10455416103 VERGARAY HUAMAN DOUGLAS ALFONSO</t>
  </si>
  <si>
    <t>ARBITRAJE INICIADO POR OBRAINSA CONTRA.PROVIAS NACIONAL SOBRE LAS CONTROVERSIAS DERIVADAS DEL</t>
  </si>
  <si>
    <t>10096721060 RUBIO GUERRERO ROGER MARTIN</t>
  </si>
  <si>
    <t>ARBITRAJE INICIADO POR OBRAINSA CONTRA PROVIAS NACIONAL SOBRE LAS CONTROVERSIAS DERIVADAS DEL CONTRATO DE EJECUCIÓN DE OBRA N° 072-2017- MTC/20 "SALDO DE OBRA: MEJORAMIENTO DE LA CARRETERA RODRÍGUEZ DE MENDOZA - EMPALME RUTA N° PE - 5N (LA CALZADA), TRAMO: SELVA ALEGRE - EMPALME RUTA N. PE - 5N. (DEFICIENCIAS EN EL EXPEDIENTE TÉCNICO DE LA OBRA E INDEMNIZACIÓN).   PEDIDO DE SERVICIO: 899  CERTIFICADO SIAF N°: 1954  SECUENCIA SIAF N° : 2  EXP. N°: I-009644-2022/SEDCEN</t>
  </si>
  <si>
    <t>SERVICIO DE PUBLICACION DE RESOLUCIONES MINISTERIALES DE PREDIOS RELACIONADOS AL PACRI DE LA OBRA: "AUTOPISTA DEL SOL (TRUJILLO - CHICLAYO - PIURA - SULLANA)"  - PLAZO DE EJECUCION DEL SERVICIO: HASTA EL 31 DE DICIEMBRE O HASTA AGOTAR EL PRESUPUESTO ASIGNADO, EL CUAL INICIA AL DIA SIGUIENTE DE LA COMUNICACIÓN DEL AREA LOGISTICA DE PROVIAS NACIONAL.  - FORMA DE PAGO: SE EFECTUARÁ DE ACUERDO AL ENVIO POR PARTE DEL PROVEEDOR SEGÚN PUBLICACIONES REALIZADAS, DE ACUERDO A LO INDICADO EN EL NUMERAL ONCE (11) DE LOS TERMINOS DE REFERENCIA.   - MEMORANDUM N° 889-2022-MTC/20.11  - MEMORANDUM N° 250-2022-MTC/20.4  - AREA USUARIA: DIRECCION DE DERECHO DE VIA  - CERTIFICACION DE CREDITO PRESUPUESTARIO N° 222-2022  - SECUENCIA SIAF N° 06  - EXPEDIENTE I-05834-2022/SEDCENI</t>
  </si>
  <si>
    <t>"REQUERIMIENTO DE CONTRATACION DEL SERVICIO DE FOLIACION, ORDENAMIENTO, CLASIFICACION DE DOCUMENTOS ADMINISTRATIVOS Y TECNICOS PARA TRANSFERIR AL ARCHIVO CENTRAL Y LAS AREAS RELACIONADAS CON LA DIRECCION DE ESTUDIOS"; MEMORÁNDUM 000306-2022-MTC/20.8; CUADRO COMPARATIVO DE COTIZACIONES - LOCACION DE SERVICIO N° 0041-2022-MTC/20.2.1.DLOH, MEMORÁNDUM 00759-2022-MTC/20.2, INFORME N° 1199-2022-MTC/20.4, CERTIFICADO DE CRÉDITO PRESUPUESTARIO, SEGÚN LOS TÉRMINOS DE REFERENCIAS.  RESOLUCIÓN DIRECTORAL N° 0040-2022-MTC/20 "LINEAMIENTOS PARA EL PROCEDIMIENTO EXCEPCIONAL DE CONTRATACIÓN DE BIENES Y SERVICIOS POR MONTOS IGUALES O MENORES A 8 UIT EN PROVIAS NACIONAL".  PLAZO DE EJECUCIÓN: TRESCIENTOS (300) DÍAS CALENDARIO, CONTABILIZADOS A PARTIR DEL DÍA SIGUIENTE DE CONFIRMADA LA RECEPCIÓN DE LA ORDEN DE SERVICIO.  ENTREGABLES: SE PRESENTARAN DIEZ (10) ENTREGABLES DE ACUERDO A LO INDICADO EN EL NUMERAL SEIS (06) DE LOS TERMINOS DE REFERENCIA.  FORMA DE PAGO: SE EFECTUARA EN DIEZ (10) ARMADAS DE ACUERDO A LO INDICADO EN EL NUMERAL ONCE (11) DE LOS TÉRMINOS DE REFERENCIA.  CERTIFICADO SIAF N°: 01698 SECUENCIA SIAF N°: 2  EXP.N°: I-006045-2022/SEDCEN</t>
  </si>
  <si>
    <t>10469066709 ARCE ROMERO ROCIO</t>
  </si>
  <si>
    <t>SERVICIO DE GESTION ADMINISTRATIVA Y DOCUMENTARIA PARA EL AREA DE GESTIÓN DE ESTUDIOS DE LA SUBDIRECCIÓN DE CONSERVACIÓN, MEMORANDUM NO.3960-2022-MTC/20.13.1, MEMORANDUM Nº 2961-2022-MTC/20.2, INFORME N° 4113-2022-MTC/20.4, CUADRO COMPARATIVO DE COTIZACIONES - SERVICIOS N° 194-2022-MTC/20.2.1 - JMR, CERT DE CREDITO PPTAL, SEGUN LOS TERMINOS DE REFERENCIAS.  PLAZO DE EJECUCION: SERÁ DE CIENTO CINCUENTA (150) DÍAS CALENDARIOS, EL CUAL INICIARÁ AL DÍA SIGUIENTE DE LA CONFIRMACIÓN DE LA RECEPCIÓN DE LA ORDEN DE SERVICIO HASTA LA CONFORMIDAD DE LA ÚLTIMA PRESTACIÓN Y PAGO.  PRIMER ENTREGABLE: A LOS 30 DÍAS COMO MÁXIMO DE INICIADO EL SERVICIO.  SEGUNDO ENTREGABLE: A LOS 60 DÍAS COMO MÁXIMO DE INICIADO EL SERVICIO.  TERCER ENTREGABLE: A LOS 90 DÍAS COMO MÁXIMO DE INICIADO EL SERVICIO.  CUARTO ENTREGABLE: A LOS 120 DÍAS COMO MÁXIMO DE INICIADO EL SERVICIO.  QUINTO ENTREGABLE: A LOS 150 DÍAS COMO MÁXIMO DE INICIADO EL SERVICIO.  FORMA DE PAGO: SE EFECTUARA EN CINCO (05) ARMADAS, DE ACUERDO A LO INDICADO EN EL NUMERAL ONCE (11) DE LOS TERMINOS DE REFERENCIA.  CERTIFICADO SIAF N°: 3455  SECUENCIA SIAF N°: 2  EXP.N°: I-030072-2022</t>
  </si>
  <si>
    <t>10406416661 SANCHEZ MANZANARES JUAN MANUEL</t>
  </si>
  <si>
    <t>ARBITRAJE SEGUIDO POR EL CONSORCIO PUENTES DEL NORTE CONTRA PROVÍAS NACIONAL (EXPEDIENTE N° 233</t>
  </si>
  <si>
    <t>10078844332 MONTOYA SOTO WILLIAM FRED</t>
  </si>
  <si>
    <t>10093434426 SANTA CRUZ VITAL MIGUEL ANGEL</t>
  </si>
  <si>
    <t>SERVICIO ESPECIALIZADO EN SEGUIMIENTO Y MONITOREO DE LA EJECUCIÓN DE LA OBRA: MEJORAMIENTO DE LA CARRETERA CHUQUICARA - PUENTE QUIROZ - TAUCA - CABANA - HUANDOVAL - PALLASCA, TRAMO: TAUCA - PALLASCA, SEGUN LOS TERMINOS DE REFERENCIA Y OFERTA DEL PROVEEDOR.   - PLAZO DE EJECUCION DEL SERVICIO: NOVENTA (90) DIAS CALENDARIO COMO MAXIMO, CONTADOS A PARTIR DEL DIA SIGUIENTE DE LA CONFIRMACION DE LA RECEPCION DE LA ORDEN DE SERVICIO.  - FORMA DE PAGO: SE EFECTUARÁ EN TRES (03) ARMADAS, DE ACUERDO A LO INDICADO EN EL NUMERAL ONCE (11) DE LOS TERMINOS DE REFERENCIA.   - MEMORANDUM N° 522-2022-MTC/20.9  - MEMORANDUM N° 1016-2022-MTC/20.4  - AREA USUARIA: DIRECCION DE OBRAS  - CUADRO COMPARATIVO DE COTIZACIONES - SERVICIOS N° 024-2022-MTC/20.2.1.AUC  - CERTIFICACION DE CREDITO PRESUPUESTARIO N° 1466-2022  - SECUENCIA SIAF N° 02  - EXPEDIENTE I-003028-2022/SEDCEN</t>
  </si>
  <si>
    <t>10445993226 CABALLON PAUCAR NATALY SUSI</t>
  </si>
  <si>
    <t>"SERVICIO ESPECIALIZADO EN COORDINACIÓN Y GESTIÓN DE CONTRATOS DE SERVICIOS DE MANTENIMIENTO PERIÓDICO QUE EJECUTAN LAS UNIDADES ZONALES EN EL MARCO DEL DECRETO DE URGENCIA 070-2020'', MEMORANDUM N° 2996 - 2022-MTC/20.13.1, MEMORANDUM Nº 2377-2022-MTC/20.2, INFORME N° 3371-2022-MTC/20.4, CUADRO COMPARATIVO DE COTIZACIONES - SERVICIOS N°144-2022-MTC/20.2.1 - JMR, CERT DE CREDITO PPTAL, SEGUN LOS TERMINOS DE REFERENCIAS.  PLAZO DE EJECUCION: SERÁ DE NOVENTA (90) DÍAS CALENDARIOS COMO MÁXIMO, CONTADOS A PARTIR DEL DÍA SIGUIENTE DE RECEPCIONADA LA ORDEN DE SERVICIO.  PRIMER ENTREGABLE: A LOS 30 DÍAS COMO MÁXIMO DE INICIADO EL SERVICIO, EN RELACIÓN AL PRODUCTO 01.  SEGUNDO ENTREGABLE: A LOS 60 DÍAS COMO MÁXIMO DE INICIADO EL SERVICIO, EN RELACIÓN AL PRODUCTO 02.  TERCER ENTREGABLE: A LOS 90 DÍAS COMO MÁXIMO DE INICIADO EL SERVICIO, EN RELACIÓN AL PRODUCTO 03.  FORMA DE PAGO: SE EFECTUARA EN TRES (03) ARMADAS, DE ACUERDO A LO INDICADO EN EL NUMERAL ONCE (11) DE LOS TERMINOS DE REFERENCIA.  CERTIFICADO SIAF N°: 3066  SECUENCIA SIAF N°: 2  EXP.N°: I-022610-2022</t>
  </si>
  <si>
    <t>SERVICIO DE ANÁLISIS TÉCNICO - LEGAL PARA LA SUBDIRECCION DE CONSERVACION; MEMORANDUM N° 4171-2022-MTC/20.13.1; CUADRO COMPARATIVO DE COTIZACIONES - LOCACION DE SERVICIOS N° 0136-2022-MTC/20.2.1.DLOH, MEMORANDUM N° 3146-2022-MTC/20.2; INFORME N° 4422-2022-MTC/20.4; CERTIFICADO DE CRÉDITO PRESUPUESTARIO, SEGÚN LOS TÉRMINOS DE REFERENCIAS.   RESOLUCIÓN DIRECTORAL N° 0040-2022-MTC/20 "LINEAMIENTOS PARA EL PROCEDIMIENTO EXCEPCIONAL DE CONTRATACIÓN DE BIENES Y SERVICIOS POR MONTOS IGUALES O MENORES A 8 UIT EN PROVIAS NACIONAL".  PLAZO DE EJECUCIÓN: CIENTO CUARENTA (140) DÍAS CALENDARIOS; SEGÚN LO INDICADO EN EL NUMERAL SIETE (07) DE LOS TERMINOS DE REFERENCIA.  ENTREGABLES: SE PRESENTARÁN CINCO (05) ENTREGABLES DE ACUERDO A LO INDICADO EN EL NUMERAL SEIS (06) DE LOS TERMINOS DE REFERENCIA.  FORMA DE PAGO: SE EFECTUARA EN CINCO (05) ARMADAS DE ACUERDO A LO INDICADO EN EL NUMERAL ONCE (11) DE LOS TÉRMINOS DE REFERENCIA.  CERTIFICADO SIAF N°: 3575 SECUENCIA SIAF N°: 2  EXP.N°: I-031599-2022/SEDCEN</t>
  </si>
  <si>
    <t>SERVICIO PARA LA FORMALIZACIÓN DE LOS EXPEDIENTES DE CONTRATACIÓN DE SERVICIOS Y PAGOS GESTIONADOS EN EL PERIODO 2020 - 2021 POR LA SUBDIRECCIÓN DE CONSERVACIÓN", MEMORÁNDUM 00011-2022-MTC/20.13.1, MEMORÁNDUM 00041-2022-MTC/20.5; CUADRO COMPARATIVO DE COTIZACIONES - LOCACION DE SERVICIO N° 0080-2021-MTC/20.2.1.DLOH, MEMORÁNDUM 00350-2022-MTC/20.2, INFORME N°0516-2022-MTC/20.4, CERTIFICADO DE CRÉDITO PRESUPUESTARIO, SEGÚN LOS TÉRMINOS DE REFERENCIAS.  PLAZO DE EJECUCIÓN: CIENTO DIEZ (110) DÍAS CALENDARIO, CONTABILIZADOS A PARTIR DEL DÍA SIGUIENTE DE CONFIRMADA LA RECEPCIÓN DE LA ORDEN DE SERVICIO.  1ER ENTREGABLE: COMO MÁXIMO A LOS VEINTE (20) DÍAS CALENDARIO DE INICIADO EL SERVICIO.  2DO ENTREGABLE: COMO MÁXIMO A LOS CINCUENTA (50) DÍAS CALENDARIO DE INICIADO EL SERVICIO.  3ER ENTREGABLE: COMO MÁXIMO A LOS OCHENTA (80) DÍAS CALENDARIO DE INICIADO EL SERVICIO.  4TO ENTREGABLE: COMO MÁXIMO A LOS CIENTO DIEZ (110) DÍAS CALENDARIO DE INICIADO EL SERVICIO.  FORMA DE PAGO: SE EFECTUARA EN CUATRO (04) ARMADAS DE ACUERDO A LO INDICADO EN EL NUMERAL ONCE (11) DE LOS TÉRMINOS DE REFERENCIA.  CERTIFICADO SIAF N°: 00676 SEC SIAF N°: 2 EXP.N°: I-000107-2022/SEDCEN</t>
  </si>
  <si>
    <t>SERVICIO DE INGENIERÍA ESPECIALIZADA PARA LA VERIFICACIÓN DE LA OPERATIVIDAD DE LOS EQUIPOS ELÉCTRICOS Y/O ELECTROMECÁNICOS INSTALADOS EN EL TÚNEL GAMBETA, Y RECOPILACIÓN DE INFORMACIÓN DEL SISTEMA ELÉCTRICO DE UNIDADES DE PEAJE   PLAZO DE EJECUCION: 90 DÍAS CALENDARIOS, CONTADOS A PARTIR DEL DÍA SIGUIENTE DE CONFIRMADA LA RECEPCIÓN DE LA ORDEN DE SERVICIO.   1ER INF. A LOS 30 DIAS COMO MAXIMO DE INICIADO EL SERVICIO  2DO INF. A LOS 60 DIAS COMO MAXIMO DE INICIADO EL SERVICIO  3ER INF. A LOS 90 DIAS COMO MAXIMO DE INICIADO EL SERVICIO   FORMA DE PAGO: EL PAGO SE EFECTUARÁ EN TRES (03) ARMADAS DE ACUERDO AL MONTO DE LA PROPUESTA ECONÓMICA DEL POSTOR ADJUDICADO, SEGUN LO INDICADO EN EL NUMERAL ONCE (11) DE LOS TERMINOS DE REFERENCIA.   CERTIFICADO SIAF N°: 334  SECUENCIA SIAF N° : 02  EXP.N°: I-54209-2021/SEDCEN</t>
  </si>
  <si>
    <t>SERVICIO DE INGENIERIA EN LA ESPECIALIDAD DE METRADOS, COSTOS Y PRESUPUESTOS PARA LA EVALUACION, PROPUESTA Y ACTUALIZACION DE PRESUPUESTOS DE LOS SERVICIOS DE LA SUBDIRECCIÓN DE CONSERVACIÓN   CONFORME AL MEMORANDUM N° 024-2021-MTC/20.13.1, CUADRO COMPARATIVO DE COTIZACIONES SERVICIOS N° 009-2022-MTC/20.2.1.MGM, MEMORANDUM Nº 264-2022-MTC/20.2, INFORME N° 345-2022-MTC/20.4 CERT DE CREDITO PPTAL, SEGUN LOS TERMINOS DE REFERENCIA.   PLAZO DE EJECUCION: OCHENTA (80) DÍAS CALENDARIO COMO MÁXIMO, CONTADOS A PARTIR DEL DÍA SIGUIENTE DE CONFIRMADA LA RECEPCIÓN DE LA ORDEN DE SERVICIO.   FORMA DE PAGO: SE EFECTUARA EN TRES (03) ARMADAS DE ACUERDO A LO INDICADO EN EL NUMERAL ONCE (11) DE LOS TERMINOS DE REFERENCIA.   CERTIFICADO SIAF N°: 422   SECUENCIA SIAF N° : 002   EXP.N° : I-00329-2022/SEDCEN</t>
  </si>
  <si>
    <t>CONTRATACIÓN DEL SERVICIO DE INGENIERIA EN LA ESPECIALIDAD DE METRADOS, COSTOS Y PRESUPUESTOS PARA LA ELABORACION DE PRESUPUESTOS DE LAS INTERVENCIONES A CARGO DE LA SUBDIRECCIÓN DE CONSERVACIÓN EN LOS CORREDORES VIALES:  - CUSCO - PISAC / URUBAMBA - CHINCHEROS - CACHIMAYO / HUACARPAY - OLLANTAYTAMBO - QUILLABAMBA - ECHARATE.  - DV. CERRO DE PASCO - HUANUCO - TINGO MARIA - EMP. PE-5N (PUENTE PUMAHUASI).  - BAPPO - BAYOVAR - SECHURA - CATACAOS - PIURA / EMP PE-1S - DV OLMOS (EMP PE-1NJ) / LAMBAYEQUE - OLMOS/PUENTE PRIMAVERA-AV. GUARDIA CIVIL-AV. LUIS MONTERO-AV. PROGRESO-DV. CATACAOS (EMP. PE-1N).  MEMORANDUM NO. 2081- 2022-MTC/20.13.1 / INFORME Nº 47-2022-MTC/20.13.1/SFV/ CUADRO COMPARATIVO DE COTIZACIONES N° 068-2022-MTC/20.2.1- SRQ, CERT DE CREDITO PPTAL 2642, SEGUN LOS TERMINOS DE REFERENCIAS.  PLAZO DE EJECUCION: NOVENTA (90) DÍAS CALENDARIOS EL CUAL INICIARÁ AL DÍA SIGUIENTE DE LA CONFIRMACIÓN DE LA RECEPCIÓN DE LA ORDEN DE SERVICIO.  ENTREGABLE: EL PROVEEDOR DEBERÁ PRESENTAR TRES (03) ENTREGABLES DURANTE TODO EL SERVICIO, DONDE DETALLEN LAS ACTIVIDADES REALIZADAS DE ACUERDO A LO DESCRITO EN EL NUMERAL 4.0. LOS TRABAJOS SE REALIZARÁN EN COORDINACIÓN CON EL ADMINISTRADOR DE CONTRATOS ENCARGADO Y/O EL SUBDIRECTOR DE LA SUBDIRECCIÓN DE CONSERVACIÓN, DESIGNADO POR LA ENTIDAD, PARA CUMPLIR CON LAS ACTIVIDADES Y OBJETIVOS PROPUESTOS, DEBIENDO ASIMISMO, REMITIR LOS ENTREGABLES CORRESPONDIENTES DE ACUERDO AL PLAZO SEÑALADO EN EL NUMERAL 6 DE LOS TÉRMINOS DE REFERENCIA.  FORMA DE PAGO: EL PAGO SE EFECTUARÁ EN TRES (03) ARMADAS, DENTRO DEL PLAZO DE DIEZ (10) DÍAS CALENDARIOS SIGUIENTES DE EFECTUADA LA PRESTACIÓN Y OTORGADA LA CONFORMIDAD AL INFORME CORRESPONDIENTE, SEGÚN LO SEÑALADO EN EL NUMERAL 11 DE LOS TÉRMINOS DE REFERENCIA.  CERTIFICADO SIAF N°: 2642  SECUENCIA SIAF N° : 02  EXP. N°: I-017992-2022/SEDCEN</t>
  </si>
  <si>
    <t>SERVICIO DE REVISION TECNICA DE CALIDAD E IMPLEMENTACION DE SOFTWARE DESARROLLADOS POR LA OFICINA DE TECNOLOGÍA DE LA INFORMACIÓN EN AMBIENTES DE CALIDAD   MEMORÁNDUM N° 304 -2022-MTC/20.6, CUADRO COMPARATIVO DE COTIZACIONES - SERVICIOS N° 056-2022-MTC/20.2.1 - KGSSM, MEMORANDUM Nº 2115-2022-MTC/20.2, INFORME N° 3090-2022-MTC/20.4, CERT DE CREDITO PPTAL, SEGUN LOS TERMINOS DE REFERENCIAS.  PLAZO DE EJECUCION: NOVENTA (90) DÍAS CALENDARIO A PARTIR DEL DÍA  SIGUIENTE DE CONFIRMADA LA ORDEN DE SERVICIO, HASTA LA CONFORMIDAD DE LA PRESTACIÓN Y PAGO.  ENTREGABLES: DE ACUERDO CON EL NUMERAL 6 DEL TÉRMINO DE REFERENCIA.  FORMA DE PAGO: DE ACUERDO CON EL NUMERAL 11 DEL TÉRMINO DE REFERENCIA.   CERTIFICADO SIAF N°: 2916  SECUENCIA SIAF N° : 02  EXP.N°: I-019983-2022/SEDCEN</t>
  </si>
  <si>
    <t>SERVICIO TECNICO ESPECIALIZADO PARA LA GESTION E INSPECCION DE LOS TRABAJOS DE LIBERACION DE INTERFERENCIAS DEL PROYECTO PACRI CONSTRUCCION, MEJORAMIENTO Y REHABILITACION DE LA CARRETERA CUSCO - CHINCHERO - URUBAMBA- TRAMOS I Y II   MEMORANDUM N° 3150-2022-MTC/20.11, CUADRO COMPARATIVO DE COTIZACIONES - SERVICIOS N° 044-2022-MTC/20.2.1 - KGSSM, MEMORANDUM Nº 1929-2022-MTC/20.2, INFORME N° 2958-2022-MTC/20.4, CERT DE CREDITO PPTAL, SEGUN LOS TERMINOS DE REFERENCIAS.  PLAZO DE EJECUCION: NOVENTA (90) DÍAS CALENDARIO COMO MAXIMO, QUE SE INICIARÁN A PARTIR DEL DÍA SIGUIENTE DE ACEPTADA LA ORDEN DE SERVICIO, HASTA CONFORMIDAD DE LA ÚLTIMA PRESTACIÓN Y PAGO.  ENTREGABLES: DE ACUERDO CON EL NUMERAL 9 DEL TÉRMINO DE REFERENCIA.  FORMA DE PAGO: DE ACUERDO CON EL NUMERAL 12 DEL TÉRMINO DE REFERENCIA.   CERTIFICADO SIAF N°: 2844  SECUENCIA SIAF N° : 02  EXP.N°: I-017895-2022/SEDCEN</t>
  </si>
  <si>
    <t>SERVICIO ESPECIALIZADO PARA EL CONTROL DE LA OPERATIVIDAD Y FUNCIONAMIENTO DEL EQUIPAMIENTO DE TELECOMUNICACIONES INSTALADOS EN EL TUNEL GAMBETTA Y RECOPILACION DE INFORMACION DEL SISTEMA INFORMATICO DE UNA UNIDAD DE PEAJE.   MEMO N° 2809-2021-MTC/20.5, MEMO N° 04306-2021-MTC/20.13.2, CUADRO COMPARATIVO DE COTIZACIONES SERVICIOS N° 009-2022-MTC/20.2.1.WMG, MEMORANDUM Nº 216-2022-MTC/20.2, INFORME N° 254-2022-MTC/20.4, CERT DE CREDITO PPTAL, SEGUN LOS TERMINOS DE REFERENCIA.   PLAZO DE EJECUCION: EL PLAZO DE EJECUCION DEL SERVICIO SERA DE HASTA NOVENTA (90) DÍAS CALENDARIO, EL CUAL INICIARIA AL DIA SIGUIENTE DE LA CONFIRMACIÓN DE LA RECEPCION DE LA ORDEN DE SERVICIO, HASTA LA CONFORMIDAD DE LA ULTIMA PRESTACION Y PAGO.   FORMA DE PAGO: SE EFECTUARA EN TRES (03) ARMADAS DE ACUERDO A LO INDICADO EN EL NUMERAL ONCE (11) DE LOS TERMINOS DE REFERENCIA.   CERTIFICADO SIAF N°: 332  SECUENCIA SIAF N° : 2  EXP.N° : I-054212-2021/SEDCEN</t>
  </si>
  <si>
    <t>SERVICIO ESPECIALIZADO LEGAL PARA GESTIONES EN LIBERACIÓN, ADQUISICIÓN (TRATO DIRECTO O EXPROPIACIÓN O TRANSFERENCIA INTERESTATAL) DE PREDIOS UBICADOS ENTRE LAS PROGRESIVA KM.  0+000 AL KM. 2+055, AFECTADOS POR EL DERECHO DE VÍA DE LA OBRA: CONSTRUCCIÓN DE LA VÍA DE EVITAMIENTO DE LA CIUDAD DE ABANCAY, REGIÓN APURÍMAC   MEMORANDUM N° 5275-2022-MTC/20.11, CUADRO COMPARATIVO DE COTIZACIONES - SERVICIOS N° 109-2022-MTC/20.2.1 - KGSSM, MEMORANDUM Nº 2915-2022-MTC/20.2, INFORME N° 4128-2022-MTC/20.4, CERT DE CREDITO PPTAL, SEGUN LOS TERMINOS DE REFERENCIAS.   PLAZO DE EJECUCION: NOVENTA (90) DÍAS CALENDARIO COMO MÁXIMO, QUE SE INICIARÁN A PARTIR DEL DÍA SIGUIENTE DE LA RECEPCIÓN DEL SCTR POR PARTE DEL ÁREA USUARIA, HASTA LA CONFORMIDAD DE LA ÚLTIMA PRESTACIÓN Y PAGO.  ENTREGABLES: DE ACUERDO CON EL NUMERAL SEIS (06) DEL TÉRMINO DE REFERENCIA.  FORMA DE PAGO: DE ACUERDO CON EL NUMERAL ONCE (11) DEL TÉRMINO DE REFERENCIA.   CERTIFICADO SIAF N°: 3427  SECUENCIA SIAF N° : 02  EXP.N°: I-028143-2022/SEDCEN</t>
  </si>
  <si>
    <t>10421981154 RAMOS ZAVALETA EMILIO NATHAN</t>
  </si>
  <si>
    <t>"SERVICIO LEGAL ESPECIALIZADO EN MATERIA DE CONTRATACIONES DEL ESTADO PARA LA OFICINA DE ADMINISTRACIÓN'', MEMORÁNDUM Nº 2062 -2022-MTC/20.2, MEMORANDUM Nº 2181 -2022-MTC/20.2, INFORME N° 3204-2022-MTC/20.4, CUADRO COMPARATIVO DE COTIZACIONES - SERVICIOS N°133-2022-MTC/20.2.1 - JMR, CERT DE CREDITO PPTAL, SEGUN LOS TERMINOS DE REFERENCIAS.  PLAZO DE EJECUCION: ES DE SESENTA (60) DÍAS CALENDARIOS COMO MÁXIMO, CONTADOS A PARTIR DEL DÍA SIGUIENTE DE CONFIRMADA LA RECEPCIÓN DE LA ORDEN DE SERVICIO  PRIMER ENTREGABLE: COMO MÁXIMO A LOS 30 DÍAS CALENDARIO DE INICIADO EL SERVICIO  SEGUNDO ENTREGABLE: COMO MÁXIMO A LOS 60 DÍAS CALENDARIO DE INICIADO EL SERVICIO  FORMA DE PAGO: SE EFECTUARA EL PAGO EN DOS (02) ARMADAS, DE ACUERDO A LO INDICADO EN EL NUMERAL ONCE (11) DE LOS TERMINOS DE REFERENCIA.  CERTIFICADO SIAF N°: 2979  SECUENCIA SIAF N°: 2  EXP.N°: I-022135-2022</t>
  </si>
  <si>
    <t>10401220122 URQUIAGA RAMOS CARLOS FRANK</t>
  </si>
  <si>
    <t>SERVICIO ESPECIALIZADO DE ELABORACION DE PLANOS Y METRADOS CON PROGRAMA AUTOCAD Y CIVIL 3D, PARA EL COMPONENTE DE GEOLOGIA-GEOTECNIA Y OBRAS DE ARTE, EN LA FORMULACION DE LAS PRESTACIONES ADICIONALES N°18 Y 19, CORRESPONDIENTE A LA OBRA: "MEJORAMIENTO DE LA CARRETERA MOQUEGUA - OMATE - AREQUIPA, TRAMO KM. 35+000 AL KM. 153+340"   PLAZO DE EJECUCIÓN: 150 DÍAS CALENDARIOS COMO MÁXIMO, CONTADOS A PARTIR DEL DÍA SIGUIENTE DE CONFIRMADA LA RECEPCIÓN DE LA ORDEN DE SERVICIO.   1ER INFORME: COMO MÁXIMO A LOS 30 DÍAS CALENDARIO DE INICIADO EL SERVICIO  2DO INFORME: COMO MÁXIMO A LOS 60 DÍAS CALENDARIO DE INICIADO EL SERVICIO  3ER INFORME: COMO MÁXIMO A LOS 90 DÍAS CALENDARIO DE INICIADO EL SERVICIO  4TO INFORME: COMO MÁXIMO A LOS 120 DÍAS CALENDARIO DE INICIADO EL SERVICIO  5TO INFORME: COMO MÁXIMO A LOS 150 DÍAS CALENDARIO DE INICIADO EL SERVICIO    FORMA DE PAGO: EL PAGO SE EFECTUARÁ EN CINCO (05) ARMADAS DE ACUERDO AL MONTO DE LA PROPUESTA ECONÓMICA DEL POSTOR ADJUDICADO, SEGÚN LO INDICADO EN EL NUMERAL ONCE (11) DE LOS TÉRMINOS DE REFERENCIA.   CERTIFICADO SIAF N°: 0849  SECUENCIA SIAF N° : 01  EXP.N°: I-001216-2022/SEDCEN</t>
  </si>
  <si>
    <t>SERVICIO DE MANTENIMIENTO Y REPARACION DE FOTOCOPIADORAS DE PROVIAS NACIONAL MEMORANDUM N° 3759-2021-MTC20.2.1 / CUADRO COMPARATIVO DE COTIZACIONES - SERVICIOS N° 069-2021-MTC/20.2.1 -FRM; MEMORANDUM N° 3428-2021-MTC/20.2; INFORME N° 5473-2021-MTC/20.4; / INFORME N° 0226-2022-MTC/20.1.6 / CERT. PPTAL N° 101-2022; SEGUN TERMINOS DE REFERENCIA.   MONTO TOTAL ADJUDICADO ES DE: S/.34,800.00  PPTO 2021: S/.8,700.00 - OS 2300-2021  PPTO 2022: S/. 26,100.00   CERTIFICADO SIAF N° 0101-2022  SECUENCIA SIAF N° : 02  EXP. N° I-000769-2022/SEDCEN  OFICINA SOLICITANTE: COORDINACION DE SERVICIOS</t>
  </si>
  <si>
    <t>20600735358 DELTA SYSTEM PLUS S.A.C. - DSP. S.A.C.</t>
  </si>
  <si>
    <t>SERVICIO ESPECIALIZADO EN MATERIA LEGAL PARA LAS GESTIONES DE LIBERACIÓN DE INTERFERENCIAS Y ADQUISICIÓN DE LOS INMUEBLES AFECTADOS POR LA EJECUCIÓN DE LA OBRA: "CONSTRUCCIÓN DE PUENTES POR REEMPLAZO EN PUNO, EN LA OBRA N° 1", EN EL MARCO DE LO DISPUESTO EN EL TUO DEL DECRETO LEGISLATIVO N° 1192, MEMORANDUM Nº 5002 -2022-MTC/20.11, MEMORANDUM Nº 2731-2022-MTC/20.2, INFORME N° 3888-2022-MTC/20.4, CUADRO COMPARATIVO DE COTIZACIONES - SERVICIOS N° 177-2022-MTC/20.2.1 - JMR, CERT DE CREDITO PPTAL, SEGUN LOS TERMINOS DE REFERENCIAS.  PLAZO DE EJECUCION: ES DE NOVENTA (90) DÍAS CALENDARIOS COMO MÁXIMO, CONTADOS A PARTIR DEL DÍA SIGUIENTE DE ACEPTADA LA ORDEN DE SERVICIO.  PRIMER ENTREGABLE: 30 DÍAS CALENDARIOS DE INICIADO EL SERVICIO COMO MÁXIMO  SEGUNDO ENTREGABLE: 60 DÍAS CALENDARIOS DE INICIADO EL SERVICIO COMO MÁXIMO  TERCER ENTREGABLE: 90 DÍAS CALENDARIOS DE INICIADO EL SERVICIO COMO MÁXIMO  FORMA DE PAGO: SE EFECTUARA EN TRES (03) ARMADAS, DE ACUERDO A LO INDICADO EN EL NUMERAL ONCE (11) DE LOS TERMINOS DE REFERENCIA.  CERTIFICADO SIAF N°: 3318  SECUENCIA SIAF N°: 2  EXP.N°: I-022910-2022</t>
  </si>
  <si>
    <t>10408686062 MORANTE LEANDRO ALICIA LIZET</t>
  </si>
  <si>
    <t>PAGO DE LOS GASTOS ADMINISTRATIVOS DEL CARD  PERIODO: DESDE JUNIO HASTA DICIEMBRE 2022  OBRA "REHABILITACIÓN Y MEJORAMIENTO DE LA CARRETERA ICA - LOS MOLINOS - TAMBILLOS, TRAMO KM 19+700 AL KM 33+500 INCLUIDO EL PUENTE LA ACHIRANA Y ACCESOS"  - CONTRATISTA: VIAL MOLINOS / CONTRATO DE EJECUCIÓN DE OBRA N° 097-2021-MTC/20.2  - SUPERVISOR: ACRUTA &amp; TAPIA INGENIEROS SAC / CONTRATO DE SUPERVISIÓN DE OBRA N° 018-2018 -MTC/20.2   PEDIDO DE SERVICIO: 1692  CERTIFICADO SIAF N°: 2104  SECUENCIA SIAF N° : 18  EXP. N°: E-081887-2022/SEDCENPAGO DE LOS GASTOS ADMINISTRATIVOS DEL CARD  PERIODO: DESDE JUNIO HASTA DICIEMBRE 2022  OBRA "REHABILITACIÓN Y MEJORAMIENTO DE LA CARRETERA ICA - LOS MOLINOS - TAMBILLOS, TRAMO KM 19+700 AL KM 33+500 INCLUIDO EL PUENTE LA ACHIRANA Y ACCESOS"  - CONTRATISTA: VIAL MOLINOS / CONTRATO DE EJECUCIÓN DE OBRA N° 097-2021-MTC/20.2  - SUPERVISOR: ACRUTA &amp; TAPIA INGENIEROS SAC / CONTRATO DE SUPERVISIÓN DE OBRA N° 018-2018 -MTC/20.2   PEDIDO DE SERVICIO: 1692  CERTIFICADO SIAF N°: 2104  SECUENCIA SIAF N° : 18  EXP. N°: E-081887-2022/SEDCEN</t>
  </si>
  <si>
    <t>CONTRATACION DEL SERVICIO DE ANALISIS LEGAL PARA LAS AREAS DE CONSERVACION VIAL DE LA SUBDIRECCIÓN DE CONSERVACIÓN, MEMORANDUM NO. 2637 - 2022-MTC/20.13.1, MEMORANDUM Nº 2190-2022-MTC/20.2, INFORME N° 3202 - 2022-MTC/20.4, CUADRO COMPARATIVO DE COTIZACIONES - SERVICIOS N° 067-2022-MTC/20.2.1 - MGM, CERT DE CREDITO PPTAL, SEGUN LOS TERMINOS DE REFERENCIAS.  PLAZO DE EJECUCIÓN: ES DE NOVENTA (90) DÍAS CALENDARIOS COMO MÁXIMO, CONTADOS A PARTIR DEL DÍA SIGUIENTE DE CONFIRMADA LA RECEPCIÓN DE LA ORDEN DE SERVICIO.  PRIMER ENTREGABLE: COMO MÁXIMO A LOS TREINTA (30) DÍAS CALENDARIO DE INICIADO EL SERVICIO.  SEGUNDO ENTREGABLE: COMO MÁXIMO A LOS SESENTA (60) DIAS CALENDARIO DE INICIADO EL SERVICIO.  TERCER ENTREGABLE: COMO MÁXIMO A LOS NOVENTA (90) DIAS CALENDARIO DE INICIADO EL SERVICIO.  FORMA DE PAGO: EL PAGO SE EFECTUARA EN TRES (03) ARMADAS, DE ACUERDO AL NUMERAL ONCE (11) DE LOS TÉRMINOS DE REFERENCIA.  CERTIFICADO SIAF N°: 2981  SECUENCIA SIAF N°: 002  EXP.N°: I-019691-2022/SEDCEN</t>
  </si>
  <si>
    <t>SERVICIO DE CONDUCCIÓN VEHICULAR PARA TRASLADO DE PERSONAL EN COMISIÓN DE SERVICIOS A NIVEL LOCAL PARA LA COORDINACIÓN DE DIFERENTES ACCIONES DE ADQUISICIÓN Y LIBERACIÓN DE ÁREAS DE LA DIRECCIÓN DE DERECHO DE VÍA DE PROVIAS NACIONAL", MEMORANDUM 13859-2021-MTC/20.11, CUADRO COMPARATIVO DE COTIZACIONES - SERVICIOS N° 005-2022-MTC/20.2.1 OACA, CERT DE CREDITO PPTAL, SEGUN LOS TERMINOS DE REFERENCIAS.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240 DÍAS CALENDARIOS, QUE SE INICIARAN A PARTIR DEL DIA SIHIENTE DE CONFIRMADA LA RECEPCIÓN DE LA ORDEN DE SERVICIO.  FORMA DE PAGO: EL PAGO SE EFECTUARÁ EN OCHO (08) ARMADAS DE ACUERDO AL MONTO DE LA PROPUESTA ECONÓMICA DEL POSTOR ADJUDICADO, SEGUN LO INDICADO EN EL NUMERAL ONCE (11) DE LOS TERMINOS DE REFERENCIA.  CERTIFICADO SIAF N°: 517  SECUENCIA SIAF N° : 02  EXP.N°: I-055384-2021/SEDCEN</t>
  </si>
  <si>
    <t>CONTRATACIÓN DEL SERVICIO ESPECIALIZADO EN SEGUIMIENTO Y MONITOREO DE LA EJECUCIÓN DE LA OBRA: CARRETERA SANTA MARÍA SANTA TERESA PUENTE HIDROELÉCTRICA DE MACHUPICCHU, ITEM B.- CONSTRUCCIÓN DE TÚNEL Y ACCESOS". MEMORANDUM Nº 127 -2022-MTC/20.1, CUADRO COMPARATIVO DE COTIZACIONES - SERVICIOS N° 081-2022-MTC/20.2.1.OACA, MEMORANDUM N° 1802-2022-MTC/20.2; INFORME N° 2837-2022-MTC/20.4; CERTIFICADO DE CRÉDITO PRESUPUESTARIO, SEGÚN LOS TÉRMINOS DE REFERENCIAS.   RESOLUCIÓN DIRECTORAL N° 0040-2022-MTC/20 "LINEAMIENTOS PARA EL PROCEDIMIENTO EXCEPCIONAL DE CONTRATACIÓN DE BIENES Y SERVICIOS POR MONTOS IGUALES O MENORES A 8 UIT EN PROVIAS NACIONAL".  PLAZO DE EJECUCIÓN: NOVENTA (90) DÍAS CALENDARIO, CONTABILIZADOS A PARTIR DEL DÍA SIGUIENTE DE CONFIRMADA LA RECEPCIÓN DE LA ORDEN DE SERVICIO.  ENTREGABLES: SE PRESENTARAN TRES (03) ENTREGABLES DE ACUERDO A LO INDICADO EN EL NUMERAL SEIS (06) DE LOS TERMINOS DE REFERENCIA.  FORMA DE PAGO: SE EFECTUARA EN TRES (03) ARMADAS DE ACUERDO A LO INDICADO EN EL NUMERAL ONCE (11) DE LOS TÉRMINOS DE REFERENCIA.  CERTIFICADO SIAF N°: 2718 SECUENCIA SIAF N°: 2  EXP.N°: I-016681-2022/SEDCEN</t>
  </si>
  <si>
    <t>10413746430 FLORENCIO RADO MANUEL JAVIER</t>
  </si>
  <si>
    <t>PAGO DE GASTOS ADMINISTRATIVOS DEL CARD: JUNIO, JULIO, AGOSTO Y SEPTIEMBRE 2022  OBRA: "MEJORAMIENTO DE LA CARRETERA OYON - AMBO, TRAMO II: DESVÍO  CERRO DE PASCO (KM 181+000) - DV. CHACAYAN (KM 230+000)",  CONTRATISTA: CONSORCIO CARRETERO DEL PERU  CONTRATO DE EJECUCIÓN DE OBRA Nº 167-2018-MTC/20.2  SUPERVISOR: CONSORCIO SUPERVISOR OYÓN CHACAYÁN  CONTRATO DE SUPERVISIÓN DE OBRA N° 147-2017-MTC/20.2   PEDIDO DE SERVICIO: 1831  CERTIFICADO SIAF N°: 665  SECUENCIA SIAF N° : 18  EXP. N°: E-78256-2022/SEDCEN</t>
  </si>
  <si>
    <t>"SERVICIO ESPECIALIZADO EN SALUD OCUPACIONAL PARA LA EVALUACIÓN Y GESTIÓN DE LOS SERVICIOS DE CONSERVACIÓN Y/O MEJORAMIENTO VIAL A CARGO DE LA SUBDIRECCIÓN DE CONSERVACIÓN" MEMORÁNDUM Nº 143-2022-MTC/20.5, CUADRO COMPARATIVO DE COTIZACIONES - SERVICIOS N° 010-2022-MTC/20.2.1 EAMR   RESOLUCIÓN DIRECTORAL N° 0040-2022-MTC/20 "LINEAMIENTOS PARA EL PROCEDIMIENTO EXCEPCIONAL DE CONTRATACIÓN DE BIENES Y SERVICIOS POR MONTOS IGUALES O MENORES A 8 UIT EN PROVIAS NACIONAL".  PLAZO DE EJECUCION: (110) DIAS CALENDARIO COMO MAXIMO, CONTADOS A PARTIR DEL DIA SIGUIENTE DE LA CONFIRMACION Y RECEPCION DE LA ORDEN DE SERVICIO.   1ER INF. COMO MÁXIMO A LOS 20 DÍAS CALENDARIO DE INICIADO EL SERVICIO COMO MÁXIMO   2DO INF. COMO MÁXIMO A LOS 50 DÍAS CALENDARIO DE INICIADO EL SERVICIO COMO MÁXIMO   3ER INF. COMO MÁXIMO A LOS 80 DÍAS CALENDARIO DE INICIADO EL SERVICIO COMO MÁXIMO   4TO INF. COMO MÁXIMO A LOS 110 DÍAS CALENDARIO DE INICIADO EL SERVICIO COMO MÁXIMO   FORMA DE PAGO: SE EFECTUARA EN 04 ARMADA DE ACUERDO A LO INDICADO EN EL NUMERAL 11 DE LOS TERMINOS DE REFERENCIA.   CERTIFICADO SIAF N° : 843  SECUENCIA SIAF N° : 2  EXP.N° : I?001240-2022</t>
  </si>
  <si>
    <t>"SERVICIO DE ANÁLISIS TÉCNICO EN LOS PROCESOS DE ESTUDIOS DE PRE INVERSION, CONTROL EN LA EVALUACION DE LOS RELEVAMIENTOS DE INFORMACIÓN Y PLANES DE GESTIÓN DE MEJORAMIENTO Y/O CONSERVACIÓN PARA EL AREA DE GESTION DE ESTUDIOS DE LA SUBDIRECCIÓN DE CONSERVACIÓN."   - PLAZO DE EJECUCION DEL SERVICIO: CIENTO SETENTA Y CINCO (175) DIAS CALENDARIOS, EL CUAL INICIARA AL DIA SIGUIENTE DE LA CONFIRMACION DE LA RECEPCION DE LA ORDEN DE SERVICIO.  - FORMA DE PAGO: SE EFECTUARÁ EN SEIS (06) ARMADAS, DE ACUERDO A LO INDICADO EN EL NUMERAL ONCE (11) DE LOS TERMINOS DE REFERENCIA.   - MEMORANDUM N° 859-2022-MTC/20.13.1  - AREA USUARIA: SUBDIRECCION DE CONSERVACION  - CUADRO COMPARATIVO DE COTIZACIONES - SERVICIOS N° 046-2022-MTC/20.2.1.OACA  - CERTIFICACION DE CREDITO PRESUPUESTARIO N° 2049-2022  - SECUENCIA SIAF N° 02  - EXPEDIENTE I-008766-2022/SEDCEN</t>
  </si>
  <si>
    <t>10446819700 OROCHE TANCHIVA JENNIFER KAREN</t>
  </si>
  <si>
    <t>JUNTA DE RESOLUCION DE DISPUTAS - GASTOS ADMINISTRATIVOS 3ER TRIMESTRE DEL CASO 0001-2021-JRD  JUNTA DE RESOLUCIÓN DE DISPUTAS SEGUIDO POR EL CONSORCIO VIAL AMBO CONTRA PROVÍAS NACIONAL (CASO N° 001-2021-JRD), TRAMITADO ANTE EL CENTRO DE ARBITRAJE DE LA CÁMARA DE COMERCIO DE LIMA Y DERIVADO DE LAS CONTROVERSIAS SURGIDAS DEL CONTRATO DE EJECUCIÓN DE OBRA N° 073-2018-MTC/20 PARA EL "MEJORAMIENTO DE LA CARRETERA OYÓN- AMBO, TRAMO I: OYÓN- DESVÍO CERRO DE PASCO"  PEDIDO DE SERVICIO: 670  CERTIFICADO SIAF N°: 1484  SECUENCIA SIAF N° : 2  EXP. N°: I-04348-2022/SEDCEN</t>
  </si>
  <si>
    <t>PAGO GASTOS ADMINISTRATIVOS JRD - CUARTO TRIMESTRE  OBRA "MEJORAMIENTO CARRETERA OYÓN - AMBO, TRAMO I: OYÓN - DESVÍO CERRO DE PASCO"  CONTRATISTA: CONSORCIO VÍAL AMBO  CONTRATO DE EJECUCIÓN DE OBRA N° 073-2018-MTC/20  SUPERVISIÓN: CONSORCIO SUPERVISOR OYON  CONTRATO DE CONSULTORÍA DE OBRA N° 007-2018-MTC/20   PEDIDO DE SERVICIO: 1654  CERTIFICADO SIAF N°: 2847  SECUENCIA SIAF N° : 3  EXP. N°: I-019528-2022/SEDCEN</t>
  </si>
  <si>
    <t>SERVICIO DE ASISTENCIA LEGAL PARA EL PERFECCIONAMIENTO DE CONTRATOS DE LOS PROCEDIMIENTOS DE SELECCIÓN CONVOCADOS POR PROVIAS NACIONAL   PLAZO DE EJECUCION: 90 DÍAS CALENDARIOS, CONTADOS A PARTIR DEL DÍA SIGUIENTE DE CONFIRMADA LA RECEPCIÓN DE LA ORDEN DE SERVICIO.   1ER INF. COMO MAXIMO A LOS 30 DIAS CALENDARIO DE INICIADO EL SERVICIO  2DO INF. COMO MAXIMO A LOS 60 DIAS CALENDARIO DE INICIADO EL SERVICIO  3ER INF. COMO MAXIMO A LOS 90 DIAS CALENDARIO DE INICIADO EL SERVICIO   FORMA DE PAGO: EL PAGO SE EFECTUARÁ EN TRES (03) ARMADAS DE ACUERDO AL MONTO DE LA PROPUESTA ECONÓMICA DEL POSTOR ADJUDICADO, SEGUN LO INDICADO EN EL NUMERAL ONCE (11) DE LOS TERMINOS DE REFERENCIA.   CERTIFICADO SIAF N°: 010  SECUENCIA SIAF N° : 02  EXP.N°: I-54163-2021/SEDCEN</t>
  </si>
  <si>
    <t>10066309890 RUIZ MERINO JENNY VIOLETA</t>
  </si>
  <si>
    <t>“SERVICIO DE DETERMINACION DE VALORES ESTIMADOS PARA LOS SERVICIOS ESPECIALIZADOS DE LA DIRECCION DE ESTUDIOS”   PLAZO DE EJECUCION: 90 DÍAS CALENDARIOS COMO MAXIMO, CONTADOS A PARTIR DEL DÍA SIGUIENTE DE CONFIRMADA LA RECEPCIÓN DE LA ORDEN DE SERVICIO.   1ER INF. COMO MAXIMO A LOS 30 DIAS CALENDARIO DE INICIADO EL SERVICIO COMO MAXIMO  2DO INF. COMO MAXIMO A LOS 60 DIAS CALENDARIO DE INICIADO EL SERVICIO COMO MAXIMO  3ER INF. COMO MAXIMO A LOS 90 DIAS CALENDARIO DE INICIADO EL SERVICIO COMO MAXIMO   FORMA DE PAGO: EL PAGO SE EFECTUARÁ EN TRES (03) ARMADAS DE ACUERDO AL MONTO DE LA PROPUESTA ECONÓMICA DEL POSTOR ADJUDICADO, SEGUN LO INDICADO EN EL NUMERAL ONCE (11) DE LOS TERMINOS DE REFERENCIA.   CERTIFICADO SIAF N°: 003  SECUENCIA SIAF N° : 02  EXP.N°: I-54144-2021/SEDCEN</t>
  </si>
  <si>
    <t>SERVICIO DE ANALISIS Y SEGUIMIENTO DEL PRESUPUESTO ASIGNADO A LA  OFICINA DE ADMINISTRACIÓN, MEMO N° 4613-2021-MTC/20.2, MEMO N° 2853-2021-MTC/20.5, CUADRO COMPARATIVO DE COTIZACIONES SERVICIOS N° 01-2022-MTC/20.2.1.AHV, MEMO N° 57-2022-MTC/20.2, INF N° 57-2022-MTC/20.4, CERT DE CREDITO PPTAL, SEGUN LOS TERMINOS DE REFERENCIA.   PLAZO DE EJECUCION : NOVENA (90) DIAS CALENDARIO COMO MAXIMO EL CUAL INICIA AL DIA SIGUIENTE DE LA CONFIRMACION Y RECEPCION DE LA ORDEN DE SERVICIO.  FORMA DE PAGO : SE EFECTUARA EN TRES (03) ARMADAS DE ACUERDO A LO INDICADO EN EL NUMERAL NUEVE (09) DE LOS TERMINOS DE REFERENCIA.   CERTIFICADO SIAF N° : 56  SECUENCIA SIAF N° : 2  EXP.N° : I-055223-2021/SEDCEN</t>
  </si>
  <si>
    <t>SERVICIO DE DETERMINACIÓN DE VALORES ESTIMADOS PARA LOS SERVICIOS ESPECIALIZADOS DE LA DIRECCIÓN DE ESTUDIOS", MEMORANDUM 118-2022-MTC/20.2.1, CUADRO COMPARATIVO DE COTIZACIONES - SERVICIOS N° 003-2022-MTC/20.2.1 OACA, CERT DE CREDITO PPTAL, SEGUN LOS TERMINOS DE REFERENCIAS.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90 DÍAS CALENDARIOS COMO MAXIMO, CONTADOS A PARTIR DEL DÍA SIGUIENTE DE CONFIRMADA LA RECEPCIÓN DE LA ORDEN DE SERVICIO.   FORMA DE PAGO: EL PAGO SE EFECTUARÁ EN TRES (03) ARMADAS DE ACUERDO AL MONTO DE LA PROPUESTA ECONÓMICA DEL POSTOR ADJUDICADO, SEGUN LO INDICADO EN EL NUMERAL ONCE (11) DE LOS TERMINOS DE REFERENCIA.  CERTIFICADO SIAF N°: 375  SECUENCIA SIAF N° : 02  EXP.N°: I-001020-2022/SEDCEN</t>
  </si>
  <si>
    <t>10454370371 CUADROS OBANDO JOICY KATHERINE</t>
  </si>
  <si>
    <t>SERVICIO DE UN ESPECIALISTA LEGAL PARA LA ELABORACIÓN Y REVISIÓN DE DOCUMENTOS QUE SUSTENTAN LA EVALUACIÓN DE AUTORIZACIONES ESPECIALES A CARGO DE LA SUBDIRECCION DE OPERACIONES  PLAZO DE EJECUCIÓN DEL SERVICIO:  PLAZO DE EJECUCIÓN DEL SERVICIO ES NOVENTA (90) DÍAS CALENDARIO, EL CUAL INICIARA AL DÍA SIGUIENTE DE LA CONFIRMACIÓN DE LA RECEPCIÓN DE LA ORDEN DE SERVICIO HASTA LA CONFORMIDAD DE LA ÚLTIMA PRESTACIÓN Y PAGO.  1ER ENTREGABLE: COMO MÁXIMO HASTA LOS 30 DÍAS CALENDARIO DE INICIADO EL SERVICIO.  2DO ENTREGABLE: COMO MÁXIMO HASTA LOS 60 DÍAS CALENDARIO DE INICIADO EL SERVICIO.  3ER ENTREGABLE: COMO MÁXIMO HASTA LOS 90 DÍAS CALENDARIO DE INICIADO EL SERVICIO.  FORMA DE PAGO: EL PAGO SE EFECTUARÁ EN TRES (03) ARMADAS DE ACUERDO AL MONTO DE LA PROPUESTA ECONOMICA DEL POSTOR ADJUDICADO, SEGÚN LO INDICADO EN EL NUMERAL 11 DE LOS TDR.  CERTIFICADO SIAF: 00282-2022  EXP. N° I-054464-2021/SEDCEN</t>
  </si>
  <si>
    <t>10448228890 CASTILLO PALOMINO GLORIA MILAGROS</t>
  </si>
  <si>
    <t>SERVICIO ESPECIALIZADO EN MEDIO AMBIENTE PARA EL AREA DE GESTION DE INFRAESTRUCTURA VIAL DE LA DIRECCION DE CONTROL Y CALIDAD  PLAZO DE EJECUCIÓN DEL SERVICIO:  PLAZO DE EJECUCIÓN DEL SERVICIO ES NOVENTA (90) DÍAS CALENDARIO, EL CUAL INICIARA AL DÍA SIGUIENTE DE LA CONFIRMACIÓN DE LA RECEPCIÓN DE LA ORDEN DE SERVICIO HASTA LA CONFORMIDAD DE LA ÚLTIMA PRESTACIÓN Y PAGO.  1ER ENTREGABLE: COMO MÁXIMO HASTA LOS 30 DÍAS CALENDARIO DE INICIADO EL SERVICIO.  2DO ENTREGABLE: COMO MÁXIMO HASTA LOS 60 DÍAS CALENDARIO DE INICIADO EL SERVICIO.  3ER ENTREGABLE: COMO MÁXIMO HASTA LOS 90 DÍAS CALENDARIO DE INICIADO EL SERVICIO.  FORMA DE PAGO: EL PAGO SE EFECTUARÁ EN TRES (03) ARMADAS DE ACUERDO AL MONTO DE LA PROPUESTA ECONOMICA DEL POSTOR ADJUDICADO, SEGÚN LO INDICADO EN EL NUMERAL 11 DE LOS TDR.  CERTIFICADO SIAF: 00600-2022  EXP. N° I-001345-2022/SEDCEN</t>
  </si>
  <si>
    <t>15504132410 MENDOZA CARRANZA JUVER AGRICIO</t>
  </si>
  <si>
    <t>SERVICIO ESPECIALIZADO EN SEGUIMIENTO Y MONITOREO DE LA EJECUCION DE LA OBRA CONSERVACION POR NIVELES DE SERVICIOS OPERACIÓN DEL CORREDOR VIAL HUANUCO - LA UNION - HUALLANCA DV. ANTAMINA / EMP. PE-3N (TINGO CHICO) - NUEVAS FLORES - LLATA - ANTAMINA - TRAMO II, CUADRO COMPARATIVO N° 019-2022-MTC/20.2.1.FRM, 011-2022-MTC/20.09, MEMO N° 024-2022-MTC/20.5, MEMO N°299-2022-MTC/20.2, INF N° 492-2022-MTC/20.4, CERT DE CREDITO PPTAL, SEGUN LOS TERMINOS DE REFERENCIA.   PLAZO DE EJECUCION: NOVENTA (90) DIAS CALENDARIO COMO MAXIMO EL CUAL INICIA AL DIA SIGUIENTE DE LA CONFIRMACION Y RECEPCION DE LA ORDEN DE SERVICIO.  FORMA DE PAGO: SE EFECTUARA EN TRES (03) ARMADAS DE ACUERDO A LO INDICADO EN EL NUMERAL ONCE (11) DE LOS TERMINOS DE REFERENCIA.   CERTIFICADO SIAF N°: 566  SECUENCIA SIAF N° : 2  EXP.N°: I-00044-2022/SEDCEN</t>
  </si>
  <si>
    <t>SERVICIO DE ESPECIALISTA EN EJECUCIÓNCONTRACTUAL PARA LA COORDINACIÓN DE EJECUCIÓN CONTRACTUAL DE LOGÍSTICA"." MEMORÁNDUM Nº 0109 - 2022-MTC/20.2.1, CUADRO COMPARATIVO DE COTIZACIONES - SERVICIOS N° 003-2022-MTC/20.2.1 EAMR, CERT DE CREDITO PPTAL, SEGUN LOS TERMINOS DE REFERENCIAS.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(90) DIAS CALENDARIO COMO MAXIMO, CONTADOS A PARTIR DEL DIA SIGUIENTE DE LA CONFIRMACION Y RECEPCION DE LA ORDEN DE SERVICIO.  1ER INF. COMO MÁXIMO A LOS 30 DÍAS CALENDARIO DE INICIADO EL SERVICIO COMO MÁXIMO  2DO INF. COMO MÁXIMO A LOS 60 DÍAS CALENDARIO DE INICIADO EL SERVICIO COMO MÁXIMO  3ER INF. COMO MÁXIMO A LOS 90 DÍAS CALENDARIO DE INICIADO EL SERVICIO COMO MÁXIMO  FORMA DE PAGO: SE EFECTUARA EN 03 ARMADA DE ACUERDO A LO INDICADO EN EL NUMERAL 11 DE LOS TERMINOS DE REFERENCIA.  CERTIFICADO SIAF N° : 605 SECUENCIA SIAF N°: 2 EXP.N° : I-000922-2022</t>
  </si>
  <si>
    <t>10001280703 KOJAGURA BARRANTES ANA NATALI</t>
  </si>
  <si>
    <t>SERVICIO DE APOYO TÉCNICO, PARA EL SEGUIMIENTO Y MONITOREO CONTRACTUAL Y ADMINISTRATIVO PARA LA OBRA CONSTRUCCIÓN PUENTE HUALLAGA Y ACCESOS" CUADRO COMPARATIVO N°19-VHRG, MEMO N°060-2022-MTC/20.10,MEMO N° 0355-2022-MTC/20.2, INF N° 614-2022-MTC/20.4, CERT DE CREDITO PPTAL, SEGUN LOS TERMINOS DE REFERENCIA.   PLAZO DE EJECUCION: NOVENTA (90) DIAS CALENDARIO COMO MAXIMO EL CUAL INICIA AL DIA SIGUIENTE DE LA CONFIRMACION Y RECEPCION DE LA ORDEN DE SERVICIO.  FORMA DE PAGO : SE EFECTUARA EN TRES (03) ARMADAS DE ACUERDO A LO INDICADO EN EL NUMERAL SEIS (06) DE LOS TERMINOS DE REFERENCIA.   CERTIFICADO SIAF N° : 832  SECUENCIA SIAF N° : 2  EXP.N° : I-01678-2022/SEDCEN</t>
  </si>
  <si>
    <t>10443191769 BARRENA SIERRA LEONARDO</t>
  </si>
  <si>
    <t>SERVICIO ESPECIALIZADO EN LA GESTIÓN CON AUTORIDADES Y LÍDERES SOCIALES DE LOS DIFERENTES DEPARTAMENTOS DEL PAÍS PARA ARTICULAR ACCIONES DE SOCIALIZACIÓN Y DESARROLLO DE LAS INTERVENCIONES REALIZADAS POR PROVÍAS NACIONAL EN LA RED VIAL NACIONAL, SEGUN LOS TERMINOS DE REFERENCIA Y OFERTA DEL PROVEEDOR.   - PLAZO DE EJECUCION DEL SERVICIO: OCHENTA Y CINCO (85) DIAS CALENDARIO COMO MAXIMO, CONTADOS A PARTIR DEL DIA SIGUIENTE DE LA CONFIRMACION DE LA RECEPCION DE LA ORDEN DE SERVICIO.  - FORMA DE PAGO: SE EFECTUARÁ EN TRES (03) ARMADAS, DE ACUERDO A LO INDICADO EN EL NUMERAL ONCE (11) DE LOS TERMINOS DE REFERENCIA.   - MEMORANDUM N° 0065-2022-MTC/20.7  - MEMORANDUM N° 810-2022-MTC/20.4  - AREA USUARIA: SECRETARIA TECNICA  - CUADRO COMPARATIVO DE COTIZACIONES - SERVICIOS N° 016-2022-MTC/20.2.1.AUC  - CERTIFICACION DE CREDITO PRESUPUESTARIO N° 945-2022  - SECUENCIA SIAF N° 02  - EXPEDIENTE I-002020-2022/SEDCEN</t>
  </si>
  <si>
    <t>10105502538 CAPPILLO SALAZAR MARCO ANTONIO CARLOS</t>
  </si>
  <si>
    <t>"SERVICIO PARA LA GESTION DE LOS ACTOS PREPARATORIOS Y ETAPA DE SELECCIÓN PARA LOS PROCEDIMIENTOS DE SELECCION REQUERIDOS A CARGO DEL EQUIPO DE ADQUISICIONES", MEMORANDUM N° 972-2022-MTC/20.2.1, MEMORANDUM Nº 1137-2022-MTC/20.2, INFORME N° 1743 - 2022-MTC/20.4, CUADRO COMPARATIVO DE COTIZACIONES - SERVICIOS N° 028-2022-MTC/20.2.1 - MGM, CERT DE CREDITO PPTAL, SEGUN LOS TERMINOS DE REFERENCIAS.   PLAZO DE EJECUCIÓN: ES DE NOVENTA (90) DÍAS CALENDARIOS COMO MÁXIMO, CONTADOS A PARTIR DEL DÍA SIGUIENTE DE CONFIRMADA LA RECEPCIÓN DE LA ORDEN DE SERVICIO.   PRIMER ENTREGABLE: COMO MÁXIMO A LOS TREINTA (30) DÍAS CALENDARIO DE INICIADO EL SERVICIO.  SEGUNDO ENTREGABLE: COMO MÁXIMO A LOS SESENTA (60) DÍAS CALENDARIO DE INICIADO EL SERVICIO.  TERCER ENTREGABLE: COMO MÁXIMO A LOS NOVENTA (90) DÍAS CALENDARIO DE INICIADO EL SERVICIO.   FORMA DE PAGO: EL PAGO SE EFECTUARA EN TRES (03) PAGOS IGUALES, DE ACUERDO AL NUMERAL ONCE (11) DE LOS TÉRMINOS DE REFERENCIA.  CERTIFICADO SIAF N°: 2095  SECUENCIA SIAF N° : 002  EXP.N°: I-011101-2022/SEDCEN</t>
  </si>
  <si>
    <t>10411881755 PICHILINGUE MORA CARLOS ALBERTO</t>
  </si>
  <si>
    <t>"SERVICIO DE REUBICACION TEMPORAL DE POSTES DE REDES DE MEDIA TENSION UBICADO EN EL ÁREA CONSTRUCTIVA DEL PONTÓN 1+568 Y EL PUENTE EL PAVO, DISTRITOS DE LAMBAYEQUE Y TÚCUME, PROVINCIA DE LAMBAYEQUE, DEPARTAMENTO DE LAMBAYEQUE'', MEMORÁNDUM N° 2774-2022-MTC/20.11, MEMORANDUM Nº 1789-2022-MTC/20.2, INFORME N° 2713-2022-MTC/20.4, CUADRO COMPARATIVO DE COTIZACIONES - SERVICIOS N° 096-2022-MTC/20.2.1 - JMR, CERT DE CREDITO PPTAL, SEGUN LOS TERMINOS DE REFERENCIAS.  PLAZO DE EJECUCION: ES DE VEINTE (20) DIAS CALENDARIOS COMO MAXIMO QUE SE COMPUTARAN A PARTIR DEL DÍA SIGUIENTE DE LA CONFORMIDAD DE RECEPCION DE LA ORDEN DE SERVICIO.  LUGAR DE EJECUCION: DE ACUERDO A LO INDICADO EN EL NUMERAL NUEVE (09) DE LOS TERMINOS DE REFERENCIA.  UNICO INFORME: A LOS VEINTE (20) DIAS CALENDARIO DE INICIADO EL SERVICIO COMO MAXIMO  FORMA DE PAGO: SE EFECTUARA EN UNA (01) ARMADA, DE ACUERDO A LO INDICADO EN EL NUMERAL TRECE (13) DE LOS TERMINOS DE REFERENCIA.  CERTIFICADO SIAF N°: 2678  SECUENCIA SIAF N°: 2  EXP.N°: I-016489-2022</t>
  </si>
  <si>
    <t>20601507413 CONSORCIO REUBICACION REDES</t>
  </si>
  <si>
    <t>SERVICIO DE EVALUACION DE EXPEDIENTES TECNICOS Y DETERMINACION DE VALORES ESTIMADOS Y/O REFERENCIALES DE LOS SERVICIOS ESPECIALIZADOS DE PROVIAS NACIONAL.   MEMORANDUM N° 1828 -2022-MTC/20.2.1 / CUADRO COMPARATIVO DE COTIZACIONES - SERVICIOS N° 039-2022-MTC/20.2.1 - KGSSM, CERT DE CREDITO PPTAL 2730, SEGUN LOS TERMINOS DE REFERENCIAS.  PLAZO DE EJECUCION: NOVENTA (90) DÍAS CALENDARIOS COMO MÁXIMO, CONTABILIZADOS A PARTIR DEL DÍA SIGUIENTE DE CONFIRMADA LA RECEPCIÓN DE LA ORDEN DE SERVICIO HASTA LA CONFORMIDAD DE LA ÚLTIMA PRESTACIÓN Y PAGO.  ENTREGABLE: A LOS 30,60 Y 90 DÍAS CALENDARIO DE INICIADO EL SERVICIO, EL PROVEEDOR DEL SERVICIO PRESENTARÁ UN INFORME SEGÚN LO SEÑALADO EN EL NUMERAL DE 6 DE LOS TÉRMINOS DE REFERENCIA.  FORMA DE PAGO: EL PAGO SE REALIZARÁ EN TRES ARMADAS IGUALES, DE ACUERDO AL NUMERAL 6 DE LOS TÉRMINOS DE REFERENCIA, DENTRO DEL PLAZO DE DIEZ (10) DÍAS CALENDARIO DE OTORGADA LA CONFORMIDAD DE LA PRESTACIÓN.   CERTIFICADO SIAF N°: 2730  SECUENCIA SIAF N° : 02  EXP. N°: I-018877-2022/SEDCEN</t>
  </si>
  <si>
    <t>SERVICIO DE ESPECIALISTA A LEGAL PARA EL PERFECCIONAMIENTO DE CONTRATOS, ADENDAS Y AMPLIACIONES DE PLAZO DERIVADOS DE LOS PROCEDIMIENTOS DE SELECCIÓN CONVOCADOS POR PROVIAS NACIONAL.  MEMORÁNDUM N° 063- 2022-MTC/20.2.1.2/ CUADRO COMPARATIVO DE COTIZACIONES N° 063-2022-MTC/20.2.1- SRQ, CERT DE CREDITO PPTAL 2782, SEGUN LOS TERMINOS DE REFERENCIAS.  PLAZO DE EJECUCION: EL PLAZO DE EJECUCIÓN ES DE NOVENTA (90) DÍAS CALENDARIO COMO MÁXIMO, CONTADOS A PARTIR DEL DÍA SIGUIENTE DE CONFIRMADA LA RECEPCIÓN DE LA ORDEN DE SERVICIO HASTA LA CONFORMIDAD DE LA PRESTACIÓN Y PAGO.  ENTREGABLE: EL PROVEEDOR DEL SERVICIO PRESENTARÁ UN INFORME DETALLADO CONTENIENDO LAS ACTIVIDADES REALIZADAS DE ACUERDO CON EL NUMERAL 4 Y SEGÚN LOS PLAZOS SEÑALADOS EN EL NUMERAL 6 DE LOS TÉRMINOS DE REFERENCIA.  FORMA DE PAGO EL PAGO SE REALIZARÁ DE ACUERDO AL NUMERAL 6, DENTRO DEL PLAZO DE DIEZ (10) DÍAS CALENDARIO DE OTORGADA LA CONFORMIDAD DE LA PRESTACIÓN SEGÚN LO SEÑALADO EN EL NUMERAL 11 DE LOS TÉRMINOS DE REFERENCIA.  CERTIFICADO SIAF N°: 2782  SECUENCIA SIAF N° : 02  EXP. N°: I-019314-2022/SEDCEN</t>
  </si>
  <si>
    <t>10458106385 PINEDO ARONE RENATO</t>
  </si>
  <si>
    <t>SERVICIO DE MONITOREO Y VERIFICACIÓN DE LA EJECUCION CONTRACTUAL DE LA OBRA: CONSERVACIÓN POR NIVELES DE SERVICIOS OPERACIÓN DEL CORREDOR VIAL HUÁNUCO - LA UNIÓN - HUALLANCA DV. ANTAMINA/ EMP. PE-3N (TINGO CHICO) - NUEVAS FLORES - LLATA - ANTAMINA - TRAMO II.  MEMORÁNDUM N° 2070 -2022-MTC/20.9/CUADRO COMPARATIVO DE COTIZACIONES - LOCACION DE SERVICIOS N° 079-2022-MTC/20.2.1 - SRQ, CERT DE CREDITO PPTAL 2836, SEGUN LOS TERMINOS DE REFERENCIAS.  PLAZO DE EJECUCION: EL PLAZO DE EJECUCIÓN DEL SERVICIO SERÁ DE NOVENTA (90) DÍAS CALENDARIOS COMO MÁXIMO, CONTADOS A PARTIR DEL DÍA SIGUIENTE DE LA CONFIRMACIÓN DE LA RECEPCIÓN DE LA ORDEN DE SERVICIO.  ENTREGABLE: EL PROVEEDOR DEBERÁ ENTREGAR TRES (03) INFORMES DONDE DETALLEN LAS ACTIVIDADES REALIZADAS DE ACUERDO A LO DESCRITO EN EL NUMERAL 4. DE LOS TDR, A LOS 30,60 Y 90 DÍAS CALENDARIO DE INICIADO EL SERVICIO.  FORMA DE PAGO: EL PAGO DEL SERVICIO SE EFECTUARÁ EN 3 ARMADAS EN SOLES Y DE ACUERDO AL MONTO DE LA PROPUESTA ECONÓMICA DEL POSTOR ADJUDICADO, DENTRO DEL PLAZO DE DIEZ (10) DÍAS SIGUIENTES COMO MÁXIMO LUEGO DE EMITIDA LA CONFORMIDAD DEL ÁREA USUARIA.  CERTIFICADO SIAF N°: 2836  SECUENCIA SIAF N°: 02  EXP. N°: I-16753-2022/SEDCEN</t>
  </si>
  <si>
    <t>CONTRATACIÓN DEL SERVICIO EN REVISIÓN EN EXPEDIENTES TÉCNICOS Y DETERMINACION DE VALORES ESTIMADOS Y/O REFERENCIALES PARA LA CONTRATACION DE ESTUDIOS DEFINITIVOS, CONSULTORIA DE OBRAS Y OTROS SERVICIOS ESPECIALIZADOS DE PROVIAS NACIONAL, MEMORANDUM Nº 1999 -2022-MTC/20.2, INFORME N° 2984-2022-MTC/20.4, CUADRO COMPARATIVO DE COTIZACIONES - SERVICIOS N° 055-2022-MTC/20.2.1 - MGM, CERT DE CREDITO PPTAL, SEGUN LOS TERMINOS DE REFERENCIAS.  PLAZO DE EJECUCIÓN: ES DE NOVENTA (90) DÍAS CALENDARIOS COMO MÁXIMO, CONTADOS A PARTIR DEL DÍA SIGUIENTE DE CONFIRMADA LA RECEPCIÓN DE LA ORDEN DE SERVICIO.  PRIMER ENTREGABLE: COMO MÁXIMO A LOS TREINTA (30) DÍAS CALENDARIO DE INICIADO EL SERVICIO.  SEGUNDO ENTREGABLE: COMO MÁXIMO A LOS SESENTA (60) DIAS CALENDARIO DE INICIADO EL SERVICIO.  TERCER ENTREGABLE: COMO MÁXIMO A LOS NOVENTA (90) DIAS CALENDARIO DE INICIADO EL SERVICIO.  FORMA DE PAGO: EL PAGO SE EFECTUARA EN UNA (01) ARMADA, DE ACUERDO AL NUMERAL ONCE (11) DE LOS TÉRMINOS DE REFERENCIA.  CERTIFICADO SIAF N°: 2859  SECUENCIA SIAF N°: 1153  EXP.N°: I-020087-2022/SEDCEN</t>
  </si>
  <si>
    <t>CONTRATACIÓN DE SERVICIO LEGAL ESPECIALIZADO PARA LA REVISIÓN DE DOCUMENTOS REFERENTES A LOS PROCEDIMIENTOS ADMINISTRATIVOS A CARGO DE LA SUBDIRECCIÓN DE OPERACIONES.  MEMORÁNDUM N° 1310 -2022-MTC/20.13.2/CUADRO COMPARATIVO DE COTIZACIONES - LOCACION DE SERVICIOS N° 96-2022-MTC/20.2.1 - SRQ, CERT DE CREDITO PPTAL 2865, SEGUN LOS TERMINOS DE REFERENCIAS.  PLAZO DE EJECUCION: EL PLAZO DE EJECUCIÓN DEL SERVICIO SERÁ HASTA NOVENTA (90) DÍAS CALENDARIO COMO MÁXIMO, CONTADOS A PARTIR DEL DÍA SIGUIENTE DE CONFIRMADA LA RECEPCIÓN DE LA ORDEN DE SERVICIO HASTA LA CONFORMIDAD DE LA ÚLTIMA PRESTACIÓN Y PAGO.  ENTREGABLE: EL PROVEEDOR DEL SERVICIO PRESENTARÁ UN INFORME DETALLADO CONTENIENDO LAS ACTIVIDADES REALIZADAS DE ACUERDO CON EL NUMERAL 4 DE LOS TDR, A LOS 30,60 Y 90 DÍAS COMO MÁXIMO DE INICIADO EL SERVICIO.  FORMA DE PAGO: EL PAGO SE REALIZARÁ DE ACUERDO AL NUMERAL 6 DE LOS TDR, DENTRO DEL PLAZO DE DIEZ (10) DÍAS CALENDARIO DE OTORGADA LA CONFORMIDAD DE LA PRESTACIÓN.  CERTIFICADO SIAF N°: 2865  SECUENCIA SIAF N° : 02  EXP. N°: I-018061-2022/SEDCEN</t>
  </si>
  <si>
    <t>"SERVICIO ESPECIALIZADO PARA EL MONITOREO Y ATENCION AL REQUERIMIENTO DE INFORMACION DE ENTIDADES EXTERNAS Y DE CONTROL PARA LA OFICINA DE ADMINISTRACIÓN'', MEMORANDUM N°. 2109 - 2022-MTC/20.2, MEMORANDUM Nº 2170 -2022-MTC/20.2, INFORME N° 3151-2022-MTC/20.4, CUADRO COMPARATIVO DE COTIZACIONES - SERVICIOS N°132-2022-MTC/20.2.1 - JMR, CERT DE CREDITO PPTAL, SEGUN LOS TERMINOS DE REFERENCIAS.  PLAZO DE EJECUCION: ES DE NOVENTA (90) DÍAS CALENDARIO COMO MÁXIMO, CONTABILIZADOS A PARTIR DEL DÍA SIGUIENTE DE CONFIRMADA LA RECEPCIÓN DE LA ORDEN DE SERVICIO.  PRIMER ENTREGABLE: COMO MÁXIMO A LOS 30 DÍAS CALENDARIO DE INICIADO EL SERVICIO  SEGUNDO ENTREGABLE: COMO MÁXIMO A LOS 60 DÍAS CALENDARIO DE INICIADO EL SERVICIO  TERCER ENTREGABLE: COMO MÁXIMO A LOS 90 DÍAS CALENDARIO DE INICIADO EL SERVICIO  FORMA DE PAGO: SE EFECTUARA EN TRES (03) ARMADAS IGUALES, DE ACUERDO A LO INDICADO EN EL NUMERAL ONCE (11) DE LOS TERMINOS DE REFERENCIA.  CERTIFICADO SIAF N°: 2945  SECUENCIA SIAF N°: 2  EXP.N°: I-022567-2022</t>
  </si>
  <si>
    <t>SERVICIO DE ANALISTAS EN EJECUCIÓN CONTRACTUAL PARA LA EVALUACIÓN DE EXPEDIENTES PARA LA COORDINACIÓN DE EJECUCIÓN CONTRACTUAL DE LOGÍSTICA; MEMORÁNDUM N° 068- 2022-MTC/20.2.1.2; MEMORAMDUM Nº 2194- 2022-MTC/20.2.1, CUADRO COMPARATIVO DE COTIZACIONES - SERVICIOS N° 04-2022-MTC/20.2.1.RFSL, MEMORANDUM N° 2266-2022-MTC/20.2; INFORME N° 3295-2022-MTC/20.4; CERTIFICADO DE CRÉDITO PRESUPUESTARIO, SEGÚN LOS TÉRMINOS DE REFERENCIAS.   RESOLUCIÓN DIRECTORAL N° 0040-2022-MTC/20 "LINEAMIENTOS PARA EL PROCEDIMIENTO EXCEPCIONAL DE CONTRATACIÓN DE BIENES Y SERVICIOS POR MONTOS IGUALES O MENORES A 8 UIT EN PROVIAS NACIONAL".  PLAZO DE EJECUCIÓN: NOVENTA (90) DÍAS CALENDARIO, CONTABILIZADOS A PARTIR DEL DÍA SIGUIENTE DE CONFIRMADA LA RECEPCIÓN DE LA ORDEN DE SERVICIO.  ENTREGABLES: SE PRESENTARAN TRES (03) ENTREGABLES DE ACUERDO A LO INDICADO EN EL NUMERAL SEIS (06) DE LOS TERMINOS DE REFERENCIA.  FORMA DE PAGO: SE EFECTUARA EN TRES (03) ARMADAS DE ACUERDO A LO INDICADO EN EL NUMERAL ONCE (11) DE LOS TÉRMINOS DE REFERENCIA.  CERTIFICADO SIAF N°: 3013 SECUENCIA SIAF N°: 2  EXP.N°: I-021830-2022/SEDCEN</t>
  </si>
  <si>
    <t>PAGO DE TASA ARBITRAL  CASO ARBITRAL: PROVIAS NACIONAL VS CONSTRUCTORA ORTIZ.- SEGUIDO POR PROVIAS NACIONAL CONTRA CONSTRUCTORA ORTIZ , RESPECTO DE LAS CONTROVERSIAS SURGIDAS DE LA RESOLUCIÓN MINISTERIAL N° 990-2016- MTC/01.02 QUE APROBÓ LA EJECUCIÓN DE LA EXPROPIACIÓN Y EL VALOR DE LA TASACIÓN DEL PREDIO CÓDIGO PSC-EV01-COS-006, UBICADO EN EL SECTOR COSCOMBA, PROGRESIVA KM. 988+000 - 1002+000, LADO IZQUIERDO, DISTRITO DE CATACAOS, PROVINCIA Y DEPARTAMENTO DE PIURA, INSCRITO EN LA PARTIDA REGISTRAL 04000076 DEL REGISTRO DE PREDIOS DE LA OFICINA REGISTRAL REGIONAL DE LA REGIÓN PIURA". (A-58-2015).   PEDIDO DE SERVICIO: 1893  CERTIFICADO SIAF N°: 3137  SECUENCIA SIAF N° : 2  EXP. N°: I-025187-2022/SEDCEN</t>
  </si>
  <si>
    <t>20102426810 CAMARA DE COMERCIO Y PRODUCCION DE PIURA</t>
  </si>
  <si>
    <t>SERVICIO DE GESTIÓN TÉCNICA LEGAL EN CAMPO PARA LOS PROCEDIMIENTOS DE ADQUISICIÓN DE ÁREAS NECESARIAS PARA EL DERECHO DE VÍA DE LA OBRA: MEJORAMIENTO DEL CORREDOR VIAL APURÍMAC - CUSCO, TRAMO: PUENTE ICHURAY - PUENTE SAYHUA., MEMORÁNDUM N° 4450-2022-MTC/20.11, MEMORANDUM Nº 2468-2022-MTC/20.2, INFORME N° 3576-2022-MTC/20.4, CUADRO COMPARATIVO DE COTIZACIONES - SERVICIOS N° 076-2022-MTC/20.2.1 - KGSSM, CERT DE CREDITO PPTAL, SEGUN LOS TERMINOS DE REFERENCIAS.  PLAZO DE EJECUCION: ES DE TREINTA (30) DÍAS CALENDARIOS COMO MÁXIMO, CONTADOS A PARTIR DEL DÍA SIGUIENTE DE LA CONFORMIDAD DE RECEPCIÓN DE LA ORDEN DE SERVICIO.  UNICO INFORME: DE ACUERDO A LO INDICADO EN EL NUMERAL SEIS (06) DE LOS TERMINOS DE REFERENCIA.  FORMA DE PAGO: SE EFECTUARA EN UN (01) ARMADA, DE ACUERDO A LO INDICADO EN EL NUMERAL ONCE (11) DE LOS TERMINOS DE REFERENCIA.  CERTIFICADO SIAF N°: 3180  SECUENCIA SIAF N°: 2  EXP.N°: I-024256-2022</t>
  </si>
  <si>
    <t>20557814435 ESPRO PERU CONSULTORES SAC</t>
  </si>
  <si>
    <t>"CONTRATACION DEL SERVICIO PARA LA IDENTIFICACION, ELABORACION DE EXPEDIENTES TECNICOS CON FINES DE OBTENER CERTIFICADOS DE BUSQUEDA CATASTRAL E INFORMES TECNIOCOS DE TASACION DE 40 INMUEBLES AFECTADOS POR LA OBRA TRAMO: TAUCA - PALLASCA.", MEMORÁNDUM N°1059-2022-MTC/20.11, MEMORANDUM Nº 937-2022-MTC/20.2, INFORME N° 1591- 2022-MTC/20.4, CUADRO COMPARATIVO DE COTIZACIONES - SERVICIOS N° 032-2022-MTC/20.2.1 - AUC, CERT DE CREDITO PPTAL, SEGUN LOS TERMINOS DE REFERENCIAS.  PLAZO DE EJECUCIÓN: ES DE NOVENTA (90) DÍAS CALENDARIO, QUE SE INICIARA A PARTIR DEL DÍA SIGUIENTE DE ACEPTADA LA ORDEN DE SERVICIO.  PRIMER ENTREGABLE: (30) DÍAS CALENDARIO DE INICIADO EL SERVICIO COMO MÁXIMO.  SEGUNDO ENTREGABLE: (60) DÍAS CALENDARIO DE INICIADO EL SERVICIO COMO MÁXIMO.  TERCER ENTREGABLE: (90) DÍAS CALENDARIO DE INICIADO EL SERVICIO COMO MÁXIMO.  FORMA DE PAGO: EL PAGO SE EFECTUARA EN TRES (03) ARMADAS, DE ACUERDO AL NUMERAL DOCE (12) DE LOS TÉRMINOS DE REFERENCIA.  CERTIFICADO SIAF N°: 1982  SECUENCIA SIAF N° : 02  EXP.N°: I-000998-2022/SEDCEN</t>
  </si>
  <si>
    <t>10465078460 SANTA CRUZ ROMERO JHOLBAN</t>
  </si>
  <si>
    <t>"CONTRATACIÓN DEL SERVICIO DE ANALISIS Y REVISION DE REQUERIMIENTOS PARA EL OTORGAMIENTO DE BONIFICACIONES DE CARGA A VEHICULOS CON SUSPENSION NEUMATICA Y/O NEUMATICOS EXTRA ANCHOS, A CARGO DE LA SUBDIRECCIÓN DE OPERACIONES"; MEMORÁNDUM N° 2658 -2022-MTC/20.13.2; CUADRO COMPARATIVO DE COTIZACIONES - LOCACION DE SERVICIOS N° 0133-2022-MTC/20.2.1.DLOH, MEMORANDUM N° 3101-2022-MTC/20.2; INFORME N° 4342-2022-MTC/20.4; CERTIFICADO DE CRÉDITO PRESUPUESTARIO, SEGÚN LOS TÉRMINOS DE REFERENCIAS.   RESOLUCIÓN DIRECTORAL N° 0040-2022-MTC/20 "LINEAMIENTOS PARA EL PROCEDIMIENTO EXCEPCIONAL DE CONTRATACIÓN DE BIENES Y SERVICIOS POR MONTOS IGUALES O MENORES A 8 UIT EN PROVIAS NACIONAL".  PLAZO DE EJECUCIÓN: CIENTO CINCUENTA (150) DÍAS CALENDARIOS; SEGÚN LO INDICADO EN EL NUMERAL SIETE (07) DE LOS TERMINOS DE REFERENCIA.  ENTREGABLES: SE PRESENTARÁN CINCO (05) ENTREGABLES DE ACUERDO A LO INDICADO EN EL NUMERAL SEIS (06) DE LOS TERMINOS DE REFERENCIA.  FORMA DE PAGO: SE EFECTUARA EN CINCO (05) ARMADAS DE ACUERDO A LO INDICADO EN EL NUMERAL ONCE (11) DE LOS TÉRMINOS DE REFERENCIA.  CERTIFICADO SIAF N°: 3540 SECUENCIA SIAF N°: 2  EXP.N°: I-032315 -2022/SEDCEN</t>
  </si>
  <si>
    <t>"SERVICIO DE ESTUDIOS GEOFÍSICOS DE REFRACCIÓN SÍSMICA Y MÉTODO MASW, NECESARIOS PARA LA ELABORACION DEL EXPEDIENTE TÉCNICO DEL ADICIONAL DE OBRA NO 05; DE 04 NUEVOS DMES UBICADAS EN LAS SIGUIENTES PROGRESIVAS: KM 03+800, KM 06+900, KM 05+220 Y KM 18+310 DE LA OBRA: "REHABILITACION Y MEJORAMIENTO DE LA CARRETERA PALLASCA - MOLLEPATA - MOLLEBAMBA - SANTIAGO DE CHUCO - EMP. RUTA 10, TRAMO MOLLEPATA - PALLASCA."   - PLAZO DE EJECUCION DEL SERVICIO: DIECIOCHO (18) DIAS CALENDARIO, EL PLAZO SE INICIA AL DIA SIGUIENTE DE RECEPCIONADA LA ORDEN DE SERVICIO.  - FORMA DE PAGO: SE EFECTUARÁ EN UNA (01) ARMADA, DE ACUERDO A LO INDICADO EN EL NUMERAL TRECE (13) DE LOS TERMINOS DE REFERENCIA.   - MEMORANDUM N° 329-2022-MTC/20.12  - AREA USUARIA: DIRECCION DE CONTROL Y CALIDAD  - CUADRO COMPARATIVO DE COTIZACIONES - SERVICIOS N° 033-2022-MTC/20.2.1.AUC  - CERTIFICACION DE CREDITO PRESUPUESTARIO N° 2008-2022  - SECUENCIA SIAF N° 02  - EXPEDIENTE I-004897-2022/SEDCEN</t>
  </si>
  <si>
    <t>"SERVICIO ESPECIALIZADO PARA EL DISEÑO ARQUITECTONICO DE LAS UNIDADES DE PEAJE AGUAS CALIENTES Y JUAN GUERRA, A CARGO DE LA SUBDIRECCIÓN DE OPERACIONES."   - PLAZO DE EJECUCION DEL SERVICIO: NOVENTA (90) DIAS CALENDARIO, EL MISMO QUE COMENZARA A REGIR AL DIA SIGUIENTE DE LA CONFIRMACION DE LA RECECPCION DE LA ORDEN DE SERVICIO.  - FORMA DE PAGO: SE EFECTUARÁ EN TRES (03) ARMADAS, DE ACUERDO A LO INDICADO EN EL NUMERAL ONCE (11) DE LOS TERMINOS DE REFERENCIA.   - MEMORANDUM N° 776-2022-MTC/20.13.2  - AREA USUARIA: SUBDIRECCION DE OPERACIONES  - CUADRO COMPARATIVO DE COTIZACIONES - SERVICIOS N° 050-2022-MTC/20.2.1.OACA  - CERTIFICACION DE CREDITO PRESUPUESTARIO N° 2312-2022  - SECUENCIA SIAF N° 02  - EXPEDIENTE I-011702-2022/SEDCEN</t>
  </si>
  <si>
    <t>10404044678 TORRES MILLA JAIME RUBEN</t>
  </si>
  <si>
    <t>CONTRATACIÓN DEL SERVICIO DE INGENIERÍA ESPECIALIZADA PARA LA EVALUACIÓN DE INFRAESTRUCTURA SANITARIA Y PROPUESTA DE INTERVENCIÓN EN LAS UNIDADES DE PEAJES CUCULÍ Y TUNAN A CARGO DE LA SUBDIRECCIÓN DE OPERACIONES, MEMORÁNDUM Nº 1277-2022-MTC/20.13.2, MEMORANDUM Nº 1814 -2022-MTC/20.2, INFORME N° 2715-2022-MTC/20.4, CUADRO COMPARATIVO DE COTIZACIONES - SERVICIOS N° 051-2022-MTC/20.2.1 - MGM, CERT DE CREDITO PPTAL, SEGUN LOS TERMINOS DE REFERENCIAS.  PLAZO DE EJECUCIÓN: ES DE CIENTO NOVENTA (90) DÍAS CALENDARIOS COMO MÁXIMO, CONTADOS A PARTIR DEL DÍA SIGUIENTE DE CONFIRMADA LA RECEPCIÓN DE LA ORDEN DE SERVICIO.  PRIMER ENTREGABLE: HASTA LOS TREINTA (30) DÍAS CALENDARIO DE INICIADO EL SERVICIO.  SEGUNDO ENTREGABLE: HASTA LOS SESENTA (60) DÍAS CALENDARIO DE INICIADO EL SERVICIO.  TERCER ENTREGABLE: HASTA LOS NOVENTA (90) DÍAS CALENDARIO DE INICIADO EL SERVICIO.  FORMA DE PAGO: EL PAGO SE EFECTUARA EN TRES (03) ARMADAS, DE ACUERDO AL NUMERAL ONCE (11) DE LOS TÉRMINOS DE REFERENCIA.  CERTIFICADO SIAF N°: 2687  SECUENCIA SIAF N°: 002  EXP.N°: I-017688-2022/SEDCEN</t>
  </si>
  <si>
    <t>10424350805 MARIÑAS ESPINOZA CARLOS ENRIQUE</t>
  </si>
  <si>
    <t>"SERVICIO ESPECIALIZADO PARA EL MONITOREO DE LOS NIVELES DE SERVICIO DE LOS EQUIPOS DE LA RED DE COMUNICACIÓN INSTALADOS EN EL TÚNEL GAMBETTA; Y RECOPILACIÓN DE INFORMACION DEL SISTEMA INFORMATICO DE DOS UNIDADES DE PEAJE'', MEMORAMDUM Nº 1275- 2022-MTC/20.13.2, MEMORANDUM Nº 1926-2022-MTC/20.2, INFORME N° 2863-2022-MTC/20.4, CUADRO COMPARATIVO DE COTIZACIONES - SERVICIOS N° 110-2022-MTC/20.2.1 - JMR, CERT DE CREDITO PPTAL, SEGUN LOS TERMINOS DE REFERENCIAS.  PLAZO DE EJECUCION: SERÁ DE NOVENTA (90) DÍAS CALENDARIO, EL MISMO QUE COMENZARÁ A REGIR AL DÍA SIGUIENTE DE LA CONFIRMACIÓN DE LA RECEPCIÓN DE LA ORDEN DE SERVICIO.  PRIMER ENTREGABLE: A LOS 30 DÍAS COMO MÁXIMO DE INICIADO EL SERVICIO.  SEGUNDO ENTREGABLE: A LOS 60 DÍAS COMO MÁXIMO DE INICIADO EL SERVICIO.  TERCER ENTREGABLE: A LOS 90 DÍAS COMO MÁXIMO DE INICIADO EL SERVICIO.  FORMA DE PAGO: SE EFECTUARA EN TRES (03) ARMADAS, DE ACUERDO A LO INDICADO EN EL NUMERAL ONCE (11) DE LOS TERMINOS DE REFERENCIA.  CERTIFICADO SIAF N°: 2780  SECUENCIA SIAF N°: 2  EXP.N°: I-017435-2022</t>
  </si>
  <si>
    <t>-OBJETO DE LA CONTRATACION:  LA CONTRATACION DE UNA EMPRESA QUE REALICE EL SERVICIO DE DESINFECCION DE AMBIENTES DE LA SEDE CENTRAL, LOCALES PERIFERICOS Y VEHICULOS DE PROVIAS NACIONAL PARA PREVENIR CUALQUIER TIPO DE CONTAGIO Y MITIGAR EL POSIBLE FOCO DE INFECCION DENTRO DE LAS INSTALACIONES DE LA ENTIDAD, EN CUMPLIMIENTO DE LA DISPOSICION VIGENTE DE LA NORMA DE SEGURIDAD Y SALUD EN EL TRABAJO.  -DESCRIPCION DEL SERVICIO:  LA DESCRIPCION DEL SERVICIO SE ENCUENTRA ESTIPULADO EN EL PUNTO 4 DEL PRESENTE TERMINO DE REFERENCIA QUE FORMA PARTE DEL EXPEDIENTE DE CONTRATACION Y ORDEN DE SERVICIO.  -PLAZO DE EJECUCION:  EL PLAZO ESTIMADO PARA LA EJECUCION DEL SERVICIO CONTRATADO SERA DE TRESCIENTOS (300) DIAS CALENDARIOS O HASTA EJECUTAR EL MONTO DE LA ORDEN DE SERVICIO, A PARTIR DEL DIA QUE SE CONFIRME EL INICIO DE ACTIVIDADES DE LA ORDEN DE SERVICIO, EN CASO EL SALDO DE LA ORDEN LLEGUE A SER INFERIOR A UN (01) PRECIO UNITARIO DE DESINFECCION DE CUALQUIER AMBIENTE O VEHICULO SE CONSIDERARA INEJECUTABLE, PUDIENDO DARSE POR EJECUTADO EL MONTO DE LA ORDEN DE SERVICIO,  -LUGAR DE EJECUCION DEL SERVICIO:  EN LOS LOCALES DE PROVIAS NACIONAL, SEGUN EL SIGUIENTE DETALLE:  LOCAL DE LA SEDE CENTRAL EN JR. ZORRITOS N° 1203, CERCADO DE LIMA  LOCAL DEL ARCHIVO CENTRAL EN JR. ZORRITOS N° 1074, CERCADO DE LIMA  LOCAL DE TINGO MARIA EN AV. TINGO MARIA N° 353, BREÑA  LOCAL ALMACEN PASAMAYO EN KM 47.80 DE LA CARRETERA PANAMERICANA NORTE - DISTRITO DE ANCON - LIMA (ANTES DE LA GARITA PEAJE)  LOS VEHICULOS ESTARAN UBICADOS EN LA SEDE CENTRAL, EN JR ZORRITOSS N° 1203 CERCADO DE LIMA  -ENTREGABLES:  EL CONTRATISTA, UNA VEZ CUMPLICO CADA PERIODO DE TREINTA (30) DIAS DEBERA PRESENTAR UN INFORME DE SERVICIOS REALIZADOS DURANTE DICHO PERIODO, CUYO CONTENIDO MINIMO SERA EL DESCRITO EN EL PUNTO 8 DE LOS TERMINOS DE REFERENCIA.  -CONFORMIDAD DE SERVICIO:  LA CONFORMIDAD DE LA PRESTACION DEL SERVICIO SERA OTORGADA POR EL COORDINADOR DE SERVICIOS DEL AREA DE LOGISTICA DE LA OFICINA DE ADMINISTRACION DE PROVIAS NACIONAL EN EL PLAZO MAXIMO DE DIEZ (10) DIAS DE PRODUCIDA LA RECEPCION DEL ENTREGABLE,  CERTIFICADO SIAF N°: 1046-2022  SECUENCIA SIAF N° :  EXP.N°: I-002392-2022/SEDCEN</t>
  </si>
  <si>
    <t>SERVICIO DE ANALISTA EN INGENIERIA PARA REVISAR INFORMES EN LA ESPECIALIDAD DE CONSERVACIÓN DE PUENTES, SOBRE LOS SERVICIOS EN EJECUCION Y DE LOS ESTUDIOS DE PERFILES DE LOS SERVICIOS DE LA SUBDIRECCION DE CONSERVACION Y PROPUESTA DE INTERVENCIÓN A NIVEL CONSERVACION DE PUENTES DEL CORREDOR VIAL "AYACUCHO - ANDAHUAYLAS - PUENTE SAHUINTO Y KISHUARA - AUQUIBAMBA", "EMP. PE-1N (SANTA) - VINZOS / EMP. PE-3N (CHUQUICARA) /EMP. PE-3NA (PTE. HUAROCHIRI) - CHUQUICARA - CABANA - SHOREY (EMP.PE-10A) / EMP. PE-12A (DV. PTE HUAROCHIRI) LA PAMPA - EMP. PE - 3N (TAUCA)", "EMP. PE-1S (PTE LOS MAESTROS) - PACONA - TAMBILLO - EMP. PE - 28A (HAYTARÁ)/EMP. PE - 1S (CHINCHA ALTA) - PTE HUACHINGA - EMP. PE-28D (LACHOCC) / EMP. PE-1S (DV PARACAS) - PARACAS - PTO. SAN MARTIN / EMP. PE - 1SE (MALPASO) - SAN CLEMENTE - DV. PISCO - EMP. PE-1SE /EMP. PE 1S DV. SAN ANDRES - SAN ANDRES - PE 1SF / PE -1SG - EMP.PE 28 - PARACAS" Y "PRO REGION PUNO - PAQUETE 01: PE-3SM, PE3SN, PE-34M, PE-34N, PE-34Ñ, PE34O Y PE34P"   CONFORME AL MEMORANDUM N° 021-2021-MTC/20.13.1, CUADRO COMPARATIVO DE COTIZACIONES SERVICIOS N° 014-2022-MTC/20.2.1.MGM, MEMORANDUM Nº 290-2022-MTC/20.2, INFORME N° 367-2022-MTC/20.4, CERT DE CREDITO PPTAL, SEGUN LOS TERMINOS DE REFERENCIA.   PLAZO DE EJECUCION: CIENTO CUARENTA (140) DÍAS CALENDARIO COMO MÁXIMO, CONTADOS A PARTIR DEL DÍA SIGUIENTE DE CONFIRMADA LA RECEPCIÓN DE LA ORDEN DE SERVICIO.   FORMA DE PAGO: SE EFECTUARA EN CINCO (05) ARMADAS DE ACUERDO A LO INDICADO EN EL NUMERAL ONCE (11) DE LOS TERMINOS DE REFERENCIA.   CERTIFICADO SIAF N°: 522   SECUENCIA SIAF N° : 002   EXP.N° : I-00249-2022/SEDCEN</t>
  </si>
  <si>
    <t>CONTRATACIÓN DEL SERVICIO DE ANALISIS PARA LA IMPLEMENTACIÓN DE LA GESTIÓN DE CALIDAD EN LOS PROCESOS PRIORIZADOS DEL PROYECTO ESPECIAL INFRAESTRUCTURA DE TRANSPORTE NACIONAL", MEMORÁNDUM 075-2022-MTC/20.4; CUADRO COMPARATIVO DE COTIZACIONES - LOCACION DE SERVICIO N° 018-2022-MTC/20.2.1.OACA, CERTIFICADO DE CRÉDITO PRESUPUESTARIO, SEGÚN LOS TÉRMINOS DE REFERENCIAS.  RESOLUCIÓN DIRECTORAL N° 0040-2022-MTC/20 "LINEAMIENTOS PARA EL PROCEDIMIENTO EXCEPCIONAL DE CONTRATACIÓN DE BIENES Y SERVICIOS POR MONTOS IGUALES O MENORES A 8 UIT EN PROVIAS NACIONAL".  PLAZO DE EJECUCIÓN: CIENTO VEINTE (120) DÍAS CALENDARIO, CONTABILIZADOS A PARTIR DEL DÍA SIGUIENTE DE CONFIRMADA LA RECEPCIÓN DE LA ORDEN DE SERVICIO.  FORMA DE PAGO: SE EFECTUARÁ EN CUATRO (04) ARMADAS DE ACUERDO A LO INDICADO EN EL NUMERAL ONCE (11) DE LOS TÉRMINOS DE REFERENCIA.  CERTIFICADO SIAF N°: 884 SECUENCIA SIAF N°: 2  EXP.N°: I-001629-2022/SEDCEN</t>
  </si>
  <si>
    <t>CONTRATACIÓN DEL SERVICIO DE INGENIERIA PARA EVALUACIÓN DE SOLICITUDES DE CIRCULACION PARA VEHICULOS ESPECIALES O QUE TRANSPORTAN MERCANCIA ESPECIAL, A CARGO DE LA SUBDIRECCION DE OPERACIONES, MEMORANDUM Nº 2254-2022-MTC/20.13.2, MEMORANDUM Nº 2677-2022-MTC/20.2, INFORME N° 3789-2022-MTC/20.4, CUADRO COMPARATIVO DE COTIZACIONES - SERVICIOS N° 172-2022-MTC/20.2.1 - JMR, CERT DE CREDITO PPTAL, SEGUN LOS TERMINOS DE REFERENCIAS.  PLAZO DE EJECUCION: SERÁ DE CIENTO VEINTE (120) DÍAS CALENDARIO, EL MISMO QUE COMENZARÁ A REGIR AL DÍA SIGUIENTE DE LA CONFIRMACIÓN DE LA RECEPCIÓN DE LA ORDEN DE SERVICIO.  PRIMER ENTREGABLE: A LOS 30 DÍAS COMO MÁXIMO DE INICIADO EL SERVICIO.  SEGUNDO ENTREGABLE: A LOS 60 DÍAS COMO MÁXIMO DE INICIADO EL SERVICIO.  TERCER ENTREGABLE: A LOS 90 DÍAS COMO MÁXIMO DE INICIADO EL SERVICIO.  CUARTO ENTREGABLE: A LOS 120 DÍAS COMO MÁXIMO DE INICIADO EL SERVICIO.  FORMA DE PAGO: SE EFECTUARA EN CUATRO (04) ARMADAS, DE ACUERDO A LO INDICADO EN EL NUMERAL ONCE (11) DE LOS TERMINOS DE REFERENCIA.  CERTIFICADO SIAF N°: 3305  SECUENCIA SIAF N°: 2  EXP.N°: I-026560-2022</t>
  </si>
  <si>
    <t>10444182437 CARRANZA URBINA ROBERTO ARTURO</t>
  </si>
  <si>
    <t>CONTRATACIÓN DEL SERVICIO DE INGENIERIA PARA LA REVISION Y ATENCION DE EXPEDIENTES TECNICOS PARA LA EJECUCION DE OBRAS DE INFRAESTRUCTURA VIAL Y OBRAS BASICAS EN EL DERECHO DE VIA DE LA RED VIAL NACIONAL A CARGO DE PROVIAS NACIONAL, MEMORANDUM Nº 2257 -2022-MTC/20.13.2, MEMORANDUM Nº 2689-2022-MTC/20.2, INFORME N° 3869-2022-MTC/20.4, CUADRO COMPARATIVO DE COTIZACIONES - SERVICIOS N° 173-2022-MTC/20.2.1 - JMR, CERT DE CREDITO PPTAL, SEGUN LOS TERMINOS DE REFERENCIAS.  PLAZO DE EJECUCION: SERÁ DE CIENTO VEINTE (120) DÍAS CALENDARIO, EL CUAL INICIARÁ AL DÍA SIGUIENTE DE LA CONFIRMACIÓN DE LA RECEPCIÓN DE LA ORDEN DE SERVICIO.  PRIMER ENTREGABLE: A LOS 30 DÍAS COMO MÁXIMO DE INICIADO EL SERVICIO.  SEGUNDO ENTREGABLE: A LOS 60 DÍAS COMO MÁXIMO DE INICIADO EL SERVICIO.  TERCER ENTREGABLE: A LOS 90 DÍAS COMO MÁXIMO DE INICIADO EL SERVICIO.  CUARTO ENTREGABLE: A LOS 120 DÍAS COMO MÁXIMO DE INICIADO EL SERVICIO.  FORMA DE PAGO: SE EFECTUARA EN CUATRO (04) ARMADAS, DE ACUERDO A LO INDICADO EN EL NUMERAL DIEZ (10) DE LOS TERMINOS DE REFERENCIA.  CERTIFICADO SIAF N°: 3316  SECUENCIA SIAF N°: 2  EXP.N°: I-026565-2022</t>
  </si>
  <si>
    <t>10464092639 TORRES SANCHEZ JEIMY MAYLIN</t>
  </si>
  <si>
    <t>CONTRATACIÓN DEL SERVICIO ADMINISTRATIVO PARA LA GESTION DOCUMENTARIA Y DE SOLICITUDES DE TARIFA DIFERENCIADA DE PEAJES, EN EL AREA DE GESTION DE RECAUDACION A CARGO DE LA SUBDIRECCION DE OPERACIONES, MEMORANDUM N° 2443 -2022-MTC/20.13.2, MEMORANDUM Nº 2902-2022-MTC/20.2, INFORME N° 4083-2022-MTC/20.4, CUADRO COMPARATIVO DE COTIZACIONES - SERVICIOS N° 191-2022-MTC/20.2.1 - JMR, CERT DE CREDITO PPTAL, SEGUN LOS TERMINOS DE REFERENCIAS.  PLAZO DE EJECUCION: SERÁ DE CIENTO VEINTE (120) DÍAS CALENDARIO, EL CUAL INICIARÁ AL DÍA SIGUIENTE DE LA CONFIRMACIÓN DE LA RECEPCIÓN DE LA ORDEN DE SERVICIO, HASTA LA CONFORMIDAD DE LA ÚLTIMA PRESTACIÓN Y PAGO.  PRIMER ENTREGABLE: A LOS 30 DÍAS COMO MÁXIMO DE INICIADO EL SERVICIO.  SEGUNDO ENTREGABLE: A LOS 60 DÍAS COMO MÁXIMO DE INICIADO EL SERVICIO.  TERCER ENTREGABLE: A LOS 90 DÍAS COMO MÁXIMO DE INICIADO EL SERVICIO.  CUARTO ENTREGABLE: A LOS 120 DÍAS COMO MÁXIMO DE INICIADO EL SERVICIO.  FORMA DE PAGO: SE EFECTUARA EN CUATRO (04) ARMADAS, DE ACUERDO A LO INDICADO EN EL NUMERAL ONCE (11) DE LOS TERMINOS DE REFERENCIA.  CERTIFICADO SIAF N°: 3434  SECUENCIA SIAF N°: 2  EXP.N°: I-030123-2022</t>
  </si>
  <si>
    <t>"SERVICIO DE ASESORÍA LEGAL PARA EL SEGUIMIENTO Y CUMPLIMENTO DE LOS PROCEDIMIENTOS DE TRANSFERENCIA ESTATAL Y/O INSCRIPCIÓN REGISTRAL Y DEMÁS ACCIONES PARA EL SANEAMIENTO FÍSICO LEGAL DE PREDIOS ADQUIRIDOS PARA LA EJECUCIÓN DE LA OBRA: REHABILITACIÓN Y MEJORAMIENTO DEL TRAMO: SANTIAGO DE CHUCO-CACHICADAN-MOLLEPATA"; INFORME N° 00008-2022-MTC/20.11.3/MTLC; MEMORÁNDUM 000678-2022-MTC/20.11; CUADRO COMPARATIVO DE COTIZACIONES - LOCACION DE SERVICIO N° 0035-2022-MTC/20.2.1.DLOH, MEMORÁNDUM 00686-2022-MTC/20.2, INFORME N° 1266-2022-MTC/20.4, CERTIFICADO DE CRÉDITO PRESUPUESTARIO, SEGÚN LOS TÉRMINOS DE REFERENCIAS.  RESOLUCIÓN DIRECTORAL N° 0040-2022-MTC/20 "LINEAMIENTOS PARA EL PROCEDIMIENTO EXCEPCIONAL DE CONTRATACIÓN DE BIENES Y SERVICIOS POR MONTOS IGUALES O MENORES A 8 UIT EN PROVIAS NACIONAL".  PLAZO DE EJECUCIÓN: CIENTO CINCO (105) DÍAS CALENDARIO, CONTABILIZADOS A PARTIR DEL DÍA SIGUIENTE DE CONFIRMADA LA RECEPCIÓN DE LA ORDEN DE SERVICIO.  ENTREGABLES: SE PRESENTARAN CUATRO (04) ENTREGABLES DE ACUERDO A LO INDICADO EN EL NUMERAL SEIS (06) DE LOS TERMINOS DE REFERENCIA.  FORMA DE PAGO: SE EFECTUARA EN CUATRO (04) ARMADAS DE ACUERDO A LO INDICADO EN EL NUMERAL ONCE (11) DE LOS TÉRMINOS DE REFERENCIA.  CERTIFICADO SIAF N°: 01761 SECUENCIA SIAF N°: 2  EXP.N°: I-004435-2022/SEDCEN</t>
  </si>
  <si>
    <t>10106107101 CABRERA MUÑOZ DORCA KARINA</t>
  </si>
  <si>
    <t>"SERVICIO DE ALQUILER DE CAMIONETA PARA EL TRASLADO DEL PERSONAL DE CAMPO EN LA OBRA: CONSTRUCCIÓN DE LA VÍA DE EVITAMIENTO DE LA CIUDAD DE ABANCAY'', MEMORANDUM N° 3123-2022-MTC/20.11, MEMORANDUM Nº 2077 -2022-MTC/20.2, INFORME N° 3147-2022-MTC/20.4, CUADRO COMPARATIVO DE COTIZACIONES - SERVICIOS N°124-2022-MTC/20.2.1 - JMR, CERT DE CREDITO PPTAL, SEGUN LOS TERMINOS DE REFERENCIAS.  PLAZO DE EJECUCION: ES DE NOVENTA (90) DÍAS CALENDARIOS CONTADOS A PARTIR DEL DÍA SIGUIENTE DE ACEPTADA LA ORDEN DE SERVICIO  PRIMER ENTREGABLE: A LOS TREINTA (30) DÍAS CALENDARIOS DE INICIADO EL SERVICIO  SEGUNDO ENTREGABLE: A LOS SESENTA (60) DÍAS CALENDARIOS DE INICIADO EL SERVICIO  TERCER ENTREGABLE: A LOS NOVENTA (90) DÍAS CALENDARIOS DE INICIADO EL SERVICIO  FORMA DE PAGO: SE EFECTUARA EL PAGO EN TRES (03) ARMADAS, DE ACUERDO A LO INDICADO EN EL NUMERAL TRECE (13) DE LOS TERMINOS DE REFERENCIA.  CERTIFICADO SIAF N°: 2925  SECUENCIA SIAF N°: 2  EXP.N°: I-013482-2022</t>
  </si>
  <si>
    <t>"SERVICIO DE IMPLEMENTACIÓN DE UN MÓDULO PREFABRICADO MÓVIL PARA USO DEL PERSONAL DEL ALMACEN DE SERPENTIN DE PASAMAYO DE PROVIAS NACIONAL EN CASO DE EMERGENCIAS NACIONALES."   - PLAZO DE EJECUCION DEL SERVICIO: VEINTE (20) DÍAS CALENDARIOS, CONTABILIZADOS A PARTIR DEL DÍA SIGUIENTE DE APROBADAS LAS SIGUIENTES CONDICIONES:  " CONFIRMACIÓN, POR PARTE DEL PROVEEDOR, DE LA RECEPCIÓN DE LA ORDEN DE SERVICIO. " GENERACIÓN DE CONSTANCIAS SINTOMATOLÓGICAS PARA EL PERSONAL DEL PROVEEDOR, TRAS LA PRESENTACIÓN Y APROBACIÓN DEL PLAN COVID-19 DEL PROVEEDOR, RESULTADOS NEGATIVOS DE PRUEBA ANTÍGENA Y/O MOLECULAR (CON VIGENCIA NO MAYOR A 72HRS) Y SCTR VIGENTE (SALUD &amp; PENSIÓN).  " CONFIRMACIÓN DE INICIO DE ACTIVIDADES, VÍA CORREO ELECTRÓNICO U ACTA DE INICIO, EMITIDO POR LA COORDINACIÓN DE SERVICIOS DE LOGÍSTICA DE PROVIAS NACIONAL. LAS ACTIVIDADES PUEDEN REALIZARSE LOS DÍAS LUNES A SÁBADO, TANTO EN TURNO DIURNO (DE 08:00 AM A 05:00 PM) COMO OTRO HORARIO SEGÚN DISPONGA LA ENTIDAD, TODO EN CONCORDANCIA CON LOS DISPOSITIVOS QUE ESTABLEZCA EL GOBIERNO, TALES COMO LAS RESTRICCIONES HORARIAS POR TOQUE DE QUEDA O INMOVILIZACIÓN SOCIAL OBLIGATORIA DEBIDO A LA PANDEMIA POR LA COVID-19.  - LUGAR DE EJECUCIÓN DEL SERVICIO: EN EL ALMACÉN DE SERPENTÍN DE PASAMAYO DE PROVIAS NACIONAL:  REGIÓN: LIMA / PROVINCIA: LIMA / DISTRITO: ANCÓN / DIRECCIÓN: UBICADO AL SUROESTE DEL PARQUE INDUSTRIAL DE ANCÓN, KM. 47+080 DE LA CARRETERA PANAMERICANA NORTE, MARGEN DERECHA EN DIRECCIÓN LIMA - HUACHO, EN EL DISTRITO DE ANCÓN, PROVINCIA Y DEPARTAMENTO DE LIMA.  - GARANTIA: DE ACUERDO A LO INDICADO EN EL NUMERAL NUEVE (09) DE LOS TERMINOS DE REFERENCIA.  - FORMA DE PAGO: SE EFECTUARÁ EN UNA (01) ARMADA, DE ACUERDO A LO INDICADO EN EL NUMERAL DOCE (12) DE LOS TERMINOS DE REFERENCIA.   - MEMORANDUM N° 646-2022-MTC/20.2.1  - AREA USUARIA: COORDINACION DE SERVICIOS DE LOGISTICA  - CUADRO COMPARATIVO DE COTIZACIONES - SERVICIOS N° 047-2022-MTC/20.2.1.OACA  - CERTIFICACION DE CREDITO PRESUPUESTARIO N° 2086-2022  - SECUENCIA SIAF N° 02  - EXPEDIENTE I-003206-2022/SEDCEN</t>
  </si>
  <si>
    <t>1°SALDO-SERVICIO DE COORDINACIÓN Y GESTIÓN DE CONTRATOS DE SERVICIOS DE MANTENIMIENTO PERIÓDICO QUE</t>
  </si>
  <si>
    <t>SERVICIO TÉCNICO ESPECIALIZADO PARA LAS GESTIONES DE ADQUISICIÓN DE LAS ÁREAS NECESARIAS AFECTADAS POR EL DERECHO DE VÍA DEL PROYECTO: MEJORAMIENTO DEL CORREDOR VIAL APURÍMAC - CUSCO, TRAMO: TRAMO: EMP. PE-3SF (PROGRESO) - DV. MATARA - DV. PAMPUTA - EMP. PE-3SF (DV. QUEHUIRA), MEMORANDUM Nº 3944-2022-MTC/20.11, MEMORANDUM Nº 2649-2022-MTC/20.2, INFORME N° 3775-2022-MTC/20.4, CUADRO COMPARATIVO DE COTIZACIONES - SERVICIOS N° 168-2022-MTC/20.2.1 - JMR, CERT DE CREDITO PPTAL, SEGUN LOS TERMINOS DE REFERENCIAS.  PLAZO DE EJECUCION: ES DE NOVENTA (90) DÍAS CALENDARIOS COMO MÁXIMO, CONTADOS A PARTIR DEL DÍA SIGUIENTE DE ACEPTADA LA ORDEN DE SERVICIO.  ENTREGABLES: DEL PRIMER AL ENTREGABLE FINAL, EL PROVEEDOR ENTREGARÁ MENSUALMENTE, UN INFORME, EN DIGITAL, DE ACUERDO A LO INDICADO EN EL NUMERAL SEIS (06) DE LOS TERMINOS DE REFERENCIA.  FORMA DE PAGO: SE EFECTUARA EN TRES (03) ARMADAS, DE ACUERDO A LO INDICADO EN EL NUMERAL ONCE (11) DE LOS TERMINOS DE REFERENCIA.  CERTIFICADO SIAF N°: 3290  SECUENCIA SIAF N°: 2  EXP.N°: I-018067-2022</t>
  </si>
  <si>
    <t>10471003820 GARCIA CORONADO BRENDA INGRID</t>
  </si>
  <si>
    <t>SERVICIO LEGAL ESPECIALIZADO PARA LAS GESTIONES DE ADQUISICIÓN DE LAS ÁREAS NECESARIAS AFECTADAS POR EL DERECHO DE VÍA DEL PROYECTO: MEJORAMIENTO DEL CORREDOR VIAL APURÍMAC - CUSCO, TRAMO: PUENTE ICHURAY - PUENTE SAYHUA   MEMORANDUM N° 5008-2022-MTC/20.11, CUADRO COMPARATIVO DE COTIZACIONES - SERVICIOS N° 112-2022-MTC/20.2.1 - KGSSM, MEMORANDUM Nº 2974-2022-MTC/20.2, INFORME N° 4153-2022-MTC/20.4, CERT DE CREDITO PPTAL, SEGUN LOS TERMINOS DE REFERENCIAS.  PLAZO DE EJECUCION: NOVENTA (90) DÍAS CALENDARIOS COMO MÁXIMO, EL CUAL EMPEZARÁ A CONTABILIZARSE A PARTIR DE LA RECEPCIÓN DEL SCTR POR PARTE DEL ÁREA USUARIA, LA MISMA QUE DEBE EVIDENCIARSE FEHACIENTEMENTE, CASO CONTRARIO SE INCURRÍA EN INCUMPLIMIENTO A LOS TÉRMINOS DE REFERENCIA (TDR), POR LO QUE NO PROCEDERÍA EL PAGO RESPECTIVO.  ENTREGABLES: DE ACUERDO CON EL NUMERAL SEIS (06) DEL TÉRMINO DE REFERENCIA.  FORMA DE PAGO: DE ACUERDO CON EL NUMERAL ONCE (11) DEL TÉRMINO DE REFERENCIA.  CERTIFICADO SIAF N°: 3479  SECUENCIA SIAF N° : 02  EXP.N°: I-018284-2022/SEDCEN</t>
  </si>
  <si>
    <t>SERVICIO DE LEVANTAMIENTO TOPOGRÁFICO Y PROCESAMIENTO DE INFORMACIÓN DEL PROYECTO DE EVALUACIÓN ARQUEOLÓGICA CON FINES DE POTENCIALIDAD Y DESCARTE PARA LA OBRA MEJORAMIENTO, REHABILITACIÓN , CONSERVATORIO POR NIVELES DE SERVICIO O OPERACIÓN DEL CORREDOR VIAL LIMA - CANTA - HUAYLLAY - DV. COCHAMARCA - EMPALME PE 3N, MEMORANDUM N° 3306-2022-MTC/20.11, MEMORANDUM Nº 2045 -2022-MTC/20.2, INFORME N° 3125-2022-MTC/20.4, CUADRO COMPARATIVO DE COTIZACIONES - SERVICIOS N°122-2022-MTC/20.2.1 - JMR, CERT DE CREDITO PPTAL, SEGUN LOS TERMINOS DE REFERENCIAS.  PLAZO DE EJECUCION: ES DE (30) DÍAS CALENDARIOS QUE SE INICIARAN A PARTIR DEL DÍA SIGUIENTE DE ACEPTADA LA ORDEN DE SERVICIO.  UNICO INFORME: A LOS 30 DÍAS CALENDARIO DEL INICIO DEL SERVICIO.  FORMA DE PAGO: EL PAGO SE EFECTUARA EN UNA (01) ARMADA, DE ACUERDO A LO INDICADO EN EL NUMERAL ONCE (11) DE LOS TERMINOS DE REFERENCIA.  CERTIFICADO SIAF N°: 2936  SECUENCIA SIAF N°: 2  EXP.N°: I-017339-2022</t>
  </si>
  <si>
    <t>10076883349 FIERRO HUATUCO KORAITA HILDA</t>
  </si>
  <si>
    <t xml:space="preserve">SERVICIO DE MONITOREO ARQUEOLÓGICO PARA LA REHABILITACION Y MEJORAMIENTO DE LA CARRETERA PALLASCA - MOLLEPATA - MOLLEBAMBA - SANTIAGO DE CHUCO EMPALME RUTA NO 10 TRAMO MOLLEPATA - PALLASCA EN EL MARCO DE LO DISPUESTO EN EL TEXTO ÚNICO ORDENADO DEL DECRETO LEGISLATIVO N° 1192, MEMORANDUM Nº 5232 -2022-MTC/20.11,  MEMORANDUM Nº 2814-2022-MTC/20.2, INFORME N° 3969-2022-MTC/20.4, CUADRO COMPARATIVO DE COTIZACIONES - SERVICIOS N° 179-2022-MTC/20.2.1 - JMR, CERT DE CREDITO PPTAL, SEGUN LOS TERMINOS DE REFERENCIAS.
PLAZO DE EJECUCION: EL PLAZO DE EJECUCIÓN DEL SERVICIO ES DE CUARENTA (40) DÍAS CALENDARIO, DE ACUERDO A LO INDICADO EN EL NUMERAL SIETE (07) DE LOS TERMINOS DE REFERENCIA.
INFORME DE AVANCE N°1: COMO MÁXIMO A LOS VEINTE (20) DÍAS CALENDARIO DE INICIADO EL SERVICIO Y/O 5 DÍAS DE RECEPCIONADA EL RESOLUTIVO DE AUTORIZACIÓN DE PMA EMITIDO POR MINISTERIO DE CULTURA O DDC.
INFORME FINAL: COMO MÁXIMO A LOS CUARENTA (40) DÍAS CALENDARIO DE INICIADO EL SERVICIO.
FORMA DE PAGO: SE EFECTUARA EN DOS (02) ARMADAS, DE ACUERDO A LO INDICADO EN EL NUMERAL ONCE (11) DE LOS TERMINOS DE REFERENCIA.
CERTIFICADO SIAF N°: 3369 | SECUENCIA SIAF N°:   2
EXP.N°: I-022222-2022  </t>
  </si>
  <si>
    <t>10282885447 CORAS CONTRERAS ROCIO</t>
  </si>
  <si>
    <t>"CONTRATACIÓN DEL SERVICIO DE MANTENIMIENTO CORRECTIVO PARA CAMIONETAS DEL POOL DE PROVIAS NACIONAL'', MEMORANDUM Nº 1005-2022-MTC/20.2.1, MEMORANDUM Nº 1342 -2022-MTC/20.2, INFORME N° 2096 -2022-MTC/20.4, CUADRO COMPARATIVO DE COTIZACIONES - SERVICIOS N° 067-2022-MTC/20.2.1 - JMR, CERT DE CREDITO PPTAL, SEGUN LOS TERMINOS DE REFERENCIAS.  PLAZO DE EJECUCION: EL PLAZO DE EJECUCIÓN DEL SERVICIO SERÁ POR VEINTE (20) DÍAS CALENDARIOS. EL MISMO QUE INICIARA AL DÍA SIGUIENTE DE NOTIFICADA Y CONFIRMADA LA RECEPCIÓN DE LA ORDEN DE SERVICIO.  LUGAR DE EJECUCIÓN DEL SERVICIO: EL SERVICIO SE EJECUTARÁ EN LAS INSTALACIONES DEL CONTRATISTA UBICADOS EN LA CIUDAD DE LIMA  FORMA DE PAGO: SE EFECTUARA EN UNA (01) ARMADA, DE ACUERDO A LO INDICADO EN EL NUMERAL ONCE (11) DE LOS TERMINOS DE REFERENCIA.  CERTIFICADO SIAF N°: 2293  SECUENCIA SIAF N°: 2  EXP.N°: I-009150-2022</t>
  </si>
  <si>
    <t>"CONTRATACIÓN DEL SERVICIO DE ANÁLISIS TÉCNICO PARA LA REVISIÓN, PROCESAMIENTO E INSPECCIÓN DE RELEVAMIENTOS DE INFORMACIÓN PARA LA SUBDIRECCION DE CONSERVACIÓN"  MEMORANDUM N° 3554 - 2022-MTC/20.13.1, CUADRO COMPARATIVO DE COTIZACIONES - SERVICIOS N° 00014-2022-MTC/20.2.1-JCEU, MEMORÁNDUM N° 2705-2022-MTC/20.2; INFORME N° 3883-2022-MTC/20.4; CERTIFICADO DE CRÉDITO PRESUPUESTARIO, SEGÚN LOS TÉRMINOS DE REFERENCIAS.  PLAZO DE EJECUCIÓN: NOVENTA (90) DÍAS CALENDARIO, CONTABILIZADOS A PARTIR DEL DÍA SIGUIENTE DE CONFIRMADA LA RECEPCIÓN DE LA ORDEN DE SERVICIO.  INICIARÁ AL DÍA SIGUIENTE DE LA CONFIRMACIÓN DE LA RECEPCIÓN DE LA ORDEN DE SERVICIO.  ENTREGABLES: SE PRESENTARAN TRES (03) ENTREGABLES DE ACUERDO A LO INDICADO EN EL NUMERAL SEIS (06) DE LOS TERMINOS DE REFERENCIA.  PRIMER ENTREGABLE: A LOS 30 DÍAS COMO MÁXIMO DE INICIADO EL SERVICIO.  SEGUNDO ENTREGABLE: A LOS 60 DÍAS COMO MÁXIMO DE INICIADO EL SERVICIO.  TERCER ENTREGABLE: A LOS 90 DÍAS COMO MÁXIMO DE INICIADO EL SERVICIO.  FORMA DE PAGO: SE EFECTUARA EN TRES (03) ARMADAS DE ACUERDO A LO INDICADO EN EL NUMERAL ONCE (11) DE LOS TÉRMINOS DE REFERENCIA.  CERTIFICADO SIAF N°: 3323 SECUENCIA SIAF N°: 2 EXP.N°: I-027688-2022/SEDCEN</t>
  </si>
  <si>
    <t>CONTRATACION DEL SERVICIO ESPECIALIZADO EN INGENIERIA PARA REVISIÓN TECNICA, CONTROL Y MONITOREO A LAS INTERVENCIONES DE MANTENIMIENTO RUTINARIO DE CARRETERAS POR ADMINISTRACION DIRECTA Y ATENCION DE EMERGENCIAS VIALES, A CARGO DE LAS UNIDADES ZONALES VRAEM, AYACUCHO, PIURA Y AREQUIPA"  MEMORANDUM N° 3465 - 2022-MTC/20.13.1, CUADRO COMPARATIVO DE COTIZACIONES - SERVICIOS N° 00009-2022-MTC/20.2.1-JCEU, MEMORANDUM Nº 2734-2022-MTC/20.2; INFORME N° 3900 -2022-MTC/20.4; CERTIFICADO DE CRÉDITO PRESUPUESTARIO, SEGÚN LOS TÉRMINOS DE REFERENCIAS.  PLAZO DE EJECUCIÓN: NOVENTA (90) DÍAS CALENDARIO, CONTABILIZADOS A PARTIR DEL DÍA SIGUIENTE DE CONFIRMADA LA RECEPCIÓN DE LA ORDEN DE SERVICIO.  INICIARÁ AL DÍA SIGUIENTE DE LA CONFIRMACIÓN DE LA RECEPCIÓN DE LA ORDEN DE SERVICIO.  ENTREGABLES: SE PRESENTARAN TRES (03) ENTREGABLES DE ACUERDO A LO INDICADO EN EL NUMERAL SEIS (06) DE LOS TERMINOS DE REFERENCIA.  PRIMER ENTREGABLE: A LOS 30 DÍAS COMO MÁXIMO DE INICIADO EL SERVICIO.  SEGUNDO ENTREGABLE: A LOS 60 DÍAS COMO MÁXIMO DE INICIADO EL SERVICIO.  TERCER ENTREGABLE: A LOS 90 DÍAS COMO MÁXIMO DE INICIADO EL SERVICIO.  FORMA DE PAGO: SE EFECTUARA EN TRES (03) ARMADAS DE ACUERDO A LO INDICADO EN EL NUMERAL ONCE (11) DE LOS TÉRMINOS DE REFERENCIA.  CERTIFICADO SIAF N°: 3333 SECUENCIA SIAF N°: 3 EXP.N°: I-023058-2022/SEDCEN</t>
  </si>
  <si>
    <t>SERVICIO DE DEMOLICION Y CLAUSURA DE UN (01) BUZON DE DESAGUE, RED DE ALCANTARILLADO Y REPOSICION DEL PAQUETE ESTRUCTURAL DE LA VIA, EN LA PROGRESIVA KM 0+000, DENTRO DEL DERECHO DE VIA DEL PROYECTO: MEJORAMIENTO DE LA CARRETERA BOCA DEL RIO - TACNA, EN LOS DISTRITOS DE TACNA, SAMA Y LA YARADA LOS PALOS DE LA PROVINCIA DE TACNA - DEPARTAMENTO DE TACNA, DEL KM 0+000 AL KM 47+521, MEMORANDUM Nº 2212-2022-MTC/20.2, INFORME N° 3225-2022-MTC/20.4, CUADRO COMPARATIVO DE COTIZACIONES - SERVICIOS N° 066-2022-MTC/20.2.1 - MGM, CERT DE CREDITO PPTAL, SEGUN LOS TERMINOS DE REFERENCIAS.  PLAZO DE EJECUCIÓN: ES DE VEINTE (20) DÍAS CALENDARIOS COMO MÁXIMO, CONTADOS A PARTIR DEL DÍA SIGUIENTE DE CONFIRMADA LA RECEPCIÓN DE LA ORDEN DE SERVICIO.  UNICO ENTREGABLE: COMO A LOS VEINTE (20) DÍAS CALENDARIO DE INICIADO EL SERVICIO.  FORMA DE PAGO: EL PAGO SE EFECTUARA EN UNA (01) ARMADA, DE ACUERDO AL NUMERAL ONCE (11) DE LOS TÉRMINOS DE REFERENCIA.  CERTIFICADO SIAF N°: 2990  SECUENCIA SIAF N°: 002  EXP.N°: I-014629-2022/SEDCEN</t>
  </si>
  <si>
    <t>10722450227 CAIRAMPOMA CONTRERAS EFRAIN RAUL</t>
  </si>
  <si>
    <t>"SERVICIO DE MANTENIMIENTO CORRECTIVO DE VENTANAS"  MEMORANDUM N° 2967-2022-MTC/20.2.1, CUADRO COMPARATIVO DE COTIZACIONES - SERVICIOS N° 00030-2022-MTC/20.2.1-JCEU, MEMORÁNDUM N° 2981-2022-MTC/20.2; INFORME N° 4154 -2022-MTC/20.4; CERTIFICADO DE CRÉDITO PRESUPUESTARIO, SEGÚN LOS TÉRMINOS DE REFERENCIAS.   PLAZO DE EJECUCIÓN: EL PLAZO DE EJECUCIÓN ES DE 45 DÍAS CALENDARIOS; CONTABILIZANDO EL INICIO, POR LAS CARACTERÍSTICAS DEL SERVICIO, PARTIR DEL PRIMER SÁBADO SUBSIGUIENTE A LA FECHA DE CONFIRMACIÓN DE RECEPCIÓN DE LA ORDEN DE SERVICIO Y/O CONFIRMACIÓN DE INICIO DE ACTIVIDADES, VÍA CORREO ELECTRÓNICO O ACTA DE INICIO, EMITIDO POR LA COORDINACIÓN DE SERVICIOS DE LOGÍSTICA DE PROVIAS NACIONAL.  LAS ACTIVIDADES, PUEDEN REALIZARSE SOLO LOS DÍAS SÁBADO Y DOMINGO EN TURNO DIURNO (DE 08:00 AM A 05:00 PM) U OTRO HORARIO SEGÚN DISPONGA LA ENTIDAD, TODO EN CONCORDANCIA CON LOS DISPOSITIVOS QUE ESTABLEZCA EL GOBIERNO, TALES COMO LAS RESTRICCIONES HORARIAS POR TOQUE DE QUEDA O INMOVILIZACIÓN SOCIAL OBLIGATORIA DEBIDO A LA PANDEMIA POR LA COVID-19..   LA CONFORMIDAD: LA CONFORMIDAD PARA EL PAGO SE OTORGARÁ DENTRO DE UN PLAZO QUE NO EXCEDERÁ DE CINCO (05) DÍAS DE PRESENTADO EL ENTREGABLE INDICADO EN EL NUMERAL 6, CARTA Y/O CONSTANCIA DE GARANTÍA, SIENDO LA COORDINACIÓN DE SERVICIOS DE LA OFICINA DE LOGÍSTICA LA RESPONSABLE DE OTORGARLA. DE PRESENTAR OBSERVACIONES EN EL ENTREGABLE, TENDRÁN TRES (03) DÍAS DE PLAZO PARA SU SUBSANACIÓN.   LUGAR DE EJECUCION DEL SERVICIO: EN EL EDIFICIO PRINCIPAL - SEDE CENTRAL DE PROVIAS NACIONAL:  REGIÓN: LIMA  PROVINCIA: LIMA  DISTRITO: LIMA  DIRECCIÓN: JIRÓN ZORRITOS N° 1203, EN EL DISTRITO DE LIMA,PROVINCIA Y DEPARTAMENTO DE LIMA.   FORMA DE PAGO: EL PAGO SE EFECTUARÁ, EN UNA ARMADA DENTRO DE LOS DIEZ (10) DÍAS CALENDARIOS SIGUIENTES A LA CONFORMIDAD DEL SERVICIO.   CCP N°: 3473 SECUENCIA SIAF N°: 3 EXP.N°: I-022692-2022/SEDCEN</t>
  </si>
  <si>
    <t>10452174516 PARICAHUA HUAYRA MARGOT RUTI</t>
  </si>
  <si>
    <t>SERVICIO DE INGENIERÍA PARA REVISAR Y ANALIZAR INFORMES EN LA ESPECIALIDAD DE CONSERVACIÓN DE PUENTES, SOBRE LOS SERVICIOS EN EJECUCION Y DE LOS ESTUDIOS DE PERFILES DE LOS SERVICIOS DE LA SUBDIRECCION DE CONSERVACION Y PROPUESTA DE INTERVENCIÓN A NIVEL CONSERVACION DE PUENTES DEL CORREDOR VIAL "CASMA - HUARAZ - EL MIRADOR / SANTA - PTE CHUQUICARA - TAUCA - DV SIHUAS / PTE. HUAROCHIRI - PTE CHUQUICARA", "ANYAGA - HUARI - PTE POMACHACA/ ANYAGA - HUANTAR - PTE POMACHACA - ANRA - HUAYCABAMBA - JIRCAN - CARPA - PIRUSH - MONZON - CACHICOTO - TINGO MARÍA / DV. ANRA - DV PAUCAS/ EMP. PE-14 A (PIRUSH) - CONTADERA - CHAPACARA - EMP. PE-14 A", MEMORÁNDUM 00008-2022-MTC/20.13.1, MEMORÁNDUM 000053-2022-MTC/20.5; CUADRO COMPARATIVO DE COTIZACIONES - LOCACION DE SERVICIO N° 0075-2021-MTC/20.2.1.DLOH, MEMORÁNDUM 00277-2022-MTC/20.2, INFORME N°0609-2022-MTC/20.4, CERTIFICADO DE CRÉDITO PRESUPUESTARIO, SEGÚN LOS TÉRMINOS DE REFERENCIAS.  RESOLUCIÓN DIRECTORAL N° 0040-2022-MTC/20 "LINEAMIENTOS PARA EL PROCEDIMIENTO EXCEPCIONAL DE CONTRATACIÓN DE BIENES Y SERVICIOS POR MONTOS IGUALES O MENORES A 8 UIT EN PROVIAS NACIONAL".  PLAZO DE EJECUCIÓN: OCHENTA (80) DÍAS CALENDARIO, CONTABILIZADOS A PARTIR DEL DÍA SIGUIENTE DE CONFIRMADA LA RECEPCIÓN DE LA ORDEN DE SERVICIO.  1ER ENTREGABLE: COMO MÁXIMO A LOS VEINTE (20) DÍAS CALENDARIO DE INICIADO EL SERVICIO.  2DO ENTREGABLE: COMO MÁXIMO A LOS CINCUENTA (50) DÍAS CALENDARIO DE INICIADO EL SERVICIO.  3ER ENTREGABLE: COMO MÁXIMO A LOS OCHENTA (80) DÍAS CALENDARIO DE INICIADO EL SERVICIO.  FORMA DE PAGO: SE EFECTUARA EN TRES (03) ARMADAS DE ACUERDO A LO INDICADO EN EL NUMERAL ONCE (11) DE LOS TÉRMINOS DE REFERENCIA.  CERTIFICADO SIAF N°: 00520 SECUENCIA SIAF N°: 2  EXP.N°: I-000078-2022/SEDCEN</t>
  </si>
  <si>
    <t>"SERVICIO DE ASISTENCIA TÉCNICA PARA LA IMPLEMENTACIÓN DEL PROCEDIMIENTO DE ADQUISICIÓN DE ÁREAS NECESARIAS AFECTADAS POR EL DERECHO DE VIA DEL PROYECTO: MEJORAMIENTO DE CORREDOR VIAL APURIMAC - CUSCO, TRAMO: EMP. PE - 3SF (PROGRESO) - DV MATARA - DV PAMPUTA - EMP. PE 3SF (DV QUEHUIRA), EN EL MARCO DEL DECRETO DE URGENCIA N° 026-2019 Y SU MODIFICATORIA"; INFORME N° 0018-2022-MTC/20.11/ DMMA; MEMORÁNDUM 01645-2022-MTC/20.11; CUADRO COMPARATIVO DE COTIZACIONES - LOCACION DE SERVICIO N° 0035-2022-MTC/20.2.1.DMGL, MEMORÁNDUM 001240-2022-MTC/20.2, INFORME N° 2068-2022-MTC/20.4, CERTIFICADO DE CRÉDITO PRESUPUESTARIO, SEGÚN LOS TÉRMINOS DE REFERENCIAS.  RESOLUCIÓN DIRECTORAL N° 0040-2022-MTC/20 "LINEAMIENTOS PARA EL PROCEDIMIENTO EXCEPCIONAL DE CONTRATACIÓN DE BIENES Y SERVICIOS POR MONTOS IGUALES O MENORES A 8 UIT EN PROVIAS NACIONAL".  PLAZO DE EJECUCIÓN: CIENTO OCHENTA (180) DÍAS CALENDARIO, CONTABILIZADOS A PARTIR DEL DÍA SIGUIENTE DE CONFIRMADA LA RECEPCIÓN DE LA ORDEN DE SERVICIO.  ENTREGABLES: SE PRESENTARAN SEIS (06) ENTREGABLES DE ACUERDO A LO INDICADO EN EL NUMERAL SEIS (06) DE LOS TERMINOS DE REFERENCIA.  FORMA DE PAGO: SE EFECTUARA EN SEIS (06) ARMADAS DE ACUERDO A LO INDICADO EN EL NUMERAL ONCE (11) DE LOS TÉRMINOS DE REFERENCIA.  CERTIFICADO SIAF N°: 021285 SEC SIAF N°: 2 EXP.N°: I-008323-2022</t>
  </si>
  <si>
    <t>10718480740 VILLAORDUÑA ANGEL BRODHEIK ILLICH</t>
  </si>
  <si>
    <t>SERVICIO TECNICO ESPECIALIZADO PARA LAS GESTIONES DE LIBERACION, ADQUISICION (TRATO DIRECTO O EXPROPIACION O TRANSFERENCIA INTERESTATAL) DE PREDIOS AFECTADOS POR EL DERECHO DE VIA DE LA OBRA: CONSTRUCCION DE LA VIA DE EVITAMIENTO DE LA CIUDAD DE JULIACA, TRAMO RAMAL NORTE KM 00+000 AL KM 18+672", MEMORÁNDUM Nº 2095-2022-MTC/20.11, MEMORANDUM Nº 1731 -2022-MTC/20.2, INFORME N° 2704-2022-MTC/20.4, CUADRO COMPARATIVO DE COTIZACIONES - SERVICIOS N° 045-2022-MTC/20.2.1 - MGM, CERT DE CREDITO PPTAL, SEGUN LOS TERMINOS DE REFERENCIAS.  PLAZO DE EJECUCIÓN: ES DE CIENTO VEINTE (120) DÍAS CALENDARIOS COMO MÁXIMO, CONTADOS A PARTIR DEL DÍA SIGUIENTE DE CONFIRMADA LA RECEPCIÓN DE LA ORDEN DE SERVICIO.  PRIMER ENTREGABLE: COMO MÁXIMO A LOS TREINTA (30) DÍAS CALENDARIO DE INICIADO EL SERVICIO.  SEGUNDO ENTREGABLE: COMO MÁXIMO A LOS TREINTA (60) DÍAS CALENDARIO DE INICIADO EL SERVICIO.  TERCER ENTREGABLE: COMO MÁXIMO A LOS TREINTA (90) DÍAS CALENDARIO DE INICIADO EL SERVICIO.  CUARTO ENTREGABLE: COMO MÁXIMO A LOS TREINTA (120) DÍAS CALENDARIO DE INICIADO EL SERVICIO.  FORMA DE PAGO: EL PAGO SE EFECTUARA EN CUATRO (04) ARMADAS, DE ACUERDO AL NUMERAL ONCE (11) DE LOS TÉRMINOS DE REFERENCIA.  CERTIFICADO SIAF N°: 2652  SECUENCIA SIAF N°: 002  EXP.N°: I-012166-2022/SEDCEN</t>
  </si>
  <si>
    <t>SERVICIO DE INGENIERÍA PARA REVISAR, ANALIZAR Y PROPONER INFORMES EN LA ESPECIALIDAD DE CONSERVACIÓN DE PUENTES, SOBRE LOS SERVICIOS DE INTERVENCIÓN A NIVEL CONSERVACION EN EJECUCION Y PROGRAMACION DE LA SUBDIRECCION DE CONSERVACION EN LOS CORREDORES VIALES "CUSCO - PISAC/URUBAMBA - CHINCHEROS - CACHIMAYO/HUACARPAY - OLLANTAYTAMBO - QUILLABAMBA - ECHARATE", "CUTERVO - SOCOTÁ - SAN ANDRÉS - SANTO TOMAS - PIMPINGOS - CUYCA", "ILO - TACNA - TRIPARTITO Y ÓVALO TRIPARTITO - COLLPA" Y "CHAMAYA (DV. OLMOS) - JAEN - SAN IGNACIO - PUENTE INTEGRACIÓN (FRONTERA CON ECUADOR)/SONDOR - TABACONAS - D. SAN JOSÉ DEL ALTO - TAMBORAPA (EMP. PE-5N)/CANCHAQUE - HUANCABAMBA".  MEMORANDUM NO. 2051 - 2022-MTC/20.13.1/ CUADRO COMPARATIVO DE COTIZACIONES N° 082-2022-MTC/20.2.1- SRQ, CERT DE CREDITO PPTAL 2783, SEGUN LOS TERMINOS DE REFERENCIAS.  PLAZO DE EJECUCION: EL PLAZO DE EJECUCIÓN DEL SERVICIO SERÁ DE NOVENTA (90) DÍAS CALENDARIOS, EL CUAL INICIARÁ AL DÍA SIGUIENTE DE LA CONFIRMACIÓN DE LA RECEPCIÓN DE LA ORDEN DE SERVICIO.  ENTREGABLE: EL PROVEEDOR DEBERÁ PRESENTAR TRES (03) ENTREGABLES DONDE SE DETALLEN LAS ACTIVIDADES REALIZADAS DE ACUERDO A LO DESCRITO EN EL NUMERAL 4.0. LOS TRABAJOS SE REALIZARÁN CON EL ADMINISTRADOR DE CONTRATOS ENCARGADO Y/O EL SUBDIRECTOR DE LA SUBDIRECCIÓN DE CONSERVACIÓN, DESIGNADO POR LA ENTIDAD, PARA CUMPLIR CON LAS ACTIVIDADES Y OBJETIVOS PROPUESTOS, DEBIENDO ASIMISMO, REMITIR LOS ENTREGABLES CORRESPONDIENTES DE ACUERDO A LO DETALLADO EN EL NUMERAL 6 DE LOS TÉRMINOS DE REFERENCIA.  FORMA DE PAGO: EL PAGO SE EFECTUARÁ EN TRES (03) ARMADAS, DENTRO DEL PLAZO DE DIEZ (10) DÍAS CALENDARIOS SIGUIENTES DE EFECTUADA LA PRESTACIÓN Y OTORGADA LA CONFORMIDAD AL INFORME CORRESPONDIENTE, SEGÚN EL SIGUIENTE DETALLADLO EN EL NUMERAL 11 DE LOS TÉRMINOS DE REFERENCIA.  CERTIFICADO SIAF N°: 2781  SECUENCIA SIAF N°: 02  EXP. N°: I-017835-2022/SEDCEN</t>
  </si>
  <si>
    <t>SERVICIO DE ANALISIS LEGAL EN PROCESOS ARBITRALES PARA LA SUBDIRECCION DE CONSERVACION.", MEMORÁNDUM N° 009 - 2022-MTC/20.13.1, MEMORÁNDUM Nº 042-2022-MTC/20.5, MEMORANDUM Nº 270-2022-MTC/20.2, INFORME N° 369 - 2022-MTC/20.4, CUADRO COMPARATIVO DE COTIZACIONES - SERVICIOS N° 010-2022-MTC/20.2.1 - JMR, CERT DE CREDITO PPTAL, SEGUN LOS TERMINOS DE REFERENCIAS.  PLAZO DE EJECUCIÓN: SERÁ DE CIENTO SETENTA (170) DÍAS CALENDARIO, EL CUAL INICIARA AL DÍA SIGUIENTE DE LA CONFIRMACIÓN DE LA RECEPCIÓN DE LA ORDEN DE SERVICIO.  PRIMER ENTREGABLE: COMO MÁXIMO A LOS TREINTA (30) DÍAS CALENDARIO DE INICIADO EL SERVICIO  SEGUNDO ENTREGABLE: COMO MÁXIMO A LOS SESENTA (60) DÍAS CALENDARIO DE INICIADO EL SERVICIO  TERCER ENTREGABLE: COMO MÁXIMO A LOS NOVENTA (90) DÍAS CALENDARIO DE INICIADO EL SERVICIO  CUARTO ENTREGABLE: COMO MÁXIMO A LOS CIENTO VEINTE (120) DÍAS CALENDARIO DE INICIADO EL SERVICIO  QUINTO ENTREGABLE: COMO MÁXIMO A LOS CIENTO CINCUENTA (150) DÍAS CALENDARIO DE INICIADO EL SERVICIO  SEXTO ENTREGABLE: COMO MÁXIMO A LOS CIENTO SETENTA (170) DÍAS CALENDARIO DE INICIADO EL SERVICIO  FORMA DE PAGO: EL PAGO SE EFECTUARA EN SEIS (06) ARMADAS DE ACUERDO AL NUMERAL ONCE (11) DE LOS TÉRMINOS DE REFERENCIA.  CERTIFICADO SIAF N°: 0519  SECUENCIA SIAF N° : 02  EXP.N°: I-000098-2022/SEDCEN</t>
  </si>
  <si>
    <t>SERVICIO DE GESTION Y SUPERVISION EN CAMPO PARA LIBERACION Y ADQUISICION DE LAS AREAS CORRESPONDIENTES AL INTERCAMBIO VIAL SALAVERRY DE LA RED VIAL 4: PATIVILCA - SANTA TRUJILLO Y PUERTO SALAVERRY   PLAZO DE EJECUCION DEL SERVICIO: HASTA CINCUENTA Y CINCO (55) DIAS CALENDARIOS COMO MAXIMO, CONTABILIZADOS A PARTIR DEL DIA SIGUIENTE DE ACEPTADA LA ORDEN DE SERVICIO HASTA LA CONFORMIDAD DE LA ULTIMA PRESTACION Y PAGO.   CONFORMIDAD DEL SERVICIO: LA CONFORMIDAD DEL SERVICIO BRINDADO SERA OTORGADO POR LA JEFATURA DE GESTION DE LIBERACION DE PREDIOS E INTERFERENCIAS I DE LA DIRECCION DE DERECHO DE VIA, PREVIA APROBACION DEL ADMINISTRADOR DE PROYECTO. DICHA CONFORMIDAD SERA OTORGADA EN UN PLAZO MAXIMO DE CINCO (05) DIAS CALENDARIOS DE SER ESTOS RECIBIDOS.   FORMA DE PAGO: EL PAGO SE EFECTUARA EN DOS (02) ARMADAS IGUALES SEGUN EL PUNTO 12 DE LOS TERMINOS DE REFERENCIA.   CERTIFICADO SIAF N°: 02068-2022 SECUENCIA SIAF N°: 2   EXP.N°: I-06441-2022/SEDCEN</t>
  </si>
  <si>
    <t xml:space="preserve">"SERVICIO DE GESTION DE CONTINGENCIAS Y MONITOREO DE LOS PROCESOS DE ADQUISICIÓN, EXPROPIACIÓN Y LIBERACIÓN DE PREDIOS AFECTADOS POR LA EJECUCION DE LA OBRA: REHABILITACION Y MEJORAMIENTO DE LA CARRETERA PALLASCA - MOLLEPATA-MOLLEBAMBA- SANTIAGO DE CHUCO - EMP. RUTA 10, TRAMO: SANTIAGO DE CHUCO - MOLLEPATA'', MEMORANDUM N° 3416-2022-MTC/20.11, MEMORANDUM Nº 2078 -2022-MTC/20.2, INFORME N° 3146-2022-MTC/20.4, CUADRO COMPARATIVO DE COTIZACIONES - SERVICIOS N°123-2022-MTC/20.2.1 - JMR, CERT DE CREDITO PPTAL, SEGUN LOS TERMINOS DE REFERENCIAS.
PLAZO DE EJECUCION: SETENTA Y CINCO (75) DÍAS CALENDARIOS COMO MAXIMO, CONTABILIZADOS A PARTIR DEL DÍA SIGUIENTE DE ACEPTADA LA ORDEN DE SERVICIO
PRIMER ENTREGABLE: A LOS (15) DÍAS CALENDARIOS DE INICIADO EL SERVICIO COMO MAXIMO
SEGUNDO ENTREGABLE: A LOS (45) DÍAS CALENDARIOS DE INICIADO EL SERVICIO COMO MAXIMO
TERCER ENTREGABLE: A LOS (75) DÍAS CALENDARIOS DE INICIADO EL SERVICIO COMO MAXIMO
FORMA DE PAGO: SE EFECTUARA EL PAGO EN TRES (03) ARMADAS, DE ACUERDO A LO INDICADO EN EL NUMERAL ONCE (11) DE LOS TERMINOS DE REFERENCIA.
CERTIFICADO SIAF N°: 2902   |  SECUENCIA SIAF N°:   2
EXP.N°: I-016945-2022  </t>
  </si>
  <si>
    <t>1041654044 SANCHEZ MUÑOZ FERNANDO LORENZO</t>
  </si>
  <si>
    <t>"CONTRATACIÓN DEL SERVICIO DE ALQUILER DE CAMIONETA PARA EL TRASLADO DE PERSONAL TÉCNICO EN LA OBRA: REHABILITACION Y MEJORAMIENTO DE LA CARRETERA ICA - LOS MOLINOS -TAMBILLOS, TRAMO KM. 19+700 33+500, INCLUIDO PUENTE LA ACHIRANA Y ACCESOS.'', MEMORÁNDUM Nº 1377-2022-MTC/20.9, MEMORANDUM Nº 13702022-MTC/20.2, INFORME N° 2182-2022-MTC/20.4, CUADRO COMPARATIVO DE COTIZACIONES - SERVICIOS N° 070-2022-MTC/20.2.1 - JMR, CERT DE CREDITO PPTAL, SEGUN LOS TERMINOS DE REFERENCIAS.  PLAZO DE EJECUCION: SERÁ DE 90 DÍAS CALENDARIOS. EL SERVICIO DE ALQUILER DE CAMIONETA SERÁ DE LUNES A SÁBADO Y DURANTE 80 DÍAS EFECTIVOS APROXIMADOS DE TRABAJO, EL PLAZO SE INICIA AL DÍA SIGUIENTE DE RECEPCIONADA LA ORDEN DE SERVICIO.  PRIMER ENTREGABLE: COMO MÁXIMO A LOS TREINTA (30) DÍAS CALENDARIO DE INICIADO EL SERVICIO.  SEGUNDO ENTREGABLE: COMO MÁXIMO A LOS SESENTA (60) DÍAS CALENDARIO DE INICIADO EL SERVICIO.  TERCER ENTREGABLE: COMO MÁXIMO A LOS NOVENTA (90) DÍA CALENDARIO DE INICIADO EL SERVICIO  LUGAR DE EJECUCION: POR LAS CARACTERÍSTICAS DEL SERVICIO QUE PRESTARÁ EL CONTRATISTA, ÉSTE SE LLEVARÁ A CABO EN LA RUTA DE LA OBRA: REHABILITACIÓN Y MEJORAMIENTO DE LA CARRETERA ICA - LOS MOLINOS -TAMBILLOS, TRAMO KM. 19+700 33+500, INCLUIDO PUENTE LA ACHIRANA Y ACCESOS.  FORMA DE PAGO: SE EFECTUARA EN TRES ARMADAS, DE ACUERDO A LO INDICADO EN EL NUMERAL ONCE (11) DE LOS TERMINOS DE REFERENCIA.  CERTIFICADO SIAF N°: 2343  SECUENCIA SIAF N°: 2 EXP.N°: I-002216-2022</t>
  </si>
  <si>
    <t>10439087418 QUISPE SALAS MIGUEL OSCAR</t>
  </si>
  <si>
    <t>SERVICIO LEGAL ESPECIALIZADO EN REVISION DE LA INFORMACION Y DOCUMENTACION TECNICA LEGAL PARA LA ADQUISICION DE INMUEBLES AFECTADOS POR EL DERECHO DE VIA DE LA OBRA: MEJORAMIENTO DE CORREDOR VIAL APURIMAC - CUSCO, TRAMO III: PUENTE ICHURAY - PUENTE SAYHUA, EN EL MARCO DEL DECRETO DE URGENCIA N° 026-2019 Y SU MODIFICATORIA., SEGUN LOS TERMINOS DE REFERENCIA, OFERTA DEL PROVEEDOR Y ORDEN DE SERVICIO N° 2829-2021.   - PLAZO DE EJECUCION DEL SERVICIO: SEGUNDO ENTREGABLE HASTA EL 19/01/2022 - TERCER ENTREGABLE HASTA EL 18/02/2022 - CUARTO ENTREGABLE HASTA EL 18/03/2022  - FORMA DE PAGO: SE EFECTUARÁ EN CUATRO (04) ARMADAS, DE ACUERDO A LO INDICADO EN EL NUMERAL ONCE (11) DE LOS TERMINOS DE REFERENCIA.  - MEMORANDUM N° 741-2022-MTC/20.11, MEMORANDUM N° 006-2022-MTC/20.11/DMMA  - MEMORANDUM N° 209-2022-MTC/20.4  - AREA USUARIA: DIRECCION DE DERECHO DE VIA  - CUADRO COMPARATIVO DE COTIZACIONES - SERVICIOS N° 060-2021-MTC/20.2.1.DMGLC  - CERTIFICACION DE CREDITO PRESUPUESTARIO N° 247-2022, SECUENCIA SIAF N° 02  - EXPEDIENTE E-011085-2022/SEDCEN</t>
  </si>
  <si>
    <t>10100024565 ALTAMIRANO MARQUEZ EDGAR LEEONIDAS</t>
  </si>
  <si>
    <t>SERVICIO PARA EVALUAR Y EMITIR DIAGNOSTICO INTEGRAL DE LOS SISTEMAS SANITARIOS DE LOS PEAJES CANCAS, CUCULI, AGUAS CALIENTES Y SAYLLA  PLAZO DE EJECUCIÓN DEL SERVICIO:  PLAZO DE EJECUCIÓN DEL SERVICIO ES NOVENTA (90) DÍAS CALENDARIO, EL CUAL INICIARA AL DÍA SIGUIENTE DE LA CONFIRMACIÓN DE LA RECEPCIÓN DE LA ORDEN DE SERVICIO HASTA LA CONFORMIDAD DE LA ÚLTIMA PRESTACIÓN Y PAGO.  1ER ENTREGABLE: COMO MÁXIMO HASTA LOS 30 DÍAS CALENDARIO DE INICIADO EL SERVICIO.  2DO ENTREGABLE: COMO MÁXIMO HASTA LOS 60 DÍAS CALENDARIO DE INICIADO EL SERVICIO.  3ER ENTREGABLE: COMO MÁXIMO HASTA LOS 90 DÍAS CALENDARIO DE INICIADO EL SERVICIO.  FORMA DE PAGO: EL PAGO SE EFECTUARÁ EN TRES (03) ARMADAS DE ACUERDO AL MONTO DE LA PROPUESTA ECONOMICA DEL POSTOR ADJUDICADO, SEGÚN LO INDICADO EN EL NUMERAL 11 DE LOS TDR.  CERTIFICADO SIAF: 00411-2022  EXP. N° I-054216-2021/SEDCEN</t>
  </si>
  <si>
    <t>SERVICIO DE DEMOLICIÓN, ELIMINACIÓN DE MATERIAL EXCEDENTE DE VIVIENDAS, MUROS PERIMÉTRICOS DE LOS PREDIOS PAS-EV06-GSF009, PAS-EV06-KEN-002, PAS-EV06-AHCC-036, PAS-EV06-FAR-001 Y PAS-EV06-AHCC-046 DEL EVITAMIENTO GUADALUPE (EV06), AFECTADOS POR LA OBRA: AUTOPISTA DEL SOL (TRUJILLO - CHICLAYO - PIURA-SULLANA)". INFORME Nº 026-2022-MTC/20.11.1.1/DDHT CUADRO COMPARATIVO N°16-VHRG, MEMO N°0644-2022-MTC/20.2, INF N° 1124-2022-MTC/20.4, CERT DE CREDITO PPTAL, SEGUN LOS TERMINOS DE REFERENCIA.   PLAZO DE EJECUCION: CIENTO OCHENTA (180) DIAS CALENDARIO COMO MAXIMO EL CUAL INICIA AL DIA SIGUIENTE DE LA CONFIRMACION Y RECEPCION DE LA ORDEN DE SERVICIO.  FORMA DE PAGO: SE EFECTUARA EN SEIS(06) ARMADAS DE ACUERDO A LO INDICADO EN EL NUMERAL OCHO(08) DE LOS TERMINOS DE REFERENCIA.   CERTIFICADO SIAF N° : 1600  SECUENCIA SIAF N° : 2  EXP.N° : I-02146-2022/SEDCEN</t>
  </si>
  <si>
    <t>10723502280 ESPINOZA LAUS GUSTAVO JEFFERSON</t>
  </si>
  <si>
    <t>"CONTRATACIÓN DEL SERVICIO DE ALQUILER DE CAMIONETA PARA EL TRASLADO DE PERSONAL TÉCNICO EN LA OBRA: CARRETERA OYÓN - AMBO, TRAMO I: OYÓN - DESVIO CERRO DE PASCO'', MEMORÁNDUM Nº 408-2022-MTC/20.9, MEMORANDUM Nº 478-2022-MTC/20.2, INFORME N° 789-2022-MTC/20.4, CUADRO COMPARATIVO DE COTIZACIONES - SERVICIOS N° 022-2022-MTC/20.2.1 - JMR, CERT DE CREDITO PPTAL, SEGUN LOS TERMINOS DE REFERENCIAS.  PLAZO DE EJECUCION: SERÁ DE 90 DÍAS CALENDARIOS. EL SERVICIO DE ALQUILER DE CAMIONETA SERÁ DE LUNES A SÁBADO Y DURANTE 80 DÍAS EFECTIVOS APROXIMADOS DE TRABAJO, EL PLAZO SE INICIA AL DÍA SIGUIENTE DE RECEPCIONADA LA ORDEN DE SERVICIO.  PRIMER ENTREGABLE: COMO MÁXIMO A LOS TREINTA (30) DÍAS CALENDARIO DE INICIADO EL SERVICIO.  SEGUNDO ENTREGABLE: COMO MÁXIMO A LOS SESENTA (60) DÍAS CALENDARIO DE INICIADO EL SERVICIO.  TERCER ENTREGABLE: COMO MÁXIMO A LOS NOVENTA (90) DÍA CALENDARIO DE INICIADO EL SERVICIO  LUGAR DE EJECUCION: POR LAS CARACTERÍSTICAS DEL SERVICIO QUE PRESTARÁ EL CONTRATISTA, ÉSTE SE LLEVARÁ A CABO EN LA RUTA DE LA OBRA: CARRETERA OYÓN - AMBO, TRAMO I: OYÓN - DESVÍO CERRO DE PASCO.  FORMA DE PAGO: SE EFECTUARA EN TRES ARMADAS, DE ACUERDO A LO INDICADO EN EL NUMERAL ONCE (11) DE LOS TERMINOS DE REFERENCIA.  CERTIFICADO SIAF N°: 1043  SECUENCIA SIAF N°: 2  EXP.N°: I-002401-2022</t>
  </si>
  <si>
    <t>SERVICIO DE PUBLICACIONES EN EL DIARIO OFICINAL EL PERUANO: APRUEBAN EJECUCION DE EXPROPIACION DEL AREA DE INMUEBLE AFECTADO POR EL DERECHO DE VIA DEL TRAMO OLMOS - PIURA DE LA OBRA: TRAMOS VIALES DEL EJE MULTIMODAL DEL AMAZONAS NORTE DEL PLAN DE ACCION PARA LA INTEGRACION DE INFRAESTRUCTURA REGIONAL SUDAMERICANO - IIRSA  FORMA DE PAGO: DE ACUERDO A LA LEY, RLCE Y DIRECTIVA VIGENTE.   - MEMORANDUM N° 457-2022-MTC/20.11  - AREA USUARIA: DIRECCION DE DERECHO DE VIA  - CERTIFICACION DE CREDITO PRESUPUESTARIO N° 373-2022  - SECUENCIA SIAF N° 04  - EXPEDIENTE I-054737-2021/SEDCEN</t>
  </si>
  <si>
    <t>SERVICIO ESPECIALIZADO EN SEGUIMIENTO Y MONITOREO DE LA EJECUCION DE LA OBRA: REHABILITACION Y MEJORAMIENTO DE LA CARRETERA ICA - LOS MOLINOS -TAMBILLOS, TRAMO KM. 19+700 33+500, INCLUIDO PUENTE LA ACHIRANA Y ACCESOS   MEMO N° 018-2022-MTC/20.5, MEMO N° 05-2022-MTC/20.9, CUADRO COMPARATIVO DE COTIZACIONES SERVICIOS N° 0014-2022-MTC/20.2.1.WMG, MEMORANDUM Nº 245-2022-MTC/20.2, INFORME N° 395-2022-MTC/20.4, CERT DE CREDITO PPTAL, SEGUN LOS TERMINOS DE REFERENCIA.   PLAZO DE EJECUCION: EL PLAZO DE EJECUCION DEL SERVICIO SERA DE NOVENTA (90) DÍAS CALENDARIOS COMO MAXIMO, CONTABILIZADOS A PARTIR DEL DIA SIGUIENTE DE CONFIRMADA LA RECEPCION DE LA ORDEN DE SERVICIO   FORMA DE PAGO: SE EFECTUARA EN TRES (03) ARMADAS DE ACUERDO A LO INDICADO EN EL NUMERAL ONCE (11) DE LOS TERMINOS DE REFERENCIA.   CERTIFICADO SIAF N°: 537  SECUENCIA SIAF N° : 2  EXP.N° : I-000025-2022/SEDCEN  ?</t>
  </si>
  <si>
    <t>SERVICIO DE MONITOREO Y VERIFICACIÓN DE LA EJECUCION CONTRACTUAL DE LA OBRA: REHABILITACIÓN Y MEJORAMIENTO DE LA CARRETERA ICA - LOS MOLINOS -TAMBILLOS, TRAMO KM. 19+700 33+500, INCLUIDO PUENTE LA ACHIRANA Y ACCESOS   MEMORANDUM N° 2063-2022-MTC/20.9, CUADRO COMPARATIVO DE COTIZACIONES - SERVICIOS N° 040-2022-MTC/20.2.1 - KGSSM, MEMORANDUM Nº 2002-2022-MTC/20.2, INFORME N° 3020-2022-MTC/20.4, CERT DE CREDITO PPTAL, SEGUN LOS TERMINOS DE REFERENCIAS.  PLAZO DE EJECUCION: NOVENTA (90) DÍAS CALENDARIO COMO MÁXIMO, CONTADOS A PARTIR DEL DÍA SIGUIENTE DE LA CONFIRMACIÓN DE LA RECEPCIÓN DE LA ORDEN DE SERVICIO.  ENTREGABLES: DE ACUERDO CON EL NUMERAL 6 DEL TÉRMINO DE REFERENCIA.  FORMA DE PAGO: DE ACUERDO CON EL NUMERAL 11 DEL TÉRMINO DE REFERENCIA.   CERTIFICADO SIAF N°: 2861  SECUENCIA SIAF N° : 02  EXP.N°: I-016654-2022/SEDCEN</t>
  </si>
  <si>
    <t>"SERVICIO DE ASISTENCIA TECNICA PARA LA EVALUACION Y ANALISIS DE LA INFORMACION TECNICA PARA LIBERACION DE INTEFERENCIAS Y ADQUISICION DE LAS AREAS CORRESPONDIENTES AL PROYECTO PACRI: MEJORAMIENTO DE LA RED VIAL DEPARTAMENTAL MOQUEGUA OMATE AREQUIPA'', MEMORANDUM Nº 1909-2022-MTC/20.11, MEMORANDUM Nº 1369 -2022-MTC/20.2, INFORME N° 2249-2022-MTC/20.4, CUADRO COMPARATIVO DE COTIZACIONES - SERVICIOS N° 044-2022-MTC/20.2.1 - DMGL, CERT DE CREDITO PPTAL, SEGUN LOS TERMINOS DE REFERENCIAS.
PLAZO DE EJECUCION: ES DE CIENTO OCHENTA (180) DÍAS CALENDARIO COMO MAXIMO, CONTADOS A PARTIR DEL DIA SIGUIENTE  DE ACEPTADA LA ORDEN DE SERVICIO.
PRIMER ENTREGABLE: A LOS TREINTA (30) DÍAS DEL INICIO DEL SERVICIO.
SEGUNDO ENTREGABLE: A LOS SESENTA (60) DÍAS DEL INICIO DEL SERVICIO.
TERCER ENTREGABLE: A LOS  NOVENTA (90) DÍAS DEL INICIO DEL SERVICIO.
CUARTO ENTREGABLE: A LOS  CIENTO VEINTE (120) DÍAS DEL INICIO DEL SERVICIO.
QUINTO ENTREGABLE: A LOS  CIENTO CINCUENTA (150) DÍAS DEL INICIO DEL SERVICIO.
SEXTO ENTREGABLE: A LOS  CIENTO OCHENTA (180) DÍAS DEL INICIO DEL SERVICIO.
FORMA DE PAGO: SE EFECTUARA EN SEIS (06) ARMADAS, DE ACUERDO A LO INDICADO EN EL NUMERAL DOCE (12) DE LOS TERMINOS DE REFERENCIA.
CERTIFICADO SIAF N°: 2405   |SECUENCIA SIAF N°:   2
EXP.N°: I-010863-2022</t>
  </si>
  <si>
    <t>10701001350 HUAMANCHAQUI ILIZARBE SHENER SANT</t>
  </si>
  <si>
    <t>SERVICIO ESPECIALIZADO EN ASUNTOS LEGALES Y ATENCION DE PROCESOS ARBITRALES Y  CONCILIATORIOS A CARGO DE LA SUBDIRECCIÓN DE CONSERVACION DE PROVIAS NACIONAL   MEMORANDUM NO. 2587 - 2022-MTC/20.13.1, CUADRO COMPARATIVO DE COTIZACIONES - SERVICIOS N° 055-2022-MTC/20.2.1 - KGSSM, MEMORANDUM Nº 2118-2022-MTC/20.2, INFORME N° 3076-2022-MTC/20.4, CERT DE CREDITO PPTAL, SEGUN LOS TERMINOS DE REFERENCIAS.  PLAZO DE EJECUCION: NOVENTA (90) DÍAS CALENDARIO, EL CUAL INICIARÁ AL DÍA SIGUIENTE DE LA CONFIRMACIÓN DE LA RECEPCIÓN DE LA ORDEN DE SERVICIO.  ENTREGABLES: DE ACUERDO CON EL NUMERAL 6 DEL TÉRMINO DE REFERENCIA.  FORMA DE PAGO: DE ACUERDO CON EL NUMERAL 11 DEL TÉRMINO DE REFERENCIA.   CERTIFICADO SIAF N°: 2907  SECUENCIA SIAF N° : 02  EXP.N°: I-017720-2022/SEDCEN</t>
  </si>
  <si>
    <t>SERVICIO ESPECIALIZADO PARA LA IMPLEMENTACIÓN DE RECOMENDACIONES DE LOS ÓRGANOS CONFORMANTES DEL SISTEMA NACIONAL DE CONTROL PARA LA DIRECCIÓN DE OBRAS", MEMORÁNDUM N° 051 -2022-MTC/20.9, MEMORÁNDUM Nº 044-2022-MTC/20.5, MEMORANDUM Nº 246-2022-MTC/20.2, INFORME N° 298 - 2022-MTC/20.4, CUADRO COMPARATIVO DE COTIZACIONES - SERVICIOS N° 009-2022-MTC/20.2.1 - JMR, CERT DE CREDITO PPTAL, SEGUN LOS TERMINOS DE REFERENCIAS.  PLAZO DE EJECUCIÓN: SERÁ DE NOVENTA (90) DÍAS CALENDARIOS COMO MÁXIMO, CONTABILIZADOS A PARTIR DEL DÍA SIGUIENTE DE CONFIRMADA LA RECEPCIÓN DE LA ORDEN DEL SERVICIO.  PRIMER ENTREGABLE: COMO MÁXIMO A LOS TREINTA (30) DÍAS CALENDARIO DE INICIADO EL SERVICIO  SEGUNDO ENTREGABLE: COMO MÁXIMO A LOS SESENTA (60) DÍAS CALENDARIO DE INICIADO EL SERVICIO  TERCER ENTREGABLE: COMO MÁXIMO A LOS NOVENTA (90) DÍAS CALENDARIO DE INICIADO EL SERVICIO  FORMA DE PAGO: EL PAGO SE EFECTUARA EN TRES (03) ARMADAS DE ACUERDO AL NUMERAL ONCE (11) DE LOS TÉRMINOS DE REFERENCIA.  CERTIFICADO SIAF N°: 0389  SECUENCIA SIAF N° : 02  EXP.N°: I-000251-2022/SEDCEN</t>
  </si>
  <si>
    <t>CONTRATACIÓN DEL SERVICIO PARA LA APLICACIÓN DE LOS RESULTADOS DE ACTIVIDADES DEL SISTEMA NACIONAL DE CONTROL EN LA DIRECCIÓN DE OBRAS, MEMORANDUM N° 2066-2022-MTC/20.9, MEMORANDUM Nº 1952 -2022-MTC/20.2, INFORME N° 2862-2022-MTC/20.4, CUADRO COMPARATIVO DE COTIZACIONES - SERVICIOS N°114-2022-MTC/20.2.1 - JMR, CERT DE CREDITO PPTAL, SEGUN LOS TERMINOS DE REFERENCIAS.  PLAZO DE EJECUCION: SERÁ DE NOVENTA (90) DÍAS CALENDARIOS COMO MÁXIMO, CONTABILIZADOS A PARTIR DEL DÍA SIGUIENTE DE CONFIRMADA LA RECEPCIÓN DE LA ORDEN DEL SERVICIO.  PRIMER ENTREGABLE: COMO MÁXIMO A LOS 30 DÍAS CALENDARIO DE INICIADO EL SERVICIO COMO MÁXIMO.  SEGUNDO ENTREGABLE: COMO MÁXIMO A LOS 60 DÍAS CALENDARIO DE INICIADO EL SERVICIO COMO MÁXIMO.  TERCER ENTREGABLE: COMO MÁXIMO A LOS 90 DÍAS CALENDARIO DE INICIADO EL SERVICIO COMO MÁXIMO.  FORMA DE PAGO: SE EFECTUARA EN TRES (03) ARMADAS, DE ACUERDO A LO INDICADO EN EL NUMERAL ONCE (11) DE LOS TERMINOS DE REFERENCIA.  CERTIFICADO SIAF N°: 2786  SECUENCIA SIAF N°: 2  EXP.N°: I-016682-2022</t>
  </si>
  <si>
    <t>CONTRATACIÓN DEL SERVICIO ESPECIALIZADO EN INGENIERIA PARA LA EJECUCION CONTRACTUAL DE LAS OBRAS A CARGO DE LA DIRECCIÓN DE PUENTES, MEMORANDUM Nº 892-2022-MTC/20.10, MEMORANDUM Nº 887-2022-MTC/20.10, MEMORANDUM Nº 2696-2022-MTC/20.2, INFORME N° 3954-2022-MTC/20.4, CUADRO COMPARATIVO DE COTIZACIONES - SERVICIOS N° 170-2022-MTC/20.2.1 - JMR, CERT DE CREDITO PPTAL, SEGUN LOS TERMINOS DE REFERENCIAS.  PLAZO DE EJECUCION: SERÁ DE NOVENTA (90) DÍAS CALENDARIOS COMO MÁXIMO, CONTABILIZADOS A PARTIR DEL DÍA SIGUIENTE DE CONFIRMADA LA RECEPCIÓN DE LA ORDEN DEL SERVICIO.  PRIMER ENTREGABLE: COMO MÁXIMO A LOS TREINTA (30) DÍAS CALENDARIO DE INICIADO EL SERVICIO.  SEGUNDO ENTREGABLE: COMO MÁXIMO A LOS SESENTA (60) DÍAS CALENDARIO DE INICIADO EL SERVICIO.  TERCER ENTREGABLE: COMO MÁXIMO A LOS NOVENTA (90) DÍAS CALENDARIO DE INICIADO EL SERVICIO.  FORMA DE PAGO: SE EFECTUARA EN TRES (03) PAGOS, DE ACUERDO A LO INDICADO EN EL NUMERAL ONCE (11) DE LOS TERMINOS DE REFERENCIA.  CERTIFICADO SIAF N°: 3362  SECUENCIA SIAF N°: 2  EXP.N°: I-027776-2022</t>
  </si>
  <si>
    <t>10091212175 ZAVALETA MEZA JUAN WILLIAM</t>
  </si>
  <si>
    <t>SERVICIO EN LA REVISIÓN DE EXPEDIENTES DE CONTRATACIÓN Y ESTUDIOS DEFINITIVOS PARA LA COORDINACIÓN DE PROCESOS DE SELECCIÓN, MEMO N° 5198-2021-MTC/20.2.1, MEMO N° 4493-2021-MTC/20.2, MEMO N° 2783-2021-MTC/20.5, CUADRO COMPARATIVO DE COTIZACIONES SERVICIOS N° 79-2021-MTC/20.2.1.JMR, MEMO N° 4581-2021-MTC/20.2, INFORME N° 025 - 2022-MTC/20.4. SEGUN LOS TERMINOS DE REFERENCIA.   PLAZO DE EJECUCION : NOVENTA (90) DIAS CALENDARIO EL CUAL INICIA AL DIA SIGUIENTE DE LA CONFIRMACION Y RECEPCION DE LA ORDEN DE SERVICIO.  FORMA DE PAGO : SE EFECTUARA EN TRES (03) ARMADAS DE ACUERDO A LO INDICADO EN EL NUMERAL ONCE (11) DE LOS TERMINOS DE REFERENCIA.   CERTIFICADO SIAF N° : 19  SECUENCIA SIAF N° : 2  EXP.N° : I-054146-2021/SEDCEN</t>
  </si>
  <si>
    <t>CONTRATACION DEL SERVICIO DE REVISION Y CONTROL DE EXPEDIENTE EN MATERIA LEGAL VINCULADOS AL SUBSISTEMA DE GESTION DEL EMPLEO DEL SISTEMA ADMINISTRATIVO DE GESTION DE RR.HH. Y EN MATERIA SINDICAL Y NEGOCIACION COLECTIVA   PLAZO DE EJECUCIÓN DEL SERVICIO:  PLAZO DE EJECUCIÓN DEL SERVICIO ES DE HASTA NOVENTA (90) DÍAS CALENDARIO, CONTABILIZADOS A PARTIR DEL DÍA SIGUIENTE DE LA CONFIRMACIÓN DE LA RECEPCIÓN DE LA ORDEN DE SERVICIO HASTA LA CONFORMIDAD DE LA ÚLTIMA PRESTACIÓN Y PAGO.   1ER ENTREGABLE: COMO MÁXIMO A LOS 30 DÍAS CALENDARIO DE INICIADO EL SERVICIO.  2DO ENTREGABLE: COMO MÁXIMO A LOS 60 DÍAS CALENDARIO DE INICIADO EL SERVICIO.  3ER ENTREGABLE: COMO MÁXIMO A LOS 90 DÍAS CALENDARIO DE INICIADO EL SERVICIO.   FORMA DE PAGO: EL PAGO SE EFECTUARÁ EN TRES (03) ARMADAS IGUALES, SEGÚN LO INDICADO EN EL NUMERAL 11 DE LOS TDR.   CERTIFICADO SIAF: 00164-2022  EXP. N° I-054762-2021/SEDCEN</t>
  </si>
  <si>
    <t>SERVICIO DE ANALISIS LEGAL Y ATENCIÓN DE CONSULTAS VINCULADOS AL MOVIMIENTO DE PERSONAL Y SOBRE LAS ACCIONES DERIVADAS DEL ÓRGANO DE CONTROL INTERNO Y ACTUALIZACIÓN DEL REGLAMENTO INTERNO DE SERVIDORES CIVILES CUADRO COMPARATIVO N°05-VHRG, MEMO N° 2836-MTC/20.5, INF N° 178-2022-MTC/20.4, CERT DE CREDITO PPTAL, SEGUN LOS TERMINOS DE REFERENCIA.   PLAZO DE EJECUCION: CIENTO OCHENTA (180) DIAS CALENDARIO COMO MAXIMO EL CUAL INICIA AL DIA SIGUIENTE DE LA CONFIRMACION Y RECEPCION DE LA ORDEN DE SERVICIO.  FORMA DE PAGO : SE EFECTUARA EN SEIS (06) ARMADAS DE ACUERDO A LO INDICADO EN EL NUMERAL ONCE (11) DE LOS TERMINOS DE REFERENCIA.   CERTIFICADO SIAF N° : 158  SECUENCIA SIAF N° : 2  EXP.N° : I-054772-2021/SEDCEN</t>
  </si>
  <si>
    <t>10467964751 MARIN HERRERA RODRIGO HENRY</t>
  </si>
  <si>
    <t>1º ENTREG.,SERV.ASISTENCIA TECNICA PARA LA GESTION DE IMPLEMENTAC.DE METODOLOGIA BIM EN PVN.</t>
  </si>
  <si>
    <t>SERVICIO ESPECIALIZADO EN MONITOREO Y CONTROL DE AUTORIZACIONES PARA CARGA Y VEHÍCULOS ESPECIALES A CARGO DE LA SUBDIRECCIÓN DE OPERACIONES, MEMORANDUM Nº 142-2022-MTC/20.2, MEMO N° 4328-2021-MTC/20.13.2, MEMO N° 2839 -2022-MTC/20.5 INFORME N° 183 - 2022-MTC/20.4, CERT DE CREDITO PPTAL, SEGUN LOS TERMINOS DE REFERENCIA.   PLAZO DE EJECUCION : CIENTO VEINTE(120) DIAS CALENDARIO EL CUAL INICIA AL DIA SIGUIENTE DE LA CONFIRMACION Y RECEPCION DE LA ORDEN DE SERVICIO.  FORMA DE PAGO : SE EFECTUARA EN CUATRO (04) ARMADAS DE ACUERDO A LO INDICADO EN EL NUMERAL ONCE (11) DE LOS TERMINOS DE REFERENCIA.   CERTIFICADO SIAF N° : 201  SECUENCIA SIAF N° : 2  EXP.N° : I-054380-2021/SEDCEN</t>
  </si>
  <si>
    <t>SERVICIO LEGAL ESPECIALIZADO EN PROCESOS ARBITRALES PARA LA SUBDIRECCION DE CONSERVACION DE PROVIAS NACIONAL  CONFORME AL MEMO N° 9073-2021-MTC/20.13.1, MEMO N° 2901-2021-MTC/20.5, CUADRO COMPARATIVO DE COTIZACIONES SERVICIOS N° 003-2022-MTC/20.2.1.MAGV, MEMORANDUM Nº 199-2022-MTC/20.2, INFORME N° 308-2022-MTC/20.4, CERT DE CREDITO PPTAL, SEGUN LOS TERMINOS DE REFERENCIA.   PLAZO DE EJECUCION: OCHENTA (80) DÍAS CALENDARIO COMO MÁXIMO, CONTADOS A PARTIR DEL DÍA SIGUIENTE DE CONFIRMADA LA RECEPCIÓN DE LA ORDEN DE SERVICIO.  FORMA DE PAGO: SE EFECTUARA EN TRES (03) ARMADAS DE ACUERDO A LO INDICADO EN EL NUMERAL ONCE (11) DE LOS TERMINOS DE REFERENCIA.   CERTIFICADO SIAF N°: 397  SECUENCIA SIAF N° : 2  EXP.N° : I-055203-2021/SEDCEN</t>
  </si>
  <si>
    <t>SERVICIO DE EVALUACIÓN DEL CUMPLIMIENTO DE PROPUESTA TÉCNICA, DEL PLAN DE GESTIÓN Y DE LOS CRONOGRAMAS DE EJECUCIÓN DEL PROYECTO "CREACIÓN DE LA CARRETERA CENTRAL HUAYCÁN - CIENEGUILLA SANTIAGO DE TUNA - SAN ANDRÉS DE TUPICOCHA - SAN DAMIÁN YURACMAYO - YAULI PACHACHACA - EMP. PE-22" "CUADRO COMPARATIVO N°14 VHRG , MEMO N° 0186-2022 -MTC/20.9, MEMO N° 0235-2022-MTC/20.2, INF N° 387-2022-MTC/20.4, CERT DE CREDITO PPTAL, SEGUN LOS TERMINOS DE REFERENCIA.   PLAZO DE EJECUCION: CIENTO CINCUENTA (150) DIAS CALENDARIO COMO MAXIMO EL CUAL INICIA AL DIA SIGUIENTE DE LA CONFIRMACION Y RECEPCION DE LA ORDEN DE SERVICIO.  FORMA DE PAGO: SE EFECTUARA EN CINCO (05) ARMADAS DE ACUERDO A LO INDICADO EN EL NUMERAL ONCE (11) DE LOS TERMINOS DE REFERENCIA.   CERTIFICADO SIAF N° : 507  SECUENCIA SIAF N° : 002  EXP.N° : I-01151-2022 SEDCEN</t>
  </si>
  <si>
    <t>SERVICIO DE EVALUACION TECNICA DE EXPEDIENTES DE SOLICITUDES DE USO DE DERECHO DE VIA A CARGO DE LA SUBDIRECCION DE OPERACIONES   PLAZO DE EJECUCIÓN DEL SERVICIO:  PLAZO DE EJECUCIÓN DEL SERVICIO ES CIENTO CINCUENTA (150) DÍAS CALENDARIO, EL CUAL INICIARA AL DÍA SIGUIENTE DE LA CONFIRMACIÓN DE LA RECEPCIÓN DE LA ORDEN DE SERVICIO HASTA LA CONFORMIDAD DE LA ÚLTIMA PRESTACIÓN Y PAGO.  1ER ENTREGABLE: COMO MÁXIMO HASTA LOS 30 DÍAS CALENDARIO DE INICIADO EL SERVICIO.  2DO ENTREGABLE: COMO MÁXIMO HASTA LOS 60 DÍAS CALENDARIO DE INICIADO EL SERVICIO.  3ER ENTREGABLE: COMO MÁXIMO HASTA LOS 90 DÍAS CALENDARIO DE INICIADO EL SERVICIO.  4TO ENTREGABLE: COMO MÁXIMO HASTA LOS 120 DÍAS CALENDARIO DE INICIADO EL SERVICIO.  5TO ENTREGABLE: COMO MÁXIMO HASTA LOS 150 DÍAS CALENDARIO DE INICIADO EL SERVICIO.   FORMA DE PAGO: EL PAGO SE EFECTUARÁ EN CINCO (05) ARMADAS DE ACUERDO AL MONTO DE LA PROPUESTA ECONOMICA DEL POSTOR ADJUDICADO, SEGÚN LO INDICADO EN EL NUMERAL 11 DE LOS TDR.   CERTIFICADO SIAF: 00200-2022  EXP. N° I-054386-2021/SEDCEN</t>
  </si>
  <si>
    <t>CONTRATACIÓN DEL SERVICIO ESPECIALIZADO EN ARBITRAJES Y ASUNTOS LEGALES PARA LA DIRECCIÓN DE OBRAS   CONFORME AL MEMORANDUM N° 048-2021-MTC/20.9, CUADRO COMPARATIVO DE COTIZACIONES SERVICIOS N° 012-2022-MTC/20.2.1.MGM, MEMORANDUM Nº 272-2022-MTC/20.2, CERT DE CREDITO PPTAL, SEGUN LOS TERMINOS DE REFERENCIA.   PLAZO DE EJECUCION: NOVENTA (90) DÍAS CALENDARIO COMO MÁXIMO, CONTADOS A PARTIR DEL DÍA SIGUIENTE DE CONFIRMADA LA RECEPCIÓN DE LA ORDEN DE SERVICIO.   FORMA DE PAGO: SE EFECTUARA EN TRES (03) ARMADAS DE ACUERDO A LO INDICADO EN EL NUMERAL ONCE (11) DE LOS TERMINOS DE REFERENCIA.   CERTIFICADO SIAF N°: 508   SECUENCIA SIAF N° : 002   EXP.N° : I-00225-2022/SEDCEN</t>
  </si>
  <si>
    <t>SERVICIO LEGAL ESPECIALIZADO EN PROCEDIMIENTOS DE SELECCIÓN DE LOS SERVICIOS DE CONSERVACIÓN Y/O MANTENIMIENTO VIAL POR NIVELES DE SERVICIOS A CARGO DE LA SUBDIRECCIÓN DE CONSERVACIÓN  PLAZO DE EJECUCIÓN: 80 DÍAS CALENDARIOS COMO MÁXIMO, CONTADOS A PARTIR DEL DÍA SIGUIENTE DE CONFIRMADA LA RECEPCIÓN DE LA ORDEN DE SERVICIO.   1ER INFORME: COMO MÁXIMO A LOS 20 DÍAS CALENDARIO DE INICIADO EL SERVICIO  2DO INFORME: COMO MÁXIMO A LOS 50 DÍAS CALENDARIO DE INICIADO EL SERVICIO  3ER INFORME: COMO MÁXIMO A LOS 80 DÍAS CALENDARIO DE INICIADO EL SERVICIO  FORMA DE PAGO: EL PAGO SE EFECTUARÁ EN TRES (03) ENTREGABLES DE ACUERDO AL MONTO DE LA PROPUESTA ECONÓMICA DEL POSTOR ADJUDICADO, SEGÚN LO INDICADO EN EL NUMERAL ONCE (11) DE LOS TÉRMINOS DE REFERENCIA.  CCP N°: 680  SECUENCIA SIAF N°: 01  EXP. N°: I-000455-2022/SEDCEN</t>
  </si>
  <si>
    <t>CONTRATACION DE SERVICIO DE ASISTENCIA TÉCNICA DE INFORMATION MANAGER BIM CONTROLLER EN LA PRESTACIÓN ADICIONAL DE OBRA N° 19 "DEFENSAS RIBEREÑAS Y OBRAS DE ARTE", RELACIONADO A LA OBRA: "MEJORAMIENTO DE LA CARRETERA MOQUEGUA - OMATE - AREQUIPA, TRAMO KM. 35+000 AL KM. 153+340"   PLAZO DE EJECUCIÓN: 180 DÍAS CALENDARIOS COMO MÁXIMO, CONTADOS A PARTIR DEL DÍA SIGUIENTE DE CONFIRMADA LA RECEPCIÓN DE LA ORDEN DE SERVICIO.   1ER INFORME: COMO MÁXIMO A LOS 30 DÍAS CALENDARIO DE INICIADO EL SERVICIO  2DO INFORME: COMO MÁXIMO A LOS 60 DÍAS CALENDARIO DE INICIADO EL SERVICIO  3ER INFORME: COMO MÁXIMO A LOS 90 DÍAS CALENDARIO DE INICIADO EL SERVICIO  4TO INFORME: COMO MÁXIMO A LOS 120 DÍAS CALENDARIO DE INICIADO EL SERVICIO  5T0 INFORME: COMO MÁXIMO A LOS 150 DÍAS CALENDARIO DE INICIADO EL SERVICIO  6TO INFORME: COMO MÁXIMO A LOS 180 DÍAS CALENDARIO DE INICIADO EL SERVICIO    FORMA DE PAGO: EL PAGO SE EFECTUARÁ EN SEIS (06) ARMADAS DE ACUERDO AL MONTO DE LA PROPUESTA ECONÓMICA DEL POSTOR ADJUDICADO, SEGÚN LO INDICADO EN EL NUMERAL ONCE (11) DE LOS TÉRMINOS DE REFERENCIA.   CERTIFICADO SIAF N°: 0609  SECUENCIA SIAF N° : 01  EXP.N°: I-001218-2022/SEDCEN</t>
  </si>
  <si>
    <t>10736447946 BLAS SALAZAR CECILIA CAROL</t>
  </si>
  <si>
    <t>SERVICIO DE INGENIERIA ESPECIALIZADA PARA LA FORMULACION DE LA IOARR - INVERSION DE OPTIMIZACION, DE AMPLIACION MARGINAL, DE REPOSICION Y DE REHABILITACION - DE LA UNIDAD DE PEAJE DV. TALARA  PLAZO DE EJECUCIÓN DEL SERVICIO:  PLAZO DE EJECUCIÓN DEL SERVICIO ES NOVENTA (90) DÍAS CALENDARIO, EL CUAL INICIARA AL DÍA SIGUIENTE DE LA CONFIRMACIÓN DE LA RECEPCIÓN DE LA ORDEN DE SERVICIO HASTA LA CONFORMIDAD DE LA ÚLTIMA PRESTACIÓN Y PAGO.  1ER ENTREGABLE: COMO MÁXIMO HASTA LOS 30 DÍAS CALENDARIO DE INICIADO EL SERVICIO.  2DO ENTREGABLE: COMO MÁXIMO HASTA LOS 60 DÍAS CALENDARIO DE INICIADO EL SERVICIO.  3ER ENTREGABLE: COMO MÁXIMO HASTA LOS 90 DÍAS CALENDARIO DE INICIADO EL SERVICIO.  FORMA DE PAGO: EL PAGO SE EFECTUARÁ EN TRES (03) ARMADAS DE ACUERDO AL MONTO DE LA PROPUESTA ECONOMICA DEL POSTOR ADJUDICADO, SEGÚN LO INDICADO EN EL NUMERAL 11 DE LOS TDR.  CERTIFICADO SIAF: 00734-2022  EXP. N° I-054199-2021/SEDCEN</t>
  </si>
  <si>
    <t>CONTRATACIÓN DEL SERVICIO DE ASISTENCIA EN LA GESTION DE LA INFORMACION TECNICA PARA LA DIRECCIÓN DE OBRAS ", MEMORÁNDUM 0006-2022-MTC/20.9; CUADRO COMPARATIVO DE COTIZACIONES- SERVICIOS N° 0020-2022-MTC/20.2.1 WMG, CERTIFICADO DE CRÉDITO PRESUPUESTARIO, SEGÚN LOS TÉRMINOS DE REFERENCIAS.  RESOLUCIÓN DIRECTORAL N° 0040-2022-MTC/20 "LINEAMIENTOS PARA EL PROCEDIMIENTO EXCEPCIONAL DE CONTRATACIÓN DE BIENES Y SERVICIOS POR MONTOS IGUALES O MENORES A 8 UIT EN PROVIAS NACIONAL".  PLAZO DE EJECUCION: 180 DÍAS CALENDARIOS, CONTADOS A PARTIR DEL DÍA SIGUIENTE HABIL DE CONFIRMADA LA RECEPCIÓN DE LA ORDEN DE SERVICIO.  FORMA DE PAGO: EL PAGO SE EFECTUARÁ EN SEIS (06) ARMADAS DE ACUERDO AL MONTO DE LA PROPUESTA ECONÓMICA DEL POSTOR ADJUDICADO, SEGUN LO INDICADO EN EL NUMERAL ONCE (11) DE LOS TERMINOS DE REFERENCIA.  CERTIFICADO SIAF N°: 00595 SECUENCIA SIAF N°: 2  EXP.N°: I-00032-2022/SEDCEN</t>
  </si>
  <si>
    <t>CONTRATACIÓN DEL SERVICIO DE COORDINADOR BIM PARA CARRETERAS EN LA PRESTACIÓN ADICIONAL DE OBRA N° 19 "DEFENSAS RIBEREÑAS Y OBRAS DE ARTE", RELACIONADO A LA OBRA: "MEJORAMIENTO DE LA CARRETERA MOQUEGUA - OMATE - AREQUIPA, TRAMO KM. 35+000 AL KM. 153+340", MEMORÁNDUM 049-2022-MTC/20.12, MEMORÁNDUM 146-2022-MTC/20.5; CUADRO COMPARATIVO DE COTIZACIONES - LOCACION DE SERVICIO N° 013-2022-MTC/20.2.1.OACA, CERTIFICADO DE CRÉDITO PRESUPUESTARIO, SEGÚN LOS TÉRMINOS DE REFERENCIAS.  RESOLUCIÓN DIRECTORAL N° 0040-2022-MTC/20 "LINEAMIENTOS PARA EL PROCEDIMIENTO EXCEPCIONAL DE CONTRATACIÓN DE BIENES Y SERVICIOS POR MONTOS IGUALES O MENORES A 8 UIT EN PROVIAS NACIONAL".  PLAZO DE EJECUCIÓN: CIENTO OCHENTA (180) DÍAS CALENDARIO, CONTABILIZADOS A PARTIR DEL DÍA SIGUIENTE DE CONFIRMADA LA RECEPCIÓN DE LA ORDEN DE SERVICIO.  FORMA DE PAGO: SE EFECTUARÁ EN SEIS (06) ARMADAS DE ACUERDO A LO INDICADO EN EL NUMERAL ONCE (11) DE LOS TÉRMINOS DE REFERENCIA.  CERTIFICADO SIAF N°: 835 SECUENCIA SIAF N°: 2  EXP.N°: I-001215-2022/SEDCEN</t>
  </si>
  <si>
    <t>CONTRATACIÓN DEL SERVICIO DE ASISTENCIA TÉCNICA BIM PARA CARRETERAS"   PLAZO DE EJECUCIÓN: 180 DÍAS CALENDARIOS COMO MÁXIMO, CONTADOS A PARTIR DEL DÍA SIGUIENTE DE CONFIRMADA LA RECEPCIÓN DE LA ORDEN DE SERVICIO.   1ER INFORME: COMO MÁXIMO A LOS 30 DÍAS CALENDARIO DE INICIADO EL SERVICIO  2DO INFORME: COMO MÁXIMO A LOS 60 DÍAS CALENDARIO DE INICIADO EL SERVICIO  3ER INFORME: COMO MÁXIMO A LOS 90 DÍAS CALENDARIO DE INICIADO EL SERVICIO  4TO INFORME: COMO MÁXIMO A LOS 120 DÍAS CALENDARIO DE INICIADO EL SERVICIO  5T0 INFORME: COMO MÁXIMO A LOS 150 DÍAS CALENDARIO DE INICIADO EL SERVICIO  6TO INFORME: COMO MÁXIMO A LOS 180 DÍAS CALENDARIO DE INICIADO EL SERVICIO    FORMA DE PAGO: EL PAGO SE EFECTUARÁ EN SEIS (06) ARMADAS DE ACUERDO AL MONTO DE LA PROPUESTA ECONÓMICA DEL POSTOR ADJUDICADO, SEGÚN LO INDICADO EN EL NUMERAL ONCE (11) DE LOS TÉRMINOS DE REFERENCIA.   CERTIFICADO SIAF N°: 0834  SECUENCIA SIAF N° : 01  EXP.N°: I-001439-2022/SEDCEN</t>
  </si>
  <si>
    <t>SERVICIO DE ASISTENCIA PARA EL SEGUIMIENTO Y MONITOREO DE LOS AVANCES EN LA GESTION DE PROYECTOS DE LA DIRECCION DE DERECHO DE VIA", MEMORÁNDUM 00177-2022-MTC/20.11, MEMORÁNDUM 000208-2022-MTC/20.5; CUADRO COMPARATIVO DE COTIZACIONES - LOCACION DE SERVICIO N° 0083-2021-MTC/20.2.1.DLOH, MEMORÁNDUM 00439-2022-MTC/20.2, INFORME N°0686-2022-MTC/20.4, CERTIFICADO DE CRÉDITO PRESUPUESTARIO, SEGÚN LOS TÉRMINOS DE REFERENCIAS.  RESOLUCIÓN DIRECTORAL N° 0040-2022-MTC/20 "LINEAMIENTOS PARA EL PROCEDIMIENTO EXCEPCIONAL DE CONTRATACIÓN DE BIENES Y SERVICIOS POR MONTOS IGUALES O MENORES A 8 UIT EN PROVIAS NACIONAL".  PLAZO DE EJECUCIÓN: CIENTO OCHENTA (180) DÍAS CALENDARIO, CONTABILIZADOS A PARTIR DEL DÍA SIGUIENTE DE CONFIRMADA LA RECEPCIÓN DE LA ORDEN DE SERVICIO.  ENTREGABLES: SE PRESENTARAN SEIS (06) ENTREGABLES DE ACUERDO A LO INDICADO EN EL NUMERAL SEIS (06) DE LOS TERMINOS DE REFERENCIA.  FORMA DE PAGO: SE EFECTUARA EN SEIS (06) ARMADAS DE ACUERDO A LO INDICADO EN EL NUMERAL ONCE (11) DE LOS TÉRMINOS DE REFERENCIA.  CERTIFICADO SIAF N°: 00891 SECUENCIA SIAF N°: 2  EXP.N°: I-002073-2022/SEDCEN</t>
  </si>
  <si>
    <t>10700039191 QUISPE ESCOBAR GABRIELA MILAGROS</t>
  </si>
  <si>
    <t>SERVICIO DE MONITOREO Y SEGUIMIENTO TÉCNICO DE GOBIERNO DIGITAL EN EL DESARROLLO E IMPLEMENTACIÓN DEL PROYECTO DE GESTIÓN DOCUMENTAL DIGITAL Y DE LOS DESARROLLOS DE LA DIRECCIÓN DE OBRAS, CUADRO COMPARATIVO N° 018-2022-MTC/20.2.1.WMG, 0823-2021-MTC/20.06, MEMO N° 10-2022-MTC/20.5, MEMO N°292-2022-MTC/20.2, INF N° 610-2022-MTC/20.4, CERT DE CREDITO PPTAL N°523, SEGUN LOS TERMINOS DE REFERENCIA.   PLAZO DE EJECUCION: OCHENTA (80) DIAS CALENDARIO COMO MAXIMO EL CUAL INICIA AL DIA SIGUIENTE DE LA CONFIRMACION Y RECEPCION DE LA ORDEN DE SERVICIO.  FORMA DE PAGO: SE EFECTUARA EN TRES (03) ARMADAS DE ACUERDO A LO INDICADO EN EL NUMERAL ONCE (11) DE LOS TERMINOS DE REFERENCIA.   CERTIFICADO SIAF N°: 523  SECUENCIA SIAF N° : 4  EXP.N°: I- 055282-2021/SEDCEN</t>
  </si>
  <si>
    <t>"SERVICIO ESPECIALIZADO EN PROCESOS ARBITRALES Y LEGALES PARA LA DIRECCIÓN DE OBRAS", MEMORÁNDUM 00149-2022-MTC/20.9, MEMORÁNDUM 00110-2022-MTC/20.5; CUADRO COMPARATIVO DE COTIZACIONES - LOCACION DE SERVICIO N° 00006-2022-MTC/20.2.1.EAMR, MEMORÁNDUM 00361-2022-MTC/20.2, INFORME N°0557-2022-MTC/20.4, CERTIFICADO DE CRÉDITO PRESUPUESTARIO, SEGÚN LOS TÉRMINOS DE REFERENCIAS.  RESOLUCIÓN DIRECTORAL N° 0040-2022-MTC/20 "LINEAMIENTOS PARA EL PROCEDIMIENTO EXCEPCIONAL DE CONTRATACIÓN DE BIENES Y SERVICIOS POR MONTOS IGUALES O MENORES A 8 UIT EN PROVIAS NACIONAL".  PLAZO DE EJECUCIÓN: NOVENTA (90) DÍAS CALENDARIO, CONTABILIZADOS A PARTIR DEL DÍA SIGUIENTE DE CONFIRMADA LA RECEPCIÓN DE LA ORDEN DE SERVICIO.  ENTREGABLES: SE PRESENTARAN TRES (03) ENTREGABLES DE ACUERDO A LO INDICADO EN EL NUMERAL SEIS (06) DE LOS TERMINOS DE REFERENCIA.  FORMA DE PAGO: SE EFECTUARA EN TRES (03) ARMADAS DE ACUERDO A LO INDICADO EN EL NUMERAL ONCE (11) DE LOS TÉRMINOS DE REFERENCIA.  CERTIFICADO SIAF N°: 00759 SECUENCIA SIAF N°: 2  EXP.N°: I-00907-2022/SEDCEN</t>
  </si>
  <si>
    <t>10437613660 TORRES VILLEGAS ANDONI LUIS</t>
  </si>
  <si>
    <t>"SERVICIO ESPECIALIZADO PARA LA ELABORACION DE PROPUESTAS DE INSTRUMENTOS DE GESTION PARA PROYECTOS DE INFRAESTRUCTURA VIAL BAJO LA METODOLOGIA BIM ", MEMORÁNDUM N° 080-2022-MTC/20.7, MEMORANDUM Nº 104 -2022-MTC/20.8, MEMORANDUM Nº 489-2022-MTC/20.2, INFORME N°766-2022-MTC/20.4, CUADRO COMPARATIVO DE COTIZACIONES - SERVICIOS N° 021-2022-MTC/20.2.1 FRM, CERT DE CREDITO PPTAL, SEGUN LOS TERMINOS DE REFERENCIAS.  PLAZO DE EJECUCION: ES DE CIENTE VEINTE (120) DÍAS CALENDARIOS COMO MAXIMO, CONTADOS A PARTIR DEL DÍA SIGUIENTE DE RECEPCIONADA LA ORDEN DE SERVICIO.  PRIMER INFORME: A LOS TREINTA (30) DÍAS CALENDARIO DE INICIADO EL SERVICIO  SEGUNDO INFORME: A LOS SESENTA (60) DÍAS CALENDARIO DE INICIADO EL SERVICIO  TERCER INFORME: A LOS NOVENTA (90) DÍAS CALENDARIO DE INICIADO EL SERVICIO  CUARTO INFORME: A LOS CIENTO VEINTE (120) DÍAS CALENDARIO DE INICIADO EL SERVICIO  FORMA DE PAGO: SE EFECTUARA EN CUATRO (04) ARMADAS, DE ACUERDO A LO INDICADO EN EL NUMERAL ONCE (11) DE LOS TERMINOS DE REFERENCIA.  CERTIFICADO SIAF N°: 1049  SECUENCIA SIAF N°: 2  EXP.N°: I-001995-2022</t>
  </si>
  <si>
    <t>10731193849 LESCANO RUBIÑOS VANESSA STEPHANY</t>
  </si>
  <si>
    <t>"SERVICIO DE ESPECIALISTA PARA ASESORÍA LEGAL EN TEMAS ADMINISTRATIVOS Y ORGANIZACIÓN DE LA DIRECCION DE DERECHO DE VÍA", MEMORÁNDUM 000387-2022-MTC/20.11, MEMORÁNDUM 000275-2022-MTC/20.5; CUADRO COMPARATIVO DE COTIZACIONES - LOCACION DE SERVICIO N° 0027-2022-MTC/20.2.1.DLOH, MEMORÁNDUM 00542-2022-MTC/20.2, INFORME N°0969-2022-MTC/20.4, CERTIFICADO DE CRÉDITO PRESUPUESTARIO, SEGÚN LOS TÉRMINOS DE REFERENCIAS.  RESOLUCIÓN DIRECTORAL N° 0040-2022-MTC/20 "LINEAMIENTOS PARA EL PROCEDIMIENTO EXCEPCIONAL DE CONTRATACIÓN DE BIENES Y SERVICIOS POR MONTOS IGUALES O MENORES A 8 UIT EN PROVIAS NACIONAL".  PLAZO DE EJECUCIÓN: SETENTA Y CINCO (75) DÍAS CALENDARIO, CONTABILIZADOS A PARTIR DEL DÍA SIGUIENTE DE CONFIRMADA LA RECEPCIÓN DE LA ORDEN DE SERVICIO.  ENTREGABLES: SE PRESENTARAN TRES (03) ENTREGABLES DE ACUERDO A LO INDICADO EN EL NUMERAL SEIS (06) DE LOS TERMINOS DE REFERENCIA.  FORMA DE PAGO: SE EFECTUARA EN TRES (03) ARMADAS DE ACUERDO A LO INDICADO EN EL NUMERAL ONCE (01) DE LOS TÉRMINOS DE REFERENCIA.  CERTIFICADO SIAF N°: 01378 SECUENCIA SIAF N°: 2  EXP.N°: I-002969-2022/SEDCEN</t>
  </si>
  <si>
    <t>10104752352 ZAVALETA VERTIZ NELLY PATRICIA</t>
  </si>
  <si>
    <t>"ELABORACIÓN DE UN PLAN ESTRATÉGICO QUE PERMITA GESTIONAR OPORTUNAMENTE LOS RIESGOS VINCULADOS A LA CERTIFICACIÓN AMBIENTAL, PACRI, PMA, CIRA, PERMISO DE USO DE AGUA, ENTRE OTROS, PARA EL CUMPLIMIENTO DE LAS OBLIGACIONES ESTATALES; PLAN DE INTERFERENCIAS, ASÍ COMO LA SISTEMATIZACIÓN DE LOS PROCESOS DE SELECCIÓN REFERENTE AL PORTAFOLIO DE PROYECTOS DE INVERSIÓN PÚBLICA DEL PROVIAS NACIONAL.", MEMORANDUM N° 201 -2022-MTC/20, MEMORANDUM Nº 647-2022-MTC/20.2, INFORME N°1112 -2022-MTC/20.4, CUADRO COMPARATIVO DE COTIZACIONES - SERVICIOS N° 036-2022-MTC/20.2.1 JMR, CERT DE CREDITO PPTAL, SEGUN LOS TERMINOS DE REFERENCIAS.  PLAZO DE EJECUCION: OCHENTA (80) DÍAS CALENDARIO COMO MÁXIMO. EL PLAZO DE EJECUCIÓN INICIA DESDE EL DÍA SIGUIENTE DE RECEPCIONADA LA ORDEN DE SERVICIO.  1ER ENTREGABLE: A LOS 20 DÍAS CALENDARIOS DE EMITIDA LA ORDEN DE SERVICIO.  2DO ENTREGABLE: A LOS 50 DÍAS CALENDARIOS DE EMITIDA LA ORDEN DE SERVICIO.  3ER ENTREGABLE: A LOS 80 DÍAS CALENDARIOS DE EMITIDA LA ORDEN DE SERVICIO.  FORMA DE PAGO: SE EFECTUARA EN TRES (03) ARMADAS, DE ACUERDO A LO INDICADO EN EL NUMERAL ONCE (11) DE LOS TERMINOS DE REFERENCIA.  CERTIFICADO SIAF N°: 1562  SECUENCIA SIAF N°: 2  EXP.N°: I-004940-2022 / I-006145-2022</t>
  </si>
  <si>
    <t>10472281670 NAVARRO SAAVEDRA MARIA CAROLINA</t>
  </si>
  <si>
    <t>"SERVICIO DE MONITOREO DE LOS PROCEDIMIENTOS DE TRANSFERENCIA ESTATAL Y/O INSCRIPCION REGISTRAL Y DEMÁS ACCIONES PARA EL SANEAMIENTO FÍSICO LEGAL DE PREDIOS ADQUIRIDOS PARA LA EJECUCION DEL PROYECTO: "CONSTRUCCION DE LA VIA DE EVITAMIENTO DE LA CIUDAD DE JULIACA, DISTRITO DE JULIACA - SAN ROMAN - PUNO"; INFORME N° 0002-2022-MTC/20.11.3/NNCCH; MEMORÁNDUM 000647-2022-MTC/20.11; CUADRO COMPARATIVO DE COTIZACIONES - LOCACION DE SERVICIO N° 0038-2022-MTC/20.2.1.DLOH, MEMORÁNDUM 00727-2022-MTC/20.2, INFORME N° 1207-2022-MTC/20.4, CERTIFICADO DE CRÉDITO PRESUPUESTARIO, SEGÚN LOS TÉRMINOS DE REFERENCIAS.  RESOLUCIÓN DIRECTORAL N° 0040-2022-MTC/20 "LINEAMIENTOS PARA EL PROCEDIMIENTO EXCEPCIONAL DE CONTRATACIÓN DE BIENES Y SERVICIOS POR MONTOS IGUALES O MENORES A 8 UIT EN PROVIAS NACIONAL".  PLAZO DE EJECUCIÓN: CIENTO VEINTE (120) DÍAS CALENDARIO, CONTABILIZADOS A PARTIR DEL DÍA SIGUIENTE DE CONFIRMADA LA RECEPCIÓN DE LA ORDEN DE SERVICIO.  ENTREGABLES: SE PRESENTARAN CUATRO (04) ENTREGABLES DE ACUERDO A LO INDICADO EN EL NUMERAL NUEVE (09) DE LOS TERMINOS DE REFERENCIA.  FORMA DE PAGO: SE EFECTUARA EN CUATRO (04) ARMADAS DE ACUERDO A LO INDICADO EN EL NUMERAL DOCE (12) DE LOS TÉRMINOS DE REFERENCIA.  CERTIFICADO SIAF N°: 01686 SECUENCIA SIAF N°: 2  EXP.N°: I-002162-2022/SEDCEN</t>
  </si>
  <si>
    <t>10097202724 RUIZ MUÑANTE MARGARITA EULALIA</t>
  </si>
  <si>
    <t>2º ENTREG.,SERVICIO ESPECIALIZADO EN MATERIA LEGAL PARA LA DIRECCION DE OBRAS</t>
  </si>
  <si>
    <t>10105854795 ASTETE PEÑARANDA JORGE ESTUARDO</t>
  </si>
  <si>
    <t>SERVICIO ESPECIALIZADO PARA LA GESTION DE LOS ACTOS PREPARATORIOS Y SEGUIMIENTO DE LOS PROCESOS DE SELECCION Y PERITAJE DE LA DIRECCION DE OBRAS.   PLAZO DE EJECUCION DEL SERVICIO: EL PLAZO DE EJECUCION DEL SERVICIO SERA DE NOVENTA (90) DIAS CALENDARIOS COMO MAXIMO, CONTABILIZADOS A PARTIR DEL DIA SIGUIENTE DE CONFIRMADA LA RECEPCION DE LA ORDEN DE SERVICIO.   FORMA DE PAGO: EL PAGO DEL SERVICIO SE EFECTUARA EN 3 ARMADAS IGUALES EN SOLES Y DE ACUERDO AL MONTO DE LA PROPUESTA ECONOMICA DEL POSTOR ADJUDICADO, DENTRO DE DIEZ (10) DIAS SIGUIENTES COMO MAXIMO LUEGO DE EMITIDA LA CONFORMIDAD DEL AREA USUARIA.   CERTIFICADO SIAF N° : 1880-2022  SECUENCIA SIAF N° : 2  EXP.N° : I-07051-2022/SEDCEN</t>
  </si>
  <si>
    <t>10225160886 SEGUNDO FLORES MANUEL</t>
  </si>
  <si>
    <t>"SERVICIO DE REVISION DE EXPEDIENTES EN EL MARCO DE LA LEY DE CONTRATACIONES DEL ESTADO N° 30225, PARA LA OFICINA DE ASESORÍA JURÍDICA"; MEMORÁNDUM 000178-2022-MTC/20.3; CUADRO COMPARATIVO DE COTIZACIONES - LOCACION DE SERVICIO N° 0046-2022-MTC/20.2.1.DLOH, MEMORÁNDUM 00845-2022-MTC/20.2, INFORME N° 1517-2022-MTC/20.4, CERTIFICADO DE CRÉDITO PRESUPUESTARIO, SEGÚN LOS TÉRMINOS DE REFERENCIAS.  RESOLUCIÓN DIRECTORAL N° 0040-2022-MTC/20 "LINEAMIENTOS PARA EL PROCEDIMIENTO EXCEPCIONAL DE CONTRATACIÓN DE BIENES Y SERVICIOS POR MONTOS IGUALES O MENORES A 8 UIT EN PROVIAS NACIONAL".  PLAZO DE EJECUCIÓN: NOVENTA (90) DÍAS CALENDARIO, CONTABILIZADOS A PARTIR DEL DÍA SIGUIENTE DE CONFIRMADA LA RECEPCIÓN DE LA ORDEN DE SERVICIO.  ENTREGABLES: SE PRESENTARAN TRES (03) ENTREGABLES DE ACUERDO A LO INDICADO EN EL NUMERAL SEIS (06) DE LOS TERMINOS DE REFERENCIA.  FORMA DE PAGO: SE EFECTUARA EN TRES (03) ARMADAS DE ACUERDO A LO INDICADO EN EL NUMERAL ONCE (11) DE LOS TÉRMINOS DE REFERENCIA.  CERTIFICADO SIAF N°: 01926 SECUENCIA SIAF N°: 2  EXP.N°: I-007134-2022/SEDCEN</t>
  </si>
  <si>
    <t>10710179731 GONZALES VARGAS HANS MICHAEL</t>
  </si>
  <si>
    <t>"SERVICIO DE ASISTENCIA LEGAL PARA LA IMPLEMENTACIÓN DEL PROCEDIMIENTO DE ADQUISICIÓN DE ÁREAS NECESARIAS AFECTADAS POR EL DERECHO DE VÍA DEL PROYECTO: MEJORAMIENTO DE CORREDOR VIAL APURÍMAC - CUSCO, TRAMO: EMP. PE-3SF (PROGRESO) - DV. MATARA - DV. PAMPUTA - EMP. PE-3SF (DV. QUEHUIRA), EN EL MARCO DEL DECRETO DE URGENCIA N° 026-2019 Y SU MODIFICATORIA." MEMORÁNDUM Nº 1642-2022-MTC/20.11, CUADRO COMPARATIVO DE COTIZACIONES - SERVICIOS N° 018-2022-MTC/20.2.1 EAMR, CERT DE CREDITO PPTAL, SEGUN LOS TERMINOS DE REFERENCIAS.   RESOLUCIÓN DIRECTORAL N° 0040-2022-MTC/20 "LINEAMIENTOS PARA EL PROCEDIMIENTO EXCEPCIONAL DE CONTRATACIÓN DE BIENES Y SERVICIOS POR MONTOS IGUALES O MENORES A 8 UIT EN PROVIAS NACIONAL".  PLAZO DE EJECUCION: (180) DIAS CALENDARIO COMO MAXIMO, CONTADOS A PARTIR DEL DIA SIGUIENTE DE LA CONFIRMACION Y RECEPCION DE LA ORDEN DE SERVICIO.   1ER INF. COMO MÁXIMO A LOS 30 DÍAS CALENDARIO DE INICIADO EL SERVICIO COMO MÁXIMO  2DO INF. COMO MÁXIMO A LOS 60 DÍAS CALENDARIO DE INICIADO EL SERVICIO COMO MÁXIMO  3ER INF. COMO MÁXIMO A LOS 90 DÍAS CALENDARIO DE INICIADO EL SERVICIO COMO MÁXIMO  4TO INF. COMO MÁXIMO A LOS 120 DÍAS CALENDARIO DE INICIADO EL SERVICIO COMO MÁXIMO  5TO INF. COMO MÁXIMO A LOS 150 DÍAS CALENDARIO DE INICIADO EL SERVICIO COMO MÁXIMO  6TO INF. COMO MÁXIMO A LOS 180 DÍAS CALENDARIO DE INICIADO EL SERVICIO COMO MÁXIMO   FORMA DE PAGO: SE EFECTUARA EN 06 ARMADA DE ACUERDO A LO INDICADO EN EL NUMERAL 11 DE LOS TERMINOS DE REFERENCIA.   CERTIFICADO SIAF N° : 2150  SECUENCIA SIAF N° : 2  EXP.N° : I?008417-2022</t>
  </si>
  <si>
    <t>10443616816 GARCIA YUPAN JILL EMILSEN</t>
  </si>
  <si>
    <t>SERVICIO PARA LA IDENTIFICACION Y ELABORACION DE EXPEIENTES TECNICOS PARA CONFORMACION DE TASACIONES CON FINES DE ADQUISICION DE INMUEBLES AFECTADOS POR EL DERECHO DE VIA DE LA OBRA: TRAMOS VIALES DEL EJE MULTIMODAL DEL AMAZONAS NORTE DEL "PLAN DE ACCION PARA LA INTEGRACION DE INFRAESTRUCTURA REGIONAL SUDAMERICANA - IISA", TRAMO: RIOJA - CORRAL QUEMADO, EN SUS FASES I Y II   PLAZO DE EJECUCION DEL SERVICIO: EL PLAZO DE EJECUCION DEL SERVICIO ES DE SESENTA (60) DIAS CALENDARIOS, QUE SE INICIARAN A PARTIR DEL DIA SIGUIENTE DE ACEPTADA LA ORDEN DE SERVICIO.   FORMA DE PAGO: EL PAGO SE EFECTUARA EN TRES (03) ARMADAS, COMO SE DETALLA EN EL PUNTO 11 DE LOS TERMINOS DE REFERENCIA.   CONFORMIDAD DEL SERVICIO: LA CONFORMIDAD DEL SERVICIO BRINDADO SERA OTORGADA POR LA DIRECCION DE DERECHO DE VIA Y LA JEFATURA DE GESTION DE LIBERACION DE PREDIOS E INTERFERENCIAS I DE LA DIRECCION DE DERECHO DE VIA, PREVIA APROBACION DEL ADMINISTRADOR DEL PROYECTO.  CERTIFICADO SIAF: 002162-2022  EXP. N° I-004233-2022/SEDCEN</t>
  </si>
  <si>
    <t>SERVICIO PARA LA REALIZACIÓN DE LAS INVESTIGACIONES GEOTÉCNICAS REFERENTE A LOS ESTUDIOS COMPLEMENTARIOS DEL EXPEDIENTE TÉCNICO DE LA PRESTACIÓN ADICIONAL DE OBRA N° 16, OBRAS DE ARTE II UBICADO EN EL TRAMO II DEL PROYECTO: MEJORAMIENTO DE LA CARRETERA MOQUEGUA - OMATE - AREQUIPA, TRAMO II: KM 35+000 - 153+500 AREQUIPA OMATE MOQUEGUA", MEMORÁNDUM 1203-2021-MTC/20.12, MEMORÁNDUM 3609-2021-MTC/20.2.1, MEMORÁNDUM 1331-2021-MTC/20.12, INFORME N°6303-2021-MTC/20.4, CUADRO COMPARATIVO DE COTIZACIONES N° 047-2021-MTC/20.2.1.VHRG , CERTIFICADO DE CRÉDITO PRESUPUESTARIO, SEGÚN LOS TÉRMINOS DE REFERENCIAS.   MEMORANDUM N° 330-2022-MTC/20.12, INFORME N° 669-2022-MTC/20.4, CERTIFICACION DE CREDITO PRESUPUESTAL, MEMORANDUM N°050-2022-MTC/20.2.1.2  PLAZO DE EJECUCION: DE ACUERDO A LO INDICADO EN LOS TERMINOS DE REFERENCIA.  ENTREGABLES: DE ACUERDO A LO INDICADO EN LOS TERMINOS DE REFERENCIA.  FORMA DE PAGO: DE ACUERDO A LO INDICADO EN LOS TERMINOS DE REFERENCIA.  CERTIFICADO SIAF N°: 846-2022  SECUENCIA SIAF N°: 02  C.C. DIRECCIÓN DE CALIDAD Y CONTROL  EXP N° E-007356-2022/SEDCEN / I-042020-2021/SEDCEN  FORMALIZADO CON ORDEN DE SERVICIO OS 2546-2021</t>
  </si>
  <si>
    <t>"CONTRATACIÓN DEL SERVICIO EN REVISIÓN EN EXPEDIENTES TÉCNICOS Y DETERMINACION DE VALORES ESTIMADOS Y/O REFERENCIALES PARA LA CONTRATACION DE OBRAS, CONSULTORIAS DE OBRAS Y OTROS SERVICIOS ESPECIALIZADOS DE PROVIAS NACIONAL"; MEMORANDUM N°1829-2022-MTC/20.2.1; CUADRO COMPARATIVO DE COTIZACIONES - LOCACION DE SERVICIO N° 0087-2022-MTC/20.2.1. DLOH; MEMORÁNDUM 01808-2022-MTC/20.2, INFORME N° 02782-2022-MTC/20.4, CERTIFICADO DE CRÉDITO PRESUPUESTARIO, SEGÚN LOS TÉRMINOS DE REFERENCIAS.  RESOLUCIÓN DIRECTORAL N° 0040-2022-MTC/20 "LINEAMIENTOS PARA EL PROCEDIMIENTO EXCEPCIONAL DE CONTRATACIÓN DE BIENES Y SERVICIOS POR MONTOS IGUALES O MENORES A 8 UIT EN PROVIAS NACIONAL".  PLAZO DE EJECUCIÓN: NOVENTA (90) DÍAS CALENDARIO, CONTABILIZADOS A PARTIR DEL DÍA SIGUIENTE DE CONFIRMADA LA RECEPCIÓN DE LA ORDEN DE SERVICIO.  FORMA DE PAGO: SE EFECTUARA EN TRES (03) ARMADAS DE ACUERDO A LO INDICADO EN EL NUMERAL ONCE (11) DE LOS TÉRMINOS DE REFERENCIA.  CERTIFICADO SIAF N°: 02731 SECUENCIA SIAF N°: 2  EXP.N°: I-018886-2022/SEDCEN</t>
  </si>
  <si>
    <t>CONTRATACIÓN DEL SERVICIO DE ANÁLISIS Y VERIFICACIÓN DE LAS PRESTACIONES ADICIONALES DE OBRA (PAO) Y MAYORES METRADOS PARA LA DIRECCIÓN DE OBRAS'', MEMORANDUM N° 2060-2022-MTC/20.9, MEMORANDUM Nº 1927-2022-MTC/20.2, INFORME N° 2861-2022-MTC/20.4, CUADRO COMPARATIVO DE COTIZACIONES - SERVICIOS N° 109-2022-MTC/20.2.1 - JMR, CERT DE CREDITO PPTAL, SEGUN LOS TERMINOS DE REFERENCIAS.  PLAZO DE EJECUCION: SERÁ DE NOVENTA (90) DÍAS CALENDARIOS COMO MÁXIMO, CONTABILIZADOS A PARTIR DEL DÍA SIGUIENTE DE CONFIRMADA LA RECEPCIÓN DE LA ORDEN DEL SERVICIO.  PRIMER ENTREGABLE: COMO MÁXIMO A LOS TREINTA (30) DÍAS CALENDARIO DE INICIADO EL SERVICIO.  SEGUNDO ENTREGABLE: COMO MÁXIMO A LOS SESENTA (60) DÍAS CALENDARIO DE INICIADO EL SERVICIO.  TERCER ENTREGABLE: COMO MÁXIMO A LOS NOVENTA (90) DÍAS CALENDARIO DE INICIADO EL SERVICIO.  FORMA DE PAGO: SE EFECTUARA EN TRES (03) ARMADAS IGUALES, DE ACUERDO A LO INDICADO EN EL NUMERAL ONCE (11) DE LOS TERMINOS DE REFERENCIA.  CERTIFICADO SIAF N°: 2787  SECUENCIA SIAF N°: 2  EXP.N°: I-016644-2022</t>
  </si>
  <si>
    <t>CONTRATACIÓN DEL SERVICIO ESPECIALIZADO EN CONTROVERSIAS DERIVADAS DE CONTRATOS DE OBRA PARA LA DIRECCIÓN DE OBRAS.  MEMORÁNDUM N° 2073 -2022-MTC/20.9/ CUADRO COMPARATIVO DE COTIZACIONES N° 080-2022-MTC/20.2.1- SRQ, CERT DE CREDITO PPTAL 2783, SEGUN LOS TERMINOS DE REFERENCIAS.  PLAZO DE EJECUCION: EL PLAZO DE EJECUCIÓN DEL SERVICIO SERÁ DE NOVENTA (90) DÍAS CALENDARIOS COMO MÁXIMO, CONTABILIZADOS A PARTIR DEL DÍA SIGUIENTE DE CONFIRMADA LA RECEPCIÓN DE LA ORDEN DEL SERVICIO.  ENTREGABLE: EL PROVEEDOR DEBERÁ ENTREGAR TRES (03) INFORMES DONDE DETALLE LAS ACTIVIDADES REALIZADAS DE ACUERDO A LO DESCRITO EN EL NUMERAL 4 DE LOS TÉRMINOS DE REFERENCIA.  .0FORMA DE PAGO: EL PAGO DEL SERVICIO SE EFECTUARÁ EN TRES (03) ARMADAS EN SOLES Y DE ACUERDO AL MONTO DE LA PROPUESTA ECONÓMICA DEL POSTOR ADJUDICADO, DENTRO DE DIEZ (10) DÍAS SIGUIENTES COMO MÁXIMO LUEGO DE EMITIDA LA CONFORMIDAD DEL ÁREA USUARIA.  CERTIFICADO SIAF N°: 2783  SECUENCIA SIAF N°: 02  EXP. N°: I-016759-2022/SEDCEN</t>
  </si>
  <si>
    <t>CONTRATACIÓN DEL SERVICIO ESPECIALIZADO EN SOLUCIÓN DE CONTROVERSIAS EN INFRAESTRUCTURA VIAL PARA LA DIRECCIÓN DE OBRAS". MEMORANDUN N° 2306 -2022-MTC/20.9, CUADRO COMPARATIVO DE COTIZACIONES - SERVICIOS N° 093-2022-MTC/20.2.1.DLOH, MEMORANDUM N° 1992-2022-MTC/20.2; INFORME N° 2919-2022-MTC/20.4; CERTIFICADO DE CRÉDITO PRESUPUESTARIO, SEGÚN LOS TÉRMINOS DE REFERENCIAS.   RESOLUCIÓN DIRECTORAL N° 0040-2022-MTC/20 "LINEAMIENTOS PARA EL PROCEDIMIENTO EXCEPCIONAL DE CONTRATACIÓN DE BIENES Y SERVICIOS POR MONTOS IGUALES O MENORES A 8 UIT EN PROVIAS NACIONAL".  PLAZO DE EJECUCIÓN: NOVENTA (90) DÍAS CALENDARIO, CONTABILIZADOS A PARTIR DEL DÍA SIGUIENTE DE CONFIRMADA LA RECEPCIÓN DE LA ORDEN DE SERVICIO.  ENTREGABLES: SE PRESENTARAN TRES (03) ENTREGABLES DE ACUERDO A LO INDICADO EN EL NUMERAL SEIS (06) DE LOS TERMINOS DE REFERENCIA.  FORMA DE PAGO: SE EFECTUARA EN TRES (03) ARMADAS DE ACUERDO A LO INDICADO EN EL NUMERAL ONCE (11) DE LOS TÉRMINOS DE REFERENCIA.  CERTIFICADO SIAF N°: 2830 SECUENCIA SIAF N°: 2  EXP.N°: I-019044-2022/SEDCEN</t>
  </si>
  <si>
    <t>SERVICIO DE INGENIERÍA ESPECIALIZADA PARA LA ELABORACIÓN DEL ESTUDIO DE FORMULACIÓN Y EVALUACIÓN DE LA ESTACIÓN DE PESAJE CANCAS.   MEMORANDUM N° 1351 - 2022- MTC/20.13.2./CUADRO COMPARATIVO DE COTIZACIONES - LOCACION DE SERVICIOS N° 075-2022-MTC/20.2.1 - SRQ, CERT DE CREDITO PPTAL 2832, SEGUN LOS TERMINOS DE REFERENCIAS.  PLAZO DE EJECUCION: EL PLAZO DE EJECUCIÓN DEL SERVICIO SERÁ HASTA NOVENTA (90) DÍAS CALENDARIO, EL MISMO QUE COMENZARÁ A REGIR AL DÍA SIGUIENTE DE LA CONFIRMACIÓN DE LA RECEPCIÓN DE LA ORDEN DE SERVICIO.  ENTREGABLE: EL PROVEEDOR DEBERÁ PRESENTAR TRES (03) ENTREGABLES CON EL DETALLE DE LAS ACTIVIDADES REALIZADAS DE ACUERDO A LO DESCRITO EN EL NUMERAL 4. DE LOS TDR, A LOS 30,60 Y 90 DÍAS COMO MÁXIMO DE INICIADO EL SERVICIO.  FORMA DE PAGO: EL PAGO DEL SERVICIO SE EFECTUARÁ EN 3 ARMADAS, DENTRO DEL PLAZO DE DIEZ (10) DÍAS SIGUIENTES DE EFECTUADA LA PRESTACIÓN Y OTORGADA LA CONFORMIDAD AL INFORME CORRESPONDIENTE SEGÚN LO DETALLADO EN EL NUMERAL 11 DE LOS TDR.   CERTIFICADO SIAF N°: 2832  SECUENCIA SIAF N°: 02  EXP. N°: I-18691-2022/SEDCEN</t>
  </si>
  <si>
    <t>"SERVICIO PARA LA GESTION DE LOS ACTOS PREPARATORIOS Y ETAPA DE SELECCIÓN PARA LOS PROCEDIMIENTOS DE SELECCIÓN A CARGO DE LA OFICINA DE LOGISTICA DE LA OFICINA DE ADMINISTRACIÓN'', MEMORANDUM N° 2218 -2022-MTC/20.2.1, MEMORANDUM Nº 2186 -2022-MTC/20.2, INFORME N° 3155-2022-MTC/20.4, CUADRO COMPARATIVO DE COTIZACIONES - SERVICIOS N°131-2022-MTC/20.2.1 - JMR, CERT DE CREDITO PPTAL, SEGUN LOS TERMINOS DE REFERENCIAS.  PLAZO DE EJECUCION: ES DE NOVENTA (90) DÍAS CALENDARIOS COMO MÁXIMO, CONTADOS A PARTIR DEL DÍA SIGUIENTE DE CONFIRMADA LA RECEPCIÓN DE LA ORDEN DE SERVICIO.  PRIMER ENTREGABLE: COMO MÁXIMO A LOS 30 DÍAS CALENDARIO DE INICIADO EL SERVICIO  SEGUNDO ENTREGABLE: COMO MÁXIMO A LOS 60 DÍAS CALENDARIO DE INICIADO EL SERVICIO  TERCER ENTREGABLE: COMO MÁXIMO A LOS 90 DÍAS CALENDARIO DE INICIADO EL SERVICIO  FORMA DE PAGO: SE EFECTUARA EL PAGO DE ACUERDO A LO INDICADO EN EL NUMERAL ONCE (11) DE LOS TERMINOS DE REFERENCIA.  CERTIFICADO SIAF N°: 2950  SECUENCIA SIAF N°: 2  EXP.N°: I-022148-2022</t>
  </si>
  <si>
    <t>10417904528 LARRAIN SECLEN JULIO MIGUEL</t>
  </si>
  <si>
    <t>"SERVICIO DE MONITOREO, CONSOLIDACIÓN, ASIGNACIÓN Y GESTION DE LAS CONTRATACIONES DE LOGÍSTICA DE LA OFICINA DE ADMINISTRACIÓN'', MEMORANDO N° 2207-2022-MTC/20.2.1, MEMORANDUM Nº 2151 -2022-MTC/20.2, INFORME N° 3152-2022-MTC/20.4, CUADRO COMPARATIVO DE COTIZACIONES - SERVICIOS N°129-2022-MTC/20.2.1 - JMR, CERT DE CREDITO PPTAL, SEGUN LOS TERMINOS DE REFERENCIAS.  PLAZO DE EJECUCION: ES DE NOVENTA (90) DÍAS CALENDARIOS COMO MÁXIMO, CONTADOS A PARTIR DEL DÍA SIGUIENTE DE CONFIRMADA LA RECEPCIÓN DE LA ORDEN DE SERVICIO.  PRIMER ENTREGABLE: COMO MÁXIMO A LOS 30 DÍAS CALENDARIO DE INICIADO EL SERVICIO  SEGUNDO ENTREGABLE: COMO MÁXIMO A LOS 60 DÍAS CALENDARIO DE INICIADO EL SERVICIO  TERCER ENTREGABLE: COMO MÁXIMO A LOS 90 DÍAS CALENDARIO DE INICIADO EL SERVICIO  FORMA DE PAGO: SE EFECTUARA EL PAGO EN TRES (03) ARMADAS, DE ACUERDO A LO INDICADO EN EL NUMERAL ONCE (11) DE LOS TERMINOS DE REFERENCIA.  CERTIFICADO SIAF N°: 2946  SECUENCIA SIAF N°: 3  EXP.N°: I-021991-2022</t>
  </si>
  <si>
    <t>10467513058 RAMIREZ SARAVIA KEVIN ANDERSON</t>
  </si>
  <si>
    <t>SERVICIO DE PUBLICACIÓN DE RESOLUCIONES MINISTERIALES, VICE MINISTERIALES Y DIRECTORALES POR DESIGNACIONES DE FUNCIONARIOS DE LA ENTIDAD, APROBACIÓN Y/O MODIFICACIONES DEL MANUAL DE ORGANIZACIÓN Y FUNCIONES, ENTRE OTRAS PROPIAS DE LA ENTIDAD, EN EL DIARIO OFICIAL "EL PERUANO".- PERIODO 2022., MEMORÁNDUM N° 2211-2022-MTC/20.2, INFORME N° 0515-2022-MTC/20.2.1.6, INFORME N° 3213 -2022-MTC/20.4, CERT DE CREDITO PPTAL.  CERTIFICACION DE CREDITO PRESUPUESTARIO N° 797-2022  SECUENCIA SIAF N° 04  EXPEDIENTE I-23160-2022/SEDCEN</t>
  </si>
  <si>
    <t>"SERVICIO ESPECIALIZADO EN LA REVISIÓN DE DIAGNÓSTICOS, ELABORACIÓN DE INDICADORES Y SU EVALUACIÓN RESPECTO A LA EJECUCIÓN DE LAS INVERSIONES CORRESPONDIENTES A LAS UNIDADES ZONALES DEL PROGRAMA ESPECIAL DE INFRAESTRUCTURA DE TRANSPORTE NACIONAL - PROVIAS NACIONAL'', MEMORANDUM Nº 721 -2022-MTC/20.7, MEMORANDUM Nº 2273-2022-MTC/20.2, INFORME N° 3288-2022-MTC/20.4, CUADRO COMPARATIVO DE COTIZACIONES - SERVICIOS N°139-2022-MTC/20.2.1 - JMR, CERT DE CREDITO PPTAL, SEGUN LOS TERMINOS DE REFERENCIAS.  PLAZO DE EJECUCION: SERÁ DE NOVENTA (90) DÍAS CALENDARIOS, EL CUAL INICIARÁ AL DÍA SIGUIENTE DE LA CONFIRMACIÓN DE LA RECEPCIÓN DE LA ORDEN DE SERVICIO.  PRIMER ENTREGABLE: A LOS 30 DÍAS CALENDARIO DE INICIADO EL SERVICIO.  SEGUNDO ENTREGABLE: A LOS 60 DÍAS CALENDARIO DE INICIADO EL SERVICIO.  TERCER ENTREGABLE: A LOS 90 DÍAS CALENDARIO DE INICIADO EL SERVICIO.  FORMA DE PAGO: SE EFECTUARA EN TRES (03) ARMADAS, DE ACUERDO A LO INDICADO EN EL NUMERAL ONCE (11) DE LOS TERMINOS DE REFERENCIA.  CERTIFICADO SIAF N°: 3018  SECUENCIA SIAF N°: 2  EXP.N°: I-023528-2022</t>
  </si>
  <si>
    <t>SERVICIO DE REVISIÓN Y CONTROL DE EXPEDIENTES EN MATERIA LEGAL VINCULADOS A PROCEDIMIENTOS ADMINISTRATIVOS DISCIPLINARIOS, Y AL SISTEMA ADMINISTRATIVO DE GESTIÓN DE RECURSOS HUMANOS   MEMORANDUM Nº 01097-2022-MTC/20.5, CUADRO COMPARATIVO DE COTIZACIONES - SERVICIOS N° 070-2022-MTC/20.2.1 - KGSSM, MEMORANDUM Nº 2403-2022-MTC/20.2, INFORME N° 3393-2022-MTC/20.4, CERT DE CREDITO PPTAL, SEGUN LOS TERMINOS DE REFERENCIAS.   PLAZO DE EJECUCION: NOVENTA (90) DÍAS CALENDARIOS COMO MÁXIMO, QUE SE INICIARÁN A PARTIR DEL DÍA SIGUIENTE DE ACEPTADA LA ORDEN DE SERVICIO, HASTA LA CONFORMIDAD DE LA ÚLTIMA PRESTACIÓN Y PAGO.  ENTREGABLES: DE ACUERDO CON EL NUMERAL 06 DEL TERMINO DE REFERENCIA.  FORMA DE PAGO: DE ACUERDO CON EL NUMERAL 11 DEL TERMINO DE REFERENCIA.   CERTIFICADO SIAF N°: 3081  SECUENCIA SIAF N° : 02  EXP.N°: I-022155 -2022/SEDCEN</t>
  </si>
  <si>
    <t>"SERVICIO ESPECIALIZADO EN CONTRATACIONES DEL ESTADO PARA LA OFICINA DE ASESORÍA  JURÍDICA"; MEMORAMDUM Nº 605- 2022-MTC/20.3, CUADRO COMPARATIVO DE COTIZACIONES - SERVICIOS N° 0123-2022-MTC/20.2.1- SRQ, MEMORANDUM N° 2291-2022-MTC/20.2; INFORME N° 3362-2022-MTC/20.4; CERTIFICADO DE CRÉDITO PRESUPUESTARIO, SEGÚN LOS TÉRMINOS DE REFERENCIAS.  RESOLUCIÓN DIRECTORAL N° 0040-2022-MTC/20 "LINEAMIENTOS PARA EL PROCEDIMIENTO EXCEPCIONAL DE CONTRATACIÓN DE BIENES Y SERVICIOS POR MONTOS IGUALES O MENORES A 8 UIT EN PROVIAS NACIONAL".  PLAZO DE EJECUCIÓN: NOVENTA (90) DÍAS CALENDARIO, CONTABILIZADOS A PARTIR DEL DÍA SIGUIENTE DE CONFIRMADA LA RECEPCIÓN DE LA ORDEN DE SERVICIO.  ENTREGABLES: SE PRESENTARAN TRES (03) ENTREGABLES DE ACUERDO A LO INDICADO EN EL NUMERAL SEIS (06) DE LOS TERMINOS DE REFERENCIA.  FORMA DE PAGO: SE EFECTUARA EN TRES (03) ARMADAS DE ACUERDO A LO INDICADO EN EL NUMERAL ONCE (11) DE LOS TÉRMINOS DE REFERENCIA.  CERTIFICADO SIAF N°: 3057 SECUENCIA SIAF N°: 3  EXP.N°: I-022526-2022/SEDCEN</t>
  </si>
  <si>
    <t>"SERVICIO ESPECIALIZADO EN GESTION LEGAL PARA EL DIAGNOSTICO Y EJECUCION DE LOS PROYECTOS PRIORITARIOS DE CUMPLIMIENTO A CARGO DE LA DIRECCION DE DERECHO DE VIA'', MEMORANDUM Nº 4241 -2022-MTC/20.11, MEMORANDUM Nº 2370-2022-MTC/20.2, INFORME N° 3400-2022-MTC/20.4, CUADRO COMPARATIVO DE COTIZACIONES - SERVICIOS N°143-2022-MTC/20.2.1 - JMR, CERT DE CREDITO PPTAL, SEGUN LOS TERMINOS DE REFERENCIAS.  PLAZO DE EJECUCION: ES DE NOVENTA (90) DÍAS CALENDARIOS COMO MÁXIMO, CONTADOS A PARTIR DEL DÍA SIGUIENTE DE CONFIRMADA LA RECEPCIÓN DE LA ORDEN DE SERVICIO.  PRIMER ENTREGABLE: COMO MÁXIMO A LOS 30 DÍAS CALENDARIO DE INICIADO EL SERVICIO.  SEGUNDO ENTREGABLE: COMO MÁXIMO A LOS 60 DÍAS CALENDARIO DE INICIADO EL SERVICIO.  TERCER ENTREGABLE: COMO MÁXIMO A LOS 90 DÍAS CALENDARIO DE INICIADO EL SERVICIO.  FORMA DE PAGO: SE EFECTUARA EN TRES (03) ARMADAS, DE ACUERDO A LO INDICADO EN EL NUMERAL ONCE (11) DE LOS TERMINOS DE REFERENCIA.  CERTIFICADO SIAF N°: 3083  SECUENCIA SIAF N°: 2  EXP.N°: I-23764-2022</t>
  </si>
  <si>
    <t>10094594583 CEVALLOS CASTRO ORLANDO ARTURO</t>
  </si>
  <si>
    <t>PAGO HONORARIOS DE LA JRD: JUNIO, JULIO, AGOSTO Y SEPTIEMBRE 2022  OBRA: "MEJORAMIENTO DE LA CARRETERA OYON - AMBO, TRAMO II: DESVÍO  CERRO DE PASCO (KM 181+000) - DV. CHACAYAN (KM 230+000)",  CONTRATISTA: CONSORCIO CARRETERO DEL PERU  CONTRATO DE EJECUCIÓN DE OBRA Nº 167-2018-MTC/20.2  SUPERVISOR: CONSORCIO SUPERVISOR OYÓN CHACAYÁN  CONTRATO DE SUPERVISIÓN DE OBRA N° 147-2017-MTC/20.2   PEDIDO DE SERVICIO: 1828  CERTIFICADO SIAF N°: 665  SECUENCIA SIAF N° : 15  EXP. N°: E-78256-2022/SEDCEN</t>
  </si>
  <si>
    <t>10070168826 VALER EGUSQUIZA JORGE ECKENER</t>
  </si>
  <si>
    <t>PAGO DE HONORARIOS DE LA JRD: JUNIO, JULIO, AGOSTO Y SEPTIEMBRE 2022  OBRA: "MEJORAMIENTO DE LA CARRETERA OYON - AMBO, TRAMO II: DESVÍO  CERRO DE PASCO (KM 181+000) - DV. CHACAYAN (KM 230+000)",  CONTRATISTA: CONSORCIO CARRETERO DEL PERU  CONTRATO DE EJECUCIÓN DE OBRA Nº 167-2018-MTC/20.2  SUPERVISOR: CONSORCIO SUPERVISOR OYÓN CHACAYÁN  CONTRATO DE SUPERVISIÓN DE OBRA N° 147-2017-MTC/20.2   PEDIDO DE SERVICIO: 1829  CERTIFICADO SIAF N°: 665  SECUENCIA SIAF N° : 16  EXP. N°: E-78256-2022/SEDCEN</t>
  </si>
  <si>
    <t>10085134863 ROJAS OCHOA JESUS ANTONIO</t>
  </si>
  <si>
    <t>PAGO DE HONORARIOS DE LA JRD: JUNIO, JULIO, AGOSTO Y SEPTIEMBRE 2022  OBRA: "MEJORAMIENTO DE LA CARRETERA OYON - AMBO, TRAMO II: DESVÍO  CERRO DE PASCO (KM 181+000) - DV. CHACAYAN (KM 230+000)",  CONTRATISTA: CONSORCIO CARRETERO DEL PERU  CONTRATO DE EJECUCIÓN DE OBRA Nº 167-2018-MTC/20.2  SUPERVISOR: CONSORCIO SUPERVISOR OYÓN CHACAYÁN  CONTRATO DE SUPERVISIÓN DE OBRA N° 147-2017-MTC/20.2   PEDIDO DE SERVICIO: 1830  CERTIFICADO SIAF N°: 665  SECUENCIA SIAF N° : 17  EXP. N°: E-78256-2022/SEDCEN</t>
  </si>
  <si>
    <t>10067540200 CARRANZA KAUOXS ALEXIS CATALINO</t>
  </si>
  <si>
    <t>SERVICIO DE ESPECIALISTA LEGAL, PARA LA REVISION, ANALISIS Y OPINION LEGAL DE LOS DISTINTOS DOCUMENTOS DE LA OFICINA DE LOGISTICA   MEMORANDUM Nº 02541-2022-MTC/20.2.1, CUADRO COMPARATIVO DE COTIZACIONES -SERVICIOS N° 075-2022-MTC/20.2.1 - KGSSM, MEMORANDUM Nº 2459-2022-MTC/20.2, INFORME N° 3523-2022-MTC/20.4, CERT DE CREDITO PPTAL, SEGUN LOS TERMINOS DE REFERENCIAS.   PLAZO DE EJECUCION: NOVENTA (90) DÍAS CALENDARIO COMO MÁXIMO, CONTADOS A PARTIR DEL DÍA SIGUIENTE DE CONFIRMADA LA RECEPCIÓN DE LA ORDEN DE SERVICIO HASTA LA CONFORMIDAD DE LA ÚLTIMA PRESTACIÓN Y PAGO.  ENTREGABLE: DE ACUERDO CON EL NUMERAL SEIS (06) DEL TERMINO DE REFERENCIA.  FORMA DE PAGO: DE ACUERDO CON EL NUMERAL ONCE (11) DEL TERMINO DE REFERENCIA.   CERTIFICADO SIAF N°: 3147  SECUENCIA SIAF N° : 02  EXP.N°: I-025315 -2022/SEDCEN</t>
  </si>
  <si>
    <t>10747427041 BERROSPI BAUTISTA DAVID EZEQUIEL</t>
  </si>
  <si>
    <t>"SERVICIO DE ASEGURAMIENTO TÉCNICO PARA LA IMPLEMENTACIÓN DE SISTEMAS DE INNOVACIÓN DIGITAL"; MEMORANDUM Nº 030 -2022-MTC/20.6.3; MEMORANDUM Nº 0377-2022-MTC/20.6; CUADRO COMPARATIVO DE COTIZACIONES - LOCACION DE SERVICIOS N° 0020-2022-MTC/20.2.1.RFSL, MEMORANDUM N° 2742-2022-MTC/20.2; INFORME N° 3921-2022-MTC/20.4; CERTIFICADO DE CRÉDITO PRESUPUESTARIO, SEGÚN LOS TÉRMINOS DE REFERENCIAS.   RESOLUCIÓN DIRECTORAL N° 0040-2022-MTC/20 "LINEAMIENTOS PARA EL PROCEDIMIENTO EXCEPCIONAL DE CONTRATACIÓN DE BIENES Y SERVICIOS POR MONTOS IGUALES O MENORES A 8 UIT EN PROVIAS NACIONAL".  PLAZO DE EJECUCIÓN: NOVENTA (90) DÍAS CALENDARIO, CONTABILIZADOS A PARTIR DEL DÍA SIGUIENTE DE RECEPCIÓNADA LA ORDEN DE SERVICIO.  ENTREGABLES: SE PRESENTARA TRES (03) ENTREGABLES DE ACUERDO A LO INDICADO EN EL NUMERAL SEIS (06) DE LOS TERMINOS DE REFERENCIA.  FORMA DE PAGO: SE EFECTUARA EN TRES (03) ARMADAS DE ACUERDO A LO INDICADO EN EL NUMERAL ONCE (11) DE LOS TÉRMINOS DE REFERENCIA.  CERTIFICADO SIAF N°: 3345 SECUENCIA SIAF N°: 2  EXP.N°: I- 025053-2022/SEDCEN</t>
  </si>
  <si>
    <t>CONTRATACIÓN DEL SERVICIO ESPECIALIZADO EN PROGRAMACIÓN E INVERSIONES PARA LA DIRECCION DE PUENTES, MEMORANDUM N° 961 -2022-MTC/20.10, MEMORANDUM Nº 2867-2022-MTC/20.2, INFORME N° 4025-2022-MTC/20.4, CUADRO COMPARATIVO DE COTIZACIONES - SERVICIOS N° 188-2022-MTC/20.2.1 - JMR, CERT DE CREDITO PPTAL, SEGUN LOS TERMINOS DE REFERENCIAS.  PLAZO DE EJECUCION: SERÁ DE NOVENTA (90) DÍAS CALENDARIOS COMO MÁXIMO, CONTABILIZADOS A PARTIR DEL DÍA SIGUIENTE DE LA SUSCRIPCIÓN DEL CONTRATO O CONFIRMACIÓN DE LA RECEPCIÓN DE LA ORDEN DE SERVICIO.  PRIMER ENTREGABLE: COMO MÁXIMO A LOS TREINTA (30) DÍAS CALENDARIO DE INICIADO EL SERVICIO.  SEGUNDO ENTREGABLE: COMO MÁXIMO A LOS SESENTA (60) DÍAS CALENDARIO DE INICIADO EL SERVICIO.  TERCER ENTREGABLE: COMO MÁXIMO A LOS NOVENTA (90) DÍAS CALENDARIO DE INICIADO EL SERVICIO.  FORMA DE PAGO: SE EFECTUARA EN TRES (03) PAGOS IGUALES, DE ACUERDO A LO INDICADO EN EL NUMERAL ONCE (11) DE LOS TERMINOS DE REFERENCIA.  CERTIFICADO SIAF N°: 3400  SECUENCIA SIAF N°: 2  EXP.N°: I-029893-2022</t>
  </si>
  <si>
    <t>10084861486 DELGADO FERNANDEZ MILAGROS JANET</t>
  </si>
  <si>
    <t>SERVICIO TÉCNICO ESPECIALIZADO PARA GESTIONES DE LIBERACIÓN DE INTERFERENCIAS PARA LA EJECUCIÓN DE LA OBRA: MEJORAMIENTO DE LA CARRETERA OYÓN - AMBO, TRAMO II: DESVIO CERRO DE PASCO (KM. 181+000) - DV. CHACAYAN (KM. 230+000), MEMORANDUM N° 4963 -2022-MTC/20.11, MEMORANDUM Nº 2869-2022-MTC/20.2, INFORME N° 4053-2022-MTC/20.4, CUADRO COMPARATIVO DE COTIZACIONES - SERVICIOS N° 187-2022-MTC/20.2.1 - JMR, CERT DE CREDITO PPTAL, SEGUN LOS TERMINOS DE REFERENCIAS.  PLAZO DE EJECUCION: ES DE NOVENTA (90) DÍAS CALENDARIOS COMO MÁXIMO, CONTADOS A PARTIR DEL DÍA SIGUIENTE DE CONFIRMADA LA RECEPCIÓN DE LA ORDEN DE SERVICIO Y/O CONTADOS A PARTIR DEL DÍA SIGUIENTE DE LA RECEPCIÓN DEL SCTR POR PARTE DEL ÁREA USUARIA. HASTA LA CONFORMIDAD DE LA ÚLTIMA PRESTACIÓN.  PRIMER ENTREGABLE: A LOS 30 DÍAS COMO MÁXIMO DEL INICIO DEL SERVICIO.  SEGUNDO ENTREGABLE: A LOS 60 DÍAS COMO MÁXIMO DEL INICIO DEL SERVICIO.  TERCER ENTREGABLE: A LOS 90 DÍAS COMO MÁXIMO DEL INICIO DEL SERVICIO.  FORMA DE PAGO: SE EFECTUARA EN TRES (03) ARMADAS, DE ACUERDO A LO INDICADO EN EL NUMERAL ONCE (11) DE LOS TERMINOS DE REFERENCIA.  CERTIFICADO SIAF N°: 3411  SECUENCIA SIAF N°: 2  EXP.N°: I-025914-2022</t>
  </si>
  <si>
    <t>10425785635 DIAZ RAMIREZ CESAR IVAN</t>
  </si>
  <si>
    <t>"SERVICIO DE SUSCRIPCION DE LICENCIAMIENTO DE SOFTWARE DE FIRMADO"; INFORME Nº 0063-2022-MTC/20.6; MEMORANDUM Nº 0435-2022-MTC/20.6; CUADRO COMPARATIVO DE COTIZACIONES - LOCACION DE SERVICIOS N° 0118-2022-MTC/20.2.1.DLOH, MEMORANDUM N° 2900-2022-MTC/20.2; INFORME N° 4070-2022-MTC/20.4; CERTIFICADO DE CRÉDITO PRESUPUESTARIO, SEGÚN LOS TÉRMINOS DE REFERENCIAS.   RESOLUCIÓN DIRECTORAL N° 0040-2022-MTC/20 "LINEAMIENTOS PARA EL PROCEDIMIENTO EXCEPCIONAL DE CONTRATACIÓN DE BIENES Y SERVICIOS POR MONTOS IGUALES O MENORES A 8 UIT EN PROVIAS NACIONAL".  PLAZO DE EJECUCIÓN: SIETE (07) DÍAS CALENDARIOS COMO MÁXIMO, CONTADOS A PARTIR DEL DÍA SIGUIENTE DE RECEPCION DE LA ORDEN DE SERVICIO.  VIGENCIA DE LA SUSCRIPCION: 365 DIAS CALENDARIOS; UN (01) AÑO.  ENTREGABLES: SE PRESENTARÁ UN ÚNICO (01) ENTREGABLE DE ACUERDO A LO INDICADO EN EL NUMERAL SEIS (06) DE LOS TERMINOS DE REFERENCIA.  FORMA DE PAGO: SE EFECTUARA EN UNA (01) ARMADA DE ACUERDO A LO INDICADO EN EL NUMERAL ONCE (11) DE LOS TÉRMINOS DE REFERENCIA.  CERTIFICADO SIAF N°: 3416 SECUENCIA SIAF N°: 2  EXP.N°: I- 027511 -2022/SEDCEN</t>
  </si>
  <si>
    <t xml:space="preserve">CONTRATACIÓN DEL SERVICIO ESPECIALIZADO PARA LA ATENCIÓN DE ASUNTOS LEGALES REQUERIDOS POR LA DIRECCION DE PUENTES DE PROVIAS NACIONAL Y LA PROCURADURIA PÚBLICA DEL MINISTERIO DE TRANSPORTES Y COMUNICACIONES, MEMORANDUM N° 942-2022-MTC/20.10,  MEMORANDUM Nº 2871-2022-MTC/20.2, INFORME N° 4107-2022-MTC/20.4, CUADRO COMPARATIVO DE COTIZACIONES - SERVICIOS N° 180-2022-MTC/20.2.1 - JMR, CERT DE CREDITO PPTAL, SEGUN LOS TERMINOS DE REFERENCIAS.
PLAZO DE EJECUCION: SERÁ DE NOVENTA (90) DÍAS CALENDARIOS COMO MÁXIMO, CONTABILIZADOS A PARTIR DEL DÍA SIGUIENTE DE CONFIRMADA LA RECEPCIÓN DE LA ORDEN DEL SERVICIO
PRIMER ENTREGABLE: COMO MÁXIMO A LOS TREINTA (30) DÍAS CALENDARIO DE INICIADO EL SERVICIO.
SEGUNDO ENTREGABLE: COMO MÁXIMO A LOS SESENTA (60) DÍAS CALENDARIO DE INICIADO EL SERVICIO.
INFORME FINAL: COMO MÁXIMO A LOS NOVENTA (90) DÍAS CALENDARIO DE INICIADO EL SERVICIO.
FORMA DE PAGO: SE EFECTUARA EN TRES (03) PAGOS IGUALES, DE ACUERDO A LO INDICADO EN EL NUMERAL ONCE (11) DE LOS TERMINOS DE REFERENCIA.
CERTIFICADO SIAF N°: 3453 |  SECUENCIA SIAF N°:   2
EXP.N°: I-029323-2022  </t>
  </si>
  <si>
    <t>10719895081 DIAZ SANCHEZ LESLIE KATHERINE</t>
  </si>
  <si>
    <t>CONTRATACIÓN DEL SERVICIO DE ASISTENCIA TECNICA PARA LA ACTUALIZACION DE INVENTARIO E INSPECCION DE LA RED VIAL NACIONAL PARA LA SUBDIRECCION DE CONSERVACION", MEMORÁNDUM 00037-2022-MTC/20.13.1, MEMORÁNDUM 00074-2022-MTC/20.5; CUADRO COMPARATIVO DE COTIZACIONES - LOCACION DE SERVICIO N° 0078-2021-MTC/20.2.1.DLOH, MEMORÁNDUM 00319-2022-MTC/20.2, INFORME N°0474-2022-MTC/20.4, CERTIFICADO DE CRÉDITO PRESUPUESTARIO, SEGÚN LOS TÉRMINOS DE REFERENCIAS.  PLAZO DE EJECUCIÓN: OCHENTA Y CINCO (85) DÍAS CALENDARIO, CONTABILIZADOS A PARTIR DEL DÍA SIGUIENTE DE CONFIRMADA LA RECEPCIÓN DE LA ORDEN DE SERVICIO.  1ER ENTREGABLE: COMO MÁXIMO A LOS VEINTICINCO (25) DÍAS CALENDARIO DE INICIADO EL SERVICIO.  2DO ENTREGABLE: COMO MÁXIMO A LOS CINCUENTA Y CINCO (55) DÍAS CALENDARIO DE INICIADO EL SERVICIO.  3ER ENTREGABLE: COMO MÁXIMO A LOS OCHENTA Y CINCO (85) DÍAS CALENDARIO DE INICIADO EL SERVICIO.  FORMA DE PAGO: SE EFECTUARA EN TRES (03) ARMADAS DE ACUERDO A LO INDICADO EN EL NUMERAL ONCE (11) DE LOS TÉRMINOS DE REFERENCIA.  CERTIFICADO SIAF N°: 00603 SECUENCIA SIAF N°: 2  EXP.N°: I-000475-2022/SEDCEN</t>
  </si>
  <si>
    <t>SERVICIO ESPECIALIZADO EN INGENIERÍA PARA LAS GESTIONES DE ADQUISICIÓN (TRATO DIRECTO O EXPROPIACIÓN O TRANSFERENCIA INTERESTATAL) DE LAS ÁREAS CORRESPONDIENTES A LA OBRA: MEJORAMIENTO DE LA CARRETERA HUÁNUCO - CONOCOCHA, SECTOR HUÁNUCO - LA UNIÓN - HUALLANCA, RUTA PE-3N, REGIÓN HUÁNUCO, TRAMO II, EN EL MARCO DE LO ESTABLECIDO EN EL TUO DEL DECRETO LEGISLATIVO 1192.  MEMORANDUM N° 5015-2022-MTC/20.11, CUADRO COMPARATIVO DE COTIZACIONES - SERVICIOS N° 102-2022-MTC/20.2.1 - KGSSM, MEMORANDUM Nº 2822-2022-MTC/20.2, INFORME N° 3986-2022-MTC/20.4, CERT DE CREDITO PPTAL, SEGUN LOS TERMINOS DE REFERENCIAS.  PLAZO DE EJECUCION: NOVENTA (90) DÍAS CALENDARIO, QUE SE COMPUTARAN A PARTIR DEL DÍA SIGUIENTE DE LA ACEPTACIÓN DE LA ORDEN SERVICIO HASTA LA CONFORMIDAD DE LA ÚLTIMA PRESTACIÓN.  ENTREGABLES: DE ACUERDO CON EL NUMERAL SEIS (06) DEL TÉRMINO DE REFERENCIA.  FORMA DE PAGO: DE ACUERDO CON EL NUMERAL ONCE (11) DEL TÉRMINO DE REFERENCIA.  CERTIFICADO SIAF N°: 3381  SECUENCIA SIAF N° : 02  EXP.N°: I-025643-2022/SEDCEN</t>
  </si>
  <si>
    <t>10424620322 GONZALES ROMERO LILIANN JAKELINE</t>
  </si>
  <si>
    <t>SERVICIO DE ELABORACIÓN DE EXPEDIENTE TÉCNICO PARA LA LIBERACIÓN DE INTERFERENCIAS DE REDES DE DISTRIBUCIÓN DE AGUA POTABLE Y ALCANTARILLADO, EN LOS SECTORES CONSTRUCTIVOS KM 17+150 AL KM 26+500 PARA EL PLAN DE COMPENSACIÓN Y REASENTAMIENTO INVOLUNTARIO HUANUCO -LA UNION - HUALLANCA   MEMORANDUM N° 4021-2022-MTC/20.11, CUADRO COMPARATIVO DE COTIZACIONES - SERVICIOS N° 0100-2022-MTC/20.2.1 - KGSSM, MEMORANDUM Nº 2777-2022-MTC/20.2, INFORME N° 3933-MTC/20.4, CERT DE CREDITO PPTAL, SEGUN LOS TERMINOS DE REFERENCIAS.   PLAZO DE EJECUCION: CUARENTA Y CINCO (45) DÍAS CALENDARIOS DE INICIADO EL SERVICIO, QUE SE CONTABILIZARÁ A PARTIR DÍA SIGUIENTE DE ACEPTADA LA ORDEN DE SERVICIO HASTA LA CONFORMIDAD DE LA ÚLTIMA PRESTACIÓN.  ENTREGABLES: DE ACUERDO CON EL NUMERAL SIETE (07) DEL TÉRMINO DE REFERENCIA. FORMA DE PAGO: DE ACUERDO CON EL NUMERAL DOCE (12) DEL TÉRMINO DE REFERENCIA.   CERTIFICADO SIAF N°: 3350  SECUENCIA SIAF N° : 02  EXP.N°: I-022115-2022/SEDCEN</t>
  </si>
  <si>
    <t>10425812764 HUAYNATE TITO CRISTHIAM NEFTALI</t>
  </si>
  <si>
    <t>CONTRATACIÓN DEL SERVICIO ESPECIALIZADO EN INGENIERÍA PARA LA REVISIÓN, EVALUACIÓN E INSPECCIÓN DE RELEVAMIENTOS DE INFORMACIÓN PARA LA SUBDIRECCION DE CONSERVACIÓN.  MEMORANDUM N° 2192-2022-MTC/20.13.1/CUADRO COMPARATIVO DE COTIZACIONES - LOCACION DE SERVICIOS N° 93-2022-MTC/20.2.1 - SRQ, CERT DE CREDITO PPTAL 2867, SEGUN LOS TERMINOS DE REFERENCIAS.  PLAZO DE EJECUCION: EL PLAZO DE EJECUCIÓN DEL SERVICIO SERÁ DE NOVENTA (90) DÍAS CALENDARIOS, EL CUAL INICIARÁ AL DÍA SIGUIENTE DE LA CONFIRMACIÓN DE LA RECEPCIÓN DE LA ORDEN DE SERVICIO.  ENTREGABLE: EL PROVEEDOR DEBERÁ ENTREGAR TRES (03) INFORMES (EN FORMATO DIGITAL Y DOS JUEGOS EN FORMATO FÍSICO) DONDE DETALLEN LAS ACTIVIDADES REALIZADAS DE ACUERDO A LO DESCRITO EN EL NUMERAL 4.0. COMO MÁXIMO A LOS 30,60 Y 90 DÍAS COMO MÁXIMO DE INICIADO EL SERVICIO..  FORMA DE PAGO: EL PAGO SE EFECTUARÁ EN TRES (03) ARMADAS, DENTRO DEL PLAZO DE DIEZ (10) DÍAS CALENDARIOS SIGUIENTES DE EFECTUADA LA PRESTACIÓN Y OTORGADA LA CONFORMIDAD AL INFORME CORRESPONDIENTE, SEGÚN LO DETALLADO EN EL NUMERAL 11 DELOS TÉRMINOS DE REFERENCIA.  CERTIFICADO SIAF N°: 2867  SECUENCIA SIAF N° : 02  EXP. N°: I-018782-2022/SEDCEN</t>
  </si>
  <si>
    <t>"SERVICIO ESPECIALIZADO EN MEDIO AMBIENTE PARA LA DIRECCIÓN DE OBRAS", MEMORÁNDUM 00130-2022-MTC/20.9, MEMORÁNDUM 00125-2022-MTC/20.5; CUADRO COMPARATIVO DE COTIZACIONES - LOCACION DE SERVICIO N° 00011-2022-MTC/20.2.1.EAMR, MEMORÁNDUM 00437-2022-MTC/20.2, INFORME N°0738-2022-MTC/20.4, CERTIFICADO DE CRÉDITO PRESUPUESTARIO, SEGÚN LOS TÉRMINOS DE REFERENCIAS.  RESOLUCIÓN DIRECTORAL N° 0040-2022-MTC/20 "LINEAMIENTOS PARA EL PROCEDIMIENTO EXCEPCIONAL DE CONTRATACIÓN DE BIENES Y SERVICIOS POR MONTOS IGUALES O MENORES A 8 UIT EN PROVIAS NACIONAL".  PLAZO DE EJECUCIÓN: NOVENTA (90) DÍAS CALENDARIO, CONTABILIZADOS A PARTIR DEL DÍA SIGUIENTE DE CONFIRMADA LA RECEPCIÓN DE LA ORDEN DE SERVICIO.  ENTREGABLES: SE PRESENTARAN TRES (03) ENTREGABLES DE ACUERDO A LO INDICADO EN EL NUMERAL SEIS (06) DE LOS TERMINOS DE REFERENCIA.  FORMA DE PAGO: SE EFECTUARA EN TRES (03) ARMADAS DE ACUERDO A LO INDICADO EN EL NUMERAL ONCE (11) DE LOS TÉRMINOS DE REFERENCIA.  CERTIFICADO SIAF N°: 00987 SECUENCIA SIAF N°: 2  EXP.N°: I-00799-2022/SEDCEN</t>
  </si>
  <si>
    <t>SERVICIO DE ELABORACIÓN DE EXPEDIENTE TÉCNICO PARA LA REUBICACIÓN DE REDES DE AGUA Y DESAGÜE AFECTADOS POR EL DERECHO DE VÍA POR LA EJECUCIÓN DE LA OBRA MEJORAMIENTO DE LA CARRETERA HUANUCO -LA UNION - HUALLANCA, SECTOR KM 39+480 AL KM 52+920   MEMORANDUM N° 4020-2022-MTC/20.11, CUADRO COMPARATIVO DE COTIZACIONES - SERVICIOS N° 0101-2022-MTC/20.2.1 - KGSSM, MEMORANDUM Nº 2806-2022-MTC/20.2, INFORME N° 3970-MTC/20.4, CERT DE CREDITO PPTAL, SEGUN LOS TERMINOS DE REFERENCIAS.   PLAZO DE EJECUCION: CUARENTA Y CINCO (45) DÍAS CALENDARIOS DE INICIADO EL SERVICIO, QUE SE CONTABILIZARÁ A PARTIR DÍA SIGUIENTE DE ACEPTADA LA ORDEN DE SERVICIO HASTA LA CONFORMIDAD DE LA ÚLTIMA PRESTACIÓN.  ENTREGABLES: DE ACUERDO CON EL NUMERAL SIETE (07) DEL TÉRMINO DE REFERENCIA.  FORMA DE PAGO: DE ACUERDO CON EL NUMERAL DOCE (12) DEL TÉRMINO DE REFERENCIA.   CERTIFICADO SIAF N°: 3376  SECUENCIA SIAF N° : 02  EXP.N°: I-022113-2022/SEDCEN</t>
  </si>
  <si>
    <t>SERVICIO DE ELABORACION DE EXPEDIENTE TECNICO PARA LA REPOSICION DE REDES DE ALCANTARILLADO QUE INTERFIEREN CON LA CONSTRUCCION DEL PROYECTO PACRI CONSTRUCCION, MEJORAMIENTO Y REHABILITACION DE LA CARRETERA CUSCO - CHINCHERO - URUBAMBA, TRAMO N° 01   MEMORANDUM N° 1413-2022-MTC/20.11, CUADRO COMPARATIVO DE COTIZACIONES - SERVICIOS N° 004-2022-MTC/20.2.1 - KGSSM, MEMORANDUM Nº 1341-2022-MTC/20.2, INFORME N° 2111 - 2022-MTC/20.4, CERT DE CREDITO PPTAL, SEGUN LOS TERMINOS DE REFERENCIAS.  PLAZO DE EJECUCION: CUARENTA Y CINCO (45) DÍAS CALENDARIO COMO MÁXIMO, CONTABILIZADOS A PARTIR DEL DÍA SIGUIENTE DE ACEPTADA LA ORDEN DE SERVICIO HASTA LA CONFORMIDAD DE LA ÚLTIMA PRESTACIÓN Y PAGO.  PRIMER ENTREGABLE: SE ENTREGARÁ A LOS QUINCE (15) DÍAS CALENDARIO DE HABER INICIADO LA ORDEN DE SERVICIO, QUE CONSTARA DE LA PRESTACIÓN DEL INFORME TÉCNICO DE LOS ESTUDIOS REALIZADOS Y CARGOS DE LOS DOCUMENTOS CURSADOS A LAS ENTIDADES COMPETENTES.  SEGUNDO ENTREGABLE: SE ENTREGARÁ A LOS CUARENTA Y CINCO (45) DÍAS CALENDARIO DE HABER INICIADO LA ORDEN DE SERVICIO DE ACUERDO A LO INDICADO EN EL NUMERAL 7 DE LOS TÉRMINOS DE REFERENCIA.  FORMA DE PAGO: SE REALIZARÁ EN DOS (02) ARMADAS DE ACUERDO AL NUMERAL 12 DE LOS TÉRMINOS DE REFERENCIA.  CERTIFICADO SIAF N°: 2308  SECUENCIA SIAF N° : 02  EXP.N°: I-004093-2022/SEDCEN</t>
  </si>
  <si>
    <t>10200447331 BAZAN ORELLANA MIGUEL ENRIQUE</t>
  </si>
  <si>
    <t>SERVICIO ESPECIALIZADO DE INGENIERÍA PARA LA ELABORACIÓN DE TÉRMINOS DE REFERENCIA A NIVEL DE CONSERVACIÓN VIAL DEL CORREDOR VIAL: "CUSCO - PISAC / URUBAMBA - CHINCHEROS - CACHIMAYO / HUACARPAY - OLLANTAYTAMBO - QUILLABAMBA - ECHARATE", "EMP. PE- 28C (KIMBIRI) - KEPASHIATO - DV. ECHARATI - QUILLABAMBA - SANTA TERESA - PTE. HIDROELÉCTRICA MACHU PICCHU" Y "EMP.PE-1S (MALA) - CALANGO - SAN JUAN DE TANTARACHE - CARHUAPAMPA - YURACMAYO - EMP.PE-22 (RÍO BLANCO)".   PLAZO DE EJECUCIÓN DEL SERVICIO:  PLAZO DE EJECUCIÓN DEL SERVICIO ES OCHENTA (80) DÍAS CALENDARIO, EL CUAL INICIARA AL DÍA SIGUIENTE DE LA CONFIRMACIÓN DE LA RECEPCIÓN DE LA ORDEN DE SERVICIO.  1ER ENTREGABLE: COMO MÁXIMO HASTA LOS 20 DÍAS CALENDARIO DE INICIADO EL SERVICIO.  2DO ENTREGABLE: COMO MÁXIMO HASTA LOS 50 DÍAS CALENDARIO DE INICIADO EL SERVICIO.  3ER ENTREGABLE: COMO MÁXIMO HASTA LOS 80 DÍAS CALENDARIO DE INICIADO EL SERVICIO.   FORMA DE PAGO: EL PAGO SE EFECTUARÁ EN TRES (03) ARMADAS DE ACUERDO AL MONTO DE LA PROPUESTA ECONOMICA DEL POSTOR ADJUDICADO, SEGÚN LO INDICADO EN EL NUMERAL 11 DE LOS TDR.   REFERENCIA: RD N° 040-2022-MTC/20 - APRUEBA LOS LINEAMIENTOS PARA EL PROCEDIMIENTO EXCEPCIONAL DE CONTRATACION DE BIENES Y SERVICIOS POR MONTOS IGUALES O MENORES A 8 UNIDADES IMPOSITIVAS TRIBUTARIAS (8 UIT) EN PROVIAS NACIONAL.   CERTIFICADO SIAF: 00550-2022  EXP. N° I-000062-2022/SEDCEN</t>
  </si>
  <si>
    <t>SERVICIO DE DELIMITACIÓN DEL DERECHO DE VÍA DE LA OBRA: TRAMO VIAL ÓVALO CHANCAY / DESVÍO VARIANTE PASAMAYO -HUARAL - ACOS, ENTRE LAS PROGRESIVAS KM 6+900 AL KM 8+340, KM 8+520 AL KM 9+140 , INF N° 305-2021-MTC/20.11.1/DMB, MEMO N° 11481-2021-MTC/20.11, MEMO N° 246-2021-MTC/20.5, CUADRO COMPARATIVO DE COTIZACIONES SERVICIOS N° 70-2021-MTC/20.2.1.VHRG, MEMO N° 4300-2021-MTC/20.2, INF N° 6756-2021-MTC/20.4, MEMORANDUM 209-2022-MTC/20.11, INFORME N° 00813-2022-MTC/20.4; MEMO N° 00851-2021-MTC/20.11; CERT DE CREDITO PPTAL, SEGUN LOS TERMINOS DE REFERENCIA.   RESOLUCIÓN DIRECTORAL N° 0040-2022-MTC/20 "LINEAMIENTOS PARA EL PROCEDIMIENTO EXCEPCIONAL DE CONTRATACIÓN DE BIENES Y SERVICIOS POR MONTOS IGUALES O MENORES A 8 UIT EN PROVIAS NACIONAL".  PLAZO DE EJECUCION : QUINCE (15) DIAS CALENDARIO EL CUAL INICIA AL DIA SIGUIENTE DE LA CONFIRMACION Y RECEPCION DE LA ORDEN DE SERVICIO.  FORMA DE PAGO : SE EFECTUARA EN UNA (01) ARMADA DE ACUERDO A LO INDICADO EN EL NUMERAL TRECE (13) DE LOS TERMINOS DE REFERENCIA.   CERTIFICADO SIAF N° : 1078-2022 SECUENCIA SIAF N° : 2  EXP.N° : I-005838-2022/SEDCEN I-045791-2021/SEDCEN  FORMALIZADO CON OS 2767-2021</t>
  </si>
  <si>
    <t>"SERVICIO DE CONSULTORÍA PARA EL DIAGNÓSTICO, CAPACITACIÒN Y ANALISIS DEL CONTEXTO Y PLANIFICACION PARA LA IMPLEMENTACIÒN DEL MODELO DE INTEGRIDAD PÚBLICA Y DEL SISTEMA DE GESTIÓN DE ANTISOBORNO (ISO 37001:2016) EN PROVIAS NACIONAL; Y DIAGNOSTICO DEL CUMPLIMIENTO DE LOS REQUISITOS DE LA NORMA ISO 9001:2015 DE LOS PROCESOS NIVEL 0 DE PROVIAS NACIONAL.", MEMORÁNDUM N° 134 -2022-MTC/20.4, MEMORANDUM Nº 711-2022-MTC/20.2, INFORME N°1128 -2022-MTC/20.4, CUADRO COMPARATIVO DE COTIZACIONES - SERVICIOS N° 043-2022-MTC/20.2.1 JMR, CERT DE CREDITO PPTAL, SEGUN LOS TDR  PLAZO DE EJECUCION: SERÁ COMO MÁXIMO A LOS CUARENTA Y CINCO (45) DÍAS CALENDARIOS, CONTADOS A PARTIR DEL DÍA SIGUIENTE DE RECIBIDA LA ORDEN DE SERVICIO.  1ER ENTREGABLE: A LOS 30 DÍAS A PARTIR DEL DÍA SIGUIENTE DE RECEPCIONADA LA ORDEN DE SERVICIO.  2DO ENTREGABLE: A LOS 45 DÍAS A PARTIR DEL DÍA SIGUIENTE DE RECEPCIONADA LA ORDEN DE SERVICIO.  LUGAR DE EJECUCIÓN DEL SERVICIO: PROVIAS NACIONAL - JR. ZORRITOS 1203, LIMA 1, CERCADO DE LIMA, OFICINA DE PLANEAMIENTO Y PRESUPUESTO.  FORMA DE PAGO: SE EFECTUARA EN DOS (02) ARMADAS, DE ACUERDO A LO INDICADO EN EL NUMERAL ONCE (11) DE LOS TERMINOS DE REFERENCIA.  CERTIFICADO SIAF N°:1627</t>
  </si>
  <si>
    <t>20602628494 COLONIAS CONSULTORES S.A.C</t>
  </si>
  <si>
    <t>"CONTRATACIÓN DEL SERVICIO ESPECIALIZADO DE INGENIERIA PARA LA ELABORACION DE TÉRMINOS DE REFERENICA A NIVEL DE CONSERVACION VIAL DEL CORREDOR VIAL: "CUTERVO - SOCOTÁ - SAN ANDRÉS - SANTO TOMAS - PIMPINGOS - CUYCA", "EMP. PE-18 DV. RÍO SECO - SAYÁN - CHURÍN - OYÓN Y EMP. PE-1NE (HUAURA) - DV. ANDAHUASI (PE-18) / ACOS - HUAYLLAY (PE-20A)" Y "PTO. YOYATO - CUBANTIA (EMP. PE-28H) Y EMP. PE-28C (PTO. SELVA DE ORO) - PTE. ALTO ANAPATI"; INFORME Nº 46 -2022-MTC/20.13.1/SFV; MEMORANDUM NO. 2055 - 2022-MTC/20.13.1; CUADRO COMPARATIVO DE COTIZACIONES - LOCACION DE SERVICIO N° 0088-2022-MTC/20.2.1. DLOH; MEMORÁNDUM 01831-2022-MTC/20.2, INFORME N° 02749-2022-MTC/20.4, CERTIFICADO DE CRÉDITO PRESUPUESTARIO, SEGÚN LOS TÉRMINOS DE REFERENCIAS.  RESOLUCIÓN DIRECTORAL N° 0040-2022-MTC/20 "LINEAMIENTOS PARA EL PROCEDIMIENTO EXCEPCIONAL DE CONTRATACIÓN DE BIENES Y SERVICIOS POR MONTOS IGUALES O MENORES A 8 UIT EN PROVIAS NACIONAL".  PLAZO DE EJECUCIÓN: NOVENTA (90) DÍAS CALENDARIO, CONTABILIZADOS A PARTIR DEL DÍA SIGUIENTE DE CONFIRMADA LA RECEPCIÓN DE LA ORDEN DE SERVICIO.  FORMA DE PAGO: SE EFECTUARA EN TRES (03) ARMADAS DE ACUERDO A LO INDICADO EN EL NUMERAL ONCE (11) DE LOS TÉRMINOS DE REFERENCIA.  CERTIFICADO SIAF N°: 02713 SECUENCIA SIAF N°: 2  EXP.N°: I-017872-2022/SEDCEN</t>
  </si>
  <si>
    <t>SERVICIO DE ESPECIALISTA TECNICO PARA EL PROCEDIMIENTO DE INSCRIPCION REGISTRAL Y/O PRIMERA DE DOMINIO Y/O TRANSFERENCIA DE PROPIEDAD DE PREDIOS AFECTADOS POR EL DERECHO DE VIA DEL PACRI: MEJORAMIENTO DE LA RED VIAL DEPARTAMENTAL MOQUEGUA OMATE AREQUIPA.   PLAZO DE EJECUCION DEL SERVICIO: CIENTO VEINTE (120) DIAS CALENDARIOS COMO MAXIMO, CONTABILIZADOS A PARTIR DEL DIA SIGUIENTE DE ACEPTADA LA ORDEN DE SERVICIO HASTA LA CONFORMIDAD DE LA ULTIMA PRESTACION Y PAGO.   FORMA DE PAGO: EL PAGO SE EFECTUARA EN CUATRO (04) ARMADAS IGUALES DE ACUERDO AL PUNTO 11 DE LOS TERMINOS DE REFERENCIA.   CONFORMIDAD DEL SERVICIO: LA CONFORMIDAD DEL SERVICIO BRINDADO SERA OTORGADO POR LA JEFATURA DE SANEAMIENTO FISICO LEGAL DE LA DIRECCION DE DERECHO DE VIA, PREVIA APROBACION DEL ESPECIALISTA DE SANEAMIENTO. DICHA CONFORMIDAD SERA OTORGADA EN UN PLAZO MAXIMO DE CINCO (05) DIAS CALENDARIOS DE SER ESTOS RECIBIDOS.   CERTIFICADO SIAF N°: 02009-2022 SECUENCIA SIAF N°: 2  EXP.N°: I-002613-2022/SEDCEN</t>
  </si>
  <si>
    <t>10461541190 LAURA VILCHEZ HINDIRA LICETTI</t>
  </si>
  <si>
    <t>SERVICIO DE CONTRATACION DE SEGURO DE FORMACION LABORAL PARA PRACTICANTES - FOLA - BRINDARA COBERTURA DE ATENCION MEDICA A LOS PRACTICANTES DE LA ENTIDAD (SEDE CENTRAL Y UNIDADES ZONALES), EN CUMPLIMIENTO DE LAS OBLIGACIONES ESTABLECIDAS EN LA LEY 28518 "LEY SOBRE LAS MODALIDADES FORMATIVAS LABORALES"   ANTECEDENTES:  ORDEN DE SERVICIO N° 0002479-2021: S/. 2,799.00  MONTO TOTAL ADJUDICADO ES DE S/ 33,588.00  PPTO 2022: S/. 30,789.00   PLAZO DE EJECUCION Y FORMA DE PAGO: DE ACUERDO A LAS CONDICIONES ESTABLECIDAS EN LA ORDEN DE SERVICIO N° 0002479-2021   CERTIFICADO SIAF N°: 00095-2022  EXPEDIENTE N°: I- 00535-2022/SEDCEN</t>
  </si>
  <si>
    <t>20202380621 MAPFRE PERU COMPAÑIA DE SEGUROS Y REASEGUROS S.A.</t>
  </si>
  <si>
    <t>SERVICIO DE ASISTENCIA TECNICA EN INGENIERIA PARA LA DIRECCIÓN DE GESTIÓN VIAL"., MEMORANDUM NO. 009 - 2022-MTC/20.13, MEMORÁNDUM Nº 120-2022-MTC/20.5, MEMORANDUM Nº 327-2022-MTC/20.2, INFORME N° 476 - 2022-MTC/20.4, CUADRO COMPARATIVO DE COTIZACIONES - SERVICIOS N° 012-2022-MTC/20.2.1 - JMR, CERT DE CREDITO PPTAL, SEGUN LOS TERMINOS DE REFERENCIAS.  PLAZO DE EJECUCIÓN: SERA DE CIENTO SETENTA (170) DÍAS CALENDARIOS, EL CUAL INICIARÁ AL DÍA SIGUIENTE DE LA CONFIRMACIÓN DE LA RECEPCIÓN DE LA ORDEN DE SERVICIO.  PRIMER ENTREGABLE: A LOS 20 DÍAS COMO MÁXIMO DE INICIADO EL SERVICIO.  SEGUNDO ENTREGABLE: A LOS 50 DÍAS COMO MÁXIMO DE INICIADO EL SERVICIO.  TERCER ENTREGABLE: A LOS 80 DÍAS COMO MÁXIMO DE INICIADO EL SERVICIO.  CUARTO ENTREGABLE: A LOS 110 DÍAS COMO MÁXIMO DE INICIADO EL SERVICIO.  QUINTO ENTREGABLE: A LOS 140 DÍAS COMO MÁXIMO DE INICIADO EL SERVICIO.  SEXTO ENTREGABLE: A LOS 170 DÍAS COMO MÁXIMO DE INICIADO EL SERVICIO.  FORMA DE PAGO: EL PAGO SE EFECTUARA EN SEIS (06) ARMADAS DE ACUERDO AL NUMERAL ONCE (11) DE LOS TÉRMINOS DE REFERENCIA.  CERTIFICADO SIAF N°: 0601  SECUENCIA SIAF N° : 02  EXP.N°: I-000920-2022/SEDCEN</t>
  </si>
  <si>
    <t xml:space="preserve">"SERVICIO PARA LA IDENTIFICACIÓN, TASACIÓN DE PREDIOS, BÚSQUEDAS CATASTRALES Y GESTIÓN ADMINISTRATIVA Y REGISTRAL DE 35 INMUEBLES; AFECTADOS POR EL DERECHO DE VÍA DE LA OBRA: CONSTRUCCIÓN DE LA VÍA DE EVITAMIENTO DE LA CIUDAD DE JULIACA, EN SU FASE I Y II, TRAMO RAMAL NORTE KM 09+000 AL KM 09+300'', MEMORANDUM Nº 1535-2022-MTC/20.11, MEMORANDUM Nº 1206 -2022-MTC/20.2, INFORME N° 1964-2022-MTC/20.4, CUADRO COMPARATIVO DE COTIZACIONES - SERVICIOS N° 060-2022-MTC/20.2.1 - JMR, CERT DE CREDITO PPTAL, SEGUN LOS TERMINOS DE REFERENCIAS.
PLAZO DE EJECUCION: ES DE NOVENTA (90) DÍAS CALENDARIO, QUE SE INICIARAN A PARTIR DEL DÍA SIGUIENTE DE ACEPTADA LA ORDEN DE SERVICIO.
PRIMER ENTREGABLE: TREINTA (30) DÍAS CALENDARIO DE INICIADO EL SERVICIO COMO MAXIMO.
SEGUNDO ENTREGABLE: SESENTA (60) DÍAS CALENDARIO DE INICIADO EL SERVICIO COMO MAXIMO.
TERCER ENTREGABLE: NOVENTA (90) DÍAS CALENDARIO DE INICIADO EL SERVICIO COMO MAXIMO.
FORMA DE PAGO: SE EFECTUARA EN TRES (03) ARMADAS, DE ACUERDO A LO INDICADO EN EL NUMERAL DOCE (12) DE LOS TERMINOS DE REFERENCIA.
CERTIFICADO SIAF N°: 2227 |  SECUENCIA SIAF N°:   2
EXP.N°: I-008609-2022  </t>
  </si>
  <si>
    <t>10469378301 DIAZ OLAYA ORLANDO BRYAN</t>
  </si>
  <si>
    <t>SERVICIO DE PUBLICACIÓN DE EDICTO DE 144 DECLARACIONES JURADAS DE INGRESOS, BIENES Y RENTAS, DE LOS FUNCIONARIOS Y SERVIDORES PÚBLICOS DEL ESTADO - EJERCICIO 2021.  - PLAZO DE EJECUCION DEL SERVICIO: UNA VEZ REALIZADA LA ENTREGA DEL ARTE CON PREVIA COMUNICACIÓN DE LA ENTIDAD, (SEGÚN LO INDICADO MEDIANTE CORREO EMITIDO POR EL USUARIO, ADJUNTO AL PRESENTE EXPEDIENTE)  - FORMA DE PAGO: UN SOLO PAGO LUEGO DE EFECTUADA LA PUBLICACIÓN (SEGÚN LO INDICADO MEDIANTE CORREO EMITIDO POR EL USUARIO, ADJUNTO AL PRESENTE EXPEDIENTE)  -AREA RESPONSABLE DE EMITIR LA CONFORMIDAD: OFICINA DE RECURSOS HUMANOS  - MEMORÁNDUM Nº 725-2022-MTC/20.5  - INFORME N° 1920 -2022-MTC/20.4  - CERTIFICACION DE CREDITO PRESUPUESTARIO N° 2195-2022  - SECUENCIA SIAF N° 04  - EXPEDIENTE I-14116-2022/SEDCEN</t>
  </si>
  <si>
    <t>SERVICIO ESPECIALIZADO EN INGENIERÍA PARA INSPECCIONAR Y GESTIONAR LA EJECUCIÓN DE LAS OBRAS DE REUBICACIÓN DE INFRAESTRUCTURAS DE RIEGO Y SANEAMIENTO QUE INTERFIEREN EN LA OBRA: MEJORAMIENTO DE LA CARRETERA HUÁNUCO - CONOCOCHA, SECTOR HUÁNUCO - LA UNIÓN - HUALLANCA, RUTA PE-3N, REGIÓN HUÁNUCO, TRAMO III.   MEMORANDUM N° 5067-2022-MTC/20.11, CUADRO COMPARATIVO DE COTIZACIONES - SERVICIOS N° 097-2022-MTC/20.2.1 - KGSSM, MEMORANDUM Nº 2690-2022-MTC/20.2, INFORME N° 3877-MTC/20.4, CERT DE CREDITO PPTAL, SEGUN LOS TERMINOS DE REFERENCIAS.  PLAZO DE EJECUCION: NOVENTA (90) DÍAS CALENDARIO COMO MÁXIMO, CONTABILIZADOS DESDE LA RECEPCIÓN DEL SCTR POR PARTE DEL ÁREA USUARIA, LA MISMA QUE DEBE EVIDENCIARSE FEHACIENTEMENTE, CASO CONTRARIO SE INCURRIRÍA EN UN INCUMPLIENDO A LOS TÉRMINOS DE REFERENCIA (TDR), POR LO QUE NO PROCEDERÍA EL PAGO RESPECTIVO.  ENTREGABLES: DE ACUERDO CON EL NUMERAL SEIS (06) DEL TÉRMINO DE REFERENCIA.  FORMA DE PAGO: DE ACUERDO CON EL NUMERAL ONCE (11) DEL TÉRMINO DE REFERENCIA.  CERTIFICADO SIAF N°: 3310  SECUENCIA SIAF N° : 02  EXP.N°: I-025653-2022/SEDCEN</t>
  </si>
  <si>
    <t>HONORARIOS ARBITRALES: ARBITRAJE SEGUIDO POR OBRAS DE INGENIERÍA S.A CONTRA PROVIAS NACIONAL CO</t>
  </si>
  <si>
    <t>10078700446 TAFUR SANCHEZ SERGIO ALBERTO</t>
  </si>
  <si>
    <t>SERVICIO DE GESTIÓN Y MONITOREO PARA LA LIBERACIÓN, ADQUISICIÓN DE PREDIOS Y LIBERACIÓN DE INTERFERENCIAS, AFECTADOS POR EL DERECHO DE VÍA DE LA OBRA: REHABILITACIÓN Y MEJORAMIENTO DE LA CARRETERA QUINUA - SAN FRANCISCO, TRAMO: KM 26+000 - KM 78+500" CUADRO COMPARATIVO N°38-VHRG, MEMORANDUM N°0729-2022-MTC/20.2, INF N° 1206-2022-MTC/20.4, CERT DE CREDITO PPTAL, SEGUN LOS TERMINOS DE REFERENCIA.   PLAZO DE EJECUCION: NOVENA (90) DIAS CALENDARIO COMO MAXIMO EL CUAL INICIA AL DIA SIGUIENTE DE LA CONFIRMACION Y RECEPCION DE LA ORDEN DE SERVICIO.  FORMA DE PAGO: SE EFECTUARA EN TRES (03) ARMADAS DE ACUERDO A LO INDICADO EN EL NUMERAL OCHO (08) DE LOS TERMINOS DE REFERENCIA.   CERTIFICADO SIAF N° : 1685  SECUENCIA SIAF N° :  EXP.N° : I-03637-2022/SEDCEN</t>
  </si>
  <si>
    <t>10402623905 RETAMOZO PALACIOS RONNY RUBEN</t>
  </si>
  <si>
    <t>SERVICIO ESPECIALIZADO EN INGENIERÍA PARA LA LIBERACIÓN, ADQUISICIÓN DE PREDIOS Y LIBERACIÓN DE INTERFERENCIAS, AFECTADOS POR EL DERECHO DE VÍA DE LA OBRA: REHABILITACIÓN Y MEJORAMIENTO DE LA CARRETERA QUINUA - SAN FRANCISCO, TRAMO II: KM. 78+500 AL KM. 172+420, MEMORANDUM N° 3594-2022-MTC/20.11, MEMORANDUM Nº 2040 -2022-MTC/20.2, INFORME N° 3124-2022-MTC/20.4, CUADRO COMPARATIVO DE COTIZACIONES - SERVICIOS N°118-2022-MTC/20.2.1 - JMR, CERT DE CREDITO PPTAL, SEGUN LOS TERMINOS DE REFERENCIAS.  PLAZO DE EJECUCION: EN UN PLAZO MAXIMO DE (90) DÍAS CALENDARIOS QUE SE INICIARAN A PARTIR DEL DÍA SIGUIENTE DE ACEPTADA LA ORDEN DE SERVICIO.  PRIMER ENTREGABLE: A LOS 30 DÍAS CALENDARIO DEL INICIO DEL SERVICIO COMO MAXIMO.  SEGUNDO ENTREGABLE: A LOS 60 DÍAS CALENDARIO DEL INICIO DEL SERVICIO COMO MAXIMO  TERCER ENTREGABLE: A LOS 90 DÍAS CALENDARIO DEL INICIO DEL SERVICIO COMO MAXIMO.  FORMA DE PAGO: EL PAGO SE EFECTUARA EN TRES (03) ARMADAS, DE ACUERDO A LO INDICADO EN EL NUMERAL ONCE (11) DE LOS TERMINOS DE REFERENCIA.  CERTIFICADO SIAF N°: 2927  SECUENCIA SIAF N°: 2  EXP.N°: I-019967-2022</t>
  </si>
  <si>
    <t>SERVICIO DE MONITOREO EN CAMPO, PARA LA LIBERACION DE LOS INMUEBLES AFECTADOS POR LA OBRA MEJORAMIENTO DE LA CARRETERA SANTA MARÍA - SANTA TERESA - PUENTE HIDROELÉCTRICA MACHU PICCHU   MEMORANDUM Nº 0381-2022-MTC/20.11, CUADRO COMPARATIVO DE COTIZACIONES -SERVICIOS N° 067-2022-MTC/20.2.1 - KGSSM, MEMORANDUM Nº 2347-2022-MTC/20.2, INFORME N° 3445-2022-MTC/20.4, CERT DE CREDITO PPTAL, SEGUN LOS TERMINOS DE REFERENCIAS.   PLAZO DE EJECUCION: SESENTA (60) DÍAS CALENDARIO, QUE SE INICIARÁN A PARTIR DEL DÍA SIGUIENTE DE ACEPTADA LA ORDEN DE SERVICIO, HASTA LA CONFORMIDAD DE LA ÚLTIMA PRESTACIÓN Y PAGO.  ENTREGABLES: DE ACUERDO CON EL NUMERAL NUEVE (09) DEL TERMINO DE REFERENCIA.  FORMA DE PAGO: DE ACUERDO CON EL NUMERAL DOCE (12) DEL TERMINO DE REFERENCIA.   CERTIFICADO SIAF N°: 3098  SECUENCIA SIAF N° : 02  EXP.N°: I-011657 -2022/SEDCEN</t>
  </si>
  <si>
    <t>10250060012 VARGAS BELLIDO RAUL</t>
  </si>
  <si>
    <t>SERVICIO DE UN PROFESIONAL TÉCNICO ESPECIALIZADO EN PROYECTOS DE INVERSIÓN Y GESTIÓN PÚBLICA PA</t>
  </si>
  <si>
    <t>10408527053 NUÑEZ GARCIA RENULFO</t>
  </si>
  <si>
    <t>"SERVICIO DE MANTENIMIENTO CORRECTIVO DE MONTACARGAS DEL ALMACÉN SERPENTÍN", MEMORANDUM N° 3026 - 2022-MTC/20.2.1, CUADRO COMPARATIVO DE COTIZACIONES - SERVICIOS N°0028-2022-MTC/20.2.1.6 ESTT, MEMORANDUM Nº 02914-2022-MTC/20.2; INFORME N° 4102-2022-MTC/20.4; CERTIFICADO DE CRÉDITO PRESUPUESTARIO, SEGÚN LOS TÉRMINOS DE REFERENCIAS.  RESOLUCIÓN DIRECTORAL N° 0040-2022-MTC/20 "LINEAMIENTOS PARA EL PROCEDIMIENTO EXCEPCIONAL DE CONTRATACIÓN DE BIENES Y SERVICIOS POR MONTOS IGUALES O MENORES A 8 UIT EN PROVIAS NACIONAL".  PLAZO DE EJECUCIÓN: VEINTE (20) DÍAS CALENDARIOS COMO MÁXIMO, CONTADOS A PARTIR DEL DÍA SIGUIENTE DE CONFIRMADA LA RECEPCIÓN DE LA ORDEN DE SERVICIO, DEACUERDO A L ITEM I NUMERAL SIETE (7) DE LOS TERMINOS DE REFERENCIA  FORMA DE PAGO: SE EFECTUARA EN UNA (01) ARMADA DE ACUERDO A LO INDICADO EN EL ITEM II DEL NUMERAL ONCE (11) DE LOS TÉRMINOS DE REFERENCIA.  CERTIFICADO SIAF N°: 3443 SECUENCIA SIAF N°: 2  EXP.N°: I-29352-2022/SEDCEN</t>
  </si>
  <si>
    <t>20605720481 AUTO SERVICIO UBALDO S.A.C</t>
  </si>
  <si>
    <t>"SERVICIO PARA LA EJECUCIÓN DE ACTIVIDADES NECESARIAS CON FINES DE SUSCRIPCION Y LEGALIZACION DE 60 FORMULARIOS REGISTRALES PARA LA ADQUISICION DE AREAS NECESARIAS PARA LA EJECCUCION DE LA OBRA: MEJORAMIENTO DEL CORREDOR VIAL APURIMAC - CUSCO, TRAMO: PUENTE ICHURAY - PUENTE SAYHUA", SEGUN LOS TERMINOS DE REFERENCIA Y OFERTA DEL PROVEEDOR.   - PLAZO DE EJECUCION DEL SERVICIO: QUINCE (15) DIAS CALENDARIO COMO MAXIMO, CONTADOS A PARTIR DEL DIA SIGUIENTE DE LA CONFIRMACION DE LA RECEPCION DE LA ORDEN DE SERVICIO HASTA LA CONFORMIDAD DE LA ÚLTIMA PRESTACIÓN Y PAGO.  - FORMA DE PAGO: SE EFECTUARÁ EN UNA (01) ARMADA, DE ACUERDO A LO INDICADO EN EL NUMERAL TRECE (13) DE LOS TERMINOS DE REFERENCIA.   - MEMORANDUM N° 12192-2021-MTC/20.11  - MEMORANDUM N° 015-2022-MTC/20.11  - AREA USUARIA: DIRECCION DE DERECHO VIA  - CUADRO COMPARATIVO DE COTIZACIONES - SERVICIOS N° 007-2022-MTC/20.2.1.MAGV  - CERTIFICACION DE CREDITO PRESUPUESTARIO N° 926-2022  - SECUENCIA SIAF N° 02  - EXPEDIENTE I-049100-2021/SEDCEN</t>
  </si>
  <si>
    <t>10462157661 MANTA IGNACIO NEIL HAROLD</t>
  </si>
  <si>
    <t>"SERVICIO DE ANÁLISIS TÉCNICO ARQUEOLÓGICO PARA EL MEJORAMIENTO DE LA CARRETERA OYON- AMBO, TRAMO II" MEMORÁNDUM Nº 743-2022-MTC/20.11, CUADRO COMPARATIVO DE COTIZACIONES - SERVICIOS N° 013-2022-MTC/20.2.1 EAMR, CERT DE CREDITO PPTAL, SEGUN LOS TERMINOS DE REFERENCIAS.   RESOLUCIÓN DIRECTORAL N° 0040-2022-MTC/20 "LINEAMIENTOS PARA EL PROCEDIMIENTO EXCEPCIONAL DE CONTRATACIÓN DE BIENES Y SERVICIOS POR MONTOS IGUALES O MENORES A 8 UIT EN PROVIAS NACIONAL".   PLAZO DE EJECUCION: (135) DIAS CALENDARIO COMO MAXIMO, CONTADOS A PARTIR DEL DIA SIGUIENTE DE LA CONFIRMACION Y RECEPCION DE LA ORDEN DE SERVICIO.   1ER INF. COMO MÁXIMO A LOS 30 DÍAS CALENDARIO DE INICIADO EL SERVICIO COMO MÁXIMO  2DO INF. COMO MÁXIMO A LOS 60 DÍAS CALENDARIO DE INICIADO EL SERVICIO COMO MÁXIMO  3ER INF. COMO MÁXIMO A LOS 90 DÍAS CALENDARIO DE INICIADO EL SERVICIO COMO MÁXIMO  4TO INF. COMO MÁXIMO A LOS 120 DÍAS CALENDARIO DE INICIADO EL SERVICIO COMO MÁXIMO  5TO INF. COMO MÁXIMO A LOS 135 DÍAS CALENDARIO DE INICIADO EL SERVICIO COMO MÁXIMO   FORMA DE PAGO: SE EFECTUARA EN 05 ARMADA DE ACUERDO A LO INDICADO EN EL NUMERAL 10 DE LOS TERMINOS DE REFERENCIA.   CERTIFICADO SIAF N° : 1787  SECUENCIA SIAF N° : 2  EXP.N° : I?002715-2022</t>
  </si>
  <si>
    <t>10081307003 ROMERO SEGURA ALICIA ELVA</t>
  </si>
  <si>
    <t>SERVICIO ESPECIALIZADO EN METRADOS, EN LA ELABORACION DE EXPEDIENTES TECNICOS DE PRESTACIONES ADICIONALES DE OBRA N° 18 Y 19, RELACIONADO A LA OBRA: "MEJORAMIENTO DE LA CARRETERA MOQUEGUA - OMATE - AREQUIPA, TRAMO KM 35+000 AL KM 153+340"   PLAZO DE EJECUCION: EL PLAZO DE EJECUCION DEL SERVICIO SERA DE NOVENTA (90) DIAS CALENDARIOS COMO MAXIMO, CONTADOS A PARTIR DEL DIA SIGUIENTE DE CONFIRMADA LA RCEPCION DE LA ORDEN DE SERVICIO.   -PRIMER ENTREGABLE: COMO MAXIMO A LOS TREINTA (30) DIAS CALENDARIO DE INICIADO EL SERVICIO.  -SEGUNDO ENTREGABLE: COMO MAXIMO A LOS SESENTA (60) DIAS CALENDARIOS DE INICIADO EL SERVICIO.  -TERCER ENTREGABLE: COMO MAXIMO A LOS NOVENTA (90) DIAS CALENDARIOS DE INICIADO EL SERVICIO.   FORMA DE PAGO: EL PAGO SE REALIZARA EN TRES (03) ARMADAS DE ACUERDO AL PUNTO 11 DE LOS TERMINOS DE REFERENCIA .  CERTIFICADO SIAF N°: 1766-2022 / SECUENCIA SIAF N°: 2 / EXP.N°: I-000755-2022</t>
  </si>
  <si>
    <t>10258415502 SILVA AVILA SERGIO JUSTINO</t>
  </si>
  <si>
    <t>"SERVICIO PARA LA IDENTIFICACION, ELABORACION DE EXPEDIENTES TECNICO LEGALES CON FINES DE OBTENER CERTIFICADOS DE BUSQUEDA CATASTRAL E INFORMES TECNICOS DE TASACION DE LOS INMUEBLES AFECTADOS POR LA EJECUCION DE LA OBRA: CREACION PUENTE CARRASQUILLO Y ACCESOS DISTRITO DE MORROPON - PROVINCIA DE MORROPON - DEPARTAMENTO DE PIURA, EN EL MARCO DE LO DISPUESTO EN EL TUO DEL DECRETO LEGISLATIVO N° 1192 Y SUS MODIFICATORIAS"; INFORME 100-2022-MTC/20.11.2/JCH; MEMORANDUM N° 2996-2022-MTC/20.11, CUADRO COMPARATIVO DE COTIZACIONES - SERVICIOS N° 0100-2022-MTC/20.2.1.DLOH, MEMORANDUM N° 1274-2022-MTC/20.2; INFORME N° 2367-2022-MTC/20.4; CERTIFICADO DE CRÉDITO PRESUPUESTARIO, SEGÚN LOS TÉRMINOS DE REFERENCIAS.  RESOLUCIÓN DIRECTORAL N° 0040-2022-MTC/20 "LINEAMIENTOS PARA EL PROCEDIMIENTO EXCEPCIONAL DE CONTRATACIÓN DE BIENES Y SERVICIOS POR MONTOS IGUALES O MENORES A 8 UIT EN PROVIAS NACIONAL".  PLAZO DE EJECUCIÓN: NOVENTA (90) DÍAS CALENDARIO, CONTABILIZADOS A PARTIR DEL DÍA SIGUIENTE DE CONFIRMADA LA RECEPCIÓN DE LA ORDEN DE SERVICIO.  ENTREGABLES: SE PRESENTARAN TRES (03) ENTREGABLES DE ACUERDO A LO INDICADO EN EL NUMERAL SIETE (07) DE LOS TERMINOS DE REFERENCIA.  FORMA DE PAGO: SE EFECTUARA EN TRES (03) ARMADAS DE ACUERDO A LO INDICADO EN EL NUMERAL DOCE (12) DE LOS TÉRMINOS DE REFERENCIA.  CERTIFICADO SIAF N°: 3008 SEC SIAF N°: 2 EXP.N°: I-015730-2022</t>
  </si>
  <si>
    <t>SERVICIO ESPECIALIZADO LEGAL PARA LAS GESTIONES DE LIBERACION DE INTERFERENCIAS Y ADQUISICION DE PREDIOS (TRATO DIRECTO O EXPROPIACION O TRANSFERENCIA INTERESTATAL) PARA LA EJECUCION DE LA OBRA CONSTRUCCION, MEJORAMIENTO Y REHABILITACION DE LA CARRETERA CUSCO- CHINCHERO-URUBAMBA, TRAMO N° 01   MEMORANDUM N° 3024 -2022-MTC/20.11, CUADRO COMPARATIVO DE COTIZACIONES - SERVICIOS N° 041-2022-MTC/20.2.1 - KGSSM, MEMORANDUM Nº 1839-2022-MTC/20.2, INFORME N° 2764-MTC/20.4, CERT DE CREDITO PPTAL, SEGUN LOS TERMINOS DE REFERENCIAS.   PLAZO DE EJECUCION: CIENTO VEINTE (120) DÍAS CALENDARIOS COMO MÁXIMO, CONTADOS A PARTIR DE ACEPTADA LA ORDEN DE SERVICIO, HASTA LA CONFORMIDAD DE LA ÚLTIMA PRESTACIÓN Y PAGO.  ENTREGABLES: DE ACUERDO CON EL NUMERAL 9 DEL TÉRMINO DE REFERENCIA.  FORMA DE PAGO: DE ACUERDO CON EL NUMERAL 12 DEL TÉRMINO DE REFERENCIA.   CERTIFICADO SIAF N°: 2717  SECUENCIA SIAF N° : 02  EXP.N°: I-015418-2022/SEDCEN</t>
  </si>
  <si>
    <t>10459647274 ALPISTE ROJAS FERNANDO JOSUE</t>
  </si>
  <si>
    <t>SERVICIO DE DIGITALIZACION Y VERIFICACION DE ANTECEDENTES DE DOCUMENTOS DERIVADOS DE DIVERSOS ORGANOS DE LA ENTIDAD PARA LA OFICINA DE ASESORIA JURIDICA ", MEMORÁNDUM 0019-2022-MTC/20.3, CUADRO COMPARATIVO DE COTIZACIONES - LOCACION DE SERVICIO N° 074-2021-MTC/20.2.1.DLOH, MEMORÁNDUM 00279-2021-MTC/20.2, INFORME N°0368-2022-MTC/20.4, CERTIFICADO DE CRÉDITO PRESUPUESTARIO, SEGÚN LOS TÉRMINOS DE REFERENCIAS.  PLAZO DE EJECUCIÓN: TRESCIENTOS CUARENTA (340) DÍAS CALENDARIO, CONTABILIZADOS A PARTIR DEL DÍA SIGUIENTE DE CONFIRMADA LA RECEPCIÓN DE LA ORDEN DE SERVICIO.  ENTREGABLE: SE PRESENTARAN DOCE (12) ENTREGABLES SEGÚN LO INDICADO EN EL NUMERAL SEIS (06) DE LOS TERMINOS DE REFERENCIA.  FORMA DE PAGO: SE EFECTUARA EN DOCE (12) ARMADAS DE ACUERDO A LO INDICADO EN EL NUMERAL ONCE (11) DE LOS TÉRMINOS DE REFERENCIA.   CERTIFICADO SIAF N°: 0521 SECUENCIA SIAF N°: 2  EXP.N°: I-00523-2022/SEDCEN</t>
  </si>
  <si>
    <t>10750707519 OLIVARES SOLANO KATTY</t>
  </si>
  <si>
    <t>CONTRATACIÓN DEL SERVICIO DE INGENIERÍA ESPECIALIZADA PARA EL PLANTEAMIENTO TÉCNICO DE LA INVERSIÓN DE LA ESTACIÓN DE PESAJE PACANGUILLA, Y ELABORACIÓN DE TÉRMINOS DE REFERENCIA PARA EXPEDIENTE TÉCNICO DEL PESAJE DESAGUADERO, A CARGO DE LA SUBDIRECCIÓN DE OPERACIONES., MEMORANDUM NO.2256-2022-MTC/20.13.2, MEMORANDUM Nº 2941-2022-MTC/20.2, INFORME N° 4171-2022-MTC/20.4, CUADRO COMPARATIVO DE COTIZACIONES - SERVICIOS N° 175-2022-MTC/20.2.1 - JMR, CERT DE CREDITO PPTAL, SEGUN LOS TERMINOS DE REFERENCIAS.  PLAZO DE EJECUCION: SERÁ DE CIENTO VEINTE (120) DÍAS CALENDARIO, EL MISMO QUE COMENZARÁ A REGIR AL DÍA SIGUIENTE DE ENVIADO Y/O RECEPCIONADO EL SCTR (SALUD Y PENSIÓN) POR PARTE DEL ÁREA USUARIA.  PRIMER ENTREGABLE: A LOS 30 DÍAS COMO MÁXIMO DE INICIADO EL SERVICIO.  SEGUNDO ENTREGABLE: A LOS 60 DÍAS COMO MÁXIMO DE INICIADO EL SERVICIO.  TERCER ENTREGABLE: A LOS 90 DÍAS COMO MÁXIMO DE INICIADO EL SERVICIO.  CUARTO ENTREGABLE: A LOS 120 DÍAS COMO MÁXIMO DE INICIADO EL SERVICIO.  FORMA DE PAGO: SE EFECTUARA EN CUATRO (04) ARMADAS, DE ACUERDO A LO INDICADO EN EL NUMERAL ONCE (11) DE LOS TERMINOS DE REFERENCIA.  CERTIFICADO SIAF N°: 3474  SECUENCIA SIAF N°: 2  EXP.N°: I-026563-2022</t>
  </si>
  <si>
    <t>10434226720 JULCA CHUGNAS ROMALDO ALMARANTE</t>
  </si>
  <si>
    <t>SERVICIO ESPECIALIZADO DE INGENIERIA PARA LA ELABORACIÓN DEL PROYECTO DE LOS TÉRMINOS REFERENCIA EN LA ESPECIALIDAD DE GESTION A NIVEL DE CONSERVACIÓN DEL CORREDOR VIAL: "EMP. PE-1N (DV. PTE. MACARÁ) - DV.TAMBOGRANDE - LAS LOMAS - PTE. SUYO - PTE. MACARÁ (FRONTERA CON ECUADOR) / EMP. PE-1N L (DV. SURPAMPA) - SURPAMPA - EMP. PE-1N L (DV. PTE. MACARA) / EMP. PE-1N L (SAJINO) - PAIMAS - AYABACA - EMP. PE-3N (SOCCHABAMBA) / PIURA (MIRAFLORES) - EMP. PE-1N U (TAMBOGRANDE) / EMP. PE-1N L - TAMBOGRANDE / EMP. PE-1N J (EL VEINTIUNO) - EMP. PE-1N R (TAMBOGRANDE)", "SAN CLEMENTE - HUAYTARA - AYACUCHO (PE-28A), INCLUIDO EL LA VIA EVITAMIENTO AYACUCHO" Y "HUARI - HUACAYBAMBA - JIRCÁN - TINGO MARÍA - MONZÓN - EMP. PE - 18A (TINGO MARÍA) / CARPA - PIRUSH (TROCHA DE ABAJO) / JIRCAN - MONZON PE-14E   CONFORME AL MEMORANDUM N° 0027-2021-MTC/20.13.1, CUADRO COMPARATIVO DE COTIZACIONES SERVICIOS N° 010-2022-MTC/20.2.1.MGM, MEMORANDUM Nº 267-2022-MTC/20.2, CERT DE CREDITO PPTAL, SEGUN LOS TERMINOS DE REFERENCIA.   PLAZO DE EJECUCION: OCHENTA (80) DÍAS CALENDARIO COMO MÁXIMO, CONTADOS A PARTIR DEL DÍA SIGUIENTE DE CONFIRMADA LA RECEPCIÓN DE LA ORDEN DE SERVICIO.   FORMA DE PAGO: SE EFECTUARA EN TRES (03) ARMADAS DE ACUERDO A LO INDICADO EN EL NUMERAL ONCE (11) DE LOS TERMINOS DE REFERENCIA.   CERTIFICADO SIAF N°: 421   SECUENCIA SIAF N°: 002   EXP.N° : I-00383-2022/SEDCEN</t>
  </si>
  <si>
    <t>"CONTRATACIÓN DE SERVICIO PARA ELABORAR RESPUESTAS A SOLICITUDES EXTERNAS DE INFORMACIÓN"; INFORME Nº 182-2022-MTC/20.11.1/DDHT; MEMORÁNDUM Nº 456- 2022-MTC/20.4, CUADRO COMPARATIVO DE COTIZACIONES - SERVICIOS N° 0102-2022-MTC/20.2.1.DLOH, MEMORANDUM N° 2272-2022-MTC/20.2; INFORME N° 3303-2022-MTC/20.4; CERTIFICADO DE CRÉDITO PRESUPUESTARIO, SEGÚN LOS TÉRMINOS DE REFERENCIAS.   RESOLUCIÓN DIRECTORAL N° 0040-2022-MTC/20 "LINEAMIENTOS PARA EL PROCEDIMIENTO EXCEPCIONAL DE CONTRATACIÓN DE BIENES Y SERVICIOS POR MONTOS IGUALES O MENORES A 8 UIT EN PROVIAS NACIONAL".  PLAZO DE EJECUCIÓN: CIENTO VEINTE (120) DÍAS CALENDARIO, CONTABILIZADOS A PARTIR DEL DÍA SIGUIENTE DE CONFIRMADA LA RECEPCIÓN DE LA ORDEN DE SERVICIO.  ENTREGABLES: SE PRESENTARAN CUATRO (04) ENTREGABLES DE ACUERDO A LO INDICADO EN EL NUMERAL NUEVE (09) DE LOS TERMINOS DE REFERENCIA.  FORMA DE PAGO: SE EFECTUARA EN CUATRO (04) ARMADAS DE ACUERDO A LO INDICADO EN EL NUMERAL QUINCE (15) DE LOS TÉRMINOS DE REFERENCIA.  CERTIFICADO SIAF N°: 3030 SECUENCIA SIAF N°: 2  EXP.N°: I-010965-2022/SEDCEN</t>
  </si>
  <si>
    <t>10437733509 DURAN JACHA IVETH MARIELA</t>
  </si>
  <si>
    <t>SERVICIO DE ASISTENCIA LEGAL PARA LAS GESTIONES EN LA LIBERACION Y ADQUISICION DE PREDIOS (TRATO DIRECTO O EXPROPIACION O TRANSFERENCIA INTERESTATAL) AFECTADOS POR EL DERECHO DE VIA DE LA OBRA: CONSTRUCCION DE PUENTES POR REEMPLAZO EN PUNO, EN EL MARCO DE LO DISPUESTO EN EL DECRETO LEGISLATIVO 1192 Y SUS MODIFICATORIAS, SEGUN LOS TERMINOS DE REFERENCIA Y OFERTA DEL PROVEEDOR.   - PLAZO DE EJECUCION DEL SERVICIO: CIENTO OCHENTA (180) DIAS CALENDARIO COMO MAXIMO, CONTADOS A PARTIR DEL DIA SIGUIENTE DE LA CONFIRMACION DE LA RECEPCION DE LA ORDEN DE SERVICIO.  - FORMA DE PAGO: SE EFECTUARÁ EN SEIS (06) ARMADAS, DE ACUERDO A LO INDICADO EN EL NUMERAL DOCE (12) DE LOS TERMINOS DE REFERENCIA.   - MEMORANDUM N° 170-2022-MTC/20.11  - MEMORANDUM N° 886-2022-MTC/20.4  - AREA USUARIA: DIRECCION DE DERECHO DE VIA  - CUADRO COMPARATIVO DE COTIZACIONES - SERVICIOS N° 015-2022-MTC/20.2.1.AUC  - CERTIFICACION DE CREDITO PRESUPUESTARIO N° 1232-2022  - SECUENCIA SIAF N° 02  - EXPEDIENTE I-001709-2022/SEDCEN</t>
  </si>
  <si>
    <t>10472562768 CUSIHUAMAN TRUJILLO JENNYFER MILENNA</t>
  </si>
  <si>
    <t>SERVICIO DE IDENTIFICACION Y ELABORACION DE 30 EXPEDIENTES TECNICO LEGALES CON FINES DE TASACION DE INMUEBLES AFECTADOS POR EL DERECHO DE VÍA DE LA OBRA AUTOPISTA DEL SOL, TRAMO EVITAMIENTO TRUJILLO  REFERENCIA: MEMORANDUM Nº 500 - 2022-MTC/20.11, INFORME N° 448-2022-MTC/20.4   FORMA DE PAGO: DE ACUERDO A LO INDICADO A LOS TERMINOS DE REFERENCIA.  REFERENCIA: OS 2291-2021  CERTIFICADO SIAF N° : 577  SECUENCIA SIAF N°: 2  EXP.N° : I-003234-2022  C.C. DIRECCION DE DERECHO DE VIA</t>
  </si>
  <si>
    <t>"CONTRATACIÓN DEL SERVICIO DE ALQUILER DE CAMIONETA PARA EL TRASLADO DE PERSONAL TÉCNICO EN LA OBRA: REHABILITACIÓN Y MEJORAMIENTO DE LA CARRETERA OYON-AMBO, TRAMO II: DESVIÓ CERRO DE PASCO (KM. 181+000) - DV. CHACAYAN (KM. 230+000)'', MEMORÁNDUM Nº 412-2022-MTC/20.9, MEMORANDUM Nº 454-2022-MTC/20.2, INFORME N° 750-2022-MTC/20.4, CUADRO COMPARATIVO DE COTIZACIONES - SERVICIOS N° 021-2022-MTC/20.2.1 - JMR, CERT DE CREDITO PPTAL, SEGUN LOS TERMINOS DE REFERENCIAS.  PLAZO DE EJECUCION: SERÁ DE 90 DÍAS CALENDARIOS. EL SERVICIO DE ALQUILER DE CAMIONETA SERÁ DE LUNES A SÁBADO Y DURANTE 80 DÍAS EFECTIVOS APROXIMADOS DE TRABAJO, EL PLAZO SE INICIA AL DÍA SIGUIENTE DE RECEPCIONADA LA ORDEN DE SERVICIO.  PRIMER ENTREGABLE: COMO MÁXIMO A LOS TREINTA (30) DÍAS CALENDARIO DE INICIADO EL SERVICIO.  SEGUNDO ENTREGABLE: COMO MÁXIMO A LOS SESENTA (60) DÍAS CALENDARIO DE INICIADO EL SERVICIO.  TERCER ENTREGABLE: COMO MÁXIMO A LOS NOVENTA (90) DÍA CALENDARIO DE INICIADO EL SERVICIO  LUGAR DE EJECUCION: POR LAS CARACTERÍSTICAS DEL SERVICIO QUE PRESTARÁ EL CONTRATISTA, SE LLEVARÁ A CABO EN LA RUTA DE LA OBRA: REHABILITACIÓN Y MEJORAMIENTO DE LA CARRETERA OYÓN - AMBO, TRAMO II: DESVÍO CERRO DE PASCO (KM. 181+000) - DV. CHACAYAN (KM. 230+000).  FORMA DE PAGO: SE EFECTUARA EN TRES ARMADAS, DE ACUERDO A LO INDICADO EN EL NUMERAL ONCE (11) DE LOS TERMINOS DE REFERENCIA.  CERTIFICADO SIAF N°: 970  SECUENCIA SIAF N°: 2 EXP.N°: I-002409-2022</t>
  </si>
  <si>
    <t>"SERVICIO TÉCNICO ESPECIALIZADO PARA LAS GESTIONES DE LIBERACION DE INTERFERENCIAS Y ADQUISICIÓN DE 08 PREDIOS (TRATO DIRECTO O EXPROPIACIÓN O TRANSFERENCIA INTERESTATAL) PARA LA EJECUCIÓN DE LA OBRA CONSTRUCCIÓN, MEJORAMIENTO Y REHABILITACIÓN DE LA CARRETERA CUSCO - CHINCHERO - URUBAMBA, EN SUS TRAMOS N° 01", MEMORÁNDUM 000478-2022-MTC/20.11; CUADRO COMPARATIVO DE COTIZACIONES - LOCACION DE SERVICIO N° 0021-2022-MTC/20.2.1.DLOH, MEMORÁNDUM 00555-2022-MTC/20.2, INFORME N° 1075-2022-MTC/20.4, CERTIFICADO DE CRÉDITO PRESUPUESTARIO, SEGÚN LOS TÉRMINOS DE REFERENCIAS.  RESOLUCIÓN DIRECTORAL N° 0040-2022-MTC/20 "LINEAMIENTOS PARA EL PROCEDIMIENTO EXCEPCIONAL DE CONTRATACIÓN DE BIENES Y SERVICIOS POR MONTOS IGUALES O MENORES A 8 UIT EN PROVIAS NACIONAL".  PLAZO DE EJECUCIÓN: CIENTO VEINTE (120) DÍAS CALENDARIO, CONTABILIZADOS A PARTIR DEL DÍA SIGUIENTE DE CONFIRMADA LA RECEPCIÓN DE LA ORDEN DE SERVICIO.  ENTREGABLES: SE PRESENTARAN CUATRO (04) ENTREGABLES DE ACUERDO A LO INDICADO EN EL NUMERAL SEIS (06) DE LOS TERMINOS DE REFERENCIA.  FORMA DE PAGO: SE EFECTUARA EN CUATRO (04) ARMADAS DE ACUERDO A LO INDICADO EN EL NUMERAL DOCE (12) DE LOS TÉRMINOS DE REFERENCIA.  CERTIFICADO SIAF N°: 01512 SECUENCIA SIAF N°: 2  EXP.N°: I-001477-2022/SEDCEN</t>
  </si>
  <si>
    <t>SERVICIO DE ANÁLISIS LEGAL PARA LA GESTIÓN DE PROCEDIMIENTOS DE SELECCIÓN DE LOS SERVICIOS DE CONSERVACIÓN VIAL POR NIVELES DE SERVICIO A CARGO DE LA SUBDIRECCIÓN DE CONSERVACIÓN  MEMO N° 9068-2021-MTC/20.13.1, MEMO N° 2902-2021-MTC/20.5, CUADRO COMPARATIVO DE COTIZACIONES SERVICIOS N° 004-2022-MTC/20.2.1.MAGV, MEMORANDUM Nº 200-2022-MTC/20.2, INFORME N° 294-2022-MTC/20.4, CERT DE CREDITO PPTAL, SEGUN LOS TERMINOS DE REFERENCIA.   PLAZO DE EJECUCION: CIENTO DIEZ (110) DÍAS CALENDARIO COMO MÁXIMO, CONTADOS A PARTIR DEL DÍA SIGUIENTE DE CONFIRMADA LA RECEPCIÓN DE LA ORDEN DE SERVICIO.  FORMA DE PAGO: SE EFECTUARA EN CUATRO (04) ARMADAS DE ACUERDO A LO INDICADO EN EL NUMERAL ONCE (11) DE LOS TERMINOS DE REFERENCIA.   CERTIFICADO SIAF N°: 374  SECUENCIA SIAF N° : 2  EXP.N° : I-055173-2021/SEDCEN</t>
  </si>
  <si>
    <t>SERVICIO ESPECIALIZADO EN PROCESOS ADMINISTRATIVOS Y LOGISTICOS, MEMORANDUM N° 2857-2021-MTC/20.5, MEMORANDUM N° 13741 -2021-MTC/20.11, MEMORANDUM Nº 125-2022-MTC/20.2, INFORME N° 158 -2022-MTC/20.4, CERT DE CREDITO PPTAL, SEGUN LOS TERMINOS DE REFERENCIA   PLAZO DE EJECUCION : CIENTO VEINTE (120) DIAS CALENDARIO COMO MAXIMO EL CUAL INICIA AL DIA SIGUIENTE DE LA CONFIRMACION Y RECEPCION DE LA ORDEN DE SERVICIO.  FORMA DE PAGO : SE EFECTUARA EN CUATRO (04) ARMADAS DE ACUERDO A LO INDICADO EN EL NUMERAL ONCE (11) DE LOS TERMINOS DE REFERENCIA.   CERTIFICADO SIAF N° : 138  SECUENCIA SIAF N° : 2  EXP.N° : I-054743-2021/SEDCEN</t>
  </si>
  <si>
    <t>10403675861 TELLO BUSTOS DANIEL FERNANDO</t>
  </si>
  <si>
    <t>SERVICIO DE EVALUACION DE EXPEDIENTES DE ADQUISICIÓN Y DE RECONOCIMIENTO DE MEJORAS EN EL MARCO DEL DECRETO URGENCIA N° 026-2019 Y SUS MODIFICATORIAS, PARA LA OFICINA DE ASESORÍA JURÍDICA CONFORME AL MEMORANDUM N° 028-2021-MTC/20.3., CUADRO COMPARATIVO DE COTIZACIONES SERVICIOS N° 004-2022-MTC/20.2.1.MGM, MEMORANDUM Nº 237-2022-MTC/20.2, INFORME N° 300-2022-MTC/20.4, CERT DE CREDITO PPTAL, SEGUN LOS TERMINOS DE REFERENCIA.   PLAZO DE EJECUCION: CIENTO VEINTE (120) DÍAS CALENDARIO COMO MÁXIMO, CONTADOS A PARTIR DEL DÍA SIGUIENTE DE CONFIRMADA LA RECEPCIÓN DE LA ORDEN DE SERVICIO.   FORMA DE PAGO: SE EFECTUARA EN CUATRO (04) ARMADAS DE ACUERDO A LO INDICADO EN EL NUMERAL ONCE (11) DE LOS TERMINOS DE REFERENCIA.   CERTIFICADO SIAF N°: 395   SECUENCIA SIAF N° 002 :   EXP.N° : I-00570-2022/SEDCEN</t>
  </si>
  <si>
    <t>SERVICIO DE ANÁLISIS NORMATIVO PARA LA OFICINA DE ASESORÍA JURÍDICA EN DERECHO ADMINISTRATIVO Y DERECHO CIVIL PATRIMONIAL, PARA IMPLEMENTAR ESTRATEGIAS NORMATIVAS, ANÁLISIS DE LOS DOCUMENTOS LEGALES Y EMITIR OPINIÓN JURÍDICA A LAS SOLICITUDES DE EMISIÓN DE RESOLUCIONES DE ADQUISICIÓN DE INMUEBLES AFECTADOS POR LOS PROYECTOS DE INFRAESTRUCTURA VIAL FORMULADAS POR DIRECCION DE DERECHO DE VÍA   CONFORME AL MEMORANDUM N° 026-2021-MTC/20.3., CUADRO COMPARATIVO DE COTIZACIONES SERVICIOS N° 003-2022-MTC/20.2.1.MGM, MEMORANDUM Nº 238-2022-MTC/20.2, INFORME N° 302-2022-MTC/20.4, CERT DE CREDITO PPTAL, SEGUN LOS TERMINOS DE REFERENCIA.   PLAZO DE EJECUCION: CIENTO VEINTE (120) DÍAS CALENDARIO COMO MÁXIMO, CONTADOS A PARTIR DEL DÍA SIGUIENTE DE CONFIRMADA LA RECEPCIÓN DE LA ORDEN DE SERVICIO.   FORMA DE PAGO: SE EFECTUARA EN CUATRO (04) ARMADAS DE ACUERDO A LO INDICADO EN EL NUMERAL ONCE (11) DE LOS TERMINOS DE REFERENCIA.   CERTIFICADO SIAF N°: 393   SECUENCIA SIAF N° : 002   EXP.N° : I-00562-2021/SEDCEN</t>
  </si>
  <si>
    <t>SERVICIO DE EVALUACION DE LAS NOTIFICACIONES QUE SE REALIZAN A LOS SUJETOS PASIVOS A FIN DE VERIFICAR QUE SE CUMPLA LO DISPUESTO EN EL TUO DE LA LEY N° 27444 Y ASESORIA LEGAL PARA LA EVALUACION DE EXPEDIENTES EN EL MARCO DE LA UNDECIMA DISPOSICION COMPLEMENTARIA FINAL DE LA LEY N° 30327 Y EN EL MARCO DEL TUO DEL DECRETO LEGISLATIVO N° 1192, PARA LA OFICINA DE ASESORÍA JURÍDICA", MEMORÁNDUM 0020-2022-MTC/20.3, CUADRO COMPARATIVO DE COTIZACIONES - LOCACION DE SERVICIO N° 073-2021-MTC/20.2.1.DLOH, MEMORÁNDUM 00278-2021-MTC/20.2, INFORME N°0375-2022-MTC/20.4, CERTIFICADO DE CRÉDITO PRESUPUESTARIO, SEGÚN LOS TÉRMINOS DE REFERENCIAS.  PLAZO DE EJECUCIÓN: CIENTO VEINTE (120) DÍAS CALENDARIO, CONTABILIZADOS A PARTIR DEL DÍA SIGUIENTE DE CONFIRMADA LA RECEPCIÓN DE LA ORDEN DE SERVICIO.  ENTREGABLE:  1ER ENTREGABLE: COMO MÁXIMO A LOS TREINTA (30) DÍAS CALENDARIO DE INICIADO EL SERVICIO.  2DO ENTREGABLE: COMO MÁXIMO A LOS SESENTA (60) DÍAS CALENDARIO DE INICIADO EL SERVICIO.  3ER ENTREGABLE: COMO MÁXIMO A LOS NOVENTA (90) DÍAS CALENDARIO DE INICIADO EL SERVICIO.  4TO ENTREGABLE: COMO MÁXIMO A LOS CIENTO VEINTE (120) DÍAS CALENDARIO DE INICIADO EL SERVICIO.  FORMA DE PAGO: SE EFECTUARA EN CUATRO (04) ARMADAS DE ACUERDO A LO INDICADO EN EL NUMERAL ONCE (11) DE LOS TÉRMINOS DE REFERENCIA.  CERTIFICADO SIAF N°: 0513 SECUENCIA SIAF N°: 2  EXP.N°: I-00540-2022/SEDCEN</t>
  </si>
  <si>
    <t>SERVICIO DE ANALISIS DE LAS FACULTADES OTORGADAS POR LAS COMUNIDADES CAMPESINAS A SUS REPRESENTANTES PARA LOS ACTOS DE DISPOSICIÓN, EVALUACION DE PARTIDAS REGISTRALES Y TITULOS ARCHIVADOS, ANÁLISIS DE LOS DOCUMENTOS LEGALES Y EMITIR OPINIÓN JURÍDICA A LAS SOLICITUDES DE EMISIÓN DE RESOLUCIONES DE ADQUISICIÓN DE INMUEBLES AFECTADOS POR LOS PROYECTOS DE INFRAESTRUCTURA VIAL PARA LA OFICINA DE ASESORÍA JURÍDICA, SEGUN LOS TERMINOS DE REFERENCIA Y OFERTA DEL PROVEEDOR.   - PLAZO DE EJECUCION DEL SERVICIO: CIENTO VEINTE (120) DIAS CALENDARIO COMO MAXIMO, CONTADOS A PARTIR DEL DIA SIGUIENTE DE LA CONFIRMACION DE LA RECEPCION DE LA ORDEN DE SERVICIO HASTA LA CONFORMIDAD DE LA ÚLTIMA PRESTACIÓN Y PAGO.  - FORMA DE PAGO: SE EFECTUARÁ EN CUATRO (04) ARMADAS, DE ACUERDO A LO INDICADO EN EL NUMERAL ONCE (11) DE LOS TERMINOS DE REFERENCIA.  - MEMORANDUM N° 024-2022-MTC/20.3 - AREA USUARIA: OFICINA DE ASESORIA JURIDICA  - CUADRO COMPARATIVO DE COTIZACIONES - SERVICIOS N° 003-2022-MTC/20.2.1.AUC  - CERTIFICACION DE CREDITO PRESUPUESTARIO N° 516-2022  - SECUENCIA SIAF N° 02  - EXPEDIENTE I-00554-2022/SEDCEN</t>
  </si>
  <si>
    <t>SERVICIO DE EVALUACIÓN LEGAL DE EXPEDIENTES CONFORME A LA NORMATIVA DE LA QUINTA DISPOSICION COMPLEMENTARIA FINAL DE LA LEY N° 30025 Y LA SEGUNDA DISPOSICION COMPLEMENTARIA FINAL DEL DECRETO DE URGENCIA N° 003-2020 Y TUO DEL DECRETO LEGISLATIVO N° 1192, PARA LA OFICINA DE ASESORÍA JURÍDICA", MEMORÁNDUM 0027-2022-MTC/20.3, CUADRO COMPARATIVO DE COTIZACIONES - LOCACION DE SERVICIO N° 072-2021-MTC/20.2.1.DLOH, MEMORÁNDUM 00259-2021-MTC/20.2, INFORME N°0344-2022-MTC/20.4, CERTIFICADO DE CRÉDITO PRESUPUESTARIO, SEGÚN LOS TÉRMINOS DE REFERENCIAS.  PLAZO DE EJECUCIÓN: NOVENTA (120) DÍAS CALENDARIO, CONTABILIZADOS A PARTIR DEL DÍA SIGUIENTE DE CONFIRMADA LA RECEPCIÓN DE LA ORDEN DE SERVICIO.  ENTREGABLE:  1ER ENTREGABLE: COMO MÁXIMO A LOS TREINTA (30) DÍAS CALENDARIO DE INICIADO EL SERVICIO.  2DO ENTREGABLE: COMO MÁXIMO A LOS SESENTA (60) DÍAS CALENDARIO DE INICIADO EL SERVICIO.  3ER ENTREGABLE: COMO MÁXIMO A LOS NOVENTA (90) DÍAS CALENDARIO DE INICIADO EL SERVICIO.  4TO ENTREGABLE: COMO MÁXIMO A LOS CIENTO VEINTE (120) DÍAS CALENDARIO DE INICIADO EL SERVICIO.  FORMA DE PAGO: SE EFECTUARA EN CUATRO (04) ARMADAS DE ACUERDO A LO INDICADO EN EL NUMERAL ONCE (11) DE LOS TÉRMINOS DE REFERENCIA.  CERTIFICADO SIAF N°: 0423 SECUENCIA SIAF N°: 2  EXP.N°: I-00567-2022/SEDCEN</t>
  </si>
  <si>
    <t>SERVICIO ESPECIALIZADO DE REVISION DE EXPEDIENTES EN EL MARCO DEL DERECHO REGISTRAL Y NOTARIAL PARA LA TRANSFERENCIA DE BIENES INMUEBLES AFECTADOS POR LA EJECUCIÓN DE DIVERSAS OBRAS DE INFRAESTRUCTURA VIAL, PARA LA OFICINA DE ASESORIA JURIDICA DE PROVIAS NACIONAL  PLAZO DE EJECUCIÓN: 120 DÍAS CALENDARIOS COMO MÁXIMO, CONTADOS A PARTIR DEL DÍA SIGUIENTE DE CONFIRMADA LA RECEPCIÓN DE LA ORDEN DE SERVICIO.   1ER INFORME: COMO MÁXIMO A LOS 30 DÍAS CALENDARIO DE INICIADO EL SERVICIO  2DO INFORME: COMO MÁXIMO A LOS 60 DÍAS CALENDARIO DE INICIADO EL SERVICIO  3ER INFORME: COMO MÁXIMO A LOS 90 DÍAS CALENDARIO DE INICIADO EL SERVICIO  4TO INFORME: COMO MÁXIMO A LOS 120 DÍAS CALENDARIO DE INICIADO EL SERVICIO  FORMA DE PAGO: EL PAGO SE EFECTUARÁ EN CUATRO (04) ENTREGABLES DE ACUERDO AL MONTO DE LA PROPUESTA ECONÓMICA DEL POSTOR ADJUDICADO, SEGÚN LO INDICADO EN EL NUMERAL ONCE (11) DE LOS TÉRMINOS DE REFERENCIA.  CCP N°: 682  SECUENCIA SIAF N°: 01  EXP. N°: I-000558-2022/SEDCEN</t>
  </si>
  <si>
    <t>SERVICIO DE REVISIÓN DE EXPEDIENTES EN EL MARCO DE LOS PROCEDIMIENTOS DE TRATO DIRECTO Y EJECUCION FORZOSA TENIENDO EN CONSIDERACION EL DECRETO DE URGENCIA QUE ESTABLECE DISPOSICIONES EXTRAORDINARIAS PARA LA ADQUISICIÓN Y LIBERACIÓN DE  ÁREAS NECESARIAS PARA EL PLAN NACIONAL DE INFRAESTRUCTURA PARA LA COMPETITIVIDAD Y EL PLAN INTEGRAL DE RECONSTRUCCIÓN CON CAMBIOS, Y NORMAS CONEXAS, PARA LA OFICINA DE ASESORIA JURIDICA   PLAZO DE EJECUCIÓN: 120 DÍAS CALENDARIOS COMO MÁXIMO, CONTADOS A PARTIR DEL DÍA SIGUIENTE DE CONFIRMADA LA RECEPCIÓN DE LA ORDEN DE SERVICIO.  1ER INFORME: COMO MÁXIMO A LOS 30 DÍAS CALENDARIO DE INICIADO EL SERVICIO  2DO INFORME: COMO MÁXIMO A LOS 60 DÍAS CALENDARIO DE INICIADO EL SERVICIO  3ER INFORME: COMO MÁXIMO A LOS 90 DÍAS CALENDARIO DE INICIADO EL SERVICIO  4TO INFORME: COMO MÁXIMO A LOS 120 DÍAS CALENDARIO DE INICIADO EL SERVICIO  FORMA DE PAGO: EL PAGO SE EFECTUARÁ EN CUATRO (04) ENTREGABLES DE ACUERDO AL MONTO DE LA PROPUESTA ECONÓMICA DEL POSTOR ADJUDICADO, SEGÚN LO INDICADO EN EL NUMERAL ONCE (11) DE LOS TÉRMINOS DE REFERENCIA.  CCP N°: 681 SECUENCIA SIAF N°: 01 EXP. N°: I-000547-2022/SEDCEN</t>
  </si>
  <si>
    <t>"SERVICIO ESPECIALIZADO EN ARQUEOLOGIA PARA EL PROYECTO DE MEJORAMIENTO DE LA CARRETERA HUANUCO - CONOCOCHA - SECTOR HUANUCO - LA UNION - HUALLANCA (RUTA PE-3N), TRAMO II", INFORME N°008-2022-MTC/20.11.2/DJMS; MEMORÁNDUM 000744-2022-MTC/20.11; CUADRO COMPARATIVO DE COTIZACIONES - LOCACION DE SERVICIO N° 0034-2022-MTC/20.2.1.DLOH, MEMORÁNDUM 00653-2022-MTC/20.2, INFORME N° 1170-2022-MTC/20.4, CERTIFICADO DE CRÉDITO PRESUPUESTARIO, SEGÚN LOS TÉRMINOS DE REFERENCIAS.  RESOLUCIÓN DIRECTORAL N° 0040-2022-MTC/20 "LINEAMIENTOS PARA EL PROCEDIMIENTO EXCEPCIONAL DE CONTRATACIÓN DE BIENES Y SERVICIOS POR MONTOS IGUALES O MENORES A 8 UIT EN PROVIAS NACIONAL".  PLAZO DE EJECUCIÓN: CIENTO VEINTE (120) DÍAS CALENDARIO, CONTABILIZADOS A PARTIR DEL DÍA SIGUIENTE DE CONFIRMADA LA RECEPCIÓN DE LA ORDEN DE SERVICIO.  ENTREGABLES: SE PRESENTARAN CUATRO (04) ENTREGABLES DE ACUERDO A LO INDICADO EN EL NUMERAL SEIS (06) DE LOS TERMINOS DE REFERENCIA.  FORMA DE PAGO: SE EFECTUARA EN CUATRO (04) ARMADAS DE ACUERDO A LO INDICADO EN EL NUMERAL ONCE (11) DE LOS TÉRMINOS DE REFERENCIA.  CERTIFICADO SIAF N°: 01669 SECUENCIA SIAF N°: 2  EXP.N°: I-001565-2022/SEDCEN</t>
  </si>
  <si>
    <t>"SERVICIO DE PROGRAMACIÓN PARA EL DESARROLLO DE LOS SERVICIOS DEL EXPEDIENTE ELECTRÓNICO.", MEMORÁNDUM N° 039-2022-MTC/20.6, MEMORANDUM Nº 244 -2022-MTC/20.5, MEMORANDUM Nº 561-2022-MTC/20.2, INFORME N°1141 -2022-MTC/20.4, CUADRO COMPARATIVO DE COTIZACIONES - SERVICIOS N° 027-2022-MTC/20.2.1 JMR, CERT DE CREDITO PPTAL, SEGUN LOS TERMINOS DE REFERENCIAS.  PLAZO DE EJECUCION: ES DE CIENTO VEINTE (120) DÍAS CALENDARIOS A PARTIR DEL DÍA SIGUIENTE DE LA CONFIRMACIÓN DE LA ORDEN DE SERVICIO.  PRIMER ENTREGABLE: HASTA LOS 30 DÍAS CALENDARIOS DE FIRMADO O CONFIRMADO LA ORDEN DE SERVICIO.  SEGUNDO ENTREGABLE: HASTA LOS 60 DÍAS CALENDARIOS DE FIRMADO O CONFIRMADO LA ORDEN DE SERVICIO.  TERCER ENTREGABLE: HASTA LOS 90 DÍAS CALENDARIOS DE FIRMADO O CONFIRMADO LA ORDEN DE SERVICIO.  CUARTO ENTREGABLE: HASTA LOS 120 DÍAS CALENDARIOS DE FIRMADO O CONFIRMADO LA ORDEN DE SERVICIO.  FORMA DE PAGO: SE EFECTUARA EN CUATRO (04) ARMADAS, DE ACUERDO A LO INDICADO EN EL NUMERAL DOCE (12) DE LOS TERMINOS DE REFERENCIA.  CERTIFICADO SIAF N°:1641</t>
  </si>
  <si>
    <t>10403659521 HUARCAYA CHOCCE EDGAR</t>
  </si>
  <si>
    <t>"SERVICIO DE DESARROLLO DE NUEVAS FUNCIONALIDADES AL MÓDULO DE VIÁTICOS DEL SIGA WEB ZONAL".   - PLAZO DE EJECUCION DEL SERVICIO: CIENTO VEINTE (120) DIAS CALENDARIO A PARTIR DEL DIA SIGUIENTE DE LA CONFIRMACION DE LA ORDEN DE SERVICIO.  - FORMA DE PAGO: SE EFECTUARÁ EN CUATRO (04) ARMADAS, DE ACUERDO A LO INDICADO EN EL NUMERAL DOCE (12) DE LOS TERMINOS DE REFERENCIA.   - MEMORANDUM N° 048-2022-MTC/20.6  - AREA USUARIA: AREA DE DESARROLLO TECNOLOGICO Y DIGITAL  - CUADRO COMPARATIVO DE COTIZACIONES - SERVICIOS N° 027-2022-MTC/20.2.1.OACA  - CERTIFICACION DE CREDITO PRESUPUESTARIO N° 1728-2022  - SECUENCIA SIAF N° 03  - EXPEDIENTE I-003301-2022/SEDCEN</t>
  </si>
  <si>
    <t>SERVICIO DE UN PROFESIONAL EN MATERIA LEGAL PARA REALIZAR EL PROCEDIMIENTO DE INVESTIGACIÓN PRELIMINAR Y FORMULACIÓN DE PROYECTOS DE PRECALIFICACIÓN DE DENUNCIAS Y REPORTES, Y FUNCIONES DE APOYO A LAS AUTORIDADES DEL PROCEDIMIENTO ADMINISTRATIVO DISCIPLINARIO (ÓRGANOS INSTRUCTORES Y ÓRGANOS SANCIONADORES) DURANTE TODO EL PROCEDIMIENTO EN CONCORDANCIA CON LO ESTABLECIDO EN LA LEY N° 30057 - LEY DEL SERVICIO CIVIL Y SU REGLAMENTO APROBADO MEDIANTE DECRETO SUPREMO N° 040-2014-PCM GENERADOS DURANTE EL ESTADO DE EMERGENCIA, EN LA SECRETARÍA TÉCNICA DE LAS AUTORIDADES DEL PAD DE LA OFICINA DE RECURSOS HUMANOS DE PROVÍAS NACIONAL CUADRO COMPARATIVO N°39-VHRG, MEMORANDUM N°0771-2022-MTC/20.2, INF N° 01273-2022-MTC/20.4, CERT DE CREDITO PPTAL, SEGUN LOS TERMINOS DE REFERENCIA.   PLAZO DE EJECUCION: CIENTO VEINTE (120) DIAS CALENDARIO COMO MAXIMO EL CUAL INICIA AL DIA SIGUIENTE DE LA CONFIRMACION Y RECEPCION DE LA ORDEN DE SERVICIO.  FORMA DE PAGO: SE EFECTUARA EN CUATRO (04) ARMADAS DE ACUERDO A LO INDICADO EN EL NUMERAL SIETE(07) DE LOS TERMINOS DE REFERENCIA.   CERTIFICADO SIAF N° : 1772  SECUENCIA SIAF N° :  EXP.N° : I-04684-2022/SEDCEN</t>
  </si>
  <si>
    <t>10412267155 ALVIS MARIÑO CATHERINE YVETTE</t>
  </si>
  <si>
    <t>"SERVICIO TÉCNICO ESPECIALIZADO PARA LAS GESTIONES DE LIBERACIÓN, ADQUISICIÓN Y EXPROPIACIÓN DE INMUEBLES AFECTADOS POR EL DERECHO DE VÍA DEL PACRI MEJORAMIENTO DE LA CARRETERA HUÁNUCO - CONOCOCHA. SECTOR HUÁNUCO - LA UNIÓN - HUALLANCA, TRAMO II"; INFORME N 00010-2022-MTC/20.11.1/DJMS; MEMORÁNDUM 000771-2022-MTC/20.11; CUADRO COMPARATIVO DE COTIZACIONES - LOCACION DE SERVICIO N° 0043-2022-MTC/20.2.1.DLOH, MEMORÁNDUM 00852-2022-MTC/20.2, INFORME N° 1478-2022-MTC/20.4, CERTIFICADO DE CRÉDITO PRESUPUESTARIO, SEGÚN LOS TÉRMINOS DE REFERENCIAS.  RESOLUCIÓN DIRECTORAL N° 0040-2022-MTC/20 "LINEAMIENTOS PARA EL PROCEDIMIENTO EXCEPCIONAL DE CONTRATACIÓN DE BIENES Y SERVICIOS POR MONTOS IGUALES O MENORES A 8 UIT EN PROVIAS NACIONAL".  PLAZO DE EJECUCIÓN: CIENTO VEINTE (120) DÍAS CALENDARIO, CONTABILIZADOS A PARTIR DEL DÍA SIGUIENTE DE CONFIRMADA LA RECEPCIÓN DE LA ORDEN DE SERVICIO.  ENTREGABLES: SE PRESENTARAN CUATRO (04) ENTREGABLES DE ACUERDO A LO INDICADO EN EL NUMERAL SIETE (07) DE LOS TERMINOS DE REFERENCIA.  FORMA DE PAGO: SE EFECTUARA EN CUATRO (04) ARMADAS DE ACUERDO A LO INDICADO EN EL NUMERAL DOCE (12) DE LOS TÉRMINOS DE REFERENCIA.  CERTIFICADO SIAF N°: 01896 SECUENCIA SIAF N°: 2  EXP.N°: I-002316-2022/SEDCEN</t>
  </si>
  <si>
    <t>"SERVICIO TÉCNICO ESPECIALIZADO PARA EL PROCEDIMIENTO DE INSCRIPCIÓN REGISTRAL Y/O PRIMERA DE DOMINIO Y/O TRANSFERENCIA DE PROPIEDAD DE PREDIOS AFECTADOS POR EL DERECHO DE VÍA DEL PACRI: MEJORAMIENTO DE LA CARRETERA SATIPO MAZAMARI-PANGOA-CUBANTIA REGIÓN JUNIN"; INFORME N° 0006-2022-MTC/20.11.3/RGPE-MTLC; MEMORÁNDUM 00653-2022-MTC/20.11; CUADRO COMPARATIVO DE COTIZACIONES - LOCACION DE SERVICIO N° 0058-2022-MTC/20.2.1.DLOH, MEMORÁNDUM 001093-2022-MTC/20.2, INFORME N° 1784-2022-MTC/20.4, CERTIFICADO DE CRÉDITO PRESUPUESTARIO, SEGÚN LOS TÉRMINOS DE REFERENCIAS.  RESOLUCIÓN DIRECTORAL N° 0040-2022-MTC/20 "LINEAMIENTOS PARA EL PROCEDIMIENTO EXCEPCIONAL DE CONTRATACIÓN DE BIENES Y SERVICIOS POR MONTOS IGUALES O MENORES A 8 UIT EN PROVIAS NACIONAL".  PLAZO DE EJECUCIÓN: CIENTO VEINTE (120) DÍAS CALENDARIO, CONTABILIZADOS A PARTIR DEL DÍA SIGUIENTE DE CONFIRMADA LA RECEPCIÓN DE LA ORDEN DE SERVICIO.  ENTREGABLES: SE PRESENTARAN CUATRO (04) ENTREGABLES DE ACUERDO A LO INDICADO EN EL NUMERAL ONCE (11) DE LOS TERMINOS DE REFERENCIA.  FORMA DE PAGO: SE EFECTUARA EN CUATRO (04) ARMADAS DE ACUERDO A LO INDICADO EN EL NUMERAL TRECE (13) DE LOS TÉRMINOS DE REFERENCIA.  CERTIFICADO SIAF N°: 02126 SECUENCIA SIAF N°: 2  EXP.N°: I-003976-2022/SEDCEN</t>
  </si>
  <si>
    <t>SERVICIO DE CAPACITACION EN JUNTA DE RESOLUCION DE DISPUTAS EN EL SECTOR CONSTRUCCION, MEMORANDUM N 2244-2021-MTC/20.5, MEMORANDUM N 5670-2021-MTC/20.9, MEMORANDUM N 1387-2021-MTC/20, , CUADRO COMPARATIVO DE COTIZACIONES - SERVICIOS N° 21-2021-MTC/20.2.1.JMR  MEMORANDUM N° 632-2022-MTC/20.5, INFORME N° 009-2022-MTC/20.5RCD, CERTIFICACION DE CREDITO PRESUPUESTAL, MEMORANDUM N°0045-2022-MTC/20.2.1.2   CERTIFICADO SIAF N°: 2011-2022  SECUENCIA SIAF N°: 02  EXP N° I-039395-2021/SEDCEN  FORMALIZADO CON ORDEN DE SERVICIO OS 002418-2021</t>
  </si>
  <si>
    <t>"SERVICIO DE COORDINADOR DE OBRA: REUBICACIÓN DE REDES DE AGUA POTABLE Y ALCANTARILLADO AFECTADOS POR EL DERECHO DE VÍA PARA LA EJECUCIÓN DE LA OBRA: CONSTRUCCIÓN DEL PUENTE SANTA ROSA, ACCESOS, ROTONDA Y PASO A DESNIVEL, REGIÓN CALLAO"; INFORME N° 105-2022-MTC/20.22.4.1/ERMV; MEMORÁNDUM N° 2257-2022-MTC/20.11; CUADRO COMPARATIVO DE COTIZACIONES - LOCACION DE SERVICIO N° 0068-2022-MTC/20.2.1.MGM; MEMORÁNDUM 001551-2022-MTC/20.2, INFORME N° 2460-2022-MTC/20.4, CERTIFICADO DE CRÉDITO PRESUPUESTARIO, SEGÚN LOS TÉRMINOS DE REFERENCIAS.  RESOLUCIÓN DIRECTORAL N° 0040-2022-MTC/20 "LINEAMIENTOS PARA EL PROCEDIMIENTO EXCEPCIONAL DE CONTRATACIÓN DE BIENES Y SERVICIOS POR MONTOS IGUALES O MENORES A 8 UIT EN PROVIAS NACIONAL".  PLAZO DE EJECUCIÓN: CIENTO VEINTE (120) DÍAS CALENDARIO, CONTABILIZADOS A PARTIR DEL DÍA SIGUIENTE DE CONFIRMADA LA RECEPCIÓN DE LA ORDEN DE SERVICIO.  ENTREGABLES: SE PRESENTARÁ CUATRO (04) ENTREGABLES DE ACUERDO A LO INDICADO EN EL NUMERAL SIETE (07) DE LOS TERMINOS DE REFERENCIA.  FORMA DE PAGO: SE EFECTUARA EN CUATRO (04) ARMADAS DE ACUERDO A LO INDICADO EN EL NUMERAL DOCE (12) DE LOS TÉRMINOS DE REFERENCIA.  CERTIFICADO SIAF N°: 002537 SECUENCIA SIAF N°: 2  EXP.N°: I-012337-2022/SEDCEN</t>
  </si>
  <si>
    <t>10429914481 ROSALES LLAMOGA EGOR BREY</t>
  </si>
  <si>
    <t>SERVICIO ESPECIALIZADO PARA EL ANALISIS, IMPLEMENTACION Y MONITOREO DE LOS PROCEDIMIENTOS REALIZADOS EN EL PLAN DE ACCIÓN ANUAL DEL SISTEMA DE CONTROL INTERNO PARA LA SECRETARÍA TÉCNICA DE PROVÍAS NACIONAL'', MEMORANDUM Nº 730-2022-MTC/20.7, MEMORANDUM Nº 2346-2022-MTC/20.2, INFORME N° 3360-2022-MTC/20.4, CUADRO COMPARATIVO DE COTIZACIONES - SERVICIOS N°140-2022-MTC/20.2.1 - JMR, CERT DE CREDITO PPTAL, SEGUN LOS TERMINOS DE REFERENCIAS.  PLAZO DE EJECUCION: SERÁ DE HASTA CIENTO VEINTE (120) DÍAS CALENDARIOS, EL CUAL INICIARÁ AL DÍA SIGUIENTE DE LA CONFIRMACIÓN DE LA RECEPCIÓN DE LA ORDEN DE SERVICIO.  PRIMER ENTREGABLE: COMO MÁXIMO HASTA LOS 30 DÍAS CALENDARIO DE INICIADO EL SERVICIO.  SEGUNDO ENTREGABLE: COMO MÁXIMO HASTA LOS 60 DÍAS CALENDARIO DE INICIADO EL SERVICIO.  TERCER ENTREGABLE: COMO MÁXIMO HASTA LOS 90 DÍAS CALENDARIO DE INICIADO EL SERVICIO.  CUARTO ENTREGABLE: COMO MÁXIMO HASTA LOS 120 DÍAS CALENDARIO DE INICIADO EL SERVICIO.  FORMA DE PAGO: SE EFECTUARA EN CUATRO (04) ARMADAS, DE ACUERDO A LO INDICADO EN EL NUMERAL ONCE (11) DE LOS TERMINOS DE REFERENCIA.  CERTIFICADO SIAF N°: 3060  SECUENCIA SIAF N°: 2  EXP.N°: I-023933-2022</t>
  </si>
  <si>
    <t>SERVICIO DE ESPECIALISTA TÉCNICO PARA LAS GESTIONES DE LIBERACIÓN Y ADQUISICIÓN DE PREDIOS (TRATO DIRECTO O EXPROPIACIÓN O TRANSFERENCIA INTERESTATAL) AFECTADOS POR LA EJECUCIÓN DE LA OBRA: CONSTRUCCIÓN DE LA VÍA DE EVITAMIENTO DE LA CIUDAD DE ABANCAY" REF. Nº 004-2022-MTC/20.11.2/ENRZ CUADRO COMPARATIVO N°32-VHRG, MEMO N°0598-2022-MTC/20.2, INF N° 1044-2022-MTC/20.4, CERT DE CREDITO PPTAL, SEGUN LOS TERMINOS DE REFERENCIA.   PLAZO DE EJECUCION: CIENTO VEINTE (120) DIAS CALENDARIO COMO MAXIMO EL CUAL INICIA AL DIA SIGUIENTE DE LA CONFIRMACION Y RECEPCION DE LA ORDEN DE SERVICIO.  FORMA DE PAGO : SE EFECTUARA EN CUATRO(04) ARMADAS DE ACUERDO A LO INDICADO EN EL NUMERAL OCHO (08) DE LOS TERMINOS DE REFERENCIA.   CERTIFICADO SIAF N° : 1495  SECUENCIA SIAF N° : 2  EXP.N° : I-01054-2022/SEDCEN</t>
  </si>
  <si>
    <t>SERVICIO LEGAL ESPECIALIZADO PARA LAS GESTIONES DE ADQUISICIÓN (TRATO DIRECTO O EXPROPIACIÓN O TRANSFERENCIA INTERESTATAL) DE PREDIOS AFECTADOS POR EL PROYECTO: REHABILITACIÓN Y MEJORAMIENTO DE LA CARRETERA PATAHUASI - YAURI - SICUANI, TRAMO: NEGROMAYO - YAURI - SAN GENARO " CUADRO COMPARATIVO N°37-VHRG, MEMORANDUM N°0680-2022-MTC/20.2, INF N° 1298-2022-MTC/20.4, CERT DE CREDITO PPTAL, SEGUN LOS TERMINOS DE REFERENCIA.   PLAZO DE EJECUCION: CIENTO VEINTE(120) DIAS CALENDARIO COMO MAXIMO EL CUAL INICIA AL DIA SIGUIENTE DE LA CONFIRMACION Y RECEPCION DE LA ORDEN DE SERVICIO.  FORMA DE PAGO: SE EFECTUARA EN CUATRO(04) ARMADAS DE ACUERDO A LO INDICADO EN EL NUMERAL SIETE(07) DE LOS TERMINOS DE REFERENCIA.   CERTIFICADO SIAF N° : 1730  SECUENCIA SIAF N° :  EXP.N° : I-03373-2022/SEDCEN</t>
  </si>
  <si>
    <t>10450385609 MONGO COLLANTES CLAUDIA ALEXANDRA</t>
  </si>
  <si>
    <t>"SERVICIO LEGAL ESPECIALIZADO PARA LAS GESTIONES EN LA LIBERACION DE INTERFERENCIAS Y ADQUISICION DE 60 PREDIOS (TRATO DIRETO O EXPROPIACION O TRANSFERENCIA INTERESTATAL) AFECTADOS POR EL DERECHO DE VIA DE LA OBRA: MEJORAMIENTO DE LA CARRETERA HUANUCO-CONOCOCHA, SECTOR HUANUCO - LA UNION-HUALLANCA, RUTA PE-3N, REGION HUANUCO, TRAMO II, EN EL MARCO DE LO ESTABLECIDO EN EL TUO DEL DECRETO LEGISLATIVO 1192."   - PLAZO DE EJECUCION DEL SERVICIO: CIENTO VEINTE (120) DIAS CALENDARIO, QUE SE COMPUTARAN A PARTIR DEL DIA SIGUIENTE DE LA ACEPTACION DE LA ORDEN DE SERVICIO.  - FORMA DE PAGO: SE EFECTUARÁ EN CUATRO (04) ARMADAS, DE ACUERDO A LO INDICADO EN EL NUMERAL ONCE (11) DE LOS TERMINOS DE REFERENCIA.   - MEMORANDUM N° 776-2022-MTC/20.11  - AREA USUARIA: DIRECCION DE DERECHO DE VIA  - CUADRO COMPARATIVO DE COTIZACIONES - SERVICIOS N° 036-2022-MTC/20.2.1.OACA  - CERTIFICACION DE CREDITO PRESUPUESTARIO N° 1785-2022  - SECUENCIA SIAF N° 02  - EXPEDIENTE I-001535-2022/SEDCEN</t>
  </si>
  <si>
    <t>10406142081 ASENCIO SALINAS DE RAMIREZ ANA PATRICIA</t>
  </si>
  <si>
    <t>"SERVICIO LEGAL ESPECIALIZADO PARA EL MONITOREO DE LOS PROCEDIMIENTOS DE TRANSFERENCIA ESTATAL Y/O INSCRIPCIÓN REGISTRAL Y DEMÁS ACCIONES PARA EL SANEAMIENTO FÍSICO LEGAL DE PREDIOS ADQUIRIDOS A FAVOR DE PROVIAS NACIONAL PARA EL PROYECTO VIAL: CARRETERA CHUQUICARA - PUENTE QUIROZ - TAUCA- CABANA - HUANDOVAL - PALLASCA. TRAMO: TAUCA PALLASCA, REGIÓN ANCASH"; INFORME N° 00007-2022-MTC/20.11.3/MTLC; MEMORÁNDUM 000646-2022-MTC/20.11; CUADRO COMPARATIVO DE COTIZACIONES - LOCACION DE SERVICIO N° 0039-2022-MTC/20.2.1.DLOH, MEMORÁNDUM 00723-2022-MTC/20.2, INFORME N° 1208-2022-MTC/20.4, CERTIFICADO DE CRÉDITO PRESUPUESTARIO, SEGÚN LOS TÉRMINOS DE REFERENCIAS.  RESOLUCIÓN DIRECTORAL N° 0040-2022-MTC/20 "LINEAMIENTOS PARA EL PROCEDIMIENTO EXCEPCIONAL DE CONTRATACIÓN DE BIENES Y SERVICIOS POR MONTOS IGUALES O MENORES A 8 UIT EN PROVIAS NACIONAL".  PLAZO DE EJECUCIÓN: CIENTO VEINTE (120) DÍAS CALENDARIO, CONTABILIZADOS A PARTIR DEL DÍA SIGUIENTE DE CONFIRMADA LA RECEPCIÓN DE LA ORDEN DE SERVICIO.  ENTREGABLES: SE PRESENTARAN CUATRO (04) ENTREGABLES DE ACUERDO A LO INDICADO EN EL NUMERAL NUEVE (09) DE LOS TERMINOS DE REFERENCIA.  FORMA DE PAGO: SE EFECTUARA EN CUATRO (04) ARMADAS DE ACUERDO A LO INDICADO EN EL NUMERAL ONCE (11) DE LOS TÉRMINOS DE REFERENCIA.  CERTIFICADO SIAF N°: 01689 SECUENCIA SIAF N°: 2  EXP.N°: I-003058-2022/SEDCEN</t>
  </si>
  <si>
    <t>10098836077 CARO SALAZAR ROSARIO SARA</t>
  </si>
  <si>
    <t>"SERVICIO DE ASISTENCIA TECNICA PARA LAS ACCIONES DE LIBERACION DE PREDIOS AFECTADOS POR EL DERECHO DE VIA, PARA LA EJECUCION DE LA OBRA: REHABILITACION Y MEJORAMIENTO DE LA CARRETERA PALLASCA-MOLLEPATA-MOLLEBAMBA-SANTIAGO DE CHUCO - EMP. RUTA 10, TRAMO: MOLLEPATA-PALLASCA."   - PLAZO DE EJECUCION DEL SERVICIO: DOSCIENTOS DIEZ (210) DIAS CALENDARIOS COMO MAXIMO, CONTADOS A PARTIR DEL DIA SIGUIENTE DE ACEPTADA LA ORDEN DE SERVICIO.  - FORMA DE PAGO: SE EFECTUARÁ EN SIETE (07) ARMADAS, DE ACUERDO A LO INDICADO EN EL NUMERAL ONCE (11) DE LOS TERMINOS DE REFERENCIA.   - MEMORANDUM N° 1373-2022-MTC/20.11  - AREA USUARIA: DIRECCION DE DERECHO DE VIA  - CUADRO COMPARATIVO DE COTIZACIONES - SERVICIOS N° 045-2022-MTC/20.2.1.OACA  - CERTIFICACION DE CREDITO PRESUPUESTARIO N° 2118-2022  - SECUENCIA SIAF N° 02  - EXPEDIENTE I-007906-2022/SEDCEN</t>
  </si>
  <si>
    <t>PAGO DE HONORARIOS DE LA JUNTA DE RESOLUCION DE DISPUTAS  PERIODO: DESDE JUNIO HASTA DICIEMBRE 2022  OBRA "REHABILITACIÓN Y MEJORAMIENTO DE LA CARRETERA ICA - LOS MOLINOS - TAMBILLOS, TRAMO KM 19+700 AL KM 33+500 INCLUIDO EL PUENTE LA ACHIRANA Y ACCESOS"  - CONTRATISTA: VIAL MOLINOS / CONTRATO DE EJECUCIÓN DE OBRA N° 097-2021-MTC/20.2  - SUPERVISOR: ACRUTA &amp; TAPIA INGENIEROS SAC / CONTRATO DE SUPERVISIÓN DE OBRA N° 018-2018 -MTC/20.2   PEDIDO DE SERVICIO: 1692  CERTIFICADO SIAF N°: 2104  SECUENCIA SIAF N° : 19  EXP. N°: E-081887-2022/SEDCEN</t>
  </si>
  <si>
    <t>10079478097 RAMOS SALAZAR JESUS ORESTES</t>
  </si>
  <si>
    <t>SERVICIO DE ASISTENCIA TECNICA PARA LA GESTION DE LIBERACION DE INTERFERENCIAS PARA LA EJECUCION DE OBRA: CONSTRUCCION DE PUENTES POR REEMPLAZO EN LA ZONA NORTE DEL PAIS, OBRA: 1,2 Y 3, EN EL MARCO DE LO DISPUESTO EN EL DECRETO LEGISLATIVO 1192  MEMORANDUM N° 2065-2022-MTC/20.11, CUADRO COMPARATIVO DE COTIZACIONES - LOCACION DE SERVICIOS N° 046-2022-MTC/20.2.1 - DMGL, MEMORANDUM Nº 1416-2022-MTC/20.2, INFORME N° 2317 - 2286-MTC/20.4, CERT DE CREDITO PPTAL, SEGUN LOS TERMINOS DE REFERENCIAS.   PLAZO DE EJECUCION: CIENTO OCHENTA (180) DÍAS CALENDARIO COMO MÁXIMO, CONTABILIZADOS A PARTIR DEL DÍA SIGUIENTE DE ACEPTADA LA ORDEN DE SERVICIO HASTA LA CONFORMIDAD DE LA ÚLTIMA PRESTACIÓN Y PAGO.  ENTREGABLES: EL PROVEEDOR ENTREGARÁ SEIS (06) INFORMES, UNO EN CADA FECHA DE PLAZO DE ENTREGA, DE ACUERDO CON EL NUMERAL 8 DEL TÉRMINO DE REFERENCIA.  FORMA DE PAGO: EL PAGO SE EFECTUARÁ EN SEIS (06) ARMADAS DE ACUERDO AL NUMERAL 10 DEL TÉRMINO DE REFERENCIA.  CERTIFICADO SIAF N°: 2452  SECUENCIA SIAF N° : 02  EXP.N°: I-006342-2022/SEDCEN</t>
  </si>
  <si>
    <t>10096664635 VALENCIA GUIZADO RAUL EDGARD</t>
  </si>
  <si>
    <t>CONTRATACIÓN DEL SERVICIO ESPECIALIZADO DE INGENIERIA PARA LA ELABORACION Y/O ABSOLUCION DE CONSULTAS DE TÉRMINOS DE REFERENCIA A NIVEL DE CONSERVACION VIAL DEL CORREDOR VIAL:  “BAPPO - BAYOVAR - SECHURA - CATACAOS - PIURA / EMP PE-1S - DV OLMOS (EMP PE-1NJ) / LAMBAYEQUE - OLMOS/PUENTE PRIMAVERA-AV. GUARDIA CIVIL-AV. LUIS MONTERO-AV. PROGRESO DV. CATACAOS (EMP. PE-1N)”, “SAN CLEMENTE - HUAYTARA - AYACUCHO (PE-28A), INCLUIDO EL LA VIA EVITAMIENTO AYACUCHO”, Y “SUP. CARRETERA EMP. PE-1N (DV. PIMENTEL)- PIMENTEL/EMP. PE-1N (LARÁN) - CHONGOYAPE-EM.PE-3N (COCHABAMBA)/ EMP. PE-06 (PTE. EL CUMBIL)- SANTA CRUZ DE SUCCHABAMBA- EMP.PE-3N (CHAMANA) /EMP. PE-3N (CHOTA)- EMP.PE-3N (CUTERVO) /OYOTUNNIEPOS”   MEMORANDUM NO. 2133 - 2022-MTC/20.13.1, MEMORANDUM Nº 2028-2022-MTC/20.2, INFORME N° 2992-2022-MTC/20.4, CUADRO COMPARATIVO DE COTIZACIONES - SERVICIOS N° 027-2022-MTC/20.2.1-ECV, CERT DE CREDITO PPTAL, SEGÚN TERMINOS DE REFERENCIA   PLAZO DE EJECUCIÓN DEL SERVICIO  EL PLAZO DE EJECUCIÓN DEL SERVICIO SERÁ DE NOVENTA (90) DÍAS CALENDARIOS, EL CUAL INICIARÁ AL DÍA SIGUIENTE DE LA CONFIRMACIÓN DE LA RECEPCIÓN DE LA ORDEN DE SERVICIO.   ENTREGABLES  EL PROVEEDOR DEBERÁ PRESENTAR TRES (03) ENTREGABLES DURANTE TODO EL SERVICIO, DONDE DETALLEN LAS ACTIVIDADES REALIZADAS DE ACUERDO A LO DESCRITO EN EL NUMERAL 4.0. LOS TRABAJOS SE REALIZARÁN EN COORDINACIÓN CON EL ADMINISTRADOR DE CONTRATOS ENCARGADO Y/O EL SUBDIRECTOR DE LA SUBDIRECCIÓN DE CONSERVACIÓN, DESIGNADO POR LA ENTIDAD, PARA CUMPLIR CON LAS ACTIVIDADES Y OBJETIVOS PROPUESTOS, DEBIENDO ASIMISMO, REMITIR LOS ENTREGABLES CORRESPONDIENTES DE ACUERDO AL SIGUIENTE DETALLE:   -PRIMER ENTREGABLE: A LOS 30 DÍAS COMO MÁXIMO DE INICIADO EL SERVICIO.  -SEGUNDO ENTREGABLE: A LOS 60 DÍAS COMO MÁXIMO DE INICIADO EL SERVICIO.  -TERCER ENTREGABLE: A LOS 90 DÍAS COMO MÁXIMO DE INICIADO EL SERVICIO.   CADA ENTREGABLE CONTENDRÁ LA INFORMACIÓN DETALLADA DE ACUERDO A LAS ACTIVIDADES DESCRITAS EN EL NUMERAL 4:   -1ER Y 2DO ENTREGABLE: INFORME ESPECIALIZADO CON EL AVANCE DEL ANÁLISIS DE LA GESTIÓN DE LOS PROYECTOS Y/O SERVICIOS INDICADOS EN EL ÍTEM 4.  -3ER ENTREGABLE: INFORME FINAL EL CUAL INCLUIRÁ LOS PRODUCTOS CULMINADOS DE LOS PROYECTOS Y/O SERVICIOS INDICADOS EN EL ÍTEM 4.   FORMA DE PAGO Y PENALIDAD  EL PAGO SE EFECTUARÁ EN TRES (03) ARMADAS, DENTRO DEL PLAZO DE DIEZ (10) DÍAS CALENDARIOS SIGUIENTES DE EFECTUADA LA PRESTACIÓN Y OTORGADA LA CONFORMIDAD AL INFORME CORRESPONDIENTE, SEGÚN EL SIGUIENTE DETALLE:   -PRIMER PAGO EL 33% DEL MONTO TOTAL DEL SERVICIO VIGENTE, DENTRO DE LOS DIEZ (10) DÍAS CALENDARIOS SIGUIENTES DE OTORGADA LA CONFORMIDAD DEL INFORME N° 01.  -SEGUNDO PAGO EL 33% DEL MONTO TOTAL DEL SERVICIO VIGENTE, DENTRO DE LOS DIEZ (10) DÍAS CALENDARIOS SIGUIENTES DE OTORGADA LA CONFORMIDAD DEL INFORME N° 02.  -TERCER PAGO EL 34% DEL MONTO TOTAL DEL SERVICIO VIGENTE, DENTRO DE LOS DIEZ (10) DÍAS CALENDARIOS SIGUIENTES DE OTORGADA LA CONFORMIDAD DEL INFORME N° 03.   SI EL PROVEEDOR INCURRE EN RETRASO INJUSTI</t>
  </si>
  <si>
    <t>SERVICIO LEGAL ESPECIALIZADO PARA LAS GESTIONES DE ADQUISICIÓN (TRATO DIRECTO O EXPROPIACIÓN O TRANSFERENCIA INTERESTATAL) DE PREDIOS AFECTADOS POR LA EJECUCIÓN DE LA OBRA: REHABILITACIÓN Y MEJORAMIENTO DE LA CARRETERA LIMA - LA VIUDA - UNISH, TRAMO: CANTA - HUAYLLAY   MEMORANDUM N° 2058-2022-MTC/20.11, CUADRO COMPARATIVO DE COTIZACIONES - N° 005-2022-MTC/20.2.1 - KGSSM, MEMORANDUM Nº 1368-2022-MTC/20.2, INFORME N° 2276 - 2286-MTC/20.4, CERT DE CREDITO PPTAL, SEGUN LOS TERMINOS DE REFERENCIAS.  PLAZO DE EJECUCION: CIENTO CINCUENTA (150) DÍAS CALENDARIO COMO MÁXIMO, A PARTIR DEL DÍA SIGUIENTE DE ACEPTADA LA ORDEN DE SERVICIO HASTA LA CONFORMIDAD DE LA ÚLTIMA PRESTACIÓN Y PAGO.  ENTREGABLES: DE ACUERDO CON EL NUMERAL 6 DEL TÉRMINO DE REFERENCIA.  FORMA DE PAGO: EL PAGO SE EFECTUARÁ EN CINCO (05) ARMADAS DE ACUERDO AL NUMERAL 11 DEL TÉRMINO DE REFERENCIA.   CERTIFICADO SIAF N°: 2403  SECUENCIA SIAF N° : 02  EXP.N°: I-11941-2022/SEDCEN</t>
  </si>
  <si>
    <t>"CONTRATACIÓN DEL SERVICIO DE ALQUILER DE CAMIONETA PARA EL TRASLADO DE PERSONAL TÉCNICO EN LA OBRA: MEJORAMIENTO DE LA CARRETERA SANTA MARÍA - SANTA TERESA - PUENTE HIDROELÉCTRICA MACHUPICCHU, ITEM A E ITEM B.- CONSTRUCCIÓN DE TUNEL Y ACCESOS'', MEMORÁNDUM Nº 1332-2022-MTC/20.9, MEMORANDUM Nº 1384-2022-MTC/20.2, INFORME N° 2158-2022-MTC/20.4, CUADRO COMPARATIVO DE COTIZACIONES - SERVICIOS N° 069-2022-MTC/20.2.1 - JMR, CERT DE CREDITO PPTAL, SEGUN LOS TERMINOS DE REFERENCIAS.  PLAZO DE EJECUCION: SERÁ DE 90 DÍAS CALENDARIOS. EL SERVICIO DE ALQUILER DE CAMIONETA SERÁ DE LUNES A SÁBADO Y DURANTE 80 DÍAS EFECTIVOS APROXIMADOS DE TRABAJO, EL PLAZO SE INICIA AL DÍA SIGUIENTE DE RECEPCIONADA LA ORDEN DE SERVICIO.  PRIMER ENTREGABLE: COMO MÁXIMO A LOS TREINTA (30) DÍAS CALENDARIO DE INICIADO EL SERVICIO.  SEGUNDO ENTREGABLE: COMO MÁXIMO A LOS SESENTA (60) DÍAS CALENDARIO DE INICIADO EL SERVICIO.  TERCER ENTREGABLE: COMO MÁXIMO A LOS NOVENTA (90) DÍA CALENDARIO DE INICIADO EL SERVICIO  LUGAR DE EJECUCION: POR LAS CARACTERÍSTICAS DEL SERVICIO QUE PRESTARÁ EL CONTRATISTA, ÉSTE SE LLEVARÁ A CABO EN LA RUTA DE LA OBRA: MEJORAMIENTO DE LA CARRETERA SANTA MARÍA - SANTA TERESA- PUENTE HIDROELÉCTRICA MACHUPICCHU, ÍTEM A E ÍTEM B.-CONSTRUCCIÓN DE TÚNEL Y ACCESOS.  FORMA DE PAGO: SE EFECTUARA EN TRES ARMADAS, DE ACUERDO A LO INDICADO EN EL NUMERAL ONCE (11) DE LOS TERMINOS DE REFERENCIA.  CERTIFICADO SIAF N°: 2335  SECUENCIA SIAF N°: 2  EXP.N°: I-010456-2022</t>
  </si>
  <si>
    <t>20493962362 BUILDING J &amp; F S.A.C</t>
  </si>
  <si>
    <t>SERVICIO DE ESPECIALISTA TECNICO PARA LAS GESTIONES DE ADQUISICION DE LAS ÁREAS NECESARIAS AFECTADAS POR EL DERECHO DE VIA DEL PROYECTO: MEJORAMIENTO DEL CORREDOR VIAL APURIMAC - CUSCO, TRAMO: PUENTE ICHURAY - PUENTE SAYHUA, MEMORÁNDUM Nº 2121-2022-MTC/20.11, MEMORANDUM Nº 1726 -2022-MTC/20.2, INFORME N° 2664-2022-MTC/20.4, CUADRO COMPARATIVO DE COTIZACIONES - SERVICIOS N° 047-2022-MTC/20.2.1 - MGM, CERT DE CREDITO PPTAL, SEGUN LOS TERMINOS DE REFERENCIAS.   PLAZO DE EJECUCIÓN: ES DE CIENTO VEINTE (120) DÍAS CALENDARIOS COMO MÁXIMO, CONTADOS A PARTIR DEL DÍA SIGUIENTE DE CONFIRMADA LA RECEPCIÓN DE LA ORDEN DE SERVICIO.  PRIMER ENTREGABLE: COMO MÁXIMO A LOS TREINTA (30) DÍAS CALENDARIO DE INICIADO EL SERVICIO.  SEGUNDO ENTREGABLE: COMO MAXIMO A LOS SESENTA (60) DIAS CALENDARIO DE INICIADO EL SERVICIO.  TERCER ENTREGABLE: COMO MAXIMO A LOS NOVENTA (90) DIAS CALENDARIO DE INICIADO EL SERVICIO.  CUATRO ENTREGABLE: COMO MAXIMO A LOS NOVENTA (120) DIAS CALENDARIO DE INICIADO EL SERVICIO.  FORMA DE PAGO: EL PAGO SE EFECTUARA EN CUATRO (04) ARMADAS, DE ACUERDO AL NUMERAL ONCE (11) DE LOS TÉRMINOS DE REFERENCIA.  CERTIFICADO SIAF N°: 2651  SECUENCIA SIAF N°:  EXP.N°: I-012331-2022/SEDCEN</t>
  </si>
  <si>
    <t>SERVICIO ESPECIALIZADO EN LA PROGRAMACIÓN Y FORMULACIÓN EN EL PROCESO PRESUPUESTARIO   PLAZO DE EJECUCIÓN DEL SERVICIO:  PLAZO DE EJECUCIÓN DEL SERVICIO ES DE HASTA CIENTO CUARENTA (140) DÍAS CALENDARIO, CONTABILIZADOS A PARTIR DEL DÍA SIGUIENTE DE LA CONFIRMACIÓN DE LA RECEPCIÓN DE LA ORDEN DE SERVICIO.  1ER INFORME: COMO MÁXIMO HASTA LOS 20 DÍAS CALENDARIO DE INICIADO EL SERVICIO.  2DO INFORME: COMO MÁXIMO HASTA LOS 50 DÍAS CALENDARIO DE INICIADO EL SERVICIO.  3ER INFORME: COMO MÁXIMO HASTA LOS 80 DÍAS CALENDARIO DE INICIADO EL SERVICIO.  4TO INFORME: COMO MÁXIMO HASTA LOS 110 DÍAS CALENDARIO DE INICIADO EL SERVICIO.  5TO INFORME: COMO MÁXIMO HASTA LOS 140 DÍAS CALENDARIO DE INICIADO EL SERVICIO.   FORMA DE PAGO: EL PAGO SE EFECTUARÁ DE ACUERDO AL MONTO DE LA PROPUESTA ECONOMICA DEL POSTOR ADJUDICADO, SEGÚN LO INDICADO EN EL NUMERAL 11 DE LOS TDR.  CERTIFICADO SIAF: 00194-2022  EXP. N° I-000542-2022/SEDCEN</t>
  </si>
  <si>
    <t>SERVICIO DE ASISTENCIA PARA EL DESARROLLO DE LOS PROCEDIMIENTOS TECNICOS ENCARGADOS A LAS UNIDADES ZONALES", MEMORANDUM Nº 0073 -2022-MTC/20.7, MEMORÁNDUM Nº 212-2022-MTC/20.5, MEMORANDUM Nº 402-2022-MTC/20.2, INFORME N° 632 - 2022-MTC/20.4, CUADRO COMPARATIVO DE COTIZACIONES - SERVICIOS N° 017-2022-MTC/20.2.1 - JMR, CERT DE CREDITO PPTAL, SEGUN LOS TERMINOS DE REFERENCIAS.  PLAZO DE EJECUCIÓN: SERA DE CIENTO CINCUENTA (150) DÍAS CALENDARIOS, EL CUAL INICIARÁ AL DÍA SIGUIENTE DE LA CONFIRMACIÓN DE LA RECEPCIÓN DE LA ORDEN DE SERVICIO.  PRIMER INFORME: A LOS 30 DÍAS CALENDARIO DE INICIADO EL SERVICIO.  SEGUNDO INFORME: A LOS 60 DÍAS CALENDARIO DE INICIADO EL SERVICIO.  TERCER INFORME: A LOS 90 DÍAS CALENDARIO DE INICIADO EL SERVICIO.  CUARTO INFORME: A LOS 120 DÍAS CALENDARIO DE INICIADO EL SERVICIO.  QUINTO INFORME: A LOS 150 DÍAS CALENDARIO DE INICIADO EL SERVICIO.  FORMA DE PAGO: EL PAGO SE EFECTUARA EN CINCO (05) ARMADAS DE ACUERDO AL NUMERAL ONCE (11) DE LOS TÉRMINOS DE REFERENCIA.  CERTIFICADO SIAF N°: 0837  SECUENCIA SIAF N° : 02  EXP.N°: I-002169-2022/SEDCEN</t>
  </si>
  <si>
    <t>10713358032 MOALI AROCA ALEXANDER LUIS</t>
  </si>
  <si>
    <t>CONTRATACIÓN DEL SERVICIO DE ANALISIS PARA LA IMPLEMENTACIÓN DE GESTIÓN POR PROCESOS EN UNIDADES ZONALES DEL PROYECTO ESPECIAL INFRAESTRUCTURA DE TRANSPORTE NACIONAL   CONFORME AL MEMORANDUM Nº 53-2022-MTC/20.4, CUADRO COMPARATIVO DE COTIZACIONES SERVICIOS N° 018-2022-MTC/20.2.1.MGM, MEMORANDUM Nº 452-2022-MTC/20.2, INFORME N° 703-2022-MTC/20.4 CERT DE CREDITO PPTAL, SEGUN LOS TERMINOS DE REFERENCIA.   PLAZO DE EJECUCION: CIENTO CINCUENTA (150) DÍAS CALENDARIO COMO MÁXIMO, CONTADOS A PARTIR DEL DÍA SIGUIENTE DE CONFIRMADA LA RECEPCIÓN DE LA ORDEN DE SERVICIO.   FORMA DE PAGO: SE EFECTUARA EN CINCO (05) ARMADAS DE ACUERDO A LO INDICADO EN EL NUMERAL ONCE (11) DE LOS TERMINOS DE REFERENCIA.   CERTIFICADO SIAF N°: 914   SECUENCIA SIAF N° : 002   EXP N° : I-001237-2022</t>
  </si>
  <si>
    <t>SERVICIO DE REUBICACION PROVISIONAL DE POSTES Y REDES DE MEDIA Y BAJA TENSION UBICADO EN EL ÁREA CONSTRUCTIVA DEL PUENTE LA LECHE KM 26+272, DISTRITO DE TÚCUME, PROVINCIA DE LAMBAYEQUE, DEPARTAMENTO DE LAMBAYEQUE., MEMORANDUM NO. 2379- 2022-MTC/2, INFORME N° 3428 -2022-MTC/20.4, CUADRO COMPARATIVO DE COTIZACIONES - SERVICIOS N° 073-2022-MTC/20.2.1 - MGM, CERT DE CREDITO PPTAL, SEGUN LOS TERMINOS DE REFERENCIAS.  PLAZO DE EJECUCIÓN: ES DE VEINTE (20) DÍAS CALENDARIOS COMO MÁXIMO, CONTADOS A PARTIR DEL DÍA SIGUIENTE DE CONFIRMADA LA RECEPCIÓN DE LA ORDEN DE SERVICIO.  ENTREGABLE: COMO MAXIMO A LOS VEINTE (20) DÍAS CALENDARIO DE INICIADO EL SERVICIO.  FORMA DE PAGO: EL PAGO SE EFECTUARA EN UNA (01) ARMADA, DE ACUERDO AL NUMERAL ONCE (11) DE LOS TÉRMINOS DE REFERENCIA.  CERTIFICADO SIAF N°: 3077  SECUENCIA SIAF N°: 002  EXP.N°: I-019884-2022/SEDCEN</t>
  </si>
  <si>
    <t>20601507413 SOLUCIONES CIVILES JD S.A.C</t>
  </si>
  <si>
    <t>SERVICIO DE GESTION Y SUPERVISION EN CAMPO PARA LIBERACION Y ADQUISICION DE LOS INMUEBLES AFECTADOS POR EL DERECHO DE VIA, PARA LA OBRA: REHABILITACION Y MEJORAMIENTO DE LA CARRETERA PALLASCA- MOLLEPATA-MOLLEBAMBA-SANTIAGO DE CHUCO- EMP. RUTA 10, TRAMO: MOLLEPATA - PALLASCA   PLAZO DE EJECUCION DEL SERVICIO: SESENTA (60) DIAS CALENDARIOS COMO MAXIMO, CONTABILIZADOS A PARTIR DEL DIA SIGUIENTE DE ACEPTADA LA ORDEN DE SERVICIO HASTA LA CONFORMIDAD DE LA ULTIMA PRESTACION Y PAGO.   FORMA DE PAGO: EL PAGO SE EFECTUARA EN DOS (02) ARMADAS IGUALES DE ACUERDO AL PUNTO 11 DE LOS TERMINOS DE REFERENCIA.   CONFORMIDAD DEL SERVICIO: LA CONFORMIDAD DEL SERVICIO BRINDADO SERA OTORGADO POR LA JEFATURA DE GESTION DE LIBERACION DE PREDIOS E INTERFERENCIAS 1 DE LA DIRECCION DE DERECHO DE VIA, PREVIA APROBACION DEL ADMINISTRADOR DEL PROYECTO.   CERTIFICADO SIAF N° : 2134-2022  SECUENCIA SIAF N° : 2  EXP.N° : I-02303-2022/SEDCEN</t>
  </si>
  <si>
    <t>SERVICIO COMPLEMENTARIO DE PLAN MONITOREO ARQUEOLÓGICO PARA LA VIA DE EVITAMIENTO DE LA CIUDAD DE ABANCAY   MEMORANDUM N° 5079-2022-MTC/20.11, CUADRO COMPARATIVO DE COTIZACIONES - SERVICIOS N° 103-2022-MTC/20.2.1 - KGSSM, MEMORANDUM Nº 2838-2022-MTC/20.2, INFORME N° 4013-2022-MTC/20.4, CERT DE CREDITO PPTAL, SEGUN LOS TERMINOS DE REFERENCIAS.   PLAZO DE EJECUCION: SESENTA (60) DÍAS CALENDARIO, CONTADOS A PARTIR DEL DÍA SIGUIENTE DE RECEPCIONADO EL SEGURO COMPLEMENTARIO DE TRABAJO POR PARTE DEL ÁREA USUARIA, LA MISMA QUE DEBE EVIDENCIARSE FEHACIENTEMENTE, CASO CONTRARIO SE INCURRIRÁ EN UN INCUMPLIMIENTO A LOS TÉRMINOS DE REFERENCIA (TDR), POR LO QUE NO PROCEDERÍA EL PAGO RESPECTIVO, HASTA LA CONFORMIDAD DEL INFORME FINAL Y PAGO.  ENTREGABLES: DE ACUERDO CON EL NUMERAL SEIS (06) DEL TÉRMINO DE REFERENCIA.  FORMA DE PAGO: DE ACUERDO CON EL NUMERAL ONCE (11) DEL TÉRMINO DE REFERENCIA.   CERTIFICADO SIAF N°: 3393  SECUENCIA SIAF N° : 02  EXP.N°: I-0248902022/SEDCEN</t>
  </si>
  <si>
    <t>10402790895 GALLARDO PINCO ALEXANDER</t>
  </si>
  <si>
    <t>SERVICIO ESPECIALIZADO DE UN PROFESIONAL PARA LA GESTIÓN DE PROYECTOS DE INVERSIÓN PÚBLICA Y EL MANEJO DE LOS APLICATIVOS DE SEGUIMIENTO DE PROYECTOS PARA LA DIRECCIÓN DE PUENTES CUADRO COMPARATIVO N°11-VHRG, MEMO N° 1972-2021-MTC/20.10, MEMO N° 033-2022-MTC/20.5, MEMO N° 0158-2022-MTC/20.2, INF N° 187-2022-MTC/20.4, CERT DE CREDITO PPTAL, SEGUN LOS TERMINOS DE REFERENCIA.   PLAZO DE EJECUCION: DOSCIENTOS CUARENTA (240) DIAS CALENDARIO COMO MAXIMO EL CUAL INICIA AL DIA SIGUIENTE DE LA CONFIRMACION Y RECEPCION DE LA ORDEN DE SERVICIO.  FORMA DE PAGO : SE EFECTUARA EN OCHO (08) ARMADAS DE ACUERDO A LO INDICADO EN EL NUMERAL ONCE (11) DE LOS TERMINOS DE REFERENCIA.   CERTIFICADO SIAF N° : 198  SECUENCIA SIAF N° :  EXP.N° : I-055361-2021/SEDCEN</t>
  </si>
  <si>
    <t>SERVICIO ESPECIALIZADO EN GEOLOGIA Y GEOTECNIA PARA LA ELABORACION DE  EXPEDIENTES TÉCNICOS DE LAS SIGUIENTES PRESTACIONES ADICIONALES DE OBRA:  "SECTORES INESTABLES" Y "ADECUACIÓN DE LA SECCIÓN VIAL EN 03 ZONAS URBANAS  DENTRO DEL AREA DE CONSTRUCCIÓN DE LA OBRA" EN LA CARRETERA OYÓN - AMBO  TRAMO II; "03 NUEVOS DMES Y UN MURO EN LA CARRETERA MOLLEPATA - PALLASCA" Y "EVALUACION Y REFORZAMIENTO DE 06 DMES EN LA CARRETERA CANCHAQUE-HUANCABAMBA",A CARGO DE LA DIRECCION DE CONTROL Y CALIDAD . INFORME Nº 006-2022-MTC/20.12.2/JSA; MEMORÁNDUM N° 363-2022-MTC/20.12, CUADRO COMPARATIVO DE COTIZACIONES - SERVICIOS N° 089-2022-MTC/20.2.1.DLOH, MEMORANDUM N° 1833-2022-MTC/20.2; INFORME N° 2920-2022-MTC/20.4; CERTIFICADO DE CRÉDITO PRESUPUESTARIO, SEGÚN LOS TÉRMINOS DE REFERENCIAS.   RESOLUCIÓN DIRECTORAL N° 0040-2022-MTC/20 "LINEAMIENTOS PARA EL PROCEDIMIENTO EXCEPCIONAL DE CONTRATACIÓN DE BIENES Y SERVICIOS POR MONTOS IGUALES O MENORES A 8 UIT EN PROVIAS NACIONAL".  PLAZO DE EJECUCIÓN: NOVENTA (90) DÍAS CALENDARIO, CONTABILIZADOS A PARTIR DEL DÍA SIGUIENTE DE CONFIRMADA LA RECEPCIÓN DE LA ORDEN DE SERVICIO.  ENTREGABLES: SE PRESENTARAN TRES (03) ENTREGABLES DE ACUERDO A LO INDICADO EN EL NUMERAL SEIS (06) DE LOS TERMINOS DE REFERENCIA.  FORMA DE PAGO: SE EFECTUARA EN TRES (03) ARMADAS DE ACUERDO A LO INDICADO EN EL NUMERAL ONCE (11) DE LOS TÉRMINOS DE REFERENCIA.  CERTIFICADO SIAF N°: 2829 SECUENCIA SIAF N°: 2  EXP.N°: I-010410-2022/SEDCEN</t>
  </si>
  <si>
    <t>SERVICIO DE ASESORIA TECNICA PARA LAS GESTIONES DE LIBERACION DE INTERFERENCIAS PARA LA EJECUCION DE LA OBRA: MEJORAMIENTO DE LA CARRETERA BOCA DEL RIO - TACNA, EN LOS DISTRITOS DE TACNA, SAMA Y LA YARADA LOS PALOS DE LA PROVINCIA DE TACNA - DEPARTAMENTO DE TACNA.   PLAZO DE EJECUCION: EL PLAZO DE EJECUCION DEL SERVICIO ES DE CIENTO VEINTE (120) DIAS CALENDARIOS COMO MAXIMO, CONTADOS A PARTIR DEL DIA SIGUIENTE DE ACEPTADA LA ORDEN DE SERVICIO, HASTA LA CONFORMIDAD DE LA ULTIMA PRESTACION Y PAGO.   PRIMER ENTREGABLE: A LOS 30 DIAS DEL INICIO DEL SERVICIO  SEGUNDO ENTREGABLE: A LOS 60 DIAS DEL INICIO DEL SERVICIO  TERCER ENTREGABLE: A LOS 90 DIAS DEL INICIO DEL SERVICIO  CUARTO ENTREGABLE: A LOS 120 DIAS DEL INICIO DEL SERVICIO   FORMA DE PAGO: SE EFECTUARA DE ACUERDO A LO INDICADO EN EL NUMERAL ONCE (11) DE LOS TERMINOS DE REFERENCIA.  CERTIFICADO SIAF N°: 1665  SECUENCIA SIAF N°: 2  EXP.N°: I-003853-2022</t>
  </si>
  <si>
    <t>10256372326 BACALLA CANTO CARMEN ISABEL</t>
  </si>
  <si>
    <t>SERVICIO DE EXCAVACIÓN Y SEÑALIZACIÓN PARA EL PROYECTO: MEJORAMIENTO, REHABILITACIÓN, CONSERVACIÓN POR NIVELES DE SERVICIO Y OPERACIÓN DEL CORREDOR VIAL LIMA - CANTA - HUAYLLAY - DV. COCHAMARCA - EMPALME PE 3N   MEMORANDUM Nº 03017-2022-MTC/20.11, CUADRO COMPARATIVO DE COTIZACIONES -SERVICIOS N° 071-2022-MTC/20.2.1 - KGSSM, MEMORANDUM Nº 2422-2022-MTC/20.2, INFORME N° 3509-2022-MTC/20.4, CERT DE CREDITO PPTAL, SEGUN LOS TERMINOS DE REFERENCIAS.  PLAZO DE EJECUCION: TREINTA (30) DÍAS CALENDARIO, QUE SE INICIARÁN A PARTIR DEL DÍA SIGUIENTE DE ACEPTADA LA ORDEN DE SERVICIO HASTA CONFORMIDAD DE LA ÚLTIMA PRESTACIÓN Y PAGO.  UNICO ENTREGABLE: DE ACUERDO CON EL NUMERAL SEIS (06) DEL TERMINO DE REFERENCIA.  FORMA DE PAGO: DE ACUERDO CON EL NUMERAL ONCE (11) DEL TERMINO DE REFERENCIA.   CERTIFICADO SIAF N°: 3130  SECUENCIA SIAF N° : 02  EXP.N°: I-011555 -2022/SEDCEN</t>
  </si>
  <si>
    <t>SERVICIO DE ANALISIS TECNICO PARA LAS GESTIONES DE LIBERACION DE INTERFERENCIAS Y ADQUISICION DE PREDIOS AFECTADOS POR EL DERECHO DE VIA DEL PROYECTO REHABILITACION Y MEJORAMIENTO DE LA CARRETERA HUALLANCA - CARAZ   MEMORANDUM N° 1956-2022-MTC/20.11, CUADRO COMPARATIVO DE COTIZACIONES - LOCACION DE SERVICIOS N° 002-2022-MTC/20.2.1 - KGSSM, MEMORANDUM Nº 1346-2022-MTC/20.2, INFORME N° 2239 - 2022-MTC/20.4, CERT DE CREDITO PPTAL, SEGUN LOS TERMINOS DE REFERENCIAS.  PLAZO DE EJECUCION: CIENTO CINCUENTA (150) DÍAS CALENDARIO COMO MÁXIMO, QUE SE INICIARAN A PARTIR DEL DÍA SIGUIENTE DE ACEPTADA LA ORDEN DE SERVICIO HASTA LA CONFORMIDAD DE LA ÚLTIMA PRESTACIÓN Y PAGO.  ENTREGABLES: EL PROVEEDOR DEL SERVICIO PRESENTARÁ DEL PRIMER AL QUINTO ENTREGABLE, MENSUALMENTE, UN INFORME, EN FÍSICO Y DIGITAL, CONTENIENDO LAS ACTIVIDADES REALIZADAS DE ACUERDO CON EL NUMERAL 8.  FORMA DE PAGO: EL PAGO SE EFECTUARÁ EN CINCO (05) ARMADAS MENSUALES DE ACUERDO AL NUMERAL 10 DEL TÉRMINO DE REFERENCIA.  CERTIFICADO SIAF N°: 2396  SECUENCIA SIAF N° : 02  EXP.N°: I-010099-2022/SEDCEN</t>
  </si>
  <si>
    <t>CONTRATACIÓN DEL SERVICIO DE ANALISIS TÉCNICO PARA LA REVISIÓN Y PROCESAMIENTO DE INVENTARIOS PARA LA SUBDIRECCION DE CONSERVACIÓN   CONFORME AL MEMORANDUM N° 035-2021-MTC/20.13.1, CUADRO COMPARATIVO DE COTIZACIONES SERVICIOS N° 011-2022-MTC/20.2.1.MGM, MEMORANDUM Nº 266-2022-MTC/20.2, INFORME N° 342-2022-MTC/20.4, CERT DE CREDITO PPTAL, SEGUN LOS TERMINOS DE REFERENCIA.   PLAZO DE EJECUCION: OCHENTA Y CINCO (85) DÍAS CALENDARIO COMO MÁXIMO, CONTADOS A PARTIR DEL DÍA SIGUIENTE DE CONFIRMADA LA RECEPCIÓN DE LA ORDEN DE SERVICIO.   FORMA DE PAGO: SE EFECTUARA EN TRES (03) ARMADAS DE ACUERDO A LO INDICADO EN EL NUMERAL ONCE (11) DE LOS TERMINOS DE REFERENCIA.   CERTIFICADO SIAF N°: 463   SECUENCIA SIAF N° : 002   EXP.N° : I-00473-2022/SEDCEN</t>
  </si>
  <si>
    <t>SERVICIO DE ANALISTA TECNICO PARA LAS GESTIONES DE ADQUISICION DE PREDIOS (TRATO DIRECTO O EXPROPIACION O TRANSFERENCIAS INTERESTATAL) PARA LA EJECUCION DEL PACRI CONSTRUCCION Y MEJORAMIENTO DE LA VIA EXPRESA DE EVITAMIENTO DE LA CIUDAD DE HUANCAYO.  PLAZO DE EJECUCION: EL PLAZO DE EJECUCION DEL SERVICIO ES DE CIENTO CINCUENTA (150) DIAS CALENDARIOS COMO MAXIMO, CONTADOS A PARTIR DEL DIA SIGUIENTE DE ACEPTADA A ORDEN DE SERVICIO, HASTA LA CONFORMIDAD DE LA ULTIMA PRESTACION Y PAGO.  PRIMER INFORME: COMO MAXIMO HASTA LOS 30 DIAS DEL INICIO DEL SERVICIO.  SEGUNDO INFORME: COMO MAXIMO HASTA LOS 60 DIAS DEL INICIO DEL SERVICIO.  TERCER INFORME: COMO MAXIMO HASTA LOS 90 DIAS DEL INICIO DEL SERVICIO.  CUARTO INFORME: COMO MAXIMO HASTA LOS 120 DIAS DEL INICIO DEL SERVICIO.  QUINTO INFORME: COMO MAXIMO HASTA LOS 150 DIAS DEL INICIO DEL SERVICIO.  FORMA DE PAGO: SE REALIZARA DE ACUERDO AL PUNTO 11 DE LOS TERMINOS DE REFERENCIA QUE FORMAN PARTE DE LA PRESENTE ORDEN DE SERVICIO.  CERTIFICADO SIAF N°: 1616  SECUENCIA SIAF N°: 2  EXP.N°: I-001754-2022</t>
  </si>
  <si>
    <t>CONTRATACION DEL SERVICIO DE REVISION Y CONTROL DE EXPEDIENTES EN MATERIA DE CONTRATACIONES Y GESTION ADMINISTRATIVA   PLAZO DE EJECUCIÓN DEL SERVICIO:  PLAZO DE EJECUCIÓN DEL SERVICIO ES DE NOVENTA (90) DÍAS CALENDARIO COMO MÁXIMO, CONTABILIZADOS A PARTIR DEL DÍA SIGUIENTE DE LA CONFIRMACIÓN DE LA RECEPCIÓN DE LA ORDEN DE SERVICIO HASTA LA CONFORMIDAD DE LA ÚLTIMA PRESTACIÓN Y PAGO.   1ER. ENTREGABLE: COMO MÁXIMO A LOS 30 DÍAS CALENDARIO DE INICIADO EL SERVICIO COMO MÁXIMO.  2DO. ENTREGABLE: COMO MÁXIMO A LOS 60 DÍAS CALENDARIO DE INICIADO EL SERVICIO COMO MÁXIMO.  3ER. ENTREGABLE: COMO MÁXIMO A LOS 90 DÍAS CALENDARIO DE INICIADO EL SERVICIO COMO MÁXIMO.   FORMA DE PAGO: EL PAGO SE REALIZARÁ EN 3 ARMADAS IGUALES, LUEGO DE EMITIDA LA CONFORMIDAD, SEGÚN LO INDICADO EN EL NUMERAL 11 DE LOS TDR.   CERTIFICADO SIAF: 000156-2022  EXP. N° I-054764-2021/SEDCEN</t>
  </si>
  <si>
    <t>10075355764 ARRIETA VERA DANIEL</t>
  </si>
  <si>
    <t>SERVICIO DE EVALUACIÓN TECNICA DE SOLICITUDES DE PERMISOS DE BONIFICACION VEHICULAR A CARGO DE LA SUBDIRECCION DE OPERACIONES   PLAZO DE EJECUCIÓN DEL SERVICIO:  PLAZO DE EJECUCIÓN DEL SERVICIO ES CIENTO OCHENTA (180) DÍAS CALENDARIO, EL CUAL INICIARA AL DÍA SIGUIENTE DE LA CONFIRMACIÓN DE LA RECEPCIÓN DE LA ORDEN DE SERVICIO HASTA LA CONFORMIDAD DE LA ÚLTIMA PRESTACIÓN Y PAGO.  1ER ENTREGABLE: COMO MÁXIMO HASTA LOS 30 DÍAS CALENDARIO DE INICIADO EL SERVICIO.  2DO ENTREGABLE: COMO MÁXIMO HASTA LOS 60 DÍAS CALENDARIO DE INICIADO EL SERVICIO.  3ER ENTREGABLE: COMO MÁXIMO HASTA LOS 90 DÍAS CALENDARIO DE INICIADO EL SERVICIO.  4TO ENTREGABLE: COMO MÁXIMO HASTA LOS 120 DÍAS CALENDARIO DE INICIADO EL SERVICIO.  5TO ENTREGABLE: COMO MÁXIMO HASTA LOS 150 DÍAS CALENDARIO DE INICIADO EL SERVICIO.  6TO ENTREGABLE: COMO MÁXIMO HASTA LOS 180 DÍAS CALENDARIO DE INICIADO EL SERVICIO.   FORMA DE PAGO: EL PAGO SE EFECTUARÁ EN SEIS (06) ARMADAS DE ACUERDO AL MONTO DE LA PROPUESTA ECONOMICA DEL POSTOR ADJUDICADO, SEGÚN LO INDICADO EN EL NUMERAL 11 DE LOS TDR.   CERTIFICADO SIAF: 00333-2022  EXP. N° I-054385-2021/SEDCEN</t>
  </si>
  <si>
    <t>SERVICIO ESPECIALIZADO EN ASUNTOS LEGALES PARA LA DIRECCION DE OBRAS.  MEMO N° 016-2022-MTC/20.5, MEMO N° 03-2022-MTC/20.9, CUADRO COMPARATIVO DE COTIZACIONES SERVICIOS N° 006-2022-MTC/20.2.1.WMG, MEMORANDUM Nº 186-2022-MTC/20.2, INFORME N° 227-2022-MTC/20.4, CERT DE CREDITO PPTAL, SEGUN LOS TERMINOS DE REFERENCIA.   PLAZO DE EJECUCION: EL PLAZO DE EJECUCION DEL SERVICIO SERA DE NOVENTA (90) DÍAS CALENDARIOS COMO MAXIMO, CONTABILIZADOS A PARTIR DEL DIA SIGUIENTE DE CONFIRMADA LA RECEPCION DE LA ORDEN DE SERVICIO   FORMA DE PAGO: SE EFECTUARA EN TRES (03) ARMADAS DE ACUERDO A LO INDICADO EN EL NUMERAL ONCE (11) DE LOS TERMINOS DE REFERENCIA.   CERTIFICADO SIAF N°: 279  SECUENCIA SIAF N° : 2  EXP.N° : I-000023-2022/SEDCEN</t>
  </si>
  <si>
    <t>CONTRATACIÓN DEL SERVICIO DE DISEÑO E IMPLEMENTACIÓN DE UNA MATRIZ PARA EL ESTABLECIMIENTO DE METAS A LOS SERVIDORES DE PROVIAS NACIONAL Y LA METODOLOGÍA DE LEVANTAMIENTO DE INFORMACIÓN PARA LA DETERMINACIÓN DE LA DOTACIÓN DE PERSONAL DE LAS UNIDADES ZONALES DE PROVIAS NACIONAL.   CONFORME AL MEMORANDUM Nº 142-2022-MTC/20.5, CUADRO COMPARATIVO DE COTIZACIONES SERVICIOS N° 019-2022-MTC/20.2.1.MGM, MEMORANDUM Nº 473-2022-MTC/20.2, INFORME N° 838-2022-MTC/20.4 CERT DE CREDITO PPTAL, SEGUN LOS TERMINOS DE REFERENCIA.   PLAZO DE EJECUCION: NOVENTA (90) DÍAS CALENDARIO COMO MÁXIMO, CONTADOS A PARTIR DEL DÍA SIGUIENTE DE CONFIRMADA LA RECEPCIÓN DE LA ORDEN DE SERVICIO.   FORMA DE PAGO: SE EFECTUARA EN TRES (03) ARMADAS DE ACUERDO A LO INDICADO EN EL NUMERAL ONCE (11) DE LOS TERMINOS DE REFERENCIA.   CERTIFICADO SIAF N°: 1050   SECUENCIA SIAF N° : 002   EXP.N° : I-001328-2022/SEDCEN</t>
  </si>
  <si>
    <t>"SERVICIO DE ELABORACIÓN DE EXPEDIENTE TÉCNICO PARA LA REUBICACIÓN DE INTERFERENCIAS DE REDES ELÉCTRICAS EN ZONAS URBANAS UBICADOS EN EL DERECHO DE VÍA DE LA OBRA: MEJORAMIENTO DE LA CARRETERA HUANUCO - LA UNION - HUALLANCA, TRAMO III: 111+940 AL 151+381", SEGUN LOS TERMINOS DE REFERENCIA Y OFERTA DEL PROVEEDOR.   - PLAZO DE EJECUCION DEL SERVICIO: TREINTA (30) DIAS CALENDARIO COMO MAXIMO, CONTADOS A PARTIR DEL DIA SIGUIENTE DE ACEPTADA LA ORDEN DE SERVICIO.  - FORMA DE PAGO: SE EFECTUARÁ EN UNA (01) ARMADA, DE ACUERDO A LO INDICADO EN EL NUMERAL ONCE (11) DE LOS TERMINOS DE REFERENCIA.   - MEMORANDUM N° 006-2022-MTC/20.4  - MEMORANDUM N° 2559-2021-MTC/20.5  - MEMORANDUM N° 11960-2021-MTC/20.11  - AREA USUARIA: DIRECCION DE DERECHO DE VIA  - CUADRO COMPARATIVO DE COTIZACIONES - SERVICIOS N° 05-2021-MTC/20.2.1.OACA  - CERTIFICACION DE CREDITO PRESUPUESTARIO N° 796-2022  - SECUENCIA SIAF N° 02  - EXPEDIENTE I-047350-2021/SEDCEN</t>
  </si>
  <si>
    <t>10200273350 ALVARADO ROJAS YOWBER ANDINO</t>
  </si>
  <si>
    <t>SERVICIO DE ANALISTA LEGAL PARA LAS GESTIONES DE ADQUISICION (TRATO DIRECTO O EXPROPIACION O TRANSFERENCIA INTERESTATAL) DE PREDIOS DEL SECTOR 0+000 AL 12+200 DE LA OBRA: MEJORAMIENTO DE LA CARRETERA BOCA DEL RIO - TACNA, EN LOS DISTRITOS DE TACNA, SAMA Y LA YARADA LOS PALOS DE LA PROVINCIA DE TACNA - DEPARTAMENTO DE TACNA, SEGUN LOS TERMINOS DE REFERENCIA Y OFERTA DEL PROVEEDOR.   - PLAZO DE EJECUCION DEL SERVICIO: CIENTO CINCUENTA (150) DIAS CALENDARIO COMO MAXIMO, CONTADOS A PARTIR DEL DIA SIGUIENTE DE LA CONFIRMACION DE LA RECEPCION DE LA ORDEN DE SERVICIO.  - FORMA DE PAGO: SE EFECTUARÁ EN CINCO (05) ARMADAS, DE ACUERDO A LO INDICADO EN EL NUMERAL DOCE (12) DE LOS TERMINOS DE REFERENCIA.   - MEMORANDUM N° 384-2022-MTC/20.11  - MEMORANDUM N° 990-2022-MTC/20.4  - AREA USUARIA: DIRECCION DE DERECHO DE VIA  - CUADRO COMPARATIVO DE COTIZACIONES - SERVICIOS N° 020-2022-MTC/20.2.1.AUC  - CERTIFICACION DE CREDITO PRESUPUESTARIO N° 1407-2022  - SECUENCIA SIAF N° 02  - EXPEDIENTE I-001122-2022/SEDCEN</t>
  </si>
  <si>
    <t>10448565772 GARCIA MONCADA GIOSSELYN LUCIA</t>
  </si>
  <si>
    <t>SERVICIO DE ADQUISICIÓN DE 25 INMUEBLES AFECTADOS POR EL DERECHO DE VÍA Y ELABORACIÓN DEL INFORME FINAL DE LIQUIDACIÓN DE 03 CONTRATOS CORRESPONDIENTES AL PACRI MEJORAMIENTO DE LA CARRETERA SANTA MARÍA SANTA TERESA - PU CUADRO COMPARATIVO N°28-VHRG, MEMORANDUM N°0674-2022-MTC/20.2, INF N° 1175-2022-MTC/20.4, CERT DE CREDITO PPTAL, SEGUN LOS TERMINOS DE REFERENCIA.   PLAZO DE EJECUCION: CIENTO VEINTE (120) DIAS CALENDARIO COMO MAXIMO EL CUAL INICIA AL DIA SIGUIENTE DE LA CONFIRMACION Y RECEPCION DE LA ORDEN DE SERVICIO.  FORMA DE PAGO: SE EFECTUARA EN CUATRO (04) ARMADAS DE ACUERDO A LO INDICADO EN EL NUMERAL OCHO(08) DE LOS TERMINOS DE REFERENCIA.   CERTIFICADO SIAF N° : 1675  SECUENCIA SIAF N° :  EXP.N° : I-055035-2021/SEDCEN</t>
  </si>
  <si>
    <t>ESPECIALIZADO PARA LAS GESTIONES DE ADQUISICIÓN (TRATO DIRECTO O EXPROPIACIÓN O TRANSFERENCIA INTERESTATAL) DE PREDIOS AFECTADOS POR LAEJECUCIÓN DE LA OBRA: REHABILITACIÓN Y MEJORAMIENTO DE LA CARRETERA QUINUA -SAN FRANCISCO, TRAMO II: KM. 78+500 AL KM 172+420 CUADRO COMPARATIVO N°34-VHRG, MEMORANDUM N°0666-2022-MTC/20.2, INF N° 1168-2022-MTC/20.4, CERT DE CREDITO PPTAL, SEGUN LOS TERMINOS DE REFERENCIA.   PLAZO DE EJECUCION: CIENTO VEINTE (120) DIAS CALENDARIO COMO MAXIMO EL CUAL INICIA AL DIA SIGUIENTE DE LA CONFIRMACION Y RECEPCION DE LA ORDEN DE SERVICIO.  FORMA DE PAGO: SE EFECTUARA EN CUATRO (04) ARMADAS DE ACUERDO A LO INDICADO EN EL NUMERAL SIETE(07) DE LOS TERMINOS DE REFERENCIA.   CERTIFICADO SIAF N° : 1673  SECUENCIA SIAF N° :  EXP.N° : I-00636-2021/SEDCEN</t>
  </si>
  <si>
    <t>10068848909 ALFARO QUIÑONES LOURDES</t>
  </si>
  <si>
    <t>"SERVICIO DE GESTION Y MONITOREO EN CAMPO PARA LIBERACION Y ADQUISICION DE LAS AREAS CORRESPONDIENTES AL TRAMO EVITAMIENTO 06 (EVITAMIENTO GUADALUPE-SAN JOSE DE MOROC), TRAMO CONTINUO 06 (TRAMO CONTINUO SAN JOSE DE MOROC-MOCUPE), EVITAMIENTO 08 (CHICLAYOLAMBAYEQUE) DE LA OBRA AUTOPISTA DEL SOL, TRAMO: TRUJILLO-CHICLAYO-PIURA-SULLANA."   - PLAZO DE EJECUCION DEL SERVICIO: SESENTA (60) DIAS CALENDARIOS COMO MAXIMO, CONTABILIZADOS A PARTIR DEL DIA SIGUIENTE DE ACEPTADA LA ORDEN DE SERVICIO.  - FORMA DE PAGO: SE EFECTUARÁ EN DOS (02) ARMADAS, DE ACUERDO A LO INDICADO EN EL NUMERAL ONCE (11) DE LOS TERMINOS DE REFERENCIA.   - MEMORANDUM N° 1085-2022-MTC/20.11  - AREA USUARIA: DIRECCION DE DERECHO DE VIA  - CUADRO COMPARATIVO DE COTIZACIONES - SERVICIOS N° 031-2022-MTC/20.2.1.AUC  - CERTIFICACION DE CREDITO PRESUPUESTARIO N° 1951-2022  - SECUENCIA SIAF N° 02  - EXPEDIENTE I-005695-2022/SEDCEN</t>
  </si>
  <si>
    <t>CONTRATACIÓN DEL SERVICIO ESPECIALIZADO EN TEMAS LEGALES Y CONTRACTUALES PARA LA DIRECCIÓN DE OBRAS   MEMORÁNDUM N° 2059 -2022-MTC/20.9, MEMORANDUM Nº 1737-2022-MTC/20.2, INFORME N° 2688-2022-MTC/20.4, CUADRO COMPARATIVO DE COTIZACIONES - SERVICIOS N° 009-2022-MTC/20.2.1-ECV, CERT DE CREDITO PPTAL, SEGÚN TERMINOS DE REFERENCIA.   PLAZO DE EJECUCIÓN DEL SERVICIO:  EL PLAZO DE EJECUCIÓN DEL SERVICIO SERÁ DE NOVENTA (90) DÍAS CALENDARIOS COMO MÁXIMO, CONTABILIZADOS A PARTIR DEL DÍA SIGUIENTE DE CONFIRMADA LA RECEPCIÓN DE LA ORDEN DEL SERVICIO.   ENTREGABLES:  EL PROVEEDOR DEBERÁ ENTREGAR TRES (03) INFORMES DONDE DETALLEN LAS ACTIVIDADES REALIZADAS DE ACUERDO A LO DESCRITO EN EL NUMERAL 4.0.   PRIMER ENTREGABLE: INFORME DETALLADO DE LAS ACTIVIDADES REALIZADAS DE ACUERDO AL NUMERAL 4 DEL PRESENTE.  - COMO MÁXIMO A LOS TREINTA (30) DÍAS CALENDARIOS DE INICIADO EL SERVICIO.</t>
  </si>
  <si>
    <t>SERVICIO DE DEMOLICION, DESMONTAJE Y ELIMINACION DE MATERIAL EXCEDENTE CORRESPONDIENTE A QUINCE (15) EDIFICACIONES AFECTADAS POR EL DERECHO DE VIA DE LA OBRA: CONSTRUCCION DE LA VIA DE EVITAMIENTO DE LA CIUDAD DE JULIACA   MEMORANDUM Nº 3124-2022-MTC/20.11, MEMORANDUM Nº 1861 -2022-MTC/20.2, INFORME N° 2822 -2022-MTC/20.4, CUADRO COMPARATIVO DE COTIZACIONES - SERVICIOS N° 019-2022-MTC/20.2.1-ECV, CERT DE CREDITO PPTAL, SEGÚN TERMINOS DE REFERENCIA   PLAZO DE EJECUCIÓN DEL SERVICIO  EL PLAZO DE EJECUCIÓN ES DE VEINTICINCO (25) DÍAS CALENDARIOS, QUE SE INICIAN A PARTIR DEL DÍA SIGUIENTE DE ACEPTADA LA ORDEN DE SERVICIO HASTA LA CONFORMIDAD DE LA PRESTACIÓN Y PAGO.   INFORME: PRODUCTO A ENTREGAR, ÚNICO INFORME: PRODUCTO 1, PLAZO MAXIMO DE ENTREGA: A LOS 25 DÍAS DE INICIADO EL SERVICIO COMO MÁXIMO.   FORMA DE PAGO  EL PAGO SE EFECTUARÁ EN UN (01) PAGO ÚNICO.  UNICO PAGO: SE CANCELARA EL CIEN POR CIENTO (100%) DEL MONTO TOTAL A LOS VEINTICINCO (25) DÍAS CALENDARIOS DESPUÉS DE OTORGADA LA CONFORMIDAD DEL ÚNICO PRODUCTO.   EL COSTO DEL SERVICIO SERÁ EXPRESADO EN SOLES, INCLUIDO LOS IMPUESTOS DE LEY.   SI EL LOCADOR INCURRE EN RETRASO INJUSTIFICADO EN LA EJECUCIÓN DE LAS PRESTACIONES OBJETO DEL SERVICIO, PROVIAS NACIONAL LE APLICARÁ EN TODOS LOS CASOS, UNA PENALIDAD POR CADA DÍA CALENDARIO DE ATRASO, HASTA POR UN MONTO MÁXIMO EQUIVALENTE AL CINCO POR CIENTO (5%) DEL MONTO DE LA ORDEN DE SERVICIO VIGENTE.    CERTIFICADO SIAF N°: 2760  SECUENCIA SIAF N°: 2  EXP. N°: I-017461-2022</t>
  </si>
  <si>
    <t>"SERVICIO ESPECIALIZADO DE COMUNICACIÓN EXTERNA Y RELACIONES PÚBLICAS INSTITUCIONALES PARA LA SECRETARÍA TÉCNICA-PROVÍAS NACIONAL'', MEMORANDUM Nº 723 -2022-MTC/20.7, MEMORANDUM Nº 2264-2022-MTC/20.2, INFORME N° 3312-2022-MTC/20.4, CUADRO COMPARATIVO DE COTIZACIONES - SERVICIOS N°137-2022-MTC/20.2.1 - JMR, CERT DE CREDITO PPTAL, SEGUN LOS TERMINOS DE REFERENCIAS.  PLAZO DE EJECUCION: SERÁ DE NOVENTA (90) DÍAS CALENDARIOS, EL CUAL INICIARÁ AL DÍA SIGUIENTE DE LA CONFIRMACIÓN DE LA RECEPCIÓN DE LA ORDEN DE SERVICIO.  PRIMER ENTREGABLE: COMO MÁXIMO HASTA LOS 30 DÍAS CALENDARIO CONTADOS DESDE EL DÍA SIGUIENTE DE LA CONFIRMACIÓN DE LA RECEPCIÓN DE LA ORDEN DE SERVICIO.  SEGUNDO ENTREGABLE: COMO MÁXIMO HASTA LOS 60 DÍAS CALENDARIO CONTADOS DESDE EL DÍA SIGUIENTE DE LA CONFIRMACIÓN DE LA RECEPCIÓN DE LA ORDEN DE SERVICIO.  TERCER ENTREGABLE: COMO MÁXIMO HASTA LOS 90 DÍAS CALENDARIO CONTADOS DESDE EL DÍA SIGUIENTE DE LA CONFIRMACIÓN DE LA RECEPCIÓN DE LA ORDEN DE SERVICIO.  FORMA DE PAGO: SE EFECTUARA EN TRES (03) ARMADAS, DE ACUERDO A LO INDICADO EN EL NUMERAL ONCE (11) DE LOS TERMINOS DE REFERENCIA.  CERTIFICADO SIAF N°: 3006  SECUENCIA SIAF N°: 2  EXP.N°: I-023533-2022</t>
  </si>
  <si>
    <t>10415913767 VILLARROEL CASTRO ANGIE LINETH</t>
  </si>
  <si>
    <t>CONTRATACIÓN DEL SERVICIO ESPECIALIZADO EN ASUNTOS LEGALES PARA EL MONITOREO DE LA ETAPA DE EJE</t>
  </si>
  <si>
    <t>10084820976 BERNABE PEREZ CESAR JOSE</t>
  </si>
  <si>
    <t>SERVICIO DE ATENCIÓN DE EXPEDIENTES Y ASESORAMIENTO ESPECIALIZADO EN GESTIÓN PÚBLICA, PARA LA OFICINA DE ASESORÍA JURÍDICA, MEMORÁNDUM N° 642 -2022-MTC/20.3, MEMORANDUM Nº 2463-2022-MTC/20.2, INFORME N° 3550-2022-MTC/20.4, CUADRO COMPARATIVO DE COTIZACIONES - SERVICIOS N° 151-2022-MTC/20.2.1 - JMR, CERT DE CREDITO PPTAL, SEGUN LOS TERMINOS DE REFERENCIAS.  PLAZO DE EJECUCION: ES DE NOVENTA (90) DÍAS CALENDARIO COMO MÁXIMO, CONTADOS A PARTIR DEL DÍA SIGUIENTE DE RECEPCIONADA Y CONFIRMADA LA ORDEN DE SERVICIO.  PRIMER ENTREGABLE: COMO MÁXIMO HASTA LOS 30 DÍAS CALENDARIO.  SEGUNDO ENTREGABLE: COMO MÁXIMO HASTA LOS 60 DÍAS CALENDARIO.  TERCER ENTREGABLE: COMO MÁXIMO HASTA LOS 90 DÍAS CALENDARIO.  FORMA DE PAGO: SE EFECTUARA EN TRES (03) ARMADAS, DE ACUERDO A LO INDICADO EN EL NUMERAL ONCE (11) DE LOS TERMINOS DE REFERENCIA.  CERTIFICADO SIAF N°: 3164  SECUENCIA SIAF N°: 2  EXP.N°: I-024404-2022</t>
  </si>
  <si>
    <t>10087257601 VALDIVIA LEMA PATRICIA</t>
  </si>
  <si>
    <t>SERVICIO DE GESTION DE CONTINGENCIAS Y MONITOREO DE LOS PROCESOS DE ADQUISICION, EXPROPIACION Y LIBERACION DE PREDIOS AFECTADOS POR LA EJECUCION DE LA OBRA: MEJORAMIENTO DE LA CARRETERA SAN MARCOS - CAJABAMBA- SAUSACOCHA, TRAMO: SAN MARCOS - CAJABAMBA   MEMORANDUM Nº 03418-2022-MTC/20.11, CUADRO COMPARATIVO DE COTIZACIONES -SERVICIOS N° 115-2022-MTC/20.2.1 - SRQ, MEMORANDUM Nº 2412-2022-MTC/20.2, INFORME N° 3487-2022-MTC/20.4, CERT DE CREDITO PPTAL, SEGUN LOS TERMINOS DE REFERENCIAS.   PLAZO DE EJECUCION: SESENTA (60) DÍAS CALENDARIO COMO MÁXIMO, CONTADOS A PARTIR DEL DÍA SIGUIENTE DE CONFIRMADA LA RECEPCIÓN DE LA ORDEN DE SERVICIO HASTA LA CONFORMIDAD DE LA ÚLTIMA PRESTACIÓN Y PAGO.  ENTREGABLE: DE ACUERDO CON EL NUMERAL NUEVE (09) DEL TERMINO DE REFERENCIA.  FORMA DE PAGO: DE ACUERDO CON EL NUMERAL ONCE (11) DEL TERMINO DE REFERENCIA.   CERTIFICADO SIAF N°: 3123  SECUENCIA SIAF N° : 02  EXP.N°: I-016764 -2022/SEDCEN</t>
  </si>
  <si>
    <t>10191983446 SALIRROSAS RONCAL ISAAC</t>
  </si>
  <si>
    <t>CONTRATACIÓN DEL SERVICIO ESPECIALIZADO EN INGENIERÍA PARA EL SEGUIMIENTO Y MONITOREO DE CONTRATOS DE CONSERVACIÓN VIAL Y/O MEJORAMIENTO A NIVEL DE SOLUCIONES BASICAS POR NIVELES DE SERVICIO A CARGO DE LA DIRECCIÓN DE GESTIÓN VIAL, MEMORANDUM N° 216 - 2022-MTC/20.13, MEMORANDUM Nº 2495-2022-MTC/20.2, INFORME N° 3662-2022-MTC/20.4, CUADRO COMPARATIVO DE COTIZACIONES - SERVICIOS N° 152-2022-MTC/20.2.1 - JMR, CERT DE CREDITO PPTAL, SEGUN LOS TERMINOS DE REFERENCIAS.  PLAZO DE EJECUCION: SERÁ DE NOVENTA (90) DÍAS CALENDARIOS, EL CUAL INICIARÁ AL DÍA SIGUIENTE DE LA CONFIRMACIÓN DE LA RECEPCIÓN DE LA ORDEN DE SERVICIO.  PRIMER ENTREGABLE: A LOS 30 DÍAS COMO MÁXIMO DE INICIADO EL SERVICIO, EN RELACIÓN AL PRODUCTO N° 1.  SEGUNDO ENTREGABLE: A LOS 60 DÍAS COMO MÁXIMO DE INICIADO EL SERVICIO, EN RELACIÓN AL PRODUCTO N° 2.  TERCER ENTREGABLE: A LOS 90 DÍAS COMO MÁXIMO DE INICIADO EL SERVICIO, EN RELACIÓN AL PRODUCTO N° 3.  FORMA DE PAGO: SE EFECTUARA EN TRES (03) ARMADAS, DE ACUERDO A LO INDICADO EN EL NUMERAL ONCE (11) DE LOS TERMINOS DE REFERENCIA.  CERTIFICADO SIAF N°: 3234  SECUENCIA SIAF N°: 2  EXP.N°: I-024289-2022</t>
  </si>
  <si>
    <t>10408124820 GONZALES LUNA SUSY HELEN</t>
  </si>
  <si>
    <t>CONTRATACION DEL SERVICIO ESPECIALIZADO EN INGENIERIA PARA EL SEGUIMIENTO Y MONITOREO DE LOS PROYECTOS DE TÉRMINOS DE REFERENCIA DE LOS SERVICIOS DE GESTIÓN Y CONSERVACIÓN VIAL DE LA SUBDIRECCIÓN DE CONSERVACION DE LA DIRECCION DE GESTION VIAL, MEMORANDUM Nº 221 -2022-MTC/20.13, MEMORANDUM Nº 2593-2022-MTC/20.2, INFORME N° 3797-2022-MTC/20.4, CUADRO COMPARATIVO DE COTIZACIONES - SERVICIOS N° 158-2022-MTC/20.2.1 - JMR, CERT DE CREDITO PPTAL, SEGUN LOS TERMINOS DE REFERENCIAS.  PLAZO DE EJECUCION: SERÁ DE NOVENTA (90) DÍAS CALENDARIOS, EL CUAL INICIARÁ AL DÍA SIGUIENTE DE LA CONFIRMACIÓN DE LA RECEPCIÓN DE LA ORDEN DE SERVICIO.  PRIMER ENTREGABLE: A LOS 30 DÍAS COMO MÁXIMO DE INICIADO EL SERVICIO.  SEGUNDO ENTREGABLE: A LOS 60 DÍAS COMO MÁXIMO DE INICIADO EL SERVICIO.  TERCER ENTREGABLE: A LOS 90 DÍAS COMO MÁXIMO DE INICIADO EL SERVICIO.  FORMA DE PAGO: SE EFECTUARA EN TRES (03) ARMADAS, DE ACUERDO A LO INDICADO EN EL NUMERAL ONCE (11) DE LOS TERMINOS DE REFERENCIA.  CERTIFICADO SIAF N°: 3307  SECUENCIA SIAF N°: 2  EXP.N°: I-024673-2022</t>
  </si>
  <si>
    <t>10081572033 ALARCON HUALLPA EDGAR SABINO</t>
  </si>
  <si>
    <t>CONTRATACION DEL SERVICIO ESPECIALIZADO EN INGENIERIA PARA EL SEGUIMIENTO Y MONITOREO DE LOS ESTUDIOS Y PROYECTOS DE INFRAESTRUCTURA DE PEAJES A CARGO DE LA SUBDIRECCIÓN DE OPERACIONES DE LA DIRECCION DE GESTION VIAL, MEMORANDUM Nº 225 -2022-MTC/20.13, MEMORANDUM Nº 2588-2022-MTC/20.2, INFORME N° 3798-2022-MTC/20.4, CUADRO COMPARATIVO DE COTIZACIONES - SERVICIOS N° 159-2022-MTC/20.2.1 - JMR, CERT DE CREDITO PPTAL, SEGUN LOS TERMINOS DE REFERENCIAS.  PLAZO DE EJECUCION: SERÁ DE NOVENTA (90) DÍAS CALENDARIOS, EL CUAL INICIARÁ AL DÍA SIGUIENTE DE LA CONFIRMACIÓN DE LA RECEPCIÓN DE LA ORDEN DE SERVICIO.  PRIMER ENTREGABLE: A LOS 30 DÍAS COMO MÁXIMO DE INICIADO EL SERVICIO.  SEGUNDO ENTREGABLE: A LOS 60 DÍAS COMO MÁXIMO DE INICIADO EL SERVICIO.  TERCER ENTREGABLE: A LOS 90 DÍAS COMO MÁXIMO DE INICIADO EL SERVICIO.  FORMA DE PAGO: SE EFECTUARA EN TRES (03) ARMADAS, DE ACUERDO A LO INDICADO EN EL NUMERAL ONCE (11) DE LOS TERMINOS DE REFERENCIA.  CERTIFICADO SIAF N°: 3306  SECUENCIA SIAF N°: 2  EXP.N°: I-024791-2022</t>
  </si>
  <si>
    <t>10221970603 BENDEZU MORON JULIO MARTIN</t>
  </si>
  <si>
    <t>SERVICIO DE INGENIERIA PARA LA EVALUACION DE LAS INTERVENCIONES EN LA ESPECIALIDAD DE METRADOS, COSTOS Y PRESUPUESTOS A CARGO DE LA SUBDIRECCIÓN DE CONSERVACIÓN, MEMORANDUM Nº 4124 - 2022-MTC/20.13.1, MEMORANDUM Nº 3030-2022-MTC/20.2, INFORME N° 4181-2022-MTC/20.4, CUADRO COMPARATIVO DE COTIZACIONES - SERVICIOS N° 197-2022-MTC/20.2.1 - JMR, CERT DE CREDITO PPTAL, SEGUN LOS TERMINOS DE REFERENCIAS.  PLAZO DE EJECUCION: SERÁ DE NOVENTA (90) DÍAS CALENDARIOS, EL CUAL INICIARÁ AL DÍA SIGUIENTE DE LA CONFIRMACIÓN DE LA RECEPCIÓN DE LA ORDEN DE SERVICIO.  PRIMER ENTREGABLE: A LOS 30 DÍAS COMO MÁXIMO DE INICIADO EL SERVICIO.  SEGUNDO ENTREGABLE: A LOS 60 DÍAS COMO MÁXIMO DE INICIADO EL SERVICIO.  TERCER ENTREGABLE: A LOS 90 DÍAS COMO MÁXIMO DE INICIADO EL SERVICIO.  FORMA DE PAGO: SE EFECTUARA EN TRES (03) ARMADAS, DE ACUERDO A LO INDICADO EN EL NUMERAL ONCE (11) DE LOS TERMINOS DE REFERENCIA.  CERTIFICADO SIAF N°: 3488  SECUENCIA SIAF N°: 2  EXP.N°: I-026452-2022</t>
  </si>
  <si>
    <t>10099868665 FERMIN JAQUE WALDEMAR RUMALDO</t>
  </si>
  <si>
    <t>SERVICIO ESPECIALIZADO PARA GESTIONES ADMINISTRATIVAS Y REGISTRALES A FIN DE ADQUIRIR TREINTA (30) INMUEBLES AFECTADOS POR LA EJECUCION DE LA OBRA: MEJORAMIENTO DE LA CARRETERA TR. CHECCA – MAZOCRUZ, FASE III   MEMORÁMDUM N° 1690-2022-20.11, CUADRO COMPARATIVO DE COTIZACIONES - SERVICIOS N° 040-2022-MTC/20.2.1 - DMGL, MEMO 1272-2022-MTC-20.2, CERTIFICACIÓN DE CREDITO PRESUPUESTARIO, DE ACUERDO A LOS TÉRMINOS DE REFERENCIA   PLAZO DE EJECUCIÓN DEL SERVICIO ES DE CIENTO VEINTE (120) DÍAS CALENDARIOS, QUE SE CONTABILIZARÁN A PARTIR DEL DÍA SIGUIENTE DE ACEPTADA LA ORDEN DE SERVICIO, HASTA LA CONFORMIDAD DE LA ÚLTIMA PRESTACIÓN Y PAGO.   PRIMER INFORME (PRODUCTO 1) A LOS 30 DÍAS DE INICIADO EL SERVICIO COMO MÁXIMO.   SEGUNDO INFORME (PRODUCTO 2) A LOS 60 DÍAS DE INICIADO EL SERVICIO COMO MÁXIMO   TERCER INFORME (PRODUCTO 3) A LOS 90 DÍAS DE INICIADO EL SERVICIO COMO MÁXIMO   CUARTO INFORME (PRODUCTO 4) A LOS 120 DÍAS DE INICIADO EL SERVICIO COMO MÁXIMO   FORMA DE PAGO:  EL PAGO SE EFECTUARÁ EN SOLES Y DENTRO DEL PLAZO DE DIEZ (10) DÍAS CALENDARIOS SIGUIENTES DE OTORGADA LA CONFORMIDAD DEL SERVICIO. EL PAGO SE EFECTUARÁ EN (04) ARMADAS DE LA SIGUIENTE MANERA   PRIMER PAGO: EL VEINTICINCO POR CIENTO (25%) DEL MONTO TOTAL DEL SERVICIO VIGENTE, DENTRO DE LOS 10 DÍAS CALENDARIOS SIGUIENTES DE OTORGADA LA CONFORMIDAD DEL PRODUCTO N° 01.   SEGUNDO PAGO: EL VEINTICINCO POR CIENTO (25%) DEL MONTO TOTAL DEL SERVICIO VIGENTE, DENTRO DE LOS 10 DÍAS CALENDARIOS SIGUIENTES DE OTORGADA LA CONFORMIDAD DEL PRODUCTO N° 02.   TERCER PAGO: EL VEINTICINCO POR CIENTO (25%) DEL MONTO TOTAL DEL SERVICIO VIGENTE, DENTRO DE LOS 10 DÍAS CALENDARIOS SIGUIENTES DE OTORGADA LA CONFORMIDAD DEL PRODUCTO N° 03.   CUARTO PAGO: EL VEINTICINCO POR CIENTO (25%) DEL MONTO TOTAL DEL SERVICIO VIGENTE, DENTRO DE LOS 10 DÍAS CALENDARIOS SIGUIENTES DE OTORGADA LA CONFORMIDAD DEL PRODUCTO N° 04.   CERTIFICADO SIAF N° 2362  SECUENCIA SIAF 02  EXPED. I-008968-2022/SEDCEN     DEMÁS CONDICIONES SE ENCUENTRAN EN LOS TDR. QUE FORMAN PARTE DEL EXPEDIENTE</t>
  </si>
  <si>
    <t>DENOMINACIÓN DE LA CONTRATACIÓN:  SERVICIO DE ASISTENCIA TÉCNICA PARA LAS GESTIONES DE LIBERACIÓN DE INTERFERENCIAS Y ADQUISICIÓN DE PREDIOS AFECTADOS POR EL DERECHO DE VÍA DE LA OBRA: MEJORAMIENTO DE LA CARRETERA SANTA MARÍA-SANTA TERESA-PUENTE HIDROELÉCTRICA MACHU PICCHU   SEGÚN MEMORANDUM Nº 1340-2022-MTC/20.2, INFORME N° 2238 -2022-MTC/20.4, CERTIFICACIÓN CRÉDITO PRESUPUESTAL, CUADRO COMPARATIVO DE SERVICIOS N° 043-2022, SEGÚN TÉRMINOS DE REFERENCIA   PLAZO DE EJECUCIÓN:  EL PLAZO DE EJECUCIÓN DEL SERVICIO ES DE CIENTO OCHENTA (180) DÍAS CALENDARIOS COMO MÁXIMO, QUE SE INICIARÁN A PARTIR DEL DÍA SIGUIENTE DE ACEPTADA LA OS. HASTA LA CONFORMIDAD DE LA ÚLTIMA PRESTACIÓN Y PAGO.   PRIMER INFORME - PRODUCTO 1 - A LOS 30 DÍAS DEL INICIO DEL SERVICIO  SEGUNDO INFORME - PRODUCTO 2 - A LOS 60 DÍAS DEL INICIO DEL SERVICIO  TERCER INFORME - PRODUCTO 3 - A LOS 90 DÍAS DEL INICIO DEL SERVICIO  CUARTO INFORME - PRODUCTO 4 - A LOS 120 DÍAS DEL INICIO DEL SERVICIO  QUINTO INFORME - PRODUCTO 5 - A LOS 150 DÍAS DEL INICIO DEL SERVICIO  SEXTO INFORME - PRODUCTO 6 - A LOS 180 DÍAS DEL INICIO DEL SERVICIO   FORMA DE PAGO:  EL PAGO SE EFECTUARÁ EN SEIS (06) ARMADAS, DE ACUERDO A LO INDICADO EN EL NUMERAL DOCE (12) DE LOS TERMINOS DE REFERENCIA.   CERTIFICADO SIAF N°: 2394  SECUENCIA SIAF N°: 2  EXP.N°: I-011515-2022    DEMÁS CONDICIONES SE ENCUENTRAN EN LOS TDR QUE FORMAN PARTE DEL EXPEDIENTE</t>
  </si>
  <si>
    <t>SERVICIO DE ATENCIÓN DE CONSULTAS, RECEPCIÓN DE DOCUMENTOS Y ACTUALIZACIÓN DE INFORMACIÓN DE AFECTADOS POR LA EJECUCIÓN DE LA OBRA REHABILITACIÓN Y MEJORAMIENTO DE LA CARRETERA TRUJILLO-SHIRAN-HUAMACHUCO, TRAMO: DV. OTUZCO - DV. CALLACUYÁN.  MEMORANDUM N° 2417-2022-MTC/20.2.1/ CUADRO COMPARATIVO DE COTIZACIONES N° 048-2022-MTC/20.2.1-SRQ, CERT DE CREDITO PPTAL 2654, SEGUN LOS TERMINOS DE REFERENCIAS.  PLAZO DE EJECUCION: CIENTO VEINTE (120) DÍAS CALENDARIOS COMO MÁXIMO, CONTADOS A PARTIR DEL DÍA SIGUIENTE DE ACEPTADA LA ORDEN DE SERVICIO HASTA LA CONFORMIDAD DE LA ÚLTIMA PRESTACIÓN Y PAGO.  ENTREGABLE: A LOS 30,60, 90 Y 120 DÍAS CALENDARIO DE INICIADO EL SERVICIO, EL CONTRATISTA PRESENTARÁ UN INFORME SEGÚN LO SEÑALADO EN EL NUMERAL DE 6 DE LOS TÉRMINOS DE REFERENCIA.  FORMA DE PAGO: EL PAGO SE EFECTUARÁ EN CUATRO (04) ARMADAS, CONFORME A LO SEÑALADO EN EL NUMERAL 11 DE LOS TÉRMINOS DE REFERENCIA.  CERTIFICADO SIAF N°: 2654  SECUENCIA SIAF N°: 02  EXP. N°: I-07706-2022/SEDCEN</t>
  </si>
  <si>
    <t>10421597206 CANCHIHUAMAN CONDOR JOHN</t>
  </si>
  <si>
    <t>"CONTRATACIÓN DEL SERVICIO ESPECIALIZADO EN SEGUIMIENTO Y MONITOREO PARA LA DIRECCIÓN DE PUENTES", MEMORÁNDUM N°229-2022-MTC/20.10, MEMORANDUM Nº 1127-2022-MTC/20.2, INFORME N° 1749 - 2022-MTC/20.4, CUADRO COMPARATIVO DE COTIZACIONES - SERVICIOS N° 058-2022-MTC/20.2.1 - JMR, CERT DE CREDITO PPTAL, SEGUN LOS TERMINOS DE REFERENCIAS.  PLAZO DE EJECUCIÓN: SERÁ DE NOVENTA (90) DÍAS CALENDARIOS COMO MÁXIMO, CONTABILIZADOS A PARTIR DEL DÍA SIGUIENTE DE CONFIRMADA LA RECEPCIÓN DE LA ORDEN DEL SERVICIO.  PRIMER ENTREGABLE: COMO MÁXIMO A LOS TREINTA (30) DÍAS CALENDARIO DE INICIADO EL SERVICIO.  SEGUNDO ENTREGABLE: COMO MÁXIMO A LOS SESENTA (60) DÍAS CALENDARIO DE INICIADO EL SERVICIO.  TERCER ENTREGABLE: COMO MÁXIMO A LOS NOVENTA (90) DÍAS CALENDARIO DE INICIADO EL SERVICIO.  FORMA DE PAGO: EL PAGO SE EFECTUARA EN TRES (03) ARMADAS, DE ACUERDO AL NUMERAL ONCE (11) DE LOS TÉRMINOS DE REFERENCIA.  CERTIFICADO SIAF N°: 2102  SECUENCIA SIAF N° : 02  EXP.N°: I-008334-2022/SEDCEN - I-011650-2022</t>
  </si>
  <si>
    <t>SERVICIO LEGAL ESPECIALIZADO PARA LA EVALUACIÓN Y ANÁLISIS DE LA INFORMACIÓN LEGAL PARA LA ADQUISICIÓN DE 66 PREDIOS AFECTADOS (TRATO DIRECTO O EXPROPIACIÓN O TRANSFERENCIA INTERESTATAL), Y LIBERACIÓN DE INTERFERENCIAS EN LA EJECUCIÓN DE LA OBRA: MEJORAMIENTO DE LA CARRETERA OYÓN - AMBO, TRAMO LL: DESVÍO CERRO DE PASCO DESVÍO CHACAYÁN, CUADRO COMPARATIVO N° 009-2022-MTC/20.2.1.FRM, 013743-2021-MTC/20.11, MEMO N° 2862-2021-MTC/20.5, MEMO N°144-2022-MTC/20.2, INF N° 465-2022-MTC/20.4, CERT DE CREDITO PPTAL, SEGUN LOS TERMINOS DE REFERENCIA.   PLAZO DE EJECUCION: CIENTO VEINTE (120) DIAS CALENDARIO COMO MAXIMO EL CUAL INICIA AL DIA SIGUIENTE DE LA CONFIRMACION Y RECEPCION DE LA ORDEN DE SERVICIO.  FORMA DE PAGO: SE EFECTUARA EN CUATRO (04) ARMADAS DE ACUERDO A LO INDICADO EN EL NUMERAL DOCE (12) DE LOS TERMINOS DE REFERENCIA.   CERTIFICADO SIAF N°: 617  SECUENCIA SIAF N° : 2  EXP.N°: I- 053958-2021/SEDCEN</t>
  </si>
  <si>
    <t>10428948284 HOLGADO HUAYHUA DANIELA NANCY</t>
  </si>
  <si>
    <t>"SERVICIO DE MONITOREO DE LOS PROCEDIMIENTOS DE TRANSFERENCIA ESTATAL Y/O INSCRIPCION REGISTRAL Y DEMÁS ACCIONES PARA EL SANEAMIENTO FÍSICO LEGAL DE 86 PREDIOS ADQUIRIDOS POR EL DERECHO DE VIA DE LA OBRA: "REHABILITACIÓN Y MEJORAMIENTO DE LA CARRETERA PATAHUASI - YAURI - SICUANI, TRAMO: NEGROMAYO - YAURI - SAN GENARO, REGION CUSCO."   - PLAZO DE EJECUCION DEL SERVICIO: CIENTO VEINTE (120) DIAS CALENDARIO, QUE SE COMPUTARA A PARTIR DEL DIA SIGUIENTE ACEPTADA LA ORDEN DE SERVICIO.  - FORMA DE PAGO: SE EFECTUARÁ EN CUATRO (04) ARMADAS, DE ACUERDO A LO INDICADO EN EL NUMERAL ONCE (11) DE LOS TERMINOS DE REFERENCIA.   - MEMORANDUM N° 920-2022-MTC/20.11  - AREA USUARIA: DIRECCION DE DERECHO DE VIA  - CUADRO COMPARATIVO DE COTIZACIONES - SERVICIOS N° 016-2022-MTC/20.2.1.EAMR  - CERTIFICACION DE CREDITO PRESUPUESTARIO N° 1979-2022  - SECUENCIA SIAF N° 02  - EXPEDIENTE I-002157-2022/SEDCEN</t>
  </si>
  <si>
    <t>ERVICIO DE ATENCION DE CONSULTAS EN CAMPO DEL PACRI DE LA OBRA: REHABILITACION Y MEJORAMIENTO DE LA CARRETERA CAJAMARCA CELENDIN - BALSAS, TRAMO: KM. 52+000 CELENDIN, MEMORÁNDUM Nº 2416-2022 MTC/20.11, MEMORANDUM Nº 2094 -2022-MTC/20.2, INFORME N° 3165-2022-MTC/20.4, CUADRO COMPARATIVO DE COTIZACIONES - SERVICIOS N° 057-2022-MTC/20.2.1 - MGM, CERT DE CREDITO PPTAL, SEGUN LOS TERMINOS DE REFERENCIAS.  PLAZO DE EJECUCIÓN: ES DE CIENTO CINCUENTA (150) DÍAS CALENDARIOS COMO MÁXIMO, CONTADOS A PARTIR DEL DÍA SIGUIENTE DE CONFIRMADA LA RECEPCIÓN DE LA ORDEN DE SERVICIO.  PRIMER ENTREGABLE: A LOS TREINTA (30) DÍAS CALENDARIO DE INICIADO EL SERVICIO.  SEGUNDO ENTREGABLE: A LOS SESENTA (60) DIAS CALENDARIO DE INICIADO EL SERVICIO.  TERCER ENTREGABLE: A LOS NOVENTA (90) DIAS CALENDARIO DE INICIADO EL SERVICIO.  CUARTO ENTREGABLE: A LOS CIENTO VEINTE (120) DIAS CALENDARIO DE INICIADO EL SERVICIO  QUINTO ENTREGABLE: A LOS CIENTO CINCUENTA (150) DIAS CALENDARIO DE INICIADO EL SERVICIO  FORMA DE PAGO: EL PAGO SE EFECTUARA EN CINCO (05) ARMADAS, DE ACUERDO AL NUMERAL ONCE (11) DE LOS TÉRMINOS DE REFERENCIA.  CERTIFICADO SIAF N°: 2939  SECUENCIA SIAF N°: 002  EXP.N°: I-013202-2022/SEDCEN</t>
  </si>
  <si>
    <t>10451963509 VALERA CARDENAS MARTHA YANE</t>
  </si>
  <si>
    <t>SERVICIO DE ALOJAMIENTO, ALIMENTACION, ALQUILER DE SALA Y EQUIPOS DE SONIDO Y MULTIMEDIA PARA LOS PARTICIPANTES A LA REUNION DE TRABAJO DENOMINADA: "TALLER DE LAS UNIDADES ZONALES PARA EL SEGUIMIENTO Y MONITOREO DE LA GESTION OPERATIVA - PRIMER SEMESTRE 2022"   PLAZO DE EJECUCION DEL SERVICIO: EL PLAZO DE EJECUCION INICIA A PARTIR DE LAS 18:00 HORAS DEL 17 DE MARZO DEL 2022, HASTA LAS 20:00 HORAS DEL 19 DE MARZO DEL 2022.   CONFORMIDAD DE LA PRESTACION DEL SERVICIO: LA CONFORMIDAD DEL SERVICIO SERA RESPONSABILIDAD DEL JEFE DE LA OFICINA DE RECURSOS HUMANOS, PREVIO INFORME DEL ESPECIALISTA EN CAPACITACION, EVALUACION Y DESARROLLO IV, DENTRO DE UN PLAZO QUE NO EXCEDERA DE CINCO (05) DIAS CALENDARIO, PARA EL TRAMITE DEL PAGO.   FORMA DE PAGO: SE EFECTUARA EN SOLES Y EN UNA (01) ARMADA DENTRO DEL PLAZO DE DIEZ (10) DIAS SIGUIENTES DE PRESENTADO EL PRODUCTO Y OTORGADA LA CONFORMIDAD AL INFORME CORRESPONDIENTE.  CERTIFICADO SIAF N°: 02084-2022 SECUENCIA SIAF N°: 2  EXP.N°: I-00037-2022/SEDCEN</t>
  </si>
  <si>
    <t>CASO ARBITRAL N° 3208-62-21-PUCP.- ARBITRAJE.INICIADO POR PROVIAS NACIONAL CONTRA EL CONSORCIO</t>
  </si>
  <si>
    <t>SERVICIO DE CONFORMACIÓN LEGAL DE EXPEDIENTES PARA LA INSCRIPCIÓN REGISTRAL DE 120 PREDIOS ADQUIRIDOS A FAVOR DE PROVÍAS NACIONAL PARA LA EJECUCIÓN DE LA OBRA: "MEJORAMIENTO DE LA CARRETERA SANTA MARÍA - SANTA TERESA - PUENTE HIDROELÉCTRICA MACHUPICCHU, REGIÓN CUSCO" CUADRO COMPARATIVO N°33-VHRG, MEMORANDUM N°0642-2022-MTC/20.2, INF N° 1171-2022-MTC/20.4, CERT DE CREDITO PPTAL, SEGUN LOS TERMINOS DE REFERENCIA.   PLAZO DE EJECUCION: CIENTO VEINTE (120) DIAS CALENDARIO COMO MAXIMO EL CUAL INICIA AL DIA SIGUIENTE DE LA CONFIRMACION Y RECEPCION DE LA ORDEN DE SERVICIO.  FORMA DE PAGO: SE EFECTUARA EN CUATRO (04) ARMADAS DE ACUERDO A LO INDICADO EN EL NUMERAL SIETE(07) DE LOS TERMINOS DE REFERENCIA.   CERTIFICADO SIAF N° : 1684  SECUENCIA SIAF N° :  EXP.N° : I-02191-2021/SEDCEN</t>
  </si>
  <si>
    <t>10105890155 ALVITERES ARATA LUIS AUGUSTO</t>
  </si>
  <si>
    <t>SERVICIO DE ELABORACIÓN DE REPORTES Y DESARROLLO DE HERRAMIENTAS PARA GESTIÓN DE LA BASE DE DATOS GIS DE LA RED VIAL NACIONA   PLAZO DE EJECUCION: 100 DÍAS CALENDARIOS, CONTADOS A PARTIR DEL DÍA SIGUIENTE DE CONFIRMADA LA RECEPCIÓN DE LA ORDEN DE SERVICIO.   FORMA DE PAGO: EL PAGO SE EFECTUARÁ EN TRES (03) ARMADAS IGUALES DE ACUERDO AL MONTO DE LA PROPUESTA ECONÓMICA DEL POSTOR ADJUDICADO, SEGUN LO INDICADO EN EL NUMERAL NUEVE (09) DE LOS TERMINOS DE REFERENCIA.   CERTIFICADO SIAF N°: 1402  SECUENCIA SIAF N° :  EXP.N°: I-03210-2022/SEDCEN</t>
  </si>
  <si>
    <t>SERVICIO PARA GESTION DE PAGO POR LA ADQUISICION DE TREINTA (30) PREDIOS AFECTADOS POR LA EJECUCION DE LA OBRA: REHABILITACION Y MEJORAMIENTO DE LA CARRTERA PATAHUASI - YAURI - SICUANI, TRAMO: NEGROMAYO - YAURI - SAN GENARO   MEMORANDUM N° 2891-2022-MTC/20.11, CUADRO COMPARATIVO DE COTIZACIONES - SERVICIOS N° 045-2022-MTC/20.2.1 - KGSSM, MEMORANDUM Nº 1923-2022-MTC/20.2, INFORME N° 2912-MTC/20.4, CERT DE CREDITO PPTAL, SEGUN LOS TERMINOS DE REFERENCIAS.  PLAZO DE EJECUCION: SETENTA Y CINCO (75) DÍAS CALENDARIO, QUE SE INICIARAN A PARTIR DEL DÍA SIGUIENTE DE ACEPTADA LA ORDEN DE SERVICIO, HASTA LA CONFORMIDAD DE LA ÚLTIMA PRESTACIÓN Y PAGO.  ENTREGABLES: DE ACUERDO CON EL NUMERAL 7 DEL TÉRMINO DE REFERENCIA.  FORMA DE PAGO: DE ACUERDO CON EL NUMERAL 12 DEL TÉRMINO DE REFERENCIA.  CERTIFICADO SIAF N°: 2824  SECUENCIA SIAF N° : 02  EXP.N°: I-012983-2022/SEDCEN</t>
  </si>
  <si>
    <t>SERVICIO PARA LA IDENTIFICACION, ELABORACION DE EXPEDIENTES TECNICO LEGALES CON FINES DE OBTENER CERTIFICADOS DE BUSQUEDA CATASTRAL E INFORMES TECNICOS DE TASACION DE LOS INMUEBLES AFECTADOS POR LA EJECUCION DE LA OBRA: REHABILITACION Y MEJORAMIENTO DE LA CARRETERA EMP. PE - 3N HUANCABAMBA, TRAMO KM 71+600 - HUANCABAMBA, EN SUS FASES I Y II, EN EL MARCO DE LOS DISPUESTO EN EL TUO DEL DECRETO LEGISLATIVO N° 1192 Y SUS MODIFICATORIAS.   PLAZO DE EJECUCION DEL SERVICIO: EL PLAZO DE EJECUCION DEL SERVICIO ES DE NOVENTA (90) DIAS CALENDARIOS, QUE SE INICIARAN A PARTIR DEL DIA SIGUIENTE DE ACEPTADA LA ORDEN DE SERVICIO HASTA LA CONFORMIDAD DE LA ULTIMA PRESTACION Y PAGO.   FORMA DE PAGO: EL PAGO SE EFECTUARA EN TRES (03) ARMADAS, CONFORME SE DETALLA EN EL PUNTO 12 DE LOS TERMINOS DE REFERENCIA.   CERTIFICADO SIAF: 002142-2022  EXP. N° I-003748-2022/SEDCEN</t>
  </si>
  <si>
    <t>SERVICIO PARA LA IDENTIFICACION, ELABORACION DE EXPEDIENTES TECNICO LEGALES CON FINES DE OBTENER CERTIFICADOS DE BUSQUEDA CATASTRAL E INFORMES TECNICOS DE TASACION DE LOS INMUEBLES AFECTADOS POR LA EJECUCION DE OBRA: "CONSTRUCCION DE PUENTES POR REEMPLAZO EN PUNO, EN LA OBRA N° 3" EN SUS FASES I Y II, SEGUN LOS TERMINOS DE REFERENCIA Y OFERTA DEL PROVEEDOR.   - PLAZO DE EJECUCION DEL SERVICIO: NOVENTA (90) DIAS CALENDARIO COMO MAXIMO, CONTADOS A PARTIR DEL DIA SIGUIENTE DE LA CONFIRMACION DE LA RECEPCION DE LA ORDEN DE SERVICIO.  - FORMA DE PAGO: SE EFECTUARÁ EN TRES (03) ARMADAS, DE ACUERDO A LO INDICADO EN EL NUMERAL DOCE (12) DE LOS TERMINOS DE REFERENCIA.   - MEMORANDUM N° 168-2022-MTC/20.11  - MEMORANDUM N° 1066-2022-MTC/20.4  - AREA USUARIA: DIRECCION DE DERECHO DE VIA  - CUADRO COMPARATIVO DE COTIZACIONES - SERVICIOS N° 022-2022-MTC/20.2.1.AUC  - CERTIFICACION DE CREDITO PRESUPUESTARIO N° 1457-2022  - SECUENCIA SIAF N° 02  - EXPEDIENTE I-001705-2022/SEDCEN</t>
  </si>
  <si>
    <t>20601854547 GRUPO CONSULTOR Y CONTRUCTOR M &amp; F SAC</t>
  </si>
  <si>
    <t>SERVICIO PARA LA IDENTIFICACION, ELABORACION DE EXPEDIENTES TECNICO LEGALES CON FINES DE OBTENER CERTIFICADOS DE BUSQUEDA CATASTRAL E INFORMES TECNICOS DE TASACION DE LOS INMUEBLES AFECTADOS POR LA EJECUCION DE OBRA: "CONSTRUCCION DE PUENTES POR REEMPLAZO EN PUNO, EN LA OBRA N° 3" EN SUS FASES I Y II, SEGUN LOS TERMINOS DE REFERENCIA Y OFERTA DEL PROVEEDOR.   ORDEN DE SERVICIO EMITIDA SOLO PARA EFECTOS DE PAGO; LAS CONDICIONES CONTRATADAS MEDIANTE LA OS 438-2022 SE MANTIENEN EN TODO SU ALCANCE.   - PLAZO DE EJECUCION DEL SERVICIO: NOVENTA (90) DIAS CALENDARIO COMO MAXIMO, CONTADOS A PARTIR DEL DIA SIGUIENTE DE LA CONFIRMACION DE LA RECEPCION DE LA ORDEN DE SERVICIO 438-2022  - FORMA DE PAGO: SE EFECTUARÁ EN TRES (03) ARMADAS, DE ACUERDO A LO INDICADO EN EL NUMERAL DOCE (12) DE LOS TERMINOS DE REFERENCIA.   - MEMORANDUM N° 168-2022-MTC/20.11  - MEMORANDUM N° 1066-2022-MTC/20.4  - MEMORANDUM N° 5116-2022-MTC/20.11  - AREA USUARIA: DIRECCION DE DERECHO DE VIA  - CUADRO COMPARATIVO DE COTIZACIONES - SERVICIOS N° 022-2022-MTC/20.2.1.AUC  - CERTIFICACION DE CREDITO PRESUPUESTARIO N° 1457-2022  - SECUENCIA SIAF N° 03   - EXPEDIENTE I-001705-2022/SEDCEN (OS 438-2022)  - EXPEDIENTE I-027369-2022/SEDCEN</t>
  </si>
  <si>
    <t>SERVICIO DE GESTION DE CALIDAD DE SISTEMAS DE TECNOLOGÍA DE LA INFORMACIÓN - ATENDIDO POR EL EQUIPO DE ADQUISICIONES " CUADRO COMPRATIVO SERVICIOS N°0007-2022-MTC/20.2.1 WMG ,   MEMORANDUM Nº 0822-2021-MTC/20.6 - MEMORÁNDUM Nº 011-2022-MTC/20.5, SEGUN LOS TERMINOS DE REFERENCIA   PLAZO DE EJECUCION : CIENTO DIEZ (110) DIAS CALENDARIOS A PARTIR DEL DIA SIGUIENTE DE LA CONFIRMACION Y RECEPCION DE LA ORDEN DE SERVICIO.   FORMA DE PAGO: SE EFECTUARA EN CUATRO (04) ARMADAS DE ACUERDO A LO INDICADO EN EL NUMERAL ONCE (11) DE LOS TERMINOS DE REFERENCIA.     CERTIFICADO SIAF N°: 00284  SECUENCIA SIAF N°: 002  EXP N°: I-055280-2021/SEDCEN</t>
  </si>
  <si>
    <t>SERVICIO DE ANALISIS, DISEÑO Y ASEGURAMIENTO DE LA CALIDAD EN LA MEJORA DE FUNCIONALIDADES PARA EL MODULO DE OPERACIONES, PEAJES, GESTOR DOCUMENTAL, SIGVIAL Y PACRI  PLAZO DE EJECUCIÓN DEL SERVICIO:  PLAZO DE EJECUCIÓN DEL SERVICIO ES CIENTO DIEZ (110) DÍAS CALENDARIO, CONTABILIZADOS A PARTIR DEL DÍA SIGUIENTE DE LA CONFIRMACIÓN DE LA RECEPCIÓN DE LA ORDEN DE SERVICIO HASTA LA CONFORMIDAD DE LA ÚLTIMA PRESTACIÓN Y PAGO.  1ER PRODUCTO: COMO MÁXIMO HASTA LOS 20 DÍAS CALENDARIO DE INICIADO EL SERVICIO.  2DO PRODUCTO: COMO MÁXIMO HASTA LOS 50 DÍAS CALENDARIO DE INICIADO EL SERVICIO.  3ER PRODUCTO: COMO MÁXIMO HASTA LOS 80 DÍAS CALENDARIO DE INICIADO EL SERVICIO.  4TO PRODUCTO: COMO MÁXIMO HASTA LOS 110 DÍAS CALENDARIO DE INICIADO EL SERVICIO.  FORMA DE PAGO: EL PAGO SE EFECTUARÁ EN CUATRO (04) ARMADAS DE ACUERDO AL MONTO DE LA PROPUESTA ECONOMICA DEL POSTOR ADJUDICADO, SEGÚN LO INDICADO EN EL NUMERAL 11 DE LOS TDR.  CERTIFICADO SIAF: 00562-2022  EXP. N° I-000530-2022/SEDCEN</t>
  </si>
  <si>
    <t>SERVICIO DE DESARROLLO PARA LA MEJORA DE LOS SERVICIOS DEL MÓDULO DE PEAJES Y CASILLA ELECTRONICA", MEMORANDUM 023-2022-MTC/20.6, CUADRO COMPARATIVO DE COTIZACIONES - SERVICIOS N° 015-2022-MTC/20.2.1 OACA, CERT DE CREDITO PPTAL, SEGUN LOS TERMINOS DE REFERENCIAS.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120 DÍAS CALENDARIOS, CONTADOS A PARTIR DEL DÍA SIGUIENTE DE CONFIRMADA LA RECEPCIÓN DE LA ORDEN DE SERVICIO.  FORMA DE PAGO: EL PAGO SE EFECTUARÁ EN CUATRO (04) ARMADAS DE ACUERDO AL MONTO DE LA PROPUESTA ECONÓMICA DEL POSTOR ADJUDICADO, SEGUN LO INDICADO EN EL NUMERAL DOCE (12) DE LOS TERMINOS DE REFERENCIA.  CERTIFICADO SIAF N°: 761  SECUENCIA SIAF N° : 02  EXP.N°: I-001048-2022/SEDCEN</t>
  </si>
  <si>
    <t>SERVICIO DE DESARROLLO PARA LA MEJORA DE LOS REQUERIMIENTOS PARA EL MÓDULO DE BONIFICACIONES Y STD ", MEMORÁNDUM 025-2021-MTC/20.6, MEMORÁNDUM 184-2022-MTC/20.5; CUADRO COMPARATIVO DE COTIZACIONES - LOCACION DE SERVICIO N° 017-2022-MTC/20.2.1.OACA, CERTIFICADO DE CRÉDITO PRESUPUESTARIO, SEGÚN LOS TÉRMINOS DE REFERENCIAS.  RESOLUCIÓN DIRECTORAL N° 0040-2022-MTC/20 "LINEAMIENTOS PARA EL PROCEDIMIENTO EXCEPCIONAL DE CONTRATACIÓN DE BIENES Y SERVICIOS POR MONTOS IGUALES O MENORES A 8 UIT EN PROVIAS NACIONAL".  PLAZO DE EJECUCIÓN: CIENTO VEINTE (120) DÍAS CALENDARIO, CONTABILIZADOS A PARTIR DEL DÍA SIGUIENTE DE CONFIRMADA LA RECEPCIÓN DE LA ORDEN DE SERVICIO.  FORMA DE PAGO: SE EFECTUARA EN CUATRO (04) ARMADAS DE ACUERDO A LO INDICADO EN EL NUMERAL DOCE (12) DE LOS TÉRMINOS DE REFERENCIA.  CERTIFICADO SIAF N°: 844 SECUENCIA SIAF N°: 2  EXP.N°: I-000264-2022/SEDCEN</t>
  </si>
  <si>
    <t>SERVICIO DE DESARROLLO PARA LA MEJORA DE REQUERIMIENTOS DE INTEGRACIÓN DE PAGO, SEGUN LOS TERMINOS DE REFERENCIA Y OFERTA DEL PROVEEDOR.   - PLAZO DE EJECUCION DEL SERVICIO: CIENTO VEINTE (120) DIAS CALENDARIO COMO MAXIMO, CONTADOS A PARTIR DEL DIA SIGUIENTE DE LA CONFIRMACION DE LA RECEPCION DE LA ORDEN DE SERVICIO HASTA LA CONFORMIDAD DE LA ÚLTIMA PRESTACIÓN Y PAGO.  - FORMA DE PAGO: SE EFECTUARÁ EN CUATRO (04) ARMADAS, DE ACUERDO A LO INDICADO EN EL NUMERAL ONCE (11) DE LOS TERMINOS DE REFERENCIA.   - MEMORANDUM N° 026-2022-MTC/20.6  - AREA USUARIA: OFICINA DE TECNOLOGIAS DE LA INFORMACION  - CUADRO COMPARATIVO DE COTIZACIONES - SERVICIOS N° 014-2022-MTC/20.2.1.AUC  - CERTIFICACION DE CREDITO PRESUPUESTARIO N° 899-2022  - SECUENCIA SIAF N° 02  - EXPEDIENTE I-001049-2022/SEDCEN</t>
  </si>
  <si>
    <t>10446800278 ARRISUEÑO GONZALES MANUEL RODRIGO</t>
  </si>
  <si>
    <t>"SERVICIO DE SUPERVISIÓN, SEGUIMIENTO Y MONITOREO EN CAMPO, PARA LA ADQUISICIÓN DE LOS INMUEBLES AFECTADOS POR LA OBRA DE MEJORAMIENTO DE LA CARRETERA SANTA MARÍA - SANTA TERESA - PUENTE HIDROELÉCTRICA MACHU PICCHU".   - PLAZO DE EJECUCION DEL SERVICIO: SESENTA (60) DIAS CALENDARIO COMO MAXIMO, CONTADOS A PARTIR DEL DIA SIGUIENTE DE ACEPTADA LA ORDEN DE SERVICIO.  - FORMA DE PAGO: SE EFECTUARÁ EN DOS (02) ARMADAS, DE ACUERDO A LO INDICADO EN EL NUMERAL DOCE (12) DE LOS TERMINOS DE REFERENCIA.   - MEMORANDUM N° 277-2022-MTC/20.11  - MEMORANDUM N° 12742-2021-MTC/20.11  - AREA USUARIA: DIRECCION DE DERECHO DE VIA  - CUADRO COMPARATIVO DE COTIZACIONES - SERVICIOS N° 019-2022-MTC/20.2.1.OACA  - CERTIFICACION DE CREDITO PRESUPUESTARIO N° 1375-2022  - SECUENCIA SIAF N° 02  - EXPEDIENTE I-049961-2021/SEDCEN</t>
  </si>
  <si>
    <t>10453645831 CORONADO VALENCIA CEFERINA NIEVES</t>
  </si>
  <si>
    <t>SERVICIO DE ESTRUCTURACION Y DISEÑO DE LA PLATAFORMA ARCGIS; PERMITIRA REALIZAR EL ORDENAMIENTO Y ORGANIZACION DE LA INFORMACION GEOGRAFICA, ASI COMO LA ESTANDARIZACION Y CONSTRUCCION DE LOS SERVICIOS GIS.  PLAZO DE EJECUCION: EL PLAZO DE DESARROLLO DEL SERVICIO ES DE CIENTO VEINTE (120) DIAS CALENDARIOS A PARTIR DEL DIA SIGUIENTE DE LA CONFIRMADA LA RECEPCION DE LA ORDEN DE SERVICIO, HASTA LA CONFORMIDAD DE LA PRESTACION Y PAGO.  PRIMER ENTREGABLE: A LOS TREINTA (30) DÍAS CALENDARIO DEL INICIO DEL SERVICIO.  SEGUNDO ENTREGABLE: A LOS SESENTA (60) DÍAS CALENDARIO DEL INICIO DEL SERVICIO.  TERCER ENTREGABLE: A LOS NOVENTA (90) DÍAS CALENDARIO DEL INICIO DEL SERVICIO.  CUARTO ENTREGABLE: A LOS CIENTO VEINTE (120) DÍAS CALENDARIO DEL INICIO DEL SERVICIO.  FORMA DE PAGO: SE EFECTUARA EN CUATRO (04) ARMADAS, DE ACUERDO A LO INDICADO EN EL NUMERAL DOCE (12) DE LOS TERMINOS DE REFERENCIA.  CERTIFICADO SIAF N°: 1695  SECUENCIA SIAF N°: 2  EXP.N°: I-001050-2022</t>
  </si>
  <si>
    <t>10409543273 ANICAMA QUINTERO LUIS ALEJANDRO</t>
  </si>
  <si>
    <t>"SERVICIO DE MIGRACIÓN DE INFORMACIÓN A BASE DE DATOS"; INFORME N° 009-2022-MTC/20.6.1; MEMORÁNDUM 00129-2022-MTC/20.6; CUADRO COMPARATIVO DE COTIZACIONES - LOCACION DE SERVICIO N° 0059-2022-MTC/20.2.1.DLOH, MEMORÁNDUM 001172-2022-MTC/20.2, INFORME N° 1816-2022-MTC/20.4, CERTIFICADO DE CRÉDITO PRESUPUESTARIO, SEGÚN LOS TÉRMINOS DE REFERENCIAS.  RESOLUCIÓN DIRECTORAL N° 0040-2022-MTC/20 "LINEAMIENTOS PARA EL PROCEDIMIENTO EXCEPCIONAL DE CONTRATACIÓN DE BIENES Y SERVICIOS POR MONTOS IGUALES O MENORES A 8 UIT EN PROVIAS NACIONAL".  PLAZO DE EJECUCIÓN: CIENTO VEINTE (120) DÍAS CALENDARIO, CONTABILIZADOS A PARTIR DEL DÍA SIGUIENTE DE CONFIRMADA LA RECEPCIÓN DE LA ORDEN DE SERVICIO.  ENTREGABLES: SE PRESENTARAN CUATRO (04) ENTREGABLES DE ACUERDO A LO INDICADO EN EL NUMERAL SIETE (07) DE LOS TERMINOS DE REFERENCIA.  FORMA DE PAGO: SE EFECTUARA EN CUATRO (04) ARMADAS DE ACUERDO A LO INDICADO EN EL NUMERAL DOCE (12) DE LOS TÉRMINOS DE REFERENCIA.  CERTIFICADO SIAF N°: 02138 SECUENCIA SIAF N°: 2  EXP.N°: I-007172-2022/SEDCEN</t>
  </si>
  <si>
    <t>10418679501 ROJAS CHICOMA PAOLA ELENA</t>
  </si>
  <si>
    <t>"SERVICIO DE SUPERVISIÓN, SEGUIMIENTO Y MONITOREO EN CAMPO, PARA LA ADQUISICIÓN DE LOS INMUEBLES AFECTADOS POR LA OBRA DE MEJORAMIENTO DE LA CARRETERA SANTA MARÍA - SANTA TERESA - PUENTE HIDROELÉCTRICA MACHU PICCHU". MEMORANDUM N° 277-2022-MTC/20.11, MEMORANDUM N° 12742-2021-MTC/20.11, CUADRO COMPARATIVO DE COTIZACIONES - SERVICIOS N° 019-2022-MTC/20.2.1.OACA, MEMORANDUM N° 0507-2022-MTC/20.2; INFORME N° 0987-2022-MTC/20.4; CERTIFICADO DE CRÉDITO PRESUPUESTARIO, SEGÚN LOS TÉRMINOS DE REFERENCIAS; MEMORANDUM N° 03689-2022-MTC/20.11   RESOLUCIÓN DIRECTORAL N° 0040-2022-MTC/20 "LINEAMIENTOS PARA EL PROCEDIMIENTO EXCEPCIONAL DE CONTRATACIÓN DE BIENES Y SERVICIOS POR MONTOS IGUALES O MENORES A 8 UIT EN PROVIAS NACIONAL".  ORDEN DE SERVICIO EMITIDA PARA SOLO PARA EFECTOS DE PAGO; POR TANTO SE MANTIENE LAS CONDICIONES CONTRATADAS MEDIANTE LA OS 395-2022.  PLAZO DE EJECUCIÓN: SESENTA (60) DÍAS CALENDARIO, EL PLAZO ESTA CONDICIONADO A LA RECEPCION DE LA ORDEN DE SERVICIO 395-2022  FORMA DE PAGO: SE EFECTUARA EN DOS (02) ARMADAS DE ACUERDO A LO INDICADO EN EL EN LA OS 395-2022  CERTIFICADO SIAF N°: 1375 SECUENCIA SIAF N°: 3  EXP.N°: I-049961-2022/SEDCEN</t>
  </si>
  <si>
    <t>SERVICIO PARA LA IDENTIFICACION, ELABORACION DE EXPEDIENTES TECNICO LEGALES CON FINES DE OBTENER CERTIFICADOS DE BUSQUEDA CATASTRAL E INFORMES TECNICOS DE TASACION DE LOS INMUEBLES AFECTADOS POR LA EJECUCION DE OBRA: "CONSTRUCCION DE PUENTES POR REEMPLAZO EN PUNO, EN LA OBRA N° 1" EN SUS FASES I Y II, SEGUN LOS TERMINOS DE REFERENCIA Y OFERTA DEL PROVEEDOR.   - PLAZO DE EJECUCION DEL SERVICIO: NOVENTA (90) DIAS CALENDARIO COMO MAXIMO, CONTADOS A PARTIR DEL DIA SIGUIENTE DE LA CONFIRMACION DE LA RECEPCION DE LA ORDEN DE SERVICIO.  - FORMA DE PAGO: SE EFECTUARÁ EN TRES (03) ARMADAS, DE ACUERDO A LO INDICADO EN EL NUMERAL DOCE (12) DE LOS TERMINOS DE REFERENCIA.   - MEMORANDUM N° 169-2022-MTC/20.11  - MEMORANDUM N° 1016-2022-MTC/20.4  - AREA USUARIA: DIRECCION DE DERECHO DE VIA  - CUADRO COMPARATIVO DE COTIZACIONES - SERVICIOS N° 018-2022-MTC/20.2.1.AUC  - CERTIFICACION DE CREDITO PRESUPUESTARIO N° 1449-2022  - SECUENCIA SIAF N° 02  - EXPEDIENTE I-001706-2022/SEDCEN</t>
  </si>
  <si>
    <t>10425714592 VILLALOBOS CHUP CESAR AGUSTO SALATIEL</t>
  </si>
  <si>
    <t>ERVICIO PARA LA IDENTIFICACION, ELABORACION DE EXPEDIENTES TECNICO LEGALES CON FINES DE OBTENER CERTIFICADOS DE BUSQUEDA CATASTRAL E INFORMES TECNICOS DE TASACION DE LOS INMUEBLES AFECTADOS POR LA EJECUCION DE OBRA: "CONSTRUCCION DE PUENTES POR REEMPLAZO EN PUNO, EN LA OBRA N° 1" EN SUS FASES I Y II, MEMORANDUM N° 169-2022-MTC/20.11; MEMORANDUM N° 1016-2022-MTC/20.4; CUADRO COMPARATIVO DE COTIZACIONES - SERVICIOS N° 018-2022-MTC/20.2.1.AUC MEMORANDUM N° 4190-2022-MTC/20.11; SEGUN LOS TERMINOS DE REFERENCIA Y OFERTA DEL PROVEEDOR;   ORDEN DE SERVICIO EMITIDA PARA SOLO PARA EFECTOS DE PAGO; POR TANTO SE MANTIENE LAS CONDICIONES CONTRATADAS MEDIANTE LA OS 404-2022.   - PLAZO DE EJECUCION DEL SERVICIO: NOVENTA (90) DIAS CALENDARIO COMO MAXIMO, CONTADOS A PARTIR DEL DIA SIGUIENTE DE LA CONFIRMACION DE LA RECEPCION DE LA ORDEN DE SERVICIO 404-2022  - FORMA DE PAGO: SE EFECTUARÁ EN TRES (03) ARMADAS, DE ACUERDO A LO INDICADO EN LA OS 404-2022   CERTIFICADO SIAF N°: 1449 SECUENCIA SIAF N°: 3  EXP.N°: I-023461-2022/SEDCEN</t>
  </si>
  <si>
    <t>SERVICIO DE ATENCIÓN DE CONSULTAS Y RECLAMOS, RECEPCIÓN DE DOCUMENTOS Y ACTUALIZACIÓN DE INFORMACIÓN EN LA OFICINA DE PUERTO BERMÚDEZ DE LA CARRETERA PUERTO BERMÚDEZ - SAN ALEJANDRO. TRAMO: PUERTO BERMÚDEZ - CIUDAD CONSTITUCIÓN.   MEMORANDUM N° 2066 -2022-MTC/20.22, CUADRO COMPARATIVO DE COTIZACIONES - SERVICIOS N° 028-2022-MTC/20.2.1 - KGSSM, MEMORANDUM Nº 1601-2022-MTC/20.2, INFORME N° 2489-MTC/20.4, CERT DE CREDITO PPTAL, SEGUN LOS TERMINOS DE REFERENCIAS.  PLAZO DE EJECUCION: CIENTO CINCUENTA (150) DÍAS COMO MÁXIMO, CONTADOS A PARTIR DEL DÍA SIGUIENTE DE CONFIRMADA LA RECEPCIÓN DE LA ORDEN DE SERVICIO HASTA LA CONFORMIDAD DE LA PRESTACIÓN Y PAGO.  ENTREGABLES: DE ACUERDO CON EL NUMERAL 7 Y 9 DEL TÉRMINO DE REFERENCIA.  FORMA DE PAGO: DE ACUERDO CON EL NUMERAL 11 DEL TÉRMINO DE REFERENCIA.  CERTIFICADO SIAF N°: 2547  SECUENCIA SIAF N° : 02  EXP.N°: I-006678-2022/SEDCEN</t>
  </si>
  <si>
    <t>10420288561 HUACCHA MAGERHUA MANUELA ELIZABETH</t>
  </si>
  <si>
    <t>"CONTRATACIÓN DEL SERVICIO DE FOTOCOPIADO Y ESCANEADO DE DOCUMENTOS PARA EL ARCHIVO CENTRAL DE PROVIAS NACIONAL"  INFORME N° 017-2022-MTC/20.2.4, CUADRO COMPARATIVO DE COTIZACIONES - SERVICIOS N° 00025-2022-MTC/20.2.1-JCEU, MEMORÁNDUM N° 2817-2022-MTC/20.2; INFORME N° 4005 -2022-MTC/20.4; CERTIFICADO DE CRÉDITO PRESUPUESTARIO, SEGÚN LOS TÉRMINOS DE REFERENCIAS.  PLAZO DE EJECUCIÓN: SE EJECUTARÁ EN UN MÁXIMO DE 20 DÍAS CALENDARIO O HASTA AGOTARSE EL MONTO CONTRACTUAL, CONTADO A PARTIR DEL DÍA SIGUIENTE DE LA RECEPCIÓN DE LA ORDEN DE SERVICIO.  LA CONFORMIDAD SERÁ OTORGADA POR EL ENCARGADO DE ARCHIVO CENTRAL Y EL JEFE DE GESTIÓN DOCUMENTAL Y ATENCIÓN AL CIUDADANO DE LA ENTIDAD.  LUGAR DE EJECUCION DEL SERVICIO: EL SERVICIO SE EJECUTARÁ EN LAS INSTALACIONES DEL ARCHIVO CENTRAL, SITO EN JR. ZORRITOS 1074 - CERCADO DE LIMA - LIMA. LUGAR DONDE EL PROVEEDOR DEBERÁ RECIBIR Y ENTREGAR LOS DOCUMENTOS A PROCESAR TOTALMENTE COMPAGINADOS Y ORDENADOS, EN EL HORARIO DE (08:30 A 13:00 Y 14:00 A 17:30 DE LUNES A VIERNES).  FORMA DE PAGO: EL PAGO SE EFECTUARÁ, EN UNA ARMADA DENTRO DE LOS DIEZ (10) DÍAS CALENDARIOS SIGUIENTES A LA CONFORMIDAD.  CCP N°: 3382 SECUENCIA SIAF N°: 2 EXP.N°: I-022463-2022/SEDCEN</t>
  </si>
  <si>
    <t>20458602132 COPYLAND INVERSIONES S.A</t>
  </si>
  <si>
    <t>"SERVICIO ESPECIALIZADO DE ARQUEOLOGÍA PARA LA GESTIÓN Y ATENCIÓN DEL COMPONENTE ARQUEOLÓGICO EN LA DIRECCIÓN DE ESTUDIOS" MEMORÁNDUM Nº 318-2022-MTC/20.8, CUADRO COMPARATIVO DE COTIZACIONES - SERVICIOS N° 015-2022-MTC/20.2.1 EAMR, CERT DE CREDITO PPTAL, SEGUN LOS TERMINOS DE REFERENCIAS.   RESOLUCIÓN DIRECTORAL N° 0040-2022-MTC/20 "LINEAMIENTOS PARA EL PROCEDIMIENTO EXCEPCIONAL DE CONTRATACIÓN DE BIENES Y SERVICIOS POR MONTOS IGUALES O MENORES A 8 UIT EN PROVIAS NACIONAL".  PLAZO DE EJECUCION: (60) DIAS CALENDARIO COMO MAXIMO, CONTADOS A PARTIR DEL DIA SIGUIENTE DE LA CONFIRMACION Y RECEPCION DE LA ORDEN DE SERVICIO.   1ER INF. COMO MÁXIMO A LOS 30 DÍAS CALENDARIO DE INICIADO EL SERVICIO COMO MÁXIMO  2DO INF. COMO MÁXIMO A LOS 60 DÍAS CALENDARIO DE INICIADO EL SERVICIO COMO MÁXIMO  3ER INF. COMO MÁXIMO A LOS 90 DÍAS CALENDARIO DE INICIADO EL SERVICIO COMO MÁXIMO  4TO INF. COMO MÁXIMO A LOS 120 DÍAS CALENDARIO DE INICIADO EL SERVICIO COMO MÁXIMO   FORMA DE PAGO: SE EFECTUARA EN 04 ARMADA DE ACUERDO A LO INDICADO EN EL NUMERAL 11 DE LOS TERMINOS DE REFERENCIA.   CERTIFICADO SIAF N° : 1929   SECUENCIA SIAF N° : 2   EXP.N° : I?006170-2022</t>
  </si>
  <si>
    <t>"CONTRATACIÓN DEL SERVICIO DE EXTENSIÓN DE GARANTÍA Y SOPORTE PARA EQUIPOS SERVIDORES DE LAS UNIDADES ZONALES", MEMORÁNDUM N° 0075 -2022-MTC/20.6, MEMORANDUM Nº 839-2022-MTC/20.2, INFORME N° 1617 - 2022-MTC/20.4, CUADRO COMPARATIVO DE COTIZACIONES - SERVICIOS N° 029-2022-MTC/20.2.1 - AUC, CERT DE CREDITO PPTAL, SEGUN LOS TERMINOS DE REFERENCIAS.  PLAZO DE EJECUCIÓN:  TRESCIENTOS SESENTA Y CINCO (365) A PARTIR DEL DIA SIGUIENTE DE LA FIRMA DEL ACTA, DE ACUERDO AL NUMERAL SIETE (07) DE LOS TÉRMINOS DE REFERENCIA.  ENTREGABLE:  SE REALIZARA DE ACUERDO AL NUMERAL SEIS (06) DE LOS TÉRMINOS DE REFERENCIA.  LUGAR DE EJECUCION:  EL SERVICIO SE EJECUTARA EN LA OFICINA DE TECNOLOGIAS DE LA INFORMACION DE PROVIAS NACIONAL UBICADO EN JR. ZORRITOS 1203 LIMA - LIMA - LIMA  FORMA DE PAGO:  EL PAGO SE EFECTUARA EN UNA (01) SOLA ARMADA, DE ACUERDO AL NUMERAL ONCE (11) DE LOS TÉRMINOS DE REFERENCIA.  CERTIFICADO SIAF N°: 2002  SECUENCIA SIAF N° : 02  EXP.N°: I-005601-2022/SEDCEN</t>
  </si>
  <si>
    <t>SERVICIO PARA LA IDENTIFICACION Y ELABORACION DE 20 INFORMES TECNICOS CON FINES DE TASACION DE LOS INMUEBLES AFECTADOS POR LA EJECUCION DE LA OBRA: "TRAMO VIAL NUEVO MOCUPE-CAYALTI-OYOTUN", EN SUS FASES I Y II, SEGUN LOS TERMINOS DE REFERENCIA, OFERTA DEL PROVEEDOR Y ORDEN DE SERVICIO N° 2543-2021.   - PLAZO DE EJECUCION DEL SERVICIO: DE ACUERDO A LOS TERMINOS DE REFERENCIA Y LO INDICADO POR EL AREA USUARIA.  - FORMA DE PAGO: SE EFECTUARÁ DE ACUERDO A LO INDICADO EN EL NUMERAL ONCE (11) DE LOS TERMINOS DE REFERENCIA.   - MEMORÁNDUM N° 890-2022-MTC/20.11  - INFORME N° 453 -2022-MTC/20.4  - AREA USUARIA: DIRECCION DE DERECHO DE VIA  - CUADRO COMPARATIVO DE COTIZACIONES - SERVICIOS N° 0032-2021-MTC/20.2.1 EOR  - CERTIFICACION DE CREDITO PRESUPUESTARIO N° 627-2022  - SECUENCIA SIAF N° 03  - EXPEDIENTE E-002978-2022/SEDCEN</t>
  </si>
  <si>
    <t>CONTRATACIÓN DEL SERVICIO DE ALQUILER DE CAMIONETA PARA EL TRASLADO DE PERSONAL TÉCNICO EN LA OBRA: MEJORAMIENTO, CONSERVACIÓN POR NIVELES DE SERVICIO Y OPERACIÓN DEL CORREDOR VIAL: HUÁNUCO - LA UNIÓN - HUALLANCA DV. ANTAMINA/EMP. PE-3N (TINGO CHICO) - NUEVAS FLORES - LLATA - ANTAMINA, TRAMO II KM 52+920 AL KM 102+819, SEGUN LOS TERMINOS DE REFERENCIA Y OFERTA DEL PROVEEDOR.  - PLAZO DE EJECUCION DEL SERVICIO: NOVENTA (90) DIAS CALENDARIO. EL SERVICIO DE ALQUILER DE CAMIONETA SERA DE LUNES A SABADO Y DURANTE 80 DIAS EFECTIVOS APROXIMADOS DE TRABAJO, CONTADOS A PARTIR DEL DIA SIGUIENTE DE LA CONFIRMACION DE LA RECEPCION DE LA ORDEN DE SERVICIO.  - FORMA DE PAGO: SE EFECTUARÁ EN TRES (03) ARMADAS, DE ACUERDO A LO INDICADO EN EL NUMERAL ONCE (11) DE LOS TERMINOS DE REFERENCIA.  - MEMORANDUM N° 378-2022-MTC/20.9  - MEMORANDUM N° 749-2022-MTC/20.2.4  - AREA USUARIA: DIRECCION DE OBRA  - CUADRO COMPARATIVO DE COTIZACIONES - SERVICIOS N° 017-2022-MTC/20.2.1.AUC  - CERTIFICACION DE CREDITO PRESUPUESTARIO N° 973-2022  - SECUENCIA SIAF N° 02  - EXPEDIENTE I-002210-2022/SEDCEN</t>
  </si>
  <si>
    <t>SERVICIO DE INGENIERIA PARA LA ELABORACION DE PROPUESTAS DE INTERVENCION A NIVEL DE CONSERVACION VIAL, EN LA ESPECIALIDAD DE GEOLOGIA, SUELES Y PAVIMENTOS Y ELABORACION DE CRITERIOS BASICOS DE INGENERIA PARA LOS CORREDORES VIALES: "EMP. PE-28C (KIMBIRI) - KEPASHIATO - DV ECHARATI - QUILLABAMBA - SANTA TERESA - PTE. HIDROELECTRICA MACHU PICCHU", "CUSCO - PISAC/ URUBAMBA - CHINCHEROS - CACHIMAYO / HUACARPAY - OLLANTAYTAMBO - QUILLABAMBA - ECHARATE", "SAN CLEMENTE - HUAYTARA - AYACUCHO (PE-28A) INCLUIDO EN LA VIA EVITAMIENTO AYACUCHO" Y "CAJAMARCA - CELENDIN - BALSAS - CHACHAPOYAS Y DV. CHACHAPOYAS PEDRO RUIZ"   PLAZO DE EJECUCION DEL SERVICIO: EL PLAZO DE EJECUCION DEL SERVICIO SERA DE OCHENTA (80) DIAS CALENDARIOS, EL CUAL INICIARA AL DIA SIGUIENTE DE LA CONFIRMACION DE LA RECEPCION DE LA ORDEN DE SERVICIO.   FORMA DE PAGO: EL PAGO SE EFECTUARA POR CADA PRESTACION PARCIAL EFECTUADA EN TRES (03) ARMADAS, DENTRO DEL PLAZO DE DIEZ (10) DIAS CALENDARIOS SIGUIENTES DE EFECTUADA LA PRESTACION Y OTORGADA LA CONFORMIDAD.  CERTIFICADO SIAF N° : 01914-2022 / SECUENCIA SIAF N° : 2  EXP.N° : I-06643-2022/SEDCEN</t>
  </si>
  <si>
    <t>"SERVICIO ESPECIALIZADO EN INGENIERÍA CIVIL, CON LA FINALIDAD DE PARTICIPAR EN LA EJECUCIÓN DE SERVICIOS DE CONTROL PROGRAMADOS EN PROVIAS NACIONAL". MEMORANDUM Nº 127 -2022-MTC/20.1, CUADRO COMPARATIVO DE COTIZACIONES - SERVICIOS N° 081-2022-MTC/20.2.1.OACA, MEMORANDUM N° 1802-2022-MTC/20.2; INFORME N° 2837-2022-MTC/20.4; CERTIFICADO DE CRÉDITO PRESUPUESTARIO, SEGÚN LOS TÉRMINOS DE REFERENCIAS.   RESOLUCIÓN DIRECTORAL N° 0040-2022-MTC/20 "LINEAMIENTOS PARA EL PROCEDIMIENTO EXCEPCIONAL DE CONTRATACIÓN DE BIENES Y SERVICIOS POR MONTOS IGUALES O MENORES A 8 UIT EN PROVIAS NACIONAL".  PLAZO DE EJECUCIÓN: CIENTO CINCUENTA (150) DÍAS CALENDARIO, CONTABILIZADOS A PARTIR DEL DÍA SIGUIENTE DE CONFIRMADA LA RECEPCIÓN DE LA ORDEN DE SERVICIO.  FORMA DE PAGO: SE EFECTUARA EN CINCO (05) ARMADAS DE ACUERDO A LO INDICADO EN EL NUMERAL OCHO (08) DE LOS TÉRMINOS DE REFERENCIA.  CERTIFICADO SIAF N°: 2775 SECUENCIA SIAF N°: 2  EXP.N°: I-014463-2022/SEDCEN</t>
  </si>
  <si>
    <t>10471531010 CABRERA GLANDELI ALEXANDRA</t>
  </si>
  <si>
    <t>"SERVICIO DE ELABORACIÓN DE EXPEDIENTE TÉCNICO PARA LA REUBICACIÓN DE CANAL DE RIEGO QUE INTERFIEREN EN LA PROGRESIVA (7+200 AL 19+600) DE LA CONSTRUCCIÓN DE MEJORAMIENTO DE LA CARRETERA HUANUCO - CONOCOCHA. SECTOR HUANUCO -LA UNION - HUALLANCA RUTA PE-3N, REGION HUANUCO", MEMORÁNDUM 0010561-2021-MTC/20.11, MEMORÁNDUM 002032-2021-MTC/20.5; CUADRO COMPARATIVO DE COTIZACIONES - LOCACION DE SERVICIO N° 0040-2021-MTC/20.2.1.DLOH, MEMORÁNDUM 00134-2022-MTC/20.2, INFORME N°0270-2022-MTC/20.4, CERTIFICADO DE CRÉDITO PRESUPUESTARIO, SEGÚN LOS TÉRMINOS DE REFERENCIAS.  PLAZO DE EJECUCIÓN: VEINTE (20) DÍAS CALENDARIO, CONTABILIZADOS A PARTIR DEL DÍA SIGUIENTE DE CONFIRMADA LA RECEPCIÓN DE LA ORDEN DE SERVICIO.  UNICO ENTREGABLE: COMO MÁXIMO A LOS VEINTE (20) DÍAS CALENDARIO DE INICIADO EL SERVICIO.  FORMA DE PAGO: SE EFECTUARA EN UNA (01) ARMADA DE ACUERDO A LO INDICADO EN EL NUMERAL ONCE (11) DE LOS TÉRMINOS DE REFERENCIA.  CERTIFICADO SIAF N°: 00364 SECUENCIA SIAF N°: 2  EXP.N°: I-00041520-2022/SEDCEN</t>
  </si>
  <si>
    <t>10435858592 VILLACORTA DIAZ ALDO VITERBO</t>
  </si>
  <si>
    <t>"SERVICIO DE GESTIÓN Y MONITOREO EN CAMPO PARA LA LIBERACIÓN DE INTERFERENCIAS Y LIBERACIÓN Y ADQUISICIÓN DE PREDIOS AFECTADOS POR EL DERECHO DE VÍA DE LA OBRA: REHABILITACIÓN Y MEJORAMIENTO DE LA CARRETERA PATAHUASI - YAURI - SICUANI, TRAMO: NEGROMAYO - YAURI - SAN GENARO "; INFORME Nº 25 -2022-MTC/20.11.2/MPH; MEMORANDUM NO. 2885 - 2022-MTC/20.11; CUADRO COMPARATIVO DE COTIZACIONES - LOCACION DE SERVICIO N° 0082-2022-MTC/20.2.1. DLOH; MEMORÁNDUM 01800-2022-MTC/20.2, INFORME N° 02765-2022-MTC/20.4, CERTIFICADO DE CRÉDITO PRESUPUESTARIO, SEGÚN LOS TÉRMINOS DE REFERENCIAS.  RESOLUCIÓN DIRECTORAL N° 0040-2022-MTC/20 "LINEAMIENTOS PARA EL PROCEDIMIENTO EXCEPCIONAL DE CONTRATACIÓN DE BIENES Y SERVICIOS POR MONTOS IGUALES O MENORES A 8 UIT EN PROVIAS NACIONAL".  PLAZO DE EJECUCIÓN: OCHENTA (80) DÍAS CALENDARIO, CONTABILIZADOS A PARTIR DEL DÍA SIGUIENTE DE CONFIRMADA LA RECEPCIÓN DE LA ORDEN DE SERVICIO.  FORMA DE PAGO: SE EFECTUARA EN TRES (03) ARMADAS DE ACUERDO A LO INDICADO EN EL NUMERAL DOCE (12) DE LOS TÉRMINOS DE REFERENCIA.  CERTIFICADO SIAF N°: 02765 SECUENCIA SIAF N°: 2  EXP.N°: I-007015-2022/SEDCEN</t>
  </si>
  <si>
    <t>"SERVICIO PARA LA EJECUCIÓN DE SUSCRIPCIÓN Y LEGALIZACIÓN DE NOVENTA (90) FORMULARIOS REGISTRALES PARA LA ADQUISICIÓN DE ÁREAS AFECTADAS POR EL DERECHO DE VÍA POR LA OBRA: "REHABILITACIÓN Y MEJORAMIENTO DE LA CARRETERA QUINUA - SAN FRANCISCO, TRAMO: KM 78+500 AL KM 172+420'', MEMORANDUM N° 3593-2022-MTC/20.11, MEMORANDUM Nº 2018 -2022-MTC/20.2, INFORME N° 3129-2022-MTC/20.4, CUADRO COMPARATIVO DE COTIZACIONES - SERVICIOS N°119-2022-MTC/20.2.1 - JMR, CERT DE CREDITO PPTAL, SEGUN LOS TERMINOS DE REFERENCIAS.  PLAZO DE EJECUCION: PLAZO MAXIMO DE EJECUCION DE TREINTA (30) DÍAS CALENDARIOS O HASTA COMPLETAR LA LEGALIZACION DE NOVENTA (90) FORMULARIOS, TOMA DE BIOMETRICO DE LA TOTALIDAD DE LOS AFECTADOS DE LOS DOCUMENTOS REQUERIDOS DE PROVIAS NACIONAL , DE ACUERDO A LO INDICADO EN EL NUMERAL OCHO (08) DE LOS TERMINOS DE REFERENCIA.  PRIMER ENTREGABLE: A LOS 20 DÍAS CALENDARIOS DE INICIADO EL SERVICIO COMO MAXIMO  SEGUNDO ENTREGABLE: A LOS 30 DÍAS CALENDARIOS DE INICIADO EL SERVICIO COMO MAXIMO  FORMA DE PAGO: SE EFECTUARA EL PAGO EN DOS (02) ARMADAS, DE ACUERDO A LO INDICADO EN EL NUMERAL ONCE (11) DE LOS TERMINOS DE REFERENCIA.  CERTIFICADO SIAF N°: 2923  SECUENCIA SIAF N°: 2  EXP.N°: I-015099-2022</t>
  </si>
  <si>
    <t>SERVICIO PARA LA EJECUCIÓN DE SUSCRIPCIÓN Y LEGALIZACIÓN DE NOVENTA (90) FORMULARIOS REGISTRALES PARA LA ADQUISICIÓN DE ÁREAS AFECTADAS POR EL DERECHO DE VÍA DEL INTERCAMBIO VIAL SALAVERRY, OBRAS DE DESEMPATE, TREMO 3, 4 Y EVITAMIENTO CHIMBOTE DE LA PANAMERICANA NORTE - RED VIAL 4, MEMORANDUM Nº 4384 - 2022-MTC/20.11, MEMORANDUM N° 122 - 2022-MTC/20.11, INFORME N° 452-2022-MTC/20.4, SEGUN INFORME N° 313-2022-MTC/20.11.1/CECS, SOLICITAN ACTUALIZACION DE LA ORDEN DE SERVICIO 2700-2021  PLAZO DE EJECUCION: 25 DIAS CALENDARIOS O HASTA HABER LEGALIZADO NOVENTA (90) FORMULARIOS Y TOMAS DE BIOMETRICO DE LA TOTALIDAD DE AFECTADOS, SEGÚN LO INDICADO EN EL NUMERAL 7 DE LOS TERMINOS DE REFERENCIA  UNICO INFORME: SEGÚN LO INDICADO EN EL NUMERAL 9 DE LOS TERMINOS DE REFERENCIA  FORMA DE PAGO: SE EFECTUARA EN UNA (1) ARMADA DE ACUERDO A LO INDICADO EN EL NUMERAL 11 DE LOS TERMINOS DE REFERENCIA.  AREA USUARIA: DIRECCION DE DERECHO DE VIA  REFERENCIA ORDEN DE SERVICIO: 2700-2021  CERTIFICADO SIAF N°: 645  SECUENCIA SIAF N°: 2  EXP.N°: I-023359-2022 / EXP N°: I-042909-2021/SEDCEN</t>
  </si>
  <si>
    <t>ERVICIO PARA LA IDENTIFICACION Y CONFORMACION DE EXPEDIENTES TECNICO LEGALES DE TREINTA (30) PREDIOS AFECTADOS POR EL DERECHO DE VIA DE LA OBRA: REHABILITACIÓN Y MEJORAMIENTO DE LA CARRETERA PATAHUASL- YAURL -SICUANJ, TRAMO: NEGROMAYO - YAURL -SAN GENARO, EN SUS FASES I Y II, DESDE EL KM 131+070AL KM 143+830   MEMORANDUM N° 2895-2022-MTC/20.11, CUADRO COMPARATIVO DE COTIZACIONES - SERVICIOS N° 048-2022-MTC/20.2.1 - KGSSM, MEMORANDUM Nº 2000-2022-MTC/20.2, INFORME N° 2996-2022-MTC/20.4, CERT DE CREDITO PPTAL, SEGUN LOS TERMINOS DE REFERENCIAS.  PLAZO DE EJECUCION: NOVENTA (90) DÍAS CALENDARIO, QUE SE INICIARÁN A PARTIR DEL DÍA SIGUIENTE DE ACEPTADA LA ORDEN DE SERVICIO, HASTA CONFORMIDAD DE LA ÚLTIMA PRESTACIÓN Y PAGO.  ENTREGABLES: DE ACUERDO CON EL NUMERAL 7 DEL TÉRMINO DE REFERENCIA.  FORMA DE PAGO: DE ACUERDO CON EL NUMERAL 12 DEL TÉRMINO DE REFERENCIA.   CERTIFICADO SIAF N°: 2870  SECUENCIA SIAF N° : 02  EXP.N°: I-013270-2022/SEDCEN</t>
  </si>
  <si>
    <t>SERVICIO DE ESPECIALISTA TÉCNICO PARA LAS GESTIONES DE LIBERACIÓN DE INTERFERENCIAS Y ADQUISICIÓN (TRATO DIRECTO, EXPROPIACIÓN O TRANSFERENCIA INTERESTATAL) DE PREDIOS DE LOS SECTORES MATARANI, MOLLENDO, MEJIA, DEAN VALDIVIA, PUNTA DE BOMBÓN DE LA OBRA: CONSTRUCCIÓN Y MEJORAMIENTO DE LA CARRETERA CAMANÁ - DV. QUILCA - MATARANI - ILO - TACNA, TRAMO: MATARAN' - EL ARENAL - PUNTA DE BOMBÓN, CUADRO COMPARATIVO N° 007-2022-MTC/20.2.1.FRM, 013953-2021-MTC/20.11, MEMO N° 0029-2022-MTC/20.5, MEMO N°143-2022-MTC/20.2, INF N° 467-2022-MTC/20.4, CERT DE CREDITO PPTAL, SEGUN LOS TERMINOS DE REFERENCIA.   PLAZO DE EJECUCION: CIENTO VEINTE (120) DIAS CALENDARIO COMO MAXIMO EL CUAL INICIA AL DIA SIGUIENTE DE LA CONFIRMACION Y RECEPCION DE LA ORDEN DE SERVICIO.  FORMA DE PAGO: SE EFECTUARA EN CUATRO (04) ARMADAS DE ACUERDO A LO INDICADO EN EL NUMERAL DOCE (12) DE LOS TERMINOS DE REFERENCIA.   CERTIFICADO SIAF N°: 579  SECUENCIA SIAF N° : 2  EXP.N°: I-055357-2021/SEDCEN</t>
  </si>
  <si>
    <t>10451290725 CASTILLO ALBIS MANUEL ALEJANDRO</t>
  </si>
  <si>
    <t>"SERVICIO PARA LA ELABORACIÓN DE TREINTA Y CUATRO (34) EXPEDIENTES TÉCNICO LEGALES CON FINES DE TASACIÓN AFECTADOS POR EL DERECHO DE VÍA DE LA OBRA: MEJORAMIENTO DE LA CARRETERA BOCA DEL RÍO - TACNA, EN LOS DISTRITOS DE TACNA, SAMA Y LA YARADA LOS PALOS DE LA PROVINCIA DE TACNA - DEPARTAMENTO DE TACNA, SECTOR 13+300 AL 21+000, EN SUS FASE II, EN EL MARCO DE LO DISPUESTO EN EL TUO DEL DECRETO LEGISLATIVO N° 1192'', MEMORÁNDUM Nº 2542-2022-MTC/20.11, MEMORANDUM Nº 1759-2022-MTC/20.2, INFORME N° 2687-2022-MTC/20.4, CUADRO COMPARATIVO DE COTIZACIONES - SERVICIOS N° 083-2022-MTC/20.2.1 - JMR, CERT DE CREDITO PPTAL, SEGUN LOS TERMINOS DE REFERENCIAS.  PLAZO DE EJECUCION: ES DE SESENTA (60) DIAS CALENDARIOS QUE SE INICIARAN A PARTIR DEL DÍA SIGUIENTE DE ACEPTADA LA ORDEN DE SERVICIO.  PRIMER ENTREGABLE: TREINTA (30) DIAS CALENDARIO DE INICIADO EL SERVICIO COMO MAXIMO  SEGUNDO ENTREGABLE: SESENTA (60) DIAS CALENDARIO DE INICIADO EL SERVICIO COMO MAXIMO.  FORMA DE PAGO: SE EFECTUARA EN DOS (02) ARMADAS, DE ACUERDO A LO INDICADO EN EL NUMERAL DOCE (12) DE LOS TERMINOS DE REFERENCIA.  CERTIFICADO SIAF N°: 2668  SECUENCIA SIAF N°: 2  EXP.N°: I-011701-2022</t>
  </si>
  <si>
    <t>SERVICIO PARA LA IDENTIFICACION, TASACION DE PREDIOS, BUSQUEDAS CATASTRALES Y GESTION ADMINISTRATIVA Y REGISTRAL DE INMUEBLES; AFECTADOS POR EL DERECHO DE VIA DE LA OBRA: REHABILITACION Y MEJORAMIENTO DE LA CARRETERA YAURI - NEGROMAYO - OSCOLLO - IMATA, TRAMO DV. IMATA - OSCOLLO - NEGROMAYO" EN SU FASE I Y II   MEMORANDUM N° 2892-2022-MTC/20.11, CUADRO COMPARATIVO DE COTIZACIONES - SERVICIOS N° 046-2022-MTC/20.2.1 - KGSSM, MEMORANDUM Nº 1947-2022-MTC/20.2, INFORME N° 2988-2022-MTC/20.4, CERT DE CREDITO PPTAL, SEGUN LOS TERMINOS DE REFERENCIAS.  PLAZO DE EJECUCION: SESENTA (60) DÍAS CALENDARIO, QUE SE INICIARÁN A PARTIR DEL DÍA SIGUIENTE DE ACEPTADA LA ORDEN DE SERVICIO, HASTA CONFORMIDAD DE LA ÚLTIMA PRESTACIÓN Y PAGO.  ENTREGABLES: DE ACUERDO CON EL NUMERAL 7 DEL TÉRMINO DE REFERENCIA.  FORMA DE PAGO: DE ACUERDO CON EL NUMERAL 12 DEL TÉRMINO DE REFERENCIA.   CERTIFICADO SIAF N°: 2858  SECUENCIA SIAF N° : 02  EXP.N°: I-006613-2022/SEDCEN</t>
  </si>
  <si>
    <t>SERVICIO DE GESTIÓN DE CONTINGENCIAS Y MONITOREO DE LOS PROCESOS DE ADQUISICIÓN, EXPROPIACIÓN Y LIBERACIÓN DE PREDIOS AFECTADOS POR LA EJECUCIÓN DE LA OBRA: REHABILITACION Y MEJORAMIENTO DE LA CARRETERA PALLASCA-MOLLEPATA - MOLLEBAMBA-SANTIAGO DE CHUCO -EMP. RUTA 10, TRAMO: MOLLEPATA-PALLASCA", MEMORANDUM Nº 5069-2022-MTC/20.11, MEMORANDUM Nº 3122-2022-MTC/20.2, INFORME N° 4427-2022-MTC/20.4, CUADRO COMPARATIVO DE COTIZACIONES - SERVICIOS N° 205-2022-MTC/20.2.1 - JMR, CERT DE CREDITO PPTAL, SEGUN LOS TERMINOS DE REFERENCIAS.  PLAZO DE EJECUCION: ES DE SESENTA (60) DÍAS CALENDARIOS COMO MÁXIMO, CONTADOS A PARTIR DE LA RECEPCIÓN DEL SCTR POR PARTE DEL ÁREA USUARIA, HASTA LA CONFORMIDAD DE LA ÚLTIMA PRESTACIÓN Y PAGO.  PRIMER ENTREGABLE: A LOS 30 DÍAS CALENDARIOS DE INICIADO EL SERVICIO  SEGUNDO ENTREGABLE: A LOS 60 DÍAS CALENDARIOS DE INICIADO EL SERVICIO  FORMA DE PAGO: SE EFECTUARA EN DOS (02) ARMADAS, DE ACUERDO A LO INDICADO EN EL NUMERAL ONCE (11) DE LOS TERMINOS DE REFERENCIA.  CERTIFICADO SIAF N°: 3561  SECUENCIA SIAF N°: 2  EXP.N°: I-020964-2022</t>
  </si>
  <si>
    <t>10736621156 REYES DULCE HANYELO CESAR</t>
  </si>
  <si>
    <t>PAGO DE HONORARIOS DE LA JUNTA DE RESOLUCION DE DISPUTAS  PERIODO: DESDE JUNIO HASTA DICIEMBRE 2022  OBRA "REHABILITACIÓN Y MEJORAMIENTO DE LA CARRETERA ICA - LOS MOLINOS - TAMBILLOS, TRAMO KM 19+700 AL KM 33+500 INCLUIDO EL PUENTE LA ACHIRANA Y ACCESOS"  - CONTRATISTA: VIAL MOLINOS / CONTRATO DE EJECUCIÓN DE OBRA N° 097-2021-MTC/20.2  - SUPERVISOR: ACRUTA &amp; TAPIA INGENIEROS SAC / CONTRATO DE SUPERVISIÓN DE OBRA N° 018-2018 -MTC/20.2   PEDIDO DE SERVICIO: 1692  CERTIFICADO SIAF N°: 2104  SECUENCIA SIAF N° : 20  EXP. N°: E-081887-2022/SEDCEN</t>
  </si>
  <si>
    <t>10404357315 TELLO RIVERA EDGAR CRISTIAN</t>
  </si>
  <si>
    <t>PAGO DE HONORARIOS DE LA JUNTA DE RESOLUCION DE DISPUTAS  PERIODO: DESDE JUNIO HASTA DICIEMBRE 2022  OBRA "REHABILITACIÓN Y MEJORAMIENTO DE LA CARRETERA ICA - LOS MOLINOS - TAMBILLOS, TRAMO KM 19+700 AL KM 33+500 INCLUIDO EL PUENTE LA ACHIRANA Y ACCESOS"  - CONTRATISTA: VIAL MOLINOS / CONTRATO DE EJECUCIÓN DE OBRA N° 097-2021-MTC/20.2  - SUPERVISOR: ACRUTA &amp; TAPIA INGENIEROS SAC / CONTRATO DE SUPERVISIÓN DE OBRA N° 018-2018 -MTC/20.2   PEDIDO DE SERVICIO: 1692  CERTIFICADO SIAF N°: 2104  SECUENCIA SIAF N° : 21  EXP. N°: E-081887-2022/SEDCEN</t>
  </si>
  <si>
    <t>10157331642 RODRIGUEZ CABANILLAS ALEXIS</t>
  </si>
  <si>
    <t>SERVICIO DE EXCAVACIONES ARQUEOLÓGICAS EN CAMINO PREHISPÁNICO LLACTABAMBA PASHASH SEGMENTOS 4 Y 5 PARA LIBERACIÓN DE INTERFERENCIAS EN LA CONSTRUCCIÓN DE LA CARRETERA TAUCA PALLASCA, MEMORANDUM N° 260 -2022-MTC/20.11, MEMORANDUM Nº 227 -2022-MTC/20.5, MEMORANDUM Nº 564-2022-MTC/20.2, INFORME N°1071-2022-MTC/20.4, CUADRO COMPARATIVO DE COTIZACIONES - SERVICIOS N° 031-2022-MTC/20.2.1-JMR, CERT DE CREDITO PPTAL, SEGUN LOS TERMINOS DE REFERENCIAS.  PLAZO DE EJECUCION: ES DE CUARENTA Y CINCO (45) DÍAS CALENDARIOS, INICIARAN A PARTIR DEL DÍA SIGUIENTE DE LA CONFORMIDAD DE LA RECEPCION DE LA ORDEN DE SERVICIO.  UNICO ENTREGABLE: A LOS CUARENTA Y CINCO (45) DÍAS CALENDARIO DEL INICIO DEL SERVICIO.  FORMA DE PAGO: SE EFECTUARA EN UNA (01) ARMADA, DE ACUERDO A LO INDICADO EN EL NUMERAL DOCE (12) DE LOS TERMINOS DE REFERENCIA.  CERTIFICADO SIAF N°: 1432  SECUENCIA SIAF N°: 2  EXP.N°: I-000731-2022</t>
  </si>
  <si>
    <t>10074524252 NORIEGA GUTIERREZ ROBERTO ALDO</t>
  </si>
  <si>
    <t>SERVICIO DE EXCAVACIONES ARQUEOLÓGICAS EN CAMINO PREHISPÁNICO LLACTABAMBA PASHASH SEGMENTOS 4 Y 5 PARA LIBERACIÓN DE INTERFERENCIAS EN LA CONSTRUCCIÓN DE LA CARRETERA TAUCA PALLASCA, SEGUN LOS TERMINOS DE REFERENCIA Y OFERTA DEL PROVEEDOR.  ORDEN DE SERVICIO EMITIDA SOLO PARA EFECTOS DE PAGO; LAS CONDICIONES CONTRATADAS MEDIANTE LA OS 420-2022 SE MANTIENEN EN TODO SU ALCANCE.  - PLAZO DE EJECUCION DEL SERVICIO: ES DE CUARENTA Y CINCO (45) DÍAS CALENDARIOS, INICIARAN A PARTIR DEL DÍA SIGUIENTE DE LA CONFORMIDAD DE LA RECEPCION DE LA ORDEN DE SERVICIO 420-2022.  - FORMA DE PAGO: SE EFECTUARA EN UNA (01) ARMADA, DE ACUERDO A LO INDICADO EN EL NUMERAL DOCE (12) DE LOS TERMINOS DE REFERENCIA.  - MEMORANDUM N° 260 -2022-MTC/20.11  - MEMORÁNDUM Nº 227-2022-MTC/20.5  - MEMORANDUM Nº 564-2022-MTC/20.2  - INFORME N°1071-2022-MTC/20.4  - MEMORANDUM Nº 5373 -2022-MTC/20.11  - AREA USUARIA: DIRECCION DE DERECHO DE VIA  - CUADRO COMPARATIVO DE COTIZACIONES - SERVICIOS N° 031-2022-MTC/20.2.1-JMR  - CERTIFICACION DE CREDITO PRESUPUESTARIO N° 1432-2022  - SECUENCIA SIAF N° 03  - EXPEDIENTE I-000731-2022 (OS 420-2022)  - EXPEDIENTE I-029412-2022/SEDCEN</t>
  </si>
  <si>
    <t>ERVICIO DE DEMOLICIÓN, DESMONTAJE Y ELIMINACIÓN DE MATERIAL EXCEDENTE DE 12 PREDIOS AFECTADOS POR LA EJECUCIÓN DE LA OBRA: "CONSTRUCCIÓN DE PUENTES POR REEMPLAZO EN LA ZONA NORTE DEL PAÍS - OBRA 1 (PUENTE LOS POZOS)"   MEMORANDUM N° 4088-2022-MTC/20.11, CUADRO COMPARATIVO DE COTIZACIONES - SERVICIOS N° 077-2022-MTC/20.2.1 - KGSSM, MEMORANDUM Nº 2573-2022-MTC/20.2, INFORME N° 3772-MTC/20.4, CERT DE CREDITO PPTAL, SEGUN LOS TERMINOS DE REFERENCIAS.  PLAZO DE EJECUCION: VEINTE (20) DÍAS CALENDARIO, QUE SE INICIARÁN A PARTIR DEL DÍA SIGUIENTE DE ACEPTADA LA ORDEN DE SERVICIO HASTA LA CONFORMIDAD DE LA ÚLTIMA PRESTACIÓN Y PAGO.  UNICO ENTREGABLE: DE ACUERDO CON EL NUMERAL DOCE (12) DEL TÉRMINO DE REFERENCIA.  FORMA DE PAGO: DE ACUERDO CON EL NUMERAL CATORCE (14) DEL TÉRMINO DE REFERENCIA.   CERTIFICADO SIAF N°: 3287  SECUENCIA SIAF N° : 02  EXP.N°: I-017362-2022/SEDCEN</t>
  </si>
  <si>
    <t>20530062059 GRUPO CONSULTOR INTEGRAL DEL NORTE S.A.C.</t>
  </si>
  <si>
    <t>"SERVICIO DE ALQUILER DE CAMIONETA PARA EL TRASLADO DEL PERSONAL TECNICO EN LA OBRA: REHABILITACIÓN Y MEJORAMIENTO DE LA CARRETERA PATAHUASI - YAURI - SICUANI, TRAMO: NEGROMAYO - YAURI - SAN GENARO'', MEMORÁNDUM Nº 2894-2022-MTC/20.11, MEMORANDUM Nº 1760-2022-MTC/20.2, INFORME N° 2672-2022-MTC/20.4, CUADRO COMPARATIVO DE COTIZACIONES - SERVICIOS N° 097-2022-MTC/20.2.1 - JMR, CERT DE CREDITO PPTAL, SEGUN LOS TERMINOS DE REFERENCIAS.  PLAZO DE EJECUCION: SERA DE NOVENTA (90) DIAS CALENDARIOS Y/O SU EQUIVALENTE A 18,000 KM DURANTE TODO EL SERVICIO, CONTADOS A PARTIR DEL DÍA SIGUIENTE DE ACEPTADA LA ORDEN DE SERVICIO. EL SERVICIO DE ALQUILER DE MOVILIDAD SERA ENTRE LUNES A DOMINGO.  PRIMER ENTREGABLE:  COMO MAXIMO A LOS TREINTA (30) DIAS CALENDARIO DE INICIADO EL SERVICIO O COMPLETAR 6,00 KM DE RECORRIDO.  SEGUNDO ENTREGABLE:  COMO MAXIMO A LOS SESENTA (60) DIAS CALENDARIO DE INICIADO EL SERVICIO O COMPLETAR 12,00 KM DE RECORRIDO.  TERCER ENTREGABLE:  COMO MAXIMO A LOS NOVENTA (90) DIAS CALENDARIO DE INICIADO EL SERVICIO O COMPLETAR 18,00 KM DE RECORRIDO.  FORMA DE PAGO: SE EFECTUARA EN TRES (03) ARMADAS, DE ACUERDO A LO INDICADO EN EL NUMERAL DOCE (12) DE LOS TERMINOS DE REFERENCIA.  CERTIFICADO SIAF N°: 2656  SECUENCIA SIAF N°: 2  EXP.N°: I-013499-2022</t>
  </si>
  <si>
    <t>SERVICIO DE GESTIÓN Y MONITOREO EN CAMPO PARA LA LIBERACIÓN DE INTERFERENCIAS, LIBERACIÓN Y ADQUISICIÓN DE PREDIOS AFECTADOS POR EL DERECHO DE VÍA DE LA OBRA: CONSTRUCCIÓN DE LA VÍA DE EVITAMIENTO DE LA CIUDAD DE ABANCAY.  MEMORANDUN N° 2888-2022-MTC/20.11/CUADRO COMPARATIVO DE COTIZACIONES - DE SERVICIOS N° 088-2022-MTC/20.2.1 - SRQ, CERT DE CREDITO PPTAL 2900, SEGUN LOS TERMINOS DE REFERENCIA.  PLAZO DE EJECUCION: NOVENTA (90) DÍAS CALENDARIOS COMO MÁXIMO, CONTABILIZADOS A PARTIR DEL DÍA SIGUIENTE DE LA CONFIRMACIÓN DE LA RECEPCIÓN DE LA ORDEN DE SERVICIO HASTA LA CONFORMIDAD DE LA PRESTACIÓN Y PAGO.  PRODUCTO: A LOS 30,60 Y 90 DÍAS CALENDARIO DE INICIADO EL SERVICIO EL CONTRATISTA PRESENTARÁ UN INFORME DETALLADO SEGÚN LO SEÑALADO EN EL NUMERAL 7 DE LOS TÉRMINOS DE REFERENCIA.  FORMA DE PAGO: SE EFECTUARÁ EN 03 ARMADAS DENTRO DE LOS DIEZ (10) DÍAS CALENDARIO SIGUIENTES DE OTORGADA LA CONFORMIDAD DE LOS ENTREGABLES Y SEGÚN LO SEÑALADO EN EL NUMERAL 12 DE LOS TÉRMINOS DE REFERENCIA.  CERTIFICADO SIAF N°: 2900  SECUENCIA SIAF N° : 02  EXP. N°: I-013075-2022/SEDCEN</t>
  </si>
  <si>
    <t>SERVICIO DE ASISTENCIA TÉCNICA PARA LAS GESTIONES DE ADQUISICIÓN (TRATO DIRECTO O EXPROPIACION) DE PREDIOS AFECTADOS POR LA OBRA: REHABILITACION Y MEJORAMIENTO DE LA CARRETERA TRUJILLO - SHIRAN - HUAMACHUCO, TRAMO DV. OTUZCO - DV. CALLACUYAN"   - PLAZO DE EJECUCION DEL SERVICIO: ES DE ACUERDO AL NUMERAL SIETE (07) DE LOS TERMINOS DE REFERENCIA  - FORMA DE PAGO: ES DE ACUERDO AL NUMERAL ONCE (11) DE LOS TERMINOS DE REFERENCIA  - MEMORANDUM N° 1634-2022-MTC/20.11  - CERTIFICACION DE CREDITO PRESUPUESTARIO N° 2237-2022  - SECUENCIA SIAF N° 2  - EXPEDIENTE I-0010376-2022/SEDCEN</t>
  </si>
  <si>
    <t>10718936808 CASTILLEJO ESTRADA CESAR ROLANDO</t>
  </si>
  <si>
    <t>"SERVICIO DE ELABORACIÓN DE EXPEDIENTE TÉCNICO PARA LA LIBERACIÓN DE INTERFERENCIAS ELÉCTRICAS UBICADAS EN EL DERECHO DE VÍA DEL PROYECTO: MEJORAMIENTO DE LA CARRETERA BOCA DEL RÍO - TACNA, EN LOS DISTRITOS DE TACNA, SAMA Y LA YARADA LOS PALOS DE LA PROVINCIA DE TACNA - DEPARTAMENTO DE TACNA, ENTRE LAS PROGRESIVAS KM 00+000 - KM 47+521'', MEMORANDUM N° 3393-2022-MTC/20.11, MEMORANDUM Nº 2117 -2022-MTC/20.2, INFORME N° 3162-2022-MTC/20.4, CUADRO COMPARATIVO DE COTIZACIONES - SERVICIOS N°126-2022-MTC/20.2.1 - JMR, CERT DE CREDITO PPTAL, SEGUN LOS TERMINOS DE REFERENCIAS.  PLAZO DE EJECUCION: TREINTA (30) DÍAS CALENDARIOS COMO MÁXIMO, CONTABILIZADOS A PARTIR DEL DÍA SIGUIENTE DE ACEPTADA LA ORDEN DE SERVICIO  PRODUCTO UNICO: A LOS TREINTA (30) DÍAS CALENDARIOS COMO MÁXIMO  FORMA DE PAGO: SE EFECTUARA EL PAGO EN UNA (01) ARMADA, DE ACUERDO A LO INDICADO EN EL NUMERAL TRECE (13) DE LOS TERMINOS DE REFERENCIA.  CERTIFICADO SIAF N°: 2948  SECUENCIA SIAF N°: 2  EXP.N°: I-018062-2022</t>
  </si>
  <si>
    <t>20489634717 Y &amp; J INTERNATIONAL ENGINEERING SOLUTIONS SAC</t>
  </si>
  <si>
    <t>SERVICIO DE EVALUACIÓN DE SOLICITUDES PARA EL OTORGAMIENTO DE LA TARIFA DIFERENCIADA DE PEAJES EN LA UNIDADES DE PEAJE, MEMO N° 4342-2021-MTC/20.13.2, MEMO N° 2850-2021-MTC/20.5, CUADRO COMPARATIVO DE COTIZACIONES DE SERVICIOS N° 08-2022-MTC/20.2.1-VHRG, MEMORANDUM Nº 128-2022-MTC/20.2, INFORME N° 136 - 2022-MTC/20.4, CERT DE CREDITO PPTAL, SEGUN LOS TERMINOS DE REFERENCIA.   PLAZO DE EJECUCION : CIENTO CINCUENTA (150) DIAS CALENDARIO EL CUAL INICIA AL DIA SIGUIENTE DE LA CONFIRMACION Y RECEPCION DE LA ORDEN DE SERVICIO.  FORMA DE PAGO : SE EFECTUARA EN CINCO (05) ARMADAS DE ACUERDO A LO INDICADO EN EL NUMERAL ONCE (11) DE LOS TERMINOS DE REFERENCIA.   CERTIFICADO SIAF N° : 121  SECUENCIA SIAF N° : 2  EXP.N° : I-054332-2021/SEDCEN</t>
  </si>
  <si>
    <t>SERVICIO DE APOYO TÉCNICO Y ADMINISTRATIVO PARA LA SUBDIRECCIÓN DE OBRAS DE PUENTES, PARA SOPORTE TÉCNICO EN LOS PROYECTOS "CONSTRUCCIÓN DEL PUENTE HUALLAGA Y ACCESOS", Y MEJORAMIENTO Y AMPLIACIÓN DEL PUENTE PÍCHARI CUADRO COMPARATIVO N°12-VHRG, MEMO N° 1971-2021-MTC/20.10, MEMO N° 034-2022-MTC/20.5, MEMO N° 0161-2022-MTC/20.2, INF N° 188-2022-MTC/20.4, CERT DE CREDITO PPTAL, SEGUN LOS TERMINOS DE REFERENCIA.   PLAZO DE EJECUCION: TRESCIENTOS (300) DIAS CALENDARIO COMO MAXIMO EL CUAL INICIA AL DIA SIGUIENTE DE LA CONFIRMACION Y RECEPCION DE LA ORDEN DE SERVICIO.  FORMA DE PAGO : SE EFECTUARA EN DIEZ (10) ARMADAS DE ACUERDO A LO INDICADO EN EL NUMERAL DIEZ (10) DE LOS TERMINOS DE REFERENCIA.   CERTIFICADO SIAF N° : 202  SECUENCIA SIAF N° :  EXP.N° : I-055360-2021/SEDCEN</t>
  </si>
  <si>
    <t>SERVICIO DE EVALUACIÓN DE EXPEDIENTES DE AUTORIZACIONES PARA EL TRANSPORTE DE MERCANCÍAS Y/O VEHÍCULOS ESPECIALES A CARGO DE LA SUBDIRECCIÓN DE OPERACIONES   PLAZO DE EJECUCION: 150 DÍAS CALENDARIOS, CONTADOS A PARTIR DEL DÍA SIGUIENTE DE CONFIRMADA LA RECEPCIÓN DE LA ORDEN DE SERVICIO.   1ER INF. A LOS 30 DIAS COMO MAXIMO DE INICIADO EL SERVICIO  2DO INF. A LOS 60 DIAS COMO MAXIMO DE INICIADO EL SERVICIO  3ER INF. A LOS 90 DIAS COMO MAXIMO DE INICIADO EL SERVICIO  4TO INF. A LOS 120 DIAS COMO MAXIMO DE INICIADO EL SERVICIO  5TO INF. A LOS 150 DIAS COMO MAXIMO DE INICIADO EL SERVICIO   FORMA DE PAGO: EL PAGO SE EFECTUARÁ EN CINCO (05) ARMADAS DE ACUERDO AL MONTO DE LA PROPUESTA ECONÓMICA DEL POSTOR ADJUDICADO, SEGUN LO INDICADO EN EL NUMERAL ONCE (11) DE LOS TERMINOS DE REFERENCIA.   CERTIFICADO SIAF N°: 396  SECUENCIA SIAF N° : 02  EXP.N°: I-54410-2021/SEDCEN</t>
  </si>
  <si>
    <t>SERVICIO ESPECIALIZADO EN METRADOS, COSTOS Y PRESUPUESTO PARA LA  DIRECCIÓN DE OBRAS"   PLAZO DE EJECUCIÓN: 90 DÍAS CALENDARIOS COMO MÁXIMO, CONTADOS A PARTIR DEL DÍA SIGUIENTE DE CONFIRMADA LA RECEPCIÓN DE LA ORDEN DE SERVICIO.   1ER INFORME: COMO MÁXIMO A LOS 30 DÍAS CALENDARIO DE INICIADO EL SERVICIO  2DO INFORME: COMO MÁXIMO A LOS 60 DÍAS CALENDARIO DE INICIADO EL SERVICIO  3ER INFORME: COMO MÁXIMO A LOS 90 DÍAS CALENDARIO DE INICIADO EL SERVICIO   FORMA DE PAGO: EL PAGO SE EFECTUARÁ EN TRES (03) ARMADAS DE ACUERDO AL MONTO DE LA PROPUESTA ECONÓMICA DEL POSTOR ADJUDICADO, SEGÚN LO INDICADO EN EL NUMERAL ONCE (11) DE LOS TÉRMINOS DE REFERENCIA.   CERTIFICADO SIAF N°: 0212  SECUENCIA SIAF N° : 01  EXP.N°: I-000047-2021/SEDCEN</t>
  </si>
  <si>
    <t>SERVICIO DE EVALUACIÓN DE AUTORIZACIONES DE USO DE DERECHO DE VÍA PARA LA EJECUCIÓN DE OBRAS DE INFRAESTRUCTURA O INSTALACIÓN DE SEÑALES DE INFORMACIÓN EN LA RED VIAL NACIONAL, CUADRO COMPARATIVO N° 014-2022-MTC/20.2.1.FRM, MEMO N°04331-2021-MTC/20.13.2, MEMO N° 2827-2021-MTC/20.5, MEMO N°250-2022-MTC/20.2, INF N° 332-2022-MTC/20.4, CERT DE CREDITO PPTAL, SEGUN LOS TERMINOS DE REFERENCIA.   PLAZO DE EJECUCION: CIENTO CINCUENTA (150) DIAS CALENDARIO COMO MAXIMO EL CUAL INICIA AL DIA SIGUIENTE DE LA CONFIRMACION Y RECEPCION DE LA ORDEN DE SERVICIO.  FORMA DE PAGO: SE EFECTUARA EN CINCO (05) ARMADAS DE ACUERDO A LO INDICADO EN EL NUMERAL ONCE (11) DE LOS TERMINOS DE REFERENCIA.   CERTIFICADO SIAF N°: 406  SECUENCIA SIAF N° : 2  EXP.N°: I-054382-2021/SEDCEN</t>
  </si>
  <si>
    <t>SERVICIO DE APOYO TÉCNICO PARA ESTABLECER LA INFORMACIÓN DIGITAL  PLAZO DE EJECUCIÓN: 290 DÍAS CALENDARIOS COMO MÁXIMO, CONTADOS A PARTIR DEL DÍA SIGUIENTE DE CONFIRMADA LA RECEPCIÓN DE LA ORDEN DE SERVICIO.  1ER INFORME: COMO MÁXIMO A LOS 20 DÍAS CALENDARIO DE INICIADO EL SERVICIO  2DO INFORME: COMO MÁXIMO A LOS 50 DÍAS CALENDARIO DE INICIADO EL SERVICIO  3ER INFORME: COMO MÁXIMO A LOS 80 DÍAS CALENDARIO DE INICIADO EL SERVICIO  4TO INFORME: COMO MÁXIMO A LOS 110 DÍAS CALENDARIO DE INICIADO EL SERVICIO  5TO INFORME: COMO MÁXIMO A LOS 140 DÍAS CALENDARIO DE INICIADO EL SERVICIO  6TO INFORME: COMO MÁXIMO A LOS 170 DÍAS CALENDARIO DE INICIADO EL SERVICIO  7MO INFORME: COMO MÁXIMO A LOS 200 DÍAS CALENDARIO DE INICIADO EL SERVICIO  8VO INFORME: COMO MÁXIMO A LOS 230 DÍAS CALENDARIO DE INICIADO EL SERVICIO  9NO INFORME: COMO MÁXIMO A LOS 260 DÍAS CALENDARIO DE INICIADO EL SERVICIO  10MO INFORME: COMO MÁXIMO A LOS 290 DÍAS CALENDARIO DE INICIADO EL SERVICIO  FORMA DE PAGO: EL PAGO SE EFECTUARÁ EN DIEZ (10) ENTREGABLES DE ACUERDO AL MONTO DE LA PROPUESTA ECONÓMICA DEL POSTOR ADJUDICADO, SEGÚN LO INDICADO EN EL NUMERAL ONCE (11) DE LOS TÉRMINOS DE REFERENCIA.  CCP N°: 597 SECUENCIA SIAF N°: 01 EXP. N°: I-000224-2022/SEDCEN</t>
  </si>
  <si>
    <t>10437392345 ZAVALETA HURTADO IVONNE</t>
  </si>
  <si>
    <t>SERVICIO DE RESCATE ARQUEOLÓGICO DE HALLAZGO FORTUITO DE VARIANTE 02 DE LA AUTOPISTA PUNO- JULIACA", MEMORANDUM 11465-2021-MTC/20.11, CUADRO COMPARATIVO DE COTIZACIONES - SERVICIOS N° 030-2021-MTC/20.2.1 OACA, CERT DE CREDITO PPTAL, SEGUN LOS TERMINOS DE REFERENCIAS.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30 DÍAS CALENDARIOS, CONTADOS A PARTIR DEL DÍA SIGUIENTE DE CONFIRMADA LA RECEPCIÓN DE LA ORDEN DE SERVICIO.  FORMA DE PAGO: EL PAGO SE EFECTUARÁ EN UNA (01) ARMADA DE ACUERDO AL MONTO DE LA PROPUESTA ECONÓMICA DEL POSTOR ADJUDICADO, SEGUN LO INDICADO EN EL NUMERAL DOCE (12) DE LOS TERMINOS DE REFERENCIA.  CERTIFICADO SIAF N°: 94  SECUENCIA SIAF N° : 02  EXP.N°: I-046780-2021/SEDCEN</t>
  </si>
  <si>
    <t>10104382296 GARCIA SALCEDO SARA HORTENCIA</t>
  </si>
  <si>
    <t>CONTRATACION DEL SERVICIO DE ASISTENCIA TECNICA BIM PARA PUENTES   CONFORME AL MEMORANDUM Nº 062-2022-MTC/20.10, CUADRO COMPARATIVO DE COTIZACIONES SERVICIOS N° 015-2022-MTC/20.2.1.MGM, MEMORANDUM Nº 395-2022-MTC/20.2, INFORME N° 631-2022-MTC/20.4 CERT DE CREDITO PPTAL, SEGUN LOS TERMINOS DE REFERENCIA.   PLAZO DE EJECUCION: DOSCIENTOS DIEZ (210) DÍAS CALENDARIO COMO MÁXIMO, CONTADOS A PARTIR DEL DÍA SIGUIENTE DE CONFIRMADA LA RECEPCIÓN DE LA ORDEN DE SERVICIO.   FORMA DE PAGO: SE EFECTUARA EN SIETE (07) ARMADAS DE ACUERDO A LO INDICADO EN EL NUMERAL ONCE (11) DE LOS TERMINOS DE REFERENCIA.   CERTIFICADO SIAF N°: 838   SECUENCIA SIAF N° : 002   EXP.N° : I-001753-2022/SEDCEN</t>
  </si>
  <si>
    <t>10762148361 FERNANDEZ AVILES FERNANDO CARLOS</t>
  </si>
  <si>
    <t>SERVICIO DE ASISTENTE TECNICO PARA LAS GESTIONES DE LIBERACION DE INTERERENCIAS PARA LA EJECUCION DE LA OBRA: REHABILITACION Y MEJORAMIENTO DE LA CARRETERA EMP. PE. 1 NJ - BUENOS AIRES - SALITRAL - CHANCHAQUE - EMP. PE 3N HUANCABAMBA, TRAMO CANCHAQUE.   ENTREGABLES:  PRIMER INFORME: A LOS 30 DIAS DEL INICIO DEL SERVICIO  SEGUNDO INFORME: A LOS 60 DIAS DEL INICIO DEL SERVICIO  TERCER INFORME: A LOS 90 DIAS DEL INICIO DEL SERVICIO  CUARTO INFORME: A LOS 120 DIAS DEL INICIO DEL SERVICIO  QUINTO INFORME: A LOS 150 DIAS DEL INICIO DEL SERVICIO  SEXTO INFORME: A LOS 180 DIAS DEL INCIIO DEL SERVICIO  SETIMO INFORME: A LOS 210 DIAS DEL INICIO DEL SERVICIO   PLAZO DE EJECUCION DEL SERVICIO: EL PLAZO DE EJECUCION DEL SERVICIO ES DE DOSCIENTOS DIEZ (210) DIAS CALENDARIOS COMO MAXIMO CONTADOS A PARTIR DEL DIA SIGUIENTE DE ACEPTADA LA ORDEN DE SERVICIO.   LUGAR DE EJECUCION DEL SERVICIO: LAS CARACTERISTICAS DEL SERVICIO QUE PRESTARA EL CONTRATISTA, ESTE SE LLEVARA A CABO EN LAS INSTALACIONES DEL CONTRATISTA Y/O EN LAS INSTALACIONES DE PROVIAS NACIONAL CUANDO SEA REQUERIDO POR LA DIRECCION DE DERECHO DE VIA, LOS HORARIOS ESTARAN DETERMINADOS POR ACUERDO ENTRE EL CONTRATISTA Y PROVIAS NACIONAL EL CUAL DEBERA SER EFECTUADO DE FORMA REMOTA O PRESENCIAL SEGUN CORRESPONDA.   CONFORMIDAD DE SERVICIO PRESTADO: LA PRESENTE CONFORMIDAD SERA OTORGADA POR LA DIRECCION DE DERECHO DE VIA Y LA JEFATURA DE GESTION DE LIBERACION DE PREDIOS E INTERFERENCIAS II DE LA DIRECCION DE DERECHO DE VIA.   FORMA DE PAGO: EL PAGO SE REALIZARA DENTRO DEL PLAZO DE 10 DIAS CALENDARIOS SIGUIENTES DE OTORGADA LA CONFORMIDAD DEL SERVICIO EL PAGO SE REALIZARA EN 07 ARMADAS SEGUN PUNTO 11 DE LOS TDR,   CERTIFICADO SIAF N° : 1488-2022 SECUENCIA SIAF N° : 2  EXP.N° : I-003797-2022/SEDCEN</t>
  </si>
  <si>
    <t>10707493165 MEJIA CARDENAS JOSE ANTONIO</t>
  </si>
  <si>
    <t>SERVICIO DE ASISTENCIA LEGAL EN SEDE PARA LAS GESTIONES DE ADQUISICION DE PREDIOS AFECTADOS (TRATO DIRECTO O EXPROPIACION O TRANSFERENCIA INTERESTATAL) POR LA EJECUCION DEL PACRI CONSTRUCCION Y MEJORAMIENTO DE LA VIA EXPRESA DE EVITAMIENTO DE LA CIUDAD DE HUANCAYO.  PLAZO DE EJECUCION: EL PLAZO DE EJECUCION DEL SERVICIO ES DE DOSCIENTOS DIEZ (210) DIAS CALENDARIOS COMO MAXIMO, CONTADOS A PARTIR DEL DIA SIGUIENTE DE ACEPTADA LA ORDEN DE SERVICIO, HASTA LA CONFORMIDAD DE LA ULTIMA PRESTACION Y PAGO.  PRIMER INFORME: HASTA LOS 30 DIAS DEL INICIO DEL SERVICIO  SEGUNDO INFORME: HASTA LOS 60 DIAS DEL INICIO DEL SERVICIO  TERCER INFORME: HASTA LOS 90 DIAS DEL INICIO DEL SERVICIO  CUARTO INFORME: HASTA LOS 120 DIAS DEL INICIO DEL SERVICIO  QUINTO INFORME: HASTA LOS 150 DIAS DEL INICIO DEL SERVICIO  SEXTO INFORME: HASTA LOS 180 DIAS DEL INICIO DEL SERVICIO  SEPTIMO INFORME: HASTA LOS 210 DIAS DEL INICIO DEL SERVICIO  FORMA DE PAGO: SE REALIZAR DE ACUERDO A LO INDICADO EN EL PUNTO 12. DE LOS TERMINOS DE REFERENCIA  CERTIFICADO SIAF N°: 1487  SECUENCIA SIAF N°: 2  EXP.N°: I-002720-2022</t>
  </si>
  <si>
    <t>10738725404 BERTO HUAMAN ANDREA SOFIA</t>
  </si>
  <si>
    <t>"SERVICIO DE APOYO ADMINISTRATIVO PARA LA GESTION DOCUMENTAL DE LA DIRECCION DE PUENTES- PROVIAS NACIONAL"; MEMORÁNDUM 000166-2022-MTC/20.10; CUADRO COMPARATIVO DE COTIZACIONES - LOCACION DE SERVICIO N° 0037-2022-MTC/20.2.1.DLOH, MEMORÁNDUM 00687-2022-MTC/20.2, INFORME N° 1172-2022-MTC/20.4, CERTIFICADO DE CRÉDITO PRESUPUESTARIO, SEGÚN LOS TÉRMINOS DE REFERENCIAS.  RESOLUCIÓN DIRECTORAL N° 0040-2022-MTC/20 "LINEAMIENTOS PARA EL PROCEDIMIENTO EXCEPCIONAL DE CONTRATACIÓN DE BIENES Y SERVICIOS POR MONTOS IGUALES O MENORES A 8 UIT EN PROVIAS NACIONAL".  PLAZO DE EJECUCIÓN: TRESCIENTOS (300) DÍAS CALENDARIO, CONTABILIZADOS A PARTIR DEL DÍA SIGUIENTE DE CONFIRMADA LA RECEPCIÓN DE LA ORDEN DE SERVICIO.  ENTREGABLES: SE PRESENTARAN DIEZ (10) ENTREGABLES DE ACUERDO A LO INDICADO EN EL NUMERAL SEIS (06) DE LOS TERMINOS DE REFERENCIA.  FORMA DE PAGO: SE EFECTUARA EN DIEZ (10) ARMADAS DE ACUERDO A LO INDICADO EN EL NUMERAL ONCE (11) DE LOS TÉRMINOS DE REFERENCIA.  CERTIFICADO SIAF N°: 01743 SECUENCIA SIAF N°: 2  EXP.N°: I-005891-2022/SEDCEN</t>
  </si>
  <si>
    <t>10174548345 FALLA VELASQUEZ LILIANA AURORA</t>
  </si>
  <si>
    <t>"SERVICIO DE ASESORIA TECNICA PARA LAS GESTIONES DE LIBERACION DE INTERFERENCIAS PARA LA EJECUCION DE LA OBRA: MEJORAMIENTO DE LA CARRETERA OYON - AMBO TRAMO II DESVIO CERRO DE PASCO (KM 181+000) - DV. CHACAYAN - (KM 230+000)", MEMORANDUM Nº 607 -2022-MTC/20.11, MEMORANDUM Nº 820-2022-MTC/20.2, INFORME N° 1400 - 2022-MTC/20.4, CUADRO COMPARATIVO DE COTIZACIONES - SERVICIOS N° 045-2022-MTC/20.2.1 - JMR, CERT DE CREDITO PPTAL, SEGUN LOS TERMINOS DE REFERENCIAS.  PLAZO DE EJECUCIÓN: ES DE CIENTO CINCO (105) DÍAS CALENDARIOS COMO MÁXIMO, CONTADOS A PARTIR DEL DÍA SIGUIENTE DE ACEPTADA LA RECEPCIÓN DE LA ORDEN DE SERVICIO.  PRIMER INFORME: A LOS 30 DÍAS DEL INICIO DEL SERVICIO  SEGUNDO INFORME: A LOS 60 DÍAS DEL INICIO DEL SERVICIO  TERCER INFORME: A LOS 90 DÍAS DEL INICIO DEL SERVICIO  CUARTO INFORME: A LOS 105 DÍAS DEL INICIO DEL SERVICIO  FORMA DE PAGO: EL PAGO SE EFECTUARA EN CUATRO (04) ARMADAS, DE ACUERDO AL NUMERAL ONCE (11) DE LOS TÉRMINOS DE REFERENCIA.  CERTIFICADO SIAF N°: 1832  SECUENCIA SIAF N° : 02  EXP.N°: I-003810-2022/SEDCEN</t>
  </si>
  <si>
    <t>SERVICIO DE ANALISIS Y PROCESAMIENTO DE MATERIAL CULTURAL DE RESCATE ARQUEOLOGICO DE LA AUTOPISTA PUNO-JULIACA.  MEMORÁNDUM Nº 033-2022-MTC/20.2.1.2, MEMORÁNDUM Nº 1315-2022-MTC/20.11, INFORME Nº 038-2022-MTC/20.11.1/HJCA, INFORME Nº 852-2022-MTC/20.4  ANTEDENTES: MEMORANDUM N° 11463-2021-MTC/20.11, MEMORANDUM N° 2402-2021-MTC/20.5, CUADRO COMPARATIVO DE COTIZACIONES SERVICIOS N° 73-2021-MTC/20.2.1.VHRG, MEMO N° 4215-2021-MTC/20.2, INF N° 6815-2021-MTC/20.4, CERT DE CREDITO PPTAL, SEGUN LOS TERMINOS DE REFERENCIA.  PLAZO DE EJECUCION: DE ACUERDO A LO INDICADO EN LOS TERMINOS DE REFERENCIA.  FORMA DE PAGO: DE ACUERDO A LO INDICADO EN EL NUMERAL DOCE (12) DE LOS TERMINOS DE REFERENCIA.  CERTIFICADO SIAF N° : 1132  SECUENCIA SIAF N° : 2  EXP.N° : I-008267-2022/SEDCEN - I-046781-2021/SEDCEN</t>
  </si>
  <si>
    <t>SERVICIO DE LEVANTAMIENTO TOPOGRAFICO PARA VERIFICACION EN OBRA Y ACOMPAÑAMIENTO A LA INSPECCION DE LA OBRA: "REUBICACION DE INFRAESTRUCTURA DE RIEGO QUE INTERFIERE CON LA CONSTRUCCION DEL EVITAMIENTO CHIMBOTE DE LA RED VIAL 4 DEL KM 10+00 HASTA EL KM 39+800   PLAZO DE EJECUCION DEL SERVICIO: HASTA SESENTA (60) DIAS CALENDARIOS COMO MAXIMO, CONTABILIZADOS A PARTIR DEL DIA SIGUIENTE DE ACEPTADA LA ORDEN DE SERVICIO HASTA LA CONFORMIDAD DE LA ULTIMA PRESTACION Y PAGO.   CONFORMIDAD DEL SERVICIO: LA CONFORMIDAD DEL SERVICIO BRINDADO SERA OTORGADA POR LA DIRECCION DE DERECHO DE VIA Y LA JEFATURA DE GESTION DE LIBERACION DE PREDIOS E INTERFERENCIAS I DE LA DIRECCION DE DERECHO DE VIA, PREVIA APROBACION DEL ADMINISTRADOR DEL PROYECTO. DICHA CONFORMIDAD SERA OTORGADA EN UN PLAZO MAXIMO DE CINCO (05) DIAS CALENDARIOS DE SER ESTOS RECIBIDOS.   FORMA DE PAGO: EL PAGO SE EFECTUARA EN DOS (02) ARMADAS IGUALES SEGUN EL PUNTO 12 DE LOS TERMINOS DE REFERENCIA.   CERTIFICADO SIAF: 002177-2022  EXP. N° I-006288-2022/SEDCEN</t>
  </si>
  <si>
    <t>"SERVICIO DE ASISTENCIA PARA LA COORDINACIÓN DEL REPORTE DE NIVEL DE CUMPLIMIENTO DEL MODELO DE INTEGRIDAD Y LUCHA CONTRA LA CORRUPCIÓN PARA LA SECRETARÍA TÉCNICA-PROVÍAS NACIONAL'', MEMORANDUM Nº 731-2022-MTC/20.7, MEMORANDUM Nº 2345-2022-MTC/20.2, INFORME N° 3359-2022-MTC/20.4, CUADRO COMPARATIVO DE COTIZACIONES - SERVICIOS N°141-2022-MTC/20.2.1 - JMR, CERT DE CREDITO PPTAL, SEGUN LOS TERMINOS DE REFERENCIAS.  PLAZO DE EJECUCION: SERÁ DE CIENTO CINCUENTA (150) DÍAS CALENDARIOS, EL CUAL INICIARÁ AL DÍA SIGUIENTE DE LA CONFIRMACIÓN DE LA RECEPCIÓN DE LA ORDEN DE SERVICIO.  PRIMER INFORME: COMO MÁXIMO HASTA LOS 30 DÍAS CALENDARIO DE INICIADO EL SERVICIO.  SEGUNDO INFORME: COMO MÁXIMO HASTA LOS 60 DÍAS CALENDARIO DE INICIADO EL SERVICIO.  TERCER INFORME: COMO MÁXIMO HASTA LOS 90 DÍAS CALENDARIO DE INICIADO EL SERVICIO.  CUARTO INFORME: COMO MÁXIMO HASTA LOS 120 DÍAS CALENDARIO DE INICIADO EL SERVICIO.  QUINTO INFORME: COMO MÁXIMO HASTA LOS 150 DÍAS CALENDARIO DE INICIADO EL SERVICIO.  FORMA DE PAGO: SE EFECTUARA EN CINCO (05) ARMADAS, DE ACUERDO A LO INDICADO EN EL NUMERAL ONCE (11) DE LOS TERMINOS DE REFERENCIA.  CERTIFICADO SIAF N°: 3061  SECUENCIA SIAF N°: 2  EXP.N°: I-023935-2022</t>
  </si>
  <si>
    <t>10467543372 FLORES RAMIREZ STEFFANY ROXANA</t>
  </si>
  <si>
    <t>SERVICIO PARA LA EJECUCIÓN DE ACTIVIDADES NECESARIAS CON FINES DE SUSCRIPCIÓN Y LEGALIZACIÓN DE 70 FORMULARIOS REGISTRALES PARA LA ADQUISICIÓN DE ÁREAS NECESARIAS PARA LA EJECUCIÓN DE LA OBRA: MEJORAMIENTO DEL CORREDOR VIAL APURÍMAC - CUSCO, TRAMO: PUENTE ICHURAY - PUENTE SAYHUA.   CONFORME AL MEMORANDUM N° 11498-2021-MTC/20.11, CUADRO COMPARATIVO DE COTIZACIONES SERVICIOS N° 009-2021-MTC/20.2.1.MGM, MEMORANDUM Nº 188-2022-MTC/20.2, INFORME N° 463-2022-MTC/20.4 CERT DE CREDITO PPTAL, SEGUN LOS TERMINOS DE REFERENCIA.   PLAZO DE EJECUCION: QUINCE (15) DÍAS CALENDARIO COMO MÁXIMO, CONTADOS A PARTIR DEL DÍA SIGUIENTE DE CONFIRMADA LA RECEPCIÓN DE LA ORDEN DE SERVICIO.   FORMA DE PAGO: SE EFECTUARA EN UNA (01) ARMADA DE ACUERDO A LO INDICADO EN EL NUMERAL ONCE (11) DE LOS TERMINOS DE REFERENCIA.   CERTIFICADO SIAF N°: 650   SECUENCIA SIAF N° : 002   EXP.N° : I-0039016-2021/SEDCEN</t>
  </si>
  <si>
    <t>10467888671 MORE PALACIOS FRANK EDICKSON</t>
  </si>
  <si>
    <t>"SERVICIO DE GESTION DE SUPERVISION EN CAMPO PARA LA ADQUISICION DE INMUEBLES AFECTADOS POR EL DERECHO DE VIA DE LA OBRA: MEJORAMIENTO DE CORREDOR VIAL APURIMAC - CUSCO, TRAMO: PUENTE ICHURAY - PUENTE SAYHUA, EN EL MARCO DEL DECRECRETO DE URGENCIA N° 026-2019 Y SU MODIFICATORIA."   - PLAZO DE EJECUCION DEL SERVICIO: SESENTA (60) DIAS CALENDARIO COMO MAXIMO, CONTADOS A PARTIR DEL DIA SIGUIENTE DE ACEPTADA LA ORDEN DE SERVICIO.  - FORMA DE PAGO: SE EFECTUARÁ EN DOS (02) ARMADAS, DE ACUERDO A LO INDICADO EN EL NUMERAL ONCE (11) DE LOS TERMINOS DE REFERENCIA.   - MEMORANDUM N° 1641-2022-MTC/20.11  - AREA USUARIA: DIRECCION DE DERECHO DE VIA  - CUADRO COMPARATIVO DE COTIZACIONES - SERVICIOS N° 051-2022-MTC/20.2.1.OACA  - CERTIFICACION DE CREDITO PRESUPUESTARIO N° 2220-2022  - SECUENCIA SIAF N° 04  - EXPEDIENTE I-008994-2022/SEDCEN</t>
  </si>
  <si>
    <t>"SERVICIO DE ELABORACION DE EXPEDIENTE TECNICO PARA LA REPOSICION DE REDES DE AGUA UBICADO ENTRE LAS PROGRESIVAS KM 20+100 AL 21+700 DEL PROYECTO PACRI CONSTRUCCION, MEJORAMIENTO Y REHABILITACION DE LA CARRETERA CUSCO - CHINCHERO - URUBAMBA, TRAMO 1", INFORME N°006-2022-MTC/20.11.1/DMB; MEMORÁNDUM 000379-2022-MTC/20.11; MEMORÁNDUM 000258-2022-MTC/20.5; CUADRO COMPARATIVO DE COTIZACIONES - LOCACION DE SERVICIO N° 0023-2022-MTC/20.2.1.DLOH, MEMORÁNDUM 00595-2022-MTC/20.2, INFORME N° 1135-2022-MTC/20.4, CERTIFICADO DE CRÉDITO PRESUPUESTARIO, SEGÚN LOS TÉRMINOS DE REFERENCIAS.  RESOLUCIÓN DIRECTORAL N° 0040-2022-MTC/20 "LINEAMIENTOS PARA EL PROCEDIMIENTO EXCEPCIONAL DE CONTRATACIÓN DE BIENES Y SERVICIOS POR MONTOS IGUALES O MENORES A 8 UIT EN PROVIAS NACIONAL".  PLAZO DE EJECUCIÓN: SESENTA (60) DÍAS CALENDARIO, CONTABILIZADOS A PARTIR DEL DÍA SIGUIENTE DE CONFIRMADA LA RECEPCIÓN DE LA ORDEN DE SERVICIO.  ENTREGABLES: SE PRESENTARAN DOS (02) ENTREGABLES DE ACUERDO A LO INDICADO EN EL NUMERAL SIETE (07) DE LOS TERMINOS DE REFERENCIA.  FORMA DE PAGO: SE EFECTUARA EN DOS (02) ARMADAS DE ACUERDO A LO INDICADO EN EL NUMERAL DOCE (12) DE LOS TÉRMINOS DE REFERENCIA.  CERTIFICADO SIAF N°: 01624 SECUENCIA SIAF N°: 2  EXP.N°: I-001184-2022/SEDCEN</t>
  </si>
  <si>
    <t>20601014549 CCRV INGENIEROS SAC</t>
  </si>
  <si>
    <t>SERVICIO PARA LA EJECUCIÓN DE ACTIVIDADES NECESARIAS CON FINES DE SUSCRIPCIÓN Y LEGALIZACIÓN DE 67 FORMULARIOS REGISTRALES PARA LA ADQUISICIÓN DE ÁREAS NECESARIAS PARA LA EJECUCIÓN DE LA OBRA: MEJORAMIENTO DEL CORREDOR VIAL APURÍMAC-CUSCO, TRAMO: PUENTE ICHURAY-PUENTE SAYHUA.   MEMO N° 2883-2021-MTC/20.5, MEMO N° 13723-2021-MTC/20.11, CUADRO COMPARATIVO DE COTIZACIONES SERVICIOS N° 006-2022-MTC/20.2.1.MAGV, MEMORANDUM Nº 263-2022-MTC/20.2, INFORME N° 566-2022-MTC/20.4, CERT DE CREDITO PPTAL, SEGUN LOS TERMINOS DE REFERENCIA.   PLAZO DE EJECUCION: EL PLAZO DE EJECUCION DEL SERVICIO SERA DE TREINTA (30) DÍAS CALENDARIOS COMO MAXIMO, CONTABILIZADOS A PARTIR DEL DIA SIGUIENTE DE CONFIRMADA LA RECEPCION DE LA ORDEN DE SERVICIO.   FORMA DE PAGO: SE EFECTUARA EN UN UNICO PAGO, DE ACUERDO A LO INDICADO EN EL NUMERAL DOCE (12) DE LOS TERMINOS DE REFERENCIA.   CERTIFICADO SIAF N°: 767  SECUENCIA SIAF N° : 2  EXP.N° : I-053994-2022/SEDCEN</t>
  </si>
  <si>
    <t>10440220971 ABANTO PEREZ ROGER AUGUSTO</t>
  </si>
  <si>
    <t>"SERVICIO DE REUBICACION TEMPORAL DE POSTES DE REDES DE BAJA TENSION Y, MEDIA TENSION UBICADO EN EL AREA CONSTRUCTIVA DEL PUENTE COCO Y AMAZONAS, DISTRITO DE MARCAVELICA, PROVINCIA DE SULLANA, DEPARTAMENTO DE PIURA'', MEMORANDUM Nº 2048-2022-MTC/20.11, MEMORANDUM Nº 1525 -2022-MTC/20.2, INFORME N° 2444-2022-MTC/20.4, CUADRO COMPARATIVO DE COTIZACIONES - SERVICIOS N°0076-2022-MTC/20.2.1 - JMR, CERT DE CREDITO PPTAL, SEGUN LOS TERMINOS DE REFERENCIAS.  PLAZO DE EJECUCION: ES DE VEINTE (20) DIAS CALENDARIOS COMO MAXIMO QUE SE COMPUTARAN A PARTIR DEL DIA SIGUIENTE DE RECEPCION DE LA ORDEN DE SERVICIO.  LUGAR DE EJECUCION: DE ACUERDO A LO INDICADO EN EL NUMERAL NUEVE (09) DE LOS TERMINOS DE REFERENCIA.  FORMA DE PAGO: SE EFECTUARA EN UNA ARMADA, DE ACUERDO A LO INDICADO EN EL NUMERAL TRECE (13) DE LOS TERMINOS DE REFERENCIA.  CERTIFICADO SIAF N°:2529  SECUENCIA SIAF N°: 2  EXP.N°: I-012717-2022</t>
  </si>
  <si>
    <t>SERVICIO ESPECIALIZADO EN GESTION ADMINISTRATIVA PARA LA OFICINA DE ADMINISTRACION, MEMO N° 4613-2021-MTC/20.2, MEMO N° 2853-2021-MTC/20.5, CUADRO COMPARATIVO DE COTIZACIONES SERVICIOS N° 02-2022-MTC/20.2.1.AHV, MEMO N° 56-2022-MTC/20.2, INF N° 58-2022-MTC/20.4, CERT DE CREDITO PPTAL. SEGUN LOS TERMINOS DE REFERENCIA.   PLAZO DE EJECUCION : NOVENTA (90) DIAS CALENDARIO COMO MAXIMO EL CUAL INICIA AL DIA SIGUIENTE DE LA CONFIRMACION Y RECEPCION DE LA ORDEN DE SERVICIO.   FORMA DE PAGO : SE EFECTUARA EN TRES (03) ARMADAS DE ACUERDO A LO INDICADO EN EL NUMERAL NUEVE (09) DE LOS TERMINOS DE REFERENCIA.   CERTIFICADO SIAF N° : 55  SECUENCIA SIAF N° : 2  EXP.N° : I-055231-2021/SEDCEN</t>
  </si>
  <si>
    <t>"SERVICIO DE CERTIFICACION DE FORMULARIOS REGISTRALES Y/O CONTRATOS PARA LA ADQUISICION DE SETENTA Y OCHO (78) PREDIOS AFECTADOS POR LA OBRA: CONSTRUCCION DE LA VIA DE EVITAMIENTO DE LA CIUDAD DE JULIACA."   - PLAZO DE EJECUCION DEL SERVICIO: SESENTA (60) DIAS CALENDARIOS, QUE SE INICIARAN A PARTIR DEL DIA SIGUIENTE DE ACEPTADA LA ORDEN DE SERVICIO.  - FORMA DE PAGO: SE EFECTUARÁ EN DOS (02) ARMADAS, DE ACUERDO A LO INDICADO EN EL NUMERAL TRECE (13) DE LOS TERMINOS DE REFERENCIA.   - MEMORANDUM N° 1546-2022-MTC/20.11  - AREA USUARIA: DIRECCION DE DERECHO DE VIA  - CUADRO COMPARATIVO DE COTIZACIONES - SERVICIOS N° 025-2022-MTC/20.2.1.DMGL  - CERTIFICACION DE CREDITO PRESUPUESTARIO N° 2331-2022  - SECUENCIA SIAF N° 02  - EXPEDIENTE I-007820-2022/SEDCEN</t>
  </si>
  <si>
    <t>2° ENTREG. SERV ESPEC. CUANTIFICACION Y ESTIMACION COSTOS INFRAEST. ADIC. N° 19 OBRA MOQUEGUA-OMATE-</t>
  </si>
  <si>
    <t>SERVICIO DE ARQUEOLOGÍA PARA LA IMPLEMENTACIÓN DE PROYECTO DE EVALUACIÓN ARQUEOLÓGICA EN LA VARIANTE CHAVINILLO PARA LA OBRA: MEJORAMIENTO DE LA CARRETERA HUÁNUCO CONOCOCHA - SECTOR HUÁNUCO- LA UNIÓN - HUALLANCA, TRAMO II: KM 52+920 - KM 102+819", MEMORÁNDUM 009324-2021-MTC/20.11, MEMORÁNDUM 001757-2021-MTC/20.5; CUADRO COMPARATIVO DE COTIZACIONES - LOCACION DE SERVICIO N° 0046-2021-MTC/20.2.1.DLOH, MEMORÁNDUM 00351-2022-MTC/20.2, INFORME N°0600-2022-MTC/20.4, CERTIFICADO DE CRÉDITO PRESUPUESTARIO, SEGÚN LOS TÉRMINOS DE REFERENCIAS.  RESOLUCIÓN DIRECTORAL N° 0040-2022-MTC/20 "LINEAMIENTOS PARA EL PROCEDIMIENTO EXCEPCIONAL DE CONTRATACIÓN DE BIENES Y SERVICIOS POR MONTOS IGUALES O MENORES A 8 UIT EN PROVIAS NACIONAL".  PLAZO DE EJECUCIÓN: SESENTA (60) DÍAS CALENDARIO, CONTABILIZADOS A PARTIR DEL DÍA SIGUIENTE DE CONFIRMADA LA RECEPCIÓN DE LA ORDEN DE SERVICIO.  1ER ENTREGABLE: COMO MÁXIMO A LOS CINCO (05) DÍAS CALENDARIO DE INICIADO EL SERVICIO.  2DO ENTREGABLE: COMO MÁXIMO A LOS TREINTA (30) DÍAS CALENDARIO DE INICIADO EL SERVICIO O A LOS 5 DÍAS CALENDARIO DE EMITIDA LA RESOLUCIÓN DE APROBACIÓN DEL INFORME FINAL DEL PEA POR PARTE DEL MINISTERIO DE CULTURA.  3ER ENTREGABLE: COMO MÁXIMO A LOS SESENTA (60) DÍAS CALENDARIO DE INICIADO EL SERVICIO O A LOS 5 DÍAS CALENDARIO DE EMITIDA LA RESOLUCIÓN DE APROBACIÓN DEL INFORME FINAL DEL PEA POR PARTE DEL MINISTERIO DE CULTURA.  FORMA DE PAGO: SE EFECTUARA EN TRES (03) ARMADAS DE ACUERDO A LO INDICADO EN EL NUMERAL ONCE (11) DE LOS TÉRMINOS DE REFERENCIA.  CERTIFICADO SIAF N°: 00811 SECUENCIA SIAF N°: 2  EXP.N°: I-033178-2022/SEDCEN</t>
  </si>
  <si>
    <t>SERVICIO ESPECIALIZADO EN ARQUEOLOGIA PARA PROYECTO DE EVALUACION ARQUEOLOGICA EN LA ZONA ARQUEOLOGICA MONUMENTAL HUANUCO PAMPA - TRAMO CAMINO INCA: ISCOPAMPA - HUANUCOPAMPA .-COLPAS PARA LA OBRA : MEJORAMIENTO DE LA CARRETERA HUANUCO - CONOCOCHA - SECTOR HUANUCO - LA UNION - HUALLANCA, TRAMO 3"" CUADRO COMPARATIVO N°40-VHRG, MEMORANDUM N°0784-2022-MTC/20.2, INF N° 1356-2022-MTC/20.4, CERT DE CREDITO PPTAL, SEGUN LOS TERMINOS DE REFERENCIA.   PLAZO DE EJECUCION: CUARENTA Y CINCO(45) DIAS CALENDARIO COMO MAXIMO EL CUAL INICIA AL DIA SIGUIENTE DE LA CONFIRMACION Y RECEPCION DE LA ORDEN DE SERVICIO.  FORMA DE PAGO: SE EFECTUARA EN DOS (02) ARMADAS DE ACUERDO A LO INDICADO EN EL NUMERAL SIETE(07) DE LOS TERMINOS DE REFERENCIA.   CERTIFICADO SIAF N° : 1804  SECUENCIA SIAF N° :  EXP.N° : I-01295-2022/SEDCEN</t>
  </si>
  <si>
    <t>SERVICIO DE REVISION, ANALISIS Y ELABORACION DE PROPUESTAS DE MEJORAS DEL SISTEMA DE GESTION DE RECURSOS HUMANOS DE PROVIAS NACIONAL, MEMO N° 2833-2021-MTC/20.5, CUADRO COMPARATIVO DE COTIZACIONES SERVICIO N° 01-2022-MTC/20.2.1.LCCP, MEMO Nº 086-2022-MTC/20.2, INF N° 096 -2022-MTC/20.4, CERT DE CREDITO PPTAL, SEGUN LOS TERMINOS DE REFERENCIA.   PLAZO DE EJECUCION : SETENTA (70) DIAS CALENDARIO COMO MAXIMO EL CUAL INICIA AL DIA SIGUIENTE DE LA CONFIRMACION Y RECEPCION DE LA ORDEN DE SERVICIO.  FORMA DE PAGO : SE EFECTUARA EN TRES (03) ARMADAS DE ACUERDO A LO INDICADO EN EL NUMERAL SEIS (06) DE LOS TERMINOS DE REFERENCIA.   CERTIFICADO SIAF N° : 96  SECUENCIA SIAF N° : 2  EXP.N° : I-54761-2021/SEDCEN</t>
  </si>
  <si>
    <t>SERVICIO DE CONSULTORIA PARA QUE REALICE EL ANALISIS RESPECTO A LA APLICACION DEL ARTICULO 1427</t>
  </si>
  <si>
    <t>"CONTRATACION DEL SERVICIO DE CONSULTORÍA PARA ABSOLVER INFORMES PRESENTADOS POR EL CONTRATISTA, RESPECTO DE LAS CONTROVERSIAS SURGIDAS DEL CONTRATO DE EJECUCION DE OBRA N°074-2017-MTC/20 "MEJORAMIENTO DE LA CARRETERA MOQUEGUA -  OMATE - AREQUIPA, TRAMO II KM. 35 AL KM. 153.50" (LEG. A-37-2020)."; INFORME LEGAL N° 16-2022-MTC/20.9-CAM; MEMORÁNDUM Nº 1228 -2022-MTC/20.9; MEMORÁNDUM N° 1386 - 2022-MTC/20.9, CUADRO COMPARATIVO DE COTIZACIONES - SERVICIOS N° 0104-2022-MTC/20.2.1.DLOH, MEMORANDUM N° 2351-2022-MTC/20.2; INFORME N° 3388-2022-MTC/20.4; CERTIFICADO DE CRÉDITO PRESUPUESTARIO, SEGÚN LOS TÉRMINOS DE REFERENCIAS.  RESOLUCIÓN DIRECTORAL N° 0040-2022-MTC/20 "LINEAMIENTOS PARA EL PROCEDIMIENTO EXCEPCIONAL DE CONTRATACIÓN DE BIENES Y SERVICIOS POR MONTOS IGUALES O MENORES A 8 UIT EN PROVIAS NACIONAL".  PLAZO DE EJECUCIÓN: QUINCE (15) DÍAS CALENDARIO, CONTABILIZADOS A PARTIR DEL DÍA SIGUIENTE DE CONFIRMADA LA RECEPCIÓN DE LA ORDEN DE SERVICIO.  ENTREGABLES: SE PRESENTARA UN (01) ENTREGABLE DE ACUERDO A LO INDICADO EN EL NUMERAL NUEVE (09) DE LOS TERMINOS DE REFERENCIA.  FORMA DE PAGO: SE EFECTUARA EN UNA (01) ARMADA DE ACUERDO A LO INDICADO EN EL NUMERAL SEIS (06) DE LOS TÉRMINOS DE REFERENCIA.  CERTIFICADO SIAF N°: 3062 SECUENCIA SIAF N°: 2  EXP.N°: I-0009559-2022/SEDCEN</t>
  </si>
  <si>
    <t>SERVICIO DE GESTION Y SUPERVISION EN CAMPO PARA LIBERACION Y ADQUISICION DE LOS INMUEBLES AFECTADOS POR EL DERECHO DE VIA, PARA LA EJECUCION DE LA OBRA: REHABILITACION Y MEJORAMIENTO DE LA CARRETERA PALLASCA - MOLLEPATA-MOLLEBAMBA-SANTIAGO DE CHUCO . EMP. RUTA 10, TRAMO: SANTIAGO DE CHUCO - MOLLEPATA.   PLAZO DE EJECUCION: SESENTA (60) DIAS CALENDARIOS COMO MAXIMO, CONTABILIZADOS A PARTIR EL DIA SIGUIENTE DE ACEPATADA LA ORDEN DE SERVICIO HASTA LA CONFORMIDAD DE LA ULTIMA PRESTACION Y PAGO.   PRIMER INFORME: A LOS 30 DIAS DE INICIADO EL SERVICIO COMO MAXIMO.  SEGUNDO INFORME: A LOS 60 DIAS DE INICIADO EL SERVICIO COMO MAXIMO.   FORMA DE PAGO: SE EFECTUARA EN DOS (02) ARMADAS, DE ACUERDO A LO INDICADO EN EL NUMERAL DIEZ (10) DE LOS TERMINOS DE REFERENCIA.   CERTIFICADO SIAF N°: 1676  SECUENCIA SIAF N°: 2  EXP.N°: I-001978-2022</t>
  </si>
  <si>
    <t>20535542296 AIG INGENIEROS CONSULTORES Y CONSTRUCTORES S.A.C</t>
  </si>
  <si>
    <t>" SERVICIO DE ALQUILER DE CAMIONETA PARA EL TRASLADO DEL PERSONAL TECNICO EN LA OBRA: MEJORAMIENTO DE LA CARRETERA BOCA DEL RÍO - TACNA, EN LOS DISTRITOS DE TACNA, SAMA Y LA YARADA LOS PALOS DE LA PROVINCIA DE TACNA - DEPARTAMENTO DE TACNA. '', MEMORÁNDUM Nº 324-2022-MTC/20.11, INFORME N° 1348-2022-MTC/20.4, CUADRO COMPARATIVO DE COTIZACIONES - SERVICIOS N° 033-2022-MTC/20.2.1 -OACA, CERT DE CREDITO PPTAL, SEGUN LOS TERMINOS DE REFERENCIAS.  PLAZO DE EJECUCION: SERÁ DE 120 DÍAS CALENDARIOS, QUE SE INICIARAN A PARTIR DEL DIA SIGUIENTE DE ACEPTADA LA ORDEN DE SERVICIO Y/O SEGUN LO ESTABLECIDO EN EL NUMERAL 5.1 DEL TDR.  LUGAR DE EJECUCION: POR LAS CARACTERÍSTICAS DEL SERVICIO QUE PRESTARÁ EL PROVEEDOR, ÉSTE SE LLEVARÁ A CABO EN LA CIUDAD DE TACNA, Y A LO LARGO DEL ÁREA DE INFLUENCIA DEL PROYECTO EN LOS DISTRITOS DE TACNA, SAMA Y LA YARADA LOS PALOS DE LA PROVINCIA DE TACNA - DEPARTAMENTO DE TACNA, DEBIENDO REALIZAR LAS COORDINACIONES CON LAS OFICINAS DE LA SEDE CENTRAL DE PROVIAS NACIONAL Y DEL MINISTERIO DE TRANSPORTES Y COMUNICACIONES.  FORMA DE PAGO: SE EFECTUARÁ EN CUATRO ARMADAS, DE ACUERDO A LO INDICADO EN EL NUMERAL TRECE (13) DE LOS TERMINOS DE REFERENCIA.  CERTIFICADO SIAF N°: 1802  SECUENCIA SIAF N°: 2 EXP.N°: I-001269-2022</t>
  </si>
  <si>
    <t>20603952406 ABP TECNOLOGIA CONSULT SAC</t>
  </si>
  <si>
    <t>"SERVICIO DE ATENCION DE CONSULTAS EN CAMPO DEL PACRI DE LA OBRA: REHABILITACION Y MEJORAMIENTO "; INFORME Nº 025-2022-MTC/20.11.1/MSGS; MEMORÁNDUM N° 2462- 2022-MTC/20.11; CUADRO COMPARATIVO DE COTIZACIONES - LOCACION DE SERVICIO N° 0077-2022-MTC/20.2.1. DLOH; MEMORÁNDUM 01729-2022-MTC/20.2, INFORME N° 02689-2022-MTC/20.4, CERTIFICADO DE CRÉDITO PRESUPUESTARIO, SEGÚN LOS TÉRMINOS DE REFERENCIAS.  RESOLUCIÓN DIRECTORAL N° 0040-2022-MTC/20 "LINEAMIENTOS PARA EL PROCEDIMIENTO EXCEPCIONAL DE CONTRATACIÓN DE BIENES Y SERVICIOS POR MONTOS IGUALES O MENORES A 8 UIT EN PROVIAS NACIONAL".  PLAZO DE EJECUCIÓN: CIENTO CINCUENTA (150) DÍAS CALENDARIO, CONTABILIZADOS A PARTIR DEL DÍA SIGUIENTE DE CONFIRMADA LA RECEPCIÓN DE LA ORDEN DE SERVICIO.  FORMA DE PAGO: SE EFECTUARA EN CINCO (05) ARMADAS DE ACUERDO A LO INDICADO EN EL NUMERAL ONCE (11) DE LOS TÉRMINOS DE REFERENCIA.  CERTIFICADO SIAF N°: 02669 SECUENCIA SIAF N°: 3  EXP.N°: I-013192-2022/SEDCEN</t>
  </si>
  <si>
    <t>10274327931 ILATOMA GALVEZ MANUEL</t>
  </si>
  <si>
    <t>SERVICIO DE REVISION Y SEGUIMIENTO TECNICO PARA LA ADQUISICION DE PREDIOS (TRATO DIRECTO O EXPROPIACION O TRANSFERENCIA INTERESTATAL) Y LIBERACION DE INTERFERENCIAS QUE AFECTAN LA EJECUCION DE LA OBRA: REHABILITACION Y MEJORAMIENTO DE LA CARRETERA LIMA - CANTA - LA VIUDA - UNISH, TRAMO: CANTA - HUAYLLAY   PLAZO DE EJECUCION DEL SERVICIO:CIENTO VEINTE (120) DIAS CALENDARIOS, CONTABILIZADOS A PARTIR DEL DIA SIGUIENTE DE ACEPTADA LA ORDEN DE SERVICIO HASTA LA CONFORMIDAD DE LA ULTIMA PRESTACION Y PAGO.   CONFORMIDAD DE SERVICIO:LA CONFORMIDAD DEL SERVICIO BRINDADO SERA OTORGADA POR LA DIRECCION DE DERECHO DE VIA Y LA JEFATURA DE GESTION DE LIBERACION DE PREDIOS E INTERFERENCIAS II DE LA DIRECCION DE DERECHO DE VIA, PREVIA APROBACION DEL ADMINISTRADOR DEL PROYECTO. DICHA CONFORMIDAD SERA OTORGADA EN UN PLAZO MAXIMO DE CINCO (05) DIAS CALENDARIOS DE SER ESTOS RECIBIDOS.   FORMA DE PAGO: EL PAGO SE EFECTUARA EN CUATRO (04) ARMADAS MENSUALES, DE ACUERDO AL PUNTO 11 DE LOS TERMINOS DE REFERENCIA.  CERTIFICADO SIAF: 002234-2022  EXP. N° I-009014-2022/SEDCEN</t>
  </si>
  <si>
    <t>10406919027 GIL MONTERO JAIME GUILLERMO</t>
  </si>
  <si>
    <t>CONTRATACIÓN DEL SERVICIO DE INGENIERÍA ESPECIALIZADA PARA EL PLANTEAMIENTO TÉCNICO DE LAS INVERSIONES DE LAS UNIDADES DE PEAJE LUNAHUANA Y MOCCE A CARGO DE LA SUBDIRECCIÓN DE OPERACIONES., MEMORANDUM Nº 2252 -2022-MTC/20.13.2, MEMORANDUM Nº 2700-2022-MTC/20.2, INFORME N° 3879-2022-MTC/20.4, CUADRO COMPARATIVO DE COTIZACIONES - SERVICIOS N° 176-2022-MTC/20.2.1 - JMR, CERT DE CREDITO PPTAL, SEGUN LOS TERMINOS DE REFERENCIAS.  PLAZO DE EJECUCION: SERÁ DE CIENTO VEINTE (120) DÍAS CALENDARIO, EL MISMO QUE COMENZARÁ A REGIR AL DÍA SIGUIENTE DE ENVIADO Y/O RECEPCIONADO EL SCTR (SALUD Y PENSIÓN) POR PARTE DEL ÁREA USUARIA.  PRIMER ENTREGABLE: A LOS 30 DÍAS COMO MÁXIMO DE INICIADO EL SERVICIO.  SEGUNDO ENTREGABLE: A LOS 60 DÍAS COMO MÁXIMO DE INICIADO EL SERVICIO.  TERCER ENTREGABLE: A LOS 90 DÍAS COMO MÁXIMO DE INICIADO EL SERVICIO.  CUARTO ENTREGABLE: A LOS 120 DÍAS COMO MÁXIMO DE INICIADO EL SERVICIO.  FORMA DE PAGO: SE EFECTUARA EN CUATRO (04) ARMADAS, DE ACUERDO A LO INDICADO EN EL NUMERAL ONCE (11) DE LOS TERMINOS DE REFERENCIA.  CERTIFICADO SIAF N°: 3327  SECUENCIA SIAF N°: 2  EXP.N°: I-024167-2022</t>
  </si>
  <si>
    <t>10708376138 SALAZAR VALENZUELA FLOR ALYSSA</t>
  </si>
  <si>
    <t>"SERVICIO ESPECIALIZADO EN INGENIERÍA CIVIL, CON LA FINALIDAD DE PARTICIPAR EN LA EJECUCIÓN DE SERVICIOS DE CONTROL CONCURRENTE Y POSTERIOR PROGRAMADOS EN PROVIAS NACIONAL"; MEMORÁNDUM 00084-2022-MTC/20.1; MEMORÁNDUM 001282022-MTC/20.1; CUADRO COMPARATIVO DE COTIZACIONES - LOCACION DE SERVICIO N° 0060-2022-MTC/20.2.1.DLOH, MEMORÁNDUM 001152-2022-MTC/20.2, INFORME N° 1782-2022-MTC/20.4, CERTIFICADO DE CRÉDITO PRESUPUESTARIO, SEGÚN LOS TÉRMINOS DE REFERENCIAS.  RESOLUCIÓN DIRECTORAL N° 0040-2022-MTC/20 "LINEAMIENTOS PARA EL PROCEDIMIENTO EXCEPCIONAL DE CONTRATACIÓN DE BIENES Y SERVICIOS POR MONTOS IGUALES O MENORES A 8 UIT EN PROVIAS NACIONAL".  PLAZO DE EJECUCIÓN: CIENTO TREINTA Y CINCO (135) DÍAS CALENDARIO, CONTABILIZADOS A PARTIR DEL DÍA SIGUIENTE DE CONFIRMADA LA RECEPCIÓN DE LA ORDEN DE SERVICIO.  ENTREGABLES: SE PRESENTARAN CINCO (05) ENTREGABLES DE ACUERDO A LO INDICADO EN EL NUMERAL CINCO (05) DE LOS TERMINOS DE REFERENCIA.  FORMA DE PAGO: SE EFECTUARA EN CINCO (05) ARMADAS DE ACUERDO A LO INDICADO EN EL NUMERAL OCHO (08) DE LOS TÉRMINOS DE REFERENCIA.  CERTIFICADO SIAF N°: 02113 SECUENCIA SIAF N°: 2  EXP.N°: I-008641-2022/SEDCEN</t>
  </si>
  <si>
    <t>10439232353 MEDINA HUARIPATA RUBEN SANTA MARIA</t>
  </si>
  <si>
    <t>"SERVICIO DE LEVANTAMIENTO FOTOGRAMÉTRICO PARA IDENTIFICACIÓN DE PREDIOS AFECTADOS E INTERFERENCIAS DENTRO DEL DERECHO DE VÍA DEL PROYECTO PACRI CONSTRUCCIÓN, MEJORAMIENTO Y REHABILITACIÓN DE LA CARRETERA CUSCO - CHINCHERO - URUBAMBA", EN SUS TRAMOS N° 01 Y 02", INFORME N°0016-2022-MTC/20.11.1/DMB; MEMORÁNDUM 000480-2022-MTC/20.11; CUADRO COMPARATIVO DE COTIZACIONES - LOCACION DE SERVICIO N° 0033-2022-MTC/20.2.1.DLOH, MEMORÁNDUM 00616-2022-MTC/20.2, INFORME N° 1150-2022-MTC/20.4, CERTIFICADO DE CRÉDITO PRESUPUESTARIO, SEGÚN LOS TÉRMINOS DE REFERENCIAS.  RESOLUCIÓN DIRECTORAL N° 0040-2022-MTC/20 "LINEAMIENTOS PARA EL PROCEDIMIENTO EXCEPCIONAL DE CONTRATACIÓN DE BIENES Y SERVICIOS POR MONTOS IGUALES O MENORES A 8 UIT EN PROVIAS NACIONAL".  PLAZO DE EJECUCIÓN: VEINTE (20) DÍAS CALENDARIO, CONTABILIZADOS A PARTIR DEL DÍA SIGUIENTE DE CONFIRMADA LA RECEPCIÓN DE LA ORDEN DE SERVICIO.  ENTREGABLES: SE PRESENTARAN UN (01) ENTREGABLE DE ACUERDO A LO INDICADO EN EL NUMERAL SEIS (06) DE LOS TERMINOS DE REFERENCIA.  FORMA DE PAGO: SE EFECTUARA EN UNA (01) ARMADA DE ACUERDO A LO INDICADO EN EL NUMERAL ONCE (11) DE LOS TÉRMINOS DE REFERENCIA.  CERTIFICADO SIAF N°: 01617 SECUENCIA SIAF N°: 2  EXP.N°: I-001330-2022/SEDCEN</t>
  </si>
  <si>
    <t>SERVICIO DE MONITOREO Y SUPERVISION EN CAMPO PARA LA LIBERACION, ADQUISICION Y/O EXPROPIACION DE PREDIOS AFECTADOS POR EL DERECHO DE VIA DE LA OBRA: CONSTRUCCION DE LA AUTOPISTA PUNO - JULIACA DEL TRAMO 5: MATARANI - AREQUIPA - JULIACA - AZANGARO/ILO - MOQUEGUA - PUNO - JULIACA   PLAZO DE EJECUCION: EL TIEMPO DE EJECUCION DEL SERVICIO ES DE SESENTA (60) DIAS CALENDARIOS COMO MAXIMO, QUE SE COMPUTARAN A PARTIR DEL DIA SIGUIENTE DE NOTIFICADA LA ORDEN DE SERVICIO HASTA LA CONFORMIDAD DE LA ULTIMA PRESTACION Y PAGO.   PRIMER INFORME: A LOS 30 DIAS DEL INICIO DEL SERVICIO.  SEGUNDO INFORME: A LOS 60 DIAS DEL INICIO DEL SERVICIO.   FORMA DE PAGO: SE EFECTUARA EN DOS (02) ARMADAS, DE ACUERDO A LO INDICADO EN EL NUMERAL DIEZ (10) DE LOS TERMINOS DE REFERENCIA.   CERTIFICADO SIAF N°: 1680  SECUENCIA SIAF N°: 2  EXP.N°: I-001906-2022</t>
  </si>
  <si>
    <t>CONTRATACIÓN DE SERVICIO ESPECIALIZADO EN RELACIONES COMUNITARIAS Y COMUNICACIÓN SOCIAL PARA LA DIRECCIÓN DE OBRAS.   CONFORME AL MEMORANDUM N° 026-2021-MTC/20.3., CUADRO COMPARATIVO DE COTIZACIONES SERVICIOS N° 003-2022-MTC/20.2.1.MGM, MEMORANDUM Nº 239-2022-MTC/20.2, INFORME N° 307-2022-MTC/20.4, CERT DE CREDITO PPTAL, SEGUN LOS TERMINOS DE REFERENCIA.   PLAZO DE EJECUCION: NOVENTA (90) DÍAS CALENDARIO COMO MÁXIMO, CONTADOS A PARTIR DEL DÍA SIGUIENTE DE CONFIRMADA LA RECEPCIÓN DE LA ORDEN DE SERVICIO.   FORMA DE PAGO: SE EFECTUARA EN CUATRO (04) ARMADAS DE ACUERDO A LO INDICADO EN EL NUMERAL ONCE (11) DE LOS TERMINOS DE REFERENCIA.   CERTIFICADO SIAF N°: 401   SECUENCIA SIAF N° : 002   EXP.N° : I-00509-2021/SEDCEN</t>
  </si>
  <si>
    <t>10107488826 SANCHEZ DAVILA FLOR JANNET</t>
  </si>
  <si>
    <t>"CONTRATAICON DE SERVICIO PARA LA ADQUISICION DE 30 INMUEBLES AFECTADOS POR LA EJECUCION DE LA OBRA: REHABILITACION Y MEJORAMIENTO DE LA CARRETERA EMP.PE-1NJ (DV. HUANCABAMBA)-BUENOS AIRES - SALITRAL - CANCHAQUE -EMP.PE-3N HUANCABAMBA, TRAMO KM 71+600 - HUANCABAMBA, FASE III", MEMORÁNDUM 00166-2022-MTC/20.11, MEMORÁNDUM 000181-2022-MTC/20.5; CUADRO COMPARATIVO DE COTIZACIONES - LOCACION DE SERVICIO N° 0083-2021-MTC/20.2.1.DLOH, MEMORÁNDUM 00438-2022-MTC/20.2, INFORME N°0777-2022-MTC/20.4, CERTIFICADO DE CRÉDITO PRESUPUESTARIO, SEGÚN LOS TÉRMINOS DE REFERENCIAS.  RESOLUCIÓN DIRECTORAL N° 0040-2022-MTC/20 "LINEAMIENTOS PARA EL PROCEDIMIENTO EXCEPCIONAL DE CONTRATACIÓN DE BIENES Y SERVICIOS POR MONTOS IGUALES O MENORES A 8 UIT EN PROVIAS NACIONAL".  PLAZO DE EJECUCIÓN: CIENTO VEINTE (120) DÍAS CALENDARIO, CONTABILIZADOS A PARTIR DEL DÍA SIGUIENTE DE CONFIRMADA LA RECEPCIÓN DE LA ORDEN DE SERVICIO.  ENTREGABLES: SE PRESENTARAN CUATRO (04) ENTREGABLES DE ACUERDO A LO INDICADO EN EL NUMERAL ONCE (11) DE LOS TERMINOS DE REFERENCIA.  FORMA DE PAGO: SE EFECTUARA EN CUATRO (04) ARMADAS DE ACUERDO A LO INDICADO EN EL NUMERAL DOCE (12) DE LOS TÉRMINOS DE REFERENCIA.  CERTIFICADO SIAF N°: 01055 SECUENCIA SIAF N°: 2  EXP.N°: I-001701-2022/SEDCEN</t>
  </si>
  <si>
    <t>SERVICIO DE DEMOLICIÓN Y ELIMINACIÓN DE MATERIAL EXCEDENTE DE 02 PREDIOS (SR-EL01- 01-CA-03 Y SR-EL01-CA-01) AFECTADOS POR LA EJECUCIÓN DE LA OBRA: CONSTRUCCIÓN DEL PUENTE SANTA ROSA, ACCESOS, ROTONDA Y PASO A DESNIVEL, REGIÓN CALLAO   MEMORANDUM N° 1775-2022-MTC/20.11, CUADRO COMPARATIVO DE COTIZACIONES - SERVICIOS N° 003-2022-MTC/20.2.1 - KGSSM, MEMORANDUM Nº 1349-2022-MTC/20.2, INFORME N° 2253 - 2022-MTC/20.4, CERT DE CREDITO PPTAL, SEGUN LOS TERMINOS DE REFERENCIAS.  PLAZO DE EJECUCION: VEINTE (20) DÍAS CALENDARIO COMO MÁXIMO, QUE SE INICIARAN A PARTIR DEL DÍA SIGUIENTE DE ACEPTADA LA ORDEN DE SERVICIO HASTA LA CONFORMIDAD DE LA ÚLTIMA PRESTACIÓN Y PAGO.  UNICO ENTREGABLE: SE ENTREGARÁ A LOS VEINTE (20) DÍAS CALENDARIO DE INICIADO EL SERVICIO.  FORMA DE PAGO: SE REALIZARÁ EN UN (01) ARMADA, EN SOLES Y DENTRO DEL PLAZO DE DIEZ (10) DÍAS CALENDARIO SIGUIENTES DE OTORGADA LA CONFORMIDAD DEL SERVICIO.  CERTIFICADO SIAF N°: 2398  SECUENCIA SIAF N° : 02  EXP.N°: I-009701-2022/SEDCEN</t>
  </si>
  <si>
    <t>"SERVICIO DE EVALUACION Y ANALISIS LEGAL PARA LA ADQUISICION DE 100 PREDIOS AFECTADOS (TRATO DIRECTO O EXPROPIACION O TRANSFERENCIA INTERESTATAL), POR LA EJECUCION DE LA OBRA: REHABILITACION Y MEJORAMIENTO DE LA CARRETERA TRUJILLO - SHIRAN - HUAMACHUCO, TRAMO: DV. OTUZCO - DV. CALLACUYAN", MEMORÁNDUM 00173-2022-MTC/20.11, MEMORÁNDUM 000191-2022-MTC/20.5; CUADRO COMPARATIVO DE COTIZACIONES - LOCACION DE SERVICIO N° 0081-2021-MTC/20.2.1.DLOH, MEMORÁNDUM 00414-2022-MTC/20.2, INFORME N°0776-2022-MTC/20.4, CERTIFICADO DE CRÉDITO PRESUPUESTARIO, SEGÚN LOS TÉRMINOS DE REFERENCIAS.  RESOLUCIÓN DIRECTORAL N° 0040-2022-MTC/20 "LINEAMIENTOS PARA EL PROCEDIMIENTO EXCEPCIONAL DE CONTRATACIÓN DE BIENES Y SERVICIOS POR MONTOS IGUALES O MENORES A 8 UIT EN PROVIAS NACIONAL".  PLAZO DE EJECUCIÓN: CIENTO OCHENTA (180) DÍAS CALENDARIO, CONTABILIZADOS A PARTIR DEL DÍA SIGUIENTE DE CONFIRMADA LA RECEPCIÓN DE LA ORDEN DE SERVICIO.  ENTREGABLES: SE PRESENTARAN SEIS (06) ENTREGABLES DE ACUERDO A LO INDICADO EN EL NUMERAL SIETE (07) DE LOS TERMINOS DE REFERENCIA.  FORMA DE PAGO: SE EFECTUARA EN SEIS (06) ARMADAS DE ACUERDO A LO INDICADO EN EL NUMERAL DOCE (12) DE LOS TÉRMINOS DE REFERENCIA.  CERTIFICADO SIAF N°: 01057 SECUENCIA SIAF N°: 2  EXP.N°: I-001711-2022/SEDCEN</t>
  </si>
  <si>
    <t>10717815012 CALDERON LOYAGA MEDALY JUDHY</t>
  </si>
  <si>
    <t>SERVICIO DE ASISTENCIA TECNICA EN HIDROLOGIA E HIDRAULICA, PARA LA ELABORACION DEL EXPEDIENTE TECNICA DE PRESTACIONES ADICIONALES DE OBRA: DEFENSAS RIBEREÑAS, ESTRIBOS DE PUENTES Y TALUDES ENTRE LOS KM. 49+480 AL KM 113+280, EN LA EJECUCION DE LA OBRA MEJORAMIENTO DE LA CARRETERA MOQUEGUA-OMATE - AREQUIPA.  PLAZO DE EJECUCION: EL PLAZO DE EJECUCION DEL SERVICIO SERA DE CIENTO OCHENTA (180) DIAS CALENDARIOS COMO MAXIMO, CONTADOS A PARTIR DEL DIA SIGUIENTE DE RECEPCIONADA LA ORDEN DE SERVICIO.  PRIMER ENTREGABLE: A LOS TREINTA (30) DIAS CALENDARIOS DE INICIADO EL SERVICIO  SEGUNDO ENTREGABLE: A LOS SESENTA (60) DIAS CALENDARIOS DE INICIADO EL SERVICIO  TERCER ENTREGABLE: A LOS NOVENTA (90) DIAS CALENDARIOS DE INICIADO EL SERVICIO  CUARTO ENTREGABLE: A LOS CIENTO VEINTE (120) DIAS CALENDARIOS DE INICIADO EL SERVICIO  QUINTO ENTREGABLE: A LOS CIENTO CINCUENTA (150) DIAS CALENDARIOS DE INICIADO EL SERVICIO  SEXTO ENTREGABLE: A LOS CIENTO OCHENTA (180) DIAS CALENDARIOS DE INICIADO EL SERVICIO  FORMA DE PAGO: SE REALIZARA DE ACUERDO AL PUNTO 11. DE LOS TERMINOS DE REFERENCIA.  CERTIFICADO SIAF N°: 1527  SECUENCIA SIAF N°: 2  EXP.N°: I-00992-2022</t>
  </si>
  <si>
    <t>10435946581 DIAZ AGUILAR GERRY SAUL</t>
  </si>
  <si>
    <t>"CONTRATACIÓN DEL SERVICIO DE INGENIERÍA ESPECIALIZADA PARA EL PLANTEAMIENTO TÉCNICO DE LAS INVERSIONES DE LAS UNIDADES DE PEAJE TAMBO GRANDE Y AGUAS CALIENTES A CARGO DE LA SUBDIRECCIÓN DE OPERACIONES"; INFORME N° 0008-2022-MTC/20.13.2.3; MEMORÁNDUM 00610-2022-MTC/20.13.2; CUADRO COMPARATIVO DE COTIZACIONES - LOCACION DE SERVICIO N° 0054-2022-MTC/20.2.1.DLOH, MEMORÁNDUM 00964-2022-MTC/20.2, INFORME N° 1637-2022-MTC/20.4, CERTIFICADO DE CRÉDITO PRESUPUESTARIO, SEGÚN LOS TÉRMINOS DE REFERENCIAS.  RESOLUCIÓN DIRECTORAL N° 0040-2022-MTC/20 "LINEAMIENTOS PARA EL PROCEDIMIENTO EXCEPCIONAL DE CONTRATACIÓN DE BIENES Y SERVICIOS POR MONTOS IGUALES O MENORES A 8 UIT EN PROVIAS NACIONAL".  PLAZO DE EJECUCIÓN: CIENTO VEINTE (120) DÍAS CALENDARIO, CONTABILIZADOS A PARTIR DEL DÍA SIGUIENTE DE CONFIRMADA LA RECEPCIÓN DE LA ORDEN DE SERVICIO.  ENTREGABLES: SE PRESENTARAN CUATRO (04) ENTREGABLES DE ACUERDO A LO INDICADO EN EL NUMERAL SEIS (06) DE LOS TERMINOS DE REFERENCIA.  FORMA DE PAGO: SE EFECTUARA EN CUATRO (04) ARMADAS DE ACUERDO A LO INDICADO EN EL NUMERAL ONCE (11) DE LOS TÉRMINOS DE REFERENCIA.  CERTIFICADO SIAF N°: 02020 SECUENCIA SIAF N°: 2  EXP.N°: I-007622-2022/SEDCEN</t>
  </si>
  <si>
    <t>10464814952 JULCA VARAS CARLOS ANTONIO</t>
  </si>
  <si>
    <t>"SERVICIO DE MANTENIMIENTO ANUAL DE LÍNEA AÉREA DE MEDIA TENSIÓN, TRANSFORMADOR ELÉCTRICO DE SUBESTACIÓN AÉREA 19KW, 10/0.22KV, TABLERO DE BAJA TENSIÓN Y POZO A TIERRA, PARA LAS INSTALACIONES DEL ALMACÉN DE SERPENTÍN DE PASAMAYO DE PROVIAS NACIONAL"  MEMORANDUM N° 1771-2022-MTC/20.2.1, INFORME N° 525 - 2022 - MTC/20.2.1.6, CUADRO COMPARATIVO DE COTIZACIONES - SERVICIOS N° 00027-2022-MTC/20.2.1-JCEU, MEMORÁNDUM Nº 2932-2022- MTC/20.2; INFORME Nº 4103-2022-MTC/20.4; CERTIFICADO DE CRÉDITO PRESUPUESTARIO, SEGÚN LOS TÉRMINOS DE REFERENCIAS.  PLAZO DE EJECUCIÓN: EL PLAZO DE EJECUCIÓN ES DE CINCO (05) DÍAS CALENDARIOS, CONTABILIZADOS A PARTIR DEL DÍA SIGUIENTE DE LA CONFIRMACIÓN DE RECEPCIÓN DE LA ORDEN DE SERVICIO, CUMPLIMIENTO Y/O APROBACIÓN DE LO SIGUIENTE:  " CONFIRMACIÓN DE INICIO DE ACTIVIDADES, MEDIANTE COMUNICACIÓN POR ESCRITO DEL EQUIPO DE SERVICIOS (VÍA CORREO ELECTRÓNICO U ACTA DE INICIO).  " CONFIRMACIÓN DE FECHAS DE CORTE Y RECONEXIÓN DE ENERGÍA ELÉCTRICA POR PARTE DEL CONCESIONARIO ELÉCTRICO.  " EL CONTRATISTA, DEBE CUMPLIR TODOS LOS PROTOCOLOS DE VIGILANCIA Y PREVENCIÓN DEL CONTAGIO DEL COVID-19, REGISTRADOS EN EL MINSA Y AUTORIZADOS POR EL ÁREA DE RECURSOS HUMANOS DE PROVIAS NACIONAL.  LAS ACTIVIDADES PUEDEN REALIZARSE LOS DÍAS LUNES A DOMINGO, TANTO EN TURNO DIURNO (DE 08:00 AM A 05:00 PM) COMO OTRO HORARIO SEGÚN DISPONGA LA ENTIDAD (PREVIA COORDINACIÓN CON EL CONCESIONARIO ELÉCTRICO), TODO EN CONCORDANCIA CON LOS DISPOSITIVOS QUE ESTABLEZCA EL GOBIERNO, TALES COMO LAS RESTRICCIONES HORARIAS DE TOQUE DE QUEDA.  LA CONFORMIDAD: LA CONFORMIDAD SE OTORGARÁ DENTRO DE UN PLAZO QUE NO EXCEDERÁ DE CINCO (05) DÍAS DE PRESENTADO EL ENTREGABLE INDICADO EN EL NUMERAL 6, CARTA Y/O CONSTANCIA DE GARANTÍA, SIENDO EL RESPONSABLE DE OTORGARLA EL COORDINADOR DEL EQUIPO DE SERVICIOS DE LOGÍSTICA.  LUGAR DE EJECUCION DEL SERVICIO:  REGIÓN: LIMA  PROVINCIA: LIMA  DISTRITO: ANCÓN  DIRECCIÓN: UBICADO AL SUROESTE DEL PARQUE INDUSTRIAL DE ANCÓN, KM. 47+080 DE LA  CARRETERA PANAMERICANA NORTE, MARGEN DERECHA EN DIRECCIÓN LIMA - HUACHO, EN EL DISTRITO DE ANCÓN, PROVINCIA Y DEPARTAMENTO DE LIMA.  FORMA DE PAGO: EL PAGO SE EFECTUARÁ, EN UNA ARMADA DENTRO DE LOS DIEZ (10) DÍAS CALENDARIOS SIGUIENTES A LA CONFORMIDAD DEL SERVICIO.  PENALIDADES: SEGÚN LO INDICADO EN LOS TERMINOS DE REFERENCIA.  CCP N°: 3445 SECUENCIA SIAF N°: 2 EXP. N°: I-017884-2022/SEDCEN</t>
  </si>
  <si>
    <t>20553131210 ELECTRO INDUSTRIAL SAND E.I.R.L</t>
  </si>
  <si>
    <t>"SERVICIO PARA LA EJECUCIÓN DE ACTIVIDADES NECESARIAS CON FINES DE SUSCRIPCIÓN Y LEGALIZACIÓN DE 69 FORMULARIOS REGISTRALES PARA LA ADQUISICIÓN DE ÁREAS NECESARIAS PARA LA EJECUCIÓN DE LA OBRA: MEJORAMIENTO DEL CORREDOR VIAL APURÍMAC - CUSCO."   - PLAZO DE EJECUCION DEL SERVICIO: TREINTA (30) DIAS CALENDARIOS COMO MAXIMO, CONTADOS A PARTIR DEL DIA SIGUIENTE DE ACEPTADA LA ORDEN DE SERVICIO.  - FORMA DE PAGO: SE EFECTUARÁ EN UNA (01) ARMADA, DE ACUERDO A LO INDICADO EN EL NUMERAL DOCE (12) DE LOS TERMINOS DE REFERENCIA.   - MEMORANDUM N° 1640-2022-MTC/20.11  - AREA USUARIA: DIRECCION DE DERECHO DE VIA  - CUADRO COMPARATIVO DE COTIZACIONES - SERVICIOS N° 019-2022-MTC/20.2.1.EAMR  - CERTIFICACION DE CREDITO PRESUPUESTARIO N° 2286-2022  - SECUENCIA SIAF N° 02  - EXPEDIENTE I-010007-2022/SEDCEN</t>
  </si>
  <si>
    <t>10181302581 TOLENTINO PEREZ JUAN CARLOS</t>
  </si>
  <si>
    <t>SERVICIO DE GESTIÓN Y MONITOREO EN CAMPO PARA LA LIBERACIÓN DE INTERFERENCIAS, LIBERACIÓN Y ADQUISICIÓN DE PREDIOS AFECTADOS POR EL DERECHO DE VÍA DE LA OBRA: MEJORAMIENTO DE LA CARRETERA BOCA DEL RÍO - TACNA, EN LOS DISTRITOS DE TACNA, SAMA Y LA YARADA LOS PALOS DE LA PROVINCIA DE TACNA - DEPARTAMENTO DE TACNA, SEGUN LOS TERMINOS DE REFERENCIA Y OFERTA DEL PROVEEDOR.   - PLAZO DE EJECUCION DEL SERVICIO: NOVENTA (90) DIAS CALENDARIO COMO MAXIMO, CONTADOS A PARTIR DEL DIA SIGUIENTE DE LA CONFIRMACION DE LA RECEPCION DE LA ORDEN DE SERVICIO.  - FORMA DE PAGO: SE EFECTUARÁ EN TRES (03) ARMADAS, DE ACUERDO A LO INDICADO EN EL NUMERAL DOCE (12) DE LOS TERMINOS DE REFERENCIA.   - MEMORANDUM N° 325-2022-MTC/20.11  - MEMORANDUM N° 1043-2022-MTC/20.4  - AREA USUARIA: DIRECCION DE DERECHO DE VIA  - CUADRO COMPARATIVO DE COTIZACIONES - SERVICIOS N° 023-2022-MTC/20.2.1.AUC  - CERTIFICACION DE CREDITO PRESUPUESTARIO N° 1491-2022  - SECUENCIA SIAF N° 02  - EXPEDIENTE I-002175-2022/SEDCEN</t>
  </si>
  <si>
    <t>"SERVICIO DE REALIZACION DE PRUEBAS ANTÍGENAS COVID-19 PARA LOS CASO SOSPECHOSOS DEL PERSONAL DE SEDE CENTRAL DE PROVIAS NACIONAL", INFORME N° 0002-2022/RMRMH, MEMORÁNDUM Nº 118-2022-MTC/20.5, MEMORÁNDUM Nº 216-2022-MTC/20.5, MEMORANDUM Nº 493-2022-MTC/20.2, INFORME N°773 - 2022-MTC/20.4, CUADRO COMPARATIVO DE COTIZACIONES - SERVICIOS N° 024-2022-MTC/20.2.1 - JMR, CERT DE CREDITO PPTAL, SEGUN LOS TERMINOS DE REFERENCIAS.  PLAZO DE EJECUCIÓN: SERA DE 60 DÍAS CALENDARIOS A PARTIR DEL DÍA SIGUIENTE DE RECEPCIONADA LA ORDEN O HASTA AGOTAR LAS PRUEBAS CONTRATADAS.  ENTREGABLE: DE ACUERDO AL NUMERAL SEIS (06) DE LOS TÉRMINOS DE REFERENCIA.  LUGAR DE EJECUCION: LA TOMA DE MUESTRAS SE REALIZARÁ EN UN AMBIENTE DE PROVIAS NACIONAL Y EL PROCESAMIENTO DE MUESTRAS EN LAS INSTALACIONES DEL PROVEEDOR. EN ALGUNOS CASOS SERÁN DERIVADOS A LAS INSTALACIONES DEL PROVEEDOR PREVIA COORDINACIÓN.  FORMA DE PAGO: EL PAGO SE EFECTUARA DE ACUERDO AL NUMERAL QUINCE (15) DE LOS TÉRMINOS DE REFERENCIA.  CERTIFICADO SIAF N°: 1045  SECUENCIA SIAF N° : 02  EXP.N°: I-001142-2022/SEDCEN</t>
  </si>
  <si>
    <t>SERVICIO DE ASISTENCIA EN PROGRAMACIÓN Y FORMULACIÓN DEL PRESUPUESTO DE INGRESOS DE PVN Y SEGUIMIENTO A LA EJECUCIÓN DE LAS ACCIONES VINCULADAS A LA RED VIAL NACIONAL CONCESIONADA   PLAZO DE EJECUCIÓN DEL SERVICIO:  PLAZO DE EJECUCIÓN DEL SERVICIO ES DE HASTA DOSCIENTOS TREINTA Y CINCO (235) DÍAS CALENDARIO, CONTABILIZADOS A PARTIR DEL DÍA SIGUIENTE DE LA CONFIRMACIÓN DE LA RECEPCIÓN DE LA ORDEN DE SERVICIO.  1ER INFORME: COMO MÁXIMO HASTA LOS 25 DÍAS CALENDARIO DE INICIADO EL SERVICIO.  2DO INFORME: COMO MÁXIMO HASTA LOS 55 DÍAS CALENDARIO DE INICIADO EL SERVICIO.  3ER INFORME: COMO MÁXIMO HASTA LOS 85 DÍAS CALENDARIO DE INICIADO EL SERVICIO.  4TO INFORME: COMO MÁXIMO HASTA LOS 115 DÍAS CALENDARIO DE INICIADO EL SERVICIO.  5TO INFORME: COMO MÁXIMO HASTA LOS 145 DÍAS CALENDARIO DE INICIADO EL SERVICIO.  6TO INFORME: COMO MÁXIMO HASTA LOS 175 DÍAS CALENDARIO DE INICIADO EL SERVICIO.  7TO INFORME: COMO MÁXIMO HASTA LOS 205 DÍAS CALENDARIO DE INICIADO EL SERVICIO.  8VO INFORME: COMO MÁXIMO HASTA LOS 235 DÍAS CALENDARIO DE INICIADO EL SERVICIO.   FORMA DE PAGO: EL PAGO SE EFECTUARÁ DE ACUERDO AL MONTO DE LA PROPUESTA ECONOMICA DEL POSTOR ADJUDICADO, SEGÚN LO INDICADO EN EL NUMERAL 10 DE LOS TDR.  CERTIFICADO SIAF: 000193-2022  EXP. N° I-000538-2022/SEDCEN</t>
  </si>
  <si>
    <t>10702264117 MEDINA ALDANA HELEN ROSLY</t>
  </si>
  <si>
    <t>ERVICIO ESPECIALIZADO EN EL PROCESO PROGRAMACIÓN Y EJECUCIÓN DE PRESUPUESTO PARA LAS ACTIVIDADES VINCULADAS A LA RED VIAL CONCESIONADA Y NO CONCESIONADA   PLAZO DE EJECUCIÓN DEL SERVICIO:  PLAZO DE EJECUCIÓN DEL SERVICIO ES CIENTO QUINCE (115) DÍAS CALENDARIO COMO MÁXIMO, CONTABILIZADOS A PARTIR DEL DÍA SIGUIENTE DE LA CONFIRMACIÓN DE LA RECEPCIÓN DE LA ORDEN DE SERVICIO.  1ER INFORME: COMO MÁXIMO HASTA LOS 25 DÍAS CALENDARIO DE INICIADO EL SERVICIO.  2DO INFORME: COMO MÁXIMO HASTA LOS 60 DÍAS CALENDARIO DE INICIADO EL SERVICIO.  3ER INFORME: COMO MÁXIMO HASTA LOS 90 DÍAS CALENDARIO DE INICIADO EL SERVICIO.  4TO INFORME: COMO MÁXIMO HASTA LOS 115 DÍAS CALENDARIO DE INICIADO EL SERVICIO.  FORMA DE PAGO: EL PAGO SE EFECTUARÁ EN CUATRO (04) ARMADAS DE ACUERDO AL MONTO DE LA PROPUESTA ECONOMICA DEL POSTOR ADJUDICADO, SEGÚN LO INDICADO EN EL NUMERAL 11 DE LOS TDR.  CERTIFICADO SIAF: 000211-2022  EXP. N° I-000884-2022/SEDCEN</t>
  </si>
  <si>
    <t>CONTRATACIÓN DEL SERVICIO DE ASISTENCIA TÉCNICA BIM PARA INFRAESTRUCTURA VIAL"" MEMORÁNDUM Nº 0078-2022-MTC/20.8, CUADRO COMPARATIVO DE COTIZACIONES - SERVICIOS N° 004-2022-MTC/20.2.1 MASB, CERT DE CREDITO PPTAL, SEGUN LOS TERMINOS DE REFERENCIAS.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(270) DIAS CALENDARIO COMO MAXIMO, CONTADOS A PARTIR DEL DIA SIGUIENTE DE LA CONFIRMACION Y RECEPCION DE LA ORDEN DE SERVICIO.  1ER INF. COMO MÁXIMO A LOS 30 DÍAS CALENDARIO DE INICIADO EL SERVICIO COMO MÁXIMO  2DO INF. COMO MÁXIMO A LOS 60 DÍAS CALENDARIO DE INICIADO EL SERVICIO COMO MÁXIMO  3ER INF. COMO MÁXIMO A LOS 90 DÍAS CALENDARIO DE INICIADO EL SERVICIO COMO MÁXIMO  4TO INF. COMO MÁXIMO A LOS 120 DÍAS CALENDARIO DE INICIADO EL SERVICIO COMO MÁXIMO  5TO INF. COMO MÁXIMO A LOS 150 DÍAS CALENDARIO DE INICIADO EL SERVICIO COMO MÁXIMO  6TO INF. COMO MÁXIMO A LOS 180 DÍAS CALENDARIO DE INICIADO EL SERVICIO COMO MÁXIMO  7MO INF. COMO MÁXIMO A LOS 210 DÍAS CALENDARIO DE INICIADO EL SERVICIO COMO MÁXIMO  8VO INF. COMO MÁXIMO A LOS 240 DÍAS CALENDARIO DE INICIADO EL SERVICIO COMO MÁXIMO  9NO INF. COMO MÁXIMO A LOS 270 DÍAS CALENDARIO DE INICIADO EL SERVICIO COMO MÁXIMO  FORMA DE PAGO: SE EFECTUARA EN 09 ARMADA DE ACUERDO A LO INDICADO EN EL NUMERAL 11 DE LOS TERMINOS DE REFERENCIA.  CERTIFICADO SIAF N° : 684  SECUENCIA SIAF N° : 3  EXP.N° : I?001506-2022</t>
  </si>
  <si>
    <t>CONTRATACIÓN DEL SERVICIO DE ASISTENCIA TÉCNICA DE INGENIERIA"   PLAZO DE EJECUCIÓN: 270 DÍAS CALENDARIOS COMO MÁXIMO, CONTADOS A PARTIR DEL DÍA SIGUIENTE DE CONFIRMADA LA RECEPCIÓN DE LA ORDEN DE SERVICIO.   1ER INFORME: COMO MÁXIMO A LOS 30 DÍAS CALENDARIO DE INICIADO EL SERVICIO  2DO INFORME: COMO MÁXIMO A LOS 60 DÍAS CALENDARIO DE INICIADO EL SERVICIO  3ER INFORME: COMO MÁXIMO A LOS 90 DÍAS CALENDARIO DE INICIADO EL SERVICIO  4TO INFORME: COMO MÁXIMO A LOS 120 DÍAS CALENDARIO DE INICIADO EL SERVICIO  5T0 INFORME: COMO MÁXIMO A LOS 150 DÍAS CALENDARIO DE INICIADO EL SERVICIO  6TO INFORME: COMO MÁXIMO A LOS 180 DÍAS CALENDARIO DE INICIADO EL SERVICIO  7MO INFORME: COMO MÁXIMO A LOS 210 DÍAS CALENDARIO DE INICIADO EL SERVICIO  8VO INFORME: COMO MÁXIMO A LOS 240 DÍAS CALENDARIO DE INICIADO EL SERVICIO  9NO INFORME: COMO MÁXIMO A LOS 270 DÍAS CALENDARIO DE INICIADO EL SERVICIO   FORMA DE PAGO: EL PAGO SE EFECTUARÁ EN NUEVE (09) ARMADAS DE ACUERDO AL MONTO DE LA PROPUESTA ECONÓMICA DEL POSTOR ADJUDICADO, SEGÚN LO INDICADO EN EL NUMERAL ONCE (11) DE LOS TÉRMINOS DE REFERENCIA.   CERTIFICADO SIAF N°: 0756  SECUENCIA SIAF N° : 01  EXP.N°: I-001514-2022/SEDCEN</t>
  </si>
  <si>
    <t>"SERVICIO DE EJECUCIÓN PARA LA IMPLEMENTACIÓN DE LAS POLÍTICAS, ESTRATEGIAS Y PLANES EN MATERIA DE INTEGRIDAD, LUCHA CONTRA LA CORRUPCIÓN E IMPLEMENTACIÓN DEL SISTEMA DE CONTROL INTERNO, A CARGO DE LA SECRETARIA TÉCNICA DE PROVIAS NACIONAL".   - PLAZO DE EJECUCION DEL SERVICIO: NOVENTA (90) DIAS CALENDARIO COMO MAXIMO, CONTADOS A PARTIR DEL DIA SIGUIENTE DE CONFIRMADA LA RECEPCION DE LA ORDEN DE SERVICIO.  - FORMA DE PAGO: SE EFECTUARÁ EN TRES (03) ARMADAS, DE ACUERDO A LO INDICADO EN EL NUMERAL ONCE (11) DE LOS TERMINOS DE REFERENCIA.   - MEMORANDUM N° 152-2022-MTC/20.7  - AREA USUARIA: SECRETARIA TECNICA  - CUADRO COMPARATIVO DE COTIZACIONES - SERVICIOS N° 032-2022-MTC/20.2.1.OACA  - CERTIFICACION DE CREDITO PRESUPUESTARIO N° 1492-2022  - SECUENCIA SIAF N° 02  - EXPEDIENTE I-004945-2022/SEDCEN</t>
  </si>
  <si>
    <t>10069200147 VERASTEGUI PEREZ CARLOS ALBERTO</t>
  </si>
  <si>
    <t>SERVICIO DE SEGUIMIENTO Y CONTROL A LAS INTERVENCIONES DE MANTENIMIENTO VIAL RUTINARIO DE CARRETERAS POR ADMINISTRACIÓN DIRECTA Y ATENCIÓN DE EMERGENCIAS VIALES, A CARGO DE LAS UNIDADES ZONALES CAJAMARCA, LA LIBERTAD Y ANCAS CUADRO COMPARATIVO N°23-VHRG, MEMO N°0141-2022-MTC/20.13.1, INF N° 1052-2022-MTC/20.4, CERT DE CREDITO PPTAL, SEGUN LOS TERMINOS DE REFERENCIA.   PLAZO DE EJECUCION: CIENTO TREINTA Y CINCO (135) DIAS CALENDARIO COMO MAXIMO EL CUAL INICIA AL DIA SIGUIENTE DE LA CONFIRMACION Y RECEPCION DE LA ORDEN DE SERVICIO.  FORMA DE PAGO : SE EFECTUARA EN CINCO (05) ARMADAS DE ACUERDO A LO INDICADO EN EL NUMERAL SEIS (07) DE LOS TERMINOS DE REFERENCIA.   CERTIFICADO SIAF N° : 1502  SECUENCIA SIAF N° :  EXP.N° : I-01294-2022/SEDCEN</t>
  </si>
  <si>
    <t>SERVICIO DE UN ESPECIALISTA PARA LA ELABORACION, CUMPLIMIENTO Y SEGUIMIENTO DE LOS PLANES DE ACCION ANUAL DEL SISTEMA DE CONTROL INTERNO Y MEJORAS RELACIONADAS A LA GESTION OPERATIVA DEL SISTEMA DE LA SECRETARIA TECNICA - PROVIAS NACIONAL.   ENTREGABLES:  PRIMER INFORME: A LOS 30 DIAS CALENDARIOS  SEGUNDO INFORME: A LOS 60 DIAS CALENDARIOS  TERCER INFORME: A LOS 90 DIAS CALENDARIOS   PLAZO DE EJECUCION DEL SERVICIO: EL PLAZO DE EJECUCION DEL SERVICIO SERA DE NOVENTA (90) DIAS CALENDARIOS, EL CUAL INICIARA AL DIA SIGUIENTE DE LA CONFIRMACION DE LA RECEPCION DE LA ORDEN DE SERVICIO.   CONFORMIDAD DE SERVICIO PRESTADO: SERA OTORGADA EN UN PLAZO QUE NO EXCEDERA LOS CINCO (05) DIAS CALENDARIOS, LA CUAL, DEBERA CONTAR CON LA APROBACION POR PARTE DE LA SECRETARIA TECNICA EN PROVIAS NACIONAL.   FORMA DE PAGO: EL PAGO SE REALIZARA EN TRES (03) ARMADAS A LOS 30,60 Y 90 DIAS CALENDARIOS DE INICIADO EL SERVICIO COMO MAXIMO, LUEGO DE DAR LA CONFORMIDAD DE SERVICIO INDICADO EN EL NUMERAL 6 DE LOS TERMINOS DE REFERENCIA.   CERTIFICADO SIAF N° : 1561-2022 SECUENCIA SIAF N° : 2  EXP.N° : I-005686-2022/SEDCEN</t>
  </si>
  <si>
    <t>"ELABORACIÓN DE UN MODELO PROBABILÍSTICO QUE INCLUYE EL AVANCE FINANCIERO Y FÍSICO EN EL MARCO DE LA GESTIÓN DEL PORTAFOLIO DE LOS PROYECTOS EN LA FASE DE EJECUCIÓN DEL PROVIAS NACIONAL.", MEMORANDUM N° 201 -2022-MTC/20, MEMORANDUM Nº 638-2022-MTC/20.2, INFORME N°1129 -2022-MTC/20.4, CUADRO COMPARATIVO DE COTIZACIONES - SERVICIOS N° 034-2022-MTC/20.2.1 JMR, CERT DE CREDITO PPTAL, SEGUN LOS TERMINOS DE REFERENCIAS.  PLAZO DE EJECUCION: OCHENTA (80) DÍAS CALENDARIO COMO MÁXIMO. EL PLAZO DE EJECUCIÓN INICIA DESDE EL DÍA SIGUIENTE DE RECEPCIONADA LA ORDEN DE SERVICIO.  1ER ENTREGABLE: A LOS 20 DÍAS CALENDARIOS DE EMITIDA LA ORDEN DE SERVICIO.  2DO ENTREGABLE: A LOS 50 DÍAS CALENDARIOS DE EMITIDA LA ORDEN DE SERVICIO.  3ER ENTREGABLE: A LOS 80 DÍAS CALENDARIOS DE EMITIDA LA ORDEN DE SERVICIO.  FORMA DE PAGO: SE EFECTUARA EN TRES (03) ARMADAS, DE ACUERDO A LO INDICADO EN EL NUMERAL ONCE (11) DE LOS TERMINOS DE REFERENCIA.  CERTIFICADO SIAF N°: 1626  SECUENCIA SIAF N°: 2  EXP.N°: I-004940-2022</t>
  </si>
  <si>
    <t>"ELABORACIÓN DE FORMATOS DE GESTIÓN QUE INCLUYEN LA CONSTRUCCIÓN DE UN SISTEMA DE GESTIÓN DE PORTAFOLIOS DE LA CARTERA DE PROYECTOS EN LA FASE DE EJECUCIÓN DE LAS DIRECCIONES DE OBRAS, PUENTES Y CONSERVACIÓN VIAL.", MEMORANDUM N° 201 -2022-MTC/20, MEMORANDUM Nº 650-2022-MTC/20.2, INFORME N°1113 -2022-MTC/20.4, CUADRO COMPARATIVO DE COTIZACIONES - SERVICIOS N° 035-2022-MTC/20.2.1 JMR, CERT DE CREDITO PPTAL, SEGUN LOS TERMINOS DE REFERENCIAS.  PLAZO DE EJECUCION: OCHENTA (80) DÍAS CALENDARIO COMO MÁXIMO. EL PLAZO DE EJECUCIÓN INICIA DESDE EL DÍA SIGUIENTE DE RECEPCIONADA LA ORDEN DE SERVICIO.  1ER ENTREGABLE: A LOS 20 DÍAS CALENDARIOS DE EMITIDA LA ORDEN DE SERVICIO.  2DO ENTREGABLE: A LOS 50 DÍAS CALENDARIOS DE EMITIDA LA ORDEN DE SERVICIO.  3ER ENTREGABLE: A LOS 80 DÍAS CALENDARIOS DE EMITIDA LA ORDEN DE SERVICIO.  FORMA DE PAGO: SE EFECTUARA EN TRES (03) ARMADAS, DE ACUERDO A LO INDICADO EN EL NUMERAL ONCE (11) DE LOS TERMINOS DE REFERENCIA.  CERTIFICADO SIAF N°: 1564  SECUENCIA SIAF N°: 2  EXP.N°: I-004940-2022 / I-006144-2022</t>
  </si>
  <si>
    <t>10095378604 CABEZAS OLEA JOSE MOISES</t>
  </si>
  <si>
    <t>"ELABORACIÓN DEL DISEÑO Y PLANIFICACIÓN DEL DESARROLLO DE LAS LÍNEAS BASE PARA LA REPORTABILIDAD DE LA GESTIÓN DE AVANCE DE LOS PROYECTOS EN LA FASE DE PRE INVERSIÓN, ORIENTADA AL CONTROL DE PORTAFOLIO DE LOS PROYECTOS PARA LA DIRECCIÓN EJECUTIVA DEL PROVIAS NACIONAL..", MEMORANDUM N° 201 -2022-MTC/20, MEMORANDUM Nº 648-2022-MTC/20.2, INFORME N°1111 -2022-MTC/20.4, CUADRO COMPARATIVO DE COTIZACIONES - SERVICIOS N° 037-2022-MTC/20.2.1 JMR, CERT DE CREDITO PPTAL, SEGUN LOS TERMINOS DE REFERENCIAS.  PLAZO DE EJECUCION: OCHENTA (80) DÍAS CALENDARIO COMO MÁXIMO. EL PLAZO DE EJECUCIÓN INICIA DESDE EL DÍA SIGUIENTE DE RECEPCIONADA LA ORDEN DE SERVICIO.  1ER ENTREGABLE: A LOS 20 DÍAS CALENDARIOS DE EMITIDA LA ORDEN DE SERVICIO.  2DO ENTREGABLE: A LOS 50 DÍAS CALENDARIOS DE EMITIDA LA ORDEN DE SERVICIO.  3ER ENTREGABLE: A LOS 80 DÍAS CALENDARIOS DE EMITIDA LA ORDEN DE SERVICIO.  FORMA DE PAGO: SE EFECTUARA EN TRES (03) ARMADAS, DE ACUERDO A LO INDICADO EN EL NUMERAL ONCE (11) DE LOS TERMINOS DE REFERENCIA.  CERTIFICADO SIAF N°: 1563  SECUENCIA SIAF N°: 2  EXP.N°: I-004940-2022 / I-006146-2022</t>
  </si>
  <si>
    <t>10415395588 BARRA TAYPE VLADISLAV ADBEEL</t>
  </si>
  <si>
    <t>"SERVICIO DE CONSULTORIA DE ELABORACION DE UNA PERICIA DE PARTE REFERENTE AL PROCESO ARBITRAL CON LEGAJO 148-2019, SEGUIDO AL CONTRATO DE OBRA N° 038-2018-MTC/20, DE EJECUCIÓN DE LA OBRA MEJORAMIENTO DE LA CARRETERA TR. CHECCA - MAZOCRUZ, EXPEDIENTE 2418-380-19-PUCP", MEMORÁNDUM 07140-2021-MTC/20.9; MEMORÁNDUM 00114-2022-MTC/20.9; MEMORÁNDUM 00429-2022-MTC/20.9; CUADRO COMPARATIVO DE COTIZACIONES - LOCACION DE SERVICIO N° 0025-2022-MTC/20.2.1.DLOH, MEMORÁNDUM 00576-2022-MTC/20.2, INFORME N° 1110-2022-MTC/20.4, CERTIFICADO DE CRÉDITO PRESUPUESTARIO, SEGÚN LOS TÉRMINOS DE REFERENCIAS.  RESOLUCIÓN DIRECTORAL N° 0040-2022-MTC/20 "LINEAMIENTOS PARA EL PROCEDIMIENTO EXCEPCIONAL DE CONTRATACIÓN DE BIENES Y SERVICIOS POR MONTOS IGUALES O MENORES A 8 UIT EN PROVIAS NACIONAL".  PLAZO DE EJECUCIÓN: CUARENTA (40) DÍAS CALENDARIO, CONTABILIZADOS A PARTIR DEL DÍA SIGUIENTE DE CONFIRMADA LA RECEPCIÓN DE LA ORDEN DE SERVICIO.  ENTREGABLES: SE PRESENTARAN DOS (02) ENTREGABLES DE ACUERDO A LO INDICADO EN EL NUMERAL NUEVE (09) DE LOS TERMINOS DE REFERENCIA.  FORMA DE PAGO: SE EFECTUARA EN DOS (02) ARMADAS DE ACUERDO A LO INDICADO EN EL NUMERAL TRECE (13) DE LOS TÉRMINOS DE REFERENCIA.  CERTIFICADO SIAF N°: 01486 SECUENCIA SIAF N°: 2  EXP.N°: I-045951-2021/SEDCEN</t>
  </si>
  <si>
    <t>"SERVICIO DE ESPECIALIZADO EN GESTION ADMINISTRATIVA Y MEJORA EN LOS PROCESOS DE LA DIRECCION DE DERECHO DE VIA.".   - PLAZO DE EJECUCION DEL SERVICIO: CIENTO VEINTE (120) DIAS CALENDARIO COMO MAXIMO, CONTADOS A PARTIR DEL DIA SIGUIENTE DE ACEPTADA LA ORDEN DE SERVICIO.  - FORMA DE PAGO: SE EFECTUARÁ EN CUATRO (04) ARMADAS, DE ACUERDO A LO INDICADO EN EL NUMERAL ONCE (11) DE LOS TERMINOS DE REFERENCIA.   - MEMORANDUM N° 757-2022-MTC/20.11  - AREA USUARIA: DIRECCION DE DERECHO DE VIA  - CUADRO COMPARATIVO DE COTIZACIONES - SERVICIOS N° 037-2022-MTC/20.2.1.OACA  - CERTIFICACION DE CREDITO PRESUPUESTARIO N° 1850-2022  - SECUENCIA SIAF N° 02  - EXPEDIENTE I-005169-2022/SEDCEN</t>
  </si>
  <si>
    <t>10082271169 CANCHARI VIDAL LIVIA CAROLINA</t>
  </si>
  <si>
    <t>"SERVICIO ESPECIALIZADO EN MATERIA DE CONTRATACIONES DEL ESTADO PARA EVALUACIÓN Y SEGUIMIENTO DE LOS REQUERIMIENTOS DERIVADOS DE PROCESOS DE SELECCIÓN DE BIENES, SERVICIOS Y OBRAS A CARGO DEL ÁREA DE LOGÍSTICA", MEMORANDUM Nº 0494 -2022-MTC/20.2.1, MEMORANDUM Nº 880-2022-MTC/20.2, INFORME N° 1476 - 2022-MTC/20.4, CUADRO COMPARATIVO DE COTIZACIONES - SERVICIOS N° 040-2022-MTC/20.2.1 - JMR, CERT DE CREDITO PPTAL, SEGUN LOS TERMINOS DE REFERENCIAS.  PLAZO DE EJECUCIÓN: ES DE 90 DÍAS CALENDARIOS COMO MÁXIMO, CONTADOS A PARTIR DEL DÍA SIGUIENTE DE CONFIRMADA LA RECEPCIÓN DE LA ORDEN DE SERVICIO.  PRIMER ENTREGABLE: COMO MÁXIMO A LOS 30 DÍAS CALENDARIO DE INICIADO EL SERVICIO.  SEGUNDO ENTREGABLE: COMO MÁXIMO A LOS 60 DÍAS CALENDARIO DE INICIADO EL SERVICIO.  TERCER ENTREGABLE: COMO MÁXIMO A LOS 90 DÍAS CALENDARIO DE INICIADO EL SERVICIO.  FORMA DE PAGO: EL PAGO SE EFECTUARA EN TRES (03) PAGOS IGUALES, DE ACUERDO AL NUMERAL ONCE (11) DE LOS TÉRMINOS DE REFERENCIA.  CERTIFICADO SIAF N°: 1906  SECUENCIA SIAF N° : 02  EXP.N°: I-005600-2022/SEDCEN</t>
  </si>
  <si>
    <t>10081642147 SIFUENTES ESPINAL JEANNETTE MARITZA</t>
  </si>
  <si>
    <t>"SERVICIO ESPECIALIZADO EN GESTIÓN DE LAS CONTRATACIONES PUBLICAS A CARGO DEL AREA DE LOGISTICA DE LA OFICINA DE ADMINISTRACION", MEMORANDUM Nº 0493 -2022-MTC/20.2.1, MEMORANDUM Nº 881-2022-MTC/20.2, INFORME N° 1477 - 2022-MTC/20.4, CUADRO COMPARATIVO DE COTIZACIONES - SERVICIOS N° 042-2022-MTC/20.2.1 - JMR, CERT DE CREDITO PPTAL, SEGUN LOS TERMINOS DE REFERENCIAS.  PLAZO DE EJECUCIÓN: ES DE 90 DÍAS CALENDARIOS COMO MÁXIMO, CONTADOS A PARTIR DEL DÍA SIGUIENTE DE CONFIRMADA LA RECEPCIÓN DE LA ORDEN DE SERVICIO.  PRIMER ENTREGABLE: COMO MÁXIMO A LOS 30 DÍAS CALENDARIO DE INICIADO EL SERVICIO.  SEGUNDO ENTREGABLE: COMO MÁXIMO A LOS 60 DÍAS CALENDARIO DE INICIADO EL SERVICIO.  TERCER ENTREGABLE: COMO MÁXIMO A LOS 90 DÍAS CALENDARIO DE INICIADO EL SERVICIO.  FORMA DE PAGO: EL PAGO SE EFECTUARA EN TRES (03) PAGOS IGUALES, DE ACUERDO AL NUMERAL ONCE (11) DE LOS TÉRMINOS DE REFERENCIA.  CERTIFICADO SIAF N°: 1905  SECUENCIA SIAF N° : 02  EXP.N°: I-005599-2022/SEDCEN</t>
  </si>
  <si>
    <t>10328680691 HUAMAN CARRASCO LILIA EDITH</t>
  </si>
  <si>
    <t>"SERVICIO ESPECIALIZADO EN REGISTRO Y PROCESAMIENTO AEROFOTOGRAFICO DEL PROYECTO DE RESCATE ARQUEOLOGICO CAMINO PREHISPANICO UBICADO EN CARRETERA TRAMO TAUCA - PALLASCA", MEMORANDUM Nº 1064 -2022-MTC/20.11, MEMORANDUM Nº 853-2022-MTC/20.2, INFORME N° 1499 - 2022-MTC/20.4, CUADRO COMPARATIVO DE COTIZACIONES - SERVICIOS N° 047-2022-MTC/20.2.1 - JMR, CERT DE CREDITO PPTAL, SEGUN LOS TERMINOS DE REFERENCIAS.  PLAZO DE EJECUCIÓN: ES DE CUARENTA Y CINCO (45) DÍAS CALENDARIOS, QUE SE INICIARA A PARTIR DEL DÍA SIGUIENTE DE ACEPTADA LA RECEPCIÓN DE LA ORDEN DE SERVICIO.  PRIMER INFORME: A LOS (20) DÍAS DEL INICIO DEL SERVICIO  SEGUNDO INFORME: A LOS (45) DÍAS DEL INICIO DEL SERVICIO Y/O 5 DIAS DE EMITIDO LA R.D. DE APORBACION DEL INFORME FINAL  FORMA DE PAGO: EL PAGO SE EFECTUARA EN DOS (02) ARMADAS, DE ACUERDO AL NUMERAL ONCE (11) DE LOS TÉRMINOS DE REFERENCIA.  CERTIFICADO SIAF N°: 1911  SECUENCIA SIAF N° : 02  EXP.N°: I-000739-2022/SEDCEN</t>
  </si>
  <si>
    <t>10450835469 TINOCO RIVAS LEANDRO MAYKHOL</t>
  </si>
  <si>
    <t>SERVICIO DE ESPECIALIZADO EN MATERIA LEGAL EN CONTRATACIONES DEL ESTADO PARA LA OFICINA DE ADMINISTRACIÓN.   CONFORME AL MEMORANDUM N° 908-2022-MTC/20.2, CUADRO COMPARATIVO DE COTIZACIONES SERVICIOS N° 025-2022-MTC/20.2.1.MGM, MEMORANDUM Nº 953-2022-MTC/20.2, INFORME N° 1560-2022-MTC/20.4 CERT DE CREDITO PPTAL, SEGUN LOS TERMINOS DE REFERENCIA.   PLAZO DE EJECUCION: NOVENTA (90) DÍAS CALENDARIO COMO MÁXIMO, CONTADOS A PARTIR DEL DÍA SIGUIENTE DE CONFIRMADA LA RECEPCIÓN DE LA ORDEN DE SERVICIO.  FORMA DE PAGO: SE EFECTUARA EN TRES (03) ARMADAS DE ACUERDO A LO INDICADO EN EL NUMERAL ONCE (11) DE LOS TERMINOS DE REFERENCIA.   CERTIFICADO SIAF N°: 1963  SECUENCIA SIAF N° : 02  EXP I-009635-2022/SEDCEN</t>
  </si>
  <si>
    <t>10106886313 PARIASCA VALERIO ROY ALEX</t>
  </si>
  <si>
    <t>"SERVICIO ESPECIALIZADO EN INGENIERÍA CIVIL, CON LA FINALIDAD DE PARTICIPAR EN LA EJECUCIÓN DE SERVICIOS DE CONTROL POSTERIOR PROGRAMADOS EN PROVIAS NACIONAL"; MEMORÁNDUM 00085-2022-MTC/20.1; CUADRO COMPARATIVO DE COTIZACIONES - LOCACION DE SERVICIO N° 0055-2022-MTC/20.2.1.DLOH, MEMORÁNDUM 00960-2022-MTC/20.2, INFORME N° 1562-2022-MTC/20.4, CERTIFICADO DE CRÉDITO PRESUPUESTARIO, SEGÚN LOS TÉRMINOS DE REFERENCIAS.  RESOLUCIÓN DIRECTORAL N° 0040-2022-MTC/20 "LINEAMIENTOS PARA EL PROCEDIMIENTO EXCEPCIONAL DE CONTRATACIÓN DE BIENES Y SERVICIOS POR MONTOS IGUALES O MENORES A 8 UIT EN PROVIAS NACIONAL".  PLAZO DE EJECUCIÓN: CIENTO TREINTA Y CINCO (135) DÍAS CALENDARIO, CONTABILIZADOS A PARTIR DEL DÍA SIGUIENTE DE CONFIRMADA LA RECEPCIÓN DE LA ORDEN DE SERVICIO.  ENTREGABLES: SE PRESENTARAN CINCO (05) ENTREGABLES DE ACUERDO A LO INDICADO EN EL NUMERAL CINCO (05) DE LOS TERMINOS DE REFERENCIA.  FORMA DE PAGO: SE EFECTUARA EN CINCO (05) ARMADAS DE ACUERDO A LO INDICADO EN EL NUMERAL OCHO (08) DE LOS TÉRMINOS DE REFERENCIA.  CERTIFICADO SIAF N°: 01961 SECUENCIA SIAF N°: 2  EXP.N°: I-008642-2022/SEDCEN</t>
  </si>
  <si>
    <t>10436908046 FLORES COCHACHI ALICIA BERTHA</t>
  </si>
  <si>
    <t>"SERVICIO ESPECIALIZADO DE UN ESPECIALISTA LEGAL PARA PRESTAR APOYO EN SERVICIOS DE CONTROL GUBERNAMENTAL PROGRAMADOS EN PROVIAS NACIONAL"; MEMORÁNDUM 00086-2022-MTC/20.1; CUADRO COMPARATIVO DE COTIZACIONES - LOCACION DE SERVICIO N° 0050-2022-MTC/20.2.1.DLOH, MEMORÁNDUM 00983-2022-MTC/20.2, INFORME N° 1668-2022-MTC/20.4, CERTIFICADO DE CRÉDITO PRESUPUESTARIO, SEGÚN LOS TÉRMINOS DE REFERENCIAS.  RESOLUCIÓN DIRECTORAL N° 0040-2022-MTC/20 "LINEAMIENTOS PARA EL PROCEDIMIENTO EXCEPCIONAL DE CONTRATACIÓN DE BIENES Y SERVICIOS POR MONTOS IGUALES O MENORES A 8 UIT EN PROVIAS NACIONAL".  PLAZO DE EJECUCIÓN: CIENTO TREINTA Y CINCO (135) DÍAS CALENDARIO, CONTABILIZADOS A PARTIR DEL DÍA SIGUIENTE DE CONFIRMADA LA RECEPCIÓN DE LA ORDEN DE SERVICIO.  ENTREGABLES: SE PRESENTARAN CINCO (05) ENTREGABLES DE ACUERDO A LO INDICADO EN EL NUMERAL CINCO (05) DE LOS TERMINOS DE REFERENCIA.  FORMA DE PAGO: SE EFECTUARA EN CINCO (05) ARMADAS DE ACUERDO A LO INDICADO EN EL NUMERAL OCHO (08) DE LOS TÉRMINOS DE REFERENCIA.  CERTIFICADO SIAF N°: 02012 SECUENCIA SIAF N°: 2  EXP.N°: I-008644-2022/SEDCEN</t>
  </si>
  <si>
    <t>"SERVICIO ESPECIALIZADO PARA LA PROGRAMACIÓN PRESUPUESTAL DE LAS ACTIVIDADES  VINCULADAS A LA RED VIAL NO CONCESIONADA". MEMORANDUN N° 658 -2022-MTC/20.4, CUADRO COMPARATIVO DE COTIZACIONES - SERVICIOS N° 094-2022-MTC/20.2.1.DLOH, MEMORANDUM N° 2016-2022-MTC/20.2; INFORME N° 2946-2022-MTC/20.4; CERTIFICADO DE CRÉDITO PRESUPUESTARIO, SEGÚN LOS TÉRMINOS DE REFERENCIAS.   RESOLUCIÓN DIRECTORAL N° 0040-2022-MTC/20 "LINEAMIENTOS PARA EL PROCEDIMIENTO EXCEPCIONAL DE CONTRATACIÓN DE BIENES Y SERVICIOS POR MONTOS IGUALES O MENORES A 8 UIT EN PROVIAS NACIONAL".  PLAZO DE EJECUCIÓN: CIENTO VEINTE (120) DÍAS CALENDARIO, CONTABILIZADOS A PARTIR DEL DÍA SIGUIENTE DE CONFIRMADA LA RECEPCIÓN DE LA ORDEN DE SERVICIO.  ENTREGABLES: SE PRESENTARAN CUATRO (04) ENTREGABLES DE ACUERDO A LO INDICADO EN EL NUMERAL SEIS (06) DE LOS TERMINOS DE REFERENCIA.  FORMA DE PAGO: SE EFECTUARA EN CUATRO (04) ARMADAS DE ACUERDO A LO INDICADO EN EL NUMERAL ONCE (11) DE LOS TÉRMINOS DE REFERENCIA.  CERTIFICADO SIAF N°: 2839 SECUENCIA SIAF N°: 2  EXP.N°: I-020688-2022/SEDCEN</t>
  </si>
  <si>
    <t>SERVICIO ESPECIALIZADO PARA LA GESTIÓN Y SUPERVISIÓN DE LAS ACTIVIDADES RELACIONADAS A LA OFICINA DE TECNOLOGÍAS DE LA INFORMACIÓN DE PROVIAS NACIONAL   MEMORANDUM Nº 0325-2022-MTC/20.6, CUADRO COMPARATIVO DE COTIZACIONES - SERVICIOS N° 058-2022-MTC/20.2.1 - KGSSM, MEMORANDUM Nº 2180-2022-MTC/20.2, INFORME N° 3130-2022-MTC/20.4, CERT DE CREDITO PPTAL, SEGUN LOS TERMINOS DE REFERENCIAS.  PLAZO DE EJECUCION: NOVENTA (90) DÍAS CALENDARIO, CONTADOS A PARTIR DEL DÍA SIGUIENTE DE LA CONFIRMACIÓN DE LA RECEPCIÓN DE LA ORDEN DE SERVICIO HASTA LA CONFORMIDAD DE LA ÚLTIMA PRESTACIÓN Y PAGO.  ENTREGABLES: DE ACUERDO CON EL NUMERAL 6 DEL TÉRMINO DE REFERENCIA.  FORMA DE PAGO: DE ACUERDO CON EL NUMERAL 11 DEL TÉRMINO DE REFERENCIA.   CERTIFICADO SIAF N°: 2942  SECUENCIA SIAF N° : 02  EXP.N°: I-021173-2022/SEDCEN</t>
  </si>
  <si>
    <t>10423338534 PINEDO LOPEZ MAYRA LEDITH</t>
  </si>
  <si>
    <t>SERVICIO ESPECIALIZADO EN MATERIA LEGAL PARA LA GESTION Y EJECUCION DE LAS ACTIVIDADES TECNICAS, ADMINISTRATIVAS Y LEGALES DE LA DIRECCIÓN DE DERECHO DE VIA, MEMORANDUM Nº 2297-2022-MTC/20.2, INFORME N° 3341-2022-MTC/20.4, CUADRO COMPARATIVO DE COTIZACIONES - SERVICIOS N° 071-2022-MTC/20.2.1 - MGM, CERT DE CREDITO PPTAL, SEGUN LOS TERMINOS DE REFERENCIAS.  PLAZO DE EJECUCIÓN: ES DE OCHENTA (80) DÍAS CALENDARIOS COMO MÁXIMO, CONTADOS A PARTIR DEL DÍA SIGUIENTE DE CONFIRMADA LA RECEPCIÓN DE LA ORDEN DE SERVICIO.  PRIMER ENTREGABLE: COMO MAXIMO A LOS VEINTE (20) DÍAS CALENDARIO DE INICIADO EL SERVICIO.  SEGUNDO ENTREGABLE: COMO MAXIMO A LOS CINCUENTA (50) DÍAS CALENDARIO DE INICIADO EL SERVICIO.  TERCER ENTREGABLE: COMO MAXIMO A LOS OCHENTA (80) DIAS CALENDARIO DE INICIADO EL SERVICIO.  FORMA DE PAGO: EL PAGO SE EFECTUARA EN TRES (03) ARMADAS, DE ACUERDO AL NUMERAL ONCE (11) DE LOS TÉRMINOS DE REFERENCIA.  CERTIFICADO SIAF N°: 3051  SECUENCIA SIAF N°: 2  EXP.N°: I-23749-2022/SEDCEN</t>
  </si>
  <si>
    <t>10412654094 PAOLILLO TORRES MARIA ISOLINA</t>
  </si>
  <si>
    <t>"SERVICIO ESPECIALIZADO PARA LA EVALUACION, MONITOREO Y SEGUIMIENTO DE LA EJECUCION FISICA Y FINANCIERA DE LOS SERVICIOS DE MANTENIMIENTO DE LOS TRAMOS NACIONALES DE LAS UNIDADES ZONALES DE PROVIAS NACIONAL PARA LA SECRETARIA TECNICA'', MEMORANDUM Nº 722 -2022-MTC/20.7, MEMORANDUM Nº 2262-2022-MTC/20.2, INFORME N° 3296-2022-MTC/20.4, CUADRO COMPARATIVO DE COTIZACIONES - SERVICIOS N°138-2022-MTC/20.2.1 - JMR, CERT DE CREDITO PPTAL, SEGUN LOS TERMINOS DE REFERENCIAS.  PLAZO DE EJECUCION: SERÁ DE CIENTO VEINTE (120) DÍAS CALENDARIOS, EL CUAL INICIARÁ AL DÍA SIGUIENTE DE LA CONFIRMACIÓN DE LA RECEPCIÓN DE LA ORDEN DE SERVICIO.  PRIMER ENTREGABLE: A LOS 30 DÍAS CALENDARIO DE INICIADO EL SERVICIO.  SEGUNDO ENTREGABLE: A LOS 60 DÍAS CALENDARIO DE INICIADO EL SERVICIO.  TERCER ENTREGABLE: A LOS 90 DÍAS CALENDARIO DE INICIADO EL SERVICIO.  CUARTO ENTREGABLE: A LOS 120 DÍAS CALENDARIO DE INICIADO EL SERVICIO  FORMA DE PAGO: SE EFECTUARA EN CUATRO (04) ARMADAS, DE ACUERDO A LO INDICADO EN EL NUMERAL ONCE (11) DE LOS TERMINOS DE REFERENCIA.  CERTIFICADO SIAF N°: 3017  SECUENCIA SIAF N°: 2  EXP.N°: I-023529-2022</t>
  </si>
  <si>
    <t>10412976172 OCHOA CARDENAS JHONY</t>
  </si>
  <si>
    <t>SERVICIO DE EVALUACIÓN DE EXPEDIENTES EN EL MARCO DE LA LEY N° 27444, LEY DEL PROCEDIMIENTO ADMINISTRATIVO GENERAL Y EJECUCIÓN DE CONTRATOS PARA LA OFICINA DE ASESORÍA JURÍDICA, MEMORÁNDUM N° 614 -2022-MTC/20.3, MEMORANDUM Nº 2352-2022-MTC/20.2, INFORME N° 3396-2022-MTC/20.4, CUADRO COMPARATIVO DE COTIZACIONES - SERVICIOS N°142-2022-MTC/20.2.1 - JMR, CERT DE CREDITO PPTAL, SEGUN LOS TERMINOS DE REFERENCIAS.  PLAZO DE EJECUCION: ES DE CIENTO VEINTE (120) DÍAS CALENDARIO COMO MÁXIMO, CONTADOS A PARTIR DEL DÍA SIGUIENTE DE RECEPCIONADA Y CONFIRMADA LA ORDEN DE SERVICIO.  PRIMER ENTREGABLE: COMO MÁXIMO HASTA LOS 30 DÍAS CALENDARIO.  SEGUNDO ENTREGABLE: COMO MÁXIMO HASTA LOS 60 DÍAS CALENDARIO.  TERCER ENTREGABLE: COMO MÁXIMO HASTA LOS 90 DÍAS CALENDARIO.  CUARTO ENTREGABLE: COMO MÁXIMO HASTA LOS 120 DÍAS CALENDARIO.  FORMA DE PAGO: SE EFECTUARA EN CUATRO (04) ARMADAS, DE ACUERDO A LO INDICADO EN EL NUMERAL ONCE (11) DE LOS TERMINOS DE REFERENCIA.  CERTIFICADO SIAF N°: 3078  SECUENCIA SIAF N°: 2  EXP.N°: I-023747-2022</t>
  </si>
  <si>
    <t>10472267341 LOZANO CASTAÑEDA LILIAN ISBETH</t>
  </si>
  <si>
    <t>"SERVICIO DE SEGUIMIENTO Y OPERATIVIDAD A FIN DE IMPULSAR LOS PROCEDIMIENTOS DE SELECCIÓN A CARGO DEL AREA DE LOGISTICA DE LA OFICINA DE ADMINISTRACIÓN DE PROVIAS NACIONAL", MEMORANDUM N° 2536 -2022-MTC/20.2.1, CUADRO COMPARATIVO DE COTIZACIONES - SERVICIOS N° 15-2022-MTC/20.2.1.RFSL, MEMORANDUM Nº 2438-2022-MTC/20.2; INFORME N° 3462-2022-MTC/20.4; CERTIFICADO DE CRÉDITO PRESUPUESTARIO, SEGÚN LOS TÉRMINOS DE REFERENCIAS.  RESOLUCIÓN DIRECTORAL N° 0040-2022-MTC/20 "LINEAMIENTOS PARA EL PROCEDIMIENTO EXCEPCIONAL DE CONTRATACIÓN DE BIENES Y SERVICIOS POR MONTOS IGUALES O MENORES A 8 UIT EN PROVIAS NACIONAL".  PLAZO DE EJECUCIÓN: NOVENTA (90) DÍAS CALENDARIO, CONTABILIZADOS A PARTIR DEL DÍA SIGUIENTE DE CONFIRMADA LA RECEPCIÓN DE LA ORDEN DE SERVICIO.  ENTREGABLES: SE PRESENTARAN TRES (03) ENTREGABLES DE ACUERDO A LO INDICADO EN EL NUMERAL SEIS (06) DE LOS TERMINOS DE REFERENCIA.  FORMA DE PAGO: SE EFECTUARA EN TRES (03) ARMADAS DE ACUERDO A LO INDICADO EN EL NUMERAL ONCE (11) DE LOS TÉRMINOS DE REFERENCIA.  CERTIFICADO SIAF N°: 3116 SECUENCIA SIAF N°: 2  EXP.N°: I-025260-2022/SEDCEN</t>
  </si>
  <si>
    <t>"SERVICIO DE ESPECIALISTA LEGAL EN MATERIA DE CONTRATACIONES, PARA LA REVISION,  ANALISIS Y OPINION LEGAL DE LOS DISTINTOS DOCUMENTOS DE LA OFICINA DE LOGISTICA"; MEMORANDUM N°2621-2022-MTC/20.2.1; CUADRO COMPARATIVO DE COTIZACIONES - SERVICIOS N° 0017-2022-MTC/20.2.1.RFSL, MEMORANDUM N° 2533-2022-MTC/20.2; INFORME N° 3611-2022-MTC/20.4; CERTIFICADO DE CRÉDITO PRESUPUESTARIO, SEGÚN LOS TÉRMINOS DE REFERENCIAS.   RESOLUCIÓN DIRECTORAL N° 0040-2022-MTC/20 "LINEAMIENTOS PARA EL PROCEDIMIENTO EXCEPCIONAL DE CONTRATACIÓN DE BIENES Y SERVICIOS POR MONTOS IGUALES O MENORES A 8 UIT EN PROVIAS NACIONAL".  PLAZO DE EJECUCIÓN: NOVENTA (90) DÍAS CALENDARIO, CONTABILIZADOS A PARTIR DEL DÍA SIGUIENTE DE CONFIRMADA LA RECEPCIÓN DE LA ORDEN DE SERVICIO.  ENTREGABLES: SE PRESENTARA TRES (03) ENTREGABLES DE ACUERDO A LO INDICADO EN EL NUMERAL SEIS (06) DE LOS TERMINOS DE REFERENCIA.  FORMA DE PAGO: SE EFECTUARA EN TRES (03) ARMADAS DE ACUERDO A LO INDICADO EN EL NUMERAL ONCE (11) DE LOS TÉRMINOS DE REFERENCIA.  CERTIFICADO SIAF N°: 3215 SECUENCIA SIAF N°: 2  EXP.N°: I- 026073-2022/SEDCEN</t>
  </si>
  <si>
    <t>10415954561 SEQUEIROS CONDORHUAMAN CRISTIAN JOEL</t>
  </si>
  <si>
    <t>ONTRATACIÓN DEL SERVICIO DE ASISTENCIA TÉCNICA EN ADMINISTRACIÓN DE CONTRATO DE LA OBRA: CREACIÓN DE LA CARRETERA CENTRAL HUAYCÁN - CIENEGUILLA SANTIAGO DE TUNA - SAN ANDRÉS DE TUPICOCHA - SAN DAMIÁN YURACMAYO - YAULI PACHACHACA -EMP. PE- 22, CREACIÓN (CONSTRUCCIÓN) DE LA VÍA EXPRESA SANTA ROSA (RUTA PE-20I)., MEMORANDUM N° 3050 - 2022-MTC/20.9, MEMORANDUM Nº 2601-2022-MTC/20.2, INFORME N° 3685-2022-MTC/20.4, CUADRO COMPARATIVO DE COTIZACIONES - SERVICIOS N° 160-2022-MTC/20.2.1 - JMR, CERT DE CREDITO PPTAL, SEGUN LOS TERMINOS DE REFERENCIAS.  PLAZO DE EJECUCION: SERÁ DE CIENTO OCHENTA (180) DÍAS CALENDARIOS COMO MÁXIMO, CONTABILIZADOS A PARTIR DEL DÍA SIGUIENTE DE LA RECEPCIÓN DEL SCTR POR PARTE DEL ÁREA USUARIA.  PRIMER ENTREGABLE: COMO MÁXIMO A LOS TREINTA (30) DÍAS CALENDARIO DE INICIADO EL SERVICIO.  SEGUNDO ENTREGABLE: COMO MÁXIMO A LOS SESENTA (60) DÍAS CALENDARIO DE INICIADO EL SERVICIO.  TERCER ENTREGABLE: COMO MÁXIMO A LOS NOVENTA (90) DÍAS CALENDARIO DE INICIADO EL SERVICIO.  CUARTO ENTREGABLE: COMO MÁXIMO A LOS CIENTO VEINTE (120) DÍAS CALENDARIO DE INICIADO EL SERVICIO.  QUINTO ENTREGABLE: COMO MÁXIMO A LOS CIENTO CINCUENTA (150) DÍAS CALENDARIO DE INICIADO EL SERVICIO.  SEXTO ENTREGABLE: COMO MÁXIMO A LOS CIENTO OCHENTA (180) DÍAS CALENDARIO DE INICIADO EL SERVICIO.  FORMA DE PAGO: SE EFECTUARA EN SEIS (06) PAGOS, DE ACUERDO A LO INDICADO EN EL NUMERAL ONCE (11) DE LOS TERMINOS DE REFERENCIA.  CERTIFICADO SIAF N°: 3243  SECUENCIA SIAF N°: 2  EXP.N°: I-025800-2022</t>
  </si>
  <si>
    <t xml:space="preserve"> SERVICIO ESPECIALIZADO EN MATERIA LEGAL PARA LA EVALUACION DE CONTRATOS Y/O CONVENIOS SUSCRITOS PARA LA GESTION DE LIBERACION, ADQUISICION Y SANEAMIENTO DEL PROYECTO CONCESIONADO PACRI AUTOPISTA EL SOL - TRUJILLO DE LA DIRECCION DE DERECHO DE VIA, MEMORANDUM Nº 4964-2022-MTC/20.11,  MEMORANDUM Nº 2652-2022-MTC/20.2, INFORME N° 3780-2022-MTC/20.4, CUADRO COMPARATIVO DE COTIZACIONES - SERVICIOS N° 166-2022-MTC/20.2.1 - JMR, CERT DE CREDITO PPTAL, SEGUN LOS TERMINOS DE REFERENCIAS.
PLAZO DE EJECUCION: ES DE NOVENTA (90) DÍAS CALENDARIOS COMO MÁXIMO, CONTADOS A PARTIR DEL DÍA SIGUIENTE DE CONFIRMADA LA RECEPCIÓN DE LA ORDEN DE SERVICIO.
PRIMER ENTREGABLE: COMO MÁXIMO A LOS 30 DÍAS CALENDARIO DE INICIADO EL SERVICIO.
SEGUNDO ENTREGABLE: COMO MÁXIMO A LOS 60 DÍAS CALENDARIO DE INICIADO EL SERVICIO.
TERCER ENTREGABLE: COMO MÁXIMO A LOS 90 DÍAS CALENDARIO DE INICIADO EL SERVICIO.
FORMA DE PAGO: SE EFECTUARA EN TRES (03) ARMADAS, DE ACUERDO A LO INDICADO EN EL NUMERAL ONCE (11) DE LOS TERMINOS DE REFERENCIA.
CERTIFICADO SIAF N°: 3291 | SECUENCIA SIAF N°:   2
EXP.N°: I-027410-2022 </t>
  </si>
  <si>
    <t>10329700980 GARCIA MARIN ERNESTO SEGUNDO</t>
  </si>
  <si>
    <t>"SERVICIO DE COMPLEMENTACION PLAN DE MONITOREO ARQUEOLOGICO PARA LA REHABILITACION Y MEJORAMIENTO DE LA CARRETERA ICA - LOS MOLINOS - TAMBILLOS EN EL MARCO DE LO DISPUESTO EN EL TEXTO UNICO ORDENADO DEL DECRETO LEGISLATIVO N° 1192."   - PLAZO DE EJECUCION DEL SERVICIO: CUARENTA Y CINCO (45) DIAS CALENDARIO, QUE SE INICIARAN A PARTIR DEL DIA SIGUIENTE DE ACEPTADA LA ORDEN DE SERVICIO.  - FORMA DE PAGO: SE EFECTUARÁ EN DOS (02) ARMADAS, DE ACUERDO A LO INDICADO EN EL NUMERAL ONCE (11) DE LOS TERMINOS DE REFERENCIA.   - MEMORANDUM N° 991-2022-MTC/20.11  - AREA USUARIA: DIRECCION DE DERECHO DE VIA  - CUADRO COMPARATIVO DE COTIZACIONES - SERVICIOS N° 044-2022-MTC/20.2.1.OACA  - CERTIFICACION DE CREDITO PRESUPUESTARIO N° 2092-2022  - SECUENCIA SIAF N° 02  - EXPEDIENTE I-004352-2022/SEDCEN</t>
  </si>
  <si>
    <t>"SERVICIO DE VIDEO CONFERENCIA POR INTERNET", INFORME N° 009?2022?MTC/20.6.2.MOD; MEMORÁNDUM 00166-2022-MTC/20.11, MEMORÁNDUM 000041-2022-MTC/20.6; CUADRO COMPARATIVO DE COTIZACIONES - LOCACION DE SERVICIO N° 0024-2022-MTC/20.2.1.DLOH, MEMORÁNDUM 00520-2022-MTC/20.2, INFORME N°0866-2022-MTC/20.4, CERTIFICADO DE CRÉDITO PRESUPUESTARIO, SEGÚN LOS TÉRMINOS DE REFERENCIAS.  RESOLUCIÓN DIRECTORAL N° 0040-2022-MTC/20 "LINEAMIENTOS PARA EL PROCEDIMIENTO EXCEPCIONAL DE CONTRATACIÓN DE BIENES Y SERVICIOS POR MONTOS IGUALES O MENORES A 8 UIT EN PROVIAS NACIONAL".  PLAZO DE EJECUCIÓN: EL PLAZO DE EJECUCIÓN DEL SERVICIO SERÁ DE TRESCIENTOS SESENTA Y CINCO (365) DÍAS CALENDARIOS, CONTADOS A PARTIR DEL DÍA SIGUIENTE DE LA ACTIVACIÓN DEL SERVICIO. EL PLAZO MÁXIMO DE ACTIVACIÓN DEL SERVICIO SERÁ DE 10 DÍAS CALENDARIOS CONTABILIZADOS A PARTIR DEL DÍA SIGUIENTE DE RECEPCIONADA LA ORDEN DE SERVICIO.  ENTREGABLES: SE PRESENTARA UNA CAPTURA DE PANTALLA DE LA PÁGINA WEB DEL FABRICANTE DONDE INDIQUE LA SUSCRIPCIÓN DEL SERVICIO HASTA 10 DÍAS CALENDARIO CONTABILIZADO A PARTIR DEL DÍA SIGUIENTE DE EMITIDA LA ORDEN DE SERVICIO.  FORMA DE PAGO: SE EFECTUARA EN UNA (01) ARMADA DE ACUERDO A LO INDICADO EN EL NUMERAL ONCE (11) DE LOS TÉRMINOS DE REFERENCIA.  CERTIFICADO SIAF N°: 01165 SEC SIAF N°: 2 EXP.N°: I-002934-2022/</t>
  </si>
  <si>
    <t>SERVICIO DE GESTION Y SEGUIMIENTO EN CAMPO PARA EL MONITOREO DEL TRAZO DEL DERECHO DE VIA DE LA OBRA: REHABILITACION Y MEJORAMIENTO DE LA CARRETERA ICA - LOS MOLINOS - TAMBILLOS TRAMO: KM. 19-700 AL KM: 33+500, CONFORME AL MEMORANDUM Nº 117-2022-MTC/20.11, CUADRO COMPARATIVO DE COTIZACIONES SERVICIOS N° 020-2022-MTC/20.2.1.MGM, MEMORANDUM Nº 492-2022-MTC/20.2, INFORME N° 944-2022-MTC/20.4 CERT DE CREDITO PPTAL, SEGUN LOS TERMINOS DE REFERENCIA.   PLAZO DE EJECUCION: CIENTO VEINTE (120) DÍAS CALENDARIO COMO MÁXIMO, CONTADOS A PARTIR DEL DÍA SIGUIENTE DE CONFIRMADA LA RECEPCIÓN DE LA ORDEN DE SERVICIO.   FORMA DE PAGO: SE EFECTUARA EN CUATRO (04) ARMADAS DE ACUERDO A LO INDICADO EN EL NUMERAL ONCE (11) DE LOS TERMINOS DE REFERENCIA.   CERTIFICADO SIAF N°: 1343  SECUENCIA SIAF N°: 002  EXP.N° : I-000100-2022/SEDCEN</t>
  </si>
  <si>
    <t>"SERVICIO DE ELABORACIÓN DE EXPEDIENTE TÉCNICO PARA LA REUBICACIÓN DEL CENTRO INTERNACIONAL DE LA PAPA DEL PACRI CONSTRUCCIÓN Y MEJORAMIENTO DE LA VÍA DE EVITAMIENTO HUANCAYO'', MEMORÁNDUM N° 1374 -2022-MTC/20.11, MEMORANDUM Nº 1117 -2022-MTC/20.2, INFORME N° 1796 -2022-MTC/20.4, CUADRO COMPARATIVO DE COTIZACIONES - SERVICIOS N° 055-2022-MTC/20.2.6 - JMR, CERT DE CREDITO PPTAL, SEGUN LOS TERMINOS DE REFERENCIAS.  PLAZO DE EJECUCION: ES DE CUARENTA Y CINCO (45) DÍAS CALENDARIOS, QUE SE INICIA A PARTIR DEL DÍA SIGUIENTE DE ACEPTADA LA ORDEN DE SERVICIO.  PRIMER ENTREGABLE: 15 DIAS CALENDARIOS DE INICIADO EL SERVICIO COMO MAXIMO  SEGUNDO ENTREGABLE: 45 DIAS CALENDARIOS DE INICIADO EL SERVICIO COMO MAXIMO  LUGAR DE EJECUCION DEL SERVICIO: POR LAS CARACTERISTICAS DE LOS SERVICIOS, SERAN EJECUTADOS EN EL PROYECTO CONSTRUCCION Y MEJORAMIENTO DE LA VIA EXPRESA DE EVITAMIENTO DE LA CIUDAD DE HUANCAYO (TRAMO: QUEBRADA HONDA - TERMINAL TERRESTRE - CRUCE RIO SHULCAS - CRUCE RIO CHILCA - PANAMERICANA SUR) PROVINCIA HUANCAYO - JUNIN.  FORMA DE PAGO: SE EFECTUARA EN DOS (02) ARMADAS, DE ACUERDO A LO INDICADO EN EL NUMERAL ONCE (11) DE LOS TERMINOS DE REFERENCIA.  CERTIFICADO SIAF N°: 2133  SECUENCIA SIAF N°: 2  EXP.N°: I-008307-2022</t>
  </si>
  <si>
    <t>"SERVICIO ESPECIALIZADO DE UN ECONOMISTA O ING. ECONOMISTA PARA PRESTAR APOYO EN SERVICIOS DE CONTROL GUBERNAMENTAL PROGRAMADOS EN PROVIAS NACIONAL"; INFORME N° 043-2022-MTC/20.11.1/DMB; MEMORÁNDUM 00081-2022-MTC/20.1; CUADRO COMPARATIVO DE COTIZACIONES - LOCACION DE SERVICIO N° 0051-2022-MTC/20.2.1.DLOH, MEMORÁNDUM 00972-2022-MTC/20.2, INFORME N° 1614-2022-MTC/20.4, CERTIFICADO DE CRÉDITO PRESUPUESTARIO, SEGÚN LOS TÉRMINOS DE REFERENCIAS.  RESOLUCIÓN DIRECTORAL N° 0040-2022-MTC/20 "LINEAMIENTOS PARA EL PROCEDIMIENTO EXCEPCIONAL DE CONTRATACIÓN DE BIENES Y SERVICIOS POR MONTOS IGUALES O MENORES A 8 UIT EN PROVIAS NACIONAL".  PLAZO DE EJECUCIÓN: CIENTO SESENTA Y CINCO (165) DÍAS CALENDARIO, CONTABILIZADOS A PARTIR DEL DÍA SIGUIENTE DE CONFIRMADA LA RECEPCIÓN DE LA ORDEN DE SERVICIO.  ENTREGABLES: SE PRESENTARAN SEIS (06) ENTREGABLES DE ACUERDO A LO INDICADO EN EL NUMERAL CINCO (05) DE LOS TERMINOS DE REFERENCIA.  FORMA DE PAGO: SE EFECTUARA EN SEIS (06) ARMADAS DE ACUERDO A LO INDICADO EN EL NUMERAL OCHO (08) DE LOS TÉRMINOS DE REFERENCIA.  CERTIFICADO SIAF N°: 02001 SECUENCIA SIAF N°: 2  EXP.N°: I-008260-2022/SEDCEN</t>
  </si>
  <si>
    <t>SERVICIO DE COORDINACION Y GESTION DE CONTRATOS DE SERVICIOS DE MANTENIMIENTO PERIODICO QUE EJECUTAN LAS UNIDADES ZONALES DE LA ZONA NORTE   PLAZO DE EJECUCIÓN DEL SERVICIO:  PLAZO DE EJECUCIÓN DEL SERVICIO ES CIENTO TREINTA (130) DÍAS CALENDARIO, EL CUAL INICIARA AL DÍA SIGUIENTE DE LA CONFIRMACIÓN DE LA RECEPCIÓN DE LA ORDEN DE SERVICIO HASTA LA CONFORMIDAD DE LA ÚLTIMA PRESTACIÓN Y PAGO.  1ER ENTREGABLE: COMO MÁXIMO HASTA LOS 20 DÍAS CALENDARIO DE INICIADO EL SERVICIO.  2DO ENTREGABLE: COMO MÁXIMO HASTA LOS 50 DÍAS CALENDARIO DE INICIADO EL SERVICIO.  3ER ENTREGABLE: COMO MÁXIMO HASTA LOS 80 DÍAS CALENDARIO DE INICIADO EL SERVICIO.  4TO ENTREGABLE: COMO MÁXIMO HASTA LOS 110 DÍAS CALENDARIO DE INICIADO EL SERVICIO.  5TO ENTREGABLE: COMO MÁXIMO HASTA LOS 130 DÍAS CALENDARIO DE INICIADO EL SERVICIO.   FORMA DE PAGO: EL PAGO SE EFECTUARÁ EN CINCO (07) ARMADAS DE ACUERDO AL MONTO DE LA PROPUESTA ECONOMICA DEL POSTOR ADJUDICADO, SEGÚN LO INDICADO EN EL NUMERAL 11 DE LOS TDR.   CERTIFICADO SIAF: 00409-2022  EXP. N° I-055407-2021/SEDCEN</t>
  </si>
  <si>
    <t>"SERVICIO PARA LA ADQUISICIÓN DE VEINTICINCO (25) INMUEBLES AFECTADOS POR EL DERECHO DE VÍA DE LA OBRA: CONSTRUCCIÓN DE LA VÍA EVITAMIENTO DE LA CIUDAD DE JULIACA EN SU SIGUIENTE FASE III: GESTIÓN DE TRATO DIRECTO O EXPROPIACIÓN RECONOCIMIENTO DEL PAGO DE MEJORAS Y GASTOS DE TRASLADO", MEMORÁNDUM 00172-2022-MTC/20.11, MEMORÁNDUM 000192-2022-MTC/20.5; CUADRO COMPARATIVO DE COTIZACIONES - LOCACION DE SERVICIO N° 0082-2021-MTC/20.2.1.DLOH, MEMORÁNDUM 00430-2022-MTC/20.2, INFORME N°0905-2022-MTC/20.4, CERTIFICADO DE CRÉDITO PRESUPUESTARIO, SEGÚN LOS TÉRMINOS DE REFERENCIAS.  RESOLUCIÓN DIRECTORAL N° 0040-2022-MTC/20 "LINEAMIENTOS PARA EL PROCEDIMIENTO EXCEPCIONAL DE CONTRATACIÓN DE BIENES Y SERVICIOS POR MONTOS IGUALES O MENORES A 8 UIT EN PROVIAS NACIONAL".  PLAZO DE EJECUCIÓN: CIENTO CUARENTA (140) DÍAS CALENDARIO, CONTABILIZADOS A PARTIR DEL DÍA SIGUIENTE DE CONFIRMADA LA RECEPCIÓN DE LA ORDEN DE SERVICIO.  ENTREGABLES: SE PRESENTARAN CINCO (05) ENTREGABLES DE ACUERDO A LO INDICADO EN EL NUMERAL DIEZ (10) DE LOS TERMINOS DE REFERENCIA.  FORMA DE PAGO: SE EFECTUARA EN CINCO (05) ARMADAS DE ACUERDO A LO INDICADO EN EL NUMERAL DOCE (12) DE LOS TÉRMINOS DE REFERENCIA.  CERTIFICADO SIAF N°: 01240 SECUENCIA SIAF N°: 2  EXP.N°: I-001710-2022/SEDCEN</t>
  </si>
  <si>
    <t>SERVICIO DE COMPLEMENTACIÓN DE MONITOREO ARQUEOLÓGICO LA REHABILITACIÓN Y MEJORAMIENTO DE LA CARRETERA SICUANI- EL DESCANSO -YAURI. TRAMO: COLPAHUAYCOLANGUI, KM.20+000- KM 30+000'', MEMORAMDUM Nº 2979- 2022-MTC/20.11, MEMORANDUM Nº 1858-2022-MTC/20.2, INFORME N° 2820-2022-MTC/20.4, CUADRO COMPARATIVO DE COTIZACIONES - SERVICIOS N° 0105-2022-MTC/20.2.1 - JMR, CERT DE CREDITO PPTAL, SEGUN LOS TERMINOS DE REFERENCIAS.  PLAZO DE EJECUCION: ES DE CUARENTA Y CINCO (45) DÍAS CALENDARIO, QUE SE INICIARAN A PARTIR DEL DÍA SIGUIENTE DE ACEPTADA LA ORDEN DE SERVICIO.  INFORME UNICO: A LOS 45 DIAS CALENDARIOS DE INICIADO EL SERVICIO  LUGAR DE EJECUCION: DE ACUERDO A LO INDICADO EN EL NUMERAL OCHO (08) DE LOS TERMINOS DE REFERENCIA.  FORMA DE PAGO: SE EFECTUARA EN UNA (01) ARMADA, DE ACUERDO A LO INDICADO EN EL NUMERAL ONCE (11) DE LOS TERMINOS DE REFERENCIA.  CERTIFICADO SIAF N°: 2763  SECUENCIA SIAF N°: 2  EXP.N°: I-016811-2022</t>
  </si>
  <si>
    <t>"SERVICIO PARA LA IDENTIFICACIÓN DE PREDIOS Y CONFORMACIÓN DE EXPEDIENTES TÉCNICO LEGALES DE 30 INMUEBLES AFECTADOS POR EL DERECHO DE VÍA DEL PROYECTO REHABILITACION Y MEJORAMIENTO DE LA CARRETERA HUALLANCA CARAZ EN SUS FASES I Y II DESDE EL KM 648+700 AL KM 651+520'', MEMORANDUM Nº 1954-2022-MTC/20.11, MEMORANDUM Nº 1347 -2022-MTC/20.2, INFORME N° 2240-2022-MTC/20.4, CUADRO COMPARATIVO DE COTIZACIONES - SERVICIOS N° 066-2022-MTC/20.2.1 - JMR, CERT DE CREDITO PPTAL, SEGUN LOS TERMINOS DE REFERENCIAS.  PLAZO DE EJECUCION: ES DE NOVENTA (90) DÍAS CALENDARIO, QUE SE INICIARAN A PARTIR DEL DÍA SIGUIENTE DE ACEPTADA LA ORDEN DE SERVICIO.  PRIMER ENTREGABLE: TREINTA (30) DÍAS CALENDARIO DE INICIADO EL SERVICIO COMO MAXIMO.  SEGUNDO ENTREGABLE: SESENTA (60) DÍAS CALENDARIO DE INICIADO EL SERVICIO COMO MAXIMO.  TERCER ENTREGABLE: NOVENTA (90) DÍAS CALENDARIO DE INICIADO EL SERVICIO COMO MAXIMO.  FORMA DE PAGO: SE EFECTUARA EN TRES (03) ARMADAS, DE ACUERDO A LO INDICADO EN EL NUMERAL DOCE (12) DE LOS TERMINOS DE REFERENCIA.  CERTIFICADO SIAF N°: 2397  SECUENCIA SIAF N°: 2  EXP.N°: I-011094-2022</t>
  </si>
  <si>
    <t>"CONTRATACIÓN DEL SERVICIO DE ASISTENCIA TÉCNICA EN INGENIERÍA PARA LA IMPLEMENTACIÓN DEL CONTROL DE CALIDAD EN EL ÁREA DE GESTIÓN DE ESTUDIOS DE LA SUBDIRECCIÓN DE CONSERVACIÓN.", MEMORÁNDUM N° 280 - 2022-MTC/20.13.1, MEMORANDUM Nº 602-2022-MTC/20.2, INFORME N°1140 -2022-MTC/20.4, CUADRO COMPARATIVO DE COTIZACIONES - SERVICIOS N° 032-2022-MTC/20.2.1 JMR, CERT DE CREDITO PPTAL, SEGUN LOS TERMINOS DE REFERENCIAS.  PLAZO DE EJECUCION: SERÁ DE CIENTO SETENTA (170) DÍAS CALENDARIOS, EL CUAL INICIARÁ AL DÍA SIGUIENTE DE LA CONFIRMACIÓN DE LA RECEPCIÓN DE LA ORDEN DE SERVICIO.  PRIMER ENTREGABLE: A LOS 20 DÍAS COMO MÁXIMO DE INICIADO EL SERVICIO.  SEGUNDO ENTREGABLE: A LOS 50 DÍAS COMO MÁXIMO DE INICIADO EL SERVICIO.  TERCER ENTREGABLE: A LOS 80 DÍAS COMO MÁXIMO DE INICIADO EL SERVICIO.  CUARTO ENTREGABLE: A LOS 110 DÍAS COMO MÁXIMO DE INICIADO EL SERVICIO.  QUINTO ENTREGABLE: A LOS 140 DÍAS COMO MÁXIMO DE INICIADO EL SERVICIO.  SEXTO ENTREGABLE: A LOS 170 DÍAS COMO MÁXIMO DE INICIADO EL SERVICIO.  FORMA DE PAGO: SE EFECTUARA EN SEIS (06) ARMADAS, DE ACUERDO A LO INDICADO EN EL NUMERAL ONCE (11) DE LOS TERMINOS DE REFERENCIA.  CERTIFICADO SIAF N°: 1644  SECUENCIA SIAF N°: 2  EXP.N°: I-002688-2022</t>
  </si>
  <si>
    <t>10727048435 ROCCA QUISPE ALEXANDER</t>
  </si>
  <si>
    <t>"SERVICIO PARA GESTIÓN DOCUMENTARIA Y REGISTRAL DE TREINTA Y CINCO INMUEBLES AFECTADOS POR EL DERECHO DE VÍA DE LA OBRA: CONSTRUCCIÓN DE LA VÍA DE EVITAMIENTO DE LA CIUDAD DE JULIACA, EN SU FASE I Y II, TRAMO RAMAL NORTE KM 09+800 AL KM 11+200'', MEMORANDUM Nº 1846-2022-MTC/20.11, MEMORANDUM Nº 1275 -2022-MTC/20.2, INFORME N° 2192-2022-MTC/20.4, CUADRO COMPARATIVO DE COTIZACIONES - SERVICIOS N° 063-2022-MTC/20.2.1 - JMR, CERT DE CREDITO PPTAL, SEGUN LOS TERMINOS DE REFERENCIAS.  PLAZO DE EJECUCION: ES DE NOVENTA (90) DÍAS CALENDARIO, QUE SE INICIARAN A PARTIR DEL DÍA SIGUIENTE DE ACEPTADA LA ORDEN DE SERVICIO.  PRIMER ENTREGABLE: TREINTA (30) DÍAS CALENDARIO DE INICIADO EL SERVICIO COMO MAXIMO.  SEGUNDO ENTREGABLE: SESENTA (60) DÍAS CALENDARIO DE INICIADO EL SERVICIO COMO MAXIMO.  TERCER ENTREGABLE: NOVENTA (90) DÍAS CALENDARIO DE INICIADO EL SERVICIO COMO MAXIMO.  FORMA DE PAGO: SE EFECTUARA EN TRES (03) ARMADAS, DE ACUERDO A LO INDICADO EN EL NUMERAL DOCE (12) DE LOS TERMINOS DE REFERENCIA.  CERTIFICADO SIAF N°: 2363  SECUENCIA SIAF N°: 2  EXP.N°: I-008611-2022</t>
  </si>
  <si>
    <t>10467713821 MEJIA IRRIBARREN JAFET GIOVANNI</t>
  </si>
  <si>
    <t>SERVICIO PARA LA IDENTIFICACION DE PREDIOS Y CONFORMACION DE EXPEDIENTES TECNICO LEGALES DE 35 INMUEBLES AFECTADOS POR EL DERECHO DE VIA DE LA OBRA CONSTRUCCION DE LA VIA DE EVITAMIENTO DE LA CIUDAD DE JULIACA EN SUS FASES I Y II TRAMO RAMAL NORTE KM 11+200 AL KM 12+100   MEMORANDUM N° 1692-2022-MTC-20.11, CUADRO COMPARATIVO DE COTIZACIONES - SERVICIOS N° 039-2022-MTC/20.2.1 - DMGL, MEMORANDUM Nº 1260-2022-MTC/20.2, CERTIFICACIÓN DE CREDITO PRESUPUESTARIO, DE ACUERDO A LOS TÉRMINOS DE REFERENCIA   PLAZO DE EJECUCION: SERÁ DE 90 DÍAS CALENDARIOS, QUE SE INICIARÁN A PARTIR DEL DÍA SIGUIENTE DE ACEPTADA LA ORDEN DE SERVICIO, HASTA CONFORMIDAD DE LA ÚLTIMA PRESTACIÓN Y PAGO   ENTREGABLES:  1° ENTREGABLE A LOS 30 DÍAS CALENDARIOS DE INICIADO EL SERVICIO  2° ENTREGABLE A LOS 60 DÍAS CALENDARIOS DE INICIADO EL SERVICIO  3° ENTREGABLE A LOS 90 DÍAS CALENDARIOS DE INICIADO EL SERVICIO   FORMA DE PAGO:  PRIMER PAGO: EL TREINTA POR CIENTO 30% DEL MONTO TOTAL DEL SERVICIO VIGENTE, DENTRO DE LOS 10 DÍAS CALENDARIOS SIGUIENTES DE OTORGADA LA CONFORMIDAD AL ENTREGABLE N° 01   SEGUNDO PAGO: EL TREINTA POR CIENTO 30% DEL MONTO TOTAL DEL SERVICIO VIGENTE, DENTRO DE LOS 10 DÍAS CALENDARIOS SIGUIENTES DE OTORGADA LA CONFORMIDAD AL ENTREGABLE N° 02   TERCER PAGO: EL CUARENTA POR CIENTO 40% DEL MONTO TOTAL DEL SERVICIO VIGENTE, DENTRO DE LOS 10 DÍAS CALENDARIOS SIGUIENTES DE OTORGADA LA CONFORMIDAD AL ENTREGABLE N° 03   CERTIFICADO SIAF N° 2361  SECUENCIA SIAF 02  EXPED. I-008612-2022/SEDCEN   DEMÁS CONDICIONES SE ENCUENTRAN EN LOS TDR. QUE FORMAN PARTE DEL EXPEDIENTE</t>
  </si>
  <si>
    <t>10457205771 MONTALICO CASTILLO LUIS ANGEL</t>
  </si>
  <si>
    <t>SERVICIO DE ACONDICIONAMIENTO DE ALMACEN UBICADO EN EL DISTRITO DE HUAYLLAY, PROVINCIA Y DEPARTAMENTO DE PASCO, FUERA DEL DERECHO DE VIA DE LA OBRA: REHABILITACION Y MEJORAMIENTO DE LA CARRETERA LIMA - CANTA - LA VIUDA - UNISH, TRAMO: CANTA - HUAYLLAY   MEMORANDUM N° 1999 -2022-MTC/20.11, CUADRO COMPARATIVO DE COTIZACIONES - SERVICIOS N° 027-2022-MTC/20.2.1 - KGSSM, MEMORANDUM Nº 1745-2022-MTC/20.2, INFORME N° 2671-MTC/20.4, CERT DE CREDITO PPTAL, SEGUN LOS TERMINOS DE REFERENCIAS.  PLAZO DE EJECUCION: TREINTA (30) DÍAS CALENDARIO, CONTADOS A PARTIR DEL DÍA SIGUIENTE DE ACEPTADA LA ORDEN DE SERVICIO HASTA LA CONFORMIDAD DE LA UNICA PRESTACIÓN Y PAGO.  UNICO ENTREGABLE: DE ACUERDO CON EL NUMERAL 7 DEL TÉRMINO DE REFERENCIA.  FORMA DE PAGO: DE ACUERDO CON EL NUMERAL 13 DEL TÉRMINO DE REFERENCIA.   CERTIFICADO SIAF N°: 2658  SECUENCIA SIAF N° : 02  EXP.N°: I-011824-2022/SEDCEN</t>
  </si>
  <si>
    <t>"SERVICIO LEGAL ESPECIALIZADO PARA GESTIONES EN ADQUISICION (TRATO DIRECTO, EXPROPIACION O TRANSFERENCIA INTERESTATAL) DE PREDIOS AFECTADOS POR EL DERECHO DE VIA DEL PROYECTO: REHABILITACION Y MEJORAMIENTO DE LA CARRETERA HUALLANCA - CARAZ; MULTIDISTRITAL HUAYLAS,ANCASH, TRAMO I: KM.648+700 - KM.658+656".   - PLAZO DE EJECUCION DEL SERVICIO: CIENTO CUARENTA (140) DIAS CALENDARIO COMO MAXIMO, CONTABILIZADOS A PARTIR DEL DIA SIGUIENTE DE ACEPTADA LA ORDEN DE SERVICIO.  - FORMA DE PAGO: SE EFECTUARÁ EN CINCO (05) ARMADAS, DE ACUERDO A LO INDICADO EN EL NUMERAL ONCE (11) DE LOS TERMINOS DE REFERENCIA.   - MEMORANDUM N° 526-2022-MTC/20.11  - AREA USUARIA: DIRECCION DE DERECHO DE VIA  - CUADRO COMPARATIVO DE COTIZACIONES - SERVICIOS N° 025-2022-MTC/20.2.1.OACA  - CERTIFICACION DE CREDITO PRESUPUESTARIO N° 1705-2022  - SECUENCIA SIAF N° 02  - EXPEDIENTE I-003576-2022/SEDCEN</t>
  </si>
  <si>
    <t>SERVICIO PARA LA CONFORMACION DE EXPEDIENTES TECNICO LEGALES Y GESTION DE 30 INMUEBLES;AFECTADOS POR EL DERECHO DE VIA DE LA OBRA;REHABILITACION Y MEJORAMIENTO DE LA CARRETERA HUALLANCA CARAZ, EN SU FASE I Y II, DESDE EL KM 565+700 AL KM 686+047   MEMORANDUM N° 1955-2022-MTC/20.11, CUADRO COMPARATIVO DE COTIZACIONES - SERVICIOS N° 035-2022-MTC/20.2.1 - KGSSM, MEMORANDUM Nº 1934-2022-MTC/20.2, INFORME N° 2913-MTC/20.4, CERT DE CREDITO PPTAL, SEGUN LOS TERMINOS DE REFERENCIAS.  PLAZO DE EJECUCION: NOVENTA (90) DÍAS CALENDARIO, QUE SE INICIARAN A PARTIR DEL DÍA SIGUIENTE DE ACEPTADA LA ORDEN DE SERVICIO, HASTA LA CONFORMIDAD DE LA ÚLTIMA PRESTACIÓN Y PAGO.  ENTREGABLES: DE ACUERDO CON EL NUMERAL 7 DEL TÉRMINO DE REFERENCIA.  FORMA DE PAGO: DE ACUERDO CON EL NUMERAL 12 DEL TÉRMINO DE REFERENCIA.   CERTIFICADO SIAF N°: 2814  SECUENCIA SIAF N° : 02  EXP.N°: I-011297-2022/SEDCEN</t>
  </si>
  <si>
    <t>SERVICIO DE EVALUACIÓN, COORDINACION TECNICA Y SEGUIMIENTO A LAS INTERVENCIONES DE MANTENIMIENTO RUTINARIO DE CARRETERAS POR ADMINISTRACION DIRECTA Y ATENCION DE EMERGENCIAS VIALES, A CARGO DE LAS UNIDADES ZONALES VRAEM, AYACUCHO, PIURA Y AREQUIPA.", MEMORÁNDUM Nº 113-2022-MTC/20.13.1, MEMORÁNDUM Nº 144-2022-MTC/20.5, MEMORANDUM Nº 281-2022-MTC/20.2, INFORME N° 374 - 2022-MTC/20.4, CUADRO COMPARATIVO DE COTIZACIONES - SERVICIOS N° 013-2022-MTC/20.2.1 - JMR, CERT DE CREDITO PPTAL, SEGUN LOS TERMINOS DE REFERENCIAS.  PLAZO DE EJECUCIÓN: SERÁ DE CIENTO VEINTE (120) DÍAS CALENDARIO, CONTABILIZADOS A PARTIR DEL DÍA SIGUIENTE DE CONFIRMADA LA RECEPCIÓN DE LA ORDEN DE SERVICIO.  PRIMER ENTREGABLE: COMO MÁXIMO A LOS TREINTA (30) DÍAS CALENDARIO DE INICIADO EL SERVICIO  SEGUNDO ENTREGABLE: COMO MÁXIMO A LOS SESENTA (60) DÍAS CALENDARIO DE INICIADO EL SERVICIO  TERCER ENTREGABLE: COMO MÁXIMO A LOS NOVENTA (90) DÍAS CALENDARIO DE INICIADO EL SERVICIO  CUARTO ENTREGABLE: COMO MÁXIMO A LOS CIENTO VEINTE (120) DÍAS CALENDARIO DE INICIADO EL SERVICIO  FORMA DE PAGO: EL PAGO SE EFECTUARA EN CUATRO (04) ARMADAS DE ACUERDO AL NUMERAL ONCE (11) DE LOS TÉRMINOS DE REFERENCIA.  CERTIFICADO SIAF N°: 0514  SECUENCIA SIAF N° : 02  EXP.N°: I-000880-2022/SEDCEN</t>
  </si>
  <si>
    <t>SERVICIO EN GEOLOGÍA Y GEOTECNIA PARA LA DIRECCIÓN DE OBRAS CUADRO COMPARATIVO N°25-OACA, MEMO N°070-2022-MTC/20.9, MEMO N° 094-MTC/20.5, MEMO N° 0232-2022-MTC/20.2, INF N° 309-2022-MTC/20.4, CERT DE CREDITO PPTAL, SEGUN LOS TERMINOS DE REFERENCIA.   PLAZO DE EJECUCION: NOVENTA (90) DIAS CALENDARIO COMO MAXIMO EL CUAL INICIA AL DIA SIGUIENTE DE LA CONFIRMACION Y RECEPCION DE LA ORDEN DE SERVICIO.  FORMA DE PAGO : SE EFECTUARA EN TRES (03) ARMADAS DE ACUERDO A LO INDICADO EN EL NUMERAL SIETE (07) DE LOS TERMINOS DE REFERENCIA.   CERTIFICADO SIAF N° : 398  SECUENCIA SIAF N° : 002  EXP.N° : I-0361-2022/SEDCEN</t>
  </si>
  <si>
    <t>CONTRATACIÓN DEL SERVICIO ESPECIALIZADO EN SEGURIDAD Y SALUD OCUPACIONAL  PARA LA DIRECCIÓN DE OBRAS   CONFORME AL MEMORANDUM N° 071-2021-MTC/20.9, CUADRO COMPARATIVO DE COTIZACIONES SERVICIOS N° 005-2022-MTC/20.2.1.MGM, MEMORANDUM Nº 242-2022-MTC/20.2, INFORME N° 304-2022-MTC/20.4, CERT DE CREDITO PPTAL, SEGUN LOS TERMINOS DE REFERENCIA.   PLAZO DE EJECUCION: NOVENTA (90) DÍAS CALENDARIO COMO MÁXIMO, CONTADOS A PARTIR DEL DÍA SIGUIENTE DE CONFIRMADA LA RECEPCIÓN DE LA ORDEN DE SERVICIO.   FORMA DE PAGO: SE EFECTUARA EN TRES (03) ARMADAS DE ACUERDO A LO INDICADO EN EL NUMERAL ONCE (11) DE LOS TERMINOS DE REFERENCIA.   CERTIFICADO SIAF N°: 391   SECUENCIA SIAF N° : 002   EXP.N° : I-00367-2022/SEDCEN</t>
  </si>
  <si>
    <t>SERVICIO DE GESTIÓN Y SUPERVISIÓN EN CAMPO PARA LIBERACIÓN Y ADQUISICIÓN DE LAS ÁREAS CORRESPONDIENTE A LA OBRA AUTOPISTA DEL SOL TRAMO TRUJILLO-CHICLAYO-PIURA-SULLANA" INFORME N°021-2022-MTC/20.11.1/DDHT CUADRO COMPARATIVO N°29-VHRG, MEMO N°0594-2022-MTC/20.2, INF N° 10468-2022-MTC/20.4, CERT DE CREDITO PPTAL, SEGUN LOS TERMINOS DE REFERENCIA.   PLAZO DE EJECUCION: SESENTA (60) DIAS CALENDARIO COMO MAXIMO EL CUAL INICIA AL DIA SIGUIENTE DE LA CONFIRMACION Y RECEPCION DE LA ORDEN DE SERVICIO.  FORMA DE PAGO : SE EFECTUARA EN DOS(02) ARMADAS DE ACUERDO A LO INDICADO EN EL NUMERAL SIETE(07) DE LOS TERMINOS DE REFERENCIA.   CERTIFICADO SIAF N° : 1501  SECUENCIA SIAF N° :  EXP.N° : I-01659-2022/SEDCEN</t>
  </si>
  <si>
    <t>SERVICIO ESPECIALIZADO EN SISTEMAS ADMINISTRATIVOS PARA LA OFICINA DE ADMINISTRACIÓN'', MEMORÁNDUM Nº 1932-2022-MTC/20.2, MEMORANDUM Nº 1974-2022-MTC/20.2, INFORME N° 2902-2022-MTC/20.4, CUADRO COMPARATIVO DE COTIZACIONES - SERVICIOS N° 117-2022-MTC/20.2.1 - JMR, CERT DE CREDITO PPTAL, SEGUN LOS TERMINOS DE REFERENCIAS.  PLAZO DE EJECUCION: ES DE HASTA NOVENTA (90) DÍAS CALENDARIOS COMO MÁXIMO, CONTADOS A PARTIR DEL DÍA SIGUIENTE DE CONFIRMADA LA RECEPCIÓN DE LA ORDEN DE SERVICIO.  PRIMER ENTREGABLE: COMO MÁXIMO A LOS 30 DÍAS CALENDARIO DE INICIADO EL SERVICIO.  SEGUNDO ENTREGABLE: COMO MÁXIMO A LOS 60 DÍAS CALENDARIO DE INICIADO EL SERVICIO.  TERCER ENTREGABLE: COMO MÁXIMO A LOS 90 DÍAS CALENDARIO DE INICIADO EL SERVICIO.  FORMA DE PAGO: SE EFECTUARA EN TRES (03) ARMADAS, DE ACUERDO A LO INDICADO EN EL NUMERAL ONCE (11) DE LOS TERMINOS DE REFERENCIA.  CERTIFICADO SIAF N°: 2821  SECUENCIA SIAF N°: 2  EXP.N°: I-020942-2022</t>
  </si>
  <si>
    <t>10403897197 CARRILLO YAPUCHURA IRMA</t>
  </si>
  <si>
    <t>SERVICIO DE PROCESAMIENTO DE DOCUMENTOS DE LA DIRECCIÓN DE DERECHO DE VÍA (DDV), PARA SU TRANSFERENCIA AL ARCHIVO CENTRAL DE PROVIAS NACIONAL EN EL MARCO DIRECTIVA Nº02-2016-MTC20  MEMORANDUM Nº 3651-2022-MTC/20.11 / INFORME N° 019 -2022-MTC/20.11.POMC/ CUADRO COMPARATIVO DE COTIZACIONES N° 0114-2022-MTC/20.2.1- SRQ/ CERT DE CREDITO PPTAL 2983, SEGUN LOS TERMINOS DE REFERENCIAS.  PLAZO DE EJECUCION: NOVENTA (90) DÍAS CALENDARIO COMO MÁXIMO, CONTABILIZADOS A PARTIR DEL DÍA SIGUIENTE DE ACEPTADA LA ORDEN DE SERVICIO HASTA LA CONFORMIDAD DE LA ÚLTIMA PRESTACIÓN Y PAGO.  UNICO ENTREGABLE: EL PROVEEDOR DEL SERVICIO PRESENTARÁ TRES (03) INFORMES A LOS 30,60 Y 90 DÍAS CALENDARIO DE INICIADO EL SERVICIO SEGÚN LO DETALLADO EN EL NUMERA 6 DE LOS TÉRMINOS DE REFERENCIA.  FORMA DE PAGO: SERÁ EN UNA (03) ARMADAS, DE ACUERDO A LO DETALLADO EN EL NUMERAL 11 DE LOS TDR DENTRO DE LOS DIEZ (10) DÍAS CALENDARIO DE OTORGADA LA CONFORMIDAD DEL PRODUCTO N° 01, N° 02 Y N° 03.  CERTIFICADO SIAF N°: 2983  SECUENCIA SIAF N° : 02  EXP. N°: I-020505-2022/SEDCEN</t>
  </si>
  <si>
    <t>20601821673 ARCHIVOS PERU SAC</t>
  </si>
  <si>
    <t>"SERVICIO DE SUPERVISION, SEGUIMIENTO Y MONITOREO EN CAMPO, PARA LA ADQUISICION DE LOS INMUEBLES AFECTADOS POR EL DERECHO DE VIA, PARA EL PROYECTO: REHABILITACION Y MEJORAMIENTO D ELA CARRETERA PATA HUASI - YAURI - SICUANI; TRAMO: COLPAHUAYCO - LANGUI."   - PLAZO DE EJECUCION DEL SERVICIO: NOVENTA (90) DIAS CALENDARIO COMO MAXIMO, QUE SE INICIARAN A PARTIR DEL DIA SIGUIENTE DE ACEPTADA LA ORDEN DE SERVICIO.  - FORMA DE PAGO: SE EFECTUARÁ EN TRES (03) ARMADAS, DE ACUERDO A LO INDICADO EN EL NUMERAL ONCE (11) DE LOS TERMINOS DE REFERENCIA.   - MEMORANDUM N° 945-2022-MTC/20.11  - AREA USUARIA: DIRECCION DE DERECHO DE VIA  - CUADRO COMPARATIVO DE COTIZACIONES - SERVICIOS N° 038-2022-MTC/20.2.1.OACA  - CERTIFICACION DE CREDITO PRESUPUESTARIO N° 1895-2022  - SECUENCIA SIAF N° 02  - EXPEDIENTE I-002779-2022/SEDCEN</t>
  </si>
  <si>
    <t>SERVICIO DE EXCAVACIONES PARA EVALUAR POTENCIAL ARQUEOLOGICO EN LA OBRA REHABILITACIÓN Y MEJORAMIENTO DE LA CARRETERA ICA - LOS MOLINOS EN EL MARCO DEL PLAN DE MONITOREO'', MEMORANDUM N° 3307-2022-MTC/20.11, MEMORANDUM N° 2168-2022-MTC/20.11, MEMORANDUM Nº 1987-2022-MTC/20.2, INFORME N° 2995-2022-MTC/20.4, CUADRO COMPARATIVO DE COTIZACIONES - SERVICIOS N° 116-2022-MTC/20.2.1 - JMR, CERT DE CREDITO PPTAL, SEGUN LOS TERMINOS DE REFERENCIAS.  PLAZO DE EJECUCION: ES DE TREINTA (30) DÍAS CALENDARIO, QUE SE INICIARAN A PARTIR DEL DIA SIGUIENTE DE ACEPTADA LA ORDEN DE SERVICIO.  PRIMER INFORME: COMO MAXIMO A LOS QUINCE (15) DÍAS CALENDARIO DE INICIADO EL SERVICIO Y/O 5 DIAS DE EMITIDO ACTA DE SUPERVISION DDC DANDO CONFORMIDAD A LAS EXCAVACIONES ARQUEOLOGICAS DE DESCARTE Y POTENCIALIDAD.  INFORME FINAL: COMO MAXIMO A LOS TREINTA (30) DÍAS CALENDARIO DE INICIADO EL SERVICIO.  FORMA DE PAGO: SE EFECTUARA EN DOS (02) ARMADAS, DE ACUERDO A LO INDICADO EN EL NUMERAL ONCE (11) DE LOS TERMINOS DE REFERENCIA.  CERTIFICADO SIAF N°: 2868  SECUENCIA SIAF N°: 2  EXP.N°: I-011633-2022</t>
  </si>
  <si>
    <t>"SERVICIO DE ELABORACION DE EXPEDIENTE TECNICO PARA LA REUBICACION DE RED MATRIZ DE AGUA POTABLE Y CONEXIONES DOMICILIARES DE DESAGUE DEL DISTRITO DE SANTA TERESA QUE INTERFIEREN EN LA EJECUCION DE LA OBRA: MEJORAMIENTO DE LA CARRETERA SANTA MARIA - SANTA TERESA - PUENTE HIDROELECTRICA MACHU PICCHU."   - PLAZO DE EJECUCION DEL SERVICIO: SESENTA (60) DIAS CALENDARIO COMO MAXIMO, QUE SE COMPUTARAN A PARTIR DEL DIA SIGUIENTE DE ACEPTADA LA ORDEN DE SERVICIO.  - FORMA DE PAGO: SE EFECTUARÁ EN DOS (02) ARMADAS, DE ACUERDO A LO INDICADO EN EL NUMERAL TRECE (13) DE LOS TERMINOS DE REFERENCIA.   - MEMORANDUM N° 1063-2022-MTC/20.11  - AREA USUARIA: DIRECCION DE DERECHO DE VIA  - CUADRO COMPARATIVO DE COTIZACIONES - SERVICIOS N° 048-2022-MTC/20.2.1.OACA  - CERTIFICACION DE CREDITO PRESUPUESTARIO N° 2143-2022  - SECUENCIA SIAF N° 02  - EXPEDIENTE I-044430-2021/SEDCEN</t>
  </si>
  <si>
    <t>20448827284 CORPORACION MAYA &amp; WV SOCIEDAD ANONIMA CERRADA</t>
  </si>
  <si>
    <t>"SERVICIO PARA LA EJECUCIÓN DE ACTIVIDADES NECESARIAS CON FINES DE SUSCRIPCIÓN Y LEGALIZACIÓN DE 70 FORMULARIOS REGISTRALES PARA LA ADQUISICIÓN DE ÁREAS NECESARIAS PARA LA EJECUCIÓN DE LA OBRA: MEJORAMIENTO DEL CORREDOR VIAL APURÍMAC - CUSCO, TRAMO: PUENTE ICHURAY - PUENTE SAYHUA'', MEMORANDUM Nº 1644-2022-MTC/20.11, MEMORANDUM Nº 1247 -2022-MTC/20.2, INFORME N° 2069 -2022-MTC/20.4, CUADRO COMPARATIVO DE COTIZACIONES - SERVICIOS N° 038-2022-MTC/20.2.1 - DMGL, CERT DE CREDITO PPTAL, SEGUN LOS TERMINOS DE REFERENCIAS.  PLAZO DE EJECUCION: ES DE TREINTA (30) DÍAS CALENDARIO COMO MÁXIMO, CONTADOS A PARTIR DEL DÍA SIGUIENTE DE ACEPTADA LA ORDEN DE SERVICIO.  UNICO ENTREGABLE: A LOS TREINTA (30) DÍAS CALENDARIO, CONTADOS DESDE EL INICIO DEL SERVICIO.  FORMA DE PAGO: SE EFECTUARA EN UN UNICO PAGO, DE ACUERDO A LO INDICADO EN EL NUMERAL DOCE (12) DE LOS TERMINOS DE REFERENCIA.  CERTIFICADO SIAF N°: 2284  SECUENCIA SIAF N°: 2  EXP.N°: I-008423-2022</t>
  </si>
  <si>
    <t>"SERVICIO DE ARQUEOLOGIA PARA LA IMPLEMENTACION DE PROYECTO DE EVALUACION ARQUEOLOGICA CON FINES DE POTENCIALIDAD Y DESCARTE PARA LA OBRA CONSTRUCCION Y MEJORAMIENTO DE LA CARRETERA CAMANA - DV. QUILCA - MATARANI - ILO - TACNA; TRAMO: BOCA DE RIO - TACNA". INFORME N° 044-2022-MTC/20.11.2/AACJ, MEMORANDUM N° 3308-2021-MTC/20.11, CUADRO COMPARATIVO DE COTIZACIONES - SERVICIOS N° 090-2022-MTC/20.2.1.OACA, MEMORANDUM N° 1920-2022-MTC/20.2; INFORME N° 2840-2022-MTC/20.4; CERTIFICADO DE CRÉDITO PRESUPUESTARIO, SEGÚN LOS TÉRMINOS DE REFERENCIAS.   RESOLUCIÓN DIRECTORAL N° 0040-2022-MTC/20 "LINEAMIENTOS PARA EL PROCEDIMIENTO EXCEPCIONAL DE CONTRATACIÓN DE BIENES Y SERVICIOS POR MONTOS IGUALES O MENORES A 8 UIT EN PROVIAS NACIONAL".  PLAZO DE EJECUCIÓN: NOVENTA (90) DÍAS CALENDARIO, CONTABILIZADOS A PARTIR DEL DÍA SIGUIENTE DE CONFIRMADA LA RECEPCIÓN DE LA ORDEN DE SERVICIO.  FORMA DE PAGO: SE EFECTUARA EN TRES (03) ARMADAS DE ACUERDO A LO INDICADO EN EL NUMERAL ONCE (11) DE LOS TÉRMINOS DE REFERENCIA.  CERTIFICADO SIAF N°: 2768 SECUENCIA SIAF N°: 2  EXP.N°: I-017415-2022/SEDCEN</t>
  </si>
  <si>
    <t>10422542235 AMAYA TUFINIO SILVIA MADELEINE</t>
  </si>
  <si>
    <t>SERVICIO DE CONFORMACIÓN DE EXPEDIENTES TÉCNICOS LEGALES CON FINES DE TASACION DE INMUEBLES UBICADOS EN EL SECTOR CHOTA, AFECTADOS POR LA OBRA, TRAMO: CHOTA - BAMBAMARCA - HUALGAYOC, FASE I Y II   MEMORÁNDUM 3380-2022-MTC/20.11, INFORME 065-2022-MTC 20.11.2/RBCR, MEMORANDUM Nº 2248-2022-MTC/20.2, INFORME N° 3302 -2022-MTC/20.4, CUADRO COMPARATIVO DE COTIZACIONES - SERVICIOS N° 028-2022-MTC/20.2.1-ECV, CERT DE CREDITO PPTAL, SEGÚN TERMINOS DE REFERENCIA   PLAZO DE EJECUCIÓN:  EL PLAZO DE EJECUCIÓN DEL SERVICIO ES DE NOVENTA (90) DÍAS CALENDARIO, QUE SE INICIARÁN A PARTIR DEL DÍA SIGUIENTE DE ACEPTADA LA ORDEN DE SERVICIO, HASTA LA CONFORMIDAD DE LA ÚLTIMA PRESTACIÓN Y PAGO; ASIMISMO, EL PROVEEDOR DEL SERVICIO PRESENTARÁ (03) PRODUCTOS.   -PRIMER INFORME: INFORME DE ACTIVIDADES DETALLANDO LAS ACCIONES INDICADAS EN EL ÍTEM 5.1, PLAZO DE ENTREGA, A LOS 30 DÍAS CALENDARIOS DE INICIADO EL SERVICIO COMO MÁXIMO.  -SEGUNDO INFORME: INFORME DE ACTIVIDADES DETALLANDO LAS ACCIONES INDICADAS EN EL ÍTEM 5.1, PLAZO DE ENTREGA, A LOS 60 DÍAS CALENDARIOS DE INICIADO EL SERVICIO COMO MÁXIMO.  -TERCER INFORME:INFORME DE ACTIVIDADES DETALLANDO LAS ACCIONES INDICADAS EN EL ÍTEM 5.1, PLAZO DE ENTREGA, A LOS 90 DÍAS CALENDARIOS DE INICIADO EL SERVICIO COMO MÁXIMO.   EN CASO QUE, A LA PRESENTACIÓN DEL INFORME, ESTE SEA OBJETO DE OBSERVACIÓN, LA ENTIDAD OTORGARÁ COMO MÁXIMO UN PLAZO DE DIEZ (10) DÍAS CALENDARIO, A FIN DE SER SUBSANADOS POR EL LOCADOR, SI PESE AL PLAZO OTORGADO, EL LOCADOR NO CUMPLIESE A CABALIDAD CON LA SUBSANACIÓN, LA ENTIDAD PODRÁ RESOLVER EL CONTRATO, SIN PERJUICIO DE APLICAR LAS PENALIDADES QUE CORRESPONDAN. ASIMISMO, LOS DÍAS SE CONTABILIZAN A PARTIR DEL INICIO DEL SERVICIO.   -PRIMER ENTREGABLE: INFORME TÉCNICO DEL LEVANTAMIENTO FÍSICO CON TODO EL DETALLE SEÑALADO EN LOS ÍTEM 6.1.1 AL 6.1.8 DE LOS TÉRMINOS DE REFERENCIA. (PRIMERA FASE), COPIA EN VERSIÓN FÍSICA, DIGITAL Y CARGOS DE LOS EXPEDIENTES Y SOLICITUDES REMITIDOS A LA SUNARP PARA BÚSQUEDA CATASTRAL SEGÚN LO SOLICITADO EN LOS ÍTEM 6.1.9 AL 6.1.15 EN LOS TÉRMINOS DE REFERENCIA (PRIMERA FASE), PLAZO: 30 DÍAS CALENDARIOS DE INICIADO EL SERVICIO COMO MÁXIMO.  -SEGUNDO ENTREGABLE: CLASIFICACIÓN DE LOS CERTIFICADOS DE BÚSQUEDA CATASTRAL DE CONFORMIDAD CON EL DECRETO. LEGISLATIVO N° 1192 Y SUS MODIFICATORIAS. (PRIMERA FASE), ADJUNTADO LOS INFORMES TÉCNICOS ACLARATORIOS QUE PUEDAN REQUERIRSE, LOS CUALES DEBERÁN SE ELABORADOS POR VERIFICADOR CATASTRAL O INGENIERO COMPETENTE, CONFORME LO SOLICITADO POR LA ENTIDAD. EXPEDIENTES INDIVIDUALES TÉCNICOS LEGALES CON FINES DE TASACIÓN, DE UN MÍNIMO DE 40 EXPEDIENTE, CONFORMADOS EN FUNCIÓN A LOS LINEAMIENTOS ESTABLECIDOS EN EL T.U.O DEL DECRETO LEGISLATIVO Y LA DIRECTIVA N°03-2017-MTC/20, CON LOS CARGOS DE PRESENTACIÓN A LA ENTIDAD COMPETENTE PARA QUE DETERMINE EL VALOR DE TASACIÓN (SEGUNDA FASE), PLAZO: 60 DÍAS CALENDARIOS DE INICIADO EL SERVICIO COMO MÁXIMO.  -TERCER ENTREGABLE: 40 INFORMES TÉCNICOS DE TASACIÓN COMO MÍNIMO, ORIGINALES REMITIDO</t>
  </si>
  <si>
    <t>SERVICIO DE ARQUEOLOGIA PARA LA IMPLEMENTACION DE PROYECTO DE EVALUACION ARQUEOLOGICA CON FINES DE POTENCIALIDAD Y DESCARTE PARA LA OBRA MEJORAMIENTO, REHABILITACION, CONSERVACION POR NIVELES DE SERVICIO Y OPERACIÓN DEL CORREDOR VIAL LIMA - CANTA - HUAYLLAY - D.V. COCHAMARCA - EMPALME PE 3N   MEMORANDUM N° 1885 -2022-MTC/20.22, CUADRO COMPARATIVO DE COTIZACIONES - SERVICIOS N° 029-2022-MTC/20.2.1 - KGSSM, MEMORANDUM Nº 1596-2022-MTC/20.2, INFORME N° 2484-MTC/20.4, CERT DE CREDITO PPTAL, SEGUN LOS TERMINOS DE REFERENCIAS.  PLAZO DE EJECUCION: CUARENTA Y CINCO (45) DÍAS CALENDARIO, CONTADOS A PARTIR DEL DÍA SIGUIENTE DE CONFIRMADA LA RECEPCIÓN DE LA ORDEN DE SERVICIO HASTA LA CONFORMIDAD DE LA ÚLTIMA PRESTACIÓN Y PAGO.  ENTREGABLES: DE ACUERDO CON EL NUMERAL 6 DEL TÉRMINO DE REFERENCIA.  FORMA DE PAGO: DE ACUERDO CON EL NUMERAL 11 DEL TÉRMINO DE REFERENCIA   CERTIFICADO SIAF N°: 2546  SECUENCIA SIAF N° : 02  EXP.N°: I-011596-2022/SEDCEN</t>
  </si>
  <si>
    <t>10070631763 CHUMPITAZ LLERENA ANTERO DANIEL</t>
  </si>
  <si>
    <t>SERVICIO DE COMPLEMENTACION DE MONITOREO ARQUEOLOGICO PARA LA REHABILITACION Y MEJORAMIENTO DE LA CARRETERA OYON - AMBO TRAMO I EN EL MARCO DEL DECRETO LEGISLATIVO N° 1192   MEMORANDUM N° 1774 -2022-MTC/20.11, CUADRO COMPARATIVO DE COTIZACIONES - SERVICIOS N° 025-2022-MTC/20.2.1 - KGSSM, MEMORANDUM Nº 1758-2022-MTC/20.2, INFORME N° 2683-MTC/20.4, CERT DE CREDITO PPTAL, SEGUN LOS TERMINOS DE REFERENCIAS.  PLAZO DE EJECUCION: CUARENTA Y CINCO (45) DÍAS CALENDARIOS, CONTADOS A PARTIR DEL DÍA SIGUIENTE DE ACEPTADA LA ORDEN DE SERVICIO HASTA LA CONFORMIDAD DE LA ÚLTIMA PRESTACIÓN Y PAGO.  ENTREGABLES: DE ACUERDO CON EL NUMERAL 6 DEL TÉRMINO DE REFERENCIA.  FORMA DE PAGO: DE ACUERDO CON EL NUMERAL 11 DEL TÉRMINO DE REFERENCIA.   CERTIFICADO SIAF N°: 2662  SECUENCIA SIAF N° : 02  EXP.N°: I-010107-2022/SEDCEN</t>
  </si>
  <si>
    <t>20601136547 CONSORCIO HUANCABAMBA</t>
  </si>
  <si>
    <t>"SERVICIO DE GESTION Y MONITOREO EN CAMPO, PARA LA ADQUISICION DE INMUEBLES AFECTADOS POR LA OBRA, TRAMO :TAUCA -PALLASCA"  MEMORANDUM N° 1058-2022-MTC/20.11, MEMORANDUM Nº 998-2022-MTC/20.2, INFORME N° 1733 - 2022-MTC/20.4, CUADRO COMPARATIVO DE COTIZACIONES - SERVICIOS N° 044-2022-MTC/20.2.1 - VHRG, CERT DE CREDITO PPTAL, SEGUN LOS TERMINOS DE REFERENCIAS.   PLAZO DE EJECUCION SERA DE SESENTA (60) DIAS CALENDARIOS, CONTADOS A PARTIR DEL DIA SIGUIENTE DE ACEPTADA LA ORDEN DE SERVICIO HASTA LA CONFORMIDAD DE LA ULTIMA PRESENTACION Y PAGO.   PRIMER INFORME: INFORME DE ACTIVIDADES DETALLANDO LAS ACCIONES ENCOMENDADAS EN EL ITEM 4.2  PLAZO DE ENTREGA: A LOS 30 DIAS CALENDARIO DE INICIADO EL SERVICIO COMO MAXIMO   SEGUNDO INFORME: INFORME DE ACTIVIDADES DETALLANDO LAS ACCIONES ENCOMENDADAS EN EL ITEM 4.2  PLAZO DE ENTREGA: A LOS 60 DIAS CALENDARIO DE INICIADO EL SERVICIO COMO MAXIMO   FORMA DE PAGO: EL PAGO SE EFECTUARA EN DOS (02) ARMADAS, DE ACUERDO AL NUMERAL TRECE (13) DE LOS TÉRMINOS DE REFERENCIA.  CERTIFICADO SIAF N°: 2090  SECUENCIA SIAF N° : 002  EXP.N°: I-001001-2022/SEDCEN</t>
  </si>
  <si>
    <t>10482722780 PAZ JARA NADIA STEFANY</t>
  </si>
  <si>
    <t>CONTRATACIÓN DEL SERVICIO DE ANALISIS Y VERIFICACION DE LAS PRESTACIONES ADICIONALES EN LA ESPECIALIDAD DE GEOLOGIA Y GEOTECNIA DE LA DIRECCIÓN DE OBRAS'', MEMORANDUM N° 2058-2022-MTC/20.9, MEMORANDUM Nº 1953-2022-MTC/20.2, INFORME N° 2860-2022-MTC/20.4, CUADRO COMPARATIVO DE COTIZACIONES - SERVICIOS N° 114-2022-MTC/20.2.1 - JMR, CERT DE CREDITO PPTAL, SEGUN LOS TERMINOS DE REFERENCIAS.  PLAZO DE EJECUCION: SERÁ DE NOVENTA (90) DÍAS CALENDARIOS COMO MÁXIMO, CONTABILIZADOS A PARTIR DEL DÍA SIGUIENTE DE CONFIRMADA LA RECEPCIÓN DE LA ORDEN DEL SERVICIO.  PRIMER ENTREGABLE: COMO MÁXIMO A LOS TREINTA (30) DÍAS CALENDARIO DE INICIADO EL SERVICIO.  SEGUNDO ENTREGABLE: COMO MÁXIMO A LOS SESENTA (60) DÍAS CALENDARIO DE INICIADO EL SERVICIO.  TERCER ENTREGABLE: COMO MÁXIMO A LOS NOVENTA (90) DÍAS CALENDARIO DE INICIADO EL SERVICIO.  FORMA DE PAGO: SE EFECTUARA EN TRES (03) ARMADAS, DE ACUERDO A LO INDICADO EN EL NUMERAL ONCE (11) DE LOS TERMINOS DE REFERENCIA.  CERTIFICADO SIAF N°: 2785  SECUENCIA SIAF N°: 2  EXP.N°: I-016640-2022</t>
  </si>
  <si>
    <t>"SERVICIO DE REVISIÓN Y SEGUIMIENTO TÉCNICO EN CAMPO PARA EL MONITOREO DE LA GESTIÓN DE ADQUISICIÓN DE PREDIOS AFECTADOS POR EL DERECHO DE VÍA DE LA OBRA: REHABILITACIÓN Y MEJORAMIENTO DE LA CARRETERA QUINUA - SAN FRANCISCO, TRAMO: KM. 26+000 - KM 78+500", MEMORANDUM Nº 817 -2022-MTC/20.11, MEMORANDUM Nº 840-2022-MTC/20.2, INFORME N° 1447 - 2022-MTC/20.4, CUADRO COMPARATIVO DE COTIZACIONES - SERVICIOS N° 044-2022-MTC/20.2.1 - JMR, CERT DE CREDITO PPTAL, SEGUN LOS TERMINOS DE REFERENCIAS.  PLAZO DE EJECUCIÓN: CIENTO CINCUENTA (150) DÍAS CALENDARIOS COMO MÁXIMO, QUE SE INICIARAN A PARTIR DEL DÍA SIGUIENTE DE ACEPTADA LA ORDEN DE SERVICIO.  PRIMER INFORME: A LOS (30) DÍAS DE INICIO DEL SERVICIO COMO MAXIMO  SEGUNDO INFORME: A LOS (60) DÍAS DE INICIO DEL SERVICIO COMO MAXIMO  TERCER INFORME: A LOS (90) DÍAS DE INICIO DEL SERVICIO COMO MAXIMO  CUARTO INFORME: A LOS (120) DÍAS DE INICIO DEL SERVICIO COMO MAXIMO  QUINTO INFORME: A LOS (150) DÍAS DE INICIO DEL SERVICIO COMO MAXIMO  FORMA DE PAGO: EL PAGO SE EFECTUARA EN CINCO (05) ARMADAS, DE ACUERDO AL NUMERAL ONCE (11) DE LOS TÉRMINOS DE REFERENCIA.  CERTIFICADO SIAF N°: 1882  SECUENCIA SIAF N° : 02  EXP.N°: I-001406-2022/SEDCEN</t>
  </si>
  <si>
    <t>"SERVICIO DE SUPERVISIÓN EN CAMPO PARA LAS GESTIONES DE LIBERACIÓN Y ADQUISICIÓN DE LAS ÁREAS CORRESPONDIENTES A LA RED VIAL 4'', MEMORÁNDUM N° 2785-2022-MTC/20.11, MEMORANDUM Nº 1779-2022-MTC/20.2, INFORME N° 2705-2022-MTC/20.4, CUADRO COMPARATIVO DE COTIZACIONES - SERVICIOS N° 099-2022-MTC/20.2.1 - JMR, CERT DE CREDITO PPTAL, SEGUN LOS TERMINOS DE REFERENCIAS.  PLAZO DE EJECUCION: HASTA SESENTA (60) DIAS CALENDARIOS COMO MAXIMO, CONTABILIZDOS A PARTIR DEL DÍA SIGUIENTE DE ACEPTADA LA ORDEN DE SERVICIO.  PRIMER INFORME: A LOS TREINTA (30) DIAS DE INICIADO EL SERVICIO COMO MAXIMO  SEGUNDO INFORME: HASTA LOS SESENTA (60) DIAS DE INICIADO EL SERVICIO COMO MAXIMO.  FORMA DE PAGO: SE EFECTUARA EN DOS (02) ARMADAS IGUALES, DE ACUERDO A LO INDICADO EN EL NUMERAL ONCE (11) DE LOS TERMINOS DE REFERENCIA.  CERTIFICADO SIAF N°: 2637  SECUENCIA SIAF N°: 2  EXP.N°: I-015031-2022</t>
  </si>
  <si>
    <t>SERVICIO DE INGENIERÍA EN LA ESPECIALIDAD DE GEOLOGIA, SUELOS Y PAVIMENTOS, PARA LA ELABORACIÓN DE CRITERIOS DE INTERVENCIÓN A NIVEL DE CONSERVACION VIAL Y ELABORACIÓN DE CRITERIOS BASICOS DE INGENIERIA PARA LOS CORREDORES VIALES:   - EMP.PE 3S(CONCEPCION)-COMAS-EMP.PE-5S (SATIPO)/EMP. PE5S (OCOPA)- ATALAYA/EMP.PE5S(DV. BAJO KIMIKIRI)-BUENOS AIRES-PTO PRADO-MAZAROBENI-CAMAJENI-POYENI.  - PATIVILCA - CONOCOCHA - HUARAZ - CARAZ - MOLINOPAMPA Y EMP 3N - CHIQUIAN - AQUIA - EMP 3N.  - EMP. PE-3N (LAGUNA SAUSACOCHA) - PUENTE PALLAR - CHAGUAL - TAYABAMBA - PUENTE HUACRACHUCO Y LOS RAMALES: PUENTE PALLAR - CALEMAR Y TAYABAMBA- QUICHES - EMP PE12A (DV. SIHUAS).   MEMORANDUM Nº 02904-2022-MTC/20.13.1, CUADRO COMPARATIVO DE COTIZACIONES - SERVICIOS N° 0128-2022-MTC/20.2.1 - SRQ, MEMORANDUM Nº 2353-2022-MTC/20.2, INFORME N° 3389-2022-MTC/20.4, CERT DE CREDITO PPTAL, SEGUN LOS TERMINOS DE REFERENCIAS.   PLAZO DE EJECUCION: NOVENTA (90) DÍAS CALENDARIOS, EL CUAL INICIARÁ AL DÍA SIGUIENTE DE LA CONFIRMACIÓN DE LA RECEPCIÓN LA ORDEN DE SERVICIO.  ENTREGABLES: DE ACUERDO CON EL NUMERAL 06 DEL TERMINO DE REFERENCIA  FORMA DE PAGO: DE ACUERDO CON EL NUMERAL 11 DEL TERMINO DE REFERENCIA.  CERTIFICADO SIAF N°: 3058  SECUENCIA SIAF N° : 02  EXP.N°: I-023224 -2022/SEDCEN</t>
  </si>
  <si>
    <t>SERVICIO PROFESIONAL EN ADMINISTRACIÓN PARA SERVICIOS RELACIONADOS DE CONTROL GUBERNAMENTAL PROGRAMADOS EN EL PLAN ANUAL DE CONTROL 2022 DE PROVIAS NACIONAL", MEMORANDUM 008-2022-MTC/20.1, CUADRO COMPARATIVO DE COTIZACIONES - SERVICIOS N° 010-2022-MTC/20.2.1 OACA, CERT DE CREDITO PPTAL, SEGUN LOS TERMINOS DE REFERENCIAS.  RESOLUCIÓN DIRECTORAL N° 0064-2021-MTC/20 "LINEAMIENTOS PARA EL PROCEDIMIENTO EXCEPCIONAL DE CONTRATACIÓN DE BIENES Y SERVICIOS POR MONTOS IGUALES O MENORES A 8 UIT EN PROVIAS NACIONAL EN EL MARCO DE LA IMPLEMENTACIÓN DE LAS MEDIDAS TEMPORALES EXCEPCIONALES APLICABLES A LAS ENTIDADES PÚBLICAS EN PREVISIÓN AL RIESGO DE CONTAGIO DE COVID-19".  PLAZO DE EJECUCION: 270 DÍAS CALENDARIOS, CONTADOS A PARTIR DEL DÍA SIGUIENTE DE CONFIRMADA LA RECEPCIÓN DE LA ORDEN DE SERVICIO.  FORMA DE PAGO: EL PAGO SE EFECTUARÁ EN NUEVE (09) ARMADAS DE ACUERDO AL MONTO DE LA PROPUESTA ECONÓMICA DEL POSTOR ADJUDICADO, SEGUN LO INDICADO EN EL NUMERAL OCHO (08) DE LOS TERMINOS DE REFERENCIA.  CERTIFICADO SIAF N°: 598  SECUENCIA SIAF N° : 02  EXP.N°: I-001094-2022/SEDCEN</t>
  </si>
  <si>
    <t>PAGO DE GASTOS ARBITRALES  ARBITRAJE SEGUIDO POR PROVIAS NACIONAL CONTRA OBRAINSA POR LAS CONTROVERSIAS DERIVADAS DEL CONTRATO DE EJECUCIÓN DE OBRA N° 072-2017-MTC/20 "SALDO DE OBRA: MEJORAMIENTO DE LA CARRETERA RODRÍGUEZ DE MENDOZA - EMPALME RUTA N° PE - 5N (LA CALZADA), TRAMO: SELVA ALEGRE - EMPALME RUTA N. PE - 5N; DECISIÓN N° 5 Y DECISIÓN N° 6 (ACTUALIZAN RECIBOS POR HONORARIOS DEL 2021)   PEDIDO DE SERVICIO: 1242  CERTIFICADO SIAF N°: 2506  SECUENCIA SIAF N° : 2  EXP. N°: I-015495-2022/SEDCEN</t>
  </si>
  <si>
    <t>ARBITRAJE SEGUIDO POR PROVIAS NACIONAL CONTRA OBRAINSA POR LAS CONTROVERSIAS DERIVADAS DEL CONTRATO DE EJECUCIÓN DE OBRA N° 072-2017-MTC/20 "SALDO DE OBRA: MEJORAMIENTO DE LA CARRETERA RODRÍGUEZ DE MENDOZA - EMPALME RUTA N° PE - 5N (LA CALZADA), TRAMO: SELVA ALEGRE - EMPALME RUTA N. PE - 5N; DECISIÓN N° 5 Y DECISIÓN N° 6 (ACTUALIZAN RECIBOS POR HONORARIOS DEL 2021)   PEDIDO DE SERVICIO: 1241  CERTIFICADO SIAF N°: 2506  SECUENCIA SIAF N° : 3  EXP. N°: I-015495-2022/SEDCEN  PAGO DE GASTOS ARBITRALES</t>
  </si>
  <si>
    <t>ARBITRAJE SEGUIDO POR PROVIAS NACIONAL CONTRA OBRAINSA POR LAS CONTROVERSIAS DERIVADAS DEL CONTRATO DE EJECUCIÓN DE OBRA N° 072-2017-MTC/20 "SALDO DE OBRA: MEJORAMIENTO DE LA CARRETERA RODRÍGUEZ DE MENDOZA - EMPALME RUTA N° PE - 5N (LA CALZADA), TRAMO: SELVA ALEGRE - EMPALME RUTA N. PE - 5N; DECISIÓN N° 5 Y DECISIÓN N° 6 (ACTUALIZAN RECIBOS POR HONORARIOS DEL 2021)   PEDIDO DE SERVICIO: 1240  CERTIFICADO SIAF N°: 2506  SECUENCIA SIAF N° : 4  EXP. N°: I-015495-2022/SEDCEN</t>
  </si>
  <si>
    <t>SERVICIO ESPECIALIZADO EN GESTION DE PROYECTOS PARA LA PROGRAMACION DEL PLAN DEL SISTEMA DE GESTION DE ACTIVOS PARA LA DIRECCIÓN DE GESTIÓN VIAL, SEGUN LOS TERMINOS DE REFERENCIA Y OFERTA DEL PROVEEDOR.   - PLAZO DE EJECUCION DEL SERVICIO: CIENTO CINCO (105) DIAS CALENDARIO COMO MAXIMO, CONTADOS A PARTIR DEL DIA SIGUIENTE DE LA CONFIRMACION DE LA RECEPCION DE LA ORDEN DE SERVICIO HASTA LA CONFORMIDAD DE LA ÚLTIMA PRESTACIÓN Y PAGO.  - FORMA DE PAGO: SE EFECTUARÁ EN CUATRO (04) ARMADAS, DE ACUERDO A LO INDICADO EN EL NUMERAL ONCE (11) DE LOS TERMINOS DE REFERENCIA.   - MEMORANDUM N° 006-2022-MTC/20.13  - AREA USUARIA: DIRECCION DE GESTION VIAL  - CUADRO COMPARATIVO DE COTIZACIONES - SERVICIOS N° 007-2022-MTC/20.2.1.AUC  - CERTIFICACION DE CREDITO PRESUPUESTARIO N° 602-2022  - SECUENCIA SIAF N° 02  - EXPEDIENTE I-00680-2022/SEDCEN</t>
  </si>
  <si>
    <t>"SERVICIO DE GESTION DE CONTRATOS DE LAS OBRAS A CARGO DE LA DIRECCION DE OBRAS", MEMORANDUM N° 2067-2022-MTC/20.9, MEMORANDUM Nº 1599-2022-MTC/20.2, INFORME N° 2437- 2022-MTC/20.4, CUADRO COMPARATIVO DE COTIZACIONES - SERVICIOS N° 042-2022-MTC/20.2.1 - MGM, CERT DE CREDITO PPTAL, SEGUN LOS TERMINOS DE REFERENCIAS.   PLAZO DE EJECUCIÓN: ES DE NOVENTA (90) DÍAS CALENDARIOS COMO MÁXIMO, CONTADOS A PARTIR DEL DÍA SIGUIENTE DE CONFIRMADA LA RECEPCIÓN DE LA ORDEN DE SERVICIO.  PRIMER ENTREGABLE: COMO MÁXIMO A LOS TREINTA (30) DÍAS CALENDARIO DE INICIADO EL SERVICIO.  SEGUNDO ENTREGABLE: COMO MÁXIMO A LOS SESENTA (60) DÍAS CALENDARIO DE INICIADO EL SERVICIO.  TERCER ENTREGABLE: COMO MÁXIMO A LOS NOVENTA (90) DÍAS CALENDARIO DE INICIADO EL SERVICIO.  FORMA DE PAGO: EL PAGO SE EFECTUARA EN TRES (03) PAGOS IGUALES, DE ACUERDO AL NUMERAL ONCE (11) DE LOS TÉRMINOS DE REFERENCIA.  CERTIFICADO SIAF N°: 2527  SECUENCIA SIAF N°: 002  EXP.N°: I-016684-2022/SEDCEN</t>
  </si>
  <si>
    <t>10461325110 AGURTO LABAN HOMERO</t>
  </si>
  <si>
    <t>CONTRATACION DEL SERVICIO ESPECIALIZADO EN INGENIERIA DE TRANSPORTES PARA LA EVALUACIÓN DE SEGURIDAD VIAL Y TRÁFICO EN LOS CORREDORES: "HUANCAVELICA - LIRCAY - EMP. PE-3S (HUALLAPAMPA) - HUANTA - EMP. PE-3S (PUENTE ALLCCOMACHAY)"; "EMP. PE -3S (CONCEPCIÓN) - COMAS - SATIPO - MAZAMARI - PUENTE OCOPA"; "JULIACA - PUTINA - SANDIA   CONFORME AL MEMORANDUM Nº 164-2022-MTC/20.13.1, CUADRO COMPARATIVO DE COTIZACIONES SERVICIOS N° 017-2022-MTC/20.2.1.MGM, MEMORANDUM Nº 440-2022-MTC/20.2, INFORME N° 687-2022-MTC/20.4 CERT DE CREDITO PPTAL, SEGUN LOS TERMINOS DE REFERENCIA.   PLAZO DE EJECUCION: OCHENTA (80) DÍAS CALENDARIO COMO MÁXIMO, CONTADOS A PARTIR DEL DÍA SIGUIENTE DE CONFIRMADA LA RECEPCIÓN DE LA ORDEN DE SERVICIO.   FORMA DE PAGO: SE EFECTUARA EN TRES (03) ARMADAS DE ACUERDO A LO INDICADO EN EL NUMERAL ONCE (11) DE LOS TERMINOS DE REFERENCIA.   CERTIFICADO SIAF N°: 887   SECUENCIA SIAF N° : 002   EXP.N° : I-001572-2022/SEDCEN</t>
  </si>
  <si>
    <t>"CONTRATACIÓN DEL SERVICIO PARA VERIFICACIÓN DEL CUMPLIMIENTO DE PROCEDIMIENTOS RELACIONADOS A SEGURIDAD Y SALUD EN LOS PROYECTOS A CARGO DE  LA DIRECCIÓN DE OBRAS". MEMORÁNDUM N° 2061-2022-MTC/20.9, CUADRO COMPARATIVO DE COTIZACIONES - SERVICIOS N° 092-2022-MTC/20.2.1.DLOH, MEMORANDUM N° 1954-2022-MTC/20.2; INFORME N° 2867-2022-MTC/20.4; CERTIFICADO DE CRÉDITO PRESUPUESTARIO, SEGÚN LOS TÉRMINOS DE REFERENCIAS.   RESOLUCIÓN DIRECTORAL N° 0040-2022-MTC/20 "LINEAMIENTOS PARA EL PROCEDIMIENTO EXCEPCIONAL DE CONTRATACIÓN DE BIENES Y SERVICIOS POR MONTOS IGUALES O MENORES A 8 UIT EN PROVIAS NACIONAL".  PLAZO DE EJECUCIÓN: NOVENTA (90) DÍAS CALENDARIO, CONTABILIZADOS A PARTIR DEL DÍA SIGUIENTE DE CONFIRMADA LA RECEPCIÓN DE LA ORDEN DE SERVICIO.  ENTREGABLES: SE PRESENTARAN TRES (03) ENTREGABLES DE ACUERDO A LO INDICADO EN EL NUMERAL SEIS (06) DE LOS TERMINOS DE REFERENCIA.  FORMA DE PAGO: SE EFECTUARA EN TRES (03) ARMADAS DE ACUERDO A LO INDICADO EN EL NUMERAL ONCE (11) DE LOS TÉRMINOS DE REFERENCIA.  CERTIFICADO SIAF N°: 2784 SECUENCIA SIAF N°: 2  EXP.N°: I-016646-2022/SEDCEN</t>
  </si>
  <si>
    <t>SERVICIO ESPECIALIZADO TÉCNICO PARA LA REVISIÓN DEL PLAN DE ADQUISICIONES Y COMPENSACIONES (PAC) DEL ESTUDIO DE IMPACTO AMBIENTAL SEMI-DETALLADO (EIA-SD) DEL PROYECTO REHABILITACIÓN Y MEJORAMIENTO DE LA CARRETERA EMP. RUTA 18A (PTE. RANCHO) - CHAGLLA - RUMICHACA, TRAMO I   MEMORANDUM Nº 03442-2022-MTC/20.11, CUADRO COMPARATIVO DE COTIZACIONES - SERVICIOS N° 065-2022-MTC/20.2.1 - KGSSM, MEMORANDUM Nº 2317-2022-MTC/20.2, INFORME N° 3384-2022-MTC/20.4, CERT DE CREDITO PPTAL, SEGUN LOS TERMINOS DE REFERENCIAS.   PLAZO DE EJECUCION: CIENTO VEINTE (120) DÍAS CALENDARIOS COMO MÁXIMO, CONTADOS A PARTIR DEL DÍA SIGUIENTE DE ACEPTADA LA ORDEN DE SERVICIO, HASTA LA CONFORMIDAD DE LA ÚLTIMA PRESTACIÓN Y PAGO.  ENTREGABLES: DE ACUERDO CON EL NUMERAL SEIS (06) DEL TERMINO DE REFERENCIA.  FORMA DE PAGO: DE ACUERDO CON EL NUMERAL ONCE (11) DEL TERMINO DE REFERENCIA.   CERTIFICADO SIAF N°: 3071  SECUENCIA SIAF N° : 02  EXP.N°: I-018885 -2022/SEDCEN</t>
  </si>
  <si>
    <t>"SERVICIO PARA GESTIONES ADMINISTRATIVAS Y REGISTRALES, DE TREINTA Y CINCO INMUEBLES AFECTADOS POR EL DERECHO DE VIA DE LA OBRA REHABILITACION Y MEJORAMIENTO DE LA CARRETERA CHONGOYAPE - COCHABAMBA - CAJAMARCA , TRAMO CHOTA - BAMBAMARCA - HUALGAYOC FASE III."   - PLAZO DE EJECUCION DEL SERVICIO: SETENTA Y CINCO (75) DIAS CALENDARIO CONTABILIZADOS A PARTIR DEL DIA SIGUIENTE DE ACEPTADA LA ORDEN DE SERVICIO.  - FORMA DE PAGO: SE EFECTUARÁ EN TRES (03) ARMADAS, DE ACUERDO A LO INDICADO EN EL NUMERAL DOCE (12) DE LOS TERMINOS DE REFERENCIA.   - MEMORANDUM N° 1091-2022-MTC/20.11  - AREA USUARIA: DIRECCION DE DERECHO DE VIA  - CUADRO COMPARATIVO DE COTIZACIONES - SERVICIOS N° 039-2022-MTC/20.2.1.OACA  - CERTIFICACION DE CREDITO PRESUPUESTARIO N° 1916-2022  - SECUENCIA SIAF N° 02  - EXPEDIENTE I-006612-2022/SEDCEN</t>
  </si>
  <si>
    <t>CONTRATACION DEL SERVICIO ESPECIALIZADO EN INGENIERIA DE TRANSPORTES PARA LA EVALUACIÓN DE SEGURIDAD VIAL Y TRÁFICO EN LOS CORREDORES: "CHICLAYO - CHONGOYAPE - PUENTE CUMBIL - COCHABAMBA - EMP. PE-3N"; "ÁTICO - DV. QUILCA - MATARANI - COSTANERA"; "HUÁNUCO - TINGO MARÍA - PTE. PUMAHUASI - VON HUMBOLDT"   MEMORANDUM Nº 02191-2022-MTC/20.13.1, CUADRO COMPARATIVO DE COTIZACIONES - SERVICIOS N° 061-2022-MTC/20.2.1 - KGSSM, MEMORANDUM Nº 2252-2022-MTC/20.2, INFORME N° 3294-2022-MTC/20.4, CERT DE CREDITO PPTAL, SEGUN LOS TERMINOS DE REFERENCIAS.   PLAZO DE EJECUCION: NOVENTA (90) DÍAS CALENDARIOS, EL CUAL INICIARÁ AL DÍA SIGUIENTE DE LA CONFIRMACIÓN DE LA RECEPCIÓN DE LA ORDEN DE SERVICIO.  ENTREGABLES: DE ACUERDO CON EL NUMERAL 06 DEL TERMINO DE REFERENCIA  FORMA DE PAGO: DE ACUERDO CON EL NUMERAL 11 DEL TERMINO DE REFERENCIA.   CERTIFICADO SIAF N°: 3012  SECUENCIA SIAF N° : 03  EXP.N°: I-01877-2022/SEDCEN</t>
  </si>
  <si>
    <t>" SERVICIO DE ALQUILER DE CAMIONETA PARA EL TRASLADO DE PERSONAL TÉCNICO EN LA OBRA: MEJORAMIENTO, CONSERVACIÓN POR NIVELES DE SERVICIO Y OPERACIÓN DEL CORREDOR VIAL: HUÁNUCO - LA UNIÓN - HUALLANCA - DV. ANTAMINA / EMP.PE-3N (TINGO CHICO) - NUEVAS FLORES - LLATA - ANTAMINA TRAMO I DEL KM 0+000 AL KM 52+920. '', MEMORÁNDUM Nº 385-2022-MTC/20.9, INFORME N° 1145-2022-MTC/20.4, CUADRO COMPARATIVO DE COTIZACIONES - SERVICIOS N° 029-2022-MTC/20.2.1 -OACA, CERT DE CREDITO PPTAL, SEGUN LOS TERMINOS DE REFERENCIAS.  PLAZO DE EJECUCION: SERÁ DE 90 DÍAS CALENDARIOS. EL SERVICIO DE ALQUILER DE CAMIONETA SERÁ DE LUNES A SÁBADO Y DURANTE 80 DÍAS EFECTIVOS APROXIMADOS DE TRABAJO, EL PLAZO SE INICIA AL DÍA SIGUIENTE DE RECEPCIONADA LA ORDEN DE SERVICIO.  PRIMER ENTREGABLE: COMO MÁXIMO A LOS TREINTA (30) DÍAS CALENDARIO DE INICIADO EL SERVICIO.  SEGUNDO ENTREGABLE: COMO MÁXIMO A LOS SESENTA (60) DÍAS CALENDARIO DE INICIADO EL SERVICIO.  TERCER ENTREGABLE: COMO MÁXIMO A LOS NOVENTA (90) DÍA CALENDARIO DE INICIADO EL SERVICIO  LUGAR DE EJECUCION: POR LAS CARACTERÍSTICAS DEL SERVICIO QUE PRESTARÁ EL CONTRATISTA, ÉSTE SE LLEVARÁ A CABO EN LA RUTA DE LA OBRA: MEJORAMIENTO, CONSERVACIÓN POR NIVELES DE SERVICIO Y OPERACIÓN DEL CORREDOR VIAL: HUÁNUCO - LA UNIÓN - HUALLANCA -DV. ANTAMINA/ EMP.PE-3N (TINGO CHICO) - NUEVAS FLORES - LLATA - ANTAMINA TRAMO I DEL KM 0+000 AL KM 52+920.  FORMA DE PAGO: SE EFECTUARÁ EN TRES ARMADAS, DE ACUERDO A LO INDICADO EN EL NUMERAL ONCE (11) DE LOS TERMINOS DE REFERENCIA.  CERTIFICADO SIAF N°: 1615  SECUENCIA SIAF N°: 2 EXP.N°: I-002247-2022</t>
  </si>
  <si>
    <t>ELABORACIÓN DE REPORTES Y HERRAMIENTAS DE GEO-PROCESOS PARA OPTIMIZAR EL USO DE LA INFORMACIÓN DEL SISTEMA DE INFORMACIÓN GEOGRÁFICA DE LA RVN"; MEMORÁNDUM Nº 762-2022-MTC/20.4, CUADRO COMPARATIVO DE COTIZACIONES - SERVICIOS N° 0107-2022-MTC/20.2.1.DLOH, MEMORANDUM N° 2350-2022-MTC/20.2; INFORME N° 3361-2022-MTC/20.4; CERTIFICADO DE CRÉDITO PRESUPUESTARIO, SEGÚN LOS TÉRMINOS DE REFERENCIAS.   RESOLUCIÓN DIRECTORAL N° 0040-2022-MTC/20 "LINEAMIENTOS PARA EL PROCEDIMIENTO EXCEPCIONAL DE CONTRATACIÓN DE BIENES Y SERVICIOS POR MONTOS IGUALES O MENORES A 8 UIT EN PROVIAS NACIONAL".  PLAZO DE EJECUCIÓN: CIENTO CINCO (105) DÍAS CALENDARIO, CONTABILIZADOS A PARTIR DEL DÍA SIGUIENTE DE CONFIRMADA LA RECEPCIÓN DE LA ORDEN DE SERVICIO.  ENTREGABLES: SE PRESENTARAN TRES (03) ENTREGABLES DE ACUERDO A LO INDICADO EN EL NUMERAL NUEVE (09) DE LOS TERMINOS DE REFERENCIA.  FORMA DE PAGO: SE EFECTUARA EN TRES (03) ARMADAS DE ACUERDO A LO INDICADO EN EL NUMERAL QUINCE (15) DE LOS TÉRMINOS DE REFERENCIA.  CERTIFICADO SIAF N°: 3059 SECUENCIA SIAF N°: 2  EXP.N°: I-023290-2022/SEDCEN</t>
  </si>
  <si>
    <t>ARBITRAJE SEGUIDO POR EL CONSORCIO PUENTES REGIONALES CONTRA PROVIAS NACIONAL POR LAS CONTROVERSIAS DERIVADAS DEL CONTRATO DE OBRA N° 026-2017-MTC/20 "CONSTRUCCIÓN DE PUENTES POR REEMPLAZO EN ANCASH Y JUNÍN OBRA 2". EXPEDIENTE: 2736-108- 20.  PEDIDO DE SERVICIO: 333  CERTIFICADO SIAF N°: 484  SECUENCIA SIAF N° : 3  EXP. N°: I-001523-2022/SEDCEN</t>
  </si>
  <si>
    <t>10082733219 MACIAS ARDITTO FERNANDO JAVIER</t>
  </si>
  <si>
    <t>ARBITRAJE SEGUIDO POR EL CONSORCIO PUENTES REGIONALES CONTRA PROVIAS NACIONAL POR LAS CONTROVERSIAS DERIVADAS DEL CONTRATO DE OBRA N° 026-2017-MTC/20 "CONSTRUCCIÓN DE PUENTES POR REEMPLAZO EN ANCASH Y JUNÍN OBRA 2". EXPEDIENTE: 2736-108- 20.  PEDIDO DE SERVICIO: 334  CERTIFICADO SIAF N°: 484  SECUENCIA SIAF N° : 4  EXP. N°: I-001523-2022/SEDCEN</t>
  </si>
  <si>
    <t>ARBITRAJE SEGUIDO POR EL CONSORCIO PUENTES REGIONALES CONTRA PROVIAS NACIONAL POR LAS CONTROVERSIAS DERIVADAS DEL CONTRATO DE OBRA N° 026-2017-MTC/20 "CONSTRUCCIÓN DE PUENTES POR REEMPLAZO EN ANCASH Y JUNÍN OBRA 2". EXPEDIENTE: 2736-108- 20.  PEDIDO DE SERVICIO: 335  CERTIFICADO SIAF N°: 484  SECUENCIA SIAF N° : 5  EXP. N°: I-001523-2022/SEDCEN</t>
  </si>
  <si>
    <t>10430576076 ORTEGA ORBEGOSO LISSETE ELIZABETH</t>
  </si>
  <si>
    <t>SERVICIO DE SEGURIDAD Y VIGILANCIA SEDE ARCHIVO CENTRAL JR. ZORRITOS N° 1074, PERIODO 2022 ,INFORME N° 9-2022-MTC/20.2.1.6, MEMO N° 76-2022-MTC/20.2, INF 088 - 2022-MTC/20.4, CERT DE CREDITO PPTAL.   CERTIFICADO SIAF N° : 86  SECUENCIA SIAF N° : 04  EXP.N° : I-0333-2022/SEDCEN</t>
  </si>
  <si>
    <t>OS / ADJUDICACION SIMPLIFICADA</t>
  </si>
  <si>
    <t>SERVICIO DE SEGURIDAD Y VIGILANCIA SEDE TINGO MARÍA - AV. TINGO MARÍA N°351, PERIODO 2022,INFORME N° 9-2022-MTC/20.2.1.6, MEMO N° 76-2022-MTC/20.2, INF 088 - 2022-MTC/20.4, CERT DE CREDITO PPTAL.   CERTIFICADO SIAF N° : 86  SECUENCIA SIAF N° : 06  EXP.N° : I-0333-2022/SEDCEN</t>
  </si>
  <si>
    <t>ARBITRAJE SEGUIDO POR EL CONSORCIO PUENTES REGIONALES CONTRA PROVIAS NACIONAL POR LAS CONTROVERSIAS DERIVADAS DEL CONTRATO DE OBRA N° 026-2017-MTC/20 "CONSTRUCCIÓN DE PUENTES POR REEMPLAZO EN ANCASH Y JUNÍN OBRA 2". EXPEDIENTE: 2736-108- 20.  PEDIDO DE SERVICIO: 331  CERTIFICADO SIAF N°: 484  SECUENCIA SIAF N° : 2  EXP. N°: I-001523-2022/SEDCEN</t>
  </si>
  <si>
    <t>SERVICIO DE LIMPIEZA E HIGIENE PARA PROVIAS SEDE TINGO MARIA - AV TINGO MARIA N° 351 -PERIODO 2022, INFORME N° 10-2022-MTC/20.2.1.6, MEMO Nº-063-2022-MTC/20.2, INFORME N° 093 - 2022-MTC/20.4, CERT DE CREDITO PPTAL.   CERTIFICADO SIAF N° : 79  SECUENCIA SIAF N° : 07  EXP.N° : I-00312-2022/SEDCEN</t>
  </si>
  <si>
    <t>ARBITRAJE SEGUIDO POR LA EMPRESA OBRAS DE INGENIERÍA S.A. CONTRA PROVIAS NACIONAL POR LAS CONTROVERSIAS SUSCITADAS DEL CONTRATO DE EJECUCIÓN DE OBRA N° 072- 2017-MTC/20 "SALDO DE OBRA: MEJORAMIENTO DE LA CARRETERA RODRÍGUEZ DE MENDOZA - EMPALME RUTA N° PE - 5N (LA CALZADA), TRAMO: SELVA ALEGRE - EMPALME RUTA N. PE - 5N" (LEGAJO A-112- 2019-MTC)  PEDIDO DE SERVICIO: 348  CERTIFICADO SIAF N°: 483  SECUENCIA SIAF N° : 3  EXP. N°: I-001527-2022/SEDCEN</t>
  </si>
  <si>
    <t>ARBITRAJE SEGUIDO POR LA EMPRESA OBRAS DE INGENIERÍA S.A. CONTRA PROVIAS NACIONAL POR LAS CONTROVERSIAS SUSCITADAS DEL CONTRATO DE EJECUCIÓN DE OBRA N° 072- 2017-MTC/20 "SALDO DE OBRA: MEJORAMIENTO DE LA CARRETERA RODRÍGUEZ DE MENDOZA - EMPALME RUTA N° PE - 5N (LA CALZADA), TRAMO: SELVA ALEGRE - EMPALME RUTA N. PE - 5N" (LEGAJO A-112- 2019-MTC)  PEDIDO DE SERVICIO: 349  CERTIFICADO SIAF N°: 483  SECUENCIA SIAF N° : 4  EXP. N°: I-001527-2022/SEDCEN</t>
  </si>
  <si>
    <t>ARBITRAJE SEGUIDO POR LA EMPRESA OBRAS DE INGENIERÍA S.A. CONTRA PROVIAS NACIONAL POR LAS CONTROVERSIAS SUSCITADAS DEL CONTRATO DE EJECUCIÓN DE OBRA N° 072- 2017-MTC/20 "SALDO DE OBRA: MEJORAMIENTO DE LA CARRETERA RODRÍGUEZ DE MENDOZA - EMPALME RUTA N° PE - 5N (LA CALZADA), TRAMO: SELVA ALEGRE - EMPALME RUTA N. PE - 5N" (LEGAJO A-112- 2019-MTC)  PEDIDO DE SERVICIO: 350  CERTIFICADO SIAF N°: 483  SECUENCIA SIAF N° : 5  EXP. N°: I-001527-2022/SEDCEN</t>
  </si>
  <si>
    <t>10066235098 AVENDANO ARANA FRANCISCO JAVIER</t>
  </si>
  <si>
    <t>PAGO DE GASTOS ADMINISTRATIVOS DEL CARD - PERIODO: DE JUNIO A DICIEMBRE 2022.OBRA: MEJORAMIENT</t>
  </si>
  <si>
    <t>SERVICIO DE SUMINISTRO DE ENERGIA ELECTRICA SEDE ARCHIVO CENTRAL JR. ZORRITOS N° 1074, PERIDO 2022, INFORME N° 8-2022-MTC/20.2.1.6, 064-2022-MTC/20.2, INFORME N° 092 -2022-MTC/20.4, CERT DE CREDITO PPTAL.   CERTIFICADO SIAF N° : 80  SECUENCIA SIAF N : 05  EXP.N° : I-00255-2022/SEDCEN</t>
  </si>
  <si>
    <t>EXPEDIENTE N° 2557-519-19.- ARBITRAJE SEGUIDO POR EL CONSORCIO PUENTES REGIONALES CONTRA PROVIA</t>
  </si>
  <si>
    <t>SERVICIO DE AGUA POTABLE Y ALCANTARILLADO PARA PROVIAS NACIONAL - SEDE CENTRAL - JR. ZORRITOS N°1203,, PERIODO 2022, INFORME N°07-2022-MTC/20.2.1.6, MEMO Nº -065 -2022-MTC/20.2, INFORME Nº 091 - 2022-MTC/20.4, CERT DE CREDITO PPTAL.   CERTIFICADO SIAF N° : 81  SECUENCIA SIAF N : 06  EXP.N° : I-00213-2022/SEDCEN</t>
  </si>
  <si>
    <t>JUNTA DE RESOLUCION DE DISPUTAS  PERIODO: DESDE JUNIO HASTA DICIEMBRE 2022  OBRA: MEJORAMIENTO DE LA CARRETERA SANTA MARÍA - SANTA TERESA - PUENTE HIDROELÉCTRICA DE MACHU PICCHU. ITEM A: MEJORAMIENTO DE LA CARRETERA A NIVEL DE CARPETA ASFÁLTICA  CONTRATISTA: CHINA CIVIL ENGINEERING CONSTRUCTION CORPORATION SUCURSAL DEL PERÚ CONTRATO N° 059-2021-MTC/20.2 DE 08.JUN.2021  SUPERVISOR: LAGESA INGENIEROS CONSULTORES S.A. CONTRATO N° 033-2021-MTC/20.2 DE 18.MAR.2021   PEDIDO DE SERVICIO: 1926  CERTIFICADO SIAF N°: 1409  SECUENCIA SIAF N° : 14  EXP. N°: I-026667-2022/SEDCEN</t>
  </si>
  <si>
    <t>PAGO DE HONORARIOS DE LA JUNTA DE RESOLUCION DE DISPUTAS - PERIODO: DE JUNIO A DICIEMBRE 2022.</t>
  </si>
  <si>
    <t>10164953861 CRUZADO PUENTE MARCO AURELIO</t>
  </si>
  <si>
    <t>SERVICIO DE INTERNET FIJO PARA LAS OFICINAS DE PROVIAS NACIONAL PERIODO 2022, INFORME N° 0032-2022-MTC/20.2.1.6 (ANTECEDENTES), MEMORANDUN N° 00102-2022-MTC/20.2, INFORME N° 167-2022-MTC/20.4   CERTIFICADO SIAF N° 00152-2022   EXP N°: I-001954-2022/SEDCEN  C.C COORDINACION DE SERVICIOS</t>
  </si>
  <si>
    <t>ARBITRAJE SEGUIDO POR EL CONSORCIO CAJAMARCA 2 CONTRA.OBRAS DE INGENIERÍA S.A RESPECTO A LAS CARBITRAJE SEGUIDO POR EL CONSORCIO CAJAMARCA 2 CONTRA.OBRAS DE INGENIERÍA S.A RESPECTO A LAS C</t>
  </si>
  <si>
    <t>10082325684 DEVOTO ACHA EDUARDO ANTONIO</t>
  </si>
  <si>
    <t>SERVICIO DE SUMINISTRO DE ENERGIA ELECTRICA SEDE TINGO MARÍA - AV. TINGO MARÍA N°351, PERIDO 2022, INFORME N° 8-2022-MTC/20.2.1.6, 064-2022-MTC/20.2, INFORME N° 092 -2022-MTC/20.4, CERT DE CREDITO PPTAL.   CERTIFICADO SIAF N° : 80  SECUENCIA SIAF N : 07  EXP.N° : I-00255-2022/SEDCEN  7</t>
  </si>
  <si>
    <t>ARBITRAJE SEGUIDO POR LA EMPRESA OBRAS DE INGENIERÍA S.A. CONTRA PROVIAS NACIONAL POR LAS CONTROVERSIAS SUSCITADAS DEL CONTRATO DE EJECUCIÓN DE OBRA N° 072- 2017-MTC/20 "SALDO DE OBRA: MEJORAMIENTO DE LA CARRETERA RODRÍGUEZ DE MENDOZA - EMPALME RUTA N° PE - 5N (LA CALZADA), TRAMO: SELVA ALEGRE - EMPALME RUTA N. PE - 5N" (LEGAJO A-112- 2019-MTC)  PEDIDO DE SERVICIO: 347  CERTIFICADO SIAF N°: 483  SECUENCIA SIAF N° : 2  EXP. N°: I-001527-2022/SEDCEN</t>
  </si>
  <si>
    <t>SERVICIO DE PUBLICACIÓN DE EDICTO DE 259 DECLARACIONES JURADAS DE INGRESOS, BIENES Y RENTAS, DE LOS FUNCIONARIOS Y SERVIDORES PÚBLICOS DEL ESTADO - EJERCICIOS ANTERIORES AL 2020.  - PLAZO DE EJECUCION DEL SERVICIO: UNA VEZ REALIZADA LA ENTREGA DEL ARTE CON PREVIA COMUNICACIÓN DE LA ENTIDAD, (SEGÚN LO INDICADO MEDIANTE CORREO EMITIDO POR EL USUARIO, ADJUNTO AL PRESENTE EXPEDIENTE)  - FORMA DE PAGO: UN SOLO PAGO LUEGO DE EFECTUADA LA PUBLICACIÓN (SEGÚN LO INDICADO MEDIANTE CORREO EMITIDO POR EL USUARIO, ADJUNTO AL PRESENTE EXPEDIENTE)  -AREA RESPONSABLE DE EMITIR LA CONFORMIDAD: OFICINA DE RECURSOS HUMANOS  - MEMORÁNDUM Nº 725-2022-MTC/20.5  - INFORME N° 1920 -2022-MTC/20.4  - CERTIFICACION DE CREDITO PRESUPUESTARIO N° 2195-2022  - SECUENCIA SIAF N° 05  - EXPEDIENTE I-14116-2022/SEDCEN</t>
  </si>
  <si>
    <t>SOLICITUD DE PAGO DE GASTOS ADMINISTRATIVOS Y SERVICIOS DE ARBITRAJE - CASO 0342-2020-CCL (RECONVENCION)  CONTRATO DE CONCESIÓN DE LA CARRETERA LONGITUDINAL DE LA SIERRA TRAMO 2: CIUDAD DE DIOS - CAJAMARCA - CHIPLE, CAJAMARCA - TRUJILLO Y DV. CHILETE - EMP. PE-3N  PEDIDO DE SERVICIO:515  CERTIFICADO SIAF N°: 1124  SECUENCIA SIAF N° : 2  EXP. N E-012410-2022/SEDCEN</t>
  </si>
  <si>
    <t>PAGO DE GASTOS ADMINISTRATIVOS DE LA INSTITUCIÓN ARBITRAL Y SERVICIOS DE ARBITRAJE - CASO 0342-2020-CCL POR SUBROGACIÓN O ASUNCIÓN DE GASTOS POR RECONVENCIÓN CONTRATO DE CONCESIÓN DE LA CARRETERA LONGITUDINAL DE LA SIERRA TRAMO 2: CIUDAD DE D IOS - CAJAMARCA - CHIPLE, CAJAMARCA - TRUJILLO Y DV. CHILETE - EMP. PE-3N.  PEDIDO DE SERVICIO: 621  CERTIFICADO SIAF N°: 1498  SECUENCIA SIAF N° : 2  EXP. N°: E-019287-2022/SEDCEN</t>
  </si>
  <si>
    <t>EXPEDIENTE N° S-330-2016/SNA-OSCE : A RBITRAJE SEGUIDO POR PROVÍAS NACIONAL CONTRA LA EMPRESA H</t>
  </si>
  <si>
    <t>20607203963 INGENIERO ANTONIO BOCANEGRA TAPIA E.I.R.L.</t>
  </si>
  <si>
    <t>ARBITRAJE SEGUIDO POR CONSORCIO VIAL AMBO CONTRA PROVÍAS NACIONAL (EXPEDIENTE N° 2196-158-19),</t>
  </si>
  <si>
    <t>60343603 RIVERA RAMIREZ IRMA ISABEL</t>
  </si>
  <si>
    <t>ARBITRAJE SEGUIDO EL.CONSORCIO VIAL AMBO CONTRA PROVÍAS NACIONAL (EXPEDIENTE N° 2196-158-19),C</t>
  </si>
  <si>
    <t>JUNTA DE RESOLUCION DE DISPUTAS - HONORARIO ADJUDICADORES 3ER TRIMESTRE DEL CASO 0001-2021-JRD  JUNTA DE RESOLUCIÓN DE DISPUTAS SEGUIDO POR EL CONSORCIO VIAL AMBO CONTRA PROVÍAS NACIONAL (CASO N° 001-2021-JRD), TRAMITADO ANTE EL CENTRO DE ARBITRAJE DE LA CÁMARA DE COMERCIO DE LIMA Y DERIVADO DE LAS CONTROVERSIAS SURGIDAS DEL CONTRATO DE EJECUCIÓN DE OBRA N° 073-2018-MTC/20 PARA EL "MEJORAMIENTO DE LA CARRETERA OYÓN- AMBO, TRAMO I: OYÓN- DESVÍO CERRO DE PASCO"  PEDIDO DE SERVICIO: 671  CERTIFICADO SIAF N°: 1484  SECUENCIA SIAF N° : 3  EXP. N°: I-04348-2022/SEDCEN</t>
  </si>
  <si>
    <t>PAGO HONORARIOS JRD - CUARTO TRIMESTRE  OBRA "MEJORAMIENTO CARRETERA OYÓN - AMBO, TRAMO I: OYÓN - DESVÍO CERRO DE PASCO"  CONTRATISTA: CONSORCIO VÍAL AMBO  CONTRATO DE EJECUCIÓN DE OBRA N° 073-2018-MTC/20  SUPERVISIÓN: CONSORCIO SUPERVISOR OYON  CONTRATO DE CONSULTORÍA DE OBRA N° 007-2018-MTC/20   PEDIDO DE SERVICIO: 1653  CERTIFICADO SIAF N°: 2847  SECUENCIA SIAF N° : 2  EXP. N°: I-019528-2022/SEDCEN</t>
  </si>
  <si>
    <t>ARBITRAJE SEGUIDO EL CONSORCIO VIAL AMBO.CONTRA PROVÍAS NACIONAL (EXPEDIENTE N° 2196-158-19) C</t>
  </si>
  <si>
    <t>916039 TORTEROLA IGNACIO LEOPOLDO</t>
  </si>
  <si>
    <t>SERVICIO DE SUMINISTRO DE ENERGIA ELECTRICA SEDE CENTRAL JR. ZORRITOS N° 1203, PERIDO 2022, INFORME N° 8-2022-MTC/20.2.1.6, 064-2022-MTC/20.2, INFORME N° 092 -2022-MTC/20.4, CERT DE CREDITO PPTAL.   CERTIFICADO SIAF N° : 80  SECUENCIA SIAF N : 06  EXP.N° : I-00255-2022/SEDCEN</t>
  </si>
  <si>
    <t>SOLICITUD DE PAGO DE GASTOS ADMINISTRATIVOS Y SERVICIOS DE ARBITRAJE - CASO 0342-2020-CCL (RECONVENCION)  CONTRATO DE CONCESIÓN DE LA CARRETERA LONGITUDINAL DE LA SIERRA TRAMO 2: CIUDAD DE DIOS - CAJAMARCA - CHIPLE, CAJAMARCA - TRUJILLO Y DV. CHILETE - EMP. PE-3N  PEDIDO DE SERVICIO: 516  CERTIFICADO SIAF N°: 1124  SECUENCIA SIAF N° : 3  EXP. N E-012410-2022/SEDCEN</t>
  </si>
  <si>
    <t>PAGO DE GASTOS ADMINISTRATIVOS DE LA INSTITUCIÓN ARBITRAL Y SERVICIOS DE ARBITRAJE - CASO 0342-2020-CCL POR SUBROGACIÓN O ASUNCIÓN DE GASTOS POR RECONVENCIÓN CONTRATO DE CONCESIÓN DE LA CARRETERA LONGITUDINAL DE LA SIERRA TRAMO 2: CIUDAD DE D IOS - CAJAMARCA - CHIPLE, CAJAMARCA - TRUJILLO Y DV. CHILETE - EMP. PE-3N.  PEDIDO DE SERVICIO: 622  CERTIFICADO SIAF N°: 1498  SECUENCIA SIAF N° : 3  EXP. N°: E-019287-2022/SEDCEN</t>
  </si>
  <si>
    <t>PAGO DE HONORARIOS - ARBITRO UNICO.EXPEDIENTE N° 3681-535-2021 –PUCP. - SEGUIDO POR PROVIAS NA</t>
  </si>
  <si>
    <t>9432610 CEBALLOS RIOS NATALIA</t>
  </si>
  <si>
    <t>SERVICIO DE LIMPIEZA E HIGIENE PARA PROVIAS SSEDE CENTRAL - JR. ZORRITOS N° 1203 -PERIODO 2022, INFORME N° 10-2022-MTC/20.2.1.6, MEMO Nº-063-2022-MTC/20.2, INFORME N° 093 - 2022-MTC/20.4, CERT DE CREDITO PPTAL.   CERTIFICADO SIAF N° : 79  SECUENCIA SIAF N° : 06  EXP.N° : I-00312-2022/SEDCEN</t>
  </si>
  <si>
    <t>SERVICIO DE SEGURIDAD Y VIGILANCIA SEDE CENTRAL JR. ZORRITOS N° 1203, PERIODO 2022,INFORME N° 9-2022-MTC/20.2.1.6, MEMO N° 76-2022-MTC/20.2, INF 088 - 2022-MTC/20.4, CERT DE CREDITO PPTAL.   CERTIFICADO SIAF N° : 86  SECUENCIA SIAF N° : 05  EXP.N° : I-0333-2022/SEDCEN</t>
  </si>
  <si>
    <t>PAGO DE HONORARIOS ARBITRALES  ARBITRAJE INICIADO POR OBRAINSA CONTRA PROVIAS NACIONAL SOBRE LAS CONTROVERSIAS DERIVADAS DEL CONTRATO DE EJECUCIÓN DE OBRA N° 072-2017-MTC/20 "SALDO DE OBRA: MEJORAMIENTO DE LA CARRETERA RODRÍGUEZ DE MENDOZA - EMPALME RUTA N° PE - 5N (LA CALZADA), TRAMO: SELVA ALEGRE - EMPALME RUTA N. PE - 5N. ( DEFICIENCIAS EN EL EXPEDIENTE TÉCNICO DE LA OBRA E INDEMNIZACIÓN)".   PEDIDO DE SERVICIO: 1461  CERTIFICADO SIAF N°: 3238  SECUENCIA SIAF N° : 3  EXP. N°: I- 027147-2022/SEDCEN</t>
  </si>
  <si>
    <t>1,044'707,159.02</t>
  </si>
  <si>
    <t>27188074710 SANDLER OBREGON VERONICA</t>
  </si>
  <si>
    <t>SERVICIO DE CONFORMACION DE EXPEDIENTES TECNICOS LEGALES CON FINES DE TASACION DE INMUEBLES UBICADOS EN EX SECTORES ARQUEOLOGICOS, AFECTADOS POR LA OBRA TRAMO: TAUCA - PALLASCA   MEMORANDUM N° 2466-2022-MTC/20.11, CUADRO COMPARATIVO DE COTIZACIONES - SERVICIOS N° 042-2022-MTC/20.2.1 - KGSSM, MEMORANDUM Nº 1871-2022-MTC/20.2, INFORME N° 2847-MTC/20.4, CERT DE CREDITO PPTAL, SEGUN LOS TERMINOS DE REFERENCIAS.  PLAZO DE EJECUCION: NOVENTA (90) DÍAS CALENDARIO, EL MISMO QUE COMENZARÁ A REGIR AL DÍA SIGUIENTE DE LA CONFIRMACIÓN DE LA RECEPCIÓN DE LA ORDEN DE SERVICIO HASTA LA CONFORMIDAD DE LA ÚLTIMA PRESTACIÓN Y PAGO.  ENTREGABLES: DE ACUERDO CON EL NUMERAL 7 DEL TÉRMINO DE REFERENCIA.  FORMA DE PAGO: DE ACUERDO CON EL NUMERAL 12 DEL TÉRMINO DE REFERENCIA.   CERTIFICADO SIAF N°: 2769  SECUENCIA SIAF N° : 02  EXP.N°: I-010006-2022/SEDCEN</t>
  </si>
  <si>
    <t>1,287'357,462.00</t>
  </si>
  <si>
    <t>PAGO DE HONORARIOS ARBITRALES - ARBITRO EXTRANJERO  PROCESO DE ARBITRAJE SEGUIDO POR EL CONSORCIO PUENTES DEL NORTE CONTRA PROVÍAS  NACIONAL (EXPEDIENTE N° 2336-298-19) TRAMITADO ANTE EL CENTRO DE ANÁLISIS Y RESOLUCIÓN DE CONFLICTOS DE LA PONTIFICIA UNIVERSIDAD CATÓLICA DEL PERÚ. SOBRE EL PARTICULAR Y CONFORME A LA DIRECTIVA N° 002-2021-EF/52.03, HACEMOS DE VUESTRO CONOCIMIENTO QUE MEDIANTE LA COMUNICACIÓN N° 49 NOTIFICADA ELECTRÓNICAMENTE EL 13 DE ABRIL DEL 2022.  CONTRATO DE EJECUCIÓN DE OBRA N° 011-2017-MTC/20.  PEDIDO DE SERVICIO: 1300  CERTIFICADO SIAF N°: 2582  SECUENCIA SIAF N° : 2  EXP. N°: I-017580-2022/SEDCEN</t>
  </si>
  <si>
    <t>1,347'264,949.91</t>
  </si>
  <si>
    <t>SERVICIO PARA LA CONFORMACION DE EXPEDIENTES TECNICOS LEGALES Y GESTION DE 30 INMUEBLES, AFECTADOS POR EL DERECHO DE VIA DE LA OBRA: CONSTRUCCION DE LA VIA DE EVITAMIENTO DE LA CIUDAD DE JULIACA, EN SU FASE I Y II, TRAMO RAMAL NORTE KM 09 + 300 AL KM 09+800   PLAZO DE EJECUCION DEL SERVICIO: EL PLAZO DE EJECUCION DEL SERVICIO ES DE NOVENTA (90) DIAS CALENDARIOS, QUE SE INICIARAN A PARTIR DEL DIA SIGUIENTE DE ACEPTADA LA ORDEN DE SERVICIO, HASTA LA CONFORMIDAD DE LA ULIMA PRESTACION Y PAGO.   CONFORMIDAD DEL SERVICIO: LA CONFORMIDAD DEL SERVICIO BRINDADADO POR LA DIRECCION DE DERECHO DE VIA Y LA JEFATURA DE GESTION DE LIBERACION DE PREDIOS E INTERFERENCIAS II DE LA DIRECCION DE DERECHO DE VIA, PREVIA APROBACION DEL ADMINISTRADOR DEL PROYECTO. DICHA CONFORMIDAD SERA OTORGADA EN UN PLAZO MAXIMO DE CINCO (05) DIAS CALENDARIOS DE SER ESTOS RECIBIDOS.   FORMA DE PAGO: EL PAGO SE EFECTUARA EN TRES (03) ARMADAS, CONFORME SE DETALLA EN EL PUNTO 12 DE LOS TERMINOS DE REFERENCIA.  CERTIFICADO SIAF: 002132-2022  EXP. N° I-008610-2022/SEDCEN</t>
  </si>
  <si>
    <t>1,572'055,000.00</t>
  </si>
  <si>
    <t>10701230090 CLEMENTE CRUZ JHONNY</t>
  </si>
  <si>
    <t>SEGURO MEDICO EPS DEL PERSONAL CAP PARA EL EJERCICIO ENERO 2022,  MEMORANDUM N° 0149-2022 - MTC 20.5</t>
  </si>
  <si>
    <t>4'496,422.00</t>
  </si>
  <si>
    <t>PAGO DE HONORARIOS ARBITRALES  PROCESO ARBITRAL INICIADO POR OBRAINSA CONTRA PROVIAS NACIONAL SOBRE EL CONTRATO DE SERVICIOS N° 164-2015-MTC/20 "SERVICIO DE GESTIÓN, MEJORAMIENTO Y CONSERVACIÓN VIAL POR NIVELES DE SERVICIO DEL CORREDOR VIAL EMP.PE - 3N (LAGUNA SAUSACOCHA) - PTE. PALLAR - CHAGUAL - TAYABAMBA - PUENTE HUACRACUCHO Y LOS RAMALES PUENTE PALLAR - CALEMAR Y TAYABAMBA - QUICHES - EMP. PE. 12 (DV. SIHUAS) - AP N° 1.   PEDIDO DE SERVICIO: 1765  CERTIFICADO SIAF N°: 2932  SECUENCIA SIAF N° : 3  EXP. N°: I-022194-2022/SEDCEN</t>
  </si>
  <si>
    <t>551'562,872.87</t>
  </si>
  <si>
    <t>36403470 MEREMINSKAYA ELINA</t>
  </si>
  <si>
    <t>PAGO DE HONORARIOS ARBITRALES  EXPEDIENTE N° 3681-535-2021 -PUCP. - SEGUIDO POR PROVIAS NACIONAL CONTRA CONSORCIO EJECUTORES, RESPECTO DE LAS CONTROVERSIAS SURGIDAS DEL CONTRATO N° 006-2020 MTC/20.24.3.UZAMA "CONTRATACIÓN DEL SERVICIO DE MANTENIMIENTO PERIÓDICO DE LA RED VIAL NACIONAL: ITEM II SERVICIO DE MANTENIMIENTO DE PERIÓDICO - TRAMO: PE-5N EL REPOSO- WAWICO -SANTA MARÍA DE NIEVA-SARAMIRIZA". (A-200-2021)  PEDIDO DE SERVICIO: 1398  CERTIFICADO SIAF N°: 2707  SECUENCIA SIAF N° : 3  EXP. N°: I-020241-2022/SEDCEN</t>
  </si>
  <si>
    <t>56'714,658.67</t>
  </si>
  <si>
    <t>SERVICIO TÉCNCO ESPECIALIZADO PARA EL ANÁLISIS DEL MEJORAMIENTO DE SUELO PROPUESTO EN LAS OBRAS DE ARTE DE LA EJECUCIÓN DE REPOSICIÓN DE INFRAESTRUCTURA DE RIEGO Y SANEAMIENTO QUE INTERFIEREN EN LA RED VIAL N° 04.  MEMORÁNDUM N° 3164 - 2022-MTC/20.9/ CUADRO COMPARATIVO DE COTIZACIONES - SERVICIOS N° 102-2022-MTC/20.2.1 - SRQ, CERT DE CREDITO PPTAL 2935, SEGUN LOS TERMINOS DE REFERENCIAS.  PLAZO DE EJECUCION: EL PLAZO DE EJECUCIÓN DEL SERVICIO SERÁ DE TREINTA (30) DÍAS CALENDARIOS COMO MÁXIMO, CONTABILIZADOS A PARTIR DEL DÍA SIGUIENTE DE CONFIRMADA LA RECEPCIÓN DE LA ORDEN DEL SERVICIO  ENTREGABLE: EL PROVEEDOR DEBERÁ ENTREGAR UN (01) INFORME TÉCNICO SEGÚN LO DETALLADO EN EL NUMERAL 7 DE LOS TÉRMINOS DE REFERENCIA.  FORMA DE PAGO: EL PAGO DEL SERVICIO SE EFECTUARÁ EN 01 (01) PAGO DENTRO DE LOS 10 DÍAS CALENDARIO SIGUIENTES DE OTORGADA LA CONFORMIDAD DEL PRIMER INFORME Y SEGÚN LO DETALLADO EN EL NUMERAL 12 DE LOS TÉRMINOS DE REFERENCIA.  CERTIFICADO SIAF N°: 2935  SECUENCIA SIAF N° : 02  EXP. N°: I-018276-2022/SEDCEN</t>
  </si>
  <si>
    <t>679'680,000.00</t>
  </si>
  <si>
    <t>10402812538 ZAPANA SAAVEDRA MARCO ANTONIO</t>
  </si>
  <si>
    <t>"ADQUISICIÓN DE MINI UPS 12 V. DC - SISTEMA DE ALIMENTACIÓN ININTERRUMPIDA PARA LOS RELOJES MARCADORES DE ASISTENCIA."   MEMORANDUM Nº 0330-2022-MTC/20.6, CUADRO COMPARATIVO DE COTIZACIONES - SERVICIOS N° 00032-2022-MTC/20.2.1-JCEU, MEMORANDUM Nº 3082-2022-MTC/20.2; INFORME N° 4322-2022-MTC/20.4; CERTIFICADO DE CRÉDITO PRESUPUESTARIO, SEGÚN LOS TÉRMINOS DE REFERENCIAS.   PLAZO DE ENTREGA: EL PLAZO MÁXIMO DE ENTREGA SERÁ DE TREINTA (30) DÍAS CALENDARIO, CONTADOS A PARTIR DE LA RECEPCIÓN DE ORDEN DE COMPRA.   LUGAR DE ENTREGA: LA ENTREGA SE REALIZARÁ EN DÍAS CALENDARIO EN EL ALMACÉN CENTRAL DE PROVIAS NACIONAL SITO EN AV. TINGO MARÍA Nº 396 - CERCADO DE LIMA - LIMA; EN EL HORARIO DE 09:00 A 13:00HRS. Y DE 14:00 A 17:00HRS. DE LUNES A VIERNES; PROVIAS NACIONAL NO ESTÁ OBLIGADO A RECIBIR LOS BIENES EN HORARIOS NO PROGRAMADOS.   CONFORMIDAD: LA RECEPCIÓN DE LOS BIENES INTERNADOS ESTARÁ A CARGO DEL ALMACÉN CENTRAL, LA CONFORMIDAD DE LOS BIENES ADQUIRIDOS SERÁ POR PARTE DEL ÁREA DE INFRAESTRUCTURA TECNOLOGÍA Y SEGURIDAD INFORMÁTICA DE LA OFICINA DE TECNOLOGÍAS DE LA INFORMACIÓN DE PROVIAS NACIONAL, EN UN PLAZO QUE NO EXCEDERÁ LOS CINCO (05) DÍAS CALENDARIO DE RECIBIDOS LOS BIENES.   FORMA DE PAGO: EL PAGO SE EFECTUARÁ EN UNA (01) ARMADA, EN SOLES, DENTRO DE LOS DIEZ (10) DÍAS CALENDARIOS DE OTORGADA LA CONFORMIDAD DE LOS BIENES INGRESADOS, POR PARTE DEL ALMACÉN CENTRAL DE PROVIAS NACIONAL, ADJUNTANDO LA(S) GUÍA(S) DE REMISIÓN Y FACTURA(S) CORRESPONDIENTE.  EL PAGO OBLIGATORIAMENTE SE EFECTUARÁ A TRAVÉS DEL ABONO DIRECTO EN SUS RESPECTIVAS CUENTAS BANCARIAS ABIERTAS EN LAS ENTIDADES DEL SISTEMA FINANCIERO NACIONAL, PARA LO CUAL DEBERÁN COMUNICAR SU CÓDIGO DE CUENTA INTERBANCARIO (CCI).   CCP N°: 3517  SEC SIAF N°: 2  EXP N°: I-021426-2022/SEDCEN</t>
  </si>
  <si>
    <t>PRESENTACION: SWITCH DE ACCESO PARA EL CENTRO DE MONITOREO  * CATALYST 9200L 24-PORT POE+ , 4 X 10G, NETWORK ESSENTIALS  * 3YR SNTC 8X5XNBD CATALYST 9200L 24-PORT POE+ , 4 X 10G, NE  * C9200L NETWORK ESSENTIALS, 24-PORT LICENSE  * NORTH AMERICA AC TYPE A POWER CABLE * CONSOLE CABLE 6FT WITH USB TYPE A AND MINI-B * CONFIG 5 POWER SUPPLY BLANK * CATALYST 9200 BLANK STACK MODULE * C9200L CISCO DNA ESSENTIALS, 24-PORT TERM LICENSE  * C9200L CISCO DNA ESSENTIALS, 24-PORT, 3 YEAR TERM LICENSE  * NETWORK PLUG-N-PLAY CONNECT FOR ZERO-TOUCDEVICE DEPLOYMENT  - DE ACUERDO A LO INDICADO EN LA COTIZACION DEL PROVEEDOR Y ESPECIFICACIONES TECNICAS  " ADQUISICIÓN DE EQUIPO DE COMUNICACIÓN DE DATOS"; MEMORÁNDUM 0081-2022-MTC/20.6; CUADRO COMPARATIVO COMPRAS N° 005-2022-MTC/20.2.1-SRQ, MEMORÁNDUM 1186-2022-MTC/20.2, INFORME N° 1841-2022-MTC/20.4, CERTIFICADO DE CRÉDITO PRESUPUESTARIO, SEGÚN LAS ESPECIFICACIONES TÉCNICAS.  RESOLUCIÓN DIRECTORAL N° 0040-2022-MTC/20 "LINEAMIENTOS PARA EL PROCEDIMIENTO EXCEPCIONAL DE CONTRATACIÓN DE BIENES Y SERVICIOS POR MONTOS IGUALES O MENORES A 8 UIT EN PROVIAS NACIONAL".  PLAZO DE ENTREGA: CIENTO (180) DÍAS CALENDARIO, CONTADOS A PARTIR DEL DIA SIGUIENTE DE RECIBIDAD LA ORDEN DE COMPRA.  GARANTIA: SMARTNET 8X5XNBD A 36 MESES SEGÚN LO DESCRITO EN EL NUMERAL CUATRO (4) DE LAS ESPECIFICACIONES TÉCNICAS.  FORMA DE PAGO: SE EFECTUARÁ EN UNA (01) ARMADA DE ACUERDO A LO INDICADO EN EL NUMERAL DIEZ (10) DE LAS ESPECIFICACIONES TÉCNICAS.  CERTIFICADO SIAF N°: 2158-2022 SECUENCIA SIAF N°: 2  EXP.N°: I-043179-2021/SEDCEN  AREA SOLICITANTE: ÁREA DE INFRAESTRUCTURA TECNOLÓGICA Y SEGURIDAD INFORMÁTICA DE LA OFICINA DE TECNOLOGÍA DE LA INFORMACIÓN  EL AREA USUARIA VALIDO LA OFERTA</t>
  </si>
  <si>
    <t>ADQUISICIÓN DE UNIDAD DE VIDEO USB PARA VIDEOCONFERENCIA   CANTIDAD: 04  MARCA: POLY STUDIO  MODELO: 7200-85830-034 / 2200-69631-001   MEMORANDUM 00006-2022-MTC/20.6.2, MEMORANDUM 0016-2022-MTC/20.6, CUADRO COMPARATIVO DE COTIZACIONES - COMPRAS N° 08-2022/MTC-MAGV, SEGUN ESPECIFICACIONES TECNICAS.   DIRECTIVA N° 040-2022-MTC/20 - "LINEAMIENTOS PARA EL PROCEDIMIENTO EXCEPCIONAL DE CONTRATACIÓN DE BIENES Y SERVICIOS POR MONTOS IGUALES O MENORES A 8 UNIDADES IMPOSITIVAS TRIBUTARIAS (8UIT) EN PROVIAS NACIONAL".   PLAZO DE ENTREGA: 20 DÍAS CALENDARIOS, CONTADOS A PARTIR DEL DÍA SIGUIENTE DE LA CONFIRMACION DE LA ORDEN DE COMPRA.   GARANTÍA: 12 MESES   FORMA DE PAGO: EL PAGO SE EFECTUARÁ EN UNA (01) ARMADA, SEGUN LO INDICADO EN EL NUMERAL DIEZ (10) DE LAS ESPECIFICACIONES TECNICAS.   CERTIFICADO SIAF N°: 857-2022  SECUENCIA SIAF N°: 02  EXPEDIENTE N° I-000537-2022/SEDCEN</t>
  </si>
  <si>
    <t>20502719948 CONVEXUS COMUNICACIONES REDES Y SISTEMAS S.A.C.</t>
  </si>
  <si>
    <t>SUMINISTRO E INSTALACIÓN DE ALFOMBRA Y TAPIZON DE ALTO TRANSITO  ALFOMBRA. MARCA: MOHAWK / MODELO: GO FORWARD / PROCEDENCIA: EEUU. SUMINISTRO DE ALFOMBRAS Y TAPIZONES DE ALTO TRANSITO PARA DIFERENTES AMBIENTES DE LA OFICINA DE ADMINISTRACIÓN DE LA SEDE CENTRAL DE PROVIAS NACIONAL, SEGUN LAS ESPECIFICACIONES TECNICAS DEL AREA USUARIA Y OFERTA DEL PROVEEDOR.  RESOLUCION DIRECTORAL N° 040-2022-MTC/20 - "LINEAMIENTOS PARA EL PROCEDIMIENTO EXCEPCIONAL DE CONTRATACIÓN DE BIENES Y SERVICIOS POR MONTOS IGUALES O MENORES A 8 UNIDADES IMPOSITIVAS TRIBUTARIAS (8UIT) EN PROVIAS NACIONAL".   - SIETE (07) DÍAS CALENDARIO, COMPUTADO A PARTIR DEL DIA SIGUIENTE DE APROBADA LAS SIGUIENTES CONDICIONES: -CONFIRMACION, POR PARTE DEL PROVEEDOR, DE LA RECEPCION DE LA ORDEN DE SERVICIO - CONFIRMACION DE INICO DE ACTIVIDAES, VIA CORREO ELECTRONICO U ACTA DE INICIO, EMITIDO POR LA COORDINACION DE SERVICIOS DE LOGISTICA.   - LA ENTREGA SE REALIZARÁ EN DÍAS CALENDARIO EN EL ALMACÉN CENTRAL DE PROVIAS NACIONAL, SITO EN AV. TINGO MARÍA Nº 396 - CERCADO DE LIMA - LIMA; EN EL HORARIO DE 09:00 A 13:00HRS. Y DE 14:00 A 17:00HRS. DE LUNES A VIERNES  - GARANTIA: VEINTICUATRO (24) MESES  - FORMA DE PAGO: SE EFECTUARA EN UNA (01) ARMADA, DE ACUERDO A LO INDICADO EN EL NUMERAL DIEZ DE LAS ESPECIFICACIONES TECNICAS.  - MEMORANDUM N° 25-2022-MTC/20.2.1.6  - CUADRO COMPARATIVO DE COTIZACIONES - COMPRAS N° 002-2022-MTC/20.2.1.AUC  - CERTIFICACION DE CREDITO PRESUPUESTARIO N° 886  - SECUENCIA SIAF N° 2  - EXPEDIENTE I-001779-2022/SEDCEN</t>
  </si>
  <si>
    <t>20600801334 M &amp; M ARQUITECTURA Y DISEÑO S.A.C.</t>
  </si>
  <si>
    <t>ADQUISICION DE EQUIPOS DE PROTECCION DE PERSONAL (EPP) PARA PERSONAL DE LA SEDE CENTRAL   MEMORANDUM Nº 00852-2022-MTC/20.5, CUADRO COMPARATIVO DE COTIZACIONES - BIENES Y/O SERVICIOS N° 062-2022-MTC/20.2.1 - KGSSM, MEMORANDUM Nº 2281-2022-MTC/20.2, INFORME N° 3394-2022-MTC/20.4, CERT DE CREDITO PPTAL, SEGUN LOS TERMINOS DE REFERENCIAS.   PLAZO DE ENTREGA:  EL PLAZO MÁXIMO DE ENTREGA ES DE TREINTA (30) DÍAS CALENDARIOS. EL PLAZO DE ENTREGA SERÁ CONTABILIZADO A PARTIR DEL DÍA SIGUIENTE DE CONFIRMADA LA RECEPCIÓN DE LA ORDEN DE COMPRA.   EL PLAZO DE ENTREGA PARA LOS ÍTEMS SE ENCUENTRA CONFORMADO POR:  " ENTREGA DE MUESTRA PARA APROBACIÓN DE PVN A LOS 10 DÍAS COMO MÁXIMO DE SUSCRITO EL CONTRATO /CONFIRMACIÓN DE LA ORDEN DE COMPRA.  " APROBACIÓN DE MUESTRA POR PVN. A LOS 02 DÍAS COMO MÁXIMO DE RECIBIDA LA MUESTRA.  " ENTREGA DE BIENES 18 DÍAS CALENDARIOS COMO MÁXIMO DE APROBADA LA MUESTRA.  EN CASO DE SER OBSERVADA LA MUESTRA, SE OTORGARÁ UN PLAZO DE CINCO (05) DÍAS CALENDARIO PARA REALIZAR LAS MODIFICACIONES CORRESPONDIENTES.  LUGAR DE ENTREGA:  EL LUGAR DE ENTREGA DE LOS EPP´S SERÁ RECIBIDO EN EL ÁREA DE ALMACÉN DE LA SEDE CENTRAL.  FORMA DE PAGO: DE ACUERDO CON EL NUMERAL 10 DE LA ESPECIFICACIÓN TÉCNICA.  CERTIFICADO SIAF N°: 3080  SECUENCIA SIAF N° : 02  EXP.N°: I-017179-2022/SEDCEN</t>
  </si>
  <si>
    <t>20524966752 ATLANTICA DE COMERCIO S.A.C.</t>
  </si>
  <si>
    <t>MARCA/MODELO: MASK PROTECTOR. ADQUISICION DE MASCARILLAS PARA EL PERSONAL DE LA SEDE CENTRAL DE PROVIAS NACIONAL - TIPO FISH, SEGUN LAS ESPECIFICACIONES TECNICAS.  - PLAZO DE ENTREGA: CINCO (05) DIAS CALENDARIO, CONTADOS A PARTIR DEL DIA SIGUIENTE DE CONFIRMADA LA RECEPCION DE LA ORDEN DE COMPRA. / - GARANTIA: SEIS (06) MESES  - FORMA DE PAGO: SE EFECTUARA EN UNA (01) ARMADA, DE ACUERDO A LO INDICADO EN EL NUMERAL DIEZ (10) DE LAS ESPECIFICACIONES TECNICAS.  - LA ENTREGA SE REALIZARÁ EN EL ALMACÉN DE LA SEDE CENTRAL DE PROVIAS NACIONAL, SITO EN AV. TINGO MARÍA Nº 396 - CERCADO DE LIMA - LIMA; EN EL HORARIO DE 09:00 A 12:30HRS. DE LUNES A VIERNES  - MEMORANDUM N° 0263-2022-MTC/20.5  - CUADRO COMPARATIVO DE COTIZACIONES - COMPRAS N° 004-2021-MTC/20.2.1.AUC  - CERTIFICACION DE CREDITO PRESUPUESTARIO N° 1401-2022 -  - SECUENCIA SIAF N° 02  - EXPEDIENTE I-003112-2022/SEDCEN</t>
  </si>
  <si>
    <t>20604884307 DAKH EQUIPOS Y MATERIALES EIRL</t>
  </si>
  <si>
    <t>ADQUISICIÓN DE MATERIAL DE PROCESAMIENTO AUTOMATICO DE DATOS  MEMORANDUM Nº 0366-2022-MTC/20.6, MEMORANDUM Nº 00153-2022-MTC/20.6.2, MEMORÁNDUM N° 2482-2022-MTC/20.2, INFORME N° 3562 - 2022-MTC/20.4, COTIZADOR DE FICHAS PRODUCTO EN CATÁLOGOS ELECTRÓNICOS N° 456937-2022, CERT DE CREDITO PPTAL, SEGÚN EE.TT.   1.- TONER: RENDIMIENTO: 29500 PG. NEGROG. F: 12 MESES ON-SITE CAJA X 01 UNIDAD HP TONER CF300A. REQUIERE QUE SE PRESENTE CARTA DE ORIGINALIDAD O DOCUMENTO ANÁLOGO DE IMPORTACIÓN, CONJUNTAMENTE A LA ENTREGA DE LOS BIENES. HP CF300A  2.- TONER: RENDIMIENTO: 17500 PG. NEGROG. F: 12 MESES ON-SITE CAJA X 01 UNIDAD HP TONER CF214X. REQUIERE QUE SE PRESENTE CARTA DE ORIGINALIDAD O DOCUMENTO ANÁLOGO DE IMPORTACIÓN, CONJUNTAMENTE A LA ENTREGA DE LOS BIENES. HP CF214X  PROCEDIMIENTO DE COMPRA: ORDINARIA   PLAZO DE ENTREGA: SEGUN LO INDICADO EN LA OCAM-2022-1078-14-1   LUGAR DE ENTREGA: LA ENTREGA SE REALIZARÁ EN DÍAS CALENDARIO EN EL ALMACÉN CENTRAL DE PROVIAS NACIONAL SITO EN AV. TINGO MARÍA Nº 396 - CERCADO DE LIMA - LIMA; EN EL HORARIO DE 09:00 A 12:00HRS. Y DE 14:00 A 17:00HRS. DE LUNES A VIERNES; PROVIAS NACIONAL NO ESTÁ OBLIGADO A RECIBIR LOS BIENES EN HORARIOS NO PROGRAMADOS. EN CASO DE FERIADOS LA RECEPCIÓN DEL BIEN SERÁ AL PRIMER DÍA SIGUIENTE LABORABLE.  FORMA DE PAGO: EL PAGO SE EFECTUARÁ EN UNA (01) ARMADA, EN SOLES, DENTRO DE LOS DIEZ (10) DÍAS CALENDARIOS DE OTORGADA LA CONFORMIDAD DE LOS BIENES INGRESADOS, POR PARTE DEL ALMACÉN CENTRAL DE PROVIAS NACIONAL, ADJUNTANDO LA(S) GUÍA(S) DE REMISIÓN Y FACTURA(S) CORRESPONDIENTE. EL PAGO OBLIGATORIAMENTE SE EFECTUARÁ A TRAVÉS DEL ABONO DIRECTO A CUENTAS BANCARIAS.  CERTIFICADO SIAF N°: 3169  SECUENCIA SIAF N°: 2  EXP. N°: I-021970-2022</t>
  </si>
  <si>
    <t>20545678633 VISUAL AMERICA DATA E.I.R.L</t>
  </si>
  <si>
    <t>ALCOHOL LIQUIDO AL 70% COMO MINIMO, INDICADO EN LA ETIQUETA DEL PRODUCTO  ENVASE INDIVIDUAL COLOR TRANSPARENTE - CAPACIDAD DE 120 ML CON ATOMIZADOR - COLOR: INOLORO PARA USO EXTERNO - ASPECTO: LIQUIDO, ANTISEPTICO Y DESINFECTANTE - OLOR: CARACTERISTICO AL ALCOHOL ETILICO - DEBE CONTAR CON REGISTRO SANITARIO  MARCA: ALKOFARMA  PLAZO DE ENTREGA: 05 DIAS CALENDARIOS  GARANTIA: 12 MESES   REQUERIMIENTO DE "ADQUISICION DE ALCOHOL PARA EL PERSONAL DE LA SEDE CENTRAL DE PROVIAS NACIONAL" CUADRO COMPARATIVO N° 0019-DMGL, MEMORANDUM N°0299-2022-MTC/20.5, CERT DE CREDITO PPTAL N° 1925-2022   PLAZO DE ENTREGA: CINCO DIAS CALENDARIOS (05) DIAS CONTABILIZADOS A PARTIR DEL DÍA SIGUIENTE DE RECEPCIONADA LA ORDEN DE COMPRA.   FORMA DE PAGO: SE EFECTUARA EN UNA (01) SOLA ENTREGA, EN LA CUAL SE REALIZARA LA VERIFICACION DE LAS CARACTERISTICAS DEL BIEN, PARA SER INGRESADO AL AREA CORRESPONDIENTE.  CERTIFICADO SIAF N° : 1925 SECUENCIA SIAF N° : 2  EXP.N° : I-003577-2022/SEDCEN  AREA SOLICITANTE: OFICINA DE RECURSOS HUMANOS  EL AREA USUARIA VALIDO LA OFERTA</t>
  </si>
  <si>
    <t>"ADQUISICIÓN DE CINTAS MAGNÉTICAS DE DATOS PARA BACKUP  MEMORANDUM Nº 0414-2022-MTC/20.6; CUADRO COMPARATIVO DE COTIZACIONES - SERVICIOS N° 0028-2022-MTC/20.2.1.JCEU, MEMORANDUM N° 2951-2022-MTC/20.2; INFORME N° 4116 - 2022-MTC/20.4; CERTIFICADO DE CRÉDITO PRESUPUESTARIO, SEGÚN LAS ESPECIFICACIONES TECNICAS QUE SON PARTE INTEGRANTE DE ESTA ORDEN DE COMPRA. RESOLUCIÓN DIRECTORAL N° 0040-2022-MTC/20 "LINEAMIENTOS PARA EL PROCEDIMIENTO EXCEPCIONAL DE CONTRATACIÓN DE BIENES Y SERVICIOS POR MONTOS IGUALES O MENORES A 8 UIT EN PROVIAS NACIONAL".   PLAZO DE ENTREGA: EL PLAZO ES DE CUARENTA Y CINCO (45) DÍAS CALENDARIOS, CONTADOS A PARTIR DEL DÍA SIGUIENTE DE LA CONFIRMACIÓN DE LA RECEPCIÓN DE LA ORDEN DE COMPRA.  LUGAR DE ENTREGA: LA ENTREGA SE REALIZARÁ EN DÍAS CALENDARIO EN EL ALMACÉN CENTRAL DE PROVIAS NACIONAL SITO EN JR. ZORRITOS Nº 1203 - CERCADO DE LIMA - LIMA; EN EL HORARIO DE 09:00 A 12:00HRS. Y DE 14:00 A 17:00HRS. DE LUNES A VIERNES; PROVIAS NACIONAL NO ESTÁ OBLIGADO A RECIBIR EQUIPOS EN HORARIOS NO PROGRAMADOS. EN CASO DE FERIADOS LA RECEPCIÓN DEL BIEN SERÁ AL PRIMER DÍA SIGUIENTE LABORABLE.  FORMA DE PAGO: EL PAGO SE EFECTUARÁ EN SOLES, Y SE REALIZARÁ DE ACUERDO AL MONTO DE LA PROPUESTA ECONÓMICA DEL PROVEEDOR ADJUDICADO, EN UNA (01) ARMADA DENTRO DEL PLAZO DE DIEZ (10) DÍAS CALENDARIOS DE OTORGADA LA CONFORMIDAD DE LOS BIENES INGRESADOS, POR PARTE DEL ÁREA DE INFRAESTRUCTURA TECNOLÓGICA Y SEGURIDAD INFORMÁTICA DE LA OFICINA DE TECNOLOGÍA DE LA INFORMACIÓN DE PROVIAS NACIONAL, ADJUNTANDO LA(S) GUÍA(S) DE REMISIÓN Y FACTURA(S) CORRESPONDIENTE.  CERTIFICADO SIAF N°: 3458  SECUENCIA SIAF N°: 2  EXP. N°: I- 023986-2022/SEDCEN</t>
  </si>
  <si>
    <t>20264445273 BACKUP S.A</t>
  </si>
  <si>
    <t>MARCA YBICO    REQUERIMIENTO DE HERRAMIENTAS, REPUESTOS Y SUMINISTROS PARA ALMACÉN SERPENTÍN PASAMAYO" CUADRO COMPARATIVO N°21-VHRG, MEMORANDUM N°0667-2022-MTC/20.2, INF N° 1300-2022-MTC/20.4, CERT DE CREDITO PPTAL, SEGUN LOS TERMINOS DE REFERENCIA.   PLAZO DE ENTREGA: VEINTE DIAS CALENDARIO (20) DIAS CONTABILIZADOS DEL DÍA SIGUIENTE DE RECEPCIONADA LA ORDEN DE COMPRA. FORMA DE PAGO: SE EFECTUARA EN UNA (01) ARMADA DE ACUERDO A LO INDICADO EN EL NUMERAL DOCE (12) DE LOS TERMINOS DE REFERENCIA.   CERTIFICADO SIAF N° : 1372  SECUENCIA SIAF N° :  EXP.N° : I-01590-2022/SEDCEN   EL AREA USUARIA VALIDO LA OFERTA SIN EMBARGO HIZO LA CONSULTAS AL PROVEEDOR DE ALGUNOS ITEM EL CUAL FUE RESUELTO,COMO CONSTA EN EL EXPEDIENTE. PARA CUALQUIER INCOVENIENTE</t>
  </si>
  <si>
    <t>20600751141 DISTRIBUIDORA YOHANA SOCIEDAD ANONIMA CERRADA</t>
  </si>
  <si>
    <t>TONER: RENDIMIENTO: 52 000 PG CIAN G. F: 12 MESES ON-SITE CAJA X 01 UNIDAD HP TONER W9051MC   - TONER: RENDIMIENTO: 52 000 PG AMARILLO G. F: 12 MESES ON-SITE CAJA X 01 UNIDAD HP TONER W9052MC   - TONER: RENDIMIENTO: 52 000 PG MAGENTA G. F: 12 MESES ON-SITE CAJA X 01 UNIDAD HP TONER W9053MC   ADQUISICIÓN DE MATERIAL DE PROCESAMIENTO AUTOMATICO DE DATOS  PARA IMPRESORAS SEDE CENTRAL   INFORME N° 2303 -2022-MTC/20.4, MEMORANDUM Nº 1473-2022-MTC/20.2, INFORME N° 0001-2022-MTC/20.2.1.ECV-AM   PROCEDIMIENTO DE COMPRA: ORDINARIA   PLAZO DE ENTREGA: DEL 01/05/2022 AL 04/05/2022  -SEGÚN ORDEN ELETRÓNICA OCAM-2022-1078-9-1  -NÚMERO DE ENTREGA: UNA (01) SOLA ENTREGA  -FORMA DE PAGO: SE EFECTUARÁ EN UNA (01) ARMADA DE ACUERDO A LO INDICADO EN EL NUMERAL 15, DE LAS ESPECIFICACIONES TECNICAS  -LA ENTREGA SE REALIZARÁ EN EL HORARIO DE 09:00 A 12:00HRS. Y DE 14:00 A 17:00HRS. DE LUNES A VIERNES.  -CCP N° 2250-2022  -SECUENCIA SIAF N° 02  -EXPEDIENTE I-008999-2022/SEDCEN</t>
  </si>
  <si>
    <t>20518799453 NUEVO MUNDO ALTERNATIVO E.I.R.L.</t>
  </si>
  <si>
    <t>"ADQUISICIÓN DE DISCOS DUROS SOLIDOS DE 1TB - TECLADOS Y MOUSE '', MEMORANDUM Nº 0253-2022-MTC/20.6, MEMORANDUM Nº 0190-2022-MTC/20.6, MEMORANDUM Nº 1769 -2022-MTC/20.2, INFORME N° 2646-2022-MTC/20.4, CUADRO COMPARATIVO DE COTIZACIONES - BIENES Y SERVICIOS N° 108-2022-MTC/20.2.1 - JMR, CERT DE CREDITO PPTAL, SEGUN LAS ESPECIFICACIONES TECNICAS.  PLAZO DE ENTREGA: EL PLAZO MÁXIMO DE ENTREGA SERÁ DE DIEZ (10) DÍAS CALENDARIO, CONTADOS A PARTIR DEL DÍA SIGUIENTE DE LA RECEPCIÓN DE LA ORDEN DE COMPRA.  LUGAR DE ENTREGA: LA ENTREGA SE REALIZARÁ EN EL ALMACÉN CENTRAL DE PROVIAS NACIONAL SITO EN AV. TINGO MARÍA Nº 396 - CERCADO DE LIMA - LIMA; EN EL HORARIO DE 09:00 A 12:00HRS. Y DE 14:00 A 17:00HRS. DE LUNES A VIERNES; PROVIAS NACIONAL NO ESTÁ OBLIGADO A RECIBIR LOS BIENES EN HORARIOS NO PROGRAMADOS.  FORMA DE PAGO: SE EFECTUARA EN UNA (01) ARMADA, DE ACUERDO A LO INDICADO EN EL NUMERAL DOCE (12) DE LAS ESPECIFICACIONES TECNICAS.  CERTIFICADO SIAF N°:2806  SECUENCIA SIAF N°: 2  EXP.N°: I-013399-2022</t>
  </si>
  <si>
    <t>20482587276 FRIGOTECH DEL PERU S.A.C</t>
  </si>
  <si>
    <t>ADQUISICIÓN DE MATERIAL DE LIMPIEZA E HIGIENE - ACUERDO MARCO, PARA ATENCIÓN DE LAS OFICINAS DE LA SEDE CENTRAL DE PROVIAS NACIONAL.   MEMORANDUM N° 2377 - 2022-MTC/20.2.1, INFORME N°076-2022-MTC/20.2.1.5, MEMORANDUM Nº 2776 -2022-MTC/20.2, INFORME Nº 002-2022-MTC/20.2.1.JCEU, INFORME Nº 076-2022-MTC/20.2.1.5 COTIZADOR DE FICHAS PRODUCTO EN CATÁLOGOS ELECTRÓNICOS N° 464959-2022, CERT DE CREDITO PPTAL, SEGÚN EE.TT.   1.- PAPEL TOALLA: ROLLO PAPEL HIGIENICO: DOBLE HOJA COL: BLANCO 250 MTS C/U 9.5 CM X 22.0 CM C/U 31 GR/M2 GOFRADO G.F: 12 MESES ON SITE PAQUETE X 6 ROLLOS ELITE 361377 ELITE 361377   PROCEDIMIENTO DE COMPRA: ORDINARIA   PLAZO DE ENTREGA: SEGÚN LO INDICADO EN LA OCAM-2022-1078-15-1   LUGAR DE ENTREGA  LAS ENTREGAS SE REALIZARÁN EN EL ALMACÉN DE LA SEDE CENTRAL DE PROVIAS NACIONAL, SITO EN AV. TINGO MARÍA N°396 - LIMA 1. EL HORARIO DE RECEPCIÓN EN EL ALMACÉN CENTRAL ES DE 09.00 A 13.00 HORAS Y DE 14.30 A 16.00 HORAS DE LUNES A VIERNES. PROVIAS NACIONAL NO ESTÁ OBLIGADO A RECIBIR DICHOS BIENES EN HORARIOS NO PROGRAMADOS.   FORMA DE PAGO  EL PAGO SE EFECTUARÁ EN UNA (01) ARMADA, EN SOLES, DENTRO DE LOS DIEZ (10) DÍAS CALENDARIOS DE OTORGADA LA CONFORMIDAD DE LOS BIENES INGRESADOS, POR PARTE DEL ALMACÉN CENTRAL DE PROVIAS NACIONAL, ADJUNTANDO LA(S) GUÍA(S) DE REMISIÓN Y FACTURA(S) CORRESPONDIENTE.  EL PAGO OBLIGATORIAMENTE SE EFECTUARÁ A TRAVÉS DEL ABONO DIRECTO EN SUS RESPECTIVAS CUENTAS BANCARIAS ABIERTAS EN LAS ENTIDADES DEL SISTEMA FINANCIERO NACIONAL, PARA LO CUAL DEBERÁN COMUNICAR SU CÓDIGO DE CUENTA INTERBANCARIO (CCI).  CERTIFICADO SIAF N°: 3361  SECUENCIA SIAF N°: 2  EXP. N°: I-023676-2022</t>
  </si>
  <si>
    <t>10737932015 CARBAJAL OCHOA LILIA ROSA</t>
  </si>
  <si>
    <t>"ADQUISICIÓN DE MATERIALES Y ÚTILES DE OFICINA - ACUERDO MARCO, PARA ATENCIÓN DE LAS OFICINAS DE LA SEDE CENTRAL DE PROVIAS NACIONAL"  MEMORANDUM N° 2316 - 2022-MTC/20.2.1, INFORME N° 073-2022-MTC 20.2.1.5 -ALMACEN, INFORME N°073-2022-MTC/20.2.1.5, MEMORANDUM Nº 2481-2022-MTC/20.2, INFORME Nº 004-2022-MTC 20.2.1.JCEU, INFORME N° 3561-2022-MTC/20.4 COTIZADOR DE FICHAS PRODUCTO EN CATÁLOGOS ELECTRÓNICOS N° 464959-2022, CERT DE CREDITO PPTAL, SEGÚN EE.TT.  1.- ARCHIVADOR: T/LOMOANCHO D/CARTON PLASTIFICADO C/D: D/CARTON PLASTIFICADO TAM: 1/2 OFICIO COL: NEGRO G.F: 12 MESES UNIDAD ARTESCO ARCHIVADOR PLASTIFICADO ½ OFICIO  2.- TIJERA: D/METAL C/MANGOD/PLASTICOC/D: P UNT AFINAMED: 8" COL: AZUL G.F: 12 MESES UNIDAD A  3.- BOLIGRAFO: D/TINTALIQUIDAD/PLASTICOC/D: CIRCULAR C/GRIPANCHOD/TRAZO: 0.50 MM COL: AZUL G.F: 12 MESES UNIDAD  4.- PLUMON: T/RESALTADORANCHOD/TRAZO: 4.00 MM COL: AMARILLO G.F: 18 MESES UNIDAD  5.- PLUMON: T/RESALTADORANCHOD/TRAZO: 4.00 MM COL: ROSADOG.F: 18 MESES UNIDAD  6.- PLUMON: T/RESALTADOR ANCHO D/TRAZO: 5.00 MM COL: CELESTE G.F: 18 MESES UNIDAD  7.- TAMPON: T/DACTILARD/PLASTICOC/D: CIRCULAR COL: NEGRO G.F: 12 MESES UNIDAD  8 LIBRO DE ACTAS: T/RAYADO D/PAPEL BOND C/D: EMPASTADO TAM: A4 CONT: 200 HOJAS G: 75 GR COL: AZUL G.F: 12 MESES UNIDAD  9.- GRAPA: TAM: 23/17G.F: 12 MESES CAJA X 1000 UNIDAD  10.- FASTENER: D/METAL C/D: PISADOR D/METAL G.F: 12 MESES CAJA X 50 UNIDADES  11.- BINDER CLIP: MED: 51.00 MM G.F: 12 MESES CAJA X 12 UNIDADES  PROCEDIMIENTO DE COMPRA: ORDINARIA  PLAZO DE ENTREGA: SEGÚN LO INDICADO EN LA OCAM-2022-1078-16-1  LUGAR DE ENTREGA: LAS ENTREGAS SE REALIZARÁN EN EL ALMACÉN DE LA SEDE CENTRAL DE PROVIAS NACIONAL, SITO EN AV. TINGO MARÍA N°396 - LIMA 1. EL HORARIO DE RECEPCIÓN EN EL ALMACÉN CENTRAL ES DE 09.00 A 13.00 HORAS Y DE 14.30 A 16.00 HORAS DE LUNES A VIERNES. PROVIAS NACIONAL NO ESTÁ OBLIGADO A RECIBIR DICHOS BIENES EN HORARIOS NO PROGRAMADOS.  FORMA DE PAGO: EL PAGO SE EFECTUARÁ EN UNA (01) ARMADA, EN SOLES, DENTRO DE LOS DIEZ (10) DÍAS CALENDARIOS DE OTORGADA LA CONFORMIDAD DE LOS BIENES INGRESADOS, POR PARTE DEL ALMACÉN CENTRAL DE PROVIAS NACIONAL, ADJUNTANDO LA(S) GUÍA(S) DE REMISIÓN Y FACTURA(S) CORRESPONDIENTE.   CERTIFICADO SIAF N°: 3170  SECUENCIA SIAF N°: 2  EXP. N°: I-022954-2022</t>
  </si>
  <si>
    <t>20125412875 COMERCIAL GIOVA S.A.</t>
  </si>
  <si>
    <t>"ADQUISICIÓN DE CAJAS ARCHIVERAS PORTADOCUMENTOS DE CARTÓN DEL ÁREA DE GESTIÓN DOCUMENTAL Y ATENCIÓN AL CIUDADANO DE LA OFICINA DE ADMINISTRACIÓN DEL PROYECTO ESPECIAL DE INFRAESTRUCTURA DE TRANSPORTE NACIONAL - PROVIAS NACIONAL"   MEMORÁNDUM N° 2952-2022-MTC/20.2; CUADRO COMPARATIVO DE COTIZACIONES - SERVICIOS N° 0029-2022-MTC/20.2.1.JCEU, MEMORANDUM Nº 2952-2022-MTC/20.2; MEMORANDUM Nº 472-2022-MTC/20.2.4; CERTIFICADO DE CRÉDITO PRESUPUESTARIO, SEGÚN LAS ESPECIFICACIONES TECNICAS QUE SON PARTE INTEGRANTE DE ESTA ORDEN DE COMPRA.  RESOLUCIÓN DIRECTORAL N° 0040-2022-MTC/20 "LINEAMIENTOS PARA EL PROCEDIMIENTO EXCEPCIONAL DE CONTRATACIÓN DE BIENES Y SERVICIOS POR MONTOS IGUALES O MENORES A 8 UIT EN PROVIAS NACIONAL".  PLAZO DE ENTREGA: LOS BIENES MATERIA DE LA PRESENTE CONVOCATORIA SE ENTREGARÁN EN EL PLAZO DE SESENTA (60) DÍAS CALENDARIO, EN DOS (02) DE ENTREGAS PARCIALES, SEGÚN:  PRIMERA ENTREGA: A LOS TREINTA (30) DÍAS DE RECEPCIONADA LA RESPECTIVA O/C.  SEGUNDA ENTREGA: A LOS TREINTA (30) DÍAS DE LA PRIMERA ENTREGA.  LUGAR DE ENTREGA: LA ENTREGA DEL BIEN SE REALIZARÁ EN EL ALMACÉN DE LA SEDE CENTRAL DE PROVIAS NACIONAL, SITO EN AV. TINGO MARÍA N° 398 - LIMA 1; EN EL HORARIO DE RECEPCIÓN EN EL ALMACÉN CENTRAL ES DE 09.00 A 13.00 HORAS Y DE 14.30 A 17.00 HORAS DE LUNES A VIERNES. PROVIAS NACIONAL NO ESTÁ OBLIGADO A RECIBIR DICHOS BIENES EN HORARIOS NO PROGRAMADOS.  FORMA DE PAGO: EL PAGO DE SE EFECTUARÁ EN DOS (02) ARMADAS, DENTRO DE LOS DIEZ (10) DÍAS SIGUIENTES DE OTORGADA LA CONFORMIDAD DE RECEPCIÓN DE LOS BIENES POR PARTE DEL ALMACÉN CENTRAL Y DEL ARCHIVO CENTRAL DE PROVIAS NACIONAL, ADJUNTANDO LA(S) GUÍA(S) DE REMISIÓN Y FACTURA(S) CORRESPONDIENTE, DE ACUERDO AL MONTO DE LA PROPUESTA ECONÓMICA DEL POSTOR, EXPRESADO EN SOLES; ADJUNTANDO LA(S) GUÍA(S) DE REMISIÓN Y FACTURA(S) CORRESPONDIENTE.  CERTIFICADO SIAF N°: 3457  SECUENCIA SIAF N°: 2  EXP. N°: I- 024957-2022/SEDCEN</t>
  </si>
  <si>
    <t>20600212312 LIDER.AR.S.A.C</t>
  </si>
  <si>
    <t>MASCARILLA DE TELA ANATOMICO / MATERIAL: ALGODON / COLOR DE MASCARILLA: NEGRO / MODELO: MASCARILLA DE TELA ANATOMICA (CUMPLIMIENTO DEL PUNTO 3.1.1 DE RESOLUCION MINISTERIAL N° 135-2020-MINSA) LA TELA DEBERA CONTAR CON LAS CERTIFICACIONES CORRESPONDIENTES / ANCHO: 19 CMS / ALTO: 19 CMS / LARGO DE TIRILLAS POR CADA LADO (ACABADO) 35 CMS/ LARGO DE PINZA: 4.5 CMS (PINZA EN LA PARTE SUPERIOR MEDIA, SEGUN LA R.M. 135-2020-MINSA / DOBLE CAPA DE ALGODON SIN CAPA CENTRAL, DOBLE CAPA DE ALGODON CON UNA CAPA CENTRAL DE TELA NOTEX. / OREJERAS ELASTICAS SIN PRESION EN LAS OREJAS, DE COLOR NEGRO O BLANCO  DEBERA CONTAR CON INSTRUCCIONES DE LAVADO Y DEBERA ESTAR EMPAQUETADA DE FORMA UNITARIA / CON LOGO IMPRESO DE PROVIAS NACIONAL (5CM LARGO X 2.5 CM DE ANCHO) LETRA BLANCA Y FONDO TRANSPARENTE. (SE DEBE UBICAR EN EL LADO DERECHO DE LA MASCARILLA)  PLAZO DE ENTREGA: CINCO DIAS CALENDARIOS (05) DIAS CONTABILIZADOS A PARTIR DEL DÍA SIGUIENTE DE RECEPCIONADA LA ORDEN DE COMPRA.  FORMA DE PAGO: SE EFECTUARA EN UNA (01) SOLA ENTREGA, EN LA CUAL SE REALIZARA LA VERIFICACION DE LAS CARACTERISTICAS DEL BIEN, PARA SER INGRESADO AL AREA CORRESPONDIENTE.  CERTIFICADO SIAF N° : 2137 SECUENCIA SIAF N° : 2  EXP.N° : I-035141-2022/SEDCEN  AREA SOLICITANTE: OFICINA DE RECURSOS HUMANOS  EL AREA USUARIA VALIDO LA OFERTA</t>
  </si>
  <si>
    <t>10483734170 GOMEZ CORREA ALEXANDRA IVANA</t>
  </si>
  <si>
    <t>ADQUISICION DE IMPRESORA PARA EL CENTRO DE MONITOREO DE PROVIAS NACIONAL   MEMORANDUM Nº 0307-2022-MTC/20.6, MEMORANDUM N° 183 -2022-MTC/20.13, MEMORANDUM Nº 2371-2022-MTC/20.2, INFORME N° 3392-2022-MTC/20.4, COTIZADOR DE FICHAS PRODUCTO EN CATÁLOGOS ELECTRÓNICOS N° 451620-2022, CERT DE CREDITO PPTAL, SEGÚN EE.TT.   IMPRESORA MULTIFUNCIONAL LASER : T/COLOR VEL. MONO: 60 PPM VEL. COLOR: 60 PPM USB: SI LAN: SI WLAN: NO MEM. INT: 7 GB MEM. MAX: 7 GB ADF: SI DA: SI RES. IMP: 1200 X 1200 PPP RES. CAP: 600 PPP CTMR: 50000 PG. G. F: 36 MESES ON SITE UNIDAD HP COLOR LASER JET MANAGED FLOWE 87660Z8 8QS85AW-G3   OCAM-2022-1078-12-1  PROCEDIMIENTO DE COMPRA: ORDINARIA   PLAZO DE ENTREGA: DEL 27/06/2022 AL 04/07/2022 (SEGÚN OCAM)   LUGAR DE ENTREGA  LA ENTREGA SE REALIZARÁ EN EL ALMACÉN CENTRAL DE PROVIAS NACIONAL SITO EN AV. TINGO MARÍA Nº 396 - CERCADO DE LIMA - LIMA; EN EL HORARIO DE 09:00 A 13:00HRS Y DE 14:00 A 17:00HRS DE LUNES A VIERNES; PROVIAS NACIONAL NO ESTÁ OBLIGADO A RECIBIR BIENES EN HORARIOS NO PROGRAMADOS.   FORMA DE PAGO  EL PAGO SE EFECTUARÁ EN UNA (01) ARMADA, EN SOLES, DENTRO DE LOS DIEZ (10) DÍAS CALENDARIOS DE OTORGADA LA CONFORMIDAD DE LOS BIENES INGRESADOS, POR PARTE DEL ALMACÉN CENTRAL DE PROVIAS NACIONAL, ADJUNTANDO LA(S) GUÍA(S) DE REMISIÓN Y FACTURA(S) CORRESPONDIENTE.   EL PAGO OBLIGATORIAMENTE SE EFECTUARÁ A TRAVÉS DEL ABONO DIRECTO EN SUS RESPECTIVAS CUENTAS BANCARIAS ABIERTAS EN LAS ENTIDADES DEL SISTEMA FINANCIERO NACIONAL, PARA LO CUAL DEBERÁN COMUNICAR SU CÓDIGO DE CUENTA INTERBANCARIO (CCI).   CERTIFICADO SIAF N°: 3082  SECUENCIA SIAF N°: 3  EXP. N°: I-012727-2022</t>
  </si>
  <si>
    <t>20600018061 LEVEL TECH PERU S.A.C</t>
  </si>
  <si>
    <t>SERVICIO DE ALQUILER A TODO COSTO DE MAQUINARIAS PARA CARRETERAS DE LA UNIDAD ZONAL ANCASH</t>
  </si>
  <si>
    <t>ACTOS PREPARATORIOS</t>
  </si>
  <si>
    <t>SERVICIO DE ALQUILER A TODO COSTO DE CAMIONETAS PARA CARRETERAS DE LA UNIDAD ZONAL ANCASH</t>
  </si>
  <si>
    <t>SERVICIO DE ASISTENCIA TECNICA DE SUPERVISION PARA CARRETERAS DE LA UNIDAD ZONAL ANCASH</t>
  </si>
  <si>
    <t>Servicio de Mano de Obra a todo costo, para el desarrollo de actividades de Mantenimiento de la Carretera PTE. CHUQUICARA - TAUCA - CABANA - PALLASCA - MOLLEPATA - TABLACHACA - SANTIAGO DE CHUCO, Tramo: Puente Chuquicara (km.752+182) - Tauca (km.826+753.7) L= 74.57 km.</t>
  </si>
  <si>
    <t>Servicio de mano de obra, para la ejecución de las actividades de MANTENIMIENTO RUTINARIO DE LA RED VIAL PAVIMENTADA PTE. HUAROCHIRI - TAUCA (EMP. PE-3NAA), MULTIDISTRITAL, MULTIPROVINCIAL, ANCASH</t>
  </si>
  <si>
    <t>Servicio de mano de obra a todo costo, para el desarrollo de actividades de Mantenimiento Rutinario para la Carretera DV. SIHUAS (EMP. PE-14C) - SIHUAS - HUACRACHUCO, Long. = 101.723 Km, RUTA PE-12A.</t>
  </si>
  <si>
    <t>ADQUISICION DE COMBUSTIBLE PARA EL EQUIPO MECANICO DE LA UNIDAD ZONAL ANCASH</t>
  </si>
  <si>
    <t>SIE-SIE-1-2022-MTC/20-UZANC-1</t>
  </si>
  <si>
    <t>Servicio de Guardiania para la Unidad Zonal Ancash</t>
  </si>
  <si>
    <t>Servicio de Alquiler de Inmueble para la Sede de la Unidad Zonal Ancash</t>
  </si>
  <si>
    <t>Servicio de Mano de Obra a todo costo, para el Desarrollo de Actividades de MANTENIMIENTO RUTINARIO DE LA RED VIAL PAVIMENTADA CASMA - HUARAZ - HUARI - HUACAYBAMBA - TINGO MARIA - MONZON - EMP. PE-18A (TINGO MARIA), L= 389.50 km.</t>
  </si>
  <si>
    <t>Servicio de OPERADORES A TODO COSTO PARA EQUIPOS MECANICOS PARA MANTENIMIENTO RUTINARIO DE LA RED VIAL PAVIMENTADA CASMA - HUARAZ - HUARI - HUACAYBAMBA - TINGO MARIA - MONZON - EMP. PE-18A (TINGO MARIA), L= 389.50 km.</t>
  </si>
  <si>
    <t>Servicio de Seguridad y Vigilancia para la Unidad Zonal Ancash</t>
  </si>
  <si>
    <t>AS-SM-1-2022-MTC/20-UZANC-1</t>
  </si>
  <si>
    <t>ADQUISICION DE DIESEL B5 S-50 PARA LOS TRAMOS DEL SUR DE LA UNIDAD ZONAL CUSCO-APURIMAC</t>
  </si>
  <si>
    <t>SIE-SIE-3-2022-MTC/20-UZCUS-1</t>
  </si>
  <si>
    <t>SERVICIO DE CONSERVACIÓN DE MARCAS EN EL PAVIMENTO Tramo: URCOS - COMBAPATA - SICUANI - LANGUI - EL DESCANSO - SAN GENARO - DV YAURI</t>
  </si>
  <si>
    <t>POR REQUERIR AREA USUARIA</t>
  </si>
  <si>
    <t>SERVICIO DE ALQUILER DE CAMIONETA Tramo: URCOS - COMBAPATA - SICUANI - LANGUI - EL DESCANSO - SAN GENARO - DV YAURI</t>
  </si>
  <si>
    <t>SERVICIO DE CONSERVACION RUTINARIA PARA LA CARRETERA : Tramo: URCOS - COMBAPATA - SICUANI - LANGUI - EL DESCANSO - SAN GENARO - DV YAURI</t>
  </si>
  <si>
    <t>AS-SM-2-2022-MTC/20-UZCUS-1</t>
  </si>
  <si>
    <t>10765714767 - GUERRERO HUANEY RUBEN WILLIAN</t>
  </si>
  <si>
    <t>SERVICIO DE CONSERVACION DE ALCANTARILLAS PARA LA CARRETERA : DV. SICUANI - SANTA BÁRBARA - PHINAYA</t>
  </si>
  <si>
    <t>SERVICIO DE CONSERVACION RUTINARIA PARA LA CARRETERA, EMP. PE-3SG (YAURI) QUELLO - PE-34E - EMP. PE-3SK (DV. TINTAYA)</t>
  </si>
  <si>
    <t>ADQUISICION DE PETROLEO DIESEL B5S-50 PARA LA UNIDAD DE PEAJE NASCA</t>
  </si>
  <si>
    <t>SIE-SIE-1-2022-MTC/20-UZICA-1</t>
  </si>
  <si>
    <t>ADQUISICION DE PETROLEO DIESEL B5, PARA EL MANTENIMIENTO RUTINARIO DE LAS CARRETERAS A CARGO DE LA UNIDAD ZONAL X JUNIN PASCO</t>
  </si>
  <si>
    <t>SIE-SIE-1-2022-MTC/20-UZJPA-1</t>
  </si>
  <si>
    <t>ITEM 1 Y 3: 20541487710 - SURTIDORES E INVERSIONES MAX EMPRESA INDIVIDUAL DE RESPONSABILIDAD LIMITADA</t>
  </si>
  <si>
    <t>ADQUISICION DE PETROLEO DIESEL B5, PARA EL MANTENIMIENTO RUTINARIO DE LA CARRETERA PTE. REITHER- VILLA RICA - PUERTO BERMUDEZ - VON HUMBOLT/PTE. PAUCARTAMBO - OXAPAMPA</t>
  </si>
  <si>
    <t>SERVICIO DE LIMPIEZA Y PINTADO DE ESTRUCTURA METÁLICA DEL TUNEL YANANGO KM 76+500, DEL TRAMO TARMA - LA MERCED</t>
  </si>
  <si>
    <t>SERVICIO DE MANTENIMIENTO RUTINARIO DE LA CARRETERA PAVIMENTADA PE-3S SECTOR QUEBRADA HONDA (KM 118+000) - VIA DE EVITAMIENTO - AV. HUANCAVELICA - PARQUE LOS HEROES (KM 126+878)</t>
  </si>
  <si>
    <t>AS-SM-1-2022-MTC/20-UZJPA-1</t>
  </si>
  <si>
    <t>SERVICIO DE MANTENIMIENTO RUTINARIO DE LA CARRETERA NO PAVIMENTADA DE LA RVN EMP PE-24A - PUENTE HUANACAURE - PARATUSHALI - SATIPO VARIANTE</t>
  </si>
  <si>
    <t>SERVICIO DE INGENIERO RESIDENTE PARA EL MANTENIMIENTO RUTINARIO DE LA CARRETERA NO PAVIMENTADA PUERTO VILLA - CUBANTIA, RUTA PE-28C Y TZOMAVENI - EMP. PE-28C - ALTO ANAPATI- RUTA 28H</t>
  </si>
  <si>
    <t>SERVICIO DE MANTENIMIENTO RUTINARIO DE LA CARRETERA NO PAVIMENTADA DE LA RVN EMP. PE- 3N -LA CIMA - CONOCANCHA - EMP. PE-22 - CHINCHAN - 113.662 km.</t>
  </si>
  <si>
    <t>AS-SM-2-2022-MTC/20-UZJPA-1</t>
  </si>
  <si>
    <t>ITEM 1: CONSORCIO BRADA :
10478268021 - CASIMIRO HUAYNATE ARACELY LUZ
20605911031 - BRADAC INVERSIONES S.R.L.
ITEM 2: 20489689295 - MARSOL CONTRATISTAS GENERALES SOCIEDAD ANONIMA CERRADA</t>
  </si>
  <si>
    <t>SERVICIO DE MANTENIMIENTO RUTINARIO DE LA CARRETERA PTE. REITHER- VILLA RICA - PUERTO BERMUDEZ - VON HUMBOLT/PTE. PAUCARTAMBO - OXAPAMPA</t>
  </si>
  <si>
    <t>SERVICIO DE MANTENIMIENTO RUTINARIO DE PUENTES TRAMO PUENTE SANTA - TRUJILLO - LIMITE DEPARTAMENTAL LAMBAYEQUE (A TODO COSTO, INCLUYE MANO DE OBRA, MATERIALES, EQUIPOS Y HERRAMIENTAS).</t>
  </si>
  <si>
    <t>AS-SM-4-2022-MTC/20.UZLL-1</t>
  </si>
  <si>
    <t>SERVICIO DE MANTENIMIENTO RUTINARIO DE LA CARRETERA PANAMERICANA NORTE TRAMO KM 557 AL KM 563 (DV. SALAVERRY OVALO LA MARINA) (A TODO COSTO, INCLUYE MANO DE OBRA, MATERIALES, EQUIPOS Y HERRAMIENTAS).</t>
  </si>
  <si>
    <t>SERVICIO DE MANTENIMIENTO RUTINARIO PARA EL TRAMO: SANTA - CHUQUICARA - PTE. HUAROCHIRI, RUTA PE-12/3N.</t>
  </si>
  <si>
    <t>SERVICIO ESPECIFICO DE CONSERVACIÓN DE PAVIMENTO FLEXIBLE EN CALZADA Y BERMAS, REPOSICIÓN DE TACHAS RETROREFLECTIVAS Y MARCAS EN PAVIMENTO, EN EL TRAMO: SANTA - CHUQUICARA - PTE. HUARICHIRI.</t>
  </si>
  <si>
    <t>AS-SM-1-2022-MTC/20.UZLL-1</t>
  </si>
  <si>
    <t>10474182636 - COLLAZOS FERNANDEZ IRMA MAGDALENA</t>
  </si>
  <si>
    <t>SERVICIO DE MOVILIZACIÓN DE PERSONAL A TODO COSTO PARA EL TRAMO: SANTA - CHUQUICARA - PTE. HUAROCHIRI</t>
  </si>
  <si>
    <t>AS-SM-2-2022-MTC/20.UZLL-1</t>
  </si>
  <si>
    <t>20600614976 - CORPORACION KALENS W Y D E.I.R.L.</t>
  </si>
  <si>
    <t>Adquisición de Petroleo Diesel B5, para el Tramo: Laguna Sausacocha - Pte. Pallar - Fundo Convento - Calemar y Puente Pallar - Pte. Chagual</t>
  </si>
  <si>
    <t>SIE-SIE-1-2022-MTC/20.UZLL-1</t>
  </si>
  <si>
    <t>SERVICIO DE MANTENIMIENTO RUTINARIO EN EL TRAMO CHICAMA - DV. ASCOPE - SAUSAL - CASCAS (A TODO COSTO INCLUYE MANO DE OBRA, MATERIALES, EQUIPOS Y HERRAMIENTAS)</t>
  </si>
  <si>
    <t>SERVICIO DE SEGURIDAD Y VIGILANCIA PRIVADA PARA LA UNIDAD ZONAL DE LA LIBERTAD</t>
  </si>
  <si>
    <t>SERVICIO DE SEGURIDAD Y VIGILANCIA PARA LA UNIDAD ZONAL XIV VRAEM</t>
  </si>
  <si>
    <t>AS-SM-1-2022-MTC/20.UZVRAEM-1</t>
  </si>
  <si>
    <t>SERVICIO DE ALQUILER DE INMUEBLE PARA LA UNIDAD ZONAL XIX VRAEM</t>
  </si>
  <si>
    <t>ADQUISICION DE EMULSION ASFALTICA DE ROTURA LENTA TIPO CSS-1H PARA EL MANTENIMIENTO RUTINARIO DE LA CARRETERA PAV.: EMP. PE3S (HUAYLLAPAMPA), QUINUA - SAN FRANCISCO - PUERTO ENE - PUERTO YOYATO. (285.200 KM).</t>
  </si>
  <si>
    <t>SIE-SIE-1-2022-MTC/20.VRAEM-1</t>
  </si>
  <si>
    <t>ADQUISICION DE COMBUSTIBLE PARA EL EQUIPO MECANICO DE LA UNIDAD ZONAL XIX VRAEM</t>
  </si>
  <si>
    <t>SIE-SIE-2-2022-MTC/20.UZVRAEM-1</t>
  </si>
  <si>
    <t>SERVICIO DE MANTENIMIENTO RUTINARIO PARA LA CARRETERA NACIONAL RUTA PE-28I UNIDAD ZONAL XIX VRAEM</t>
  </si>
  <si>
    <t>SERVICIO DE ALQUILER DE CAMIONETA 4X4 PARA LA SUPERVISION DEL MANTENIMIENTO RUTINARIO DE LA CARRETERA PAVIMENTADA HUAYLLAPAMPA - QUINUA - SAN FRANCISCO</t>
  </si>
  <si>
    <t>SERVICIO DE MANTENIMIENTO RUTINARIO EN CARRETERAS DE LA UNIDAD ZONAL AREQUIPA</t>
  </si>
  <si>
    <t>CP-SM-1-2022-MTC/20-UZARE-1</t>
  </si>
  <si>
    <t xml:space="preserve">ITEM 1: 20603348126 - CONSTRUCTORA CONSULTORA GOLD PERU S.A.C.
ITEM 2 Y 3: 20603732414 - OBRAS, BIENES &amp; SERVICIOS VILLA GARCIA E.I.R.L. - OBS VILLAGARCIA
ITEM 4: CONSORCIO VIAL CAMINEROS :
10765714767 - GUERRERO HUANEY RUBEN WILLIAN
20600599888 - CONSTRUCTORA E INVERSIONES G &amp; H S.A.C.
ITEM 5 Y 6: CONSORCIO CHIGUATA :
20516450810 - CHF CONSULTORES SOCIEDAD CIVIL DE RESPONSABILIDAD LIMITADA
20600929438 - CONSTRUYENDO INFRAESTRUCTURA S.A.C.
</t>
  </si>
  <si>
    <t>ADQUISICIÓN DE EMULSION ASFALTICA CSS-1H PARA LOS TRAMOS A CARGO DE LA UNIDAD ZONAL AREQUIPA</t>
  </si>
  <si>
    <t>SIE-SIE-2-2022-MTC/20-UZARE-1</t>
  </si>
  <si>
    <t>ITEM 1, 2, 3 Y 4: 20607209821 - B&amp;S CORPORATION SOCIEDAD COMERCIAL DE RESPONSABILIDAD LIMITADA
ITEM 5: 20604202842 - AGREGADOS CONSTRUCCIONES Y ASFALTOS DANTON S.R.L.</t>
  </si>
  <si>
    <t>ADQUISICIÓN DE PETROLEO DIESEL B5 S-50 PARA LOS TRAMOS A CARGO DE LA UNIDAD ZONAL AREQUIPA</t>
  </si>
  <si>
    <t>SIE-SIE-1-2022-MTC/20-UZARE-1</t>
  </si>
  <si>
    <t>ITEM 1 Y 2: 20405281997 - DISTRIBUCIONES AREQUIPA S.A.C.</t>
  </si>
  <si>
    <t>SERVICIO DE SEGURIDAD Y VIGILANCIA.- CAMPAMENTO CHIGUATA</t>
  </si>
  <si>
    <t>AS-SM-1-2022-MTC/20-UZARE-1</t>
  </si>
  <si>
    <t>ADQUISICION DE EMULSION ASFALTICA CATIONICA DE ROTURA LENTA GRADO CSS-1H PARA EL MANTENIMIENTO RUTINARIO DE LA CARRETERA PAVIMENTADA PE-1NJ: MOCCE -OLMOS : PE 1NJ: EMP PE -1N (DV. MOCHUMI) - DV. OLMOS (PE-4B)</t>
  </si>
  <si>
    <t>SIE-SIE-1-2022-MTC/20.UZLAM-1</t>
  </si>
  <si>
    <t>ADQUISICIÓN DE EMULSIÓN ASFÁLTICA CATIÓNICA DE ROTURA LENTA GRADO CSS-1H, PARA EL MANTENIMIENTO RUTINARIO DE CARRETERA PAVIMENTADA DE LA RUTA PE-32, TRAMO CORACORA - PUQUIO</t>
  </si>
  <si>
    <t>SIE-SIE-1-2022-MTC/20.UZAYA-1</t>
  </si>
  <si>
    <t>SERVICIO DE SEGURIDAD Y VIGILANCIA PARA LA UNIDAD ZONAL AYACUCHO</t>
  </si>
  <si>
    <t>SERVICIO DE ALQUILER DE INMUEBLE PARA LA UNIDAD ZONAL AYACUCHO</t>
  </si>
  <si>
    <t>SERVICIO DE TRANSPORTE DE PERSONAL ADMINISTRATIVO DE LA UNIDAD DE PEAJE AL BANCO DE LA NACIÓN DE LA UNIDAD ZONAL AYACUCHO</t>
  </si>
  <si>
    <t>Servicio de Mano de Obra para las actividades de Mantenimiento Rutinario Carretera de Ruta PE-22, Tramo: Puente los Ángeles - Puente Ricardo Palma</t>
  </si>
  <si>
    <t>SERVICIO DE PARCHADO PROFUNDO EN CALZADA A TODO COSTO PARA LA CARRETERA RUTA NACIONAL PE-18 TRAMO HUAURA-SAYAN-CHURIN- OYON / DESVIO RIO SECO-ANDAHUASI-EMP. PE-18 (SAYAN)</t>
  </si>
  <si>
    <t>Servicio de Mano de Obra para las actividades de Mantenimiento Rutinario de la CARRETERA DE RUTA PE- 18 TRAMO HUAURA-SAYAN-CHURIN-OYON / DIV RÍO SECO - ANDAHUASI - EMP.PE-18 (SAYAN)</t>
  </si>
  <si>
    <t>SERVICIO DE MANO DE OBRA PARA EL MANTENIMIENTO RUTINARIO DE LA CARRETERA PAVIMENTADA: AV. ELMER FAUCETT - AV. MORALES DUAREZ - AV. SANTA ROSA - AV. CANTA CALLAO - AV. CHILLÓN TRAPICHE, RUTA PE-20B, PE-20I, PE-20F, PE-20A</t>
  </si>
  <si>
    <t>SELLADO DE FISURAS DE LOS SUB TRAMOS COMO PARTE DEL MANTENIMIENTO RUTINARIO CARRETERA MALA CALANGO LA CAPILLA BUENA VISTA SAN JUAN TANTARACHE REGION LIMA</t>
  </si>
  <si>
    <t>SERVICIO DE MANO DE OBRA PARA EL MANTENIMIENTO RUTINARIO CARRETERA MALA CALANGO LA CAPILLA BUENA VISTA SAN JUAN TANTARACHE REGION LIMA</t>
  </si>
  <si>
    <t>SERVICIO DE MANO DE OBRA PARA EL MANTENIMIENTO RUTINARIO DE LA CARRETERA NACIONAL RUTA PE-20C, TRAMO: ACOS- HUAYLLAY Y RAMALES VARIANTE PASAMAYO - HUARAL</t>
  </si>
  <si>
    <t>SERVICIO DE ALQUILER DE INMUEBLE PARA LAS OFICINAS DE LA UNIDAD ZONAL XIII - HUANCAVELICA</t>
  </si>
  <si>
    <t>ADQUISICIÓN DE COMBUSTIBLE DIESEL B5 S-50 PARA LA UNIDAD ZONAL XIII - HUANCAVELICA</t>
  </si>
  <si>
    <t>ADQUISICION DE LLANTAS PARA EL CARGADOR FRONTAL 23.5 X 25.00 PARA EL MANTENIMIENTO RUTINARIO DE LA CARRETERA EMP. PE-26 (TOYOC) - HUANCHOS - MOLLEPAMPA -COCAS - EMP.PE-28D (CASTROVIRREYNA)</t>
  </si>
  <si>
    <t>ADQUISICIÓN DE EMULSION ASFALTICA CQS-1HP y CSS - 1HP, PARA LOS MANTENIMIENTOS RUTINARIO POR EJECUCION PRESUPUESTARIA DIRECTA 2022 ASIGNADOS A LA UNIDAD ZONAL XIII - HUANCAVELICA.</t>
  </si>
  <si>
    <t>ADQUISICIÓN DE ARENA CHANCADA DE 3/8 in PARA EL MANTENIMIENTO RUTINARIO DEL CORREDOR VIAL EMP. PE-1S (CHINCHA) - ARMAS - PLAZAPATA Y PUENTE LOS MAESTROS - LOS MOLINOS - HUAYTARA.</t>
  </si>
  <si>
    <t>SERVICIO DE MANO DE OBRA PARA EL MANTENIMIENTO RUTINARIO POR EJECUCION PRESUPUESTARIA DIRECTA 2022 DEL CORREDOR VIAL: HUANCAVELICA - LIRCAY - EMP. PE-3S (HUALLAPAMPA) Y EMP. PE-3S (LA MEJORADA) - ACOBAMBA - EMP. PE-3S (PUENTE ALCOMACHAY)</t>
  </si>
  <si>
    <t>SERVICIO DE MANO DE OBRA PARA EL MANTENIMIENTO RUTINARIO DEL CORREDOR VIAL EMP. PE-1S (CHINCHA) - ARMAS - PLAZAPATA Y PUENTE LOS MAESTROS - LOS MOLINOS - HUAYTARA.</t>
  </si>
  <si>
    <t>SERVICIO DE MANO DE OBRA PARA EL MANTENIMIENTO RUTINARIO DE LA CARRETERA EMP. PE-26 (TOYOC) - HUANCHOS -MOLLEPAMPA - COCAS - EMP. PE-28D (CASTROVIRREYNA)</t>
  </si>
  <si>
    <t>SERVICIO DE ALQUILER DE VEHICULOS Y MAQUINARIA PARA LOS MANTENIMIENTOS RUTINARIOS A CARGO DE LA UZ HUANCAVELICA</t>
  </si>
  <si>
    <t>SERVICIO GENERAL DE INSTALACIÓN DE PUENTES MODULARES CUSCO PAQUETE 4</t>
  </si>
  <si>
    <t>CP-SM-7-2022-MTC/20-1</t>
  </si>
  <si>
    <t>CONSORCIO CONSTRUCTORA VIAL : 
20600533798 - EMPRESA CONSTRUCTORA DEL PERU S.A.C. 
20573312164 - SERVICIOS GENERALES E INVERSIONES CHONTAYACU E.I.R.L</t>
  </si>
  <si>
    <t>SERVICIO GENERAL DE INSTALACIÓN DE PUENTES MODULARES CUSCO PAQUETE 5</t>
  </si>
  <si>
    <t>CP-SM-17-2022-MTC/20-1</t>
  </si>
  <si>
    <t>CONSORCIO PUENTES CUSCO : 
20601667461 - DFC CONSULTORES Y CONTRATISTAS GENERALES E.I.R.L 
20601167990 - CORPORACION ILTOA E.I.RL.-ILTOA E.I.R.L.</t>
  </si>
  <si>
    <t>SERVICIO GENERAL DE INSTALACIÓN DE PUENTES MODULARES PUNO PAQUETE 8</t>
  </si>
  <si>
    <t>CP-SM-14-2022-MTC/20-1</t>
  </si>
  <si>
    <t>SERVICIO GENERAL DE INSTALACIÓN DE PUENTES MODULARES JUNIN PAQUETE 4</t>
  </si>
  <si>
    <t>CP-SM-15-2022-MTC/20-1</t>
  </si>
  <si>
    <t>SERVICIO GENERAL DE INSTALACIÓN DE PUENTES MODULARES JUNIN PAQUETE 5</t>
  </si>
  <si>
    <t>SERVICIO GENERAL DE INSTALACIÓN DE PUENTES MODULARES AYACUCHO - JUNIN</t>
  </si>
  <si>
    <t>SERVICIO GENERAL DE INSTALACIÓN DE PUENTES MODULARES JUNIN PAQUETE 6 (CC.NN Ashaninca)</t>
  </si>
  <si>
    <t>ADQUISICIÓN DE VALES DE CONSUMO</t>
  </si>
  <si>
    <t>ADQUISICIÓN DE UNIFORMES PARA PERSONAL DE UNIDADES DE PEAJE</t>
  </si>
  <si>
    <t>SERVICIO DE EVALUACION MEDICA OCUPACIONAL</t>
  </si>
  <si>
    <t>AS-SM-15-2022-MTC/20-1</t>
  </si>
  <si>
    <t>ADQUISICION DE COMBUSTIBLE PARA LAS UNIDADES VEHICULARES DE LA SEDE CENTRAL DE PROVIAS</t>
  </si>
  <si>
    <t>SIE-000001-2022-MTC/20 -1
SIE-000001-2022-MTC/20-2</t>
  </si>
  <si>
    <t>20565643496 - GLOBAL FUEL SOCIEDAD ANONIMA</t>
  </si>
  <si>
    <t>SERVICIO DE MANTENIMIENTO Y REPARACION DE FOTOCOPIADORAS</t>
  </si>
  <si>
    <t>SERVICIO DE FOTOCOPIADO, ESCANEO E IMPRESIÓN DE DOCUMENTOS PARA PROVIAS NACIONAL</t>
  </si>
  <si>
    <t>CP-SM-5-2022-MTC/20-1
AS-SM-22-2022-MTC/20-1</t>
  </si>
  <si>
    <t>20524179025 - XPRESS TECHNOLOGY SERVICES S.A.C. - XTS S.A.C.</t>
  </si>
  <si>
    <t>SERVICIO DE LIMPIEZA PARA LAS INSTALACIONES DEL ARCHIVO CENTRAL DE PROVIAS NACIONAL</t>
  </si>
  <si>
    <t>SERVICIO ESPECIALIZADO EN HIDROLOGIA E HIDRAULICA I PARA EL AREA DE GESTION DE INFRAESTRUCTURA VIAL DE LA DIRECCION DE CONTROL Y CALIDAD</t>
  </si>
  <si>
    <t>AS-007-2022-MTC/20</t>
  </si>
  <si>
    <t>SERVICIO ESPECIALIZADO EN SUELOS Y PAVIMENTOS II DE LA DIRECCION DE CONTROL Y CALIDAD</t>
  </si>
  <si>
    <t>SERVICIO ESPECIALIZADO EN COSTOS , METRADOS Y PRESUPUESTOS DE LA DIRECCION DE CONTROL Y CALIDAD</t>
  </si>
  <si>
    <t>ADQUISICIÓN DE LICENCIAS DE SOFTWARE DE DISEÑO ASISTIDO AUTOCAD</t>
  </si>
  <si>
    <t>AS-001-2022-MTC/20.2</t>
  </si>
  <si>
    <t>-20518799453 NUEVO MUNDO ALTERNATIVO E.I.R.L.</t>
  </si>
  <si>
    <t>SERVICIO DE ALQUILER DE MONTACARGA PARA EL ALMACEN DEL SERPENTIN PASAMAYO</t>
  </si>
  <si>
    <t>ADQUISICION DE UTILES Y MATERIALES DE OFICINA PARA LA SEDE CENTRAL</t>
  </si>
  <si>
    <t>ADQUISICIÓN DE VIDEOWALL</t>
  </si>
  <si>
    <t>AS-002-2022-MTC/20.1
AS-002-2022-MTC/20.2
AS-002-2022-MTC/20.3</t>
  </si>
  <si>
    <t>ADQUISICIÓN DE EQUIPOS DE COMUNICACIONES IP PARA EL CENTRO DE MONITOREO</t>
  </si>
  <si>
    <t>AS-006-2022-MTC/20.2</t>
  </si>
  <si>
    <t>20601942187 - FIBERSIDE TECHNOLOGIES S.A.C.</t>
  </si>
  <si>
    <t>ADQUISICIÓN DE ESTACIONES DE TRABAJO PARA EL CENTRO DE MONITOREO DE PROVÍAS NACIONAL</t>
  </si>
  <si>
    <t>ADQUISICIÓN DE COMPONENTES PARA LA ACTUALIZACIÓN DE EQUIPO PERFILÓMETRO LASER RSP MARK III</t>
  </si>
  <si>
    <t>LP-SM-1-2022-MTC/20-1
AS-SM-11-2022-MTC/20-1</t>
  </si>
  <si>
    <t>20603294883 - VV PAVE SAC</t>
  </si>
  <si>
    <t>ADQUISICIÓN DE EQUIPO DE ALMACENAMIENTO PARA LA DIRECCION DE GESTION VIAL</t>
  </si>
  <si>
    <t>AS-009-2022-MTC/20.2</t>
  </si>
  <si>
    <t>SERVICIO DE SUMINISTRO, DESMONTAJE DE MATERIALES, MONTAJE DE NUEVOS MATERIALES Y EL MANTENIMIENTO DEL SISTEMA ELÉCTRICO DE LA UNIDAD DE PEAJE CANCAS</t>
  </si>
  <si>
    <t>AS-SM-10-2022-MTC/20-1</t>
  </si>
  <si>
    <t>20607530395 - RENEL INVERSIONES EMPRESA INDIVIDUAL DE RESPONSABILIDAD LIMITADA</t>
  </si>
  <si>
    <t>SERVICIO DE SUMINISTRO, DESMONTAJE DE MATERIALES, MONTAJE DE NUEVOS MATERIALES Y EL MANTENIMIENTO DEL SISTEMA ELÉCTRICO DE LA UNIDAD DE PEAJE DV. TALARA</t>
  </si>
  <si>
    <t>AS-SM-8-2022-MTC/20-1</t>
  </si>
  <si>
    <t>20601752752 - PLANERG PERU S.A.C.</t>
  </si>
  <si>
    <t>SERVICIO DE IMPLEMENTACIÓN DEL SS.HH. PÚBLICO, TRATAMIENTO, MANTENIMIENTO Y ADECUACIÓN AL SISTEMA SANITARIO EXISTENTE DE LA UNIDAD DE PEAJE DV. TALARA</t>
  </si>
  <si>
    <t>AS-SM-23-2022-MTC/20-1</t>
  </si>
  <si>
    <t>SERVICIO DE IMPLEMENTACIÓN DE PAVIMENTO (LOSA) DE CONCRETO EN ZONA DE COBRO PARA LA UNIDAD DE PEAJE SOCOS</t>
  </si>
  <si>
    <t>ESTUDIO DEFINITIVO DEL PROYECTO REHABILITACIÓN Y MEJORAMIENTO DE LA CARRETERA TUTA N PE-08,EMP.PE-1N(CIUDAD DE DIOS)-EMP.PE-3N(CAJAMARCA),TRAMO CIUDAD DE DIOS-CHILETE</t>
  </si>
  <si>
    <t>ESTUDIO DEFINITIVO MEJORAMIENTO DE LA CARRETERA AYACUCHO - CONDORCOCHA- CANGALLO - HUANCAPI,TRAMO: CONDORCOCHA (DESVIO VILCASHUAMAN)-CANGALLO-HUANCAPI</t>
  </si>
  <si>
    <t>ESTUDIO DEFINITIVO DEL PROYECTO MEJORAMIENTO DE LA VARIANTE PARA EL TRAMO: PUENTE PACOSBAMBA-PISCOBAMBA, RUTA NACIONAL PE-14C</t>
  </si>
  <si>
    <t>ESTUDIO DE PREINVERSIÓN A NIVEL DE PERFIL TUNEL LA VERONICA Y ACCESOS</t>
  </si>
  <si>
    <t>AS-SM-20-2022-MTC/20-1</t>
  </si>
  <si>
    <t>CONSORCIO TINTAYA : 
20524383901 - URCI CONSULTORES S.L. SUCURSAL DEL PERU 
20512529349 - I H ASESORES Y CONSULTORES SOCIEDAD ANONIMA CERRADA</t>
  </si>
  <si>
    <t>SERVICIO ESPECIALIZADO DE DISEÑO CONCEPTUAL DE LA RED DE TRANSPORTE EN LA PROVINCIA CONSTITUCIONAL DEL CALLAO</t>
  </si>
  <si>
    <t>AS-SM-7-2021-MTC/20-2</t>
  </si>
  <si>
    <t>SUPERVISION MEJORAMIENTO DE LA CARRETERA BOCA DEL RÍO - TACNA EN LOS DISTRITOS DE TACNA, SAMA Y LA YARADA LOS PALOS DE LA PROVINCIA DE TACNA - DEPARTAMENTO DE TACNA</t>
  </si>
  <si>
    <t>SUPERVISION CULMINACION DE LA OBRA de Obra del Proyecto Mejoramiento de la Carretera (PU-135) Checca Mazocruz, Provincia del Collao - Puno</t>
  </si>
  <si>
    <t>SERVICIO DE GESTIÓN Y CONSERVACIÓN RUTINARIA POR NIVELES DE SERVICIO DEL CORREDOR VIAL: PUENTE PUMAHUASI - PUENTE CHINO - AGUAYTIA - SAN ALEJANDRO - NESHUYA - PUCALLPA</t>
  </si>
  <si>
    <t>CP-SM-6-2022-MTC/20-1</t>
  </si>
  <si>
    <t>SERVICIO DE GESTIÓN Y CONSERVACIÓN RUTINARIA POR NIVELES DE SERVICIO DEL CORREDOR VIAL DE ÁTICO - DV. QUILCA - MATARANI - ILO Y PUNTA DE BOMBÓN - DV. COCACHACRA - EMP. PE 1S</t>
  </si>
  <si>
    <t>CP-SM-10-2022-MTC/20-1</t>
  </si>
  <si>
    <t>SERVICIO DE GESTIÓN Y CONSERVACIÓN VIAL POR NIVELES DE SERVICIO DEL CORREDOR VIAL: EMP. PE-18 OVALO RÍO SECO - SAYÁN - CHURÍN - OYÓN Y EMP. PE - 1 NE (HUAURA) - DV. ANDAHUASI (PE - 18) / ACOS - MINA CHUNGAR (PE-20C)</t>
  </si>
  <si>
    <t>Servicio de Gestión y Conservación Vial por Niveles de Servicio del Corredor Vial: Las Lomas - Pte. Suyo - Pte. Macará (Frontera Con Ecuador) / Emp.PE-1N L (Dv. Surpampa) - Surpampa - Emp. PE-1N L (Dv. Puente Macará) / Emp. PE-1N L (Sajino) - Paimas - Ayabaca - Emp.PE-3N (Socchabamba) / Piura (Miraflores) - Emp. PE-1N U (Tambogrande) / Emp. PE-1N L - Tambogrande / Emp. PE-1N J (El Veintiuno) - Emp. PE-1N R (Tambogrande)</t>
  </si>
  <si>
    <t>CP-SM-9-2022-MTC/20-1</t>
  </si>
  <si>
    <t>SERVICIO DE GESTIÓN Y CONSERVACIÓN VIAL POR NIVELES DE SERVICIO DEL CORREDOR VIAL OXAPAMPA-POZUZO-CODO DEL POZUZO-EMP. PE 5N (PTO. INCA)</t>
  </si>
  <si>
    <t>CP-SM-2-2022-MTC/20-1</t>
  </si>
  <si>
    <t>SERVICIO DE GESTIÓN Y CONSERVACIÓN POR NIVELES DE SERVICIO DEL CORREDOR VIAL: DV. CERRO DE PASCO - HUANUCO - TINGO MARIA - EMP. PE-5N (PUENTE PUMAHUASI)</t>
  </si>
  <si>
    <t>SERVICIO DE GESTIÓN Y CONSERVACIÓN VIAL POR NIVELES DE SERVICIO DEL CORREDOR VIAL: PTE. REITHER- VILLA RICA - PUERTO BERMUDEZ - VON HUMBOLT/PTE. PAUCARTAMBO - OXAPAMPA</t>
  </si>
  <si>
    <t>SERVICIO DE GESTIÓN Y CONSERVACIÓN VIAL POR NIVELES DE SERVICIO DEL CORREDOR VIAL: EL REPOSO - WAWIKO - STA. MARIA DE NIEVA - SARAMIRIZA</t>
  </si>
  <si>
    <t>SERVICIO DE GESTION, MEJORAMIENTO Y CONSERVACION VIAL POR NIVELES DE SERVICIO DEL CORREDOR VIAL: EMP. PE-3N (LA CIMA) - CONOCANCHA - EMP. PE-22 (CHINCHAN)</t>
  </si>
  <si>
    <t>SERVICIO DE CONSULTORIA GENERAL PARA LA SUPERVISION DEL SERVICIO DE GESTION, MEJORAMIENTO Y CONSERVACION VIAL POR NIVELES DE SERVICIO DEL CORREDOR VIAL: EMP. PE-1N (DV. PIMENTEL)- PIMENTEL/EMP. PE-1N (LARÁN)- CHONGOYAPE-EM.PE-3N (COCHABAMBA)/ EMP. PE-06 (PTE. EL CUMBIL)- SANTA CRUZ DE SUCCHABAMBA- EMP.PE-3N (CHAMANA) /EMP. PE-3N (CHOTA)- EMP.PE-3N (CUTERVO) /OYOTUN-NIEPOS</t>
  </si>
  <si>
    <t>SERVICIO DE GESTION, MEJORAMIENTO Y CONSERVACION VIAL POR NIVELES DE SERVICIO DEL CORREDOR VIAL: YAUCA (EMP. PE-1S) - SAN JUAN- CORACORA (EMP. PE-32) / CHALA (EMP. PE-1S) - CORACORA - PUQUIO (EMP. PE-30A) / ULLACCASA (EMP. PE-32) - QUILCATA - PAUSA (EMP. PE-1SL)</t>
  </si>
  <si>
    <t>SERVICIO DE GESTIÓN, MEJORAMIENTO Y CONSERVACIÓN VIAL POR NIVELES DE SERVICIO DEL CORREDOR VIAL: EMP. PE-3S (DV. IMPERIAL) - PAMPAS - ABRA INDEPENDENCIA - CHURCAMPA - EMP. PE-3S (MAYOCC) / EMP. PE-3S (LA MEJORADA) - PUCACRUZ - ACOBAMBA - CAJA - MARCAS - EMP. PE-3S (PTE. ALLCOMACHAY)</t>
  </si>
  <si>
    <t>SERVICIO DE CONSULTORIA GENERAL PARA LA SUPERVISIÓN DEL SERVICIO DE GESTIÓN, MEJORAMIENTO Y CONSERVACIÓN VIAL POR NIVELES DE SERVICIO DEL CORREDOR VIAL: EMP. PE -3S (DV. IMPERIAL) - PAMPAS - ABRA INDEPENDENCIA - CHURCAMPA - EMP. PE - 3S (MAYOCOCC) / EMP. PE - 3S (LA MEJORADA) - PUCACRUZ - ACOBAMBA - CAJA - MARCAS - EMP. PE - 3S (PE. ALLCOMACHAY)</t>
  </si>
  <si>
    <t>SERVICIO DE GESTIÓN, MEJORAMIENTO Y CONSERVACIÓN VIAL POR NIVELES DE SERVICIO DEL CORREDOR VIAL: JULIACA - PUTINA ORIENTAL - SANDIA -SAN IGNACIO - PUNTA DE CARRETERAS Y DV. PUTINA - MOHO - CONIMA - MILILAYA - FRONTERA CON BOLIVIA Y DV. MILILAYA - FRONTERA CON BOLIVIA Y DV. MILILAYA - TILALI Y FRONTERA CON BOLIVIA</t>
  </si>
  <si>
    <t>CP-SM-3-2022-MTC/20-1</t>
  </si>
  <si>
    <t>SERVICIO DE SUPERVISION DE LA GESTIÓN, MEJORAMIENTO Y CONSERVACIÓN VIAL POR NIVELES DE SERVICIO DEL CORREDOR VIAL: JULIACA - PUTINA ORIENTAL - SANDIA -SAN IGNACIO - PUNTA DE CARRETERAS Y DV. PUTINA - MOHO - CONIMA - MILILAYA - FRONTERA CON BOLIVIA Y DV. MILILAYA - FRONTERA CON BOLIVIA Y DV. MILILAYA - TILALI Y FRONTERA CON BOLIVIA</t>
  </si>
  <si>
    <t>EVALUACIÓN DE DOS ALTERNATIVAS DE TRAZO PARA LA CONSTRUCCIÓN DE LA CARRETERA BELLAVISTA - MAZAN - SALVADOR - EL ESTRECHO, TRAMO: SANTO TOMÁS - MAZAN</t>
  </si>
  <si>
    <t>ADQUISICION DE PETRÓLEO DIESEL B5 S-50 PARA EL MANTENIMIENTO RUTINARIO DE LAS CARRETERAS A CARGO DE LA UNIDAD ZONAL LIMA</t>
  </si>
  <si>
    <t>SERVICIO DE ESPECIALISTA DE GESTIÓN Y MANTENIMIENTO DE INFRAESTRUCTURA VIAL PARA LA SUPERVISION DEL CONTRATO Nro. 043-2021-MTC/20.2 SERVICIO DE GESTIÓN Y CONSERVACIÓN VIAL POR NIVELES DE SERVICIO DEL CORREDOR VIAL: EMP. PE-1S (DV. SAN VICENTE DE CAÑETE) - DV. AUTOPISTA LA QUEBRADA - LUNAHUANA - DV. YAUYOS - RONCHAS - CHUPACA - HUANCAYO - DV. PAMPAS</t>
  </si>
  <si>
    <t>SERVICIO DE APOYO TECNICO PARA EL MONITOREO DE LAS ACTIVIDADES DE CONSERVACION PARA LA SUPERVISION DEL CONTRATO Nro. 043-2021-MTC/20.2 SERVICIO DE GESTIÓN Y CONSERVACIÓN VIAL POR NIVELES DE SERVICIO DEL CORREDOR VIAL: EMP. PE-1S (DV. SAN VICENTE DE CAÑETE) - DV. AUTOPISTA LA QUEBRADA - LUNAHUANA - DV. YAUYOS - RONCHAS - CHUPACA - HUANCAYO - DV. PAMPAS</t>
  </si>
  <si>
    <t>LATAM AIRLINES PERU S.A. 
STAR UP S.A.</t>
  </si>
  <si>
    <t>SERVICIO DE EXTENSIÓN DE GARANTÍA, SUSCRIPCIÓN A BASE DE DATOS DE SEGURIDAD Y SOPORTE PARA EQUIPOS FIREWALL</t>
  </si>
  <si>
    <t>AS-005-2022-MTC/20.2</t>
  </si>
  <si>
    <t>SERVICIO DE MANTENIMIENTO CORRECTIVO DE CAMIONETAS DE LA SEDE CENTRAL</t>
  </si>
  <si>
    <t>SERVICIO DE MONITOREO Y RASTREO VEHICULAR A TRAVES DE GPS A NIVEL NACIONAL</t>
  </si>
  <si>
    <t>ESTUDIO DE TOPOGRAFIA DE LA CARRETERA DANIEL ALCIDES CARRIÓN (CDAC)</t>
  </si>
  <si>
    <t>$ 532,710.8</t>
  </si>
  <si>
    <t>20467905377 - GLOBAL MAPPING S.A.C.</t>
  </si>
  <si>
    <t>ESTUDIO DE GEOLOGÍA Y GEOTÉCNIA DE LA CARRETERA DANIEL ALCIDES CARRIÓN (CDAC)</t>
  </si>
  <si>
    <t>$ 32,032,291.67</t>
  </si>
  <si>
    <t xml:space="preserve">CONSORCIO 1 (HOB-ESTABILIZA-B&amp;C) Y CONSORCIO 2 GEOPERSIS </t>
  </si>
  <si>
    <t>CONTRATACIÓN DEL SERVICIO DE ALQUILER DE MOTONIVELADORA PARA DIVERSAS ACTIVIDADES DE MANTENIMIENTO RUTINARIO DE LA CARRETERA: REPOSO, WAWICO, PUENTE NIEVA, SARAMERIZA, PUENTE WAWICO, URAKUSA, SANTA MARIA DE NIEVA, SARAMERIZA, JUAN VELASCO ALVARADO, ACHOAGA, NUEVO SIASME.</t>
  </si>
  <si>
    <t>CONTRATACIÓN DEL SERVICIO DE ALQUILER DE CAMIÓN CISTERNA Y CAMIONETA PARA DIVERSAS ACTIVIDADES DE MANTENIMIENTO RUTINARIO DE LA CARRETERA: REPOSO, WAWICO, PUENTE NIEVA, SARAMERIZA, PUENTE WAWICO, URAKUSA, SANTA MARIA DE NIEVA, SARAMERIZA, JUAN VELASCO ALVARADO, ACHOAGA, NUEVO SIASME.</t>
  </si>
  <si>
    <t>AS-SM-3-2022-MTC/20-UZAMA-1</t>
  </si>
  <si>
    <t>CONTRATACIÓN DEL SERVICIO DE ALQUILER DE RODILLO LISO VIBRATORIO PARA DIVERSAS ACTIVIDADES DE MANTENIMIENTO RUTINARIO DE LA CARRETERA: REPOSO, WAWICO, PUENTE NIEVA, SARAMERIZA, PUENTE WAWICO, URAKUSA, SANTA MARIA DE NIEVA, SARAMERIZA, JUAN VELASCO ALVARADO, ACHOAGA, NUEVO SEAMI.</t>
  </si>
  <si>
    <t>AS-SM-4-2022-MTC/20-UZAMA-1</t>
  </si>
  <si>
    <t>SERVICIO DE MANTENIMIENTO RUTINARIO DE LOS TRAMOS DEL CORREDOR VIAL: EL REPOSO - DURAN - WAWICO - SIASME- PTE. YANAYACU (SARAMERIZA), SIASME - JUAN VELASCO ALVARADO Y WAWICO - SANTA MARIA DE NIEVA.</t>
  </si>
  <si>
    <t>CP-SM-1-2022-MTC/20-UZAMA-1</t>
  </si>
  <si>
    <t xml:space="preserve">ITEM 1: MARAÑON :
20561340855 - E &amp; E CONSTRUCTORA PURIHUAMAN SOCIEDAD ANONIMA CERRADA
20607879347 - CONSTRUCTORA 3C EIRL
ITEM 2-7: 20605953876 - VIASNORT S.R.L.
</t>
  </si>
  <si>
    <t>SERVICIO DE ALQUILER DE CAMIONETA Y CAMION CISTERNA PARA EL MANTENIMIENTO RUTINARIO Y ATENCION DE EMERGENCIAS VIALES DE LA CARRETERA CHACHAPOYAS - MOLINOPAMPA - RODRIGUEZ DE MENDOZA-PUNTA DE CARRETERA</t>
  </si>
  <si>
    <t>AS-SM-1-2022-MTC/20-UZAMA-1</t>
  </si>
  <si>
    <t>ADQUISICION DE PETROLEO DIESEL B5 S-50 PARA LOS TRAMOS A CARGO DE LA UNIDAD ZONAL AMAZONAS</t>
  </si>
  <si>
    <t>SIE-SIE-1-2022-MTC/20-UZAMA-1</t>
  </si>
  <si>
    <t>ITEM 1 Y 2: 10008865189 - OLIVERA REQUEJO OSCAR</t>
  </si>
  <si>
    <t>ADQUISICIÓN DE ARENA CHANCADA QUE SERÁ UTILIZADA EN EL MANTENIMIENTO RUTINARIO DE LOS TRAMOS DEL CORREDOR VIAL: EL REPOSO - DURAN - WAWICO - SIASME- PTE. YANAYACU (SARAMERIZA), SIASME - JUAN VELASCO ALVARADO Y WAWICO - SANTA MARIA DE NIEVA.</t>
  </si>
  <si>
    <t>ADQUISICIÓN DE MATERIAL GRANULAR PARA AFIRMADO A-1, QUE SERÁ UTILIZADA EN EL MANTENIMIENTO RUTINARIO DE LOS TRAMOS DEL CORREDOR VIAL: EL REPOSO - DURAN - WAWICO - SIASME- PTE. YANAYACU (SARAMERIZA), SIASME - JUAN VELASCO ALVARADO Y WAWICO - SANTA MARIA DE NIEVA.</t>
  </si>
  <si>
    <t>SIE-SIE-2-2022-MTC/20-UZAMA-1</t>
  </si>
  <si>
    <t>10167624036 - FERNANDEZ FERNANDEZ JAIRO TAYLOR</t>
  </si>
  <si>
    <t>ADQUISICIÓN DE EMULSIÓN ASFÁLTICA CATIÓNICA DE ROTURA LENTA GRADO CSS-1H, QUE SERÁ UTILIZADA EN EL MANTENIMIENTO RUTINARIO DE LOS TRAMOS DEL CORREDOR VIAL: EL REPOSO - DURAN - WAWICO - SIASME- PTE. YANAYACU (SARAMERIZA), SIASME - JUAN VELASCO ALVARADO Y WAWICO - SANTA MARIA DE NIEVA.</t>
  </si>
  <si>
    <t>SIE-SIE-3-2022-MTC/20-UZAMA-1</t>
  </si>
  <si>
    <t>SERVICIO DE MANTENIMIENTO RUTINARIO DE LA CARRETERA CHACHAPOYAS - MOLINOPAMPA - RODRIGUEZ DE MENDOZA - RUTA NACIONAL PE-08B</t>
  </si>
  <si>
    <t>SERVICIO DE MANO DE OBRA (OPERADORES): CARGADOR FRONTAL,RETROEXCAVADORA,CAMION VOLQUETE,RODILLO LISO VIBRATORIO,MOTONIVELADORA PARA EL PROGRAMA DE MANTENIMIENTO RUTINARIO Y ATENCION DE EMERGENCIAS VIALES DE LA CARRETERA CHACHAPOYAS - MOLINOPAMPA - RODRIGUEZ DE MENDOZA-PUNTA DE CARRETERA</t>
  </si>
  <si>
    <t>AS-SM-2-2022-MTC/20-UZAMA-1</t>
  </si>
  <si>
    <t>20608962779 - SERVICIOS GENERALES LIAMETT S.R.L.</t>
  </si>
  <si>
    <t>SERVICIO DE MANTENIMIENTO RUTINARIO DE LA CARRETERA DV. HUANIPACA-HUANIPACA-KINUALLA-ESTACION DE SALIDA DE TELEFERICO REGION CUSCO</t>
  </si>
  <si>
    <t>ADQUISICIÓN DE DIÉSEL B5 S-50 PARA EL MANTENIMIENTO RUTINARIO DE LA CARRETERA DV. HUANIPACAHUANIPACA- KINUALLA-ESTACION DE SALIDA DE TELEFERICO REGION CUSCO</t>
  </si>
  <si>
    <t>SIE-SIE-2-2022-MTC/20-UZCUS-1</t>
  </si>
  <si>
    <t>20527344019 - SURTIDORES MANU SAC</t>
  </si>
  <si>
    <t>SIE-SIE-1-2022-MTC/20-UZHUU-1</t>
  </si>
  <si>
    <t>ITEM 1 Y 2: 10226724490 - BRAVO ALONZO KARINA MITZA
ITEM 3 Y 4: 20404553292 - SERVICENTRO AVILA E.I.R.L.</t>
  </si>
  <si>
    <t>ADQUISICIÓN DE EMULSIÓN ASFÁLTICA DE ROTURA LENTA CSS 1H PARA EL TRAMO: PUENTE RANCHO PANAO CHAGLLA MONOPAMPA</t>
  </si>
  <si>
    <t>SIE-SIE-2-2022-MTC/20-UZHUU-1</t>
  </si>
  <si>
    <t>SERVICIO DE RESIDENTE DE MANTENIMIENTO PARA LA UNIDAD ZONAL HUANUCO</t>
  </si>
  <si>
    <t>AS-SM-1-2022-MTC/20-UZHUU-1</t>
  </si>
  <si>
    <t>10718204891 - PINCHI REYNAGA WERNER LUCIN MARCELINO
10441036081 - ESPINOZA FUNEGRA YIERLIN ANIBAL
10418137784 - BERAUN CARNERO JHONNY ROGGER</t>
  </si>
  <si>
    <t>30/6/2022
24/05/2022
24/05/2022</t>
  </si>
  <si>
    <t>SERVICIO DE MANTENIMIENTO RUTINARIO DE LOS TRAMOS ASIGNADOS A LA UNIDAD ZONAL HUANUCO</t>
  </si>
  <si>
    <t>CP-SM-3-2022-MTC/20-UZHUU-1</t>
  </si>
  <si>
    <t>SERVICIO DE OPERADORES DE MAQUINARIA PARA EL TRAMO PUENTE RANCHO PANAO CHAGLLA MONOPAMPA</t>
  </si>
  <si>
    <t>AS-SM-3-2022-MTC/20-UZHUU-1</t>
  </si>
  <si>
    <t>ITEM 1 Y 2: 20608436686 - GRUPO SERLIM NERC S.R.L.</t>
  </si>
  <si>
    <t>CP-SM-1-2022-MTC/20-UZHUU-1</t>
  </si>
  <si>
    <t>ITEM 1-8: 20608436686 - GRUPO SERLIM NERC S.R.L.</t>
  </si>
  <si>
    <t>SERVICIO DE OPERADORES DE MAQUINARIA PARA EL TRAMO: UCHUCCHACUA YANAHUANCA AMBO</t>
  </si>
  <si>
    <t>AS-SM-7-2022-MTC/20-UZHUU-1</t>
  </si>
  <si>
    <t>ITEM 1-5: 20608436686 - GRUPO SERLIM NERC S.R.L.</t>
  </si>
  <si>
    <t>SERVICIO DE OPERADORES DE MAQUINARIAPARA EL TRAMO: PIRUSH CONTADERA CHAPACARA TINGO CHICO</t>
  </si>
  <si>
    <t>AS-SM-5-2022-MTC/20-UZHUU-1</t>
  </si>
  <si>
    <t>ITEM 1- 4: 20608436686 - GRUPO SERLIM NERC S.R.L.</t>
  </si>
  <si>
    <t>ITEM 2 Y 4: 28/6/2022 
ITEM 1Y3: 05/08/2022</t>
  </si>
  <si>
    <t>SERVICIO DE OPERADOR DE MOTONIVELADORA PARA EL TRAMO CHAGLLA - TOMAYRICA - MATIAS PUNTA - SHOTOJ</t>
  </si>
  <si>
    <t>AS-SM-4-2022-MTC/20-UZHUU-1</t>
  </si>
  <si>
    <t>20608436686 - GRUPO SERLIM NERC S.R.L.</t>
  </si>
  <si>
    <t>SERVICIO DE OPERADOR DE TRACTOR NEUMÁTICO PARA LOS TRABAJOS DE MANTENIMIENTO RUTINARIO DEL TRAMO: TRAMO MONOPAMPA - ABRA ALEGRIA - MOLLEJÓN</t>
  </si>
  <si>
    <t>AS-SM-6-2022-MTC/20-UZHUU-1</t>
  </si>
  <si>
    <t>CP-SM-2-2022-MTC/20-UZHUU-1</t>
  </si>
  <si>
    <t>SERVICIO DE ALQUILER DE CAMIONETA PARA LOS TRAMOS ASIGNADOS A LA UNIDAD ZONAL HUANUCO</t>
  </si>
  <si>
    <t>AS-SM-8-2022-MTC/20-UZHUU-1</t>
  </si>
  <si>
    <t>SERVICIO DE ALQUILER DE MAQUINARIA PARA LOS TRABAJOS DE MANTENIMIENTO RUTINARIO EN LOS TRAMOS ASIGNADOS A LA UNIDAD ZONAL HUANUCO</t>
  </si>
  <si>
    <t>SERVICIO DE MANTENIMIENTO RUTINARIO A CARGO DE LA UNIDAD ZONAL HUANUCO</t>
  </si>
  <si>
    <t>SERVICIO DE ALQUILER DE CAMIONETA PARA LOS TRABAJOS DE MANTENIMIENTO RUTINARIO EN LOS TRAMOS ASIGNADOS A LA UNIDAD ZONAL HUANUCO</t>
  </si>
  <si>
    <t>SERVICIO DE REPARACIÓN DE MOTOR DEL CARGADOR FRONTAL CATERPILLAR 950 H, REGISTRO CF - 030</t>
  </si>
  <si>
    <t>AS-SM-2-2022-MTC/20-UZHUU-1</t>
  </si>
  <si>
    <t>20100028698 - FERREYROS SOCIEDAD ANÓNIMA</t>
  </si>
  <si>
    <t>ADQUISICIÓN DE DIESEL B5 S-50 PARA LOS TRABAJOS DE MANTENIMIENTO RUTINARIO DE LA CARRETERA: CAJABAMBA-SAUSACOCHA RUTA PE-3N</t>
  </si>
  <si>
    <t>SIE-SIE-4-2021-MTC/20.UZCAJ-2</t>
  </si>
  <si>
    <t>20570754905 - ESTACION DE SERVICIOS EL PROFE S.R.L.</t>
  </si>
  <si>
    <t>ADQUISICIÓN DE VALES DE CONSUMO 2020 PARA EL PERSONAL DE PROVIAS NACIONAL</t>
  </si>
  <si>
    <t>AS-004-2022-MTC/20.2</t>
  </si>
  <si>
    <t>ADQUISICION DE PETRÓLEO DIESEL B5 S-50 PARA LA SUPERVISION DEL MANTENIMIENTO DE LA RED VIAL NACIONAL - LIMA</t>
  </si>
  <si>
    <t>ADQUISICION DE COMBUSTIBLE DIESEL B5 S50 PARA MAQUINARIA, PARA EL MANTENIMIENTO RUTINARIO DEL CORREDOR VIAL: JULIACA PUTINAORIENTAL- SANDIA-SAN IGNACIO-PUNTA DE CARRETERA Y DV. PUTINA-MOHO-CONIMA-DV. MILILAYA-FRONTERA CON BOLIVIA Y DV. MILILAYATITALI -FRONTERA CON BOLIVIA</t>
  </si>
  <si>
    <t>SIE-SIE-1-2022-MTC/20.UZPUN-1</t>
  </si>
  <si>
    <t>10025222313 - MAMANI VILLAVICENCIO RICARDINA</t>
  </si>
  <si>
    <t>SERVICIO DE ALQUILER DE CAMIONETA 4X4 PARA EL MANTENIMIENTO RUTINARIO DEL CORREDOR VIAL JULIACA PUTINA-ORIENTAL-SANDIA-SAN IGNACIO-PUNTA DE CARRETERA Y DV. PUTINAMOHO- CONIMA-DV. MILILAYA-FRONTERA CON BOLIVIA Y DV. MILILAYA-TITALI - FRONTERA CON BOLIVIA</t>
  </si>
  <si>
    <t>AS-SM-1-2022-MTC/20.UZPUN-1</t>
  </si>
  <si>
    <t>20601672121 - INGENIERIA &amp; TRANSPORTES SEMIL E.I.R.L.</t>
  </si>
  <si>
    <t>Servicio de Gestión, Mejoramiento y Conservación Vial por Niveles de Servicio del Corredor Vial: Dv. Pomabamba - Sihuas - Huacrachuco - San Pedro de Chonta - Uchiza - Emp. PE-5N</t>
  </si>
  <si>
    <t>SERVICIO DE GESTIÓN, MEJORAMIENTO Y CONSERVACIÓN VIAL POR NIVELES DE SERVICIO DEL CORREDOR VIAL: EMP.PE-1S (MALA) - CALANGO - SAN JUAN DE TANTARACHE - CARHUAPAMPA - YURACMAYO - EMP.PE- 22 (RÍO BLANCO)</t>
  </si>
  <si>
    <t>SERVICIO DE MANO DE OBRA PARA EL MANTENIMIENTO RUTINARIO DE LA RUTA PE-32, DE LA UNIDAD ZONAL AYACUCHO</t>
  </si>
  <si>
    <t>AS-SM-2-2022-MTC/20.UZAYA-1</t>
  </si>
  <si>
    <t>ITEM 1: 20603788223 - LOAYZACG S.R.L.
ITEM 2: 20600599888 - CONSTRUCTORA E INVERSIONES G &amp; H S.A.C.</t>
  </si>
  <si>
    <t>18/8/2022
23/08/2022</t>
  </si>
  <si>
    <t>SERVICIO DE ALQUILER DE MINIVAN (A TODO COSTO) PARA LA INSPECCION DEL SERVICIO DE MANTENIMIENTO PERIODICO DE LA RED VIAL PAVIMENTADA DV. SAJINOS - PAIMAS / PAIMAS - AYABACA / AYABACA - Dv. SOCCHABAMBA.</t>
  </si>
  <si>
    <t>CONSULTORIA DE OBRA PARA LA ELABORACION DE 04 EXPEDIENTES TECNICOS DE OBRA DE LAS IOARRs DE LAS ESTACIONES DE PEAJE, CATAC, NAZCA, SICUYANI Y YAUCA</t>
  </si>
  <si>
    <t>Servicio de Gestión y Conservación Vial por Niveles de Servicio del Corredor Vial PE-3S (Huayllapampa) - Quinua - San Francisco -Puerto Ene - Dv. Puerto Selva De Oro - Puerto Yoyato</t>
  </si>
  <si>
    <t>SERVICIO DE GESTIÓN Y CONSERVACIÓN VIAL POR NIVELES DE SERVICIO DEL CORREDOR VIAL: EMP. PE-28C (KIMBIRI) - KEPASHIATO - DV. ECHARATI - QUILLABAMBA - SANTA TERESA - PTE. HIDROELÉCTRICA MACHU PICCHU</t>
  </si>
  <si>
    <t>SERVICIO PARA LA ELABORACION DE EXPEDIENTE TECNICO PARA REMODELACIÓN DE LA UNIDAD DE PEAJE TAMBO GRANDE, TRAMO SULLANA - TAMBO GRANDE</t>
  </si>
  <si>
    <t>SERVICIO PARA LA ELABORACION DE EXPEDIENTE TECNICO BAJO METODLOGIA BIM PARA REMODELACIÓN DE LA UNIDAD DE PEAJE TALARA, TRAMO TALARA -SULLANA</t>
  </si>
  <si>
    <t>SERVICIO PARA LA ELABORACION DE EXPEDIENTE TECNICO BAJO METODLOGIA BIM PARA REMODELACIÓN DE LA UNIDAD DE PEAJE AGUAS CALIENTES TRAMO CARRETERA CUSCO PUNO KM 1152 400</t>
  </si>
  <si>
    <t>ADQUISICION DE EMULSIÓN ASFÁLTICA CSS-1HP (TRAMO PALPA - LLAUTA - HUANCA SANCOS - PAMPA CANGALLO, RUTA PE-30D)</t>
  </si>
  <si>
    <t>AS-SM-1-2022-MTC/20-UZICA-1</t>
  </si>
  <si>
    <t>SERVICIO DE ALQUILER DE CAMIONETA 4X4 (A TODO COSTO), TRAMO PALPA - LLAUTA - HUANCA SANCOS - PAMPA CANGALLO, RUTA PE-30D</t>
  </si>
  <si>
    <t>SERVICIO DE ARRENDAMIENTO DE INMUEBLE PARA USO DE LAS OFICINAS ADMINISTRATIVAS DE LA UNIDAD ZONAL DE LA LIBERTAD</t>
  </si>
  <si>
    <t>ADQUISICION DE COMBUSTIBLE DIESEL B5 S- 50, PARA MANTENIMIENTO RUTINARIO DE TRAMOS A CARGO DE UNIDAD ZONAL PIURATUMBES DE PROVIAS NACIONAL</t>
  </si>
  <si>
    <t>SERVICIO DE MANTENIMIENTO RUTINARIO DE TRAMOS A CARGO DE UNIDAD ZONAL PIURATUMBES DE PROVIAS NACIONAL</t>
  </si>
  <si>
    <t>SERVICIO DE MANTENIMIENTO RUTINARIO DE CARRETERA RUTA PE-02D - TRAMO MIRAFLORES-PUENTE MIRAFLORES-LA OBRILLASANTA ANA- EMP. PE-1NU (LOCUTO)</t>
  </si>
  <si>
    <t>SERVICIO DE ALQUILER DE MINIVAN/CAMIONETA 4X4 A TODO COSTO, PARA MANTENIMIENTO RUTINARIO DE TRAMOS A CARGO DE LA UNIDAD ZONAL PIURA-TUMBES DE PROVIAS NACIONAL</t>
  </si>
  <si>
    <t>SERVICIO DE ALQUILER DE CISTERNA A TODO COSTO, PARA MANTENIMIENTO RUTINARIO DE CARRETERA RUTA PE-02D - TRAMO MIRAFLORES-PUENTE MIRAFLORES-LA OBRILLA-SANTA ANA- EMP. PE-1NU (LOCUTO)</t>
  </si>
  <si>
    <t>ADQUISICION DE PETROLEO DIESEL B5 EN LA LOCALIDAD DE TARAPOTO PARA LOS EQUIPOS EN EL MANTENIMIENTO RUTINARIO DEL CORREDOR VIAL RUTA PE-5N, TRAMO: NVO. PROGRESO -EMP. PE-5NB (TARAPOTO)</t>
  </si>
  <si>
    <t>SIE-SIE-1-2022-MTC/20.UZSM-1</t>
  </si>
  <si>
    <t>Estudio de Arqueología del proyecto Carretera Daniel Alcides Carrión (CDAC)</t>
  </si>
  <si>
    <t>$ 356,147.47</t>
  </si>
  <si>
    <t>EGEMASS</t>
  </si>
  <si>
    <t>SERVICIO DE GESTIÓN Y CONSERVACIÓN VIAL POR NIVELES DE SERVICIO DEL CORREDOR VIAL: EMP. PE 18A (DV. TINGO MARÍA)- AUCAYACU -NUEVO PROGRESO - TOCACHE - JUANJUÍ - PICOTA - TARAPOTO</t>
  </si>
  <si>
    <t>CONTRATACION DEL SERVICIO DE SEGUROS PATRIMONIALES Y PERSONALES</t>
  </si>
  <si>
    <t>CP-SM-11-2022-MTC/10-1</t>
  </si>
  <si>
    <t>ADQUISICION DE PETROLEO DIESEL B5 PARA ATENDER LA EMERGENCIA VIAL EN LA RUTA VECINAL SM-905 Y SM-962</t>
  </si>
  <si>
    <t>SERVICIO DE MANTENIMIENTO O CONSERVACIÓN VIAL DE LA CARRETERA PUCARÁ-TIRAPATA-ASILLO-EMP. PE-34B (VILLA CHUCTANI)</t>
  </si>
  <si>
    <t>SERVICIO DE RECUPERACIÓN DE LA TRANSITABILIDAD Y SEGURIDAD EN EL SECTOR VENECIA (KM 344+300) DE LA CARRETERA EMPALME PE-28C (KIMBIRI) - KEPASHIATO - DESVÍO ECHARATI - QUILLABAMBA</t>
  </si>
  <si>
    <t>SERVICIO ESPECIALIZADO EN MATERIA LEGAL PARA LAS GESTIONES EN LA LIBERACIÓN Y ADQUISICIÓN (TRATO DIRECTO O EXPROPIACIÓN O TRANSFERENCIA INTERESTATAL) DE LOS PREDIOS AFECTADOS POR LA EJECUCIÓN DE LA OBRA: MEJORAMIENTO DE LA CARRETERA TR. CHECCA - MAZOCRUZ</t>
  </si>
  <si>
    <t>AS-SM-12-2022-MTC/20-1</t>
  </si>
  <si>
    <t>10463264126 - PASTRANA PAEZ ELI</t>
  </si>
  <si>
    <t>SERVICIO DE SUPERVISIÓN, SEGUIMIENTO Y MONITOREO EN CAMPO PARA LA ADQUISICIÓN DE INMUEBLES AFECTADOS POR EL DERECHO DE VÍA DE LA OBRA: MEJORAMIENTO DE CORREDOR VIAL APURÍMAC - CUSCO, TRAMO: PUENTE ICHURAY - PUENTE SAYHUA, EN EL MARCO DEL DECRETO DE URGENCIA</t>
  </si>
  <si>
    <t>AS-SM-13-2022-MTC/20-1</t>
  </si>
  <si>
    <t>10416958217 - CHURATA NEIRA VLADIMIR</t>
  </si>
  <si>
    <t>AS-SM-14-2022-MTC/20-1</t>
  </si>
  <si>
    <t>CONSORCIO CONSULTOR DE RELEVAMIENTO EUROMETA : 
20601253241 - META ENGINEERING S.A. SUCURSAL DE PERU 
20553360910 - EUROCONSULT SUCURSAL PERU</t>
  </si>
  <si>
    <t>SERVICIO DE SUMINISTRO, DESMONTAJE DE MATERIALES, MONTAJE DE NUEVOS MATERIALES Y EL MANTENIMIENTO DEL SISTEMA ELÉCTRICO DE LA UNIDAD DE PEAJE CHALHUAPUQUIO</t>
  </si>
  <si>
    <t>AS-SM-17-2022-MTC/20-1</t>
  </si>
  <si>
    <t>SERVICIO DE MANTENIMIENTO RUTINARIO DE LA CARRETERA NO PAVIMENTADA PUERTO VILLA - CUBANTIA, RUTA PE-28C Y TZOMAVENI - EMP. PE-28C (ALTO ANAPATI), RUTA 28H</t>
  </si>
  <si>
    <t>SERVICIO DE REPARACION DEL PUENTE PIZANA</t>
  </si>
  <si>
    <t>CP-SM-13-2022-MTC/20-1</t>
  </si>
  <si>
    <t>ADQUISICIÓN DE BIENES PARA SEGURIDAD VIAL CORRESPONDENTE AL MANTENIMIENTO RUTINARIO POR EJECUCION PRESUPUESTARIA DIRECTA 2022 DEL CORREDOR VIAL: EMP.PE-3S (IZCUCHACA) - HUANCAVELICA - PLAZAPATA - CASTROVIRREYNA - TICRAPO - PÁMPANO Y SANTA INÉS - PILPICHACA - RUMICHACA</t>
  </si>
  <si>
    <t>ADQUISICION DE PINTURA VIAL PARA EL MANTENIMIENTO RUTINARIO DEL CORREDOR VIAL: EMP.PE-3S (IZCUCHACA) - HUANCAVELICA - PLAZAPATA - CASTROVIRREYNA - TICRAPO - PÁMPANO Y SANTA INÉS - PILPICHACA - RUMICHACA</t>
  </si>
  <si>
    <t>ADQUISICIÓN DE MICROESFERAS DE VIDRIO TIPO I PARA PINTURA DE TRAFICO, PARA EL PARA EL MANTENIMIENTO RUTINARIO POR EJECUCION PRESUPUESTARIA DIRECTA 2022 DEL CORREDOR VIAL: EMP.PE-3S (IZCUCHACA) - HUANCAVELICA - PLAZAPATA - CASTROVIRREYNA - TICRAPO - PÁMPANO Y SANTA INÉS - PILPICHACA - RUMICHACA</t>
  </si>
  <si>
    <t>SERVICIO DE MANO DE OBRA PARA EL MANTENIMIENTO RUTINARIO POR EJECUCION PRESUPUESTARIA DIRECTA 2022 DEL CORREDOR VIAL: MANTENIMIENTO RUTINARIO DEL CORREDOR VIAL EMP.PE-3S (IZCUCHACA) - HUANCAVELICA - PLAZAPATA - CASTROVIRREYNA - TICRAPO - PÁMPANO Y SANTA INÉS - PILPICHACA - RUMICHACA</t>
  </si>
  <si>
    <t>SERVICIO DE ALQUILER DE CAMIONETA 4X4 (A TODO COSTO) PARA EL MANTENIMIENTO RUTINARIO POR EJECUCIÓN PRESUPUESTARIA DIRECTA 2022 DEL CORREDOR VIAL: EMP.PE-3S (IZCUCHACA) - HUANCAVELICA - PLAZAPATA - CASTROVIRREYNA - TICRAPO - PÁMPANO Y SANTA INÉS - PILPICHACA - RUMICHACA</t>
  </si>
  <si>
    <t>SERVICIO DE ALQUILER DE RETROEXCAVADORA (A TODO COSTO) PARA EL MANTENIMIENTO RUTINARIO POR EJECUCIÓN PRESUPUESTARIA DIRECTA 2022 DEL CORREDOR VIAL: EMP.PE-3S (IZCUCHACA) - HUANCAVELICA - PLAZAPATA - CASTROVIRREYNA - TICRAPO - PÁMPANO Y SANTA INÉS - PILPICHACA - RUMICHACA</t>
  </si>
  <si>
    <t>SERVICIO DE ALQUILER DE MINICARGADOR (A TODO COSTO) PARA EL MANTENIMIENTO RUTINARIO POR EJECUCIÓN PRESUPUESTARIA DIRECTA 2022 DEL CORREDOR VIAL: EMP.PE-3S (IZCUCHACA) - HUANCAVELICA - PLAZAPATA - CASTROVIRREYNA - TICRAPO - PÁMPANO Y SANTA INÉS - PILPICHACA - RUMICHACA</t>
  </si>
  <si>
    <t>Servicio de recuperación de la transitabilidad y seguridad en el sector aguas calientes (KM 284+200 AL KM 284+800) de la Carretera Empalme PE-28C (Kimbiri) - Kepashiato - Desvío Echarati - Quillabamba</t>
  </si>
  <si>
    <t>SERVICIO DE MANO DE OBRA PARA EL MANTENIMIENTO RUTINARIO DE LA CARRETERA: CHOTA - COCHABAMBA (SECTORES NO RECEPCIONADOS POR LA CANCESIONARIA), RUTA PE-3N.</t>
  </si>
  <si>
    <t>SERVICIO DE MANO DE OBRA PARA EL MANTENIMIENTO RUTINARIO DE LA CARRETERA: CUTERVO - SOCOTA - SAN ANDRÉS - SANTO TOMÁS - PIMPINGOS - CUYCA, RUTA PE-3ND</t>
  </si>
  <si>
    <t>SERVICIO DE MANO DE OBRA PARA EL MANTENIMIENTO RUTINARIO DE LA CARRETERA: CASCAS - CONTUMAZA - CHILETE, TRAMO: CONTUMAZA - CHILETE, RUTA PE-1NF</t>
  </si>
  <si>
    <t>SERVICIO DE MANO DE OBRA PARA EL MANTENIMIENTO RUTINARIO DE LA CARRETERA: EMP. PE-3N (CHOTA) - EMP. PE-3N (CUTERVO), RUTA PE-3NC</t>
  </si>
  <si>
    <t>SERVICIO DE GUARDIANIA DIURNA Y NOCTURNA EN CAMPAMENTO NONDON DE LA CARRETERA: CASCAS - CONTUMAZA - CHILETE, TRAMO: CONTUMAZA - CHILETE, RUTA PE-1NF</t>
  </si>
  <si>
    <t>SERVICIO DE ALQUILER DE CAMIONETA 4X4 PICK UP A TODO COSTO, PARA EL TRANSPORTE DEL PERSONAL DE LA SUPERVISIÓN EN EL DESARROLLO DEL MANTENIMIENTO RUTINARIO POR ADMINISTRACIÓN DIRECTA DE LA CARRETERA: CHOTA - COCHABAMBA (SECTORES NO RECEPCIONADOS POR LA CONCESIÓN), RUTA PE-3N.</t>
  </si>
  <si>
    <t>ADQUISICIÓN DE EMULSIÓN ASFÁLTICA CATIÓNICA DE ROTURA LENTA GRADO CSS - 1H PARA EL MANTENIMIENTO RUTINARIO POR ADMINISTRACIÓN DIRECTA DE LA CARRETERA: CASCAS- CONTUMAZA-CHILETE, RUTA PE-1NF.</t>
  </si>
  <si>
    <t xml:space="preserve">ADQUISICIÓN DE DIESEL B5-S50 PARA EL MANTENIMIENTO RUTINARIO DE LA CARRETERA PE-1NJ: MOCCE -OLMOS: PE 1NJ: EMP PE -1N (DV. MOCHUMI) - DV. OLMOS (PE-4B) 
</t>
  </si>
  <si>
    <t xml:space="preserve">SERVICIO DE INGENIERO RESIDENTE PARA EL MANTENIMIENTO RUTINARIO DE LA CARRETERA PE-1NJ: MOCCE -OLMOS: PE 1NJ: EMP PE -1N (DV. MOCHUMI) - DV. OLMOS (PE-4B). 
</t>
  </si>
  <si>
    <t>SERVICIO DE CONSULTORIA PARA LA SUPERVISION DE LA OBRA: REHABILITACION Y AMPLIACION DE LA LINEA DE CONDUCCION HACIA LOS RESERVORIOS DE LOS SECTORES DE LOGLARRAGRA Y CORPAC, UBICADA DENTRO DEL AREA DE CONSTRUCCION DE LA OBRA: MEJORAMIENTO DE LA CARRETERA OYON-AMBO, TRAMO I OYON-DESVIO CERRO DE PASCO, ENTRE LAS PROGRESIVAS KM 136+800 AL KM 142+250</t>
  </si>
  <si>
    <t>SERVICIO DE CONSULTORIA PARA LA SUPERVISION DE LA EJECUCION DE LA OBRA: REUBICACION DE REDES DE AGUA POTABLE Y ALCANTARILLADO AFECTADOS POR EL DERECHO DE VIA PARA LA EJECUCION DE LA OBRA: CONSTRUCCION DEL PUENTE SANTA ROSA, ACCESOS, ROTONDA Y PASO A DESNIVEL, REGION CALLAO</t>
  </si>
  <si>
    <t>SERVICIO DE MANTENIMIENTO RUTINARIO DE LA CARRETERA Cusco -Pisac, Urubamba -Chinchero - Cachimayo , Huacarpay -Huambitio -Pisac - Alfamayo -Quillabamba Echarate</t>
  </si>
  <si>
    <t>Adquisición de Diésel B5 S-50 para el Mantenimiento Rutinario de la carretera Cusco - Pisac, Urubamba -Chinchero -Cachimayo , Huacarpay -Huambitio -Pisac -Alfamayo - Quillabamba Echarate</t>
  </si>
  <si>
    <t>Adquisición de Emulsión de Rotura Lenta CSS 1h para el Mantenimiento Rutinario de la carretera Cusco -Pisac, Urubamba -Chinchero -Cachimayo , Huacarpay -Huambitio -Pisac -Alfamayo - Quillabamba Echarate</t>
  </si>
  <si>
    <t>SIE-SIE-1-2022-MTC/20-UZCUS-1</t>
  </si>
  <si>
    <t>20603208499 - R &amp; Y CONSTRUCTORA Y SERVICIOS GENERALES E.I.R.L.</t>
  </si>
  <si>
    <t>Adquisición de Arena chancada lavada (Tamaño max. Nominal 4.75mm.- Tamiz Nro. 4)para el Mantenimiento Rutinario de la carretera Cusco - Pisac, Urubamba -Chinchero -Cachimayo , Huacarpay -Huambitio -Pisac -Alfamayo - Quillabamba Echarate</t>
  </si>
  <si>
    <t>Servicio de Alquiler de (02) retroexcavadoras para el Mantenimiento Rutinario de la carretera Cusco -Pisac, Urubamba -Chinchero -Cachimayo , Huacarpay -Huambitio -Pisac -Alfamayo - Quillabamba Echarate</t>
  </si>
  <si>
    <t>Servicio de Alquiler de 02 camionetas a todo costo para el Mantenimiento Rutinario de la carretera Cusco -Pisac, Urubamba -Chinchero -Cachimayo , Huacarpay -Huambitio -Pisac -Alfamayo - Quillabamba Echarate</t>
  </si>
  <si>
    <t>Servicio de control y monitoreo de actividades para el mantenimiento rutinario de la carretera Cusco -Pisac, Urubamba -Chinchero -Cachimayo, Huacarpay -Huambitio -Pisac -Alfamayo - Quillabamba Echarate</t>
  </si>
  <si>
    <t>SERVICIO DE MANTENIMIENTO RUTINARIO DE LA CARRETERA TRAMO: DV. SIHUAS - HUAYLLABAMBA - QUICHES - PTE. RAYMONDI - MIRAFLORES - TAYABAMBA/MIRAFLORES - DV. CHALLAS</t>
  </si>
  <si>
    <t>ADQUISICIÓN DE COMBUSTIBLE DIESEL B5 PARA EL MANTENIMIENTO RUTINARIO DEL TRAMO: DV SIHUAS - PTE RAYMONDI - MIRAFLORES - TAYABAMBA/ MIRAFLORES - EMP-10C</t>
  </si>
  <si>
    <t>Servicio de Mantenimiento Rutinario en la carretera Los Libertadores, Tramo I: Dv. Chincha-Aceros Arequipa/Pisco-Emp. Ovalo/Pisco Playa - Punta Pejerrey/La Puntilla - La Guanera/San Clemente - Puente Suyacuna</t>
  </si>
  <si>
    <t>Servicio de Alquiler de Camioneta 4x4 para la Supervisión de los trabajos de Mantenimiento Rutinario del Tramo I: Los Libertadores Dv. Chincha-Aceros Arequipa/Pisco-Emp. Ovalo/Pisco Playa - Punta Pejerrey/La Puntilla - La Guanera/San Clemente - Puente Suyacuna</t>
  </si>
  <si>
    <t>ADQUISICION DE EMULSION ASFALTICA CATIONICA PARA EL MANTENIMIENTO RUTINARIO DE LA CARRETERA SICUANI-PUCARA-CALAPUJA</t>
  </si>
  <si>
    <t>SERVICIO DE MANTENIMIENTO O CONSERVACION VIAL DE LA CARRETERA SICUANI- PUCARÁ-CALAPUJA</t>
  </si>
  <si>
    <t>SERVICIOS PARA LA ELABORACIÓN DE PROGRAMAS DE ADECUACIÓN Y MANEJO AMBIENTAL (PAMAS) DE CONFORMIDAD AL D.S Nro. 40-2019-MTC</t>
  </si>
  <si>
    <t>AS-SM-19-2022-MTC/20-1</t>
  </si>
  <si>
    <t>SERVICIO PARA EJECUTAR LOS PROCESOS DE ADQUISICIÓN DE LAS ÁREAS NECESARIAS PARA EL DERECHO DE VÍA DE LA OBRA: MEJORAMIENTO DEL CORREDOR VIAL APURÍMAC - CUSCO, TRAMO: EMP. PE -3SF (PROGRESO) - DV. MATARA - DV. PAMPUTA - EMP. PE - 3SF (DV. QUEHUIRA), EN EL MARCO DEL DECRETO DE URGENCIA Nro. 026-2019 Y SU MODIFICATORIA</t>
  </si>
  <si>
    <t>AS-SM-18-2022-MTC/20-1</t>
  </si>
  <si>
    <t>SERVICIO DE MANO DE OBRA, EQUIPOS Y HERRAMIENTAS, PARA DIVERSAS ACTIVIDADES DE MANTENIMIENTO RUTINARIO DE LA CARRETERA: EMP PE-5N (CORRAL QUEMADO-CUMBA-Desv. YAMON-EL TRIUNFO-LONYA GRANDE.CAMPORREDONDO-QUISPE-OCALLI-PROVIDENCIA-COLLONCE-HUAYA BELEN-CONILLA-COHECHAN-LONYA CHICO-EMP AM-108 (Desv. LUYA)</t>
  </si>
  <si>
    <t>SERVICIO DE ALQUILER DE MAQUINARIA Y VEHICULOS PARA EL MANTENIMIENTO RUTINARIO DE LA CARRETERA: EMP PE-5N (CORRAL QUEMADO-CUMBA-Desv. YAMON- EL TRIUNFO-LONYA GRANDE.CAMPORREDONDO-QUISPE-OCALLI-PROVIDENCIA- COLLONCE-HUAYA BELEN-CONILLA-COHECHAN-LONYA CHICO-EMP AM-108 (Desv. LUYA)</t>
  </si>
  <si>
    <t>ADQUISICION DE MATERIAL GRANULAR PARA AFIRMADO A-1 PARA LA RECONFORMACION DE PLATAFORMA, PARA EL MANTENIMIENTO RUTINARIO DE LA CARRETERA: EMP PE-5N (CORRAL QUEMADO-CUMBA-Desv. YAMON-EL TRIUNFO- LONYA GRANDE.CAMPORREDONDO-QUISPE-OCALLI-PROVIDENCIA-COLLONCE-HUAYA BELEN-CONILLA-COHECHAN-LONYA CHICO-EMP AM-108 (Desv. LUYA)</t>
  </si>
  <si>
    <t>ADQUISICION DE MATERIAL: PIEDRA OVER REDONDEADA DE RIO PARA EL MANTENIMIENTO RUTINARIO DE LA CARRETERA: EMP PE-5N (CORRAL QUEMADO CUMBA-Desv. YAMON-EL TRIUNFO-LONYA GRANDE.CAMPORREDONDO-QUISPE-OCALLI PROVIDENCIA-COLLONCE-HUAYA BELEN-CONILLA-COHECHAN-LONYA CHICO-EMP AM- 108 (Desv. LUYA)</t>
  </si>
  <si>
    <t>AQUISICION COMBUSTIBLE - Diesel B5 S50 PARA EL MANTENIMIENTO RUTINARIO DE LA CARRETERA: EMP PE-5N (CORRAL QUEMADO-CUMBA-Desv. YAMON-EL TRIUNFO- LONYA GRANDE.CAMPORREDONDO-QUISPE-OCALLI-PROVIDENCIA-COLLONCE-HUAYA BELEN-CONILLA-COHECHAN-LONYA CHICO-EMP AM-108 (Desv. LUYA)</t>
  </si>
  <si>
    <t>SERVICIO DE MANTENIMIENTO RUTINARIO DE LA CARRETERA PANAMERICANA NORTE TRAMO KM 449 +000 AL KM 557+000 (PUENTE SANTA -DV SALAVERRY) (A TODO COSTO, INCLUYE MANO DE OBRA, MATERIALES, EQUIPOS Y HERRAMIENTAS).</t>
  </si>
  <si>
    <t>SERVICIO ESPECIFICO PARCHADO SUPERFICIAL EN CALZADAS Y BERMAS DE LA CARRETERA PANAMERICANA NORTE TRAMO KM 449 +000 AL KM 557+000 (PUENTE SANTA -DV SALAVERRY)</t>
  </si>
  <si>
    <t>SERVICIO ALQUILER CAMIONETA PARA SUPERVISION DE TRABAJOS EN LA CARRETERA PANAMERICANA NORTE TRAMO KM 449 +000 AL KM 557+000 (PUENTE SANTA -DV SALAVERRY) .(A TODO COSTO)</t>
  </si>
  <si>
    <t>SERVICIO DE ALQUILER A TODO COSTO DE RODILLO LISO VIBRATORIO AUTOPROPULSADO DE 10-12 TONELADAS PARA EL MANTENIMIENTO RUTINARIO DE LA RED VIAL NACIONAL PE-02D, TRAMO: MIRAFLORES - PTE. MIRAFLORES - LA OBRILLA - SANTA ANA - EMP. PE 1NU (LOCUTO)</t>
  </si>
  <si>
    <t>ADQUISICIÓN DE COMBUSTIBLE B5 S-50 PARA EL MANTENIMIENTO RUTINARIO DE LA CARRETERA DEL TRAMO: DV. TAMBOGRANDE - PTE. LAS LOMAS - LAS LOMAS - DV. SUYO - PTE SUYO - DV. SURPAMPA (PE-1NM) - LIMITE INTERNACIONAL (PTE. MACARA)</t>
  </si>
  <si>
    <t>SERVICIO DE MANTENIMIENTO RUTINARIO DE LA CARRETERA RUTA PE-1NL - TRAMO: DV. TAMBOGRANDE - PTE. LAS LOMAS - LAS LOMAS - DV. SUYO - PTE SUYO - DV. SURPAMPA (PE- 1NM) - LIMITE INTERNACIONAL (PTE. MACARA) (RUTA PE-1NL)</t>
  </si>
  <si>
    <t>SERVICIO DE ALQUILER DE CAMIONETA 4X2 A TODO COSTO, PARA MANTENIMIENTO RUTINARIO DE LA CARRETERA DEL TRAMO: DV. TAMBOGRANDE - PTE. LAS LOMAS - LAS LOMAS - DV. SUYO - PTE SUYO - DV. SURPAMPA (PE- 1NM) - LIMITE INTERNACIONAL (PTE. MACARA) (RUTA PE-1NL)</t>
  </si>
  <si>
    <t>SERVICIO DE MANO DE OBRA A TODO COSTO PARA LA CONSERVACION RUTINARIA CARRETERA TRAMO: PANAMERICANA NORTE, PE-1N, KM 292+100-299+446 (HUARMEY), 369+790- 380+800 (CASMA), 415+259-449+000 (CHIMBOTESANTA)</t>
  </si>
  <si>
    <t>SERVICIO DE ALQUILER A TODO COSTO DE CAMIONETA 4 X 4 PARA SUPERVISIÓN DE CONSERVACION RUTINARIA CARRETERA TRAMO: PANAMERICANA NORTE, PE-1N, KM 292+100-299+446 (HUARMEY), 369+790- 380+800 (CASMA), 415+259-449+000 (CHIMBOTESANTA).</t>
  </si>
  <si>
    <t>SERVICIO DE INGENIERO RESIDENTE AF 2022 - CONSERVACION RUTINARIA CARRETERA TRAMO: PANAMERICANA NORTE, PE-1N, KM 292+100-299+446 (HUARMEY), 369+790-380+800 (CASMA), 415+259-449+000 (CHIMBOTE-SANTA).</t>
  </si>
  <si>
    <t>SERVICIO DE MONITOREO SOCIAL Y LIBERACIÓN DE PREDIOS DEL PACRI HUÁNUCO - LA UNIÓN - HUALLANCA Y DEL MECANISMO DE RESOLUCIÓN DE QUEJAS (MRQ), DURANTE LA EJECUCIÓN DE OBRA DEL TRAMO III, TINGO CHICO 102+819 - HUALLANCA 150+421.</t>
  </si>
  <si>
    <t>SERVICIO ESPECIALIZADO TECNICO PARA LAS GESTIONES EN LA LIBERACIÓN Y ADQUISICIÓN (TRATO DIRECTO O EXPROPIACIÓN O TRANSFERENCIA INTERESTATAL) DE LOS PREDIOS AFECTADOS POR LA EJECUCION DE LA OBRA: REHABILITACIÓN Y MEJORAMIENTO DE LA CARRETERA EMP. PE 1NJ, TRAMO: 71+600-HUANCABAMBA (KM 142+614)</t>
  </si>
  <si>
    <t>ADQUISICIÓN DE PETRÓLEO DIESEL B5 S50, PARA LOS EQUIPOS MECÁNICOS DE LA CARRETERA PATIVILCA - CONOCOCHA - HUARAZ - CARAZ - MOLINOPAMPA Y EMP.3N - CHIQUIAN - AQUIA - EMP. 3N, L=332.627 KM, RUTAS PE-16 Y PE-3N.</t>
  </si>
  <si>
    <t>SIE-SIE-2-2022-MTC/20-UZANC-1</t>
  </si>
  <si>
    <t>SERVICIO DE MANO DE OBRA PARA LA EJECUCIÓN DE LAS ACTIVIDADES DE MANTENIMIENTO RUTINARIO EN LA CARRETERA PATIVILCA - CONOCOCHA - HUARAZ - CARAZ - MOLINOPAMPA Y EMP.3N - CHIQUIAN - AQUIA - EMP. 3N, L=332.627 KM, RUTAS PE-16 Y PE-3N.</t>
  </si>
  <si>
    <t>SERVICIO DE PARCHADO SUPERFICIAL EN CALZADA, PARCHADO PROFUNDO EN CALZADA A TODO COSTO PARA EL MANTENIMIENTO RUTINARIO EN LA CARRETERA PATIVILCA-CONOCOCHA-HUARAZ-CARAZ-MOLINOPAMPA Y EMP. 3N-CHIQUIAN-AQUIA-EMP. 3N, L=332.627 KM, RUTAS PE-16 Y PE-3N.</t>
  </si>
  <si>
    <t>SERVICIO DE CONSERVACION DE LAS MARCAS EN EL PAVIMENTO A TODO COSTO PARA EL MANTENIMIENTO RUTINARIO EN LA CARRETERA PATIVILCA- CONOCOCHA- HUARAZ- CARAZ-MOLINOPAMPA Y EMP. 3N-CHIQUIAN-AQUIA-EMP. 3N, L=332.627 KM, RUTAS PE-16 Y PE-3N.</t>
  </si>
  <si>
    <t>SERVICIO DE ALQUILER A TODO COSTO DE DOS (02) CAMIONETAS 4X4 PARA SUPERVISIÓN DE LA CARRETERA PATIVILCA-CONOCOCHA-HUARAZ-CARAZ-MOLINOPAMPA Y EMP. 3N-CHIQUIAN-AQUIA-EMP. 3N, L=332.627 KM, RUTAS PE-16 Y PE-3N.</t>
  </si>
  <si>
    <t>SERVICIO DE MANTENIMIENTO RUTINARIO DE LA CARRETERA PE- 36G TORATA -SAN JUAN SAN JUNE</t>
  </si>
  <si>
    <t>SERVICIO DE MANO DE OBRA PARA EL MANTENIMIENTO RUTINARIO A CARGO DE LA UNIDAD ZONAL UCAYUALI</t>
  </si>
  <si>
    <t>SERVICIO DE ALQUILER DE CAMIONETA PARA EL TRAMO: OXAPAMPA - POZUZO - CODO DEL POZUZO - EMP. PE-5N (PUERTO INCA), RUTA NACIONAL PE-5NA</t>
  </si>
  <si>
    <t>ADQUISICION DE PETROLEO DIESEL B5 S-50 PARA LA UNIDAD ZONAL UCAYALI</t>
  </si>
  <si>
    <t>SERVICIO DE GESTIÓN, MEJORAMIENTO Y CONSERVACIÓN VIAL POR NIVELES DE SERVICIO DEL CORREDOR VIAL: CHICAMA - CASCAS- CONTUMAZÁ- CHILETE</t>
  </si>
  <si>
    <t>ADQUISICION DE UN EQUIPO RPAS CON SISTEMA RTK (DRON) PARA LA DIRECCION DE CONTROL Y CALIDAD</t>
  </si>
  <si>
    <t>SERVICIO DE SEGURIDAD Y VIGILANCIA CON ARMA PARA LA UNIDAD DE PEAJE AMBO</t>
  </si>
  <si>
    <t>ADQUISICION DE IMPRESORA PARA EL CENTRO DE MONITOREO DE PROVIAS NACIONAL</t>
  </si>
  <si>
    <t>LEVEL TECH PERU S.A.C</t>
  </si>
  <si>
    <t>ADQUISICION DE PETROLEO DIESEL B5 - MANTENIMIENTO RUTINARIO DE LA RED VIAL PAVIMENTADA PALPA (EMP. PE- 1S) - LLAUTA - HUANCA SANCOS EMP.PE-32A (CHALCO), MULTIDISTRITAL-MULTIPROVINCIAL-AYACUCHO.</t>
  </si>
  <si>
    <t>SIE-SIE-2-2022-MTC/20-UZICA-1</t>
  </si>
  <si>
    <t>SERVICIO DE MANTENIMIENTO RUTINARIO DE LA RED VIAL PAVIMENTADA PALPA (EMP. PE-1S) - LLAUTA – HUANCA SANCOS EMP.PE-32A (CHALCO), MULTIDISTRITALMULTIPROVINCIAL- AYACUCHO</t>
  </si>
  <si>
    <t>SERVICIO DE MANTENIMIENTO RUTINARIO DE LA CARRETERA PAVIMENTADA: DV. TINGO MARIA - AUCAYACU NUEVO PROGRESO - TOCACHE - JUANJUI - PICOTA - TARAPOTO RUTA NACIONAL PE-5N REGION HUANUCO</t>
  </si>
  <si>
    <t>SERVICIO DE ALQUILER DE CAMIONETA PARA LA SUPERVISION DE LOS TRAMOS A CARGO DE LA UNIDAD ZONAL HUANUCO</t>
  </si>
  <si>
    <t>SERVICIO DE ALQUILER DE MAQUINARIA PARA LOS TRABAJOS DE MANTENIMIENTO RUTINARIO EN LOS TRAMOS ASIGNADOS A LA UNIDAD ZONAL HUÁNUCO.</t>
  </si>
  <si>
    <t>SERVICIO DE MANTENIMIENTO RUTINARIO DE LA CARRETERA PAVIMENTADA CENTRAL DV. CERRO PASCO - TINGO MARIA Y EMP. 5N (PUENTE PUMAHUASI), MULTIDISTRITAL, MULTIPROVINCIAL,HUANUCO</t>
  </si>
  <si>
    <t>SERVICIO DE MARCAS EN EL PAVIMENTO EN LOS TRAMOS DE LA RED VIAL PAVIMENTADA A CARGO DE LA UNIDAD ZONAL HUÁNUCO</t>
  </si>
  <si>
    <t>SERVICIO DE VIGILANCIA Y CONTROL DE TRÁNSITO DEL PUENTE CORPAC</t>
  </si>
  <si>
    <t>SERVICIO DE MANTENIMIENTO RUTINARIO RED VIAL NACIONAL PAVIMENTADA DE LA CARRETERA PAVIMENTADA HUACAYBAMBA - JIRCAN - TINGO MARIA - MONZON - EMP. PE-18A (TINGO MARIA), MULTIDISTRITRAL HUACAYBAMBA HUANUCO</t>
  </si>
  <si>
    <t>SERVICIO DE SEGURIDAD Y CONTROL DE TRÁNSITO PARA EL EQUIPO MECÁNICO A CARGO DE LA UNIDAD ZONAL HUÁNUCO</t>
  </si>
  <si>
    <t>ADQUISICIÓN DE EMULSIÓN ASFALTICA DE ROTURA LENTA CSS 1 HP PARA TRABAJOS DE MANTENIMIENTO RUTINARIO TRAMOS DE CARRETERA A CARGO DE LA UNIDAD ZONAL HUANUCO</t>
  </si>
  <si>
    <t>SERVICIO DE BACHEO DE HUELLAS PROFUNDAS ENTRE LAS PROGRESIVAS DEL KM 0+000 AL KM 60 + 000 DEL TRAMO PUENTE RANCHO - PANAO - CHAGLLA - MONOPAMPA</t>
  </si>
  <si>
    <t>Servicio para el diagnóstico y desarrollo de la metodología del Sistema de Gestión de Activos Viales para la Red Vial Nacional No Concesionada e implementación de una herramienta analítica.</t>
  </si>
  <si>
    <t>ADQUISICION DE VEHICULOS LIVIANOS DESTINADOS A LA SUPERVISION DEL MANTENIMIENTO DE CARRETERAS DE LA RED VIAL NACIONAL</t>
  </si>
  <si>
    <t>ADQUISICION DE 01 VEHICULO PESADO (INCLUYE FURGÓN TIPO AUXILIO) DESTINADO A LA SUPERVISION DEL MANTENIMIENTO DE CARRETERAS DE LA RED VIAL NACIONAL</t>
  </si>
  <si>
    <t>SERVICIO DE IMPLEMENTACIÓN DE COBERTURA METÁLICA DE LA UNIDAD DE PEAJE CANCAS</t>
  </si>
  <si>
    <t>CP-SM-19-2022-MTC/20-1</t>
  </si>
  <si>
    <t>SERVICIO DE IMPLEMENTACIÓN DE PAVIMENTO DE CONCRETO EN ZONA DE COBRO Y VÍA LIBRE PARA LA UNIDAD DE PEAJE TUNAN</t>
  </si>
  <si>
    <t>CP-SM-18-2022-MTC/20-1</t>
  </si>
  <si>
    <t>ADQUISICION DE EMULSION ASFALTICA CATIONICA DE ROTURA LENTA CSS-1H, PARA EL MANTENIMIENTO RUTINARIO DEL CORREDOR VIAL: JULIACA-PUTINA-ORIENTAL-SANDIA-SAN IGNACIO-PUNTA DE CARRETERA Y DV. PUTINA-MOHO-CONIMA-DV. MILILAYA-FRONTERA CON BOLIVIA Y DV. MILILAYA-TILALI-FRONTERA CON BOLIVIA</t>
  </si>
  <si>
    <t>SERVICIO DE MANTENIMIENTO RUTINARIO DEL CORREDOR VIAL: JULIACA-PUTINA-ORIENTAL-SANDIA-SAN IGNACIO-PUNTA DE CARRETERA Y DV. PUTINA-MOHO-CONIMA-DV. MILILAYA-FRONTERA CON BOLIVIA Y DV. MILILAYA-TILALI-FRONTERA CON BOLIVIA</t>
  </si>
  <si>
    <t>ALQUILER DE CAMIONETA 4X4 PARA EL MANTENIMIENTO RUTINARIO DEL CORREDOR VIAL: JULIACA PUTINA-ORIENTAL-SANDIA-SAN IGNACIO-PUNTA DE CARRETERA Y DV. PUTINA-MOHO-CONIMA-DV. MILILAYA -FRONTERA CON BOLIVIA Y DV. MILILAYA-TILALI-FRONTERA CON BOLIVIA</t>
  </si>
  <si>
    <t>ADQUISICIÓN DE PINTURAS DE TRÁFICO PARA MARCAS EN EL PAVIMENTO PARA EL MANTENIMIENTO RUTINARIO DEL CORREDOR VIAL: JULIACA -PUTINA - ORIENTAL - SANDIA - SAN IGNACIO - PUNTA DE CARRETERA Y DV. PUTINA - MOHO -CONIMA -DV. MILILAYA - FRONTERA CON BOLIVIA Y DV. MILILAYA - TILALI -FRONTERA CON BOLIVIA</t>
  </si>
  <si>
    <t>ADQUISICIÓN DE MICROESFERAS DE VIDRIO TIPO I PARA PINTURA DE TRÁFICO PARA EL MANTENIMIENTO RUTINARIO DEL CORREDOR VIAL: JULIACA -PUTINA - ORIENTAL - SANDIA -SAN IGNACIO - PUNTA DE CARRETERA Y DV. PUTINA - MOHO- CONIMA - DV. MILILAYA -FRONTERA CON BOLIVIA Y DV. MILILAYA - TILALI -FRONTERA CON BOLIVIA</t>
  </si>
  <si>
    <t>ADQUISICIÓN DE LLANTAS PARA CARGADOR FRONTAL CF-062 PARA EL MANTENIMIENTO RUTINARIO DEL CORREDOR VIAL: JULIACA -PUTINA - ORIENTAL - SANDIA - SAN IGNACIO -PUNTA DE CARRETERA Y DV. PUTINA - MOHO -CONIMA - DV. MILILAYA - FRONTERA CON BOLIVIA Y DV. MILILAYA - TILALI -FRONTERA CON BOLIVIA</t>
  </si>
  <si>
    <t>SERVICIO DE INSCRIPCIÓN REGISTRAL Y/O PRIMERA DE DOMINIO Y/O TRANSFERENCIA DE PROPIEDAD ESTATAL A FAVOR DE PROVIAS NACIONAL</t>
  </si>
  <si>
    <t>CP-SM-20-2022-MTC/20-1</t>
  </si>
  <si>
    <t>1. 10096042171 - DURAND VARA JOSE LUIS
2. 10416958217 - CHURATA NEIRA VLADIMIR
3. 10096042171 - DURAND VARA JOSE LUIS
4. 20604165611 - WAINE ENTERPRISE S.A.C.
5. 10101626216 - CORDOVA VENEGAS JORGE
6. 10096042171 - DURAND VARA JOSE LUIS
7. 20604165611 - WAINE ENTERPRISE S.A.C.
8. 10320434411 - VEGA CABALLERO PEDRO FLORENCIO
9. 10101626216 - CORDOVA VENEGAS JORGE</t>
  </si>
  <si>
    <t>ADQUISICION DE COMPUTADORAS TODO EN UNO PARA PROVIAS NACIONAL</t>
  </si>
  <si>
    <t>20608758357 COMPANY IMC E.I.R.L</t>
  </si>
  <si>
    <t>SERVICIO DE REPINTADO DE MARCAS EN EL PAVIMENTO A TODO COSTO PARA CARRETERAS DE LA UNIDAD ZONAL ANCASH</t>
  </si>
  <si>
    <t>ADQUISICIÓN DE MATERIALES DE LIMPIEZA E HIGIENE (PAPEL HIGIÉNICO Y PAPEL TOALLA) PARA LAS DIFERENTES UNIDADES ORGÁNICAS DE LA SEDE CENTRAL</t>
  </si>
  <si>
    <t>ALDAVE GARCIA DEL BARRIO ROBERTO IVAN
CARBAJAL OCHOA LILIA ROSA</t>
  </si>
  <si>
    <t>ADQUISICIÓN DE MADERAS PARA ACONDICIONAMIENTO Y EMBALAJE DE ESTRUCTURAS METÁLICAS DE PUENTES DE ALMACÉN SERPENTÍN PASAMAYO</t>
  </si>
  <si>
    <t>SERVICIO DE IMPLEMENTACIÓN DE UN MÓDULO PREFABRICADO MÓVIL PARA USO COMO ARCHIVO DE LEGAJOS PARA LA OFICINA DE RECURSOS HUMANOS</t>
  </si>
  <si>
    <t>SERVICIO DE ALQUILER DE CAMIONETA PARA EL TRAMO: UCHUCCHACUA - YANAHUANCA - AMBO, RUTA NACIONAL PE-18, A CARGO DE LA UNIDAD ZONAL HUÁNUCO</t>
  </si>
  <si>
    <t>ADQUISICIÓN DE PETROLEO DIESEL B5 S-50 PARA EL MANTENIMIENTO RUTINARIO DE LA CARRETERA NACIONAL PE-28H ROSARIO-SIVIA-CANAYRE- UNION MANTARO-TZOMAVENI</t>
  </si>
  <si>
    <t>SERVICIO DE MANO DE OBRA PARA EL MANTENIMIENTO RUTINARIO POR EJECUCION PRESUPUESTARIA DIRECTA 2022 DE LA CARRETERA NACIONAL PE-28H ROSARIO-SIVIA-CANAYRE- UNION MANTARO-TZOMAVENI</t>
  </si>
  <si>
    <t>SERVICIO DE ALQUILER DE 02 CAMIONETAS 4X4 PARA TRANSPORTE DE PERSONAL DEL MANTENIMIENTO RUTINARIO DE LA CARRETERA PE-28H ROSARIO-SIVIA-CANAYRE-UNION MANTARO-TZOMAVENI</t>
  </si>
  <si>
    <t>ADQUISICIÓN DE MATERIAL GRANULAR PARA AFIRMADO A-2, PARA EL MANTENIMIENTO RUTINARIO DE DOS TRAMOS A CARGO DE LA UNIDAD ZONAL IV CAJAMARCA</t>
  </si>
  <si>
    <t>ADQUISICIÓN DE EMULSIÓN ASFÁLTICA CATIÓNICA DE ROTURA LENTA GRADO CSS-1H, PARA EL MANTENIMIENTO RUTINARIO DE LA CARRETERA: CAJABAMBA - SAUSACOCHA, RUTA PE-3N.</t>
  </si>
  <si>
    <t>ADQUISICIÓN DE DIESEL B5 S-50 PARA LOS TRABAJOS DE MANTENIMIENTO RUTINARIO DE DOS TRAMOS A CARGO DE LA UNIDAD ZONAL IV CAJAMARCA</t>
  </si>
  <si>
    <t>SERVICIO DE ALQUILER DE CAMIONETA PARA LOS TRABAJOS DE MANTENIMIENTO RUTINARIO DE DOS TRAMOS A CARGO DE LA UNIDAD ZONAL IV CAJAMARCA</t>
  </si>
  <si>
    <t>SERVICIO DE MANO DE OBRA PARA EL MANTENIMIENTO RUTINARIO DE LAS CARRETERAS: DV. YANACOCHA - HUALGAYOC - BAMBAMARCA, RUTA PE-3N Y PE-3N (DV. YANACANCHILLA ALTA) YANACANCHILLA ALTA - LLAUCAN DV. ARASCORGUE - EMP. PE-3N (BAMBAMARCA), RUTA PE-3NB, A CARGO DE LA UNIDAD ZONAL IV CAJAMARCA</t>
  </si>
  <si>
    <t>SERVICIO DE ALQUILER DE INMUEBLE PARA OFICINA DE LA UNIDAD ZONAL ICA</t>
  </si>
  <si>
    <t>SERVICIO DE SEGUIRIDAD Y VIGILANCIA PRIVADA PARA LA UNIDAD ZONAL ICA</t>
  </si>
  <si>
    <t>SERVICIO DE MANTENIMIENTO RUTINARIO DE LA CARRETERA NACIONAL RUTA PE-08B, TRAMO: EMP.PE- 5N (LA CALZADA) - SORITOR - SELVA ALEGRE - NUEVAGALILEA - EL DORADO - NUEVO OMIA, L=47.40 KM</t>
  </si>
  <si>
    <t>ADQUISICIÓN DE PETRÓLEO DIESEL B5 S-50, PARA LOS TRABAJOS DE MANTENIMIENTO RUTINARIO DE LA RED VIAL NACIONAL EMP.PE-5N (LA CALZADA) - SORITOR -SELVA ALEGRE -NUEVA GALILEA - EL DORADO - NUEVO OMIA, L=47.40 KM</t>
  </si>
  <si>
    <t>SERVICIO DE MANTENIMIENTO RUTINARIO DEL TRAMO: OCCOLLO KM. 264+000 - AYACUCHO KM.330+300.</t>
  </si>
  <si>
    <t>ADQUISICION DE IMPRESORA MULTIFUNCIONAL</t>
  </si>
  <si>
    <t>SERVICIO DE GESTIÓN, MEJORAMIENTO Y CONSERVACIÓN VIAL POR NIVELES DE SERVICIO DEL CORREDOR VIAL: EMP. PE-28B (L.D. CUSCO EN SAN FRANCISCO) - SANTA ROSA - SAN MIGUEL / EMP. PE-28B (ROSARIO) - CANAYRE</t>
  </si>
  <si>
    <t>ADQUISICIÓN DE EMULSIÓN ASFÁLTICA CATIÓNICA PARA EL MANTENIMIENTO RUTINARIO DE LA CARRETERA PUNO-DESAGUADERO E ILAVE-CHECCA</t>
  </si>
  <si>
    <t>SERVICIO DE MANTENIMIENTO RUTINARIO DE LA CARRETERA PUNO-DESAGUADERO E ILAVE-CHECCA</t>
  </si>
  <si>
    <t>SERVICIO DE EXTRACCIÓN Y ACOPIO DE MATERIAL GRANULAR DE AFIRMADO PARA LOS TRABAJOS DEL MANTENIMIENTO RUTINARIO DE LA CARRETERA NACIONAL RUTA PE-12A TRAMO: HUACRACHUCO - SAN PEDRO DE CHONTA - UCHIZA - EMP.PE- 5N (PUENTE HUAYNABE)</t>
  </si>
  <si>
    <t>SERVICIO DE ROCE Y LIMPIEZA PARA EL MANTENIMIENTO RUTINARIO DE LA CARRETERA NACIONAL RUTA PE-12A, TRAMO: HUACRACHUCO -SAN PEDRO DE CHONTA - UCHIZA - EMP. PE-5N (PTE HUAYNABE)</t>
  </si>
  <si>
    <t>SERVICIO DE ALQUILER DE DOS (02) CAMIONETAS PARA EL MANTENIMIENTO RUTINARIO DE LA CARRETERA NACIONAL RUTA PE-12A, TRAMO: HUACRACHUCO - SAN PEDRO DE CHONTA - UCHIZA - EMP. PE-5N (PTE HUAYNABE)</t>
  </si>
  <si>
    <t>SERVICIO DE ALQUILER DE MAQUINARIA PARA EL MANTENIMIENTO RUTINARIO DE LA CARRETERA NACIONAL RUTA PE-12A, TRAMO: HUACRACHUCO - SAN PEDRO DE CHONTA - UCHIZA - EMP. PE-5N (PTE HUAYNABE)</t>
  </si>
  <si>
    <t>SERVICIO DE ALQUILER DE OFICINAS PARA LA UNIDAD ZONAL HUANUCO</t>
  </si>
  <si>
    <t>SERVICIO DE MANTENIMIENTO RUTINARIO DE LA CARRETERA NO PAVIMENTADA, TRAMO: PTE. CALEMAR - ABRA NARANJILLO (RUTA PE-10B)</t>
  </si>
  <si>
    <t>SERVICIO DE MOVILIZACIÓN DE PERSONAL A TODO COSTO PARA EL MANTENIMIENTO DE LA CARRETERA NO PAVIMENTADA, TRAMO: PTE. CALEMAR - ABRA NARANJILLO (RUTA PE-10B).</t>
  </si>
  <si>
    <t>SERVICIO DE MANTENIMIENTO RUTINARIO PARA LA RED VIAL NACIONAL PE-1NK, TRAMO: EMP. PE-1N (DV. CATACAOS) - CATACAOS - PTE.INDEPENDENCIA - LA ARENA - VICE - SECHURA -PTE.VIRRILA - EMP.PE-04 (DV. BAYOVAR)</t>
  </si>
  <si>
    <t>ADQUISICIÓN DE EMULSION ASFALTICA CSS-1HP PARA EL MANTENIMIENTO RUTINARIO POR EJECUCION PRESUPUESTARIA DIRECTA 2022 DEL CORREDOR VIAL: EMP.PE-3S (IZCUCHACA) - HUANCAVELICA - PLAZAPATA - CASTROVIRREYNA - TICRAPO-PÁMPANO Y SANTA INÉS - PILPICHACA - RUMICHACA</t>
  </si>
  <si>
    <t>ADQUISICION DE VEHICULOS</t>
  </si>
  <si>
    <t>ADQUISICIÓN DE UNIFORME INSTITUCIONAL INVIERNO Y VERANO PARA EL PERSONAL ADMINISTRATIVO DE PROVIAS NACIONAL</t>
  </si>
  <si>
    <t>SERVICIO DE DEFENSA LEGAL PARA EL EX SERVIDOR CIVIL CARLOS EDUARDO LOZADA CONTRERAS</t>
  </si>
  <si>
    <t>SERVICIO DE DEFENSA LEGAL PARA EL EX SERVIDOR CIVIL HERNAN GARRO LOPEZ</t>
  </si>
  <si>
    <t>SERVICIO DE DEFENSA LEGAL PARA EL SERVIDOR CIVIL ERIK RONALD MALQUI VILCA</t>
  </si>
  <si>
    <t>SERVICIO DE DEFENSA LEGAL PARA EL EX SERVIDOR CIVIL SEGUNDO HERNÁN VARGAS PASAPERA</t>
  </si>
  <si>
    <t>SERVICIO DE DEFENSA LEGAL PARA LA EX SERVIDORA CIVIL SUMAC INÉS ORMEÑO VILLALBA</t>
  </si>
  <si>
    <t>SERVICIO DE MANO DE OBRA PARA LA EJECUCION DE ACTIVIDADES DE MANTENIMIENTO RUTINARIO DE TRES TRAMOS ASIGNADOS A LA UNIDAD ZONAL IV CAJAMARCA</t>
  </si>
  <si>
    <t>SERVICIO DE CONSERVACION DE CALZADA EN AFIRMADO DE LA CARRETERA: EMP. PE-3N (DV. YANACANCHILLA ALTA) - YANACANCHILLA ALTA-LLAUCAN-DV. ARASCORGUE-EMP. PE-3N (BAMBAMARCA), RUTA PE-3NB.</t>
  </si>
  <si>
    <t>INTERVENCION ESPECIALIZADA EN PROYECTOS DE INVERSION  -  GESTION DEL PROGRAMA</t>
  </si>
  <si>
    <t>SERVICIO DE ELABORACION DE DIAGNOSTICO Y GESTION EN PROYECTOS  -  GESTION DEL PROGRAMA</t>
  </si>
  <si>
    <t>SERVICIO ESPECIALIZADO EN LA REVISION DE ESTUDIOS DE LINEA DE BASE DE PROYECTOS DE INVERSION PUBLICA  -  GESTION DEL PROGRAMA</t>
  </si>
  <si>
    <t>SERVICIO DE ORGANIZACIÓN, REGISTRO Y ELABORACION DE BASE DE DATOS DE DOCUMENTOS  -  GESTION DEL PROGRAMA</t>
  </si>
  <si>
    <t>SERVICIO ESPECIALIZADO EN GESTION DE PROYECTOS  -  GESTION DEL PROGRAMA</t>
  </si>
  <si>
    <t>SERVICIO DE AUDITORÍA GUBERNAMENTAL  -  GESTION DEL PROGRAMA</t>
  </si>
  <si>
    <t>SERVICIO ESPECIALIZADO EN GESTION DE PROCESOS ADMINISTRATIVOS  -  GESTION DEL PROGRAMA</t>
  </si>
  <si>
    <t>SERVICIO DE ANALISIS EN PRESUPUESTO  -  GESTION DEL PROGRAMA</t>
  </si>
  <si>
    <t>SERVICIO ESPECIALIZADO DE CONTROL INTERNO  -  GESTION DEL PROGRAMA</t>
  </si>
  <si>
    <t>SERVICIO ESPECIALIZADO EN MATERIA LEGAL  -  GESTION DEL PROGRAMA</t>
  </si>
  <si>
    <t>SERVICIO DE ASISTENCIA TECNICA ADMINISTRATIVA  -  GESTION DEL PROGRAMA</t>
  </si>
  <si>
    <t>SERVICIO DE ANALISIS ADMINISTRATIVO  -  GESTION DEL PROGRAMA</t>
  </si>
  <si>
    <t>SERVICIO DE APOYO EN VERIFICACIÓN Y CONTROL PREVIO DE DOCUMENTOS ADMINISTRATIVOS  -  GESTION DEL PROGRAMA</t>
  </si>
  <si>
    <t>SERVICIO DE APOYO EN REVISIÓN, VERIFICACIÓN Y CONTROL PREVIO DE DOCUMENTOS ADMINISTRATIVOS  -  GESTION DEL PROGRAMA</t>
  </si>
  <si>
    <t>SERVICIO ESPECIALIZADO EN CONTROL PREVIO DE PLANILLAS DE PAGO, SEGUROS MÉDICOS Y VIÁTICOS  -  GESTION DEL PROGRAMA</t>
  </si>
  <si>
    <t>SERVICIO ESPECIALIZADO EN CONTROL PREVIO Y PROCESOS CONTABLES  -  GESTION DEL PROGRAMA</t>
  </si>
  <si>
    <t>SERVICIO DE ASISTENTE CONTABLE  -  GESTION DEL PROGRAMA</t>
  </si>
  <si>
    <t>SERVICIO DE APOYO OPERATIVO  -  GESTION DEL PROGRAMA</t>
  </si>
  <si>
    <t>SERVICIO DE APOYO ADMINISTRATIVO  -  GESTION DEL PROGRAMA</t>
  </si>
  <si>
    <t>SERVICIO DE REGISTROS Y TRAMITES NOTARIALES VARIOS  -  GESTION DEL PROGRAMA</t>
  </si>
  <si>
    <t>SERVICIO ESPECIALIZADO EN CONTRATACIONES PÚBLICAS  -  GESTION DEL PROGRAMA</t>
  </si>
  <si>
    <t>SERVICIO DE APOYO EN LA GESTION PATRIMONIAL, SUPERVISIÓN Y VERIFICACIÓN DEL SANEAMIENTO DE LOS BIENES MUEBLES E INMUEBLES  -  GESTION DEL PROGRAMA</t>
  </si>
  <si>
    <t>SERVICIO DE APOYO OPERATIVO PARA LA GESTION DE BIENES PATRIMONIALES  -  GESTION DEL PROGRAMA</t>
  </si>
  <si>
    <t>SANEAMIENTO FISICO LEGAL DE INMUEBLES  -  GESTION DEL PROGRAMA</t>
  </si>
  <si>
    <t>SERVICIO ESPECIALIZADO EN SANEAMIENTO DE BIENES MUEBLES  -  GESTION DEL PROGRAMA</t>
  </si>
  <si>
    <t>SERVICIO DE ASISTENCIA EN SEGURIDAD Y RIESGOS OPERACIONALES  -  GESTION DEL PROGRAMA</t>
  </si>
  <si>
    <t>SEGURO OBLIGATORIO DE ACCIDENTES DE TRANSITO - SOAT ( PRIMA DE SEGURO )  -  GESTION DEL PROGRAMA</t>
  </si>
  <si>
    <t>SERVICIO DE VERIFICACION Y FISCALIZACION POSTERIOR DE EXPEDIENTES  -  GESTION DEL PROGRAMA</t>
  </si>
  <si>
    <t>SERVICIOS PARA REVISION DE INFORMES Y EXPEDIENTES TECNICOS DE OBRAS  -  GESTION DEL PROGRAMA</t>
  </si>
  <si>
    <t>SERVICIO DE REVISION Y ANALISIS DE LA EJECUCION PRESUPUESTAL DE CONTRATOS  -  GESTION DEL PROGRAMA</t>
  </si>
  <si>
    <t>SERVICIO ESPECIALIZADO EN GESTION DE CONTRATACIONES PUBLICAS  -  GESTION DEL PROGRAMA</t>
  </si>
  <si>
    <t>SERVICIO DE ASISTENCIA EN ADQUISICIONES Y CONTRATACIONES  -  GESTION DEL PROGRAMA</t>
  </si>
  <si>
    <t>SERVICIO DE APOYO EN LA EJECUCIÓN DE ACUERDO MARCO  -  GESTION DEL PROGRAMA</t>
  </si>
  <si>
    <t>ALQUILER DE MONTACARGA  -  SUPERVISION DEL MANTENIMIENTO DE LA RED VIAL NACIONAL - LIMA</t>
  </si>
  <si>
    <t>SERVICIO DE REGADIO POR CISTERNA PARA JARDINES  -  GESTION DEL PROGRAMA</t>
  </si>
  <si>
    <t>TAPA PLASTIFICADA PARA ANILLADO  TAMAÑO A4  -  GESTION DEL PROGRAMA</t>
  </si>
  <si>
    <t>MICA PARA  ANILLAR TRANSPARENTE TAMAÑO A4  -  GESTION DEL PROGRAMA</t>
  </si>
  <si>
    <t>MANTENIMIENTO CORRECTIVO DE MONTACARGAS  -  GESTION DEL PROGRAMA</t>
  </si>
  <si>
    <t>PAPEL BOND 80 G TAMAÑO  A4  -  GESTION DEL PROGRAMA</t>
  </si>
  <si>
    <t>SERVICIO DE ASISTENCIA TÉCNICA EN AGUA Y SANEAMIENTO  -  GESTION DEL PROGRAMA</t>
  </si>
  <si>
    <t>SERVICIO DE SUPERVISION Y MANTENIMIENTO DE LA INFRAESTRUCTURA  -  GESTION DEL PROGRAMA</t>
  </si>
  <si>
    <t>SERVICIO DE MONITOREO DE VEHICULOS VIA GPS  -  GESTION DEL PROGRAMA</t>
  </si>
  <si>
    <t>SERVICIO DE FOTOCOPIADO E IMPRESIONES  -  GESTION DEL PROGRAMA</t>
  </si>
  <si>
    <t>SERVICIO DE TRANSPORTE DE PERSONAS Y BIENES VÍA TERRESTRE  -  GESTION DEL PROGRAMA</t>
  </si>
  <si>
    <t>MANTENIMIENTO PREVENTIVO DE RED MEDIA TENSION ELÉCTRICA  -  GESTION DEL PROGRAMA</t>
  </si>
  <si>
    <t>SERVICIO DE ASISTENCIA TECNICA EN INGENIERIA  -  GESTION DEL PROGRAMA</t>
  </si>
  <si>
    <t>SERVICIO DE APOYO PARA EL SEGUIMIENTO DE ACTIVIDADES Y EXPEDIENTES ADMINISTRATIVOS  -  GESTION DEL PROGRAMA</t>
  </si>
  <si>
    <t>MANTENIMIENTO CORRECTIVO DE EQUIPO DE AIRE ACONDICIONADO  -  GESTION DEL PROGRAMA</t>
  </si>
  <si>
    <t>MANTENIMIENTO CORRECTIVO DE FOTOCOPIADORA  -  GESTION DEL PROGRAMA</t>
  </si>
  <si>
    <t>MANTENIMIENTO CORRECTIVO DE VEHICULOS EN GENERAL  -  GESTION DEL PROGRAMA</t>
  </si>
  <si>
    <t>MANTENIMIENTO PREVENTIVO DE VEHICULOS EN GENERAL  -  GESTION DEL PROGRAMA</t>
  </si>
  <si>
    <t>SERVICIO DE APOYO TECNICO EN ELECTRICIDAD  -  GESTION DEL PROGRAMA</t>
  </si>
  <si>
    <t>ACONDICIONAMIENTO DE OFICINA  -  GESTION DEL PROGRAMA</t>
  </si>
  <si>
    <t>SERVICIO DE TELEVISION POR CABLE O SATELITE  -  GESTION DEL PROGRAMA</t>
  </si>
  <si>
    <t>ALQUILER DE CAMIONETA  -  GESTION DEL PROGRAMA</t>
  </si>
  <si>
    <t>SERVICIO DE CONDUCCION DE VEHICULO  -  GESTION DEL PROGRAMA</t>
  </si>
  <si>
    <t>SERVICIO DE MANTENIMIENTO Y LAVADO DE PERSIANAS  -  GESTION DEL PROGRAMA</t>
  </si>
  <si>
    <t>SERVICIO DE ESCANEO Y DIGITALIZACION  -  GESTION DEL PROGRAMA</t>
  </si>
  <si>
    <t>MANTENIMIENTO PREDICTIVO DE VEHICULOS  -  GESTION DEL PROGRAMA</t>
  </si>
  <si>
    <t>SERVICIO DE ASISTENCIA LEGAL EN PROCESOS ADMINISTRATIVOS  -  GESTION DEL PROGRAMA</t>
  </si>
  <si>
    <t>SERVICIO DE MENSAJERÍA NIVEL LOCAL, REGIONAL Y NACIONAL  -  GESTION DEL PROGRAMA</t>
  </si>
  <si>
    <t>SERVICIO DE ESPECIALISTA EN CONTRATACIONES DEL ESTADO  -  GESTION DEL PROGRAMA</t>
  </si>
  <si>
    <t>SERVICIO DE ELABORACION DE ESTUDIO DE POSIBILIDADES QUE OFRECE EL MERCADO  -  GESTION DEL PROGRAMA</t>
  </si>
  <si>
    <t>SERVICIO DE REVISION DE EXPEDIENTES DE PROCESOS DE SELECCION  -  GESTION DEL PROGRAMA</t>
  </si>
  <si>
    <t>SERVICIO ESPECIALIZADO EN COSTOS Y PRESUPUESTO  -  GESTION DEL PROGRAMA</t>
  </si>
  <si>
    <t>SERVICIO DE ASISTENCIA TÉCNICA LEGAL  -  GESTION DEL PROGRAMA</t>
  </si>
  <si>
    <t>SERVICIO DE COORDINACIÓN, EVALUACIÓN Y ATENCIÓN DE SOLICITUDES  -  GESTION DEL PROGRAMA</t>
  </si>
  <si>
    <t>SERVICIO ESPECIALIZADO EN SISTEMA DE INFORMACION GEOGRAFICA  -  GESTION DEL PROGRAMA</t>
  </si>
  <si>
    <t>SERVICIO DE ESPECIALISTA EN PROGRAMACIÓN Y  PRESUPUESTO  -  GESTION DEL PROGRAMA</t>
  </si>
  <si>
    <t>SERVICIO DE ASISTENCIA TÉCNICA EN ORGANIZACIÓN, MODERNIZACIÓN Y GESTIÓN DE CALIDAD  -  GESTION DEL PROGRAMA</t>
  </si>
  <si>
    <t>SERVICIO ESPECIALIZADO EN MODERNIZACIÓN DE LA GESTIÓN PÚBLICA  -  GESTION DEL PROGRAMA</t>
  </si>
  <si>
    <t>CONSULTORIA EN GESTION DE CONTROL DE CALIDAD  -  GESTION DEL PROGRAMA</t>
  </si>
  <si>
    <t>SERVICIO DE ASISTENCIA EN PROGRAMACION Y PRESUPUESTO  -  GESTION DEL PROGRAMA</t>
  </si>
  <si>
    <t>SERVICIO DE APOYO EN SEGUIMIENTO EJECUCION FINANCIERA DE PROYECTOS  -  GESTION DEL PROGRAMA</t>
  </si>
  <si>
    <t>SERVICIO DE PROGRAMACION MULTIANUAL Y FORMULACION DEL PRESUPUESTO  -  GESTION DEL PROGRAMA</t>
  </si>
  <si>
    <t>SERVICIO DE ASISTENTE ADMINISTRATIVO  -  GESTION DEL PROGRAMA</t>
  </si>
  <si>
    <t>SERVICIO ESPECIALIZADO EN SEGURIDAD Y SALUD EN EL TRABAJO  -  GESTION DEL PROGRAMA</t>
  </si>
  <si>
    <t>SERVICIO ESPECIALIZADO EN INGENIERIA CIVIL  -  GESTION DEL PROGRAMA</t>
  </si>
  <si>
    <t>SERVICIO DE SEGUIMIENTO DE IMPLEMENTACION DE RECOMENDACIONES DE OCI  -  GESTION DEL PROGRAMA</t>
  </si>
  <si>
    <t>SERVICIO ESPECIALIZADO EN GESTION DE LA INFORMACION  -  GESTION DEL PROGRAMA</t>
  </si>
  <si>
    <t>SERVICIO DE SEGUIMIENTO Y MONITOREO DE LAS OBRAS  -  SUPERVISION DEL MEJORAMIENTO DE LA CARRETERA BOCA DEL RIO - TACNA EN LOS DISTRITOS DE TACNA, SAMA Y LA YARADA LOS PALOS DE LA PROVINCIA DE TACNA - TAC</t>
  </si>
  <si>
    <t>ALQUILER DE CAMIONETA  -  SUPERVISION DEL MEJORAMIENTO DE LA CARRETERA BOCA DEL RIO - TACNA EN LOS DISTRITOS DE TACNA, SAMA Y LA YARADA LOS PALOS DE LA PROVINCIA DE TACNA - TAC</t>
  </si>
  <si>
    <t>CONSULTORIA DE OBRAS : SUPERVISION DE OBRAS  -  SUPERVISION REHABILITACION Y MEJORAMIENTO DE LA CARRETERA HUALLANCA - CARAZ</t>
  </si>
  <si>
    <t>ALQUILER DE CAMIONETA  -  SUPERVISION DE LA CONSTRUCCION, MEJORAMIENTO Y REHABILITACION DE LA CARRETERA CUSCO - CHINCHEROS - URUBAMBA; MULTIDISTRITAL, MULTIPROVINCIAL, CUSCO</t>
  </si>
  <si>
    <t>SERVICIO DE SEGUIMIENTO Y MONITOREO DE LAS OBRAS  -  SUPERVISION DE LA CONSTRUCCION, MEJORAMIENTO Y REHABILITACION DE LA CARRETERA CUSCO - CHINCHEROS - URUBAMBA; MULTIDISTRITAL, MULTIPROVINCIAL, CUSCO</t>
  </si>
  <si>
    <t>SERVICIO DE SEGUIMIENTO Y MONITOREO DE LAS OBRAS  -  SUPERVISION DE LA CONSTRUCCION DEL TUNEL Y ACCESOS DEL PROYECTO MEJORAMIENTO DE LA CARRETERA SANTA MARIA - SANTA TERESA - PUENTE HIDROELECTRICA MACHU</t>
  </si>
  <si>
    <t>ALQUILER DE CAMIONETA  -  SUPERVISION DE LA CONSTRUCCION DEL TUNEL Y ACCESOS DEL PROYECTO MEJORAMIENTO DE LA CARRETERA SANTA MARIA - SANTA TERESA - PUENTE HIDROELECTRICA MACHU</t>
  </si>
  <si>
    <t>ALQUILER DE CAMIONETA  -  SUPERVISION, REHABILITACION Y MEJORAMIENTO DE LA CARRETERA: PATAHUASI - YAURI - SICUANI TRAMO COLPAHUAYCO-LANGUI</t>
  </si>
  <si>
    <t>SERVICIO DE SEGUIMIENTO Y MONITOREO DE LAS OBRAS  -  SUPERVISION, REHABILITACION Y MEJORAMIENTO DE LA CARRETERA: PATAHUASI - YAURI - SICUANI TRAMO COLPAHUAYCO-LANGUI</t>
  </si>
  <si>
    <t>SERVICIO DE SEGUIMIENTO Y MONITOREO DE LAS OBRAS  -  SUPERVISION: CANTA - HUALLAY</t>
  </si>
  <si>
    <t>ALQUILER DE CAMIONETA  -  SUPERVISION: CANTA - HUALLAY</t>
  </si>
  <si>
    <t>ALQUILER DE CAMIONETA  -  SUPERVISION MEJORAMIENTO DE LA CARRETERA HUANUCO-CONOCOCHA, SECTOR: HUANUCO-LA UNION-HUALLANCA TRAMO KM.102+819 (TINGO CHICO) AL KM.150+421 (HUALLANCA</t>
  </si>
  <si>
    <t>ALQUILER DE CAMIONETA  -  SUPERVISION MEJORAMIENTO DE LA CARRETERA HUANUCO-CONOCOCHA, SECTOR: HUANUCO-LA UNION-HUALLANCA TRAMO KM. 52+920 (PUNTO UNION) AL KM.102+819 (TINGO CHI</t>
  </si>
  <si>
    <t>SERVICIO DE SEGUIMIENTO Y MONITOREO DE LAS OBRAS  -  SUPERVISION MEJORAMIENTO DE LA CARRETERA HUANUCO-CONOCOCHA, SECTOR: HUANUCO-LA UNION-HUALLANCA TRAMO KM. 52+920 (PUNTO UNION) AL KM.102+819 (TINGO CHI</t>
  </si>
  <si>
    <t>ALQUILER DE CAMIONETA  -  SUPERVISION DEL MEJORAMIENTO DE LA CARRETERA SANTA TERESA - PUENTE CENTRAL HIDROELECTRICA MACHU PICCHU REGION CUSCO</t>
  </si>
  <si>
    <t>SERVICIO DE SEGUIMIENTO Y MONITOREO DE LAS OBRAS  -  SUPERVISION DEL MEJORAMIENTO DE LA CARRETERA SANTA TERESA - PUENTE CENTRAL HIDROELECTRICA MACHU PICCHU REGION CUSCO</t>
  </si>
  <si>
    <t>ALQUILER DE CAMIONETA  -  SUPERVISION MEJORAMIENTO DE LA CARRETERA OYON - AMBO TRAMO DV. CERRO DE PASCO - DV. CHACAYAN KM. 181+000 - KM. 230+000 REGION PASCO</t>
  </si>
  <si>
    <t>ALQUILER DE CAMIONETA  -  SUPERVISION MEJORAMIENTO DE LA CARRETERA HUANUCO-CONOCOCHA, SECTOR: HUANUCO-LA UNION-HUALLANCA TRAMO KM.0+000 (HUANUCO) AL KM. 52+920 (PUNTO UNION) RE</t>
  </si>
  <si>
    <t>ALQUILER DE CAMIONETA  -  SUPERVISION MEJORAMIENTO DE LA CARRETERA OYON - AMBO TRAMO OYON - DV. CERRO DE PASCO KM. 134+978 - KM. 181+000 REGION LIMA</t>
  </si>
  <si>
    <t>SERVICIO DE SEGUIMIENTO Y MONITOREO DE LAS OBRAS  -  SUPERVISION DE LA CARRETERA CHUQUICARA - PUENTE QUIROZ - TAUCA - CABANA - HUANDOVAL - PALLASCA, TR. TAUCA (KM 145 000) - PALLASCA (KM 201 200)</t>
  </si>
  <si>
    <t>ALQUILER DE CAMIONETA  -  SUPERVISION DE LA CARRETERA CHUQUICARA - PUENTE QUIROZ - TAUCA - CABANA - HUANDOVAL - PALLASCA, TR. TAUCA (KM 145 000) - PALLASCA (KM 201 200)</t>
  </si>
  <si>
    <t>ALQUILER DE CAMIONETA  -  SUPERVISION DE LA REHABILITACION Y MEJORAMIENTO DE LA CARRETERA ICA - LOS MOLINOS - TAMBILLOS TRAMO KM 19+700 - KM 33+500 INCLUIDO EL PUENTE ACHIRANA</t>
  </si>
  <si>
    <t>SERVICIO DE SEGUIMIENTO Y MONITOREO DE LAS OBRAS  -  SUPERVISION DE LA REHABILITACION Y MEJORAMIENTO DE LA CARRETERA ICA - LOS MOLINOS - TAMBILLOS TRAMO KM 19+700 - KM 33+500 INCLUIDO EL PUENTE ACHIRANA</t>
  </si>
  <si>
    <t>SERVICIO DE ORDENAMIENTO, CLASIFICACION Y FOLIACION DE DOCUMENTACION  -  GESTION DEL PROGRAMA</t>
  </si>
  <si>
    <t>SERVICIO DE MODELAMIENTO BAJO LA METODOLOGÍA BIM - BUILDING INFORMATION MODELING  -  GESTION DEL PROGRAMA</t>
  </si>
  <si>
    <t>SERVICIO DE FORMULACION DEL PLAN DE MONITOREO ARQUEOLOGICO  -  GESTION DEL PROGRAMA</t>
  </si>
  <si>
    <t>SERVICIO DE ELABORACIÓN DE PROPUESTA ARQUITECTÓNICA A NIVEL ANTEPROYECTO  -  GESTION DEL PROGRAMA</t>
  </si>
  <si>
    <t>SERVICIO DE ELABORACION, ACTUALIZACION Y EVALUACION DE ESTUDIOS DEFINITIVOS DE PROYECTOS DE INVERSION  -  REHABILITACION Y MEJORAMIENTO DE LA CARRETERA EMP. PE.1 NJ - BUENOS AIRES -SALITRAL - CANCHAQUE - EMP. PE 3N HUANCABAMBA, TRAMO CANCHAQUE - HUANCABAMB</t>
  </si>
  <si>
    <t>SERVICIO DE ELABORACION DE ESTUDIOS DE PREINVERSION  -  CONSTRUCCION DEL PUENTE SANTA ROSA Y ACCESOS EN EL DISTRITO DE POZUZO - OXAPAMPA - PASCO</t>
  </si>
  <si>
    <t>SERVICIO DE ELABORACION, ACTUALIZACION Y EVALUACION DE ESTUDIOS DEFINITIVOS DE PROYECTOS DE INVERSION  -  REHABILITACION Y MEJORAMIENTO DE LA CARRETERA: RUTA PE-08, EMP. PE-1N (CIUDAD DE DIOS) - EMP. PE-3N (CAJAMARCA), TRAMO: SAN JUAN - CAJAMARCA (TUNEL VE</t>
  </si>
  <si>
    <t>SERVICIO DE ELABORACION DE ESTUDIOS DE PREINVERSION  -  CONSTRUCCION Y MEJORAMIENTO CARRETERA PE-1S, LONGITUDINAL DE LA COSTA SUR TRAMO: DV. SAN JUAN (EMP. TRAMO CONCESIONADO) - LOS CERILLOS (DV. QUILCA), M</t>
  </si>
  <si>
    <t>SERVICIO DE ELABORACION DE ESTUDIOS DE PREINVERSION  -  CONSTRUCCION DE LA VIA DE EVITAMIENTO DISTRITO DE ANTA; ANTA; CUSCO</t>
  </si>
  <si>
    <t>SERVICIO DE ELABORACION, ACTUALIZACION Y EVALUACION DE ESTUDIOS DEFINITIVOS DE PROYECTOS DE INVERSION  -  REEMPLAZO DE 07 PUENTES EN LA RUTA ABRA LA RAYA - CALAPUJA</t>
  </si>
  <si>
    <t>SERVICIO DE ELABORACION, ACTUALIZACION Y EVALUACION DE ESTUDIOS DEFINITIVOS DE PROYECTOS DE INVERSION  -  REEMPLAZO DE 16 PUENTES UBICADOS EN LOS CORREDORES VIALES NACIONALES RUTA: 1S: TRAMO ICA - DV. QUILCA - REPARTICION, RUTA 1SD: TRAMO LOS CERILLOS - IS</t>
  </si>
  <si>
    <t>SERVICIO DE ELABORACION, ACTUALIZACION Y EVALUACION DE ESTUDIOS DEFINITIVOS DE PROYECTOS DE INVERSION  -  REEMPLAZO DE 17 PUENTES EN LOS CORREDORES VIALES NACIONALES RUTA: 3S: KM. 1264+900 - KM. 1500+353, RUTA 3SH: PUCARA - ASILLO</t>
  </si>
  <si>
    <t>SERVICIO DE ELABORACION, ACTUALIZACION Y EVALUACION DE ESTUDIOS DEFINITIVOS DE PROYECTOS DE INVERSION  -  REHABILITACION Y MEJORAMIENTO CARRERA CHAGUAL - TAYABAMBA - PUENTE HUACRACHUCO TRAMO: TAYABAMBA - PUENTE HUACRACHUCO,MULTIDISTRITAL,PATAZ,LA LIBERTAD</t>
  </si>
  <si>
    <t>CONSULTORIA P/ELABORACION DE ESTUDIO PRE INVERSION NIVEL DE PERFIL Y FACTIBILIDAD  -  REHABILITACION DE CARRETERA DV. CONOCOCHA EMP RUTAS (PE-1N Y PE-16) - CONOCOCHA - CATAC - HUARAZ - CARAZ</t>
  </si>
  <si>
    <t>SERVICIO DE ELABORACION, ACTUALIZACION Y EVALUACION DE ESTUDIOS DEFINITIVOS DE PROYECTOS DE INVERSION  -  ESTUDIO DEFINITIVO REEMPLAZO DE 02 PUENTES: SIGUAS Y VITOR</t>
  </si>
  <si>
    <t>SERVICIO DE ELABORACION, ACTUALIZACION Y EVALUACION DE ESTUDIOS DEFINITIVOS DE PROYECTOS DE INVERSION  -  CONSTRUCCION DE LA CARRETERA BELLAVISTA - MAZAN - SALVADOR - EL ESTRECHO TRAMO BELLAVISTA (SANTO TOMAS) - MAZAN REGION LORETO</t>
  </si>
  <si>
    <t>SERVICIO DE ELABORACION DE ESTUDIOS DE PREINVERSION  -  MEJORAMIENTO DE LA CARRETERA HUARI- SAN LUIS-POMABAMBA;MULTIDISTRITAL,SIHUAS;ANCASH</t>
  </si>
  <si>
    <t>SERVICIO DE ELABORACION, ACTUALIZACION Y EVALUACION DE ESTUDIOS DEFINITIVOS DE PROYECTOS DE INVERSION  -  REHABILITACION Y MEJORAMIENTO DE LA CARRETERA RUTA PE-28B: EMP. PE-28C (PUENTE SAN FRANCISCO)-QUIMBIRI-ABRA CIELO PUNCO-BOCA SANTA ANA-KEPASHIATO-KUMP</t>
  </si>
  <si>
    <t>SERVICIO DE ELABORACION DE ESTUDIOS DE PREINVERSION  -  CONSTRUCCION Y MEJORAMIENTO DE LA CARRETERA DV. HUARI (PUENTE POMACHACA) - MONZON - PUENTE MONZON - EMP. RUTA PE-18A (TINGO MARIA)</t>
  </si>
  <si>
    <t>SERVICIO DE ELABORACION, ACTUALIZACION Y EVALUACION DE ESTUDIOS DEFINITIVOS DE PROYECTOS DE INVERSION  -  MEJORAMIENTO DE LA CARRETERA PUENTE RICARDO PALMA - LA OROYA: VARIANTE EMP. PE-022 KM. 101+379 (RIO BLANCO) - EMP. RUTA PE-3S KM. 21+918 REGION JUNIN</t>
  </si>
  <si>
    <t>SERVICIO DE MANTENIMIENTO O CONSERVACION VIAL  -  CONSERVACIÓN DEL CORREDOR VIAL PTO. YOYATO - CUBANTIA (EMP. PE-28H) Y EMP. PE-28C (PTO. SELVA DE ORO) - PTE. ALTO ANAPATI;DISTRITO DE HUANCAYO,HUANCAY</t>
  </si>
  <si>
    <t>SERVICIO DE MANTENIMIENTO O CONSERVACION VIAL  -  CONSERVACION DE LA CARRETERA CASMA - HUARAZ - EL MIRADOR / SANTA - DV SIHUAS / PTE. HUAROCHIRI - PTE CHUQUICARA;DISTRITO DE HUARAZ,HUARAZ,ANCASH</t>
  </si>
  <si>
    <t>SERVICIO DE MANTENIMIENTO O CONSERVACION VIAL  -  CONSERVACION DE LA CARRETERA BAPPO - SECHURA - PIURA /EL CRUCE ? DV. SECHURA /DV.LAMBAYEQUE - OLMOS/PTE. PRIMAVERA-AV. GUARDIA CIVIL -AV. PROGRESO-DV.</t>
  </si>
  <si>
    <t>SERVICIO DE MANTENIMIENTO O CONSERVACION VIAL  -  CONSERVACION DE LA CARRETERA LLALLINYO ? JULIACA, TR. 6 Y 7 (KM. 97+000 AL KM. 128+665);DISTRITO DE PUNO,PUNO,PUNO</t>
  </si>
  <si>
    <t>SERVICIO DE MANTENIMIENTO O CONSERVACION VIAL  -  CONSERVACION DE LA CARRETERA EMP. PE-22A (PTE. REITHER) - PTE. PAUCARTAMBO - VILLARICA - PUERTO BERMUDEZ - VON HUMBOLT/PTE. PAUCARTAMBO - OXAPAMPA/PTO</t>
  </si>
  <si>
    <t>SERVICIO DE MANTENIMIENTO O CONSERVACION VIAL  -  MANTENIMIENTO VIAL: CARRETERA CENTRAL DV. CERRO PASCO - TINGO MARIA Y EMP. 5N (PUENTE PUMAHUASI)</t>
  </si>
  <si>
    <t>SERVICIO DE AFIRMADO DE CAMINO DE ACCESO  -  CONSERVACION CARRETERA EMP. PE-5N (EL REPOSO) - PUENTE NIEVA-SARAMIRIZA /PUENTE WAWICO - URAKUSA - SANTA MARIA DE NIEVA - SARAMIRIZA / JUAN VELASCO AL</t>
  </si>
  <si>
    <t>SERVICIO DE MANTENIMIENTO O CONSERVACION VIAL  -  CONSERVACION DE LA CARRETERA CUSCO - PISAC / URUBAMBA - CHINCHEROS - CACHIMAYO / HUACARPAY - OLLANTAYTAMBO - QUILLABAMBA - ECHARATE, MULTIDISTRITAL, M</t>
  </si>
  <si>
    <t>SERVICIO DE MANTENIMIENTO O CONSERVACION VIAL  -  CONSERVACION CARRETERA EMP PE 18A (DV. TINGO MARIA) - AUCAYACU - NUEVO PROGRESO - TOCACHE - JUANJUI - PICOTA - TARAPOTO</t>
  </si>
  <si>
    <t>SERVICIO DE MANTENIMIENTO O CONSERVACION VIAL  -  CONSERVACION DE CARRETERA EMP. PE-3N (LA CIMA) - CONOCANCHA - EMP. PE-22 (CHINCHAN) REGION JUNIN</t>
  </si>
  <si>
    <t>SERVICIO DE MANTENIMIENTO O CONSERVACION VIAL  -  CONSERVACION DE LA CARRETERA ANYAGA - HUARI - PTE POMACHACA/ ANYAGA - HUANTAR - PTE POMACHACA - HUAYCABAMBA - CARPA - TINGO MARÍA /  DV. ANRA - DV PAU</t>
  </si>
  <si>
    <t>SERVICIO DE MANTENIMIENTO O CONSERVACION VIAL  -  CONSERVACIÓN DE LA CARRETERA EMP. PE-3N (CAJAMARCA)  – DV. CELENDÍN – DV. LEIMEBAMBA – DV. PEDRO RUIZ - CHACHAPOYAS / EMP. PE08B (DV. CACLIC) – EMP. P</t>
  </si>
  <si>
    <t>SERVICIO DE MANTENIMIENTO O CONSERVACION VIAL  -  CONSERVACIÓN DE LA CARRETERA EMP. PE28C ( KIMBIRI)- KEPASHIATO - ECHARATI - QUILLABAMBA - EMP. PE-28 B (SANTA TERESA)-PTE. HIDROELÉCTRICA</t>
  </si>
  <si>
    <t>SERVICIO DE MANTENIMIENTO O CONSERVACION VIAL  -  CONSERVACION DE CARRETERA EMP. PE 3N (LAGUNA SAUSACOCHA) - PUENTE PALLAR - CHAGUAL - TAYABAMBA - PUENTE HUACRACHUCO Y LOS RAMALES PUENTE PALLAR CALEMA</t>
  </si>
  <si>
    <t>SERVICIO DE MANTENIMIENTO O CONSERVACION VIAL  -  CONSERVACION CARRETERA EMP. PE-1S (MALA) - CALANGO - SAN JUAN DE TANTARACHE - CARHUAPAMPA - YURACMAYO - EMP. PE-22 (RIO BLANCO), MULTIDISTRITAL - CAÑE</t>
  </si>
  <si>
    <t>SERVICIO DE MANTENIMIENTO O CONSERVACION VIAL  -  MANTENIMIENTO DE PUENTES</t>
  </si>
  <si>
    <t>SERVICIO DE MANTENIMIENTO O CONSERVACION VIAL  -  CONSERVACION DE LA CARRETERA HUAURA - SAYAN - CHURIN - AMBO / SAYAN - RIO SECO REGION LIMA</t>
  </si>
  <si>
    <t>SERVICIO DE MANTENIMIENTO O CONSERVACION VIAL  -  CONSERVACION CARRETERA DV. POMABAMBA - SIHUAS - HUACRACHUCO - SAN PEDRO DE CHONTA - UCHIZA - EMP. PE-5N, MULTIDISTRITAL - SANTA - ANCASH</t>
  </si>
  <si>
    <t>SERVICIO DE MANTENIMIENTO O CONSERVACION VIAL  -  CONSERVACION CARRETERA YAUCA (EMP. PE-1S) - SAN JUAN - CORA CORA (EMP. PE-32) / CHALA (EMP. PE-1S) - CORA CORA - PUQUIO (EMP. PE-30A) / ULLACCASA (EMP</t>
  </si>
  <si>
    <t>SERVICIO DE MANTENIMIENTO O CONSERVACION VIAL  -  MANTENIMIENTO PERIODICO DE LA RED VIAL NACIONAL PAVIMENTADA SANTIAGO DE CHUCO - SHOREY; MULTIDISTRITAL; SANTIAGO DE CHUCO; LA LIBERTAD</t>
  </si>
  <si>
    <t>SERVICIO DE MANTENIMIENTO O CONSERVACION VIAL  -  MANTENIMIENTO DE LA RED VIAL TRAMO: DV. SAJINOS - PAIMAS / PAIMAS - AYABACA / AYABACA - DV SOCHABAMBA</t>
  </si>
  <si>
    <t>SERVICIO DE MANTENIMIENTO O CONSERVACION VIAL  -  MANTENIMIENTO PERIODICO DE LA RED VIAL NACIONAL PAVIMENTADA CHACHAPOYAS - MOLINOPAMPA - RODRIGUEZ DE MENDOZA - PUNTA DE CARRETERA; MULTIDISTRITAL; ROD</t>
  </si>
  <si>
    <t>SERVICIO DE MANTENIMIENTO O CONSERVACION VIAL  -  CONSERVACION CARRETERA EMP. PE-3S (DV. IMPERIAL) - PAMPAS - CHURCAMPA- EMP. PE-3S (MAYOCC) / EMP. PE-3S (LA MEJORADA) - ACOBAMBA - MARCAS - EMP. PE-3S</t>
  </si>
  <si>
    <t>SERVICIO DE MANTENIMIENTO O CONSERVACION VIAL  -  CONSERVACIÓN CARRETERA CHICAMA - CASCAS - CONTUMAZA - CHILETE</t>
  </si>
  <si>
    <t>SERVICIO DE MANTENIMIENTO O CONSERVACION VIAL  -  CONSERVACIÓN CARRETERA ROSARIO - SILVIA - CANAYRE Y SAN FRANCISCO - SANTA ROSA - SAN MIGUEL - TAMBO; CANAIRE - CENTRO TZOMAVENI</t>
  </si>
  <si>
    <t>ASESORIA EN ELABORACION DE INFORMES TECNICOS  -  GESTION DEL PROGRAMA</t>
  </si>
  <si>
    <t>SERVICIO ESPECIALIZADO EN SUELOS Y PAVIMENTOS  -  GESTION DEL PROGRAMA</t>
  </si>
  <si>
    <t>SERVICIO ESPECIALIZADO EN INGENIERIA HIDRAULICA  -  GESTION DEL PROGRAMA</t>
  </si>
  <si>
    <t>SERVICIO DE ASISTENCIA TECNICA DE OBRAS  -  GESTION DEL PROGRAMA</t>
  </si>
  <si>
    <t>SERVICIO DE PERITO EN ARBITRAJE  -  GESTION DEL PROGRAMA</t>
  </si>
  <si>
    <t>SERVICIO DE REVISIÓN Y ANÁLISIS DE NORMAS LEGALES  -  GESTION DEL PROGRAMA</t>
  </si>
  <si>
    <t>SERVICIO DE CONTROL DE CALIDAD PARA LA RECEPCION DE ELEMENTOS DE PUENTES  -  GESTION DEL PROGRAMA</t>
  </si>
  <si>
    <t>SERVICIO ESPECIALIZADO DE SEGUIMIENTO Y MONITOREO DE PROYECTO DE TRANSPORTE MASIVO  -  GESTION DEL PROGRAMA</t>
  </si>
  <si>
    <t>CONSULTORIA ASISTENCIA TECNICA  -  GESTION DEL PROGRAMA</t>
  </si>
  <si>
    <t>SERVICIO DE MANEJO DE ESTACION TOPOGRAFICA  -  GESTION DEL PROGRAMA</t>
  </si>
  <si>
    <t>SERVICIO ESPECIALIZADO DE MÉDICO CIRUJANO EN SALUD OCUPACIONAL  -  GESTION DEL PROGRAMA</t>
  </si>
  <si>
    <t>SERVICIO ESPECIALIZADO EN SOCIOLOGIA  -  GESTION DEL PROGRAMA</t>
  </si>
  <si>
    <t>SERVICIO DE APOYO LEGAL EN GESTION PUBLICA  -  GESTION DEL PROGRAMA</t>
  </si>
  <si>
    <t>SERVICIO DE ELABORACIÓN DE INFORME TECNICO LEGAL  -  GESTION DEL PROGRAMA</t>
  </si>
  <si>
    <t>SERVICIO DE PERITAJE LEGAL  -  GESTION DEL PROGRAMA</t>
  </si>
  <si>
    <t>SERVICIO DE MANTENIMIENTO O CONSERVACION VIAL  -  CONSERVACION CARRETERA EMP. PE-1N (DV. PTE. MACARA) - DV. TAMBO GRANDE - PTE. LAS LOMAS - LAS LOMAS - DV. SUYO - PTE. SUYO - DV. SURPAMPA (PE 1N M) -</t>
  </si>
  <si>
    <t>SERVICIO DE APOYO PARA EL SEGUIMIENTO DE DOCUMENTOS ADMINISTRATIVOS  -  GESTION DEL PROGRAMA</t>
  </si>
  <si>
    <t>SERVICIO ESPECIALIZADO EN MATERIA LEGAL EN GESTIÓN PÚBLICA  -  GESTION DEL PROGRAMA</t>
  </si>
  <si>
    <t>TRANSPORTE Y TRASLADO DE PERSONAL  -  FUNCIONAMIENTO DE LA UNIDAD DE PEAJE NUEVO SAN MARTIN; DISTRITO LA POLVORA, TOCAHE, SAN MARTIN</t>
  </si>
  <si>
    <t>TRANSPORTE Y TRASLADO DE AGUA POTABLE  -  FUNCIONAMIENTO DE LA UNIDAD DE PEAJE NUEVO SAN MARTIN; DISTRITO LA POLVORA, TOCAHE, SAN MARTIN</t>
  </si>
  <si>
    <t>MANTENIMIENTO PREVENTIVO DE GRUPO ELECTROGENO  -  FUNCIONAMIENTO DE LA UNIDAD DE PEAJE NUEVO SAN MARTIN; DISTRITO LA POLVORA, TOCAHE, SAN MARTIN</t>
  </si>
  <si>
    <t>INSTALACION DE POZO DE AGUA  -  FUNCIONAMIENTO DE LA UNIDAD DE PEAJE NUEVO SAN MARTIN; DISTRITO LA POLVORA, TOCAHE, SAN MARTIN</t>
  </si>
  <si>
    <t>SERVICIO ESPECIALIZADO EN MECANICA  -  FUNCIONAMIENTO DE LA UNIDAD DE PEAJE NUEVO SAN MARTIN; DISTRITO LA POLVORA, TOCAHE, SAN MARTIN</t>
  </si>
  <si>
    <t>SERVICIO DE VIGILANCIA  -  FUNCIONAMIENTO DE LA UNIDAD DE PEAJE NUEVO SAN MARTIN; DISTRITO LA POLVORA, TOCAHE, SAN MARTIN</t>
  </si>
  <si>
    <t>SERVICIO DE DESMONTAJE Y TRASLADO DE ESTRUCTURAS METÁLICAS  -  FUNCIONAMIENTO DE LA UNIDAD DE PEAJE NUEVO SAN MARTIN; DISTRITO LA POLVORA, TOCAHE, SAN MARTIN</t>
  </si>
  <si>
    <t>SERVICIO DE VIGILANCIA  -  FUNCIONAMIENTO DE UNIDAD DE PEAJE QUILCA; DISTRITO DE QUILCA;CAMANA;AREQUIPA</t>
  </si>
  <si>
    <t>SERVICIO DE LIMPIEZA Y MANTENIMIENTO DE LOCALES  -  FUNCIONAMIENTO DE UNIDAD DE PEAJE QUILCA; DISTRITO DE QUILCA;CAMANA;AREQUIPA</t>
  </si>
  <si>
    <t>MANTENIMIENTO PREVENTIVO DE POSTES DE ALUMBRADO  -  FUNCIONAMIENTO DE UNIDAD DE PEAJE QUILCA; DISTRITO DE QUILCA;CAMANA;AREQUIPA</t>
  </si>
  <si>
    <t>MANTENIMIENTO PREVENTIVO DE POSTES DE ALUMBRADO  -  FUNCIONAMIENTO DE UNIDAD DE PEAJE PUNTA DE BOMBON; DISTRITO DE PUNTA DE BOMBON;ISLAY;AREQUIPA</t>
  </si>
  <si>
    <t>SERVICIO DE LIMPIEZA Y MANTENIMIENTO DE LOCALES  -  FUNCIONAMIENTO DE UNIDAD DE PEAJE PUNTA DE BOMBON; DISTRITO DE PUNTA DE BOMBON;ISLAY;AREQUIPA</t>
  </si>
  <si>
    <t>SERVICIO DE VIGILANCIA  -  FUNCIONAMIENTO DE UNIDAD DE PEAJE PUNTA DE BOMBON; DISTRITO DE PUNTA DE BOMBON;ISLAY;AREQUIPA</t>
  </si>
  <si>
    <t>SERVICIO DE VIGILANCIA  -  UNIDAD DE PEAJE MOCCE</t>
  </si>
  <si>
    <t>SERVICIO DE LIMPIEZA DE LOCALES  -  UNIDAD DE PEAJE MOCCE</t>
  </si>
  <si>
    <t>SERVICIO DE VIGILANCIA  -  UNIDAD DE PEAJE TAMBOGRANDE</t>
  </si>
  <si>
    <t>MANTENIMIENTO PREVENTIVO DE GRUPO ELECTROGENO  -  UNIDAD DE PEAJE MOCCE</t>
  </si>
  <si>
    <t>SERVICIO DE TRANSPORTE DE PERSONAS Y BIENES VÍA TERRESTRE  -  UNIDAD DE PEAJE MOCCE</t>
  </si>
  <si>
    <t>SERVICIO DE TRANSPORTE DE PERSONAS Y BIENES VÍA TERRESTRE  -  UNIDAD DE PEAJE CHACAPAMPA</t>
  </si>
  <si>
    <t>MANTENIMIENTO PREVENTIVO DE POSTES DE ALUMBRADO  -  UNIDAD DE PEAJE CHACAPAMPA</t>
  </si>
  <si>
    <t>SERVICIO DE RESGUARDO Y TRASLADO DE VALORES  -  UNIDAD DE PEAJE CHACAPAMPA</t>
  </si>
  <si>
    <t>SERVICIO DE APOYO TECNICO ARQUITECTONICO  -  GESTION DEL PROGRAMA</t>
  </si>
  <si>
    <t>SERVICIO DE LEVANTAMIENTO DE PLANOS DE INSTALACIONES SANITARIAS  -  GESTION DEL PROGRAMA</t>
  </si>
  <si>
    <t>SERVICIO DE APOYO TECNICO EN MECANICA  -  GESTION DEL PROGRAMA</t>
  </si>
  <si>
    <t>SERVICIO DE REVISION Y APROBACION DE EXPEDIENTE TECNICO  -  GESTION DEL PROGRAMA</t>
  </si>
  <si>
    <t>SERVICIO ESPECIALIZADO DE INGENIERIA ELECTROMECANICA  -  GESTION DEL PROGRAMA</t>
  </si>
  <si>
    <t>SERVICIO ESPECIALIZADO EN INFORMATICA  -  GESTION DEL PROGRAMA</t>
  </si>
  <si>
    <t>SERVICIO DE NOTIFICACION DE DOCUMENTOS EN ÁMBITO NACIONAL  -  GESTION DEL PROGRAMA</t>
  </si>
  <si>
    <t>SERVICIO DE INSTALACIONES SANITARIAS  -  UNIDAD DE PEAJE SHAPAJA</t>
  </si>
  <si>
    <t>SERVICIO DE DESMONTAJE Y TRASLADO DE ESTRUCTURAS METÁLICAS  -  UNIDAD DE PEAJE SHAPAJA</t>
  </si>
  <si>
    <t>SERVICIO DE PINTADO DE ESTRUCTURAS DE METAL  -  UNIDAD DE PEAJE SHAPAJA</t>
  </si>
  <si>
    <t>MANTENIMIENTO PREVENTIVO DE REFLECTOR  -  UNIDAD DE PEAJE SHAPAJA</t>
  </si>
  <si>
    <t>SERVICIO ESPECIALIZADO EN PROYECTOS DE INFRAESTRUCTURA  -  UNIDAD DE PEAJE SHAPAJA</t>
  </si>
  <si>
    <t>SERVICIO DE COBRANZA POR SERVICIOS PRESTADOS  -  UNIDAD DE PEAJE SHAPAJA</t>
  </si>
  <si>
    <t>SERVICIO DE DESMONTAJE, TRASLADO E INSTALACION DE PARARRAYOS  -  UNIDAD DE PEAJE SHAPAJA</t>
  </si>
  <si>
    <t>MANTENIMIENTO PREVENTIVO DE GRUPO ELECTROGENO  -  UNIDAD DE PEAJE SHAPAJA</t>
  </si>
  <si>
    <t>MANTENIMIENTO PREVENTIVO DE POSTES DE ALUMBRADO  -  UNIDAD DE PEAJE SHAPAJA</t>
  </si>
  <si>
    <t>SERVICIO DE VIGILANCIA  -  UNIDAD DE PEAJE SHAPAJA</t>
  </si>
  <si>
    <t>SERVICIO DE VIGILANCIA  -  UNIDAD DE PEAJE AGUAYTIA</t>
  </si>
  <si>
    <t>SERVICIO DE LIMPIEZA DE LOCALES  -  UNIDAD DE PEAJE AGUAYTIA</t>
  </si>
  <si>
    <t>SERVICIO DE TRANSPORTE DE PERSONAS Y BIENES VÍA TERRESTRE  -  UNIDAD DE PEAJE AGUAYTIA</t>
  </si>
  <si>
    <t>SERVICIO DE TRANSPORTE DE PERSONAS Y BIENES VÍA TERRESTRE  -  UNIDAD DE PEAJE YAUCA</t>
  </si>
  <si>
    <t>MANTENIMIENTO PREVENTIVO DE POSTES DE ALUMBRADO  -  UNIDAD DE PEAJE YAUCA</t>
  </si>
  <si>
    <t>SERVICIO DE LIMPIEZA Y MANTENIMIENTO DE LOCALES  -  UNIDAD DE PEAJE YAUCA</t>
  </si>
  <si>
    <t>SERVICIO DE VIGILANCIA  -  UNIDAD DE PEAJE YAUCA</t>
  </si>
  <si>
    <t>SERVICIO DE VIGILANCIA  -  UNIDAD DE PEAJE TUNAN</t>
  </si>
  <si>
    <t>SERVICIO DE LIMPIEZA Y MANTENIMIENTO DE LOCALES  -  UNIDAD DE PEAJE TUNAN</t>
  </si>
  <si>
    <t>SERVICIO DE COBRANZA POR SERVICIOS PRESTADOS  -  UNIDAD DE PEAJE TUNAN</t>
  </si>
  <si>
    <t>INSTALACION, TRASLADO Y DESINSTALACION DE TORRES Y ANTENAS DE COMUNICACION  -  UNIDAD DE PEAJE TAMBOGRANDE</t>
  </si>
  <si>
    <t>SERVICIO DE COBRANZA POR SERVICIOS PRESTADOS  -  UNIDAD DE PEAJE TAMBOGRANDE</t>
  </si>
  <si>
    <t>TRANSPORTE Y TRASLADO DE PERSONAL  -  UNIDAD DE PEAJE TAMBOGRANDE</t>
  </si>
  <si>
    <t>MANTENIMIENTO PREVENTIVO DE EQUIPOS DE ILUMINACION  -  UNIDAD DE PEAJE TAMBOGRANDE</t>
  </si>
  <si>
    <t>SERVICIO DE LIMPIEZA DE LOCALES  -  UNIDAD DE PEAJE TAMBOGRANDE</t>
  </si>
  <si>
    <t>SERVICIO DE RECAUDACION Y TRASLADO DE VALORES  -  UNIDAD DE PEAJE TAMBOGRANDE</t>
  </si>
  <si>
    <t>SERVICIO DE VIGILANCIA  -  UNIDAD DE PEAJE SOCOS</t>
  </si>
  <si>
    <t>SERVICIO DE LIMPIEZA Y MANTENIMIENTO DE LOCALES  -  UNIDAD DE PEAJE SOCOS</t>
  </si>
  <si>
    <t>MANTENIMIENTO PREVENTIVO DE POSTES DE ALUMBRADO  -  UNIDAD DE PEAJE SOCOS</t>
  </si>
  <si>
    <t>SERVICIO DE TRANSPORTE DE PERSONAS Y BIENES VÍA TERRESTRE  -  UNIDAD DE PEAJE SOCOS</t>
  </si>
  <si>
    <t>SERVICIO DE TRANSPORTE DE PERSONAS Y BIENES VÍA TERRESTRE  -  UNIDAD DE PEAJE SICUYANI</t>
  </si>
  <si>
    <t>MANTENIMIENTO PREVENTIVO DE POSTES DE ALUMBRADO  -  UNIDAD DE PEAJE SICUYANI</t>
  </si>
  <si>
    <t>SERVICIO DE LIMPIEZA Y MANTENIMIENTO DE LOCALES  -  UNIDAD DE PEAJE SICUYANI</t>
  </si>
  <si>
    <t>SERVICIO DE VIGILANCIA  -  UNIDAD DE PEAJE SICUYANI</t>
  </si>
  <si>
    <t>SERVICIO DE VIGILANCIA  -  UNIDAD DE PEAJE SAYLLA</t>
  </si>
  <si>
    <t>SERVICIO DE LIMPIEZA Y MANTENIMIENTO DE LOCALES  -  UNIDAD DE PEAJE SAYLLA</t>
  </si>
  <si>
    <t>MANTENIMIENTO PREVENTIVO DE POSTES DE ALUMBRADO  -  UNIDAD DE PEAJE SAYLLA</t>
  </si>
  <si>
    <t>SERVICIO DE TRANSPORTE DE PERSONAS Y BIENES VÍA TERRESTRE  -  UNIDAD DE PEAJE SAYLLA</t>
  </si>
  <si>
    <t>SERVICIO DE COBRANZA POR SERVICIOS PRESTADOS  -  UNIDAD DE PEAJE RUMICHACA</t>
  </si>
  <si>
    <t>SERVICIO DE TRANSPORTE DE PERSONAS Y BIENES VÍA TERRESTRE  -  UNIDAD DE PEAJE RUMICHACA</t>
  </si>
  <si>
    <t>MANTENIMIENTO PREVENTIVO DE POSTES DE ALUMBRADO  -  UNIDAD DE PEAJE RUMICHACA</t>
  </si>
  <si>
    <t>SERVICIO DE LIMPIEZA Y MANTENIMIENTO DE LOCALES  -  UNIDAD DE PEAJE RUMICHACA</t>
  </si>
  <si>
    <t>SERVICIO DE VIGILANCIA  -  UNIDAD DE PEAJE RUMICHACA</t>
  </si>
  <si>
    <t>SERVICIO DE VIGILANCIA  -  UNIDAD DE PEAJE PUNTA PERDIDA</t>
  </si>
  <si>
    <t>SERVICIO DE LIMPIEZA Y MANTENIMIENTO DE LOCALES  -  UNIDAD DE PEAJE PUNTA PERDIDA</t>
  </si>
  <si>
    <t>MANTENIMIENTO PREVENTIVO DE POSTES DE ALUMBRADO  -  UNIDAD DE PEAJE PUNTA PERDIDA</t>
  </si>
  <si>
    <t>SERVICIO DE TRANSPORTE DE PERSONAS Y BIENES VÍA TERRESTRE  -  UNIDAD DE PEAJE PUNTA PERDIDA</t>
  </si>
  <si>
    <t>MANTENIMIENTO PREVENTIVO DE POSTES DE ALUMBRADO  -  UNIDAD DE PEAJE POZO REDONDO</t>
  </si>
  <si>
    <t>SERVICIO DE LIMPIEZA Y MANTENIMIENTO DE LOCALES  -  UNIDAD DE PEAJE POZO REDONDO</t>
  </si>
  <si>
    <t>SERVICIO DE VIGILANCIA  -  UNIDAD DE PEAJE POZO REDONDO</t>
  </si>
  <si>
    <t>SERVICIO DE RESGUARDO Y TRASLADO DE VALORES  -  UNIDAD DE PEAJE PACRA</t>
  </si>
  <si>
    <t>SERVICIO DE LIMPIEZA Y MANTENIMIENTO DE LOCALES  -  UNIDAD DE PEAJE PACRA</t>
  </si>
  <si>
    <t>MANTENIMIENTO PREVENTIVO DE POSTES DE ALUMBRADO  -  UNIDAD DE PEAJE PACRA</t>
  </si>
  <si>
    <t>SERVICIO DE TRANSPORTE DE PERSONAS Y BIENES VÍA TERRESTRE  -  UNIDAD DE PEAJE PACRA</t>
  </si>
  <si>
    <t>SERVICIO DE LIMPIEZA Y MANTENIMIENTO DE LOCALES  -  UNIDAD DE PEAJE NAZCA</t>
  </si>
  <si>
    <t>SERVICIO DE RESGUARDO Y TRASLADO DE VALORES  -  UNIDAD DE PEAJE NAZCA</t>
  </si>
  <si>
    <t>SERVICIO DE RESGUARDO Y TRASLADO DE VALORES  -  UNIDAD DE PEAJE LUNAHUANA</t>
  </si>
  <si>
    <t>SERVICIO DE LIMPIEZA Y MANTENIMIENTO DE LOCALES  -  UNIDAD DE PEAJE LUNAHUANA</t>
  </si>
  <si>
    <t>MANTENIMIENTO PREVENTIVO DE POSTES DE ALUMBRADO  -  UNIDAD DE PEAJE LUNAHUANA</t>
  </si>
  <si>
    <t>SERVICIO DE TRANSPORTE DE PERSONAS Y BIENES VÍA TERRESTRE  -  UNIDAD DE PEAJE LUNAHUANA</t>
  </si>
  <si>
    <t>SERVICIO DE TRANSPORTE DE PERSONAS Y BIENES VÍA TERRESTRE  -  UNIDAD DE PEAJE ILAVE</t>
  </si>
  <si>
    <t>MANTENIMIENTO PREVENTIVO DE POSTES DE ALUMBRADO  -  UNIDAD DE PEAJE ILAVE</t>
  </si>
  <si>
    <t>SERVICIO DE LIMPIEZA Y MANTENIMIENTO DE LOCALES  -  UNIDAD DE PEAJE ILAVE</t>
  </si>
  <si>
    <t>SERVICIO DE VIGILANCIA  -  UNIDAD DE PEAJE ILAVE</t>
  </si>
  <si>
    <t>SERVICIO DE VIGILANCIA  -  UNIDAD DE PEAJE DV. TALARA</t>
  </si>
  <si>
    <t>SERVICIO DE LIMPIEZA DE LOCALES  -  UNIDAD DE PEAJE DV. TALARA</t>
  </si>
  <si>
    <t>TRANSPORTE Y TRASLADO DE PERSONAL  -  UNIDAD DE PEAJE DV. TALARA</t>
  </si>
  <si>
    <t>SERVICIO DE TRANSPORTE DE PERSONAS Y BIENES VÍA TERRESTRE  -  UNIDAD DE PEAJE DV. TALARA</t>
  </si>
  <si>
    <t>SERVICIO DE COBRANZA POR SERVICIOS PRESTADOS  -  UNIDAD DE PEAJE DV. TALARA</t>
  </si>
  <si>
    <t>MANTENIMIENTO CORRECTIVO DE MOTOR DE GRUPO ELECTROGENO  -  UNIDAD DE PEAJE CUCULI</t>
  </si>
  <si>
    <t>CONSTRUCCION DE ESTRUCTURAS METALICAS EN GENERAL  -  UNIDAD DE PEAJE CUCULI</t>
  </si>
  <si>
    <t>SERVICIO DE LIMPIEZA DE LOCALES  -  UNIDAD DE PEAJE CUCULI</t>
  </si>
  <si>
    <t>SERVICIO DE TRANSPORTE TERRESTRE  -  UNIDAD DE PEAJE CUCULI</t>
  </si>
  <si>
    <t>SERVICIO DE VIGILANCIA  -  UNIDAD DE PEAJE CUCULI</t>
  </si>
  <si>
    <t>SERVICIO DE VIGILANCIA  -  UNIDAD DE PEAJE CHALLHUAPUQUIO</t>
  </si>
  <si>
    <t>SERVICIO DE LIMPIEZA Y MANTENIMIENTO DE LOCALES  -  UNIDAD DE PEAJE CHALLHUAPUQUIO</t>
  </si>
  <si>
    <t>MANTENIMIENTO PREVENTIVO DE POSTES DE ALUMBRADO  -  UNIDAD DE PEAJE CHALLHUAPUQUIO</t>
  </si>
  <si>
    <t>SERVICIO DE COBRANZA POR SERVICIOS PRESTADOS  -  UNIDAD DE PEAJE DE CATAC</t>
  </si>
  <si>
    <t>TRANSPORTE Y TRASLADO DE PERSONAL  -  UNIDAD DE PEAJE DE CATAC</t>
  </si>
  <si>
    <t>MANTENIMIENTO CORRECTIVO DE SISTEMA DE ILUMINACION  -  UNIDAD DE PEAJE DE CATAC</t>
  </si>
  <si>
    <t>SERVICIO DE LIMPIEZA DE LOCALES  -  UNIDAD DE PEAJE DE CATAC</t>
  </si>
  <si>
    <t>SERVICIO DE VIGILANCIA  -  UNIDAD DE PEAJE DE CATAC</t>
  </si>
  <si>
    <t>SERVICIO DE VIGILANCIA  -  UNIDAD DE PEAJE DE CANCAS</t>
  </si>
  <si>
    <t>SERVICIO DE LIMPIEZA DE LOCALES  -  UNIDAD DE PEAJE DE CANCAS</t>
  </si>
  <si>
    <t>TRANSPORTE Y TRASLADO DE PERSONAL  -  UNIDAD DE PEAJE DE CANCAS</t>
  </si>
  <si>
    <t>DESMONTAJE DE TECHO  -  UNIDAD DE PEAJE DE CANCAS</t>
  </si>
  <si>
    <t>SERVICIO DE TRANSPORTE DE PERSONAS Y BIENES VÍA TERRESTRE  -  UNIDAD DE PEAJE AYAVIRI</t>
  </si>
  <si>
    <t>MANTENIMIENTO PREVENTIVO DE POSTES DE ALUMBRADO  -  UNIDAD DE PEAJE AYAVIRI</t>
  </si>
  <si>
    <t>SERVICIO DE LIMPIEZA Y MANTENIMIENTO DE LOCALES  -  UNIDAD DE PEAJE AYAVIRI</t>
  </si>
  <si>
    <t>SERVICIO DE VIGILANCIA  -  UNIDAD DE PEAJE AYAVIRI</t>
  </si>
  <si>
    <t>SERVICIO DE VIGILANCIA  -  UNIDAD DE PEAJE ATICO</t>
  </si>
  <si>
    <t>SERVICIO DE LIMPIEZA Y MANTENIMIENTO DE LOCALES  -  UNIDAD DE PEAJE ATICO</t>
  </si>
  <si>
    <t>SERVICIO DE TRANSPORTE DE PERSONAS Y BIENES VÍA TERRESTRE  -  UNIDAD DE PEAJE ATICO</t>
  </si>
  <si>
    <t>TRANSPORTE Y TRASLADO DE PERSONAL  -  UNIDAD DE PEAJE AMBO</t>
  </si>
  <si>
    <t>SERVICIO DE LIMPIEZA DE LOCALES  -  UNIDAD DE PEAJE AMBO</t>
  </si>
  <si>
    <t>SERVICIO DE VIGILANCIA  -  UNIDAD DE PEAJE AMBO</t>
  </si>
  <si>
    <t>SERVICIO DE VIGILANCIA  -  UNIDAD DE PEAJE AGUAS CALIENTES</t>
  </si>
  <si>
    <t>SERVICIO DE LIMPIEZA Y MANTENIMIENTO DE LOCALES  -  UNIDAD DE PEAJE AGUAS CALIENTES</t>
  </si>
  <si>
    <t>MANTENIMIENTO PREVENTIVO DE POSTES DE ALUMBRADO  -  UNIDAD DE PEAJE AGUAS CALIENTES</t>
  </si>
  <si>
    <t>SERVICIO DE TRANSPORTE DE PERSONAS Y BIENES VÍA TERRESTRE  -  UNIDAD DE PEAJE AGUAS CALIENTES</t>
  </si>
  <si>
    <t>ELABORACION DE EXPEDIENTES TECNICOS  -  REMODELACION DE ESTACION DE PEAJE CATAC, KM 552+337,CATAC,RECUAY,ANCASH</t>
  </si>
  <si>
    <t>ELABORACION DE EXPEDIENTES TECNICOS  -  REMODELACION DE ESTACION DE PEAJE DE PEAJE YAUCA, KM 565+000 PANAMERICANA SUR,YAUCA,CARAVELI,AREQUIPA</t>
  </si>
  <si>
    <t>ELABORACION DE EXPEDIENTES TECNICOS  -  REMODELACION DE LA UNIDAD DE PEAJE NASCA, KM 440+300 PANAMERICANA SUR, DISTRITO DE NASCA,NASCA,ICA</t>
  </si>
  <si>
    <t>ELABORACION DE EXPEDIENTES TECNICOS  -  MEJORAMIENTO Y AMPLIACION UNIDAD DE PEAJE CANCAS KM 1196+50 PANAMERICANA NORTE,ZORRITOS,CONTARLMIRANTE VILLAR,TUMBES</t>
  </si>
  <si>
    <t>SERVICIO ESPECIALIZADO DE INGENIERÍA EN ESTRUCTURAS  -  GESTION DEL PROGRAMA</t>
  </si>
  <si>
    <t>SERVICIO DE ASISTENCIA TÉCNICA PARA SEGUIMIENTO Y MONITOREO DE PROGRAMAS Y PROYECTOS  -  GESTION DEL PROGRAMA</t>
  </si>
  <si>
    <t>SERVICIO ESPECIALIZADO EN PROCESOS ADMINISTRATIVOS Y LOGISTICOS  -  GESTION DEL PROGRAMA</t>
  </si>
  <si>
    <t>SERVICIO ESPECIALIZADO EN PROCESOS ADMINISTRATIVOS  -  GESTION DEL PROGRAMA</t>
  </si>
  <si>
    <t>SERVICIO DE DESMONTAJE Y DEMOLICION  -  PACRI REHABILITACION DEL EJE VIAL N° 01 PIURA - GUAYAQUIL, PERU - ECUADOR, 21 INTERVENCIONES SECTOR PERU; MULTIDISTRITAL,SULLANA,PIURA</t>
  </si>
  <si>
    <t>SERVICIO DE DESMONTAJE Y DEMOLICION  -  PACRI CONSTRUCCION Y MEJORAMIENTO DE LA VIA DE EVITAMIENTO DE HUANCAYO</t>
  </si>
  <si>
    <t>ELABORACION DE EXPEDIENTES TECNICOS  -  PACRI CONSTRUCCION Y MEJORAMIENTO DE LA VIA DE EVITAMIENTO DE HUANCAYO</t>
  </si>
  <si>
    <t>SERVICIO ESPECIALIZADO EN MATERIA LEGAL  -  PACRI CONSTRUCCION Y MEJORAMIENTO DE LA VIA DE EVITAMIENTO DE HUANCAYO</t>
  </si>
  <si>
    <t>ALQUILER DE CAMIONETA  -  PACRI CONSTRUCCION Y MEJORAMIENTO DE LA VIA DE EVITAMIENTO DE HUANCAYO</t>
  </si>
  <si>
    <t>SERVICIO DE DIAGNOSTICO LEGAL DE PREDIOS  -  PACRI CONSTRUCCION Y MEJORAMIENTO DE LA VIA DE EVITAMIENTO DE HUANCAYO</t>
  </si>
  <si>
    <t>SERVICIO DE ASISTENCIA LEGAL EN PROCESOS ADMINISTRATIVOS  -  PACRI CONSTRUCCION Y MEJORAMIENTO DE LA VIA DE EVITAMIENTO DE HUANCAYO</t>
  </si>
  <si>
    <t>SERVICIO DE ASISTENCIA TECNICA EN INGENIERIA  -  PACRI CONSTRUCCION Y MEJORAMIENTO DE LA VIA DE EVITAMIENTO DE HUANCAYO</t>
  </si>
  <si>
    <t>SERVICIO DE MONITOREO, ATENCION DE CONSULTA Y RECLAMOS  -  PACRI CONSTRUCCION Y MEJORAMIENTO DE LA VIA DE EVITAMIENTO DE HUANCAYO</t>
  </si>
  <si>
    <t>SERVICIO ESPECIALIZADO EN COORDINACIÓN GENERAL DE PROYECTO  -  PACRI CONSTRUCCION Y MEJORAMIENTO DE LA VIA DE EVITAMIENTO DE HUANCAYO</t>
  </si>
  <si>
    <t>DIAGNOSTICO TECNICO DE PREDIOS  -  PACRI CONSTRUCCION Y MEJORAMIENTO DE LA VIA DE EVITAMIENTO DE HUANCAYO</t>
  </si>
  <si>
    <t>SERVICIO DE ASISTENCIA TECNICA PARA LA LIBERACION Y ADQUISICION DE PREDIOS  -  PACRI CONSTRUCCION Y MEJORAMIENTO DE LA VIA DE EVITAMIENTO DE HUANCAYO</t>
  </si>
  <si>
    <t>SERVICIO DE ASISTENCIA TECNICA PARA LA LIBERACION Y ADQUISICION DE PREDIOS  -  PACRI TRAMO I DV. CERRO DE PASCO- SAN RAFAEL;YANACANCHA;PASCO;PASCO</t>
  </si>
  <si>
    <t>ASESORIA TECNICA DE CAMPO PARA LIBERACION Y ADQUISICION DE PREDIOS  -  PACRI TRAMO I DV. CERRO DE PASCO- SAN RAFAEL;YANACANCHA;PASCO;PASCO</t>
  </si>
  <si>
    <t>SERVICIO ESPECIALIZADO EN COORDINACIÓN GENERAL DE PROYECTO  -  PACRI TRAMO I DV. CERRO DE PASCO- SAN RAFAEL;YANACANCHA;PASCO;PASCO</t>
  </si>
  <si>
    <t>SERVICIO DE MONITOREO, ATENCION DE CONSULTA Y RECLAMOS  -  PACRI TRAMO I DV. CERRO DE PASCO- SAN RAFAEL;YANACANCHA;PASCO;PASCO</t>
  </si>
  <si>
    <t>SERVICIO DE ASISTENCIA TECNICA EN INGENIERIA  -  PACRI TRAMO I DV. CERRO DE PASCO- SAN RAFAEL;YANACANCHA;PASCO;PASCO</t>
  </si>
  <si>
    <t>SERVICIO DE ASISTENCIA LEGAL EN PROCESOS ADMINISTRATIVOS  -  PACRI TRAMO I DV. CERRO DE PASCO- SAN RAFAEL;YANACANCHA;PASCO;PASCO</t>
  </si>
  <si>
    <t>SERVICIO ESPECIALIZADO EN MATERIA LEGAL  -  PACRI TRAMO I DV. CERRO DE PASCO- SAN RAFAEL;YANACANCHA;PASCO;PASCO</t>
  </si>
  <si>
    <t>SERVICIO DE ASISTENCIA TECNICA EN INGENIERIA  -  PACRI COLPAHUAYCO - LANGUI</t>
  </si>
  <si>
    <t>SERVICIO DE SANEAMIENTO REGISTRAL DE INMUEBLES  -  PACRI MEJORAMIENTO DE LA TRANSITABILIDAD VEHICULAR Y PEATONAL EN LA AV. LA CULTURA, DISTRITO DE PICHARI - LA CONVENCION - CUSCO</t>
  </si>
  <si>
    <t>SERVICIO ESPECIALIZADO EN MATERIA LEGAL  -  PACRI REHABILITACION Y MEJORAMIENTO DE LA CARRETERA EMP. RUTA 16A (PUENTE RANCHO) - PANAO - CHAGLLA - ABRA ALEGRIA REGION HUANUCO</t>
  </si>
  <si>
    <t>SERVICIO DE ASISTENCIA TECNICA EN INGENIERIA  -  PACRI REHABILITACION Y MEJORAMIENTO DE LA CARRETERA EMP. RUTA 16A (PUENTE RANCHO) - PANAO - CHAGLLA - ABRA ALEGRIA REGION HUANUCO</t>
  </si>
  <si>
    <t>SERVICIO DE ASISTENCIA LEGAL EN PROCESOS ADMINISTRATIVOS  -  PACRI REHABILITACION Y MEJORAMIENTO DE LA CARRETERA EMP. RUTA 16A (PUENTE RANCHO) - PANAO - CHAGLLA - ABRA ALEGRIA REGION HUANUCO</t>
  </si>
  <si>
    <t>SERVICIO DE MONITOREO, ATENCION DE CONSULTA Y RECLAMOS  -  PACRI REHABILITACION Y MEJORAMIENTO DE LA CARRETERA EMP. RUTA 16A (PUENTE RANCHO) - PANAO - CHAGLLA - ABRA ALEGRIA REGION HUANUCO</t>
  </si>
  <si>
    <t>SERVICIO ESPECIALIZADO EN COORDINACIÓN GENERAL DE PROYECTO  -  PACRI REHABILITACION Y MEJORAMIENTO DE LA CARRETERA EMP. RUTA 16A (PUENTE RANCHO) - PANAO - CHAGLLA - ABRA ALEGRIA REGION HUANUCO</t>
  </si>
  <si>
    <t>ASESORIA TECNICA DE CAMPO PARA LIBERACION Y ADQUISICION DE PREDIOS  -  PACRI REHABILITACION Y MEJORAMIENTO DE LA CARRETERA EMP. RUTA 16A (PUENTE RANCHO) - PANAO - CHAGLLA - ABRA ALEGRIA REGION HUANUCO</t>
  </si>
  <si>
    <t>SERVICIO DE ASISTENCIA TECNICA PARA LA LIBERACION Y ADQUISICION DE PREDIOS  -  PACRI REHABILITACION Y MEJORAMIENTO DE LA CARRETERA EMP. RUTA 16A (PUENTE RANCHO) - PANAO - CHAGLLA - ABRA ALEGRIA REGION HUANUCO</t>
  </si>
  <si>
    <t>SERVICIO DE ASISTENCIA TECNICA PARA LA LIBERACION Y ADQUISICION DE PREDIOS  -  MEJORAMIENTO DE LA CARRETERA BOCA DEL RIO - TACNA EN LOS DISTRITOS DE TACNA, SAMA Y LA YARADA LOS PALOS DE LA PROVINCIA DE TACNA - TACNA</t>
  </si>
  <si>
    <t>SERVICIO DE REUBICACION DE POSTES DE CONCRETO ARMADO  -  MEJORAMIENTO DE LA CARRETERA BOCA DEL RIO - TACNA EN LOS DISTRITOS DE TACNA, SAMA Y LA YARADA LOS PALOS DE LA PROVINCIA DE TACNA - TACNA</t>
  </si>
  <si>
    <t>SERVICIO ESPECIALIZADO EN COORDINACIÓN GENERAL DE PROYECTO  -  MEJORAMIENTO DE LA CARRETERA BOCA DEL RIO - TACNA EN LOS DISTRITOS DE TACNA, SAMA Y LA YARADA LOS PALOS DE LA PROVINCIA DE TACNA - TACNA</t>
  </si>
  <si>
    <t>SERVICIO DE MONITOREO, ATENCION DE CONSULTA Y RECLAMOS  -  MEJORAMIENTO DE LA CARRETERA BOCA DEL RIO - TACNA EN LOS DISTRITOS DE TACNA, SAMA Y LA YARADA LOS PALOS DE LA PROVINCIA DE TACNA - TACNA</t>
  </si>
  <si>
    <t>SERVICIO DE ASISTENCIA LEGAL EN PROCESOS ADMINISTRATIVOS  -  MEJORAMIENTO DE LA CARRETERA BOCA DEL RIO - TACNA EN LOS DISTRITOS DE TACNA, SAMA Y LA YARADA LOS PALOS DE LA PROVINCIA DE TACNA - TACNA</t>
  </si>
  <si>
    <t>SERVICIO DE ASISTENCIA TECNICA EN INGENIERIA  -  MEJORAMIENTO DE LA CARRETERA BOCA DEL RIO - TACNA EN LOS DISTRITOS DE TACNA, SAMA Y LA YARADA LOS PALOS DE LA PROVINCIA DE TACNA - TACNA</t>
  </si>
  <si>
    <t>SERVICIO ESPECIALIZADO EN MATERIA LEGAL  -  MEJORAMIENTO DE LA CARRETERA BOCA DEL RIO - TACNA EN LOS DISTRITOS DE TACNA, SAMA Y LA YARADA LOS PALOS DE LA PROVINCIA DE TACNA - TACNA</t>
  </si>
  <si>
    <t>ASESORIA Y/O CONSULTORIA EN ARQUITECTURA E INGENIERIA CIVIL  -  MEJORAMIENTO DE LA CARRETERA BOCA DEL RIO - TACNA EN LOS DISTRITOS DE TACNA, SAMA Y LA YARADA LOS PALOS DE LA PROVINCIA DE TACNA - TACNA</t>
  </si>
  <si>
    <t>SERVICIO DE APOYO ADMINISTRATIVO  -  PACRI TRAMO 3: KM. 102+819 (TINGO CHICO) AL KM.150+421 (HUALLANCA);MULTIDISTRITAL,DOS DE MAYO,HUANUCO</t>
  </si>
  <si>
    <t>SERVICIO DE ASISTENCIA TECNICA EN INGENIERIA  -  PACRI TRAMO 3: KM. 102+819 (TINGO CHICO) AL KM.150+421 (HUALLANCA);MULTIDISTRITAL,DOS DE MAYO,HUANUCO</t>
  </si>
  <si>
    <t>SERVICIO ESPECIALIZADO EN COMUNICACION SOCIAL  -  PACRI TRAMO 3: KM. 102+819 (TINGO CHICO) AL KM.150+421 (HUALLANCA);MULTIDISTRITAL,DOS DE MAYO,HUANUCO</t>
  </si>
  <si>
    <t>SERVICIO ESPECIALIZADO EN COMUNICACION SOCIAL  -  PACRI TRAMO 2: KM. 52+920 (PUNTO UNION) AL KM.102+819 (TINGO CHICO);MULTIDISTRITAL,DOS DE MAYO,HUANUCO</t>
  </si>
  <si>
    <t>SERVICIO DE ASISTENCIA TECNICA EN INGENIERIA  -  PACRI TRAMO 2: KM. 52+920 (PUNTO UNION) AL KM.102+819 (TINGO CHICO);MULTIDISTRITAL,DOS DE MAYO,HUANUCO</t>
  </si>
  <si>
    <t>SERVICIO DE EVALUACION TECNICA DE PLANES DE MONITOREO ARQUEOLOGICO  -  PACRI TRAMO 2: KM. 52+920 (PUNTO UNION) AL KM.102+819 (TINGO CHICO);MULTIDISTRITAL,DOS DE MAYO,HUANUCO</t>
  </si>
  <si>
    <t>ELABORACION DE EXPEDIENTES TECNICOS  -  PACRI TRAMO 2: KM. 52+920 (PUNTO UNION) AL KM.102+819 (TINGO CHICO);MULTIDISTRITAL,DOS DE MAYO,HUANUCO</t>
  </si>
  <si>
    <t>SERVICIO DE REUBICACION DE POSTES DE CONCRETO ARMADO  -  PACRI TRAMO 2: KM. 52+920 (PUNTO UNION) AL KM.102+819 (TINGO CHICO);MULTIDISTRITAL,DOS DE MAYO,HUANUCO</t>
  </si>
  <si>
    <t>SERVICIO DE ASISTENCIA TECNICA PARA LA LIBERACION Y ADQUISICION DE PREDIOS  -  PACRI TRAMO 2: KM. 52+920 (PUNTO UNION) AL KM.102+819 (TINGO CHICO);MULTIDISTRITAL,DOS DE MAYO,HUANUCO</t>
  </si>
  <si>
    <t>SERVICIO DE ASISTENCIA TECNICA PARA LA LIBERACION Y ADQUISICION DE PREDIOS  -  PACRI CORREDOR VIAL APURIMAC - CUSCO, TRAMO IV: PTE. SAYHUA - DV. COLQUEMARCA; DISTRITO DE COLQUEMARCA;CHUMBIVILCAS;CUSCO</t>
  </si>
  <si>
    <t>SERVICIO DE MONITOREO, ATENCION DE CONSULTA Y RECLAMOS  -  PACRI CORREDOR VIAL APURIMAC - CUSCO, TRAMO IV: PTE. SAYHUA - DV. COLQUEMARCA; DISTRITO DE COLQUEMARCA;CHUMBIVILCAS;CUSCO</t>
  </si>
  <si>
    <t>SERVICIO DE MONITOREO, ATENCION DE CONSULTA Y RECLAMOS  -  PACRI MEJORAMIENTO DE LA CARRETERA (PU 135) CHECCA - MAZOCRUZ, PROVINCIA DE EL COLLAO - PUNO</t>
  </si>
  <si>
    <t>SERVICIO ESPECIALIZADO EN COORDINACIÓN GENERAL DE PROYECTO  -  PACRI MEJORAMIENTO DE LA CARRETERA (PU 135) CHECCA - MAZOCRUZ, PROVINCIA DE EL COLLAO - PUNO</t>
  </si>
  <si>
    <t>SERVICIO ESPECIALIZADO EN MATERIA LEGAL  -  PACRI MEJORAMIENTO DE LA CARRETERA (PU 135) CHECCA - MAZOCRUZ, PROVINCIA DE EL COLLAO - PUNO</t>
  </si>
  <si>
    <t>SERVICIO DE SANEAMIENTO REGISTRAL DE INMUEBLES  -  PACRI MEJORAMIENTO DE LA CARRETERA (PU 135) CHECCA - MAZOCRUZ, PROVINCIA DE EL COLLAO - PUNO</t>
  </si>
  <si>
    <t>SERVICIO DE FORMULACION DEL PLAN DE MONITOREO ARQUEOLOGICO  -  PACRI MEJORAMIENTO DE LA CARRETERA (PU 135) CHECCA - MAZOCRUZ, PROVINCIA DE EL COLLAO - PUNO</t>
  </si>
  <si>
    <t>SERVICIO DE ASISTENCIA TECNICA PARA LA LIBERACION Y ADQUISICION DE PREDIOS  -  PACRI MEJORAMIENTO DE LA CARRETERA (PU 135) CHECCA - MAZOCRUZ, PROVINCIA DE EL COLLAO - PUNO</t>
  </si>
  <si>
    <t>SERVICIO DE ASISTENCIA TECNICA PARA LA LIBERACION Y ADQUISICION DE PREDIOS  -  PACRI REHABILITACION Y MEJORAMIENTO DE LA CARRERETERA HUALLANCA - CARAZ; MULTIDISTRITAL,HUAYLAS,ANCASH</t>
  </si>
  <si>
    <t>SERVICIO DE REUBICACION DE POSTES DE CONCRETO ARMADO  -  PACRI REHABILITACION Y MEJORAMIENTO DE LA CARRERETERA HUALLANCA - CARAZ; MULTIDISTRITAL,HUAYLAS,ANCASH</t>
  </si>
  <si>
    <t>SERVICIO ESPECIALIZADO EN MATERIA LEGAL  -  PACRI REHABILITACION Y MEJORAMIENTO DE LA CARRERETERA HUALLANCA - CARAZ; MULTIDISTRITAL,HUAYLAS,ANCASH</t>
  </si>
  <si>
    <t>ASESORIA Y/O CONSULTORIA EN ARQUITECTURA E INGENIERIA CIVIL  -  PACRI REHABILITACION Y MEJORAMIENTO DE LA CARRERETERA HUALLANCA - CARAZ; MULTIDISTRITAL,HUAYLAS,ANCASH</t>
  </si>
  <si>
    <t>SERVICIO DE ASISTENCIA TECNICA EN INGENIERIA  -  PACRI REHABILITACION Y MEJORAMIENTO DE LA CARRERETERA HUALLANCA - CARAZ; MULTIDISTRITAL,HUAYLAS,ANCASH</t>
  </si>
  <si>
    <t>SERVICIO DE ASISTENCIA LEGAL EN PROCESOS ADMINISTRATIVOS  -  PACRI CARRETERA SAN MARCOS -CAJABAMBA-SAUSACOCHA TRAMO SAN MARCOS - CAJABAMBA</t>
  </si>
  <si>
    <t>SERVICIO ESPECIALIZADO EN COORDINACIÓN GENERAL DE PROYECTO  -  PACRI CARRETERA SAN MARCOS -CAJABAMBA-SAUSACOCHA TRAMO SAN MARCOS - CAJABAMBA</t>
  </si>
  <si>
    <t>SERVICIO ESPECIALIZADO DE LEVANTAMIENTO TOPOGRAFICO  -  PACRI CARRETERA SAN MARCOS -CAJABAMBA-SAUSACOCHA TRAMO SAN MARCOS - CAJABAMBA</t>
  </si>
  <si>
    <t>SERVICIO DE APOYO ADMINISTRATIVO  -  PACRI CARRETERA SAN MARCOS -CAJABAMBA-SAUSACOCHA TRAMO SAN MARCOS - CAJABAMBA</t>
  </si>
  <si>
    <t>SERVICIO DE SANEAMIENTO REGISTRAL DE INMUEBLES  -  PACRI LLAMA - COCHABAMBA</t>
  </si>
  <si>
    <t>SERVICIO DE ASISTENCIA LEGAL EN PROCESOS ADMINISTRATIVOS  -  PACRI LLAMA - COCHABAMBA</t>
  </si>
  <si>
    <t>SERVICIO DE MONITOREO, ATENCION DE CONSULTA Y RECLAMOS  -  PACRI LLAMA - COCHABAMBA</t>
  </si>
  <si>
    <t>SERVICIO DE MONITOREO, ATENCION DE CONSULTA Y RECLAMOS  -  PACRI REHABILITACION Y MEJORAMIENTO DE LA CARRETERA ICA - LOS MOLINOS - TAMBILLOS REGION ICA</t>
  </si>
  <si>
    <t>ADECUACION Y ACONDICIONAMIENTO DE INFRAESTRUCTURA  -  PACRI REHABILITACION Y MEJORAMIENTO DE LA CARRETERA ICA - LOS MOLINOS - TAMBILLOS REGION ICA</t>
  </si>
  <si>
    <t>SERVICIO DE ASISTENCIA LEGAL EN PROCESOS ADMINISTRATIVOS  -  PACRI CASMA HUARAZ</t>
  </si>
  <si>
    <t>SERVICIO DE SANEAMIENTO REGISTRAL DE INMUEBLES  -  PACRI CASMA HUARAZ</t>
  </si>
  <si>
    <t>SERVICIO ESPECIALIZADO EN COORDINACIÓN GENERAL DE PROYECTO  -  PACRI PUENTE NANAY Y VIADUCTO DE ACCESOS IQUITOS</t>
  </si>
  <si>
    <t>SERVICIO DE ASISTENCIA TECNICA PARA LA LIBERACION Y ADQUISICION DE PREDIOS  -  PACRI PUENTE NANAY Y VIADUCTO DE ACCESOS IQUITOS</t>
  </si>
  <si>
    <t>SERVICIO DE ASISTENCIA LEGAL EN PROCESOS ADMINISTRATIVOS  -  PACRI MEJORAMIENTO DEL CORREDOR VIAL APURIMAC - CUSCO, TRAMO: EMP. PE-3SF (PROGRESO) - DV. MATARA - DV. PAMPUTA - EMP. PE-3SF (DV. QUEHUIRA);MULTIDIST</t>
  </si>
  <si>
    <t>SERVICIO DE ASISTENCIA TECNICA EN INGENIERIA  -  PACRI MEJORAMIENTO DEL CORREDOR VIAL APURIMAC - CUSCO, TRAMO: EMP. PE-3SF (PROGRESO) - DV. MATARA - DV. PAMPUTA - EMP. PE-3SF (DV. QUEHUIRA);MULTIDIST</t>
  </si>
  <si>
    <t>SERVICIO DE MONITOREO, ATENCION DE CONSULTA Y RECLAMOS  -  PACRI MEJORAMIENTO DEL CORREDOR VIAL APURIMAC - CUSCO, TRAMO: EMP. PE-3SF (PROGRESO) - DV. MATARA - DV. PAMPUTA - EMP. PE-3SF (DV. QUEHUIRA);MULTIDIST</t>
  </si>
  <si>
    <t>SERVICIO ESPECIALIZADO EN COORDINACIÓN GENERAL DE PROYECTO  -  PACRI CONSTRUCCION DEL PUENTE SANTA ROSA, ACCESOS, ROTONDA Y PASO A DESNIVEL, REGION CALLAO</t>
  </si>
  <si>
    <t>SERVICIO ESPECIALIZADO EN COORDINACIÓN GENERAL DE PROYECTO  -  PACRI MEJORAMIENTO DE LA CARRETERA OYON - AMBO, TRAMO 3: DV. CHACAYAN - AMBO (KM. 230+000 - KM. 280+962), MULTIDISTRITAL, OYON, LIMA</t>
  </si>
  <si>
    <t>SERVICIO DE EVALUACION TECNICA DE PLANES DE MONITOREO ARQUEOLOGICO  -  PACRI MEJORAMIENTO DE LA CARRETERA OYON - AMBO, TRAMO 3: DV. CHACAYAN - AMBO (KM. 230+000 - KM. 280+962), MULTIDISTRITAL, OYON, LIMA</t>
  </si>
  <si>
    <t>SERVICIO DE ASISTENCIA TECNICA EN INGENIERIA  -  PACRI MEJORAMIENTO DE LA CARRETERA OYON - AMBO, TRAMO 3: DV. CHACAYAN - AMBO (KM. 230+000 - KM. 280+962), MULTIDISTRITAL, OYON, LIMA</t>
  </si>
  <si>
    <t>SERVICIO DE MONITOREO, ATENCION DE CONSULTA Y RECLAMOS  -  PACRI MEJORAMIENTO DE LA CARRETERA OYON - AMBO, TRAMO 3: DV. CHACAYAN - AMBO (KM. 230+000 - KM. 280+962), MULTIDISTRITAL, OYON, LIMA</t>
  </si>
  <si>
    <t>SERVICIO DE SANEAMIENTO REGISTRAL DE INMUEBLES  -  PACRI MEJORAMIENTO DE LA CARRETERA OYON - AMBO, TRAMO 3: DV. CHACAYAN - AMBO (KM. 230+000 - KM. 280+962), MULTIDISTRITAL, OYON, LIMA</t>
  </si>
  <si>
    <t>SERVICIO DE SANEAMIENTO REGISTRAL DE INMUEBLES  -  PACRI MEJORAMIENTO DE LA CARRETERA OYON - AMBO, TRAMO 2: DV. CERRO DE PASCO - DV. CHACAYAN (KM. 181+000 - KM. 230+000), MULTIDISTRITAL, OYON, LIMA</t>
  </si>
  <si>
    <t>ASESORIA Y/O CONSULTORIA EN ARQUITECTURA E INGENIERIA CIVIL  -  PACRI MEJORAMIENTO DE LA CARRETERA OYON - AMBO, TRAMO 2: DV. CERRO DE PASCO - DV. CHACAYAN (KM. 181+000 - KM. 230+000), MULTIDISTRITAL, OYON, LIMA</t>
  </si>
  <si>
    <t>SERVICIO DE MONITOREO, ATENCION DE CONSULTA Y RECLAMOS  -  PACRI MEJORAMIENTO DE LA CARRETERA OYON - AMBO, TRAMO 2: DV. CERRO DE PASCO - DV. CHACAYAN (KM. 181+000 - KM. 230+000), MULTIDISTRITAL, OYON, LIMA</t>
  </si>
  <si>
    <t>SERVICIO DE EVALUACION TECNICA DE PLANES DE MONITOREO ARQUEOLOGICO  -  PACRI MEJORAMIENTO DE LA CARRETERA OYON - AMBO, TRAMO 2: DV. CERRO DE PASCO - DV. CHACAYAN (KM. 181+000 - KM. 230+000), MULTIDISTRITAL, OYON, LIMA</t>
  </si>
  <si>
    <t>SERVICIO DE ASISTENCIA LEGAL EN PROCESOS ADMINISTRATIVOS  -  PACRI MEJORAMIENTO DE LA CARRETERA OYON - AMBO, TRAMO 2: DV. CERRO DE PASCO - DV. CHACAYAN (KM. 181+000 - KM. 230+000), MULTIDISTRITAL, OYON, LIMA</t>
  </si>
  <si>
    <t>SERVICIO ESPECIALIZADO EN COORDINACIÓN GENERAL DE PROYECTO  -  PACRI MEJORAMIENTO DE LA CARRETERA OYON - AMBO, TRAMO 2: DV. CERRO DE PASCO - DV. CHACAYAN (KM. 181+000 - KM. 230+000), MULTIDISTRITAL, OYON, LIMA</t>
  </si>
  <si>
    <t>SERVICIO DE ASISTENCIA TECNICA EN INGENIERIA  -  CONSTRUCCION DE LA VIA DE EVITAMIENTO DE LA CIUDAD DE JULIACA, DISTRITO DE JULIACA - SAN ROMAN - PUNO</t>
  </si>
  <si>
    <t>SERVICIO DE MONITOREO, ATENCION DE CONSULTA Y RECLAMOS  -  CONSTRUCCION DE LA VIA DE EVITAMIENTO DE LA CIUDAD DE JULIACA, DISTRITO DE JULIACA - SAN ROMAN - PUNO</t>
  </si>
  <si>
    <t>SERVICIO ESPECIALIZADO EN MATERIA LEGAL  -  CONSTRUCCION DE LA VIA DE EVITAMIENTO DE LA CIUDAD DE JULIACA, DISTRITO DE JULIACA - SAN ROMAN - PUNO</t>
  </si>
  <si>
    <t>SERVICIO DE SANEAMIENTO REGISTRAL DE INMUEBLES  -  PACRI CONSTRUCCION DEL PUENTE HUALLAGA Y ACCCESOS REGION SAN MARTIN</t>
  </si>
  <si>
    <t>SERVICIO DE MONITOREO, ATENCION DE CONSULTA Y RECLAMOS  -  PACRI CONSTRUCCION DE LA VIA DE EVITAMIENTO DE LA CIUDAD DE ABANCAY REGION APURIMAC</t>
  </si>
  <si>
    <t>SERVICIO DE ASISTENCIA LEGAL EN PROCESOS ADMINISTRATIVOS  -  PACRI CONSTRUCCION DE LA VIA DE EVITAMIENTO DE LA CIUDAD DE ABANCAY REGION APURIMAC</t>
  </si>
  <si>
    <t>SERVICIO DE ASISTENCIA LEGAL EN PROCESOS ADMINISTRATIVOS  -  PACRI REHABILITACION Y MEJORAMIENTO TRAMO SANTIAGO DE CHUCO-CACHICADAN-MOLLEPATA REGION LA LIBERTAD</t>
  </si>
  <si>
    <t>SERVICIO DE ASISTENCIA TECNICA EN INGENIERIA  -  PACRI REHABILITACION Y MEJORAMIENTO TRAMO SANTIAGO DE CHUCO-CACHICADAN-MOLLEPATA REGION LA LIBERTAD</t>
  </si>
  <si>
    <t>SERVICIO DE MONITOREO, ATENCION DE CONSULTA Y RECLAMOS  -  PACRI REHABILITACION Y MEJORAMIENTO TRAMO SANTIAGO DE CHUCO-CACHICADAN-MOLLEPATA REGION LA LIBERTAD</t>
  </si>
  <si>
    <t>SERVICIO ESPECIALIZADO EN COORDINACIÓN GENERAL DE PROYECTO  -  PACRI REHABILITACION Y MEJORAMIENTO TRAMO SANTIAGO DE CHUCO-CACHICADAN-MOLLEPATA REGION LA LIBERTAD</t>
  </si>
  <si>
    <t>SERVICIO ESPECIALIZADO EN MATERIA LEGAL  -  PACRI REHABILITACION Y MEJORAMIENTO TRAMO SANTIAGO DE CHUCO-CACHICADAN-MOLLEPATA REGION LA LIBERTAD</t>
  </si>
  <si>
    <t>SERVICIO DE APOYO ADMINISTRATIVO  -  PACRI REHABILITACION Y MEJORAMIENTO TRAMO SANTIAGO DE CHUCO-CACHICADAN-MOLLEPATA REGION LA LIBERTAD</t>
  </si>
  <si>
    <t>SERVICIO DE DESMONTAJE Y DEMOLICION  -  PACRI REHABILITACION Y MEJORAMIENTO TRAMO SANTIAGO DE CHUCO-CACHICADAN-MOLLEPATA REGION LA LIBERTAD</t>
  </si>
  <si>
    <t>SERVICIO DE ASISTENCIA TECNICA PARA LA LIBERACION Y ADQUISICION DE PREDIOS  -  PACRI REHABILITACION Y MEJORAMIENTO TRAMO SANTIAGO DE CHUCO-CACHICADAN-MOLLEPATA REGION LA LIBERTAD</t>
  </si>
  <si>
    <t>ADECUACION Y ACONDICIONAMIENTO DE INFRAESTRUCTURA  -  PACRI REHABILITACION Y MEJORAMIENTO TRAMO SANTIAGO DE CHUCO-CACHICADAN-MOLLEPATA REGION LA LIBERTAD</t>
  </si>
  <si>
    <t>SERVICIO DE MONITOREO, ATENCION DE CONSULTA Y RECLAMOS  -  PACRI CONSTRUCCION DE LA CARRETERA CALEMAR - ABRA EL NARANJILLO PUENTE CALEMAR KM0+000 AL KM 2+560 REGION LA LIBERTAD</t>
  </si>
  <si>
    <t>SERVICIO DE ASISTENCIA LEGAL EN PROCESOS ADMINISTRATIVOS  -  PACRI CONSTRUCCION DE LA CARRETERA CALEMAR - ABRA EL NARANJILLO PUENTE CALEMAR KM0+000 AL KM 2+560 REGION LA LIBERTAD</t>
  </si>
  <si>
    <t>SERVICIO DE ASISTENCIA LEGAL EN PROCESOS ADMINISTRATIVOS  -  PACRI MEJORAMIENTO DE LA CARRETERA HUANUCO-CONOCOCHA, SECTOR: HUANUCO-LA UNION-HUALLANCA, RUTA PE-3N REGION HUANUCO</t>
  </si>
  <si>
    <t>SERVICIO ESPECIALIZADO EN COMUNICACION SOCIAL  -  PACRI MEJORAMIENTO DE LA CARRETERA HUANUCO-CONOCOCHA, SECTOR: HUANUCO-LA UNION-HUALLANCA, RUTA PE-3N REGION HUANUCO</t>
  </si>
  <si>
    <t>SERVICIO ESPECIALIZADO EN COORDINACIÓN GENERAL DE PROYECTO  -  PACRI MEJORAMIENTO DE LA CARRETERA HUANUCO-CONOCOCHA, SECTOR: HUANUCO-LA UNION-HUALLANCA, RUTA PE-3N REGION HUANUCO</t>
  </si>
  <si>
    <t>ELABORACION DE EXPEDIENTES TECNICOS  -  PACRI MEJORAMIENTO DE LA CARRETERA HUANUCO-CONOCOCHA, SECTOR: HUANUCO-LA UNION-HUALLANCA, RUTA PE-3N REGION HUANUCO</t>
  </si>
  <si>
    <t>SERVICIO ESPECIALIZADO EN MATERIA LEGAL  -  PACRI MEJORAMIENTO DE LA CARRETERA HUANUCO-CONOCOCHA, SECTOR: HUANUCO-LA UNION-HUALLANCA, RUTA PE-3N REGION HUANUCO</t>
  </si>
  <si>
    <t>SERVICIO DE ASISTENCIA TECNICA PARA LA LIBERACION Y ADQUISICION DE PREDIOS  -  PACRI MEJORAMIENTO DE LA CARRETERA HUANUCO-CONOCOCHA, SECTOR: HUANUCO-LA UNION-HUALLANCA, RUTA PE-3N REGION HUANUCO</t>
  </si>
  <si>
    <t>SERVICIO DE REUBICACION DE POSTES DE CONCRETO ARMADO  -  PACRI MEJORAMIENTO DE LA CARRETERA HUANUCO-CONOCOCHA, SECTOR: HUANUCO-LA UNION-HUALLANCA, RUTA PE-3N REGION HUANUCO</t>
  </si>
  <si>
    <t>SERVICIO DE DESMONTAJE Y DEMOLICION  -  PACRI REEMPLAZO DE 13 PUENTES EN LOS CORREDORES VIALES NACIONALES SULLANA - AGUAS VERDES KM. 0+000 - KM. 219+600 Y PIURA - SECHURA - BAYOVAR KM. 0+000</t>
  </si>
  <si>
    <t>SERVICIO DE SANEAMIENTO REGISTRAL DE INMUEBLES  -  PACRI REEMPLAZO DE 13 PUENTES EN LOS CORREDORES VIALES NACIONALES SULLANA - AGUAS VERDES KM. 0+000 - KM. 219+600 Y PIURA - SECHURA - BAYOVAR KM. 0+000</t>
  </si>
  <si>
    <t>SERVICIO DE ASISTENCIA LEGAL EN PROCESOS ADMINISTRATIVOS  -  PACRI REEMPLAZO DE 13 PUENTES EN LOS CORREDORES VIALES NACIONALES SULLANA - AGUAS VERDES KM. 0+000 - KM. 219+600 Y PIURA - SECHURA - BAYOVAR KM. 0+000</t>
  </si>
  <si>
    <t>SERVICIO DE ASISTENCIA TECNICA EN INGENIERIA  -  PACRI CARRETERA VILLARICA-PUERTO BERMUDEZ</t>
  </si>
  <si>
    <t>SERVICIO DE MONITOREO, ATENCION DE CONSULTA Y RECLAMOS  -  PACRI CARRETERA VILLARICA-PUERTO BERMUDEZ</t>
  </si>
  <si>
    <t>ELABORACION DE EXPEDIENTES TECNICOS  -  PACRI CARRETERA VILLARICA-PUERTO BERMUDEZ</t>
  </si>
  <si>
    <t>SERVICIO ESPECIALIZADO EN MATERIA LEGAL  -  PACRI CARRETERA VILLARICA-PUERTO BERMUDEZ</t>
  </si>
  <si>
    <t>SERVICIO ESPECIALIZADO EN MATERIA LEGAL  -  PACRI INTEGRACION VIAL TACNA - LA PAZ TRAMO TACNA-LA COLLPA KM 146+180-KM 187+404 REGION TACNA</t>
  </si>
  <si>
    <t>SERVICIO ESPECIALIZADO EN COORDINACIÓN GENERAL DE PROYECTO  -  PACRI INTEGRACION VIAL TACNA - LA PAZ TRAMO TACNA-LA COLLPA KM 146+180-KM 187+404 REGION TACNA</t>
  </si>
  <si>
    <t>SERVICIO ESPECIALIZADO EN COORDINACIÓN GENERAL DE PROYECTO  -  PACRI INTEGRACION VIAL TACNA - LA PAZ TRAMO TACNA-LA COLLPA KM 94+000 - KM 146+180 REGION TACNA</t>
  </si>
  <si>
    <t>SERVICIO ESPECIALIZADO EN MATERIA LEGAL  -  PACRI INTEGRACION VIAL TACNA - LA PAZ TRAMO TACNA-LA COLLPA KM 94+000 - KM 146+180 REGION TACNA</t>
  </si>
  <si>
    <t>SERVICIO DE ASISTENCIA TECNICA PARA LA LIBERACION Y ADQUISICION DE PREDIOS  -  PACRI INTEGRACION VIAL TACNA - LA PAZ TRAMO TACNA-LA COLLPA KM 94+000 - KM 146+180 REGION TACNA</t>
  </si>
  <si>
    <t>SERVICIO ESPECIALIZADO EN MATERIA LEGAL  -  PACRI CARRETERA OYON - AMBO</t>
  </si>
  <si>
    <t>SERVICIO DE MONITOREO, ATENCION DE CONSULTA Y RECLAMOS  -  PACRI CARRETERA OYON - AMBO</t>
  </si>
  <si>
    <t>SERVICIO DE MONITOREO, ATENCION DE CONSULTA Y RECLAMOS  -  PACRI REHABILITACION Y MEJORAMIENTO DE LA CARRETERA PALLASCA - MOLLEPATA - MOLLEBAMBA - SANTIAGO DE CHUCO EMPALME RUTA NO 10 TRAMO MOLLEPATA - PALLASC</t>
  </si>
  <si>
    <t>SERVICIO DE ASISTENCIA TECNICA EN INGENIERIA  -  PACRI REHABILITACION Y MEJORAMIENTO DE LA CARRETERA PALLASCA - MOLLEPATA - MOLLEBAMBA - SANTIAGO DE CHUCO EMPALME RUTA NO 10 TRAMO MOLLEPATA - PALLASC</t>
  </si>
  <si>
    <t>SERVICIO DE ASISTENCIA LEGAL EN PROCESOS ADMINISTRATIVOS  -  PACRI REHABILITACION Y MEJORAMIENTO DE LA CARRETERA PALLASCA - MOLLEPATA - MOLLEBAMBA - SANTIAGO DE CHUCO EMPALME RUTA NO 10 TRAMO MOLLEPATA - PALLASC</t>
  </si>
  <si>
    <t>SERVICIO ESPECIALIZADO EN COORDINACIÓN GENERAL DE PROYECTO  -  PACRI REHABILITACION Y MEJORAMIENTO DE LA CARRETERA PALLASCA - MOLLEPATA - MOLLEBAMBA - SANTIAGO DE CHUCO EMPALME RUTA NO 10 TRAMO MOLLEPATA - PALLASC</t>
  </si>
  <si>
    <t>SERVICIO ESPECIALIZADO EN MATERIA LEGAL  -  PACRI REHABILITACION Y MEJORAMIENTO DE LA CARRETERA PALLASCA - MOLLEPATA - MOLLEBAMBA - SANTIAGO DE CHUCO EMPALME RUTA NO 10 TRAMO MOLLEPATA - PALLASC</t>
  </si>
  <si>
    <t>SERVICIO DE DESMONTAJE Y DEMOLICION  -  PACRI REHABILITACION Y MEJORAMIENTO DE LA CARRETERA PALLASCA - MOLLEPATA - MOLLEBAMBA - SANTIAGO DE CHUCO EMPALME RUTA NO 10 TRAMO MOLLEPATA - PALLASC</t>
  </si>
  <si>
    <t>SERVICIO DE ASISTENCIA TECNICA PARA LA LIBERACION Y ADQUISICION DE PREDIOS  -  PACRI REHABILITACION Y MEJORAMIENTO DE LA CARRETERA PALLASCA - MOLLEPATA - MOLLEBAMBA - SANTIAGO DE CHUCO EMPALME RUTA NO 10 TRAMO MOLLEPATA - PALLASC</t>
  </si>
  <si>
    <t>ADECUACION Y ACONDICIONAMIENTO DE INFRAESTRUCTURA  -  PACRI REHABILITACION Y MEJORAMIENTO DE LA CARRETERA PALLASCA - MOLLEPATA - MOLLEBAMBA - SANTIAGO DE CHUCO EMPALME RUTA NO 10 TRAMO MOLLEPATA - PALLASC</t>
  </si>
  <si>
    <t>SERVICIO ESPECIALIZADO EN MATERIA LEGAL  -  PACRI MEJORAMIENTO Y REHABILITACION DE LA CARRETERA PILCOMAYO (EMP PE - 3S) - CHUPACA REGION JUNIN</t>
  </si>
  <si>
    <t>SERVICIO ESPECIALIZADO EN COORDINACIÓN GENERAL DE PROYECTO  -  PACRI MEJORAMIENTO Y REHABILITACION DE LA CARRETERA PILCOMAYO (EMP PE - 3S) - CHUPACA REGION JUNIN</t>
  </si>
  <si>
    <t>SERVICIO DE EVALUACION TECNICA DE PLANES DE MONITOREO ARQUEOLOGICO  -  PACRI MEJORAMIENTO Y REHABILITACION DE LA CARRETERA PILCOMAYO (EMP PE - 3S) - CHUPACA REGION JUNIN</t>
  </si>
  <si>
    <t>SERVICIO DE ASISTENCIA TECNICA EN INGENIERIA  -  PACRI MEJORAMIENTO DE LA CARRETERA SANTA MARIA - SANTA TERESA - PUENTE HIDROELECTRICA MACHU PICCHU REGION CUSCO</t>
  </si>
  <si>
    <t>SERVICIO DE MONITOREO, ATENCION DE CONSULTA Y RECLAMOS  -  PACRI MEJORAMIENTO DE LA CARRETERA SANTA MARIA - SANTA TERESA - PUENTE HIDROELECTRICA MACHU PICCHU REGION CUSCO</t>
  </si>
  <si>
    <t>SERVICIO ESPECIALIZADO EN MATERIA LEGAL  -  PACRI MEJORAMIENTO DE LA CARRETERA SANTA MARIA - SANTA TERESA - PUENTE HIDROELECTRICA MACHU PICCHU REGION CUSCO</t>
  </si>
  <si>
    <t>SERVICIO DE FORMULACION DEL PLAN DE MONITOREO ARQUEOLOGICO  -  PACRI MEJORAMIENTO DE LA CARRETERA SANTA MARIA - SANTA TERESA - PUENTE HIDROELECTRICA MACHU PICCHU REGION CUSCO</t>
  </si>
  <si>
    <t>SERVICIO ESPECIALIZADO EN DEMARCACION Y ORGANIZACION TERRITORIAL  -  PACRI MEJORAMIENTO DE LA CARRETERA SANTA MARIA - SANTA TERESA - PUENTE HIDROELECTRICA MACHU PICCHU REGION CUSCO</t>
  </si>
  <si>
    <t>SERVICIO DE SANEAMIENTO REGISTRAL DE INMUEBLES  -  PACRI CHONGOYAPE - LLAMA</t>
  </si>
  <si>
    <t>SERVICIO DE MONITOREO, ATENCION DE CONSULTA Y RECLAMOS  -  PACRI CHONGOYAPE - LLAMA</t>
  </si>
  <si>
    <t>SERVICIO DE ASISTENCIA LEGAL EN PROCESOS ADMINISTRATIVOS  -  PACRI CHONGOYAPE - LLAMA</t>
  </si>
  <si>
    <t>SERVICIO DE SANEAMIENTO REGISTRAL DE INMUEBLES  -  PACRI CARRETERA SULLANA - EL ALAMOR</t>
  </si>
  <si>
    <t>SERVICIO ESPECIALIZADO EN MATERIA LEGAL  -  PACRI MEJORAMIENTO DE LA RED VIAL DEPARTAMENTAL MOQUEGUA OMATE AREQUIPA</t>
  </si>
  <si>
    <t>SERVICIO ESPECIALIZADO EN COORDINACIÓN GENERAL DE PROYECTO  -  PACRI MEJORAMIENTO DE LA RED VIAL DEPARTAMENTAL MOQUEGUA OMATE AREQUIPA</t>
  </si>
  <si>
    <t>SERVICIO DE ASISTENCIA LEGAL EN PROCESOS ADMINISTRATIVOS  -  PACRI REHABILITACION Y MEJORAMIENTO CARRETERA PATAHUASI - YAURI - SICUANI TRAMO NEGROMAYO-YAURI-SAN GENARO REGION CUSCO</t>
  </si>
  <si>
    <t>SERVICIO DE MONITOREO, ATENCION DE CONSULTA Y RECLAMOS  -  PACRI REHABILITACION Y MEJORAMIENTO CARRETERA PATAHUASI - YAURI - SICUANI TRAMO NEGROMAYO-YAURI-SAN GENARO REGION CUSCO</t>
  </si>
  <si>
    <t>SERVICIO DE MONITOREO, ATENCION DE CONSULTA Y RECLAMOS  -  PACRI QUINUA-SAN FRANCISCO TR. KM. 78 500 AL KM. 172 420</t>
  </si>
  <si>
    <t>SERVICIO DE ASISTENCIA LEGAL EN PROCESOS ADMINISTRATIVOS  -  PACRI QUINUA-SAN FRANCISCO TR. KM. 78 500 AL KM. 172 420</t>
  </si>
  <si>
    <t>SERVICIO DE ASISTENCIA TECNICA EN INGENIERIA  -  PACRI QUINUA-SAN FRANCISCO TR. KM. 78 500 AL KM. 172 420</t>
  </si>
  <si>
    <t>SERVICIO ESPECIALIZADO EN COORDINACIÓN GENERAL DE PROYECTO  -  PACRI QUINUA-SAN FRANCISCO TR. KM. 78 500 AL KM. 172 420</t>
  </si>
  <si>
    <t>SERVICIO ESPECIALIZADO EN MATERIA LEGAL  -  PACRI QUINUA-SAN FRANCISCO TR. KM. 78 500 AL KM. 172 420</t>
  </si>
  <si>
    <t>SERVICIO DE ASISTENCIA TECNICA PARA LA LIBERACION Y ADQUISICION DE PREDIOS  -  PACRI QUINUA-SAN FRANCISCO TR. KM. 78 500 AL KM. 172 420</t>
  </si>
  <si>
    <t>SERVICIO DE SANEAMIENTO REGISTRAL DE INMUEBLES  -  PACRI DV. OTUZCO - CALLACUYAN</t>
  </si>
  <si>
    <t>SERVICIO DE ASISTENCIA TECNICA EN INGENIERIA  -  PACRI DV. OTUZCO - CALLACUYAN</t>
  </si>
  <si>
    <t>SERVICIO DE ASISTENCIA LEGAL EN PROCESOS ADMINISTRATIVOS  -  PACRI DV. OTUZCO - CALLACUYAN</t>
  </si>
  <si>
    <t>SERVICIO DE MONITOREO, ATENCION DE CONSULTA Y RECLAMOS  -  PACRI DV. OTUZCO - CALLACUYAN</t>
  </si>
  <si>
    <t>SERVICIO DE ESPECIALISTA EN METRADOS, COSTOS Y PRESUPUESTO  -  GESTION DEL PROGRAMA</t>
  </si>
  <si>
    <t>SERVICIO ESPECIALIZADO EN SEGURIDAD, SALUD OCUPACIONAL Y MEDIO AMBIENTE  -  GESTION DEL PROGRAMA</t>
  </si>
  <si>
    <t>SERVICIO ESPECIALIZADO EN HIDROLOGIA, HIDRAULICA Y DRENAJE  -  GESTION DEL PROGRAMA</t>
  </si>
  <si>
    <t>MANTENIMIENTO PREVENTIVO DE EQUIPOS ELECTRONICOS  -  GESTION DEL PROGRAMA</t>
  </si>
  <si>
    <t>SERVICIO ESPECIALIZADO EN PLANEAMIENTO Y SISTEMA DE CONTROL INTERNO  -  GESTION DEL PROGRAMA</t>
  </si>
  <si>
    <t>SERVICIO ESPECIALIZADO EN COMUNICACION SOCIAL  -  GESTION DEL PROGRAMA</t>
  </si>
  <si>
    <t>SERVICIO DE IMPLEMENTACION DEL SISTEMA DE CONTROL INTERNO  -  GESTION DEL PROGRAMA</t>
  </si>
  <si>
    <t>SERVICIO DE ATENCION DE CONSULTAS Y PROCESAMIENTO DE INFORMACION  -  GESTION DEL PROGRAMA</t>
  </si>
  <si>
    <t>SERVICIO DE ANALISTA PROGRAMADOR DE SISTEMAS - ATENCION DE REQUERIMIENTOS  -  GESTION DEL PROGRAMA</t>
  </si>
  <si>
    <t>SERVICIO ESPECIALIZADO EN COMPUTACION  -  GESTION DEL PROGRAMA</t>
  </si>
  <si>
    <t>SERVICIO DE SOPORTE Y MANTENIMIENTO DE SOFTWARE  -  GESTION DEL PROGRAMA</t>
  </si>
  <si>
    <t>MANTENIMIENTO PREVENTIVO DE IMPRESORA  -  GESTION DEL PROGRAMA</t>
  </si>
  <si>
    <t>ANALISIS DE  CONTROL DE CALIDAD  -  GESTION DEL PROGRAMA</t>
  </si>
  <si>
    <t>SERVICIO DE ANÁLISIS DE NEGOCIO BASADO EN LA NUBE  -  GESTION DEL PROGRAMA</t>
  </si>
  <si>
    <t>SERVICIO DE EXTENSIÓN DE GARANTIA DE SERVIDOR  -  GESTION DEL PROGRAMA</t>
  </si>
  <si>
    <t>SERVICIO ESPECIALIZADO DE SUPERVISION EN SISTEMA DE GESTION DE LA CALIDAD  -  GESTION DEL PROGRAMA</t>
  </si>
  <si>
    <t>SERVICIO DE EVALUACION MEDICA OCUPACIONAL  -  GESTION DEL PROGRAMA</t>
  </si>
  <si>
    <t>SERVICIOS DE CAPACITACION EN GENERAL  -  GESTION DEL PROGRAMA</t>
  </si>
  <si>
    <t>SERVICIO DE SEGUIMIENTO Y MONITOREO DE LA EJECUCION PRESUPUESTAL  -  GESTION DEL PROGRAMA</t>
  </si>
  <si>
    <t>CAPACITACIÓN EN SEGURIDAD LABORAL Y SALUD OCUPACIONAL  -  GESTION DEL PROGRAMA</t>
  </si>
  <si>
    <t>SERVICIO DE ASISTENCIA TECNICO ARCHIVISTICO  -  GESTION DEL PROGRAMA</t>
  </si>
  <si>
    <t>SERVICIO DE EXAMEN MÉDICO OCUPACIONAL  -  GESTION DEL PROGRAMA</t>
  </si>
  <si>
    <t>SERVICIO DE TOMA DE MUESTRAS DE LABORATORIO CLINICO  -  GESTION DEL PROGRAMA</t>
  </si>
  <si>
    <t>SERVICIO DE ASISTENTE ADMINISTRATIVO  -  MANTENIMIENTO RUTINARIO CARRETERA BATANES - MORROPON - PUENTE GALLEGA - PACAIPAMPA EMP PE-3N CURILCAS REGION PIURA</t>
  </si>
  <si>
    <t>SERVICIO DE MANTENIMIENTO RUTINARIO DE CARRETERAS, CAMINOS Y PUENTES  -  MANTENIMIENTO RUTINARIO CARRETERA BATANES - MORROPON - PUENTE GALLEGA - PACAIPAMPA EMP PE-3N CURILCAS REGION PIURA</t>
  </si>
  <si>
    <t>SERVICIO DE MANTENIMIENTO O CONSERVACION VIAL  -  MANTENIMIENTO RUTINARIO CARRETERA BATANES - MORROPON - PUENTE GALLEGA - PACAIPAMPA EMP PE-3N CURILCAS REGION PIURA</t>
  </si>
  <si>
    <t>ALQUILER DE CAMIONETA  -  MANTENIMIENTO RUTINARIO CARRETERA BATANES - MORROPON - PUENTE GALLEGA - PACAIPAMPA EMP PE-3N CURILCAS REGION PIURA</t>
  </si>
  <si>
    <t>ALQUILER DE CAMPAMENTO  -  MANTENIMIENTO RUTINARIO CARRETERA BATANES - MORROPON - PUENTE GALLEGA - PACAIPAMPA EMP PE-3N CURILCAS REGION PIURA</t>
  </si>
  <si>
    <t>SERVICIO ESPECIALIZADO EN INGENIERIA CIVIL  -  MANTENIMIENTO RUTINARIO CARRETERA BATANES - MORROPON - PUENTE GALLEGA - PACAIPAMPA EMP PE-3N CURILCAS REGION PIURA</t>
  </si>
  <si>
    <t>SERVICIO  DE OPERARIOS  -  MANTENIMIENTO RUTINARIO CARRETERA BATANES - MORROPON - PUENTE GALLEGA - PACAIPAMPA EMP PE-3N CURILCAS REGION PIURA</t>
  </si>
  <si>
    <t>TRANSPORTE Y TRASLADO DE MAQUINARIA PESADA  -  MANTENIMIENTO RUTINARIO CARRETERA BATANES - MORROPON - PUENTE GALLEGA - PACAIPAMPA EMP PE-3N CURILCAS REGION PIURA</t>
  </si>
  <si>
    <t>SERVICIO DE ASISTENCIA TÉCNICA DE RESIDENCIA EN MANTENIMIENTO RUTINARIO DE CARRETERA  -  MANTENIMIENTO RUTINARIO CARRETERA BATANES - MORROPON - PUENTE GALLEGA - PACAIPAMPA EMP PE-3N CURILCAS REGION PIURA</t>
  </si>
  <si>
    <t>SERVICIO DE CUSTODIA DE BIENES  -  MANTENIMIENTO RUTINARIO DE LA CARRETERA PAVIMENTADA EMP. PE-1N (EL CRUCE) - DV. SECHURA (PE-1NK) - BAYOVAR - TERMINAL BAYOVAR - BAPO;MULTIDISTRITAL,SE</t>
  </si>
  <si>
    <t>SERVICIO DE ASISTENCIA TÉCNICA DE RESIDENCIA EN MANTENIMIENTO RUTINARIO DE CARRETERA  -  MANTENIMIENTO RUTINARIO DE LA CARRETERA PAVIMENTADA EMP. PE-1N (EL CRUCE) - DV. SECHURA (PE-1NK) - BAYOVAR - TERMINAL BAYOVAR - BAPO;MULTIDISTRITAL,SE</t>
  </si>
  <si>
    <t>SERVICIO ESPECIALIZADO EN INGENIERIA CIVIL  -  MANTENIMIENTO RUTINARIO DE LA CARRETERA PAVIMENTADA EMP. PE-1N (EL CRUCE) - DV. SECHURA (PE-1NK) - BAYOVAR - TERMINAL BAYOVAR - BAPO;MULTIDISTRITAL,SE</t>
  </si>
  <si>
    <t>ALQUILER DE CAMIONETA  -  MANTENIMIENTO RUTINARIO DE LA CARRETERA PAVIMENTADA EMP. PE-1N (EL CRUCE) - DV. SECHURA (PE-1NK) - BAYOVAR - TERMINAL BAYOVAR - BAPO;MULTIDISTRITAL,SE</t>
  </si>
  <si>
    <t>SERVICIO ESPECIALIZADO EN INGENIERIA DE TRANSPORTE  -  MANTENIMIENTO RUTINARIO DE LA CARRETERA PAVIMENTADA EMP. PE-1N (EL CRUCE) - DV. SECHURA (PE-1NK) - BAYOVAR - TERMINAL BAYOVAR - BAPO;MULTIDISTRITAL,SE</t>
  </si>
  <si>
    <t>SERVICIO DE MANTENIMIENTO O CONSERVACION VIAL  -  MANTENIMIENTO RUTINARIO DE LA CARRETERA PAVIMENTADA EMP. PE-1N (EL CRUCE) - DV. SECHURA (PE-1NK) - BAYOVAR - TERMINAL BAYOVAR - BAPO;MULTIDISTRITAL,SE</t>
  </si>
  <si>
    <t>SERVICIO DE ASISTENTE ADMINISTRATIVO  -  MANTENIMIENTO RUTINARIO DE LA CARRETERA PAVIMENTADA EMP. PE-1N (EL CRUCE) - DV. SECHURA (PE-1NK) - BAYOVAR - TERMINAL BAYOVAR - BAPO;MULTIDISTRITAL,SE</t>
  </si>
  <si>
    <t>SERVICIO DE OPERACION DE MAQUINARIA PESADA  -  MANTENIMIENTO RUTINARIO DE LA CARRETERA PAVIMENTADA EMP. PE-1N (EL CRUCE) - DV. SECHURA (PE-1NK) - BAYOVAR - TERMINAL BAYOVAR - BAPO;MULTIDISTRITAL,SE</t>
  </si>
  <si>
    <t>SERVICIO DE MANTENIMIENTO RUTINARIO DE CARRETERAS, CAMINOS Y PUENTES  -  MANTENIMIENTO RUTINARIO TAMBOGRANDE - CHULUCANAS - MORROPON - PACAIPAMPA - CURILCAS / EL CINCUENTA - CHULUCANAS / DV. PUENTE CARRASQUILLO - MORROPON R</t>
  </si>
  <si>
    <t>SERVICIO DE MANTENIMIENTO O CONSERVACION VIAL  -  MANTENIMIENTO RUTINARIO TAMBOGRANDE - CHULUCANAS - MORROPON - PACAIPAMPA - CURILCAS / EL CINCUENTA - CHULUCANAS / DV. PUENTE CARRASQUILLO - MORROPON R</t>
  </si>
  <si>
    <t>ALQUILER DE CAMIONETA  -  MANTENIMIENTO RUTINARIO TAMBOGRANDE - CHULUCANAS - MORROPON - PACAIPAMPA - CURILCAS / EL CINCUENTA - CHULUCANAS / DV. PUENTE CARRASQUILLO - MORROPON R</t>
  </si>
  <si>
    <t>ALQUILER DE CAMPAMENTO  -  MANTENIMIENTO RUTINARIO TAMBOGRANDE - CHULUCANAS - MORROPON - PACAIPAMPA - CURILCAS / EL CINCUENTA - CHULUCANAS / DV. PUENTE CARRASQUILLO - MORROPON R</t>
  </si>
  <si>
    <t>SERVICIO ESPECIALIZADO EN INGENIERIA CIVIL  -  MANTENIMIENTO RUTINARIO TAMBOGRANDE - CHULUCANAS - MORROPON - PACAIPAMPA - CURILCAS / EL CINCUENTA - CHULUCANAS / DV. PUENTE CARRASQUILLO - MORROPON R</t>
  </si>
  <si>
    <t>TRANSPORTE Y TRASLADO DE MAQUINARIA PESADA  -  MANTENIMIENTO RUTINARIO TAMBOGRANDE - CHULUCANAS - MORROPON - PACAIPAMPA - CURILCAS / EL CINCUENTA - CHULUCANAS / DV. PUENTE CARRASQUILLO - MORROPON R</t>
  </si>
  <si>
    <t>SERVICIO  DE OPERARIOS  -  MANTENIMIENTO RUTINARIO TAMBOGRANDE - CHULUCANAS - MORROPON - PACAIPAMPA - CURILCAS / EL CINCUENTA - CHULUCANAS / DV. PUENTE CARRASQUILLO - MORROPON R</t>
  </si>
  <si>
    <t>SERVICIO DE ASISTENCIA TÉCNICA DE RESIDENCIA EN MANTENIMIENTO RUTINARIO DE CARRETERA  -  MANTENIMIENTO RUTINARIO TAMBOGRANDE - CHULUCANAS - MORROPON - PACAIPAMPA - CURILCAS / EL CINCUENTA - CHULUCANAS / DV. PUENTE CARRASQUILLO - MORROPON R</t>
  </si>
  <si>
    <t>SERVICIO DE ASISTENCIA TÉCNICA DE RESIDENCIA EN MANTENIMIENTO RUTINARIO DE CARRETERA  -  MANTENIMIENTO RUTINARIO RED VIAL NACIONAL NO PAVIMENTADA DE CARRETERA LA OBRILLA - EMP. PI 106 (LOCUTO) REGION PIURA</t>
  </si>
  <si>
    <t>SERVICIO ESPECIALIZADO EN INGENIERIA CIVIL  -  MANTENIMIENTO RUTINARIO RED VIAL NACIONAL NO PAVIMENTADA DE CARRETERA LA OBRILLA - EMP. PI 106 (LOCUTO) REGION PIURA</t>
  </si>
  <si>
    <t>ALQUILER DE CAMIONETA  -  MANTENIMIENTO RUTINARIO RED VIAL NACIONAL NO PAVIMENTADA DE CARRETERA LA OBRILLA - EMP. PI 106 (LOCUTO) REGION PIURA</t>
  </si>
  <si>
    <t>ALQUILER DE CAMION CISTERNA  -  MANTENIMIENTO RUTINARIO RED VIAL NACIONAL NO PAVIMENTADA DE CARRETERA LA OBRILLA - EMP. PI 106 (LOCUTO) REGION PIURA</t>
  </si>
  <si>
    <t>SERVICIO DE MANTENIMIENTO RUTINARIO DE CARRETERAS, CAMINOS Y PUENTES  -  MANTENIMIENTO RUTINARIO RED VIAL NACIONAL NO PAVIMENTADA DE CARRETERA LA OBRILLA - EMP. PI 106 (LOCUTO) REGION PIURA</t>
  </si>
  <si>
    <t>SERVICIO DE OPERACION DE MAQUINARIA PESADA  -  MANTENIMIENTO RUTINARIO DE LA CARRETERA PAVIMENTADA EMP. PE-1N (DV. CATACAOS) - CATACAOS - PTE. INDEPENCIA - PTE INDEPENDENCIA 1 - LA ARENA - VICE - S</t>
  </si>
  <si>
    <t>SERVICIO DE ASISTENTE ADMINISTRATIVO  -  MANTENIMIENTO RUTINARIO DE LA CARRETERA PAVIMENTADA EMP. PE-1N (DV. CATACAOS) - CATACAOS - PTE. INDEPENCIA - PTE INDEPENDENCIA 1 - LA ARENA - VICE - S</t>
  </si>
  <si>
    <t>SERVICIO DE MANTENIMIENTO RUTINARIO DE CARRETERAS, CAMINOS Y PUENTES  -  MANTENIMIENTO RUTINARIO DE LA CARRETERA PAVIMENTADA EMP. PE-1N (DV. CATACAOS) - CATACAOS - PTE. INDEPENCIA - PTE INDEPENDENCIA 1 - LA ARENA - VICE - S</t>
  </si>
  <si>
    <t>SERVICIO DE MANTENIMIENTO O CONSERVACION VIAL  -  MANTENIMIENTO RUTINARIO DE LA CARRETERA PAVIMENTADA EMP. PE-1N (DV. CATACAOS) - CATACAOS - PTE. INDEPENCIA - PTE INDEPENDENCIA 1 - LA ARENA - VICE - S</t>
  </si>
  <si>
    <t>SERVICIO ESPECIALIZADO EN TRANSPORTES  -  MANTENIMIENTO RUTINARIO DE LA CARRETERA PAVIMENTADA EMP. PE-1N (DV. CATACAOS) - CATACAOS - PTE. INDEPENCIA - PTE INDEPENDENCIA 1 - LA ARENA - VICE - S</t>
  </si>
  <si>
    <t>ALQUILER DE CAMIONETA  -  MANTENIMIENTO RUTINARIO DE LA CARRETERA PAVIMENTADA EMP. PE-1N (DV. CATACAOS) - CATACAOS - PTE. INDEPENCIA - PTE INDEPENDENCIA 1 - LA ARENA - VICE - S</t>
  </si>
  <si>
    <t>SERVICIO ESPECIALIZADO EN INGENIERIA CIVIL  -  MANTENIMIENTO RUTINARIO DE LA CARRETERA PAVIMENTADA EMP. PE-1N (DV. CATACAOS) - CATACAOS - PTE. INDEPENCIA - PTE INDEPENDENCIA 1 - LA ARENA - VICE - S</t>
  </si>
  <si>
    <t>SERVICIO DE CUSTODIA DE BIENES  -  MANTENIMIENTO RUTINARIO DE LA CARRETERA PAVIMENTADA EMP. PE-1N (DV. CATACAOS) - CATACAOS - PTE. INDEPENCIA - PTE INDEPENDENCIA 1 - LA ARENA - VICE - S</t>
  </si>
  <si>
    <t>SERVICIO DE ASISTENCIA TÉCNICA EN MANTENIMIENTO VIAL  -  MANTENIMIENTO RUTINARIO DE LA CARRETERA PAVIMENTADA EMP. PE-1N (DV. CATACAOS) - CATACAOS - PTE. INDEPENCIA - PTE INDEPENDENCIA 1 - LA ARENA - VICE - S</t>
  </si>
  <si>
    <t>SERVICIO DE ASISTENCIA TÉCNICA EN MANTENIMIENTO VIAL  -  MANTENIMIENTO RUTINARIO DE LA CARRETERA PAVIMENTADA DV. TAMBOGRANDE - PTE. LAS LOMAS - LAS LOMAS - DV. SUYO - PTE SUYO - DV. SURPAMPA (PE-1N-M) - DV.</t>
  </si>
  <si>
    <t>SERVICIO ESPECIALIZADO EN INGENIERIA CIVIL  -  MANTENIMIENTO RUTINARIO DE LA CARRETERA PAVIMENTADA DV. TAMBOGRANDE - PTE. LAS LOMAS - LAS LOMAS - DV. SUYO - PTE SUYO - DV. SURPAMPA (PE-1N-M) - DV.</t>
  </si>
  <si>
    <t>ALQUILER DE CAMIONETA  -  MANTENIMIENTO RUTINARIO DE LA CARRETERA PAVIMENTADA DV. TAMBOGRANDE - PTE. LAS LOMAS - LAS LOMAS - DV. SUYO - PTE SUYO - DV. SURPAMPA (PE-1N-M) - DV.</t>
  </si>
  <si>
    <t>SERVICIO DE MANTENIMIENTO O CONSERVACION VIAL  -  MANTENIMIENTO RUTINARIO DE LA CARRETERA PAVIMENTADA DV. TAMBOGRANDE - PTE. LAS LOMAS - LAS LOMAS - DV. SUYO - PTE SUYO - DV. SURPAMPA (PE-1N-M) - DV.</t>
  </si>
  <si>
    <t>SERVICIO DE MANTENIMIENTO O CONSERVACION VIAL  -  MANTENIMIENTO RUTINARIO DE LA CARRETERA PAVIMENTADA DE LA RVN TRAMO URBANO DEL KM 993+600 AL KM 996+450 DE LA PANAMERICANA NORTE (OVALO LA LEGUA-AV.GU</t>
  </si>
  <si>
    <t>SERVICIO DE LIMPIEZA DE LOCALES  -  SUPERVISION DEL MANTENIMIENTO DE LA RED VIAL NACIONAL - PIURA - TUMBES</t>
  </si>
  <si>
    <t>SERVICIO DE VIGILANCIA  -  SUPERVISION DEL MANTENIMIENTO DE LA RED VIAL NACIONAL - PIURA - TUMBES</t>
  </si>
  <si>
    <t>ALQUILER DE LOCAL  -  SUPERVISION DEL MANTENIMIENTO DE LA RED VIAL NACIONAL - PIURA - TUMBES</t>
  </si>
  <si>
    <t>MANTENIMIENTO PREVENTIVO DE CAMIONETA  -  SUPERVISION DEL MANTENIMIENTO DE LA RED VIAL NACIONAL - PIURA - TUMBES</t>
  </si>
  <si>
    <t>SERVICIO DE MANTENIMIENTO O CONSERVACION VIAL  -  MANTENIMIENTO RUTINARIO DE LA RED VIAL NO PAVIMENTADA CARRETERA PAIMAS - TONDOPA - AYABACA - RUTA NACIONAL PE-1NT;MULTIDISTRITAL,AYABACA,PIURA</t>
  </si>
  <si>
    <t>SERVICIO DE MANTENIMIENTO O CONSERVACION VIAL  -  MANTENIMIENTO RUTINARIO DE LA RED VIAL PAVIMENTADA CARRETERA DV. SAJINOS - PAIMAS / AYABACA - DV. SOCCHABAMBA - RUTA NACIONAL: PE-1NT; PAIMAS,AYABACA,</t>
  </si>
  <si>
    <t>SERVICIO DE APOYO DE CHOFER  -  MANTENIMIENTO RUTINARIO DE LA CARRETERA NO PAVIMENTADA DE LA RVN TRAMO: MOCCE - EMP. PE-1N (OLMOS), MULTIDISTRITAL;LAMBAYEQUE;LAMBAYEQUE</t>
  </si>
  <si>
    <t>SERVICIO DE ASISTENCIA TÉCNICA DE RESIDENCIA EN MANTENIMIENTO RUTINARIO DE CARRETERA  -  MANTENIMIENTO RUTINARIO DE LA CARRETERA NO PAVIMENTADA DE LA RVN TRAMO: MOCCE - EMP. PE-1N (OLMOS), MULTIDISTRITAL;LAMBAYEQUE;LAMBAYEQUE</t>
  </si>
  <si>
    <t>SERVICIOS DE CONSTRUCCION DE HITOS DE CONCRETO  -  MANTENIMIENTO RUTINARIO DE LA CARRETERA NO PAVIMENTADA DE LA RVN TRAMO: MOCCE - EMP. PE-1N (OLMOS), MULTIDISTRITAL;LAMBAYEQUE;LAMBAYEQUE</t>
  </si>
  <si>
    <t>SERVICIO DE APOYO TECNICO EN MANTENIMIENTO  -  MANTENIMIENTO RUTINARIO DE LA CARRETERA NO PAVIMENTADA DE LA RVN TRAMO: MOCCE - EMP. PE-1N (OLMOS), MULTIDISTRITAL;LAMBAYEQUE;LAMBAYEQUE</t>
  </si>
  <si>
    <t>SERVICIO DE CONFECCIÓN E INSTALACIÓN DE MÓDULO PREFABRICADO  -  MANTENIMIENTO RUTINARIO DE LA CARRETERA NO PAVIMENTADA DE LA RVN TRAMO: MOCCE - EMP. PE-1N (OLMOS), MULTIDISTRITAL;LAMBAYEQUE;LAMBAYEQUE</t>
  </si>
  <si>
    <t>SERVICIO DE REVISION TECNICA DE VEHICULOS  -  MANTENIMIENTO RUTINARIO DE LA CARRETERA NO PAVIMENTADA DE LA RVN TRAMO: MOCCE - EMP. PE-1N (OLMOS), MULTIDISTRITAL;LAMBAYEQUE;LAMBAYEQUE</t>
  </si>
  <si>
    <t>SERVICIO DE MANTENIMIENTO O CONSERVACION VIAL  -  MANTENIMIENTO RUTINARIO DE LA CARRETERA NO PAVIMENTADA DE LA RVN TRAMO: MOCCE - EMP. PE-1N (OLMOS), MULTIDISTRITAL;LAMBAYEQUE;LAMBAYEQUE</t>
  </si>
  <si>
    <t>SERVICIO DE PINTADO DE TACHAS REFLECTIVAS Y REDUCTORES DE VELOCIDAD  -  MANTENIMIENTO RUTINARIO DE LA CARRETERA NO PAVIMENTADA DE LA RVN TRAMO: MOCCE - EMP. PE-1N (OLMOS), MULTIDISTRITAL;LAMBAYEQUE;LAMBAYEQUE</t>
  </si>
  <si>
    <t>SERVICIO DE APOYO DE OPERARIOS Y CHOFERES  -  MANTENIMIENTO RUTINARIO DE LA CARRETERA NO PAVIMENTADA DE LA RVN TRAMO: MOCCE - EMP. PE-1N (OLMOS), MULTIDISTRITAL;LAMBAYEQUE;LAMBAYEQUE</t>
  </si>
  <si>
    <t>SERVICIO DE COORDINACION DE SERVICIOS GENERALES  -  SUPERVISION DEL MANTENIMIENTO DE LA RED VIAL NACIONAL - LAMBAYEQUE</t>
  </si>
  <si>
    <t>SERVICIO DE APOYO EN OPERACIONES DE ALMACENAMIENTO  -  SUPERVISION DEL MANTENIMIENTO DE LA RED VIAL NACIONAL - LAMBAYEQUE</t>
  </si>
  <si>
    <t>SERVICIO DE VIGILANCIA  -  SUPERVISION DEL MANTENIMIENTO DE LA RED VIAL NACIONAL - LAMBAYEQUE</t>
  </si>
  <si>
    <t>SERVICIO DE APOYO ADMINISTRATIVO  -  SUPERVISION DEL MANTENIMIENTO DE LA RED VIAL NACIONAL - LAMBAYEQUE</t>
  </si>
  <si>
    <t>SERVICIO DE APOYO TECNICO EN MECANICA  -  SUPERVISION DEL MANTENIMIENTO DE LA RED VIAL NACIONAL - LAMBAYEQUE</t>
  </si>
  <si>
    <t>SERVICIO DE APOYO DE CHOFER  -  MANTENIMIENTO RUTINARIO DE LA CARRETERA PAVIMENTADA EMP. PE-5N (EL REPOSO)-PUENTE NIEVA-SARAMIRIZA/PUENTE WAWICO-URAKUSA-SANTA MARIA DE NIEVA-SARAMIRI</t>
  </si>
  <si>
    <t>SERVICIO DE ASISTENCIA TECNICA EN INGENIERIA  -  MANTENIMIENTO RUTINARIO DE LA CARRETERA PAVIMENTADA EMP. PE-5N (EL REPOSO)-PUENTE NIEVA-SARAMIRIZA/PUENTE WAWICO-URAKUSA-SANTA MARIA DE NIEVA-SARAMIRI</t>
  </si>
  <si>
    <t>ALQUILER DE RODILLO LISO ASFALTADO  -  MANTENIMIENTO RUTINARIO DE LA CARRETERA PAVIMENTADA EMP. PE-5N (EL REPOSO)-PUENTE NIEVA-SARAMIRIZA/PUENTE WAWICO-URAKUSA-SANTA MARIA DE NIEVA-SARAMIRI</t>
  </si>
  <si>
    <t>SERVICIO DE APOYO TECNICO EN MECANICA  -  MANTENIMIENTO RUTINARIO DE LA CARRETERA PAVIMENTADA EMP. PE-5N (EL REPOSO)-PUENTE NIEVA-SARAMIRIZA/PUENTE WAWICO-URAKUSA-SANTA MARIA DE NIEVA-SARAMIRI</t>
  </si>
  <si>
    <t>SERVICIO DE MANTENIMIENTO O CONSERVACION VIAL  -  MANTENIMIENTO RUTINARIO DE LA CARRETERA PAVIMENTADA EMP. PE-5N (EL REPOSO)-PUENTE NIEVA-SARAMIRIZA/PUENTE WAWICO-URAKUSA-SANTA MARIA DE NIEVA-SARAMIRI</t>
  </si>
  <si>
    <t>SERVICIO  DE OPERARIOS  -  MANTENIMIENTO RUTINARIO DE LA CARRETERA PAVIMENTADA EMP. PE-5N (EL REPOSO)-PUENTE NIEVA-SARAMIRIZA/PUENTE WAWICO-URAKUSA-SANTA MARIA DE NIEVA-SARAMIRI</t>
  </si>
  <si>
    <t>SERVICIO DE APOYO DE OPERARIOS Y CHOFERES  -  MANTENIMIENTO RUTINARIO DE LA CARRETERA PAVIMENTADA EMP. PE-5N (EL REPOSO)-PUENTE NIEVA-SARAMIRIZA/PUENTE WAWICO-URAKUSA-SANTA MARIA DE NIEVA-SARAMIRI</t>
  </si>
  <si>
    <t>TRANSPORTE Y TRASLADO DE MAQUINARIA PESADA  -  MANTENIMIENTO RUTINARIO DE LA CARRETERA PAVIMENTADA EMP. PE-5N (EL REPOSO)-PUENTE NIEVA-SARAMIRIZA/PUENTE WAWICO-URAKUSA-SANTA MARIA DE NIEVA-SARAMIRI</t>
  </si>
  <si>
    <t>ALQUILER DE CAMION  -  MANTENIMIENTO RUTINARIO DE LA CARRETERA CHACHAPOYAS - MOLINOPAMPA - RODRIGUEZ DE MENDOZA - PUNTA DE CARRETERA; MULTIDISITRITAL,CHACHAPOYAS,AMAZONAS</t>
  </si>
  <si>
    <t>SERVICIO DE APOYO DE OPERARIOS Y CHOFERES  -  MANTENIMIENTO RUTINARIO DE LA CARRETERA CHACHAPOYAS - MOLINOPAMPA - RODRIGUEZ DE MENDOZA - PUNTA DE CARRETERA; MULTIDISITRITAL,CHACHAPOYAS,AMAZONAS</t>
  </si>
  <si>
    <t>SERVICIO DE MANTENIMIENTO O CONSERVACION VIAL  -  MANTENIMIENTO RUTINARIO DE LA CARRETERA CHACHAPOYAS - MOLINOPAMPA - RODRIGUEZ DE MENDOZA - PUNTA DE CARRETERA; MULTIDISITRITAL,CHACHAPOYAS,AMAZONAS</t>
  </si>
  <si>
    <t>ALQUILER DE CAMION CISTERNA  -  MANTENIMIENTO RUTINARIO DE LA CARRETERA CHACHAPOYAS - MOLINOPAMPA - RODRIGUEZ DE MENDOZA - PUNTA DE CARRETERA; MULTIDISITRITAL,CHACHAPOYAS,AMAZONAS</t>
  </si>
  <si>
    <t>SERVICIO DE ORDENAMIENTO DE LOS BIENES DE ALMACEN  -  MANTENIMIENTO RUTINARIO DE LA CARRETERA CHACHAPOYAS - MOLINOPAMPA - RODRIGUEZ DE MENDOZA - PUNTA DE CARRETERA; MULTIDISITRITAL,CHACHAPOYAS,AMAZONAS</t>
  </si>
  <si>
    <t>SERVICIO DE APOYO DE CHOFER  -  MANTENIMIENTO RUTINARIO DE LA CARRETERA CHACHAPOYAS - MOLINOPAMPA - RODRIGUEZ DE MENDOZA - PUNTA DE CARRETERA; MULTIDISITRITAL,CHACHAPOYAS,AMAZONAS</t>
  </si>
  <si>
    <t>SERVICIO DE SEGURIDAD A PERSONAL  -  SUPERVISION DEL MANTENIMIENTO DE LA RED VIAL NACIONAL - AMAZONAS</t>
  </si>
  <si>
    <t>MANTENIMIENTO PREVENTIVO DE CAMIONETA TIPO PICK UP  -  SUPERVISION DEL MANTENIMIENTO DE LA RED VIAL NACIONAL - AMAZONAS</t>
  </si>
  <si>
    <t>ALQUILER DE OFICINAS ADMINISTRATIVAS  -  SUPERVISION DEL MANTENIMIENTO DE LA RED VIAL NACIONAL - AMAZONAS</t>
  </si>
  <si>
    <t>TRANSPORTE Y TRASLADO DE PERSONAL  -  SUPERVISION DEL MANTENIMIENTO DE LA RED VIAL NACIONAL - AMAZONAS</t>
  </si>
  <si>
    <t>SERVICIO DE LIMPIEZA Y MANTENIMIENTO DE LOCALES  -  SUPERVISION DEL MANTENIMIENTO DE LA RED VIAL NACIONAL - AMAZONAS</t>
  </si>
  <si>
    <t>ALQUILER DE CAMIONETA  -  MANTENIMIENTO RUTINARIO CARRETERA DV. YANACOCHA - HUALGAYOC</t>
  </si>
  <si>
    <t>SERVICIO DE MANTENIMIENTO O CONSERVACION VIAL  -  MANTENIMIENTO RUTINARIO CARRETERA DV. YANACOCHA - HUALGAYOC</t>
  </si>
  <si>
    <t>ALQUILER DE MOTONIVELADORA  -  MANTENIMIENTO RUTINARIO CARRETERA DV. YANACOCHA - HUALGAYOC</t>
  </si>
  <si>
    <t>ALQUILER DE CAMION VOLQUETE  -  MANTENIMIENTO RUTINARIO CARRETERA DV. YANACOCHA - HUALGAYOC</t>
  </si>
  <si>
    <t>SERVICIO DE CUSTODIA DE BIENES  -  MANTENIMIENTO RUTINARIO DE LA CARRETERA PAVIMENTADA DE LA RVN TRAMO: SAN MARCOS - CAJABAMBA Y DV. CALLACUYAN - DV. OTUZCO, MULTIDISTRITAL;MULTIPROVINC</t>
  </si>
  <si>
    <t>SERVICIO DE ASISTENCIA TECNICA EN INGENIERIA  -  MANTENIMIENTO RUTINARIO DE LA CARRETERA PAVIMENTADA DE LA RVN TRAMO: SAN MARCOS - CAJABAMBA Y DV. CALLACUYAN - DV. OTUZCO, MULTIDISTRITAL;MULTIPROVINC</t>
  </si>
  <si>
    <t>SERVICIO DE MANTENIMIENTO O CONSERVACION VIAL  -  MANTENIMIENTO RUTINARIO DE LA CARRETERA PAVIMENTADA DE LA RVN TRAMO: SAN MARCOS - CAJABAMBA Y DV. CALLACUYAN - DV. OTUZCO, MULTIDISTRITAL;MULTIPROVINC</t>
  </si>
  <si>
    <t>ALQUILER DE CAMIONETA  -  MANTENIMIENTO RUTINARIO DE LA CARRETERA PAVIMENTADA DE LA RVN TRAMO: SAN MARCOS - CAJABAMBA Y DV. CALLACUYAN - DV. OTUZCO, MULTIDISTRITAL;MULTIPROVINC</t>
  </si>
  <si>
    <t>SERVICIO DE MANTENIMIENTO O CONSERVACION VIAL  -  MANTENIMIENTO RUTINARIO RED VIAL NACIONAL NO PAVIMENTADA CARRETERA CHOTA - COCHABAMBA (SECTORES NO RECEPCIONADOS POR LA CONCESION) MULTIDISTRITAL-CHOT</t>
  </si>
  <si>
    <t>SERVICIO DE CUSTODIA DE BIENES  -  MANTENIMIENTO RUTINARIO CARRETERA CASCAS - CONTUMAZA - CHILETE</t>
  </si>
  <si>
    <t>SERVICIO DE ASISTENCIA TÉCNICA EN MANTENIMIENTO VIAL  -  MANTENIMIENTO RUTINARIO CARRETERA CASCAS - CONTUMAZA - CHILETE</t>
  </si>
  <si>
    <t>SERVICIO DE MANTENIMIENTO O CONSERVACION VIAL  -  MANTENIMIENTO RUTINARIO CARRETERA CASCAS - CONTUMAZA - CHILETE</t>
  </si>
  <si>
    <t>SERVICIO DE APOYO DE OPERARIOS Y CHOFERES  -  MANTENIMIENTO RUTINARIO CARRETERA CASCAS - CONTUMAZA - CHILETE</t>
  </si>
  <si>
    <t>SERVICIO DE APOYO DE OPERARIOS Y CHOFERES  -  MANTENIMIENTO RUTINARIO DE LA CARRETERA PAVIMENTADA DE LA RVN TRAMO: CAJABAMBA - SAUSACOCHA, RUTA PE-3N, MULTIDISTRITAL;MULTIPROVINCIAL;CAJAMARCA</t>
  </si>
  <si>
    <t>SERVICIO DE MANTENIMIENTO O CONSERVACION VIAL  -  MANTENIMIENTO RUTINARIO DE LA CARRETERA PAVIMENTADA DE LA RVN TRAMO: CAJABAMBA - SAUSACOCHA, RUTA PE-3N, MULTIDISTRITAL;MULTIPROVINCIAL;CAJAMARCA</t>
  </si>
  <si>
    <t>SERVICIO DE CUSTODIA DE BIENES  -  MANTENIMIENTO RUTINARIO DE LA CARRETERA PAVIMENTADA DE LA RVN TRAMO: CAJABAMBA - SAUSACOCHA, RUTA PE-3N, MULTIDISTRITAL;MULTIPROVINCIAL;CAJAMARCA</t>
  </si>
  <si>
    <t>SERVICIO DE VIGIA PARA VIA DE ACCESO  -  MANTENIMIENTO RUTINARIO DE LA CARRETERA PAVIMENTADA DE LA RVN TRAMO: CAJABAMBA - SAUSACOCHA, RUTA PE-3N, MULTIDISTRITAL;MULTIPROVINCIAL;CAJAMARCA</t>
  </si>
  <si>
    <t>SERVICIO DE ASISTENCIA TÉCNICA DE RESIDENCIA EN MANTENIMIENTO RUTINARIO DE CARRETERA  -  MANTENIMIENTO RUTINARIO DE LA CARRETERA PAVIMENTADA DE LA RVN TRAMO: CAJABAMBA - SAUSACOCHA, RUTA PE-3N, MULTIDISTRITAL;MULTIPROVINCIAL;CAJAMARCA</t>
  </si>
  <si>
    <t>SERVICIO DE CUSTODIA DE BIENES  -  MANTENIMIENTO RUTINARIO DE LA CARRETERA NO PAVIMENTADA EMP. PE-3N (DV. YANACANCHILLA ALTA) - YANACANCHILLA ALTA - LLAUCAN-DV. ARASCORGUE - EMP. PE-3N</t>
  </si>
  <si>
    <t>ALQUILER DE RETROEXCAVADORA  -  MANTENIMIENTO RUTINARIO DE LA CARRETERA NO PAVIMENTADA EMP. PE-3N (DV. YANACANCHILLA ALTA) - YANACANCHILLA ALTA - LLAUCAN-DV. ARASCORGUE - EMP. PE-3N</t>
  </si>
  <si>
    <t>ALQUILER DE MOTONIVELADORA  -  MANTENIMIENTO RUTINARIO DE LA CARRETERA NO PAVIMENTADA EMP. PE-3N (DV. YANACANCHILLA ALTA) - YANACANCHILLA ALTA - LLAUCAN-DV. ARASCORGUE - EMP. PE-3N</t>
  </si>
  <si>
    <t>ALQUILER DE RODILLO LISO VIBRATORIO  -  MANTENIMIENTO RUTINARIO DE LA CARRETERA NO PAVIMENTADA EMP. PE-3N (DV. YANACANCHILLA ALTA) - YANACANCHILLA ALTA - LLAUCAN-DV. ARASCORGUE - EMP. PE-3N</t>
  </si>
  <si>
    <t>SERVICIO DE MANTENIMIENTO O CONSERVACION VIAL  -  MANTENIMIENTO RUTINARIO DE LA CARRETERA NO PAVIMENTADA EMP. PE-3N (DV. YANACANCHILLA ALTA) - YANACANCHILLA ALTA - LLAUCAN-DV. ARASCORGUE - EMP. PE-3N</t>
  </si>
  <si>
    <t>ALQUILER DE CAMIONETA  -  MANTENIMIENTO RUTINARIO DE LA CARRETERA NO PAVIMENTADA EMP. PE-3N (DV. YANACANCHILLA ALTA) - YANACANCHILLA ALTA - LLAUCAN-DV. ARASCORGUE - EMP. PE-3N</t>
  </si>
  <si>
    <t>SERVICIO DE APOYO DE OPERARIOS Y CHOFERES  -  MANTENIMIENTO RUTINARIO DE LA CARRETERA NO PAVIMENTADA EMP. PE-3N (DV. YANACANCHILLA ALTA) - YANACANCHILLA ALTA - LLAUCAN-DV. ARASCORGUE - EMP. PE-3N</t>
  </si>
  <si>
    <t>SERVICIO ESPECIALIZADO EN LA EJECUCION DEL GASTO DE BIENES, SERVICIOS U OBRAS  -  SUPERVISION DEL MANTENIMIENTO DE LA RED VIAL NACIONAL - CAJAMARCA</t>
  </si>
  <si>
    <t>SERVICIO DE APOYO ADMINISTRATIVO  -  SUPERVISION DEL MANTENIMIENTO DE LA RED VIAL NACIONAL - CAJAMARCA</t>
  </si>
  <si>
    <t>SERVICIO DE VIGILANCIA  -  SUPERVISION DEL MANTENIMIENTO DE LA RED VIAL NACIONAL - CAJAMARCA</t>
  </si>
  <si>
    <t>SERVICIO DE LIMPIEZA DE LOCALES  -  SUPERVISION DEL MANTENIMIENTO DE LA RED VIAL NACIONAL - CAJAMARCA</t>
  </si>
  <si>
    <t>ALQUILER DE OFICINAS ADMINISTRATIVAS  -  SUPERVISION DEL MANTENIMIENTO DE LA RED VIAL NACIONAL - CAJAMARCA</t>
  </si>
  <si>
    <t>SERVICIO DE APOYO ADMINISTRATIVO EN TEMAS DE RECURSOS HUMANOS  -  SUPERVISION DEL MANTENIMIENTO DE LA RED VIAL NACIONAL - CAJAMARCA</t>
  </si>
  <si>
    <t>SERVICIO DE APOYO TECNICO EN COORDINACIÓN Y SUPERVISION DE SEGURIDAD OPERACIONAL  -  MANTENIMIENTO RUTINARIO CARRETERA PE-3N SANTIAGO DE CHUCO - SHOREY</t>
  </si>
  <si>
    <t>SERVICIO DE APOYO TECNICO EN MANTENIMIENTO  -  MANTENIMIENTO RUTINARIO CARRETERA PE-3N SANTIAGO DE CHUCO - SHOREY</t>
  </si>
  <si>
    <t>SERVICIO DE OPERACION DE MAQUINARIA PESADA  -  MANTENIMIENTO RUTINARIO CARRETERA PE-3N SANTIAGO DE CHUCO - SHOREY</t>
  </si>
  <si>
    <t>SERVICIO DE MANTENIMIENTO O CONSERVACION VIAL  -  MANTENIMIENTO RUTINARIO CARRETERA PE-3N SANTIAGO DE CHUCO - SHOREY</t>
  </si>
  <si>
    <t>TRANSPORTE Y TRASLADO DE CARGA TERRESTRE  LOCAL  -  MANTENIMIENTO RUTINARIO CARRETERA PE-3N SANTIAGO DE CHUCO - SHOREY</t>
  </si>
  <si>
    <t>SERVICIO DE ACONDICIONAMIENTO DE TALLER  -  MANTENIMIENTO RUTINARIO DE LA CARRETERA PAVIMENTADA PANAMERICANA NORTE TRAMO KM. 557+000 AL KM. 886+600 (DV. SALAVERRY - OVALO LA MARINA);MULTIDISTRIT</t>
  </si>
  <si>
    <t>SERVICIO DE ACONDICIONAMIENTO DE TALLER  -  MANTENIMIENTO RUTINARIO DE LA CARRETERA PAVIMENTADA DE LA RVN TRAMO: CHICAMA - SAUSAL - CASCAS, MULTIDISTRITAL;MULTIPROVINCIAL;LA LIBERTAD</t>
  </si>
  <si>
    <t>SERVICIO DE ASISTENCIA TECNICA PARA LA CONTRATACION DE LOS REQUERIMIENTOS DE BIENES Y SERVICIOS  -  MANTENIMIENTO RUTINARIO DE LA CARRETERA PAVIMENTADA DE LA RVN TRAMO: CHICAMA - SAUSAL - CASCAS, MULTIDISTRITAL;MULTIPROVINCIAL;LA LIBERTAD</t>
  </si>
  <si>
    <t>SERVICIO DE APOYO TECNICO EN MANTENIMIENTO  -  MANTENIMIENTO RUTINARIO DE LA CARRETERA PAVIMENTADA DE LA RVN TRAMO: SANTA - CHUQUICARA-PTE HUAROCHIRI, MULTIDISTRITAL;MULTIPROVINCIAL;LA LIBERTAD</t>
  </si>
  <si>
    <t>SERVICIO DE OPERACION DE MAQUINARIA PESADA  -  MANTENIMIENTO RUTINARIO DE LA CARRETERA PAVIMENTADA DE LA RVN TRAMO: SANTA - CHUQUICARA-PTE HUAROCHIRI, MULTIDISTRITAL;MULTIPROVINCIAL;LA LIBERTAD</t>
  </si>
  <si>
    <t>SERVICIO DE MANTENIMIENTO O CONSERVACION VIAL  -  MANTENIMIENTO RUTINARIO DE LA CARRETERA PAVIMENTADA DE LA RVN TRAMO: SANTA - CHUQUICARA-PTE HUAROCHIRI, MULTIDISTRITAL;MULTIPROVINCIAL;LA LIBERTAD</t>
  </si>
  <si>
    <t>ALQUILER DE CAMPAMENTO  -  MANTENIMIENTO RUTINARIO DE LA CARRETERA PAVIMENTADA DE LA RVN TRAMO: SANTA - CHUQUICARA-PTE HUAROCHIRI, MULTIDISTRITAL;MULTIPROVINCIAL;LA LIBERTAD</t>
  </si>
  <si>
    <t>SERVICIO DE MANTENIMIENTO O CONSERVACION VIAL  -  MANTENIMIENTO RUTINARIO DE LA RED VIAL PAVIMENTADA DV CAJABAMBA - HUAMACHUCO; MULTIDISTRITAL - MULTIPROVINCIAL - CAJAMARCA</t>
  </si>
  <si>
    <t>SERVICIO DE APOYO TECNICO EN MECANICA  -  SUPERVISION DEL MANTENIMIENTO DE LA RED VIAL NACIONAL - LA LIBERTAD</t>
  </si>
  <si>
    <t>ALQUILER DE OFICINAS ADMINISTRATIVAS  -  SUPERVISION DEL MANTENIMIENTO DE LA RED VIAL NACIONAL - LA LIBERTAD</t>
  </si>
  <si>
    <t>SERVICIO DE ESPECIALISTA EN CONTRATACIONES DEL ESTADO  -  SUPERVISION DEL MANTENIMIENTO DE LA RED VIAL NACIONAL - LA LIBERTAD</t>
  </si>
  <si>
    <t>SEGURO DE BIENES MUEBLES  -  SUPERVISION DEL MANTENIMIENTO DE LA RED VIAL NACIONAL - LA LIBERTAD</t>
  </si>
  <si>
    <t>SERVICIO DE LIMPIEZA DE LOCALES  -  SUPERVISION DEL MANTENIMIENTO DE LA RED VIAL NACIONAL - LA LIBERTAD</t>
  </si>
  <si>
    <t>SERVICIO DE VIGILANCIA  -  SUPERVISION DEL MANTENIMIENTO DE LA RED VIAL NACIONAL - LA LIBERTAD</t>
  </si>
  <si>
    <t>SERVICIO DE APOYO ADMINISTRATIVO  -  SUPERVISION DEL MANTENIMIENTO DE LA RED VIAL NACIONAL - LA LIBERTAD</t>
  </si>
  <si>
    <t>ALQUILER DE LOCAL  -  SUPERVISION DEL MANTENIMIENTO DE LA RED VIAL NACIONAL - LA LIBERTAD</t>
  </si>
  <si>
    <t>SERVICIO DE APOYO DE CHOFER  -  SUPERVISION DEL MANTENIMIENTO DE LA RED VIAL NACIONAL - LA LIBERTAD</t>
  </si>
  <si>
    <t>ALQUILER DE LOCAL  -  MANTENIMIENTO RUTINARIO DE LA CARRETERA NO PAVIMENTADA DE LA RVN TRAMO: DV. SIHUAS (EMP.PE-14C) - SIHUAS- HUACRACHUCO - SAN PEDRO DE CHONTA - UCHIZA -</t>
  </si>
  <si>
    <t>ALQUILER DE CAMIONETA  -  MANTENIMIENTO RUTINARIO DE LA CARRETERA NO PAVIMENTADA DE LA RVN TRAMO: DV. SIHUAS (EMP.PE-14C) - SIHUAS- HUACRACHUCO - SAN PEDRO DE CHONTA - UCHIZA -</t>
  </si>
  <si>
    <t>SERVICIO DE APOYO EN ALMACENAMIENTO  -  MANTENIMIENTO RUTINARIO DE LA CARRETERA NO PAVIMENTADA DE LA RVN TRAMO: DV. SIHUAS (EMP.PE-14C) - SIHUAS- HUACRACHUCO - SAN PEDRO DE CHONTA - UCHIZA -</t>
  </si>
  <si>
    <t>TRANSPORTE Y TRASLADO DE MAQUINARIA PESADA  -  MANTENIMIENTO RUTINARIO DE LA CARRETERA NO PAVIMENTADA DE LA RVN TRAMO: DV. SIHUAS (EMP.PE-14C) - SIHUAS- HUACRACHUCO - SAN PEDRO DE CHONTA - UCHIZA -</t>
  </si>
  <si>
    <t>SERVICIO DE MANTENIMIENTO RUTINARIO DE CARRETERAS, CAMINOS Y PUENTES  -  MANTENIMIENTO RUTINARIO DE LA CARRETERA NO PAVIMENTADA DE LA RVN TRAMO: DV. SIHUAS (EMP.PE-14C) - SIHUAS- HUACRACHUCO - SAN PEDRO DE CHONTA - UCHIZA -</t>
  </si>
  <si>
    <t>MANTENIMIENTO CORRECTIVO DE CARGADOR FRONTAL  -  MANTENIMIENTO RUTINARIO DE LA CARRETERA NO PAVIMENTADA DE LA RVN TRAMO: DV. SIHUAS (EMP.PE-14C) - SIHUAS- HUACRACHUCO - SAN PEDRO DE CHONTA - UCHIZA -</t>
  </si>
  <si>
    <t>SERVICIO DE GUARDIANIA  -  MANTENIMIENTO RUTINARIO DE LA CARRETERA NO PAVIMENTADA DE LA RVN TRAMO: DV. SIHUAS (EMP.PE-14C) - SIHUAS- HUACRACHUCO - SAN PEDRO DE CHONTA - UCHIZA -</t>
  </si>
  <si>
    <t>SERVICIO DE MANTENIMIENTO RUTINARIO DE CARRETERAS, CAMINOS Y PUENTES  -  MANTENIMIENTO RUTINARIO DE LA RED VIAL PAVIMENTADA PTE. CHUQUICARA - TAUCA - CABANA - PALLASCA - MOLLEPATA - TABLACHACA - SHOREY (EMP. PE-10A), MULTID</t>
  </si>
  <si>
    <t>ALQUILER DE LOCAL  -  MANTENIMIENTO RUTINARIO DE LA RED VIAL PAVIMENTADA PTE. CHUQUICARA - TAUCA - CABANA - PALLASCA - MOLLEPATA - TABLACHACA - SHOREY (EMP. PE-10A), MULTID</t>
  </si>
  <si>
    <t>SERVICIO DE MANTENIMIENTO RUTINARIO DE CARRETERAS, CAMINOS Y PUENTES  -  MANTENIMIENTO RUTINARIO CARRETERA PAVIMENTADA TRAMO: EMP PE-3NA (PTE. HUAROCHIRI) - TAUCA;MULTIDISTRITAL,PALLASCA,ANCASH</t>
  </si>
  <si>
    <t>SERVICIO DE GUARDIANIA  -  MANTENIMIENTO RUTINARIO CARRETERA PAVIMENTADA TRAMO: EMP PE-3NA (PTE. HUAROCHIRI) - TAUCA;MULTIDISTRITAL,PALLASCA,ANCASH</t>
  </si>
  <si>
    <t>ALQUILER DE LOCAL  -  MANTENIMIENTO RUTINARIO CARRETERA PAVIMENTADA TRAMO: EMP PE-3NA (PTE. HUAROCHIRI) - TAUCA;MULTIDISTRITAL,PALLASCA,ANCASH</t>
  </si>
  <si>
    <t>ALQUILER DE CAMIONETA  -  MANTENIMIENTO RUTINARIO CARRETERA PAVIMENTADA TRAMO: EMP PE-3NA (PTE. HUAROCHIRI) - TAUCA;MULTIDISTRITAL,PALLASCA,ANCASH</t>
  </si>
  <si>
    <t>ALQUILER DE MINICARGADOR FRONTAL  -  MANTENIMIENTO RUTINARIO CARRETERA PAVIMENTADA TRAMO: EMP PE-3NA (PTE. HUAROCHIRI) - TAUCA;MULTIDISTRITAL,PALLASCA,ANCASH</t>
  </si>
  <si>
    <t>SERVICIO DE ASISTENCIA TÉCNICA EN MANTENIMIENTO VIAL  -  MANTENIMIENTO RUTINARIO CARRETERA PAVIMENTADA TRAMO: EMP PE-3NA (PTE. HUAROCHIRI) - TAUCA;MULTIDISTRITAL,PALLASCA,ANCASH</t>
  </si>
  <si>
    <t>SERVICIO DE APOYO EN TRAMITACION  -  SUPERVISION DEL MANTENIMIENTO DE LA RED VIAL NACIONAL - ANCASH</t>
  </si>
  <si>
    <t>SERVICIO DE APOYO TECNICO EN TESORERIA  -  SUPERVISION DEL MANTENIMIENTO DE LA RED VIAL NACIONAL - ANCASH</t>
  </si>
  <si>
    <t>SERVICIO DE FOTOCOPIADO E IMPRESIONES  -  SUPERVISION DEL MANTENIMIENTO DE LA RED VIAL NACIONAL - ANCASH</t>
  </si>
  <si>
    <t>SERVICIO DE LIMPIEZA DE LOCALES  -  SUPERVISION DEL MANTENIMIENTO DE LA RED VIAL NACIONAL - ANCASH</t>
  </si>
  <si>
    <t>SERVICIO DE APOYO EN PROCESOS DE SELECCION  -  SUPERVISION DEL MANTENIMIENTO DE LA RED VIAL NACIONAL - ANCASH</t>
  </si>
  <si>
    <t>SERVICIO DE CONDUCCION DE VEHICULO  -  SUPERVISION DEL MANTENIMIENTO DE LA RED VIAL NACIONAL - ANCASH</t>
  </si>
  <si>
    <t>SERVICIO DE APOYO ADMINISTRATIVO  -  SUPERVISION DEL MANTENIMIENTO DE LA RED VIAL NACIONAL - ANCASH</t>
  </si>
  <si>
    <t>SERVICIO DE GUARDIANIA  -  SUPERVISION DEL MANTENIMIENTO DE LA RED VIAL NACIONAL - ANCASH</t>
  </si>
  <si>
    <t>ALQUILER DE OFICINAS ADMINISTRATIVAS  -  SUPERVISION DEL MANTENIMIENTO DE LA RED VIAL NACIONAL - ANCASH</t>
  </si>
  <si>
    <t>SERVICIO DE MANTENIMIENTO RUTINARIO DE CARRETERAS, CAMINOS Y PUENTES  -  MANTENIMIENTO RUTINARIO - EMP. PE-5N (LA CALZADA)- SORITOR- SELVA ALEGRE</t>
  </si>
  <si>
    <t>SERVICIO DE APOYO DE CHOFER  -  MANTENIMIENTO RUTINARIO - EMP. PE-5N (LA CALZADA)- SORITOR- SELVA ALEGRE</t>
  </si>
  <si>
    <t>SERVICIO DE ASISTENCIA TÉCNICA DE RESIDENCIA EN MANTENIMIENTO RUTINARIO DE CARRETERA  -  MANTENIMIENTO RUTINARIO - EMP. PE-5N (LA CALZADA)- SORITOR- SELVA ALEGRE</t>
  </si>
  <si>
    <t>SERVICIO DE ORDENAMIENTO DE LOS BIENES DE ALMACEN  -  MANTENIMIENTO RUTINARIO - EMP. PE-5N (LA CALZADA)- SORITOR- SELVA ALEGRE</t>
  </si>
  <si>
    <t>SERVICIO DE APOYO EN SEGURIDAD Y VIGILANCIA  -  MANTENIMIENTO RUTINARIO - EMP. PE-5N (LA CALZADA)- SORITOR- SELVA ALEGRE</t>
  </si>
  <si>
    <t>SERVICIO DE ASISTENCIA TÉCNICA EN MANTENIMIENTO VIAL  -  MANTENIMIENTO RUTINARIO - EMP. PE-5N (LA CALZADA)- SORITOR- SELVA ALEGRE</t>
  </si>
  <si>
    <t>SERVICIO DE ORDENAMIENTO DE LOS BIENES DE ALMACEN  -  MANTENIMIENTO RUTINARIO CARRETERA EMP LO 103 (IQUITOS) - BELLAVISTA - MAZAN REGION SAN MARTIN</t>
  </si>
  <si>
    <t>ALQUILER DE RODILLO VIBRATORIO  -  MANTENIMIENTO RUTINARIO CARRETERA EMP LO 103 (IQUITOS) - BELLAVISTA - MAZAN REGION SAN MARTIN</t>
  </si>
  <si>
    <t>SERVICIO DE VIGILANCIA  -  MANTENIMIENTO RUTINARIO CARRETERA EMP LO 103 (IQUITOS) - BELLAVISTA - MAZAN REGION SAN MARTIN</t>
  </si>
  <si>
    <t>SERVICIO DE MANTENIMIENTO O CONSERVACION VIAL  -  MANTENIMIENTO RUTINARIO CARRETERA EMP LO 103 (IQUITOS) - BELLAVISTA - MAZAN REGION SAN MARTIN</t>
  </si>
  <si>
    <t>SERVICIO DE OPERACION DE MAQUINARIA PESADA  -  MANTENIMIENTO RUTINARIO CARRETERA EMP LO 103 (IQUITOS) - BELLAVISTA - MAZAN REGION SAN MARTIN</t>
  </si>
  <si>
    <t>SERVICIO DE APOYO DE CHOFER  -  SUPERVISION DEL MANTENIMIENTO DE LA RED VIAL NACIONAL - SAN MARTIN</t>
  </si>
  <si>
    <t>SERVICIO DE APOYO EN PROCESOS DE SELECCION  -  SUPERVISION DEL MANTENIMIENTO DE LA RED VIAL NACIONAL - SAN MARTIN</t>
  </si>
  <si>
    <t>SERVICIO DE VIGILANCIA  -  SUPERVISION DEL MANTENIMIENTO DE LA RED VIAL NACIONAL - SAN MARTIN</t>
  </si>
  <si>
    <t>ALQUILER DE LOCAL  -  SUPERVISION DEL MANTENIMIENTO DE LA RED VIAL NACIONAL - SAN MARTIN</t>
  </si>
  <si>
    <t>SERVICIO DE APOYO DE CHOFER  -  MANTENIMIENTO RUTINARIO DE LA CARRETERA NO PAVIMENTADA DE LA RVN TRAMO: CHAGLLA -TOMAY RICA - MATIAS PUNTA-SHOTOJ, MULTIDISTRITAL;PACHITEA;HUANUCO</t>
  </si>
  <si>
    <t>SERVICIO  DE OPERARIOS  -  MANTENIMIENTO RUTINARIO DE LA CARRETERA NO PAVIMENTADA DE LA RVN TRAMO: CHAGLLA -TOMAY RICA - MATIAS PUNTA-SHOTOJ, MULTIDISTRITAL;PACHITEA;HUANUCO</t>
  </si>
  <si>
    <t>SERVICIO DE APOYO EN ALMACENAMIENTO  -  MANTENIMIENTO RUTINARIO DE LA CARRETERA NO PAVIMENTADA DE LA RVN TRAMO: CHAGLLA -TOMAY RICA - MATIAS PUNTA-SHOTOJ, MULTIDISTRITAL;PACHITEA;HUANUCO</t>
  </si>
  <si>
    <t>ALQUILER DE CAMIONETA  -  MANTENIMIENTO RUTINARIO DE LA CARRETERA NO PAVIMENTADA DE LA RVN TRAMO: CHAGLLA -TOMAY RICA - MATIAS PUNTA-SHOTOJ, MULTIDISTRITAL;PACHITEA;HUANUCO</t>
  </si>
  <si>
    <t>SERVICIO DE MANTENIMIENTO O CONSERVACION VIAL  -  MANTENIMIENTO RUTINARIO DE LA CARRETERA NO PAVIMENTADA DE LA RVN TRAMO: CHAGLLA -TOMAY RICA - MATIAS PUNTA-SHOTOJ, MULTIDISTRITAL;PACHITEA;HUANUCO</t>
  </si>
  <si>
    <t>SERVICIO DE GUARDIANIA  -  MANTENIMIENTO RUTINARIO DE LA CARRETERA NO PAVIMENTADA DE LA RVN TRAMO: CHAGLLA -TOMAY RICA - MATIAS PUNTA-SHOTOJ, MULTIDISTRITAL;PACHITEA;HUANUCO</t>
  </si>
  <si>
    <t>SERVICIO DE OPERACION DE MAQUINARIA PESADA  -  MANTENIMIENTO RUTINARIO DE LA CARRETERA NO PAVIMENTADA DE LA RVN TRAMO: CHAGLLA -TOMAY RICA - MATIAS PUNTA-SHOTOJ, MULTIDISTRITAL;PACHITEA;HUANUCO</t>
  </si>
  <si>
    <t>SERVICIO DE ASISTENCIA TECNICA EN INGENIERIA  -  MANTENIMIENTO RUTINARIO DE LA CARRETERA NO PAVIMENTADA DE LA RVN TRAMO: CHAGLLA -TOMAY RICA - MATIAS PUNTA-SHOTOJ, MULTIDISTRITAL;PACHITEA;HUANUCO</t>
  </si>
  <si>
    <t>SERVICIO DE ASISTENCIA TECNICA EN INGENIERIA  -  MANTENIMIENTO RUTINARIO DE LA CARRETERA NO PAVIMENTADA DE LA RVN TRAMO: EMP. PE-14 A (PIRUSH) - CONTADERA - CHAPACARA - EMP. PE-14 E (TINGO CHICO), MU</t>
  </si>
  <si>
    <t>SERVICIO DE OPERACION DE MAQUINARIA PESADA  -  MANTENIMIENTO RUTINARIO DE LA CARRETERA NO PAVIMENTADA DE LA RVN TRAMO: EMP. PE-14 A (PIRUSH) - CONTADERA - CHAPACARA - EMP. PE-14 E (TINGO CHICO), MU</t>
  </si>
  <si>
    <t>SERVICIO DE GUARDIANIA  -  MANTENIMIENTO RUTINARIO DE LA CARRETERA NO PAVIMENTADA DE LA RVN TRAMO: EMP. PE-14 A (PIRUSH) - CONTADERA - CHAPACARA - EMP. PE-14 E (TINGO CHICO), MU</t>
  </si>
  <si>
    <t>SERVICIO DE MANTENIMIENTO O CONSERVACION VIAL  -  MANTENIMIENTO RUTINARIO DE LA CARRETERA NO PAVIMENTADA DE LA RVN TRAMO: EMP. PE-14 A (PIRUSH) - CONTADERA - CHAPACARA - EMP. PE-14 E (TINGO CHICO), MU</t>
  </si>
  <si>
    <t>ALQUILER DE CAMIONETA  -  MANTENIMIENTO RUTINARIO DE LA CARRETERA NO PAVIMENTADA DE LA RVN TRAMO: EMP. PE-14 A (PIRUSH) - CONTADERA - CHAPACARA - EMP. PE-14 E (TINGO CHICO), MU</t>
  </si>
  <si>
    <t>SERVICIO DE MONITOREO SUPERVISION Y EVALUACION DE PLANES Y PROYECTOS  -  MANTENIMIENTO RUTINARIO DE LA CARRETERA NO PAVIMENTADA DE LA RVN TRAMO: EMP. PE-14 A (PIRUSH) - CONTADERA - CHAPACARA - EMP. PE-14 E (TINGO CHICO), MU</t>
  </si>
  <si>
    <t>SERVICIO DE APOYO DE CHOFER  -  MANTENIMIENTO RUTINARIO DE LA CARRETERA NO PAVIMENTADA DE LA RVN TRAMO: EMP. PE-14 A (PIRUSH) - CONTADERA - CHAPACARA - EMP. PE-14 E (TINGO CHICO), MU</t>
  </si>
  <si>
    <t>SERVICIO DE MANTENIMIENTO O CONSERVACION VIAL  -  MANTENIMIENTO RUTINARIO ABRA UCHUCCHACUA - YANAHUANCA - AMBO, REGION HUANUCO</t>
  </si>
  <si>
    <t>SERVICIO DE OPERACION DE MAQUINARIA PESADA  -  MANTENIMIENTO RUTINARIO DE LA CARRETERA NO PAVIMENTADA DE LA RVN TRAMO: MONOPAMPA - ABRA ALEGRIA - MOLLEJON, MULTIDISTRITAL;PACHITEA;HUANUCO</t>
  </si>
  <si>
    <t>SERVICIO DE MONITOREO SUPERVISION Y EVALUACION DE PLANES Y PROYECTOS  -  MANTENIMIENTO RUTINARIO CARRETERA SAN RAFAEL - ALCAS - POZUZO REGION HUANUCO</t>
  </si>
  <si>
    <t>DIESEL B5  -  MANTENIMIENTO RUTINARIO CARRETERA SAN RAFAEL - ALCAS - POZUZO REGION HUANUCO</t>
  </si>
  <si>
    <t>ALQUILER DE CAMPAMENTO  -  MANTENIMIENTO RUTINARIO CARRETERA SAN RAFAEL - ALCAS - POZUZO REGION HUANUCO</t>
  </si>
  <si>
    <t>SERVICIO DE APOYO DE OPERARIOS Y CHOFERES  -  MANTENIMIENTO RUTINARIO CARRETERA SAN RAFAEL - ALCAS - POZUZO REGION HUANUCO</t>
  </si>
  <si>
    <t>SERVICIO DE VIGILANCIA  -  MANTENIMIENTO RUTINARIO CARRETERA SAN RAFAEL - ALCAS - POZUZO REGION HUANUCO</t>
  </si>
  <si>
    <t>SERVICIO DE OPERACION DE MAQUINARIA PESADA  -  MANTENIMIENTO RUTINARIO CARRETERA SAN RAFAEL - ALCAS - POZUZO REGION HUANUCO</t>
  </si>
  <si>
    <t>SERVICIO DE ASISTENCIA TECNICA EN INGENIERIA  -  MANTENIMIENTO RUTINARIO CARRETERA SAN RAFAEL - ALCAS - POZUZO REGION HUANUCO</t>
  </si>
  <si>
    <t>SERVICIO DE MANTENIMIENTO RUTINARIO DE CARRETERAS, CAMINOS Y PUENTES  -  MANTENIMIENTO RUTINARIO CARRETERA SAN RAFAEL - ALCAS - POZUZO REGION HUANUCO</t>
  </si>
  <si>
    <t>ALQUILER DE OFICINAS ADMINISTRATIVAS  -  SUPERVISION DEL MANTENIMIENTO DE LA RED VIAL NACIONAL - HUANUCO - UCAYALI</t>
  </si>
  <si>
    <t>SERVICIO DE APOYO LOGISTICO  -  SUPERVISION DEL MANTENIMIENTO DE LA RED VIAL NACIONAL - HUANUCO - UCAYALI</t>
  </si>
  <si>
    <t>SERVICIO DE LIMPIEZA Y MANTENIMIENTO DE LOCALES  -  SUPERVISION DEL MANTENIMIENTO DE LA RED VIAL NACIONAL - HUANUCO - UCAYALI</t>
  </si>
  <si>
    <t>SERVICIO DE VIGILANCIA  -  SUPERVISION DEL MANTENIMIENTO DE LA RED VIAL NACIONAL - HUANUCO - UCAYALI</t>
  </si>
  <si>
    <t>SERVICIO DE APOYO ADMINISTRATIVO  -  SUPERVISION DEL MANTENIMIENTO DE LA RED VIAL NACIONAL - HUANUCO - UCAYALI</t>
  </si>
  <si>
    <t>SERVICIO DE APOYO EN ALMACENAMIENTO  -  SUPERVISION DEL MANTENIMIENTO DE LA RED VIAL NACIONAL - HUANUCO - UCAYALI</t>
  </si>
  <si>
    <t>SERVICIO DE FOTOCOPIADO  -  SUPERVISION DEL MANTENIMIENTO DE LA RED VIAL NACIONAL - HUANUCO - UCAYALI</t>
  </si>
  <si>
    <t>SERVICIO DE ASISTENCIA EN SERVICIOS GENERALES  -  SUPERVISION DEL MANTENIMIENTO DE LA RED VIAL NACIONAL - HUANUCO - UCAYALI</t>
  </si>
  <si>
    <t>SERVICIO DE APOYO TÉCNICO EN ADQUISICIONES  -  SUPERVISION DEL MANTENIMIENTO DE LA RED VIAL NACIONAL - HUANUCO - UCAYALI</t>
  </si>
  <si>
    <t>SERVICIO DE APOYO ADMINISTRATIVO EN TEMAS DE RECURSOS HUMANOS  -  SUPERVISION DEL MANTENIMIENTO DE LA RED VIAL NACIONAL - HUANUCO - UCAYALI</t>
  </si>
  <si>
    <t>SERVICIO DE APOYO EN SEGURIDAD Y VIGILANCIA  -  SUPERVISION DEL MANTENIMIENTO DE LA RED VIAL NACIONAL - HUANUCO - UCAYALI</t>
  </si>
  <si>
    <t>SERVICIO DE ASISTENCIA EN SISTEMA DE TESORERIA  -  SUPERVISION DEL MANTENIMIENTO DE LA RED VIAL NACIONAL - HUANUCO - UCAYALI</t>
  </si>
  <si>
    <t>SERVICIO DE MENSAJERÍA NIVEL LOCAL, REGIONAL Y NACIONAL  -  SUPERVISION DEL MANTENIMIENTO DE LA RED VIAL NACIONAL - HUANUCO - UCAYALI</t>
  </si>
  <si>
    <t>ALQUILER DE MINICARGADOR FRONTAL  -  MANTENIMIENTO RUTINARIO DE LA CARRETERA PAVIMENTADA HUANCAYO - IMPERIAL - IZCUCHACA - AYACUCHO E IMPERIAL- PAMPAS- MAYOCC;MULTIDISTRITAL;MULTIPROVINCI</t>
  </si>
  <si>
    <t>SERVICIO DE ASISTENCIA TÉCNICA DE RESIDENCIA EN MANTENIMIENTO RUTINARIO DE CARRETERA  -  MANTENIMIENTO RUTINARIO DE LA CARRETERA PAVIMENTADA HUANCAYO - IMPERIAL - IZCUCHACA - AYACUCHO E IMPERIAL- PAMPAS- MAYOCC;MULTIDISTRITAL;MULTIPROVINCI</t>
  </si>
  <si>
    <t>ALQUILER DE CAMION VOLQUETE  -  MANTENIMIENTO RUTINARIO DE LA CARRETERA PAVIMENTADA HUANCAYO - IMPERIAL - IZCUCHACA - AYACUCHO E IMPERIAL- PAMPAS- MAYOCC;MULTIDISTRITAL;MULTIPROVINCI</t>
  </si>
  <si>
    <t>SERVICIO DE APOYO TECNICO EN MANTENIMIENTO  -  MANTENIMIENTO RUTINARIO DE LA CARRETERA PAVIMENTADA HUANCAYO - IMPERIAL - IZCUCHACA - AYACUCHO E IMPERIAL- PAMPAS- MAYOCC;MULTIDISTRITAL;MULTIPROVINCI</t>
  </si>
  <si>
    <t>ALQUILER DE CAMIONETA  -  MANTENIMIENTO RUTINARIO DE LA CARRETERA PAVIMENTADA HUANCAYO - IMPERIAL - IZCUCHACA - AYACUCHO E IMPERIAL- PAMPAS- MAYOCC;MULTIDISTRITAL;MULTIPROVINCI</t>
  </si>
  <si>
    <t>SERVICIO  DE OPERARIOS  -  MANTENIMIENTO RUTINARIO DE LA CARRETERA PAVIMENTADA HUANCAYO - IMPERIAL - IZCUCHACA - AYACUCHO E IMPERIAL- PAMPAS- MAYOCC;MULTIDISTRITAL;MULTIPROVINCI</t>
  </si>
  <si>
    <t>SERVICIO DE APOYO EN ALMACENAMIENTO  -  MANTENIMIENTO RUTINARIO DE LA CARRETERA PAVIMENTADA HUANCAYO - IMPERIAL - IZCUCHACA - AYACUCHO E IMPERIAL- PAMPAS- MAYOCC;MULTIDISTRITAL;MULTIPROVINCI</t>
  </si>
  <si>
    <t>SERVICIO DE APOYO DE OPERARIOS Y CHOFERES  -  MANTENIMIENTO RUTINARIO DE LA CARRETERA PAVIMENTADA HUANCAYO - IMPERIAL - IZCUCHACA - AYACUCHO E IMPERIAL- PAMPAS- MAYOCC;MULTIDISTRITAL;MULTIPROVINCI</t>
  </si>
  <si>
    <t>MANTENIMIENTO CORRECTIVO DE CARGADOR FRONTAL  -  MANTENIMIENTO RUTINARIO DE LA CARRETERA PAVIMENTADA HUANCAYO - IMPERIAL - IZCUCHACA - AYACUCHO E IMPERIAL- PAMPAS- MAYOCC;MULTIDISTRITAL;MULTIPROVINCI</t>
  </si>
  <si>
    <t>SERVICIO DE MANTENIMIENTO RUTINARIO DE CARRETERAS, CAMINOS Y PUENTES  -  MANTENIMIENTO RUTINARIO DE LA CARRETERA PAVIMENTADA HUANCAYO - IMPERIAL - IZCUCHACA - AYACUCHO E IMPERIAL- PAMPAS- MAYOCC;MULTIDISTRITAL;MULTIPROVINCI</t>
  </si>
  <si>
    <t>ALQUILER DE RETROEXCAVADORA  -  MANTENIMIENTO RUTINARIO DE LA CARRETERA PAVIMENTADA HUANCAYO - IMPERIAL - IZCUCHACA - AYACUCHO E IMPERIAL- PAMPAS- MAYOCC;MULTIDISTRITAL;MULTIPROVINCI</t>
  </si>
  <si>
    <t>ALQUILER DE CARGADOR FRONTAL  -  MANTENIMIENTO RUTINARIO DE LA CARRETERA PAVIMENTADA HUANCAYO - IMPERIAL - IZCUCHACA - AYACUCHO E IMPERIAL- PAMPAS- MAYOCC;MULTIDISTRITAL;MULTIPROVINCI</t>
  </si>
  <si>
    <t>MANTENIMIENTO CORRECTIVO DEL SISTEMA ELECTRICO DE CARGADOR FRONTAL  -  MANTENIMIENTO RUTINARIO DE LA CARRETERA PAVIMENTADA HUANCAYO - IMPERIAL - IZCUCHACA - AYACUCHO E IMPERIAL- PAMPAS- MAYOCC;MULTIDISTRITAL;MULTIPROVINCI</t>
  </si>
  <si>
    <t>ALQUILER DE MOTONIVELADORA  -  MANTENIMIENTO RUTINARIO RED VIAL NACIONAL PAVIMENTADA DE LA CARRETERA PAVIMENTADA PTE. REITHER- VILLA RICA - PUERTO BERMUDEZ - VON HUMBOLT/PTE. PAUCAR</t>
  </si>
  <si>
    <t>ALQUILER DE CAMION CISTERNA  -  MANTENIMIENTO RUTINARIO RED VIAL NACIONAL PAVIMENTADA DE LA CARRETERA PAVIMENTADA PTE. REITHER- VILLA RICA - PUERTO BERMUDEZ - VON HUMBOLT/PTE. PAUCAR</t>
  </si>
  <si>
    <t>ALQUILER DE RETROEXCAVADORA  -  MANTENIMIENTO RUTINARIO RED VIAL NACIONAL PAVIMENTADA DE LA CARRETERA PAVIMENTADA PTE. REITHER- VILLA RICA - PUERTO BERMUDEZ - VON HUMBOLT/PTE. PAUCAR</t>
  </si>
  <si>
    <t>MANTENIMIENTO PREVENTIVO DE CAMIONETA RURAL  -  MANTENIMIENTO RUTINARIO RED VIAL NACIONAL PAVIMENTADA DE LA CARRETERA PAVIMENTADA PTE. REITHER- VILLA RICA - PUERTO BERMUDEZ - VON HUMBOLT/PTE. PAUCAR</t>
  </si>
  <si>
    <t>SERVICIO DE GUARDIANIA  -  MANTENIMIENTO RUTINARIO RED VIAL NACIONAL PAVIMENTADA DE LA CARRETERA PAVIMENTADA PTE. REITHER- VILLA RICA - PUERTO BERMUDEZ - VON HUMBOLT/PTE. PAUCAR</t>
  </si>
  <si>
    <t>MANTENIMIENTO CORRECTIVO DE CAMIONETA RURAL  -  MANTENIMIENTO RUTINARIO RED VIAL NACIONAL PAVIMENTADA DE LA CARRETERA PAVIMENTADA PTE. REITHER- VILLA RICA - PUERTO BERMUDEZ - VON HUMBOLT/PTE. PAUCAR</t>
  </si>
  <si>
    <t>SERVICIO DE MANTENIMIENTO RUTINARIO DE CARRETERAS, CAMINOS Y PUENTES  -  MANTENIMIENTO RUTINARIO RED VIAL NACIONAL PAVIMENTADA DE LA CARRETERA PAVIMENTADA PTE. REITHER- VILLA RICA - PUERTO BERMUDEZ - VON HUMBOLT/PTE. PAUCAR</t>
  </si>
  <si>
    <t>EMULSIÓN ASFALTICA CATIÓNICA DE ROTURA LENTA CSS1  -  MANTENIMIENTO RUTINARIO RED VIAL NACIONAL PAVIMENTADA DE LA CARRETERA PAVIMENTADA PTE. REITHER- VILLA RICA - PUERTO BERMUDEZ - VON HUMBOLT/PTE. PAUCAR</t>
  </si>
  <si>
    <t>MANTENIMIENTO CORRECTIVO DE CARGADOR FRONTAL  -  MANTENIMIENTO RUTINARIO RED VIAL NACIONAL PAVIMENTADA DE LA CARRETERA PAVIMENTADA PTE. REITHER- VILLA RICA - PUERTO BERMUDEZ - VON HUMBOLT/PTE. PAUCAR</t>
  </si>
  <si>
    <t>SERVICIO DE APOYO DE OPERARIOS Y CHOFERES  -  MANTENIMIENTO RUTINARIO RED VIAL NACIONAL PAVIMENTADA DE LA CARRETERA PAVIMENTADA PTE. REITHER- VILLA RICA - PUERTO BERMUDEZ - VON HUMBOLT/PTE. PAUCAR</t>
  </si>
  <si>
    <t>SERVICIO DE APOYO ADMINISTRATIVO  -  MANTENIMIENTO RUTINARIO RED VIAL NACIONAL PAVIMENTADA DE LA CARRETERA PAVIMENTADA PTE. REITHER- VILLA RICA - PUERTO BERMUDEZ - VON HUMBOLT/PTE. PAUCAR</t>
  </si>
  <si>
    <t>SERVICIO DE APOYO EN ALMACENAMIENTO  -  MANTENIMIENTO RUTINARIO RED VIAL NACIONAL PAVIMENTADA DE LA CARRETERA PAVIMENTADA PTE. REITHER- VILLA RICA - PUERTO BERMUDEZ - VON HUMBOLT/PTE. PAUCAR</t>
  </si>
  <si>
    <t>SERVICIO  DE OPERARIOS  -  MANTENIMIENTO RUTINARIO RED VIAL NACIONAL PAVIMENTADA DE LA CARRETERA PAVIMENTADA PTE. REITHER- VILLA RICA - PUERTO BERMUDEZ - VON HUMBOLT/PTE. PAUCAR</t>
  </si>
  <si>
    <t>ALQUILER DE CAMIONETA  -  MANTENIMIENTO RUTINARIO RED VIAL NACIONAL PAVIMENTADA DE LA CARRETERA PAVIMENTADA PTE. REITHER- VILLA RICA - PUERTO BERMUDEZ - VON HUMBOLT/PTE. PAUCAR</t>
  </si>
  <si>
    <t>SERVICIO DE GUARDIANIA PARA VEHICULOS  -  MANTENIMIENTO RUTINARIO RED VIAL NACIONAL PAVIMENTADA DE LA CARRETERA PAVIMENTADA PTE. REITHER- VILLA RICA - PUERTO BERMUDEZ - VON HUMBOLT/PTE. PAUCAR</t>
  </si>
  <si>
    <t>ALQUILER DE RODILLO VIBRATORIO  -  MANTENIMIENTO RUTINARIO RED VIAL NACIONAL PAVIMENTADA DE LA CARRETERA PAVIMENTADA PTE. REITHER- VILLA RICA - PUERTO BERMUDEZ - VON HUMBOLT/PTE. PAUCAR</t>
  </si>
  <si>
    <t>ALQUILER DE CAMION  -  MANTENIMIENTO RUTINARIO RED VIAL NACIONAL PAVIMENTADA DE LA CARRETERA PAVIMENTADA PTE. REITHER- VILLA RICA - PUERTO BERMUDEZ - VON HUMBOLT/PTE. PAUCAR</t>
  </si>
  <si>
    <t>TRANSPORTE DE CARGA A NIVEL NACIONAL  -  MANTENIMIENTO RUTINARIO RED VIAL NACIONAL PAVIMENTADA DE LA CARRETERA PAVIMENTADA PTE. REITHER- VILLA RICA - PUERTO BERMUDEZ - VON HUMBOLT/PTE. PAUCAR</t>
  </si>
  <si>
    <t>DIESEL B5-S50 UV  -  MANTENIMIENTO RUTINARIO RED VIAL NACIONAL PAVIMENTADA DE LA CARRETERA PAVIMENTADA PTE. REITHER- VILLA RICA - PUERTO BERMUDEZ - VON HUMBOLT/PTE. PAUCAR</t>
  </si>
  <si>
    <t>SERVICIO DE APOYO TECNICO EN MANTENIMIENTO  -  MANTENIMIENTO RUTINARIO RED VIAL NACIONAL PAVIMENTADA DE LA CARRETERA PAVIMENTADA PTE. REITHER- VILLA RICA - PUERTO BERMUDEZ - VON HUMBOLT/PTE. PAUCAR</t>
  </si>
  <si>
    <t>ALQUILER DE CAMION VOLQUETE  -  MANTENIMIENTO RUTINARIO RED VIAL NACIONAL PAVIMENTADA DE LA CARRETERA PAVIMENTADA PTE. REITHER- VILLA RICA - PUERTO BERMUDEZ - VON HUMBOLT/PTE. PAUCAR</t>
  </si>
  <si>
    <t>MANTENIMIENTO CORRECTIVO DE EXCAVADORA HIDRAULICA  -  MANTENIMIENTO RUTINARIO RED VIAL NACIONAL PAVIMENTADA DE LA CARRETERA PAVIMENTADA PTE. REITHER- VILLA RICA - PUERTO BERMUDEZ - VON HUMBOLT/PTE. PAUCAR</t>
  </si>
  <si>
    <t>MANTENIMIENTO CORRECTIVO DEL SISTEMA ELECTRICO DE CARGADOR FRONTAL  -  MANTENIMIENTO RUTINARIO RED VIAL NACIONAL PAVIMENTADA DE LA CARRETERA PAVIMENTADA PTE. REITHER- VILLA RICA - PUERTO BERMUDEZ - VON HUMBOLT/PTE. PAUCAR</t>
  </si>
  <si>
    <t>SERVICIO DE MANTENIMIENTO RUTINARIO DE CARRETERAS, CAMINOS Y PUENTES  -  MANTENIMIENTO RUTINARIO DE LA CARRETERA PAVIMENTADA PE-3S SECTOR QUEBRADA HONDA (KM 118+000) - VIA DE EVITAMIENTO (KM 120+813) TRAMO JAUJA - HUANCAYO;</t>
  </si>
  <si>
    <t>SERVICIO DE ELECTRIFICACION RURAL  -  MANTENIMIENTO RUTINARIO DE LA CARRETERA PAVIMENTADA DE LA RVN TRAMO: PE - 22B TUNEL YANANGO KM 76+500 AL 77+525, TRAMO TARMA - LA MERCED; MULTIDISTRIT</t>
  </si>
  <si>
    <t>SERVICIOS DE CONSTRUCCION DE HITOS DE CONCRETO  -  MANTENIMIENTO RUTINARIO RED VIAL NACIONAL NO PAVIMENTADA-CARRETERA EMP PE - 3N(LA CIMA) - AZULMITA - ATOCSAYO - CONOCANCHA - DV CORPACANCHA - CHUPAS -</t>
  </si>
  <si>
    <t>SERVICIO DE ASISTENCIA TÉCNICA DE RESIDENCIA EN MANTENIMIENTO RUTINARIO DE CARRETERA  -  MANTENIMIENTO RUTINARIO RED VIAL NACIONAL NO PAVIMENTADA-CARRETERA EMP PE - 3N(LA CIMA) - AZULMITA - ATOCSAYO - CONOCANCHA - DV CORPACANCHA - CHUPAS -</t>
  </si>
  <si>
    <t>SERVICIO DE TRANSPORTE DE CARGA TERRESTRE  -  MANTENIMIENTO RUTINARIO RED VIAL NACIONAL NO PAVIMENTADA-CARRETERA EMP PE - 3N(LA CIMA) - AZULMITA - ATOCSAYO - CONOCANCHA - DV CORPACANCHA - CHUPAS -</t>
  </si>
  <si>
    <t>SERVICIO DE APOYO EN ALMACENAMIENTO  -  MANTENIMIENTO RUTINARIO RED VIAL NACIONAL NO PAVIMENTADA-CARRETERA EMP PE - 3N(LA CIMA) - AZULMITA - ATOCSAYO - CONOCANCHA - DV CORPACANCHA - CHUPAS -</t>
  </si>
  <si>
    <t>SERVICIO DE APOYO DE OPERARIOS Y CHOFERES  -  MANTENIMIENTO RUTINARIO RED VIAL NACIONAL NO PAVIMENTADA-CARRETERA EMP PE - 3N(LA CIMA) - AZULMITA - ATOCSAYO - CONOCANCHA - DV CORPACANCHA - CHUPAS -</t>
  </si>
  <si>
    <t>ALQUILER DE RODILLO VIBRATORIO  -  MANTENIMIENTO RUTINARIO RED VIAL NACIONAL NO PAVIMENTADA-CARRETERA EMP PE - 3N(LA CIMA) - AZULMITA - ATOCSAYO - CONOCANCHA - DV CORPACANCHA - CHUPAS -</t>
  </si>
  <si>
    <t>ALQUILER DE CAMIONETA  -  MANTENIMIENTO RUTINARIO RED VIAL NACIONAL NO PAVIMENTADA-CARRETERA EMP PE - 3N(LA CIMA) - AZULMITA - ATOCSAYO - CONOCANCHA - DV CORPACANCHA - CHUPAS -</t>
  </si>
  <si>
    <t>SERVICIO DE MANTENIMIENTO RUTINARIO DE CARRETERAS, CAMINOS Y PUENTES  -  MANTENIMIENTO RUTINARIO RED VIAL NACIONAL NO PAVIMENTADA-CARRETERA EMP PE - 3N(LA CIMA) - AZULMITA - ATOCSAYO - CONOCANCHA - DV CORPACANCHA - CHUPAS -</t>
  </si>
  <si>
    <t>ALQUILER DE CAMION CISTERNA  -  MANTENIMIENTO RUTINARIO RED VIAL NACIONAL NO PAVIMENTADA-CARRETERA EMP PE - 3N(LA CIMA) - AZULMITA - ATOCSAYO - CONOCANCHA - DV CORPACANCHA - CHUPAS -</t>
  </si>
  <si>
    <t>ALQUILER DE RETROEXCAVADORA  -  MANTENIMIENTO RUTINARIO RED VIAL NACIONAL NO PAVIMENTADA-CARRETERA EMP PE - 3N(LA CIMA) - AZULMITA - ATOCSAYO - CONOCANCHA - DV CORPACANCHA - CHUPAS -</t>
  </si>
  <si>
    <t>SERVICIO DE MANTENIMIENTO RUTINARIO DE CARRETERAS, CAMINOS Y PUENTES  -  MANTENIMIENTO RUTINARIO DE LA CARRETERA NO PAVIMENTADA DE LA RVN EMP PE-24A - PUENTE HUANACAURE - PARATUSHALI - SATIPO RUTA VARIANTE PE-24A;MULTIDISTR</t>
  </si>
  <si>
    <t>SERVICIO DE ASISTENCIA TÉCNICA DE RESIDENCIA EN MANTENIMIENTO RUTINARIO DE CARRETERA  -  MANTENIMIENTO RUTINARIO DE LA CARRETERA NO PAVIMENTADA DE LA RVN EMP PE-24A - PUENTE HUANACAURE - PARATUSHALI - SATIPO RUTA VARIANTE PE-24A;MULTIDISTR</t>
  </si>
  <si>
    <t>SERVICIO DE APOYO DE CHOFER  -  MANTENIMIENTO RUTINARIO DE LA CARRETERA NO PAVIMENTADA DE LA RVN EMP PE-24A - PUENTE HUANACAURE - PARATUSHALI - SATIPO RUTA VARIANTE PE-24A;MULTIDISTR</t>
  </si>
  <si>
    <t>ALQUILER DE LOCAL  -  SUPERVISION DEL MANTENIMIENTO DE LA RED VIAL NACIONAL - JUNIN - PASCO</t>
  </si>
  <si>
    <t>SERVICIO DE VIGILANCIA  -  SUPERVISION DEL MANTENIMIENTO DE LA RED VIAL NACIONAL - JUNIN - PASCO</t>
  </si>
  <si>
    <t>SERVICIO DE LIMPIEZA DE LOCALES  -  SUPERVISION DEL MANTENIMIENTO DE LA RED VIAL NACIONAL - JUNIN - PASCO</t>
  </si>
  <si>
    <t>SERVICIO DE IMPRESIONES EN GENERAL  -  SUPERVISION DEL MANTENIMIENTO DE LA RED VIAL NACIONAL - JUNIN - PASCO</t>
  </si>
  <si>
    <t>SERVICIO DE MANTENIMIENTO RUTINARIO DE CARRETERAS, CAMINOS Y PUENTES  -  MANTENIMIENTO RUTINARIO RED VIAL NACIONAL NO PAVIMENTADA - CARRETERA EMP. PE-22B (SAN RAMON), VITOC - CONAC - LIBERTAD TINCO - MONOBAMBA - UCHUBAMBA -</t>
  </si>
  <si>
    <t>SERVICIO DE APOYO DE OPERARIOS Y CHOFERES  -  MANTENIMIENTO RUTINARIO RED VIAL NACIONAL NO PAVIMENTADA - CARRETERA EMP. PE-22B (SAN RAMON), VITOC - CONAC - LIBERTAD TINCO - MONOBAMBA - UCHUBAMBA -</t>
  </si>
  <si>
    <t>SERVICIO DE APOYO EN ALMACENAMIENTO  -  MANTENIMIENTO RUTINARIO RED VIAL NACIONAL NO PAVIMENTADA - CARRETERA EMP. PE-22B (SAN RAMON), VITOC - CONAC - LIBERTAD TINCO - MONOBAMBA - UCHUBAMBA -</t>
  </si>
  <si>
    <t>ALQUILER DE RODILLO VIBRATORIO  -  MANTENIMIENTO RUTINARIO RED VIAL NACIONAL NO PAVIMENTADA - CARRETERA EMP. PE-22B (SAN RAMON), VITOC - CONAC - LIBERTAD TINCO - MONOBAMBA - UCHUBAMBA -</t>
  </si>
  <si>
    <t>SERVICIO DE ASISTENCIA TÉCNICA DE RESIDENCIA EN MANTENIMIENTO RUTINARIO DE CARRETERA  -  MANTENIMIENTO RUTINARIO RED VIAL NACIONAL NO PAVIMENTADA - CARRETERA EMP. PE-22B (SAN RAMON), VITOC - CONAC - LIBERTAD TINCO - MONOBAMBA - UCHUBAMBA -</t>
  </si>
  <si>
    <t>SERVICIO DE APOYO DE CHOFER  -  MANTENIMIENTO RUTINARIO RED VIAL NACIONAL NO PAVIMENTADA - CARRETERA EMP. PE-22B (SAN RAMON), VITOC - CONAC - LIBERTAD TINCO - MONOBAMBA - UCHUBAMBA -</t>
  </si>
  <si>
    <t>SERVICIO DE ASISTENCIA TÉCNICA EN MANTENIMIENTO VIAL  -  MANTENIMIENTO RUTINARIO RED VIAL NACIONAL NO PAVIMENTADA - CARRETERA EMP. PE-22B (SAN RAMON), VITOC - CONAC - LIBERTAD TINCO - MONOBAMBA - UCHUBAMBA -</t>
  </si>
  <si>
    <t>SERVICIO DE REPOSICION DE PAVIMENTOS Y VEREDAS  -  MANTENIMIENTO RUTINARIO RED VIAL NACIONAL PAVIMENTADA DE LA CARRETERA PAVIMENTADA AV. 26 DE JUNIO - CANTA ;MULTIDISTRITRAL,CANTA,LIMA</t>
  </si>
  <si>
    <t>SERVICIO DE MANTENIMIENTO O CONSERVACION VIAL  -  MANTENIMIENTO RUTINARIO RED VIAL NACIONAL PAVIMENTADA DE LA CARRETERA PAVIMENTADA AV. 26 DE JUNIO - CANTA ;MULTIDISTRITRAL,CANTA,LIMA</t>
  </si>
  <si>
    <t>SERVICIO DE MANTENIMIENTO O CONSERVACION VIAL  -  MANTENIMIENTO RUTINARIO DE LA RVN CARRETERA NO PAVIMENTADA TRAMO AV. CENTENARIO (KM 0+900 - KM 1+820);MULTIDISTRITAL,CALLAO,CALLAO</t>
  </si>
  <si>
    <t>SERVICIO DE APOYO EN COORDINACIÓN DE TRABAJOS DE CAMPO  -  MANTENIMIENTO RUTINARIO DE LA RVN CARRETERA NO PAVIMENTADA TRAMO AV. CENTENARIO (KM 0+900 - KM 1+820);MULTIDISTRITAL,CALLAO,CALLAO</t>
  </si>
  <si>
    <t>SERVICIO DE VIGIA PARA VIA DE ACCESO  -  MANTENIMIENTO RUTINARIO CARRETERA ACOS - HUAYLLAY Y RAMALES VARIANTE PASAMAYO - HUARAL</t>
  </si>
  <si>
    <t>MANTENIMIENTO CORRECTIVO DE CAMION VOLQUETE  -  MANTENIMIENTO RUTINARIO CARRETERA ACOS - HUAYLLAY Y RAMALES VARIANTE PASAMAYO - HUARAL</t>
  </si>
  <si>
    <t>SERVICIO DE ASISTENCIA TÉCNICA DE RESIDENCIA EN MANTENIMIENTO RUTINARIO DE CARRETERA  -  MANTENIMIENTO RUTINARIO CARRETERA ACOS - HUAYLLAY Y RAMALES VARIANTE PASAMAYO - HUARAL</t>
  </si>
  <si>
    <t>ALQUILER DE CAMIONETA TIPO MINIVAN  -  MANTENIMIENTO RUTINARIO CARRETERA ACOS - HUAYLLAY Y RAMALES VARIANTE PASAMAYO - HUARAL</t>
  </si>
  <si>
    <t>ALQUILER DE CAMIONETA  -  MANTENIMIENTO RUTINARIO CARRETERA ACOS - HUAYLLAY Y RAMALES VARIANTE PASAMAYO - HUARAL</t>
  </si>
  <si>
    <t>SERVICIO DE APOYO PARA ACCIONES DE CONTROL  -  MANTENIMIENTO RUTINARIO CARRETERA ACOS - HUAYLLAY Y RAMALES VARIANTE PASAMAYO - HUARAL</t>
  </si>
  <si>
    <t>ALQUILER DE CAMPAMENTO  -  MANTENIMIENTO RUTINARIO CARRETERA ACOS - HUAYLLAY Y RAMALES VARIANTE PASAMAYO - HUARAL</t>
  </si>
  <si>
    <t>SERVICIO  DE OPERARIOS  -  MANTENIMIENTO RUTINARIO CARRETERA ACOS - HUAYLLAY Y RAMALES VARIANTE PASAMAYO - HUARAL</t>
  </si>
  <si>
    <t>SERVICIO DE APOYO EN ALMACENAMIENTO  -  MANTENIMIENTO RUTINARIO CARRETERA ACOS - HUAYLLAY Y RAMALES VARIANTE PASAMAYO - HUARAL</t>
  </si>
  <si>
    <t>SERVICIO DE APOYO DE OPERARIOS Y CHOFERES  -  MANTENIMIENTO RUTINARIO CARRETERA ACOS - HUAYLLAY Y RAMALES VARIANTE PASAMAYO - HUARAL</t>
  </si>
  <si>
    <t>SERVICIO DE VOLADURA DE ROCAS  -  MANTENIMIENTO RUTINARIO CARRETERA ACOS - HUAYLLAY Y RAMALES VARIANTE PASAMAYO - HUARAL</t>
  </si>
  <si>
    <t>SERVICIO DE GUIA Y/O AYUDANTE DE CAMPO  -  MANTENIMIENTO RUTINARIO CARRETERA ACOS - HUAYLLAY Y RAMALES VARIANTE PASAMAYO - HUARAL</t>
  </si>
  <si>
    <t>SERVICIO DE APOYO OPERATIVO  -  MANTENIMIENTO RUTINARIO CARRETERA ACOS - HUAYLLAY Y RAMALES VARIANTE PASAMAYO - HUARAL</t>
  </si>
  <si>
    <t>SERVICIO DE MANTENIMIENTO RUTINARIO DE CARRETERAS, CAMINOS Y PUENTES  -  MANTENIMIENTO RUTINARIO CARRETERA ACOS - HUAYLLAY Y RAMALES VARIANTE PASAMAYO - HUARAL</t>
  </si>
  <si>
    <t>SERVICIO DE GUARDIANIA  -  MANTENIMIENTO RUTINARIO CARRETERA ACOS - HUAYLLAY Y RAMALES VARIANTE PASAMAYO - HUARAL</t>
  </si>
  <si>
    <t>ALQUILER DE CAMION CISTERNA  -  MANTENIMIENTO RUTINARIO CARRETERA ACOS - HUAYLLAY Y RAMALES VARIANTE PASAMAYO - HUARAL</t>
  </si>
  <si>
    <t>SEÑALIZACION DE LA AVENIDA, PISTAS Y SIMILARES  -  MANTENIMIENTO RUTINARIO CARRETERA ACOS - HUAYLLAY Y RAMALES VARIANTE PASAMAYO - HUARAL</t>
  </si>
  <si>
    <t>SEÑALIZACION DE LA AVENIDA, PISTAS Y SIMILARES  -  MANTENIMIENTO RUTINARIO DE LA RED VIAL PAVIMENTADA CARRETERA HUAURA-SAYAN-CHURIN-OYON/OV. RIO SECO-ANDAHUASI-EMP. PE-18 (SAYAN); MULTIDISTRITAL,OYON,L</t>
  </si>
  <si>
    <t>ALQUILER DE COCHERA  -  MANTENIMIENTO RUTINARIO DE LA RED VIAL PAVIMENTADA CARRETERA HUAURA-SAYAN-CHURIN-OYON/OV. RIO SECO-ANDAHUASI-EMP. PE-18 (SAYAN); MULTIDISTRITAL,OYON,L</t>
  </si>
  <si>
    <t>MANTENIMIENTO DEL CERCO DE SEGURIDAD  -  MANTENIMIENTO RUTINARIO DE LA RED VIAL PAVIMENTADA CARRETERA HUAURA-SAYAN-CHURIN-OYON/OV. RIO SECO-ANDAHUASI-EMP. PE-18 (SAYAN); MULTIDISTRITAL,OYON,L</t>
  </si>
  <si>
    <t>SERVICIO DE MANTENIMIENTO RUTINARIO DE CARRETERAS, CAMINOS Y PUENTES  -  MANTENIMIENTO RUTINARIO DE LA RED VIAL PAVIMENTADA CARRETERA HUAURA-SAYAN-CHURIN-OYON/OV. RIO SECO-ANDAHUASI-EMP. PE-18 (SAYAN); MULTIDISTRITAL,OYON,L</t>
  </si>
  <si>
    <t>SERVICIO DE GUIA Y/O AYUDANTE DE CAMPO  -  MANTENIMIENTO RUTINARIO DE LA RED VIAL PAVIMENTADA CARRETERA HUAURA-SAYAN-CHURIN-OYON/OV. RIO SECO-ANDAHUASI-EMP. PE-18 (SAYAN); MULTIDISTRITAL,OYON,L</t>
  </si>
  <si>
    <t>SERVICIO DE OPERACION DE MAQUINARIA PESADA  -  MANTENIMIENTO RUTINARIO DE LA RED VIAL PAVIMENTADA CARRETERA HUAURA-SAYAN-CHURIN-OYON/OV. RIO SECO-ANDAHUASI-EMP. PE-18 (SAYAN); MULTIDISTRITAL,OYON,L</t>
  </si>
  <si>
    <t>SERVICIO DE ASISTENCIA TECNICA EN INGENIERIA  -  MANTENIMIENTO RUTINARIO DE LA RED VIAL PAVIMENTADA CARRETERA HUAURA-SAYAN-CHURIN-OYON/OV. RIO SECO-ANDAHUASI-EMP. PE-18 (SAYAN); MULTIDISTRITAL,OYON,L</t>
  </si>
  <si>
    <t>SERVICIO DE VIGILANCIA  -  MANTENIMIENTO RUTINARIO DE LA RED VIAL PAVIMENTADA CARRETERA HUAURA-SAYAN-CHURIN-OYON/OV. RIO SECO-ANDAHUASI-EMP. PE-18 (SAYAN); MULTIDISTRITAL,OYON,L</t>
  </si>
  <si>
    <t>MANTENIMIENTO CORRECTIVO DE SISTEMA HIDRAULICO DE MAQUINARIA PESADA  -  MANTENIMIENTO RUTINARIO DE LA RED VIAL PAVIMENTADA CARRETERA HUAURA-SAYAN-CHURIN-OYON/OV. RIO SECO-ANDAHUASI-EMP. PE-18 (SAYAN); MULTIDISTRITAL,OYON,L</t>
  </si>
  <si>
    <t>ALQUILER DE CAMPAMENTO  -  MANTENIMIENTO RUTINARIO DE LA RED VIAL PAVIMENTADA CARRETERA HUAURA-SAYAN-CHURIN-OYON/OV. RIO SECO-ANDAHUASI-EMP. PE-18 (SAYAN); MULTIDISTRITAL,OYON,L</t>
  </si>
  <si>
    <t>SERVICIO DE APOYO PARA ACCIONES DE CONTROL  -  MANTENIMIENTO RUTINARIO DE LA RED VIAL PAVIMENTADA CARRETERA HUAURA-SAYAN-CHURIN-OYON/OV. RIO SECO-ANDAHUASI-EMP. PE-18 (SAYAN); MULTIDISTRITAL,OYON,L</t>
  </si>
  <si>
    <t>SERVICIO DE APOYO EN OPERACIONES DE ALMACENAMIENTO  -  MANTENIMIENTO RUTINARIO DE LA RED VIAL PAVIMENTADA CARRETERA HUAURA-SAYAN-CHURIN-OYON/OV. RIO SECO-ANDAHUASI-EMP. PE-18 (SAYAN); MULTIDISTRITAL,OYON,L</t>
  </si>
  <si>
    <t>TRANSPORTE Y TRASLADO DE CARGA TERRESTRE NACIONAL  -  MANTENIMIENTO RUTINARIO DE LA RED VIAL PAVIMENTADA CARRETERA HUAURA-SAYAN-CHURIN-OYON/OV. RIO SECO-ANDAHUASI-EMP. PE-18 (SAYAN); MULTIDISTRITAL,OYON,L</t>
  </si>
  <si>
    <t>SERVICIO DE PINTADO DE TACHAS REFLECTIVAS Y REDUCTORES DE VELOCIDAD  -  MANTENIMIENTO RUTINARIO DE LA RED VIAL PAVIMENTADA CARRETERA HUAURA-SAYAN-CHURIN-OYON/OV. RIO SECO-ANDAHUASI-EMP. PE-18 (SAYAN); MULTIDISTRITAL,OYON,L</t>
  </si>
  <si>
    <t>SERVICIO DE APOYO TECNICO EN MANTENIMIENTO  -  MANTENIMIENTO RUTINARIO DE LA RED VIAL PAVIMENTADA CARRETERA HUAURA-SAYAN-CHURIN-OYON/OV. RIO SECO-ANDAHUASI-EMP. PE-18 (SAYAN); MULTIDISTRITAL,OYON,L</t>
  </si>
  <si>
    <t>ALQUILER DE CAMIONETA TIPO MINIVAN  -  MANTENIMIENTO RUTINARIO DE LA RED VIAL PAVIMENTADA CARRETERA HUAURA-SAYAN-CHURIN-OYON/OV. RIO SECO-ANDAHUASI-EMP. PE-18 (SAYAN); MULTIDISTRITAL,OYON,L</t>
  </si>
  <si>
    <t>MANTENIMIENTO CORRECTIVO DE CAMION VOLQUETE  -  MANTENIMIENTO RUTINARIO DE LA RED VIAL PAVIMENTADA CARRETERA HUAURA-SAYAN-CHURIN-OYON/OV. RIO SECO-ANDAHUASI-EMP. PE-18 (SAYAN); MULTIDISTRITAL,OYON,L</t>
  </si>
  <si>
    <t>SERVICIO DE VIGIA PARA VIA DE ACCESO  -  MANTENIMIENTO RUTINARIO DE LA RED VIAL PAVIMENTADA CARRETERA HUAURA-SAYAN-CHURIN-OYON/OV. RIO SECO-ANDAHUASI-EMP. PE-18 (SAYAN); MULTIDISTRITAL,OYON,L</t>
  </si>
  <si>
    <t>INSTALACIÓN DE GUARDAVIÍAS EN CARRETERAS  -  MANTENIMIENTO RUTINARIO DE LA RED VIAL PAVIMENTADA CARRETERA HUAURA-SAYAN-CHURIN-OYON/OV. RIO SECO-ANDAHUASI-EMP. PE-18 (SAYAN); MULTIDISTRITAL,OYON,L</t>
  </si>
  <si>
    <t>SERVICIO DE APOYO DE CHOFER  -  MANTENIMIENTO RUTINARIO RED VIAL NACIONAL PAVIMENTADA AV. ELMER FAUCETT Y AV. MORALES DURAREZ Y AV. SANTA ROSA - AV. CANTA CALLAO - AV. CHILLON TRAPIC</t>
  </si>
  <si>
    <t>SERVICIO DE ORDENAMIENTO DE LOS BIENES DE ALMACEN  -  MANTENIMIENTO RUTINARIO RED VIAL NACIONAL PAVIMENTADA AV. ELMER FAUCETT Y AV. MORALES DURAREZ Y AV. SANTA ROSA - AV. CANTA CALLAO - AV. CHILLON TRAPIC</t>
  </si>
  <si>
    <t>SERVICIO DE ASISTENCIA TECNICA EN INGENIERIA  -  MANTENIMIENTO RUTINARIO RED VIAL NACIONAL PAVIMENTADA AV. ELMER FAUCETT Y AV. MORALES DURAREZ Y AV. SANTA ROSA - AV. CANTA CALLAO - AV. CHILLON TRAPIC</t>
  </si>
  <si>
    <t>SERVICIO DE MANTENIMIENTO O CONSERVACION VIAL  -  MANTENIMIENTO RUTINARIO RED VIAL NACIONAL PAVIMENTADA AV. ELMER FAUCETT Y AV. MORALES DURAREZ Y AV. SANTA ROSA - AV. CANTA CALLAO - AV. CHILLON TRAPIC</t>
  </si>
  <si>
    <t>SERVICIO DE GUARDIANIA  -  MANTENIMIENTO RUTINARIO RED VIAL NACIONAL PAVIMENTADA AV. ELMER FAUCETT Y AV. MORALES DURAREZ Y AV. SANTA ROSA - AV. CANTA CALLAO - AV. CHILLON TRAPIC</t>
  </si>
  <si>
    <t>SERVICIO DE MANTENIMIENTO O CONSERVACION VIAL  -  MANTENIMIENTO RUTINARIO CARRETERA NO PAVIMENTADA CENTRAL RUTA PE-22: TRAMO PUENTE LOS ANGELES - PUENTE RICARDO PALMA;MULTIDISTRITAL;MULTIPROVINCIAL;LI</t>
  </si>
  <si>
    <t>SERVICIO DE REPOSICION DE PAVIMENTOS Y VEREDAS  -  MANTENIMIENTO RUTINARIO CARRETERA NO PAVIMENTADA CENTRAL RUTA PE-22: TRAMO PUENTE LOS ANGELES - PUENTE RICARDO PALMA;MULTIDISTRITAL;MULTIPROVINCIAL;LI</t>
  </si>
  <si>
    <t>SERVICIO DE APOYO DE OPERARIOS Y CHOFERES  -  MANTENIMIENTO RUTINARIO CARRETERA NO PAVIMENTADA CENTRAL RUTA PE-22: TRAMO PUENTE LOS ANGELES - PUENTE RICARDO PALMA;MULTIDISTRITAL;MULTIPROVINCIAL;LI</t>
  </si>
  <si>
    <t>SERVICIO DE APOYO EN OPERACIONES DE ALMACENAMIENTO  -  MANTENIMIENTO RUTINARIO CARRETERA NO PAVIMENTADA CENTRAL RUTA PE-22: TRAMO PUENTE LOS ANGELES - PUENTE RICARDO PALMA;MULTIDISTRITAL;MULTIPROVINCIAL;LI</t>
  </si>
  <si>
    <t>SERVICIO DE APOYO TECNICO EN MANTENIMIENTO  -  MANTENIMIENTO RUTINARIO CARRETERA MALA CALANGO LA CAPILLA BUENA VISTA SAN JUAN TANTARACHE REGION LIMA</t>
  </si>
  <si>
    <t>SERVICIO DE PINTADO DE TACHAS REFLECTIVAS Y REDUCTORES DE VELOCIDAD  -  MANTENIMIENTO RUTINARIO CARRETERA MALA CALANGO LA CAPILLA BUENA VISTA SAN JUAN TANTARACHE REGION LIMA</t>
  </si>
  <si>
    <t>SERVICIO DE APOYO EN OPERACIONES DE ALMACENAMIENTO  -  MANTENIMIENTO RUTINARIO CARRETERA MALA CALANGO LA CAPILLA BUENA VISTA SAN JUAN TANTARACHE REGION LIMA</t>
  </si>
  <si>
    <t>SERVICIO DE GUARDIANIA PARA VEHICULOS  -  MANTENIMIENTO RUTINARIO CARRETERA MALA CALANGO LA CAPILLA BUENA VISTA SAN JUAN TANTARACHE REGION LIMA</t>
  </si>
  <si>
    <t>ALQUILER DE RODILLO VIBRATORIO  -  MANTENIMIENTO RUTINARIO CARRETERA MALA CALANGO LA CAPILLA BUENA VISTA SAN JUAN TANTARACHE REGION LIMA</t>
  </si>
  <si>
    <t>SERVICIO DE APOYO DE OPERARIOS Y CHOFERES  -  MANTENIMIENTO RUTINARIO CARRETERA MALA CALANGO LA CAPILLA BUENA VISTA SAN JUAN TANTARACHE REGION LIMA</t>
  </si>
  <si>
    <t>SERVICIO  DE OPERARIOS  -  MANTENIMIENTO RUTINARIO CARRETERA MALA CALANGO LA CAPILLA BUENA VISTA SAN JUAN TANTARACHE REGION LIMA</t>
  </si>
  <si>
    <t>ACONDICIONAMIENTO DE MURO CON REFORZAMIENTO DE INFRAESTRUCTURA  -  MANTENIMIENTO RUTINARIO CARRETERA MALA CALANGO LA CAPILLA BUENA VISTA SAN JUAN TANTARACHE REGION LIMA</t>
  </si>
  <si>
    <t>SERVICIO DE VOLADURA DE ROCAS  -  MANTENIMIENTO RUTINARIO CARRETERA MALA CALANGO LA CAPILLA BUENA VISTA SAN JUAN TANTARACHE REGION LIMA</t>
  </si>
  <si>
    <t>SERVICIO DE APOYO EN COORDINACIÓN DE TRABAJOS DE CAMPO  -  MANTENIMIENTO RUTINARIO CARRETERA MALA CALANGO LA CAPILLA BUENA VISTA SAN JUAN TANTARACHE REGION LIMA</t>
  </si>
  <si>
    <t>SERVICIO DE MANTENIMIENTO O CONSERVACION VIAL  -  MANTENIMIENTO RUTINARIO CARRETERA MALA CALANGO LA CAPILLA BUENA VISTA SAN JUAN TANTARACHE REGION LIMA</t>
  </si>
  <si>
    <t>SERVICIO DE GUARDIANIA  -  MANTENIMIENTO RUTINARIO CARRETERA MALA CALANGO LA CAPILLA BUENA VISTA SAN JUAN TANTARACHE REGION LIMA</t>
  </si>
  <si>
    <t>SEÑALIZACION DE LA AVENIDA, PISTAS Y SIMILARES  -  MANTENIMIENTO RUTINARIO CARRETERA MALA CALANGO LA CAPILLA BUENA VISTA SAN JUAN TANTARACHE REGION LIMA</t>
  </si>
  <si>
    <t>ALQUILER DE CAMION CISTERNA  -  MANTENIMIENTO RUTINARIO CARRETERA MALA CALANGO LA CAPILLA BUENA VISTA SAN JUAN TANTARACHE REGION LIMA</t>
  </si>
  <si>
    <t>SERVICIO DE INSTALACIÓN DE BASE, SUB BASE Y SARDINELES PARA PAVIMENTO  -  MANTENIMIENTO RUTINARIO DE LA RED VIAL NO PAVIMENTADA CARRETERA EMP. PE 1SC PUENTE LOS MAESTROS - LOS MOLINOS - HUAYTARA, MULTIDISTRITAL - MULTIPROVIN</t>
  </si>
  <si>
    <t>SERVICIO DE SELLADO DE FISURAS EN PAVIMENTO RÍGIDO  -  MANTENIMIENTO RUTINARIO DE LA RED VIAL NO PAVIMENTADA CARRETERA EMP. PE 1SC PUENTE LOS MAESTROS - LOS MOLINOS - HUAYTARA, MULTIDISTRITAL - MULTIPROVIN</t>
  </si>
  <si>
    <t>ALQUILER DE MINICARGADOR FRONTAL  -  MANTENIMIENTO RUTINARIO DE LA RED VIAL PAVIMENTADA PALPA (EMP. PE-1S) - LLAUTA - HUANCA SANCOS - EMP. PE-32A (CHALCO), MULTIDISTRITAL - MULTIPROVINCIA</t>
  </si>
  <si>
    <t>SERVICIO DE APOYO DE CHOFER  -  MANTENIMIENTO RUTINARIO DE LA RED VIAL PAVIMENTADA PALPA (EMP. PE-1S) - LLAUTA - HUANCA SANCOS - EMP. PE-32A (CHALCO), MULTIDISTRITAL - MULTIPROVINCIA</t>
  </si>
  <si>
    <t>SERVICIO DE APOYO TECNICO EN MANTENIMIENTO  -  MANTENIMIENTO RUTINARIO DE LA RED VIAL PAVIMENTADA PALPA (EMP. PE-1S) - LLAUTA - HUANCA SANCOS - EMP. PE-32A (CHALCO), MULTIDISTRITAL - MULTIPROVINCIA</t>
  </si>
  <si>
    <t>DIESEL B5  -  MANTENIMIENTO RUTINARIO DE LA RED VIAL PAVIMENTADA PALPA (EMP. PE-1S) - LLAUTA - HUANCA SANCOS - EMP. PE-32A (CHALCO), MULTIDISTRITAL - MULTIPROVINCIA</t>
  </si>
  <si>
    <t>ALQUILER DE CAMPAMENTO  -  MANTENIMIENTO RUTINARIO DE LA RED VIAL PAVIMENTADA PALPA (EMP. PE-1S) - LLAUTA - HUANCA SANCOS - EMP. PE-32A (CHALCO), MULTIDISTRITAL - MULTIPROVINCIA</t>
  </si>
  <si>
    <t>ALQUILER DE CAMIONETA  -  MANTENIMIENTO RUTINARIO DE LA RED VIAL PAVIMENTADA PALPA (EMP. PE-1S) - LLAUTA - HUANCA SANCOS - EMP. PE-32A (CHALCO), MULTIDISTRITAL - MULTIPROVINCIA</t>
  </si>
  <si>
    <t>SERVICIO DE APOYO DE OPERARIOS Y CHOFERES  -  MANTENIMIENTO RUTINARIO DE LA RED VIAL PAVIMENTADA PALPA (EMP. PE-1S) - LLAUTA - HUANCA SANCOS - EMP. PE-32A (CHALCO), MULTIDISTRITAL - MULTIPROVINCIA</t>
  </si>
  <si>
    <t>SERVICIO DE APOYO EN ALMACENAMIENTO  -  MANTENIMIENTO RUTINARIO DE LA RED VIAL PAVIMENTADA PALPA (EMP. PE-1S) - LLAUTA - HUANCA SANCOS - EMP. PE-32A (CHALCO), MULTIDISTRITAL - MULTIPROVINCIA</t>
  </si>
  <si>
    <t>EMULSIÓN ASFALTICA CATIÓNICA DE ROTURA LENTA CSS1  -  MANTENIMIENTO RUTINARIO DE LA RED VIAL PAVIMENTADA PALPA (EMP. PE-1S) - LLAUTA - HUANCA SANCOS - EMP. PE-32A (CHALCO), MULTIDISTRITAL - MULTIPROVINCIA</t>
  </si>
  <si>
    <t>SERVICIO DE ASISTENTE ADMINISTRATIVO  -  MANTENIMIENTO RUTINARIO DE LA RED VIAL PAVIMENTADA PALPA (EMP. PE-1S) - LLAUTA - HUANCA SANCOS - EMP. PE-32A (CHALCO), MULTIDISTRITAL - MULTIPROVINCIA</t>
  </si>
  <si>
    <t>SERVICIO DE MANTENIMIENTO RUTINARIO DE CARRETERAS, CAMINOS Y PUENTES  -  MANTENIMIENTO RUTINARIO DE LA RED VIAL PAVIMENTADA PALPA (EMP. PE-1S) - LLAUTA - HUANCA SANCOS - EMP. PE-32A (CHALCO), MULTIDISTRITAL - MULTIPROVINCIA</t>
  </si>
  <si>
    <t>ALQUILER DE OFICINAS ADMINISTRATIVAS  -  SUPERVISION DEL MANTENIMIENTO DE LA RED VIAL NACIONAL - ICA</t>
  </si>
  <si>
    <t>SERVICIO DE LIMPIEZA DE LOCALES  -  SUPERVISION DEL MANTENIMIENTO DE LA RED VIAL NACIONAL - ICA</t>
  </si>
  <si>
    <t>SERVICIO DE APOYO EN OPERACIONES DE ALMACENAMIENTO  -  SUPERVISION DEL MANTENIMIENTO DE LA RED VIAL NACIONAL - ICA</t>
  </si>
  <si>
    <t>SERVICIO ESPECIALIZADO EN SISTEMAS ADMINISTRATIVOS  -  SUPERVISION DEL MANTENIMIENTO DE LA RED VIAL NACIONAL - ICA</t>
  </si>
  <si>
    <t>SERVICIO DE FOTOCOPIADO E IMPRESIONES  -  SUPERVISION DEL MANTENIMIENTO DE LA RED VIAL NACIONAL - ICA</t>
  </si>
  <si>
    <t>SERVICIO ESPECIALIZADO EN GESTION DE PROCESOS ADMINISTRATIVOS  -  SUPERVISION DEL MANTENIMIENTO DE LA RED VIAL NACIONAL - ICA</t>
  </si>
  <si>
    <t>SERVICIO ESPECIALIZADO EN TEMAS DE ABASTECIMIENTO Y RECURSOS HUMANOS  -  SUPERVISION DEL MANTENIMIENTO DE LA RED VIAL NACIONAL - ICA</t>
  </si>
  <si>
    <t>SERVICIO ESPECIALIZADO DE MÉDICO CIRUJANO EN SALUD OCUPACIONAL  -  SUPERVISION DEL MANTENIMIENTO DE LA RED VIAL NACIONAL - ICA</t>
  </si>
  <si>
    <t>SERVICIO DE SEGURIDAD A PERSONAL  -  SUPERVISION DEL MANTENIMIENTO DE LA RED VIAL NACIONAL - ICA</t>
  </si>
  <si>
    <t>SERVICIO DE MANTENIMIENTO RUTINARIO DE CARRETERAS, CAMINOS Y PUENTES  -  MANTENIMIENTO RUTINARIO CARRETERA EMP. PE 1S CHINCHA - ARMAS - PLAZAPATA</t>
  </si>
  <si>
    <t>MANTENIMIENTO CORRECTIVO DE IMPRESORA  -  SUPERVISION DEL MANTENIMIENTO DE LA RED VIAL NACIONAL - HUANCAVELICA</t>
  </si>
  <si>
    <t>SERVICIO DE APOYO ADMINISTRATIVO  -  SUPERVISION DEL MANTENIMIENTO DE LA RED VIAL NACIONAL - HUANCAVELICA</t>
  </si>
  <si>
    <t>SERVICIO DE LIMPIEZA Y MANTENIMIENTO DE LOCALES  -  SUPERVISION DEL MANTENIMIENTO DE LA RED VIAL NACIONAL - HUANCAVELICA</t>
  </si>
  <si>
    <t>SERVICIO DE VIGILANCIA  -  SUPERVISION DEL MANTENIMIENTO DE LA RED VIAL NACIONAL - HUANCAVELICA</t>
  </si>
  <si>
    <t>SERVICIO DE PASAJES TERRESTRE  -  SUPERVISION DEL MANTENIMIENTO DE LA RED VIAL NACIONAL - HUANCAVELICA</t>
  </si>
  <si>
    <t>MANTENIMIENTO CORRECTIVO DE EQUIPO MULTIFUNCIONAL COPIADORA FAX IMPRESORA SCANNER  -  SUPERVISION DEL MANTENIMIENTO DE LA RED VIAL NACIONAL - HUANCAVELICA</t>
  </si>
  <si>
    <t>SERVICIO DE ESPECIALISTA EN CONTRATACIONES DEL ESTADO  -  SUPERVISION DEL MANTENIMIENTO DE LA RED VIAL NACIONAL - HUANCAVELICA</t>
  </si>
  <si>
    <t>SERVICIO DE APOYO TECNICO EN MECANICA  -  SUPERVISION DEL MANTENIMIENTO DE LA RED VIAL NACIONAL - HUANCAVELICA</t>
  </si>
  <si>
    <t>ALQUILER DE OFICINAS ADMINISTRATIVAS  -  SUPERVISION DEL MANTENIMIENTO DE LA RED VIAL NACIONAL - HUANCAVELICA</t>
  </si>
  <si>
    <t>MANTENIMIENTO PREVENTIVO DE VEHICULOS EN GENERAL  -  SUPERVISION DEL MANTENIMIENTO DE LA RED VIAL NACIONAL - HUANCAVELICA</t>
  </si>
  <si>
    <t>ALQUILER DE CAMION CISTERNA  -  MANTENIMIENTO RUTINARIO DE LA RED VIAL NO PAVIMENTADA CARRETERA PE-26 (TOYOC) - HUANCHOS - MOLLEPAMPA - COCAS - EMP. PE-28D (CASTROVIRREYNA), MULTIDIS</t>
  </si>
  <si>
    <t>SERVICIO DE MANTENIMIENTO O CONSERVACION VIAL  -  MANTENIMIENTO RUTINARIO DE LA RED VIAL NO PAVIMENTADA CARRETERA PE-26 (TOYOC) - HUANCHOS - MOLLEPAMPA - COCAS - EMP. PE-28D (CASTROVIRREYNA), MULTIDIS</t>
  </si>
  <si>
    <t>SERVICIO DE APOYO EN OPERACIONES DE ALMACENAMIENTO  -  MANTENIMIENTO RUTINARIO DE LA RED VIAL NO PAVIMENTADA CARRETERA PE-26 (TOYOC) - HUANCHOS - MOLLEPAMPA - COCAS - EMP. PE-28D (CASTROVIRREYNA), MULTIDIS</t>
  </si>
  <si>
    <t>ALQUILER DE CAMPAMENTO  -  MANTENIMIENTO RUTINARIO DE LA RED VIAL NO PAVIMENTADA CARRETERA PE-26 (TOYOC) - HUANCHOS - MOLLEPAMPA - COCAS - EMP. PE-28D (CASTROVIRREYNA), MULTIDIS</t>
  </si>
  <si>
    <t>SERVICIO DE APOYO DE OPERARIOS Y CHOFERES  -  MANTENIMIENTO RUTINARIO DE LA RED VIAL NO PAVIMENTADA CARRETERA PE-26 (TOYOC) - HUANCHOS - MOLLEPAMPA - COCAS - EMP. PE-28D (CASTROVIRREYNA), MULTIDIS</t>
  </si>
  <si>
    <t>SERVICIO DE APOYO ADMINISTRATIVO  -  MANTENIMIENTO RUTINARIO DE LA RED VIAL NO PAVIMENTADA CARRETERA PE-26 (TOYOC) - HUANCHOS - MOLLEPAMPA - COCAS - EMP. PE-28D (CASTROVIRREYNA), MULTIDIS</t>
  </si>
  <si>
    <t>SERVICIO DE ASISTENCIA TÉCNICA EN MANTENIMIENTO VIAL  -  MANTENIMIENTO RUTINARIO DE LA RED VIAL NO PAVIMENTADA CARRETERA PE-26 (TOYOC) - HUANCHOS - MOLLEPAMPA - COCAS - EMP. PE-28D (CASTROVIRREYNA), MULTIDIS</t>
  </si>
  <si>
    <t>SERVICIO DE ASISTENCIA TÉCNICA DE RESIDENCIA EN MANTENIMIENTO RUTINARIO DE CARRETERA  -  MANTENIMIENTO RUTINARIO DE LA RED VIAL NO PAVIMENTADA CARRETERA PE-26 (TOYOC) - HUANCHOS - MOLLEPAMPA - COCAS - EMP. PE-28D (CASTROVIRREYNA), MULTIDIS</t>
  </si>
  <si>
    <t>SERVICIO DE MANTENIMIENTO O CONSERVACION VIAL  -  MANTENIMIENTO RUTINARIO DE LA CARRETERA PAVIMENTADA AYACUCHO - SOCOS - RUMICHACA PE-28A, TRAMO: KM 331+860 - EMP. PE-3S;MULTIDISTRITAL,HUAMANGA,AYACUC</t>
  </si>
  <si>
    <t>SERVICIO DE MANTENIMIENTO O CONSERVACION VIAL  -  MANTENIMIENTO RUTINARIO RED VIAL NACIONAL PAVIMENTADA DE LA CARRETERA PAVIMENTADA PE-3S TRAMO: KM 384+373- AMP. A LA CARRETERA SALIDA A CUSCO;MULTIDIS</t>
  </si>
  <si>
    <t>SERVICIO DE ASISTENTE ADMINISTRATIVO  -  MANTENIMIENTO RUTINARIO DE LA CARRETERA PAVIMENTADA AYACUCHO - TAMBILLO - EMP. PE-3S (OCROS) Y EMP.PE-32 A (CHALCO) - PAMPA CANGALLO - CARAPO -HUANCA</t>
  </si>
  <si>
    <t>SERVICIO DE ASISTENCIA TECNICA EN INGENIERIA  -  MANTENIMIENTO RUTINARIO DE LA CARRETERA PAVIMENTADA AYACUCHO - TAMBILLO - EMP. PE-3S (OCROS) Y EMP.PE-32 A (CHALCO) - PAMPA CANGALLO - CARAPO -HUANCA</t>
  </si>
  <si>
    <t>SERVICIO DE MANTENIMIENTO O CONSERVACION VIAL  -  MANTENIMIENTO RUTINARIO DE LA CARRETERA PAVIMENTADA AYACUCHO - TAMBILLO - EMP. PE-3S (OCROS) Y EMP.PE-32 A (CHALCO) - PAMPA CANGALLO - CARAPO -HUANCA</t>
  </si>
  <si>
    <t>ALQUILER DE RODILLO LISO VIBRATORIO  -  MANTENIMIENTO RUTINARIO DE LA CARRETERA PAVIMENTADA AYACUCHO - TAMBILLO - EMP. PE-3S (OCROS) Y EMP.PE-32 A (CHALCO) - PAMPA CANGALLO - CARAPO -HUANCA</t>
  </si>
  <si>
    <t>ALQUILER DE MOTONIVELADORA  -  MANTENIMIENTO RUTINARIO DE LA CARRETERA PAVIMENTADA AYACUCHO - TAMBILLO - EMP. PE-3S (OCROS) Y EMP.PE-32 A (CHALCO) - PAMPA CANGALLO - CARAPO -HUANCA</t>
  </si>
  <si>
    <t>SERVICIO DE SEGUIMIENTO Y MONITOREO DE ACTIVIDADES DE CAMPO  -  MANTENIMIENTO RUTINARIO DE LA CARRETERA PAVIMENTADA AYACUCHO - TAMBILLO - EMP. PE-3S (OCROS) Y EMP.PE-32 A (CHALCO) - PAMPA CANGALLO - CARAPO -HUANCA</t>
  </si>
  <si>
    <t>SERVICIO  DE OPERARIOS  -  MANTENIMIENTO RUTINARIO DE LA CARRETERA PAVIMENTADA AYACUCHO - TAMBILLO - EMP. PE-3S (OCROS) Y EMP.PE-32 A (CHALCO) - PAMPA CANGALLO - CARAPO -HUANCA</t>
  </si>
  <si>
    <t>SERVICIO DE APOYO DE CHOFER  -  MANTENIMIENTO RUTINARIO DE LA CARRETERA PAVIMENTADA AYACUCHO - TAMBILLO - EMP. PE-3S (OCROS) Y EMP.PE-32 A (CHALCO) - PAMPA CANGALLO - CARAPO -HUANCA</t>
  </si>
  <si>
    <t>ALQUILER DE CAMION VOLQUETE  -  MANTENIMIENTO RUTINARIO DE LA CARRETERA PAVIMENTADA AYACUCHO - TAMBILLO - EMP. PE-3S (OCROS) Y EMP.PE-32 A (CHALCO) - PAMPA CANGALLO - CARAPO -HUANCA</t>
  </si>
  <si>
    <t>SERVICIO DE MANTENIMIENTO O CONSERVACION VIAL  -  MANTENIMIENTO RUTINARIO DE LA CARRETERA PAVIMENTADA PUQUIO - CORACORA - EMP. PE 1S (CHALA); CORACORA -YAUCA - EMP PE - 1S Y EMP. PE - 32C (ULLACCASA)</t>
  </si>
  <si>
    <t>SERVICIO DE LIMPIEZA DE LOCALES  -  SUPERVISION DEL MANTENIMIENTO DE LA RED VIAL NACIONAL - AYACUCHO</t>
  </si>
  <si>
    <t>SERVICIO DE APOYO ADMINISTRATIVO  -  SUPERVISION DEL MANTENIMIENTO DE LA RED VIAL NACIONAL - AYACUCHO</t>
  </si>
  <si>
    <t>SERVICIO DE ENERGIA ELECTRICA  -  SUPERVISION DEL MANTENIMIENTO DE LA RED VIAL NACIONAL - AYACUCHO</t>
  </si>
  <si>
    <t>ALQUILER DE LOCAL  -  SUPERVISION DEL MANTENIMIENTO DE LA RED VIAL NACIONAL - AYACUCHO</t>
  </si>
  <si>
    <t>SERVICIO DE RECEPCIÓN, REGISTRO, DISTRIBUCIÓN Y ARCHIVO DE DOCUMENTACIÓN ADMINISTRATIVA  -  SUPERVISION DEL MANTENIMIENTO DE LA RED VIAL NACIONAL - AYACUCHO</t>
  </si>
  <si>
    <t>SERVICIO DE SEGURIDAD A PERSONAL  -  SUPERVISION DEL MANTENIMIENTO DE LA RED VIAL NACIONAL - AYACUCHO</t>
  </si>
  <si>
    <t>SERVICIO DE ELABORACIÓN DE EXPEDIENTE PARA CERTIFICACIÓN DEFENSA CIVIL  -  SUPERVISION DEL MANTENIMIENTO DE LA RED VIAL NACIONAL - AYACUCHO</t>
  </si>
  <si>
    <t>MANTENIMIENTO PREVENTIVO DE CAMIONETA  -  SUPERVISION DEL MANTENIMIENTO DE LA RED VIAL NACIONAL - AYACUCHO</t>
  </si>
  <si>
    <t>SERVICIO DE APOYO DE OPERARIOS Y CHOFERES  -  MANTENIMIENTO RUTINARIO RED VIAL NACIONAL PAVIMENTADA DE LA CARRETERA PAVIMENTADA ATICO - DV. QUILCA - MATARANI - ILO Y PUNTA DE BOMBON - DV. COCACHAC</t>
  </si>
  <si>
    <t>SERVICIO DE MANTENIMIENTO RUTINARIO DE CARRETERAS, CAMINOS Y PUENTES  -  MANTENIMIENTO RUTINARIO RED VIAL NACIONAL PAVIMENTADA DE LA CARRETERA PAVIMENTADA ATICO - DV. QUILCA - MATARANI - ILO Y PUNTA DE BOMBON - DV. COCACHAC</t>
  </si>
  <si>
    <t>SERVICIO DE MANTENIMIENTO RUTINARIO DE CARRETERAS, CAMINOS Y PUENTES  -  MANTENIMIENTO RUTINARIO DE LA CARRETERA PAVIMENTADA EMP. PE-34A (IMATA) - NEGRO MAYO - EMP. PE-3SG (HECTOR TEJADA), MULTIDISTRITAL, CAYLLOMA, AREQUIPA</t>
  </si>
  <si>
    <t>SERVICIO DE MANTENIMIENTO O CONSERVACION VIAL  -  MANTENIMIENTO RUTINARIO DE LA CARRETERA PAVIMENTADA EMP. PE-34A (IMATA) - NEGRO MAYO - EMP. PE-3SG (HECTOR TEJADA), MULTIDISTRITAL, CAYLLOMA, AREQUIPA</t>
  </si>
  <si>
    <t>SERVICIO DE APOYO DE OPERARIOS Y CHOFERES  -  MANTENIMIENTO RUTINARIO DE LA CARRETERA PAVIMENTADA EMP. PE-34A (IMATA) - NEGRO MAYO - EMP. PE-3SG (HECTOR TEJADA), MULTIDISTRITAL, CAYLLOMA, AREQUIPA</t>
  </si>
  <si>
    <t>SERVICIO DE MANTENIMIENTO RUTINARIO DE CARRETERAS, CAMINOS Y PUENTES  -  MANTENIMIENTO RUTINARIO DE LA CARRETERA PAVIMENTADA DEL TRAMO: EMP PE-34A (PATAHUASI) - DV. CHIVAY, MULTIDISTRITAL, CAYLLOMA, AREQUIPA</t>
  </si>
  <si>
    <t>SERVICIO DE SEGURIDAD A PERSONAL  -  SUPERVISION DEL MANTENIMIENTO DE LA RED VIAL NACIONAL - AREQUIPA</t>
  </si>
  <si>
    <t>SERVICIO DE SUPERVISION DE MANTENIMIENTO DE EQUIPOS ELECTROMECANICOS  -  SUPERVISION DEL MANTENIMIENTO DE LA RED VIAL NACIONAL - AREQUIPA</t>
  </si>
  <si>
    <t>SERVICIO DE APOYO ADMINISTRATIVO  -  SUPERVISION DEL MANTENIMIENTO DE LA RED VIAL NACIONAL - AREQUIPA</t>
  </si>
  <si>
    <t>SERVICIO DE LIMPIEZA Y MANTENIMIENTO DE LOCALES  -  SUPERVISION DEL MANTENIMIENTO DE LA RED VIAL NACIONAL - AREQUIPA</t>
  </si>
  <si>
    <t>SERVICIO DE APOYO PARA EL SEGUIMIENTO DE DOCUMENTOS ADMINISTRATIVOS  -  SUPERVISION DEL MANTENIMIENTO DE LA RED VIAL NACIONAL - AREQUIPA</t>
  </si>
  <si>
    <t>ALQUILER DE OFICINAS ADMINISTRATIVAS  -  SUPERVISION DEL MANTENIMIENTO DE LA RED VIAL NACIONAL - AREQUIPA</t>
  </si>
  <si>
    <t>SERVICIO DE MANTENIMIENTO RUTINARIO DE CARRETERAS, CAMINOS Y PUENTES  -  MANTENIMIENTO RUTINARIO RED VIAL NACIONAL NO PAVIMENTADA CARRETERA VIZCACHANI - PUENTE CALLALLI - REGION AREQUIPA</t>
  </si>
  <si>
    <t>SERVICIO DE MANTENIMIENTO O CONSERVACION VIAL  -  MANTENIMIENTO RUTINARIO RED VIAL NACIONAL NO PAVIMENTADA CARRETERA VIZCACHANI - PUENTE CALLALLI - REGION AREQUIPA</t>
  </si>
  <si>
    <t>SERVICIO DE APOYO DE OPERARIOS Y CHOFERES  -  MANTENIMIENTO RUTINARIO RED VIAL NACIONAL NO PAVIMENTADA CARRETERA VIZCACHANI - PUENTE CALLALLI - REGION AREQUIPA</t>
  </si>
  <si>
    <t>SERVICIO DE APOYO DE OPERARIOS Y CHOFERES  -  MANTENIMIENTO RUTINARIO CARRETERA CHIGUATA - SANTA LUCIA REGION AREQUIPA</t>
  </si>
  <si>
    <t>SERVICIO DE VIGILANCIA  -  MANTENIMIENTO RUTINARIO CARRETERA CHIGUATA - SANTA LUCIA REGION AREQUIPA</t>
  </si>
  <si>
    <t>SERVICIO DE MANTENIMIENTO O CONSERVACION VIAL  -  MANTENIMIENTO RUTINARIO CARRETERA CHIGUATA - SANTA LUCIA REGION AREQUIPA</t>
  </si>
  <si>
    <t>REPARACION DE MOTOR PARA CARGADOR FRONTAL  -  MANTENIMIENTO RUTINARIO CARRETERA CHIGUATA - SANTA LUCIA REGION AREQUIPA</t>
  </si>
  <si>
    <t>REPARACION DE MOTOR PARA VOLQUETE  -  MANTENIMIENTO RUTINARIO CARRETERA CHIGUATA - SANTA LUCIA REGION AREQUIPA</t>
  </si>
  <si>
    <t>REPARACION DE BOMBA DE INYECCION  -  MANTENIMIENTO RUTINARIO CARRETERA CHIGUATA - SANTA LUCIA REGION AREQUIPA</t>
  </si>
  <si>
    <t>SERVICIO DE MANTENIMIENTO RUTINARIO DE CARRETERAS, CAMINOS Y PUENTES  -  MANTENIMIENTO RUTINARIO CARRETERA CHIGUATA - SANTA LUCIA REGION AREQUIPA</t>
  </si>
  <si>
    <t>SERVICIO DE ASISTENCIA TECNICA EN INGENIERIA  -  MANTENIMIENTO RUTINARIO CARRETERA TACNA - TARATA</t>
  </si>
  <si>
    <t>SERVICIO DE MANTENIMIENTO RUTINARIO DE CARRETERAS, CAMINOS Y PUENTES  -  MANTENIMIENTO RUTINARIO CARRETERA TACNA - TARATA</t>
  </si>
  <si>
    <t>SERVICIO  DE OPERARIOS  -  MANTENIMIENTO RUTINARIO RED VIAL NACIONAL PAVIMENTADA TRAMO EMP. PE-1S - EMP. PE-36D;MULTIDISTRITAL,TACNA,TACNA</t>
  </si>
  <si>
    <t>SERVICIO DE MANTENIMIENTO RUTINARIO DE CARRETERAS, CAMINOS Y PUENTES  -  MANTENIMIENTO RUTINARIO RED VIAL NACIONAL PAVIMENTADA TRAMO EMP. PE-1S - EMP. PE-36D;MULTIDISTRITAL,TACNA,TACNA</t>
  </si>
  <si>
    <t>SERVICIO DE ASISTENCIA TECNICA EN INGENIERIA  -  MANTENIMIENTO RUTINARIO RED VIAL NACIONAL PAVIMENTADA TRAMO EMP. PE-1S - EMP. PE-36D;MULTIDISTRITAL,TACNA,TACNA</t>
  </si>
  <si>
    <t>SERVICIO DE ASISTENCIA TECNICA EN INGENIERIA  -  MANTENIMIENTO RUTINARIO RED VIAL NACIONAL PAVIMENTADA CARRETERA PANAMERICANA SUR, TRAMO KM 1297+993 AL KM 1300+080;MULTIDISTRITAL,TACNA,TACNA</t>
  </si>
  <si>
    <t>SERVICIO DE MANTENIMIENTO RUTINARIO DE CARRETERAS, CAMINOS Y PUENTES  -  MANTENIMIENTO RUTINARIO RED VIAL NACIONAL PAVIMENTADA CARRETERA PANAMERICANA SUR, TRAMO KM 1297+993 AL KM 1300+080;MULTIDISTRITAL,TACNA,TACNA</t>
  </si>
  <si>
    <t>SERVICIO DE MANTENIMIENTO RUTINARIO DE CARRETERAS, CAMINOS Y PUENTES  -  MANTENIMIENTO RUTINARIO RED VIAL NACIONAL PAVIMENTADA CARRETERA KM. 15+000 AL KM. 35+000 PE-36G;MULTIDISTRITAL,MARISCAL NIETO,MOQUEGUA</t>
  </si>
  <si>
    <t>SERVICIO DE ASISTENCIA TECNICA EN INGENIERIA  -  MANTENIMIENTO RUTINARIO RED VIAL NACIONAL PAVIMENTADA CARRETERA KM. 15+000 AL KM. 35+000 PE-36G;MULTIDISTRITAL,MARISCAL NIETO,MOQUEGUA</t>
  </si>
  <si>
    <t>SERVICIO DE OPERACION DE MAQUINARIA PESADA  -  MANTENIMIENTO RUTINARIO RED VIAL NACIONAL PAVIMENTADA CARRETERA KM. 15+000 AL KM. 35+000 PE-36G;MULTIDISTRITAL,MARISCAL NIETO,MOQUEGUA</t>
  </si>
  <si>
    <t>SERVICIO DE VIGILANCIA  -  SUPERVISION DEL MANTENIMIENTO DE LA RED VIAL NACIONAL - TACNA - MOQUEGUA</t>
  </si>
  <si>
    <t>SERVICIO ESPECIALIZADO EN PROCESOS LOGISTICOS  -  SUPERVISION DEL MANTENIMIENTO DE LA RED VIAL NACIONAL - TACNA - MOQUEGUA</t>
  </si>
  <si>
    <t>SERVICIO ESPECIALIZADO EN MECANICA  -  SUPERVISION DEL MANTENIMIENTO DE LA RED VIAL NACIONAL - TACNA - MOQUEGUA</t>
  </si>
  <si>
    <t>ALQUILER DE LOCAL  -  SUPERVISION DEL MANTENIMIENTO DE LA RED VIAL NACIONAL - TACNA - MOQUEGUA</t>
  </si>
  <si>
    <t>SERVICIO DE ASISTENCIA TECNICA ADMINISTRATIVA  -  SUPERVISION DEL MANTENIMIENTO DE LA RED VIAL NACIONAL - TACNA - MOQUEGUA</t>
  </si>
  <si>
    <t>SERVICIO DE SUPERVISION DE ACONDICIONAMIENTO DE INMUEBLES  -  SUPERVISION DEL MANTENIMIENTO DE LA RED VIAL NACIONAL - TACNA - MOQUEGUA</t>
  </si>
  <si>
    <t>SERVICIO DE APOYO TECNICO EN MANTENIMIENTO  -  MANTENIMIENTO RUTINARIO RED VIAL NACIONAL PAVIMENTADA PUCARA - TIRAPATA- ASILLO - EMP PE-34B (VILLA CHUCTANI);MULTIDISTRITAL;MULTIPROVINCIAL;PUNO</t>
  </si>
  <si>
    <t>SERVICIO DE MANTENIMIENTO O CONSERVACION VIAL  -  MANTENIMIENTO RUTINARIO RED VIAL NACIONAL PAVIMENTADA PUCARA - TIRAPATA- ASILLO - EMP PE-34B (VILLA CHUCTANI);MULTIDISTRITAL;MULTIPROVINCIAL;PUNO</t>
  </si>
  <si>
    <t>SERVICIO DE APOYO DE OPERARIOS Y CHOFERES  -  MANTENIMIENTO RUTINARIO RED VIAL NACIONAL PAVIMENTADA PUCARA - TIRAPATA- ASILLO - EMP PE-34B (VILLA CHUCTANI);MULTIDISTRITAL;MULTIPROVINCIAL;PUNO</t>
  </si>
  <si>
    <t>SERVICIO DE VIGILANCIA  -  SUPERVISION DEL MANTENIMIENTO DE LA RED VIAL NACIONAL - PUNO</t>
  </si>
  <si>
    <t>SERVICIO DE LIMPIEZA Y MANTENIMIENTO DE LOCALES  -  SUPERVISION DEL MANTENIMIENTO DE LA RED VIAL NACIONAL - PUNO</t>
  </si>
  <si>
    <t>ALQUILER DE LOCAL  -  SUPERVISION DEL MANTENIMIENTO DE LA RED VIAL NACIONAL - PUNO</t>
  </si>
  <si>
    <t>SERVICIO DE MANTENIMIENTO O CONSERVACION VIAL  -  MANTENIMIENTO RUTINARIO DE LA CARRETERA PAVIMENTADA MAZOCRUZ - CONDURIRI - CHECCA;MULTIDISTRITAL;EL COLLAO;PUNO</t>
  </si>
  <si>
    <t>SERVICIO DE APOYO DE OPERARIOS Y CHOFERES  -  MANTENIMIENTO RUTINARIO DE LA CARRETERA PAVIMENTADA MAZOCRUZ - CONDURIRI - CHECCA;MULTIDISTRITAL;EL COLLAO;PUNO</t>
  </si>
  <si>
    <t>SERVICIO DE VIGIA PARA VIA DE ACCESO  -  MANTENIMIENTO RUTINARIO RED VIAL NACIONAL PAVIMENTADA URCOS-LA RAYA Y YAURI-SAN GENARO-SICUANI, COMBAPATA - YANAOCA - EL DESCANSO REGION CUSCO</t>
  </si>
  <si>
    <t>SERVICIO DE ASISTENCIA TÉCNICA PARA LA SUPERVISIÓN DE CONSTRUCCIÓN DE MURO  -  MANTENIMIENTO RUTINARIO RED VIAL NACIONAL PAVIMENTADA URCOS-LA RAYA Y YAURI-SAN GENARO-SICUANI, COMBAPATA - YANAOCA - EL DESCANSO REGION CUSCO</t>
  </si>
  <si>
    <t>ALQUILER DE CAMIONETA TIPO MINIVAN  -  MANTENIMIENTO RUTINARIO RED VIAL NACIONAL PAVIMENTADA URCOS-LA RAYA Y YAURI-SAN GENARO-SICUANI, COMBAPATA - YANAOCA - EL DESCANSO REGION CUSCO</t>
  </si>
  <si>
    <t>SERVICIO DE CONDUCCION DE VEHICULO  -  MANTENIMIENTO RUTINARIO RED VIAL NACIONAL PAVIMENTADA URCOS-LA RAYA Y YAURI-SAN GENARO-SICUANI, COMBAPATA - YANAOCA - EL DESCANSO REGION CUSCO</t>
  </si>
  <si>
    <t>ALQUILER DE CAMIONETA  -  MANTENIMIENTO RUTINARIO RED VIAL NACIONAL PAVIMENTADA URCOS-LA RAYA Y YAURI-SAN GENARO-SICUANI, COMBAPATA - YANAOCA - EL DESCANSO REGION CUSCO</t>
  </si>
  <si>
    <t>SERVICIO DE OPERACION DE MAQUINARIA PESADA  -  MANTENIMIENTO RUTINARIO RED VIAL NACIONAL PAVIMENTADA URCOS-LA RAYA Y YAURI-SAN GENARO-SICUANI, COMBAPATA - YANAOCA - EL DESCANSO REGION CUSCO</t>
  </si>
  <si>
    <t>SERVICIO DE GUARDIANIA  -  MANTENIMIENTO RUTINARIO RED VIAL NACIONAL PAVIMENTADA URCOS-LA RAYA Y YAURI-SAN GENARO-SICUANI, COMBAPATA - YANAOCA - EL DESCANSO REGION CUSCO</t>
  </si>
  <si>
    <t>ALQUILER DE RETROEXCAVADORA  -  MANTENIMIENTO RUTINARIO RED VIAL NACIONAL PAVIMENTADA URCOS-LA RAYA Y YAURI-SAN GENARO-SICUANI, COMBAPATA - YANAOCA - EL DESCANSO REGION CUSCO</t>
  </si>
  <si>
    <t>SERVICIO DE MANTENIMIENTO O CONSERVACION VIAL  -  MANTENIMIENTO RUTINARIO RED VIAL NACIONAL PAVIMENTADA URCOS-LA RAYA Y YAURI-SAN GENARO-SICUANI, COMBAPATA - YANAOCA - EL DESCANSO REGION CUSCO</t>
  </si>
  <si>
    <t>SERVICIO DE MANTENIMIENTO O CONSERVACION VIAL  -  MANTENIMIENTO RUTINARIO DE LA CARRETERA PAVIMENTADA DE LA RVN CORREDOR VIAL APURIMAC CUSCO AREQUIPA; TRAMO 1: RUTA PE- 3SX- EMP.PE-3SF(PROGRESO)-MATAR</t>
  </si>
  <si>
    <t>ALQUILER DE MOTONIVELADORA  -  MANTENIMIENTO RUTINARIO DE LA CARRETERA PAVIMENTADA DE LA RVN CORREDOR VIAL APURIMAC CUSCO AREQUIPA; TRAMO 1: RUTA PE- 3SX- EMP.PE-3SF(PROGRESO)-MATAR</t>
  </si>
  <si>
    <t>ALQUILER DE RETROEXCAVADORA  -  MANTENIMIENTO RUTINARIO DE LA CARRETERA PAVIMENTADA DE LA RVN CORREDOR VIAL APURIMAC CUSCO AREQUIPA; TRAMO 1: RUTA PE- 3SX- EMP.PE-3SF(PROGRESO)-MATAR</t>
  </si>
  <si>
    <t>SERVICIO DE OPERACION DE MAQUINARIA PESADA  -  MANTENIMIENTO RUTINARIO DE LA CARRETERA PAVIMENTADA DE LA RVN CORREDOR VIAL APURIMAC CUSCO AREQUIPA; TRAMO 1: RUTA PE- 3SX- EMP.PE-3SF(PROGRESO)-MATAR</t>
  </si>
  <si>
    <t>ALQUILER DE RODILLO VIBRATORIO  -  MANTENIMIENTO RUTINARIO DE LA CARRETERA PAVIMENTADA DE LA RVN CORREDOR VIAL APURIMAC CUSCO AREQUIPA; TRAMO 1: RUTA PE- 3SX- EMP.PE-3SF(PROGRESO)-MATAR</t>
  </si>
  <si>
    <t>SERVICIO DE APOYO DE CHOFER  -  MANTENIMIENTO RUTINARIO DE LA CARRETERA PAVIMENTADA DE LA RVN CORREDOR VIAL APURIMAC CUSCO AREQUIPA; TRAMO 1: RUTA PE- 3SX- EMP.PE-3SF(PROGRESO)-MATAR</t>
  </si>
  <si>
    <t>SERVICIO DE TRANSPORTE DE CARGA TERRESTRE  -  MANTENIMIENTO RUTINARIO DE LA CARRETERA NO PAVIMENTADA TRAMO: EMP. PE-30C(SAN LORENZO)-ALTO PERU, MULTIDISTRITAL;TAMBOPATA;MADRE DE DIOS</t>
  </si>
  <si>
    <t>ALQUILER DE RETROEXCAVADORA  -  MANTENIMIENTO RUTINARIO DE LA CARRETERA NO PAVIMENTADA TRAMO: EMP. PE-30C(SAN LORENZO)-ALTO PERU, MULTIDISTRITAL;TAMBOPATA;MADRE DE DIOS</t>
  </si>
  <si>
    <t>SERVICIO DE MANTENIMIENTO O CONSERVACION VIAL  -  MANTENIMIENTO RUTINARIO DE LA RED VIAL PAVIMENTADA CARRETERA EL DESCANSO - YANAOCA - COMBAPATA; MULTIDISTRITAL,MULTIPROV,CUSCO</t>
  </si>
  <si>
    <t>ALQUILER DE RETROEXCAVADORA  -  MANTENIMIENTO RUTINARIO DE LA RED VIAL PAVIMENTADA CARRETERA EL DESCANSO - YANAOCA - COMBAPATA; MULTIDISTRITAL,MULTIPROV,CUSCO</t>
  </si>
  <si>
    <t>SERVICIO DE GUARDIANIA  -  MANTENIMIENTO RUTINARIO DE LA RED VIAL PAVIMENTADA CARRETERA EL DESCANSO - YANAOCA - COMBAPATA; MULTIDISTRITAL,MULTIPROV,CUSCO</t>
  </si>
  <si>
    <t>ALQUILER DE CAMIONETA  -  MANTENIMIENTO RUTINARIO DE LA RED VIAL PAVIMENTADA CARRETERA EL DESCANSO - YANAOCA - COMBAPATA; MULTIDISTRITAL,MULTIPROV,CUSCO</t>
  </si>
  <si>
    <t>SERVICIO DE APOYO DE OPERARIOS Y CHOFERES  -  MANTENIMIENTO RUTINARIO DE LA RED VIAL PAVIMENTADA CARRETERA EL DESCANSO - YANAOCA - COMBAPATA; MULTIDISTRITAL,MULTIPROV,CUSCO</t>
  </si>
  <si>
    <t>ALQUILER DE CAMIONETA TIPO MINIVAN  -  MANTENIMIENTO RUTINARIO DE LA RED VIAL PAVIMENTADA CARRETERA EL DESCANSO - YANAOCA - COMBAPATA; MULTIDISTRITAL,MULTIPROV,CUSCO</t>
  </si>
  <si>
    <t>SERVICIO DE ASISTENTE DE ELABORACION, SEGUIMIENTO Y CONTROL DE EXPEDIENTES PARA EVENTOS INSTITUCIONALES  -  MANTENIMIENTO RUTINARIO DE LA CARRETERA NO PAVIMENTADA DE LA RVN TRAMO: EMP. PE-3S (DV. SICUANI) - URINSAYA - STA. BARBARA- SUCU PALLCA - PIRHUA PIRHU</t>
  </si>
  <si>
    <t>ALQUILER DE CAMIONETA TIPO MINIVAN  -  MANTENIMIENTO RUTINARIO DE LA CARRETERA NO PAVIMENTADA DE LA RVN TRAMO: EMP. PE-3S (DV. SICUANI) - URINSAYA - STA. BARBARA- SUCU PALLCA - PIRHUA PIRHU</t>
  </si>
  <si>
    <t>SERVICIO DE OPERACION DE MAQUINARIA PESADA  -  MANTENIMIENTO RUTINARIO DE LA CARRETERA NO PAVIMENTADA DE LA RVN TRAMO: EMP. PE-3S (DV. SICUANI) - URINSAYA - STA. BARBARA- SUCU PALLCA - PIRHUA PIRHU</t>
  </si>
  <si>
    <t>ALQUILER DE RETROEXCAVADORA  -  MANTENIMIENTO RUTINARIO DE LA CARRETERA NO PAVIMENTADA DE LA RVN TRAMO: EMP. PE-3S (DV. SICUANI) - URINSAYA - STA. BARBARA- SUCU PALLCA - PIRHUA PIRHU</t>
  </si>
  <si>
    <t>ALQUILER DE RODILLO LISO VIBRATORIO  -  MANTENIMIENTO RUTINARIO DE LA CARRETERA NO PAVIMENTADA DE LA RVN TRAMO: EMP. PE-3S (DV. SICUANI) - URINSAYA - STA. BARBARA- SUCU PALLCA - PIRHUA PIRHU</t>
  </si>
  <si>
    <t>ALQUILER DE MOTONIVELADORA  -  MANTENIMIENTO RUTINARIO DE LA CARRETERA NO PAVIMENTADA DE LA RVN TRAMO: EMP. PE-3S (DV. SICUANI) - URINSAYA - STA. BARBARA- SUCU PALLCA - PIRHUA PIRHU</t>
  </si>
  <si>
    <t>SEÑALIZACION DE LA AVENIDA, PISTAS Y SIMILARES  -  MANTENIMIENTO RUTINARIO DE LA CARRETERA NO PAVIMENTADA DE LA RVN TRAMO: EMP. PE-3S (DV. SICUANI) - URINSAYA - STA. BARBARA- SUCU PALLCA - PIRHUA PIRHU</t>
  </si>
  <si>
    <t>SERVICIO DE MANTENIMIENTO O CONSERVACION VIAL  -  MANTENIMIENTO RUTINARIO DE LA CARRETERA NO PAVIMENTADA DE LA RVN TRAMO: EMP. PE-3S (DV. SICUANI) - URINSAYA - STA. BARBARA- SUCU PALLCA - PIRHUA PIRHU</t>
  </si>
  <si>
    <t>SERVICIO DE GUARDIANIA  -  MANTENIMIENTO RUTINARIO DE LA RED VIAL NO PAVIMENTADA CARRETERA EMP. PE-28C (KIMBIRI) - KEPASHIATO - DV. ECHARATI - QUILLABAMBA;MULTIDISTRITAL;LA CONV</t>
  </si>
  <si>
    <t>SERVICIO DE OPERACION DE MAQUINARIA PESADA  -  MANTENIMIENTO RUTINARIO DE LA RED VIAL NO PAVIMENTADA CARRETERA EMP. PE-28C (KIMBIRI) - KEPASHIATO - DV. ECHARATI - QUILLABAMBA;MULTIDISTRITAL;LA CONV</t>
  </si>
  <si>
    <t>ALQUILER DE CAMPAMENTO  -  MANTENIMIENTO RUTINARIO DE LA RED VIAL NO PAVIMENTADA CARRETERA EMP. PE-28C (KIMBIRI) - KEPASHIATO - DV. ECHARATI - QUILLABAMBA;MULTIDISTRITAL;LA CONV</t>
  </si>
  <si>
    <t>SERVICIO DE VIGIA PARA VIA DE ACCESO  -  MANTENIMIENTO RUTINARIO DE LA RED VIAL NO PAVIMENTADA CARRETERA EMP. PE-28C (KIMBIRI) - KEPASHIATO - DV. ECHARATI - QUILLABAMBA;MULTIDISTRITAL;LA CONV</t>
  </si>
  <si>
    <t>SERVICIO DE APOYO DE CHOFER  -  MANTENIMIENTO RUTINARIO DE LA RED VIAL NO PAVIMENTADA CARRETERA EMP. PE-28C (KIMBIRI) - KEPASHIATO - DV. ECHARATI - QUILLABAMBA;MULTIDISTRITAL;LA CONV</t>
  </si>
  <si>
    <t>SERVICIO DE INVENTARIO  -  SUPERVISION DEL MANTENIMIENTO DE LA RED VIAL NACIONAL - CUSCO - APURIMAC</t>
  </si>
  <si>
    <t>SERVICIO DE MOVILIDAD  -  SUPERVISION DEL MANTENIMIENTO DE LA RED VIAL NACIONAL - CUSCO - APURIMAC</t>
  </si>
  <si>
    <t>SERVICIO DE MENSAJERÍA NIVEL LOCAL, REGIONAL Y NACIONAL  -  SUPERVISION DEL MANTENIMIENTO DE LA RED VIAL NACIONAL - CUSCO - APURIMAC</t>
  </si>
  <si>
    <t>SERVICIO DE SEGURIDAD A PERSONAL  -  SUPERVISION DEL MANTENIMIENTO DE LA RED VIAL NACIONAL - CUSCO - APURIMAC</t>
  </si>
  <si>
    <t>SERVICIO DE VIGIA PARA VIA DE ACCESO  -  MANTENIMIENTO RUTINARIO RED VIAL NACIONAL NO PAVIMENTADA DV. HUANIPACA-HUANIPACA-KINUALLA-ESTACION DE SALIDA DE TELEFERICO REGION CUSCO</t>
  </si>
  <si>
    <t>SERVICIO DE APOYO DE CHOFER  -  MANTENIMIENTO RUTINARIO RED VIAL NACIONAL NO PAVIMENTADA DV. HUANIPACA-HUANIPACA-KINUALLA-ESTACION DE SALIDA DE TELEFERICO REGION CUSCO</t>
  </si>
  <si>
    <t>SERVICIO DE APOYO EN ALMACENAMIENTO  -  MANTENIMIENTO RUTINARIO RED VIAL NACIONAL NO PAVIMENTADA DV. HUANIPACA-HUANIPACA-KINUALLA-ESTACION DE SALIDA DE TELEFERICO REGION CUSCO</t>
  </si>
  <si>
    <t>TRANSPORTE Y TRASLADO DE MAQUINARIA PESADA  -  MANTENIMIENTO RUTINARIO RED VIAL NACIONAL NO PAVIMENTADA DV. HUANIPACA-HUANIPACA-KINUALLA-ESTACION DE SALIDA DE TELEFERICO REGION CUSCO</t>
  </si>
  <si>
    <t>SERVICIO DE MANTENIMIENTO O CONSERVACION VIAL  -  MANTENIMIENTO RUTINARIO RED VIAL NACIONAL NO PAVIMENTADA DV. HUANIPACA-HUANIPACA-KINUALLA-ESTACION DE SALIDA DE TELEFERICO REGION CUSCO</t>
  </si>
  <si>
    <t>SERVICIO DE GUARDIANIA  -  MANTENIMIENTO RUTINARIO RED VIAL NACIONAL NO PAVIMENTADA DV. HUANIPACA-HUANIPACA-KINUALLA-ESTACION DE SALIDA DE TELEFERICO REGION CUSCO</t>
  </si>
  <si>
    <t>ALQUILER DE RETROEXCAVADORA  -  MANTENIMIENTO RUTINARIO RED VIAL NACIONAL NO PAVIMENTADA DV. HUANIPACA-HUANIPACA-KINUALLA-ESTACION DE SALIDA DE TELEFERICO REGION CUSCO</t>
  </si>
  <si>
    <t>ALQUILER DE RETROEXCAVADORA  -  MANTENIMIENTO RUTINARIO DE LA RED VIAL NO PAVIMENTADA CARRETERA EMP. PE-3SG (YAURI) QUELLO - EMP. PE-3SK (DV. TINTAYA); MULTIDISTRITAL,MULTIPROV,CUSCO</t>
  </si>
  <si>
    <t>SERVICIO DE MANTENIMIENTO O CONSERVACION VIAL  -  MANTENIMIENTO RUTINARIO DE LA RED VIAL NO PAVIMENTADA CARRETERA EMP. PE-3SG (YAURI) QUELLO - EMP. PE-3SK (DV. TINTAYA); MULTIDISTRITAL,MULTIPROV,CUSCO</t>
  </si>
  <si>
    <t>SERVICIO DE OPERACION DE MAQUINARIA PESADA  -  MANTENIMIENTO RUTINARIO DE LA RED VIAL NO PAVIMENTADA CARRETERA EMP. PE-3SG (YAURI) QUELLO - EMP. PE-3SK (DV. TINTAYA); MULTIDISTRITAL,MULTIPROV,CUSCO</t>
  </si>
  <si>
    <t>SERVICIO DE APOYO ADMINISTRATIVO  -  SUPERVISION DEL MANTENIMIENTO DE LA RED VIAL NACIONAL - UCAYALI; MULTIDISTRITAL, MULTIPROVINCIAL, UCAYALI</t>
  </si>
  <si>
    <t>SERVICIO DE APOYO DE OPERARIOS Y CHOFERES  -  SUPERVISION DEL MANTENIMIENTO DE LA RED VIAL NACIONAL - UCAYALI; MULTIDISTRITAL, MULTIPROVINCIAL, UCAYALI</t>
  </si>
  <si>
    <t>SERVICIO DE LIMPIEZA DE LOCALES  -  SUPERVISION DEL MANTENIMIENTO DE LA RED VIAL NACIONAL - UCAYALI; MULTIDISTRITAL, MULTIPROVINCIAL, UCAYALI</t>
  </si>
  <si>
    <t>SERVICIO DE APOYO PARA ATENCION EN MESA DE AYUDA  -  SUPERVISION DEL MANTENIMIENTO DE LA RED VIAL NACIONAL - UCAYALI; MULTIDISTRITAL, MULTIPROVINCIAL, UCAYALI</t>
  </si>
  <si>
    <t>ALQUILER DE CAMIONETA  -  MANTENIMIENTO RUTINARIO DE LA CARRETERA NO PAVIMENTADA SAN FRANCISCO - SAMUGARI - CHIQUINTIRCA - SAN MIGUEL; MULTIDISTRITAL, LA MAR, AYACUCHO</t>
  </si>
  <si>
    <t>SERVICIO DE ASISTENTE ADMINISTRATIVO  -  MANTENIMIENTO RUTINARIO DE LA CARRETERA NO PAVIMENTADA SAN FRANCISCO - SAMUGARI - CHIQUINTIRCA - SAN MIGUEL; MULTIDISTRITAL, LA MAR, AYACUCHO</t>
  </si>
  <si>
    <t>SERVICIO DE OPERACION DE MAQUINARIA PESADA  -  MANTENIMIENTO RUTINARIO DE LA CARRETERA NO PAVIMENTADA SAN FRANCISCO - SAMUGARI - CHIQUINTIRCA - SAN MIGUEL; MULTIDISTRITAL, LA MAR, AYACUCHO</t>
  </si>
  <si>
    <t>SERVICIO DE MANTENIMIENTO RUTINARIO DE CARRETERAS, CAMINOS Y PUENTES  -  MANTENIMIENTO RUTINARIO DE LA CARRETERA NO PAVIMENTADA SAN FRANCISCO - SAMUGARI - CHIQUINTIRCA - SAN MIGUEL; MULTIDISTRITAL, LA MAR, AYACUCHO</t>
  </si>
  <si>
    <t>SERVICIO DE APOYO TECNICO EN MANTENIMIENTO  -  MANTENIMIENTO RUTINARIO DE LA CARRETERA NO PAVIMENTADA SAN FRANCISCO - SAMUGARI - CHIQUINTIRCA - SAN MIGUEL; MULTIDISTRITAL, LA MAR, AYACUCHO</t>
  </si>
  <si>
    <t>SERVICIO ESPECIALIZADO EN CONTRATACIONES PÚBLICAS  -  SUPERVISION DEL MANTENIMIENTO DE LA RED VIAL NACIONAL PAVIMENTADA Y NO PAVIMENTADA - ZONA DEL VRAEM, MULTIDISTRITAL, HUANTA, AYACUCHO</t>
  </si>
  <si>
    <t>SERVICIO ESPECIALIZADO EN RECURSOS HUMANOS  -  SUPERVISION DEL MANTENIMIENTO DE LA RED VIAL NACIONAL PAVIMENTADA Y NO PAVIMENTADA - ZONA DEL VRAEM, MULTIDISTRITAL, HUANTA, AYACUCHO</t>
  </si>
  <si>
    <t>SERVICIO ESPECIALIZADO EN TEMAS DE ABASTECIMIENTO Y RECURSOS HUMANOS  -  SUPERVISION DEL MANTENIMIENTO DE LA RED VIAL NACIONAL PAVIMENTADA Y NO PAVIMENTADA - ZONA DEL VRAEM, MULTIDISTRITAL, HUANTA, AYACUCHO</t>
  </si>
  <si>
    <t>SERVICIO DE APOYO TECNICO EN TESORERIA  -  SUPERVISION DEL MANTENIMIENTO DE LA RED VIAL NACIONAL PAVIMENTADA Y NO PAVIMENTADA - ZONA DEL VRAEM, MULTIDISTRITAL, HUANTA, AYACUCHO</t>
  </si>
  <si>
    <t>SERVICIO DE IMPRESIONES EN GENERAL  -  SUPERVISION DEL MANTENIMIENTO DE LA RED VIAL NACIONAL PAVIMENTADA Y NO PAVIMENTADA - ZONA DEL VRAEM, MULTIDISTRITAL, HUANTA, AYACUCHO</t>
  </si>
  <si>
    <t>SERVICIO DE APOYO TÉCNICO EN INGENIERIA DE PROYECTOS  -  SUPERVISION DEL MANTENIMIENTO DE LA RED VIAL NACIONAL PAVIMENTADA Y NO PAVIMENTADA - ZONA DEL VRAEM, MULTIDISTRITAL, HUANTA, AYACUCHO</t>
  </si>
  <si>
    <t>SERVICIO SECRETARIAL  -  SUPERVISION DEL MANTENIMIENTO DE LA RED VIAL NACIONAL PAVIMENTADA Y NO PAVIMENTADA - ZONA DEL VRAEM, MULTIDISTRITAL, HUANTA, AYACUCHO</t>
  </si>
  <si>
    <t>SERVICIO DE INTERNET  -  SUPERVISION DEL MANTENIMIENTO DE LA RED VIAL NACIONAL PAVIMENTADA Y NO PAVIMENTADA - ZONA DEL VRAEM, MULTIDISTRITAL, HUANTA, AYACUCHO</t>
  </si>
  <si>
    <t>SERVICIO ESPECIALIZADO EN INGENIERIA CIVIL  -  SUPERVISION DEL MANTENIMIENTO DE LA RED VIAL NACIONAL PAVIMENTADA Y NO PAVIMENTADA - ZONA DEL VRAEM, MULTIDISTRITAL, HUANTA, AYACUCHO</t>
  </si>
  <si>
    <t>ALQUILER DE CAMIONETA  -  SUPERVISION DEL MANTENIMIENTO DE LA RED VIAL NACIONAL PAVIMENTADA Y NO PAVIMENTADA - ZONA DEL VRAEM, MULTIDISTRITAL, HUANTA, AYACUCHO</t>
  </si>
  <si>
    <t>ALQUILER DE LOCAL  -  SUPERVISION DEL MANTENIMIENTO DE LA RED VIAL NACIONAL PAVIMENTADA Y NO PAVIMENTADA - ZONA DEL VRAEM, MULTIDISTRITAL, HUANTA, AYACUCHO</t>
  </si>
  <si>
    <t>SERVICIO DE VIGILANCIA  -  SUPERVISION DEL MANTENIMIENTO DE LA RED VIAL NACIONAL PAVIMENTADA Y NO PAVIMENTADA - ZONA DEL VRAEM, MULTIDISTRITAL, HUANTA, AYACUCHO</t>
  </si>
  <si>
    <t>SERVICIO DE LIMPIEZA DE LOCALES  -  SUPERVISION DEL MANTENIMIENTO DE LA RED VIAL NACIONAL PAVIMENTADA Y NO PAVIMENTADA - ZONA DEL VRAEM, MULTIDISTRITAL, HUANTA, AYACUCHO</t>
  </si>
  <si>
    <t>SERVICIO DE APOYO DE OPERARIOS Y CHOFERES  -  SUPERVISION DEL MANTENIMIENTO DE LA RED VIAL NACIONAL PAVIMENTADA Y NO PAVIMENTADA - ZONA DEL VRAEM, MULTIDISTRITAL, HUANTA, AYACUCHO</t>
  </si>
  <si>
    <t>SERVICIO DE APOYO EN ALMACENAMIENTO  -  SUPERVISION DEL MANTENIMIENTO DE LA RED VIAL NACIONAL PAVIMENTADA Y NO PAVIMENTADA - ZONA DEL VRAEM, MULTIDISTRITAL, HUANTA, AYACUCHO</t>
  </si>
  <si>
    <t>SERVICIO DE APOYO ADMINISTRATIVO  -  SUPERVISION DEL MANTENIMIENTO DE LA RED VIAL NACIONAL PAVIMENTADA Y NO PAVIMENTADA - ZONA DEL VRAEM, MULTIDISTRITAL, HUANTA, AYACUCHO</t>
  </si>
  <si>
    <t>SERVICIO DE SUPERVISION DE MANTENIMIENTO DE EQUIPOS ELECTROMECANICOS  -  SUPERVISION DEL MANTENIMIENTO DE LA RED VIAL NACIONAL PAVIMENTADA Y NO PAVIMENTADA - ZONA DEL VRAEM, MULTIDISTRITAL, HUANTA, AYACUCHO</t>
  </si>
  <si>
    <t>SERVICIO DE SEGUIMIENTO Y MONITOREO DE ACTIVIDADES DE CAMPO  -  MANTENIMIENTO DE LA RED VIAL TRAMO: ROSARIO - SIVIA - CANAYRE - UNION MANATARO-TZOMAVENI</t>
  </si>
  <si>
    <t>ALQUILER DE CAMIONETA  -  MANTENIMIENTO DE LA RED VIAL TRAMO: ROSARIO - SIVIA - CANAYRE - UNION MANATARO-TZOMAVENI</t>
  </si>
  <si>
    <t>SERVICIO DE OPERACION DE MAQUINARIA PESADA  -  MANTENIMIENTO DE LA RED VIAL TRAMO: ROSARIO - SIVIA - CANAYRE - UNION MANATARO-TZOMAVENI</t>
  </si>
  <si>
    <t>SERVICIO DE MANTENIMIENTO RUTINARIO DE CARRETERAS, CAMINOS Y PUENTES  -  MANTENIMIENTO DE LA RED VIAL TRAMO: ROSARIO - SIVIA - CANAYRE - UNION MANATARO-TZOMAVENI</t>
  </si>
  <si>
    <t>ALQUILER DE RETROEXCAVADORA  -  MANTENIMIENTO DE LA RED VIAL TRAMO: ROSARIO - SIVIA - CANAYRE - UNION MANATARO-TZOMAVENI</t>
  </si>
  <si>
    <t>ALQUILER DE CAMION CISTERNA  -  MANTENIMIENTO DE LA RED VIAL TRAMO: ROSARIO - SIVIA - CANAYRE - UNION MANATARO-TZOMAVENI</t>
  </si>
  <si>
    <t>SERVICIO DE APOYO TECNICO EN COORDINACIÓN Y SUPERVISION DE SEGURIDAD OPERACIONAL  -  MANTENIMIENTO DE LA RED VIAL TRAMO: ROSARIO - SIVIA - CANAYRE - UNION MANATARO-TZOMAVENI</t>
  </si>
  <si>
    <t>ALQUILER DE CAMIONETA TIPO MINIVAN  -  MANTENIMIENTO DE LA RED VIAL TRAMO: ROSARIO - SIVIA - CANAYRE - UNION MANATARO-TZOMAVENI</t>
  </si>
  <si>
    <t>010-1250: MTC- PROVIAS DESCENTRALIZADO</t>
  </si>
  <si>
    <t>SUPERVISIÓN DEL SERVICIO DE GESTIÓN, MEJORAMIENTO Y CONSERVACIÓN VIAL POR NIVELES DE SERVICIO DEL CORREDOR VIAL Nº 11: CARRETERA EMP. PE-3NC (DV. CHIGUIRIP) - CHIGUIRIP - CONCHAN - DV. LA PALMA - EMP. PE-3N (DV. CHOTA); EMP. PE-3N (CUTERVO) - DV. CONDAY - LIBERTAD DE NARANJITO - SINCHIMACHE - EL CHIRIMOYO - EMP. CA-825 (DV. QUEROCOTILLO); EMP. PE-06A (YANOCUNA) - CUSILGUAN - QUEROCOTO - EMP. CA-825 (DV. QUEROCOTILLO); EMP. PE-3N (PTE. TECHIN) - EL MOLINO - SILLANGATE - EMP. CA-115 (CRUCE EL CHIRIMOYO), POR NIVELES DE SERVICIO; DISTRITO DE CUTERVO - PROVINCIA DE CUTERVO - DEPARTAMENTO DE CAJAMARCA.</t>
  </si>
  <si>
    <t>CP-SM-26-2020-MTC/21-1</t>
  </si>
  <si>
    <t>ACRUTA &amp; TAPIA INGENIEROS S.A.C.</t>
  </si>
  <si>
    <t>MANTENIMIENTO PERIÓDICO DEL CAMINO VECINAL PALO SECO - PAROBAMBA VIEJO, UBICADO EN LOS DISTRITOS DE PAROBAMBA Y POMABAMBA, PROVINCIA DE POMABAMBA, DEPARTAMENTO DE ANCASH</t>
  </si>
  <si>
    <t>CONVENIO</t>
  </si>
  <si>
    <t>CONV-36-2019-MTC/21-LPN-4</t>
  </si>
  <si>
    <t>CONSORCIO GABRIEL</t>
  </si>
  <si>
    <t xml:space="preserve">SUPERVISION DEL SERVICIO DE GESTIÓN, MEJORAMIENTO Y CONSERVACIÓN VIAL POR NIVELES DE SERVICIO DEL CORREDOR VIAL NRO. 9: CARRETERA NINACACA - DV. HUANCA - CARHUAC - HUACHON - QUIPARACRA - PUAGMARAY - MALLAN, LA SUIZA - DV. TINGO - CHONTABAMBA - LA FLORIDA - OXAPAMPA, EMP. PE-5NA ABRA - SANTA CRUZ - VILLA RICA, CARHUAMAYO – MANCAN – CAPILLAS – EMP.PA -107 L.D. PASCO, SAN RAMÓN – DV. LA AUVERNIA – LOURDES OXABAMBA – LA PROMISORA, YANAC – ANTURQUI – TAMBO – ULCUMAYO – QUILCATACTA – EMP. JU -107 DV. MANCAN, POR NIVELES DE SERVICIO, DISTRITO DE NINACACA, PROVINCIA DE PASCO, DEPARTAMENTO DE PASCO. </t>
  </si>
  <si>
    <t>CP-SM-23-2020-MTC/21-1</t>
  </si>
  <si>
    <t>CONSORCIO SEG-ATJ</t>
  </si>
  <si>
    <t>CONTRATACION DEL SERVICIO DE SEGURO PERSONAL Y PATRIMONIAL</t>
  </si>
  <si>
    <t>CP-SM-5-2020-MTC/10-1 - COMPRA CORPORATIVA FACULTATIVA</t>
  </si>
  <si>
    <t>CONSORCIO RIMAC SEGUROS Y REASEGUROS - RIMAC S.A. ENTIDAD PRESTADORA DE SALUD</t>
  </si>
  <si>
    <t>SUPERVISIÓN DEL SERVICIO DE GESTIÓN, MEJORAMIENTO Y CONSERVACIÓN VIAL POR NIVELES DE SERVICIO DEL CORREDOR VIAL Nº 6: TRAMO 6-B EMP. PE-26B (REPARTICIÓN HUAPA) – CARHUAPATA; CARHUAPATA – SUCCAMARCA; SUCCAMARCA – EMP.PE-28A (LICAPA); EMP. PE-28A (DV. OCCO) – CHICCHIPATA; CHICCHIPATA – ROSASPATA; ROSASPATA – EMP. PE- 28A (OCAYHUACANCHA), UBICADO EN LA PROVINCIA DE ANGARAES, HUAMANGA Y CANGALLO EN EL DEPARTAMENTO DE HUANCAVELICA Y AYACUCHO</t>
  </si>
  <si>
    <t>CP-SM-22-2020-MTC/21-1</t>
  </si>
  <si>
    <t>CONSORCIO SUPERVISOR AYACUCHO</t>
  </si>
  <si>
    <t>EJECUCIÓN DE LA OBRA: "INSTALACIÓN DEL PUENTE MODULAR AGUA BLANCA, UBICADO EN EL DISTRITO DE MANAS, PROVINCIA DE CAJATAMBO, REGIÓN LIMA" - ÍTEM N° 03</t>
  </si>
  <si>
    <t>CP-N° 15-2020-MTC/21-1</t>
  </si>
  <si>
    <t xml:space="preserve">CONSORCIO PUENTES MODULARES </t>
  </si>
  <si>
    <t>SUPERVISIÓN DEL SERVICIO DE GESTIÓN, MEJORAMIENTO Y CONSERVACIÓN VIAL POR NIVELES DE SERVICIO DEL CORREDOR VIAL N° 7: TRAMO I: CARRETERA EMP. PE – 1S (DIV. LOS AQUIJES) – PROG. 1 +780 – LOS AQUIJES; LOS AQUIJES – LA SOLANO; LA SOLANO – DV. COCHARCAS; DV. COCHARCAS – HUAMBO; HUAMBO – DV. LARAMARCA; DV. LAMARCA – EMP. AY – 113; EMP. PE -1S (RIO GRANDE) – SANTA ROSA; SANTA ROSA – HUAROCO; HUAROCO – PACOLLA (LD. ICA – AYACUCHO); EMP. PE – 30 D (CAMALA) – PACOLLA (LD. ICA – AYACUCHO, UBICADO EN LA PROVINCIA DE ICA, PALPA, HUAYTARA Y LUCANAS EN EL DEPARTAMENTO DE ICA, HUANCAVELICA Y AYACUCHO</t>
  </si>
  <si>
    <t>ADJUDICACIÓN SIMPLIFICADA</t>
  </si>
  <si>
    <t>AS-SM-54-2020-MTC/21-1 DERIVADA DEL CP N° 12-2020-MTC-21 - 1</t>
  </si>
  <si>
    <t>CONSORCIO SUPERVISOR VIAL</t>
  </si>
  <si>
    <t>CONSULTORIA INDIVIDUAL DE UN ANALISTA EN CONTRATACIONES EN EL MARCO DEL PROGRAMA DE APOYO AL TRANSPORTE SUBNACIONAL - PATS</t>
  </si>
  <si>
    <t>CONV-PROC-1-2021-MTC/21-CCII</t>
  </si>
  <si>
    <t>LUIS HUMBERTO JUNIOR GRANDEZ VITALIANO</t>
  </si>
  <si>
    <t>SEVRICIO DE CONSULTORÍA DE OBRA ELABORACIÓN DE LA FICHA TÉCNICO DE OBRA DEL PROYECTO: "MEJORAMIENTO DEL CAMINO VECINAL INDIANA - MAZAN, DISTRITO DE INDIANA - PROVICIA DE MAYNAS - DEPARTAMENTO DE LORETO".</t>
  </si>
  <si>
    <t>CP N° 09-2021-MTC/21</t>
  </si>
  <si>
    <t>CONSORCIO INDIANA JONES</t>
  </si>
  <si>
    <t>ADQUISICIÓN DE MASCARILLAS QUIRÚRGICAS DESCARTABLES PARA LOS TRABAJADORES DE PROVIAS DESCENTRALIZADO</t>
  </si>
  <si>
    <t>AS N° 001-2021-MTC/21</t>
  </si>
  <si>
    <t>GEOMEDIC PERU E.I.R.L</t>
  </si>
  <si>
    <t>CONTRATACIÓN DEL SERVICIO DE LIMPIEZA INTEGRAL PARA LA UNIDAD ZONAL ICA PROVIAS DESCENTRALIZADO</t>
  </si>
  <si>
    <t>AS N° 002-2021-MTC/21</t>
  </si>
  <si>
    <t>MARPE CLEAN S.A.C.</t>
  </si>
  <si>
    <t>INSTALACIÓN DEL PUENTE MODULAR AGUA BLANCA, UBICADO EB EL DISTRITO DE MANAS, PROVINCIA DE CAJATAMBO, REGIÓN LIMA</t>
  </si>
  <si>
    <t>CP N° 15-2020-MTC/21</t>
  </si>
  <si>
    <t>CONSORCIO IBERPERU</t>
  </si>
  <si>
    <t xml:space="preserve">CONTRATACIÓN DEL SERVICIO DE ARRENDAMIENTO DE INMUEBLE EN LIMA PARA ALMACENAMIENTO DE PUENTES MODULARES </t>
  </si>
  <si>
    <t>CD N° 013-2021-MTC/21</t>
  </si>
  <si>
    <t xml:space="preserve">INMOBILIARIA SAN ANTONIO DEL SUR S.A.C. </t>
  </si>
  <si>
    <t>ADQUISICIÓN DE UNIDAD DE GRABACIÓN DE CINTAS DE BACKUP PARA SALVAGUARDAR LA INFORMACIÓN DE PROVÍAS DESCENTRALIZADO</t>
  </si>
  <si>
    <t>AS-SM-53-2020-MTC/21-1</t>
  </si>
  <si>
    <t xml:space="preserve">PMS PERÚ S.A.C. </t>
  </si>
  <si>
    <t>ADQUISICIÓN DE 194 CÁMARAS DE VIDEO DIGITALES</t>
  </si>
  <si>
    <t>CONVENIO N°40-2020-MTC/21-LPN-2</t>
  </si>
  <si>
    <t>SWISS-CORP S.A.C.</t>
  </si>
  <si>
    <t>CONTRATACIÓN DEL SERVICIO DE ALQUILER DE INMUEBLE PARA LA UNIDAD ZONAL HUANCAVELICA - PROVIAS DESCENTRALIZADO</t>
  </si>
  <si>
    <t>DIRECTA-PROC-2-2021-MTC/21-1</t>
  </si>
  <si>
    <t>SOCIEDAD CONYUGAL HAIDEE ARANGO LUMBRERAS Y HUMBERTO OSWALDO MALDONADO ARANGO</t>
  </si>
  <si>
    <t>SERVICIO ESPECIALIZADO DE TOMA DE PRUEBAS ANTIGÉNICAS PARA DESCARTE DE COVID-19 PARA EL PERSONAL DE PROVIAS DESCENTRALIZADO</t>
  </si>
  <si>
    <t>AS-SM-5-2021-MTC/21.-1</t>
  </si>
  <si>
    <t>DIRECCION Y GESTION EN SALUD S.A.C.</t>
  </si>
  <si>
    <t>SERVICIO DE CONSULTORÍA PARA LA ELABORACIÓN  DE LA FICHA TÉCNICA ESTÁNDAR Y EL EXPEDIENTE TÉCNICO DE OBRA DEL PROYECTO:CREACIÓN DEL PUENTE ALTO CHIRA Y ACCESOS, DISTRITO DE QUEROCOTILLO - PROVINCIA DE SULLANA - PIURA</t>
  </si>
  <si>
    <t>AS-SM-04-2021-MTC/21-1</t>
  </si>
  <si>
    <t>CONSORCIO VIAL QUEROCOTILLO</t>
  </si>
  <si>
    <t>CONTRATACIÓN DEL SERVICIO DE CONSULTORÍA PARA LA ELABORACIÓN DEL ESTUDIO DE PREINVERSIÓN A NIVEL DE PERFIL DEL PROGRAMA PROREGÍON II</t>
  </si>
  <si>
    <t>AS-SM-7-2021-MTC/21-2</t>
  </si>
  <si>
    <t>MANUEL JESUS ASMAT SACHUN</t>
  </si>
  <si>
    <t xml:space="preserve">CONSULTORÍA INDIVIDUAL SUPERVISOR EN LAS ACTIVIDADES DE PLANEAMIENTO Y PRESUPUESTO EN EL MARCO DEL PATS </t>
  </si>
  <si>
    <t>CONV-PROC-07-2021-MTC/21-CCII</t>
  </si>
  <si>
    <t>PATRICIA ALVARADO ROJAS</t>
  </si>
  <si>
    <t>ELABORACIÓN DE LINEA DE BASE DE LAS INTERVENCIONES EN CAMINOS VECINALES DEL PERÚ MEDIANTE EL PATS</t>
  </si>
  <si>
    <t>CONV-PROC-02-2021-MTC/21-SBCC</t>
  </si>
  <si>
    <t>INSTITUTO PERUANO DE CATASTRO S.A.</t>
  </si>
  <si>
    <t>CONTRATO DE CONSULTORÍA INDIVIDUAL EN INFRAESTRUCTURA VIAL DESCENTRALIZADA EN SEDE CENTRAL ZONA 4: CAJAMARCA, LA LIBERTAD, LAMBAYEQUE Y ANCASH, EN EL MARCO DEL PATS</t>
  </si>
  <si>
    <t>CONV-PROC-6-2021-MTC/21-CCII</t>
  </si>
  <si>
    <t xml:space="preserve">CARLOS MANAYAY RINZA </t>
  </si>
  <si>
    <t>CONTRATACIÓN DEL SERVICIO DE CONSULTORÍA DE OBRA: " ELABORACIÓN DEL FORMATO IOARR Y EL EXPEDIENTE TECNICO DE OBRA:REHABILITACIÓN Y MEJORAMIENTO DEL PUENTE PICOTA Y ACCESOS, DISTRITO DE PICOTA, PROVINCIA DE PICOTA, DEPARTAMENTO DE SAN MARTIN"</t>
  </si>
  <si>
    <t>AS-SM-03-2021-MTC/21-1 DERIVADA DEL CP N°30/2020-MTC/21</t>
  </si>
  <si>
    <t>NAYLAMP INGENIEROS S.A.C.</t>
  </si>
  <si>
    <t>CONSULTORÍA INDIVIDUAL ESPECIALISTA EN GESTIÓN DE PLANEAMIENTO, PRESUPUESTO, PROGRAMACIÓN Y EVALUACIÓN DE ESTUDIOS DE INFRAESTRUCTURA VIAL DE LOS ESTUDIOS SUJETOS AL PATS</t>
  </si>
  <si>
    <t>CONV-PROC-13-2021-MTC/21-CCII</t>
  </si>
  <si>
    <t>JOHANA ALICIA CORTEZ CARMEN</t>
  </si>
  <si>
    <t>CONSULTORÍA INDIVIDUAL EN INFRAESTRUCTURA VIAL DESCENTRALIZADA EN SEDE CENTRAL ZONA1: AYACUCHO, ICA Y APURÍMAC, EN EL MARCO DEL PATS</t>
  </si>
  <si>
    <t>CONV-PROC-12-2021-MTC/21-CCII</t>
  </si>
  <si>
    <t>NANCY FLORES RUBIO</t>
  </si>
  <si>
    <t>EJECUCIÓN DE OBRA: "MEJORAMIENTO DEL CAMINO VECINAL EMP. PE - 30C - (DV. FLOR DE ACRE) - FLORE DE ACRE - PACAHUARA - DV. NUEVA ALIANZA - PTA. CARRETERA DISTRITO DE IBERIA, PROVINCIA DE TAHUAMANU, DEPARTAMENTO DE MADRE DE DIOS"</t>
  </si>
  <si>
    <t>CONV-PROC-3-2021-MTC/21-LPI</t>
  </si>
  <si>
    <t>CONSORCIO RIBEYRO</t>
  </si>
  <si>
    <t>SUPERVISION DE LA OBRA: MEJORAMIENTO DEL CAMINO VECINAL EMP. PE-30C - (DV. FLOR DE ACRE) - FLOR DE ACRE - PACAHUARA - DV- NUEVA ALIANZA - PTA. CARRETERA, DISTRITO DE IBERIA - PROVINCIA DE TAHUAMANU - DEPARTAMENTO DE MADRE DE DIOS"</t>
  </si>
  <si>
    <t>CONV-PROC-4-2021-MTC/21-SBCC-1</t>
  </si>
  <si>
    <t>CONSORCIO SUPERVISOR IBERIA</t>
  </si>
  <si>
    <t>EJECUCIÓN DE OBRA: "MEJORAMIENTO DEL CAMINO VECINAL TRAMO 3: CA-556: EMP. PE-5N (HUAQUILLO) - PTO. CHINCHIPE - SAN JOSÉ DE LOURDES, DISTRITOS DE SAN IGNACIO Y SAN JOSÉ DE LOURDES, PROVINCIA DE SAN IGNACIO, REGIÓN CAJAMARCA"</t>
  </si>
  <si>
    <t>CONV-PROC-10-2021-MTC/21-LPN</t>
  </si>
  <si>
    <t>CORPORACION CR INGS S.A.C.</t>
  </si>
  <si>
    <t>CONSULTORÍA INDIVIDUAL ESPECIALISTA EN CONTRATACIONES EN EL MARCO DEL PATS</t>
  </si>
  <si>
    <t>CONV-PROC-15-2021-MTC/21-CCII</t>
  </si>
  <si>
    <t>MAIKEL JESÚS FLORES OLIVERA</t>
  </si>
  <si>
    <t>CONTRATACIÓN DEL SERVICIO DE SEGURIDAD Y VIGILANCIA PARA LA SEDE CENTRAL Y UNIDADES ZONALES DE PROVIAS DESCENTRALIZADO - ITEM 1 ZONA NORTE (CENTRAL - LIMA, UNIDAD ZONAL ANCASH, UNIDAD ZONAL CAJAMARCA, UNIDAD ZONAL AMAZONAS)</t>
  </si>
  <si>
    <t>CONCURSO PÚBLICO Nº 01-2021-MTC/21</t>
  </si>
  <si>
    <t>PROTECCIÓN Y RESGUARDO S.A.</t>
  </si>
  <si>
    <t>CONTRATACIÓN DEL SERVICIO DE SEGURIDAD Y VIGILANCIA PARA LA SEDE CENTRAL Y UNIDADES ZONALES DE PROVIAS DESCENTRALIZADO - ITEM 2 ZONA CENTRO (UNIDAD ZONAL DE HUANCAVELICA, UNIDAD ZONAL DE PASCO Y UNIDAD ZONAL MADRE DE DIOS)</t>
  </si>
  <si>
    <t>CONTRATACIÓN DEL SERVICIO DE SEGURIDAD Y VIGILANCIA PARA LA SEDE CENTRAL Y UNIDADES ZONALES DE PROVIAS DESCENTRALIZADO - ITEM 3 ZONA SUR (UNIDAD ZONAL DE ICA, UNIDAD ZONAL PUNO, UNIDAD ZONAL TACNA - MOQUEGUA)</t>
  </si>
  <si>
    <t>CONTRATACIÓN DEL SERVICIO DE TELEFONÍA MÓVIL CON INTERNET PARA LA COMUNICACIÓN DE FUNCIONARIOS Y TRABAJADORES DE PROVIAS DESCENTRALIZADO</t>
  </si>
  <si>
    <t>ADJUDICACIÓN SIMPLIFICADA Nº 08-2021-MTC/21</t>
  </si>
  <si>
    <t>AMÉRICA MÓVIL PERÚ S.A.C.</t>
  </si>
  <si>
    <t>CONSULTORÍA INDIVIDUAL EN MONITOREO Y SEGUIMIENTO A PROYECTOS DE INVERSIÓN EN EL MARCO DEL PATS</t>
  </si>
  <si>
    <t>CONV-PROC-20-2021-MTC/21-CCII</t>
  </si>
  <si>
    <t>CLAUDIA ESTEFANÍA PAREDES VASQUEZ</t>
  </si>
  <si>
    <t>CONSULTORIA INDIVIDUAL DE UN ESPECIALISTA DE EJECUCIÓN CONTRACTUAL EN EL MARCO DEL PROGRAMA DE APOYO AL TRANSPORTE SUBNACIONAL - PATS</t>
  </si>
  <si>
    <t>CONV-PROC-19-2021-MTC/21-CCII</t>
  </si>
  <si>
    <t>DIANNA FERNANDA ESPINOZA ROJAS</t>
  </si>
  <si>
    <t>SUPERVISIÓN DE LA OBRA "MEJORAMIENTO DEL CAMINO VECINAL TRAMO 3: CA - 556: EMP.PE - 5N (HUAQUILLO) - PTO. CHINCHIPE - SAN JOSE DE LOURDES, DISTRITOS DE SAN IGNACIO Y SAN JOSE DE LOURDES, PROVINCIA DE SAN IGNACIO, REGIÓN CAJAMARCA"</t>
  </si>
  <si>
    <t>CONV-PROC-11-2021-MTC/21-SCC</t>
  </si>
  <si>
    <t xml:space="preserve">CONSORCIO SUPERVISOR CHINCHIPE 3 </t>
  </si>
  <si>
    <t>EJECUCIÓN DE OBRA: “MEJORAMIENTO DEL CAMINO VECINAL CA-666: EMP. PE-04 C (CRUCE PUENTE) – EMP. CA-666 (CRUCE LANCHEMA) DE LOS DISTRITOS DE COLASAY Y JAÉN, DE LA PROVINCIA DE JAÉN, DEL DEPARTAMENTO DE CAJAMARCA”</t>
  </si>
  <si>
    <t>CONV-PROC-8-2021-MTC/21-LPI-1</t>
  </si>
  <si>
    <t>CONSORCIO MARCO POLO</t>
  </si>
  <si>
    <t>CONSULTORÍA INDIVIDUAL DE UN ASESOR LEGAL EN EL MARCO DEL PATS</t>
  </si>
  <si>
    <t>CONSULTORÍA INDIVIDUAL N° 25-2021-MTC/21-CCII</t>
  </si>
  <si>
    <t>EDGARDO JIMMY HERBOZO SALAS</t>
  </si>
  <si>
    <t>CONSULTORÍA INDIVIDUAL DE UN ESPECIALISTA PARA LA GESTIÓN DE CONTRATACIONES EN EL MARCO DEL PATS</t>
  </si>
  <si>
    <t>CONSULTORÍA INDIVIDUAL N° 23-2021-MTC/21-CCII</t>
  </si>
  <si>
    <t>RAFAEL ANTONIO HOYOS GONZALES</t>
  </si>
  <si>
    <t>CONSULTORÍA INDIVIDUAL: ESPECIALISTA LEGAL EN GESTIÓN PÚBLICA</t>
  </si>
  <si>
    <t>CONSULTORÍA INDIVIDUAL N° 22-2021-MTC/21-CCII</t>
  </si>
  <si>
    <t>ROXANA LIZBETH MENDOZA ENRIQUE</t>
  </si>
  <si>
    <t>SUPERVISIÓN DE LA OBRA: MEJORAMIENTO DEL CAMINO VECINAL: CA-666-EMP. PE-04C (CRUCE PUENTE) – EMP. CA-666 (CRUCE LANCHEMA), UBICADO ENTRE LOS DISTRITOS DE COLASAY Y JAEN, PROVINCIA DE JAEN Y DEPARTAMENTO DE CAJAMARCA</t>
  </si>
  <si>
    <t>CONV. - 9-2021-MTC/21-SBCC</t>
  </si>
  <si>
    <t>H Y C INGENIEROS CONSULTORES S.A.C.</t>
  </si>
  <si>
    <t>CONSULTORIA INDIVIDUAL DE UN ESPECIALISTA PARA EL ANALISIS, SEGUIMIENTO Y EVALUACIÓN DE LOS CONTRATOS EN LA REGIÓN CUSCO EN PROYECTOS ASIGNADOS A LA GIE EN EL MARCO DEL PROGRAMA DE APOYO AL TRANSPORTE SUBNACIONAL</t>
  </si>
  <si>
    <t>N° 26-2021-MTC/21-CCII</t>
  </si>
  <si>
    <t>JHON CARLOS NUÑEZ PEREDA</t>
  </si>
  <si>
    <t>CONSULTORIA INDIVIDUAL EN GESTIÓN PÚBLICA EN EL MARCO DEL PATS</t>
  </si>
  <si>
    <t>N° 21-2021-MTC/21-CCII</t>
  </si>
  <si>
    <t>SILVIA PATRICIA ZAMORA MOLERO</t>
  </si>
  <si>
    <t>CONSULTORÍA INDIVIDUAL DE UN ESPECIALISTA PARA LA EVALUACIÓN AMBIENTAL EN PROYECTOS ASIGNADOS A LA GIE EN EL MARCO DEL PROGRAMA DE APOYO AL TRANSPORTE SUBNACIONAL</t>
  </si>
  <si>
    <t>N° 27-2021-MTC/21-CCII</t>
  </si>
  <si>
    <t>TERESA MERCEDES ARANA MONTESINOS</t>
  </si>
  <si>
    <t>CONTRATACIÓN DE LA EJECUCIÓN DE LA OBRA: MEJORAMIENTO Y CONSTRUCCIÓN DE LA CARRETERA SARAMIRIZA - BORJA, DISTRITO DE MANSERICHE, PROVINCIA DE DATEM DEL MARAÑON, DEPARTAMENTO DE LORETO</t>
  </si>
  <si>
    <t>LP N° 002-2021-MTC/21</t>
  </si>
  <si>
    <t>CONSORCIO VIAL LORETO</t>
  </si>
  <si>
    <t>CONSULTORIA INDIVIDUAL DE UN ESPECIALISTA PARA EL ANALISIS, SEGUIMIENTO Y EVALUACION DE LOS CONTRATOS EN LA REGION DE HUANCAVELICA EN PROYECTOS ASIGNADOS A LA GIE EN EL MARCO DEL PROGRAMA DE APOYO AL TRANSPORTE SUBNACIONAL</t>
  </si>
  <si>
    <t>Nª 29-2021-MTC/21-CCII</t>
  </si>
  <si>
    <t>RICARDO CENTENO GUEVARA</t>
  </si>
  <si>
    <t>CONSULTORÍA INDIVIADUAL EN INFRAESTRUCTURA VIAL DESCENTRALIZADA EN SEDE CENTRAL ZONA 2: AREQUIPA, CUSCO, PUNO, TACNA, EN EL MARCO DEL PATS</t>
  </si>
  <si>
    <t>N° 14/2021-MTC/21-CCII</t>
  </si>
  <si>
    <t>ALBERTO ARTEMIO VELARDE GONZALES</t>
  </si>
  <si>
    <t>CONSULTORÍA INDIVIDUAL DE UN ESPECIALISTA PARA EL ANÁLISIS, SEGUIMIENTO Y EVALUACIÓN DE CONTRATOS EN LA REGIÓN HUÁNUCO EN PROYECTOS ASIGNADOS A LA GIE EN EL MARCO DEL PROGRAMA DE APOYO AL TRASPORTE SUBNACIONAL</t>
  </si>
  <si>
    <t>N° 31/2021-MTC/21-CCII</t>
  </si>
  <si>
    <t>OMAR ALBERTO CARPIO MEZA</t>
  </si>
  <si>
    <t xml:space="preserve">EJECUCIÓN DE LA OBRA “MONTAJE, INSTALACIÓN Y CONSTRUCCIÓN DE OBRAS CIVILES DEL PUENTE MODULAR SANTA CLARA, UBICADO EN EL DISTRITO DE TAHUANIA, PROVINCIA DE ATALAYA, REGIÓN UCAYALI”, </t>
  </si>
  <si>
    <t>AS 12-2021-MTC-21</t>
  </si>
  <si>
    <t xml:space="preserve">S/ 514, 121.59 SIN IGV </t>
  </si>
  <si>
    <t>CONSORCIO ADONIS</t>
  </si>
  <si>
    <t>Consultoría Individual para la elaboración y/o actualización de mapas temáticos de las intervenciones del Programa de Apoyo al Transporte Subnacional - PATS</t>
  </si>
  <si>
    <t>CONV-PROC-46-2021-MTC/21-CCII</t>
  </si>
  <si>
    <t>JHAKILIN CARMEN SALINAS FERNADEZ</t>
  </si>
  <si>
    <t>CONSULTORÍA INDIVIDUAL DE UN ESPECIALISTA PARA EL ANÁLISIS, SEGUIMIENTO Y EVALUACIÓN DE CONTRATOS DE ESTUDIOS EN LAS REGIONES DE CAJAMARCA Y PUNO EN PROYECTOS ASIGNADOS A LA GIE EN EL MARCO DEL PROGRAMA DE APOYO AL TRANSPORTE SUBNACIONAL</t>
  </si>
  <si>
    <t>CONV-PROC-28-2021-MTC/21-CCII</t>
  </si>
  <si>
    <t>RODNY PALOMINO SAAVEDRA</t>
  </si>
  <si>
    <t>CONTRATACIÓN DEL SERVICIO DE CONSULTORÍA DE OBRA SUPERVISIÓN DE LA EJECUCIÓN DE LA OBRA: CONSTRUCCIÓN DEL PUENTE TARATA SOBRE EL RIO HUALLAGA, EN LA PROVINCIA DE MARISCAL CÁCERES,REGIÓN SAN MARTÍN</t>
  </si>
  <si>
    <t>Concurso Público Nº 002-2021-MTC/21</t>
  </si>
  <si>
    <t xml:space="preserve">S/ 14´ 451, 411.41 </t>
  </si>
  <si>
    <t>CONSORCIO SUPERVISOR TARATA</t>
  </si>
  <si>
    <t xml:space="preserve">CONTRATACIÓN DE LA EJECUCIÓN DE LA OBRA:
 “MONTAJE, INSTALACIÓN Y CONSTRUCCIÓN DE OBRAS CIVILES EN PUENTES MODULARES PAQUETE 4 – PUNO” 
OBRA 1: “MONTAJE, INSTALACIÓN Y CONSTRUCCIÓN DE OBRAS CIVILES DEL PUENTE MODULAR JILACATURA”
</t>
  </si>
  <si>
    <t>ADJUDICACIÓN SIMPLIFICADA Nº 10-2021-MTC/21</t>
  </si>
  <si>
    <t>CONSTRUCTORA Y CONSULTORA KMP S.A.C.</t>
  </si>
  <si>
    <t xml:space="preserve">CONTRATACIÓN DE LA EJECUCIÓN DE LA OBRA:
 “MONTAJE, INSTALACIÓN Y CONSTRUCCIÓN DE OBRAS CIVILES EN PUENTES MODULARES PAQUETE 4 – PUNO” 
OBRA 2: “MONTAJE, INSTALACIÓN Y CONSTRUCCIÓN DE OBRAS CIVILES DEL PUENTE MODULAR CUPIMAYO”
</t>
  </si>
  <si>
    <t>CONTRATACIÓN DEL SERVICIO DE LIMPIEZA INTEGRAL PARA LA SEDE CENTRAL DE PROVIAS DESCENTRALIZADO</t>
  </si>
  <si>
    <t>CONTRATACIÓN DIRECTA Nº 3-2021-MTC/21</t>
  </si>
  <si>
    <t xml:space="preserve">S/ 122, 429.56 </t>
  </si>
  <si>
    <t xml:space="preserve">CORPORACIÓN DE SANEAMIENTO AMBIENTAL BAROS S.A.C. </t>
  </si>
  <si>
    <t>CONSULTORÍA INDIVIDUAL DE UN ESPECIALISTA PARA EL ANÁLISIS, SEGUIMIENTO Y EVALUACIÓN DE CONTRATOS DE ESTUDIOS EN LA REGIÓN DE LAMBAYEQUE EN PROYECTOS ASIGNADOS A LA GIE EN EL MARCO DEL PROGRAMA DE APOYO AL TRANSPORTE SUBNACIONAL</t>
  </si>
  <si>
    <t>CONSULTORÍA INDIVIDUAL N° 30-2021-MTC/21-CCII</t>
  </si>
  <si>
    <t>ZULLIANA GUADALUPE PRADO BERROCAL</t>
  </si>
  <si>
    <t>CONSULTORÍA INDIVIDUAL DE UN ESPECIALISTA PARA EL ANÁLISIS, SEGUIMIENTO Y EVALUACIÓN DE CONTRATOS DE ESTUDIOS EN LAS REGIONES DE SAN MARTÍN Y APURÍMAC EN PROYECTOS ASIGNADOS A LA GIE EN EL MARCO DEL PROGRAMA DE APOYO AL TRANSPORTE SUBNACIONAL</t>
  </si>
  <si>
    <t>CONSULTORÍA INDIVIDUAL N° 40-2021-MTC/21-CCII</t>
  </si>
  <si>
    <t>SEGUNDO RODRÍGUEZ TACILLA</t>
  </si>
  <si>
    <t>CONTRATACIÓN DEL SERVICIO DE CONSULTORÍA DE OBRA PARA LA SUPERVISIÓN DE LA OBRA: MEJORAMIENTO Y CONSTRUCCIÓN DE LA CARRETERA SARAMIRIZA - BORJA, DISTRITO DE MANSERICHE, PROVINCIA DE DATEM DEL MARAÑON, DEPARTAMENTO DE LORETO.</t>
  </si>
  <si>
    <t>CONCURSO PÚBLICO 007-2021-MTC/21</t>
  </si>
  <si>
    <t>CONSORCIO AMAZONICO</t>
  </si>
  <si>
    <t>CONSULTORÍA 1: SUPERVISIÓN DE LA EJECUCIÓN DE OBRA “MONTAJE, INSTALACIÓN Y CONSTRUCCIÓN DE OBRAS CIVILES DEL PUENTE MODULAR MATAPUQUIO”</t>
  </si>
  <si>
    <t>ADJUDICACIÓN SIMPLIFICADA Nº 15-2021-MTC/21</t>
  </si>
  <si>
    <t>ROJAS MAMANI DIONISIO</t>
  </si>
  <si>
    <t>CONSULTORÍA 2: SUPERVISIÓN DE LA EJECUCIÓN DE OBRA “MONTAJE, INSTALACIÓN Y CONSTRUCCIÓN DE OBRAS CIVILES DEL PUENTE MODULAR YURACYACU”.</t>
  </si>
  <si>
    <t>SUPERVISIÓN DE LA EJECUCIÓN DE OBRA: “MONTAJE, INSTALACIÓN Y CONSTRUCCIÓN DE OBRAS CIVILES DEL PUENTE MODULAR CUPIMAYO”, UBICADO EN EL DISTRITO DE ILAVE, PROVINCIA DE EL COLLAO, REGIÓN PUNO.</t>
  </si>
  <si>
    <t>ADJUDICACIÓN SIMPLIFICADA Nº 14-2021-MTC/21</t>
  </si>
  <si>
    <t>YIP INGENIEROS CONSULTORES S.A.C.</t>
  </si>
  <si>
    <t>SUPERVISIÓN DE LA EJECUCIÓN DE OBRA: “MONTAJE, INSTALACIÓN Y CONSTRUCCIÓN DE OBRAS CIVILES DEL PUENTE MODULAR JILACATURA”, UBICADO EN EL DISTRITO DE ILAVE, PROVINCIA DE EL COLLAO, REGIÓN PUNO.</t>
  </si>
  <si>
    <t>CONTRATACIÓN DEL SERVICIO DE CONSULTORÍA DE OBRA SUPERVISIÓN DE LA EJECUCIÓN DE OBRA: MONTAJE, INSTALACIÓN Y CONSTRUCCIÓN DE OBRAS CIVILES DEL PUENTE MODULAR SANTA CLARA, UBICADO EN EL DISTRITO DE TAHUANIA, PROVINCIA DE ATALAYA, REGIÓN DE UCAYALI</t>
  </si>
  <si>
    <t>ADJUDICACIÓN SIMPLIFICADA N° 009-2021-MTC/21</t>
  </si>
  <si>
    <t>ROLANDO GOMEZ PALOMINO</t>
  </si>
  <si>
    <t>SUPERVISIÓN DE LA EJECUCIÓN DE LA OBRA: “MONTAJE, INSTALACIÓN Y CONSTRUCCIÓN DE OBRAS CIVILES DEL PUENTE MODULAR JUAN VELAZCO ALVARADO, UBICADO EN EL DISTRITO DE NIEVA, PROVINCIA DE CONDORCANQUI, REGIÓN AMAZONAS”.</t>
  </si>
  <si>
    <t>ADJUDICACIÓN SIMPLIFICADA Nº 13-2021-MTC/21</t>
  </si>
  <si>
    <t>DIONISIO ROJAS MAMANI</t>
  </si>
  <si>
    <t>CONTRATACIÓN DEL SERVICIO DE CONSULTORÍA DE OBRA SUPERVISIÓN DE LA EJECUCIÓN DE OBRA: “MONTAJE, INSTALACIÓN Y CONSTRUCCION DE OBRAS CIVILES DEL PUENTE MODULAR 8 DE DICIEMBRE, UBICADO EN EL DISTRITO DE YANAHUANCA, PROVINCIA DE DANIEL ALCIDES CARRIÓN, DEPARTAMENTO DE PASCO</t>
  </si>
  <si>
    <t>Adjudicación Simplificada Nº 20-2021-MTC/21</t>
  </si>
  <si>
    <t>JORGE ENRIQUE LUCEN CHAVEZ INGENIEROS E.I.R.L.</t>
  </si>
  <si>
    <t>“MONTAJE, INSTALACIÓN Y CONSTRUCCIÓN DE OBRAS CIVILES DEL PUENTE MODULAR MONTECARLO, UBICADO EN EL DISTRITO DE HUANCABAMBA, PROVINCIA DE OXAPAMPA, REGIÓN PASCO”</t>
  </si>
  <si>
    <t>ADJUDICACIÓN SIMPLIFICADA N° 17-2021-MTC/21 - Primera Convocatoria</t>
  </si>
  <si>
    <t xml:space="preserve">ECAN INGENIERIA SOCIEDAD COMERCIAL DE RESPONSABILIDAD LIMITADA </t>
  </si>
  <si>
    <t>SERVICIO DE CONSULTORÍA DE OBRA SUPERVISIÓN DE LA EJECUCIÓN DE OBRA: “MONTAJE, INSTALACION Y CONSTRUCCION DE OBRAS CIVILES DEL PUENTE MODULAR BALCHO, UBICADO EN EL DISTRITO DEL MILAGRO, PROVINCIA DE UTCUBAMBA, DEPARTAMENTO DE AMAZONAS”</t>
  </si>
  <si>
    <t>ADJUDICACIÓN SIMPLIFICADA N° 027-2021-MTC/21</t>
  </si>
  <si>
    <t>EJECUCIÓN DE OBRA: “MONTAJE, INSTALACIÓN Y CONSTRUCCIÓN DE OBRAS CIVILES DEL PUENTE MODULAR 8 DE DICIEMBRE, UBICADO EN EL DISTRITO DE YANAHUANCA, PROVINCIA DE DANIEL ALCIDES CARRION, REGIÓN PASCO”</t>
  </si>
  <si>
    <t>ADJUDICACIÓN SIMPLIFICADA N° 018-2021-MTC/21</t>
  </si>
  <si>
    <t>CORPORACION APOLO M.I.G. E.I.R.L.</t>
  </si>
  <si>
    <t>OBRA 1: "Montaje, Instalación y Construcción de Obras Civiles del Puente Modular Matapuquio, ubicado en el distrito de Pariahuanca, provincia de Huancayo, región Junín"</t>
  </si>
  <si>
    <t>ADJUDICACIÓN SIMPLIFICADA Nº 16-2021-MTC/21</t>
  </si>
  <si>
    <t>S/ 321, 159.83</t>
  </si>
  <si>
    <t xml:space="preserve">EMPRESA CONSTRUCTORA DEL PERÚ S.A.C </t>
  </si>
  <si>
    <t>Obra 2: "Montaje, Instalación y Construcción de Obras Civiles del Puente Modular Yuracyacu, ubicado en el distrito de Huancayo, región Junín".</t>
  </si>
  <si>
    <t>S/  485, 516.58</t>
  </si>
  <si>
    <t>SUPERVISIÓN DE LA EJECUCIÓN DE LA OBRA: MONTAJE, INSTALACIÓN Y CONSTRUCCIÓN DE OBRAS CIVILES DEL PUENTE MODULAR MAESTRANZA, DISTRITO DE BELEN, PROVINCIA DE MAYNAS, REGION LORETO</t>
  </si>
  <si>
    <t xml:space="preserve">ADJUDICACIÓN SIMPLIFICADA N° 31-2021-MTC/21 </t>
  </si>
  <si>
    <t xml:space="preserve">2. JELCH INGENIEROS E.I.R.L., </t>
  </si>
  <si>
    <t xml:space="preserve">SUPERVISIÓN DE LA OBRA: MEJORAMIENTO DE LA CARRETERA RAMAL 
PACUCHA (DESVIÓ PISTA) PACUCHA DISTRITO DE PACUCHA, PROVINCIA 
ANDAHUAYLAS, APURÍMAC
</t>
  </si>
  <si>
    <t>CONCURSO PÚBLICO Nº 8-2021-MTC/21</t>
  </si>
  <si>
    <t>HURTADO-HERMOZA INGENIEROS CONSULTORES S.A.</t>
  </si>
  <si>
    <t>EJECUCIÓN DE OBRA: “MONTAJE, INSTALACIÓN Y CONSTRUCCIÓN DE OBRAS CIVILES DEL PUENTE MODULAR BALCHO, UBICADO EN EL DISTRITO DE EL MILAGRO, PROVINCIA DE UTCUBAMBA, DEPARTAMENTO DE AMAZONAS”</t>
  </si>
  <si>
    <t>ADJUDICACIÓN SIMPLIFICADA N° 024-2021-MTC/21</t>
  </si>
  <si>
    <t>CONSORCIO ECOPERU</t>
  </si>
  <si>
    <t>SUPERVISIÓN DE LA EJECUCIÓN DE OBRA: PAQUETE 1: SUPERVISIÓN DE LA INSTALACIÓN DEL PUENTE MODULAR ESPERANZA CENTRO, EN LA REGIÓN DE JUNÍN</t>
  </si>
  <si>
    <t>ADJUDICACIÓN SIMPLIFICADA Nº 22-2021-MTC/21</t>
  </si>
  <si>
    <t xml:space="preserve">S/ 63, 970.60 </t>
  </si>
  <si>
    <t>SUPERVISIÓN DE LA EJECUCIÓN DE OBRA: PAQUETE 1: SUPERVISIÓN DE LA INSTALACIÓN DEL PUENTE MODULAR ESPERANZA BAJO, EN LA REGIÓN DE JUNÍN</t>
  </si>
  <si>
    <t>S/ 63, 970.60</t>
  </si>
  <si>
    <t xml:space="preserve">ADQUISICIÓN DE TARJETAS ELECTRÓNICAS DE CONSUMO PARA EL PERSONAL DE PROVIAS DESCENTRALIZADO </t>
  </si>
  <si>
    <t>ADJUDICACIÓN SIMPLIFICADA Nº 37-2021-MTC/21</t>
  </si>
  <si>
    <t xml:space="preserve">S/ 319, 350.00 </t>
  </si>
  <si>
    <t>EDENRED PERÚ SOCIEDAD ANONIMA</t>
  </si>
  <si>
    <t>CONTRATACIÓN DEL SERVICIO DE CONSULTORÍA DE OBRA: SUPERVISIÓN DE LA EJECUCIÓN DE OBRA: MONTAJE, INSTALACIÓN Y CONSTRUCCIÓN DE OBRAS CIVILES DEL PUENTE MODULAR PATOCHAYOC, DISTRITO DE OCOBAMBA, PROVINCIA DE CONVENCIÓN, REGIÓN CUSCO</t>
  </si>
  <si>
    <t>ADJUDICACIÓN SIMPLIFICADA Nº 33-2021-MTC/21</t>
  </si>
  <si>
    <t xml:space="preserve">S/ 49, 080.87 </t>
  </si>
  <si>
    <t xml:space="preserve">JELCH INGENIEROS E.I.R.L. </t>
  </si>
  <si>
    <t>CONTRATACIÓN DE SERVICIO ESPECIALIZADO DE TOMA DE PRUEBAS ANTIGÉNICAS PARA DESCARTE DE COVID-19 PARA EL PERSONAL DE PROVÍAS DESCENTRALIZADO</t>
  </si>
  <si>
    <t>ADJUDICACIÓN SIMPLIFICADA Nº 41-2021-MTC/21</t>
  </si>
  <si>
    <t>SERVICIO DE TRASLADO DE ESTRUCTURAS MODULARES METALICAS DEL ALMACEN UBICADO EN EL KM 24.875 DE LA CARRETERA PANAMERICANA SUR, DISTRITO DE LURIN, PROVINCIA Y DEPARTAMENTO DE LIMA AL ALMACEN DE LA VILLA PANAMERICANA IDENTIFICADO COMO PARQUE ZONAL N 26 UBICADO EN LA INTERSECCION DE LAS AVENIDAS EL SOL Y MARIANO PASTOR DE SEVILLA DISTRITO DE VILLA EL SALVADOR PROVINCIA Y DEPARTAMENTO DE LIMA</t>
  </si>
  <si>
    <t>ADJUDICACION SIMPLIFICADA 40-2021-MTC/21</t>
  </si>
  <si>
    <t>ENALSOFY EIRL</t>
  </si>
  <si>
    <t>Ejecución de la obra Paquete 1: Instalación de los puentes modulares Ushum en el departamento de Amazonas</t>
  </si>
  <si>
    <t>ADJUDICACION SIMPLIFICADA-SM-23-2021-MTC/21.-1</t>
  </si>
  <si>
    <t>CONSORCIO ROMANO</t>
  </si>
  <si>
    <t>EJECUCION DE LA OBRA: PAQUETE 1: OBRA2 "MONTAJE, INSTALACION Y CONSTRUCCION DE OBRAS CIVILES DEL PUENTE MODULAR MISQUIYACU BAJO, UBICADO EN EL DISTRITO DE CAJJARURO, PROVINCIA DE UTCUBAMBA, REGION AMAZONAS"</t>
  </si>
  <si>
    <t>PAQUETE 1: SUPERVISION DE LA INSTALACION DE LOS PUENTES MODULARES USHUM Y MISQUIYACU BAJO, EN EL DEPARTAMENTO DE AMAZONAS</t>
  </si>
  <si>
    <t>ADJUDICACION SIMPLIFICADA 26-2021-MTC/21</t>
  </si>
  <si>
    <t>CONSTRUCCION DEL PUENTE TARATA SOBRE EL RIO HUALLAGA, EN LA PROVINCIA DE MARISCAL CACERES, REGION SAN MARTIN</t>
  </si>
  <si>
    <t>LICITACION PUBLICA N° 001-2021-MTC/21</t>
  </si>
  <si>
    <t>CONSORCIO PUENTE TARATA III</t>
  </si>
  <si>
    <t>SUPERVISIÓN DE LA EJECUCIÓN DE LA OBRA: MONTAJE, INSTALACIÓN Y CONSTRUCCIÓN DE OBRAS CIVILES DEL PUENTE MODULAR MONTECARLO, UBICADO EN EL DISTRITO DE HUANCABAMBA, PROVINCIA DE OXAPAMPA, DEPARTAMENTO DE PASCO</t>
  </si>
  <si>
    <t>ADJUDICACION SIMPLIFICADA 19-2021-MTC/21</t>
  </si>
  <si>
    <t>ADQUISICIÓN DE LICENCIA DE SOFTWARE ANTISPAM EN EL MARCO DEL PATS</t>
  </si>
  <si>
    <t>CONV-PROC-41-2021-MTC/21-SHOPPING</t>
  </si>
  <si>
    <t>SMART GLOBAL S.A.C.</t>
  </si>
  <si>
    <t xml:space="preserve">ELABORACIÓN DE LA EVALUACIÓN AMBIENTAL PRELIMINAR (EVAP) Y DEL INSTRUMENTO DE GESTIÓN AMBIENTAL (IGA) DEL PROYECTO: “CREACIÓN DEL PUENTE CARLOS Y ACCESOS, DISTRITO DE INAMBARI, PROVINCIA DE MANU, REGIÓN DE MADRE DE DIOS” </t>
  </si>
  <si>
    <t>CONCURSO PÚBLICO Nº 4-2021-MTC/21</t>
  </si>
  <si>
    <t>FOM PER SAC</t>
  </si>
  <si>
    <t>CONTRATACIÓN DEL SERVICIO DE LIMPIEZA INTEGRAL PARA LA SEDE CENTRAL Y UNIDADES ZONALES DE PROVIAS DESCENTRALIZADO, ITEM Nº 01: ZONA NORTE</t>
  </si>
  <si>
    <t>ADJUDICACION SIMPLIFICADA 29-2021-MTC/21</t>
  </si>
  <si>
    <t>CORPORACION CAMPO REAL SAC</t>
  </si>
  <si>
    <t>CONTRATACIÓN DEL SERVICIO DE LIMPIEZA INTEGRAL PARA LA SEDE CENTRAL Y UNIDADES ZONALES DE PROVIAS DESCENTRALIZADO, ITEM Nº 02: ZONA CENTRO</t>
  </si>
  <si>
    <t>CONTRATACIÓN DEL SERVICIO DE LIMPIEZA INTEGRAL PARA LA SEDE CENTRAL Y UNIDADES ZONALES DE PROVIAS DESCENTRALIZADO, ITEM Nº 03: ZONA SUR</t>
  </si>
  <si>
    <t>SERVICIO DE INTERNET  PARA LA SEDE CENTRAL DE PROVIAS DESCENTRALIZADO</t>
  </si>
  <si>
    <t>ADJUDICACION SIMPLIFICADA N° 34-2021-MTC/21</t>
  </si>
  <si>
    <t>NEXTNET S.A.C.</t>
  </si>
  <si>
    <t>CONSULTORIA INDIVIDUAL PARA LA REVISIÓN Y EVALUACIÓN DE LOS ASPECTOS DE AFECTACIONES PREDIALES DE LOS ESTUDIOS DE PROYECTOS SUJETOS AL PROGRAMA DE APOYO AL PATS</t>
  </si>
  <si>
    <t>CONSULTORIA INDIVIDUAL Nº 47-2021-MTC/21-CCII</t>
  </si>
  <si>
    <t>24,000.00</t>
  </si>
  <si>
    <t>SANDRO LLANA URBANO</t>
  </si>
  <si>
    <t>CONTRATACION DE LA EJECUCION DE LA OBRA: MONTAJE, INSTALACION Y CONSTRUCCION DE OBRAS CIVILES DEL PUENTE MODULAR  JUAN VELASCO ALVARADO REGION AMAZONAS</t>
  </si>
  <si>
    <t>ADJUDICACION SIMPLIFICADA N° 11-2021-MTC/21</t>
  </si>
  <si>
    <t>CONSORCIO PRUSIA</t>
  </si>
  <si>
    <t xml:space="preserve">ELABORACIÓN DE LA EVALUACIÓN AMBIENTAL PRELIMINAR (EVAP) Y DEL INSTRUMENTO DE GESTIÓN AMBIENTAL (IGA) DEL PROYECTO: “CONSTRUCCIÓN DE LA CARRETERA PEBAS – CENTRO DE COMERCIO – TERMINAL PORTUARIO PIJUAYAL, EN LORETO, UBICADO EN EL DISTRITO DE PEBAS, PROVINCIA DE MARISCAL RAMÓN CASTILLA, REGIÓN LORETO” </t>
  </si>
  <si>
    <t>CONCURSO PÚBLICO Nº 5-2021-MTC/21</t>
  </si>
  <si>
    <t xml:space="preserve">S/ 1’111,000.00 </t>
  </si>
  <si>
    <t>SERVICIO DE CONSULTORIA PARA LA ELABORACION DE LA DECLARACION DE IMPACTO AMBIENTAL (DIA) DEL ESTUDIO DEFINITIVO DEL PROYECTO: “MEJORAMIENTO DEL CAMINO VECINAL EMP. PE-02 (DV. PAITA) – EMP. PI-103 (TORTUGA), DISTRITO DE PAITA - PROVINCIA PAITA – DEPARTAMENTO DE PIURA</t>
  </si>
  <si>
    <t xml:space="preserve">CONV– PROC -16-2021-MTC-21-SCC </t>
  </si>
  <si>
    <t xml:space="preserve">460,689.43 </t>
  </si>
  <si>
    <t>ECOCEL SOLUCIONES AMBIENTALES S.A.C.</t>
  </si>
  <si>
    <t>CONTRATACION DE LA EJECUCION DE LA OBRA: MONTAJE, INSTALACION Y CONSTRUCCION DE OBRAS CIVILES DEL PUENTE MODULAR  ISHICHIMI, UBICADO EN  EL DISTRITO  DE SAN PABLO, PROVINCIA DE BELLAVISTA, REGION SAN MARTIN</t>
  </si>
  <si>
    <t>ADJUDICACION SIMPLIFICADA N° 25-2021-MTC/21</t>
  </si>
  <si>
    <t>CONSORCIO AMAZONIA</t>
  </si>
  <si>
    <t>EJECUCIÓN DE LA OBRA PAQUETE 2: INSTALACIÓN DEL PUENTE MODULAR DE INDEPENDENCIA Y BAJO TAMBUYACU, EN EL DEPARTAMENTO DE SAN MARTÍN:
“EJECUCIÓN DE LA OBRA 1: MONTAJE, INSTALACIÓN Y CONSTRUCCIÓN DE OBRAS CIVILES DEL PUENTE MODULAR INDEPENDENCIA, UBICADO EN EL DISTRITO Y PROVINCIA DE RIOJA, REGIÓN SAN MARTÍN”</t>
  </si>
  <si>
    <t>ADJUDICACIÓN SIMPLIFICADA N° 35-2021-MTC/21</t>
  </si>
  <si>
    <t>CONSORCIO ECOPERÚ</t>
  </si>
  <si>
    <t xml:space="preserve">EJECUCIÓN DE LA OBRA PAQUETE 2: INSTALACIÓN DEL PUENTE MODULAR DE INDEPENDENCIA Y BAJO TAMBUYACU, EN EL DEPARTAMENTO DE SAN MARTÍN:
“EJECUCIÓN DE LA OBRA 2: MONTAJE, INSTALACIÓN Y CONSTRUCCIÓN DE OBRAS CIVILES DEL PUENTE MODULAR BAJO TAMBUYACU, UBICADO EN EL DISTRITO Y PROVINCIA DE RIOJA, REGIÓN SAN MARTÍN”
</t>
  </si>
  <si>
    <t xml:space="preserve">
CONTRATACIÓN DE LA EJECUCIÓN DE LA OBRA:
 “MONTAJE, INSTALACIÓN Y CONSTRUCCION DE OBRAS CIVILES EN PUENTES MODULARES PAQUETE 1 - JUNIN”
OBRA 1: “MONTAJE, INSTALACIÓN Y CONSTRUCCION DE OBRAS CIVILES DEL PUENTE MODULAR ESPERANZA BAJO”, UBICADO EN EL DISTRITO DE PERENE, PROVINCIA DE CHANCHAMAYO, REGION JUNIN”
</t>
  </si>
  <si>
    <t>ADJUDICACIÓN SIMPLIFICADA Nº 21-2021-MTC/21</t>
  </si>
  <si>
    <t xml:space="preserve">596,589.12 </t>
  </si>
  <si>
    <t>CONSORCIO JHER</t>
  </si>
  <si>
    <t xml:space="preserve">CONTRATACIÓN DE LA EJECUCIÓN DE LA OBRA:
 “MONTAJE, INSTALACIÓN Y CONSTRUCCION DE OBRAS CIVILES EN PUENTES MODULARES PAQUETE 1 - JUNIN”
OBRA 2: “MONTAJE, INSTALACIÓN Y CONSTRUCCION DE OBRAS CIVILES DEL PUENTE MODULAR ESPERANZA CENTRO”, UBICADO EN EL DISTRITO DE PERENE, PROVINCIA DE CHANCHAMAYO, REGION JUNIN
</t>
  </si>
  <si>
    <t>590,177.69</t>
  </si>
  <si>
    <t>CONTRATACION DE LA EJECUCION DE LA OBRA: MONTAJE, INSTALACION Y CONSTRUCCION DE OBRAS CIVILES DEL PUENTE MODULAR PATOCHAYOC, DISTRITO DE OCOBAMBA, PROVINCIA LA CONVENCION , REGION CUSCO</t>
  </si>
  <si>
    <t>ADJUDICACIÓN SIMPLIFICADA Nº 32-2021-MTC/22</t>
  </si>
  <si>
    <t>Supervisión de la Ejecución de la Obra: Montaje, Instalación y Construcción de Obras Civiles del Puente Modular Ishichimi, ubicado en el distrito de San Pablo, provincia de Bellavista, región San Martín</t>
  </si>
  <si>
    <t>ADJUDICACIÓN SIMPLIFICADA N° 28-2021-MTC/21</t>
  </si>
  <si>
    <t xml:space="preserve">Ejecución de Obra: “MEJORAMIENTO DEL CAMINO VECINAL CA-521: EMP. PE – 5N (MARIZAGUA) – SAN MARTÍN, DISTRITO DE SAN IGNACIO – PROVINCIA DE SAN IGNACIO – DEPARTAMENTO DE CAJAMARCA” </t>
  </si>
  <si>
    <t>CONV-PROC-33-2021-MTC/21-LPN</t>
  </si>
  <si>
    <t xml:space="preserve">S/ 6,638,420.34 </t>
  </si>
  <si>
    <t>CORPORACION CR INGS SAC</t>
  </si>
  <si>
    <t>EJECUCION DE LA OBRA:MONTAJE, INSTALACION Y CONSTRUCCION DE OBRAS CIVILES DEL PUENTE MODULAR MAESTRANZA UBICADO EN EL DISTRITO DE BELEN, PROVINCIA DE MAYNAS,REGION LORETO</t>
  </si>
  <si>
    <t>AS-SM-30-2021-MTC/21.-1</t>
  </si>
  <si>
    <t>20600533798-CONSORCIO ECOPERU</t>
  </si>
  <si>
    <t>12/01/2022</t>
  </si>
  <si>
    <t>13/01/2022</t>
  </si>
  <si>
    <t>Consultoría Individual para la implementación y monitoreo de instrumentos de gestión del Programa de Apoyo al Transporte Subnacional - PATS</t>
  </si>
  <si>
    <t>CONV-PROC-50-2021-MTC/21-CCII-1</t>
  </si>
  <si>
    <t>10707483275-SALAZAR GUEVARA LUIS MIGUEL</t>
  </si>
  <si>
    <t>19/01/2022</t>
  </si>
  <si>
    <t>20/01/2022</t>
  </si>
  <si>
    <t xml:space="preserve"> SERVICIO DE INVENTARIO FISICO VALORIZADO</t>
  </si>
  <si>
    <t>AS-SM-38-2021-MTC/21-2</t>
  </si>
  <si>
    <t>10068853678-PEDRAZA LUNA ROBERTO ALFREDO</t>
  </si>
  <si>
    <t>26/01/2022</t>
  </si>
  <si>
    <t>27/01/2022</t>
  </si>
  <si>
    <t>EJECUCIÓN DE OBRA: REHABILITACIÓN Y MEJORAMIENTO DEL CAMINO VECINAL EMP. HV-105  (CHANCAHUAYCCO) EMP. HV-644-ROSARIO, DISTRITO DE ROSARIO - ACOBAMBA - HUANCAVELICA</t>
  </si>
  <si>
    <t>CONV-PROC-32-2021-MTC/21-LPN-1</t>
  </si>
  <si>
    <t>20449652674-REPRESENTACIONES FLORES SRL</t>
  </si>
  <si>
    <t>02/03/2022</t>
  </si>
  <si>
    <t>03/03/2022</t>
  </si>
  <si>
    <t>EJECUCION DE LA OBRA: INSTALACION DEL PUENTE MODULAR JUAN VELAZCO ALVARADO, UBICADO EN EL DISTRITO DE NIEVA, PROVINCIA DE CONDORCANQUI, REGION DE AMAZONAS</t>
  </si>
  <si>
    <t>AS-SM-11-2021-MTC/21-1</t>
  </si>
  <si>
    <t>20516210428-CONSORCIO PRUSIA</t>
  </si>
  <si>
    <t>24/02/2022</t>
  </si>
  <si>
    <t>25/02/2022</t>
  </si>
  <si>
    <t>SUPERVISIÓN DE LA INSTALACIÓN DEL PUENTE MODULAR SAHUAYACO Y ESMERALDA EN EL DEPARTAENTO DE CUSCO, PAQUETE 2</t>
  </si>
  <si>
    <t>AS-SM-67-2021-MTC/21-1</t>
  </si>
  <si>
    <t>20507201793-JELCH INGENIEROS E.I.R.L.</t>
  </si>
  <si>
    <t>22/03/2022</t>
  </si>
  <si>
    <t>23/03/2022</t>
  </si>
  <si>
    <t>SUPERVISIÓN DE LA INSTALACIÓN DEL PUENTE MODULAR INDEPENDENCIA Y BAJO TAMBUYACU, EN EL DEPARTAMENTO DE SAN MARTÍN, PAQUETE 2</t>
  </si>
  <si>
    <t>AS-SM-36-2021-MTC/21-1</t>
  </si>
  <si>
    <t>20600824822-ANDICO - INGENIEROS S.R.L.</t>
  </si>
  <si>
    <t>04/02/2022</t>
  </si>
  <si>
    <t>05/02/2022</t>
  </si>
  <si>
    <t>CONSULTORIA INDIVIDUAL PARA LA ELABORACIÓN DEL PLAN VIAL PROVINCIAL PARTICIPATIVO  DE SANDIA</t>
  </si>
  <si>
    <t>CONV-PROC-48-2021-MTC/21-CCII-1</t>
  </si>
  <si>
    <t>10198186169-CHOY GONZALES ALFREDO</t>
  </si>
  <si>
    <t>21/02/2022</t>
  </si>
  <si>
    <t>22/02/2022</t>
  </si>
  <si>
    <t>CONSULTORIA INDIVIDUAL PARA LA ELABORACIÓN DEL PLAN VIAL PROVINCIAL PARTICIPATIVO DE CHACHAPOYAS</t>
  </si>
  <si>
    <t>CONV-PROC-49-2021-MTC/21-CCII-1</t>
  </si>
  <si>
    <t>10310426194-MANTILLA USTUA LEONCIO</t>
  </si>
  <si>
    <t>15/02/2022</t>
  </si>
  <si>
    <t>16/02/2022</t>
  </si>
  <si>
    <t>SUPERVISIÓN DE LA INSTALACIÓN DEL PUENTE MODULAR SAN JUAN DE CHENI Y SAN SEBASTIAN EN EL DEPARTAMENTO DE JUNIN</t>
  </si>
  <si>
    <t>AS-SM-53-2021-MTC/21-1</t>
  </si>
  <si>
    <t>10282751921-GOMEZ PALOMINO ROLANDO</t>
  </si>
  <si>
    <t>01/03/2022</t>
  </si>
  <si>
    <t>EJECUCION DE LA OBRA 2 INSTALACION DEL PUENTE MODULAR LOROYACO UBICADO EN EL DISTRITO DE OLLEROS PROVINCIA DE CHACHAPOYAS DEPARTAMENTO DE AMAZONAS</t>
  </si>
  <si>
    <t>AS-SM-44-2021-MTC/21-1</t>
  </si>
  <si>
    <t>20606596171-CONSORCIO JIREH</t>
  </si>
  <si>
    <t>09/03/2022</t>
  </si>
  <si>
    <t>10/03/2022</t>
  </si>
  <si>
    <t>EJECUCIÓN DE OBRA: MEJORAMIENTO DEL CAMINO VECINAL EMP. PE 5N - PTE. SICHOCA - PTE. GOCA - YAMBRASBAMBA, DEL DISTRITO DE YAMBRASBAMBA - PROVINCIA DE BONGARA - DEPARTAMENTO DE AMAZONAS</t>
  </si>
  <si>
    <t>CONV-PROC-42-2021-MTC/21-LPN-1</t>
  </si>
  <si>
    <t>20515879529-CONSORCIO VIAL AMAZONAS</t>
  </si>
  <si>
    <t>08/03/2022</t>
  </si>
  <si>
    <t>EJECUCIÓN DE LA BORA 2: MONTAJE, INSTALACION Y CONSTRUCCION DE OBRAS CIVILES DEL PUENTE MODULAR SAN SEBASTIAN UBICADO EN EL DISTRITO DE RIO NEGRO PROVINCIA DE SATIPO REGION JUNIN</t>
  </si>
  <si>
    <t>AS-SM-52-2021-MTC/21-1</t>
  </si>
  <si>
    <t xml:space="preserve">20511631760-CONSORCIO JHER </t>
  </si>
  <si>
    <t>11/03/2022</t>
  </si>
  <si>
    <t>EJECUCIÓN DE LA OBRA: PAQUETE 1 INSTALACIÓN DEL PUENTE MODULAR OCCORORUNI EN EL DEPARTAMENTO DE PUNO</t>
  </si>
  <si>
    <t>AS-SM-63-2021-MTC/21-1</t>
  </si>
  <si>
    <t>20511631760-CONCRETTA S.A.C.</t>
  </si>
  <si>
    <t>EJECUCIÓN DE LA OBRA: PAQUETE 2 INSTALACIÓN DEL PUENTE MODULAR DE SAHUAYACO Y ESMERALDA EN EL DEPARTAMENTO DE CUSCO</t>
  </si>
  <si>
    <t>AS-SM-61-2021-MTC/21-1</t>
  </si>
  <si>
    <t>20511631760-CONSORCIO JHER</t>
  </si>
  <si>
    <t>07/03/2022</t>
  </si>
  <si>
    <t>SUPERVISION DE LA EJECUCIÓN DE LA OBRA:1: INSTALACIÓN DEL PUENTE MODULAR CALO CALO Y  OBRA 2: INSTALACIÓN DEL PUENTE MODULAR LOROYACO, UBICADO EN EL DISTRITO DE OLLEROS, PROVINCIA DE CHACHAPOYAS, DEPARTAMENTO DE AMAZONAS</t>
  </si>
  <si>
    <t>AS-SM-45-2021-MTC/21-1</t>
  </si>
  <si>
    <t>17407291433-CONSORCIO INGENIEROS AMAZONICOS</t>
  </si>
  <si>
    <t>15/03/2022</t>
  </si>
  <si>
    <t>16/03/2022</t>
  </si>
  <si>
    <t>SUPERVISIÓN DE LA OBRA: MEJORAMIENTO DEL CAMINO VECINAL EMP. PE 5N - PTE. SICHOCA - PTE. GOCA - YAMBRASBAMBA, DEL DISTRITO DE YAMBRASBAMBA - PROVINCIA DE BONGARA - DEPARTAMENTO DE AMAZONAS</t>
  </si>
  <si>
    <t>CONV-PROC-44-2021-MTC/21-SBCC-1</t>
  </si>
  <si>
    <t xml:space="preserve">20605872698-CONSORCIO SUPERVISOR BONGARA </t>
  </si>
  <si>
    <t>17/03/2022</t>
  </si>
  <si>
    <t>CONTRATACIÓN DEL SERVICIO DE CONSULTORIA DE OBRA "PAQUETE 1: SUPERVICION DE LA INSTALACION DEL PUENTE MODULAR ALTO PONAZA Y EL DORADO EN EL DEPARTAMENTO DE SAN MARTIN"</t>
  </si>
  <si>
    <t>AS-SM-85-2021-MTC/21-1</t>
  </si>
  <si>
    <t>20600824822-CONSORCIO SELVA III</t>
  </si>
  <si>
    <t>04/03/2022</t>
  </si>
  <si>
    <t>EJECUCIÓN DE LA OBRA 1: INSTALACIÓN DEL PUENTE MODULAR SAHUAYACO DISTRITO DE SANTA TERESA PROVINCIA DE LA COVENCIÓN REGIÓN CUSCO</t>
  </si>
  <si>
    <t>SUPERVISION DE LA OBRA: "MEJORAMIENTO DEL CAMINO VECINAL CA-521: EMP. PE-5N (MARIZAGUA) - SAN MARTÍN, DISTRITO DE SAN IGNACIO - PROVINCIA DE SAN IGNACIO - DEPARTAMENTO DE CAJAMARCA"</t>
  </si>
  <si>
    <t>CONV-PROC-37-2021-MTC/21-SBCC-1</t>
  </si>
  <si>
    <t>20605872698-CONSORCIO SUPERVISOR MARIZAGUA</t>
  </si>
  <si>
    <t>REHABILITACION Y MEJORAMIENTO DEL CAMINO VECINAL HV-100(ACRAQUIA)-VILLA LIBERTAD-TUPAC AMARU-ESPERANZA-FLORIDA-LANZA(EMP.PE-3S) DISTRITO DE AHUAYCHA, PROVINCIA DE TAYACAJA, DEPARTAMENTO DE HUANCAVELICA</t>
  </si>
  <si>
    <t>CONV-PROC-38-2021-MTC/21-LPI-1</t>
  </si>
  <si>
    <t>10283106000-CONSORCIO SEÑOR DE LOS MILAGROS</t>
  </si>
  <si>
    <t>12/03/2022</t>
  </si>
  <si>
    <t>CONTRATACIÓN DE LA EJECUCIÓN DE LA OBRA: MONTAJE INSTALACION Y CONSTRUCCION DE OBRAS CIVILES DEL PUENTE MODULAR HUMAZAPA, DISTRITO DE TRES UNIDOS, PROVINCIA DE PICOTA, REGIÓN SAN MARTÍN</t>
  </si>
  <si>
    <t>AS-SM-72-2021-MTC/21-1</t>
  </si>
  <si>
    <t>20450157008-CONSORCIO SATURNO</t>
  </si>
  <si>
    <t>SUPERVISION DE LA EJECUCIÓN DE LA OBRA MONTAJE, INSTALACIÓN Y CONSTRUCCION DE OBRAS CIVILES DEL PUENTE MODULAR SALABAMBA, UBICADO EN EL DISTRITO Y PROVINCIA DE RIOJA, DPT.O. DE SAN MARTIN</t>
  </si>
  <si>
    <t>AS-SM-71-2021-MTC/21-1</t>
  </si>
  <si>
    <t>EJECUCION DE LA OBRA 1: MONTAJE INSTALACION Y CONSTRUCCION DE OBRAS CIVILES DEL PUENTE MODULAR KARIMAYO, DISTRITO DE AZÁNGARO, PROVINCIA DE AZÁNGARO, DEPARTAMENTO DE PUNO</t>
  </si>
  <si>
    <t>CONTRATACION DE LA EJECUCION DE LA OBRA: MONTAJE, INSTALACION Y CONSTRUCCION DE OBRAS CIVILES DEL PUENTE MODULAR QUEBRADA LINARES, DISTRITO DE YARINACOCHA, PROVINCIA DE CORONEL PORTILLO, DEPARTAMENTO DE UCAYALI</t>
  </si>
  <si>
    <t>AS-SM-74-2021-MTC/21-1</t>
  </si>
  <si>
    <t>SUPERVISIÓN DE LA OBRA: ¿REHABILITACIÓN Y MEJORAMIENTO DE CAMINO VECINAL EMP. HV-105 (CHANCAHUAYCCO) EMP. HV-644 (ROSARIO), DISTRITO DE ROSARIO, PROVINCIA DE ACOBAMBA, DEPARTAMENTO DE HUANCAVELICA¿</t>
  </si>
  <si>
    <t>CONV-PROC-36-2021-MTC/21-SBCC-1</t>
  </si>
  <si>
    <t>20605872698-CONSORCIO SUPERVISOR ACOBAMBA</t>
  </si>
  <si>
    <t>PAQUETE 2 INSTALACIÓN DEL PUENTE MODULAR DE CALO CALO Y LOROYACO EN EL DEPARTAMENTO DE AMAZONAS</t>
  </si>
  <si>
    <t>SUPERVISIÓN DE LA EJECUCIÓN DE LA OBRA: MONTAJE, INSTALACIÓN Y CONSTRUCCIÓN DE OBRAS CIVILES DEL PUENTE MODULAR QUEBRADA LINARES, UBICADO EN EL DISTRITO DE YARINACOCHA, PROVINCIA DE CORONEL PORTILLO, DEPARTAMENTO DE UCAYALI</t>
  </si>
  <si>
    <t>AS-SM-75-2021-MTC/21-1</t>
  </si>
  <si>
    <t>EJECUCIÓN DE LA OBRA 1: MONTAJE, INSTALACIÓN Y CONSTRUCCIÓN DE OBRAS CIVILES DEL PUENTE MODULAR SAN JUAN DE  CHENI, UBICADO EN EL DISTRITO DE RIO NEGRO, PROVINCIA DE SATIPO, REGIÓN JUNÍN</t>
  </si>
  <si>
    <t>SUPERVISION DE INSTALACIÓN DE PUENTE MODULAR ANTARPA CHICO Y CAÑACHACRA</t>
  </si>
  <si>
    <t>AS-SM-54-2021-MTC/21-1</t>
  </si>
  <si>
    <t>CONSULTORIA INDIVIDUAL DE UN ESPECIALISTA EN METRADOS, COSTOS Y PRESUPUESTOS COMO PARTE DE LOS PROCESOS DE GESTION Y SEGUIMIENTO DE LOS ESTUDIOS SUJETOS AL PATS</t>
  </si>
  <si>
    <t>CONV-PROC-59-2021-MTC/21-CCII.-1</t>
  </si>
  <si>
    <t>10423831923-DIAZ TORRES JOHN LENIN</t>
  </si>
  <si>
    <t>17/02/2022</t>
  </si>
  <si>
    <t>EJECUCION DE LA OBRA 1 MONTAJE INSTALACION Y CONSTRUCCION DE OBRAS CIVILES DEL PUENTE MODULAR ALTO PONAZA DISTRITO DE SHAMBUYACU PROVINCIA DE PICOTA REGION SAN MARTIN</t>
  </si>
  <si>
    <t>AS-SM-84-2021-MTC/21.SCC-1</t>
  </si>
  <si>
    <t>20606116366-CONSORCIO KUMBRES</t>
  </si>
  <si>
    <t>18/03/2022</t>
  </si>
  <si>
    <t>19/03/2022</t>
  </si>
  <si>
    <t>SUPERVISION DE LA EJECUCION DE LA OBRA MONTAJE INSTALACION Y CONSTRUCCION DE OBRAS CIVILES DEL PUENTE MODULAR HUMAZAPA DISTRITO DE TRES UNIDOS PROVINCIA DE PICOTA REGION SAN MARTIN</t>
  </si>
  <si>
    <t>AS-SM-73-2021-MTC/21-1</t>
  </si>
  <si>
    <t>21/03/2022</t>
  </si>
  <si>
    <t>CONTRATACIÓN DEL SERVICIO DE CONSULTORÍA DE OBRA PAQUETE 1: SUPERVISIÓN DE LA INSTALACIÓN DEL PUENTE MODULAR FIERRO Y VIENA EN EL DEPARTAMENTO DE JUNÍN</t>
  </si>
  <si>
    <t>AS-SM-60-2021-MTC/21-1</t>
  </si>
  <si>
    <t>14/03/2022</t>
  </si>
  <si>
    <t>EJECUCIÓN DE LA OBRA 2 MONTAJE INSTALACIÓN Y CONSTRUCCIÓN DE OBRAS CIVILES DEL PUENTE MODULAR EL DORADO UBICADO EN EL DISTRITO DE SHAMBUYACU PROVINCIA DE PICOTA REGIÓN SAN MARTÍN</t>
  </si>
  <si>
    <t>25/03/2022</t>
  </si>
  <si>
    <t>26/03/2022</t>
  </si>
  <si>
    <t>CONSULTORÍA INDIVIDUAL PARA EL SERVICIO DE CAPACITACIÓN EN TÉCNICAS DE CULTIVO DE MAÍZ, CORRESPONDIENTE AL PROYECTO: "REHABILITACIÓN DEL CAMINO VECINAL AUCARÁ - LUREN ¿ PAMPAMARCA - SANTA ANA - DISTRITO DE AUCARÁ - LUCANAS ¿ AYACUCHO¿.</t>
  </si>
  <si>
    <t>CONV-PROC-52-2021-MTC/21-CCII-1</t>
  </si>
  <si>
    <t>10013325257-LEON CASTILLO VICTOR RAUL</t>
  </si>
  <si>
    <t>08/04/2022</t>
  </si>
  <si>
    <t>09/04/2022</t>
  </si>
  <si>
    <t xml:space="preserve">CONTRATACIÓN DEL SERVICIO DE CONSULTORÍA DE OBRA "PAQUETE 1 SUPERVISIÓN DE LA INSTALACIÓN DEL PUENTE MODULAR KARIMAYO Y OCCORORUNI EN EL DEPARTAMENTO DE PUNO" </t>
  </si>
  <si>
    <t>AS-SM-64-2021-MTC/21-1</t>
  </si>
  <si>
    <t>29/03/2022</t>
  </si>
  <si>
    <t>30/03/2022</t>
  </si>
  <si>
    <t>SUPERVISION DE LA OBRA: MEJORAMIENTO CAMINO VECINAL EMP. PE-08B (DAGUAS) - CHETO, DISTRITO DE SAN FRANCISCO DE DAGUAS - PROVINCIA DE CHACHAPOYAS - DEPARTAMENTO DE AMAZONAS</t>
  </si>
  <si>
    <t>CONV-PROC-35-2021-MTC/21-SBCC-1</t>
  </si>
  <si>
    <t>20607319295-CONSORCIO SUPERVISOR CHETO</t>
  </si>
  <si>
    <t>13/04/2022</t>
  </si>
  <si>
    <t>14/04/2022</t>
  </si>
  <si>
    <t>CONSULTORÍA INDIVIDUAL DE ESPECIALISTA EN EVALUACIÓN, MONITOREO Y SEGUIMIENTO DE EJECUCIÓN DESCENTRALIZADA DE PROYECTOS DE INFRAESTRUCTURA VIAL EN EL MARCO DEL PATS</t>
  </si>
  <si>
    <t>CONV-PROC-21-2022-MTC/21-CCII.-1</t>
  </si>
  <si>
    <t>10425525790-PEREZ VASQUEZ NOEMI</t>
  </si>
  <si>
    <t>22/04/2022</t>
  </si>
  <si>
    <t>23/04/2022</t>
  </si>
  <si>
    <t>CONSULTORIA INDIVIDUAL COMO ANALISTA EN CONTRATACIONES EN EL MARCO DEL PROGRAMA DE APOYOO AL TRANSPORTE SUIBNACIONAL (PATS).</t>
  </si>
  <si>
    <t>CONV-PROC-1-2022-MTC/21-CCII-1</t>
  </si>
  <si>
    <t>10475741272-GRANDEZ VITALIANO LUIS HUMBERTO JUNIOR</t>
  </si>
  <si>
    <t>CONSULTORIA INDIVIDUAL DE UN ESPECIALISTA ARQUEÓLOGIA COMO PARTE DE LOS PROCESOS DE GESTIÓN Y SEGUIMIENTO DE LOS ESTUDIOS SUJETOS AL PATS</t>
  </si>
  <si>
    <t>CONV-PROC-64-2021-MTC/21-CCII.-1</t>
  </si>
  <si>
    <t>10075225585-PATROCINIO MARCOS PEDRO GUILLERMO</t>
  </si>
  <si>
    <t>11/04/2022</t>
  </si>
  <si>
    <t>12/04/2022</t>
  </si>
  <si>
    <t>CONTRATACION DEL SERVICIO DE LIMPIEZA INTEGRAL PARA LA SEDE CENTRAL Y UNIDADES ZONALES DE PROVIAS DESCENTRALIZADO ITEM N°01: ZONA NORTE (SEDE CENTRAL, UNIDADES ZONALES DE ANCASH, UNIDADES ZONALES DE CAJAMARCA Y UNIDADES ZONALES DE AMAZONAS).</t>
  </si>
  <si>
    <t>AS-SM-29-2021-MTC/21-1</t>
  </si>
  <si>
    <t>20486484013-TODO EVENTOS SAC</t>
  </si>
  <si>
    <t>19/04/2022</t>
  </si>
  <si>
    <t>20/04/2022</t>
  </si>
  <si>
    <t>Supervisión de la Obra: Rehabilitación y Mejoramiento de Camino Vecinal HV-100 (Acraquia) - Villa Libertad - Tupac Amaru - Esperanza - Florida - Lanza (EMP.PE-3S), Distrito de Ahuaycha, - Tayacaja - Huancavelica.</t>
  </si>
  <si>
    <t>CONV-PROC-45-2021-MTC/21-SBCC-1</t>
  </si>
  <si>
    <t>20100153671-LAGESA INGENIEROS CONSULTORES S.A.</t>
  </si>
  <si>
    <t>21/04/2022</t>
  </si>
  <si>
    <t>SERVICIO DE ACONDICIONAMIENTO DE TERRENO PARA ALMACENAJE DE ESTRUCTURAS MODULARES METÁLICAS DENOMINADO ALMACÉN DE LA VILLA PANAMERICANA EN EL PARQUE ZONAL N 26 UBICADO EN LA INTERSECCIÓN DE LAS AVENIDAS EL SOL Y MARIANO PASTOR DE SEVILLA DISTRITO DE VILLA EL SALVADOR PROVINCIA Y DEPARTAMENTO DE LIMA</t>
  </si>
  <si>
    <t>AS-SM-39-2021-MTC/21-2</t>
  </si>
  <si>
    <t>20536076833-CONSORCIO ALMACENES DE LIMA</t>
  </si>
  <si>
    <t>28/04/2022</t>
  </si>
  <si>
    <t>29/04/2022</t>
  </si>
  <si>
    <t>PAQUETE VI: ELABORACIÓN DE ESTUDIOS DEFINITIVOS DE LOS CAMINOS VECINALES HUAMAN, EL DORADO,BOLOGNESI, EN LOS DEPARTAMENTOS DE HUANUCO Y UCAYALI</t>
  </si>
  <si>
    <t>CONV-PROC-18-2021-MTC/21-SBCC-1</t>
  </si>
  <si>
    <t>20600949137-CONSORCIO PERU CARRETERAS</t>
  </si>
  <si>
    <t>03/05/2022</t>
  </si>
  <si>
    <t>04/05/2022</t>
  </si>
  <si>
    <t>ADQUISICIÓN DE SERVIDOR DE ALMACENAMIENTO MASIVO DE INFORMACIÓN</t>
  </si>
  <si>
    <t>COMPARACION DE PRECIOS</t>
  </si>
  <si>
    <t>COMPRE-SM-1-2022-MTC/21-1</t>
  </si>
  <si>
    <t>20602916139-NOOVUS TECHNOLOGY BUSINESS UNIT S.A.C.</t>
  </si>
  <si>
    <t>10/05/2022</t>
  </si>
  <si>
    <t>11/05/2022</t>
  </si>
  <si>
    <t xml:space="preserve"> CONSTRUCCIÓN DEL PUENTE CARROZABLE ISHPIHUACAZU Y ACCESOS, UBICADO EN EL DISTRITO DE PALCAZÚ, PROVINCIA DE OXAPAMPA, DEPARTAMENTO DE PASCO.</t>
  </si>
  <si>
    <t>LP-SM-1-2022-MTC/21-1</t>
  </si>
  <si>
    <t>20604456593-CONSORCIO SAN MARTIN</t>
  </si>
  <si>
    <t>24/05/2022</t>
  </si>
  <si>
    <t>PAQUETE IX: ELABORACIÓN ESTUDIOS DEFINITIVOS DE LOS CAMINOS VECINALES QUINDEN Y ZAPOTAL DE CAJAMARCA</t>
  </si>
  <si>
    <t>CONV-PROC-24-2021-MTC/21-SBCC-1</t>
  </si>
  <si>
    <t>20137109612-VERA &amp; MORENO S.A. CONSULTORES DE INGENIERIA</t>
  </si>
  <si>
    <t>SERVICIO DE SUMINISTRO DE VALES DE CONSUMO DE ALIMENTOS MEDIANTE TARJETAS ELECTRÓNICAS PARA EL CUMPLIMIENTO DE SENTENCIAS JUDICIALES.</t>
  </si>
  <si>
    <t>AS-SM-55-2022-MTC/21-1</t>
  </si>
  <si>
    <t>20507634479-EDENRED PERU S.A.</t>
  </si>
  <si>
    <t>ELABORACION DE LA EVALUACION SOCIO AMBIENTAL DEL ESTUDIO DEFINITIVO DEL PROYECTO: MEJORAMIENTO DEL CAMINO VECINAL EMP. 5N (SANTA CRUZ) - TOCACHE - ALTO SANTA CRUZ, DISTRITO DE NUEVO PROGRESO-PROVINCIA DE TOCACHE-DEPARTAMENTO SAN MARTIN</t>
  </si>
  <si>
    <t>CONV-PROC-54-2021-MTC/21-SCC-1</t>
  </si>
  <si>
    <t>20570763564-ECOCEL SOLUCIONES AMBIENTALES SAC</t>
  </si>
  <si>
    <t>26/05/2022</t>
  </si>
  <si>
    <t>27/05/2022</t>
  </si>
  <si>
    <t>SUPERVISIÓN DE LA REHABILITACION Y MEJORAMIENTO DEL CAMINO VECINAL HV-101 - REPARTICION SURCUBAMBA (CAYMO) - HUACHOCOLPA, DISTRITO DE HUACHOCOLPA, PROVINCIA DE TAYACAJA, DEPARTAMENTO DE HUANCAVELICA</t>
  </si>
  <si>
    <t>CONV-PROC-43-2021-MTC/21-SBCC-1</t>
  </si>
  <si>
    <t>20607319295-CONSORCIO SUPERVISOR HUACHOCOLPA</t>
  </si>
  <si>
    <t>MONTAJE, INSTALACIÓN Y CONSTRUCCIÓN DE OBRAS CIVILES DEL PUENTE MODULARLA TUNA II, UBICADO EN EL DISTRITO DE NIEVA, PROVINCIA DE CONDORCANQUI, DEPARTAMENTO DE AMAZONAS</t>
  </si>
  <si>
    <t>AS-SM-52-2022-MTC/21-1</t>
  </si>
  <si>
    <t>20606596171-CONSORCIO ADONIS</t>
  </si>
  <si>
    <t>28/05/2022</t>
  </si>
  <si>
    <t xml:space="preserve"> SUPERVISION DE LA EJECUCION DE LA OBRA MONTAJE, INSTALACIÓN Y CONSTRUCCIÓN DE OBRAS CIVILES DEL PUENTE MODULAR HUAMACUNCA, UBICADO EN EL DISTRITO DE SANTA ROSA, PROVINCIA DE MELGAR, REGION DE PUNO</t>
  </si>
  <si>
    <t>AS-SM-22-2022-MTC/21-1</t>
  </si>
  <si>
    <t>SUPERVISIÓN DE LA EJECUCIÓN DE LA OBRA: MONTAJE, INSTALACIÓN Y CONSTRUCCIÓN DE OBRAS CIVILES DEL PUENTE MODULAR ABEJAICO, UBICADO EN EL DISTRITO DE CAMPO VERDE, PROVINCIA DE CORONEL PORTILLO, REGIÓN DE UCAYALI</t>
  </si>
  <si>
    <t>AS-SM-10-2022-MTC/21-1</t>
  </si>
  <si>
    <t>10066033291-RAFAEL VILLALOBOS JORGE LUIS</t>
  </si>
  <si>
    <t>09/06/2022</t>
  </si>
  <si>
    <t>10/06/2022</t>
  </si>
  <si>
    <t>REHABILITACION Y MEJORAMIENTO DEL CAMINO VECINAL HV-101 - REPARTICION SURCUBAMBA (CAYMO) - HUACHOCOLPA, DISTRITO DE HUACHOCOLPA, PROVINCIA DE TAYACAJA, DEPARTAMENTO DE HUANCAVELICA</t>
  </si>
  <si>
    <t>CONV-PROC-39-2021-MTC/21-LPI-1</t>
  </si>
  <si>
    <t>20494947774-CONSORCIO VIAL AYACUCHO</t>
  </si>
  <si>
    <t>11/06/2022</t>
  </si>
  <si>
    <t>EJECUCION DE LA OBRA: MONTAJE INSTALACION Y CONSTRUCCION DE OBRAS CIVILES DEL PUENTE MODULAR CALLACAME UBICADO EN EL DISTRITO Y PROVINCIA DE YUNGUYO DEPARTAMENTO DE PUNO</t>
  </si>
  <si>
    <t>AS-SM-29-2022-MTC/21-1</t>
  </si>
  <si>
    <t>20516210428-RUSAA SAC</t>
  </si>
  <si>
    <t>03/06/2022</t>
  </si>
  <si>
    <t>04/06/2022</t>
  </si>
  <si>
    <t>SUPERVISIÓN DE LA EJECUCIÓN DE LA OBRA: MONTAJE, INSTALACIÓN Y CONSTRUCCIÓN DE OBRAS CIVILES DEL PUENTE MODULAR ACCLLAMAYO, UBICADO EN EL DISTRITO DE ORURILLO, PROVINCIA DE MELGAR, REGIÓN DE PUNO</t>
  </si>
  <si>
    <t>AS-SM-3-2022-MTC/21-1</t>
  </si>
  <si>
    <t>10021511116-ROJAS MAMANI DIONISIO</t>
  </si>
  <si>
    <t>PAQUETE X: ELABORACIÓN ESTUDIOS DEFINITIVOS MANCO CAPAC, EL HIGO Y PUNTA CARRETETERA EN EL DEPARTAMENTO DE CHICLAYO</t>
  </si>
  <si>
    <t>CONV-PROC-17-2021-MTC/21-SBCC-1</t>
  </si>
  <si>
    <t>20512529349-I H ASESORES Y CONSULTORES SOCIEDAD ANONIMA CERRADA</t>
  </si>
  <si>
    <t>15/06/2022</t>
  </si>
  <si>
    <t>16/06/2022</t>
  </si>
  <si>
    <t>PAQUETE 3 INSTALACION DEL PUENTE MODULAR CONSUELO JORGE BASADRE I Y OLIVOS EN EL DEPARTAMENTO DE HUANUCO</t>
  </si>
  <si>
    <t>AS-SM-55-2021-MTC/21-1</t>
  </si>
  <si>
    <t>20516210428-CONSORCIO AMAZONIA</t>
  </si>
  <si>
    <t>CONSULTORIA INDIVIDUAL PARA LA ASISTENCIA TECNICA EN LA IMPLEMENTACION DEL PLAN DE DESARROLLO ECONOMICO LOCAL DE LA PROVINCIA DE ANTABAMBA ¿ REGIÓN APURIMAC SUJETOS AL PROGRAMA DE APOYO AL TRANSPORTE SUBNACIONAL (PATS)</t>
  </si>
  <si>
    <t>CONV-PROC-9-2022-MTC/21-CCII.-1</t>
  </si>
  <si>
    <t>10094599275-MORALES SALAS EDGAR JUAN</t>
  </si>
  <si>
    <t>17/06/2022</t>
  </si>
  <si>
    <t>18/06/2022</t>
  </si>
  <si>
    <t xml:space="preserve"> SUPERVISION DE LA EJECUCION DE LA OBRA, MONTAJE, INSTALACIÓN Y CONSTRUCCIÓN DE OBRAS CIVILES DEL PUENTE MODULAR LA TUNA II, UBICADO EN EL DISTRITO DE NIEVA, PROVINCIA DE CONDORCANQUI, REGION AMAZONAS</t>
  </si>
  <si>
    <t>AS-SM-28-2022-MTC/21-1</t>
  </si>
  <si>
    <t>31/05/2022</t>
  </si>
  <si>
    <t>01/06/2022</t>
  </si>
  <si>
    <t>SUPERVISION DE LA EJECUCION DE LA OBRA MONTAJE INSTALACION Y CONSTRUCCION DE OBRAS CIVILES DEL PUENTE MODULAR CALLACAME UBICADO EN EL DISTRITO Y PROVINCIA DE YUNGUYO DEPARTAMENTO DE PUNO</t>
  </si>
  <si>
    <t>AS-SM-20-2022-MTC/21-1</t>
  </si>
  <si>
    <t>SUPERVISION DE LA EJECUCION DE LA OBRA MONTAJE INSTALACION Y CONSTRUCCION DE OBRAS CIVILES DEL PUENTE MODULAR MISHKIYACU DISTRITO DE TRES UNIDOS PROVINCIA DE PICOTA REGION SAN MARTIN</t>
  </si>
  <si>
    <t>AS-SM-62-2021-MTC/21-1</t>
  </si>
  <si>
    <t>Paquete 1: Instalación del puente modular de Marontuari en el departamento de Cusco</t>
  </si>
  <si>
    <t>AS-SM-2-2022-MTC/21-1</t>
  </si>
  <si>
    <t>20602640079-CONSORCIO CALICANTO</t>
  </si>
  <si>
    <t>22/06/2022</t>
  </si>
  <si>
    <t>23/06/2022</t>
  </si>
  <si>
    <t>PAQUETE 3 INSTALACION DEL PUENTE MODULAR OLIVOS EN EL DEPARTAMENTO DE HUANUCO</t>
  </si>
  <si>
    <t>CONSULTORIA INDIVIDUAL PARA LA ASISTENCIA TECNICA EN LA IMPLEMENTACION DEL PLAN DE DESARROLLO ECONOMICO LOCAL DE LA PROVINCIA DE CORONGO ¿ REGION ANCASH SUJETOS AL PROGRAMA DE APOYO AL TRANSPORTE SUBNACIONAL (PATS)</t>
  </si>
  <si>
    <t>CONV-PROC-3-2022-MTC/21-CCII.-1</t>
  </si>
  <si>
    <t>10465267017-PAREDES ALVINO SAUL DAVID</t>
  </si>
  <si>
    <t>Paquete 1: Instalación del puente modular Pitirinkini, en el departamento de Cusco</t>
  </si>
  <si>
    <t>PAQUETE 3 INSTALACION DEL PUENTE MODULAR JORGE BASADRE EN EL DEPARTAMENTO DE HUANUCO</t>
  </si>
  <si>
    <t>Consultoría Individual: Analista en Gestión de la Información Geográfica, para el Apoyo en las Asistencia Técnicas a los Gobiernos Subnacionales</t>
  </si>
  <si>
    <t>CONV-PROC-31-2022-MTC/21-CCII-1</t>
  </si>
  <si>
    <t>10468559116-SALAZAR JESUS SONIA GIOVANA</t>
  </si>
  <si>
    <t>20/06/2022</t>
  </si>
  <si>
    <t>21/06/2022</t>
  </si>
  <si>
    <t>SUPERVISION DE LA EJECUCION DE LA OBRA MONTAJE, INSTALACIÓN Y CONSTRUCCIÓN DE OBRAS CIVILES DEL PUENTE MODULAR CHAPINUYO, UBICADO EN EL DISTRITO DE MACARI, PROVINCIA DE MELGAR, REGION DE PUNO</t>
  </si>
  <si>
    <t>AS-SM-21-2022-MTC/21-1</t>
  </si>
  <si>
    <t>06/07/2022</t>
  </si>
  <si>
    <t>07/07/2022</t>
  </si>
  <si>
    <t>SUPERVISION DE LA EJECUCION DE LA OBRA MONTAJE, INSTALACIÓN Y CONSTRUCCIÓN DE OBRAS CIVILES DEL PUENTE MODULAR RIOJA, UBICADO EN EL DISTRITO DE AYAVIRI, PROVINCIA DE MELGAR, REGION DE PUNO.</t>
  </si>
  <si>
    <t>AS-SM-25-2022-MTC/21.-1</t>
  </si>
  <si>
    <t>CONSULTORIA INDIVIDUAL PARA LA ASISTENCIA TECNICA EN LA IMPLEMENTACION DEL PLAN DE DESARROLLO ECONOMICO LOCAL DE LA PROVINCIA DE ABANCAY - REGIÓN APURIMAC SUJETOS AL PROGRAMA DE APOYO AL TRANSPORTE SUBNACIONAL (PATS)</t>
  </si>
  <si>
    <t>CONV-PROC-10-2022-MTC/21-CCII.-1</t>
  </si>
  <si>
    <t>10078040357-BUCHER UMLAUFF GLENN ALFRED</t>
  </si>
  <si>
    <t>28/06/2022</t>
  </si>
  <si>
    <t>SUPERVISION DE LA EJECUCION DE LA OBRA: MONTAJE, INSTALACIÓN Y CONSTRUCCIÓN DE OBRAS CIVILES DEL PUENTE MODULAR TRAPICHE, UBICADO EN EL DISTRITO DE VILAVILA, PROVINCIA DE LAMPA, REGION DE PUNO</t>
  </si>
  <si>
    <t>AS-SM-42-2022-MTC/21-1</t>
  </si>
  <si>
    <t>01/07/2022</t>
  </si>
  <si>
    <t>02/07/2022</t>
  </si>
  <si>
    <t>SUPERVISION DE LA EJECUCION DE LA OBRA, MONTAJE, INSTALACIÓN Y CONSTRUCCIÓN DE OBRAS CIVILES DEL PUENTE MODULAR LA TUNA I, UBICADO EN EL DISTRITO DE NIEVA, PROVINCIA DE CONDORCANQUI, REGION AMAZONAS</t>
  </si>
  <si>
    <t>AS-SM-30-2022-MTC/21-1</t>
  </si>
  <si>
    <t>29/06/2022</t>
  </si>
  <si>
    <t xml:space="preserve"> CONSULTORIA INDIVIDUAL PARA LA ASISTENCIA TECNICA EN LA IMPLEMENTACION DEL PLAN DE DESARROLLO ECONOMICO LOCAL DE LA PROVINCIA DE CANGALLO ¿ REGIÓN AYACUCHO SUJETOS AL PROGRAMA DE APOYO AL TRANSPORTE SUBNACIONAL (PATS)</t>
  </si>
  <si>
    <t>CONV-PROC-11-2022-MTC/21-CCII.-1</t>
  </si>
  <si>
    <t>10311898952-QUINTANA LERZUNDI ROMEL DANTE</t>
  </si>
  <si>
    <t>17/07/2022</t>
  </si>
  <si>
    <t xml:space="preserve"> Consultoría para la Implementación de los Planes de Acción de Género para Gobiernos Locales en gestión vial en el marco del Programa PATS</t>
  </si>
  <si>
    <t>CONV-PROC-30-2022-MTC/21-CCII.-1</t>
  </si>
  <si>
    <t>10100648097-ROSALES LEON RAUL FERNANDO</t>
  </si>
  <si>
    <t>30/06/2022</t>
  </si>
  <si>
    <t>CONSULTORIA INDIVIDUAL PARA LA ASISTENCIA TECNICA EN LA IMPLEMENTACION DEL PLAN DE DESARROLLO ECONOMICO LOCAL DE LA PROVINCIA DE MANU ¿ REGIÓN MADRE DE DIOS SUJETOS AL PROGRAMA DE APOYO AL TRANSPORTE SUBNACIONAL (PATS)</t>
  </si>
  <si>
    <t>CONV-PROC-14-2022-MTC/21-CCII.-1</t>
  </si>
  <si>
    <t>10253213871-CACERES VALENCIA MIGUEL ANGEL</t>
  </si>
  <si>
    <t>12/07/2022</t>
  </si>
  <si>
    <t>13/07/2022</t>
  </si>
  <si>
    <t>SUPERVISION DE LA EJECUCION DE LA OBRA: MONTAJE, INSTALACIÓN Y CONSTRUCCIÓN DE OBRAS CIVILES DEL PUENTE MODULAR HUAYLLABAMBA, UBICADO EN EL DISTRITO DE LLUSCO, PROVINCIA DE CHUMBIVILCAS, REGION DE CUSCO.</t>
  </si>
  <si>
    <t>AS-SM-34-2022-MTC/21-1</t>
  </si>
  <si>
    <t>MEJORAMIENTO DEL CAMINO VECINAL EMP. CU-123 (ACOMAYO) - CORMAPAMPA - PUICA - DV. LAMPAMARPA - EMP. CU-1326 (CHACHA) DE LOS DISTRITOS DE ACOMAYO Y HUARO, PROVINCIA DE ACOMAYO Y QUISPICANCHI, DEPARTAMENTO DE CUSCO</t>
  </si>
  <si>
    <t>CONV-PROC-53-2021-MTC/21-LPI-1</t>
  </si>
  <si>
    <t>20603476400-CONSORCIO VIAL ACOMAYO</t>
  </si>
  <si>
    <t>SUPERVISION DE LA EJECUCION DE LA OBRA MONTAJE, INSTALACIÓN Y CONSTRUCCIÓN DE OBRAS CIVILES DEL PUENTE MODULAR QUISHUARA, UBICADO EN EL DISTRITO DE SANTA ROSA, PROVINCIA DE MELGAR, REGION PUNO</t>
  </si>
  <si>
    <t>AS-SM-23-2022-MTC/21-1</t>
  </si>
  <si>
    <t>18/07/2022</t>
  </si>
  <si>
    <t>19/07/2022</t>
  </si>
  <si>
    <t>CONSULTORIA INDIVIDUAL PARA LA ASISTENCIA TECNICA EN LA IMPLEMENTACION DEL PLAN DE DESARROLLO ECONOMICO LOCAL DE LA PROVINCIA DE SAN PABLO ¿ REGION CAJAMARCA SUJETOS AL PROGRAMA DE APOYO AL TRANSPORTE SUBNACIONAL (PATS)</t>
  </si>
  <si>
    <t>CONV-PROC-18-2022-MTC/21-CCII.-1</t>
  </si>
  <si>
    <t>10468063099-ZEGARRA ALVARADO WEYDER</t>
  </si>
  <si>
    <t>08/07/2022</t>
  </si>
  <si>
    <t>09/07/2022</t>
  </si>
  <si>
    <t>EJECUCION DE LA OBRA: MONTAJE, INSTALACIÓN Y CONSTRUCCIÓN DE OBRAS CIVILES DEL PUENTE MODULAR RIOJA UBICADO EN EL DISTRITO DE AYAVIRI, PROVINCIA DE MELGAR, REGIÓN DE PUNO</t>
  </si>
  <si>
    <t>AS-SM-24-2022-MTC/21-1</t>
  </si>
  <si>
    <t>25/07/2022</t>
  </si>
  <si>
    <t>26/07/2022</t>
  </si>
  <si>
    <t>CONSULTORIA INDIVIDUAL PARA LA ASISTENCIA TECNICA EN LA IMPLEMENTACION DEL PLAN DE DESARROLLO ECONOMICO LOCAL DE LA PROVINCIA DE RODRIGUEZ DE MENDOZA ¿ REGIÓN DE AMAZONAS SUJETOS AL PROGRAMA DE APOYO AL TRANSPORTE SUBNACIONAL (PATS)</t>
  </si>
  <si>
    <t>CONV-PROC-15-2022-MTC/21-CCII.-1</t>
  </si>
  <si>
    <t>10338145751-SANTILLAN MEZA FERNANDO</t>
  </si>
  <si>
    <t>14/07/2022</t>
  </si>
  <si>
    <t>15/07/2022</t>
  </si>
  <si>
    <t>SUPERVISION DE LA EJECUCION DE LA OBRA: MONTAJE, INSTALACIÓN Y CONSTRUCCIÓN DE OBRAS CIVILES DEL PUENTE MODULAR KAQUENCORA DE CHOROMA, UBICADO EN EL DISTRITO DE SANTA LUCIA, PROVINCIA DE LAMPA, REGION PUNO</t>
  </si>
  <si>
    <t>AS-SM-11-2022-MTC/21-1</t>
  </si>
  <si>
    <t>22/07/2022</t>
  </si>
  <si>
    <t>23/07/2022</t>
  </si>
  <si>
    <t>CONSULTORIA INDIVIDUAL PARA LA ASISTENCIA TECNICA EN LA IMPLEMENTACION DEL PLAN DE DESARROLLO ECONOMICO LOCAL DE LA PROVINCIA DE PALLASCA ¿ REGION ANCASH SUJETOS AL PROGRAMA DE APOYO AL TRANSPORTE SUBNACIONAL (PATS)</t>
  </si>
  <si>
    <t>CONV-PROC-17-2022-MTC/21-CCII.-1</t>
  </si>
  <si>
    <t>10450218869-ALMEIDA MIRAVAL CAROLINA ELIZAMA</t>
  </si>
  <si>
    <t>20/07/2022</t>
  </si>
  <si>
    <t>21/07/2022</t>
  </si>
  <si>
    <t>SUPERVISION DE LA EJECUCION DE LA OBRA: MONTAJE, INSTALACIÓN Y CONSTRUCCIÓN DE OBRAS CIVILES DEL PUENTE MODULAR NUEVO ARICA, UBICADO EN EL DISTRITO DE SAN JOSE DE SISA, PROVINCIA DE EL DORADO, REGION DE SAN MARTIN</t>
  </si>
  <si>
    <t>AS-SM-59-2022-MTC/21-1</t>
  </si>
  <si>
    <t>10246727819-CHAMPI YANQUI LUIS</t>
  </si>
  <si>
    <t>SUPERVISION DE LA EJECUCION DE LA OBRA: MONTAJE, INSTALACIÓN Y CONSTRUCCIÓN DE OBRAS CIVILES DEL PUENTE MODULAR FRANCISCO GALLARDO, UBICADO EN EL DISTRITO DE BARRANQUITA, PROVINCIA DE LAMAS, REGION SAN MARTÍN.</t>
  </si>
  <si>
    <t>AS-SM-47-2022-MTC/21-1</t>
  </si>
  <si>
    <t>11/07/2022</t>
  </si>
  <si>
    <t>CONSULTORIA INDIVIDUAL PARA LA ASISTENCIA TECNICA EN LA IMPLEMENTACION DEL PLAN DE DESARROLLO ECONOMICO LOCAL DE LA PROVINCIA DE SAN MIGUEL ¿ REGION CAJAMARCA SUJETOS AL PROGRAMA DE APOYO AL TRANSPORTE SUBNACIONAL (PATS)</t>
  </si>
  <si>
    <t>CONV-PROC-20-2022-MTC/21-CCII.-1</t>
  </si>
  <si>
    <t>10473243836-SALAS MARTINEZ HANS GARRINSON</t>
  </si>
  <si>
    <t>SUPERVISIÓN DE LA EJECUCION DE LA OBRA:MONTAJE, INSTALACIÓN Y CONSTRUCCIÓN DE OBRAS CIVILES DEL PUENTE MODULAR JORGE BASADRE I, UBICADO EN EL DISTRITO DE PUCAYACU, PROVINCIA DE LEONCIO PRADO, REGION HUÁNUCO</t>
  </si>
  <si>
    <t>AS-SM-57-2022-MTC/21-1</t>
  </si>
  <si>
    <t>20602263526-SINGENOR CONTRATISTAS GENERALES E.I.R.L.</t>
  </si>
  <si>
    <t xml:space="preserve"> EJECUCION DE LA OBRA: MONTAJE INSTALACION Y CONSTRUCCION DE OBRAS CIVILES DEL PUENTE MODULAR ACCLLAMAYO, UBICADO EN EL DISTRITO DE ORURILLO, PROVINCIA DE MELGAR, REGION DE PUNO</t>
  </si>
  <si>
    <t>AS-SM-12-2022-MTC/21-1</t>
  </si>
  <si>
    <t>05/08/2022</t>
  </si>
  <si>
    <t>06/08/2022</t>
  </si>
  <si>
    <t xml:space="preserve"> SUPERVISION DE LA EJECUCION DE LA OBRA: MONTAJE, INSTALACIÓN Y CONSTRUCCIÓN DE OBRAS CIVILES DEL PUENTE MODULAR PUTKAMAYO, UBICADO EN EL DISTRITO DE ONGOY, PROVINCIA DE CHINCHEROS, REGION DE APURÍMAC</t>
  </si>
  <si>
    <t>AS-SM-50-2022-MTC/21-1</t>
  </si>
  <si>
    <t>10282269282-QUISPE ALFARO ALFREDO</t>
  </si>
  <si>
    <t>08/08/2022</t>
  </si>
  <si>
    <t>09/08/2022</t>
  </si>
  <si>
    <t>CONSULTORIA INDIVIDUAL PARA LA ASISTENCIA TECNICA EN LA IMPLEMENTACION DEL PLAN DE DESARROLLO ECONOMICO LOCAL DE LA PROVINCIA DE SANDIA ¿ REGION PUNO SUJETOS AL PROGRAMA DE APOYO AL TRANSPORTE SUBNACIONAL (PATS)</t>
  </si>
  <si>
    <t>CONV-PROC-19-2022-MTC/21-CCII.-1</t>
  </si>
  <si>
    <t>10402942920-VELASQUEZ CALDERON FELIX MILWARD</t>
  </si>
  <si>
    <t>27/07/2022</t>
  </si>
  <si>
    <t>SUPERVISIÓN DE LA EJECUCION DE LA OBRA: CONSTRUCCIÓN DEL PUENTE CARROZABLE ISHPIHUACAZU Y ACCESOS, UBICADO EN EL DISTRITO DE PALCAZU ¿ PROVINCIA DE OXAPAMPA, DEPARTAMENTO DE PASCO.</t>
  </si>
  <si>
    <t>CP-SM-4-2022-MTC/21-1</t>
  </si>
  <si>
    <t>20600071077-CONSORCIO PERU N1</t>
  </si>
  <si>
    <t>MONTAJE, INSTALACIÓN Y CONSTRUCCIÓN DE OBRAS CIVILES DEL PUENTE MODULAR QUISHUARA, UBICADO EN EL DISTRITO DE SANTA ROSA, PROVINCIA DE MELGAR, REGION PUNO</t>
  </si>
  <si>
    <t>AS-SM-19-2022-MTC/21-1</t>
  </si>
  <si>
    <t>20606596171-CONSORCIO PUENTES PUNO</t>
  </si>
  <si>
    <t>01/08/2022</t>
  </si>
  <si>
    <t>CONSULTORIA INDIVIDUAL PARA LA ASISTENCIA TECNICA EN LA IMPLEMENTACION DEL PLAN DE DESARROLLO ECONOMICO LOCAL DE LA PROVINCIA DE UCAYALI ¿ REGION LORETO SUJETOS AL PROGRAMA DE APOYO AL TRANSPORTE SUBNACIONAL (PATS)</t>
  </si>
  <si>
    <t>CONV-PROC-23-2022-MTC/21-CCII.-1</t>
  </si>
  <si>
    <t>10433210480-ALMEIDA MIRAVAL MAYKO LEONCIO</t>
  </si>
  <si>
    <t>04/08/2022</t>
  </si>
  <si>
    <t>CONSULTORIA INDIVIDUAL PARA LA ASISTENCIA TECNICA EN LA IMPLEMENTACION DEL PLAN DE DESARROLLO ECONOMICO LOCAL DE LA PROVINCIA DE HUANCA SANCOS ¿ REGION AYACUCHO SUJETOS AL PROGRAMA DE APOYO AL TRANSPORTE SUBNACIONAL (PATS)</t>
  </si>
  <si>
    <t>CONV-PROC-24-2022-MTC/21-CCII.-1</t>
  </si>
  <si>
    <t>10200420140-SALAZAR LICARES SERGIO</t>
  </si>
  <si>
    <t>MONTAJE, INSTALACIÓN Y CONSTRUCCIÓN DE OBRAS CIVILES DEL PUENTE MODULAR ALCANTARA, UBICADO EN EL DISTRITO DE HONORIA, PROVINCIA DE PUERTO INCA, REGION DE HUÁNUCO</t>
  </si>
  <si>
    <t>AS-SM-27-2022-MTC/21-1</t>
  </si>
  <si>
    <t>20263304323-CONSORCIO MONTE ABETO I</t>
  </si>
  <si>
    <t xml:space="preserve"> EJECUCION DE LA OBRA: MONTAJE, INSTALACIÓN Y CONSTRUCCIÓN DE OBRAS CIVILES DEL PUENTE MODULAR HUAMACUNCA, UBICADO EN EL DISTRITO DE SANTA ROSA, PROVINCIA DE MELGAR, REGION DE PUNO</t>
  </si>
  <si>
    <t>AS-SM-18-2022-MTC/21-1</t>
  </si>
  <si>
    <t>CONSULTORIA INDIVIDUAL PARA LA ASISTENCIA TECNICA EN LA IMPLEMENTACION DEL PLAN DE DESARROLLO ECONOMICO LOCAL DE LA PROVINCIA DE TAMBOPATA ¿ REGION MADRE DE DIOS SUJETOS AL PROGRAMA DE APOYO AL TRANSPORTE SUBNACIONAL (PATS)</t>
  </si>
  <si>
    <t>CONV-PROC-22-2022-MTC/21-CCII.-1</t>
  </si>
  <si>
    <t>10239506467-MOSCOSO LETONA ANA CECILIA</t>
  </si>
  <si>
    <t>OBRA N°1: ¿MONTAJE, INSTALACIÓN Y CONSTRUCCIÓN DE OBRAS CIVILES DEL PUENTE MODULAR ATALLA, DISTRITO DE YAULI, PROVINCIA Y DEPARTAMENTO DE HUANCAVELICA.</t>
  </si>
  <si>
    <t>AS-SM-7-2022-MTC/21-1</t>
  </si>
  <si>
    <t>20422894854-MILENIO CONSULTORES S.A.C.</t>
  </si>
  <si>
    <t>02/08/2022</t>
  </si>
  <si>
    <t>03/08/2022</t>
  </si>
  <si>
    <t>PAQUETE 2: SUPERVISIÓN DE LA INSTALACIÓN DEL PUENTE MODULAR DE ATALLA Y BOLICHE, EN EL DEPARTAMENTO DE HUANCAVELICA</t>
  </si>
  <si>
    <t>AS-SM-4-2022-MTC/21-1</t>
  </si>
  <si>
    <t>CONSULTORIA INDIVIDUAL PARA LA ASISTENCIA TECNICA EN LA IMPLEMENTACION DEL PLAN DE DESARROLLO ECONOMICO LOCAL DE LA PROVINCIA DE CAJABAMBA ¿ REGIÓN CAJAMARCA SUJETOS AL PROGRAMA DE APOYO AL TRANSPORTE SUBNACIONAL (PATS)</t>
  </si>
  <si>
    <t>CONV-PROC-12-2022-MTC/21-CCII.-2</t>
  </si>
  <si>
    <t>10086211390-GONZALES SANTILLANA LUCIANO ESTEBAN</t>
  </si>
  <si>
    <t>OBRA N°2: ¿MONTAJE, INSTALACIÓN Y CONSTRUCCIÓN DE OBRAS CIVILES DEL PUENTE MODULAR BOLICHE, DISTRITO DE YAULI, PROVINCIA Y DEPARTAMENTO DE HUANCAVELICA.</t>
  </si>
  <si>
    <t>SUPERVISION DE LA EJECUCION DE LA OBRA: MONTAJE, INSTALACIÓN Y CONSTRUCCIÓN DE OBRAS CIVILES DEL PUENTE MODULAR ALCANTARA, UBICADO EN EL DISTRITO DE HONORIA, PROVINCIA DE PUERTO INCA, DEPARTAMENTO DE HUÁNUCO</t>
  </si>
  <si>
    <t>AS-SM-48-2022-MTC/21-1</t>
  </si>
  <si>
    <t>10433423475-CONSORCIO ISAINOFLO</t>
  </si>
  <si>
    <t>EJECUCION DE LA OBRA: MONTAJE, INSTALACIÓN Y CONSTRUCCIÓN DE OBRAS CIVILES DEL PUENTE MODULAR LA TUNA I, UBICADO EN EL DISTRITO DE NIEVA, PROVINCIA DE CONDORCANQUI, DEPARTAMENTO DE AMAZONAS</t>
  </si>
  <si>
    <t>AS-SM-51-2022-MTC/21-1</t>
  </si>
  <si>
    <t xml:space="preserve"> CONSULTORIA INDIVIDUAL PARA LA ASISTENCIA TECNICA EN LA IMPLEMENTACION DEL PLAN DE DESARROLLO ECONOMICO LOCAL DE LA PROVINCIA DE VILCASHUAMAN - REGIÓN AYACUCHO SUJETOS AL PROGRAMA DE APOYO AL TRANSPORTE SUBNACIONAL (PATS)</t>
  </si>
  <si>
    <t>CONV-PROC-6-2022-MTC/21-CCII.-2</t>
  </si>
  <si>
    <t>10283173858-MARTINEZ AYALA HECTOR</t>
  </si>
  <si>
    <t>CONSULTORÍA INDIVIDUAL: ASISTENCIA TÉCNICA EN LA IMPLEMENTACIÓN DEL PLAN DE DESARROLLO ECONÓMICO LOCAL DE LA PROVINCIA DE ACOMAYO ¿ REGIÓN CUSCO, SUJETOS AL PROGRAMA DE APOYO AL TRANSPORTE SUBNACIONAL (PATS)</t>
  </si>
  <si>
    <t>CONV-PROC-5-2022-MTC/21-CCII.-2</t>
  </si>
  <si>
    <t>10464121647-CONDORI TAPIA ANTONY</t>
  </si>
  <si>
    <t>SUPERVISION DE LA EJECUCION DE LA OBRA: MONTAJE, INSTALACIÓN Y CONSTRUCCIÓN DE OBRAS CIVILES DEL PUENTE MODULAR OCCONCCA, UBICADO EN EL DISTRITO DE VIRUNDO, PROVINCIA DE GRAU, REGION APURIMAC</t>
  </si>
  <si>
    <t>AS-SM-69-2022-MTC/21-1</t>
  </si>
  <si>
    <t>10/08/2022</t>
  </si>
  <si>
    <t>11/08/2022</t>
  </si>
  <si>
    <t>EJECUCION DE OBRA; MONTAJE, INSTALACIÓN Y CONSTRUCCIÓN DE OBRAS CIVILES DEL PUENTE MODULAR ABEJAICO, UBICADO EN EL DISTRITO DE CAMPO VERDE, PROVINCIA DE CORONEL PORTILLO, REGION DE UCAYALI.</t>
  </si>
  <si>
    <t>AS-SM-9-2022-MTC/21-1</t>
  </si>
  <si>
    <t xml:space="preserve"> SUPERVISION DE LA EJECUCION DE LA OBRA MONTAJE, INSTALACIÓN Y CONSTRUCCIÓN DE OBRAS CIVILES DEL PUENTE MODULAR JORGE BASADRE II, UBICADO EN EL DISTRITO DE PUCAYACU, PROVINCIA DE LEONCIO PRADO, REGION HUÁNUCO</t>
  </si>
  <si>
    <t>AS-SM-14-2022-MTC/21-1</t>
  </si>
  <si>
    <t>CONSULTORIA INDIVIDUAL PARA LA ASISTENCIA TECNICA EN LA IMPLEMENTACION DEL PLAN DE DESARROLLO ECONOMICO LOCAL DE LA PROVINCIA DE HUAYLAS ¿ REGIÓN ANCASH SUJETOS AL PROGRAMA DE APOYO AL TRANSPORTE SUBNACIONAL (PATS)</t>
  </si>
  <si>
    <t>CONV-PROC-8-2022-MTC/21-CCII.-1</t>
  </si>
  <si>
    <t>10408720244-TAMARA PAJUELO YONEL</t>
  </si>
  <si>
    <t>SUPERVISION DE LA EJECUCION DE LA OBRA MONTAJE INSTALACION Y CONSTRUCCION DE OBRAS CIVILES DEL PUENTE MODULAR RIO SORITOR DISTRITO DE SAN FERNANDO, PROVINCIA DE RIOJA, REGION DE SAN MARTIN.</t>
  </si>
  <si>
    <t>AS-SM-6-2022-MTC/21-1</t>
  </si>
  <si>
    <t xml:space="preserve"> CONSULTORIA INDIVIDUAL PARA LA ASISTENCIA TECNICA EN LA IMPLEMENTACION DEL PLAN DE DESARROLLO ECONOMICO LOCAL DE LA PROVINCIA DE CONTUMAZA ¿ REGION CAJAMARCA, SUJETOS AL PROGRAMA DE APOYO AL TRANSPORTE SUBNACIONAL (PATS)</t>
  </si>
  <si>
    <t>CONV-PROC-4-2022-MTC/21-CCII-2</t>
  </si>
  <si>
    <t>10239190699-MONTEJO LINARES LUISA MARTHA</t>
  </si>
  <si>
    <t>CONTRATACION DEL SERVICIO DE CONSULTORIA DE OBRA SUPERVISIÓN DE LA EJECUCION DE LA OBRA: MONTAJE, INSTALACIÓN Y CONSTRUCCIÓN DE OBRAS CIVILES DEL PUENTE MODULAR CONSUELO, UBICADO EN EL DISTRITO DE PUCAYACU, PROVINCIA DE LEONCIO PRADO, REGION HUÁNUCO</t>
  </si>
  <si>
    <t>AS-SM-58-2022-MTC/21-1</t>
  </si>
  <si>
    <t>MONTAJE, INSTALACIÓN Y CONSTRUCCIÓN DE OBRAS CIVILES DEL PUENTE MODULAR JORGE BASADRE II, UBICADO EN EL DISTRITO DE PUCAYACU, PROVINCIA DE LEONCIO PRADO, REGION HUÁNUCO</t>
  </si>
  <si>
    <t>AS-SM-13-2022-MTC/21-1</t>
  </si>
  <si>
    <t>20600117255-CONSORCIO PTE SELVA</t>
  </si>
  <si>
    <t>17/08/2022</t>
  </si>
  <si>
    <t>18/08/2022</t>
  </si>
  <si>
    <t>CONSULTORÍA INDIVIDUAL PARA EL SEGUIMIENTO Y GESTIÓN DE PROYECTOS PARA LA IMPLEMENTACIÓN DE LA SEGUNDA FASE DE VENTANA PARA EL DESARROLLO LOCAL - VDL : GRUPO SUR</t>
  </si>
  <si>
    <t>CONV-PROC-36-2022-MTC/21-CCII-1</t>
  </si>
  <si>
    <t>10443600090-SUAREZ FLORES JHON AGRIPINO</t>
  </si>
  <si>
    <t xml:space="preserve"> CONTRATACIÓN DEL SERVICIO DE CONSULTORÍA DE OBRA SUPERVISIÓN DE LA EJECUCIÓN DE LA OBRA: MONTAJE, INSTALACIÓN Y CONSTRUCCIÓN DE OBRAS CIVILES DEL PUENTE MODULAR PAMPA HERMOSA, UBICADO EN EL DISTRITO DE MOYOBAMBA Y PROVINCIA DE MOYOBAMBA, REGIÓN DE SAN MARTÍN</t>
  </si>
  <si>
    <t>AS-SM-38-2022-MTC/21-1</t>
  </si>
  <si>
    <t>CONTRATACIÓN DE LA EJECUCIÓN DE LA OBRA; ¿MONTAJE, INSTALACIÓN Y CONSTRUCCIÓN DE OBRAS CIVILES DEL PUENTE MODULAR NUEVO ARICA, UBICADO EN EL DISTRITO DE SAN JOSÉ DE SISA, PROVINCIA DE EL DORADO, REGIÓN DE SAN MARTÍN¿</t>
  </si>
  <si>
    <t>AS-SM-26-2022-MTC/21.-1</t>
  </si>
  <si>
    <t>20450325661-CONSTRUCTORA FERRETERA GRANADA SAC</t>
  </si>
  <si>
    <t>SUPERVISION DE LA EJECUCION DE LA OBRA MONTAJE, INSTALACIÓN Y CONSTRUCCIÓN DE OBRAS CIVILES DEL PUENTE MODULAR RIO ENTORO, UBICADO EN EL DISTRITO KOSÑIPATA, PROVINCIA DE PAUCARTAMBO, DEPARTAMENTO DE CUSCO</t>
  </si>
  <si>
    <t>AS-SM-44-2022-MTC/21-1</t>
  </si>
  <si>
    <t>20545865158-YIP INGENIEROS CONSULTORES S.A.C.</t>
  </si>
  <si>
    <t>16/08/2022</t>
  </si>
  <si>
    <t>CONTRATACION DE LA EJECUCION DE OBRA: MONTAJE, INSTALACIÓN Y CONSTRUCCIÓN DE OBRAS CIVILES DEL PUENTE MODULAR CHAPINUYO, UBICADO EN EL DISTRITO DE MACARI, PROVINCIA DE MELGAR, REGION DE PUNO</t>
  </si>
  <si>
    <t>AS-SM-16-2022-MTC/21-1</t>
  </si>
  <si>
    <t>Mejoramiento del Camino Vecinal Puente Checca - Puente Asunción - Chitibamba - Emp. CU - 126 (Comunidad Huinchiri - Quehue), ubicados en los Distritos de Checca y Quehua, Provincia de Canas, Región Cusco.</t>
  </si>
  <si>
    <t>CONV-PROC-2-2022-MTC/21-LPI-1</t>
  </si>
  <si>
    <t>20601234417-CONSORCIO CHECCA</t>
  </si>
  <si>
    <t>12/08/2022</t>
  </si>
  <si>
    <t>CONSULTORIA INDIVIDUAL PARA LA ASISTENCIA TECNICA EN LA IMPLEMENTACION DEL PLAN DE DESARROLLO ECONOMICO LOCAL DE LA PROVINCIA DE HUALGAYOC</t>
  </si>
  <si>
    <t>CONV-PROC-32-2022-MTC/21-CCII-1</t>
  </si>
  <si>
    <t>10267335066-MEGO DIAZ EDGAR KENNER</t>
  </si>
  <si>
    <t>19/08/2022</t>
  </si>
  <si>
    <t>22/08/2022</t>
  </si>
  <si>
    <t>MONTAJE, INSTALACIÓN Y CONSTRUCCIÓN DE OBRAS CIVILES DEL PUENTE MODULAR TABLA CHACA, UBICADO EN EL DISTRITO DE CHINCHEROS, PROVINCIA DE CHINCHEROS, REGION DE APURÍMAC</t>
  </si>
  <si>
    <t>AS-SM-35-2022-MTC/21-1</t>
  </si>
  <si>
    <t>EJECUCION DE LA OBRA: "MONTAJE, INSTALACIÓN Y CONSTRUCCIÓN DE OBRAS CIVILES DEL PUENTE MODULAR PUTKAMAYO, UBICADO EN EL DISTRITO DE ONGOY, PROVINCIA DE CHINCHEROS, REGION DE APURÍMAC</t>
  </si>
  <si>
    <t>AS-SM-49-2022-MTC/21-1</t>
  </si>
  <si>
    <t>20573068239-CONSORCIO PUENTES A-C</t>
  </si>
  <si>
    <t xml:space="preserve"> CONSULTORIA INDIVIDUAL PARA LA ASISTENCIA TECNICA EN LA IMPLEMENTACION DEL PLAN DE DESARROLLO ECONOMICO LOCAL DE LA PROVINCIA DE MOHO ¿ REGION PUNO SUJETOS AL PROGRAMA DE APOYO AL TRANSPORTE SUBNACIONAL (PATS)</t>
  </si>
  <si>
    <t>CONV-PROC-16-2022-MTC/21-CCII.-1</t>
  </si>
  <si>
    <t>10013179943-VALERO VILLASANTE FREDDY</t>
  </si>
  <si>
    <t>23/08/2022</t>
  </si>
  <si>
    <t>24/08/2022</t>
  </si>
  <si>
    <t>MONTAJE, INSTALACIÓN Y CONSTRUCCIÓN DE OBRAS CIVILES DEL PUENTE MODULAR CHACAHUAYCO, UBICADO EN EL DISTRITO DE CHINCHEROS, PROVINCIA DE CHINCHEROS, REGION DE APURIMAC</t>
  </si>
  <si>
    <t>AS-SM-45-2022-MTC/21-1</t>
  </si>
  <si>
    <t>20600533798-CONSORCIO VIAL CHINCHEROS</t>
  </si>
  <si>
    <t>25/08/2022</t>
  </si>
  <si>
    <t>26/08/2022</t>
  </si>
  <si>
    <t>SUPERVISION DE LA EJECUCION DE LA OBRA: MONTAJE, INSTALACIÓN Y CONSTRUCCIÓN DE OBRAS CIVILES DEL PUENTE MODULAR TABLA CHACA, UBICADO EN EL DISTRITO DE CHINCHEROS, PROVINCIA DE CHINCHEROS, REGION DE APURÍMAC</t>
  </si>
  <si>
    <t>AS-SM-36-2022-MTC/21-1</t>
  </si>
  <si>
    <t>10282442243-BARRIENTOS QUISPE HENRI</t>
  </si>
  <si>
    <t xml:space="preserve"> CONSULTORIA INDIVIDUAL PARA LA ASISTENCIA TECNICA EN LA IMPLEMENTACION DEL PLAN DE DESARROLLO ECONOMICO LOCAL DE LA PROVINCIA DE CONTRALMIRANTE VILLAR REGIÓN TUMBES SUJETOS AL PROGRAMA DE APOYO AL TRANSPORTE SUBNACIONAL (PATS)</t>
  </si>
  <si>
    <t>CONV-PROC-7-2022-MTC/21-CCII.-2</t>
  </si>
  <si>
    <t>10474858770-CONDEZO SANCHEZ ANTHONY STEEVEN</t>
  </si>
  <si>
    <t>03/09/2022</t>
  </si>
  <si>
    <t>MONTAJE, INSTALACIÓN Y CONSTRUCCIÓN DE OBRAS CIVILES DEL PUENTE MODULAR FRANCISCO GALLARDO, UBICADO EN EL DISTRITO DE BARRANQUITA, PROVINCIA DE LAMAS, REGION SAN MARTÍN.</t>
  </si>
  <si>
    <t>AS-SM-46-2022-MTC/21-1</t>
  </si>
  <si>
    <t>CONSULTORÍA INDIVIDUAL PARA EL SEGUIMIENTO Y GESTIÓN DE PROYECTOS PARA LA IMPLEMENTACIÓN DE LA SEGUNDA FASE DE VENTANA PARA EL DESARROLLO LOCAL - VDL - GRUPO NORTE</t>
  </si>
  <si>
    <t>CONV-PROC-37-2022-MTC/21-CCII-1</t>
  </si>
  <si>
    <t>10193247879-GONZAGA RAMIREZ AMPARO CELIA</t>
  </si>
  <si>
    <t>CONSULTORIA INDIVIDUAL PARA LA ASISTENCIA TECNICA EN LA IMPLEMENTACION DEL PLAN DE DESARROLLO ECONOMICO LOCAL DE LA PROVINCIA DE BELLAVISTA ¿ REGIÓN SAN MARTIN SUJETOS AL PROGRAMA DE APOYO AL TRANSPORTE SUBNACIONAL (PATS)</t>
  </si>
  <si>
    <t>CONV-PROC-13-2022-MTC/21-CCII.-2</t>
  </si>
  <si>
    <t>10066320478-MILLONES OLANO LUIS ALBERTO</t>
  </si>
  <si>
    <t>15/08/2022</t>
  </si>
  <si>
    <t>MONTAJE, INSTALACIÓN Y CONSTRUCCION DE OBRAS CIVILES DEL PUENTE MODULAR RIO ENTORO, UBICADO EN EL DSITRITO DE KOSÑIPATA, PROVINCIA DE PAUCARTAMBO, DEPARTAMENTO DE CUSCO</t>
  </si>
  <si>
    <t>AS-SM-43-2022-MTC/21.-1</t>
  </si>
  <si>
    <t>20539183878-CONSORCIO MONTE ABETO I</t>
  </si>
  <si>
    <t>31/08/2022</t>
  </si>
  <si>
    <t>001-1072: MINISTERIO DE TRANSPORTES Y COMUNICACIONES-ADMINISTRACION GENERAL</t>
  </si>
  <si>
    <t>1. SERVICIO DE MANTENIMIENTO CORRECTIVO DE VEINTIDOS (22) UNIDADES VEHICULARES MULTIMARCA DEL MINISTERIO DE TRANSPORTES Y COMUNICACIONES</t>
  </si>
  <si>
    <t>SUMA ALZADA</t>
  </si>
  <si>
    <t>AS-6-2021-MTC/10-1</t>
  </si>
  <si>
    <t>20602273416 INVERSIONES AUTOMOTRIZ SALAS EIRL</t>
  </si>
  <si>
    <t>EN EJECUCIÓN</t>
  </si>
  <si>
    <t>NINGUNA</t>
  </si>
  <si>
    <t>2. SERVICIO DE DEFENSA LEGAL PARA EX DIRECTOR GENERAL DE LA ENTONCES DIRECCION GENERAL DE CONCESIONES EN TRANSPORTES DEL MTC - R.S. 065-2021-MTC/04.</t>
  </si>
  <si>
    <t>DIRECTA-PROC-2-2021-MTC/10-1</t>
  </si>
  <si>
    <t>10432341629 ULFFE CARRERA, JESSICA DE LUREN</t>
  </si>
  <si>
    <t>3. SERVICIO DE SOPORTE TECNICO Y GARANTÍA PARA LA INFRAESTRUCTURA DE BASE DE DATOS ORACLE DEL MINISTERIO DE TRANSPORTES Y COMUNICACIONES.</t>
  </si>
  <si>
    <t>DIRECTA-PROC-3-2021-MTC/10-1</t>
  </si>
  <si>
    <t>20182246078 SISTEMAS ORACLE DEL PERU SRL</t>
  </si>
  <si>
    <t>4. CONTRATACION DEL SERVICIO DE CONSULTORIA PARA LA ELABORACIÓN, GESTIÓN, EJECUCIÓN Y PRESENTACIÓN PARA LA APROBACIÓN DEL EXPEDIENTE E INFORME FINAL DEL PROYECTO DE EVALUACIÓN ARQUEOLÓGICA (PEA) DE LAS ÁREAS ADICIONALES DEL PROYECTO AEROPUERTO INTERNACIONAL DE CHINCHERO - CUSCO (AICC)</t>
  </si>
  <si>
    <t>AS-SM-9-2021-MTC/10-1</t>
  </si>
  <si>
    <t>20527145326 SDCON S.CIVIL DE R.L.</t>
  </si>
  <si>
    <t>5. CONTRATACION DEL SERVICIO DE TRANSMISION DE DATOS ENTRE EL MTC Y SUS SEDES REMOTAS</t>
  </si>
  <si>
    <t>CONCURSO PÚBLICO</t>
  </si>
  <si>
    <t>CP-SM-2-2021-MTC/10-1</t>
  </si>
  <si>
    <t>20428698569 AMERICATEL PERU S.A.</t>
  </si>
  <si>
    <t>6. CONTRATACION DE SERVICIO PARA LA REALIZACIÓN DE PRUEBAS TIPO ANTÍGENOS PARA EL DESCARTE DEL COVID-19 A LOS TRABAJADORES DEL MINISTERIO DE TRANSPORTES Y COMUNICACIONES EN EL MARCO DEL ESTADO DE EMERGENCIA SANITARIA, ASÍ COMO LA VIGILANCIA DE LA SALUD DE LOS TRABAJADORES CON RIESGO DE EXPOSICIÓN A COVID-19 SEGUN LA NORMATIVA VIGENTE.</t>
  </si>
  <si>
    <t>AS-SM-8-2021-MTC/10-2</t>
  </si>
  <si>
    <t>20602250807 SAMA OCUPACIONAL EIRL</t>
  </si>
  <si>
    <t>7. SERVICIO DE ACTUALIZACIÓN DE LA LICENCIA DEL SOFTWARE DE FILTRO DE CONTENIDO WEB SYMANTEC PROXY SG S400-30 ( antes llamado BLUECOAT PROXY SG S400-30)</t>
  </si>
  <si>
    <t>AS Nº 013-2021-MTC/10</t>
  </si>
  <si>
    <t>20552075341 IMPERIA SOLUCIONES TECNOLOGICAS SAC</t>
  </si>
  <si>
    <t>8. SERVICIO DE SEGURIDAD Y VIGILANCIA PARA LA SEDE CENTRAL, LOCALES PERIFERICOS Y TERRENOS EXPROPIADOS DEL MTC EN LA CIUDAD DE LIMA METROPOLITANA Y LA PROVINCIA CONSTITUCIONAL DEL CALLAO. AS N° 012-2021-MTC/10 DERIVADA DE LA CP N° 001-2021-MTC/10</t>
  </si>
  <si>
    <t>AS N° 012-2021-MTC/10</t>
  </si>
  <si>
    <t>20100717124 PROTECCIÓN Y RESGUARDO S.A.</t>
  </si>
  <si>
    <t>9. SERVICIO PARA LA REALIZACION DE PRUEBAS TIPO ANTIGENOS PARA EL DESCARTE EL COVID 19 A LSO TRABAJADORES DEL MTC A NIVEL NACIONAL EN EL MARCO DEL ESTADO DE EMERGENCIA SANITARIA ASI COMO LA VIGENCIA DE LA SALUD DE LOS TRABAJADORES CON RIESGO DE EXPOSICION A COVID 19</t>
  </si>
  <si>
    <t>AS N° 0015-2021-MTC/11</t>
  </si>
  <si>
    <t>20562703706 STEO INVERSIONES Y SERVICIOS GENERALES S.A.C</t>
  </si>
  <si>
    <t>10. SERVICIO DE LIMPIEZA PARA 13 INSTALACIONES DE LOS CENTROS DESCONCENTRADOS TERRITORIALES DEL MTC - ITEM Nro.1</t>
  </si>
  <si>
    <t>CP-SM-4-2021-MTC/10-1</t>
  </si>
  <si>
    <t>20602278931 GRUPO MIURI SAC</t>
  </si>
  <si>
    <t>11. SERVICIO DE LIMPIEZA PARA 13 INSTALACIONES DE LOS CENTROS DESCONCENTRADOS TERRITORIALES DEL MTC - ITEM Nro.1</t>
  </si>
  <si>
    <t>12. SERVICIO DE TOMA, PROCESAMIENTO, INTERPRETACIÓN Y REPORTE A LA AUTORIDAD SANITARIA DE PRUEBAS MOLECULARES (PCR) PARA DIAGNÓSTICO DEL COVID-19 DEL PERSONAL DEL MINISTERIO DE TRANSPORTES Y COMUNICACIONES.</t>
  </si>
  <si>
    <t>AS-SM-16-2021-MTC/10-1</t>
  </si>
  <si>
    <t>20603127987 CENTRO MEDICO BLAU S.A.C.</t>
  </si>
  <si>
    <t>13. SERVICIO DE MENSAJERIA A NIVEL LOCAL PERIFERICO, NACIONAL E INTERNACIONAL PARA EL MTC</t>
  </si>
  <si>
    <t>CP-SM-8-2021-MTC/10-1</t>
  </si>
  <si>
    <t>20601701503 P &amp; M COURIER EXPRESS S.A.C.</t>
  </si>
  <si>
    <t>14. SERVICIO DE ASESORIA Y DEFENSA LEGAL A FAVOR DEL SEÑOR ALEJANDRO CHANG CHIANG, EN SU CONDICIÓN DE EX VICEMINISTRO DE TRANSPORTES DEL MINISTERIO DE TRANSPORTES Y COMUNICACIONES, RESOLUCIÓN SECRETARIAL Nro.129-2021-MTC/04.</t>
  </si>
  <si>
    <t>DIRECTA-PROC-7-2021-MTC/10-1</t>
  </si>
  <si>
    <t>10421778791 GALVAN RIVERA ANDER YOSIP</t>
  </si>
  <si>
    <t>15. SERVICIO DE ASESORIA Y DEFENSA LEGAL A FAVOR DEL SEÑOR RENATO MAXIMO CABALLERO LA ROSA, EN SU CONDICION DE EX DIRECTOR EJECUTIVO DE LA OFICINA GENERAL DE ASESORÍA JURIDICA DEL MINISTERIO DE TRANSPORTES Y COMUNICACIONES. RESOLUCION SECRETARIAL Nro.101-2021-MTC/04 - ÍTEM Nro.01.</t>
  </si>
  <si>
    <t>DIRECTA-PROC-5-2021-MTC/10-1</t>
  </si>
  <si>
    <t>10081952651 CABALLERO LA ROSA EMILIO ROBERTO</t>
  </si>
  <si>
    <t>16. SERVICIO DE ASESORIA Y DEFENSA LEGAL A FAVOR DEL SEÑOR RENATO MAXIMO CABALLERO LA ROSA, EN SU CONDICION DE EX DIRECTOR EJECUTIVO DE LA OFICINA GENERAL DE ASESORÍA JURIDICA DEL MINISTERIO DE TRANSPORTES Y COMUNICACIONES. RESOLUCION SECRETARIAL Nro.101-2021-MTC/04 - ÍTEM Nro.01.</t>
  </si>
  <si>
    <t>17. SERVICIO DE ASESORIA Y DEFENSA LEGAL A FAVOR DEL SEÑOR RENATO MAXIMO CABALLERO LA ROSA, EN SU CONDICION DE EX DIRECTOR EJECUTIVO DE LA OFICINA GENERAL DE ASESORÍA JURIDICA DEL MINISTERIO DE TRANSPORTES Y COMUNICACIONES. RESOLUCION SECRETARIAL Nro.101-2021-MTC/04 - ÍTEM Nro.01.</t>
  </si>
  <si>
    <t>18. SERVICIO DE ASESORIA Y DEFENSA LEGAL A FAVOR DEL SEÑOR RENATO MAXIMO CABALLERO LA ROSA, EN SU CONDICION DE EX DIRECTOR EJECUTIVO DE LA OFICINA GENERAL DE ASESORÍA JURIDICA DEL MINISTERIO DE TRANSPORTES Y COMUNICACIONES. RESOLUCION SECRETARIAL Nro.101-2021-MTC/04 - ÍTEM Nro.01.</t>
  </si>
  <si>
    <t>19. CONTRATACION DE SERVICIOS DE SOPORTE TÉCNICO, MANTENIMIENTO Y SUSCRIPCIÓN DE LA INFRAESTRUCTURA VIRTUAL DE LA MARCA VMWARE.</t>
  </si>
  <si>
    <t>AS-SM-18-2021-MTC/10-1</t>
  </si>
  <si>
    <t>20505120451 IT STORAGE E.I.R.L.</t>
  </si>
  <si>
    <t>20. SERVICIO DE ASESORIA Y DEFENSA LEGAL A FAVOR DEL SEÑOR JOSE JAVIER ORTIZ RIVERA, EN SU CONDICION DE EX MINISTRO DE TRANSPORTES Y COMUNICACIONES - RESOLUCION SECRETARIAL Nro.131-2021-MTC/04.</t>
  </si>
  <si>
    <t>DIRECTA-PROC-6-2021-MTC/10-1</t>
  </si>
  <si>
    <t>20492529941 YON RUESTA, SANCHEZ MALAGA &amp; BASSINO ABOGADOS S.C.R.L</t>
  </si>
  <si>
    <t>21. CONTRATACION DEL SERVICIO DE RENOVACIÓN DE LA SUSCRIPCIÓN Y SOPORTE TÉCNICO DE LA HERRAMIENTA DE GESTION DOCUMENTAL ALFRESCO O EQUIVALENTE PARA EL MINISTERIO DE TRANSPORTES Y COMUNICACIONES.</t>
  </si>
  <si>
    <t>AS-SM-21-2021-MTC/10-1</t>
  </si>
  <si>
    <t>20536142569 DOMAIN CONSULTING S.A.C.</t>
  </si>
  <si>
    <t>22. SERVICIO DE LIMPIEZA PARA 13 INSTALACIONES DE LOS CENTROS DESCONCENTRADOS TERRITORIALES DEL MTC - ITEM Nro.1</t>
  </si>
  <si>
    <t>23. ADQUISICIÓN DE COMBUSTIBLE GASOHOL 97  PLUS PARA LAS 12 UNIDADES VEHICUALRES DEL POOL DE CHOFERES DE LA SUBOFICINA DE SERVICIOS GENERALES DEL MTC</t>
  </si>
  <si>
    <t>SUBASTA INVERSA ELECTRÓNICA</t>
  </si>
  <si>
    <t>SIE N° 001-2021-MTC/10</t>
  </si>
  <si>
    <t>20370508659 GRIFO JHP EIRL</t>
  </si>
  <si>
    <t>24. SERVICIO DE TELEVISIÓN POR CABLE TV Y/O CABLE TV SATELITAL PARA USO DE LOS FUNCIONARIOS Y/O TRABAJADORES DEL MINISTERIO</t>
  </si>
  <si>
    <t>AS N° 020-2021-MTC/10</t>
  </si>
  <si>
    <t>20100017491 TELEFONICA DEL PERU SAA</t>
  </si>
  <si>
    <t>25. SERVICIO DE SEGURIDAD Y VIGILANCIA EN TERRENOS DE TITULARIDAD DEL MTC DONDE SE AMPLIARÁ EL AEROPUERTO DE CAJAMARCA MAYOR GENERAL FAP ARMANDO REVOREDO IGLESIAS</t>
  </si>
  <si>
    <t>AS N° 019-2021-MTC/10 (1) derivada CP 005-2021-MTC/10</t>
  </si>
  <si>
    <t>20477591702 PROXUS SECURITY S.A.C.</t>
  </si>
  <si>
    <t>26. CONTRATACION DE SERVICIO DE SOPORTE TÉCNICO, GARANTÍA Y MANTENIMIENTO DE HARDWARE DE LA MARCA DELL PARA EL MINISTERIO DE TRANSPORTES Y COMUNICACIONES</t>
  </si>
  <si>
    <t>CP N° 09-2021-MTC/10-1</t>
  </si>
  <si>
    <t>20101064515 J EVANS Y ASOCIADOS SAC</t>
  </si>
  <si>
    <t>27. SERVICIO DE SOPORTE TÉCNICO DE LOS PRODUCTOS DE SOFTWARE ORACLE O EQUIVALENTE: PARTITIONING, TUNING Y DIAGNOSTIC PACK DEL MINISTERIO DE TRANSPORTES Y COMUNICACIONES</t>
  </si>
  <si>
    <t>CD N° 003-2022-MTC/10</t>
  </si>
  <si>
    <t>28. SERVICIO DE ASESORÍA Y DEFENSA LEGAL A FAVOR DEL SEÑOR HERNÁN OMAR MUÑOZ VALDIVIA, EN SU CONDICIÓN DE EX ASESOR LEGAL DE LA DIRECCIÓN GENERAL DE CONCESIONES EN TRANSPORTES DEL MINISTERIO DE TRANSPORTES Y COMUNICACIONES - RESOLUCIÓN SECRETARIAL N° 001-2022-MTC/04</t>
  </si>
  <si>
    <t>CD N° 004-2022-MTC/10</t>
  </si>
  <si>
    <t>20605247211 VALVERDE, MORALES &amp; MARTICORENA ABOGADOS S. CIVIL DE R.L.</t>
  </si>
  <si>
    <t>Sujeto a proceso judicial</t>
  </si>
  <si>
    <t>29. SERVICIO DE MANTENIMIENTO PREVENTIVO Y CORRECTIVO DE ASCENSORES ISNTALADOS EN EL MTC</t>
  </si>
  <si>
    <t>CD N° 005-2022-MTC/10.02</t>
  </si>
  <si>
    <t>20100139848 ASCENSORES SCHINDLER DEL PEU S.A</t>
  </si>
  <si>
    <t>30. SERVICIO DE SUSCRIPCION DE UNA LICENCIA DE SOFTWARE PARA EL ANÁLISIS DE VULNERABILIDADES DE LOS SITEMAS INFORMÁTICOS WEB DEL DEL MINISTERIO DE TRANSPORTES Y COMUNICACIONES</t>
  </si>
  <si>
    <t>AS N° 006-2022-MTC/10</t>
  </si>
  <si>
    <t>20601858615 AGGITY PERÚ SAC</t>
  </si>
  <si>
    <t xml:space="preserve">31. SERVICIO DE SEGURIDAD Y VIGILANCIA PARA LA ESTACIÓN DE CONTROL DEL ESPECTRO RADIOELECTRÓNICO (ECER) HUARAZ" </t>
  </si>
  <si>
    <t>AS N° 009-2022-MTC/10</t>
  </si>
  <si>
    <t>20607469441 J&amp;C SEGURIDAD Y SERVICIOS S.A.C.</t>
  </si>
  <si>
    <t xml:space="preserve">32. SERVICIO DE SEGURIDAD Y VIGILANCIA PARA EL CENTRO DESCONCENTRADO TERRITORIAL DE LA REGION AREQUIPA </t>
  </si>
  <si>
    <t>AS N° 003-2022-MTC/10</t>
  </si>
  <si>
    <t>20602585035 DEFENSA PRIVADA SAC</t>
  </si>
  <si>
    <t>33. SERVICIO DE ALQUILER DE UN INMUEBLE PARA EL FUNCIONAMIENTO DEL ARCHIVO CENTRAL DE LA OFICINA DE ATENCION DE ATENCION AL CIUDADANO Y GESTION DOCUMENTAL</t>
  </si>
  <si>
    <t>CD 009-2022-MTC/10</t>
  </si>
  <si>
    <t>20516396858 RODIAM INVESTMENTS S.A.C.</t>
  </si>
  <si>
    <t xml:space="preserve">34. SERVICIO DE SEGURIDAD Y VIGILANCIA PARA LA ESTACIÓN DE CONTROL DEL ESPECTRO RADIOELECTRÓNICO (ECER) ICA" </t>
  </si>
  <si>
    <t>AS N° 010-2022-MTC/10</t>
  </si>
  <si>
    <t>20534478306 PKS SECURITY S.A.C.</t>
  </si>
  <si>
    <t>35. SERVICIO DE ASESORIA Y DEFENSA LEGAL A FAVOR DEL SEÑOR JAVIER BOYER MERINO EN SU CONDICION DE EX ASESOR DE LA OFICINA GENERAL DE ASESORIA JURIDICA DEL MINISTERIO DE TRANSPORTES Y COMUNICACIONES - RESOLUCION SECRETARIAL N° 032-2022-MTC/04</t>
  </si>
  <si>
    <t>CD N° 07-2022-MTC/10</t>
  </si>
  <si>
    <t>10258474835 SAMUEL JAVIER CASTAÑEDA CASTAÑEDA</t>
  </si>
  <si>
    <t>Todo el tiempo que dure el proceso</t>
  </si>
  <si>
    <t>36. ADQUISICION DE EQUIPO DE ALMACENAMIENTO NAS</t>
  </si>
  <si>
    <t>AS 11-2022-MTC/10</t>
  </si>
  <si>
    <t>37. SERVICIO DE SEGURIDAD Y VIGILANCIA PARA EL CENTRO DESCONCENTRADO TERRITORIAL DE LA REGION LORETO</t>
  </si>
  <si>
    <t>AS 4-2022-MTC/10-1</t>
  </si>
  <si>
    <t>20606847751 CONSORCIO WIRUFLO INTEGRADO POR SECURITY WIKI GENERALES SAC Y WIRUFLO SECURITY SAC</t>
  </si>
  <si>
    <t>38. SERVICIO DE SEGURIDAD Y VIGILANCIA PARA EL CENTRO DESCONCENTRADO TERRITORIAL DE LA REGIÓN TACNA</t>
  </si>
  <si>
    <t>CP N° 01-2022-MTC/10.02</t>
  </si>
  <si>
    <t>374, 400.00</t>
  </si>
  <si>
    <t>20560001861 CORPORACION WATCHMAN S.R.L.</t>
  </si>
  <si>
    <t xml:space="preserve">39. ADQUISICIÓN DE LICENCIAS DE SOFTWARE PARA LA PROTECCIÓN DE LOS EQUIPOS DE CÓMPUTO DEL MINISTERIO DE TRANSPORTES  Y COMUNICACIONES </t>
  </si>
  <si>
    <t>AS N° 013-2022-MTC/10</t>
  </si>
  <si>
    <t>40. CONTRATACION DEL SERVICIO DE ACTUALIZACIÓN DE LICENCIA Y SOPORTE TÉCNICO DE LA SOLUCIÓN DE FIREWALL DE APLICACIONES WEB DE LA MARCA FORTINET - FORTIWEB 2000E O EQUIVALENTE</t>
  </si>
  <si>
    <t>AS N° 0132-2022-MTC/10</t>
  </si>
  <si>
    <t>20600981430 BIGSECURE S.A.C.</t>
  </si>
  <si>
    <t xml:space="preserve">41. CONTRATACIÓN DEL SERVICIO DE UN SEGURO COMPLEMENTARIO DE TRABAJO DE RIESGO – SALUD PARA LOS TRABAJADORES DEL MINISTERIO DE TRANSPORTES Y COMUNICACIONES </t>
  </si>
  <si>
    <t>AS N° 015-2022-MTC/10</t>
  </si>
  <si>
    <t>20523470761 SANITAS PERU S.A. - EPS.</t>
  </si>
  <si>
    <t>42. SERVICIO DE SEGURIDAD Y VIGILANCIA PARA LA ESTACIÓN DE CONTROL DEL ESPECTRO RADIOELECTRÓNICO (ECER) PUERTO MALDONADO</t>
  </si>
  <si>
    <t>AS N° 018-2022-MTC/10</t>
  </si>
  <si>
    <t>20528357637 TOTAL GLOBAL</t>
  </si>
  <si>
    <t>43. CONTRATACIÓN DE SERVICIO DE GARANTÍA Y SOPORTE PARA HARDWARE DELL O EQUIVALENTE</t>
  </si>
  <si>
    <t>AS N° 22-2022-MTC/10</t>
  </si>
  <si>
    <t xml:space="preserve"> 20603573154 CANTEC S.A.C.</t>
  </si>
  <si>
    <t xml:space="preserve">44. SERVICIO DE ASESORÍA Y DEFENSA LEGAL A FAVOR DEL SEÑOR JORGE LUIS MENACHO PÉREZ, EN SU CONDICIÓN DE EX SECRETARIO GENERAL DEL MINISTERIO DE TRANSPORTES Y COMUNICACIONES - RESOLUCIÓN SECRETARIAL  N° 047-2022-MTC/04 </t>
  </si>
  <si>
    <t>CD N° 011-2022-MTC/10.02</t>
  </si>
  <si>
    <t>20523869346 ESTUDIO LLACZA &amp; ASOCIADOS SOCIEDAD CIVIL DE RESPONSABILIDAD LIMITADA</t>
  </si>
  <si>
    <t>SUJETO A PROCESO JUDICIAL</t>
  </si>
  <si>
    <t>45. CONTRATACIÓN DEL SERVICIO DE ESTUDIO CUANTITATIVO SOBRE CONSUMO RADIAL Y TELEVISIVO</t>
  </si>
  <si>
    <t>AS N° 021-2022-MTC/10.02</t>
  </si>
  <si>
    <t>20101953069 THE LIMA CONSULTING GROUP S.A.C.</t>
  </si>
  <si>
    <t>46. SERVICIO DE MANTENIMIENTO PREVENTIVO Y CORRECTIVO DE DIEZ (10) CAMIONETAS PICK-UP 4X4 DE LA FLOTA VEHICULAR DEL MINISTERIO DE TRANSPORTES Y COMUNICACIONES</t>
  </si>
  <si>
    <t>CP N°002-2022-MTC/10</t>
  </si>
  <si>
    <t>20508261391 JAPAN TECH SAC</t>
  </si>
  <si>
    <t>47. ADQUISICIÓN DE DOS (02) EQUIPOS FIREWALLS DE PRÓXIMA GENERACIÓN (NGFW) PARA LA INTERCONEXIÓN DE LOS LOCALES PERIFÉRICOS Y ENLACES DEDICADOS A LA RED WAN DEL MINISTERIO DE TRANSPORTES Y COMUNICACIONES</t>
  </si>
  <si>
    <t>AS N° 020-2022-MTC/10.02</t>
  </si>
  <si>
    <t>48. SERVICIO DE SEGURIDAD Y VIGILANCIA PARA EL CENTRO DESCONCENTRADO TERRITORIAL DE LA REGION LA LIBERTAD</t>
  </si>
  <si>
    <t>AS N° 01-2022-MTC/10.02</t>
  </si>
  <si>
    <t>20605037811 CORPORACIÓN EMPRESARIAL PRC S.A.C.</t>
  </si>
  <si>
    <t>49. SERVICIO DE SEGURIDAD Y VIGILANCIA PARA LA ESTACIÓN DE CONTROL DEL ESPECTRO RADIOELECTRICO (ECER) AYACUCHO</t>
  </si>
  <si>
    <t>AS N° 16-2022-MTC/10.02</t>
  </si>
  <si>
    <t>20602479758 EMPRESA DE SEGURIDAD GJR S.A.C</t>
  </si>
  <si>
    <t>50. SERVICIO DE ARRENDAMIENTO DE INMUEBLE PARA EL FUNCIONAMIENTO DE LA DIRECCIÓN GENERAL DE ASUNTOS SOCIO AMBIENTALES DEL MTC.</t>
  </si>
  <si>
    <t>51. SERVICIO DE ARRENDAMIENTO DE INMUEBLE PARA EL FUNCIONAMIENTO DEL CENTRO DE ATENCIÓN AL CIUDADANO DEL MTC EN EL DEPARTAMENTO DE LA LIBERTAD - CIUDAD DE TRUJILLO</t>
  </si>
  <si>
    <t>52. SERVICIO DE ARRENDAMIENTO DE INMUEBLE PARA EL CENTRO DE ATENCIÓN AL CIUDADANO DEL MTC EN EL DEPARTAMENTO DE LORETO, CIUDAD DE IQUITOS</t>
  </si>
  <si>
    <t>53. SERVICIO DE ARRENDAMIENTO DE INMUEBLE PARA EL FUNCIONAMIENTO DEL CENTRO DE ATENCION AL CIUDADANO DE AREQUIPA</t>
  </si>
  <si>
    <t>54. SERVICIO DE ARRENDAMIENTO DE INMUEBLE PARA LAS OFICINAS DE ATENCIÓN AL CIUDADANO EN LA CIUDAD DE PUCALLPA</t>
  </si>
  <si>
    <t>55. SERVICIO DE ARRENDAMIENTO DE INMUEBLE PARA EL FUNCIONAMIENTO DEL CENTRO DE ATENCIÓN AL CIUDADANO DEL MTC EN EL DEPARTAMENTO DE HUANCAYO</t>
  </si>
  <si>
    <t>56. SERVICIO DE ARRENDAMIENTO DE INMUEBLE PARA EL CENTRO DE ATENCIÓN AL CIUDADANO DEL MTC EN EL DEPARTAMENTO DE HUANUCO</t>
  </si>
  <si>
    <t>57. SERVICIO DE ARRENDAMIENTO DE INMUEBLE PARA EL FUNCIONAMIENTO DEL CENTRO DE ATENCIÓN AL CIUDADANO DEL MTC, EN EL DEPARTAMENTO DE AYACUCHO.</t>
  </si>
  <si>
    <t>58. SERVICIO DE ARRENDAMIENTO DE INMUEBLE CAC TACNA</t>
  </si>
  <si>
    <t>59. SERVICIO DE ARRENDAMIENTO DE INMUEBLE PARA EL FUNCIONAMIENTO DEL CENTRO DE ATENCIÓN AL CIUDADANO EN EL DEPARTAMENTO DE APURIMAC.</t>
  </si>
  <si>
    <t>60. SERVICIO DE ARRENDAMIENTO DE INMUEBLE PARA LA DIRECCIÓN GENERAL DE ASUNTOS SOCIO AMBIENTALES.</t>
  </si>
  <si>
    <t>61. CONTRATO DE SERVICIO DE ARRENDAMIENTO DE INMUEBLE PARA LA SEDE DEL CENTRO DE ATENCIÓN AL CIUDADANO MTC EN LA CIUDAD DE TARAPOTO PROVINCIA Y DEPARTAMENTO DE SAN MARTÍN.</t>
  </si>
  <si>
    <t>62. ARRENDAMIENTO DE INMUEBLE PARA LA SEDE DEL CENTRO DESCONCENTRADO TERRITORIAL DEL MTC EN LA CIUDAD DE PIURA, PROVINCIA DE PIURA, DEPARTAMENTO DE PIURA</t>
  </si>
  <si>
    <t>63. SERVICIO DE ARRENDAMIENTO DE INMUEBLE PARA LA SEDE DEL CENTRO DESCONCENTRADO TERRITORIAL DEL MTC EN LA CIUDAD DE CHICLAYO</t>
  </si>
  <si>
    <t>64. CONTRATO DE SERVICIO DE SEGURIDAD Y VIGILANCIA EN LA ESTACION CER PISCO</t>
  </si>
  <si>
    <t>65. CONTRATO DE SERVICIO DE SEGURIDAD Y VIGILANCIA EN LA ESTACION CER TARAPOTO</t>
  </si>
  <si>
    <t>66. CONTRATO DE SERVICIO DE SEGURIDAD Y VIGILANCIA EN LA ESTACION CER TACNA</t>
  </si>
  <si>
    <t>67. SERVICIO DE SEGURIDAD Y VIGILANCIA PARA EL CENTRO DESCONCENTRADO TERRITORIAL DE CHICLAYO</t>
  </si>
  <si>
    <t>68. SERVICIO DE SEGURIDAD Y VIGILANCIA PARA EL CENTRO DESCONCENTRADO TERRITORIAL DE TRUJILLO</t>
  </si>
  <si>
    <t>69. SERVICIO DE SEGURIDAD Y VIGILANCIA PARA EL CENTRO DESCONCENTRADO TERRITORIAL DE PIURA</t>
  </si>
  <si>
    <t>70. SERVICIO DE TELEFONIA MOVIL SATELITAL</t>
  </si>
  <si>
    <t>71. SERVICIO DE ACCESO A INTERNET PARA EL MTC</t>
  </si>
  <si>
    <t xml:space="preserve">72. SERVICIO DE ACCESO A INTERNET PARA EL MTC - ADICIONAL </t>
  </si>
  <si>
    <t>73. SERVICIO DE SEGURIDAD Y VIGILANCIA EN LA ESTACION CER PUERTO MALDONADO</t>
  </si>
  <si>
    <t>74. SERVICIO DE SEGURIDAD Y VIGILANCIA EN LA ESTACION CER IQUITOS</t>
  </si>
  <si>
    <t>75. SERVICIO DE SEGURIDAD Y VIGILANCIA PARA EL CENTRO DESCONCENTRADO TERRITORIAL DE LA REGION SAN MARTIN</t>
  </si>
  <si>
    <t>76. SERVICIO DE SEGURIDAD Y VIGILANCIA PARA EL FERROCARRIL HUANCAYO - HUANCAVELICA</t>
  </si>
  <si>
    <t>77. SERVICIO DE TELEFONIA MOVIL PARA EL MTC</t>
  </si>
  <si>
    <t>78. SERVICIO DE SEGURIDAD Y VIGILANCIA EN LOS TERRENOS EXPROPIADOS DE TITULARIDAD DEL MTC DONDE SE AMPLIARA EL AEROPUERTO INTERNACIONAL DE PISCO - ICA</t>
  </si>
  <si>
    <t>79. Adquisicion de Diesel B5 S-50 para las unidades vehiculares del MTC</t>
  </si>
  <si>
    <t>80. ADQUISICION DE COMBUSTIBLE GASOHOL DE 90 Y 97 Y DIESEL B5 S-50, PARA LAS UNIDADES VEHICULARES DEL MTC - ITEM Nro.01 GASOHOL 90 PLUS</t>
  </si>
  <si>
    <t>81. SERVICIO DE SEGURIDAD Y VIGILANCIA PARA LOS TERRENOS DE TITULARIDAD DEL MINISTERIO DE TRANSPORTE Y COMUNICACIONES DONDE SE AMPLIARA EL AEROPUERTO INTERNACIONAL CORONEL FAP CARLOS CIRIANI SANTA ROSA TACNA</t>
  </si>
  <si>
    <t>82. SERVICIO DE SEGURIDAD Y VIGILANCIA EN LA ESTACION CER CUSCO</t>
  </si>
  <si>
    <t>83. SERVICIO DE TELEFONIA FIJA PARA SEDES PERIFERICAS DEL MTC</t>
  </si>
  <si>
    <t>84. SERVICIO DE SEGURIDAD Y VIGILANCIA PARA LOS TERRENOS DE TITULARIDAD DEL MINISTERIO DE TRANSPORTES Y COMUNICACIONES DONDE SE AMPLIARA EL AEROPUERTO DE IQUITOS CORONEL FAP FRANCISCO SECADA VIGNETTA</t>
  </si>
  <si>
    <t>85. SERVICIO DE MANTENIMIENTO Y CONSERVACION DE AREAS VERDES EN LA SEDE CENTRAL Y LOCALES PERIFERICOS DEL MTC</t>
  </si>
  <si>
    <t>86. SERVICIO DE SEGURO PERSONAL Y PATRIMONIAL</t>
  </si>
  <si>
    <t>87. SERVICIO DE SEGURIDAD Y VIGILANCIA PARA EL CENTRO DESCONCENTRADO TERRITORIAL DE LA REGION CUSCO.</t>
  </si>
  <si>
    <t>88. SERVICIO DE SEGURIDAD Y VIGILANCIA PARA EL CENTRO DESCONCENTRADO TERRITORIAL DE LA REGIÓN UCAYALI</t>
  </si>
  <si>
    <t>89. SERVICIO PUBLICO MOVIL POR SATELITE PARA LAS ALTAS AUTORIDADES Y AUTORIDADES DE PRIMERA RESPUESTA.</t>
  </si>
  <si>
    <t>90. SERVICIO DE TELEFONÍA LOCAL FIJA, LARGA DISTANCIA NACIONAL FIJA, TELEFONÍA MÓVIL Y LARGA DISTANCIA INTERNACIONAL FIJA Y MÓVIL PARA EL MINISTERIO DE TRANSPORTES Y COMUNICACIONES (MTC)</t>
  </si>
  <si>
    <t>91. SERVICIO DE MANTENIMIENTO CORRECTIVO DE VEINTIDOS (22) UNIDADES VEHICULARES MULTIMARCA DEL MINISTERIO DE TRANSPORTES Y COMUNICACIONES</t>
  </si>
  <si>
    <t>92. SERVICIO DE SEGURIDAD Y VIGILANCIA PARA LAS ESTACIONES CER TUMBES</t>
  </si>
  <si>
    <t>93. SERVICIO DE SEGURIDAD Y VIGILANCIA PARA LAS ESTACIONES CER CHICLAYO</t>
  </si>
  <si>
    <t>94. CONTRATACION DEL SERVICIO DE TRANSMISION DE DATOS ENTRE EL MTC Y SUS SEDES REMOTAS</t>
  </si>
  <si>
    <t>95. CONTRATACION DEL SERVICIO DE TRANSMISION DE DATOS ENTRE EL MTC Y SUS SEDES REMOTAS</t>
  </si>
  <si>
    <t>96. SERVICIO DE SEGURIDAD Y VIGILANCIA PARA LA SEDE CENTRAL, LOCALES PERIFERICOS Y TERRENOS EXPROPIADOS DEL MTC EN LA CIUDAD DE LIMA METROPOLITANA Y LA PROVINCIA CONSTITUCIONAL DEL CALLAO. AS N° 012-2021-MTC/10 DERIVADA DE LA CP N° 001-2021-MTC/10</t>
  </si>
  <si>
    <t>97. SERVICIO DE MONITOREO EN MEDIOS DE COMUNICACIÓN (IMPRESIÓN, RADIO, TELEVISION Y DIGITAL)</t>
  </si>
  <si>
    <t>98. SERVICIO DE LIMPIEZA PARA 13 INSTALACIONES DE LOS CENTROS DESCONCENTRADOS TERRITORIALES DEL MTC - ITEM Nro.1</t>
  </si>
  <si>
    <t>99. SERVICIO DE LIMPIEZA PARA 13 INSTALACIONES DE LOS CENTROS DESCONCENTRADOS TERRITORIALES DEL MTC - ITEM Nro.4</t>
  </si>
  <si>
    <t>100. SERVICIO DE MENSAJERIA A NIVEL LOCAL PERIFERICO, NACIONAL E INTERNACIONAL PARA EL MTC</t>
  </si>
  <si>
    <t>101. CONTRATO DE LIMPIEZA PARA 13 INSTALACIONES DE LOS CENTROS DESCONCENTRADOS TERRITORIALES DEL MINISTERIO DE TRANSPORTES Y COMUNICACIONES.</t>
  </si>
  <si>
    <t>102. Adquisición de combustible GASOHOL 97  plus para las 12 unidades vehicualres del pool de choferes de la Suboficina de Servicios Generales del MTC</t>
  </si>
  <si>
    <t>103. Servicio de televisión por cable TV y/o cable TV satelital para uso de los funcionarios y/o trabajadores del Ministerio</t>
  </si>
  <si>
    <t>104. SERVICIO DE SEGURIDAD Y VIGILANCIA EN TERRENOS DE TITULARIDAD DEL MTC DONDE SE AMPLIARÁ EL AEROPUERTO DE CAJAMARCA MAYOR GENERAL FAP ARMANDO REVOREDO IGLESIAS</t>
  </si>
  <si>
    <t>105. CONTRATACION DE SERVICIO DE SOPORTE TÉCNICO, GARANTÍA Y MANTENIMIENTO DE HARDWARE DE LA MARCA DELL PARA EL MINISTERIO DE TRANSPORTES Y COMUNICACIONES</t>
  </si>
  <si>
    <t>106. SERVICIO DE SEGURIDAD Y VIGILANCIA EN LOS TERRENOS DE TITULARIDAD DEL MINISTERIO DE TRANSPORTES Y COMUNICACIONES DONDE SE AMPLIARA EL AEROPUERTO CAPITAN FAP CARLOS MARTINEZ DE PINILLOS - TRUJILLO</t>
  </si>
  <si>
    <t>107. SERVICIO DE SEGURIDAD Y VIGILANCIA PARA EL CENTRO DESCONCENTRADO TERRITORIAL DE LA REGIÓN APURÍMAC</t>
  </si>
  <si>
    <t>108. SERVICIO DE ALQUILER DE SERVIDOR MARCA SUN MICROSYSTEM SUN FIRE O EQUIVALENTE PARA EL SISTEMA ELLIPSE DEL MTC</t>
  </si>
  <si>
    <t>109. SERVICIO DE MONITOREO DE LA SÍNTESIS Y ALERTA INFORMATIVA DE MEDIOS DE COMUNICACIÓN TELEVISIVOS, RADIALES, IMPRESOS Y DIGITALES (PÁGINAS WEB, REDES SOCIALES) DE PROVINCIAS Y DEPARTAMENTOS CON EL PROPÓSITO DE CONOCER LOS ACONTECIMIENTOS NOTICIOSOS QUE CONTRIBUIRÁN EN EL DISEÑO E IMPLEMENTACIÓN DE ESTRATEGIAS Y ACCIONES DE COMUNICACIÓN PARA ALCANZAR LOS OBJETIVOS COMUNICACIONALES PREVISTOS</t>
  </si>
  <si>
    <t>110. SERVICIO DE RASTREO Y MONITOREO SATELITAL POR MEDIO DEL SISTEMA DE POSICIONAMIENTO GLOBAL (GPS) PARA TREINTA Y CINCO (35) UNIDADES VEHICULARES</t>
  </si>
  <si>
    <t xml:space="preserve">111. SERVICIO DE SEGURIDAD Y VIGILANCIA PARA LA ESTACIÓN DE CONTROL DEL ESPECTRO RADIOELECTRÓNICO (ECER) HUARAZ" </t>
  </si>
  <si>
    <t xml:space="preserve">112. SERVICIO DE SEGURIDAD Y VIGILANCIA PARA EL CENTRO DESCONCENTRADO TERRITORIAL DE LA REGION AREQUIPA </t>
  </si>
  <si>
    <t>113. SERVICIO DE ALQUILER DE UN INMUEBLE PARA EL FUNCIONAMIENTO DEL ARCHIVO CENTRAL DE LA OFICINA DE ATENCION DE ATENCION AL CIUDADANO Y GESTION DOCUMENTAL</t>
  </si>
  <si>
    <t>114. SERVICIO DE ASESORIA Y DEFENSA LEGAL A FAVOR DEL SEÑOR JAVIER BOYER MERINO EN SU CONDICION DE EX ASESOR DE LA OFICINA GENERAL DE ASESORIA JURIDICA DEL MINISTERIO DE TRANSPORTES Y COMUNICACIONES - RESOLUCION SECRETARIAL N° 032-2022-MTC/04</t>
  </si>
  <si>
    <t>115. ADQUISICION DE EQUIPO DE ALMACENAMIENTO NAS</t>
  </si>
  <si>
    <t>116. SERVICIO DE SEGURIDAD Y VIGILANCIA PARA EL CENTRO DESCONCENTRADO TERRITORIAL DE LA REGION LORETO</t>
  </si>
  <si>
    <t>117. CONTRATACION COMPLEMENTARIA AL SERVICIO DE SEGURIDAD Y VIGILANCIA PARA EL FERROCARRIL HUANCAYO - HUANCAVELICA</t>
  </si>
  <si>
    <t xml:space="preserve">118. CONTRATACIÓN DEL SERVICIO DE UN SEGURO COMPLEMENTARIO DE TRABAJO DE RIESGO – SALUD PARA LOS TRABAJADORES DEL MINISTERIO DE TRANSPORTES Y COMUNICACIONES </t>
  </si>
  <si>
    <r>
      <t>NO SE CUENTA CON EJECUCION NI PROGRAMACION DE GASTO RELACIONADO A CONSULTORIAS 2.3.2.7.2.1 (</t>
    </r>
    <r>
      <rPr>
        <b/>
        <sz val="11"/>
        <color rgb="FF000000"/>
        <rFont val="Calibri"/>
        <family val="2"/>
        <scheme val="minor"/>
      </rPr>
      <t>NATURALES &gt;50 000</t>
    </r>
    <r>
      <rPr>
        <b/>
        <sz val="12"/>
        <color rgb="FF000000"/>
        <rFont val="Calibri"/>
        <family val="2"/>
        <scheme val="minor"/>
      </rPr>
      <t xml:space="preserve">) Y 2.3.2.7.1.1 </t>
    </r>
    <r>
      <rPr>
        <b/>
        <sz val="11"/>
        <color rgb="FF000000"/>
        <rFont val="Calibri"/>
        <family val="2"/>
        <scheme val="minor"/>
      </rPr>
      <t>(JURIDICAS &gt;100 000)</t>
    </r>
    <r>
      <rPr>
        <b/>
        <sz val="12"/>
        <color rgb="FF000000"/>
        <rFont val="Calibri"/>
        <family val="2"/>
        <scheme val="minor"/>
      </rPr>
      <t>.</t>
    </r>
  </si>
  <si>
    <t>CONTRATACIÓN DEL SERVICIO DE CONSULTORÍA PARA REALIZAR EL CONTROL DE CALIDAD EN LA FASE DE CONSTRUCCIÓN DE LA OBRA DEL PROYECTO DENOMINADO “CENTRO BIOMÉDICO MEJORADO DE LA VILLA DEPORTIVA NACIONAL VIDENA”, DEL PROYECTO LEGADO JUEGOS PANAMERICANOS Y PARAPANAMERICANOS</t>
  </si>
  <si>
    <t>CONSORCIO VILLA ZONAL, conformado por ANDRES GUILLERMO ARCE BARRETO, con DNI N° 16674719 y RUC N° 10166747193 y CARLOS HUMBERTO VASQUEZ CONTRERAS, con DNI N° 10418202, con RUC N° 10104182025</t>
  </si>
  <si>
    <t>INFORMES</t>
  </si>
  <si>
    <t xml:space="preserve">21: CULTURA Y DEPORTE 
</t>
  </si>
  <si>
    <t>SERVICIO DE CONSULTORÍA PARA LA ELABORACIÓN DE INFORME TÉCNICO PERICIAL QUE ESTABLEZCA EL ORIGEN O CAUSA, Y EL COSTO DE REPARACIÓN DE LAS FALLAS PRESENTADAS EN LA OBRA ¿REHABILITACIÓN Y MEJORAMIENTO DE LA CARRETERA QUINUA ¿ SAN FRANCISCO, TRAMO 2: KM</t>
  </si>
  <si>
    <t>20601264642 FERUHUJA S.A.C.</t>
  </si>
  <si>
    <t>SERVICIO DE CONSULTORÍA PARA LA ELABORACIÓN DE EXPEDIENTE PERICIAL QUE DETERMINE LA CAUSA Y MAGNITUD DE LAS FALLAS IDENTIFICADAS EN LA OBRA: REHABILITACIÓN Y MEJORAMIENTO DE LA CARRETERA TRUJILLO - SHIRAN - HUAMACHUCO, TRAMO DV. OTUZCO - DV. CALLACUY</t>
  </si>
  <si>
    <t>SERVICIO DE CONSULTORÍA PARA LA ELABORACIÓN DEL DICTAMEN PERICIAL QUE DETERMINE LA CAUSA Y MAGNITUD DE LAS FALLAS Y SU COSTO DE REPARACIÓN EN LA OBRA REHABILITACIÓN DE LA CARRETERA DV. LAS VEGAS - TARMA Y CUANTIFIQUE LOS DAÑOS Y PERJUICIOS OCASIONADO</t>
  </si>
  <si>
    <t>SERVICIO DE CONSULTORÍA PARA LA ELABORACIÓN DE INFORME TÉCNICO PERICIAL QUE ESTABLEZCA EL ORIGEN  O CAUSA, DE LAS FALLAS PRESENTADAS EN LA OBRA: REHABILITACIÓN Y  MEJORAMIENTO DE LA CARRETERA AYACUCHO-ABANCAY, TRAMO: ANDAHUAYLAS-DV. KISHUARA,</t>
  </si>
  <si>
    <t>SERVICIO DE CONSULTORIA PARA EL RELEVAMIENTO DE INFORMACION EN LOS TRAMOS DE LA RED VIAL NACIONAL NO CONCESIONADA - BLOQUE 1 SUR</t>
  </si>
  <si>
    <t>20504131875 MTV PERU E.I.R.L.</t>
  </si>
  <si>
    <t>SERVICIO DE CONSULTORÍA PARA LA ELABORACIÓN DE INFORME TÉCNICO PERICIAL QUE ESTABLEZCA EL ORIGEN  O CAUSA, DE LAS FALLAS PRESENTADAS EN OBRA</t>
  </si>
  <si>
    <t>70748327</t>
  </si>
  <si>
    <t>POR ENTREGABLE</t>
  </si>
  <si>
    <t>19818616</t>
  </si>
  <si>
    <t>31042619</t>
  </si>
  <si>
    <t>42383192</t>
  </si>
  <si>
    <t>01332525</t>
  </si>
  <si>
    <t>42552579</t>
  </si>
  <si>
    <t>47574127</t>
  </si>
  <si>
    <t>07522558</t>
  </si>
  <si>
    <t>09459927</t>
  </si>
  <si>
    <t>46526701</t>
  </si>
  <si>
    <t>46855911</t>
  </si>
  <si>
    <t>07804035</t>
  </si>
  <si>
    <t>31189895</t>
  </si>
  <si>
    <t>10064809</t>
  </si>
  <si>
    <t>25321387</t>
  </si>
  <si>
    <t>46806309</t>
  </si>
  <si>
    <t>33814575</t>
  </si>
  <si>
    <t>45021886</t>
  </si>
  <si>
    <t>47324383</t>
  </si>
  <si>
    <t>40294292</t>
  </si>
  <si>
    <t>43321048</t>
  </si>
  <si>
    <t>20042014</t>
  </si>
  <si>
    <t>23950646</t>
  </si>
  <si>
    <t>08621139</t>
  </si>
  <si>
    <t>28317385</t>
  </si>
  <si>
    <t>46412164</t>
  </si>
  <si>
    <t>40872024</t>
  </si>
  <si>
    <t>23919069</t>
  </si>
  <si>
    <t>44360009</t>
  </si>
  <si>
    <t>26733506</t>
  </si>
  <si>
    <t>01317994</t>
  </si>
  <si>
    <t>47485877</t>
  </si>
  <si>
    <t>19324787</t>
  </si>
  <si>
    <t>06632047</t>
  </si>
  <si>
    <t>SERVICIO DE CONSULTORIA PARA LA ELABORACION DE LA NORMA DE DISEÑO SISMORESISTENTE DE ESTRUCTURAS SUBTERRANEAS PARA LA INFRAESTRUCTURA VIAL</t>
  </si>
  <si>
    <t>20524716217 DISEÑO DE PROYECTOS EN INGENIERIA E.I.R.L</t>
  </si>
  <si>
    <t xml:space="preserve">REPRESENTACIONES TECNIMOTORS E I R L    </t>
  </si>
  <si>
    <t>Bien propio de terceros</t>
  </si>
  <si>
    <t>14207196
14207197
14207198</t>
  </si>
  <si>
    <t>36 meses (del 17.10.2020 AL 16.10.2023)</t>
  </si>
  <si>
    <t>29.5 meses (del 17.08.2021 AL 16.10.2023)</t>
  </si>
  <si>
    <t>INDUSTRIAL DAM S.A.</t>
  </si>
  <si>
    <t>500 M2</t>
  </si>
  <si>
    <t>07540619</t>
  </si>
  <si>
    <t>POR DETERMINAR</t>
  </si>
  <si>
    <t>1544 m2</t>
  </si>
  <si>
    <t>Contrato N° 137-2016-MTC/20 del 14.11.2019 al 15.11.2022 (Adenda N° 1)</t>
  </si>
  <si>
    <t>RODIAM INVESTMENTS SOCIEDAD ANONIMA CERRADA - RODIAM S.A.C.</t>
  </si>
  <si>
    <t>49027181</t>
  </si>
  <si>
    <t>3400 m2</t>
  </si>
  <si>
    <t>ADELANTO CONTRATO 022-2019-MTC/20.2 DEL 21/03/2019 AL 21.03.2022 /022-2019-MTC/20.2  (Adenda N° 2)</t>
  </si>
  <si>
    <t>JUAN LEONARDO YOPLAC QUINTANA</t>
  </si>
  <si>
    <t>141.26 m2</t>
  </si>
  <si>
    <t>DEL 01/01/2021 AL 31/12/2021</t>
  </si>
  <si>
    <t>DEL 01/01/2022 AL 30/06/2022</t>
  </si>
  <si>
    <t>TEODORO FELIX GARAY MENDOZA</t>
  </si>
  <si>
    <t>P37007461</t>
  </si>
  <si>
    <t>258 m2</t>
  </si>
  <si>
    <t>INVERIAS SAC</t>
  </si>
  <si>
    <t>277m2</t>
  </si>
  <si>
    <t>CONTRATO 0001-2019 DEL 03/01/2019 AL 31/12/2021</t>
  </si>
  <si>
    <t>ADENDA AL CONTRATO 0001-2019 DEL 01/01/2022 AL 31/12/2022</t>
  </si>
  <si>
    <t>MARIBEL RIVEROS AGÜERO</t>
  </si>
  <si>
    <t>346 m2</t>
  </si>
  <si>
    <t>CONTRATO N° 0077-2020-MTC/20.24.14-UZA DEL 01.01.2021  AL 30.06.21</t>
  </si>
  <si>
    <t>Barbarita Becerra Caruajulca</t>
  </si>
  <si>
    <t>26693320</t>
  </si>
  <si>
    <t>460  m2</t>
  </si>
  <si>
    <t>O/S N° 00020 - 2022 DEL 01/01/2021 AL 31/12/2023</t>
  </si>
  <si>
    <t>HAIDEE ARANGO LUMBRERAS</t>
  </si>
  <si>
    <t>257  m2</t>
  </si>
  <si>
    <t>CONTRATO Nº 004-2019-MTC/20.24.13 DEL 21/11/2019 AL 21/11/2021</t>
  </si>
  <si>
    <t>MARIELA MARCELA MANSILLA ESPINOSA</t>
  </si>
  <si>
    <t>BIEN PROPIO</t>
  </si>
  <si>
    <t>418 m2</t>
  </si>
  <si>
    <t>CONTRATO DE SERVICIOS N° 005-2020-MTC/20.24.12 DEL 30/11/2020 AL 30/11/2022</t>
  </si>
  <si>
    <t xml:space="preserve">LUIS JOSE SUELDO HILARIO </t>
  </si>
  <si>
    <t>390 m2</t>
  </si>
  <si>
    <t>CONTRATO 0001-2021-MTC/20.10.9.UZJPA DEL 01.01.2021 AL 31.12.2021</t>
  </si>
  <si>
    <t>O/S N° 0091-2022 DEL 01/01/2022 AL 30/06/2022</t>
  </si>
  <si>
    <t>CRISTINA SUSANA HERNANDEZ VERASTEGUI</t>
  </si>
  <si>
    <t>03094223</t>
  </si>
  <si>
    <t>374.76 m2</t>
  </si>
  <si>
    <t>CONTRATO N° 005-2021-MTC/20.UZLLIB.  DEL 16/02/2021 AL  15/02/2022</t>
  </si>
  <si>
    <t>GALVEZ ALVA, SANTIAGO ELEAZAR</t>
  </si>
  <si>
    <t>COMPRA / VENTA</t>
  </si>
  <si>
    <t>2000  m2</t>
  </si>
  <si>
    <t>JESUS VIOLETA FERNANDEZ ARROYO</t>
  </si>
  <si>
    <t>400 M2</t>
  </si>
  <si>
    <t>DEL 01/01/2021 AL 31/12/2021 DEL 01.01.2022 AL 30.06.2022</t>
  </si>
  <si>
    <t>CEYLI HERNANDEZ CORREA</t>
  </si>
  <si>
    <t>77 m2</t>
  </si>
  <si>
    <t>JORGE EMILIO  MONTESINOS PORTILLO</t>
  </si>
  <si>
    <t>01207065</t>
  </si>
  <si>
    <t>N° 11004009 (Of. Puno)</t>
  </si>
  <si>
    <t>1,173.23 m2</t>
  </si>
  <si>
    <t>ADENDA N° 003 AL CONTRATO N° 001-2018-MTC/20.UZPUN DEL 01.01.2021 AL 31.12.2021</t>
  </si>
  <si>
    <t>001-2018-MTC/20.UZPUN (Adenda N° 4)</t>
  </si>
  <si>
    <t>SUCESION INDIVISA VALENTE CARPIO LUIS JUAN</t>
  </si>
  <si>
    <t>1750 m2</t>
  </si>
  <si>
    <t>O/S 00028-2021 DEL 01.01.2021 AL 31.12.2021</t>
  </si>
  <si>
    <t>SABINO CIRILO RIVBERA GONZALES</t>
  </si>
  <si>
    <t>800 M2</t>
  </si>
  <si>
    <t>MUNICIPALIDAD DISTRITAL DE ARMA</t>
  </si>
  <si>
    <t>70 M2</t>
  </si>
  <si>
    <t>1000 M2</t>
  </si>
  <si>
    <t>Erotida Mariño Robles</t>
  </si>
  <si>
    <t>100  M2</t>
  </si>
  <si>
    <t>DEL  01/01/2021 AL 31/12/2021</t>
  </si>
  <si>
    <t>NELLY JACINTA SUAREZ LIMAYLLA</t>
  </si>
  <si>
    <t>136  M2</t>
  </si>
  <si>
    <t>ALICIA MARIELA PISCONTE DE LA CRUZ</t>
  </si>
  <si>
    <t>75 M2</t>
  </si>
  <si>
    <t>CALVO FARFAN, VICTOR GREGORIO</t>
  </si>
  <si>
    <t>MARIO ALBERTO SANTILLA MORIA</t>
  </si>
  <si>
    <t>72 M2</t>
  </si>
  <si>
    <t>JOSE DE JESUS PINTADO CORDOVA</t>
  </si>
  <si>
    <t>355.50 M2</t>
  </si>
  <si>
    <t xml:space="preserve">LUIS FLORENTINO HERRERA TORRES </t>
  </si>
  <si>
    <t>QUISPE HUANCA, LILIA</t>
  </si>
  <si>
    <t>30  M2</t>
  </si>
  <si>
    <t>CIRILO ALEJANDRO SAAVEDRA SUSANO</t>
  </si>
  <si>
    <t>200 m2</t>
  </si>
  <si>
    <t>MUNICIPALIDAD DISTRITAL DE CONDURIRI</t>
  </si>
  <si>
    <t xml:space="preserve">DIEGO FERNANDO HUACHACA BEDRIÑANA </t>
  </si>
  <si>
    <t>CARRETERA PAVIMENTADA EMP. PE-5N (EL REPOSO)-PUENTE NIEVA-SARAMIRIZA/PUENTE WAWICO-URAKUSA-SANTA MARIA DE NIEVA</t>
  </si>
  <si>
    <t>100 M2</t>
  </si>
  <si>
    <t>CARRETERA PAVIMENTADA SIVIA - CANAYRE;MULTIDISTRITAL;LA MAR;AYACUCHO</t>
  </si>
  <si>
    <t xml:space="preserve"> CARRETERA PAVIMENTADA AYACUCHO - TAMBILLO - EMP. PE-3S (OCROS) Y EMP.PE-32 A (CHALCO) - PAMPA CANGALLO - CARAPO</t>
  </si>
  <si>
    <t>CARRETERA PAVIMENTADA PUQUIO - CORACORA - EMP. PE 1S (CHALA); CORACORA -YAUCA - EMP PE - 1S Y EMP. PE - 32C (UL</t>
  </si>
  <si>
    <t>CARRETERA PAVIMENTADA HUANCAVELICA - LIRCAY - EMP. PE-3S (HUALLAPAMPA) Y EMP PE 3S (LA MEJORADA) - ACOBAMBA - E</t>
  </si>
  <si>
    <t>CARRETERA PAVIMENTADA DE LA RVN TRAMO: CAJABAMBA - SAUSACOCHA, RUTA PE-3N</t>
  </si>
  <si>
    <t>CARRETERA PAVIMENTADA DE LA RVN TRAMO: SAN MARCOS - CAJABAMBA Y DV. CALLACUYAN - DV. OTUZCO</t>
  </si>
  <si>
    <t>CARRETERA PAVIMENTADA DE LA RVN CORREDOR VIAL APURIMAC CUSCO AREQUIPA</t>
  </si>
  <si>
    <t>ANGEL J. VASQUEZ ALVARADO</t>
  </si>
  <si>
    <t>CARRETERA PAVIMENTADA DE LA RVN TRAMO: MOLINOPAMPA - PTE HUAROCHIRI - DV. SIHUAS</t>
  </si>
  <si>
    <t xml:space="preserve"> CARRETERA PAVIMENTADA DE LA RVN TRAMO: SONDOR - ABRA CRUZ CHIQUITA</t>
  </si>
  <si>
    <t>RED VIAL PAVIMENTADA PUQUINA - CHACAHUAYO - LIMITE DEPARTAMENTAL MOQUEGUA / AREQUIPA</t>
  </si>
  <si>
    <t>MULTISERVICIOS MISAGUER SAC</t>
  </si>
  <si>
    <t>RED VIAL PAVIMENTADA PTE. CHUQUICARA - TAUCA - CABANA - PALLASCA - MOLLEPATA - TABLACHACA - SHOREY</t>
  </si>
  <si>
    <t>RED VIAL PAVIMENTADA PE-24, PE3SZ, PE-3S Y PE-3SC TRAMO CAÑETE - LUNAHUANA - DV. YAUYOS - RONCHAS - CHUPACA</t>
  </si>
  <si>
    <t>MANTENIMIENTO RUTINARIO DE LA CARRETERA EMP. PE-1NUPACAHUAYTOLA VEGACOCHASHUAYLILLAS CHICODV. RINCONADAPTE. CAHUACAHUAMAYUSHPTE. PAMPLONACAÑO</t>
  </si>
  <si>
    <t xml:space="preserve"> MANTENIMIENTO RUTINARIO CARRETERA PAVIMENTADA TRAMO: EMP PE-3NA (PTE. HUAROCHIRI) -  TAUCA;MULTIDISTRITAL,PALLASCA,ANCASH</t>
  </si>
  <si>
    <t xml:space="preserve"> MANTENIMIENTO RUTINARIO CARRETERA PAVIMENTADA TRAMO: EMP PE-3NA (PTE. HUAROCHIRI) - TAUCA;MULTIDISTRITAL,PALLASCA,ANCASH</t>
  </si>
  <si>
    <t xml:space="preserve"> MANTENIMIENTO RUTINARIO CARRETERA PAVIMENTADA: EMP. PE-3S (HUAYLLAPAMPA) ? QUINUA - SAN FRANCISCO - PUERTO ENE - PUERTO YOYATO. (285.200 KM);</t>
  </si>
  <si>
    <t xml:space="preserve"> MANTENIMIENTO RUTINARIO DE LA CARRETERA SULLANA - MANCORA - PUENTE LA PAZ, RUTA PE-01N,MULTIDISTRITAL,SULLANA,PIURA</t>
  </si>
  <si>
    <t>MANTENIMIENTO RUTINARIO DE LA CARRETERA PAVIMENTADA  EMP. PE 3N (LAGUNA SAUSACOCHA) - PUENTE PALLAR Y PUENTE PALLAR - PUENTE CHAGUAL,MULTIDIS</t>
  </si>
  <si>
    <t xml:space="preserve"> MANTENIMIENTO RUTINARIO DE LA CARRETERA PAVIMENTADA EMP. PE 3N (LAGUNA SAUSACOCHA) - PUENTE PALLAR Y PUENTE PALLAR - PUENTE CHAGUAL,MULTIDIST</t>
  </si>
  <si>
    <t xml:space="preserve"> MANTENIMIENTO RUTINARIO DE LA CARRETERA PAVIMENTADA  PICHANAQUI - PUERTO OCOPA /MAZAMARI - CUBANTIA, MULTIDISTRITAL, CHANCHAMAYO, JUNÍN</t>
  </si>
  <si>
    <t>MANTENIMIENTO RUTINARIO DE LA CARRETERA PAVIMENTADA EMP. PE-04B (HUALAPAMPA) ? HUARMACA - SONDOR, MULTIDISTRITAL, HUANCABAMBA, PIURA</t>
  </si>
  <si>
    <t>MANTENIMIENTO RUTINARIO DE LA CARRETERA PAVIMENTADA SONDOR ? HUANCABAMBA ? DV. CURILCAS, MULTIDISTRITAL, HUANCABAMBA, PIURA</t>
  </si>
  <si>
    <t xml:space="preserve"> MANTENIMIENTO RUTINARIO DE LA CARRETERA PAVIMENTADA DV. CURILCAS - SOCCHABAMBA - VADO GRANDE, MULTIDISTRITAL, HUANCABAMBA, PIURA</t>
  </si>
  <si>
    <t>MANTENIMIENTO RUTINARIO DE LA CARRETERA PAVIMENTADA DEL TRAMO: EMP PE-34A (PATAHUASI) ? DV. CHIVAY, MULTIDISTRITAL, CAYLLOMA, AREQUIPA</t>
  </si>
  <si>
    <t>MANTENIMIENTO RUTINARIO DE LA CARRETERA PAVIMENTADA PTE. PUMAHUASI - PUENTE CHINO - AGUAYTIA - SAN ALEJANDRO - NESHUYA - PUCALLPA;MULTIDISTRI</t>
  </si>
  <si>
    <t xml:space="preserve"> MANTENIMIENTO RUTINARIO DE LA CARRETERA PAVIMENTADA PTE. PUMAHUASI ? PUENTE CHINO ? AGUAYTIA ? SAN ALEJANDRO ? NESHUYA ? PUCALLPA;MULTIDISTRI</t>
  </si>
  <si>
    <t xml:space="preserve"> MANTENIMIENTO RUTINARIO RED VIAL NACIONAL PAVIMENTADA DE LA CARRETERA PAVIMENTADA EMP. PE 32 (ULLACCASA) ¿ CORA CORA; RUTA PE-32;MULTIDISTRIT</t>
  </si>
  <si>
    <t>. MANTENIMIENTO RUTINARIO RED VIAL NACIONAL PAVIMENTADA DE LA CARRETERA PAVIMENTADA ATICO - DV. QUILCA - MATARANI - ILO Y PUNTA DE BOMBON - DV.</t>
  </si>
  <si>
    <t>MANTENIMIENTO RUTINARIO RED VIAL NACIONAL PAVIMENTADA DE LA CARRETERA PAVIMENTADA HUACAYBAMBA - JIRCAN - TINGO MARIA - MONZON - EMP. PE-18A (</t>
  </si>
  <si>
    <t>MANTENIMIENTO RUTINARIO DE LA CARRETERA PAVIMENTADA TRAMO: EMP. PE 1S - CHAPARRA - DV. PAUSA, EMP PE - 1S - YAUCA - EMP. PE 32 (CORACORA); MU</t>
  </si>
  <si>
    <t>MANTENIMIENTO RUTINARIO CARRETERA CASCAS - CONTUMAZA - CHILETE</t>
  </si>
  <si>
    <t>MANTENIMIENTO RUTINARIO CARRETERA ACOS - HUAYLLAY Y RAMALES VARIANTE PASAMAYO - HUARAL</t>
  </si>
  <si>
    <t xml:space="preserve"> MANTENIMIENTO RUTINARIO CARRETERA SANTA MARIA - SANTA TERESA - CENTRAL HIDROELECTRICA</t>
  </si>
  <si>
    <t>MANTENIMIENTO RUTINARIO CARRETERA DV. YANACOCHA - HUALGAYOC</t>
  </si>
  <si>
    <t>JACOBO LOPEZ LOPEZ</t>
  </si>
  <si>
    <t>400 m2</t>
  </si>
  <si>
    <t>MANTENIMIENTO RUTINARIO CARRETERA OYOTUN - BEBEDEROS - LA FLORIDA - NIEPOS</t>
  </si>
  <si>
    <t xml:space="preserve"> MANTENIMIENTO RUTINARIO CARRETERA SAN RAFAEL - ALCAS - POZUZO REGION HUANUCO</t>
  </si>
  <si>
    <t>MANTENIMIENTO RUTINARIO CARRETERA MALA CALANGO LA CAPILLA BUENA VISTA SAN JUAN TANTARACHE REGION LIMA</t>
  </si>
  <si>
    <t xml:space="preserve"> MANTENIMIENTO RUTINARIO CARRETERA EMP LO 103 (IQUITOS) - BELLAVISTA - MAZAN REGION SAN MARTIN</t>
  </si>
  <si>
    <t>MANTENIMIENTO RUTINARIO RED VIAL NACIONAL NO PAVIMENTADA CARRETERA VIZCACHANI - PUENTE CALLALLI - REGION AREQUIPA</t>
  </si>
  <si>
    <t>MANTENIMIENTO RUTINARIO RED VIAL NACIONAL NO PAVIMENTADA - CARRETERA EMP. PE-22B (SAN RAMON), VITOC - CONAC - LIBERTAD TINCO - MONOBAMBA - UC</t>
  </si>
  <si>
    <t xml:space="preserve"> MANTENIMIENTO RUTINARIO RED VIAL NACIONAL NO PAVIMENTADA-CARRETERA EMP PE - 3N(LA CIMA) - AZULMITA - ATOCSAYO - CONOCANCHA - DV CORPACANCHA -</t>
  </si>
  <si>
    <t xml:space="preserve"> MANTENIMIENTO RUTINARIO RED VIAL NACIONAL NO PAVIMENTADA CARRETERA EMP PE-3N (CHOTA) - EMP. PE-3N (CUTERVO) REGION LAMBAYEQUE</t>
  </si>
  <si>
    <t>MANTENIMIENTO RUTINARIO RED VIAL NACIONAL NO PAVIMENTADA DV. HUANIPACA-HUANIPACA-KINUALLA-ESTACION DE SALIDA DE TELEFERICO REGION CUSCO</t>
  </si>
  <si>
    <t xml:space="preserve"> MANTENIMIENTO RUTINARIO ABRA UCHUCCHACUA - YANAHUANCA - AMBO, REGION HUANUCO</t>
  </si>
  <si>
    <t>MANTENIMIENTO RUTINARIO DE LA RED VIAL NO PAVIMENTADA CARRETERA PAIMAS - TONDOPA - AYABACA - RUTA NACIONAL PE-1NT;MULTIDISTRITAL,AYABACA,PIUR</t>
  </si>
  <si>
    <t>MANTENIMIENTO RUTINARIO DE LA RED VIAL NO PAVIMENTADA CARRETERA EMP. PE-3SG (YAURI) QUELLO - EMP. PE-3SK (DV. TINTAYA); MULTIDISTRITAL,MULTIP</t>
  </si>
  <si>
    <t>MANTENIMIENTO RUTINARIO DE LA CARRETERA NO PAVIMENTADA SAMUGARI - CHIQUINTIRCA;MULTIDISTRITAL;LA MAR;AYACUCHO</t>
  </si>
  <si>
    <t>MANTENIMIENTO RUTINARIO DE LA CARRETERA NO PAVIMENTADA ROSARIO - SIVIA;MULTIDISTRITAL;LA MAR;AYACUCHO</t>
  </si>
  <si>
    <t xml:space="preserve"> MANTENIMIENTO RUTINARIO CARRETERA NO PAVIMENTADA CENTRAL RUTA PE-22: TRAMO PUENTE LOS ANGELES - PUENTE RICARDO PALMA;MULTIDISTRITAL;MULTIPROV</t>
  </si>
  <si>
    <t>MANTENIMIENTO RUTINARIO DE LA CARRETERA NO PAVIMENTADA TRAMO: EMP. PE-30C(SAN LORENZO)-ALTO PERU, MULTIDISTRITAL;TAMBOPATA;MADRE DE DIOS</t>
  </si>
  <si>
    <t xml:space="preserve"> MANTENIMIENTO RUTINARIO DE LA CARRETERA NO PAVIMENTADA DE LA RVN TRAMO: DV. SIHUAS (EMP.PE-14C) - SIHUAS- HUACRACHUCO - SAN PEDRO DE CHONTA -</t>
  </si>
  <si>
    <t>MANTENIMIENTO RUTINARIO DE LA CARRETERA NO PAVIMENTADA DE LA RVN TRAMO: EMP. PE-14 A (PIRUSH) - CONTADERA - CHAPACARA - EMP. PE-14 E (TINGO C</t>
  </si>
  <si>
    <t xml:space="preserve"> MANTENIMIENTO RUTINARIO DE LA CARRETERA NO PAVIMENTADA DE LA RVN TRAMO: CHAGLLA -TOMAY RICA - MATIAS PUNTA-SHOTOJ, MULTIDISTRITAL;PACHITEA;HU</t>
  </si>
  <si>
    <t xml:space="preserve"> MANTENIMIENTO RUTINARIO DE LA CARRETERA NO PAVIMENTADA DE LA RVN TRAMO: MONOPAMPA - ABRA ALEGRIA - MOLLEJON, MULTIDISTRITAL;PACHITEA;HUANUCO</t>
  </si>
  <si>
    <t>MANTENIMIENTO RUTINARIO DE LA CARRETERA NO PAVIMENTADA DE LA RVN TRAMO: TACNA - PALCA-TRIPARTITO, MULTIDISTRITAL;MULTIPROVINCIAL;TACNA</t>
  </si>
  <si>
    <t xml:space="preserve"> MANTENIMIENTO RUTINARIO DE LA CARRETERA NO PAVIMENTADA DE LA RVN TRAMO: EMP. PE-3S (DV. SICUANI) - URINSAYA - STA. BARBARA- SUCU PALLCA - PIR</t>
  </si>
  <si>
    <t>MANTENIMIENTO RUTINARIO DE LA CARRETERA NO PAVIMENTADA DE LA RVN TRAMO: CANAYRE - UNION MANATARO-TZOMAVENI; MULTIDISTRITAL,MULTIPROVINCIAL,AY</t>
  </si>
  <si>
    <t xml:space="preserve"> MANTENIMIENTO RUTINARIO DE LA RED VIAL NO PAVIMENTADA CARRETERA EMP. PE-28C (KIMBIRI) - KEPASHIATO - DV. ECHARATI - QUILLABAMBA;MULTIDISTRITA</t>
  </si>
  <si>
    <t xml:space="preserve"> MANTENIMIENTO RUTINARIO DE LA RED VIAL NO PAVIMENTADA CARRETERA PE-26 (TOYOC) - HUANCHOS - MOLLEPAMPA - COCAS - EMP. PE-28D (CASTROVIRREYNA),</t>
  </si>
  <si>
    <t>MANTENIMIENTO RUTINARIO DE LA CARRETERA NO PAVIMENTADA DE LA RVN OXAPAMPA - POZUZO - CODO DEL POZUZO - EMP. PE-5N (PUERTO INCA),MULT DISTR-OX</t>
  </si>
  <si>
    <t>MANTENIMIENTO DE LA RED VIAL TRAMO: ROSARIO - SIVIA - CANAYRE - UNION MANATARO-TZOMAVENI</t>
  </si>
  <si>
    <t>MANTENIMIENTO RUTINARIO DE LA CARRETERA NO PAVIMENTADA EMP. PE-3N (DV. YANACANCHILLA ALTA) - YANACANCHILLA ALTA - LLAUCAN-DV. ARASCORGUE - EM</t>
  </si>
  <si>
    <t xml:space="preserve"> MANTENIMIENTO RUTINARIO RED VIAL NACIONAL NO PAVIMENTADA CARRETERA CHOTA - COCHABAMBA (SECTORES NO RECEPCIONADOS POR LA CONCESIÓN) REGION CAJ</t>
  </si>
  <si>
    <t>MANTENIMIENTO RUTINARIO DE LA CARRETERA NO PAVIMENTADA PUERTO VILLA - CUBANTIA; RUTA PE-28C Y TZOMAVENI - EMP. PE-28C (ALTO ANAPATI); RUTA 28</t>
  </si>
  <si>
    <t>MANTENIMIENTO RUTINARIO CARRETERA NO PAVIMENTADA: EMP. PE-3S (DV. ABANCAY) - CHUQUIBAMBILLA - DV. CHALHUAHUACHO - SANTO TOMAS - VELILLE - YAU</t>
  </si>
  <si>
    <t xml:space="preserve"> MANTENIMIENTO RUTINARIO CARRETERA NO PAVIMENTADA: EMP. PE-3S (DV. ABANCAY) ? CHUQUIBAMBILLA ? DV. CHALHUAHUACHO ? SANTO TOMAS ? VELILLE ? YAU</t>
  </si>
  <si>
    <t xml:space="preserve"> MANTENIMIENTO RUTINARIO RED VIAL NACIONAL NO PAVIMENTADA CARRETERA CHOTA - COCHABAMBA (SECTORES NO RECEPCIONADOS POR LA CONCESION) MULTIDISTR</t>
  </si>
  <si>
    <t xml:space="preserve"> MANTENIMIENTO RUTINARIO DE LA CARRETERA NO PAVIMENTADA DEL TRAMO DV. SIHUAS - HUAYLLABAMBA - QUICHES - PTE. RAYMONDI - MIRAFLORES - TAYABAMBA</t>
  </si>
  <si>
    <t>MANTENIMIENTO RUTINARIO DE LA CARRETERA NO PAVIMENTADA DEL TRAMO DV. SIHUAS ¿ HUAYLLABAMBA - QUICHES ¿ PTE. RAYMONDI ¿ MIRAFLORES ¿ TAYABAMBA</t>
  </si>
  <si>
    <t>MANTENIMIENTO RUTINARIO RED VIAL NACIONAL NO PAVIMENTADA DE LA CARRETERA NO PAVIMENTADA KIMBIRI-PICHARI-PUERTO ENE-YOYATO ;MULTIDISTRITRAL,CO</t>
  </si>
  <si>
    <t>MANTENIMIENTO RUTINARIO DE LA CARRETERA NO PAVIMENTADA RUTA PE 02A, TRAMO: DV. PALAMBLA -LA PACCHA - LAS MINAS - EL TAMBO - CRUZ BLANCA (KM 7</t>
  </si>
  <si>
    <t xml:space="preserve"> MANTENIMIENTO RUTINARIO DE LA CARRETERA NO PAVIMENTADA RUTA PE 02A, TRAMO: CRUZ BLANCA  - CASCAPAMPA - JUZGARA - QUISPAMPA BAJO - PTE. HUANCA</t>
  </si>
  <si>
    <t xml:space="preserve"> MANTENIMIENTO RUTINARIO DE LA CARRETERA NO PAVIMENTADA TRAMO : CUTERVO ? SOCOTA ? SAN ANDRES ? SANTO TOMAS ? PIMPINGOS - CUYCA; MULTIDISTRITA</t>
  </si>
  <si>
    <t xml:space="preserve"> ATENCION DE EMERGENCIA EN EL DEPARTAMENTO DE ANCASH</t>
  </si>
  <si>
    <t>ATENCION DE EMERGENCIA EN EL DEPARTAMENTO DE CUSCO</t>
  </si>
  <si>
    <t xml:space="preserve"> ATENCION DE EMERGENCIA EN EL DEPARTAMENTO DE HUANUCO</t>
  </si>
  <si>
    <t>ATENCION DE EMERGENCIA EN EL DEPARTAMENTO DE JUNIN</t>
  </si>
  <si>
    <t>ATENCION DE EMERGENCIA EN EL DEPARTAMENTO DE PIURA</t>
  </si>
  <si>
    <t>ATENCION DE EMERGENCIA EN EL DEPARTAMENTO DE PUNO</t>
  </si>
  <si>
    <t xml:space="preserve"> ATENCION DE EMERGENCIA VIAL EN EL DEPARTAMENTO DE PASCO</t>
  </si>
  <si>
    <t xml:space="preserve"> INSTALACION DE PUENTES MODULARES</t>
  </si>
  <si>
    <t>ATENCION DE EMERGENCIA EN EL DEPARTAMENTO DE UCAYALI; MULTIDISTRITAL,CORONEL PORTILLO,UCAYALI</t>
  </si>
  <si>
    <t xml:space="preserve"> UNIDAD DE PEAJE SAYLLA</t>
  </si>
  <si>
    <t>MANTENIMIENTO RUTINARIO RED VIAL NACIONAL PAVIMENTADA</t>
  </si>
  <si>
    <t>MANTENIMIENTO RUTINARIO RED VIAL NACIONAL NO PAVIMENTADA</t>
  </si>
  <si>
    <t xml:space="preserve"> MANTENIMIENTO DE LA RED VIAL TRAMO: OXAPAMPA - POZUZO - CODO DEL POZUZO - EMP. PE-5N (PTO. INCA)</t>
  </si>
  <si>
    <t xml:space="preserve"> MANTENIMIENTO DE LA RED VIAL TRAMO: DV. LAS VEGAS - TARMA KM. 32+620 - KM. 35+000 -TARMA - LA MERCED - SATIPO</t>
  </si>
  <si>
    <t>Bien propio</t>
  </si>
  <si>
    <t xml:space="preserve">28222996 / 23276067 </t>
  </si>
  <si>
    <t>DNI 04805296</t>
  </si>
  <si>
    <t>05008619</t>
  </si>
  <si>
    <t>04070670  // 04086066</t>
  </si>
  <si>
    <t>P13008804</t>
  </si>
  <si>
    <t>Alquilado</t>
  </si>
  <si>
    <t>*02002945</t>
  </si>
  <si>
    <t>ROMERO VARGAS SANDRO RAUL</t>
  </si>
  <si>
    <t>01325832 (Romero Vargas Sandro Raul)
01315215 (Romero Vargas Renso Teofilo)
01322008 (Romero Vargas Sanddy Juan)
29661018 (Romero Vargas Maria Esther)</t>
  </si>
  <si>
    <t>TERCEROS</t>
  </si>
  <si>
    <t>CASTRO DE MENDOZA ROCIO EUDOSIA</t>
  </si>
  <si>
    <t>00082721</t>
  </si>
  <si>
    <t>SOCIEDAD INMOBILIARIA DEL PACIFICO S.A.C.</t>
  </si>
  <si>
    <t>00709743</t>
  </si>
  <si>
    <t>INMOBILIARIA SAN ANTONIO DEL SUR S.A.C.</t>
  </si>
  <si>
    <t>11509625</t>
  </si>
  <si>
    <t xml:space="preserve">TRANSPORTES CARTAGO S.A.C.-TRANSCAR S.A.C. </t>
  </si>
  <si>
    <t>11094701</t>
  </si>
  <si>
    <t>Tercero (alquiler)</t>
  </si>
  <si>
    <t>INMOBILIARIA ALQUIFE S.A.C.</t>
  </si>
  <si>
    <t>12282858</t>
  </si>
  <si>
    <t>SICCHA MACASSI ANA LUCY</t>
  </si>
  <si>
    <t>06749622</t>
  </si>
  <si>
    <t xml:space="preserve">BIEN PROPIO DE TERCEROS </t>
  </si>
  <si>
    <t>BURGA HERNANDEZ YRMA MERCEDES</t>
  </si>
  <si>
    <t>TRIMESTRAL</t>
  </si>
  <si>
    <t>SOTOMAYOR RIOS MARIA SOLEDAD</t>
  </si>
  <si>
    <t>06669866</t>
  </si>
  <si>
    <t>00002403
00017077</t>
  </si>
  <si>
    <t>MAGHERI CUBATTOLI FLAVIO</t>
  </si>
  <si>
    <t>01078021</t>
  </si>
  <si>
    <t>CASTRO DE MENDOZA ROSIO EUDOSIA</t>
  </si>
  <si>
    <t>00005436</t>
  </si>
  <si>
    <t>INVERSIONES BRACKO S.R.L.</t>
  </si>
  <si>
    <t>CABELLO BERMUDEZ MERCEDES TEODORA</t>
  </si>
  <si>
    <t>09586947</t>
  </si>
  <si>
    <t>07001217</t>
  </si>
  <si>
    <t>ALARCON ONOFRE FERNANDO</t>
  </si>
  <si>
    <t>09968827</t>
  </si>
  <si>
    <t>000013040</t>
  </si>
  <si>
    <t>LOMBARDI GAMBETTA GINO JOSE</t>
  </si>
  <si>
    <t>06142661</t>
  </si>
  <si>
    <t>CENTRO DE INVESTIGACION Y CAPACITACION CAMPESINA</t>
  </si>
  <si>
    <t>05002517</t>
  </si>
  <si>
    <t>SEMESTRAL</t>
  </si>
  <si>
    <t>SICCHA MACASSI LUPE ELIZABETH</t>
  </si>
  <si>
    <t>06761377</t>
  </si>
  <si>
    <t>RODIAM INVESTMENT S.A.C.</t>
  </si>
  <si>
    <t>HIDALGO RIOS HEYLEN</t>
  </si>
  <si>
    <t>FLEISHMAN NEGRON JOANNE</t>
  </si>
  <si>
    <t>02890432</t>
  </si>
  <si>
    <t>00026088
11014576
11080918</t>
  </si>
  <si>
    <t>PEREZ VARGAS LILIANA ROSA</t>
  </si>
  <si>
    <t>02189370</t>
  </si>
  <si>
    <t xml:space="preserve">NO SE  HA SUSCRITO CONTRATOS DE OBRAS EN EL PERIODO 2021 - 2022
</t>
  </si>
  <si>
    <t xml:space="preserve">NO APLICA </t>
  </si>
  <si>
    <t>1 CONSTRUCCION DE LA VIA DE EVITAMIENTO A LA CIUDAD DE ABANCAY</t>
  </si>
  <si>
    <t xml:space="preserve">LICITACIÓN PÚBLICA </t>
  </si>
  <si>
    <t>04-2019-MTC/20</t>
  </si>
  <si>
    <t>20600977661  CHINA RAILWAY TUNNEL GROUP CO., LTD SUCURSAL DEL PERU</t>
  </si>
  <si>
    <t xml:space="preserve">
2 EJECUCION DE PRESTACIONES PENDIENTES DERIVADAS DE LA RESOLUCION DEL CONTRATO 06-2020-MTC/20.2 DE LA LP 003-2019-MTC/20- EJECUCION DE LA OBRA CONSTRUCCION DEL PUENTE HUALLAGA Y ACCESOS </t>
  </si>
  <si>
    <t>03-2019-MTC/20</t>
  </si>
  <si>
    <t xml:space="preserve">20605587802 CONSORCIO PUENTE HUALLAGA I
20545564891 - LATINOAMERICANA DE CONSTRUCCIONES S.A. SUCURSAL EN PERU - LATINCO S.A. SUCURSAL EN PERU
20544952693 - H.B. ESTRUCTURAS METALICAS S.A.S. SUCURSAL EN PERU
20460678600 - TERMIREX S.A.C.
20556295281 - TABLEROS Y PUENTES S.A. SUCURSAL DEL PERU
</t>
  </si>
  <si>
    <t>3 MEJORAMIENTO Y AMPLIACION DEL PUENTE PICHARI EN EL KM. 15+825 DE LA VIA NACIONAL PE-28C</t>
  </si>
  <si>
    <t>09-2019-MTC/20</t>
  </si>
  <si>
    <t>20607291561 CONSORCIO CUSCO PUENTE PICHARI
20491341778 - EREA CONTRATISTAS GENERALES S.R.L.
20604269009 - CHINA CIVIL ENGINEERING CONSTRUCTION CORPORATION SUCURSAL DEL PERU</t>
  </si>
  <si>
    <t>4 EJECUCIÓN DE LA OBRA: REHABILITACIÓN Y MEJORAMIENTO DE LA CARRETERA PATAHUASI - YAURI - SICUANI, TRAMO COLPAHUAYCO - LANGUI</t>
  </si>
  <si>
    <t>06-2020-MTC/20</t>
  </si>
  <si>
    <t>20607961876 CONSORCIO VIAL WARI
20475927550 - IPESA HYDRO S.A.	
20108736659 - J.C. CONTRATISTAS GENERALES EIRL</t>
  </si>
  <si>
    <t>5 EJECUCIÓN DE LA OBRA: MEJORAMIENTO DE LA CARRETERA SANTA MARÍA - SANTA TERESA - PUENTE HIDROELÉCTRICA MACHUPICCHU
2 - CONSTRUCCION DE TUNEL Y ACCESOS</t>
  </si>
  <si>
    <t>04-2020-MTC/20
ITEM B</t>
  </si>
  <si>
    <t>20607848484 CONSORCIO CARRETERA CUSCO
20600977661 - CHINA RAILWAY TUNNEL GROUP CO., LTD SUCURSAL DEL PERU
20602340547 - GRUPO CONSTRUCTOR &amp; CONSULTOR ASOCIADOS S.A.C. - G.C. &amp; C.A. S.A.C.</t>
  </si>
  <si>
    <t>6 EJECUCIÓN DE LA OBRA: MEJORAMIENTO DE LA CARRETERA SANTA MARÍA - SANTA TERESA - PUENTE HIDROELÉCTRICA MACHUPICCHU
1 - MEJORAMIENTO DE LA CARRETERA A NIVEL DE CARPETA ASFALTICA</t>
  </si>
  <si>
    <t>04-2020-MTC/20
ITEM A</t>
  </si>
  <si>
    <t>20604269009 CHINA CIVIL ENGINEERING CONSTRUCTION CORPORATION SUCURSAL DEL PERU</t>
  </si>
  <si>
    <t>7 REHABILITACIÓN Y MEJORAMIENTO DE LA CARRETERA ICA - LOS MOLINOS - TAMBILLOS, TRAMO KM. 19+700 AL KM 33+500 INCLUIDO EL PUENTE LA ACHIRANA Y ACCESOS</t>
  </si>
  <si>
    <t>05-2019-MTC/20</t>
  </si>
  <si>
    <t>CONSORCIO VIAL MOLINOS
20538546489 - GEXA INGENIEROS SOCIEDAD ANONIMA CERRADA
20109565017 - CONSTRUCCION Y ADMINISTRACION S.A.</t>
  </si>
  <si>
    <t>8 CULMINACION DE OBRA DEL PROYECTO: MEJORAMIENTO DE LA CARRETERA RODRÍGUEZ DE MENDOZA- EMPALME PE-5N (LA CALZADA), TRAMO: SELVA ALEGRE - EMPALME PE-5N (LA CALZADA)</t>
  </si>
  <si>
    <t>ADJUDICACIÓN SIMPLIFICADA DERIVADA DE LA LP 02-2021</t>
  </si>
  <si>
    <t>045-2021/20</t>
  </si>
  <si>
    <t>20604269009 CHINA CIVIL ENGINEERING CONSTRUCTION CORPORATION SUCURSAL DEL PERÚ</t>
  </si>
  <si>
    <t>Convenio</t>
  </si>
  <si>
    <t>Obras</t>
  </si>
  <si>
    <t>CONV-PROC-10-2021-MTC/21-LPN-1</t>
  </si>
  <si>
    <t>17/08/2021</t>
  </si>
  <si>
    <t>20600641426-CORPORACION CR INGS S.A.C. - CCRISAC</t>
  </si>
  <si>
    <t>18/08/2021</t>
  </si>
  <si>
    <t xml:space="preserve">EJECUCION DE OBRA: MEJORAMIENTO DEL CAMINO VECINAL EMP. PE-30C - (DV. FLOR DE ACRE) - FLOR DE ACRE - PACAHUARA - DV. NUEVA ALIANZA - PTA. CARRETERA, DISTRITO DE IBERIA - PROVINCIA DE TAHUAMANU - DEPARTAMENTO DE MADRE DE DIOS.
</t>
  </si>
  <si>
    <t>CONV-PROC-3-2021-MTC/21-LPI-1</t>
  </si>
  <si>
    <t>10/08/2021</t>
  </si>
  <si>
    <t>20515430505-CONSORCIO RIBEYRO</t>
  </si>
  <si>
    <t>11/08/2021</t>
  </si>
  <si>
    <t>15/09/2021</t>
  </si>
  <si>
    <t>20475927550-CONSORCIO MARCO POLO</t>
  </si>
  <si>
    <t>16/09/2021</t>
  </si>
  <si>
    <t>02/06/2022</t>
  </si>
  <si>
    <t>Licitación Pública</t>
  </si>
  <si>
    <t>LP-SM-2-2021-MTC/21-1</t>
  </si>
  <si>
    <t>28/09/2021</t>
  </si>
  <si>
    <t>20601116082-CONSORCIO VIAL LORETO</t>
  </si>
  <si>
    <t>29/09/2021</t>
  </si>
  <si>
    <t>17/11/2023</t>
  </si>
  <si>
    <t>Adjudicación Simplificada</t>
  </si>
  <si>
    <t>AS-SM-12-2021-MTC/21-1</t>
  </si>
  <si>
    <t>12/10/2021</t>
  </si>
  <si>
    <t>13/10/2021</t>
  </si>
  <si>
    <t>15/01/2022</t>
  </si>
  <si>
    <t>CONTRATACIÓN DE LA EJECUCIÓN DE OBRA MONTAJE, INSTALACION Y CONSTRUCCION DE OBRAS CIVILES EN PUENTES MODULARES PAQUETE 4 ¿ PUNO - CUPIMATO</t>
  </si>
  <si>
    <t>AS-SM-10-2021-MTC/21-1</t>
  </si>
  <si>
    <t>14/10/2021</t>
  </si>
  <si>
    <t>20517785530-CONSTRUCTORA Y CONSULTORA KMP SAC</t>
  </si>
  <si>
    <t>15/10/2021</t>
  </si>
  <si>
    <t>17/01/2022</t>
  </si>
  <si>
    <t>CONTRATACIÓN DE LA EJECUCIÓN DE OBRA MONTAJE, INSTALACION Y CONSTRUCCION DE OBRAS CIVILES EN PUENTES MODULARES PAQUETE 4 ¿ PUNO - JILACATURA</t>
  </si>
  <si>
    <t>31/01/2022</t>
  </si>
  <si>
    <t>PAQUETE 1 INSTALACION DEL PUENTE MODULAR KARIMAYO Y OCCORORUNI EN EL DEPARTAMENTO DE PUNO
EJECUCION DE LA OBRA 1: MONTAJE INSTALACION Y CONSTRUCCION DE OBRAS CIVILES DEL PUENTE MODULAR KARIMAYO, DISTRITO DE AZÁNGARO, PROVINCIA DE AZÁNGARO, DEPARTAMENTO DE PUNO</t>
  </si>
  <si>
    <t>2427001
2448391</t>
  </si>
  <si>
    <t>30/04/2022</t>
  </si>
  <si>
    <t>16/05/2022 - 30/05/2022</t>
  </si>
  <si>
    <t>05/07/2022 - 21/07/2022</t>
  </si>
  <si>
    <t>“REHABILITACIÓN Y MEJORAMIENTO DE CAMINO VECINAL EMP. HV-105 (CHANCAHUAYCCO) EMP. HV-644 (ROSARIO), DISTRITO DE ROSARIO, PROVINCIA DE ACOBAMBA, DEPARTAMENTO DE HUANCAVELICA”</t>
  </si>
  <si>
    <t>09/09/2022</t>
  </si>
  <si>
    <t>PAQUETE 2 INSTALACION DEL PUENTE MODULAR DE SAHUAYACO Y ESMERALDA EN EL DEPARTAMENTO DE CUSCO</t>
  </si>
  <si>
    <t>13/05/2022</t>
  </si>
  <si>
    <t>22/07/2022 - 08/05/2022</t>
  </si>
  <si>
    <t>NO - 31/5/2022</t>
  </si>
  <si>
    <t>MEJORAMIENTO DEL CAMINO VECINAL EMP. PE 5N - PTE. SICHOCA - PTE. GOCA - YAMBRASBAMBA, DEL DISTRITO DE YAMBRASBAMBA - PROVINCIA DE BONGARA - DEPARTAMENTO DE AMAZONAS</t>
  </si>
  <si>
    <t>PAQUETE 2 INSTALACION DEL PUENTE MODULAR DE CALO CALO Y LOROYACO EN EL DEPARTAMENTO DE AMAZONAS</t>
  </si>
  <si>
    <t>17/05/2022 - 06/07/2022</t>
  </si>
  <si>
    <t>16/06/2022 - NO</t>
  </si>
  <si>
    <t>REHABILITACION Y MEJORAMIENTO DE CAMINO VECINAL HV-100 (ACRAQUIA) - VILLA LIBERTAD - TUPAC AMARU - ESPERANZA - FLORIDA - LANZA (EMP.PE-3S), DISTRITO DE AHUAYCHA, PROVINCIA DE TAYACAJA, DEPARTAMENTO DE HUANCAVELICA.</t>
  </si>
  <si>
    <t>07/07/2023</t>
  </si>
  <si>
    <t>PAQUETE 3 INSTALACION DEL PUENTE MODULAR SAN JUAN DE CHENI Y SAN SEBASTIAN EN EL DEPARTAMENTO DE JUNIN</t>
  </si>
  <si>
    <t xml:space="preserve"> AS-SM-52-2021-MTC/21-1</t>
  </si>
  <si>
    <t>05/05/2022 - 24/05/2022</t>
  </si>
  <si>
    <t>02/06/2022 - 14/07/2022</t>
  </si>
  <si>
    <t>MONTAJE INSTALACION Y CONSTRUCCION DE OBRAS CIVILES DEL PUENTE MODULAR HUMAZAPA DISTRITO DE TRES UNIDOS PROVINCIA DE PICOTA REGION SAN MARTIN</t>
  </si>
  <si>
    <t>MONTAJE INSTALACION Y CONSTRUCCION DE OBRAS CIVILES DEL PUENTE MODULAR QUEBRADA LINARES DISTRITO DE YARINACOCHA PROVINCIA DE CORONEL PORTILLO DEPARTAMENTO DE UCAYALI</t>
  </si>
  <si>
    <t xml:space="preserve"> AS-SM-74-2021-MTC/21-1</t>
  </si>
  <si>
    <t>2427004
2448396</t>
  </si>
  <si>
    <t>AS-SM-84-2021-MTC/21-1</t>
  </si>
  <si>
    <t>OBRAS</t>
  </si>
  <si>
    <t>31/01/2023</t>
  </si>
  <si>
    <t xml:space="preserve">MONTAJE, INSTALACIÓN Y CONSTRUCCIÓN DE OBRAS CIVILES DEL PUENTE MODULARLA TUNA II, UBICADO EN EL DISTRITO DE NIEVA, PROVINCIA DE CONDORCANQUI, DEPARTAMENTO DE AMAZONAS </t>
  </si>
  <si>
    <t xml:space="preserve">MONTAJE INSTALACION Y CONSTRUCCION DE OBRAS CIVILES DEL PUENTE MODULAR CALLACAME UBICADO EN EL DISTRITO Y PROVINCIA DE YUNGUYO DEPARTAMENTO DE PUNO </t>
  </si>
  <si>
    <t>30/09/2022</t>
  </si>
  <si>
    <t xml:space="preserve"> AS-SM-55-2021-MTC/21-1</t>
  </si>
  <si>
    <t>02/09/2022 - 11/08/2022</t>
  </si>
  <si>
    <t xml:space="preserve">PAQUETE 1: INSTALACIÓN DEL PUENTE MODULAR DE MARONTUARI Y PITIRINKINI, EN EL DEPARTAMENTO DE CUSCO </t>
  </si>
  <si>
    <t>MEJORAMIENTO DEL CAMINO VECINAL EMP. CU-123 (ACOMAYO) - CORMAPAMPA - PUICA - DV. LAMPAMARPA - EMP. CU-1326 (CHACHA) DE LOS DISTRITOS DE ACOMAYO Y HUARO,  PROVINCIA DE ACOMAYO  Y QUISPICANCHI, DEPARTAMENTO DE CUSCO</t>
  </si>
  <si>
    <t>31/08/2023</t>
  </si>
  <si>
    <t xml:space="preserve">MONTAJE, INSTALACIÓN Y CONSTRUCCIÓN DE OBRAS CIVILES DEL PUENTE MODULAR RIOJA UBICADO EN EL DISTRITO DE AYAVIRI, PROVINCIA DE MELGAR, REGIÓN DE PUNO </t>
  </si>
  <si>
    <t xml:space="preserve"> AS-SM-24-2022-MTC/21-1</t>
  </si>
  <si>
    <t>30/11/2022</t>
  </si>
  <si>
    <t xml:space="preserve">MONTAJE, INSTALACIÓN Y CONSTRUCCIÓN DE OBRAS CIVILES DEL PUENTE MODULAR ALCANTARA, UBICADO EN EL DISTRITO DE HONORIA, PROVINCIA DE PUERTO INCA, REGION DE HUÁNUCO </t>
  </si>
  <si>
    <t>31/10/2022</t>
  </si>
  <si>
    <t xml:space="preserve">MONTAJE, INSTALACIÓN Y CONSTRUCCIÓN DE OBRAS CIVILES DEL PUENTE MODULAR QUISHUARA, UBICADO EN EL DISTRITO DE SANTA ROSA, PROVINCIA DE MELGAR, REGION PUNO  </t>
  </si>
  <si>
    <t xml:space="preserve"> AS-SM-19-2022-MTC/21-1</t>
  </si>
  <si>
    <t xml:space="preserve">PAQUETE 2: INSTALACIÓN DEL PUENTE MODULAR DE ATALLA Y BOLICHE, EN EL DEPARTAMENTO DE HUANCAVELICA </t>
  </si>
  <si>
    <t xml:space="preserve"> AS-SM-7-2022-MTC/21-1</t>
  </si>
  <si>
    <t>15/10/2022</t>
  </si>
  <si>
    <t> ADJUDICACION SIMPLIFICADA N 12-2022-MTC21-1 EJECUCIÓN DE LA OBRA: MONTAJE, INSTALACIÓN Y CONSTRUCCIÓN DE OBRAS CIVILES DEL PUENTE MODULAR ACCLLAMAYO, UBICADO EN EL DISTRITO DE ORURILLO, PROVINCIA DE MELGAR, REGIÓN PUNO</t>
  </si>
  <si>
    <t>03/10/2022</t>
  </si>
  <si>
    <t>ADJUDICACIÓN SIMPLIFICADA Nº 009-2022-MTC/2 JECUCION DE LA OBRA: MONTAJE , INSTALACION Y CONSTRUCCION DE OBRAS CIVILES DEL PUENTE MODULAR ABEJAICO, UBICADO EN EL DISTRITO DE CAMPO VERDE, PROVINCIA DE CORONEL PORTILLO, REGION UCAYALI</t>
  </si>
  <si>
    <t>EJECUCION DE LA OBRA: MONTAJE, INSTALACIÓN Y CONSTRUCCIÓN DE OBRAS CIVILES DEL PUENTE MODULAR HUAMACUNCA, UBICADO EN EL DISTRITO DE SANTA ROSA, PROVINCIA DE MELGAR, REGION DE PUNO</t>
  </si>
  <si>
    <t>22/10/2022</t>
  </si>
  <si>
    <t>ADJUDICACION SIMPLIFICADA N 16-2022-MTC21-1 EJECUCION DE LA OBRA: \" MONTAJE, INSTALACION Y CONSTRUCCION DE OBRAS CIVILES DEL PUENTE MODULAR CHAPINUYO, UBICADO EN EL DISTRITO DE MACARI, PROVINCIA DE MELGAR, REGION PUNO\</t>
  </si>
  <si>
    <t>25/10/2022</t>
  </si>
  <si>
    <t> ADJUDICACION SIMPLIFICADA N 26-2022-MTC21-1 EJECUCIÓN DE OBRA: MONTAJE, INSTALACIÓN Y CONSTRUCCIÓN DE OBRAS CIVILES DEL PUENTE MODULAR NUEVO ARICA - REGIÓN SAN MARTIN</t>
  </si>
  <si>
    <t>10/11/2022</t>
  </si>
  <si>
    <t xml:space="preserve">Mejoramiento del Camino Vecinal Puente Checca - Puente Asunción - Chitibamba - Emp. CU - 126 (Comunidad Huinchiri - Quehue), ubicados en los Distritos de Checca y Quehua, Provincia de Canas, Región Cusco. </t>
  </si>
  <si>
    <t>30/09/2023</t>
  </si>
  <si>
    <t>CONTRATACIÓN EJECUCIÓN DE OBRA: MONTAJE, INSTALACIÓN Y CONSTRUCCIÓN DE OBRAS CIVILES DEL PUENTE MODULAR TABLACHACA - REGIÓN APURIMAC.</t>
  </si>
  <si>
    <t>ADJUDICACIÓN SIMPLIFICADA Nº 013-2022-MTC/2 EJECUCIÓN DE LA OBRA: MONTAJE, INSTALACIÓN Y CONSTRUCCIÓN DE OBRAS CIVILES DEL PUENTE MODULAR JORGE BASADRE II, PUCAYACU, LEONCIO PRADO, REGION HUANUCO</t>
  </si>
  <si>
    <t>ADJUDICACION SIMPLIFICADA N 49-2022-MTC21-1 CONTRATACIÓN DE EJECUCIÓN DE OBRA: MONTAJE, INSTALACIÓN Y CONSTRUCCIÓN DE OBRAS CIVILES DEL PUENTE MODULAR PUTKAMAYO EN REGIÓN APURÍMAC.</t>
  </si>
  <si>
    <t>21/11/2022</t>
  </si>
  <si>
    <t>EJECUCIÓN DE OBRA: MONTAJE, INSTALACIÓN Y CONSTRUCCIÓN DE OBRAS CIVILES DEL PUENTE MODULAR CHACAHUAYCO - REGIÓN APURIMAC.</t>
  </si>
  <si>
    <t xml:space="preserve"> AS-SM-45-2022-MTC/21-1</t>
  </si>
  <si>
    <t>MEJORAMIENTO Y AMPLIACION DEL SERVICIO AEROPORTUARIO EN LA REGION CUSCO MEDIANTE EL NUEVO AEROPUERTO INTERNACIONAL DE CHINCHERO - CUSCO</t>
  </si>
  <si>
    <t>CONTRATO ESTADO A ESTADO</t>
  </si>
  <si>
    <t>CONSORCIO CHINCHERO</t>
  </si>
  <si>
    <t>CONSORCIO NATIVIDAD CHINCHERO</t>
  </si>
  <si>
    <t>ND</t>
  </si>
  <si>
    <t>PLIEGO 203:</t>
  </si>
  <si>
    <t>AUTORIDAD DE TRANSPORTE URBANO PARA LIMA Y CALLAO</t>
  </si>
  <si>
    <t>SERVICIO PARA LA GESTIÓN DE LA COMUNICACIÓN DE LAS ACCIONES Y MEDIDAS ADOPTADA</t>
  </si>
  <si>
    <t>MENORES 8 UITS</t>
  </si>
  <si>
    <t>OS 2292</t>
  </si>
  <si>
    <t>NEYRA OBREGON LUIS OMAR</t>
  </si>
  <si>
    <t>COMPROMETIDO</t>
  </si>
  <si>
    <t>21/04/2021</t>
  </si>
  <si>
    <t> </t>
  </si>
  <si>
    <t>SERVICIO PARA MONITOREAR EL CUMPLIMIENTO DE LAS OBLIGACIONES CONTRACTUALES</t>
  </si>
  <si>
    <t>OS 2754</t>
  </si>
  <si>
    <t>REYNOSO NAVARRO ANGEL</t>
  </si>
  <si>
    <t>23/03/2021</t>
  </si>
  <si>
    <t>CONTRATACIÓN DEL SERVICIO DE UN PROFESIONAL ARQUITECTO ESPECIALISTA EN EXPROPIACIONES</t>
  </si>
  <si>
    <t>OS 3292</t>
  </si>
  <si>
    <t>PANTIGOSO ESPINOZA CARLOS RAUL</t>
  </si>
  <si>
    <t>27/01/2021</t>
  </si>
  <si>
    <t>24/03/2021</t>
  </si>
  <si>
    <t>CONTRATACIÓN DE UN INGENIERO CIVIL PARA LA SUBDIRECCIÓN DE ADQUISICIÓN DE PREDIOS</t>
  </si>
  <si>
    <t>OS 3302</t>
  </si>
  <si>
    <t>ALIAGA HERVIAS HEBERTH FIDEL</t>
  </si>
  <si>
    <t>SERVICIO ESPECIALIZADO EN INGENIERIA DE TRANSPORTE PARA LA DIRECCIÓN DE OPERACIONES DE LA ATU</t>
  </si>
  <si>
    <t>OS 5173</t>
  </si>
  <si>
    <t>OCHOA GUERRA HERNAN AGUSTIN</t>
  </si>
  <si>
    <t>29/01/2021</t>
  </si>
  <si>
    <t>30/03/2021</t>
  </si>
  <si>
    <t>OS 5176</t>
  </si>
  <si>
    <t>SERVICIO DE ESPECIALISTA EN GESTION OPERACIONAL</t>
  </si>
  <si>
    <t>OS 5191</t>
  </si>
  <si>
    <t>BENITES VASQUEZ VICTOR HUGO</t>
  </si>
  <si>
    <t>SERVICIO DE UN ESPECIALISTA LEGAL PARA BRINDAR ASISTENCIA A LA SUBDIRECIÓN DE SERVICIOS DE TRAN</t>
  </si>
  <si>
    <t>OS 5294</t>
  </si>
  <si>
    <t>MERCADO AGUILAR ERIKA MILAGROS</t>
  </si>
  <si>
    <t>SERVICIO DE IMPLEMENTACIÓN DEL PROGRAMA DE REASENTAMIENTO INVOLUNTARIO -PROYECTO</t>
  </si>
  <si>
    <t>OS 5905</t>
  </si>
  <si>
    <t>REYES CASTRO MARCOS RICHARD</t>
  </si>
  <si>
    <t>SERVICIO EN PROCESOS CONTABLES PARA LA DIRECCIÓN DE ASUNTOS AMBIENTALES Y SOCIALES DE LA</t>
  </si>
  <si>
    <t>OS 5907</t>
  </si>
  <si>
    <t>ALVARADO MATTA LUZ MARIELA</t>
  </si>
  <si>
    <t>SERVICIO DE SEGUIMIENTO DE LAS ACTIVIDADES COMUNICACIONALES DE LA LÍNEA 2 DEL METRO DE</t>
  </si>
  <si>
    <t>OS 5909</t>
  </si>
  <si>
    <t>CUENCA BLAS NELY ADELAIDA</t>
  </si>
  <si>
    <t>CONTRATACIÓN DEL SERVICIO PARA REALIZAR LA REVISIÓN DE EXPEDIENTES DEL PROYECTO  RAMAL</t>
  </si>
  <si>
    <t>OS 10550</t>
  </si>
  <si>
    <t>CONTRATACIÓN DEL SERVICIO PARA LA COORDINACIÓN DE LAS OBRAS DE REUBICACIÓN DE REDES DE</t>
  </si>
  <si>
    <t>OS 10563</t>
  </si>
  <si>
    <t>SERVICIO DE SEGUIMIENTO Y ACTUALIZACION DEL POI</t>
  </si>
  <si>
    <t>OS 10946</t>
  </si>
  <si>
    <t>HERNANDEZ VALZ JULIO ERNESTO</t>
  </si>
  <si>
    <t>SERVICIO DE UN PROFESIONAL EN DERECHO PARA BRINDAR ASISTENCIA LEGAL PARA LA UNIDAD DE ABASTECIM</t>
  </si>
  <si>
    <t>OS 11216</t>
  </si>
  <si>
    <t>SACO CORDOVA LUZ DEL PILAR</t>
  </si>
  <si>
    <t>SERVICIOS  PARA EL SEGUIMIENTO DE CONTROL TRIBUTARIO Y GESTION PUBLICA, EN LA U</t>
  </si>
  <si>
    <t>OS 11370</t>
  </si>
  <si>
    <t>TERRONES LOPEZ ELSA LILIANA</t>
  </si>
  <si>
    <t>SERVICIO PARA ANÁLISIS DE OPERACIONES DE INGRESO TUPAC Y MULTAS EN LA UNIDAD D</t>
  </si>
  <si>
    <t>OS 11373</t>
  </si>
  <si>
    <t>DIAZ GALVEZ GIANNINA</t>
  </si>
  <si>
    <t>CONTRATACIÓN DE UN PROFESIONAL PARA REALIZAR EL SERVICIO DE REGISTRO FASE DE DEVENGADO</t>
  </si>
  <si>
    <t>OS 11464</t>
  </si>
  <si>
    <t>CARRION Y CHAMORRO BEATRIZ ZERAFINA</t>
  </si>
  <si>
    <t>SERVICIO DE ASESORIA EN INGENIERIA ESTRUCTURAL PARA REVISION DE PROYECTOS SUPERVISADOS</t>
  </si>
  <si>
    <t>OS 11485</t>
  </si>
  <si>
    <t>ANICAMA MASSA OSCAR ALONSO</t>
  </si>
  <si>
    <t>Servicio especializado en gestión por procesos y riesgos para la conducción y asistencia de la</t>
  </si>
  <si>
    <t>OS 11493</t>
  </si>
  <si>
    <t>GIL PRAELI MARJORIE DEL PILAR</t>
  </si>
  <si>
    <t>SERVICIO DE UN ESPECIALISTA LEGAL PARA LA COORDINACIÓN, EVALUACIÓN Y SEGUIMIENTO DE LOS PROCEDI</t>
  </si>
  <si>
    <t>OS 11506</t>
  </si>
  <si>
    <t>SERVICIO DE ASESORIA EN MATERIA ADMINISTRATIVA PRESUPUESTAL Y FINANCIERA PARA LA DIRECCION DE O</t>
  </si>
  <si>
    <t>OS 11547</t>
  </si>
  <si>
    <t>VELAZQUE GUTIERREZ IRMA</t>
  </si>
  <si>
    <t>CONTRATACIÓN DE ANALISTA EN SEGUIMIENTO, DESARROLLO Y PROCESAMIENTO EN TEMAS D</t>
  </si>
  <si>
    <t>OS 11571</t>
  </si>
  <si>
    <t>CANCHIS AREMBURGO SAUL REYNALDO</t>
  </si>
  <si>
    <t>CONTRATAR LOS SERVICIOS JURIDICOS ESPECIALIZADOS EN CONCESIONES DE LA AUTORIDAD DE TRANSPO</t>
  </si>
  <si>
    <t>OS 12929</t>
  </si>
  <si>
    <t>CASTRO ARGUEDAS ANGIE ROSARIO</t>
  </si>
  <si>
    <t>14/04/2021</t>
  </si>
  <si>
    <t>24/05/2021</t>
  </si>
  <si>
    <t>SERVICIO ESPECIALIZADO EN MATERIA LEGAL DE TRANSPORTE PARA LA SUBDIRECCIÓN DE SERVICIOS DE TRAN</t>
  </si>
  <si>
    <t>OS 12962</t>
  </si>
  <si>
    <t>FLORES HUAMAN CARLOS ALBERTO</t>
  </si>
  <si>
    <t>15/04/2021</t>
  </si>
  <si>
    <t>SERVICIO COMPLEMENTARIO PARA EL DISEÑO Y REQUERIMIENTOS TÉCNICOS DE LOS COMPONENTES TECN</t>
  </si>
  <si>
    <t>OS 13353</t>
  </si>
  <si>
    <t>ZAMORA GARCIA ERNESTO FIDEL</t>
  </si>
  <si>
    <t>22/04/2021</t>
  </si>
  <si>
    <t>CURSO DE CAPACITACION EN TEMAS DE "PROCEDIMIENTO ADMINISTRATIVO DISCIPLINARIO Y SANCIONADOR</t>
  </si>
  <si>
    <t>OS 13466</t>
  </si>
  <si>
    <t>UNIVERSIDAD DE LIMA</t>
  </si>
  <si>
    <t>SERVICIO DE ELABORACION DE PLANES DE ACCION COMUNICACIONAL PARA LA ESTACION 12 PLAZA</t>
  </si>
  <si>
    <t>OS 14624</t>
  </si>
  <si>
    <t>SERVICIO PARA REALIZAR EL SEGUIMIENTO SOCIAL A LAS OBRAS DE INTERFERENCIAS E INVERSIONES O</t>
  </si>
  <si>
    <t>OS 14628</t>
  </si>
  <si>
    <t>SERVICIO EN PROCESOS CONTABLES PARA LA DIRECCIÓN DE ASUNTOS AMBIENTALES Y SOCIALES DE L</t>
  </si>
  <si>
    <t>OS 14630</t>
  </si>
  <si>
    <t>SERVICIO DE UN PROFESIONAL EN TEMAS TRIBUTARIOS PARA LA VERIFICACION Y VALIDACION DE COMP</t>
  </si>
  <si>
    <t>OS 17497</t>
  </si>
  <si>
    <t>JERI ASMAT JESSICA MILAGRO</t>
  </si>
  <si>
    <t>17/06/2021</t>
  </si>
  <si>
    <t>SERVICIO DE REVISION Y ANALISIS DE EXPEDIENTES PARA LA CONTRATACION DE BIENES Y SERVICIOS MENOR</t>
  </si>
  <si>
    <t>OS 17505</t>
  </si>
  <si>
    <t>BUSTAMANTE SOLARI MARIO LUIS</t>
  </si>
  <si>
    <t>APOYO ADMINISTRATIVO RESPECTO A LA DOCUMENTACION Y ARCHIVO DE LA SUBDIRECCION DE PREDIOS Y LIBE</t>
  </si>
  <si>
    <t>OS 17509</t>
  </si>
  <si>
    <t>MARTINEZ MARROQUIN JEAN RICHARD</t>
  </si>
  <si>
    <t>SERVICIO DE INVENTARIO Y NECESIDADES DE SOFWARE PARA LA DI</t>
  </si>
  <si>
    <t>OS 17520</t>
  </si>
  <si>
    <t>SOLANO RIVAS LUIS ALBERTO</t>
  </si>
  <si>
    <t>CONTRATAR LOS SERVICIOS LEGALES PARA EMITIR OPINIÓN ACERCA DE EXPROPIACIONES O TRATO DIREC</t>
  </si>
  <si>
    <t>OS 18368</t>
  </si>
  <si>
    <t>31/08/2021</t>
  </si>
  <si>
    <t>SERVICIO PARA LA GESTION EN SEGURIDAD Y RESGUARDO DE LA PRESIDENCIA EJECUTIVA DE LA AUTORIDAD DE TRA</t>
  </si>
  <si>
    <t>OS 20361</t>
  </si>
  <si>
    <t>APONTE BONIFAZ DEYVIS BENIGNO</t>
  </si>
  <si>
    <t>25/09/2021</t>
  </si>
  <si>
    <t>CONTRATACIÓN DEL SERVICIO DE SUPERVISIÓN  DE LA OBRA DE REUBICACIÓN DE REDES DE SEDAPAL EN LA E</t>
  </si>
  <si>
    <t>OS 20504</t>
  </si>
  <si>
    <t>19/08/2021</t>
  </si>
  <si>
    <t>CONTRATACIÓN  DEL SERVICIO DE EVALUACION, SANEAMIENTO DE PREDIOS PUBLICOS Y APOYO DE CONSULTAS</t>
  </si>
  <si>
    <t>OS 21123</t>
  </si>
  <si>
    <t>GONZALES GUIMARAY RICHARD ALFREDO</t>
  </si>
  <si>
    <t>20/08/2021</t>
  </si>
  <si>
    <t>CONTRATACIÓN DEL SERVICIO DE REVISIÓN DE EXPEDIENTES TECNICOS LEGALES DE LOS PREDIOS AFECTADOS</t>
  </si>
  <si>
    <t>OS 21129</t>
  </si>
  <si>
    <t xml:space="preserve"> SERVICIO PARA EL SEGUIMIENTO EN LA GESTION TRIBUTARIA Y GESTION PUBLICA, EN EL MARCO DEL P</t>
  </si>
  <si>
    <t>OS 23667</t>
  </si>
  <si>
    <t>29/10/2021</t>
  </si>
  <si>
    <t>CONTRATACIÓN DEL SERVICIO DE SUPERVISION, SEGUIMIENTO Y CONTROL DE  AVANCE DE OBRAS Y SERVICIOS</t>
  </si>
  <si>
    <t>OS 27686</t>
  </si>
  <si>
    <t>GOMEZ RIOS BRIAN ERICK</t>
  </si>
  <si>
    <t>31/12/2021</t>
  </si>
  <si>
    <t>SERVICIO DE COORDINACIÓN EN LA ATENCIÓN DE EXPEDIENTES Y PROYECCION DE RESOLUCIONES DEL PROCEDIMIENT</t>
  </si>
  <si>
    <t>OS 27730</t>
  </si>
  <si>
    <t>JARA RIVERO ODALIS ELIZABETH</t>
  </si>
  <si>
    <t>SERVICIO EN PROCESOS PRESUPUESTALES Y CONTABLES PARA LA DIRECCIÓN DE ASUNTOS AMBIENTALES</t>
  </si>
  <si>
    <t>OS 27776</t>
  </si>
  <si>
    <t>19/10/2021</t>
  </si>
  <si>
    <t>30/12/2021</t>
  </si>
  <si>
    <t>CONTRATACIÓN DEL SERVICIO PARA REALIZAR EL SEGUIMIENTO SOCIAL A LAS ACTIVIDADES DE REMOCIÓN DE</t>
  </si>
  <si>
    <t>OS 27801</t>
  </si>
  <si>
    <t>SERVICIO DE EVALUACION LEGAL EN DERECHO ADMINISTRATIVO Y CONTRATACIONES DEL ESTADO  PARA LA SUB</t>
  </si>
  <si>
    <t>OS 27871</t>
  </si>
  <si>
    <t>ROSALES DIAZ MAHIDA TALIA</t>
  </si>
  <si>
    <t>28/12/2021</t>
  </si>
  <si>
    <t>Servicio de diseño de indicadores de control y seguimiento de gestión del proceso económico,  p</t>
  </si>
  <si>
    <t>OS 27956</t>
  </si>
  <si>
    <t>RIVERA SALDIVAR LIZ</t>
  </si>
  <si>
    <t>29/12/2021</t>
  </si>
  <si>
    <t>Servicio de seguimiento y asistencia técnica para coordinación para el cumplimiento de sus func</t>
  </si>
  <si>
    <t>OS 28023</t>
  </si>
  <si>
    <t>ROSAS ANGULO JENNYFER TATIANA</t>
  </si>
  <si>
    <t>CONTRATACIÓN DE UN SERVICIO DE ANALISIS Y EJECUCIÓN DEL PROCESAMIENTO RELACIONADO AL PLANEAMIENTO</t>
  </si>
  <si>
    <t>OS 29775</t>
  </si>
  <si>
    <t>CONTRATACION DE SERVICIO DE ASISTENCIA TECNICA Y COORDINACIONES EN ATENCIONES DE EMERGENCIA</t>
  </si>
  <si>
    <t>OS 29787</t>
  </si>
  <si>
    <t>SARMIENTO CABALLERO MARIELLA SUSSY</t>
  </si>
  <si>
    <t>CONTRATACIÓN DE UN PROFESIONAL EN DERECHO PARA BRINDAR EL SERVICIO DE ASISTENCIA LEGAL EN LA UNIDAD</t>
  </si>
  <si>
    <t>OS 29829</t>
  </si>
  <si>
    <t>SERVICIO PARA ATENCIÓN Y SEGUIMIENTO DE LAS CONTRATACIONES DE BIENES,  SERVICIOS, OBRAS Y CONSULTORIA DE OBRAS, SOLICITADAS POR LAS ÁREAS USUARIAS DE LA ATU</t>
  </si>
  <si>
    <t>OS 29837</t>
  </si>
  <si>
    <t>ANGULO CAIRO GIANMARCO ANTONIO</t>
  </si>
  <si>
    <t>SERVICIO ESPECIALIZADO PARA PROCEDIMIENTOS DE ALTAS, BAJAS Y DISPOSICIÓN FINAL DE BIENES MUEBLES PATRIMONIALES DE LA ATU</t>
  </si>
  <si>
    <t>OS 29868</t>
  </si>
  <si>
    <t>CHAPILLIQUEN HERRERA FRANCISCO JAVIER</t>
  </si>
  <si>
    <t>SERVICIO PARA LA GESTIÓN Y COORDINACIÓN ADMINISTRATIVA DEL ÁREA DE SERVICIOS GENERALES PARA LA UNIDAD DE ABASTECIMIENTO DE LA ATU</t>
  </si>
  <si>
    <t>OS 29910</t>
  </si>
  <si>
    <t>GARRIDO SCHAEFFER LUIS ALBERTO MANUEL</t>
  </si>
  <si>
    <t>Servicio especializado en gestión de riesgos y procesos para la atención de los riesgos operati</t>
  </si>
  <si>
    <t>OS 29929</t>
  </si>
  <si>
    <t xml:space="preserve"> SERVICIO PARA EL SEGUIMIENTO DE LA VALIDACIÓN, APROBACIÓN Y REGISTRO DEL PLAN ESTRATÉGICO INST</t>
  </si>
  <si>
    <t>OS 30182</t>
  </si>
  <si>
    <t>SERVICIO DE SOPORTE EN LA ELABORACIÓN DE DOCUMENTOS PARA LA GESTIÓN Y EL SEGUIMIENTO A LA EJECU</t>
  </si>
  <si>
    <t>OS 30185</t>
  </si>
  <si>
    <t>CAMERO CARNERO BRYAN SAMUEL</t>
  </si>
  <si>
    <t>CONTRATACIÓN DE SERVICIOS PARA LA REVISIÓN Y ANÁLISIS LEGAL DE DOCUMENTACIÓN RELACI</t>
  </si>
  <si>
    <t>OS 30266</t>
  </si>
  <si>
    <t>ZAGAL MALAGA PATRICIA VIRGINIA</t>
  </si>
  <si>
    <t>SERVICIO DE MANTENIMIENTO CORRECTIVO PARA LOS VEHICULOS DE PLACA EGY-159 Y EGX-705, VEHICULOS A</t>
  </si>
  <si>
    <t>OS 30327</t>
  </si>
  <si>
    <t>AUTOSERVICIOS UNTIVEROS S.A.C.</t>
  </si>
  <si>
    <t>19/11/2021</t>
  </si>
  <si>
    <t>29/11/2021</t>
  </si>
  <si>
    <t>SERVICIO DE COORDINACION DE PLATAFORMA TECNOLOGICA DE LA DIRECCION DE OPERACIONES DE LA ATU</t>
  </si>
  <si>
    <t>OS 29736</t>
  </si>
  <si>
    <t>AGUILAR MELLAREZ GUILLERMO TEODORO</t>
  </si>
  <si>
    <t>ADQUISICIÓN DE MALETINES DE PRIMEROS AUXILIOS EQUIPADOS PARA LAS ESTACIONES DEL COSAC I.</t>
  </si>
  <si>
    <t>OC 276</t>
  </si>
  <si>
    <t>SOTO OBREGON GENESIS KATHERINE</t>
  </si>
  <si>
    <t>16/11/2021</t>
  </si>
  <si>
    <t>CONTRATACION DEL SUMINISTRO DE COMBUSTIBLE PARA LA AUTORIDAD DE TRANSPORTE URBANO PARA LIMA Y C</t>
  </si>
  <si>
    <t>SIE</t>
  </si>
  <si>
    <t xml:space="preserve">PROCEDIMIENTO DE SELECCIÓN </t>
  </si>
  <si>
    <t>OC 366</t>
  </si>
  <si>
    <t>OPERADORES DE ESTACIONES S.A.C.</t>
  </si>
  <si>
    <t>14/12/2021</t>
  </si>
  <si>
    <t>HASTA AGOTAR MONTO DE LO CONTRATADO</t>
  </si>
  <si>
    <t>ADQUISICION DE BIENES PARA IMPLEMENTACION DE TOPICO PARA ATENCION MEDICA Y BINESTAR (EQUIPOS)</t>
  </si>
  <si>
    <t>OC 43</t>
  </si>
  <si>
    <t>RODA MEDICAL EIRL</t>
  </si>
  <si>
    <t>SERVICIO DE COORDINACIÒN TÉCNICA DE SEGURIDAD Y MANTENIMIENTO DEL COSAC I</t>
  </si>
  <si>
    <t>OS 5113</t>
  </si>
  <si>
    <t>CELIZ SUAREZ LUIS ALEXANDER</t>
  </si>
  <si>
    <t>SERVICIO DE FUMIGACION Y DESINFECCION PARA EL COSAC I</t>
  </si>
  <si>
    <t>OS 17866</t>
  </si>
  <si>
    <t>ALSUM S.A.C.</t>
  </si>
  <si>
    <t>25/07/2021</t>
  </si>
  <si>
    <t>SERVICIO DE MANTENIMIENTO DE APLICACIONES DE LA LINEA 2</t>
  </si>
  <si>
    <t>OS 17517</t>
  </si>
  <si>
    <t>DIAZ REYES SECMAR KEVIN</t>
  </si>
  <si>
    <t>Servicio de Reubicación de Poste de Cámara de Videovigilancia Ubicado en el Área de La Concesió</t>
  </si>
  <si>
    <t>OS 2069</t>
  </si>
  <si>
    <t>COFRECH CONTRATISTAS E.I.R.L.</t>
  </si>
  <si>
    <t>15/01/2021</t>
  </si>
  <si>
    <t>ADQUISICIÓN DE PANEL LED DE TEXTO INFORMATIVO PARA LAS ESTACIONES DEL COSAC I DE LA SUBDIRECCIÓ</t>
  </si>
  <si>
    <t>OC 411</t>
  </si>
  <si>
    <t>SILVA Y SILVA S.A.C.</t>
  </si>
  <si>
    <t>22/12/2021</t>
  </si>
  <si>
    <t>27/12/2021</t>
  </si>
  <si>
    <t>SERVICIO DE COORDINACIÓN, MONITOREO Y SEGUIMIENTO DE LA GESTIÓN EN TECNOLOGÍAS DE LA INFORMACIÓ</t>
  </si>
  <si>
    <t>OS 5178</t>
  </si>
  <si>
    <t>SERVICIO  PARA GESTIONAR LA EJECUCIÓN DE CONTRATACIONES MENORES O IGUALES A 8 UIT DE LA DIRECCI</t>
  </si>
  <si>
    <t>OS 11240</t>
  </si>
  <si>
    <t>MESIA CASTAÑEDA JASSENIA IVONNE</t>
  </si>
  <si>
    <t>SERVICIOEN COORDINACIÓN DE PROCESOS DE CONTRATACIONES DE BIENES Y SERVICIOS DE LA AUTORIDAD DE</t>
  </si>
  <si>
    <t>OS 11247</t>
  </si>
  <si>
    <t>TORRES ALVAREZ ALEX DONALD</t>
  </si>
  <si>
    <t>SERVICIO PARA ATENCIÓN Y SEGUIMIENTO A LAS CONTRATACIONES SIN PROCEDIMIENTO QUE REQUIERE LA DIRECCIÓN DE OPERACIONES DE LA ATU</t>
  </si>
  <si>
    <t>OS 29847</t>
  </si>
  <si>
    <t>SERVICIO EN PROCESOS Y ANALISIS DE SEGUIMIENTO Y MONITOREO DE CONTRATACIONES SIN PROCEDICIMIENTOS  DE LOS REQUERIMIENTOS DE SERVICIOS PARA LA UNIDAD DE ABASTECIMIENTO DE LA OFICINA DE ADMINISTRACIÓN PARA LA ATU</t>
  </si>
  <si>
    <t>OS 29852</t>
  </si>
  <si>
    <t>ADQUISICION DE DISPOSITIVOS</t>
  </si>
  <si>
    <t>OC 198</t>
  </si>
  <si>
    <t>CORPORACION VARGAS VELASQUEZ S.A.C.-CORVAVEL S.A.C.</t>
  </si>
  <si>
    <t>30/07/2021</t>
  </si>
  <si>
    <t>27/09/2021</t>
  </si>
  <si>
    <t>SERVICIO DE GESTIÓN, COORDINACIÓN Y SUPERVISIÓN DE ACTIVIDADES EN PROCESOS OPERATIVOS RELACIONA</t>
  </si>
  <si>
    <t>OS 29640</t>
  </si>
  <si>
    <t>ADQUISICIÓN DE MATERIALES PARA EL MANTENIMIENTO DEL CERCO PERIMETRICO DE LAS INSTALACIONES DEL PATIO</t>
  </si>
  <si>
    <t>OC 181</t>
  </si>
  <si>
    <t>CAMBESA SERVICIOS GENERALES S.A.C.-CAMBESA S.A.C.</t>
  </si>
  <si>
    <t>CONTRATAR EL SERVICIO DE UN ESPECIALISTA EN COMUNICACIÓN EXTERNA PARA COORDINAR LA</t>
  </si>
  <si>
    <t>OS 27923</t>
  </si>
  <si>
    <t>LOREDO DE IZCUE NORA MARIA</t>
  </si>
  <si>
    <t>23/12/2021</t>
  </si>
  <si>
    <t>CONTRATACIÓN ESPECIALIZADA EN MATERIA TRIBUTARIA PARA LA ELABORACIÓN DE INFORMES RESPECTO A LOS</t>
  </si>
  <si>
    <t>OS 20291</t>
  </si>
  <si>
    <t>CRUZ RAMOS RICHARD</t>
  </si>
  <si>
    <t>26/07/2021</t>
  </si>
  <si>
    <t>ADQUISICIÓN DE JABÓN LÍQUIDO PARA PROTECCIÓN PERSONAL ANTE LA PANDEMIA DEL COVID -19</t>
  </si>
  <si>
    <t>CCE</t>
  </si>
  <si>
    <t>OC 292</t>
  </si>
  <si>
    <t>IMPORTACIONES HUARMEY SAC - IHUASAC</t>
  </si>
  <si>
    <t>25/11/2021</t>
  </si>
  <si>
    <t>SERVICIO DE EVALUACIÓN TÉCNICA RELACIONADA A LA ARQUITECTURA MECÁNICA Y ELÉCTRICA DEL BUS PATRÓ</t>
  </si>
  <si>
    <t>OS 30163</t>
  </si>
  <si>
    <t>GONZALES MEDINA JAVIER EDGARDO</t>
  </si>
  <si>
    <t>CONTRATACIÓN DEL SERVICIO DE  COORDINACIÓN ADMINISTRATIVA PARA REALIZAR EL SEGUIMIENTO DEL PRES</t>
  </si>
  <si>
    <t>OS 30272</t>
  </si>
  <si>
    <t>PAREDES ALPONTE ANGELA MARIA</t>
  </si>
  <si>
    <t>ADQUISICIÓN DE COMBUSTIBLE DIESEL B5 S-50 Y GASOHOL DE 90 PLUS PARA ABASTECIMIENTO DE GRUPOS EL</t>
  </si>
  <si>
    <t>OC 271</t>
  </si>
  <si>
    <t>MECO BUSINESS S.AC.</t>
  </si>
  <si>
    <t>CONTRATACIÓN DE SERVICIO DE ASISTENCIA ECONÓMICA Y FINANCIERA PARA LA ELABORACIÓN DE LOS PROYEC</t>
  </si>
  <si>
    <t>OS 2279</t>
  </si>
  <si>
    <t>REYES LANDA SERGIO DAVID</t>
  </si>
  <si>
    <t>21/01/2021</t>
  </si>
  <si>
    <t>27/04/2021</t>
  </si>
  <si>
    <t>SERVICIO DE ADMINISTRACIÓN Y CUSTODIA DE TÍTULOS VALORES: CARTAS FIANZAS, CERTIFICADOS EN</t>
  </si>
  <si>
    <t>OS 17501</t>
  </si>
  <si>
    <t>ROMERO OCROSPOMA MARTIN RICHARD</t>
  </si>
  <si>
    <t>SERVICIO DE COORDINACIÓN Y SEGUIMIENTO PARA LAS CONTRATACIONES PÚBLICAS DE LOS REQUERIMIENTOS C</t>
  </si>
  <si>
    <t>OS 17510</t>
  </si>
  <si>
    <t>MENDOZA LOPEZ JOSE EDUARDO</t>
  </si>
  <si>
    <t>SERVICIO DE ESPECIALISTA PARA QUE BRINDE A LA DIRECCIÓN DE INFRAESTRUCTURA</t>
  </si>
  <si>
    <t>OS 17519</t>
  </si>
  <si>
    <t>PRADO ARENAS ISAIAS ELIAS</t>
  </si>
  <si>
    <t>CONTRATACIÓN DEL SERVICIO PARA LA IMPLEMENTACIÓN DEL PROGRAMA DE ATENCIÓN TEMPRANA PARA LA MITI</t>
  </si>
  <si>
    <t>OS 27789</t>
  </si>
  <si>
    <t>Servicio de Ejecución y Monitoreo de la Gestión administrativa, económica y presupuestal de la</t>
  </si>
  <si>
    <t>OS 27939</t>
  </si>
  <si>
    <t>ZEVALLOS MATOS ROCIO STEPHANIE</t>
  </si>
  <si>
    <t>CONTRATACIÓN DEL SERVICIO DE UN PERITO TASADOR PARA LA FIJACIÓN DEL VALOR DE LA TASACIÓN DEL PR</t>
  </si>
  <si>
    <t>OS 20292</t>
  </si>
  <si>
    <t>DURAND VARA JOSE LUIS</t>
  </si>
  <si>
    <t>24/08/2021</t>
  </si>
  <si>
    <t>ASISTENTE TÉCNICO DE CAMPO PARA EL SEGUIMIENTO DE LA OBRA DE LOS CONTRATOS DE RÉGIMEN ESPECIAL</t>
  </si>
  <si>
    <t>OS 916</t>
  </si>
  <si>
    <t>RUIZ POBLET SHIRLLEY JHOANA</t>
  </si>
  <si>
    <t>ASISTENTE TÉCNICO PARA EL SEGUIMIENTO DE LA EJECUCIÓN DE LOS CONVENIOS DE LIBERACIÓN DE INTERFE</t>
  </si>
  <si>
    <t>OS 931</t>
  </si>
  <si>
    <t>VILLANUEVA ESPINOZA EMELY MARY</t>
  </si>
  <si>
    <t>ASISTENTE TÉCNICO DE CAMPO PARA EL SEGUIMIENTO DE LA OBRA DEL CONTRATO DE RÉGIMEN ESPECIAL 34-2</t>
  </si>
  <si>
    <t>OS 941</t>
  </si>
  <si>
    <t>CASTILLO ROMANI FRANK TOMMY</t>
  </si>
  <si>
    <t>OS 950</t>
  </si>
  <si>
    <t>LUQUE MENDOZA EDER YUEN</t>
  </si>
  <si>
    <t>ASISTENTE TÉCNICO DE CAMPO PARA EL SEGUIMIENTO DE LA OBRA DEL CONTRATO DE RÉGIMEN ESPECIAL 07-2</t>
  </si>
  <si>
    <t>OS 987</t>
  </si>
  <si>
    <t>BLAZ ARISTO MAURO LUIS</t>
  </si>
  <si>
    <t>ASISTENTE TÉCNICO DE CAMPO PARA EL SEGUIMIENTO DE LAS OBRAS DEL RAMAL 4 - ESTACIONES E01, E02,</t>
  </si>
  <si>
    <t>OS 1001</t>
  </si>
  <si>
    <t>FRANCO ZENOZAIN MELANIO DAVID</t>
  </si>
  <si>
    <t>ASISTENTE TÉCNICO DE CAMPO PARA EL SEGUIMIENTO DE LAS OBRAS DEL RAMAL 4 - ESTACIONES E04, E05,</t>
  </si>
  <si>
    <t>OS 1016</t>
  </si>
  <si>
    <t>GARAY BOLIVAR JULIA FLORA</t>
  </si>
  <si>
    <t>ASISTENTE TÉCNICO DE CAMPO PARA EL SEGUIMIENTO DE LA OBRA DEL CONTRATO DE RÉGIMEN ESPECIAL 84-2</t>
  </si>
  <si>
    <t>OS 1024</t>
  </si>
  <si>
    <t>DIAZ VALLADARES HECTOR RAFAEL</t>
  </si>
  <si>
    <t>17/03/2021</t>
  </si>
  <si>
    <t>ASISTENTE TÉCNICO DE CAMPO PARA EL SEGUIMIENTO DEL PROYECTO DE REUBICACIÓN DEL CANAL DE RIEGO E</t>
  </si>
  <si>
    <t>OS 1037</t>
  </si>
  <si>
    <t>ANCCASI CANDIOTTI FREDDY</t>
  </si>
  <si>
    <t>ASISTENTE TÉCNICO DE CAMPO PARA EL SEGUIMIENTO DE LA OBRA DEL CONTRATO DE RÉGIMEN ESPECIAL 102-</t>
  </si>
  <si>
    <t>OS 1054</t>
  </si>
  <si>
    <t>PINTO AMPUERO LENIN ALVARO</t>
  </si>
  <si>
    <t>ASISTENTE TÉCNICO DE CAMPO PARA EL SEGUIMIENTO DE LA OBRA DEL CONTRATO DE RÉGIMEN ESPECIAL 003-</t>
  </si>
  <si>
    <t>OS 1068</t>
  </si>
  <si>
    <t>LUCERO CCENCHO JOSE BENJAMIN</t>
  </si>
  <si>
    <t>CONTRATACIÓN DEL SERVICIO DE UN ANALISTA LEGAL PARA LA SUBDIRECCIÓN DE ADQUISICIÓN DE PREDIOS Y</t>
  </si>
  <si>
    <t>OS 1526</t>
  </si>
  <si>
    <t>SANTILLAN ESCOBAR ANGGELA ELEANA</t>
  </si>
  <si>
    <t>ASISTENTE TÉCNICO CADISTA PARA EL LEVANTAMIENTO DE INFORMACIÓN DE LAS INTERFERENCIAS EN LA LÍNE</t>
  </si>
  <si>
    <t>OS 1571</t>
  </si>
  <si>
    <t>SUAREZ DIPAS MARCO ANTONIO</t>
  </si>
  <si>
    <t>CONTRATACIÓN DE LOS SERVICIOS LEGALES PARA LA SUBDIRECCIÓN DE ADQUISICIÓN DE PREDIOS Y</t>
  </si>
  <si>
    <t>OS 3295</t>
  </si>
  <si>
    <t>GARCIA VENTURA MARIA AZUCENA</t>
  </si>
  <si>
    <t>CONTRATACIÓN DE UN SERVICIO JURÍDICO EN MATERIA DE DERECHO ADMINISTRATIVO PARA APOYA</t>
  </si>
  <si>
    <t>OS 3298</t>
  </si>
  <si>
    <t>BOLAÑOS RODRIGUEZ MIGUEL ANGEL</t>
  </si>
  <si>
    <t>SERVICIO DE SUSCRIPCIÓN DE LICENCIA DE SOFTWARE AUTODESK O EQUIVALENTE PARA LA ATU (CONTRATO N°</t>
  </si>
  <si>
    <t>OS 3319</t>
  </si>
  <si>
    <t>PROFILE CONSULTING GROUP S.A.C.</t>
  </si>
  <si>
    <t>SERVICIO ESPECIALIZADO EN MATERIA LEGAL EN TRANSPORTE PARA LA DIRECCION DE OPERACIONES DE LA ATU</t>
  </si>
  <si>
    <t>OS 5061</t>
  </si>
  <si>
    <t>COZ VELASQUEZ REGINA ESTHER</t>
  </si>
  <si>
    <t>SERVICIO DE UN ESPECIALISTA DE MATERIA LEGAL EN LA SUBDIRECCIÓN DEL SISTEMA DE TRANSPORTE FERRO</t>
  </si>
  <si>
    <t>OS 5077</t>
  </si>
  <si>
    <t>CANCINO ALVITES JOSE ORLANDO</t>
  </si>
  <si>
    <t>SERVICIO DE GESTIÓN TECNICA Y ECONOMICA PARA LAS ACTIVIDADES POST FUSION DE PROTRANSPORTE</t>
  </si>
  <si>
    <t>OS 5118</t>
  </si>
  <si>
    <t>HONORES GUZMAN GIOVANNA LIDIA</t>
  </si>
  <si>
    <t>SERVICIO ESPECIALIZADO DE SUPERVISIÓN EN INGENIERIA DE TRANSPORTE PARA LA DIRECCIÓN DE OPERACIO</t>
  </si>
  <si>
    <t>OS 5119</t>
  </si>
  <si>
    <t>FERNANDEZ SALCEDO SANTIAGO EDGAR</t>
  </si>
  <si>
    <t>SERVICIO DE ASISTENCIA TÉCNICA DE PLANIFICACIÓN DE OPERACIONES FERROVIARIAS DE LA SUBDIRECCIÓN</t>
  </si>
  <si>
    <t>OS 5124</t>
  </si>
  <si>
    <t>PANIORA CERON LUCIO</t>
  </si>
  <si>
    <t>SERVICIO ESPECIALIZADO DE SUPERVISIÓN GENERAL DE OPERACIONES DE TRANSPORTE PARA LA DIRECCIÓN DE</t>
  </si>
  <si>
    <t>OS 5170</t>
  </si>
  <si>
    <t>CAMARGO ARIAS OSCAR JULIAN</t>
  </si>
  <si>
    <t>SERVICIOS PARA ELABORACION DE DOCUMENTOS SUSTENTATORIOS</t>
  </si>
  <si>
    <t>OS 5650</t>
  </si>
  <si>
    <t>CAMARENA MEZA JOSE AMERICO</t>
  </si>
  <si>
    <t>29/03/2021</t>
  </si>
  <si>
    <t>SERVICIO DE COORDINACIÓN GENERAL EN PERSONAL, BIENES Y SERVICIOS PARA LA SUBDIRECCIÓN DE SERVIC</t>
  </si>
  <si>
    <t>OS 6020</t>
  </si>
  <si>
    <t>MARCA YACUB ELVITHA PRISCILLA</t>
  </si>
  <si>
    <t>CONTRATACIÓN DEL SERVICIO DE UN ABOGADO ADMINISTRADOR DE CONTRATOS PARA LA SUBDIRECCIÓN DE ADQU</t>
  </si>
  <si>
    <t>OS 6091</t>
  </si>
  <si>
    <t>CORDOVA SANCHEZ WILY EDUAR</t>
  </si>
  <si>
    <t>17/02/2021</t>
  </si>
  <si>
    <t>CONTRATACIÓN DE UN ABOGADO PARA LA SUBDIRECCIÓN DE ADQUISICIÓN DE PREDIOS Y LIBERACIÓN DE INTER</t>
  </si>
  <si>
    <t>OS 7660</t>
  </si>
  <si>
    <t>DE LA CRUZ MOLERO MILUSKA IDAVV</t>
  </si>
  <si>
    <t>22/02/2021</t>
  </si>
  <si>
    <t>Contratación del Servicio de Un Profesional en Derecho para Administrar Contratos de la Subdire</t>
  </si>
  <si>
    <t>OS 7661</t>
  </si>
  <si>
    <t>CONDOR CUBA MARLENE ANDREA</t>
  </si>
  <si>
    <t>SERVICIO DE UN ESPECIALISTA ECONÓMICO PARA LA SUBDIRECCIÓN DE INTEGRACIÓN Y GESTIÓN TECN</t>
  </si>
  <si>
    <t>OS 7751</t>
  </si>
  <si>
    <t>MATIAS RUIZ ROCIO</t>
  </si>
  <si>
    <t>26/02/2021</t>
  </si>
  <si>
    <t>26/04/2021</t>
  </si>
  <si>
    <t>SERVICIO PARA LA EVALUACIÓN Y PROPUESTA DE LINEAMIENTOS ESTRATÉGICOS PARA LA IMPLEMENTACIÓN DEL SISTEMA INTEGRADO DE TRANSPORTE DE LA  ATU</t>
  </si>
  <si>
    <t>OS 7753</t>
  </si>
  <si>
    <t>CORILLOCLLA TERBULLINO PAVEL GABRIEL</t>
  </si>
  <si>
    <t>27/03/2022</t>
  </si>
  <si>
    <t>CONTRATACIÓN DE UN SERVICIO PARA LA ASISTENCIA TÉCNICA EN LA GESTIÓN Y CONTROL DEL PROYECT</t>
  </si>
  <si>
    <t>OS 10254</t>
  </si>
  <si>
    <t>CHUQUILIN GONZALEZ AURORA DEL ROSARIO</t>
  </si>
  <si>
    <t>15/03/2021</t>
  </si>
  <si>
    <t>CONTRATACION DEL SERVICIO EN MATERIA LEGAL PARA BRINDAR APOYO A LA SUBDIRECCION DE ADQ</t>
  </si>
  <si>
    <t>OS 10553</t>
  </si>
  <si>
    <t>CONTRATACIÓN DEL SERVICIO DE ASESORÍA LEGAL PARA EL SEGUIMIENTO Y MONITOREO DE LAS CONTRATACION</t>
  </si>
  <si>
    <t>OS 10588</t>
  </si>
  <si>
    <t>CARRASCO PANTA JOSE JAVIER</t>
  </si>
  <si>
    <t>31/03/2021</t>
  </si>
  <si>
    <t>29/05/2021</t>
  </si>
  <si>
    <t>ESPECIALISTA EN EVALUACION POI-UPO</t>
  </si>
  <si>
    <t>OS 10617</t>
  </si>
  <si>
    <t>FERNANDEZ BARAZORDA MARIA KELLY DANNA</t>
  </si>
  <si>
    <t>31/05/2021</t>
  </si>
  <si>
    <t>CONTRATACIÓN DEL SERV. PARA LA ELABORACIÓN DE DOCUMENTOS SUSTENTATORIOS PARA LA MODIFICACIÓN</t>
  </si>
  <si>
    <t>OS 10619</t>
  </si>
  <si>
    <t>SERVICIO PARA LA GESTION ADMINISTRATIVA DE LA SEDE DE CERCADO DE LIMA Y COCHERA DEL Jr. ICA, PA</t>
  </si>
  <si>
    <t>OS 11206</t>
  </si>
  <si>
    <t>SERVICIO DE APOYO A  LOS  PROCEDIMIENTOS DE  SELECCIÓN DE REGIMENES ESPECIALES  BAJO EL DECRETO</t>
  </si>
  <si>
    <t>OS 11217</t>
  </si>
  <si>
    <t>SERVICIO ESPECIALIZADO PARA EL CONTROL PATRIMONIAL DE BIENES MUEBLES DE LA ATU.</t>
  </si>
  <si>
    <t>OS 11254</t>
  </si>
  <si>
    <t>CONTRATACIÓN DEL SERVICIO PARA LA IMPLEMENTACION DE ESTRATEGIAS COMUNICACIONALES PARA P</t>
  </si>
  <si>
    <t>OS 11354</t>
  </si>
  <si>
    <t>SAAVEDRA GONZALEZ GLORIA MARIA</t>
  </si>
  <si>
    <t>Servicio especializado en gestión de la innovación y gestión por procesos para la Oficina de Pr</t>
  </si>
  <si>
    <t>OS 11490</t>
  </si>
  <si>
    <t>DIAZ MALAVER ROSA YSABEL</t>
  </si>
  <si>
    <t>Servicio profesional experto en Gestión por Procesos para la Oficina de Procesos y Gestión de R</t>
  </si>
  <si>
    <t>OS 11492</t>
  </si>
  <si>
    <t>HUAMAN YARINGAÑO MARIA YSABEL</t>
  </si>
  <si>
    <t>OS 11672</t>
  </si>
  <si>
    <t>SERVICIO ESPECIALIZADO EN GESTIÓN DE PROCESOS ADMINISTRATIVOS PARA LA SUBDIRECCION DE SERVICIOS</t>
  </si>
  <si>
    <t>OS 11675</t>
  </si>
  <si>
    <t>VARGAS TAVERA KARIM EDITH</t>
  </si>
  <si>
    <t>SERVICIO ESPECIALIZADO EN MATERIA LEGAL PARA LA SUBDIRECCIÓN DEL SISTEMA DE TRANSPORTE FERROVIARIO</t>
  </si>
  <si>
    <t>OS 11711</t>
  </si>
  <si>
    <t>SERVICIO DE PLANEAMIENTO OPERACIONAL PARA LA SUBDIRECCIÓN DEL SISTEMA DE TRANSPORTE FERROVIARIO</t>
  </si>
  <si>
    <t>OS 11713</t>
  </si>
  <si>
    <t>CONTRATAR EL SERVICIO ESPECIALIZADO PARA LA EVALUACIÓN DE PROYECTOS NORMATIVOS QUE REGUL</t>
  </si>
  <si>
    <t>OS 12932</t>
  </si>
  <si>
    <t>BARBAGELATA ZUÑIGA EDER MILTON</t>
  </si>
  <si>
    <t>CONTRATACIÓN DEL SERVICIO DE DISEÑO DEL PROTOCOLO DE CUSTODIA DE LAS CLAVES DE SEGURID</t>
  </si>
  <si>
    <t>OS 12937</t>
  </si>
  <si>
    <t>SANMARTI ROMERO JORDI</t>
  </si>
  <si>
    <t>CONTRATACIÓN DEL SERVICIO DE DISEÑO Y GESTIÓN DE LOS PROYECTOS TECNOLÓGICOS PARA EL</t>
  </si>
  <si>
    <t>OS 12938</t>
  </si>
  <si>
    <t>VALENTIN BUENO REYNALDO ALONSO</t>
  </si>
  <si>
    <t>CONTRATACIÓN EN MATERIA LEGAL PARA EL ANÁLISIS, ELABORACIÓN Y SUSTENTO DEL PROYECTO DE</t>
  </si>
  <si>
    <t>OS 13328</t>
  </si>
  <si>
    <t>MIRANDA LARA JOAN ORLANDO</t>
  </si>
  <si>
    <t>20/04/2021</t>
  </si>
  <si>
    <t>SERVICIO DE TRASLADO DE ENLACES DEDICADO DATOS Y SERVICIO DE INTERNET</t>
  </si>
  <si>
    <t>OS 13355</t>
  </si>
  <si>
    <t>OPTICAL TECHNOLOGIES SAC</t>
  </si>
  <si>
    <t>SERVICIO DE ELABORACIÓN DE UNA PROPUESTA DE ACTUALIZACIÓN DEL MODELO ECONÓMICO-FINANCIERO</t>
  </si>
  <si>
    <t>OS 13357</t>
  </si>
  <si>
    <t>23/04/2021</t>
  </si>
  <si>
    <t>CONTRATACIÓN DE UN (01) PROFESIONAL EN DERECHO PARA LA SUBDIRECCIÓN DE ADQUISICIÓN DE PREDIOS Y</t>
  </si>
  <si>
    <t>OS 14570</t>
  </si>
  <si>
    <t>CONTRATACIÓN DE UN ESPECIALISTA PARA LA SUBDIRECCIÓN DE ADQUISICIÓN DE PREDIOS Y LIBERACIÓN DE</t>
  </si>
  <si>
    <t>OS 14599</t>
  </si>
  <si>
    <t>Servicio de enlace de comunicación de datos y voz entre las sedes de Surquillo y Ate Vitarte de</t>
  </si>
  <si>
    <t>OS 14647</t>
  </si>
  <si>
    <t>MEDIA COMMERCE PERU S.A.C.</t>
  </si>
  <si>
    <t>SERVICIO ESPECIALIZADO PARA BRINDAR APOYO LEGAL EN REUNIONES DE TRABAJO Y DILIGENCIAS ASOCIADAS</t>
  </si>
  <si>
    <t>OS 18371</t>
  </si>
  <si>
    <t>SERVICIO ESPECIALIZADO EN MATERIA LEGAL PARA LA EVALUACIÓN DE LOS REQUISITOS NECESARIOS EN LA F</t>
  </si>
  <si>
    <t>OS 20458</t>
  </si>
  <si>
    <t>SERVICIO DE ASISTENCIA TÉCNICA PARA LA PLANIFICACIÓN DE LA PUESTA EN SERVICIO DE LA ETAPA 1 A D</t>
  </si>
  <si>
    <t>OS 20459</t>
  </si>
  <si>
    <t>CONTRATACIÓN DEL SERVICIO DE SUPERVISIÓN DE LA OBRA DE REUBICACIÓN DE REDES DE SEDAPAL PARA EL</t>
  </si>
  <si>
    <t>OS 20494</t>
  </si>
  <si>
    <t>HUAMAN CACERES PERCY</t>
  </si>
  <si>
    <t>CONTRATACION DEL SERVICIO EN MATERIA LEGAL PARA LA ADQUISICION DE INMUEBLES AFECTADOS POR EL PR</t>
  </si>
  <si>
    <t>OS 21110</t>
  </si>
  <si>
    <t>CONTRATACIÓN DEL SERVICIO DE ASESORÍA LEGAL EN MATERIA JURIDICO-ADMINISTRATIVA DE COMPETENCIA D</t>
  </si>
  <si>
    <t>OS 21124</t>
  </si>
  <si>
    <t>CONTRATACIÓN DEL SERVICIO DE SOPORTE LEGAL EN DERECHO ADMINISTRATIVO Y CONTRATACIONES DEL ESTAD</t>
  </si>
  <si>
    <t>OS 22758</t>
  </si>
  <si>
    <t>CONTRATAR SERVICIOS, DURANTE LOS MESES DE SETIEMBRE Y OCTUBRE DE 2021, PARA LA ABSOLUC</t>
  </si>
  <si>
    <t>OS 23173</t>
  </si>
  <si>
    <t>SERVICIO ESPECIALIZADO EN  GESTIÓN DE LA SEGURIDAD PARA LA PUESTA EN OPERACIÓN DE LA ETAPA 1 A</t>
  </si>
  <si>
    <t>OS 23763</t>
  </si>
  <si>
    <t>DONOSO RODRIGUEZ JOSUE LUIS</t>
  </si>
  <si>
    <t>CONTRATACIÓN DE UN SERVICIO ESPECIALIZADO PARA LA ASISTENCIA LEGAL, EN EL MARCO DEL PROYECTO DE</t>
  </si>
  <si>
    <t>OS 27770</t>
  </si>
  <si>
    <t>PEREZ VARGAS ELENA</t>
  </si>
  <si>
    <t>SERVICIO DE ANALISIS DE INFORMACIÓN ECONÓMICA Y FINANCIERA, EN EL MARCO DEL PROYECTO DE LA LÍNE</t>
  </si>
  <si>
    <t>OS 28306</t>
  </si>
  <si>
    <t>ALEGRIA CASTILLO PEDRO ENRIQUE</t>
  </si>
  <si>
    <t>SERVICIO DE ESPECIALIZADO EN MATERIA LEGAL PARA LA EVALUACIÓN DE LAS OBLIGACIONES CONTRACTUALES REFERIDAS A ASPECTOS OPERACIONALES Y DE MANTENIMIENTO DURANTE LA FASE DE EXPLOTACIÓN DE LA LÍNEA 1 DEL METRO DE LIMA PARA LA SUBDIRECCIÓN DE SIS</t>
  </si>
  <si>
    <t>OS 29728</t>
  </si>
  <si>
    <t>SERVICIO ESPECIALIZADO EN PLANIFICACIÓN OPERATIVA PARA EL SISTEMA DE TRANSPORTE FERROVIARIO DE</t>
  </si>
  <si>
    <t>OS 29729</t>
  </si>
  <si>
    <t>SERVICIO ESPECIALIZADO EN  SEGURIDAD OPERACIONAL DE LA LÍNEA 1 DEL METRO DE LIMA PARA LA SUBDIR</t>
  </si>
  <si>
    <t>OS 29735</t>
  </si>
  <si>
    <t>Servicio para la revisión y validación del mapeo y caracterización de procesos y procedimientos</t>
  </si>
  <si>
    <t>OS 29931</t>
  </si>
  <si>
    <t>TAMARIZ CUENTAS HUMBERTO ANTONIO</t>
  </si>
  <si>
    <t>SERVICIO PARA LA ELABORACIÓN DE LA PROPUESTA DE POI CORRESPONDIENTE AL AÑO 2022 AJUSTADO AL PIA</t>
  </si>
  <si>
    <t>OS 30183</t>
  </si>
  <si>
    <t xml:space="preserve"> SERVICIO PARA LA REVISIÓN Y ANÁLISIS DE PROYECTOS DE DOCUMENTOS NORMATIVOS DE LA ATU</t>
  </si>
  <si>
    <t>OS 30184</t>
  </si>
  <si>
    <t>OS 30263</t>
  </si>
  <si>
    <t>SERVICIO ESPECIALIZADO EN MATERIAL LEGAL DE TRANSPORTE Y TRÁNSITO PARA LA DIRECCIÓN DE OPERACIO</t>
  </si>
  <si>
    <t>OS 30281</t>
  </si>
  <si>
    <t>FHON GUISAZOLA LISSET CRISTINA</t>
  </si>
  <si>
    <t>SERVICIO DE ANALISIS DE SEGUROS (POLIZAS).CONTRATADOS POR CONCESIONARIOS DEL COSAC Y CC - DS 2</t>
  </si>
  <si>
    <t>OS 30365</t>
  </si>
  <si>
    <t>CORPASE SAC  CORREDORES DE SEGUROS</t>
  </si>
  <si>
    <t>26/11/2021</t>
  </si>
  <si>
    <t>NOTIFICACION DE ACTOS ADMINISTRATIVOS EN EL DIARIO OFICIAL EL PERUANO O EN EL DE MAYOR CIRCULACION</t>
  </si>
  <si>
    <t>OS 26322</t>
  </si>
  <si>
    <t>GRUPO LA REPUBLICA PUBLICACIONES S.A.</t>
  </si>
  <si>
    <t>ADQUISICION DE CUARENTA Y CUATRO (44) BATERÍAS PARA VEHICULOS DE LA FLOTA VEHICULAR DE LA ATU</t>
  </si>
  <si>
    <t>OC 339</t>
  </si>
  <si>
    <t>ORGANIZACION CASTRO BONILLA S.R.L.</t>
  </si>
  <si>
    <t>CONTRATACIÓN DE UN INGENIERO CIVIL PARA LA SUBDIRECCIÓN DE ADQUISICIÓN DE PREDIOS Y</t>
  </si>
  <si>
    <t>OS 3294</t>
  </si>
  <si>
    <t>COAGUILA LUQUE EDSON AUGUSTO</t>
  </si>
  <si>
    <t>CONTRATACIÓN DE UN INGENIERO CIVIL RESPONSABLE DE LOS SERVICIOS DE CONSULTORIA Y</t>
  </si>
  <si>
    <t>OS 3296</t>
  </si>
  <si>
    <t>ATAHUALPA HUERTA LUDWIG GUSTAVO</t>
  </si>
  <si>
    <t>CONTRATACIÓN DEL SERVICIO DE UN INGENIERO CIVIL PARA LA SUBDIRECCIÓN DE ADQUISICIÓN</t>
  </si>
  <si>
    <t>OS 3303</t>
  </si>
  <si>
    <t>PRELLWITZ CACERES FIORELLA</t>
  </si>
  <si>
    <t>CONTRATACIÓN DEL SERVICIO PARA ADMINISTRAR LOS CONTRATOS REFERENTES A EXPEDIENTES DE AFEC</t>
  </si>
  <si>
    <t>OS 10548</t>
  </si>
  <si>
    <t>CONTRATACIÓN DEL SERVICIO DE PERSONA NATURAL  RESPONSABLE DE ADMINISTRAR LOS CONTRATOS VI</t>
  </si>
  <si>
    <t>OS 10554</t>
  </si>
  <si>
    <t>CONTRATACIÓN DEL SERVICIO PARA CONTROLAR LAS ACTIVIDADES DE LIBERACIÓN DE INTERFERENCIAS</t>
  </si>
  <si>
    <t>OS 10565</t>
  </si>
  <si>
    <t>13/05/2021</t>
  </si>
  <si>
    <t>CONTRATACIÓN DEL SERVICIO DE MONITOREO Y ADMINISTRACIÓN DE CONTRATOS  RELACIONADOS A LA ELABORA</t>
  </si>
  <si>
    <t>OS 21126</t>
  </si>
  <si>
    <t>CONTRATACIÓN DEL SERVICIO DE VERIFICACIÓN DE CONSULTORÍA Y DE EJECUCIÓN DE OBRA EN ÁREAS DE LA</t>
  </si>
  <si>
    <t>OS 21127</t>
  </si>
  <si>
    <t>SERVICIO DE MANTENIMIENTO PREVENTIVO Y CORRECTIVO DE LAS SIETE (07) UNIDADES DE LA ATU</t>
  </si>
  <si>
    <t>OS 15013</t>
  </si>
  <si>
    <t>21/05/2021</t>
  </si>
  <si>
    <t>30/06/2021</t>
  </si>
  <si>
    <t>SERVICIO DE COORDINACION GENERAL EN LA GESTION OPERATIVA DEL COSAC Y CORREDORES COMPLEMENTARIOS</t>
  </si>
  <si>
    <t>OS 5055</t>
  </si>
  <si>
    <t>HERNANDEZ SALAZAR DAVID AUGUSTO</t>
  </si>
  <si>
    <t>SERVCIO DE ENLACE DE COMUNICACIÓN DE DATOS Y VOZ ENTRE LA SEDE SURQUILLO Y SEDE SAN ISIDRO (EDI</t>
  </si>
  <si>
    <t>OS 20112</t>
  </si>
  <si>
    <t>16/07/2021</t>
  </si>
  <si>
    <t>SERVICIO DE MANTENIMIENTO CORRECTIVO PARA EL VEHICULO DE PLACA  EGY-542, VEHICULO DE LA FLOTA V</t>
  </si>
  <si>
    <t>OS 30594</t>
  </si>
  <si>
    <t>D&amp;F FACTORIA AUTOMOTRIZ S.A.C.</t>
  </si>
  <si>
    <t>20/12/2021</t>
  </si>
  <si>
    <t>ADQUISICIÓN DE TREINTA Y CINCO (35) ARMARIOS DE DOS PUERTAS</t>
  </si>
  <si>
    <t>OC 303</t>
  </si>
  <si>
    <t>MUEBLES VILLA EL SALVADOR S.A.</t>
  </si>
  <si>
    <t>17/11/2021</t>
  </si>
  <si>
    <t>27/11/2021</t>
  </si>
  <si>
    <t>CONTRATACION DEL SERVICIO PARA CONTROLAR Y HACER SEGUIMIENTO A LA REMOSIÓN, TRASLADO, RE</t>
  </si>
  <si>
    <t>OS 14677</t>
  </si>
  <si>
    <t>SANCHEZ CERVANTES MARIO ANTONIO</t>
  </si>
  <si>
    <t>14/05/2021</t>
  </si>
  <si>
    <t>CONTRATACIÓN DEL SERVICIO DE SUPERVISIÓN DE LA OBRA DE REUBICACIÓN DE REDES DE FIBRA ÓPTICA EN</t>
  </si>
  <si>
    <t>OS 27671</t>
  </si>
  <si>
    <t>CONTRATACION DE UN SERVICIO PARA EL SEGUIMIENTO Y MONITOREO AL CUMPLIMIENTO DEL CONVENIO E</t>
  </si>
  <si>
    <t>OS 10256</t>
  </si>
  <si>
    <t>CORTEZ CARHUANINA EDSON VICTORIANO</t>
  </si>
  <si>
    <t>ADQUISICION DE CIENTO SEIS (106) LLANTAS PARA LOS VEHICULOS DE LA FLOTA VEHICULAR DEL ATU</t>
  </si>
  <si>
    <t>OC 333</t>
  </si>
  <si>
    <t>IMPORTACIONES JORDANO E.I.R.L</t>
  </si>
  <si>
    <t>30/11/2021</t>
  </si>
  <si>
    <t>13/12/2021</t>
  </si>
  <si>
    <t>SERVICIO DE DISEÑO DE REDES COMPUTACIONALES DE RECAUDO PARA LA SUBDIRECCIÓN DE INTEGRACIÓN Y GE</t>
  </si>
  <si>
    <t>OS 2296</t>
  </si>
  <si>
    <t>MANAY BENITES YVAN</t>
  </si>
  <si>
    <t>SERVICIOS PROFESIONALES  EN MATERIA LEGAL CONTRACTUAL VINCULADOS A LA RED  BASICA</t>
  </si>
  <si>
    <t>OS 3304</t>
  </si>
  <si>
    <t>LATORRE JURADO EMELY MELISSA</t>
  </si>
  <si>
    <t>17/04/2021</t>
  </si>
  <si>
    <t>CONTRATACION DE UN SERVICIO PARA EL ACOMPAÑAMIENTO LEGAL/CONTRACTUAL EN LA LINEA 4 DE LA</t>
  </si>
  <si>
    <t>OS 10287</t>
  </si>
  <si>
    <t>18/03/2021</t>
  </si>
  <si>
    <t>CONTRATACIÓN DE SERVICIOS LEGALES PARA LA ASISTENCIA TÉCNICA LEGAL EN EL PROCESO DE CONT</t>
  </si>
  <si>
    <t>OS 14662</t>
  </si>
  <si>
    <t>CONTRATACION DEL SERVICIO PARA LA ADMINISTRACIÓN Y GESTIÓN DE LA ADQUISICIÓN DE LOS PRE</t>
  </si>
  <si>
    <t>OS 14667</t>
  </si>
  <si>
    <t>PEREZ FIGUEROA FABIOLA AZUCENA</t>
  </si>
  <si>
    <t>SERVICIO DE RETIRO E IDENTIFICACIÓN DE REDES DE FIBRA OPTICA DENTRO DEL ÁREA DE CONCESIÓN DE LA</t>
  </si>
  <si>
    <t>OS 15075</t>
  </si>
  <si>
    <t>14/08/2021</t>
  </si>
  <si>
    <t>SERVICIO PARA SOPORTE ADMINISTRATIVO EN ACTIVIDADES RELACIONADAS AL CONTROL PREVIO DE BIENES</t>
  </si>
  <si>
    <t>OS 17496</t>
  </si>
  <si>
    <t>ALVEAR ZAPATEL GUSTAVO ERNESTO</t>
  </si>
  <si>
    <t>SERVICIO PARA EL ANÁLISIS DE LAS RENDICIONES DE LOS COMPONENTES DEL PROYECTO DE LA LINEA 2</t>
  </si>
  <si>
    <t>OS 17503</t>
  </si>
  <si>
    <t>HUAMAN RIVERA ANA</t>
  </si>
  <si>
    <t>SERV DE ANALISIS ADMINISTRATIVO DE GASTOS DEL PROYECTO DE LA LINEA 2 Y RAMAL AV. FAUCETT</t>
  </si>
  <si>
    <t>OS 17504</t>
  </si>
  <si>
    <t>MEZA URIBE ROSANGELA INES</t>
  </si>
  <si>
    <t>SERVICIO DE UN ANALISTA LEGAL PARA LA EJECUCIÓN CONTRACTUAL, EN EL MARCO DEL PROYECTO: " LINEA</t>
  </si>
  <si>
    <t>OS 17506</t>
  </si>
  <si>
    <t>CALDAS RETUERTO MILAGROS VICTORIA</t>
  </si>
  <si>
    <t>SERVICIO  PARA ATENDER LOS REQUERIMIENTOS DE BIENES O SERVICIOS DE LA SUBDIRECCION DE PREDIOS Y</t>
  </si>
  <si>
    <t>OS 17507</t>
  </si>
  <si>
    <t>GALLO SIRVAS CARLOS</t>
  </si>
  <si>
    <t>SERVICIO ADMINISTRATIVO Y SEGUIMIENTO DE REQUERIMIENTOS MENORES A OCHO UIT CORRESPONDIENTE A LA</t>
  </si>
  <si>
    <t>OS 17508</t>
  </si>
  <si>
    <t>INFANTES ORTEGA BENAZIR ELIZABETH</t>
  </si>
  <si>
    <t>SERVICIO ADMINISTRATVO PARA LA ATENCION DE REQUERIMIENTOS MENORES A 8 UITS DE LAS OFICINAS USUA</t>
  </si>
  <si>
    <t>OS 17513</t>
  </si>
  <si>
    <t>TELLO TELLO ISELMA DINDE</t>
  </si>
  <si>
    <t>SERVICIO ESPECIALIZADO EN TEMAS PRESUPUESTALES DEL PROYECTO DE LA LÍNEA 2 Y RAMAL FAUCETT - AV.</t>
  </si>
  <si>
    <t>OS 17514</t>
  </si>
  <si>
    <t>ZAVALA VELAZCO DAVIS ORLANDO</t>
  </si>
  <si>
    <t>SERVICIO DE ANÁLISIS DE VULNERABILIDADES DIGITALES Y DE CIBERSEGURIDAD</t>
  </si>
  <si>
    <t>OS 17516</t>
  </si>
  <si>
    <t>CACERES DEL CARPIO MARIO IVAN</t>
  </si>
  <si>
    <t>CONTRATACIÓN DEL SERVICIO DE ELABORACIÓN DE ESTRATEGIAS DE COMUNICACIÓN Y MARKETING PARA LA DIR</t>
  </si>
  <si>
    <t>OS 18770</t>
  </si>
  <si>
    <t>DIAZ ESPINOSA RODRIGO</t>
  </si>
  <si>
    <t>CONTRATACIÓN DEL SERVICIO DE GESTIÓN ADMINISTRATIVA PARA BRINDAR APOYO TÉCNICO EN LA EJECUCIÓN</t>
  </si>
  <si>
    <t>OS 18772</t>
  </si>
  <si>
    <t>OJEDA SALDARRIAGA JORGE LUICARLO</t>
  </si>
  <si>
    <t>CONTRATACIÓN DEL SERVICIO  EN MATERIA LEGAL LA PARA EVALUACION TÉCNICO LEGAL  DE LOS PROCEDIMIE</t>
  </si>
  <si>
    <t>OS 21122</t>
  </si>
  <si>
    <t>SERVICIO PARA EL MANEJO Y MONITOREO DE LA SEGURIDAD Y VIGILANCIA DE LOS LOCALES DE LA AUTORIDAD</t>
  </si>
  <si>
    <t>OS 25195</t>
  </si>
  <si>
    <t>SERRANO ZULOAGA ARTURO BENIGNO</t>
  </si>
  <si>
    <t>CONTRATACIÓN DEL SERVICIO DE ELABORACIÓN DE ESTRATEGIAS DE MARKETING PARA LA DIRECCIÓN DE GESTI</t>
  </si>
  <si>
    <t>OS 25963</t>
  </si>
  <si>
    <t>OS 25964</t>
  </si>
  <si>
    <t>CONTRATACIÓN DEL SERVICIO DE ASISTENCIA TECNICA PARA DAR EL SEGUIMIENTO, CONTROL Y CIERRE DE LO</t>
  </si>
  <si>
    <t>OS 27661</t>
  </si>
  <si>
    <t>MARTINEZ FLORES DEVON MICHELO</t>
  </si>
  <si>
    <t>CONTRATACIÓN DEL SERVICIO LEGAL EN MATERIA DE CONTRATACIONES DEL ESTADO PARA EL PROYECTO LÍNEA</t>
  </si>
  <si>
    <t>OS 27684</t>
  </si>
  <si>
    <t>ALBAN MALACHE CARLA CHABELI</t>
  </si>
  <si>
    <t>CONTRATACION DEL SERVICIO EN MATERIA LEGAL PARA LA ADQUISICIÓN Y/O EXPROPIACIÓN  DE LOS PREDIOS</t>
  </si>
  <si>
    <t>OS 27694</t>
  </si>
  <si>
    <t>SERVICIO PROFESIONALES PARA LA DEFENSA Y PATROCINIO LEGAL DE FUNCIONARIOS DE LA  ATU</t>
  </si>
  <si>
    <t>CD</t>
  </si>
  <si>
    <t>OS 30344</t>
  </si>
  <si>
    <t>PORTUGAL SÁNCHEZ JUAN CARLOS</t>
  </si>
  <si>
    <t>22/11/2021</t>
  </si>
  <si>
    <t>DE ACUERDO A SENTENCIA</t>
  </si>
  <si>
    <t>SERVICIO DE (01) UN PROFESIONAL PARA EL SANEAMIENTO INMOBILIARIO DE LA LINEA 2 Y CONTROL DE LOS</t>
  </si>
  <si>
    <t>OS 20099</t>
  </si>
  <si>
    <t>MEDINA LARA YISSELA YANET</t>
  </si>
  <si>
    <t>15/07/2021</t>
  </si>
  <si>
    <t>SERVICIO DE MANTENIMIENTO CORRECTIVO PARA LOS VEHICULOS DE PLACA EGT-302, EGT-323, EGG-471 Y EG</t>
  </si>
  <si>
    <t>OS 30326</t>
  </si>
  <si>
    <t>V &amp; V ASOCIADOS MANTENIMIENTO REPARACION Y SERVICIOS S.A.C.</t>
  </si>
  <si>
    <t>ADQUISICION DE BORDES DE PELDAÑO EN PVC ANTIDESLIZANTES PARA EL MEJORAMIENTO DE CANTONERAS DE G</t>
  </si>
  <si>
    <t>OC 336</t>
  </si>
  <si>
    <t>INVERSIONES SADING S.A.C.</t>
  </si>
  <si>
    <t>ADQUISICIÓN DE CUATRO (04) GENERADORES A GASOLINA PARA EL USO DEL MARTILLO DEMOLEDOR SDS MAX 1150W G</t>
  </si>
  <si>
    <t>OC 322</t>
  </si>
  <si>
    <t>ALASKA INTERNACIONAL SA</t>
  </si>
  <si>
    <t>ADQUISICIÓN DE FLECHAS VIALES LUMINOSAS PARA DESVÍO DEL TRÁNSITO PARA EL PROYECTO DE MANTENIMIE</t>
  </si>
  <si>
    <t>OC 413</t>
  </si>
  <si>
    <t>INGENIUM INNOVACION Y TECNOLOGIA S.A.C.</t>
  </si>
  <si>
    <t>24/12/2021</t>
  </si>
  <si>
    <t>Servicio de coordinación operativa general en acciones de Fiscalización para la Subdirección de</t>
  </si>
  <si>
    <t>OS 28030</t>
  </si>
  <si>
    <t>LEIVA RIOS JOSE FELIX</t>
  </si>
  <si>
    <t>Contratación del servicio por estudio de implementación de pisos podotáctiles de advertencia y</t>
  </si>
  <si>
    <t>OS 28301</t>
  </si>
  <si>
    <t>SAFE CITY INGENIERIA S.A.C.</t>
  </si>
  <si>
    <t>SERVICIO DE BRANDEO DE LAS ESTACIONES DEL METROPOLITANO</t>
  </si>
  <si>
    <t>OS 17755</t>
  </si>
  <si>
    <t>PEREZ TAIPE JHON BRUCE</t>
  </si>
  <si>
    <t>28/06/2021</t>
  </si>
  <si>
    <t>ADQUISICIÓN DE SEÑALES REGLAMENTARIAS E INFORMATIVAS CON PANELES DE.COMPUESTO DE ALUMINIO PARA</t>
  </si>
  <si>
    <t>OC 374</t>
  </si>
  <si>
    <t>15/12/2021</t>
  </si>
  <si>
    <t>Contratar los servicios de una consultoría para la elaboración del Estudio de Caracterización d</t>
  </si>
  <si>
    <t>OS 29611</t>
  </si>
  <si>
    <t>ESCOBAR ZEA NIEVES KELLY</t>
  </si>
  <si>
    <t>SERVICIO DE ASISTENCIA EN LA COORDINACION Y PLANIFICACION ADMINISTRATIVA Y PERSONAL DE LA DFS</t>
  </si>
  <si>
    <t>OS 2713</t>
  </si>
  <si>
    <t>22/01/2021</t>
  </si>
  <si>
    <t>SERVICIOS DE UN PROFESIONAL EN INVERSION PUBLICA.</t>
  </si>
  <si>
    <t>OS 5672</t>
  </si>
  <si>
    <t>GUTARRA CASTAÑEDA ELIZABETH</t>
  </si>
  <si>
    <t>ESPECIALISTA PARA SEGUIMIENTO Y ATENCION DE INVERSIONES</t>
  </si>
  <si>
    <t>OS 10945</t>
  </si>
  <si>
    <t>Servicio de asistencia para el seguimiento y coordinación a la gestión administrativa de la Dir</t>
  </si>
  <si>
    <t>OS 11102</t>
  </si>
  <si>
    <t>CONTRATACIÓN DEL SERVICIO PARA LA ASESORÍA EN PRENSA E IMAGEN INSTITUCIONAL PARA LA UNI</t>
  </si>
  <si>
    <t>OS 11344</t>
  </si>
  <si>
    <t>SERVICIO DE ASESORIA LEGAL PARA LA DIRECCIÓN DE OPERCIONES</t>
  </si>
  <si>
    <t>OS 11531</t>
  </si>
  <si>
    <t>MENDOZA JORGECHAGUA SANDRA</t>
  </si>
  <si>
    <t>SERVICIO DE COORDINACIÓN ADMINISTRATIVA, DE PLANIFICACIÓN Y PRESUPUESTAL DE LA DIRECCIÓN</t>
  </si>
  <si>
    <t>OS 12934</t>
  </si>
  <si>
    <t>CONTRATACIÓN DE UN COORDINADOR DE PRESUPUESTO PARA LA SUBDIRECCION DE ADQUISICIÓN DE PREDIOS Y</t>
  </si>
  <si>
    <t>OS 16215</t>
  </si>
  <si>
    <t>NEYRA GUTIERREZ MARLENE ARCELIA</t>
  </si>
  <si>
    <t>14/06/2021</t>
  </si>
  <si>
    <t>13/08/2021</t>
  </si>
  <si>
    <t>SERVICIO DE  PLANIFICACIÓN  DE MANTENIMIENTO EN ESTRUCTURAS DE MOBILIARIOS DE PARADEROS DE TRAN</t>
  </si>
  <si>
    <t>OS 25144</t>
  </si>
  <si>
    <t>CISNEROS CABELLO LESLIE AMPARO</t>
  </si>
  <si>
    <t>23/09/2021</t>
  </si>
  <si>
    <t>SERVICIO EN LA PLANIFICACIÓN I  DE SEÑALIZACION PARA LOS PARADEROS DEL TRANSPORTE REGULAR DE LA</t>
  </si>
  <si>
    <t>OS 25145</t>
  </si>
  <si>
    <t>CARBAJAL PALMA JESSICA BREEJEET</t>
  </si>
  <si>
    <t>SERVICIO DE PLANIFICACION EN METRADOS Y ELABORACION DE LOS INFORMES SOBRE COSTOS Y PRESUPUESTOS</t>
  </si>
  <si>
    <t>OS 25147</t>
  </si>
  <si>
    <t>LOZANO GARCIA JOSEF RAFAEL</t>
  </si>
  <si>
    <t>SERVICIO DE PLANIFICACION II  DE SEÑALIZACION PARA LOS PARADEROS DEL TRANSPORTE REGULAR DE LA S</t>
  </si>
  <si>
    <t>OS 25148</t>
  </si>
  <si>
    <t>FLORES RIOS ENRIQUE FERNANDO</t>
  </si>
  <si>
    <t>SERVICIO EN LA PLANIFICACION  III DE SEÑALIZACION PARA LOS PARADEROS DEL TRANSPORTE REGULAR DE</t>
  </si>
  <si>
    <t>OS 25149</t>
  </si>
  <si>
    <t>SUSANO MOLINA STEFANIA DEL PILAR</t>
  </si>
  <si>
    <t>SERVICIO ESPECIALIZADO EN ASESORIA DE GESTION ADMINISTRATIVA, PRESUPUESTAL Y RECURSOS HUMANOS</t>
  </si>
  <si>
    <t>OS 29756</t>
  </si>
  <si>
    <t>SERVICIO ESPECIALIZADO  EN ASESORIA LEGAL PARA LA DIRECCION DE OPERACIONES DE LA ATU</t>
  </si>
  <si>
    <t>OS 29757</t>
  </si>
  <si>
    <t>ESTEBAN CASTILLO LIZBETH ROSSI</t>
  </si>
  <si>
    <t>SERVICIO DE ADMINISTRACIÓN, MONITOREO Y ATENCIÓN DE LOS REQUERIMIENTOS EFECTUADOS POR ENTIDADES PÚBLICAS Y PRIVADAS, ASÍ COMO, REVISIÓN DE DOCUMENTOS NORMATIVOS PARA LA GERENCIA GENERAL DE LA ATU.</t>
  </si>
  <si>
    <t>OS 29619</t>
  </si>
  <si>
    <t>DURANGO PACHECO JESSICA MILAGROS</t>
  </si>
  <si>
    <t>SERVICIO DE GESTIÓN, CONTROL Y SEGUIMIENTO DE LAS TAREAS ADMINISTRATIVAS, FINANCIERAS Y DE LA DIRECCIÓN DE LAS UNIDADES ORGANICAS EN EL PROCESO DE FUSIÓN POR ABSORCIÓN DE LAS ENTIDADES ABSORVIDAS O TRANSFERIDAS A LA ATU.</t>
  </si>
  <si>
    <t>OS 29620</t>
  </si>
  <si>
    <t>BONIFAZ MOTTA ALFONSO HUMBERTO</t>
  </si>
  <si>
    <t>ADQUISICIÓN DE BIENES PARA EL SERVICIO DE CUSTODIA DE VEHÍCULOS EMBARGADOS PRODUCTO DE LA COBRANZA.</t>
  </si>
  <si>
    <t>OC 295</t>
  </si>
  <si>
    <t>M &amp; M INNOVATION SUPPLY E.I.R.L.</t>
  </si>
  <si>
    <t>13/11/2021</t>
  </si>
  <si>
    <t>ADQUISICIÓN DE UN EQUIPO AÉREO NO TRIPULADO (DRONE) PARA LA AUTORIDAD DE TRANSPORTE URBANO PARA</t>
  </si>
  <si>
    <t>OC 425</t>
  </si>
  <si>
    <t>REPRODATA S.A.C.</t>
  </si>
  <si>
    <t>SERVICIO DE RETIRO Y TRASLADO DE PANEL PUBLICITARIO UBICADO DENTRO DEL AREA DE CONCESION DE LA</t>
  </si>
  <si>
    <t>OS 18829</t>
  </si>
  <si>
    <t>GYMC S.A.C.</t>
  </si>
  <si>
    <t>29/07/2021</t>
  </si>
  <si>
    <t>ADQUISICION DE 300 PACKS DE EQUIPOS Y MEDICAMENTOS MEDICOS PARA LA ATU.</t>
  </si>
  <si>
    <t>OC 42</t>
  </si>
  <si>
    <t>PROFESSIONAL SERVICE B &amp; B PANTOJA S.A.C.</t>
  </si>
  <si>
    <t>14/03/2021</t>
  </si>
  <si>
    <t>CONTRATACIÓN DEL SERVICIO DE UN INGENIERO CIVIL PARA LA SUBDIRECCIÓN DE ADQUISICIÓN DE</t>
  </si>
  <si>
    <t>OS 3289</t>
  </si>
  <si>
    <t>TRUJILLO TERRONES JESUS ALFREDO</t>
  </si>
  <si>
    <t>OS 10556</t>
  </si>
  <si>
    <t>CONTRATACIÓN DEL SERVICIO DE ADMINISTRACION Y ACOMPAÑAMIENTO DEL PROCESO DE DESOCUPACION DE LIM</t>
  </si>
  <si>
    <t>OS 21130</t>
  </si>
  <si>
    <t>Servicio de análisis legal del Reglamento del Sistema Único de Recaudo y Estándar de Bus Patrón</t>
  </si>
  <si>
    <t>OS 2269</t>
  </si>
  <si>
    <t>ZAPATA CHANG JEFFERSON JAVIER</t>
  </si>
  <si>
    <t>Contar con la contratación en materia legal para el Proyecto de Reglamento que regula la presta</t>
  </si>
  <si>
    <t>OS 2272</t>
  </si>
  <si>
    <t>VINCES CANCHO MADELEYNE KATHIUZKA</t>
  </si>
  <si>
    <t>SERVICIOS PROFESIONALES PARA LA DEFENSA Y PATROCINIO LEGAL DE FUNCIONARIOS DE LA AUTORIDAD DE T</t>
  </si>
  <si>
    <t>OS 5741</t>
  </si>
  <si>
    <t>ESCUDERO TORRES MARIA ELENA</t>
  </si>
  <si>
    <t>OS 5744</t>
  </si>
  <si>
    <t>SERVICIO EN EL SEGUIMIENTO, REVISIÓN Y EVALUACIÓN DE ESTUDIOS DEFINITIVOS DE INGENIERIA Y</t>
  </si>
  <si>
    <t>OS 5906</t>
  </si>
  <si>
    <t>ORTIZ CASTILLO NOHEMI ATALIA</t>
  </si>
  <si>
    <t>SERVICIO PARA ELABORAR DIAGNÓSTICOS SOBRE NEGOCIOS AFECTADOS E IMPLEMTACIÓN DE PROGRAMAS</t>
  </si>
  <si>
    <t>OS 5908</t>
  </si>
  <si>
    <t>ROMERO PALACIOS EDGAR</t>
  </si>
  <si>
    <t>SERVICIO COMUNICACIONAL PARA LA DIRECCIÓN DE ASUNTOS AMBIENTALES Y SOCIALES DE LA</t>
  </si>
  <si>
    <t>OS 5913</t>
  </si>
  <si>
    <t>MONTEZA ABANTO JUAN DANIEL</t>
  </si>
  <si>
    <t>SERVICIO  PARA ELABORAR DIAGNÓSTICOS SOBRE LOS OCUPANTES DE ESPACIOS PUBLICOS (OEP)</t>
  </si>
  <si>
    <t>OS 14625</t>
  </si>
  <si>
    <t>SERVICIO EN REVISIÓN Y EVALUACIÓN DE ESTUDIOS DEFINITIVOS DE INGENIERIA Y ELABORACIÓN DE</t>
  </si>
  <si>
    <t>OS 14626</t>
  </si>
  <si>
    <t>SERVICIO DE ASISTENCIA LEGAL EN DERECHO ADMINISTRATIVO Y GESTION PUBLICA, EN EL  MARCO DEL</t>
  </si>
  <si>
    <t>OS 17500</t>
  </si>
  <si>
    <t>PALOMINO CRISOSTOMO RITA EDITH</t>
  </si>
  <si>
    <t>CONTRATACIÓN DEL SERVICIO PARA EL SOPORTE TÉCNICO EN LA REVISIÓN, ANALISIS Y EVALUACIÓN DEL COM</t>
  </si>
  <si>
    <t>OS 27799</t>
  </si>
  <si>
    <t>CONTRATACIÓN DEL SERVICIO PARA LA ATENCIÓN PREVENTIVA DE LOS IMPACTOS SOCIOECONÓMICOS POR EL CE</t>
  </si>
  <si>
    <t>OS 27803</t>
  </si>
  <si>
    <t>SERVICIO DE DATOS Y VOZ PARA LOS FISCALIZADORES DE TRANSPORTES TERRESTRE DE LA DFS.</t>
  </si>
  <si>
    <t>OS 5818</t>
  </si>
  <si>
    <t>AMERICA MOVIL PERU S.A.C.</t>
  </si>
  <si>
    <t>TÉRMINOS DE REFERENCIA PARA LA CONTRATACIÓN DE SERVICIOS DE ASISTENCIA TÉCNICA PARA LA EVALUACI</t>
  </si>
  <si>
    <t>OS 18288</t>
  </si>
  <si>
    <t>URIBE MOSTACERO JEAN PIERRE</t>
  </si>
  <si>
    <t>SERVICIO ESPECIALIZADO EN ASESORÍA EN TEMAS JURÍDICOS Y ADMINISTRATIVOS PARA LA DIRECCIÓN DE OP</t>
  </si>
  <si>
    <t>OS 5051</t>
  </si>
  <si>
    <t>CURIOSO CHILET CESAR JESUS</t>
  </si>
  <si>
    <t>SERVICIO DE REVISIÓN Y ANÁLISIS LEGAL PARA LA GESTIÓN DE LOS SERVICIOS DE CORREDOR SEGREGADO DE ALTA CAPACIDAD (COSAC I) - METROPOLITANO Y DE LOS CORREDORES COMPLEMENTARIOS PARA LA SUBDIRECCIÓN DE SERVICIOS DE TRANSPORTE REGULAR DE LA DIREC</t>
  </si>
  <si>
    <t>OS 5105</t>
  </si>
  <si>
    <t>SERVICIO DE COMPLEMENTARIEDAD PARA LA ESTANDARIZACIÓN DE LAS PROPIEDADES FÍSICAS Y MO</t>
  </si>
  <si>
    <t>OS 12947</t>
  </si>
  <si>
    <t>ADQUISICIÓN DE DISCOS DUROS PARA LOS SERVIDORES DEL CENTRO DE DATOS DE LA AUTORIDAD DE TRANSPORTE</t>
  </si>
  <si>
    <t>OC 124</t>
  </si>
  <si>
    <t>CORPORACION SAPIA S.A.</t>
  </si>
  <si>
    <t>19/05/2021</t>
  </si>
  <si>
    <t>SERVICIO DE MENSAJERIA A NIVEL NACIONAL</t>
  </si>
  <si>
    <t>OS 1233</t>
  </si>
  <si>
    <t>SG &amp; COURIER S.R.L.</t>
  </si>
  <si>
    <t>CONTRATACIÓN DEL SERVICIO PARA REALIZAR EL SEGUIMIENTO DEL CONVENIO DE COLABORACIÓN INTER</t>
  </si>
  <si>
    <t>OS 14682</t>
  </si>
  <si>
    <t>ANGULO MENDOZA CESAR ANTONIO</t>
  </si>
  <si>
    <t>16/12/2021</t>
  </si>
  <si>
    <t>CONTRATACIÓN DEL SERVICIO DE SEGUIMIENTO HASTA LA SUSCRIPCIÓN DE LOS CONVENIOS CON CALIDDA, VIE</t>
  </si>
  <si>
    <t>OS 27666</t>
  </si>
  <si>
    <t>SERVICIO DE MUDANZA DE LOS BIENES DE LA DIRECCION DE INFRAESTRUCTURA DE LA AUTORIDAD DE TRANSPORTE URBANO</t>
  </si>
  <si>
    <t>OS 5831</t>
  </si>
  <si>
    <t>FEIJO GIRALDO JULIAN</t>
  </si>
  <si>
    <t>SERVICIOS PROFESIONALES PARA LA DEFENSA Y PATROCINIO LEGAL DE FUNCIONARIOS DE LA.AUTORIDAD DE</t>
  </si>
  <si>
    <t>OS 30606</t>
  </si>
  <si>
    <t>ESTUDIO ARBIZU &amp; GAMARRA S.A.C.</t>
  </si>
  <si>
    <t>contrato será conforme al numeral 7 de los términos de referencia</t>
  </si>
  <si>
    <t xml:space="preserve"> Requerimiento de adquisición de 1500 garruchas para las puertas automáticas de 39 estaciones</t>
  </si>
  <si>
    <t>OC 209</t>
  </si>
  <si>
    <t>KATO PROYECTOS,OBRAS Y SERVICIOS GENERALES  S.A.C.</t>
  </si>
  <si>
    <t>ADQUISICIÓN DE SOLUCIÓN DE VIDEO DE CONFERENCIA PARA LA SUBDIRECCIÓN DE INFRAESTRUCTURA EN TRANSPORTE FERROVIARIO</t>
  </si>
  <si>
    <t>OC 215</t>
  </si>
  <si>
    <t>GIOVA REPRESENTACIONES SAC</t>
  </si>
  <si>
    <t>SERVICIOS PARA LA VERIFICACIÓN Y VALIDACIÓN DE LA RED VIAL Y ATRIBUTOS USADO PARA LOS MODELOS D</t>
  </si>
  <si>
    <t>OS 2285</t>
  </si>
  <si>
    <t>LEVANO VELASQUEZ LISSETH VERONICA</t>
  </si>
  <si>
    <t>SERVICIOS PARA LA EVALUACIÓN Y PROPUESTA DE MEJORA DE LA INTERMODALIDAD PARA LA SUB DIRECCIÓN D</t>
  </si>
  <si>
    <t>OS 2286</t>
  </si>
  <si>
    <t>CORTIJO FREUNDT RODRIGO GIOVANNI</t>
  </si>
  <si>
    <t>SERVICIO PARA LA EVALUACIÓN Y PROPUESTAS PARA LA MEJORA DEL DISEÑO DE PARADEROS DE TRANSPORTE P</t>
  </si>
  <si>
    <t>OS 2289</t>
  </si>
  <si>
    <t>FLORES DUEÑAS MIGUEL ALFREDO</t>
  </si>
  <si>
    <t>SERVICIO PARA LA COORDINACION EN LA IMPLEMENTACION DE LA ESCUELA DE FISCALIZACION Y SANCION PAR</t>
  </si>
  <si>
    <t>OS 2725</t>
  </si>
  <si>
    <t>QUESADA PAJARES BRENDA JENNIFER</t>
  </si>
  <si>
    <t>SERVICIO DE ANALISIS Y EVALUACION ECONOMICA DE LAS ACTIVIDADES EN LOS PROCEDIMIENTOS ADMINISTRA</t>
  </si>
  <si>
    <t>OS 2748</t>
  </si>
  <si>
    <t>RIVAS CASTILLO JUAN MANUEL</t>
  </si>
  <si>
    <t>SERVICIO PARA LA IMPLEMENTACIÓN DE HERRAMIENTAS DE GEOPROCESAMIENTO PARA LA SUBDIRECCIÓN</t>
  </si>
  <si>
    <t>OS 3283</t>
  </si>
  <si>
    <t>JARA NORABUENA CESAR DENNIS</t>
  </si>
  <si>
    <t>CONTRATACIÓN DEL SERVICIO LEGAL DE UN ESPECIALISTA EN CONTRATACIÓN PÚBLICAS PARA LA SUB</t>
  </si>
  <si>
    <t>OS 3287</t>
  </si>
  <si>
    <t>MEJIA PAREDES LUIS ALBERTO</t>
  </si>
  <si>
    <t>ESPECIALISTA LEGAL PARA BRINDAR EL SERVICIO DE SOPORTE EN LA ELABORACIÓN DE</t>
  </si>
  <si>
    <t>OS 3306</t>
  </si>
  <si>
    <t>ROMERO GRADOS ROCCO</t>
  </si>
  <si>
    <t>PROFESIONAL EN MATERIA LEGAL PARA LA ATENCION Y SEGUIMIENTO DE ASUNTOS DE CARÁCTER LEGAL</t>
  </si>
  <si>
    <t>OS 3316</t>
  </si>
  <si>
    <t>LEYVA ILLATOPA JOHANA LISSETH</t>
  </si>
  <si>
    <t>SERVICIO DE ECONOMISTA PRINCIPAL PARA LA UNIDAD FUNCIONAL DE CONTRATOS Y CONCESIONES</t>
  </si>
  <si>
    <t>OS 5232</t>
  </si>
  <si>
    <t>RAMIREZ LA TORRE MARCEL GASTON</t>
  </si>
  <si>
    <t>SERVICIO EN PLANEAMIENTO URBANO Y POLITICAS ORIENTADAS A LA INTERMODALIDAD PARA LA</t>
  </si>
  <si>
    <t>OS 5904</t>
  </si>
  <si>
    <t>FLORES ARDILES JAVIER</t>
  </si>
  <si>
    <t>CONTRATACIÓN DEL SERVICIO EN GESTIÓN SOCIAL PARA LA DIRECCIÓN DE ASUNTOS AMBIENTALES Y</t>
  </si>
  <si>
    <t>OS 7760</t>
  </si>
  <si>
    <t>TRELLES LOPEZ LAURA VERONICA</t>
  </si>
  <si>
    <t>30/05/2021</t>
  </si>
  <si>
    <t>CONTRATACIÓN DEL SERVICIO EN MATERIA LEGAL PARA LA DIRECCIÓN DE ASUNTOS AMBIENTALES Y S</t>
  </si>
  <si>
    <t>OS 8617</t>
  </si>
  <si>
    <t>ESPINOZA GALARZA JORGE CAYO</t>
  </si>
  <si>
    <t>CONTRATACIÓN DE UN SERVICIO EN MATERIA LEGAL PARA LA ATENCION Y SEGUIMIENTO DE ASUNTOS CONT</t>
  </si>
  <si>
    <t>OS 10253</t>
  </si>
  <si>
    <t>CONTRATACIÓN DE UN SERVICIO EN MATERIA LEGAL PUBLICA QUE ASESORE Y SUPERVISE EL DESARRO</t>
  </si>
  <si>
    <t>OS 10539</t>
  </si>
  <si>
    <t>19/03/2021</t>
  </si>
  <si>
    <t>CONTRATACIÓN DEL SERVICIO DE PERSONA NATURAL PARA LA SUBDIRECCION DE ADQUISICION DE PRE</t>
  </si>
  <si>
    <t>OS 10551</t>
  </si>
  <si>
    <t>SERVICIO DE APOYO LEGAL EN ACTIVIDADES VINCULADAS A PROCESOS DE PROMOCIÓN DE LA INVERSIÓN</t>
  </si>
  <si>
    <t>OS 10574</t>
  </si>
  <si>
    <t>ALOCEN TITO SYLVIA LILIANA</t>
  </si>
  <si>
    <t>26/03/2021</t>
  </si>
  <si>
    <t>SERVICIO DE ASISTENCIA LEGAL Y DERECHO ADMINISTRATIVO PARA LA GERENCIA GENERAL DE LA AUTORIDAD</t>
  </si>
  <si>
    <t>OS 10590</t>
  </si>
  <si>
    <t>29/05/2022</t>
  </si>
  <si>
    <t>SERVICIO PARA GESTIONAR E IMPUSAR ACCIONES DE LOS PROCESOS DE FUSION POR ABSORCION Y TRANSFEREN</t>
  </si>
  <si>
    <t>OS 10620</t>
  </si>
  <si>
    <t>SERVICIO LEGAL PARA EL MONITOREO Y EVALUACION DE LOS AVANCES DE LA EJECUCIÓN DE LAS LINEAMIENTO</t>
  </si>
  <si>
    <t>OS 10627</t>
  </si>
  <si>
    <t>ZAPATA JUAREZ HILDA DENISSE</t>
  </si>
  <si>
    <t>Servicio para la coordinación administrativa para la acreditación de fiscalizadores para la Dir</t>
  </si>
  <si>
    <t>OS 11123</t>
  </si>
  <si>
    <t>OS 11191</t>
  </si>
  <si>
    <t>CHAVARRI BALLADARES ALBERT FARITH</t>
  </si>
  <si>
    <t>SERVICIO ESPECIALIZADO EN TESORERIA, PARA LA ELABORACION DEL CIERRE Y LIQUIDACIÓN</t>
  </si>
  <si>
    <t>OS 11375</t>
  </si>
  <si>
    <t>Servicio profesional en Gestión Pública para la Oficina de Procesos y Gestión de Riesgos (OPGR)</t>
  </si>
  <si>
    <t>OS 11496</t>
  </si>
  <si>
    <t>JORDAN MEDINA HENRY STEVE</t>
  </si>
  <si>
    <t>SERVICIO  EN PLANEAMIENTO  DE  POLITICAS PUBLICAS  ORIENTADAS A LA INTERMODALIDAD PARA</t>
  </si>
  <si>
    <t>OS 13325</t>
  </si>
  <si>
    <t>13/06/2022</t>
  </si>
  <si>
    <t>SERVICIO DE COORDINACION TECNICA Y OPERACIONAL PARA LA SUBDIRECCION DE SERVICIOS DE TRANSPORTE</t>
  </si>
  <si>
    <t>OS 13405</t>
  </si>
  <si>
    <t>CAVERO SOLANO JUAN MANUEL</t>
  </si>
  <si>
    <t>30/05/2022</t>
  </si>
  <si>
    <t>SERVICIO DE SEGUIMIENTO Y ANALISIS DE ACCIONES EN MATERIAL SOCIAL DEL PROYECTO LINEA 2 D</t>
  </si>
  <si>
    <t>OS 14622</t>
  </si>
  <si>
    <t>SERVICIO SOBRE MATERIA LEGAL PARA LA DIRECCIÓN DE ASUNTOS AMBIENTALES Y SOCIALES DE LA A</t>
  </si>
  <si>
    <t>OS 14633</t>
  </si>
  <si>
    <t>CONTRATACIÓN DE UN SERVICIO EN MATERIA LEGAL PARA LA REVISIÓN Y SEGUIMIENTO DE LOS TEMAS C</t>
  </si>
  <si>
    <t>OS 14656</t>
  </si>
  <si>
    <t>26/06/2022</t>
  </si>
  <si>
    <t>CONTRATACIÓN DE UN SERVICIO ESPECIALIZADO EN GESTION PUBLICA PARA BRINDAR SERVICIO DE AS</t>
  </si>
  <si>
    <t>OS 14663</t>
  </si>
  <si>
    <t>CONTRATACIÓN DEL SERVICIO DE PERSONA NATURAL PARA  LA SUBDIRECCION DE ADQUISICION DE</t>
  </si>
  <si>
    <t>OS 14669</t>
  </si>
  <si>
    <t>27/06/2022</t>
  </si>
  <si>
    <t>CONTRATACIÓN DEL SERVICIO EN MATERIA LEGAL PARA LA SUBDIRECCIÓN DE ADQUISICIÓN DE PREDIO</t>
  </si>
  <si>
    <t>OS 14670</t>
  </si>
  <si>
    <t>CONTRATACION DEL SERVICIO PARA LA RECEPCIÓN Y LIQUIDACIÓN DE LAS OBRAS DE LOS CONTRATOS</t>
  </si>
  <si>
    <t>OS 14676</t>
  </si>
  <si>
    <t>VEGA LOPEZ LORENA</t>
  </si>
  <si>
    <t>CONTRATACIÓN DEL SERVICIO PARA LA COORDINACIÓN DEL CONTRATO REGIMEN ESPECIAL N° 102-201</t>
  </si>
  <si>
    <t>OS 14679</t>
  </si>
  <si>
    <t>GONZALES FLORES JORGE LUIS</t>
  </si>
  <si>
    <t>SERVICIO ESPECIALIZADO PARA EL DESARROLLO DEL PROCESO SIMPLIFICADO DEL TRÁNSITO AL RÉGIMEN DEL SERVICIO CIVIL EN LA
AUTORIDAD DE TRANSPORTE URBANO PARA LIMA Y CALLAO (ATU)</t>
  </si>
  <si>
    <t>OS 15068</t>
  </si>
  <si>
    <t>MORALES ESPINO ANDREA MERYBET</t>
  </si>
  <si>
    <t>21/08/2022</t>
  </si>
  <si>
    <t>CONTRATACIÓN DEL SERVICIO PARA EL SEGUIMIENTO DEL CONVENIO DE COLABORACIÓN INTERINSTITUCIONAL E</t>
  </si>
  <si>
    <t>OS 15074</t>
  </si>
  <si>
    <t>SERVICIO PARA LABORES DE CONTROL PREVIO A  LOS PROYECTOS DE INVERSIO</t>
  </si>
  <si>
    <t>OS 17494</t>
  </si>
  <si>
    <t>SERVICIO PARA SOPORTE PROFESIONAL EN EL SEGUIMIENTO DEL AVANCE PRESUPUESTAL DE LOS</t>
  </si>
  <si>
    <t>OS 17495</t>
  </si>
  <si>
    <t>VALDIVIA ISUIZA VICTOR MANUEL</t>
  </si>
  <si>
    <t>SERVICIO DE SEGUIMIENTO Y ANÁLISIS DE LA DOCUMENTACIÓN EN EJECUCIÓN CONTRACTUAL RELACIONADAS AL</t>
  </si>
  <si>
    <t>OS 17511</t>
  </si>
  <si>
    <t>PRINCE PEREZ SARA SOFIA</t>
  </si>
  <si>
    <t xml:space="preserve"> SERVICIO PARA SOPORTE ADMINISTRATIVO EN ACTIVIDADES RELACIONADAS AL ABASTECIMIENTO DE BIENES Y</t>
  </si>
  <si>
    <t>OS 17512</t>
  </si>
  <si>
    <t>RAMIREZ TAFUR PABLO ALBERTO</t>
  </si>
  <si>
    <t>SERVICIO PARA LA IDENTIFICACIÓN DE ESPACIOS PÚBLICOS PARA LA PROMOCIÓN DE LA INTERMODALID</t>
  </si>
  <si>
    <t>OS 17701</t>
  </si>
  <si>
    <t>21/06/2021</t>
  </si>
  <si>
    <t>CONTRATACIÓN DE UN SERVICIO LEGAL ESPECIALIZADO EN GESTION PUBLICA Y GESTION CONTRACTUAL</t>
  </si>
  <si>
    <t>OS 18500</t>
  </si>
  <si>
    <t>CONTRATACIÓN DE UN SERVICIO LEGAL PARA CUMPLIR FUNCIONES DE ASISTENCIA LEGAL EN LA EJECUC</t>
  </si>
  <si>
    <t>OS 18510</t>
  </si>
  <si>
    <t>OS 18771</t>
  </si>
  <si>
    <t>CALDERON JIMENEZ ANNIE TERESSA GUADALUPE</t>
  </si>
  <si>
    <t>SERVICIO SOBRE ANALISIS LEGAL EN TEMAS AMBIENTALES PARA LA DIRECCIÓN DE ASUNTOS AMBIENTA</t>
  </si>
  <si>
    <t>OS 18835</t>
  </si>
  <si>
    <t>CONTRATACIÓN DEL SERVICIO DE SUPERVISIÓN LEGAL EN LA ELABORACIÓN DE LOS INFORMES Y ADENDAS DURA</t>
  </si>
  <si>
    <t>OS 21119</t>
  </si>
  <si>
    <t>CONTRATACIÓN DEL SERVICIO DE SEGUIMIENTO A LA INGENIERÍA DE DETALLE PARA LA REUBICACIÓN DE REDE</t>
  </si>
  <si>
    <t>OS 21121</t>
  </si>
  <si>
    <t>SERVICIO EN POLITICAS DE TRANSPORTE ORIENTADAS AL DESARROLLO URBANO PARA LA DIRECCION DE</t>
  </si>
  <si>
    <t>OS 22709</t>
  </si>
  <si>
    <t>27/08/2021</t>
  </si>
  <si>
    <t>Contratación del servicio en materia legal para la asistencia legal y seguimiento contractual d</t>
  </si>
  <si>
    <t>OS 23770</t>
  </si>
  <si>
    <t>29/10/2022</t>
  </si>
  <si>
    <t>CONTRATACIÓN DEL SERVICIO LEGAL PARA EL ANALISIS DE COMPETENCIA DE LA ATU RESPECTO</t>
  </si>
  <si>
    <t>OS 25130</t>
  </si>
  <si>
    <t>17/09/2021</t>
  </si>
  <si>
    <t>SERVICIO DE PLANIFICACION Y ELABORACIÓN DE LOS REQUERIMIENTOS EN TEMAS DE MANTENIMIENTO DEL PROYECTO Y/O REPARACIÓN DE PARADEROS DEL TRANSPORTE REGULAR DE LA SUBDIRECCION DE SERVICIOS DE TRANSPORTE REGULAR DE LA DIRECCION DE OPERACIONES</t>
  </si>
  <si>
    <t>OS 25146</t>
  </si>
  <si>
    <t>GARIBAY CCOLQUE HEIDY AMALIA</t>
  </si>
  <si>
    <t>27/12/2022</t>
  </si>
  <si>
    <t>CONTRATACIÓN DEL SERVICIO DE SUPERVISIÓN DE LA OBRA DE REUBICACIÓN DE REDES DE SEDAPAL EN FASE</t>
  </si>
  <si>
    <t>OS 27664</t>
  </si>
  <si>
    <t>ZELADA CHAVEZ WILDER</t>
  </si>
  <si>
    <t>31/12/2022</t>
  </si>
  <si>
    <t>CONTRATACIÓN DEL SERVICIO DE SUPERVISIÓN  DE LA OBRA DE INSTALACIÓN DE MICROFIBRA ÓPTICA EN LAS</t>
  </si>
  <si>
    <t>OS 27668</t>
  </si>
  <si>
    <t>CONTRATACIÓN DEL SERVICIO DE SEGUIMIENTO DE LAS OBRAS DEL RAMAL 4 - POZO DE VENTILACIÓN PV4-1BI</t>
  </si>
  <si>
    <t>OS 27670</t>
  </si>
  <si>
    <t>CONTRATACIÓN DEL SERVICIO DE SUPERVISION PARA DAR SEGUIMIENTO Y CONTROL A LAS OBRAS DEL RAMAL 4</t>
  </si>
  <si>
    <t>OS 27673</t>
  </si>
  <si>
    <t>OBANDO DIAZ RAMIRO ALFREDO</t>
  </si>
  <si>
    <t>CONTRATACIÓN DEL SERVICIO DE SUPERVISION A LA INGENIERÍA DE DETALLE PARA LA REUBICACIÓN DE REDE</t>
  </si>
  <si>
    <t>OS 27678</t>
  </si>
  <si>
    <t>CONTRATACION DEL SERVICIO DE SUPERVISION EN MATERIA LEGAL PARA LA ETAPA DE EJECUCIÓN CONTRACTUA</t>
  </si>
  <si>
    <t>OS 27688</t>
  </si>
  <si>
    <t>CONTRATACION DEL SERVICIO EN LA GESTION LEGAL PARA LA  ADQUISICIÓN Y/O EXPROPIACIÓN DE PREDIOS</t>
  </si>
  <si>
    <t>OS 27698</t>
  </si>
  <si>
    <t>SERVICIO PROFESIONAL PARA EL SERVICIO  PARA EL SANEAMIENTO DE PREDIOS</t>
  </si>
  <si>
    <t>OS 27772</t>
  </si>
  <si>
    <t>18/10/2021</t>
  </si>
  <si>
    <t>CONTRATACIÓN DEL SERVICIO DE SOPORTE COMUNICACIONAL Y APOYO A LA GESTIÓN DEL PROGRAMA DE ATENCI</t>
  </si>
  <si>
    <t>OS 27797</t>
  </si>
  <si>
    <t>CONTRATACIÓN DEL SERVICIO DE SEGUIMIENTO Y MONITOREO DE LA GESTIÓN SOCIAL PARA LA DIRECCIÓN DE</t>
  </si>
  <si>
    <t>OS 27806</t>
  </si>
  <si>
    <t>SERVICIO DE ASISTENCIA TECNICA EN POLITICAS DE TRANSPORTE ORIENTADAS DESARROLLO URBANO   PARA L</t>
  </si>
  <si>
    <t>OS 27821</t>
  </si>
  <si>
    <t>22/10/2021</t>
  </si>
  <si>
    <t>SERVICIO LEGAL  Y ADMINISTRATIVO PARA  GESTIONAR  CON LAS DIRECCIONES DE LINEA  LA EJECUCION DE</t>
  </si>
  <si>
    <t>OS 27867</t>
  </si>
  <si>
    <t>CONTRATACIÓN DEL SERVICIO EN MATERIA LEGAL PARA EL SEGUIMIENTO Y ASISTENCIA CONTRACTUAL EN LA E</t>
  </si>
  <si>
    <t>OS 27884</t>
  </si>
  <si>
    <t>Servicio profesional en gestión pública para contribuir en la implementación de la Gestión del</t>
  </si>
  <si>
    <t>OS 29926</t>
  </si>
  <si>
    <t>CONTRATACIÓN DEL SERVICIO DE ASISTENCIA LEGAL EN EL SEGUIMIENTO DE LAS ACTIVIDADES DE LAS CONTR</t>
  </si>
  <si>
    <t>OS 30271</t>
  </si>
  <si>
    <t>CONTRATACIÓN DEL SERVICIO SOBRE MATERIA LEGAL PARA LA DIRECCIÓN DE ASUNTOS AMBIENTALES</t>
  </si>
  <si>
    <t>OS 30274</t>
  </si>
  <si>
    <t>SERVICIO DE MANTENIMIENTO CORRECTIVO DEL ELEVADOR DE PERSONAS</t>
  </si>
  <si>
    <t>OS 30356</t>
  </si>
  <si>
    <t>TREMACH GROUP SAC</t>
  </si>
  <si>
    <t>24/11/2021</t>
  </si>
  <si>
    <t>ACTIVIDADES DE TRASLADO DE BIENES E INSUMOS DIVERSOS DE LIMPIEZA Y RESIDUOS SÓLIDOS</t>
  </si>
  <si>
    <t>OS 10584</t>
  </si>
  <si>
    <t>PROVESER LIMPIO SAC</t>
  </si>
  <si>
    <t>CONTRATACIÓN DE TELEFONIA FIJA  (ADENDA DE CESION DE POSICION DEL CONTRATO N° 005-2018-MTC/33.1)</t>
  </si>
  <si>
    <t>OS 5365</t>
  </si>
  <si>
    <t>TELEFONICA DEL PERU SAA</t>
  </si>
  <si>
    <t>16/05/2021</t>
  </si>
  <si>
    <t>IDENTIFICACIÓN DE PREDIOS Y ELABORACIÓN DE EXPEDIENTES DE AFECTACIÓN PREDIAL DE LOS INMUEBLES A</t>
  </si>
  <si>
    <t>RE</t>
  </si>
  <si>
    <t>OS 5702</t>
  </si>
  <si>
    <t>ACOSTA LOAYZA GIULIANA BEATRIZ</t>
  </si>
  <si>
    <t>CONTRATACIÓN DEL SERVICIO PARA LA COORDINACIÓN DEL CONTRATO REGIMEN ESPECIAL N° 084-</t>
  </si>
  <si>
    <t>OS 14675</t>
  </si>
  <si>
    <t>ZEGARRA GARCIA CHRISTIAN RAFAEL</t>
  </si>
  <si>
    <t>28/07/2021</t>
  </si>
  <si>
    <t>CONTRATACIÓN DEL SERVICIO DE SUPERVISIÓN PARA LA RECEPCIÓN DE LA OBRA DE REUBICACIÓN DE REDES D</t>
  </si>
  <si>
    <t>OS 27667</t>
  </si>
  <si>
    <t>OS 5705</t>
  </si>
  <si>
    <t>JUGO QUINONES MARIA DEL ROSARIO</t>
  </si>
  <si>
    <t>ADQUISICION DE CAMILLA</t>
  </si>
  <si>
    <t>OC 403</t>
  </si>
  <si>
    <t>MEDICAL SAFETY &amp; RESCUE S.A.C.</t>
  </si>
  <si>
    <t>26/12/2022</t>
  </si>
  <si>
    <t>CONTRATACIÓN DEL SERVICIO NOTARIAL DE ESCRITURAS PÚBLICAS PARA LA CONSTITUCIÓN DE SERVIDUMBRES</t>
  </si>
  <si>
    <t>OS 5474</t>
  </si>
  <si>
    <t>HOPKINS TORRES EDGARDO</t>
  </si>
  <si>
    <t>ADQUISICIÓN DE SILLAS DE RUEDA PARA LOS USUARIOS DE LOS TERMINALES Y ESTACIONES INTERMEDIAS</t>
  </si>
  <si>
    <t>OC 238</t>
  </si>
  <si>
    <t>SAQUI PERU E.I.R.L.</t>
  </si>
  <si>
    <t>SERVICIOS EN MATERIA LEGAL PARA LA REVISIÓN DE LOS PROYECTOS NORMATIVOS DE LA DIR</t>
  </si>
  <si>
    <t>OS 2291</t>
  </si>
  <si>
    <t>RUIZ FACUNDO ARTURO</t>
  </si>
  <si>
    <t>SERVICIOS EN MATERIA LEGAL PARA LA REVISIÓN DE LA DOCUMENTACIÓN, GESTIÓN Y SEGUIMIENTO</t>
  </si>
  <si>
    <t>OS 8618</t>
  </si>
  <si>
    <t>PAGO POR CONCEPTO DE RECIBO POR HONORARIOS POR ACTUACION EN CALIDAD DE ARBITRO EN EL PROCESO AR</t>
  </si>
  <si>
    <t>OS 13407</t>
  </si>
  <si>
    <t>VALDEZ HUARCAYA FRANCISCO</t>
  </si>
  <si>
    <t>OS 13408</t>
  </si>
  <si>
    <t>TAFUR SANCHEZ SERGIO ALBERTO</t>
  </si>
  <si>
    <t>PAGO POR CONCEPTO DE RECIBO POR HONORARIOS POR PARTICIPACION EN CALIDAD DE ARBITRO EN EL PROCES</t>
  </si>
  <si>
    <t>OS 13410</t>
  </si>
  <si>
    <t>VALVERDE VILELA ERNESTO ARMANDO</t>
  </si>
  <si>
    <t>CONTRATACION DEL SERVICIO DE DEFENSA Y PATROCINIO LEGAL DE FUNCIONARIOS DE LA AUTORIDAD DE TRANPORTE URBANO PARA LIMA Y CALLAO - ATU</t>
  </si>
  <si>
    <t>OS 15007</t>
  </si>
  <si>
    <t>MEZA RIVERA DEGNIS ROBERT</t>
  </si>
  <si>
    <t>Contratación del Servicio de Un Asistente Técnico en Contrataciones para la Subdirección de Adq</t>
  </si>
  <si>
    <t>OS 15072</t>
  </si>
  <si>
    <t>BECERRA TEJADA JOSE GASPAR</t>
  </si>
  <si>
    <t>24/10/2021</t>
  </si>
  <si>
    <t>CONTRATACION DE SERVICIO DE SEGUIMIENTO DE OBRAS DE LIBERACIÓN EN LAS ESTACIONES Y POZOS DEL RA</t>
  </si>
  <si>
    <t>OS 27674</t>
  </si>
  <si>
    <t>SAHUANAY BLACIDO JAYR HERBERT</t>
  </si>
  <si>
    <t>CONTRATACIÓN DEL SERVICIO EN PROCESOS DE ASISTENCIA LEGAL PARA LA DIRECCIÓN DE ASUNTOS AMBIENTA</t>
  </si>
  <si>
    <t>OS 27790</t>
  </si>
  <si>
    <t>EYZAGUIRRE SALAZAR RODOLFO</t>
  </si>
  <si>
    <t>SERVICIO DE ASISTENCIA TÉCNICA PARA EL SEGUIMIENTO Y ANÁLISIS ORIENTADO A LA MEJORA DE LA GESTI</t>
  </si>
  <si>
    <t>OS 27822</t>
  </si>
  <si>
    <t>SALAZAR DELGADO PABLO EDUARDO</t>
  </si>
  <si>
    <t>Suscripción de Licencia de software Antivirus</t>
  </si>
  <si>
    <t>OS 8637</t>
  </si>
  <si>
    <t>MB TECH S.A.C.</t>
  </si>
  <si>
    <t>Adquisición de implementos para el desarrollo de las acciones de fiscalización a cargo de la Di</t>
  </si>
  <si>
    <t>OC 385</t>
  </si>
  <si>
    <t>GARCIA TINEDO ROBIN DANIEL</t>
  </si>
  <si>
    <t>PUBLICACION DE DECLARACIONES JURADAS EN EL DIARIO OFICIAL EL PERUANO</t>
  </si>
  <si>
    <t>OS 20454</t>
  </si>
  <si>
    <t>EMPRESA PERUANA DE SERVICIOS EDITORIALES S.A.</t>
  </si>
  <si>
    <t>DQUISICIÓN DE CEMENTO PORTLAND TIPO I Y ARENA GRUESA PARA LA .IMPLEMENTACIÓN DE PLATAFORMAS EN</t>
  </si>
  <si>
    <t>OC 423</t>
  </si>
  <si>
    <t>EXPRESA S.R.L.</t>
  </si>
  <si>
    <t>SERVICIO DE ENERGIA ELECTRICA- SEDE CALLAO, ESTACION EL ANGEL Y CONDOMINIO METRO DE LIMA</t>
  </si>
  <si>
    <t>OS 20097</t>
  </si>
  <si>
    <t>ENEL DISTRIBUCION PERU S.A.A.</t>
  </si>
  <si>
    <t>SERVICIO DE REUBICACIÓN DE CÁMARA DE VIDEOVIGILANCIA UBICADO EN ÁREA DE LA CONCESIÓN DE LA ESTA</t>
  </si>
  <si>
    <t>OS 15078</t>
  </si>
  <si>
    <t>CONFREX SAC</t>
  </si>
  <si>
    <t>SERVICIO PARA EL ANÁLISIS DE LAS CONCILIACIONES, EN EL MARCO DEL PROYECTO DE LA LINEA 2</t>
  </si>
  <si>
    <t>OS 17499</t>
  </si>
  <si>
    <t>CONTRATACIÓN DEL SERVICIO DE ELABORACIÓN DE INFORMACIÓN TECNICA - GRÁFICA PARA LA  ADQUSICION DE  LA</t>
  </si>
  <si>
    <t>OS 27685</t>
  </si>
  <si>
    <t>VASQUEZ MAZA GUILLERMO RAUL</t>
  </si>
  <si>
    <t>CONTRATACIÓN DEL SERVICIO  PARA LA EVALUACIÓN  DE PREDIOS PÚBLICOS Y/O PRIVADOS DANDO APOYO TÉC</t>
  </si>
  <si>
    <t>OS 27689</t>
  </si>
  <si>
    <t>TERRONES MUCHA JOSE LUIS</t>
  </si>
  <si>
    <t>ADQUISICIÓN DE INDUMENTARIA PARA EL PERSONAL OPERATIVO DE LA DIRECCIÓN DE GESTIÓN COMERCIAL</t>
  </si>
  <si>
    <t>OC 119</t>
  </si>
  <si>
    <t>FABRICACION Y COMERCIALIZACION INTI SAC</t>
  </si>
  <si>
    <t>SERVICIO DE ENERGIA ELECTRICA - ESTACION EL ANGEL -CONDOMINIO METRO DE LIMA-SEDE CALLAO</t>
  </si>
  <si>
    <t>OS 5424</t>
  </si>
  <si>
    <t>14/01/2021</t>
  </si>
  <si>
    <t>NO INDICA EL PLAZO DE EJECUCION:  SEGÚN T.D.R</t>
  </si>
  <si>
    <t>CONTRATACION DEL SERVICIO DE DEFENSA Y PATROCINIO LEGAL DE FUNCIONARIOS DE LA AUTORIDAD DE TRAN</t>
  </si>
  <si>
    <t>OS 15070</t>
  </si>
  <si>
    <t>LINARES BUSTAMANTE ABOGADOS S.A.C.</t>
  </si>
  <si>
    <t>ESPECIALISTA EN CONTRATACION PUBLICA PARA EL PROYECTO "LINEA 2 Y RAMAL AV. FAUCETT</t>
  </si>
  <si>
    <t>OS 2302</t>
  </si>
  <si>
    <t>FRISANCHO DAVILA DE MONGE CLAUDIA SOFIA</t>
  </si>
  <si>
    <t>22/03/2021</t>
  </si>
  <si>
    <t>CONTRATACION DEL SERVICIO DE ASISTENCIA TÉCNICA ESPECIALIZADA EN LOS PROCEDIMIENTOS DE</t>
  </si>
  <si>
    <t>OS 10575</t>
  </si>
  <si>
    <t>25/03/2021</t>
  </si>
  <si>
    <t>SERVICIO DE ASESORIA PARA LAS ACTIVIDADES RELACIONACIAS A LA SUBDIRECCION DE TRANSPORTE REGULAR</t>
  </si>
  <si>
    <t>OS 11533</t>
  </si>
  <si>
    <t>NAVARRO FRANCO HERNAN JESUS</t>
  </si>
  <si>
    <t>SERVICIO ESPECIALIZADO DE ASESORIA PARA LA IMPLEMENTACION  DE SISTEMA INTEGRADO DE TRANSPORTE D</t>
  </si>
  <si>
    <t>OS 11540</t>
  </si>
  <si>
    <t>QUESADA CHIARELLA JUAN CARLOS REYNALDO</t>
  </si>
  <si>
    <t>SERVICIO ESPECIALIZADO EN ASESORIA LEGAL PARA COSAC Y CORREDORES COMPLEMENTARIOS DE LA DIRECCIÓ</t>
  </si>
  <si>
    <t>OS 11549</t>
  </si>
  <si>
    <t>VILLEGAS GALVEZ NADIA EVELYN</t>
  </si>
  <si>
    <t>CONTRATACION DEL SERVICIO DE  APOYO ESPECIALIZADO EN CONTRATACIONES DE CONSULTORIAS PARA</t>
  </si>
  <si>
    <t>OS 15875</t>
  </si>
  <si>
    <t>14/11/2021</t>
  </si>
  <si>
    <t>CONTRATACION DEL SERVICIO ESPECIALIZADO EN LA GESTION DE CONTRATACIONES PARA LA  EJECUCION  DEL</t>
  </si>
  <si>
    <t>OS 21131</t>
  </si>
  <si>
    <t>CONTRATACION DEL SERVICIO ESPECIALIZADO DE GESTION DE EJECUCION DE LOS CONTRATOS Y LAS CONTRATA</t>
  </si>
  <si>
    <t>OS 27691</t>
  </si>
  <si>
    <t>SERVICIO ESPECIALIZADO EN GESTIÓN, COORDINACION Y EVALUACIÓN OPERACIONAL DE LOS CONTRATOS DE CO</t>
  </si>
  <si>
    <t>OS 29718</t>
  </si>
  <si>
    <t>VARGAS ESPEJO VICTOR ADRIAN</t>
  </si>
  <si>
    <t>23/05/2021</t>
  </si>
  <si>
    <t>CONTRATACIÓN DEL SERVICIO  EN MATERIA LEGAL Y DE TRANSPORTE PARA LA COORDINACIÓN, REVISION Y SE</t>
  </si>
  <si>
    <t>OS 30277</t>
  </si>
  <si>
    <t>A PARTIR DEL DIA SIGUIENTE DE APROBACION DE LA MUESTRA</t>
  </si>
  <si>
    <t>ADQUISICIÓN DE CINTA ANTIDESLIZANTE FOSFORESCENTE PARA EL COSAC I DE LA.SUBDIRECCIÓN DE SERVIC</t>
  </si>
  <si>
    <t>OC 380</t>
  </si>
  <si>
    <t>SEGEINSA E.I.R.L</t>
  </si>
  <si>
    <t>SERVICIO DE ENLACE DE COMUNICACION DE DATOS Y VOZ PARA LA SEDE DE SURQUILLO Y SEDE SAN ISIDRO</t>
  </si>
  <si>
    <t>OS 2</t>
  </si>
  <si>
    <t>13/01/2021</t>
  </si>
  <si>
    <t>SERVICIO DE ENLACE DE COMUNICACIÓN DE DATOS Y VOZ ENTRE LAS SEDES DE SURQUILLO Y ATE VITARTE</t>
  </si>
  <si>
    <t>OS 6021</t>
  </si>
  <si>
    <t>28/05/2021</t>
  </si>
  <si>
    <t>ADQUISICION DE MATERIALES PARA EL MANTENIMIENTO DE LA INFRAESTRUCTURA DEL PATIO NORTE DEL COSAC I.</t>
  </si>
  <si>
    <t>OC 175</t>
  </si>
  <si>
    <t>ASR ARQUITECTURA Y CONSTRUCCION S.A.C.</t>
  </si>
  <si>
    <t>25/06/2021</t>
  </si>
  <si>
    <t>CONTRATACION DEL SERVICIO DE MANTENIMIENTO DEL SISTEMA ELECTRICO DEL CENTRO DE DATOS DE LA ATU</t>
  </si>
  <si>
    <t>OS 22757</t>
  </si>
  <si>
    <t>ADQUISICION DE MATERIALES,REPUESTOS Y ACCESORIOS PARA LOS SISTEMAS ELECTRICOS,TABLEROS Y LUMINARIAS</t>
  </si>
  <si>
    <t>OC 355</t>
  </si>
  <si>
    <t>ELECTRO SARA SARA E.I.R.L.</t>
  </si>
  <si>
    <t>ADQUISICION DE COMPONENTES PARA EL SISTEMA DE SEGURIDAD DE EMBARQUES DE LAS ESTACIONES DEL COSAC</t>
  </si>
  <si>
    <t>OC 392</t>
  </si>
  <si>
    <t>NERNET AUTOMATION SYSTEMS S.A.C.</t>
  </si>
  <si>
    <t>17/12/2021</t>
  </si>
  <si>
    <t>SERVICIO DE RADIOCOMUNICACIÓN BAJO ESTÁNDAR TETRA PARA EL PERSONAL OPERATIVO DEL COSAC I Y CORR</t>
  </si>
  <si>
    <t>OS 14634</t>
  </si>
  <si>
    <t>DOLPHIN TELECOM DEL PERU S.A.C.</t>
  </si>
  <si>
    <t>SERVICIO DE RADIOCOMUNICACION BAJO ESTANDAR TETRA PARA EL PERSONAL OPERATIVO DEL SISTEMA DE COS</t>
  </si>
  <si>
    <t>OS 18805</t>
  </si>
  <si>
    <t>ADQUISICIÓN DE CHALECOS PARA EL PERSONAL DE CORREDORES COMPLEMENTARIOS Y COSAC I.</t>
  </si>
  <si>
    <t>OC 72</t>
  </si>
  <si>
    <t>CREACIONES TRAFFIC SOCIEDAD COMERCIAL DE RESPONSABILIDAD LIMITADA</t>
  </si>
  <si>
    <t>ADQUISICIÓN DE CUATRO (04) HIDROLAVADORAS PARA LA SUBDIRECCIÓN DE SERVICIOS DE TRANSPORTE REGUL</t>
  </si>
  <si>
    <t>OC 344</t>
  </si>
  <si>
    <t>HYDRO PRESS SERVICE SOCIEDAD ANONIMA CERRADA</t>
  </si>
  <si>
    <t>CONTRATACIÓN DEL SERVICIO DE UN ESPECIALISTA TÉCNICO PARA LA SUBDIRECCIÓN DE ADQUISICIÓN DE PRE</t>
  </si>
  <si>
    <t>OS 1537</t>
  </si>
  <si>
    <t>27/06/2021</t>
  </si>
  <si>
    <t>SERVICIO PARA LA ELABORACIÓN DE ESPECIFICACIONES TECNICAS Y DE SEGURIDAD DEL BUS PATRON</t>
  </si>
  <si>
    <t>OS 2282</t>
  </si>
  <si>
    <t>INGENIERO CIVIL PARA LA SUPERVISION  Y COORDINACIONES TECNICAS EN LA EJECUCION DEL PROY</t>
  </si>
  <si>
    <t>OS 3309</t>
  </si>
  <si>
    <t>FERNANDEZ HERRERA VICTOR AURELIO</t>
  </si>
  <si>
    <t>PROFESIONAL CON AMPLIOS CONOCIMIENTOS EN LA GESTIÓN DE SISTEMAS METRO PARA LA</t>
  </si>
  <si>
    <t>OS 3311</t>
  </si>
  <si>
    <t>BALLESTA PEREZ ALEJANDRO</t>
  </si>
  <si>
    <t>SERVICIO DE COORDINACION DE SEGURIDAD DE LOS FUNCIONARIOS DE LA AUTORIDAD DE TRANSPORTE URBANO</t>
  </si>
  <si>
    <t>OS 5640</t>
  </si>
  <si>
    <t>29/06/2021</t>
  </si>
  <si>
    <t>SERVICIO EN ENLACES DEDICADOS PARA LA AATE (CONTRATO COMPLEMENTARIO AL CONTRATO N° 015-2017-AATE/33.1)</t>
  </si>
  <si>
    <t>OS 5832</t>
  </si>
  <si>
    <t>SERVICIO LEGAL EN GESTION CONTRACTUAL PARA LA SUBDIRECCION DE INFRAESTRUCTURA DE</t>
  </si>
  <si>
    <t>OS 7657</t>
  </si>
  <si>
    <t>RAMIREZ SOTOMAYOR HUGO ALEJANDRO</t>
  </si>
  <si>
    <t>CONTRATACIÓN DEL SERVICIO EN MATERIA LEGAL PARA LA DIRECCIÓN DE ASUNTOS AMBIENTALES</t>
  </si>
  <si>
    <t>OS 7733</t>
  </si>
  <si>
    <t>QUISPE CHAVEZ MANUEL IGNACIO</t>
  </si>
  <si>
    <t>SERVICIO DE ELABORACIÓN DE LAS BASES JURÍDICAS Y ASPECTOS TÉCNICO-LEGALES PARA LA</t>
  </si>
  <si>
    <t>OS 8636</t>
  </si>
  <si>
    <t>CONTRATACION DE UN SERVICIO DE SEGUIMIENTO A LOS PROCESOS DE EJECUCION DEL PROYECTO L</t>
  </si>
  <si>
    <t>OS 10261</t>
  </si>
  <si>
    <t>CONTRATACIÓN DE UN SERVICIO EN GESTIÓN DE METRO, PARA LA  REVISIÓN DE LAS PROPUESTAS PRE</t>
  </si>
  <si>
    <t>OS 10285</t>
  </si>
  <si>
    <t>SERVICIO PARA LA GESTIÓN Y COORDINACIÓN DE LA SEGURIDAD DE LOS FUNCIONARIOS DE LA AUTORIDAD DE</t>
  </si>
  <si>
    <t>OS 13423</t>
  </si>
  <si>
    <t>CONTRATACIÓN DE UN INGENIERO GEOGRAFO PARA LA SUBDIRECCIÓN DE ADQUISICIÓN DE PREDIOS Y LIBERACI</t>
  </si>
  <si>
    <t>OS 13468</t>
  </si>
  <si>
    <t>NO INDICA EL PLAZO DE ENTREGA:  SEGÚN E.T</t>
  </si>
  <si>
    <t>CONTRATACION DE UN SERVICIO PARA LA GESTION TECNICA EN LA EJECUCION DEL PROYECTO LINEA 2 Y</t>
  </si>
  <si>
    <t>OS 14655</t>
  </si>
  <si>
    <t>CONTRATACIÓN DE UN SERVICIO  PARA LA  REVISIÓN DE LAS PROPUESTAS PRESENTADAS POR LOS PA</t>
  </si>
  <si>
    <t>OS 14661</t>
  </si>
  <si>
    <t>CONTRATACIÓN DEL SERVICIO PARA REALIZAR LA CALIFICACIÓN TECNICA DE EXPEDIENTES DEL PROYECT</t>
  </si>
  <si>
    <t>OS 14668</t>
  </si>
  <si>
    <t>OS 14681</t>
  </si>
  <si>
    <t>27/07/2021</t>
  </si>
  <si>
    <t>OS 15076</t>
  </si>
  <si>
    <t>CONTRATACIÓN DE UN ESPECIALISTA EN SISTEMAS DE METROS PARA EVALUAR LOS AVANCES DE LA</t>
  </si>
  <si>
    <t>OS 17489</t>
  </si>
  <si>
    <t>15/06/2021</t>
  </si>
  <si>
    <t>SERVICIO PARA EL SEGUIMIENTO EN LA GESTION TRIBUTARIA Y GESTION PUBLICA, EN EL MARCO DEL</t>
  </si>
  <si>
    <t>OS 17502</t>
  </si>
  <si>
    <t>CONTRATACIÓN DE UN SERVICIO PARA EL CONTROL Y MONITOREO A LOS PROCESOS DE EJECUCIÓN DEL</t>
  </si>
  <si>
    <t>OS 18509</t>
  </si>
  <si>
    <t>25/08/2021</t>
  </si>
  <si>
    <t>CONTRATACIÓN DEL SERVICIO  ESPECIALIZADO  EN SISTEMAS FERROVIARIOS PARA LA EVALUACION DEL PROGR</t>
  </si>
  <si>
    <t>OS 22714</t>
  </si>
  <si>
    <t>CONTRATACIÓN DEL SERVICIO DE SEGUIMIENTO Y REVISION  TECNICA DE LOS EDIS Y LA GESTION DEL PROYE</t>
  </si>
  <si>
    <t>OS 23773</t>
  </si>
  <si>
    <t>SERVICIO PARA LA GESTION EN SEGURIDAD Y RESGUARDO DE LA PRESIDENCIA EJECUTIVA DE LA AUTORIDAD D</t>
  </si>
  <si>
    <t>OS 25241</t>
  </si>
  <si>
    <t>OS 27672</t>
  </si>
  <si>
    <t>CONTRATACION DEL SERVICIO DE EVALUACION PARA INSCRIPCIONES DE PREDIOS ESTATALES CON APOYO TECNI</t>
  </si>
  <si>
    <t>OS 27687</t>
  </si>
  <si>
    <t>CONTRATACION DEL SERVICIO DE REVISION TECNICA DE LOS EXPEDIENTES DE AFECTACION PREDIAL DE LOS P</t>
  </si>
  <si>
    <t>OS 27697</t>
  </si>
  <si>
    <t>SERVICIO  PARA INSPECCIÓN Y EVALUACIÓN TÉCNICA EN TEMAS ELECTRICOS PARA LOS PATIOS, TERMINALES, ESTACIONES DEL COSAC I</t>
  </si>
  <si>
    <t>OS 27835</t>
  </si>
  <si>
    <t>PEREIRA OVIEDO HENRY WILLIAM</t>
  </si>
  <si>
    <t>25/10/2021</t>
  </si>
  <si>
    <t xml:space="preserve"> CONTRATACIÓN DEL SERVICIO ESPECIALIZADO EN SISTEMAS FERROVIARIOS PARA LA EVALUACION CONTRACTUA</t>
  </si>
  <si>
    <t>OS 27850</t>
  </si>
  <si>
    <t>CONTRATACIÓN DE UN SERVICIO DE SUPERVISIÓN TÉCNICA DE EDIS Y COORDINACIÓN Y MONITOREO A LOS PRO</t>
  </si>
  <si>
    <t>OS 27887</t>
  </si>
  <si>
    <t>ADQUISICIÓN DE CAJAS ARCHIVADORAS PARA EL ARCHIVO CENTRAL DE LA AUTORIDAD DE TRANSPORTE URBANO</t>
  </si>
  <si>
    <t>OC 306</t>
  </si>
  <si>
    <t>LIDER.AR. S.A.C.</t>
  </si>
  <si>
    <t>18/11/2021</t>
  </si>
  <si>
    <t>ADQUISICIÓN DE EQUIPOS Y MATERIALES PARA MANTENIMIENTO DE LA FIBRA OPTICA DE LA RED DE SEMAFORO</t>
  </si>
  <si>
    <t>OC 259</t>
  </si>
  <si>
    <t>TELMARK SUPPLY S.A.C.</t>
  </si>
  <si>
    <t>20/10/2021</t>
  </si>
  <si>
    <t>CONTRATACIÓN DEL SERVICIO DE MONITOREO DE ACTIVIDADES RELACIONADAS AL PRESUPUESTO PARA LA SUBDIRECCI</t>
  </si>
  <si>
    <t>OS 21132</t>
  </si>
  <si>
    <t>ADQUISICION DE MALLA DE POLIPROPILENO</t>
  </si>
  <si>
    <t>OC 353</t>
  </si>
  <si>
    <t>DELGADO MERINO VIVIAN GISEL</t>
  </si>
  <si>
    <t>CONTRATACIÓN SERVICIO POR SUMINISTRO, REPOSICION E INSTALACION DE PUERTAS PRINCIPALES EN LOS SS</t>
  </si>
  <si>
    <t>OS 30539</t>
  </si>
  <si>
    <t>TOMAS BALBIN S. CONT. GRLES. S.R.LTDA.</t>
  </si>
  <si>
    <t>SUMINISTRO DE ACCESORIOS SANITARIOS PARA LOS SERVICIOS HIGIENICOS DE TERMINALES DEL COSAC (ITEM 2)</t>
  </si>
  <si>
    <t>OC 248</t>
  </si>
  <si>
    <t>SERVICIO DE SUSCRIPCIÓN DE HERRAMIENTAS DE COLABORACIÓN EN NUBE PARA LA ATU (CONTRATO N° 4767-2</t>
  </si>
  <si>
    <t>OS 5344</t>
  </si>
  <si>
    <t>ITG SOLUTIONS SOCIEDAD ANONIMA CERRADA</t>
  </si>
  <si>
    <t>ADQUISICIÓN DE DISCOS DUROS PARA LOS SERVIDORES HP DE LA ATU.</t>
  </si>
  <si>
    <t>OC 144</t>
  </si>
  <si>
    <t>J &amp; R AUDIO Y VIDEO E.I.R.L.</t>
  </si>
  <si>
    <t>19/06/2021</t>
  </si>
  <si>
    <t>CONTRATACIÓN DEL SERVICIO DE UN ABOGADO PARA LA SUBDIRECCIÓN DE ADQUISICIÓN DE PREDIOS Y LIBERA</t>
  </si>
  <si>
    <t>OS 1563</t>
  </si>
  <si>
    <t>28/04/2021</t>
  </si>
  <si>
    <t>CONTRATACIÓN DEL SERVICIO DE UN ESPECIALISTA EN PROGRAMACIÓN Y MONITOREO PARA LA SUBDIRECCIÓN D</t>
  </si>
  <si>
    <t>OS 1578</t>
  </si>
  <si>
    <t>MANRIQUE VEGA ENRIQUE MARTIN</t>
  </si>
  <si>
    <t>CONTRATACIÓN DE UN PROFESIONAL EN INGENIERÍA PARA LA SUBDIRECCIÓN DE ADQUISICIÓN DE PREDIOS Y L</t>
  </si>
  <si>
    <t>OS 1586</t>
  </si>
  <si>
    <t>SERVICIO ESPECIALIZADO DE COORDINADOR GENERAL DE UNIDAD FUNCIONAL DE CONTRATOS Y CONCESIONES PA</t>
  </si>
  <si>
    <t>OS 5052</t>
  </si>
  <si>
    <t>CONTRATAR EL SERVICIO PARA GESTIONAR LA SEGURIDAD Y VIGILANCIA DE LOS LOCALES DE LA AUTORIDAD D</t>
  </si>
  <si>
    <t>OS 5622</t>
  </si>
  <si>
    <t>CONTRATACIÓN DE UN SERVICIO PARA EL MONITOREO, SEGUIMIENTO Y REPORTE DE LAS ACTIVIDADES DE</t>
  </si>
  <si>
    <t>OS 10255</t>
  </si>
  <si>
    <t>MORALES DE LA ROSA CRISTHIAN ALBERTO</t>
  </si>
  <si>
    <t>SERVICIO LEGAL PARA EL MONITOREO Y GESTION PUBLICA PARA LA PRESIDENCIA EJECUTIVA DE LA AUTORIDA</t>
  </si>
  <si>
    <t>OS 10629</t>
  </si>
  <si>
    <t>HERENCIA ORTEGA INES GABRIELA</t>
  </si>
  <si>
    <t>SERVICIO DE SEGUIMIENTO DE LAS SESIONES E INICIATIVAS LEGISLATIVAS DEL CONGRESO DE LA REPÚBLICA</t>
  </si>
  <si>
    <t>OS 10630</t>
  </si>
  <si>
    <t>CHICOMA KOIKE MIGUEL EDMUNDO</t>
  </si>
  <si>
    <t>SERVICIO LEGAL Y ADMINISTRATIVO PARA  GESTIONAR Y ARTICULAR CON LOS ORGANOS DE APOYO Y DIRECCIO</t>
  </si>
  <si>
    <t>OS 27864</t>
  </si>
  <si>
    <t>SERVICIO DE ARTICULACIÓN Y SEGUIMIENTO DE LAS ACTIVIDADES, SESIONES Y ACUERDOS LEGISLATIVOS POR</t>
  </si>
  <si>
    <t>OS 27865</t>
  </si>
  <si>
    <t>SERVICIO JURIDICO PARA MONITOREAR Y COORDINAR CON LA DIRECCIÓN DE OPERACIONES Y CON LOS ORGANOS</t>
  </si>
  <si>
    <t>OS 27866</t>
  </si>
  <si>
    <t>CASTELLANOS SANCHEZ LUIS FERNANDO</t>
  </si>
  <si>
    <t>SERVICIO DE DISEÑO, ALOJAMIENTO, SOPORTE TECNICO Y DESARROLLO DE PLATAFORMA DE CAPACITACION VIRTUAL</t>
  </si>
  <si>
    <t>OS 5779</t>
  </si>
  <si>
    <t>LUIS MELANIO BERNAL HUACHACA</t>
  </si>
  <si>
    <t>ADQUISICION DE ALCOHOL MEDICINAL Y ARTICULOS DE PROTECCION PARA EL PERSONAL DE LA  ATU.</t>
  </si>
  <si>
    <t>OC 53</t>
  </si>
  <si>
    <t>LUIS ALBERTO SUMARAN ESPINOZA</t>
  </si>
  <si>
    <t>16/03/2021</t>
  </si>
  <si>
    <t>ADQUISICION DE EQUIPOS SWITCH DE COMUNICACION PARA REDES DE LA SEDE SAN ISIDRO (EDIFICIO PETROP</t>
  </si>
  <si>
    <t>OC 1</t>
  </si>
  <si>
    <t>ALPAMAYO DATA NETWORK S.A.C.</t>
  </si>
  <si>
    <t>SERVICIO DE DEFENSA LEGAL DE OSWALDO DUBER PLASENCIA CONTRERAS</t>
  </si>
  <si>
    <t>OS 13352</t>
  </si>
  <si>
    <t>AURELIO PASTOR &amp; ABOGADOS E.I.R.L</t>
  </si>
  <si>
    <t>SERVICIO DE IMPRESIÓN DE ACTAS PARA LA AUTORIDAD DE TRANSPORTE URBANO PARA LIMA Y CALLAO (ATU).</t>
  </si>
  <si>
    <t>OS 7740</t>
  </si>
  <si>
    <t>ENOTRIA S.A.</t>
  </si>
  <si>
    <t>23/02/2021</t>
  </si>
  <si>
    <t>SUSCRIPCION SUITE DE DISEÑO Y PRODUCCION AUDIOVISUAL</t>
  </si>
  <si>
    <t>OS 27830</t>
  </si>
  <si>
    <t>IT SOFTWARE &amp; ANEXOS SOCIEDAD COMERCIAL DE RESPONSABILIDAD LIMITADA</t>
  </si>
  <si>
    <t>SERVICIO PARA REALIZAR EL ESTUDIO DE UBICACIÓN Y DISEÑO DE INFRAESTRUCTURAS COMPLEMENTARIAS PAR</t>
  </si>
  <si>
    <t>OS 30309</t>
  </si>
  <si>
    <t>INSTITUTO DE INVESTIGACION E INGENIERIA DEL TRANSPORTE S.A.C</t>
  </si>
  <si>
    <t>ADQUISICIÓN DE SEÑALÉTICA DE SEGURIDAD PARA LAS INSTALACIONES DEL COSAC DE LA SUBDIRECCIÓN DE S</t>
  </si>
  <si>
    <t>OC 407</t>
  </si>
  <si>
    <t>SERBAFP CONSULTORIA Y PROYECTOS SAC</t>
  </si>
  <si>
    <t>ADQUISIÓN POR REPOSICIÓN DE APARATOS SANITARIOS PARA LOS SSHH DE LOS TERMINALES MATELLINI Y NARANJAL DE LA VIA DEL COSAC I</t>
  </si>
  <si>
    <t>OC 405</t>
  </si>
  <si>
    <t>FERROBELL SOCIEDAD ANONIMA CERRADA</t>
  </si>
  <si>
    <t>Contratación del servicio de Asistencia Técnica para la Estimación de la Demanda de Pasajeros p</t>
  </si>
  <si>
    <t>OS 18289</t>
  </si>
  <si>
    <t>OS 18290</t>
  </si>
  <si>
    <t>CAIRE PALOMINO EDWIN RUBEN</t>
  </si>
  <si>
    <t>CONTRATACIÓN DEL SERVICIO DE ASISTENCIA TÉCNICA PARA LA EVALUACIÓN Y PROPUESTAS DE MEDIDAS PARA</t>
  </si>
  <si>
    <t>OS 18291</t>
  </si>
  <si>
    <t>FERNANDEZ RODRIGUEZ JACKELINE VANESSA</t>
  </si>
  <si>
    <t>Servicio de Asistencia Técnica para la Evaluación y Propuestas de Medidas para el Reordenamient</t>
  </si>
  <si>
    <t>OS 20285</t>
  </si>
  <si>
    <t>NUNURA AGUILAR ELIANA</t>
  </si>
  <si>
    <t>21/07/2021</t>
  </si>
  <si>
    <t>Servicio de Asistencia Técnica para la Evaluación y Propuestas de Medidas para la Mejora de la</t>
  </si>
  <si>
    <t>OS 20286</t>
  </si>
  <si>
    <t>OS 5699</t>
  </si>
  <si>
    <t>CAMPIAN LAZO DE TALLEDO GLORIA LUZ</t>
  </si>
  <si>
    <t xml:space="preserve"> SERVICIO DE MANTENIMIENTO CORRECTIVO DE LA FIBRA ÓPTICA DE LA RED DE SEMÁFOROS DEL COSAC</t>
  </si>
  <si>
    <t>OS 27870</t>
  </si>
  <si>
    <t>GRUPO MASSTEL TI S.A.C.</t>
  </si>
  <si>
    <t>CONSULTORÍA PARA LA REVISIÓN Y ANÁLISIS DE LOS INFORMES RELACIONADOS A LOS COSTOS DEL ANEXO 06 DEL CONTRATO DE CONCESIÓN DEL COSAC I</t>
  </si>
  <si>
    <t>OS 7848</t>
  </si>
  <si>
    <t>SARMIENTO VILLENA ALEIDA REBECA</t>
  </si>
  <si>
    <t>SERVICIO DE MANTENIMIENTO DEL SISTEMA CENTRALIZADO DE DETECCION DE ALARMA CONTRA INCENDIO</t>
  </si>
  <si>
    <t>OS 25163</t>
  </si>
  <si>
    <t>PALMA TELLO OSCAR MIGUEL</t>
  </si>
  <si>
    <t>ADQUISICION DE EQUIPO DE PROTECCION PERSONAL PARA SERVICIOS GENERALES DE LA UNIDAD DE ABASTECIM</t>
  </si>
  <si>
    <t>OC 49</t>
  </si>
  <si>
    <t>LORENA VILLARREAL RUIZ</t>
  </si>
  <si>
    <t>SERVICIO DE SUPERVISIÓN PARA LA EJECUCIÓN DE OBRA PARA LA LIBERACIÓN DE INTERFERENCIAS DE REDES</t>
  </si>
  <si>
    <t>OS 5693</t>
  </si>
  <si>
    <t>ESPINOZA SALGADO ELOY JUSTO</t>
  </si>
  <si>
    <t>ADQUISICIÓN DE VIBRADOR DE CONCRETO PARA EL MANTENIMIENTO DE .INFRAESTRUCTURA</t>
  </si>
  <si>
    <t>OC 343</t>
  </si>
  <si>
    <t>HERRAMIENTAS INDUSTRIALES CATV S.A.C.</t>
  </si>
  <si>
    <t>ADQUISICION DE BANNERS INCLUIDO CABALLETES PARA EL USO DEL PERSONAL DE CAMPO EN EL SERVICIO DE</t>
  </si>
  <si>
    <t>OC 283</t>
  </si>
  <si>
    <t>FARI PRINT SAC</t>
  </si>
  <si>
    <t>SERVICIO DE RETIRO Y TRASLADO DE UN PANEL PUBLICITARIO UBICADO DENTRO DEL AREA DE CONCESION DE</t>
  </si>
  <si>
    <t>OS 18828</t>
  </si>
  <si>
    <t>ADQUISICIÓN DE CAJAS ARCHIVERAS PARA RESGUARDAR Y CONSERVAR EL ACERVO DOCUMENTAL</t>
  </si>
  <si>
    <t>OC 368</t>
  </si>
  <si>
    <t>OC 331</t>
  </si>
  <si>
    <t>CASOLI S.A.C.</t>
  </si>
  <si>
    <t xml:space="preserve"> 13/12/2021</t>
  </si>
  <si>
    <t>SERVICIO ESPECIALIZADO EN TRANSPORTE Y SEGURIDAD VIAL PARA BRINDAR ASISTENCIA TÉCNICA EN INFRAE</t>
  </si>
  <si>
    <t>OS 27771</t>
  </si>
  <si>
    <t>RAMIREZ ABREGU MARTIN REYNALDO</t>
  </si>
  <si>
    <t>ADQUISICION DE BLOQUEADOR SOLAR PARA PERSONAL DEL SISTEMA COSAC I Y CORREDORES COMPLEMENTARIOS</t>
  </si>
  <si>
    <t>OC 99</t>
  </si>
  <si>
    <t>CORPORACION LA COOPER SOCIEDAD ANONIMA CERRADA</t>
  </si>
  <si>
    <t>CONTRATACIÓN DE UN INGENIERO CIVIL PARA LA SUBDIRECCIÓN DE ADQUISICIÓN DE PREDIOS Y LIBERACIÓN</t>
  </si>
  <si>
    <t>OS 1641</t>
  </si>
  <si>
    <t>28/03/2021</t>
  </si>
  <si>
    <t>Contratación de servicios profesionales para la defensa y patrocinio legal de funcionarios de l</t>
  </si>
  <si>
    <t>OS 2180</t>
  </si>
  <si>
    <t>PORRAS GARCIA &amp; ABOGADOS ASOCIADOS SOCIEDAD CIVIL DE RESPONSABILIDAD LIMITADA</t>
  </si>
  <si>
    <t>19/01/2021</t>
  </si>
  <si>
    <t>SERVICIO DE GESTIÓN DE PROYECTOS DE INTEGRACIÓN TECNOLÓGICA DE TRANSPORTE REGULAR Y ESPECIAL PA</t>
  </si>
  <si>
    <t>OS 2295</t>
  </si>
  <si>
    <t>SERVICIO DE GESTIÓN DE PROYECTOS DE RECAUDO PARA LA SUBDIRECCIÓN DE INTEGRACIÓN Y GESTIÓN TECNO</t>
  </si>
  <si>
    <t>OS 2297</t>
  </si>
  <si>
    <t>SERVICIO DE OPTIMIZACIÓN DE SISTEMAS DE RECAUDO PARA LA SUBDIRECCIÓN DE INTEGRACIÓN Y GESTIÓN T</t>
  </si>
  <si>
    <t>OS 2298</t>
  </si>
  <si>
    <t>TORNERO CORDOVA BRUNO LISTON</t>
  </si>
  <si>
    <t>OS 13467</t>
  </si>
  <si>
    <t>CONTRATACIÓN DE PERSONA NATURAL PARA PRESTAR SERVICIOS LEGALES DE DERECHO ADMINISTRATIVO A LA S</t>
  </si>
  <si>
    <t>OS 14671</t>
  </si>
  <si>
    <t>CONTRATACIÓN DEL SERVICIO EN MATERIA LEGAL PARA LA DIRECCIÓN DE ASUNTOS AMBIENTALES Y</t>
  </si>
  <si>
    <t>OS 15006</t>
  </si>
  <si>
    <t>MEDINA ROJAS RICARDO ISRAEL</t>
  </si>
  <si>
    <t>SERVICIO DE ASISTENCIA LEGAL PARA EL SOPORTE JURÍDICO EN DERECHO ADMINISTRATIVO Y MONITOREO DE</t>
  </si>
  <si>
    <t>OS 17493</t>
  </si>
  <si>
    <t xml:space="preserve"> SERVICIO DE UN ESPECIALISTA FINANCIERO CONTABLE PARA ACTIVIDADES DE ANALISIS EN LOS</t>
  </si>
  <si>
    <t>OS 17498</t>
  </si>
  <si>
    <t>GASTOS COMUNES - SEDE SAN ISIDRO</t>
  </si>
  <si>
    <t>OS 18367</t>
  </si>
  <si>
    <t>PETROLEOS DEL PERU PETROPERU SA</t>
  </si>
  <si>
    <t>Contratación de una consultoría en análisis económico financiero para establecer la metodología</t>
  </si>
  <si>
    <t>OS 20451</t>
  </si>
  <si>
    <t>CONTRATACIÓN DEL SERVICIO DE SUPERVISION A LA INGENIERÍA DE OBRA PRESENTADA POR SEDAPAL PARA LA</t>
  </si>
  <si>
    <t>OS 27662</t>
  </si>
  <si>
    <t>CONTRATACION DEL SERVICIO EN MATERIA LEGAL PARA LA ADMINISTRACION Y ADQUISICION DE PREDIOS PUBLICOS</t>
  </si>
  <si>
    <t>OS 27679</t>
  </si>
  <si>
    <t>CONTRATACION DEL SERVICIO DE ASESORIA LEGAL PARA PRESTAR SERVICIOS JURIDICOS EN DERECHO ADMINIS</t>
  </si>
  <si>
    <t>OS 27696</t>
  </si>
  <si>
    <t>SERVICIO DE DIGITALIZACIÓN DE LAS RUTAS DE TRANSPORTE REGULAR EN EL SISTEMA DEL NUEVO MODELO DE</t>
  </si>
  <si>
    <t>OS 27845</t>
  </si>
  <si>
    <t>LAVADO YARASCA JULIO CESAR</t>
  </si>
  <si>
    <t>27/10/2021</t>
  </si>
  <si>
    <t>SERVICIO DE SUPERVISIÓN DEL MANTENIMIENTO DE LOS PARADEROS.PERTENECIENTES A LAS RUTAS CONVENCIONALES</t>
  </si>
  <si>
    <t>OS 30368</t>
  </si>
  <si>
    <t>HEGO EJECUTORES SOCIEDAD ANONIMA CERRADA HEGO EJECUTORES SAC</t>
  </si>
  <si>
    <t>26/12/2021</t>
  </si>
  <si>
    <t>CONTRATACIÓN DE SERVICIO DE LIMPIEZA, SUCCION Y DESINFECCION DE LOS.POZOS SÉPTICOS UBICADOS EN EL PATIO NORTE</t>
  </si>
  <si>
    <t>OS 27833</t>
  </si>
  <si>
    <t>CORPORACION FIESAC S.A.C.</t>
  </si>
  <si>
    <t>SERVICIO DE DESMONTAJE, TRANSPORTE, ACONDICIONAMIENTO, INSTALACIÓN, CONFIGURACIÓN Y PUESTA EN O</t>
  </si>
  <si>
    <t>OS 1242</t>
  </si>
  <si>
    <t>SERVICIO DE MANTENIMIENTO PREVENTIVO DEL SISTEMA CONTRAINCENDIOS DE LOS DEPÓSITOS VEHICULARES DE LA ATU, UBICADO EN AV. ARGENTINA 2060 CALLAO Y CALLE 17 URB CAMPOY SAN JUAN LURIGANCHO</t>
  </si>
  <si>
    <t>OS 30393</t>
  </si>
  <si>
    <t>INVERSIONES CAMBRI SAC</t>
  </si>
  <si>
    <t>SERVICIO DE MONITOREO Y MEDICION DE IMPACTO EN MEDIOS DE COMUNICACION</t>
  </si>
  <si>
    <t>OS 2924</t>
  </si>
  <si>
    <t>DP COMUNICACIONES S.A.C.</t>
  </si>
  <si>
    <t>26/01/2021</t>
  </si>
  <si>
    <t>ADQUISICION DE MICROFONOS INALAMBRICOS SOLAPERO</t>
  </si>
  <si>
    <t>OC 275</t>
  </si>
  <si>
    <t>TOTTUS COMPUTER &amp; SOLUCIONES INTEGRALES S.A.C.</t>
  </si>
  <si>
    <t>SERVICIO DE MANTENIMIENTO CORRECTIVO PARA LOS VEHICULOS DE PLACA EGX-634, EGX-705, EGX-712, EGA</t>
  </si>
  <si>
    <t>OS 30596</t>
  </si>
  <si>
    <t>ADQUISION DE SONOMETRO INTEGRADOR PARA EL MONITOREO DE RUIDO Y AMBIENTAL</t>
  </si>
  <si>
    <t>OC 297</t>
  </si>
  <si>
    <t>P &amp; V CONSULTING S.A.C</t>
  </si>
  <si>
    <t>ADQUISICIÓN DE HERRAMIENTAS, Y MATERIALES PARA MANTENIMIENTO DEL SISTEMA DE SEMÁFOROS Y COMUNIC</t>
  </si>
  <si>
    <t>OC 311</t>
  </si>
  <si>
    <t>INDUSTRIA DATA GYE S.A.C.</t>
  </si>
  <si>
    <t>18/01/2022</t>
  </si>
  <si>
    <t>ADQUISICION DE VARAS LUMINOSAS PARA EL CONTROL DE TRÁNSITO EN LAS VIAS .DE LOS CORREDORES COMP</t>
  </si>
  <si>
    <t>OC 338</t>
  </si>
  <si>
    <t>RIVAS COMPANY Y SERVICIOS DE  INGENIERIA E.I.R.L.</t>
  </si>
  <si>
    <t>ADQUISICIÓN DE TRES (03) APILADORES ELÉCTRICOS PARA LA SUBDIRECCIÓN DE SERVICIOS DE TRANSPORTE REGULAR</t>
  </si>
  <si>
    <t>OC 341</t>
  </si>
  <si>
    <t>PANUG TRADING S.A.C.</t>
  </si>
  <si>
    <t>ADQUISICIÒN DE CHALECOS Y GORRAS PARA EL PERSONAL OPERATIVO DE LA SUBDIRECCION DE SERVICIOS DE</t>
  </si>
  <si>
    <t>OC 348</t>
  </si>
  <si>
    <t>FAHO PERU TRADING SOCIEDAD ANONIMA CERRADA - FAHO PERU TRADING S.A.C.</t>
  </si>
  <si>
    <t>ADQUISICION DE EQUIPOS E INSTRUMENTOS DE MEDICIÓN PARA ACTIVIDADES  .MANTENIMIENTO ELECTROMECANICO</t>
  </si>
  <si>
    <t>OC 352</t>
  </si>
  <si>
    <t>ADQUISICION DE COMPACTADOR</t>
  </si>
  <si>
    <t>OC 359</t>
  </si>
  <si>
    <t>28/02/2022</t>
  </si>
  <si>
    <t>ADQUISICION DE CALZADO DE SEGURIDAD PARA EL PERSONAL DE CAMPO DE LA .SUBDIRECCION DE SERVICIOS</t>
  </si>
  <si>
    <t>OC 362</t>
  </si>
  <si>
    <t>JC CAPITAL E.I.R.L.</t>
  </si>
  <si>
    <t>OC 365</t>
  </si>
  <si>
    <t>ADQUISICIÓN POSTES DE TUBO DE FIERRO Y PERNOS HEXAGONALES PARA LA.IMPLEMENTACIÓN DE SEÑALES VE</t>
  </si>
  <si>
    <t>OC 373</t>
  </si>
  <si>
    <t>NAIRA KAEL E.I.R.L</t>
  </si>
  <si>
    <t>21/12/2021</t>
  </si>
  <si>
    <t>SOFTWARE DE FOTOGRAMETRIA PARA DRONES</t>
  </si>
  <si>
    <t>OC 376</t>
  </si>
  <si>
    <t>ACRE SURVEYING SOLUTIONS PERU S.A.C.-ACRE PERU S.A.C.</t>
  </si>
  <si>
    <t>ADQUISICIÓN DE ELEMENTOS PARA EL CERRAMIENTO DE ZONAS DEL MANTENIMIENTO DE LOS PARADEROS</t>
  </si>
  <si>
    <t>OC 378</t>
  </si>
  <si>
    <t>INVERSIONES MITUCA E.I.R.L.</t>
  </si>
  <si>
    <t>18/02/2022</t>
  </si>
  <si>
    <t>ADQUISICION DE MATERIALES PARA LA HABILITACIÒN DE PUNTOS DE RED EN LA SEDE DE CAMPOY,CALLAO Y ......</t>
  </si>
  <si>
    <t>OC 384</t>
  </si>
  <si>
    <t>ADQUISICION DE HERRAMIENTAS PARA MANTENIMIENTO DE INFRAESTRUCTURA DE ESTACIONES DEL COSAC Y PARADER</t>
  </si>
  <si>
    <t>OC 397</t>
  </si>
  <si>
    <t>GUSANTER S.R.LTDA.</t>
  </si>
  <si>
    <t>ADQUISICIÓN DE PANEL LED SOBRE RUEDAS PARA ANUNCIOS PREVENTIVOS DEL MANTENIMIENTO DE PARADEROS</t>
  </si>
  <si>
    <t>OC 422</t>
  </si>
  <si>
    <t>ADQUISICION DE BIENES PARA IMPLEMENTACION DE TOPICO PARA ATENCION MÉDICA Y BIENESTAR</t>
  </si>
  <si>
    <t>OC 80</t>
  </si>
  <si>
    <t>REPRESENTACIONES C &amp; C IMPORTACIONES S.A.C.</t>
  </si>
  <si>
    <t>Servicio de consultoría para la elaboración de propuesta de tipificación de infracciones y sanc</t>
  </si>
  <si>
    <t>OS 11716</t>
  </si>
  <si>
    <t>VICTOR GIOVANNY BALLENA DOMINGUEZ</t>
  </si>
  <si>
    <t>INGENIERO ESPECIALISTA PARA EL CONTROL Y SEGUIMIENTO DE LAS OBRAS EN EL RAMAL 4 - ESTACIONES E0</t>
  </si>
  <si>
    <t>OS 1239</t>
  </si>
  <si>
    <t>PACHECO MEDINA CLARA YSABEL</t>
  </si>
  <si>
    <t>15/02/2021</t>
  </si>
  <si>
    <t>SERVICIO DE INTERNET DE 340 MB PARA LA ATU</t>
  </si>
  <si>
    <t>OS 13471</t>
  </si>
  <si>
    <t>SERVICIO DE MANTENIMIENTO PREVENTIVO Y CORRECTIVO DE LAS CINCO (05) UNIDADES DE LA AUTORIDAD DE TRANSPORTE URBANO PARA LIMA Y CALLAO QUE NO CUENTA CON GARANTÍA DE FABRICA</t>
  </si>
  <si>
    <t>OS 13516</t>
  </si>
  <si>
    <t>EMPRESA DE TRANPORTES Y TURISMO PERUVIAN BUSS S.A.C.</t>
  </si>
  <si>
    <t>INGENIERO ESPECIALISTA PARA ENCARGARSE DE LA GESTIÓN ANTE LAS EPSP DE LIBERACIÓN DE INTERFERENC</t>
  </si>
  <si>
    <t>OS 1455</t>
  </si>
  <si>
    <t>TORRES MIÑAN RODOLFO EMANUEL</t>
  </si>
  <si>
    <t>16/01/2021</t>
  </si>
  <si>
    <t>OS 1461</t>
  </si>
  <si>
    <t>CONTRATACIÓN DEL SERVICIO PARA ADMINISTRAR LOS CONTRATOS DE REGIMEN ESPECIAL DE LOS</t>
  </si>
  <si>
    <t>OS 14666</t>
  </si>
  <si>
    <t>CONTRATACIÓN DEL SERVICIO DE PERSONA NATURAL RESPONSABLE DE DAR ATENCIÓN TÉCNICA A LOS</t>
  </si>
  <si>
    <t>OS 14672</t>
  </si>
  <si>
    <t>Servicio de acceso a internet para el Centro de Datos de la Autoridad de transporte Urbano para</t>
  </si>
  <si>
    <t>OS 18826</t>
  </si>
  <si>
    <t>14/07/2021</t>
  </si>
  <si>
    <t>SERVICIO DE ALQUILER DE DEPOSITO VEHICULAR</t>
  </si>
  <si>
    <t>OS 2649</t>
  </si>
  <si>
    <t>JOSE JESUS BUGOSEN CHALUJA</t>
  </si>
  <si>
    <t>CONTRATACIÓN DEL SERVICIO  EN MATERIA LEGAL PARA LA EVALUACION TÉCNICO LEGAL  DE LOS ASUNTOS JU</t>
  </si>
  <si>
    <t>OS 27690</t>
  </si>
  <si>
    <t>CONTRATACION DEL SERVICIO DE MONITOREO Y ADMINISTRACIÓN DE CONTRATOS RELACIONADOS A LA ELABORAC</t>
  </si>
  <si>
    <t>OS 27692</t>
  </si>
  <si>
    <t>.CONTRATACIÓN DEL SERVICIO DE VERIFICACION DE LOS SERVICIOS Y EJECUCIÓN DE DIVERSAS OBRAS POR</t>
  </si>
  <si>
    <t>OS 27695</t>
  </si>
  <si>
    <t>Servicio de desarrollo e implementación de un Visor Web GIS Institucional de la ATU</t>
  </si>
  <si>
    <t>OS 27846</t>
  </si>
  <si>
    <t>FLORES CIEZA JORGE LUIS</t>
  </si>
  <si>
    <t>28/10/2021</t>
  </si>
  <si>
    <t>SERVICIO DE ALQUILER DE DEPOSITO VEHICULAR - SEDE ATE</t>
  </si>
  <si>
    <t>OS 5671</t>
  </si>
  <si>
    <t>contrato será conforme a lo establecido en el numeral 7 de los términos de referencia</t>
  </si>
  <si>
    <t>CONTRATACIÓN DE UN SUPERVISOR DE OBRA PARA LA ETAPA DE EJECUCIÓN DEL CONTRATO ELABORACIÓN DEL E</t>
  </si>
  <si>
    <t>OS 20293</t>
  </si>
  <si>
    <t>ROMAN VASQUEZ BENITO URIBE</t>
  </si>
  <si>
    <t>CONTRATACIÓN DEL SERVICIO DE COORDINACIÓN ADMINISTRATIVA Y PRESUPUESTAL DE LA DIRECCION DE INTE</t>
  </si>
  <si>
    <t>OS 2293</t>
  </si>
  <si>
    <t>SERVICIO DE CONTRATACIÓN SERVICIO DE CAPACITACIONES TÉCNICAS EN INGENIERÍA, CONSTRUCCIÓN, TRANS</t>
  </si>
  <si>
    <t>OS 15490</t>
  </si>
  <si>
    <t>SOLUCIONES INTEGRALES DE FORMACION Y GESTION STRUCTURALIA SA</t>
  </si>
  <si>
    <t>CONTRATACION DEL SERVICIO DE MONITOREO Y SEGUIMIENTO PRESUPUESTAL PARA LA SUBDIRECCION DE ADQUI</t>
  </si>
  <si>
    <t>OS 27699</t>
  </si>
  <si>
    <t>SERVICIO DE INSPECCIÓN Y EVALUACIÓN TÉCNICA PARA LA DETERMINACIÓN DEL NIVEL DE RIESGO Y CUMPLIMIENTO</t>
  </si>
  <si>
    <t>OS 27836</t>
  </si>
  <si>
    <t>MEZA PALOMINO JESUS ELMAN</t>
  </si>
  <si>
    <t>SERVICIO DE ENERGIA ELECTRICA - SEDES Y PREDIOS</t>
  </si>
  <si>
    <t>OS 27838</t>
  </si>
  <si>
    <t>26/10/2021</t>
  </si>
  <si>
    <t>25/02/2021</t>
  </si>
  <si>
    <t>CONTRATACIÓN DE UN SERVICIO DE CONSULTORIA PARA REALIZAR EL ESTUDIO DE MERCADO PARA MEDIR EL DE</t>
  </si>
  <si>
    <t>OS 30359</t>
  </si>
  <si>
    <t>ARELLANO INVESTIGACION DE MARKETING S.A.</t>
  </si>
  <si>
    <t>SERVICIO DE MENSAJERIA LOCAL, PERIFERICOS PARA LA GESTION DE COBRANZA COACTIVA</t>
  </si>
  <si>
    <t>OS 30399</t>
  </si>
  <si>
    <t>MITO COURIER S.A.C.</t>
  </si>
  <si>
    <t>ADQUISICIÓN DE COMPONENTES PARA EL SISTEMA DE ALMACENAMIENTO Y SERVIDORES PARA EL CENTRO DE DATOS</t>
  </si>
  <si>
    <t>OC 213</t>
  </si>
  <si>
    <t>MULTITODO PERU SOCIEDAD ANONIMA CERRADA</t>
  </si>
  <si>
    <t>ADQUISICION DE LUMINARIAS PARA ZONA PERIMETRAL DEL PARQUEO DE BUSES DE PATIO SUR</t>
  </si>
  <si>
    <t>OC 418</t>
  </si>
  <si>
    <t>MANTENIMIENTO INTEGRAL DE ASCENSORES DEL COSAC I</t>
  </si>
  <si>
    <t>OS 20450</t>
  </si>
  <si>
    <t>ASCENSORES TREMOND S.A.C.</t>
  </si>
  <si>
    <t>ADQUISICIÓN DE MATERIALES DE LIMPIEZA PARA LAS SEDES DE LA AUTORIDAD DE TRANSPORTE URBANO PARA LIMA Y CALLAO</t>
  </si>
  <si>
    <t>OC 189</t>
  </si>
  <si>
    <t>13/07/2021</t>
  </si>
  <si>
    <t>SERVICIO DE IMPRESIÓN DE MATERIA DE DIFUSIÓN PARA LA DIRECCIÓN DE GESTIÓN COMERCIAL DE LA ATU</t>
  </si>
  <si>
    <t>OS 14636</t>
  </si>
  <si>
    <t>18/05/2021</t>
  </si>
  <si>
    <t>ADQUISICIÓN DE CONTENEDOR DE AGUA PARA EL MANTENIMIENTO DE INFRAESTRUCTURA DE LOS PARADEROS DE</t>
  </si>
  <si>
    <t>OC 389</t>
  </si>
  <si>
    <t>ALQUILER SEDE MIRAFLORES</t>
  </si>
  <si>
    <t>OS 18833</t>
  </si>
  <si>
    <t>RILLO S.A.C</t>
  </si>
  <si>
    <t xml:space="preserve"> 04/09/2021</t>
  </si>
  <si>
    <t>CONTRATACION DE SEGUROS PATRIMONIALES, MULTIRIESGO, 3D, RESP CIVIL, VEHICULOS, ACCIDENTES PERSONALES</t>
  </si>
  <si>
    <t>OS 26420</t>
  </si>
  <si>
    <t>LA POSITIVA SEGUROS Y REASEGUROS S.A.A.</t>
  </si>
  <si>
    <t xml:space="preserve"> ADQUISICIÓN DISCOS DUROS INTERNOS PARA EL ALMACENAMIENTO DE COPIAS DE RESPALDO DE INFORMACION</t>
  </si>
  <si>
    <t>OC 231</t>
  </si>
  <si>
    <t>20/09/2021</t>
  </si>
  <si>
    <t>ADQUISICIÓN DE BALÓN DE OXIGENO DE 10 M3</t>
  </si>
  <si>
    <t>OC 23</t>
  </si>
  <si>
    <t>GRUPO MOZU IMPORT E.I.R.L.</t>
  </si>
  <si>
    <t>20/02/2021</t>
  </si>
  <si>
    <t>CONTRATAR EL SERVICIO DE MENSAJERÍA LOCAL, PERIFERICOS Y NACIONAL PARA LA AUTORIDAD DE TRANSPOR</t>
  </si>
  <si>
    <t>OS 13360</t>
  </si>
  <si>
    <t>APOYO POSTAL SAC</t>
  </si>
  <si>
    <t>SERVICIO DE MANTENIMIENTO CORRECTIVO DE OCHO (08) UNIDADES  VEHICULARES DE LA AUTORIDAD DE TRANSPORTES URBANO PARA LIMA Y CALLAO - ATU</t>
  </si>
  <si>
    <t>OS 5649</t>
  </si>
  <si>
    <t>13/02/2021</t>
  </si>
  <si>
    <t>REQUERIMIENTO DEL SERVICIO DE MANTENIMIENTO E INSTALACIÓN DE POZOS DE PUESTA A TIERRA</t>
  </si>
  <si>
    <t>OS 30392</t>
  </si>
  <si>
    <t>MTP ENGINEERS &amp; SERVICES SRL</t>
  </si>
  <si>
    <t>19/12/2021</t>
  </si>
  <si>
    <t>SERVICIO DE ASISTENCIA TÉCNICA ESPECIALIZADA PARA LA MEJORA DE LA EFICIENCIA EN LA CODIFICACIÓN DEL MODELO DE TRANSPORTE DE LA ATU</t>
  </si>
  <si>
    <t>OS 30600</t>
  </si>
  <si>
    <t>CORPORACION TRIPLEJOTA S.A.C.</t>
  </si>
  <si>
    <t>ADQUISICIÓN DE 03 EQUIPOS SWITCH DE COMUNICACIÓN DE REDES PARA EL COSAC - METROPOLITANO.</t>
  </si>
  <si>
    <t>OC 236</t>
  </si>
  <si>
    <t>CYBERSOC S.A.C.</t>
  </si>
  <si>
    <t>EQUIPO AEREO NO TRIPULADO (DRONE)</t>
  </si>
  <si>
    <t>OC 375</t>
  </si>
  <si>
    <t>SERVICIO DE PUBLICIDAD EN DIARIOS PARA LA NOTIFICACION DE LA DFS.</t>
  </si>
  <si>
    <t>OS 5210</t>
  </si>
  <si>
    <t>ADQUISICION DE BLOQUEADOR SOLAR PARA EL PERSONAL DE CAMPO DE LA .SUBDIRECCION DE SERVICIOS DE</t>
  </si>
  <si>
    <t>OC 383</t>
  </si>
  <si>
    <t>SERVICIO DE TELEFONÍA FIJA PARA LA  ATU</t>
  </si>
  <si>
    <t>OS 14649</t>
  </si>
  <si>
    <t>SERVICIO DE MANTENIMIENTO PREVENTIVO DE PUERTAS ENROLLABLES DE METAL DEL COSAC I</t>
  </si>
  <si>
    <t>OS 16074</t>
  </si>
  <si>
    <t>20/06/2021</t>
  </si>
  <si>
    <t>CONTRATACIÓN DEL SERVICIO DE PERSONA NATURAL PARA LA SUBDIRECCIÓN DE ADQUISICIÓN DE PRED</t>
  </si>
  <si>
    <t>OS 14674</t>
  </si>
  <si>
    <t>CONTRATACIÓN DEL SERVICIO DE ADMINISTRACION DE LOS CONTRATOS RELACIONADOS AL PLAN DE ABANDONO Y</t>
  </si>
  <si>
    <t>OS 27693</t>
  </si>
  <si>
    <t>CONTRATACIÓN DEL SERVICIO DE INDEPENDIZACIÓN DEL PREDIO TE-046</t>
  </si>
  <si>
    <t>OS 30575</t>
  </si>
  <si>
    <t>DR &amp; H CONTRATISTAS GENERALES S.A.C.</t>
  </si>
  <si>
    <t>SERVICIO DE MENSAJERIA A NIVEL NACIONAL PARA LA DIRECCION DE FISCALIZACION Y SANCION DE LA ATU.</t>
  </si>
  <si>
    <t>OS 11433</t>
  </si>
  <si>
    <t>ADQUISICION DE HERRAMIENTAS PARA MANTENIMIENTO ELECTROMECANICO</t>
  </si>
  <si>
    <t>OC 357</t>
  </si>
  <si>
    <t>CAYETANO HORNA FRANCISCO JAVIER</t>
  </si>
  <si>
    <t>SERVICIO DE MANTENIMIENTO DE LA SEÑALIZACIÓN VERTICAL A TODO COSTO EN LOS PARADEROS PERTENECIEN</t>
  </si>
  <si>
    <t>OS 30366</t>
  </si>
  <si>
    <t>TRANSITO Y TRANSPORTE MODERNO S.A.C</t>
  </si>
  <si>
    <t>ADQUISICIÓN DE DISPOSITIVOS DE SEGURIDAD PARA LAS ACTIVIDADES DESARROLLADAS EN EL MANTENIMIENTO</t>
  </si>
  <si>
    <t>OC 350</t>
  </si>
  <si>
    <t>JESSEVAL S.A.C.</t>
  </si>
  <si>
    <t>CONTRATACIÓN DEL SERVICIO DE UN (01) INGENIERO PARA LA SUBDIRECCIÓN DE ADQUISICIÓN DE PREDIOS Y</t>
  </si>
  <si>
    <t>OS 1592</t>
  </si>
  <si>
    <t>CONTRATACIÓN DEL SERVICIO DE CONSULTORÍA PARA ACTUALIZAR E IMPLEMENTAR EL MODELO DE TRANSPORTE</t>
  </si>
  <si>
    <t>OS 5345</t>
  </si>
  <si>
    <t>CASTRO ORIHUELA ALFONSO OSWALDO</t>
  </si>
  <si>
    <t>Contratación del Servicio de Un (01) Geógrafo para la Subdirección de Adquisición de Predios y</t>
  </si>
  <si>
    <t>OS 6023</t>
  </si>
  <si>
    <t>Contratación del servicio de Pruebas Esfuerzo y emitir opinión técnica de las telecomunicacione</t>
  </si>
  <si>
    <t>OS 18285</t>
  </si>
  <si>
    <t>CARRASCO GARAY STEVE</t>
  </si>
  <si>
    <t>Contratación de Asistencia Técnica para la Gestión de los Componentes Tecnológicos de Recaudo d</t>
  </si>
  <si>
    <t>OS 18286</t>
  </si>
  <si>
    <t>Contratación de Asistencia Técnica en Pruebas de Integración Operativa y de Medios de Pago de l</t>
  </si>
  <si>
    <t>OS 18287</t>
  </si>
  <si>
    <t>SANCHEZ BUSTAMANTE CARLOS FRANCISCO JAVIER</t>
  </si>
  <si>
    <t>OS 25141</t>
  </si>
  <si>
    <t>22/09/2021</t>
  </si>
  <si>
    <t>SERVICIOS PROFESIONALES PARA LA DEFENSA Y PATROCINIO LEGAL DE FUNCIONARIOS DE LA.ATU, SEGÚN LA RESOLUCIÓN DE GERENCIA GENERAL N°023-2021-ATU/GG</t>
  </si>
  <si>
    <t>OS 30267</t>
  </si>
  <si>
    <t>SERVICIO DE IMPRESIÓN DE ACTAS PARA LA DIRECCIÓN DE FISCALIZACIÓN Y SANCIÓN DE LA ATU.</t>
  </si>
  <si>
    <t>OS 20468</t>
  </si>
  <si>
    <t>28/08/2021</t>
  </si>
  <si>
    <t>OC 19</t>
  </si>
  <si>
    <t>ENGLISH COLLEGE DEL PERÚ SOCIEDAD ANONIMA CERRADA</t>
  </si>
  <si>
    <t>16/02/2021</t>
  </si>
  <si>
    <t>ADQUISICIÓN DE MATERIALES PARA REPARACIONES TÉCNICA ELECTROMECÁNICA EN PATIO NORTE DEL COSAC
 I</t>
  </si>
  <si>
    <t>OC 200</t>
  </si>
  <si>
    <t>NOTIFICACIONES DE LOS ACTOS ADMINISTRATIVOS EMITIDOS POR LA SUBDIRECCION DE FISCALIZACION Y DE</t>
  </si>
  <si>
    <t>OS 14648</t>
  </si>
  <si>
    <t>EMPRESA EDITORA EL COMERCIO S.A.</t>
  </si>
  <si>
    <t>SERVICIO DE MONITOREO Y SUPERVISIÓN DEL EXPEDIENTE DE AFECTACIÓN PREDIAL DEL INMUEBLE AFECTADO</t>
  </si>
  <si>
    <t>OS 5704</t>
  </si>
  <si>
    <t>MEZA RAMOS MICHAEL REYMUNDO</t>
  </si>
  <si>
    <t>SERVICIO DE MANTENIMIENTO PREVENTIVO Y CORRECTIVO DE LAS DOCE (12) UNIDADES DE LA AUTORIDAD DE TRANSPORTE URBANO PARA LIMA Y CALLAO QUE NO CUENTA CON GARANTÍA DE FABRICA</t>
  </si>
  <si>
    <t>OS 10948</t>
  </si>
  <si>
    <t>MANTENIMIENTO DE SISTEMA DE PUESTA A TIERRA</t>
  </si>
  <si>
    <t>OS 25192</t>
  </si>
  <si>
    <t>CONTRATACIÓN DEL SERVICIO DE DESMONTAJE DE LA COBERTURA DE ASBESTO EN EL PREDIO PV04-07</t>
  </si>
  <si>
    <t>OS 30553</t>
  </si>
  <si>
    <t>HGP CONTRATISTAS GENERALES S.A.C.</t>
  </si>
  <si>
    <t>CONTRATACIÓN DEL SERVICIO DE REMOCIÓN DE MATERIALES CONTAMINANTES DEL PREDIO PV10-01</t>
  </si>
  <si>
    <t>OS 30554</t>
  </si>
  <si>
    <t>SERVICIO PARA LA DEFINICIÓN DE LAS CARACTERÍSTICAS FÍSICAS INTERNAS, EXTERNAS Y FU</t>
  </si>
  <si>
    <t>OS 2281</t>
  </si>
  <si>
    <t>Asistencia Técnica para el proceso de Generación de Claves Maestras y Grabación de Modulos SAM</t>
  </si>
  <si>
    <t>OS 10545</t>
  </si>
  <si>
    <t>PALMA TOOLS S.L.</t>
  </si>
  <si>
    <t>Servicio de Generación de Claves Maestras para la Implementación del Sistema de Recaudo Único</t>
  </si>
  <si>
    <t>OS 13351</t>
  </si>
  <si>
    <t>17/05/2021</t>
  </si>
  <si>
    <t>SERVICIO DE SUPERVISIÓN DEL SERVICIO DE ACONDICIONAMIENTO DE INFRAESTRUCTURAS COMPLEMENTARIAS P</t>
  </si>
  <si>
    <t>OS 30367</t>
  </si>
  <si>
    <t>PILLACA GARIBAY VICTOR RAUL</t>
  </si>
  <si>
    <t>25/12/2021</t>
  </si>
  <si>
    <t>SERVICIO  ASISTENCIA TÉCNICA DEL PROCESO DE ELABORACIÓN DE MANUALES TÉCNICOS DEL SISTEMA DE RECAUDO</t>
  </si>
  <si>
    <t>OS 20476</t>
  </si>
  <si>
    <t>16/10/2021</t>
  </si>
  <si>
    <t>SERVICIO DE MANTENIMIENTO PREVENTIVO DEL SISTEMA CONTRA INCENDIO DEL CENTRO DE DATOS DE LA ATU</t>
  </si>
  <si>
    <t>OS 25131</t>
  </si>
  <si>
    <t>CONTRATACIÓN DEL SERVICIO DE HABILITACIÓN E INDEPENDIZACIÓN DEL PREDIO TE-057</t>
  </si>
  <si>
    <t>OS 30574</t>
  </si>
  <si>
    <t>CONTRATACION DE SERVICIO DE EVALUACION, ESTUDIO Y DEFINICION DE LA SEÑALETICA DE SEGURIDAD Y EVALUACION DE TERMINALES, PATIOS Y ESTACIONES DEL COSAC</t>
  </si>
  <si>
    <t>OS 29612</t>
  </si>
  <si>
    <t>GESTION SEGURIDAD Y CONSTRUCCION E.I.R.L.</t>
  </si>
  <si>
    <t>NOTIFICACIÓN DE LOS ACTOS ADMINISTRATIVOS EMITIDOS POR LA SUBDIRECCIÓN DE FISCALIZACIÓN</t>
  </si>
  <si>
    <t>OS 30438</t>
  </si>
  <si>
    <t>Servicio de Construcción de Planos en AutoCAD basado en Imágenes Satelitales para los estudios</t>
  </si>
  <si>
    <t>OS 30605</t>
  </si>
  <si>
    <t>TORRES MILLA JAIME RUBEN</t>
  </si>
  <si>
    <t>Publicación de Resoluciones Subdirectorales..</t>
  </si>
  <si>
    <t>OS 11581</t>
  </si>
  <si>
    <t>SERVICIO DE CONFIGURACIÓN DEL SISTEMA DE ALARMA Y DETECCIÓN DE INCENDIO DE LA ESTACION CENTRAL</t>
  </si>
  <si>
    <t>OS 29609</t>
  </si>
  <si>
    <t>SERVICIO EN CONSULTORIA DE LEVANTAMIENTO Y PROCESAMIENTO DE ENCUESTAS DE ORIGEN/DESTINO EN EL C</t>
  </si>
  <si>
    <t>OS 20096</t>
  </si>
  <si>
    <t>VIALIZANDO S.A.C.</t>
  </si>
  <si>
    <t>SERVICIO DE MANTENIMIENTO Y REPARACIÓN DE LOS ASCENSORES DE LA ESTACIÓN DOS DE MAYO NORTE Y SUR</t>
  </si>
  <si>
    <t>OS 30597</t>
  </si>
  <si>
    <t>SERVICIO DE PUBLICACIÓN DE DISPOSITIVOS LEGALES NO RELACIONADOS A DESIGNACIONES</t>
  </si>
  <si>
    <t>OS 13469</t>
  </si>
  <si>
    <t>SERVICIO DE ENLACE DE COMUNICACIÓN DE DATOS Y VOZ ENTRE LAS SEDES CERCADO DE LIMA, MIRAFLORES Y SURQUILLO</t>
  </si>
  <si>
    <t>OS 14657</t>
  </si>
  <si>
    <t>CONTRATACIÓN DEL SERVICIO DE PUBLICACIÓN DE DISPOSITIVOS LEGALES NO RELACIONADOS A DESIGNACIONES</t>
  </si>
  <si>
    <t>OS 15085</t>
  </si>
  <si>
    <t>Servicio de Asistencia y Acompañamiento técnica para la elaboración de la cartera de proyectos</t>
  </si>
  <si>
    <t>OS 15086</t>
  </si>
  <si>
    <t>SERVICIO DE MANTENIMIENTO DE VEINTISÉIS (26) SUBESTACIONES  ELÉCTRICAS</t>
  </si>
  <si>
    <t>OS 27703</t>
  </si>
  <si>
    <t>ALFAMECK ENERGIA Y SERVICIOS MULTIPLES S.A.C.</t>
  </si>
  <si>
    <t>28/11/2021</t>
  </si>
  <si>
    <t>CONTRATACIÓN DE SERVICIO DE CONSULTORÍA PARA EL ESTUDIO DE ACTUALIZACIÓN DE ESTIMACIÓN DE LA DE</t>
  </si>
  <si>
    <t>OS 27840</t>
  </si>
  <si>
    <t>CONTRATACIÓN DEL SERVICIO DE ACTUALIZACION DE LA EVALUACIÓN ECONÓMICA FINANCIERA Y MODELO DE NEGOCIO</t>
  </si>
  <si>
    <t>OS 27849</t>
  </si>
  <si>
    <t>VELASQUEZ LLATAS FRANCISCO</t>
  </si>
  <si>
    <t>SERVICIO DE LEVANTAMIENTO PLANIMETRICO  MEDIANTE UN ESTUDIO FOTOGRAMETRICO CON DRON, ENLAZADO A LA RED GEODESICA NACIONAL DE PRINCIPALES EJES VIALES DE LA CIUDAD</t>
  </si>
  <si>
    <t>OS 30598</t>
  </si>
  <si>
    <t>GEOMERIDIAN SAC</t>
  </si>
  <si>
    <t>SERVICIO PARA EL ACCESO A UN SERVIDOR FTP DE LA CARTOGRAFÍA DIGITAL DE TIPO SIG DE LOS CENTROS</t>
  </si>
  <si>
    <t>OS 30599</t>
  </si>
  <si>
    <t>TARGETMAPS SAC</t>
  </si>
  <si>
    <t>SERVICIO PARA REALIZAR EL LEVANTAMIENTO DE INFORMACIÓN SOBRE EL ESTADO SITUACIONAL DE INFRAESTRUCTURA</t>
  </si>
  <si>
    <t>OS 25161</t>
  </si>
  <si>
    <t>INGENIERIA MAXIMA E.I.R.L.</t>
  </si>
  <si>
    <t>SERVICIO DE MANTENIMIENTO CORRECTIVO POR REPOSICION E INSTALACION DEL CIELO RASO</t>
  </si>
  <si>
    <t>OS 29610</t>
  </si>
  <si>
    <t>DRY WORK EIRL</t>
  </si>
  <si>
    <t>SERVICIO DE ATENCIONES MEDICAS ESPECIALIZADAS PARA EL PERSONAL DE LA  ATU</t>
  </si>
  <si>
    <t>OS 10546</t>
  </si>
  <si>
    <t>SERVICIOS ESPECIALIZADOS EN MEDICINA INTEGRAL SOCIEDAD ANONIMA CERRADA</t>
  </si>
  <si>
    <t>CONTRATACIÓN DE UN SERVICIO PARA LA ELABORACIÓN DEL PLAN DE COMPENSACIÓN Y REASENTAMIENTO INVOL</t>
  </si>
  <si>
    <t>OS 23831</t>
  </si>
  <si>
    <t>WALSH PERU SAC - INGENIEROS Y CIENTIFICOS CONSULTORES</t>
  </si>
  <si>
    <t>14/09/2021</t>
  </si>
  <si>
    <t>SERVICIO DE MANTENIMIENTO DE TOTEMS DE UBICACIÓN DE LAS ESTACIONES DEL .COSAC I</t>
  </si>
  <si>
    <t>OS 30549</t>
  </si>
  <si>
    <t>SERVICIO DE MANTENIMIENTO PREVENTIVO Y CORRECTIVO DE TRECE (13)  UNIDADES  VEHICULARES DE LA AUTORIDAD DE TRANSPORTES URBANO PARA LIMA Y CALLAO - ATU</t>
  </si>
  <si>
    <t>OS 3253</t>
  </si>
  <si>
    <t>OS 5700</t>
  </si>
  <si>
    <t>SERVICIO DE EVALUACIÓN Y DIAGNOSTICO DE LOS SISTEMAS DE VENTILACIÓN DE LAS ESTACIONES, TERMINAL</t>
  </si>
  <si>
    <t>OS 30280</t>
  </si>
  <si>
    <t>LAVADO VILLANUEVA DANTE RAUL</t>
  </si>
  <si>
    <t>SERVICIO DE TELECOMUNICACIÓN BAJO ESTANDAR RADIOTETRA</t>
  </si>
  <si>
    <t>OS 5999</t>
  </si>
  <si>
    <t>Contratación de Una Persona Natural o Jurídica para Levantamiento de Observaciones en la Red de</t>
  </si>
  <si>
    <t>OS 6090</t>
  </si>
  <si>
    <t>JORGE CURI ESTANISLAO SEGUNDO</t>
  </si>
  <si>
    <t>SERVICIO DE RADIOCOMUNICACIÓN BAJO ESTÁNDAR.TETRA PARA EL PERSONAL OPERATIVO DEL SISTEMA DEL COSAC I</t>
  </si>
  <si>
    <t>OS 7979</t>
  </si>
  <si>
    <t>Notificación de actos administrativos en el diario oficial El Peruano o en el de mayor circulac</t>
  </si>
  <si>
    <t>OS 28300</t>
  </si>
  <si>
    <t>ADQUISICIÓN DE PLANTAS ORNAMENTALES EN MACETEROS, PARA LAS ESTACIONES DEL COSAC I DEL METROPOLI</t>
  </si>
  <si>
    <t>OC 358</t>
  </si>
  <si>
    <t>SERVICIOS GENERALES PUCARA E.I.R.L.</t>
  </si>
  <si>
    <t>ADQUISICIÓN DE MATERIALES DE LIMPIEZA PARA LA SEDE DE LA ATU</t>
  </si>
  <si>
    <t>OC 255</t>
  </si>
  <si>
    <t>CONTRATACION DEL SERVICIO DE ASESORIA LEGAL ESPECIALIZADA PARA BRINDAR SOPORTE EN EL PROCESO DE</t>
  </si>
  <si>
    <t>OS 13049</t>
  </si>
  <si>
    <t>CONSULTORIA YRIVARREN Y ASOCIADOS S.A.C.</t>
  </si>
  <si>
    <t>19/04/2021</t>
  </si>
  <si>
    <t>Notificación de los actos administrativos emitidos por la Dirección de Fiscalización y Sanción,</t>
  </si>
  <si>
    <t>OS 30601</t>
  </si>
  <si>
    <t>SERVICIO DE MONITOREO PARA UNIDADES MÓVILES A TRAVÉS DE EQUIPOS LOCALIZADORES GPS</t>
  </si>
  <si>
    <t>OS 7759</t>
  </si>
  <si>
    <t>CELCOM INTERNATIONAL S.A.C.</t>
  </si>
  <si>
    <t>SERVICIO DE FABRICACION Y MONTAJE  DE ESTRUCTURA METALICA PARA DEPOSITO PROVISIONAL DE COMBUSTI</t>
  </si>
  <si>
    <t>OS 30602</t>
  </si>
  <si>
    <t>ASCENSORES Y MONTACARGAS SCRL</t>
  </si>
  <si>
    <t>OC 81</t>
  </si>
  <si>
    <t>REPRESENTACIONES PLEWOR IMPORT S.A.C.</t>
  </si>
  <si>
    <t>16/04/2021</t>
  </si>
  <si>
    <t>ADQUISICION DE FAJAS DE TRACCIÓN Y MONITORES DE FAJA DE TRACCIÓN PARA  ASCENSORES DEL COSAC</t>
  </si>
  <si>
    <t>OC 278</t>
  </si>
  <si>
    <t>SERVICIO DE IMPLEMENTACION DE PUNTOS DE RED PARA LA SEDE SAN ISIDRO "PETROPERU" DE LA AUTORIDAD</t>
  </si>
  <si>
    <t>OS 1</t>
  </si>
  <si>
    <t>SERVICIO DE ALQUILER DE UNA PLATAFORMA PARA LA GESTION DE GPS DE VEHICULOS DEL SERVICIO DE TRAN</t>
  </si>
  <si>
    <t>OS 5735</t>
  </si>
  <si>
    <t>NS CONSULTING PERU S.A.C.</t>
  </si>
  <si>
    <t>SERVICIO DE ENLACE DE TRANSMISIÓN DE DATOS Y VOZ ENTRE LAS SEDES CERCADO DE LIMA, MIRAFLORES Y SURQUILLO DE LA ATU</t>
  </si>
  <si>
    <t>OS 5815</t>
  </si>
  <si>
    <t>NOVACLOUD S.A.C.</t>
  </si>
  <si>
    <t>OS 15069</t>
  </si>
  <si>
    <t>SERVICIO DE ALQUILER DE GRUA PARA EL MANTENIMINETO CORRECTIVO DE LAS.CAMARAS DEL CIRCUITO CERRADO</t>
  </si>
  <si>
    <t>OS 30323</t>
  </si>
  <si>
    <t>MONTACARGAS ANGEL SAC</t>
  </si>
  <si>
    <t>CONTRATACION DE SERVICIO DE TELEFONIA MOVIL PROTRANSPORTE</t>
  </si>
  <si>
    <t>OS 5902</t>
  </si>
  <si>
    <t>CONTRATACION  DE SERVICIOS NOTARIALES PARA PROYECTO "LÍNEA 2 Y RAMAL AV. FAUCETT - AV. GAMBETTA</t>
  </si>
  <si>
    <t>OS 5709</t>
  </si>
  <si>
    <t>OC 206</t>
  </si>
  <si>
    <t>ADQUISICION DE TONER PARA EQUIPOS DE IMPRESION MULTIFUNCIONAL A COLOR</t>
  </si>
  <si>
    <t>OC 212</t>
  </si>
  <si>
    <t>SOLUCIONES INFORMATICA TI EIRL</t>
  </si>
  <si>
    <t>ADQUISICION DE TONER PARA EQUIPOS DE IMPRESION MULTIFUNCIONAL A COLOR PARA LA DIRECCION DE INFRAESTRUCTURA</t>
  </si>
  <si>
    <t>OC 22</t>
  </si>
  <si>
    <t>19/02/2021</t>
  </si>
  <si>
    <t>SUMINISTRO DE MATERIALES DE LIMPIEZA PARA LA INFRAESTRUCTURA DEL COSAC I</t>
  </si>
  <si>
    <t>OC 169</t>
  </si>
  <si>
    <t>LUFASA SOCIEDAD ANONIMA CERRADA - LUFASA S.A.C.</t>
  </si>
  <si>
    <t>26/06/2021</t>
  </si>
  <si>
    <t>Adenda adicional al Contrato N° 020-2020-ATU/GG-OA</t>
  </si>
  <si>
    <t>OS 7355</t>
  </si>
  <si>
    <t>SERVICIO ALQUILER LOCAL - SEDE MIRAFLORES.</t>
  </si>
  <si>
    <t>OS 25637</t>
  </si>
  <si>
    <t>SERVICIO DE SUPERVISIÓN PARA LA EJECUCIÓN DE SALDOS DE OBRA PARA LA LIBERACIÓN DE INTERFERENCIA</t>
  </si>
  <si>
    <t>OS 5695</t>
  </si>
  <si>
    <t>YAKU SERVICIOS GENERALES E.I.R.L.</t>
  </si>
  <si>
    <t>SERVICIO DE ALQUILER - SEDE CALLAO</t>
  </si>
  <si>
    <t>OS 30394</t>
  </si>
  <si>
    <t>PALMA VALDERRAMA HUGO ERNESTO</t>
  </si>
  <si>
    <t>ALQUILER ARRENDAMIENTO - SEDE SAN ISIDRO</t>
  </si>
  <si>
    <t>OS 30592</t>
  </si>
  <si>
    <t>OS 5319</t>
  </si>
  <si>
    <t>ADQUISICIÓN DE ARTICULOS DE PROTECCIÓN PARA EL PERSONAL DE LA ATU DURANTE EMERGENCIA COVID-19</t>
  </si>
  <si>
    <t>OC 214</t>
  </si>
  <si>
    <t>C &amp; G FRAGA INVERSIONES S.A.C.</t>
  </si>
  <si>
    <t>SERVICIO ALQUILER LOCAL - SEDE MIRAFLORES</t>
  </si>
  <si>
    <t>OS 15087</t>
  </si>
  <si>
    <t>SERVICIO DE ALQUILER SEDE MIRAFLORES</t>
  </si>
  <si>
    <t>OS 25638</t>
  </si>
  <si>
    <t>OS 5874</t>
  </si>
  <si>
    <t>ADQUISICIÓN DE TABLEROS ELÉCTRICOS PARA EL PATIO NORTE DEL COSAC</t>
  </si>
  <si>
    <t>OC 300</t>
  </si>
  <si>
    <t>JRZ SERVICE E.I.R.L</t>
  </si>
  <si>
    <t>15/11/2021</t>
  </si>
  <si>
    <t>Contratación de un supervisor de obra para la ejecución de obra de reubicación de la infraestru</t>
  </si>
  <si>
    <t>OS 16115</t>
  </si>
  <si>
    <t>RIBBECK CHUNGA JIMMY ROBERTH</t>
  </si>
  <si>
    <t>ADQUISICIÓN DE PINTURAS E INSUMOS PARA EL MANTENIMIENTO DE INFRAESTRUCTURA DE LAS ESTACIONES DE COSAC</t>
  </si>
  <si>
    <t>OC 269</t>
  </si>
  <si>
    <t>ALMACENERA MERCANTIL SOCIEDAD COMERCIAL DE RESPONSABILIDAD LIMITADA</t>
  </si>
  <si>
    <t>SERVICIO DE ALQUILER DE LOCAL INMUEBLE - SEDE MIRAFLORES</t>
  </si>
  <si>
    <t>OS 5164</t>
  </si>
  <si>
    <t>SUMINISTRO DE GASOHOL Y DIESEL</t>
  </si>
  <si>
    <t>OC 432</t>
  </si>
  <si>
    <t>OS 5701</t>
  </si>
  <si>
    <t>TO2 ARQUITECTOS E.I.R.L.</t>
  </si>
  <si>
    <t>Adquisición de lámparas UV para el sistema de Aire Acondicionado de la Sede Miraflores; de la A</t>
  </si>
  <si>
    <t>OC 427</t>
  </si>
  <si>
    <t>AIR ECOLOGY EIRL</t>
  </si>
  <si>
    <t>ELABORACIÓN DE EXPEDIENTE TECNICO DE LOS TRABAJOS COMPLEMENTARIOS DE LA REUBICACIÓN DE INFRAEST</t>
  </si>
  <si>
    <t>OS 25143</t>
  </si>
  <si>
    <t>MULTISERVICIOS SAN VICENTE DE LIMAN E.I.R.L.</t>
  </si>
  <si>
    <t>ADQUISICIÓN DE EQUIPOS DE PROTECCIÓN PERSONAL PARA EL PERSONAL OPERATIVO</t>
  </si>
  <si>
    <t>OC 426</t>
  </si>
  <si>
    <t>ADQUISICIÓN DE MATERIALES E INSUMOS DE LIMPIEZA Y DESINFECCION PARA LA ASEPSIA DE LA INFRAESTRUCTURA COSAC I</t>
  </si>
  <si>
    <t>OC 310</t>
  </si>
  <si>
    <t>PRODUCTOS TISSUE DEL PERU S.A.C - PROTISA-PERU</t>
  </si>
  <si>
    <t>SUSCRIPCIÓN DE LICENCIA DE SOFTWARE ANTIVIRUS</t>
  </si>
  <si>
    <t>OS 22706</t>
  </si>
  <si>
    <t>HASTA TERMINAR EL PLAZO DEL CONTRATO</t>
  </si>
  <si>
    <t>ADQUISICION DE ESCANER DE ALTO RENDIMIENTO PARA LABORES DE DIGITALIZACION Y LAS QUE CORRESPONDEN A LA UNIDAD DE TESORERIA</t>
  </si>
  <si>
    <t>OC 318</t>
  </si>
  <si>
    <t>OK COMPUTER E.I.R.L.</t>
  </si>
  <si>
    <t>SERVICIO DE AGUA POTABLE- SEDE SURCO, SEDE ATE VITARTE, SEDE CALLAO, ESTACION EL ANGEL</t>
  </si>
  <si>
    <t>OS 5426</t>
  </si>
  <si>
    <t>SERV AGUA POTAB Y ALCANT DE LIMA-SEDAPAL</t>
  </si>
  <si>
    <t>SERVICIO DE TRANSPORTE DE PERSONAL ENCARGADO DEL SEGUIMIENTO Y CONTROL DE LAS OBRAS Y SERVICIOS</t>
  </si>
  <si>
    <t>OS 16113</t>
  </si>
  <si>
    <t>A &amp; C SERVICORP S.A.C.</t>
  </si>
  <si>
    <t>SERVICIO DE AGUA POTABLE-METROPOLITANO Y SEDE CENTRO DE LIMA-DICIEMBRE</t>
  </si>
  <si>
    <t>OS 2163</t>
  </si>
  <si>
    <t>ADQUISICIÓN DE MATERIALES DE LIMPIEZA Y DESINFECCIÓN PARA LA INFRAESTRUCTURA DEL COSAC I</t>
  </si>
  <si>
    <t>OC 115</t>
  </si>
  <si>
    <t>W &amp; M SIRYCATA S.A.C.</t>
  </si>
  <si>
    <t>SERVICIO DE RELLENO DE TUBERIAS PRIMARIAS DE SEDAPAL EN ESTADO DE ABANDONO EN LAS ESTACIONES PL</t>
  </si>
  <si>
    <t>OS 5872</t>
  </si>
  <si>
    <t>CONTRATACIONES LUCEMAR E.I.R.L.</t>
  </si>
  <si>
    <t xml:space="preserve"> ADQUISICIÓN DE MEZCLADORAS DE CONCRETO DE 9P3 Y 9.0HP PARA LA IMPLEMENTACION DE PLATAFORMAS EN</t>
  </si>
  <si>
    <t>OC 345</t>
  </si>
  <si>
    <t>Servicio de mantenimiento integral de los grupos electrógenos estacionarios y.portátiles del C</t>
  </si>
  <si>
    <t>OS 30440</t>
  </si>
  <si>
    <t>AIRGAS SAC</t>
  </si>
  <si>
    <t>Servicio de mantenimiento preventivo y correctivo del sistema de bombas de agua limpia para el</t>
  </si>
  <si>
    <t>OS 17522</t>
  </si>
  <si>
    <t>CORPORACION TECNO MARKET S.A.</t>
  </si>
  <si>
    <t>18/06/2021</t>
  </si>
  <si>
    <t>SERVICIO DE TELEFONIA MOVIL PARA LA AATE (CONTRATO N° 012-2018-MTC/33.6)</t>
  </si>
  <si>
    <t>OS 5358</t>
  </si>
  <si>
    <t>ENTEL PERU S.A.</t>
  </si>
  <si>
    <t>CONTRATACION DEL SERVICIO DE PATROCINIO DE ARBITRAJES RESPECTIO A LA DECLARACION DE NULIDAD DE</t>
  </si>
  <si>
    <t>OS 5320</t>
  </si>
  <si>
    <t>FERNANDEZ HERAUD &amp; SANCHEZ ABOGADOS SOCIEDAD CIVIL DE RESPONSABILIDAD LIMITADA</t>
  </si>
  <si>
    <t>SERVICIO DE ALQUILER DE MÓDULOS HABILITADOS PARA USO DE OFICINAS ADMINISTRATIVAS, ALMACENES Y BALOS</t>
  </si>
  <si>
    <t>OS 15015</t>
  </si>
  <si>
    <t>ALQUIMODUL SOCIEDAD ANONIMA CERRADA</t>
  </si>
  <si>
    <t>SERVICIO DE INSPECCIÓN Y RECEPCIÓN DE OBRAS PARA LA LIBERACIÓN DE INTERFERENCIAS DE REDES DE AG</t>
  </si>
  <si>
    <t>OS 20294</t>
  </si>
  <si>
    <t>COLETTI &amp; ROBLES INGENIERAS ASOCIADAS S.A.C.</t>
  </si>
  <si>
    <t>GASTOS COMUNES - SERVICIO DE ALQUILER (SEDE SURQUILLO)</t>
  </si>
  <si>
    <t>OS 10950</t>
  </si>
  <si>
    <t>PROTECTA SA COMPAÑIA DE SEGUROS</t>
  </si>
  <si>
    <t>ADQUISICIÓN DE ESTRUCTURAS DE SEMÁFOROS PARA EL MANTENIMIENTO PREVENTIVO DEL SISTEMA DE SEMAFOROS DEL COSAC I</t>
  </si>
  <si>
    <t>OC 313</t>
  </si>
  <si>
    <t>CONSTRUCCIONES R &amp; Z S.A.C</t>
  </si>
  <si>
    <t>Contratación de un Supervisor de Obra para la Ejecución de los Servicios Higiénicos Públicos qu</t>
  </si>
  <si>
    <t>OS 20452</t>
  </si>
  <si>
    <t>MUÑOZ HEREDIA LUIS ANGEL</t>
  </si>
  <si>
    <t>ADQUISICIÓN DE PINTURAS PARA EL COSAC I, LA OFICINA DE SEMÁFOROS Y COMUNICACIÓN Y TRANSPORTE RE</t>
  </si>
  <si>
    <t>OC 406</t>
  </si>
  <si>
    <t>JUAN LUIS CARI CALCINA</t>
  </si>
  <si>
    <t>ADQUISICION DE PANTALLA INTERACTIVA</t>
  </si>
  <si>
    <t>OC 217</t>
  </si>
  <si>
    <t>REDCOM SAC</t>
  </si>
  <si>
    <t>CONTRATACION DE SERVICIO DE ALQUILER DE SERVIDORES Y ALMACENAMIENTO EN LA NUBE</t>
  </si>
  <si>
    <t>OS 5361</t>
  </si>
  <si>
    <t>Servicio de alquiler de servidores y almacenamiento en la nube para dar soporte a los procesos</t>
  </si>
  <si>
    <t>OS 13324</t>
  </si>
  <si>
    <t>CONTRATACIÓN DE UN (01) PERITO EN TASACIONES PARA LA ELABORACIÓN DE ESTUDIOS ESTIMADOS DEL VALO</t>
  </si>
  <si>
    <t>OS 17709</t>
  </si>
  <si>
    <t>PARODI SAICO DIONISIO JAVIER</t>
  </si>
  <si>
    <t>“SERVICIO DE TOMA E INTERPRETACIÓN DE PRUEBAS RÁPIDAS DE ANTÍGENOS PARA DESCARTE DE (SARS COV-2) PARA PERSONAL CON RIESGO DE EXPOSICIÓN DE CONTAGIO DE LA ATU”</t>
  </si>
  <si>
    <t>OS 30612</t>
  </si>
  <si>
    <t>INNOMEDIC INTERNATIONAL E.I.R.L</t>
  </si>
  <si>
    <t>Servicio de Alquiler de módulos habilitados para uso de oficinas administrativas, almacenes y b</t>
  </si>
  <si>
    <t>OS 26372</t>
  </si>
  <si>
    <t>ADQUISICIÓN DE PINTURAS E INSUMOS PARA EL MANTENIMIENTO DE INFRAESTRUCTURA DEL COSAC</t>
  </si>
  <si>
    <t>OC 280</t>
  </si>
  <si>
    <t>OS 30322</t>
  </si>
  <si>
    <t>Suministro de agua potable para la limpieza de las estaciones del COSAC I</t>
  </si>
  <si>
    <t>OS 17483</t>
  </si>
  <si>
    <t>TRANSPORTES Y SERVICIOS O &amp; M E.I.R.L.</t>
  </si>
  <si>
    <t>CONTRATACIÓN DEL SERVICIO DE INVENTARIO FÍSICO DE BIENES MUEBLES PATRIMONIALES DE LA AUTORIDAD</t>
  </si>
  <si>
    <t>OS 5364</t>
  </si>
  <si>
    <t>REJAS UNTIVEROS ALFREDO ORLANDO</t>
  </si>
  <si>
    <t>SERVICIO DE ENERGIA ELECTRICA-EST.ESPAÑA-PATIO SUR- METROPOLITANO-MES DICIEMBRE</t>
  </si>
  <si>
    <t>OS 2162</t>
  </si>
  <si>
    <t>LUZ DEL SUR S.A.A.</t>
  </si>
  <si>
    <t>SERVICIO DE CONTROL OPERACIONAL DE VIAS</t>
  </si>
  <si>
    <t>OS 6002</t>
  </si>
  <si>
    <t>"SERVICIO PARA LOS EXAMENES MEDICOS OCUPACIONALES PARA EL PERSONAL DE LA AUTORIDAD DE TRANSPORTE URBANO PARA LIMA Y CALLAO - ATU"</t>
  </si>
  <si>
    <t>OS 30595</t>
  </si>
  <si>
    <t>SAMA OCUPACIONAL E.I.R.L.</t>
  </si>
  <si>
    <t>SERVICIO DE ALQUILER - SEDE ATE</t>
  </si>
  <si>
    <t>OS 30357</t>
  </si>
  <si>
    <t>BZ GRID SAC</t>
  </si>
  <si>
    <t>SERVICIO ALQUILER - SEDE ATE VITARTE</t>
  </si>
  <si>
    <t>OS 30614</t>
  </si>
  <si>
    <t>ADQUISICION DE ESCANER DE ALTO RENDIMIENTO PARA APOYAR EN EL DESARROLLO DE LAS LABORES ADMINISTRATIVAS</t>
  </si>
  <si>
    <t>OC 260</t>
  </si>
  <si>
    <t>COMPURED SAC</t>
  </si>
  <si>
    <t>21/10/2021</t>
  </si>
  <si>
    <t>CONTRATACIÓN DE UN SUPERVISOR DE OBRA PARA LA EJECUCIÓN DE OBRA DE REUBICACIÓN DE LA INFRAESTRU</t>
  </si>
  <si>
    <t>OS 5696</t>
  </si>
  <si>
    <t>OC 281</t>
  </si>
  <si>
    <t>AIQUIPA DURAND WILFREDO</t>
  </si>
  <si>
    <t>CONTRATACIÓN DE SERVICIO DE INSTALACIÓN DE CERRAMIENTO METÁLICO EN LA AV. 28 DE JULIO (POZO DE</t>
  </si>
  <si>
    <t>OS 5707</t>
  </si>
  <si>
    <t>RYMONT CONTRATISTAS GENERALES S.R.L.</t>
  </si>
  <si>
    <t>ADQUISICION DE GRUPOS ELECTROGENOS PORTATILES PARA LAS ESTACIONES.DEL COSAC</t>
  </si>
  <si>
    <t>OC 369</t>
  </si>
  <si>
    <t>ANDRADE PEÑA JHAM ALBERTO</t>
  </si>
  <si>
    <t>OS 27848</t>
  </si>
  <si>
    <t>MYK INVERSIONES Y SERVICIOS S.A.C.</t>
  </si>
  <si>
    <t>OS 16114</t>
  </si>
  <si>
    <t>OS 30311</t>
  </si>
  <si>
    <t>ADQUISICIÓN DE PEGAMENTO EPÓXICO A+B PARA EL MANTENIMIENTO DE LAS SEÑALES HORIZONTALES EN LOS P</t>
  </si>
  <si>
    <t>OC 340</t>
  </si>
  <si>
    <t>TERRANDES SAC</t>
  </si>
  <si>
    <t>Pago por honorario arbitral</t>
  </si>
  <si>
    <t>OS 27832</t>
  </si>
  <si>
    <t>HUGO ERNESTO SOLOGUREN CALMET PONTE</t>
  </si>
  <si>
    <t>CONTRATACIÓN DE UN SUPERVISOR RESPONSABLE DE LAS TASACIONES DE LOS PREDIOS AFECTADOS POR EL PRO</t>
  </si>
  <si>
    <t>OS 5697</t>
  </si>
  <si>
    <t>IBAÑEZ GASTELUMENDI JOSE LUIS</t>
  </si>
  <si>
    <t>OC 268</t>
  </si>
  <si>
    <t>SERVICIO DE ENERGIA ELECTRICA. EST.DOS DE MAYO A PATIO NORTE-METROPOLITANO-MES DICIEMBRE</t>
  </si>
  <si>
    <t>OS 2266</t>
  </si>
  <si>
    <t>SUMINISTRO DE STICKERS PARA LA SEÑALIZACIÓN EN LOS PISOS DE LOS BUSES DEL COSAC I Y LOS CORREDORES</t>
  </si>
  <si>
    <t>OC 18</t>
  </si>
  <si>
    <t>PRINART PERU E.I.R.L.</t>
  </si>
  <si>
    <t>ADQUISICIÓN DE BLOQUEADORES SOLARES PARA LOS FISCALIZADORES DE LA AUTORIDAD DE TRANSPORTE URBANO</t>
  </si>
  <si>
    <t>OC 3</t>
  </si>
  <si>
    <t>LABORATORIOS LA COOPER S.A.C.</t>
  </si>
  <si>
    <t>28/01/2021</t>
  </si>
  <si>
    <t>CONTRATACIÓN DE UN SUPERVISOR DE OBRA PARA LA EJECUCIÓN DE "REUBICACIÓN DE LOS SERVICIOS HIGIÉN</t>
  </si>
  <si>
    <t>OS 5901</t>
  </si>
  <si>
    <t>SERVICIO DE INTERNET Y SEGURIDAD INFORMATICA GESTIONADA PARA LA  ATU</t>
  </si>
  <si>
    <t>OS 25164</t>
  </si>
  <si>
    <t>CONTRATACIÓN DE SERVICIOS NOTARIALES PARA EL PROYECTO LÍNEA 2 Y RAMAL AV. FAUCETT – AV. GAMBETT</t>
  </si>
  <si>
    <t>OS 5879</t>
  </si>
  <si>
    <t>ADQUISICION DE MATERIALES E INSUMOS DE LIMPIEZA PARA EL SANEAMIENTO DE TERMINALES, ESTACIONES Y PATIO</t>
  </si>
  <si>
    <t>OC 272</t>
  </si>
  <si>
    <t>ELABORACIÓN DE EXPEDIENTE TÉCNICO PARA LA INDEPENDIZACIÓN Y DEMOLICIÓN DE LAS EDIFICACIONES DEL</t>
  </si>
  <si>
    <t>OS 20107</t>
  </si>
  <si>
    <t>CONSTRUCTORA PUNTO VISUAL S.A.C.</t>
  </si>
  <si>
    <t>ADQUISICIÓN DE MATERIALES E INSUMOS DE LIMPIEZA Y DESINFECCION PARA LA ASEPSIA DE LA INFRAESTRUCTURA DEL COSAC I</t>
  </si>
  <si>
    <t>OC 307</t>
  </si>
  <si>
    <t>OC 309</t>
  </si>
  <si>
    <t>NBS SOLUTIONS S.A.C.</t>
  </si>
  <si>
    <t>OS 7754</t>
  </si>
  <si>
    <t>Pago por tasa adminitrativa</t>
  </si>
  <si>
    <t>OS 27831</t>
  </si>
  <si>
    <t>PONTIFICIA UNIVERSIDAD CATÓLICA DEL PERÚ</t>
  </si>
  <si>
    <t>SERVICIO DE ALQUILER DE MINIBUSES PARA EL CUMPLIMIENTO DE LABORES DE FISCALIZACION DE LA ATU.</t>
  </si>
  <si>
    <t>OS 5171</t>
  </si>
  <si>
    <t>APL SERVICIOS GENERALES E.I.R.L.</t>
  </si>
  <si>
    <t>SERVICIO DE DEMOLICIÓN Y REMOCIÓN DEL PREDIO TE055</t>
  </si>
  <si>
    <t>OS 17715</t>
  </si>
  <si>
    <t>UNION MILAGROSA S.A.C.</t>
  </si>
  <si>
    <t>OS 18832</t>
  </si>
  <si>
    <t>CONTRATACIÓN DE SERVICIOS NOTARIALES (PRESENCIAS NOTARIALES - LIMA) PARA EL PROYECTO LÍNEA 2 Y</t>
  </si>
  <si>
    <t>OS 20109</t>
  </si>
  <si>
    <t>SERVICIO DE SUPERVISIÓN DE LA ELABORACIÓN DE EXPEDIENTE TÉCNICO Y EJECUCIÓN DE OBRA PARA LA IND</t>
  </si>
  <si>
    <t>OS 20477</t>
  </si>
  <si>
    <t>SERVICIO DE SUPERVISIÓN DE LA ELABORACIÓN DE EXPEDIENTE TÉCNICO Y EJECUCIÓN DE OBRA DE LOS TRAB</t>
  </si>
  <si>
    <t>OS 25157</t>
  </si>
  <si>
    <t>CHAVEZ BRAVO DAGOBERTO</t>
  </si>
  <si>
    <t>24/09/2021</t>
  </si>
  <si>
    <t>ADQUISICION DE ARTICULOS DE PROTECCION PARA EL PERSONAL CON RIESGO DE EXPOSICION DE LA ATU DURA</t>
  </si>
  <si>
    <t>OC 410</t>
  </si>
  <si>
    <t>YAIZTH E.I.R.L.</t>
  </si>
  <si>
    <t>SERVICIO DE MANTENIMIENTO PREVENTIVO DE UNIDADES VEHICULARES ANUALES DE LA  ATU</t>
  </si>
  <si>
    <t>OS 20449</t>
  </si>
  <si>
    <t>PERU PART´S &amp; SERVICE S.A.C.</t>
  </si>
  <si>
    <t>ELABORACIÓN DE EXPEDIENTES DE AFECTACIÓN PREDIAL PARA LA ADQUISICIÓN DE LOS INMUEBLES AFECTADOS</t>
  </si>
  <si>
    <t>OS 25136</t>
  </si>
  <si>
    <t>HERMOZA YAÑEZ MARCO ANTONIO</t>
  </si>
  <si>
    <t>ARRENDAMIENTO SEDE SAN ISIDRO</t>
  </si>
  <si>
    <t>OS 18366</t>
  </si>
  <si>
    <t>SERVICIO DE DEMOLICIÓN Y REMOCIÓN DE LOS PREDIOS EL16-163, EL16-165, EL16-166</t>
  </si>
  <si>
    <t>OS 17712</t>
  </si>
  <si>
    <t>"ADQUISICIÓN DE ARTÍCULOS DE PROTECCIÓN - ITEM N° 02 - GALONERAS DE ALCOHOL EN GEL DE 04 LITROS PARA EL PERSONAL DE LA ATU DURANTE EMERGENCIA COVID 19"</t>
  </si>
  <si>
    <t>OC 174</t>
  </si>
  <si>
    <t>ESPINOZA AQUINO YOLANDA BEATRIZ</t>
  </si>
  <si>
    <t>23/06/2021</t>
  </si>
  <si>
    <t>SERVICIO DE ELABORACION DE ESTUDIO DE LINEA BASE DE OFERTA, DEMANDA Y CALIDAD DE TRANSPORTE URB</t>
  </si>
  <si>
    <t>OS 10286</t>
  </si>
  <si>
    <t>TECNOLOGIA E INVESTIGACION PARA EL DESARROLLO DE MERCADOS S.A.C.</t>
  </si>
  <si>
    <t>SERVICIO DE DEMOLICIÓN Y REMOCIÓN DEL PREDIO PV04-02</t>
  </si>
  <si>
    <t>OS 20475</t>
  </si>
  <si>
    <t>ELABORACIÓN DE EXPEDIENTES DE AFECTACIÓN PREDIAL DE LOS INMUEBLES AFECTADOS POR EL PATIO TALLER</t>
  </si>
  <si>
    <t>OS 5703</t>
  </si>
  <si>
    <t>OS 25636</t>
  </si>
  <si>
    <t>SERVICIO DE DEMOLICIÓN Y REMOCIÓN DE LOS PREDIOS EL16-167, EL16-168, EL16-169</t>
  </si>
  <si>
    <t>OS 17713</t>
  </si>
  <si>
    <t>CONSTRUCTORA INMOBILIARIA E INVERSIONES PENTAGONO S.A.C.</t>
  </si>
  <si>
    <t>SERVICIO DE DEMOLICIÓN Y REMOCIÓN DEL PREDIO EL16-05</t>
  </si>
  <si>
    <t>OS 20106</t>
  </si>
  <si>
    <t>OS 5881</t>
  </si>
  <si>
    <t>ADQUISICION DE MICROESFERAS DE VIDRIO PARA LA SEÑALIZACIÓN HORIZONTAL EN PARADEROS DE TRANSPORT</t>
  </si>
  <si>
    <t>OC 337</t>
  </si>
  <si>
    <t>GRIMM DANNY JARA GUERREROS</t>
  </si>
  <si>
    <t>CONTRATACIÓN SERVICIO DE SUMINISTRO DE AGUA PARA RIEGO POR AFECTACIÓN AL CANAL MARCOS PUENTE LL</t>
  </si>
  <si>
    <t>OS 17710</t>
  </si>
  <si>
    <t>PORRAS ALVAREZ JOCELYN MARIELA</t>
  </si>
  <si>
    <t>SERVICIO DE DEMOLICIÓN Y REMOCIÓN DEL PREDIO EL16-06</t>
  </si>
  <si>
    <t>OS 20105</t>
  </si>
  <si>
    <t>SERVICIO DE SUSCRIPCIÓN DE LICENCIA DE SOFTWARE COLECCIÓN PARA ARQUITECTURA, INGENIERIA Y CONST</t>
  </si>
  <si>
    <t>OS 30608</t>
  </si>
  <si>
    <t>ADQUISICION DE UNIFORMES PARA LOS FISCALIZADORES DE TRANSPORTE DE LA  ATU - ITEM N° 03</t>
  </si>
  <si>
    <t>OC 75</t>
  </si>
  <si>
    <t>INVERSIONES Y CONFECCIONES ORTIZ S.R.L. - INVER-CONORT S.R.L.</t>
  </si>
  <si>
    <t>OS 5161</t>
  </si>
  <si>
    <t>CONTRATAR EL SERVICIO DE DEPOSITO VEHICULAR PARA EL INTERNAMIENTO DE VEHICULOS CON MEDIDA EN FO</t>
  </si>
  <si>
    <t>OS 15008</t>
  </si>
  <si>
    <t>SERVICIO DE ARRENDAMIENTO DE UN INMUEBLE PARA SER USADO COMO COCHERA.</t>
  </si>
  <si>
    <t>OS 3</t>
  </si>
  <si>
    <t>HUILLCA NAVARRO MARICELIA MERCEDES</t>
  </si>
  <si>
    <t>ADQUISICION DE MAQUINAS DE PINTARRAYAS PARA EL MANTENIMIENTO DE INFRAESTRUCTURA DE LAS ESTACIONES DEL COSAC I Y PARADEROS DE TRANSPORTE REGULAR</t>
  </si>
  <si>
    <t>OC 361</t>
  </si>
  <si>
    <t>MEZA PARIONA DE VARGAS LETICIA MILAGROS</t>
  </si>
  <si>
    <t>SERVICIO DE ALQUILER - SEDE SURQUILLO</t>
  </si>
  <si>
    <t>OS 30362</t>
  </si>
  <si>
    <t>Gastos Comunes - Sede Surquillo</t>
  </si>
  <si>
    <t>OS 30310</t>
  </si>
  <si>
    <t>SERVICIO DE DEMOLICIÓN Y REMOCIÓN DE LOS PREDIOS EL-14-15-16</t>
  </si>
  <si>
    <t>OS 20108</t>
  </si>
  <si>
    <t>COMERCIALIZADORA Y SERVICIOS GENERALES REGASU S.A.C.</t>
  </si>
  <si>
    <t>ELABORACIÓN DEL ESTUDIO DE IMPACTO AL PATRIMONIO CULTURAL MATERIAL E INMATERIAL Y PLAN DE MITIG</t>
  </si>
  <si>
    <t>OS 5875</t>
  </si>
  <si>
    <t>LINARES ZAPATA CARLOS ALEJANDRO</t>
  </si>
  <si>
    <t>SERVICIO DE ELABORACIÓN DEL ESTUDIO DE IMPACTO AL PATRIMONIO CULTURAL MATERIAL E INMATERIAL Y P</t>
  </si>
  <si>
    <t>OS 5876</t>
  </si>
  <si>
    <t>SERVICIO DE DEMOLICIÓN Y REMOCIÓN DE LOS PREDIOS EL16-11-12</t>
  </si>
  <si>
    <t>OS 20110</t>
  </si>
  <si>
    <t>M &amp; G ASESORES ECOR E.I.R.L.</t>
  </si>
  <si>
    <t>SERVICIO DE ARRENDAMIENTO DE BIEN INMUEBLE PARA LA ATU</t>
  </si>
  <si>
    <t>OS 5183</t>
  </si>
  <si>
    <t>28/01/2022</t>
  </si>
  <si>
    <t>ADQUISICIÓN DE UNIFORMES PARA LOS FISCALIZADORES DE TRANSPORTE DE LA ATU -PANTALONES TIPO CARGO</t>
  </si>
  <si>
    <t>LP</t>
  </si>
  <si>
    <t>OC 4</t>
  </si>
  <si>
    <t>INDUSTRIAS MIXTAS DE APOYO LOGISTICO SOCIEDAD ANONIMA - INDUSTRIAS MIXTAS DE APOYO LOGISTICO S.A.</t>
  </si>
  <si>
    <t>27/02/2021</t>
  </si>
  <si>
    <t>ADQUISICION DE UNIFORMES PARA LOS FISCALIZADORES DE TRANSPORTE DE LA  ATU . - ITEM N° 01</t>
  </si>
  <si>
    <t>OC 76</t>
  </si>
  <si>
    <t>CONTRATACION DEL SERVICIO DE SEGURIDAD Y VIGILANCIA PRIVADA PARA LOS TERRENOS REMANENTES DE LA ESTAC</t>
  </si>
  <si>
    <t>OS 16214</t>
  </si>
  <si>
    <t>SEGURIDAD Y PROTECCION BOUNCER S.A.C.</t>
  </si>
  <si>
    <t>ADQUISICION DE INSUMOS PARA MANTENIMIENTO Y REPOSICION DE COBERTURA DE POLICARBONATO EN ESTACIONES</t>
  </si>
  <si>
    <t>OC 395</t>
  </si>
  <si>
    <t>SERVICIOS Y MATERIALES DE CONSTRUCCION Y ACABADOS LEON E.I.R.L. - SEMACOA LEON E.I.R.L.</t>
  </si>
  <si>
    <t>CONTRATACIÓN DE SERVICIO DE INSTALACIÓN DE CERRAMIENTO METÁLICO EN LA AV. 28 DE JULIO DEL DISTR</t>
  </si>
  <si>
    <t>OS 5708</t>
  </si>
  <si>
    <t>ADQUISICIÓN DE BALDOSAS DE PODOTACTILES Y ACCESORIOS DE INSTALACIÓN EN.PARADEROS DE TRANSPORTE</t>
  </si>
  <si>
    <t>OC 428</t>
  </si>
  <si>
    <t>SIGNO VIAL PERÚ SAC</t>
  </si>
  <si>
    <t>OS 5880</t>
  </si>
  <si>
    <t>SERVICIO DE DEMOLICIÓN Y REMOCIÓN DE LOS PREDIOS EL16-170, EL-171</t>
  </si>
  <si>
    <t>OS 17714</t>
  </si>
  <si>
    <t>C &amp; ARCE CONSTRUCCIONES Y SERVICIOS GENERALES S.A.C.</t>
  </si>
  <si>
    <t>OS 2264</t>
  </si>
  <si>
    <t>PRESTACIÓN ADICIONAL AL SERVICIO DE ALQUILER DE MINIBUSES PARA EL CUMPLIMIENTO DE LAS LABORES</t>
  </si>
  <si>
    <t>OS 5885</t>
  </si>
  <si>
    <t>SERVICIO DE ACONDICIONAMIENTO DE INFRAESTRUCTURAS COMPLEMENTARIAS PARA LA ATU</t>
  </si>
  <si>
    <t>OS 30583</t>
  </si>
  <si>
    <t>SERGESSA INGENIEROS S.R.L.</t>
  </si>
  <si>
    <t>ADQUISICION DE PINTURAS E INSUMOS PARA EL MANTENIMIENTO DE INFRAESTRUCTURA DE LAS ESTACIONES DEL COSAC I</t>
  </si>
  <si>
    <t>OC 282</t>
  </si>
  <si>
    <t>OS 10949</t>
  </si>
  <si>
    <t>ESTUDIO CONCEPTUAL PARA EL PROYECTO MEJORAMIENTO FÍSICO Y OPERACIONAL DE LA ESTACIÓN PLAZA DE F</t>
  </si>
  <si>
    <t>OS 2889</t>
  </si>
  <si>
    <t>CPS INFRAESTRUCTURAS MOVILIDAD Y MEDIO AMBIENTE S.L. SUCURSAL PERU</t>
  </si>
  <si>
    <t>25/01/2021</t>
  </si>
  <si>
    <t>OC 346</t>
  </si>
  <si>
    <t>SERVICIO DE DEMOLICIÓN Y REMOCIÓN DE LOS PREDIOS EL16-162</t>
  </si>
  <si>
    <t>OS 17756</t>
  </si>
  <si>
    <t>INVERSIONES Y ASOCIADOS JALUMA S.A.C.</t>
  </si>
  <si>
    <t>SERVICIO DE DEMOLICIÓN Y REMOCIÓN DE LOS PREDIOS EL 11-04A, EL 11-04B, EL 11-04C, EL 11-04D, EL</t>
  </si>
  <si>
    <t>OS 20474</t>
  </si>
  <si>
    <t>SERVICIO DE ENERGIA ELECTRICA - SEDE MIRAFLORES, SEDE SURCO, SEDE ATE VITARTE, ESTACION PUMACAHUA</t>
  </si>
  <si>
    <t>OS 5425</t>
  </si>
  <si>
    <t>SERVICIO DE MANTENIMIENTO EN LOS PARADEROS PERTENECIENTES A LAS RUTAS.CONVENCIONALES Y LOS ALI</t>
  </si>
  <si>
    <t>OS 30442</t>
  </si>
  <si>
    <t>MARIANO FRANCISCO MUÑOZ PEREZ</t>
  </si>
  <si>
    <t>SERVICIO DE RELLENO DE TUBERIAS PRIMARIAS DE SEDAPAL EN ESTADO DE ABANDONO EN LA ESTACION 28 DE</t>
  </si>
  <si>
    <t>OS 5873</t>
  </si>
  <si>
    <t>INVERSIONES JUMAZA S.A.C.</t>
  </si>
  <si>
    <t>CONTRATACION DE SEGUROS PATRIMONIALES, MULTIRIESGO, 3D RESPONSABILIDAD CIVIL, VEHICULOS, ACCIDE</t>
  </si>
  <si>
    <t>OS 30414</t>
  </si>
  <si>
    <t>SERVICIO DE DEMOLICIÓN Y REMOCIÓN DE LOS PREDIOS EL16-17-18</t>
  </si>
  <si>
    <t>OS 20473</t>
  </si>
  <si>
    <t>SERVICIO DE ACCESO DEDICADO A INTERNET PARA LA AUTORIDAD AUTONOMA DEL SISTEMA ELECTRICO DE TRANSPORT</t>
  </si>
  <si>
    <t>OS 5833</t>
  </si>
  <si>
    <t>ADQUISICIÓN DE UN CARGADOR FRONTALPARA LA SUBDIRECCIÓN DE SERVICIOS DE TRANSPORTE REGULAR</t>
  </si>
  <si>
    <t>OC 394</t>
  </si>
  <si>
    <t>CORPORATION WITHMORY SRL</t>
  </si>
  <si>
    <t>Servicio de Inmueble Sede Campoy</t>
  </si>
  <si>
    <t>OS 25135</t>
  </si>
  <si>
    <t>WONG SAMANEZ ALFONSO JOSE</t>
  </si>
  <si>
    <t>21/09/2021</t>
  </si>
  <si>
    <t>CONTRATACIÓN DEL SERVICIO DE ASESORÍA LEGAL EXTERNA PARA EL PROYECTO LÍNEA 2  Y RAMAL 4 AV. FAU</t>
  </si>
  <si>
    <t>OS 5898</t>
  </si>
  <si>
    <t>ESTUDIO FORSYTH ABOGADOS S.A.C.</t>
  </si>
  <si>
    <t>SERVICIO DE DESMONTAJE Y ELIMINACIÓN DE COBERTURA DE TECHO DEL PREDIO SEAT CI DEL PROYECTO LÍNE</t>
  </si>
  <si>
    <t>OS 7755</t>
  </si>
  <si>
    <t>VALUAR NEGOCIOS PERU S.A.C.</t>
  </si>
  <si>
    <t>ADQUISICIÓN DE PINTURAS E INSUMOS PARA EL MANTENIMIENTO DE INFRAESTRUCTURA DE LAS ESTACIONES DEL COSAC Y PAREDEROS DEL TRANSPORTE DE SERVICIO REGULAR</t>
  </si>
  <si>
    <t>OC 327</t>
  </si>
  <si>
    <t>ESTUDIO CONCEPTUAL PARA EL PROYECTO DE AMPLIACIÓN DEL TRAMO SUR DEL COSAC I - ITEM 1</t>
  </si>
  <si>
    <t>OS 2241</t>
  </si>
  <si>
    <t>20/01/2021</t>
  </si>
  <si>
    <t>25/04/2021</t>
  </si>
  <si>
    <t>CONTRATACION DEL SERVICIO DE SEGURIDAD Y VIGILANCIA PRIVADA PARA LOS TERRENOS REMANENTES</t>
  </si>
  <si>
    <t>OS 2880</t>
  </si>
  <si>
    <t>SERVICIO DE ARRENDAMIENTO DE (01) LOCAL PARA INTERNAMIENTO DE VEHÍCULOS BAJO COMPETENCIA DE LA</t>
  </si>
  <si>
    <t>OS 30613</t>
  </si>
  <si>
    <t>INMOBILIARIA SAN ANTONIO DEL SUR SAC</t>
  </si>
  <si>
    <t>CONTRATACION DEL SERVICIO DE COBERTURA DE SEGUROS DE RIESGOS HUMANOS: ASISTENCIA MEDICA PARA FO</t>
  </si>
  <si>
    <t>OS 13506</t>
  </si>
  <si>
    <t>SERVICIO DE ALQUILER DE ALMACEN - SEDE CALLAO.</t>
  </si>
  <si>
    <t>OS 5141</t>
  </si>
  <si>
    <t>14/01/2024</t>
  </si>
  <si>
    <t>ADQUISICIÓN DE UNIFORMES PARA LOS FISCALIZADORES DE TRANSPORTE DE LA ATU - GORRAS, BOTINES UNISEX Y CASACA IMPERMEABLE</t>
  </si>
  <si>
    <t>OC 5</t>
  </si>
  <si>
    <t>CONTRATACIÓN DE SERVICIO DE SUSCRIPCIÓN DE CORREO ELECTRÓNICO Y HERRAMIENTAS DE COLABORACIÓN EN NUBE</t>
  </si>
  <si>
    <t>OS 7659</t>
  </si>
  <si>
    <t>13/02/2023</t>
  </si>
  <si>
    <t>SERVICIO DE ARRENDAMIENTO DE UN INMUEBLE PARA SER USADO COMO DEPOSITO-CAMPOY</t>
  </si>
  <si>
    <t>OS 2166</t>
  </si>
  <si>
    <t>SERVICIO DE ALQUILER DE INMUEBLE - SEDE SURQUILLO</t>
  </si>
  <si>
    <t>OS 5133</t>
  </si>
  <si>
    <t>19/05/2023</t>
  </si>
  <si>
    <t>CONTRATACIÓN DEL SERVICIO DE TOMA E INTERPRETACIÓN DE PRUEBAS RÁPIDAS DE ANTIGENOS PARA DESCARTE DE (SARS COV-2) PARA PERSONAL CON RIESGO DE EXPOSICIÓN DE CONTAGIO DE LA ATU</t>
  </si>
  <si>
    <t>OS 14658</t>
  </si>
  <si>
    <t>SERVICIO DE ALQUILER DE MINIBUSES PARA EL CUMPLIMIENTO DE LAS LABORES DE FISCALIZACIÓN QUE PERM</t>
  </si>
  <si>
    <t>OS 14569</t>
  </si>
  <si>
    <t>HANABI TOURS S.A.C.</t>
  </si>
  <si>
    <t>Contratacion del Servicio de Seguros Patrimoniales: Multiriesgo, 3D, Responsabilidad Civil, Veh</t>
  </si>
  <si>
    <t>OS 5817</t>
  </si>
  <si>
    <t>SERVICIO DE ALQUILER  DE ALMACEN Y ARCHIVO - SEDE ATE.</t>
  </si>
  <si>
    <t>OS 5130</t>
  </si>
  <si>
    <t>SERVICIO DE AGUA POTABLE- DE LAS ESTACIONES DEL METROPOLITANO- SEDE CENTRO DE LIMA Y CAMPOY</t>
  </si>
  <si>
    <t>OS 5679</t>
  </si>
  <si>
    <t>SERVICIO DE ENERGIA ELECTRICA. ESTACIONES Y SEMAFOROS DE LA ESTACION ESPAÑA HASTA PATIO SUR</t>
  </si>
  <si>
    <t>OS 5678</t>
  </si>
  <si>
    <t>ADQUISICIÓN DE LICENCIA DE SOFTWARE DE PLANEAMIENTO DE TRANSPORTE</t>
  </si>
  <si>
    <t>OC 324</t>
  </si>
  <si>
    <t>SERVICIO DE ENERGIA ELECTRICA - ESTACION Y SEMAFOROS DE LA  ESTACION  DOS DE MAYO HASTA PATIO N</t>
  </si>
  <si>
    <t>OS 5677</t>
  </si>
  <si>
    <t>Arrendamiento de un inmueble para uso de Oficinas Administrativas de la ATU.</t>
  </si>
  <si>
    <t>OS 2890</t>
  </si>
  <si>
    <t>EMPRESA MUNICIPAL INMOBILIARIA DE LIMA S.A.</t>
  </si>
  <si>
    <t>SERVICIO DE ALQUILER DE MINIBUSES PARA EL CUMPLIMIENTO DE LAS LABORES DE FISCALIZACIÓN</t>
  </si>
  <si>
    <t>OS 15009</t>
  </si>
  <si>
    <t>FERINCA S.A.C.</t>
  </si>
  <si>
    <t>ADQUISICIÓN DE LICENCIA DE SOFTWARE DE SISTEMA DE INFORMACIÓN GEOGRÁFICA</t>
  </si>
  <si>
    <t>OC 320</t>
  </si>
  <si>
    <t>TELEMATICA S.A.</t>
  </si>
  <si>
    <t>OS 5134</t>
  </si>
  <si>
    <t>PROCEDIMIENTO</t>
  </si>
  <si>
    <t>20602533299 IMPORTACIONES HUARMEY SAC - IHUASAC</t>
  </si>
  <si>
    <t>20452288941 ORGANIZACION CASTRO BONILLA S.R.L.</t>
  </si>
  <si>
    <t>20604117292 IMPORTACIONES JORDANO E.I.R.L</t>
  </si>
  <si>
    <t>20101130160 CASOLI S.A.C.</t>
  </si>
  <si>
    <t>20604792216 SOLUCIONES INFORMATICA TI EIRL</t>
  </si>
  <si>
    <t>20524947707 GIOVA REPRESENTACIONES SAC</t>
  </si>
  <si>
    <t>20505178611 ALMACENERA MERCANTIL SOCIEDAD COMERCIAL DE RESPONSABILIDAD LIMITADA</t>
  </si>
  <si>
    <t>20266352337 PRODUCTOS TISSUE DEL PERU S.A.C - PROTISA-PERU</t>
  </si>
  <si>
    <t>20519865476 OK COMPUTER E.I.R.L.</t>
  </si>
  <si>
    <t>20605925520 W &amp; M SIRYCATA S.A.C.</t>
  </si>
  <si>
    <t>20481682721 REDCOM SAC</t>
  </si>
  <si>
    <t>20438509039 COMPURED SAC</t>
  </si>
  <si>
    <t>10444717632 AIQUIPA DURAND WILFREDO</t>
  </si>
  <si>
    <t>20604576033 NBS SOLUTIONS S.A.C.</t>
  </si>
  <si>
    <t>ADQUISICIÓN DE DISPOSITIVOS DE REPROGRAMACIÓN DE MENSAJE DE TEXTO EN PANELES INFORMATIVO DE LOS</t>
  </si>
  <si>
    <t>ADJUDICACIÓN SIN PROCESO</t>
  </si>
  <si>
    <t>ORDEN DE COMPRA N° 81</t>
  </si>
  <si>
    <t>20546012710 CORPORACION TRIPLEJOTA S.A.C.</t>
  </si>
  <si>
    <t>PAGADO</t>
  </si>
  <si>
    <t>ADQUISICION DE MATERIALES GASFITERIA PARA EL EQUIPO DE SERVICIOS GENERALES DE LA UNIDAD DE ABAS</t>
  </si>
  <si>
    <t>ORDEN DE COMPRA N° 170</t>
  </si>
  <si>
    <t>10096632270 VALDEZ RAMIREZ FRANCISCA VIVIANA</t>
  </si>
  <si>
    <t>ADQUISICIÓN DE MATERIALES E INSUMOS DE LIMPIEZA PARA EL SANEAMIENTO DE TERMINALES, ESTACIONES Y</t>
  </si>
  <si>
    <t>ORDEN DE COMPRA N° 55</t>
  </si>
  <si>
    <t>20600969308 CORPORACION E IMPORTACION CEL Y ANG S.A.C.</t>
  </si>
  <si>
    <t>24/03/2022</t>
  </si>
  <si>
    <t>ADQUISICION DE ESCRITORIOS DE MELAMINA PARA LAS OFICINAS ADMINISTRATIVA DE LA SEDE CENTRAL DE LA ATU</t>
  </si>
  <si>
    <t>ORDEN DE COMPRA N° 168</t>
  </si>
  <si>
    <t>20553404046 GML BUSINESS CONSULTING S.A.C.</t>
  </si>
  <si>
    <t>SUMINISTRO DE COMBUSTIBLE PARA LA ATU</t>
  </si>
  <si>
    <t>ORDEN DE COMPRA N° 65</t>
  </si>
  <si>
    <t>20535614548 OPERADORES DE ESTACIONES S.A.C.</t>
  </si>
  <si>
    <t>HASTA AGOTAR MONTO CONTRATO</t>
  </si>
  <si>
    <t>ADQUISICION DE CAJAS ARCHIVERA PARA EL ARCHIVO CENTRAL DE LA AUTORIDAD DE TRANSPORTE URBANO PAR</t>
  </si>
  <si>
    <t>ORDEN DE COMPRA N° 146</t>
  </si>
  <si>
    <t>20602711669 GRUPO DE ABASTECIMIENTO INDUSTRIAL EMPRESA INDIVIDUAL DE RESPONSABILIDAD LIMITADA</t>
  </si>
  <si>
    <t>ADQUISICION DE HERRAMIENTAS MANUALES Y COLECTIVAS PARA EL EQUIPO DE SERVICIOS GENERALES DE LA U</t>
  </si>
  <si>
    <t>ORDEN DE COMPRA N° 169</t>
  </si>
  <si>
    <t>20605721983 INVERSIONES GENERALES INNOVANDO E.I.R.L._x000D_</t>
  </si>
  <si>
    <t>ADQUISICIÓN DE 04 EQUIPOS SWITCHES PARA LA UACGD DE LA SEDE ATE, ARCHIVO DE LA UA EN LA TORRE D</t>
  </si>
  <si>
    <t>ORDEN DE COMPRA N° 223</t>
  </si>
  <si>
    <t>20553404631 DAILY TECHNOLOGY S.A.C.</t>
  </si>
  <si>
    <t>ADQUISICION DE MATERIALES PARA ACONDICIONAMIENTO DE OFICINA Y CERRAMIENTO DE REJAS FRONTAL DEL</t>
  </si>
  <si>
    <t>ORDEN DE COMPRA N° 82</t>
  </si>
  <si>
    <t>20604182965 CONSTRUCTOR GROUP J &amp; S S.A.C.</t>
  </si>
  <si>
    <t>ADQUISICION DE HERRAMIENTAS Y ACCESORIOS PARA LAS GRUAS Y PLATAFORMA DE LA FLOTA VEHICULAR DE L</t>
  </si>
  <si>
    <t>ORDEN DE COMPRA N° 174</t>
  </si>
  <si>
    <t>ADQUISICIÓN DE MATERIALES E INSUMOS PARA LA INSTALACIÓN DE SISTEMA DE VIDEOVIGILANCIA PARA LA S</t>
  </si>
  <si>
    <t>ORDEN DE COMPRA N° 221</t>
  </si>
  <si>
    <t>ADQUISICIÓN DE AGUA DE MESA SIN GAS EN BIDONES PARA LAS SEDES DE LA ATU</t>
  </si>
  <si>
    <t>ORDEN DE COMPRA N° 157</t>
  </si>
  <si>
    <t>20601211361 MARYORI PERU S.A.C.</t>
  </si>
  <si>
    <t>HASTA AGOTAR MONTO  CONTRATO</t>
  </si>
  <si>
    <t>ADQUISICION DE MOBILIARIOS DE OFICINA PARA EL DEPOSITO VEHICULAR DE LA ATU, UBICADO EN EL DISTR</t>
  </si>
  <si>
    <t>ORDEN DE COMPRA N° 79</t>
  </si>
  <si>
    <t>20604127981 CONSTRUCTORA MARRUFOS E.I.R.L.</t>
  </si>
  <si>
    <t>ORDEN DE COMPRA N° 61</t>
  </si>
  <si>
    <t>ADQUISICIÓN E INSTALACIÓN DE UN SISTEMA DE ACCESO BIOMÉTRICO PARA LA OFICINA DE GESTION SEGURA</t>
  </si>
  <si>
    <t>ORDEN DE COMPRA N° 43</t>
  </si>
  <si>
    <t>20600047664 GRUPO ESFA S.A.C._x000D_</t>
  </si>
  <si>
    <t>ADQUISICIÓN DE MATERIALES E INSUMOS DE LIMPIEZA PARA EL SANEAMIENTO DE TERMINALES, ESTACIONES</t>
  </si>
  <si>
    <t>ORDEN DE COMPRA N° 57</t>
  </si>
  <si>
    <t>ADQUISICION DE SILLAS GIRATORIAS PARA OFICINAS ADMINISTRATIVAS DE LA SEDE CENTRAL DE LA AUTORID</t>
  </si>
  <si>
    <t>ORDEN DE COMPRA N° 213</t>
  </si>
  <si>
    <t>10413844296 SALDAÑA VIOLETA JOSE LUIS</t>
  </si>
  <si>
    <t>ADQUISICIÓN DE BOMBAS DE AGUA Y BOMBAS SUMERGIBLES PARA EL MANTENIMIENTO DE PARADEROS DE LA SUB</t>
  </si>
  <si>
    <t>ORDEN DE COMPRA N° 166</t>
  </si>
  <si>
    <t>ADQUISICIÓN DE HERRAMIENTAS  ELÉCTRICAS Y EQUIPOS PARA LOS TRABAJOS DE SEGREGACION DE UN CARRIL EN C</t>
  </si>
  <si>
    <t>ORDEN DE COMPRA N° 128</t>
  </si>
  <si>
    <t>20607843342 BIENES Y SERVICIOS PIRAMIDE E.I.R.L.</t>
  </si>
  <si>
    <t>ADQUISICION DE NEUMATICOS DE DIFERENTES MEDIDAS PARA LOS VEHICULOS DE LA FLOTA VEHICULAR</t>
  </si>
  <si>
    <t>ORDEN DE COMPRA N° 178</t>
  </si>
  <si>
    <t>20381499627 LLANTA SAN MARTIN S.R.LTDA._x000D_</t>
  </si>
  <si>
    <t>ADQUISICIÓN DE PINTURA PARA LOS TRABAJOS DE ADECUACION VIAL PROVISIONALES DE LAS 5 ESTACIONES</t>
  </si>
  <si>
    <t>ORDEN DE COMPRA N° 111</t>
  </si>
  <si>
    <t>10081778383 ALBERCA RIOS ALFONZO MAXIMO</t>
  </si>
  <si>
    <t>ORDEN DE COMPRA N° 58</t>
  </si>
  <si>
    <t>20601713269 INDUSTRIA DATA GYE S.A.C.</t>
  </si>
  <si>
    <t>ORDEN DE COMPRA N° 59</t>
  </si>
  <si>
    <t>ORDEN DE COMPRA N° 60</t>
  </si>
  <si>
    <t>ADQUISICION DE MESAS DE PLASTICO PARA LA DIRECCION DE FISCALIZACION Y SANCION DE LA ATU.</t>
  </si>
  <si>
    <t>ORDEN DE COMPRA N° 135</t>
  </si>
  <si>
    <t>ADQUISICIÓN DE CONOS DE SEGURIDAD CON CINTA REFLECTIVA PARA LA SUBDIRECCIÓN DE FISCALIZACIÓN DE</t>
  </si>
  <si>
    <t>ORDEN DE COMPRA N° 9</t>
  </si>
  <si>
    <t>20607967106 JC CAPITAL E.I.R.L.</t>
  </si>
  <si>
    <t>ORDEN DE COMPRA N° 73</t>
  </si>
  <si>
    <t>20549299785 INDUSTRIAL MEGA S.A.C.</t>
  </si>
  <si>
    <t>26/04/2022</t>
  </si>
  <si>
    <t>ADQUISICIÓN DE CONOS DE SEGURIDAD DE PVC PARA EL PROYECTO DE LA LINEA 2</t>
  </si>
  <si>
    <t>ORDEN DE COMPRA N° 37</t>
  </si>
  <si>
    <t>10427313749 EMERSON JURADO BOZA</t>
  </si>
  <si>
    <t>ADQUISICIÓN DE BARRERAS NEW JERSEY DE CONCRETO PARA LOS TRABAJOS DE ADECUACION VIAL PROVISIONAL</t>
  </si>
  <si>
    <t>ORDEN DE COMPRA N° 98</t>
  </si>
  <si>
    <t>20511140197 CONSTRUCCION Y CONCRETO SOCIEDAD ANONIMA</t>
  </si>
  <si>
    <t>ADQUISICION DE MATERIALES DE INFRAESTRUCTURA PARA LA IMPLEMENTACION DE MODULOS DE ATENCION AL CIUDADANO DE LA SEDE ATE VITARTE DE LA ATU.</t>
  </si>
  <si>
    <t>ORDEN DE COMPRA N° 232</t>
  </si>
  <si>
    <t>20600354451 C &amp; G IMPORTADOR Y DISTRIBUIDOR S.A.C.</t>
  </si>
  <si>
    <t>ADQUISICION DE EQUIPAMIENTO PARA LA IMPLEMENTACION DEL CENTRO DE ATENCION AL CIUDADANO DE LA SE</t>
  </si>
  <si>
    <t>ORDEN DE COMPRA N° 155</t>
  </si>
  <si>
    <t>ADQUISICIÒN DE CHALECOS Y GORRAS PARA EL PERSONAL DE CAMPO DE LASUBDIRECCION DE SERVICIOS DE TR</t>
  </si>
  <si>
    <t>ORDEN DE COMPRA N° 193</t>
  </si>
  <si>
    <t>20604773360 PERU COLORS MARKETING E.I.R.L.</t>
  </si>
  <si>
    <t>ORDEN DE COMPRA N° 63</t>
  </si>
  <si>
    <t>DESINFECTANTE LIMPIADOR AROMATICO</t>
  </si>
  <si>
    <t>ORDEN DE COMPRA N° 54</t>
  </si>
  <si>
    <t>ADQUISICIÓN DE MATERIALES DE LIMPIEZA PARA LA UNIDAD DE ABASTECIMIENTO DE LA ATU</t>
  </si>
  <si>
    <t>ORDEN DE COMPRA N° 209</t>
  </si>
  <si>
    <t>20606214660 COMERCIALIZADORA DE UTILES M &amp; C S.A.C.</t>
  </si>
  <si>
    <t>ADQUISICIÓN DE DISCO DUROS PARA SERVIDORES DE LA ATU (EXP. 0345-2022-02-0000257).</t>
  </si>
  <si>
    <t>ORDEN DE COMPRA N° 226</t>
  </si>
  <si>
    <t>20550084938 VIRTUAL SOLUTION CLOUD S.A.C.</t>
  </si>
  <si>
    <t>ADQUISICIÓN DE SEÑALES VERTICALES PARA LAS ADECUACIONES VIALES DE LAS 5 ESTACIONES DE LA ETAPA</t>
  </si>
  <si>
    <t>ORDEN DE COMPRA N° 103</t>
  </si>
  <si>
    <t>20538863450 TRANSITO Y TRANSPORTE MODERNO S.A.C</t>
  </si>
  <si>
    <t>ADQUISICION DE BOLSAS DE POLIETILENO PARA EL RECOJO DE RESIDUOS SOLIDOS DE LOS TERMINALES ESTAC</t>
  </si>
  <si>
    <t>ORDEN DE COMPRA N° 31</t>
  </si>
  <si>
    <t>20261332036 JAI PLAST SR LTDA</t>
  </si>
  <si>
    <t>ADQUISICIÓN DE ARENA GRUESA PARA CONCRETO PARA LOS TRABAJOS DE ADECUACIÓN VIAL DE LAS 5 ESTACIONES D</t>
  </si>
  <si>
    <t>ORDEN DE COMPRA N° 101</t>
  </si>
  <si>
    <t>20602487408 INNOVACIONES LOGISTICA S.A.C.</t>
  </si>
  <si>
    <t>ADQUISICION DE MATERIALES METALICOS Y DE GASFITERIA PARA LA IMPLEMENTACION DEL CENTRO DE ATENCIÓN AL CIUDADANO DE LA SEDE ATE VITARTE DE LA ATU.</t>
  </si>
  <si>
    <t>ORDEN DE COMPRA N° 233</t>
  </si>
  <si>
    <t>20602075932 JETH ENGINEERING &amp; SERVICES S.A.C.</t>
  </si>
  <si>
    <t>ADQUISICION DE ACCESORIOS E INSUMOS SANITARIOS PARA LAS INSTALACIONES HIGIENICAS DEL COSAC</t>
  </si>
  <si>
    <t>ORDEN DE COMPRA N° 165</t>
  </si>
  <si>
    <t>20505435100 PROMOTORA DE INVERSIONES LUZ S.A.C</t>
  </si>
  <si>
    <t>ADQUISICION DE MATERIALES ELECTRICOS Y DE SEÑALIZACION PARA EL ACONDICIONAMIENTO DE LOS DEPOSIT</t>
  </si>
  <si>
    <t>ORDEN DE COMPRA N° 153</t>
  </si>
  <si>
    <t>ADQUISICIÓN DE BARRERA DE SEGURIDAD VIAL DE POLIETILENO PARA EL PROYECTO DE LA LINEA 2.</t>
  </si>
  <si>
    <t>ORDEN DE COMPRA N° 85</t>
  </si>
  <si>
    <t>20492999157 SIGNO VIAL PERÚ SAC</t>
  </si>
  <si>
    <t>ADQUISICIÓN DE SEMAFOROS PORTATILES PARA LA SEGREGACIÓN DE UN CARRIL EN CONTRAFLUJO EN LA VIA D</t>
  </si>
  <si>
    <t>ORDEN DE COMPRA N° 127</t>
  </si>
  <si>
    <t>10455537016 JACINTO VELASQUEZ MARLO ANTONIO</t>
  </si>
  <si>
    <t>ADQUISICIÓN DE BOTAS DE SEGURIDAD DE CUERO CON PUNTERA DE COMPOSITE PARA EL PROYECTO DE LA LINE</t>
  </si>
  <si>
    <t>ORDEN DE COMPRA N° 33</t>
  </si>
  <si>
    <t>20524422221 CORPORACION COMERCIAL ANDES DEL SUR S.A.C.</t>
  </si>
  <si>
    <t>ADQUISIÓN POR REPOSICIÓN DE APARATOS SANITARIOS PARA LOS SSHH DE LOS TERMINALES MATELLINI Y NAR</t>
  </si>
  <si>
    <t>ORDEN DE COMPRA N° 125</t>
  </si>
  <si>
    <t>ADQUISICIÓN DE EQUIPOS Y HERRAMIENTAS PARA EL MANTENIMIENTO DE LA INFRAESTRUCTURA DE LOS PARADE</t>
  </si>
  <si>
    <t>ORDEN DE COMPRA N° 66</t>
  </si>
  <si>
    <t>10412710334 ANDRADE PEÑA JHAM ALBERTO</t>
  </si>
  <si>
    <t>ADQUISICION DE EQUIPOS ELECTRICOS PARA EL MANTENIMIENTO DE LOS CORREDORES COMPLEMENTARIOS Y PARADER</t>
  </si>
  <si>
    <t>ORDEN DE COMPRA N° 102</t>
  </si>
  <si>
    <t>20521015650 CENTER TOOLS SAC</t>
  </si>
  <si>
    <t>ADQUISICIÓN DE MATERIALES DE CONSTRUCCIÓN PARA LOS TRABAJOS DE ADECUACIÓN VIAL DE LAS 5 ESTACIO</t>
  </si>
  <si>
    <t>ORDEN DE COMPRA N° 104</t>
  </si>
  <si>
    <t>20551851665 INSSEL INGENIERIA S.A.C.</t>
  </si>
  <si>
    <t>ADQUISICIÓN DE MATERIALES PARA PINTURA PARA EL MANTENIMIENTO DE INFRAESTRUCTURA DE PARADEROS DE</t>
  </si>
  <si>
    <t>ORDEN DE COMPRA N° 183</t>
  </si>
  <si>
    <t>ADQUISICION DE MATERIALES ELECTRICOS PARA EL EQUIPO DE SERVICIOS GENERALES DE LA ATU</t>
  </si>
  <si>
    <t>ORDEN DE COMPRA N° 175</t>
  </si>
  <si>
    <t>ADQUISICION DE EXTINTORES PQS, CO2 Y H2O PARA IMPLEMENTACION DEL LOCAL PARA INTERNAMIENTO DE VE</t>
  </si>
  <si>
    <t>ORDEN DE COMPRA N° 109</t>
  </si>
  <si>
    <t>20605545212 FUMISTAR IMPORT E.I.R.L.</t>
  </si>
  <si>
    <t>ADQUISICIÓN DE BIENES Y ACCESORIOS INFORMÁTICOS PARA LA IMPLEMENTACIÓN DE CABLEADO ESTRUCTURADO</t>
  </si>
  <si>
    <t>ORDEN DE COMPRA N° 145</t>
  </si>
  <si>
    <t>ADQUISICIÓN DE PROTECTORES SOLARES PARA LOS FISCALIZADORES DE LA DIRECCIÓN DE FISCALIZACIÓN Y S</t>
  </si>
  <si>
    <t>ORDEN DE COMPRA N° 52</t>
  </si>
  <si>
    <t>20600597583 DROGUERIA FARMACEUTICA PERUANA S.A.C.</t>
  </si>
  <si>
    <t>30/03/2022 / 18/04/2022</t>
  </si>
  <si>
    <t>ADQUISICIÓN DE SALVAESCALERAS PARA LA SUB DIRECCIÓN DE TRASNPORTE REGULAR</t>
  </si>
  <si>
    <t>ORDEN DE COMPRA N° 34</t>
  </si>
  <si>
    <t>20301612622 ECOTECH ASCENSORES S.A.C</t>
  </si>
  <si>
    <t>ADQUISICIÓN DE IMPRESORA MULTIFUNCIONAL DE ALTO RENDIMIENTO PARA LA UACGD (0339-2022-02-83247).</t>
  </si>
  <si>
    <t>OC N° 240</t>
  </si>
  <si>
    <t>20427497888  COMERCIAL DENIA S.A.C.</t>
  </si>
  <si>
    <t>29/09/2022</t>
  </si>
  <si>
    <t>PENDIENTE DE ENTREGA</t>
  </si>
  <si>
    <t>ADQUISICION DE LUCES DE EMERGENCIA PARA LA ESTACION CENTRAL</t>
  </si>
  <si>
    <t>OC N° 212</t>
  </si>
  <si>
    <t>20608108026  CONSORCIO KHREBVSET &amp; CIA SOCIEDAD ANONIMA CERRADA</t>
  </si>
  <si>
    <t>27/09/2022</t>
  </si>
  <si>
    <t>Adquisición de útiles de oficina para el personal a cargo del almacén central de la ATU</t>
  </si>
  <si>
    <t>OC N° 246</t>
  </si>
  <si>
    <t>20125412875  COMERCIAL GIOVA S.A.</t>
  </si>
  <si>
    <t>16/09/2022</t>
  </si>
  <si>
    <t>ADQUISICIÓN DE MATERIALES ASÉPSIA DE LIMPIEZA PARA TERMINALES Y PATIOS DEL COSAC I.  .</t>
  </si>
  <si>
    <t>OC N° 93</t>
  </si>
  <si>
    <t>20266352337  PRODUCTOS TISSUE DEL PERU S.A.C - PROTISA-PERU</t>
  </si>
  <si>
    <t xml:space="preserve">PAGADO  </t>
  </si>
  <si>
    <t>ADQUISICIÓN DE MATERIALES DE ASEO PARA LA UNIDAD DE ABASTECIMIENTO DE LA ATU</t>
  </si>
  <si>
    <t>OC N° 130</t>
  </si>
  <si>
    <t>20505455712  MISURBAS SOCIEDAD ANONIMA CERRADA</t>
  </si>
  <si>
    <t>ADQUISICIÓN DE PORCELANATO E INSUMOS PARA EL REVESTIMIENTO DE LOS SSHH EN LOS TERMINALES MATELLINI</t>
  </si>
  <si>
    <t>OC N° 71</t>
  </si>
  <si>
    <t>20544074165  GRUPO CORPORATIVO UNIMAC S.A.C</t>
  </si>
  <si>
    <t>31/03/2022</t>
  </si>
  <si>
    <t>18/04/2022</t>
  </si>
  <si>
    <t>ADQUISICIÓN DE TÓNER PARA LOS EQUIPOS DE IMPRESIÓN DE LA AUTORIDAD .DE TRANSPORTE URBANO PARA LIMA</t>
  </si>
  <si>
    <t>OC N° 137</t>
  </si>
  <si>
    <t>ADQUISICIÓN DE ALCOHOL EN GEL PARA LA PROTECCIÓN DEL PERSONAL DE LA ATU</t>
  </si>
  <si>
    <t>OC N° 241</t>
  </si>
  <si>
    <t>20601249970  ALMACENES ASOCIADOS SOCIEDAD ANONIMA CERRADA</t>
  </si>
  <si>
    <t>ENTREGADA CONFORMIDAD PENDIENTE</t>
  </si>
  <si>
    <t>ADQUISICION DE MATERIALES DE OFICINA PARA LA ATENCION DE LAS DIVERSAS UNIDADES ORGANICAS DE LA ATU</t>
  </si>
  <si>
    <t>OC N° 142</t>
  </si>
  <si>
    <t>OC N° 129</t>
  </si>
  <si>
    <t>20519272815  JP INVERSIONES GENERALES EMPRESA INDIVIDUAL DE RESPONSABILIDAD LIMITADA</t>
  </si>
  <si>
    <t>ADQUISICIÓN DE ESCÁNER DE ALTO RENDIMIENTO PARA LA UACGD</t>
  </si>
  <si>
    <t>OC N° 238</t>
  </si>
  <si>
    <t>OC N° 177</t>
  </si>
  <si>
    <t>20101130160  CASOLI S.A.C.</t>
  </si>
  <si>
    <t>ADQUISICIÓN DE ESTACIÓN DE TRABAJO PARA LA SITT</t>
  </si>
  <si>
    <t>OC N° 187</t>
  </si>
  <si>
    <t>20602890237  CEPRODATA E.I.R.L.</t>
  </si>
  <si>
    <t>OC N° 209</t>
  </si>
  <si>
    <t>20606214660  COMERCIALIZADORA DE UTILES M &amp; C S.A.C.</t>
  </si>
  <si>
    <t>OC N° 111</t>
  </si>
  <si>
    <t>10081778383  ALBERCA RIOS ALFONZO MAXIMO</t>
  </si>
  <si>
    <t>OC N° 178</t>
  </si>
  <si>
    <t>20381499627  LLANTA SAN MARTIN S.R.LTDA.</t>
  </si>
  <si>
    <t>OC N° 213</t>
  </si>
  <si>
    <t>10413844296  SALDAÑA VIOLETA JOSE LUIS</t>
  </si>
  <si>
    <t>SEGURO RESPONSABILIDAD CIVIL (PRIMA DE SEGURO)</t>
  </si>
  <si>
    <t>CONTRATO N° 55-2021</t>
  </si>
  <si>
    <t>20100210909  LA POSITIVA SEGUROS Y REASEGUROS S.A.A.</t>
  </si>
  <si>
    <t>19/01/2023</t>
  </si>
  <si>
    <t>ALQUILER DE LOCAL</t>
  </si>
  <si>
    <t>ADENDA N° 08 - Contrato N° 020-2018-MML/IMPL/OGAF</t>
  </si>
  <si>
    <t>10103216261  WONG SAMANEZ ALFONSO JOSE</t>
  </si>
  <si>
    <t>MANTENIMIENTO CORRECTIVO DE ESCALERA DE EDIFICACION</t>
  </si>
  <si>
    <t>CONTRATO N 008-2022</t>
  </si>
  <si>
    <t>20552933339  JAKUTEC S.A.</t>
  </si>
  <si>
    <t>MANTENIMIENTO INTEGRAL (OVERHAUL) DE ASCENSORES</t>
  </si>
  <si>
    <t>CONTRATO N 017-2022</t>
  </si>
  <si>
    <t>20555181222  KUSYWALLPA SERVICE S.A.C.  SERKU S.A.C.</t>
  </si>
  <si>
    <t>ADQUISICIÓN DE INFRAESTRUCTURA DE SERVIDORES PARA SOPORTAR SISTEMAS Y APLICACIONES PARA ATENDER</t>
  </si>
  <si>
    <t xml:space="preserve">  CONTRATO N° 031-2021-ATU/GG-OA</t>
  </si>
  <si>
    <t>20267163228  INGRAM MICRO S.A.C.</t>
  </si>
  <si>
    <t>26/10/2024</t>
  </si>
  <si>
    <t>SUSCRIPCIÓN ANUAL A PLATAFORMA DE CORREO Y COLABORACIÓN EN NUBE INFORMÁTICA</t>
  </si>
  <si>
    <t>CONTRATO N 003-2021</t>
  </si>
  <si>
    <t>20505160674  ITG SOLUTIONS SOCIEDAD ANONIMA CERRADA</t>
  </si>
  <si>
    <t>28/01/2023</t>
  </si>
  <si>
    <t>ALQUILER DE DEPOSITO PARA VEHICULOS</t>
  </si>
  <si>
    <t>CONTRATO N N° 056 -2021</t>
  </si>
  <si>
    <t>20506738718  INMOBILIARIA SAN ANTONIO DEL SUR SAC</t>
  </si>
  <si>
    <t>30/12/2022</t>
  </si>
  <si>
    <t>SERVICIO DE INTERNET</t>
  </si>
  <si>
    <t>CONTRATO N 023-2021</t>
  </si>
  <si>
    <t>20552504641  OPTICAL TECHNOLOGIES SAC</t>
  </si>
  <si>
    <t>CONTRATO N 001-2022</t>
  </si>
  <si>
    <t>10090131317  INAFUKU TERUYA ENRIQUE</t>
  </si>
  <si>
    <t>SUMINISTRO DE DIESEL DB5- 50 Y GASOHOL 95 PLUS PARA LA FLOTA VEHICULAR DE LA AUTORIDAD DE TRANSPORTE</t>
  </si>
  <si>
    <t>CONTRATO N 019-2022</t>
  </si>
  <si>
    <t>20511995028  TERPEL PERU S.A.C.</t>
  </si>
  <si>
    <t>25/05/2023</t>
  </si>
  <si>
    <t>CONTRATO N 009-2022</t>
  </si>
  <si>
    <t>24/07/2022</t>
  </si>
  <si>
    <t>CONTRATO N N° 019-2020</t>
  </si>
  <si>
    <t>20126236078  EMPRESA MUNICIPAL INMOBILIARIA DE LIMA S.A.</t>
  </si>
  <si>
    <t>29/09/2020</t>
  </si>
  <si>
    <t>28/09/2023</t>
  </si>
  <si>
    <t>ADENDA N°5 DEL CONTRATO N° 010-2017</t>
  </si>
  <si>
    <t>20502802179  RILLO S.A.C</t>
  </si>
  <si>
    <t>SERVICIO DE COMUNICACIÓN DE RADIO PORTÁTIL</t>
  </si>
  <si>
    <t>CONTRATO N 007-2022</t>
  </si>
  <si>
    <t>20467305931  DOLPHIN TELECOM DEL PERU S.A.C..</t>
  </si>
  <si>
    <t>28/02/2023</t>
  </si>
  <si>
    <t>CONSULTORIA EN TRANSPORTE</t>
  </si>
  <si>
    <t>OS N° 3119</t>
  </si>
  <si>
    <t>20552088167  CPS INFRAESTRUCTURAS MOVILIDAD Y MEDIO AMBIENTE S.L. SUCURSAL PERÚ</t>
  </si>
  <si>
    <t>ADENDA N°01 - N°020-2021-ATU/GG-OA</t>
  </si>
  <si>
    <t>10079130074  BUGOSEN CHALUJA JOSE JESUS</t>
  </si>
  <si>
    <t>29/04/2023</t>
  </si>
  <si>
    <t>CONTRATO N° 10-2022</t>
  </si>
  <si>
    <t>CULMINO</t>
  </si>
  <si>
    <t>SERVICIO DE MENSAJERÍA NIVEL LOCAL Y NACIONAL</t>
  </si>
  <si>
    <t>CONTRATO N° 21-2022</t>
  </si>
  <si>
    <t>20524674891  MITO COURIER S.A.C.</t>
  </si>
  <si>
    <t>CONTRATO N 005.2021</t>
  </si>
  <si>
    <t>SEGURO COMPLEMENTARIO DE TRABAJO DE RIESGO - SALUD</t>
  </si>
  <si>
    <t>CONTRATO N 013-2022</t>
  </si>
  <si>
    <t>20332970411  PACIFICO COMPAÑIA DE SEGUROS Y REASEGUROS</t>
  </si>
  <si>
    <t>SERVICIO DE DEFENSA LEGAL DE SERVIDORES Y EX SERVIDORES</t>
  </si>
  <si>
    <t>OS N° 5110</t>
  </si>
  <si>
    <t>20601836964  AURELIO PASTOR &amp; ABOGADOS E.I.R.L</t>
  </si>
  <si>
    <t>SERVICIO DE TELEFONIA MOVILES (CELULAR)</t>
  </si>
  <si>
    <t>CONTRATO N 011-2022</t>
  </si>
  <si>
    <t>20467534026  AMERICA MOVIL PERU S.A.C.</t>
  </si>
  <si>
    <t>23/03/2023</t>
  </si>
  <si>
    <t>CONTRATO N 17-2021</t>
  </si>
  <si>
    <t>20535614548  OPERADORES DE ESTACIONES S.A.C.</t>
  </si>
  <si>
    <t>30/04/2021</t>
  </si>
  <si>
    <t>25/05/2022</t>
  </si>
  <si>
    <t>OS N° 5111</t>
  </si>
  <si>
    <t>20506435570  PORRAS GARCIA &amp; ABOGADOS ASOCIADOS SOCIEDAD CIVIL DE RESPONSABILIDAD LIMITADA</t>
  </si>
  <si>
    <t>OS N° 2719</t>
  </si>
  <si>
    <t>20106897914  ENTEL PERU S.A.</t>
  </si>
  <si>
    <t>se registra la ultima fecha del servicio aun en ejecucion</t>
  </si>
  <si>
    <t>SEGURO DE VIDA LEY</t>
  </si>
  <si>
    <t>Contrato N° 012-2021</t>
  </si>
  <si>
    <t>SEGURO COMPLEMENTARIO DE TRABAJO DE RIESGO - PENSIÓN</t>
  </si>
  <si>
    <t xml:space="preserve"> CONTRATO COMPLEMENTARIO AL CONTRATO N° 012-2021-ATU/GG-OA</t>
  </si>
  <si>
    <t>OS N° 5108</t>
  </si>
  <si>
    <t>20603943563  ESTUDIO ARBIZU &amp; GAMARRA S.A.C</t>
  </si>
  <si>
    <t>OS N° 5109</t>
  </si>
  <si>
    <t>10437829263  PORTUGAL SANCHEZ JUAN CARLOS</t>
  </si>
  <si>
    <t>ESTUDIO CONCEPTUAL PARA EL MEJORAMIENTO FISICO Y OPERACIONAL DE LA ESTACION PLAZA DE FLORES DEL METROPOLITANO</t>
  </si>
  <si>
    <t>20552088167 CPS INFRAESTRUCTURAS MOVILIDAD Y MEDIO AMBIENTE S.L. SUCURSAL PERÚ</t>
  </si>
  <si>
    <t>CONSULTORÍA DE ESTUDIO CONCEPTUAL PARA EL MEJORAMIENTO DE LA ACCESIBILIDAD PEATONAL DESDE Y HACIA LAS ESTACIONES DEL METROPOLITANO - ITEM 02</t>
  </si>
  <si>
    <t>20552088167 CPS INFRAESTRUCTURAS MOVILIDAD Y MEDIO AMBIENTE S.L. SUCURSAL B16PERÚ</t>
  </si>
  <si>
    <t>SERVICIO DE CONSULTORÍA ANÁLISIS DE LOS PATRONES DE MOVILIDAD URBANA DE LIMA Y CALLAO EN BASE A DATO</t>
  </si>
  <si>
    <t>20602950787 TECNOLOGIA E INVESTIGACION PARA EL DESARROLLO DE MERCADOS S.A.C.</t>
  </si>
  <si>
    <t>CONSULTORÍA PARA ASISTENCIA LEGAL EXTERNA RESPECTO DEL PROYECTO LÍNEA 2 Y RAMAL AV. FAUCETT  AV. GAMBETTA DE LA RED BÁSICA DEL METRO DE LIMA Y CALLAO</t>
  </si>
  <si>
    <t>EN PROCESO DE CONVOCATORIA</t>
  </si>
  <si>
    <t>Consultoría del Plan Movilidad Urbana de Lima y Callao contemplado en el Plan de Adquisiciones en el marco del Convenio de Cooperación Técnica No Reembolsable suscrito con el BID ****</t>
  </si>
  <si>
    <t>En estado de NO OBJECION DEL BID, con verificacion de propuestas</t>
  </si>
  <si>
    <t>CONSULTORÍA ACTUALIZACIÓN Y/O INTEGRACIÓN DE INSTRUMENTOS DE GESTIÓN AMBIENTAL DEL COSAC</t>
  </si>
  <si>
    <t>SERVICIO DE CONSULTORÍA DEL PLAN DE MOVILIDAD URBANA DE LIMA Y CALLAO</t>
  </si>
  <si>
    <t>CONTRATACIÓN DE UNA CONSULTORÍA QUE IMPLEMENTE LA INTEGRACIÓN DE LOS CENTROS DE GESTIÓN DE TRÁNSITO EN LIMA Y CALLAO.</t>
  </si>
  <si>
    <t>CONSULTORÍA LEGAL PARA DILUCIDAR CONTROVERSIAS DE CONCESIONES DEL COSAC I Y CONTRATOS VINCULADOS/ CONSULTORÍA LEGAL PARA DILUCIDAR CONTROVERSIAS DE LAS CONCESIONES DE CORREDORES COMPLEMENTARIOS Y CONTRATOS VINCULADOS</t>
  </si>
  <si>
    <t>CONSULTORÍA PARA ELABORACIÓN DE MATRIZ ORIGEN - DESTINO EN EJE TRONCAL Y RUTAS ALIMENTADORAS/CONSULTORÍA EN MODELACIÓN EN SISTEMA COSAC</t>
  </si>
  <si>
    <t>CONSULTORÍA DE ESTUDIO DE OCUPACIÓN, ASCENSO Y DESCENSO DE PASAJEROS EN LOS SERVICIOS TRONCALES Y ALIMENTADORES DEL SISTEMA</t>
  </si>
  <si>
    <t>CONSULTORÍA DE ESTUDIO DE OCUPACIÓN, ASCENSO Y DESCENSO DE PASAJEROS EN LOS SERVICIOS TRONCALES Y ALIMENTADORES DEL SISTEMA/CONSULTORÍA DE ESTUDIO DE TRÁNSITO Y TRANSPORTE EN EL ÁMBITO DE LOS PATIOS DEL COSAC I</t>
  </si>
  <si>
    <t>CONSULTORÍA PARA LA ACTUALIZACIÓN DEL MANUAL DE OPERACIONES DE CORREDORES COMPLEMENTARIOS Y COSAC I</t>
  </si>
  <si>
    <t>CONSULTORÍA DE CONTEOS DE TRÁNSITO VEHICULAR</t>
  </si>
  <si>
    <t>CONSULTORÍA TRIBUTARIA SOBRE ACTUALIZACIÓN DE PROCEDIMIENTOS, NORMATIVA, ENTRE OTROS.</t>
  </si>
  <si>
    <t>203: AUTORIDAD DE TRANSPORTE URBANO PARA LIMA Y CALLAO - ATU</t>
  </si>
  <si>
    <t>UE 1717: AUTORIDAD DE TRANSPORTE URBANO DE LIMA Y CALLAO - ATU</t>
  </si>
  <si>
    <t xml:space="preserve">PROTECTA SA COMPAÑIA DE SEGUROS </t>
  </si>
  <si>
    <t xml:space="preserve">MENSUAL </t>
  </si>
  <si>
    <t>S/ 453,406.65</t>
  </si>
  <si>
    <t>S/ 1,088,175.96</t>
  </si>
  <si>
    <t>BZ GRID S.A.C.</t>
  </si>
  <si>
    <t>15/02/2023</t>
  </si>
  <si>
    <t xml:space="preserve">PALMA VALDERRAMA HUGO ERNESTO </t>
  </si>
  <si>
    <t xml:space="preserve">RILLO S.A.C. </t>
  </si>
  <si>
    <t>ALFONSO JOSE WONG SAMANEZ</t>
  </si>
  <si>
    <t>DNI N° 10321626</t>
  </si>
  <si>
    <t>S/ 1,169,884.80</t>
  </si>
  <si>
    <t>S/ 584,942.40</t>
  </si>
  <si>
    <t xml:space="preserve">EMPRESA MUNICIPAL INMOBILIARIA S.A. </t>
  </si>
  <si>
    <t>S/ 1,424,883.44</t>
  </si>
  <si>
    <t>S/ 210,926.52</t>
  </si>
  <si>
    <t>S/ 421,853.04</t>
  </si>
  <si>
    <t xml:space="preserve">PETROPERU S.A </t>
  </si>
  <si>
    <t>28/12/2022</t>
  </si>
  <si>
    <t>S/ 260,400.00</t>
  </si>
  <si>
    <t>S/ 227,850.00</t>
  </si>
  <si>
    <t>S/ 390,600.00</t>
  </si>
  <si>
    <t>INMOBILIARIA SAN ANTONIO DEL SUR S.A.C</t>
  </si>
  <si>
    <t>42242950
42194867</t>
  </si>
  <si>
    <t>S/ 82,590.00</t>
  </si>
  <si>
    <t>S/ 412,950.00</t>
  </si>
  <si>
    <t>S/ 991,080.00</t>
  </si>
  <si>
    <t>ENRIQUE INAFUKU TERUYA</t>
  </si>
  <si>
    <t>S/ 270,000.00</t>
  </si>
  <si>
    <t>S/ 540,000.00</t>
  </si>
  <si>
    <t>SAN JUAN DE LURIGANCHO</t>
  </si>
  <si>
    <t>EN ESTUDIO DE MERCADO</t>
  </si>
  <si>
    <t>S/ 1,134,000.00</t>
  </si>
  <si>
    <t>PROYECTO LÍNEA 2 Y RAMAL AV. FAUCETT - AV. GAMBETTA DE LA RBMLC
1. ELABORACIÓN DE EXPEDIENTE TÉCNICO Y EJECUCIÓN DE OBRA PARA LA INDEPENDIZACIÓN Y DEMOLICIÓN DE LAS EDIFICACIONES DEL PREDIO SEAT CI DEL PROYECTO LÍNEA 2</t>
  </si>
  <si>
    <t>Régimen Especial</t>
  </si>
  <si>
    <t>Concurso oferta</t>
  </si>
  <si>
    <t>Régimen Especial N° 15-2021-ATU/DI-SAPLI</t>
  </si>
  <si>
    <t>CONSORCIO ESCORPION
(Constructora Punto Visual S.A.C.
RUC: 20534120410 y Constructora Makey S.A.C. 
RUC: 20571163587)</t>
  </si>
  <si>
    <t>20/07/2021  (Exp. Tecnico)
04/09/2021  (Ejec. Obra)</t>
  </si>
  <si>
    <t>13/08/2021  (Exp. Tecnico)
02/11/2021  (Ejec. Obra)</t>
  </si>
  <si>
    <t>PROYECTO LÍNEA 2 Y RAMAL AV. FAUCETT - AV. GAMBETTA DE LA RBMLC
2. ELABORACIÓN DE EXPEDIENTE TECNICO Y EJECUCIÓN DE OBRA DE LOS TRABAJOS COMPLEMENTARIOS DE LA REUBICACIÓN DE INFRAESTRUCTURA AFECTADA POR EL SEAT EVITAMIENTO</t>
  </si>
  <si>
    <t>Régimen Especial N° 19-2021-ATU/DI-SAPLI</t>
  </si>
  <si>
    <t>MULTISERVICIOS SAN VICENTE DE LIMAN EIRL 
RUC: 20571506701</t>
  </si>
  <si>
    <t>03/08/2021  (Exp. Tecnico)
15/09/2021  (Ejec. Obra)</t>
  </si>
  <si>
    <t>27/08/2021  (Exp. Tecnico)
13/11/2021  (Ejec. Obra)</t>
  </si>
  <si>
    <t>1717: ATU</t>
  </si>
  <si>
    <t>DL 1057</t>
  </si>
  <si>
    <t>FISCALIZADOR DE TRANSPORTE</t>
  </si>
  <si>
    <t>74707523</t>
  </si>
  <si>
    <t>ABANTO RODRIGUEZ YASUMI YADIRA</t>
  </si>
  <si>
    <t>TECNICA EN ADMINISTRACION</t>
  </si>
  <si>
    <t xml:space="preserve"> - </t>
  </si>
  <si>
    <t>TECNICO/A</t>
  </si>
  <si>
    <t>43694401</t>
  </si>
  <si>
    <t>ABOLLANEDA TAIPE ALEX</t>
  </si>
  <si>
    <t>ADMINISTRADOR/A</t>
  </si>
  <si>
    <t>43335537</t>
  </si>
  <si>
    <t>ABRAHANZON URIBE YBIS ELIZABETH</t>
  </si>
  <si>
    <t>41610883</t>
  </si>
  <si>
    <t>ABURTO ARAYA LUIS ANGEL</t>
  </si>
  <si>
    <t xml:space="preserve">JEFE DE LA UNIDAD DE TESORERIA </t>
  </si>
  <si>
    <t>07637221</t>
  </si>
  <si>
    <t>ACEVEDO ABAD LUCAS WILFREDO</t>
  </si>
  <si>
    <t>CONTADOR/A PUBLICO/A</t>
  </si>
  <si>
    <t>07974654</t>
  </si>
  <si>
    <t xml:space="preserve">ACEVEDO MOREYRA FERNANDO  </t>
  </si>
  <si>
    <t>ESTUDIOS INCONCLUSOS</t>
  </si>
  <si>
    <t>ESPECIALISTA EN OBRAS II</t>
  </si>
  <si>
    <t>40397882</t>
  </si>
  <si>
    <t>ACHO HUAMANI ROSA VILMA</t>
  </si>
  <si>
    <t>INGENIERO CIVIL</t>
  </si>
  <si>
    <t>45836469</t>
  </si>
  <si>
    <t xml:space="preserve">ACUÑA GUIZADO OMAR ANDRE </t>
  </si>
  <si>
    <t>TECNICO EN ARCHIVO</t>
  </si>
  <si>
    <t>70144373</t>
  </si>
  <si>
    <t>ADVINCULA COILA FRANCIS PEDRO</t>
  </si>
  <si>
    <t>INSPECTOR MUNICIPAL DE TRANSPORTE</t>
  </si>
  <si>
    <t>09324185</t>
  </si>
  <si>
    <t>GARCIA ALAMO GEDOR ELIM</t>
  </si>
  <si>
    <t xml:space="preserve"> -</t>
  </si>
  <si>
    <t>71106779</t>
  </si>
  <si>
    <t>LLANTOY VILCA MARIO BREYKER</t>
  </si>
  <si>
    <t>ASISTENTE DE INGENIERIA PARA SISTEMA DE TRACCION ELECTRICA – CATENARIA</t>
  </si>
  <si>
    <t>71406651</t>
  </si>
  <si>
    <t>AGUILAR HILARIO ANDRE LEONARDO</t>
  </si>
  <si>
    <t>INGENIERO ELECTROMECANICO</t>
  </si>
  <si>
    <t>45454330</t>
  </si>
  <si>
    <t>AGUILAR LLANCARI CARLA YANINA</t>
  </si>
  <si>
    <t>OPERADOR DE VIDEO VIGILANCIA</t>
  </si>
  <si>
    <t>40745480</t>
  </si>
  <si>
    <t>AGUILAR OLIVO NARDA LUISA</t>
  </si>
  <si>
    <t>ORIENTADOR</t>
  </si>
  <si>
    <t>44233500</t>
  </si>
  <si>
    <t>AGUILAR RIOS KARLA PRISCILLA</t>
  </si>
  <si>
    <t>09387646</t>
  </si>
  <si>
    <t xml:space="preserve">AGUILAR ROJAS CESAR MANUEL </t>
  </si>
  <si>
    <t>06902996</t>
  </si>
  <si>
    <t xml:space="preserve">AGUILERA CAYCO JUAN SABINO </t>
  </si>
  <si>
    <t>40383323</t>
  </si>
  <si>
    <t>AGUIRRE ANCCO FREDDY</t>
  </si>
  <si>
    <t>09334876</t>
  </si>
  <si>
    <t xml:space="preserve">AGUIRRE CHAUCA ARTURO  </t>
  </si>
  <si>
    <t>10028897</t>
  </si>
  <si>
    <t>AGUIRRE GAMERO ORLANDO ANTONIO</t>
  </si>
  <si>
    <t>47892001</t>
  </si>
  <si>
    <t xml:space="preserve">AGURTO FLORES EDILBERTO WILTON </t>
  </si>
  <si>
    <t>08675646</t>
  </si>
  <si>
    <t xml:space="preserve">AGURTO ORTIZ LUIS ARMANDO </t>
  </si>
  <si>
    <t>19254780</t>
  </si>
  <si>
    <t>ALBARRAN BURGOS DIANA MAGALI</t>
  </si>
  <si>
    <t>45812088</t>
  </si>
  <si>
    <t>ALBITRES ARRATIA SILVIA LORENAT</t>
  </si>
  <si>
    <t>TECNICA EN CONTABILIDAD</t>
  </si>
  <si>
    <t>47191798</t>
  </si>
  <si>
    <t>ALCOCER OJEDA GUSTAVO MIJAIL</t>
  </si>
  <si>
    <t>41844315</t>
  </si>
  <si>
    <t xml:space="preserve">ALDAVE TORRES JORGE EDUARDO </t>
  </si>
  <si>
    <t>ESPECIALISTA LEGAL EN EXPROPIACIONES</t>
  </si>
  <si>
    <t>70063905</t>
  </si>
  <si>
    <t>ALDAVE VALVERDE SISI KARINA</t>
  </si>
  <si>
    <t>ABOGADO/A</t>
  </si>
  <si>
    <t>46236900</t>
  </si>
  <si>
    <t>ALEGRIA ALEGRIA CAROLYN VIOLETA</t>
  </si>
  <si>
    <t>40786993</t>
  </si>
  <si>
    <t>ALEGRIA MUÑOZ OLGA MARIA</t>
  </si>
  <si>
    <t>TECNICA EN COMPUTACION E INFORMATICA</t>
  </si>
  <si>
    <t>46788856</t>
  </si>
  <si>
    <t xml:space="preserve">RODRIGUEZ RODRIGUEZ YDAR </t>
  </si>
  <si>
    <t>71431369</t>
  </si>
  <si>
    <t>ALEX AVILA NILO KENJI</t>
  </si>
  <si>
    <t>43583442</t>
  </si>
  <si>
    <t>ALMARZA LOLI LUIGGI NICOLA</t>
  </si>
  <si>
    <t>10678912</t>
  </si>
  <si>
    <t>ALVA ADANAQUE RAFAEL VICTOR</t>
  </si>
  <si>
    <t>41283853</t>
  </si>
  <si>
    <t>ALVA LEON RICARDO FABRIZZIO</t>
  </si>
  <si>
    <t>71002629</t>
  </si>
  <si>
    <t>ALVARADO PAREDES MARIA JOVITA</t>
  </si>
  <si>
    <t>23854534</t>
  </si>
  <si>
    <t>ALVARADO VALENCIA RUTH FANNY</t>
  </si>
  <si>
    <t xml:space="preserve">INSPECTOR MUNICIPAL DE TRANSPORTE  </t>
  </si>
  <si>
    <t>80328913</t>
  </si>
  <si>
    <t>ALVAREZ MONTALVO MIGUEL GIANCARLO</t>
  </si>
  <si>
    <t>RADIOPERADOR</t>
  </si>
  <si>
    <t>45912280</t>
  </si>
  <si>
    <t>ALVARO UTRILLA WILFREDO ROBERT</t>
  </si>
  <si>
    <t>ESPECIALISTA EN CONTROL PREVIO Y CONTABILIDAD</t>
  </si>
  <si>
    <t>43370454</t>
  </si>
  <si>
    <t>ALVITES RICSE CYNDI LORENA</t>
  </si>
  <si>
    <t>43199641</t>
  </si>
  <si>
    <t>AMBROSIO SILVERA ROSA INES</t>
  </si>
  <si>
    <t>08326322</t>
  </si>
  <si>
    <t>AMEZQUITA PEREZ MARIO</t>
  </si>
  <si>
    <t>10514862</t>
  </si>
  <si>
    <t>AMPUERO APARCANA ELBA MILAGROS</t>
  </si>
  <si>
    <t>43202423</t>
  </si>
  <si>
    <t>ANAMPA DE LA CRUZ MIGUEL GUSTAVO</t>
  </si>
  <si>
    <t>10191480</t>
  </si>
  <si>
    <t>ANAYA PEREZ RUIBAL CARLA CECILIA</t>
  </si>
  <si>
    <t>41410740</t>
  </si>
  <si>
    <t>ANCHIRAICO OLIVARES DENNIS ENRIQUE</t>
  </si>
  <si>
    <t>43491027</t>
  </si>
  <si>
    <t>ANDERSON RAMOS DE BERMUDEZ SWEET MELODY</t>
  </si>
  <si>
    <t>42612902</t>
  </si>
  <si>
    <t xml:space="preserve">ANDIA DE LA CRUZ PAULO CESAR </t>
  </si>
  <si>
    <t>ANALISTA EN ADMINISTRACION DE PERSONAL</t>
  </si>
  <si>
    <t>42053915</t>
  </si>
  <si>
    <t>ANDRADE FIGUEROA VERONICA DEL ROCIO</t>
  </si>
  <si>
    <t>HISTORIADORA</t>
  </si>
  <si>
    <t>40480324</t>
  </si>
  <si>
    <t>ANGEL CONOPUMA ALEX ANDRES</t>
  </si>
  <si>
    <t>ESPECIALISTA EN PRESUPUESTO PUBLICO</t>
  </si>
  <si>
    <t>29610630</t>
  </si>
  <si>
    <t>ANGELES AGUIRRE DANITSA</t>
  </si>
  <si>
    <t>08132814</t>
  </si>
  <si>
    <t xml:space="preserve">ANICAMA AYME AIDA ALICIA </t>
  </si>
  <si>
    <t>10708828</t>
  </si>
  <si>
    <t>ANTAY FLORES MARIE LUISA</t>
  </si>
  <si>
    <t>ENFERMERA</t>
  </si>
  <si>
    <t>40318258</t>
  </si>
  <si>
    <t>APAZA GALVEZ OSCAR ALBERTO</t>
  </si>
  <si>
    <t>ANALISTA PROGRAMADOR</t>
  </si>
  <si>
    <t>72852527</t>
  </si>
  <si>
    <t>AQUINO ALTUNA FRANK ALEJANDRO</t>
  </si>
  <si>
    <t>INGENIERO DE SISTEMAS E INFORMATICA</t>
  </si>
  <si>
    <t>ESPECIALISTA EN GESTION DE PROYECTOS DE TECNOLOGIA DE LA INFORMACION Y COMUNICACIONES</t>
  </si>
  <si>
    <t>40006479</t>
  </si>
  <si>
    <t>ARAMBULO CRUZ CARLO MARTIN</t>
  </si>
  <si>
    <t>INGENIERO ELECTRONICO</t>
  </si>
  <si>
    <t>TECNICO ADMINISTRATIVO II</t>
  </si>
  <si>
    <t>41497992</t>
  </si>
  <si>
    <t>ARANDA SIFUENTES SUSSAN ANGELICA</t>
  </si>
  <si>
    <t>10552212</t>
  </si>
  <si>
    <t>ARANIS GARCIA ROSSEL CESAR AUGUSTO</t>
  </si>
  <si>
    <t>06681805</t>
  </si>
  <si>
    <t>ARBOLEDA ZEÑA JOSE MANUEL</t>
  </si>
  <si>
    <t>09458257</t>
  </si>
  <si>
    <t>ARCE VIZARRETA BETTY RAQUEL</t>
  </si>
  <si>
    <t>41686913</t>
  </si>
  <si>
    <t>ARCENO SANTA CRUZ JOFRE SAUL</t>
  </si>
  <si>
    <t>ESPECIALISTA DE TESORERIA</t>
  </si>
  <si>
    <t>41275370</t>
  </si>
  <si>
    <t>ARENAS BUSTILLOS HILDA ROSA</t>
  </si>
  <si>
    <t xml:space="preserve">SUBDIRECTORA DE SERVICIOS DE TRANSPORTE ESPECIAL Y SERVICIOS COMPLEMENTARIOS </t>
  </si>
  <si>
    <t>10683009</t>
  </si>
  <si>
    <t>ARIAS VALDIVIA JANET PATRICIA</t>
  </si>
  <si>
    <t>ASISTENTE DE BIENESTAR</t>
  </si>
  <si>
    <t>40241625</t>
  </si>
  <si>
    <t>ARONI VILCA LIZETH</t>
  </si>
  <si>
    <t>TRABAJADORA SOCIAL</t>
  </si>
  <si>
    <t>45584185</t>
  </si>
  <si>
    <t>ARRASCUE BURGA MARIA ELVA</t>
  </si>
  <si>
    <t>ESPECIALISTA EN TECNOLOGIAS DE TRANSPORTE</t>
  </si>
  <si>
    <t>42742301</t>
  </si>
  <si>
    <t>ARRIAGA SAAVEDRA GILBERT OBED</t>
  </si>
  <si>
    <t>AGENTE CONTROLADOR OPERACIONAL DE VIAS</t>
  </si>
  <si>
    <t>70441387</t>
  </si>
  <si>
    <t>ARTEAGA SERRANO ROXANA MILAGROS</t>
  </si>
  <si>
    <t>INGENIERA DE TRANSPORTES</t>
  </si>
  <si>
    <t>40555906</t>
  </si>
  <si>
    <t>ASENJO BUSTAMANTE EDIHT ROSEMERY</t>
  </si>
  <si>
    <t>SUBDIRECTORA DE LA DIRECCION DE ASUNTOS AMBIENTALES Y SOCIALES</t>
  </si>
  <si>
    <t>41154108</t>
  </si>
  <si>
    <t>ATO RODRIGUEZ CLAUDIA SILVANA</t>
  </si>
  <si>
    <t>ASISTENTE ADMINISTRATIVO PARA SERVICIOS GENERALES</t>
  </si>
  <si>
    <t>10228581</t>
  </si>
  <si>
    <t>AVILA BERNARDO DE PEREZ CLEMENCIA LEONARDA</t>
  </si>
  <si>
    <t>72762618</t>
  </si>
  <si>
    <t>AVILA QUISPE JORGE ERNESTO</t>
  </si>
  <si>
    <t>ESPECIALISTA ECONOMICO</t>
  </si>
  <si>
    <t>09996030</t>
  </si>
  <si>
    <t>AVILA TAMARA JULIO GRISSOM</t>
  </si>
  <si>
    <t>ADMINISTRADOR DE BASE DE DATOS DBA</t>
  </si>
  <si>
    <t>40816274</t>
  </si>
  <si>
    <t>AYALA PANDURO MAY PETTER</t>
  </si>
  <si>
    <t>ASISTENTE DE PLANILLAS</t>
  </si>
  <si>
    <t>40601309</t>
  </si>
  <si>
    <t>AYME URETA NANCY CELESTE</t>
  </si>
  <si>
    <t>ESPECIALISTA EN ESTUDIOS AMBIENTALES</t>
  </si>
  <si>
    <t>29669511</t>
  </si>
  <si>
    <t>AZPILCUETA BARBACHAN ROSA MARIA</t>
  </si>
  <si>
    <t>BIOLOGA</t>
  </si>
  <si>
    <t xml:space="preserve">JEFA DE LA OFICINA DE ADMINISTRACION </t>
  </si>
  <si>
    <t>10809073</t>
  </si>
  <si>
    <t>AZURIN GONZALES GIANNINA EVELYN</t>
  </si>
  <si>
    <t>INGENIERA INDUSTRIAL</t>
  </si>
  <si>
    <t>ESPECIALISTA EN GESTION DE PROYECTOS</t>
  </si>
  <si>
    <t>08666163</t>
  </si>
  <si>
    <t>BAHAMONDE MELENDREZ ROODWIN EDUARDO</t>
  </si>
  <si>
    <t>INGENIERO DE MINAS</t>
  </si>
  <si>
    <t>40683053</t>
  </si>
  <si>
    <t>BALCAZAR COTRINA ELOGARIO</t>
  </si>
  <si>
    <t>ESPECIALISTA EN ALIMENTACION ELECTRICA</t>
  </si>
  <si>
    <t>19804430</t>
  </si>
  <si>
    <t>BALDEON BLANCO JULIO CESAR</t>
  </si>
  <si>
    <t>INGENIERO ELECTRICISTA</t>
  </si>
  <si>
    <t>06941631</t>
  </si>
  <si>
    <t xml:space="preserve">BALDERA RIVADENEIRA FRANCISCA </t>
  </si>
  <si>
    <t>09405173</t>
  </si>
  <si>
    <t xml:space="preserve">BALLON ROMERO ERIC SAMUEL </t>
  </si>
  <si>
    <t>INGENIERO PESQUERO</t>
  </si>
  <si>
    <t>COORDINADOR/A DE CALIDAD Y SEGURIDAD DE LA INFORMACION</t>
  </si>
  <si>
    <t>40885440</t>
  </si>
  <si>
    <t xml:space="preserve">BALVIN SOSA JOEL </t>
  </si>
  <si>
    <t>06670096</t>
  </si>
  <si>
    <t>BAÑOS DIAZ LUIS SATURNINO</t>
  </si>
  <si>
    <t>ESPECIALISTA EN DESVIOS DE TRANSITO</t>
  </si>
  <si>
    <t>25789430</t>
  </si>
  <si>
    <t>BARAHONA ZAVALA ROBERTO CARLOS</t>
  </si>
  <si>
    <t>ANALISTA EN CONTROL DE PROYECTOS</t>
  </si>
  <si>
    <t>70659602</t>
  </si>
  <si>
    <t>BARBA FARRO BRAD RASHEED</t>
  </si>
  <si>
    <t>AUDITOR LEGAL DE CONTROL</t>
  </si>
  <si>
    <t>40231089</t>
  </si>
  <si>
    <t>BARDALES DEL AGUILA ELTON DENNIS</t>
  </si>
  <si>
    <t>ESPECIALISTA EN CONTROL DE VALORES EN TESORERIA</t>
  </si>
  <si>
    <t>42877438</t>
  </si>
  <si>
    <t>BARRANTES RIOS CESAR ANIBAL</t>
  </si>
  <si>
    <t>ESPECIALISTA EN CONTABILIDAD Y CONTROL PREVIO</t>
  </si>
  <si>
    <t>09643270</t>
  </si>
  <si>
    <t>BARRIENTOS PURIHUAMAN FLOR DE MARIA</t>
  </si>
  <si>
    <t>AUXILIAR ADMINISTRATIVA</t>
  </si>
  <si>
    <t>70239989</t>
  </si>
  <si>
    <t>AGUILAR MORETTI WENDY VERUSKA</t>
  </si>
  <si>
    <t>09939334</t>
  </si>
  <si>
    <t>BARZOLA DIAZ WILLIAM ROLANDO</t>
  </si>
  <si>
    <t>07583458</t>
  </si>
  <si>
    <t>BECERRA KUHAE MARCOS DANIEL</t>
  </si>
  <si>
    <t>TECNICO ELECTRONICO</t>
  </si>
  <si>
    <t>PROFESIONAL EN TRANSPORTE</t>
  </si>
  <si>
    <t>40670794</t>
  </si>
  <si>
    <t>BECERRA QUISPE OLIVER ALEXANDER</t>
  </si>
  <si>
    <t>DIRECTOR DE LA DIRECCION DE INTEGRACION DE TRANSPORTE URBANO Y RECAUDO</t>
  </si>
  <si>
    <t>40793020</t>
  </si>
  <si>
    <t>BEINGOLEA ZELADA EDUARDO</t>
  </si>
  <si>
    <t>7482982</t>
  </si>
  <si>
    <t>BEJARANO ARANA ROGER MARIANO</t>
  </si>
  <si>
    <t>43532616</t>
  </si>
  <si>
    <t xml:space="preserve">BELAHONIA HERRERA ALFONSO NICOLAS </t>
  </si>
  <si>
    <t>SUPERVISOR DE SEGURIDAD</t>
  </si>
  <si>
    <t>09687485</t>
  </si>
  <si>
    <t>CASTRO GUTIERREZ CARLOS ALBERTO</t>
  </si>
  <si>
    <t>ESPECIALISTA SOCIAL</t>
  </si>
  <si>
    <t>41655815</t>
  </si>
  <si>
    <t>BELLIDO PACHA JENNY CAROLINA</t>
  </si>
  <si>
    <t>SOCIOLOGA</t>
  </si>
  <si>
    <t>JEFE DE LA UNIDAD DE PLANEAMIENTO Y ORGANIZACION</t>
  </si>
  <si>
    <t>41270649</t>
  </si>
  <si>
    <t>BELTRAN ARIAS DANTE JAVIER</t>
  </si>
  <si>
    <t>EXPERTO LEGAL EN MATERIA SOCIAL</t>
  </si>
  <si>
    <t>10623813</t>
  </si>
  <si>
    <t xml:space="preserve">BENAVENTE RAMIREZ ZULEMA </t>
  </si>
  <si>
    <t>06253197</t>
  </si>
  <si>
    <t>BENAVIDES MARCOS ELVIS FERNANDO</t>
  </si>
  <si>
    <t>08349997</t>
  </si>
  <si>
    <t>BENDEZU BUITRON HECTOR FRANCISCO</t>
  </si>
  <si>
    <t>INGENIERO AGRICOLA</t>
  </si>
  <si>
    <t>ESPECIALISTA EN EJECUCION CONTRACTUAL</t>
  </si>
  <si>
    <t>08876736</t>
  </si>
  <si>
    <t>BENITES AGURTO OSCAR ORLANDO</t>
  </si>
  <si>
    <t>72128453</t>
  </si>
  <si>
    <t>BENITES FERNANDEZ STEFANNY VANESSA</t>
  </si>
  <si>
    <t>41379041</t>
  </si>
  <si>
    <t>BERAUN HERRERA MIGUEL ANGEL</t>
  </si>
  <si>
    <t>43567111</t>
  </si>
  <si>
    <t>BERCERAS OLIVARES CARLOS ENRIQUE</t>
  </si>
  <si>
    <t>45795049</t>
  </si>
  <si>
    <t>BERECHE MORE GISELLA GEOVANNA</t>
  </si>
  <si>
    <t>10108356</t>
  </si>
  <si>
    <t>BERMEO TRUJILLO JULIO CESAR</t>
  </si>
  <si>
    <t>GESTOR DEL CONTROL OPERATIVO DE BUSES Y GASEOCENTROS</t>
  </si>
  <si>
    <t>08716655</t>
  </si>
  <si>
    <t>BERMUDEZ DEL PINO ENRIQUE AUGUSTO</t>
  </si>
  <si>
    <t>40712974</t>
  </si>
  <si>
    <t>BERNABE TRUJILLO CRISTIAM SANTIAGO</t>
  </si>
  <si>
    <t>ANTROPOLOGO/A</t>
  </si>
  <si>
    <t>07617769</t>
  </si>
  <si>
    <t>NAVARRO MELLO PERCY WALTER</t>
  </si>
  <si>
    <t>TECNICO EN EDUCACION FISICA</t>
  </si>
  <si>
    <t>73970592</t>
  </si>
  <si>
    <t>BERROSPI QUISPE BRYAN EDWARD</t>
  </si>
  <si>
    <t>INSPECTOR MUNICIPAL DE TRANSPORTE FISCALIZADOR</t>
  </si>
  <si>
    <t>10212870</t>
  </si>
  <si>
    <t>BERROSPI RAMON HERNAN FREDI</t>
  </si>
  <si>
    <t>10203870</t>
  </si>
  <si>
    <t>BLANCO FALCON BENIGNO JOHNNY</t>
  </si>
  <si>
    <t>ASISTENTE OPERATIVO PARA EL CENTRO DE COMUNICACIONES DE EMERGENCIA - EN VIAS FERREAS</t>
  </si>
  <si>
    <t>06998414</t>
  </si>
  <si>
    <t xml:space="preserve">BOHORQUEZ PEREZ PABLO </t>
  </si>
  <si>
    <t>TECNICO ELECTROMECANICO</t>
  </si>
  <si>
    <t>ESPECIALISTA LEGAL CONTRACTUAL</t>
  </si>
  <si>
    <t>40384294</t>
  </si>
  <si>
    <t>25736806</t>
  </si>
  <si>
    <t>BONELLI TORERO ROSA MARIA</t>
  </si>
  <si>
    <t>43769637</t>
  </si>
  <si>
    <t>BONILLA ZEGARRA JOSE DANIEL</t>
  </si>
  <si>
    <t>06775805</t>
  </si>
  <si>
    <t>BRETONECHE GUTIERREZ JULIO CESAR</t>
  </si>
  <si>
    <t>ESPECIALISTA EN SIMULACION DE TRANSITO Y TRANSPORTE</t>
  </si>
  <si>
    <t>43743552</t>
  </si>
  <si>
    <t xml:space="preserve">BRICEÑO MEJIA IDA </t>
  </si>
  <si>
    <t>ESPECIALISTA EN MANTENIMIENTO DE SEÑALIZACION Y TELECOMUNICACIONES</t>
  </si>
  <si>
    <t>09201809</t>
  </si>
  <si>
    <t>BRIONES CHAVARRY CESAR WILFREDO</t>
  </si>
  <si>
    <t>70065333</t>
  </si>
  <si>
    <t>BRIOSO PUJAY JULIETA</t>
  </si>
  <si>
    <t>45520336</t>
  </si>
  <si>
    <t>BRITO SAN MARTIN KAREN JAQUELINE</t>
  </si>
  <si>
    <t>10647555</t>
  </si>
  <si>
    <t>BRUNO GALVAN JUAN CARLOS</t>
  </si>
  <si>
    <t>EGRESADO DE SOCIOLOGIA</t>
  </si>
  <si>
    <t>TECNICO EVALUADOR</t>
  </si>
  <si>
    <t>41421721</t>
  </si>
  <si>
    <t>BUENO MELO DE BALBIN CLARA REYNA</t>
  </si>
  <si>
    <t>INGENIERA CIVIL</t>
  </si>
  <si>
    <t>44089672</t>
  </si>
  <si>
    <t>BURE RUIZ MARIA ANDREA</t>
  </si>
  <si>
    <t>10091956</t>
  </si>
  <si>
    <t>ZUMAETA OBANDO MARVIN ARTURO</t>
  </si>
  <si>
    <t>PROFESIONAL DE CONTROL DE FLOTA</t>
  </si>
  <si>
    <t>10430437</t>
  </si>
  <si>
    <t>BURGA RUIZ JORGE ANTONIO</t>
  </si>
  <si>
    <t xml:space="preserve">SUPERVISOR DE TRANSPORTE </t>
  </si>
  <si>
    <t>06765125</t>
  </si>
  <si>
    <t>BUSTAMANTE CUETO CESAR ENRIQUE</t>
  </si>
  <si>
    <t>CONDUCTOR DE VEHICULO</t>
  </si>
  <si>
    <t>08128083</t>
  </si>
  <si>
    <t>BUSTAMANTE CHAVEZ JORGE LUIS</t>
  </si>
  <si>
    <t>10727343</t>
  </si>
  <si>
    <t>CABALLA MOSTACERO ANGELICA SANDRA</t>
  </si>
  <si>
    <t>76438801</t>
  </si>
  <si>
    <t>CABALLERO APAZA JAEL NICOLL</t>
  </si>
  <si>
    <t>10886401</t>
  </si>
  <si>
    <t>CABALLERO OSORES NORMA BEATRIZ</t>
  </si>
  <si>
    <t xml:space="preserve">AUXILIAR ADMINISTRATIVO </t>
  </si>
  <si>
    <t>47970524</t>
  </si>
  <si>
    <t>CABANA QUISPE CYNTHIA PAMELA</t>
  </si>
  <si>
    <t>40613917</t>
  </si>
  <si>
    <t xml:space="preserve">CABANILLAS ALBARRAN ANGELA MABEL </t>
  </si>
  <si>
    <t>17610393</t>
  </si>
  <si>
    <t>CABREJOS BRAVO TIRSO RAUL</t>
  </si>
  <si>
    <t>GESTOR DE ESTACION</t>
  </si>
  <si>
    <t>10039070</t>
  </si>
  <si>
    <t>CABRERA CAMPOS ADELAIDA SEGUNDINA</t>
  </si>
  <si>
    <t>ASISTENTE DE GERENCIA PARA LA DIRECCION EJECUTIVA</t>
  </si>
  <si>
    <t>09723166</t>
  </si>
  <si>
    <t xml:space="preserve">CABRERA FREYRE DE HIDALGO CELIA FABIOLA </t>
  </si>
  <si>
    <t xml:space="preserve">ESPECIALISTA EN SANEAMIENTO PREDIAL </t>
  </si>
  <si>
    <t>42500347</t>
  </si>
  <si>
    <t>CABRERA MUSAYON JULIO JUNIOR</t>
  </si>
  <si>
    <t>73243629</t>
  </si>
  <si>
    <t>CABRERA TENICELA JESSENIA MILAGROS MARITZA</t>
  </si>
  <si>
    <t>40612477</t>
  </si>
  <si>
    <t>CACERES MORRIS DANIEL MOACYR</t>
  </si>
  <si>
    <t>07473236</t>
  </si>
  <si>
    <t>CACERES PANDURO MANUEL PIERO</t>
  </si>
  <si>
    <t>07222241</t>
  </si>
  <si>
    <t>CACHAY AGUILAR JOSE FERMIN</t>
  </si>
  <si>
    <t>46793477</t>
  </si>
  <si>
    <t xml:space="preserve">CALDERON BARRIENTOS CESAR ALEXIS </t>
  </si>
  <si>
    <t>ESPECIALISTA EN ESTUDIOS SOCIO AMBIENTALES</t>
  </si>
  <si>
    <t>41163157</t>
  </si>
  <si>
    <t xml:space="preserve">CALIXTO DA COSTA BEATRIZ </t>
  </si>
  <si>
    <t>INGENIERA AMBIENTAL</t>
  </si>
  <si>
    <t>25707244</t>
  </si>
  <si>
    <t>CALLE ROQUE DANNY WILLIAM</t>
  </si>
  <si>
    <t>BACHILLER EN ADMINISTRACION Y CIENCIAS POLICIALES</t>
  </si>
  <si>
    <t>44879801</t>
  </si>
  <si>
    <t>CALUA LOPEZ GLADYS</t>
  </si>
  <si>
    <t>47246149</t>
  </si>
  <si>
    <t xml:space="preserve">CAMACHO FARFAN LUREN ARON </t>
  </si>
  <si>
    <t>07892504</t>
  </si>
  <si>
    <t>CAMACHO HUAPAYA MAURA ROSA</t>
  </si>
  <si>
    <t>21286878</t>
  </si>
  <si>
    <t>CAMARENA GIL YUBER JESUS</t>
  </si>
  <si>
    <t>41880662</t>
  </si>
  <si>
    <t>CAMONES BRITO ALEX SANDER</t>
  </si>
  <si>
    <t>72748524</t>
  </si>
  <si>
    <t>CAMPOS ROBLADILLO MILAGROS VENECIA</t>
  </si>
  <si>
    <t>ESPECIALISTA EN REMUNERACIONES</t>
  </si>
  <si>
    <t>21426539</t>
  </si>
  <si>
    <t>CANALES HUAYHUA DIEGO RAMIRO</t>
  </si>
  <si>
    <t>INGENIERO QUIMICO</t>
  </si>
  <si>
    <t>43724094</t>
  </si>
  <si>
    <t>CANCHO SIMON CARLOS ALBERTO</t>
  </si>
  <si>
    <t>ESPECIALISTA EN SEÑALIZACION, AUTOMATIZACION DE SISTEMAS FERROVIARIOS ELECTRIFICADOS</t>
  </si>
  <si>
    <t>07543756</t>
  </si>
  <si>
    <t xml:space="preserve">CANDIA SAYCO EDGAR </t>
  </si>
  <si>
    <t>ASESOR II DE LA PRESIDENCIA EJECUTIVA</t>
  </si>
  <si>
    <t>43086745</t>
  </si>
  <si>
    <t>CANESSA CALDERON LUIS JESUS</t>
  </si>
  <si>
    <t>48472302</t>
  </si>
  <si>
    <t>CARDENAS BENDEZU MARI CLUS</t>
  </si>
  <si>
    <t>47580521</t>
  </si>
  <si>
    <t>CARDENAS CASTAÑEDA INGRID LORENA DHANNA</t>
  </si>
  <si>
    <t>46747925</t>
  </si>
  <si>
    <t>CARDENAS GUTIERREZ LUIS CARLOS MANUEL</t>
  </si>
  <si>
    <t>25704837</t>
  </si>
  <si>
    <t xml:space="preserve">CARDENAS SANABRIA LENIN ROOMEL </t>
  </si>
  <si>
    <t>47436167</t>
  </si>
  <si>
    <t>CARHUAPOMA OLAZA CELIA MAXIMINA</t>
  </si>
  <si>
    <t>ESPECIALISTA EN GESTION POR PROCESOS</t>
  </si>
  <si>
    <t>43593759</t>
  </si>
  <si>
    <t>CARRANZA GONZALEZ OSCAR ANTONIO</t>
  </si>
  <si>
    <t>INGENIERO INDUSTRIAL</t>
  </si>
  <si>
    <t>40885548</t>
  </si>
  <si>
    <t>CARRANZA RIVEROS GLORIA ROXANA</t>
  </si>
  <si>
    <t>09518331</t>
  </si>
  <si>
    <t>CARRANZA SALAZAR YOLANDA TEODALIA</t>
  </si>
  <si>
    <t>ADMINISTRADOR DE LA PLATAFORMA DE SERVIDORES Y DE CENTROS DE DATOS</t>
  </si>
  <si>
    <t>43022827</t>
  </si>
  <si>
    <t>CARRASCO AQUINO JUNIOR HUGO</t>
  </si>
  <si>
    <t>INGENIERO DE SISTEMAS Y COMPUTO</t>
  </si>
  <si>
    <t>43556618</t>
  </si>
  <si>
    <t>CARRASCO GRIMALDO ORLANDO ALEXANDER</t>
  </si>
  <si>
    <t>07636086</t>
  </si>
  <si>
    <t>72578613</t>
  </si>
  <si>
    <t>CASAVILCA HUAMAN GERSON ALDEIR</t>
  </si>
  <si>
    <t>40896275</t>
  </si>
  <si>
    <t>CASTAÑEDA CANALES RONALD</t>
  </si>
  <si>
    <t>TECNICO EN INDUSTRIAS ALIMENTARIAS</t>
  </si>
  <si>
    <t>SECRETARIO TECNICO</t>
  </si>
  <si>
    <t>06663681</t>
  </si>
  <si>
    <t>CASTILLA RUBIO ALEX FERNANDO</t>
  </si>
  <si>
    <t>40070213</t>
  </si>
  <si>
    <t>CASTILLO ACUÑA WALTER CESAR</t>
  </si>
  <si>
    <t>41092291</t>
  </si>
  <si>
    <t xml:space="preserve">CASTILLO MENDOZA RITA </t>
  </si>
  <si>
    <t>COORDINADOR DE SISTEMAS DE INFORMACION</t>
  </si>
  <si>
    <t>80614568</t>
  </si>
  <si>
    <t>CASTILLO PANTOJA ERIKA NANCY</t>
  </si>
  <si>
    <t>INGENIERA DE SISTEMAS E INFORMATICA</t>
  </si>
  <si>
    <t>SUPERVISOR DE FISCALIZACION DE TRANSPORTE</t>
  </si>
  <si>
    <t>25828037</t>
  </si>
  <si>
    <t xml:space="preserve">CASTILLO RIOS OMAR MARTIN </t>
  </si>
  <si>
    <t>SECRETARIA</t>
  </si>
  <si>
    <t>44695299</t>
  </si>
  <si>
    <t>CASTRO ABAD ROSA JUDITH</t>
  </si>
  <si>
    <t>41326540</t>
  </si>
  <si>
    <t>CASTRO ACARAPI MIGUEL ANGEL</t>
  </si>
  <si>
    <t>44275298</t>
  </si>
  <si>
    <t>CASTRO CAVERO ANDRES ARNALDO</t>
  </si>
  <si>
    <t>43415569</t>
  </si>
  <si>
    <t>CASTRO CHANAME MIRKO PAOLO</t>
  </si>
  <si>
    <t>08690459</t>
  </si>
  <si>
    <t>CASTRO CHAVEZ ANA MARIA</t>
  </si>
  <si>
    <t>10618589</t>
  </si>
  <si>
    <t xml:space="preserve">AGREDA HUAMAN JAIME </t>
  </si>
  <si>
    <t>PROFESOR</t>
  </si>
  <si>
    <t xml:space="preserve">BACHILLER </t>
  </si>
  <si>
    <t>09580635</t>
  </si>
  <si>
    <t>CASUSOL MARTINEZ JULIO CESAR</t>
  </si>
  <si>
    <t>TECNICO DE FFAA</t>
  </si>
  <si>
    <t>SUBDIRECTOR DE LA SUBDIRECCION DE REGULACION DE LA DIRECCION DE INTEGRACION DE TRANSPORTE URBANO Y RECAUDO</t>
  </si>
  <si>
    <t>40384202</t>
  </si>
  <si>
    <t>CAVERO PRADO ANDRES OMAR</t>
  </si>
  <si>
    <t>09603576</t>
  </si>
  <si>
    <t>CCALLA QUISPE JOHNNY DANIEL</t>
  </si>
  <si>
    <t>10163569</t>
  </si>
  <si>
    <t>CCALLO GUTIERREZ ESTHER MARIA</t>
  </si>
  <si>
    <t>INGENIERA QUIMICA</t>
  </si>
  <si>
    <t>ESPECIALISTA EN GESTION URBANA</t>
  </si>
  <si>
    <t>40798797</t>
  </si>
  <si>
    <t>CCANTO QUIÑONES JERRY FRANS</t>
  </si>
  <si>
    <t>ARQUITECTO/A</t>
  </si>
  <si>
    <t>ASESOR II</t>
  </si>
  <si>
    <t>08888853</t>
  </si>
  <si>
    <t>CESPEDES CARPIO FREDY JORGE</t>
  </si>
  <si>
    <t>2 (DOS DESIGNACIONES EN EL 2021)</t>
  </si>
  <si>
    <t>DIRECTOR DE LA DIRECCION DE OPERACIONES</t>
  </si>
  <si>
    <t>SUBDIRECTOR DE LA SUBDIRECCION DE INFRAESTRUCTURA DE TRANSPORTE TERRESTRE Y NO CONVENCIONAL</t>
  </si>
  <si>
    <t>10520117</t>
  </si>
  <si>
    <t>CHALLCO REBATE CATALINA ROSARIO</t>
  </si>
  <si>
    <t>74393544</t>
  </si>
  <si>
    <t xml:space="preserve">CHALLO CHAMBI JOSE ANTONIO </t>
  </si>
  <si>
    <t>ESPECIALISTA EN SUPERVISION Y GESTION DE PLANES DE DESVIO DE TRANSITO</t>
  </si>
  <si>
    <t>09673518</t>
  </si>
  <si>
    <t xml:space="preserve">CHANG VALDIVIESO ELENA </t>
  </si>
  <si>
    <t>44934840</t>
  </si>
  <si>
    <t>CHAQUILLA OBLITAS MARIA ESTER</t>
  </si>
  <si>
    <t>15725985</t>
  </si>
  <si>
    <t>CHAVEZ BEDON ALEX</t>
  </si>
  <si>
    <t>SUBDIRECTORA DE LA SUBDIRECCION DEL SISTEMA DE TRANSPORTE FERROVIARIO</t>
  </si>
  <si>
    <t>46004807</t>
  </si>
  <si>
    <t>CHAVEZ CARBAJAL JESSYCA</t>
  </si>
  <si>
    <t>ESPECIALISTA EN PLANEAMIENTO OPERATIVO</t>
  </si>
  <si>
    <t>46146114</t>
  </si>
  <si>
    <t>CHAVEZ CENTURION WILLIAM JOSE AARON</t>
  </si>
  <si>
    <t>70753300</t>
  </si>
  <si>
    <t>CHAVEZ ECHEGARAY BRYAN ALEXANDER</t>
  </si>
  <si>
    <t>08163183</t>
  </si>
  <si>
    <t>CHAVEZ RAMIREZ ROSA CELINA</t>
  </si>
  <si>
    <t>TECNICA EN DISEÑO GRAFICO</t>
  </si>
  <si>
    <t>09623293</t>
  </si>
  <si>
    <t xml:space="preserve">CHAVEZ ROJAS RUBINES </t>
  </si>
  <si>
    <t>42968944</t>
  </si>
  <si>
    <t>CHAVEZ SEMINARIO DARLIN ALFREDO</t>
  </si>
  <si>
    <t>45890300</t>
  </si>
  <si>
    <t>CHAVEZ SICCHA MANUEL GREGORIO</t>
  </si>
  <si>
    <t>40650963</t>
  </si>
  <si>
    <t xml:space="preserve">CHAVEZ SOLIS LUIS </t>
  </si>
  <si>
    <t>47541054</t>
  </si>
  <si>
    <t>CHENET DELGADO OSCAR MICHAEL</t>
  </si>
  <si>
    <t>42886683</t>
  </si>
  <si>
    <t xml:space="preserve">CHILI QUISPE MAGALY CONCEPCION </t>
  </si>
  <si>
    <t>TECNICA EN FARMACIA</t>
  </si>
  <si>
    <t>ATENCION AL PUBLICO</t>
  </si>
  <si>
    <t>41256563</t>
  </si>
  <si>
    <t>CHINCHAY BEDON EDGAR EDUARDO</t>
  </si>
  <si>
    <t xml:space="preserve">ASESOR I </t>
  </si>
  <si>
    <t>29709899</t>
  </si>
  <si>
    <t>CHIONG ESPINOZA MONICA TRINIDAD</t>
  </si>
  <si>
    <t>45502604</t>
  </si>
  <si>
    <t xml:space="preserve">CHIPANA CHINININ KATHERINE  </t>
  </si>
  <si>
    <t>01335056</t>
  </si>
  <si>
    <t>CHIPANA RODRIGUEZ JULIO CESAR</t>
  </si>
  <si>
    <t>ESPECIALISTA LEGAL PAS DE PRIMERA INSTANCIA</t>
  </si>
  <si>
    <t>45449910</t>
  </si>
  <si>
    <t>CHIRIBOGA MUÑOZ CARLOS DANIEL</t>
  </si>
  <si>
    <t>09947166</t>
  </si>
  <si>
    <t>CHIRINOS TERRAZAS WALTER ALFREDO</t>
  </si>
  <si>
    <t>45948195</t>
  </si>
  <si>
    <t>CHOQUE ALAYO VERONICA STEFFANY</t>
  </si>
  <si>
    <t>40436562</t>
  </si>
  <si>
    <t>CHUMBES BREGANTE GROVER LAZARO</t>
  </si>
  <si>
    <t>TECNICO EN CIENCIAS PUBLICITARIAS</t>
  </si>
  <si>
    <t>10616389</t>
  </si>
  <si>
    <t>CHUMPITAZ PRADO LEONIDAS DANTE</t>
  </si>
  <si>
    <t>COORDINADOR DE GRUPO</t>
  </si>
  <si>
    <t>22268284</t>
  </si>
  <si>
    <t>CHUQUIHUACCHA JOYO RICHARD JULIAN</t>
  </si>
  <si>
    <t>COORDINADOR EN PLANEAMIENTO ORGANIZACIONAL</t>
  </si>
  <si>
    <t>09309713</t>
  </si>
  <si>
    <t>CISNEROS MORA ROSA CAROLINA</t>
  </si>
  <si>
    <t>INGENIERA ADMINISTRATIVA</t>
  </si>
  <si>
    <t>44737175</t>
  </si>
  <si>
    <t>AGUILAR AGUIRRE VIOLETA NADIA</t>
  </si>
  <si>
    <t>LICENCIADA EN TURISMO Y HOTELERIA</t>
  </si>
  <si>
    <t>25751670</t>
  </si>
  <si>
    <t>COLAN CHAUCHA MARIA VICTORIA</t>
  </si>
  <si>
    <t>ESPECIALISTA EN MATERIAL RODANTE</t>
  </si>
  <si>
    <t>19905815</t>
  </si>
  <si>
    <t>CONDEZO MANSILLA DANIEL FLORENCIO</t>
  </si>
  <si>
    <t>INGENIERO MECANICO</t>
  </si>
  <si>
    <t>47548358</t>
  </si>
  <si>
    <t>ALEJANDRO DE LA CRUZ ERICK ENRIQUE MARCELINO</t>
  </si>
  <si>
    <t>PROFESORA</t>
  </si>
  <si>
    <t>10405072</t>
  </si>
  <si>
    <t xml:space="preserve">CORDOVA GIL MARLENI </t>
  </si>
  <si>
    <t>10229598</t>
  </si>
  <si>
    <t>CORIA ZUÑIGA ELIZABETH SOFIA</t>
  </si>
  <si>
    <t>45133181</t>
  </si>
  <si>
    <t>CORNEJO ARIAS KARLOS ALFREDO</t>
  </si>
  <si>
    <t>BACHILLER INGENIERIA DE GESTION EMPRESARIAL</t>
  </si>
  <si>
    <t>47994740</t>
  </si>
  <si>
    <t>CORNEJO TORRES RICK HUNTER</t>
  </si>
  <si>
    <t>09435010</t>
  </si>
  <si>
    <t>CORONEL PRIETO JUAN IGNACIO</t>
  </si>
  <si>
    <t>41742843</t>
  </si>
  <si>
    <t>CORREA ORTEGA LISSETH ALISSON</t>
  </si>
  <si>
    <t>60540277</t>
  </si>
  <si>
    <t>CORTEZ AREVALO LESLY ABRIL</t>
  </si>
  <si>
    <t>80369755</t>
  </si>
  <si>
    <t>CORTEZ RAMOS GISELA ARANALDY</t>
  </si>
  <si>
    <t>08498626</t>
  </si>
  <si>
    <t>CORTEZ SEMINARIO ANA IRENE</t>
  </si>
  <si>
    <t>40870460</t>
  </si>
  <si>
    <t>CORZO AGUILAR ALICIA FELICITA DEL PILAR</t>
  </si>
  <si>
    <t>ESPECIALISTA EN MANTENIMIENTO DE SISTEMAS ELECTRICOS</t>
  </si>
  <si>
    <t>07761173</t>
  </si>
  <si>
    <t>COVARRUBIAS LOAIZA JESUS HUMBERTO</t>
  </si>
  <si>
    <t>INGENIERO ELECTRICO</t>
  </si>
  <si>
    <t>07465089</t>
  </si>
  <si>
    <t xml:space="preserve">COZ MIRAVAL MANUEL </t>
  </si>
  <si>
    <t>CHOFER</t>
  </si>
  <si>
    <t>07516750</t>
  </si>
  <si>
    <t>CRIBILLERO ROSAS MARLON FRANCISCO</t>
  </si>
  <si>
    <t>44555489</t>
  </si>
  <si>
    <t>CRISOSTOMO MEZA JORGE ALEXANDER</t>
  </si>
  <si>
    <t>25834542</t>
  </si>
  <si>
    <t>CRISTOBAL SOTO WILBER</t>
  </si>
  <si>
    <t>40029718</t>
  </si>
  <si>
    <t>BARRUETA HURTADO JUAN JESUS</t>
  </si>
  <si>
    <t>26732627</t>
  </si>
  <si>
    <t>CRUZ ESPINOZA SAUL ABAD</t>
  </si>
  <si>
    <t>10868464</t>
  </si>
  <si>
    <t>CRUZ LUNA CESAR AUGUSTO</t>
  </si>
  <si>
    <t>71068381</t>
  </si>
  <si>
    <t>CRUZADO RODAS JHOYSER MICHAEL</t>
  </si>
  <si>
    <t>48948352</t>
  </si>
  <si>
    <t>CUADRADO GALAN JOAQUIN</t>
  </si>
  <si>
    <t>CONDUCTOR DE CAMIONETA DE SEGURIDAD</t>
  </si>
  <si>
    <t>09008560</t>
  </si>
  <si>
    <t>CUBA HUIÑAC JESUS AMERICO</t>
  </si>
  <si>
    <t>45017322</t>
  </si>
  <si>
    <t>CUBA PAIMA DAVID JHON</t>
  </si>
  <si>
    <t>76399435</t>
  </si>
  <si>
    <t xml:space="preserve">CUMPA SAENZ EMILIANO  </t>
  </si>
  <si>
    <t>45373178</t>
  </si>
  <si>
    <t>CUMPA VARGAS TOMAS SEGUNDO</t>
  </si>
  <si>
    <t>71722616</t>
  </si>
  <si>
    <t>CUSTODIO CORDERO RICARDO JEFFER</t>
  </si>
  <si>
    <t>44290979</t>
  </si>
  <si>
    <t>DANOS LEZAMA FRANCO RENATO</t>
  </si>
  <si>
    <t>ESPECIALISTA EN TELECOMUNICACIONES Y SISTEMAS SEMAFORICOS</t>
  </si>
  <si>
    <t>06789602</t>
  </si>
  <si>
    <t>D'ARRIGO MARTINEZ DANIEL NICOMEDES</t>
  </si>
  <si>
    <t>41340113</t>
  </si>
  <si>
    <t>DAVILA GUTIERREZ IVANNA ROCIO</t>
  </si>
  <si>
    <t>07099935</t>
  </si>
  <si>
    <t xml:space="preserve">DAVILA YUPANQUI ADRIAN </t>
  </si>
  <si>
    <t>44396350</t>
  </si>
  <si>
    <t>DAZA CANO OSMIN JACK FRANCO</t>
  </si>
  <si>
    <t>47612630</t>
  </si>
  <si>
    <t>DE LA CRUZ AMANCAY ADAN NOE</t>
  </si>
  <si>
    <t>JEFE DE LA UNIDAD DE ATENCION A LA CIUDADANIA Y GESTION DOCUMENTAL</t>
  </si>
  <si>
    <t>09740626</t>
  </si>
  <si>
    <t>DE LA CRUZ CARRERA RUBEN EBER</t>
  </si>
  <si>
    <t>COMUNICADOR</t>
  </si>
  <si>
    <t>40694076</t>
  </si>
  <si>
    <t>DE LA CRUZ CIGUEÑAS MILAGROS NERCY</t>
  </si>
  <si>
    <t>46665668</t>
  </si>
  <si>
    <t>DE LA CRUZ FLORES JUAN CARLOS</t>
  </si>
  <si>
    <t>09377431</t>
  </si>
  <si>
    <t>DE LA CRUZ IGLESIAS ARTEMIO MIGUEL</t>
  </si>
  <si>
    <t>43302538</t>
  </si>
  <si>
    <t>DE LA CRUZ TENORIO ELVIS ARMANDO</t>
  </si>
  <si>
    <t>GESTOR DE CONFIGURACIONES</t>
  </si>
  <si>
    <t>43313518</t>
  </si>
  <si>
    <t>DEL AGUILA DIAZ FRANCISCO JAVIER</t>
  </si>
  <si>
    <t>15452732</t>
  </si>
  <si>
    <t xml:space="preserve">DELGADO ALMENDRAS GIUSEPPE MAURIZIO </t>
  </si>
  <si>
    <t>ESPECIALISTA EN ARQUITECTURA</t>
  </si>
  <si>
    <t>42210432</t>
  </si>
  <si>
    <t>DELGADO GARCIA LEONARDO VLADIMIR</t>
  </si>
  <si>
    <t>40905957</t>
  </si>
  <si>
    <t>DELGADO RUIZ ROSA MARIBEL</t>
  </si>
  <si>
    <t>18138401</t>
  </si>
  <si>
    <t>DEZA NASI GERMAN DAVID</t>
  </si>
  <si>
    <t>ESPECIALISTA EN CONTRACIONES DEL ESTADO</t>
  </si>
  <si>
    <t>40990807</t>
  </si>
  <si>
    <t>DIAZ ALMERCO ANGEL DANIEL</t>
  </si>
  <si>
    <t>ANALISTA EN GESTION POR RESULTADOS Y PROCESOS</t>
  </si>
  <si>
    <t>25711694</t>
  </si>
  <si>
    <t>DIAZ ARIAS HEIDY PAOLA</t>
  </si>
  <si>
    <t>08102444</t>
  </si>
  <si>
    <t>DIAZ CARBAJAL JUAN ANTONIO</t>
  </si>
  <si>
    <t>TECNICO EN CONSTRUCCION Y TOPOGRAFO</t>
  </si>
  <si>
    <t>43371693</t>
  </si>
  <si>
    <t>DIAZ CARDALDA ANA MARIA</t>
  </si>
  <si>
    <t>ANALISTA DE TESORERIA</t>
  </si>
  <si>
    <t>43697931</t>
  </si>
  <si>
    <t>DIAZ CRUZ LIZBETH</t>
  </si>
  <si>
    <t>40535320</t>
  </si>
  <si>
    <t xml:space="preserve">DIAZ ORTIZ GIANCARLO </t>
  </si>
  <si>
    <t>TECNICO DIBUJANTE ARQUITECTONICO</t>
  </si>
  <si>
    <t>ATENCION AL CIUDADANO</t>
  </si>
  <si>
    <t>44881196</t>
  </si>
  <si>
    <t>DIAZ VILLAVICENCIO ROXANA MARIBEL</t>
  </si>
  <si>
    <t>TECNICO DE TRANSPORTE</t>
  </si>
  <si>
    <t>43094917</t>
  </si>
  <si>
    <t>DOLORES LEYVA RAUL CESAR</t>
  </si>
  <si>
    <t>70490853</t>
  </si>
  <si>
    <t>DONAYRE PACHAS JEFFER MARTIN</t>
  </si>
  <si>
    <t>ESPECIALISTA NORMATIVO</t>
  </si>
  <si>
    <t>09858437</t>
  </si>
  <si>
    <t>DONDERO CASSANO CRISTIAN DAVID</t>
  </si>
  <si>
    <t>10012663</t>
  </si>
  <si>
    <t>DONGO TERNERO CHRISTIAN ANGEL</t>
  </si>
  <si>
    <t>ESPECIALISTA EN SEGURIDAD FERROVIARIA Y ESTANDARIZACION</t>
  </si>
  <si>
    <t>10429011</t>
  </si>
  <si>
    <t>45982899</t>
  </si>
  <si>
    <t>DUEÑAS CRUZ SILVIA MARIBEL</t>
  </si>
  <si>
    <t>43683835</t>
  </si>
  <si>
    <t xml:space="preserve">DURAN QUIÑONES OMAR EDUARDO </t>
  </si>
  <si>
    <t>09820215</t>
  </si>
  <si>
    <t>BELAPATIÑO PIMENTEL GISSELLA MASSIEL</t>
  </si>
  <si>
    <t>45798015</t>
  </si>
  <si>
    <t xml:space="preserve">ECHEGARAY PEÑARANDA RONALD FRANCISCO </t>
  </si>
  <si>
    <t>45112018</t>
  </si>
  <si>
    <t>ECHEVARRIA CAPCHA ALDO MIRKO</t>
  </si>
  <si>
    <t>45827663</t>
  </si>
  <si>
    <t>ELIAS IZQUIERDO ROSA AMELIA</t>
  </si>
  <si>
    <t>ASISTENTE DE CONTABILIDAD EN LA COORDINACION DEL PROCESO DE CONTABILIDAD</t>
  </si>
  <si>
    <t>70427938</t>
  </si>
  <si>
    <t>ENCISO ALVA HELEN LILA</t>
  </si>
  <si>
    <t>41532018</t>
  </si>
  <si>
    <t>ENCISO CCOPA JOSE LUIS</t>
  </si>
  <si>
    <t>10131681</t>
  </si>
  <si>
    <t>ESCALANTE PAULINO CESAR IVAN</t>
  </si>
  <si>
    <t>EGRESADO EN INGENIERIA ELECTRONICA</t>
  </si>
  <si>
    <t>41993486</t>
  </si>
  <si>
    <t xml:space="preserve">ESCUDERO HURTADO JONATHAN MARTIN </t>
  </si>
  <si>
    <t>07731648</t>
  </si>
  <si>
    <t>ESPINOZA BERMUDEZ WILLMAN RICHARD</t>
  </si>
  <si>
    <t>74645578</t>
  </si>
  <si>
    <t>ESPINOZA CARRASCO ANGELA GABRIELA</t>
  </si>
  <si>
    <t>40019659</t>
  </si>
  <si>
    <t>ESPINOZA GAMBOA ALFONSO JESUS</t>
  </si>
  <si>
    <t>40262576</t>
  </si>
  <si>
    <t xml:space="preserve">ESPINOZA HINOSTROZA CARLOS SANTANA </t>
  </si>
  <si>
    <t>70661913</t>
  </si>
  <si>
    <t>ESPINOZA HUAYLLA NANCY EDITH</t>
  </si>
  <si>
    <t>44053352</t>
  </si>
  <si>
    <t>ESPINOZA MEJIA JANET ROSARIO</t>
  </si>
  <si>
    <t>41010483</t>
  </si>
  <si>
    <t>ESPINOZA NARCIZO DIANA PRISSILA</t>
  </si>
  <si>
    <t>10818951</t>
  </si>
  <si>
    <t>BERROSPI GUILLEN JORGE</t>
  </si>
  <si>
    <t>40532727</t>
  </si>
  <si>
    <t xml:space="preserve">BURGA MENDOZA JESIBEL </t>
  </si>
  <si>
    <t>PROFESORA EN EDUCACION PRIMARIA</t>
  </si>
  <si>
    <t>80466298</t>
  </si>
  <si>
    <t>ESPINOZA VENERO JOSE ALEJANDRO</t>
  </si>
  <si>
    <t>ASISTENTE TECNICO DE SERVICIOS GENERALES</t>
  </si>
  <si>
    <t>47561574</t>
  </si>
  <si>
    <t>ESPIRITU BELLIDO RUDY EMERSON</t>
  </si>
  <si>
    <t>TECNICO EN MECANICA ELECTRICISTA</t>
  </si>
  <si>
    <t>48338082</t>
  </si>
  <si>
    <t>ESQUIVEL ESQUIVEL ALISSON</t>
  </si>
  <si>
    <t>44727850</t>
  </si>
  <si>
    <t>ESTRADA GARCIA ALEJANDRO JONATHAN</t>
  </si>
  <si>
    <t>70150181</t>
  </si>
  <si>
    <t>COCHACHIN GONZALES ERIK RAY</t>
  </si>
  <si>
    <t>LICENCIADO EN NEGOCIOS INTERNACIONALES</t>
  </si>
  <si>
    <t>16784895</t>
  </si>
  <si>
    <t>ESTRELLA MONTEZA AMILCAR AGUSTIN</t>
  </si>
  <si>
    <t>44330334</t>
  </si>
  <si>
    <t>FACHO PALACIOS EVELYN MARLYN</t>
  </si>
  <si>
    <t>10003277</t>
  </si>
  <si>
    <t>FARRO DIEZ NEPTALI GUILLERMO</t>
  </si>
  <si>
    <t>09862270</t>
  </si>
  <si>
    <t>FELICES MEGO JORGE WARNHAN</t>
  </si>
  <si>
    <t>BACHILLER EN NEGOCIOS INTERNACIONALES</t>
  </si>
  <si>
    <t>40889057</t>
  </si>
  <si>
    <t>FERNANDEZ CANORIO GINO ARTURO</t>
  </si>
  <si>
    <t>AUXILIAR DE ALMACEN</t>
  </si>
  <si>
    <t>27733305</t>
  </si>
  <si>
    <t xml:space="preserve">FERNANDEZ CAYAO ORLANDO </t>
  </si>
  <si>
    <t>SUBDIRECTOR DE LA SUBDIRECCION DE INFRAESTRUCTURA EN TRANSPORTE FERROVIARIO</t>
  </si>
  <si>
    <t>41257500</t>
  </si>
  <si>
    <t>08121607</t>
  </si>
  <si>
    <t>FERNANDEZ SANCHEZ ROSA ALICIA</t>
  </si>
  <si>
    <t>44810250</t>
  </si>
  <si>
    <t xml:space="preserve">CONDORI ALEJANDRO MELISSA </t>
  </si>
  <si>
    <t>SUBDIRECTOR DE LA SUBDIRECCION DE INTEGRACION Y GESTION TECNOLOGICA</t>
  </si>
  <si>
    <t>08706147</t>
  </si>
  <si>
    <t>FERREYROS SIFUENTES CESAR AUGUSTO</t>
  </si>
  <si>
    <t>41394983</t>
  </si>
  <si>
    <t xml:space="preserve">FIGUEROA ADVINCULA MARIO ENRIQUE </t>
  </si>
  <si>
    <t>40584142</t>
  </si>
  <si>
    <t>FIGUEROA PEREDA JORGE EDUARDO</t>
  </si>
  <si>
    <t>COORDINADOR DE ORGANIZACION Y PROCESOS</t>
  </si>
  <si>
    <t>19256197</t>
  </si>
  <si>
    <t>FIGUEROLA BOSSIO LUIS ALBERTO</t>
  </si>
  <si>
    <t>40476681</t>
  </si>
  <si>
    <t>FLORES ALE HELBERT GIOVANNI</t>
  </si>
  <si>
    <t>47786372</t>
  </si>
  <si>
    <t xml:space="preserve">FLORES ARONI JUAN CARLOS </t>
  </si>
  <si>
    <t>EXPERTO EN INTERFERENCIAS Y ADQUISICIONES</t>
  </si>
  <si>
    <t>41811396</t>
  </si>
  <si>
    <t xml:space="preserve">FLORES CACERES CARLOS </t>
  </si>
  <si>
    <t>INGENIERO MECANICO DE FLUIDOS</t>
  </si>
  <si>
    <t>46093320</t>
  </si>
  <si>
    <t>FLORES CRISPIN WILBER ROBERTO</t>
  </si>
  <si>
    <t>JEFA DE LA OFICINA DE PROCESOS Y GESTION DE RIESGOS</t>
  </si>
  <si>
    <t>10000021</t>
  </si>
  <si>
    <t>FLORES GUZMAN ROSIO MILAGRO</t>
  </si>
  <si>
    <t>ASESORA II DE LA PRESIDENCIA EJECUTIVA</t>
  </si>
  <si>
    <t>43210678</t>
  </si>
  <si>
    <t>FLORES HUAMANI CYNTHIA RUTH</t>
  </si>
  <si>
    <t>72025749</t>
  </si>
  <si>
    <t>FLORES MEDINA KEVIN LUIS</t>
  </si>
  <si>
    <t>45575912</t>
  </si>
  <si>
    <t>FLORES REATEGUI ERIKA EMPERATRIZ</t>
  </si>
  <si>
    <t>43526622</t>
  </si>
  <si>
    <t>FLORES RIOS JUNIOR SAMUEL</t>
  </si>
  <si>
    <t>ESPECIALISTA AUDITOR EN INGENIERIA CIVIL</t>
  </si>
  <si>
    <t>04316105</t>
  </si>
  <si>
    <t>FLORES RIOS LUIS ENRIQUE</t>
  </si>
  <si>
    <t>REGISTRADOR DOCUMENTAL</t>
  </si>
  <si>
    <t>72738861</t>
  </si>
  <si>
    <t>FLORES ROMAN ENMANUEL JUNIOR</t>
  </si>
  <si>
    <t>10460614</t>
  </si>
  <si>
    <t xml:space="preserve">FLORES SAUÑE RAUL EMMANUEL </t>
  </si>
  <si>
    <t>42611790</t>
  </si>
  <si>
    <t xml:space="preserve">FLORES WONG DIEGO  </t>
  </si>
  <si>
    <t>DISEÑADOR GRAFICO</t>
  </si>
  <si>
    <t>25834733</t>
  </si>
  <si>
    <t>FRANCO ALIAGA MAGALY IVONNE</t>
  </si>
  <si>
    <t>10789670</t>
  </si>
  <si>
    <t>GALESSIO ESPINOZA ELIO MANUEL</t>
  </si>
  <si>
    <t>45243852</t>
  </si>
  <si>
    <t>GALIANO CARDENAS JULIO ANTONIO</t>
  </si>
  <si>
    <t xml:space="preserve">TECNICO EN COMUNICACION </t>
  </si>
  <si>
    <t>09603915</t>
  </si>
  <si>
    <t>GALLARDO GUEVARA EDWIN FERNANDO</t>
  </si>
  <si>
    <t>41241409</t>
  </si>
  <si>
    <t>GALLEGOS ZORRILLA ROSARIO IVETTE</t>
  </si>
  <si>
    <t>41812682</t>
  </si>
  <si>
    <t>CRUZ CRUZADO DAVID</t>
  </si>
  <si>
    <t>LICENCIADO EN EDUCACION</t>
  </si>
  <si>
    <t>ANALISTA DE SELECCION</t>
  </si>
  <si>
    <t>43551229</t>
  </si>
  <si>
    <t>DURAND PERALTA GABRIELA</t>
  </si>
  <si>
    <t>PSICOLOGA</t>
  </si>
  <si>
    <t>45839127</t>
  </si>
  <si>
    <t xml:space="preserve">GAMARRA CONDOR LIZBHET MILAGROS </t>
  </si>
  <si>
    <t>GEOGRAFA</t>
  </si>
  <si>
    <t>10869069</t>
  </si>
  <si>
    <t xml:space="preserve">GARATE AMBROSIO ELFIO FERNANDO </t>
  </si>
  <si>
    <t>09587117</t>
  </si>
  <si>
    <t>GARAY TAMAYO JUAN BAUTISTA</t>
  </si>
  <si>
    <t>ANALISTA DE PRESUPUESTO</t>
  </si>
  <si>
    <t>46042579</t>
  </si>
  <si>
    <t>GARCIA ACUÑA ZARELA VICTORIA</t>
  </si>
  <si>
    <t>08122141</t>
  </si>
  <si>
    <t>ESPINOZA NARCIZO EDUARDO ELIUD</t>
  </si>
  <si>
    <t>41538510</t>
  </si>
  <si>
    <t xml:space="preserve">GARCIA DELGADO JUAN CARLOS </t>
  </si>
  <si>
    <t>16658001</t>
  </si>
  <si>
    <t xml:space="preserve">GARCIA GONZALES LORENZO </t>
  </si>
  <si>
    <t>GARCIA GONZALES LORENZO</t>
  </si>
  <si>
    <t>00247582</t>
  </si>
  <si>
    <t>GARCIA PEÑA CARMEN GIULLIANA</t>
  </si>
  <si>
    <t>INGENIERO CIVIL ESPECIALISTA EN CONTROL Y MONITOREO DE CONTRATOS DE OBRAS DE PROYECTOS VIALES</t>
  </si>
  <si>
    <t>08183440</t>
  </si>
  <si>
    <t>GARCIA RODRIGUEZ MARIA ELENA</t>
  </si>
  <si>
    <t>25518309</t>
  </si>
  <si>
    <t>GARCIA TUANAMA LUIS</t>
  </si>
  <si>
    <t>45582828</t>
  </si>
  <si>
    <t>GARCIA URCIA MILAGROS ELIZABETH</t>
  </si>
  <si>
    <t>08123719</t>
  </si>
  <si>
    <t xml:space="preserve">GARCIA VALVERDE RONER </t>
  </si>
  <si>
    <t>74660247</t>
  </si>
  <si>
    <t>GARCIA VEGA ROSEMARIE STEFANY</t>
  </si>
  <si>
    <t>COORDINADOR DE INFRAESTRUCTURA Y SOPORTE TECNICO</t>
  </si>
  <si>
    <t>09197289</t>
  </si>
  <si>
    <t>GARCIA VELASQUEZ ERIK WILBER</t>
  </si>
  <si>
    <t>43781226</t>
  </si>
  <si>
    <t>06221222</t>
  </si>
  <si>
    <t>GARCIA ZEGARRA MARINA ELENA</t>
  </si>
  <si>
    <t>ASESORA 1</t>
  </si>
  <si>
    <t>10007164</t>
  </si>
  <si>
    <t>GAURET NOVOA ANA RITA</t>
  </si>
  <si>
    <t>ESPECIALISTA EN TRAFICO DE PASAJEROS Y RECAUDACION DE SERVICIOS</t>
  </si>
  <si>
    <t>42176304</t>
  </si>
  <si>
    <t>GAVANCHO PAZ LUIS ALBERTO</t>
  </si>
  <si>
    <t>74488960</t>
  </si>
  <si>
    <t>GIL HUERTA JESSICA</t>
  </si>
  <si>
    <t>06095302</t>
  </si>
  <si>
    <t>GIL PAREDES JONY JAVIER</t>
  </si>
  <si>
    <t>42537554</t>
  </si>
  <si>
    <t>GIL RODRIGUEZ MARCO ANTONIO</t>
  </si>
  <si>
    <t>42109266</t>
  </si>
  <si>
    <t>GIL YLLA EDSON SALUSTIO</t>
  </si>
  <si>
    <t>22707016</t>
  </si>
  <si>
    <t xml:space="preserve">GODOY TUCTO BRAULIO  </t>
  </si>
  <si>
    <t>40584103</t>
  </si>
  <si>
    <t>GOMEZ HUAYTALLA JUDITH MILAGROS</t>
  </si>
  <si>
    <t>ESPECIALISTA EN INFRAESTRUCTURA</t>
  </si>
  <si>
    <t>40118632</t>
  </si>
  <si>
    <t xml:space="preserve">GOMEZ LOZA JAVIER </t>
  </si>
  <si>
    <t>07716075</t>
  </si>
  <si>
    <t>GOMEZ VIÑAS JORGE EDMUNDO</t>
  </si>
  <si>
    <t>TECNICO AUXILIAR DE OFICINA</t>
  </si>
  <si>
    <t>10734222</t>
  </si>
  <si>
    <t xml:space="preserve">GONZA AZABACHE JIMMY </t>
  </si>
  <si>
    <t>42215486</t>
  </si>
  <si>
    <t>GONZALES ANCALLA HUGO</t>
  </si>
  <si>
    <t>AUXILIAR DE LEGAJOS</t>
  </si>
  <si>
    <t>10624165</t>
  </si>
  <si>
    <t>GONZALES BERROCAL ROSA MARIA</t>
  </si>
  <si>
    <t xml:space="preserve">TECNICA ARCHIVISTA </t>
  </si>
  <si>
    <t>40856767</t>
  </si>
  <si>
    <t>GONZALES BURGA DENNYS SANTOS</t>
  </si>
  <si>
    <t>APOYO EN LA MEDICION DE INDICADORES DE TRANSPORTE</t>
  </si>
  <si>
    <t>41056370</t>
  </si>
  <si>
    <t>ESPINOZA PINGO LUISA SUSANA MARIA</t>
  </si>
  <si>
    <t>08351794</t>
  </si>
  <si>
    <t>GONZALES OLIVA CARLOS ALBERTO</t>
  </si>
  <si>
    <t>ESPECIALISTA EN MONITOREO Y SEGUIMIENTO DE PROYECTOS</t>
  </si>
  <si>
    <t>40707538</t>
  </si>
  <si>
    <t>GONZALEZ PAYANO CAROLINA ESTHER</t>
  </si>
  <si>
    <t>44428697</t>
  </si>
  <si>
    <t>GRADOS RAMIREZ GIANCARLOS ROSSINI</t>
  </si>
  <si>
    <t>09965276</t>
  </si>
  <si>
    <t>GUADALUPE VALDERRAMA WINSTON</t>
  </si>
  <si>
    <t>46551060</t>
  </si>
  <si>
    <t>GUARDAMINO AGUIRRE JULIO ALONSO</t>
  </si>
  <si>
    <t>TECNICO EN MECANICA AERONAUTICA</t>
  </si>
  <si>
    <t>42709386</t>
  </si>
  <si>
    <t xml:space="preserve">GUARDAMINO NEYRA VICTOR ENRIQUE </t>
  </si>
  <si>
    <t>45068131</t>
  </si>
  <si>
    <t>GUARDIA BROWN ANGHIE DANED</t>
  </si>
  <si>
    <t>09579949</t>
  </si>
  <si>
    <t>GUAYAN MALDONADO MANUEL ARMANDO</t>
  </si>
  <si>
    <t>08404470</t>
  </si>
  <si>
    <t xml:space="preserve">GUERRA AGUILAR JORGE ARIEL </t>
  </si>
  <si>
    <t>45609499</t>
  </si>
  <si>
    <t xml:space="preserve">GUERRA MIRANDA SOFIA  </t>
  </si>
  <si>
    <t>TECNICA OPERADORA</t>
  </si>
  <si>
    <t>73097628</t>
  </si>
  <si>
    <t>GUERRERO CISNEROS DIEGO MANUEL</t>
  </si>
  <si>
    <t>45940015</t>
  </si>
  <si>
    <t>GUERRERO GALLO JOSE ALBERTO</t>
  </si>
  <si>
    <t>73966204</t>
  </si>
  <si>
    <t xml:space="preserve">GUERRERO VIZCARDO BRYAN ALEXANDER </t>
  </si>
  <si>
    <t>47969320</t>
  </si>
  <si>
    <t>GUEVARA CAMACHO MARCO GERARDO</t>
  </si>
  <si>
    <t xml:space="preserve">TECNICO EN ADMINISTRACION </t>
  </si>
  <si>
    <t xml:space="preserve">REGISTRADOR DOCUMENTAL </t>
  </si>
  <si>
    <t>47287078</t>
  </si>
  <si>
    <t>GUEVARA GAVIDIA ELENA MABEL</t>
  </si>
  <si>
    <t>ESPECIALISTA EN CONTROL DE CALIDAD DE SOFTWARE</t>
  </si>
  <si>
    <t>71538266</t>
  </si>
  <si>
    <t>GUEVARA MATIAS LUIS CARLOS</t>
  </si>
  <si>
    <t>INGENIERO DE SISTEMAS</t>
  </si>
  <si>
    <t>JEFE DE LA UNIDAD DE ABASTECIMIENTO</t>
  </si>
  <si>
    <t>25581970</t>
  </si>
  <si>
    <t>GUEVARA ZAPATA JORGE LUIS</t>
  </si>
  <si>
    <t>AUXILIAR DE LIMPIEZA</t>
  </si>
  <si>
    <t>06749658</t>
  </si>
  <si>
    <t>GUILLEN  ELIZABETH</t>
  </si>
  <si>
    <t>SUPERVISOR II ORGANO DE CONTROL INSTITUCIONAL</t>
  </si>
  <si>
    <t>06018761</t>
  </si>
  <si>
    <t xml:space="preserve">GUILLEN MONTERO MARYLIN </t>
  </si>
  <si>
    <t>40848984</t>
  </si>
  <si>
    <t>GUTIERREZ ARANDA YANET FABIOLA</t>
  </si>
  <si>
    <t>COORDINADORA DE RECURSOS HUMANOS</t>
  </si>
  <si>
    <t>40202225</t>
  </si>
  <si>
    <t>GUTIERREZ GUANILO MARIA ROXANA</t>
  </si>
  <si>
    <t>74742312</t>
  </si>
  <si>
    <t>GUTIERREZ MARCAS GLENDA LOURDES</t>
  </si>
  <si>
    <t xml:space="preserve">ASESOR LEGAL EN DERECHO DISCIPLINARIO </t>
  </si>
  <si>
    <t>44129565</t>
  </si>
  <si>
    <t>GUTIERREZ RICSE GERALDO JUNNIOR</t>
  </si>
  <si>
    <t>ESPECIALISTA EN CONTROL DE GESTION</t>
  </si>
  <si>
    <t>10390523</t>
  </si>
  <si>
    <t>GUTIERREZ ROMERO HITALO CESAR</t>
  </si>
  <si>
    <t>43223213</t>
  </si>
  <si>
    <t>GUTIERREZ SANCHEZ GUILLERMO</t>
  </si>
  <si>
    <t>SUBOFICIAL SUPERIOR PNP</t>
  </si>
  <si>
    <t>08279875</t>
  </si>
  <si>
    <t>GUTIERREZ VALDIVIEZO CELIA INES</t>
  </si>
  <si>
    <t>43462657</t>
  </si>
  <si>
    <t>GUZMAN DOMINGUEZ KATHERINE</t>
  </si>
  <si>
    <t>TECNICA EN MARKETING</t>
  </si>
  <si>
    <t>07623002</t>
  </si>
  <si>
    <t>GUZMAN RAMIREZ MIRTHA BELLA</t>
  </si>
  <si>
    <t>74434813</t>
  </si>
  <si>
    <t xml:space="preserve">HEREDIA HEREDIA IBIS LUCERO </t>
  </si>
  <si>
    <t>TECNICA EN COSMETICA DERMATOLOGICA</t>
  </si>
  <si>
    <t>60941642</t>
  </si>
  <si>
    <t>HERENCIA HERENCIA YAZMIN OLIMPIA</t>
  </si>
  <si>
    <t>32983995</t>
  </si>
  <si>
    <t>ESTRADA OTINIANO MELISSA</t>
  </si>
  <si>
    <t>LICENCIADA EN EDUCACION</t>
  </si>
  <si>
    <t>ESPECIALISTA EN COOPERACION TECNICA</t>
  </si>
  <si>
    <t>10764960</t>
  </si>
  <si>
    <t xml:space="preserve">HERNANDEZ CHUJUTALLI MARICRUZ </t>
  </si>
  <si>
    <t>DIRECTOR DE LA DIRECCION DE FISCALIZACION Y SANCION</t>
  </si>
  <si>
    <t>10868245</t>
  </si>
  <si>
    <t>44790468</t>
  </si>
  <si>
    <t>HERRERA MONTENEGRO LEYSER</t>
  </si>
  <si>
    <t>44925601</t>
  </si>
  <si>
    <t>HIDALGO SALAS ARNOLD MARIO</t>
  </si>
  <si>
    <t>COORDINADOR EN GESTION TECNICA</t>
  </si>
  <si>
    <t>00906035</t>
  </si>
  <si>
    <t>HIDALGO VARGAS JORGE ALBERTO</t>
  </si>
  <si>
    <t>ESPECIALISTA EN MANTENIMIENTO DE SUPERESTRUCTURA DE VIA</t>
  </si>
  <si>
    <t>41508322</t>
  </si>
  <si>
    <t>HILARIO BENITES ALAN JAN</t>
  </si>
  <si>
    <t>ESPECIALISTA FINANCIERO</t>
  </si>
  <si>
    <t>09760835</t>
  </si>
  <si>
    <t>HINOJOSA HUACACHE NEIL PAUL</t>
  </si>
  <si>
    <t>46533122</t>
  </si>
  <si>
    <t>HINOSTROZA SUCASACA JONATHAN JESUS</t>
  </si>
  <si>
    <t>INGENIERO AMBIENTAL</t>
  </si>
  <si>
    <t>10556121</t>
  </si>
  <si>
    <t>HOPKINS RODRIGUEZ CLAUDIA MARIA</t>
  </si>
  <si>
    <t>ANALISTA DE METRADOS Y PRESUPUESTO</t>
  </si>
  <si>
    <t>06740086</t>
  </si>
  <si>
    <t>HUACCHO BUSTAMANTE EDGAR RODOLFO</t>
  </si>
  <si>
    <t>ESPECIALISTA EN EJECUCION DE PROYECTOS DE TRANSPORTE</t>
  </si>
  <si>
    <t>ESPECIALISTA EN TELECOMUNICACIONES</t>
  </si>
  <si>
    <t>08358151</t>
  </si>
  <si>
    <t>HUAITA ALVAREZ MARCELO JESUS</t>
  </si>
  <si>
    <t>ESPECIALISTA EN MODELACION DE TRANSPORTE URBANO</t>
  </si>
  <si>
    <t>41650313</t>
  </si>
  <si>
    <t>HUALLPACUNA GUARDAPUCLLA FREDDY OSCAR</t>
  </si>
  <si>
    <t>71264647</t>
  </si>
  <si>
    <t>HUAMAN AMAO CARLOS JAVIER</t>
  </si>
  <si>
    <t>Profesional en Trabajo Social</t>
  </si>
  <si>
    <t>10362831</t>
  </si>
  <si>
    <t>HUAMAN AVENDAÑO RAQUEL INGRID</t>
  </si>
  <si>
    <t>23994165</t>
  </si>
  <si>
    <t>HUAMAN CHAPARRO JOHN MAC ARTHUR</t>
  </si>
  <si>
    <t>ANALISTA EN INFRAESTRUCTURA DE TRANSPORTE</t>
  </si>
  <si>
    <t>72849511</t>
  </si>
  <si>
    <t xml:space="preserve">HUAMAN USURIAGA JIMENA </t>
  </si>
  <si>
    <t>09674751</t>
  </si>
  <si>
    <t>HUAMANI NAVEROS ALBERTO</t>
  </si>
  <si>
    <t>10374447</t>
  </si>
  <si>
    <t>FERRER QUISPE JUAN MANUEL</t>
  </si>
  <si>
    <t>LICENCIADO EN EDUCACION SECUNDARIA</t>
  </si>
  <si>
    <t>41629466</t>
  </si>
  <si>
    <t>HUARANGA BAZALAR ROBERT ANTHONY</t>
  </si>
  <si>
    <t>09780133</t>
  </si>
  <si>
    <t>HUARI SUYO MARIA TERESA</t>
  </si>
  <si>
    <t>TECNICA EN PRIMEROS AUXILIOS</t>
  </si>
  <si>
    <t>10556060</t>
  </si>
  <si>
    <t>HUATUCO CASACHAGUA CIANINA NOEMI</t>
  </si>
  <si>
    <t>09827180</t>
  </si>
  <si>
    <t>HUAYHUAPUMA LANDEON BERTHA GUILLERMINA</t>
  </si>
  <si>
    <t>46561176</t>
  </si>
  <si>
    <t>HUAYLLASCO ACEVEDO CORINA LEONILDA</t>
  </si>
  <si>
    <t>44592668</t>
  </si>
  <si>
    <t>GALVAN SALAZAR DIANA</t>
  </si>
  <si>
    <t>45477002</t>
  </si>
  <si>
    <t>HUAYTA ANCHAYHUA FERNANDO PAOLO</t>
  </si>
  <si>
    <t>45075198</t>
  </si>
  <si>
    <t>HUAYTAN MENDOZA VANESSA MONICA</t>
  </si>
  <si>
    <t>TECNICA EN AVIACION COMERCIAL</t>
  </si>
  <si>
    <t>09653430</t>
  </si>
  <si>
    <t>GALVEZ ARANGURI LUIS ALBERTO</t>
  </si>
  <si>
    <t>PSICOLOGO</t>
  </si>
  <si>
    <t>44990624</t>
  </si>
  <si>
    <t>HUERTAS COTRINA KENYI JUAN CARLOS</t>
  </si>
  <si>
    <t>40077602</t>
  </si>
  <si>
    <t>HUILLCA SONCCO LADY MERIAN</t>
  </si>
  <si>
    <t>08856760</t>
  </si>
  <si>
    <t>HUILLCAPUMA JUAREZ MANUEL ALFREDO</t>
  </si>
  <si>
    <t>71010508</t>
  </si>
  <si>
    <t>HURTADO VARGAS ISMAEL OMAR LEONIDAS</t>
  </si>
  <si>
    <t>COORDINADOR EN MONITOREO DE LA CALIDAD DEL AIRE E IMPACTO AMBIENTAL</t>
  </si>
  <si>
    <t>42376368</t>
  </si>
  <si>
    <t>IBAÑEZ GUERRERO LUIS ANTONIO</t>
  </si>
  <si>
    <t>10764644</t>
  </si>
  <si>
    <t xml:space="preserve">IBARRA ZEGARRA JORGE EDUARDO </t>
  </si>
  <si>
    <t xml:space="preserve">ESPECIALISTA FINANCIERO
</t>
  </si>
  <si>
    <t>46125716</t>
  </si>
  <si>
    <t>ILLESCAS TORRES SUSAN STEPHANIE</t>
  </si>
  <si>
    <t>19921268</t>
  </si>
  <si>
    <t>INFANTE CORDERO RAUL ALFREDO</t>
  </si>
  <si>
    <t>40796357</t>
  </si>
  <si>
    <t>INGA CONDEZO HENRRY JESUS</t>
  </si>
  <si>
    <t>42969548</t>
  </si>
  <si>
    <t>ISIDRO PUERTAS ANGELA YURIANA</t>
  </si>
  <si>
    <t>40792105</t>
  </si>
  <si>
    <t>ISMINIO RIQUELME JHON NERI</t>
  </si>
  <si>
    <t>ESPECIALISTA EN INGENIERIA ESTRUCTURAL</t>
  </si>
  <si>
    <t>40274275</t>
  </si>
  <si>
    <t xml:space="preserve">JANAMPA OCHOA JORGE </t>
  </si>
  <si>
    <t>04071940</t>
  </si>
  <si>
    <t>JANAMPA VILLARROEL ROCIO MIRIAN</t>
  </si>
  <si>
    <t>40440797</t>
  </si>
  <si>
    <t>JARAMILLO RIVAS CARLO MARIN</t>
  </si>
  <si>
    <t>ESTADISTICO</t>
  </si>
  <si>
    <t>09517690</t>
  </si>
  <si>
    <t xml:space="preserve">JARAMILLO USNO ROBERTO RAPHAEL </t>
  </si>
  <si>
    <t>09512997</t>
  </si>
  <si>
    <t>GONZALES MATEO MARIA ESTHER</t>
  </si>
  <si>
    <t>48197723</t>
  </si>
  <si>
    <t xml:space="preserve">JINEZ JULCA JHON ROBERTH </t>
  </si>
  <si>
    <t>72643865</t>
  </si>
  <si>
    <t>JORGE TELLO OSCAR JHAIR</t>
  </si>
  <si>
    <t>42328784</t>
  </si>
  <si>
    <t>JUAREZ CANDIOTTI ANGELICA CALENDARIA</t>
  </si>
  <si>
    <t>44808409</t>
  </si>
  <si>
    <t>JUAREZ PINEDO OMAR FERNANDO</t>
  </si>
  <si>
    <t>45619132</t>
  </si>
  <si>
    <t>JUAREZ SANCHEZ MARTIN DOIVE</t>
  </si>
  <si>
    <t>08870992</t>
  </si>
  <si>
    <t xml:space="preserve">JULCARIMA ANTONIO JESUS ANGEL </t>
  </si>
  <si>
    <t>TECNICO EN EDUCACION</t>
  </si>
  <si>
    <t>TECNICO EN ALMACEN Y DISTRIBUCION</t>
  </si>
  <si>
    <t>45477374</t>
  </si>
  <si>
    <t>JURADO BERNA EDUARDO FRANCISCO</t>
  </si>
  <si>
    <t>ANALISTA EN GESTION ADMINISTRATIVA</t>
  </si>
  <si>
    <t>46728830</t>
  </si>
  <si>
    <t>JUSTO VILLEGAS GRECIA KATHERINE</t>
  </si>
  <si>
    <t>43296898</t>
  </si>
  <si>
    <t>LA TORRE PAREDES VICTOR ERNESTO</t>
  </si>
  <si>
    <t>41008085</t>
  </si>
  <si>
    <t>LAINES CALONGE ADILSON ALMIR</t>
  </si>
  <si>
    <t>46329541</t>
  </si>
  <si>
    <t>LARA BENDEZU FRANCIS ALEXANDER</t>
  </si>
  <si>
    <t>41123101</t>
  </si>
  <si>
    <t>HERMITAÑO SULCA JOE</t>
  </si>
  <si>
    <t>42393351</t>
  </si>
  <si>
    <t>LARA ROJAS MICHAEL FELIPE</t>
  </si>
  <si>
    <t>09585814</t>
  </si>
  <si>
    <t xml:space="preserve">LARICO CCALLA JAIME  </t>
  </si>
  <si>
    <t>BACHILLER EN ZOOTECNIA</t>
  </si>
  <si>
    <t>44068207</t>
  </si>
  <si>
    <t>LAURA CASTILLO SONIA ZENAIDA</t>
  </si>
  <si>
    <t xml:space="preserve">SUBDIRECTOR DE LA SUBDIRECCION DE SERVICIOS DE TRANSPORTE ESPECIAL Y SERVICIOS COMPLEMENTARIOS
</t>
  </si>
  <si>
    <t>09337979</t>
  </si>
  <si>
    <t>LAUS ARTEAGA JOHN PIERRE</t>
  </si>
  <si>
    <t>47458382</t>
  </si>
  <si>
    <t>LAYA ALCEDO ANA ESTHER</t>
  </si>
  <si>
    <t>40285195</t>
  </si>
  <si>
    <t>LAYA ALCEDO PABLO CESAR</t>
  </si>
  <si>
    <t>DIRECTOR DE LA DIRECCION DE SUPERVISION DE PROYECTOS</t>
  </si>
  <si>
    <t>41469004</t>
  </si>
  <si>
    <t>LAZARTE CASTILLO PAOLA PIERINA</t>
  </si>
  <si>
    <t xml:space="preserve">ASESOR II </t>
  </si>
  <si>
    <t>10117993</t>
  </si>
  <si>
    <t>LAZO ROQUE MARIA DE LOS ANGELES</t>
  </si>
  <si>
    <t>41551138</t>
  </si>
  <si>
    <t>LAZO SERRUDO JUAN MANUEL EFRAIN</t>
  </si>
  <si>
    <t>42027776</t>
  </si>
  <si>
    <t>LEIVA VELASQUEZ ANTONIO</t>
  </si>
  <si>
    <t>ANALISTA EN ADMINISTRACION DE LEGAJOS</t>
  </si>
  <si>
    <t>10454886</t>
  </si>
  <si>
    <t>LEON ACERO NICOLAS MARTIN</t>
  </si>
  <si>
    <t>10177773</t>
  </si>
  <si>
    <t>LEON MALVAS DOMINGO GUZMAN</t>
  </si>
  <si>
    <t>47497632</t>
  </si>
  <si>
    <t>LEON MOGOLLON GERARDO JOSE MIGUEL</t>
  </si>
  <si>
    <t>17538128</t>
  </si>
  <si>
    <t>LEON QUIÑONEZ LUISA DEL ROSARIO</t>
  </si>
  <si>
    <t>ESPECIALISTA EN MODELACION</t>
  </si>
  <si>
    <t>45048710</t>
  </si>
  <si>
    <t>25693446</t>
  </si>
  <si>
    <t xml:space="preserve">HUAPAYA PALACIOS MANUEL ANTONIO </t>
  </si>
  <si>
    <t>LICENCIADO EN RELACIONES INDUSTRIALES</t>
  </si>
  <si>
    <t>09795845</t>
  </si>
  <si>
    <t>LINDO SUAREZ ANGEL DE LA CRUZ</t>
  </si>
  <si>
    <t>09937836</t>
  </si>
  <si>
    <t>LIÑAN SANCHEZ RUDY FELIX</t>
  </si>
  <si>
    <t>73021551</t>
  </si>
  <si>
    <t>LIVIA ASCENCIO DELBERHR JESUS</t>
  </si>
  <si>
    <t>09748626</t>
  </si>
  <si>
    <t>LIVIAC MASGO SONIA YOVANA</t>
  </si>
  <si>
    <t>44804123</t>
  </si>
  <si>
    <t>LIVIAPOMA PARDO LISSET ARACELI</t>
  </si>
  <si>
    <t>06931302</t>
  </si>
  <si>
    <t>LIZA CARRERA ANA GLADYS</t>
  </si>
  <si>
    <t>10809157</t>
  </si>
  <si>
    <t>LIZARRAGA GREY MOISES MIGUEL</t>
  </si>
  <si>
    <t>09739992</t>
  </si>
  <si>
    <t>LLANOS BRAVO JOEL</t>
  </si>
  <si>
    <t>44610702</t>
  </si>
  <si>
    <t>LLANOS ROMERO LUIS FERNANDO</t>
  </si>
  <si>
    <t>ANALISTA EN GESTION COMERCIAL</t>
  </si>
  <si>
    <t>45312757</t>
  </si>
  <si>
    <t>LLANTO VENANCIO JHON ELVIS</t>
  </si>
  <si>
    <t>07874804</t>
  </si>
  <si>
    <t xml:space="preserve">HUAYNATE PISCOYA ABEL </t>
  </si>
  <si>
    <t>LICENCIADO EN ESTADISTICA</t>
  </si>
  <si>
    <t>80487313</t>
  </si>
  <si>
    <t>LLAPA PONCE JUAN CARLOS</t>
  </si>
  <si>
    <t>73333117</t>
  </si>
  <si>
    <t>LLONTOP ANGELES PAOLA ESTEFANY</t>
  </si>
  <si>
    <t>47563440</t>
  </si>
  <si>
    <t>LLONTOP LAZARO NATALY ALMENDRA</t>
  </si>
  <si>
    <t>08064800</t>
  </si>
  <si>
    <t>LLONTOP VASQUEZ GILBERTO AUGUSTO</t>
  </si>
  <si>
    <t>32942312</t>
  </si>
  <si>
    <t>LLOSA CONTRERAS JORGE LUIS</t>
  </si>
  <si>
    <t>40677544</t>
  </si>
  <si>
    <t>LOARTE VICUÑA GIOVANA ISABEL</t>
  </si>
  <si>
    <t>TECNICO EN EDUCACION PRIMARIA</t>
  </si>
  <si>
    <t>45363859</t>
  </si>
  <si>
    <t>LOBATON CARRILLO PAMELA ELENA</t>
  </si>
  <si>
    <t>09437448</t>
  </si>
  <si>
    <t>LOLI FLORIAN JESUS MIGUEL</t>
  </si>
  <si>
    <t>ESPECIALISTA EN SEGURIDAD Y SALUD EN EL TRABAJO</t>
  </si>
  <si>
    <t>07816677</t>
  </si>
  <si>
    <t>LOO MEZA JUAN EDUARDO</t>
  </si>
  <si>
    <t>ASISTENTE DE SOPORTE TECNICO</t>
  </si>
  <si>
    <t>41942169</t>
  </si>
  <si>
    <t>LOPEZ APAICO JORGE ANTONIO</t>
  </si>
  <si>
    <t>09346835</t>
  </si>
  <si>
    <t>LOPEZ ESCOBAR JUANA ROMULA</t>
  </si>
  <si>
    <t>INGENIERA ECONOMISTA</t>
  </si>
  <si>
    <t>46666704</t>
  </si>
  <si>
    <t>LOPEZ GIRON STEVEN JOSTIN</t>
  </si>
  <si>
    <t>AUDITOR EN INGENIERIA CIVIL</t>
  </si>
  <si>
    <t>41992898</t>
  </si>
  <si>
    <t>LOPEZ JARA CESAR ENRIQUE</t>
  </si>
  <si>
    <t>44160108</t>
  </si>
  <si>
    <t>LOPEZ LEYVA NILDA YANET</t>
  </si>
  <si>
    <t>75397671</t>
  </si>
  <si>
    <t>LOPEZ MARCOS BENJAMIN NELSON</t>
  </si>
  <si>
    <t>47324044</t>
  </si>
  <si>
    <t>LOPEZ MEJIA ELVIS GUILLERMO</t>
  </si>
  <si>
    <t>06803648</t>
  </si>
  <si>
    <t>LOPEZ QUESADA CARLOS AUGUSTO</t>
  </si>
  <si>
    <t>43802109</t>
  </si>
  <si>
    <t>LOPEZ RONDAN CINDY PAOLA</t>
  </si>
  <si>
    <t>ESPECIALISTA EN COMUNICACIONES</t>
  </si>
  <si>
    <t>10027805</t>
  </si>
  <si>
    <t>LOPEZ TAFUR HENRY FRANKLIN</t>
  </si>
  <si>
    <t>10407701</t>
  </si>
  <si>
    <t>LOPEZ VASQUEZ ANA ISABEL</t>
  </si>
  <si>
    <t>09627440</t>
  </si>
  <si>
    <t>LOZANO BUSTAMANTE ROSARIO GLORIA</t>
  </si>
  <si>
    <t>TECNICA EN DISEÑO PUBLICITARIO</t>
  </si>
  <si>
    <t>08505566</t>
  </si>
  <si>
    <t>LUNA BALDARRAGO ALDO ROMULO</t>
  </si>
  <si>
    <t>07499939</t>
  </si>
  <si>
    <t>LUNA MARCELO CESAR ALBERTO</t>
  </si>
  <si>
    <t>10747646</t>
  </si>
  <si>
    <t>LUQUE PARI MARCO ANTONIO</t>
  </si>
  <si>
    <t>45764682</t>
  </si>
  <si>
    <t>MACALUPU GARCIA LUIS MANUEL</t>
  </si>
  <si>
    <t>07179910</t>
  </si>
  <si>
    <t>MACCHIAVELLO RODRIGUEZ JOSE GUSTAVO</t>
  </si>
  <si>
    <t>TECNICO EN ADMINISTRACION DE PERSONAL Y RELACIONES INDUSTRIALES</t>
  </si>
  <si>
    <t>43513433</t>
  </si>
  <si>
    <t>MADRID MADRID ANGELICA</t>
  </si>
  <si>
    <t>TECNICA EN ENSAMBLAJE DE COMPUTADORAS</t>
  </si>
  <si>
    <t>10399576</t>
  </si>
  <si>
    <t>MAGAN GASTELU MIGUEL ANGEL</t>
  </si>
  <si>
    <t>ANALISTA EN PLANIFICACION DE TRANSPORTE</t>
  </si>
  <si>
    <t>73147048</t>
  </si>
  <si>
    <t>MAGUIÑA AÑAZCO MIGUEL EDU</t>
  </si>
  <si>
    <t>SUBDIRECTORA DE LA SUBDIRECCION DE FISCALIZACION</t>
  </si>
  <si>
    <t>42338464</t>
  </si>
  <si>
    <t>MAGUIÑA MESTA MARIBEL NERAIDA</t>
  </si>
  <si>
    <t>44155785</t>
  </si>
  <si>
    <t>MAITA LOPEZ YESELA NATALI</t>
  </si>
  <si>
    <t>73007250</t>
  </si>
  <si>
    <t>MALDONADO ZORRILLA PRISCILLA ANTONELLA</t>
  </si>
  <si>
    <t>ESPECIALISTA DE SEGURIDAD Y SALUD EN EL TRABAJO</t>
  </si>
  <si>
    <t>40380930</t>
  </si>
  <si>
    <t xml:space="preserve">MALLQUI NIETO YERNER </t>
  </si>
  <si>
    <t>41344460</t>
  </si>
  <si>
    <t xml:space="preserve">MAMANI NINA MARCO ANTONIO </t>
  </si>
  <si>
    <t>45488469</t>
  </si>
  <si>
    <t>MAMANI ROQUE JOAN DANELLI</t>
  </si>
  <si>
    <t>06055948</t>
  </si>
  <si>
    <t xml:space="preserve">MAMANI YAPU ELIAS </t>
  </si>
  <si>
    <t>ANALISTA ECONOMICO</t>
  </si>
  <si>
    <t>72182486</t>
  </si>
  <si>
    <t>MANCHA VILLA KAREL KENDY</t>
  </si>
  <si>
    <t>ESPECIALISTA EN GESTION SOCIAL DE EXPROPIACIONES</t>
  </si>
  <si>
    <t>09864124</t>
  </si>
  <si>
    <t>MANRIQUE ALARCON RENZO ALEXIS</t>
  </si>
  <si>
    <t>42576986</t>
  </si>
  <si>
    <t>MANTARI CORDOVA VICTOR PASCUAL</t>
  </si>
  <si>
    <t>07499173</t>
  </si>
  <si>
    <t>MANTILLA RODRIGUEZ LEOCADIO MARINO</t>
  </si>
  <si>
    <t>41189848</t>
  </si>
  <si>
    <t xml:space="preserve">MAR ZEGARRA ELIAS </t>
  </si>
  <si>
    <t>TECNICO EN MECANICA DE PRODUCCION</t>
  </si>
  <si>
    <t>10513648</t>
  </si>
  <si>
    <t>MAR ZEGARRA LUIS ALBERTO</t>
  </si>
  <si>
    <t>TECNICO AUTOMOTRIZ</t>
  </si>
  <si>
    <t>09558816</t>
  </si>
  <si>
    <t>MAR ZEGARRA MARIA ELENA</t>
  </si>
  <si>
    <t>COORDINADOR LEGAL DE PRIMERA INSTANCIA</t>
  </si>
  <si>
    <t>45941367</t>
  </si>
  <si>
    <t>MARCELO MORALES VICTOR HUGO</t>
  </si>
  <si>
    <t>ASISTENTE OPERATIVO PARA EL CENTRO DE COMUNICACIONES DE EMERGENCIA EN SISTEMAS ELECTRICOS FERROVIARIOS</t>
  </si>
  <si>
    <t>08915919</t>
  </si>
  <si>
    <t>MARCELO QUIROZ CIRILO ROBERTO</t>
  </si>
  <si>
    <t>41079371</t>
  </si>
  <si>
    <t xml:space="preserve">MARCHAN QUISPE MARCO ANTONIO </t>
  </si>
  <si>
    <t>42167430</t>
  </si>
  <si>
    <t>MARCHENA CUBA LIZET VANESSA</t>
  </si>
  <si>
    <t>ESPECIALISTA EN PLANIFICACION</t>
  </si>
  <si>
    <t>41068691</t>
  </si>
  <si>
    <t>MARIN BRUNO LENIN CRISTIAM</t>
  </si>
  <si>
    <t>47554971</t>
  </si>
  <si>
    <t>MARIN RAMOS JOSEPH ALEXANDER</t>
  </si>
  <si>
    <t>44949927</t>
  </si>
  <si>
    <t>MARON ALIAGA ISMARY JESUS</t>
  </si>
  <si>
    <t>43321060</t>
  </si>
  <si>
    <t>MARQUEZ GARCIA JERZY IVES</t>
  </si>
  <si>
    <t>COORDINADOR DE GESTION SOCIAL</t>
  </si>
  <si>
    <t>16678089</t>
  </si>
  <si>
    <t>HUERTA QUIÑONES FRANK SAMUEL</t>
  </si>
  <si>
    <t>ASISTENTE DE SEGURIDAD OPERACIONAL</t>
  </si>
  <si>
    <t>10553940</t>
  </si>
  <si>
    <t>MARTINEZ BRETTON CHRISTIAN JOSE</t>
  </si>
  <si>
    <t>76159459</t>
  </si>
  <si>
    <t xml:space="preserve">MARTINEZ PACHECO JEAN FRANCO </t>
  </si>
  <si>
    <t>ESPECIALISTA EN GESTION DE INVERSION EN PROYECTOS DE RECAUDO</t>
  </si>
  <si>
    <t>41661433</t>
  </si>
  <si>
    <t xml:space="preserve">MATIAS RUIZ ROCIO </t>
  </si>
  <si>
    <t>ESPECIALISTA EN PROYECTOS DE INVERSION PUBLICA</t>
  </si>
  <si>
    <t>ESPECIALISTA EN RECAUDACION Y FRACCIONAMIENTO DE DEUDA</t>
  </si>
  <si>
    <t>41645773</t>
  </si>
  <si>
    <t>MATO GODOY MARCO ANTONIO</t>
  </si>
  <si>
    <t>72407655</t>
  </si>
  <si>
    <t xml:space="preserve">MATOS PACHECO CARLOS ALFREDO </t>
  </si>
  <si>
    <t>ESPECIALISTA EN MANTENIMIENTO DE MATERIAL RODANTE</t>
  </si>
  <si>
    <t>07679591</t>
  </si>
  <si>
    <t xml:space="preserve">MAYHUA CAMPOS CRESENCIO </t>
  </si>
  <si>
    <t>09412302</t>
  </si>
  <si>
    <t>MAYORGA ARCE BORIS</t>
  </si>
  <si>
    <t xml:space="preserve">JEFE DE LA OFICINA DE INTEGRIDAD Y LUCHA CONTRA LA CORRUPCION </t>
  </si>
  <si>
    <t>07872720</t>
  </si>
  <si>
    <t>MAYORGA GARCIA ROLANDO AMADEO</t>
  </si>
  <si>
    <t>42553811</t>
  </si>
  <si>
    <t>MAYTA CHAGUA FREDY LUIS</t>
  </si>
  <si>
    <t>46121671</t>
  </si>
  <si>
    <t>MAYURI JIMENEZ ZAYRA ALEJANDRA</t>
  </si>
  <si>
    <t xml:space="preserve">SUBDIRECTOR DE LA SUBDIRECCION DE SANCION
</t>
  </si>
  <si>
    <t>43180934</t>
  </si>
  <si>
    <t>MC CALLOCK SILVA CAROLINA MARIA</t>
  </si>
  <si>
    <t>46209323</t>
  </si>
  <si>
    <t>MEDINA CORDOVA JESSICA KATHERINE</t>
  </si>
  <si>
    <t>ESPECIALISTA LEGAL DE ASOCIACION PUBLICO PRIVADA</t>
  </si>
  <si>
    <t>42389505</t>
  </si>
  <si>
    <t>MEDINA SAAVEDRA HENRY FRANK</t>
  </si>
  <si>
    <t>COORDINADOR DE EJECUCION COACTIVA</t>
  </si>
  <si>
    <t>43781172</t>
  </si>
  <si>
    <t xml:space="preserve">MEDINA SANCHEZ ROBERT </t>
  </si>
  <si>
    <t>70919435</t>
  </si>
  <si>
    <t>MEJIA SOTOMAYOR LESLI BETSABE</t>
  </si>
  <si>
    <t>BACHILLER EN GEOGRAFIA</t>
  </si>
  <si>
    <t>07266897</t>
  </si>
  <si>
    <t>MELENDEZ VARGAS LUIS HUMBERTO</t>
  </si>
  <si>
    <t>10457873</t>
  </si>
  <si>
    <t>MELGAR CORDOVA EDUARDO ROBERT</t>
  </si>
  <si>
    <t>09585107</t>
  </si>
  <si>
    <t>MELO QUIROZ ITALO JACINTO</t>
  </si>
  <si>
    <t>TECNICO EN INGENIERIA</t>
  </si>
  <si>
    <t>41233159</t>
  </si>
  <si>
    <t>MENDEZ GARBAY DANIEL ALEXANDER</t>
  </si>
  <si>
    <t>44842954</t>
  </si>
  <si>
    <t>MENDEZ INGARUCA LUZ MERY</t>
  </si>
  <si>
    <t>06812180</t>
  </si>
  <si>
    <t>MENDEZ VELIZ DANNY OSWALDO</t>
  </si>
  <si>
    <t>09984961</t>
  </si>
  <si>
    <t>MENDOZA HUANGAL CARLOS ALBERTO</t>
  </si>
  <si>
    <t>47820994</t>
  </si>
  <si>
    <t>MENDOZA MARTINEZ JASMINE GISEL</t>
  </si>
  <si>
    <t>ESPECIALISTA EN GESTION FINANCIERA Y PRESUPUESTAL</t>
  </si>
  <si>
    <t>08581049</t>
  </si>
  <si>
    <t>MENDOZA OSORIO LEONARDO ANGEL</t>
  </si>
  <si>
    <t>COORDINADOR DE GESTION DE COBRANZA</t>
  </si>
  <si>
    <t>41758474</t>
  </si>
  <si>
    <t xml:space="preserve">MENDOZA ROJAS ALEXANDER </t>
  </si>
  <si>
    <t>40480435</t>
  </si>
  <si>
    <t>MENDOZA TORRE GONZALO</t>
  </si>
  <si>
    <t>45772511</t>
  </si>
  <si>
    <t>MERINO MELO MARIA ELENA</t>
  </si>
  <si>
    <t>TECNICA EN TURISMO</t>
  </si>
  <si>
    <t>02607730</t>
  </si>
  <si>
    <t>MERINO MOSCOL VICTOR MANUEL</t>
  </si>
  <si>
    <t>08141074</t>
  </si>
  <si>
    <t>MESIAS DE LA CRUZ LUIS ALEJANDRO</t>
  </si>
  <si>
    <t>44025430</t>
  </si>
  <si>
    <t>MESIAS SINCHE DE ROBLES CYNDI KATHERINE</t>
  </si>
  <si>
    <t>45315596</t>
  </si>
  <si>
    <t>MIÑANO ROJAS ANA PAULA</t>
  </si>
  <si>
    <t>41287296</t>
  </si>
  <si>
    <t xml:space="preserve">MIRANDA APACLLA HENRRY VENANCIO </t>
  </si>
  <si>
    <t>ASISTENTE TECNICO ADMINISTRATIVO</t>
  </si>
  <si>
    <t>09487964</t>
  </si>
  <si>
    <t>MIRANDA LOPEZ VICTOR CARLOS</t>
  </si>
  <si>
    <t>18208998</t>
  </si>
  <si>
    <t>MIRANDA REYES PABLO WILMER</t>
  </si>
  <si>
    <t>46476957</t>
  </si>
  <si>
    <t>MIRANDA SOLIS DENIS ROLANDO</t>
  </si>
  <si>
    <t>09906473</t>
  </si>
  <si>
    <t>MIRANDA TRONCOS KILLA SUMAC SUSANA</t>
  </si>
  <si>
    <t>43627322</t>
  </si>
  <si>
    <t>MIRANDA ZAPATA JEFF HUGO</t>
  </si>
  <si>
    <t>40664474</t>
  </si>
  <si>
    <t>MONGRUT PADILLA ISIS ROSA</t>
  </si>
  <si>
    <t>45556913</t>
  </si>
  <si>
    <t>MONSALVE BERROCAL CINTHIA ANGELICA</t>
  </si>
  <si>
    <t>08871089</t>
  </si>
  <si>
    <t xml:space="preserve">MONTALDO DEL BUSTO JUAN CARLOS </t>
  </si>
  <si>
    <t>40446603</t>
  </si>
  <si>
    <t>JESUS GARCIA DAYANNY SUSAN</t>
  </si>
  <si>
    <t>46346256</t>
  </si>
  <si>
    <t>MONTALVO ESCUDERO STEWAR M'CLENARD</t>
  </si>
  <si>
    <t>25776241</t>
  </si>
  <si>
    <t xml:space="preserve">LARA HURTADO MARLON CHRISTIAN </t>
  </si>
  <si>
    <t>45144291</t>
  </si>
  <si>
    <t>MORA GAMBOA STEPHANIE</t>
  </si>
  <si>
    <t>GESTOR EN PROCESAMIENTO DE INDICADORES</t>
  </si>
  <si>
    <t>45496342</t>
  </si>
  <si>
    <t>MORA GARCIA GODOS MAGALY MADELAINE</t>
  </si>
  <si>
    <t>42555006</t>
  </si>
  <si>
    <t>MORALES GONZALES MOISES NEFI</t>
  </si>
  <si>
    <t>06948060</t>
  </si>
  <si>
    <t xml:space="preserve">MORALES PALOMINO ROMULO DINO </t>
  </si>
  <si>
    <t>09430103</t>
  </si>
  <si>
    <t>MORALES SALAS HECTOR LUDGARDO</t>
  </si>
  <si>
    <t>ESPECIALISTA EN COMPENSACIONES Y BENEFICIOS SOCIALES</t>
  </si>
  <si>
    <t>17415440</t>
  </si>
  <si>
    <t>MORALES YAMPUFE MARCO ANTONIO</t>
  </si>
  <si>
    <t>40082005</t>
  </si>
  <si>
    <t xml:space="preserve">MORALES ZAPATA ROBERTO FERNANDO </t>
  </si>
  <si>
    <t>00299252</t>
  </si>
  <si>
    <t>MORANTES RICO JOSE ANTONIO</t>
  </si>
  <si>
    <t>06129250</t>
  </si>
  <si>
    <t>MOREANO CONTRERAS JAVIER ENSO</t>
  </si>
  <si>
    <t>FILOSOFO</t>
  </si>
  <si>
    <t>ASISTENTE DE SEGURIDAD Y SALUD EN EL TRABAJO</t>
  </si>
  <si>
    <t>48017778</t>
  </si>
  <si>
    <t xml:space="preserve">MOREANO SAYRI FIORELA </t>
  </si>
  <si>
    <t>40810693</t>
  </si>
  <si>
    <t>MORENO BOLAÑOS MARISOL MARGOTH</t>
  </si>
  <si>
    <t>ESPECIALISTA EN PROGRAMACION</t>
  </si>
  <si>
    <t>44385287</t>
  </si>
  <si>
    <t>MORENO CALERO EDGAR ARTURO</t>
  </si>
  <si>
    <t>INGENIERO INFORMATICO</t>
  </si>
  <si>
    <t>45798188</t>
  </si>
  <si>
    <t>MORENO VALENTIN ESTEFANI KAREN</t>
  </si>
  <si>
    <t>46501233</t>
  </si>
  <si>
    <t>MOREYRA QUICHCA CARLOS ALBERTO</t>
  </si>
  <si>
    <t>TECNICO EN PERIODISMO DEPORTIVO</t>
  </si>
  <si>
    <t>18217348</t>
  </si>
  <si>
    <t xml:space="preserve">MORY MERINO MARKO ANTONIO </t>
  </si>
  <si>
    <t>41197754</t>
  </si>
  <si>
    <t>MOSCAYZA PHANG ENRIQUE JHOEL</t>
  </si>
  <si>
    <t>TECNICO EN COMERCIO EXTERIOR Y ADUANAS</t>
  </si>
  <si>
    <t>74891218</t>
  </si>
  <si>
    <t>MOTA EVARISTO ALVARO RODRIGO</t>
  </si>
  <si>
    <t>ESPECIALISTA EN REDES Y COMUNICACIONES</t>
  </si>
  <si>
    <t>43478478</t>
  </si>
  <si>
    <t>MOTTA PALOMINO HENRY RODOLFO</t>
  </si>
  <si>
    <t>INGENIERO ESPECIALISTA EN PROYECTOS DE INFRAESTRUCTURA VIAL URBANA</t>
  </si>
  <si>
    <t>08217839</t>
  </si>
  <si>
    <t>MOYASEVICH BACA DANILO EDI</t>
  </si>
  <si>
    <t>10860204</t>
  </si>
  <si>
    <t>MUÑICO GONZALES GERMAN ARIOSTO</t>
  </si>
  <si>
    <t>ANALISTA EN CONTROL PATRIMONIAL</t>
  </si>
  <si>
    <t>41819495</t>
  </si>
  <si>
    <t>MUÑOZ LEON SINDY CAROL</t>
  </si>
  <si>
    <t>45032958</t>
  </si>
  <si>
    <t>MUÑOZ PRETELL EDWIN MIGUEL</t>
  </si>
  <si>
    <t>ESPECIALISTA ADMNISTRATIVO LEGAL</t>
  </si>
  <si>
    <t>43252038</t>
  </si>
  <si>
    <t>MURGA COICO DEBORAH SELENIA</t>
  </si>
  <si>
    <t>25658824</t>
  </si>
  <si>
    <t>MURILLO PALOMINO JORGE LUIS</t>
  </si>
  <si>
    <t>70091611</t>
  </si>
  <si>
    <t>MURO CASTILLO KATHIUSKA ANTHUANETT</t>
  </si>
  <si>
    <t>09890612</t>
  </si>
  <si>
    <t>MURRUGARRA RIVAS EDDY FRANCO</t>
  </si>
  <si>
    <t>TECNICO EN MECANICA DE MANTENIMIENTO</t>
  </si>
  <si>
    <t>07535320</t>
  </si>
  <si>
    <t xml:space="preserve">NACION REMIGIO YSABEL OLINDA </t>
  </si>
  <si>
    <t>ESPECIALISTA ECONOMICO FINANCIERO</t>
  </si>
  <si>
    <t>02896348</t>
  </si>
  <si>
    <t>NALVARTE BALMACEDA MARCOS CHRISTIAN</t>
  </si>
  <si>
    <t>42796126</t>
  </si>
  <si>
    <t>NALVARTE MONTOYA ODETTE JEZZABEL</t>
  </si>
  <si>
    <t>25480596</t>
  </si>
  <si>
    <t>NAVARRO HUAPAYA CARLOS INOCENTE</t>
  </si>
  <si>
    <t xml:space="preserve">BACHILLER EN CONTABILIDAD </t>
  </si>
  <si>
    <t>ESPECIALISTA EN CONTRATACIONES EN LA COORDINACION DEL PROCESO DE LOGISTICA</t>
  </si>
  <si>
    <t>10170109</t>
  </si>
  <si>
    <t>LICAPA ESCOBEDO EMILIO</t>
  </si>
  <si>
    <t>40398927</t>
  </si>
  <si>
    <t>NAVARRO NOGUEROL YEGYE ALFREDO</t>
  </si>
  <si>
    <t>44259077</t>
  </si>
  <si>
    <t>MARQUEZ VALDEZ JOAQUIN ERNESTO</t>
  </si>
  <si>
    <t>LICENCIADO EN ADMINISTRACION</t>
  </si>
  <si>
    <t>42337469</t>
  </si>
  <si>
    <t xml:space="preserve">NAVARRO RAMIREZ LIKHI </t>
  </si>
  <si>
    <t>46634794</t>
  </si>
  <si>
    <t>NAVARRO RAVELLO CARLOS EDUARDO</t>
  </si>
  <si>
    <t>44484774</t>
  </si>
  <si>
    <t>NAVARRO REYES JOSE LUIS</t>
  </si>
  <si>
    <t>47586778</t>
  </si>
  <si>
    <t>NAVARRO RUIZ INGRID JOSELYN</t>
  </si>
  <si>
    <t>72546029</t>
  </si>
  <si>
    <t xml:space="preserve">NEME HUAPAYA ISAAC  </t>
  </si>
  <si>
    <t>08782777</t>
  </si>
  <si>
    <t>NEYRA LENCINAS RUBEN RICARDO</t>
  </si>
  <si>
    <t>21869642</t>
  </si>
  <si>
    <t>MONTALVAN SANCHEZ URSULA MONICA</t>
  </si>
  <si>
    <t>ASISTENTE EN COMUNICACIONES</t>
  </si>
  <si>
    <t>10272293</t>
  </si>
  <si>
    <t>NEYRA MAURIOLA JESUS EFRAIN</t>
  </si>
  <si>
    <t>44272330</t>
  </si>
  <si>
    <t>NICHO ECHEGARAY GEORGE ANTHONY</t>
  </si>
  <si>
    <t>25557923</t>
  </si>
  <si>
    <t>NOLE CAMPOS MIRTHA PRECILA</t>
  </si>
  <si>
    <t>75157319</t>
  </si>
  <si>
    <t xml:space="preserve">NUÑEZ CHAVEZ ROBERTO ANTONIO </t>
  </si>
  <si>
    <t>08515935</t>
  </si>
  <si>
    <t>OBREGON FLORES FRANCISCO OSWALDO</t>
  </si>
  <si>
    <t>ESPECIALISTA EN SISTEMAS Y EQUIPOS AUXILIARES DE SISTEMAS FERROVIARIOS</t>
  </si>
  <si>
    <t>07271688</t>
  </si>
  <si>
    <t>OLCESE FRANZERO JOSE JUAN</t>
  </si>
  <si>
    <t>SUBDIRECTOR DE LA SUBDIRECCION DE SACION DE LA DIRECCION DE FISCALIZACION Y SANCION</t>
  </si>
  <si>
    <t>42876695</t>
  </si>
  <si>
    <t>OLIVARES NAVARRO MARITZA VICTORIA ESTHER</t>
  </si>
  <si>
    <t>47720581</t>
  </si>
  <si>
    <t>OLIVARES VASQUEZ ARANTXA SHARON</t>
  </si>
  <si>
    <t>40715781</t>
  </si>
  <si>
    <t>OLIVERA ALVARADO ISABEL MAGALY</t>
  </si>
  <si>
    <t>DIBUJANTE TECNICO</t>
  </si>
  <si>
    <t>09974777</t>
  </si>
  <si>
    <t>OLIVERA ANGULO MIGUEL ANGEL</t>
  </si>
  <si>
    <t>TECNICO EN AUTOCAD</t>
  </si>
  <si>
    <t>09668041</t>
  </si>
  <si>
    <t xml:space="preserve">OLIVERA PAREJA CARLOS IVAN </t>
  </si>
  <si>
    <t>40183195</t>
  </si>
  <si>
    <t xml:space="preserve">ORBEGOZO SIHUINCHA MARCO ANTONIO </t>
  </si>
  <si>
    <t>09796261</t>
  </si>
  <si>
    <t>ORDINOLA TELLO YESICA LILIANA</t>
  </si>
  <si>
    <t>45312260</t>
  </si>
  <si>
    <t>ORE RIVERA JOSE MIGUEL</t>
  </si>
  <si>
    <t>TECNICO ESPECIALISTA EN MAQUINARIA PESADA</t>
  </si>
  <si>
    <t>44323241</t>
  </si>
  <si>
    <t>ORMACHEA ARAUCO KAREN CECILIA</t>
  </si>
  <si>
    <t>LICENCIADA EN TURISMO, HOTELERIA Y GASTRONOMIA</t>
  </si>
  <si>
    <t>SUBDIRECTORA DE LA SUBDIRECCION DE ADQUISICION DE PREDIOS Y LIBERACION DE INTERFERENCIAS</t>
  </si>
  <si>
    <t>09717329</t>
  </si>
  <si>
    <t>ORMEÑO VILLALBA SUMAC INES</t>
  </si>
  <si>
    <t>40032312</t>
  </si>
  <si>
    <t>ORTECHO GOMEZ CARLOS ENRIQUE</t>
  </si>
  <si>
    <t>ANALISTA DE CONTROL DE ASISTENCIA</t>
  </si>
  <si>
    <t>46135504</t>
  </si>
  <si>
    <t xml:space="preserve">ORTEGA GIRALDEZ GABRIEL </t>
  </si>
  <si>
    <t>40817177</t>
  </si>
  <si>
    <t>ORTEGA MANRIQUE SOLEDAD MARUJA</t>
  </si>
  <si>
    <t>43583386</t>
  </si>
  <si>
    <t>ORTIZ AYLLON ALVARO ALONSO</t>
  </si>
  <si>
    <t>08069045</t>
  </si>
  <si>
    <t>ORTIZ ELIAS CARMELA LINA</t>
  </si>
  <si>
    <t>46887290</t>
  </si>
  <si>
    <t>ORTIZ ESTRADA SONIA EDIZA</t>
  </si>
  <si>
    <t>41003167</t>
  </si>
  <si>
    <t>OSORIAGA RAMIREZ SARA OLIVIA</t>
  </si>
  <si>
    <t>PERIODISTA</t>
  </si>
  <si>
    <t>42751403</t>
  </si>
  <si>
    <t xml:space="preserve">OSORIO PAREDES DANIEL FLORENCIO </t>
  </si>
  <si>
    <t>43448080</t>
  </si>
  <si>
    <t>OVIEDO CANO JULIO DAVID</t>
  </si>
  <si>
    <t>46183819</t>
  </si>
  <si>
    <t>OVIEDO YNCIO ABEL JEAN CARLO</t>
  </si>
  <si>
    <t>44984660</t>
  </si>
  <si>
    <t xml:space="preserve">PACAHUALA MAMANI ALEXANDER YONATHAN </t>
  </si>
  <si>
    <t>20724902</t>
  </si>
  <si>
    <t>MONTEJO ORE PAULINA</t>
  </si>
  <si>
    <t>ANALISTA EN GESTION DE INDICADORES DE OPERACION Y MANTENIMIENTO</t>
  </si>
  <si>
    <t>43407650</t>
  </si>
  <si>
    <t>PAGAN GALVEZ JONATHAN EMANUEL</t>
  </si>
  <si>
    <t>ESPECIALISTA EN GESTION DE PROYECTOS DE TRANSPORTE</t>
  </si>
  <si>
    <t>46879055</t>
  </si>
  <si>
    <t>PAGOLA DIAZ ISIS LIZET</t>
  </si>
  <si>
    <t>42972619</t>
  </si>
  <si>
    <t>PALOMINO IRIARTE HUGO ALBERTO</t>
  </si>
  <si>
    <t>06241946</t>
  </si>
  <si>
    <t>PALOMINO QUISPE EDITH LUISA</t>
  </si>
  <si>
    <t>10065878</t>
  </si>
  <si>
    <t>PALOMINO QUISPE SHEYLA INDIRA</t>
  </si>
  <si>
    <t>45206522</t>
  </si>
  <si>
    <t>PAMPA TABOADA LUIS ALBERTO</t>
  </si>
  <si>
    <t>43185926</t>
  </si>
  <si>
    <t xml:space="preserve">PANDURO MEGO WILLY </t>
  </si>
  <si>
    <t xml:space="preserve">TECNICO EN ADMINISTRACION DE NEGOCIOS </t>
  </si>
  <si>
    <t>ESPECIALISTA EN INSTALACIONES ELECTRICAS DE BAJA TENSION</t>
  </si>
  <si>
    <t>19921387</t>
  </si>
  <si>
    <t>PAPUICO MARMOLEJO RAUL ANGEL</t>
  </si>
  <si>
    <t>43348270</t>
  </si>
  <si>
    <t>PARI HUALPA EDWIN ROY</t>
  </si>
  <si>
    <t>46502429</t>
  </si>
  <si>
    <t>PARILLO MENDOZA WENDY MARIA</t>
  </si>
  <si>
    <t>LINGÜISTA</t>
  </si>
  <si>
    <t>ESPECIALISTA EN TRANSITO Y TRANSPORTE</t>
  </si>
  <si>
    <t>10693396</t>
  </si>
  <si>
    <t>PASTRANA CARHUAYAL MAGALY IRENE</t>
  </si>
  <si>
    <t>INGENIERIO DE TRANSPORTES</t>
  </si>
  <si>
    <t>OPERARIO DE LIMPIEZA</t>
  </si>
  <si>
    <t>80472338</t>
  </si>
  <si>
    <t>PAUCAR CORREA YOVANA IRIS</t>
  </si>
  <si>
    <t>22295959</t>
  </si>
  <si>
    <t>PAUCAR DE LA CRUZ NESTOR ORLANDO</t>
  </si>
  <si>
    <t>46649178</t>
  </si>
  <si>
    <t>PAUCAR ESPINOZA CAROLINA PAULINA</t>
  </si>
  <si>
    <t>40494788</t>
  </si>
  <si>
    <t>PAZ AGUIRRE CESAR AUGUSTO</t>
  </si>
  <si>
    <t>48408735</t>
  </si>
  <si>
    <t>PEDRAZA FIERRO JUAN CARLOS</t>
  </si>
  <si>
    <t>72801029</t>
  </si>
  <si>
    <t xml:space="preserve">PELAEZ IBAÑEZ ROMAO ARTURO </t>
  </si>
  <si>
    <t>06044212</t>
  </si>
  <si>
    <t>PEÑA FERNADEZ CARLOS HUMBERTO</t>
  </si>
  <si>
    <t>09781246</t>
  </si>
  <si>
    <t>PEÑA FLORES ERNESTO PEDRO</t>
  </si>
  <si>
    <t>10678392</t>
  </si>
  <si>
    <t>PEÑA LEON JOHN ELER</t>
  </si>
  <si>
    <t>25571924</t>
  </si>
  <si>
    <t xml:space="preserve">PEÑA PACHAS EXSEQUIEL  </t>
  </si>
  <si>
    <t>ESPECIALISTA EN BIENESTAR SOCIAL</t>
  </si>
  <si>
    <t>40014372</t>
  </si>
  <si>
    <t>PEÑA ROMERO OLGA ROSARIO EMILIA</t>
  </si>
  <si>
    <t>COORDINADORA DE PERSONAL SFT</t>
  </si>
  <si>
    <t>06135362</t>
  </si>
  <si>
    <t>PEÑAFIEL SALCEDO VILMA OLGA</t>
  </si>
  <si>
    <t>41920666</t>
  </si>
  <si>
    <t>PEREZ AQUINO JENNY ELIZABETH</t>
  </si>
  <si>
    <t>41464260</t>
  </si>
  <si>
    <t xml:space="preserve">PEREZ ARIAS HENRY DAVID </t>
  </si>
  <si>
    <t>JEFA DE LA OFICINA DE GESTION DE RECURSOS HUMANOS</t>
  </si>
  <si>
    <t>18021917</t>
  </si>
  <si>
    <t>PEREZ BECERRA ANA CECILIA</t>
  </si>
  <si>
    <t>COORDINADORA EN GESTION DE RELACIONES HUMANAS Y SOCIALES</t>
  </si>
  <si>
    <t>10631745</t>
  </si>
  <si>
    <t>PEREZ CASTIBLANCO ANA MELBA</t>
  </si>
  <si>
    <t>ANALISTA DE RELACIONES COMUNITARIAS PARA EVENTOS INFORMATIVOS</t>
  </si>
  <si>
    <t>21289289</t>
  </si>
  <si>
    <t>NAVARRO PUMACARHUA DENIS RENATO</t>
  </si>
  <si>
    <t>INGENIERO EN TRANSPORTE</t>
  </si>
  <si>
    <t>40017170</t>
  </si>
  <si>
    <t>PEREZ DURAND ENRIQUE</t>
  </si>
  <si>
    <t>07494092</t>
  </si>
  <si>
    <t xml:space="preserve">PEREZ MANRIQUE MOISES MARTIN </t>
  </si>
  <si>
    <t>AUDITOR PARA EL ORGANO DE CONTROL INSTITUCIONAL</t>
  </si>
  <si>
    <t>28225151</t>
  </si>
  <si>
    <t xml:space="preserve">PEREZ MEZA GLADYS </t>
  </si>
  <si>
    <t>43978135</t>
  </si>
  <si>
    <t xml:space="preserve">PEREZ PIMENTEL JULIO CESAR </t>
  </si>
  <si>
    <t>TECNICO EN FISIOTERAPIA Y REHABILITACION</t>
  </si>
  <si>
    <t>08148747</t>
  </si>
  <si>
    <t>PEREZ SALVA GABRIEL ARCANGEL</t>
  </si>
  <si>
    <t>45031227</t>
  </si>
  <si>
    <t>PEREZ SILVA ROSA ANAI</t>
  </si>
  <si>
    <t>08666699</t>
  </si>
  <si>
    <t>PERLA CARRASCO JORGE LUIS</t>
  </si>
  <si>
    <t>TECNICO FAP</t>
  </si>
  <si>
    <t>25484894</t>
  </si>
  <si>
    <t>PERLECHE DE CASQUINO HELENA SOLEDAD</t>
  </si>
  <si>
    <t>46330843</t>
  </si>
  <si>
    <t>PESANTES TORRES MARIO SALVADOR</t>
  </si>
  <si>
    <t>42772968</t>
  </si>
  <si>
    <t xml:space="preserve">PFURO JUSCAMAYTA JOHN  </t>
  </si>
  <si>
    <t>44198797</t>
  </si>
  <si>
    <t>PILLACA CACERES RENE ANGEL</t>
  </si>
  <si>
    <t>ESPECIALISTA EN CONTROL DE PROYECTOS</t>
  </si>
  <si>
    <t>72550752</t>
  </si>
  <si>
    <t>PIMENTEL YUPA STEVE MARCELO</t>
  </si>
  <si>
    <t>ASESOR I</t>
  </si>
  <si>
    <t>09336899</t>
  </si>
  <si>
    <t>PINEDA HIGA KAREN JULIA CARMEN</t>
  </si>
  <si>
    <t>SUBDIRECTOR DE LA SUBDIRECCION DE FISCALIZACION</t>
  </si>
  <si>
    <t>46113345</t>
  </si>
  <si>
    <t>PINEDA SALCEDO LUIS ABELARDO</t>
  </si>
  <si>
    <t>10721125</t>
  </si>
  <si>
    <t xml:space="preserve">PINTO LEZAMA ALESSANDRO </t>
  </si>
  <si>
    <t>INGENIERIO DE SISTEMAS Y COMPUTO</t>
  </si>
  <si>
    <t>ESPECIALISTA EN DISEÑO ARQUITECTONICO</t>
  </si>
  <si>
    <t>08230845</t>
  </si>
  <si>
    <t>PIZARRO GARCES JUAN MANUEL</t>
  </si>
  <si>
    <t>ESPECIALISTA EN PLANEAMIENTO INSTITUCIONAL</t>
  </si>
  <si>
    <t>43011622</t>
  </si>
  <si>
    <t>PIZARRO GUTIERREZ RUBEN JUNIOR</t>
  </si>
  <si>
    <t>71263194</t>
  </si>
  <si>
    <t>PIZARRO TORRES ORIANA MISHEL</t>
  </si>
  <si>
    <t>TECNICA EN PROMOCION COMUNAL</t>
  </si>
  <si>
    <t>46253176</t>
  </si>
  <si>
    <t>POMA FERNANDEZ STEFFANY MAYRA</t>
  </si>
  <si>
    <t>40033102</t>
  </si>
  <si>
    <t>PONCE ARIAS VIDYA MARGARHY</t>
  </si>
  <si>
    <t>43989309</t>
  </si>
  <si>
    <t>PONCE DIAZ JUAN CARLOS</t>
  </si>
  <si>
    <t>80091435</t>
  </si>
  <si>
    <t>PORRAS LECCA ELOY MARTIN</t>
  </si>
  <si>
    <t>42200813</t>
  </si>
  <si>
    <t>PORRAS ÑAUPARI SYSSY MARLENE</t>
  </si>
  <si>
    <t>46527982</t>
  </si>
  <si>
    <t>NEYRA LINARES ANDRES MICHELLE</t>
  </si>
  <si>
    <t>LICENCIADO EN TURISMO Y HOTELERIA</t>
  </si>
  <si>
    <t>07504446</t>
  </si>
  <si>
    <t>PORRAS ROMERO GUIDO RONAL</t>
  </si>
  <si>
    <t>07756210</t>
  </si>
  <si>
    <t>PORTAL CHAVEZ, JULISA MARLENE</t>
  </si>
  <si>
    <t>41487746</t>
  </si>
  <si>
    <t>PORTAL MERCADO MILTON RONAL</t>
  </si>
  <si>
    <t>40841991</t>
  </si>
  <si>
    <t>PORTUGAL RODRIGUEZ LUIS ALBERTO</t>
  </si>
  <si>
    <t>ANALISTA DE SISTEMAS APLICADOS AL TRANSPORTE</t>
  </si>
  <si>
    <t>46291367</t>
  </si>
  <si>
    <t>PRADO BARRIOS CARMEN GIULIANA</t>
  </si>
  <si>
    <t>INGENIERA ELECTRONICA</t>
  </si>
  <si>
    <t>07261284</t>
  </si>
  <si>
    <t>PRADO REYES ANA MARIA CONCEPCION</t>
  </si>
  <si>
    <t>62775234</t>
  </si>
  <si>
    <t>PRECIADO TORRES JHUNIOR JHEFRAIN</t>
  </si>
  <si>
    <t>47993751</t>
  </si>
  <si>
    <t>PRIETO MAS FIORELLA STHEFANIE</t>
  </si>
  <si>
    <t>OPERADOR EN DIGITALIZACION</t>
  </si>
  <si>
    <t>45772479</t>
  </si>
  <si>
    <t>PRINCE ALIAGA PETER SANDY</t>
  </si>
  <si>
    <t>42997480</t>
  </si>
  <si>
    <t>PACHECO DAVIRAN MIRRELLA MERCY</t>
  </si>
  <si>
    <t>07498011</t>
  </si>
  <si>
    <t>PUENTE JARAMILLO LUIS RICARDO</t>
  </si>
  <si>
    <t>47496620</t>
  </si>
  <si>
    <t>PUGA SANCHEZ JAVIER EDSON</t>
  </si>
  <si>
    <t>TECNICO EN MARKETING</t>
  </si>
  <si>
    <t>ANALISTA DE COMUNICACION INTERNA</t>
  </si>
  <si>
    <t>10682952</t>
  </si>
  <si>
    <t>PULIDO ALVA JIMMY FRANK</t>
  </si>
  <si>
    <t>80567224</t>
  </si>
  <si>
    <t>PUMA TTITO ELMER</t>
  </si>
  <si>
    <t>ANALISTA EN PLANIFICACION  TERRITORIAL SIG</t>
  </si>
  <si>
    <t>46850551</t>
  </si>
  <si>
    <t>QUEQUEJANA MAMANI MARIA JANETH</t>
  </si>
  <si>
    <t>DIRECTOR</t>
  </si>
  <si>
    <t>43369064</t>
  </si>
  <si>
    <t>MAGISTER EN ESTRATEGIA MARITIMA</t>
  </si>
  <si>
    <t>09315982</t>
  </si>
  <si>
    <t>PEREZ DIAZ MARILU</t>
  </si>
  <si>
    <t>ESPECIALISTA EN TRAFICO Y EXPLOTACION DE SISTEMAS FERROVIARIOS</t>
  </si>
  <si>
    <t>09496575</t>
  </si>
  <si>
    <t>QUIJADA MIRANDA LUIS FERNAN</t>
  </si>
  <si>
    <t>44070970</t>
  </si>
  <si>
    <t>QUILIANO MORAN CYNTHIA JACKELINE</t>
  </si>
  <si>
    <t>10667694</t>
  </si>
  <si>
    <t>QUILICHE PONTE CARMEN ROSA</t>
  </si>
  <si>
    <t>74083127</t>
  </si>
  <si>
    <t>QUINTANA GARCIA EDSON AROON</t>
  </si>
  <si>
    <t>JEFE DE LA UNIDAD DE PRESUPUESTO</t>
  </si>
  <si>
    <t>07263378</t>
  </si>
  <si>
    <t>QUINTANA SANZ RICARDO MARTIN</t>
  </si>
  <si>
    <t>CONTADOR PUBLICO</t>
  </si>
  <si>
    <t>76364447</t>
  </si>
  <si>
    <t>QUINTEROS BURGA JHOAHO MARCOS</t>
  </si>
  <si>
    <t>09582152</t>
  </si>
  <si>
    <t>QUIQUIJANA CONDORI RUBEN ROLI</t>
  </si>
  <si>
    <t xml:space="preserve">COORDINADOR DE ASISTENCIA SOCIAL </t>
  </si>
  <si>
    <t>09225521</t>
  </si>
  <si>
    <t>QUIROZ ANICAMA LUZ MARISOL</t>
  </si>
  <si>
    <t>01209580</t>
  </si>
  <si>
    <t xml:space="preserve">QUISPE CAHUANA MAGDALENA </t>
  </si>
  <si>
    <t>ESPECIALISTA EN GESTION SOCIAL</t>
  </si>
  <si>
    <t>40090551</t>
  </si>
  <si>
    <t>QUISPE CANAHUIRE YSABEL MARIA</t>
  </si>
  <si>
    <t>47743576</t>
  </si>
  <si>
    <t>PORRAS ROJAS JONATHAN ALEXIS</t>
  </si>
  <si>
    <t>07384316</t>
  </si>
  <si>
    <t>QUISPE HUALLPATUERO LORENA GRACIELA</t>
  </si>
  <si>
    <t>ANALISTA DE PROYECTOS</t>
  </si>
  <si>
    <t>46849799</t>
  </si>
  <si>
    <t>QUISPE MATUTE YESSICA FIORELLA</t>
  </si>
  <si>
    <t>09887414</t>
  </si>
  <si>
    <t>QUISPE NAVARRO JANET PILAR</t>
  </si>
  <si>
    <t>ASISTENTA ADMINISTRATIVA</t>
  </si>
  <si>
    <t>44395021</t>
  </si>
  <si>
    <t>QUISPE ORE KATHERINNE ZULEMA</t>
  </si>
  <si>
    <t>42014057</t>
  </si>
  <si>
    <t>QUISPE RAMIREZ MIGUEL ANGEL</t>
  </si>
  <si>
    <t>73448350</t>
  </si>
  <si>
    <t xml:space="preserve">QUISPE VELASQUEZ JUAN DANIEL </t>
  </si>
  <si>
    <t>07171603</t>
  </si>
  <si>
    <t>RABELO CARHUAPOMA LORENZO LUIS</t>
  </si>
  <si>
    <t>46880728</t>
  </si>
  <si>
    <t xml:space="preserve">RAMIREZ MARIÑO WILSON  </t>
  </si>
  <si>
    <t>TECNICO EN DISEÑO INDUSTRIAL</t>
  </si>
  <si>
    <t>41775815</t>
  </si>
  <si>
    <t>RAMIREZ MELGAREJO MARITZA SOFIA</t>
  </si>
  <si>
    <t>45967553</t>
  </si>
  <si>
    <t>RAMIREZ MORE MARCOS</t>
  </si>
  <si>
    <t>07500635</t>
  </si>
  <si>
    <t xml:space="preserve">RAMIREZ SALAZAR JUAN CARLOS </t>
  </si>
  <si>
    <t>48129966</t>
  </si>
  <si>
    <t>RAMON LIRION ANA ROSA</t>
  </si>
  <si>
    <t>06801036</t>
  </si>
  <si>
    <t>RAMOS ATAURIMA CRISTHIAN MANUEL</t>
  </si>
  <si>
    <t>43756318</t>
  </si>
  <si>
    <t xml:space="preserve">RAMOS CCANAHUIRE JAVIER </t>
  </si>
  <si>
    <t>INGENIERO GEOGRAFICO</t>
  </si>
  <si>
    <t>75543636</t>
  </si>
  <si>
    <t>RAMOS ESCOBAR SHAYLA DAYANA</t>
  </si>
  <si>
    <t>28309400</t>
  </si>
  <si>
    <t>RAMOS MENDOZA VICENTE</t>
  </si>
  <si>
    <t>ESPECIALISTA EN ARQUITECTURA Y SEGURIDAD DE EDIFICACIONES</t>
  </si>
  <si>
    <t>07914323</t>
  </si>
  <si>
    <t>RAMOS MIYAMOTO MARIA YOLANDA</t>
  </si>
  <si>
    <t>42954052</t>
  </si>
  <si>
    <t>RAMOS PERALTA JENNY VANESSA</t>
  </si>
  <si>
    <t>41834751</t>
  </si>
  <si>
    <t>RAMOS PERALTA MARLENE JANETH</t>
  </si>
  <si>
    <t>32963902</t>
  </si>
  <si>
    <t>RAVELLO SALAZAR OMAR ANTONIO</t>
  </si>
  <si>
    <t>44513648</t>
  </si>
  <si>
    <t xml:space="preserve">RAYME OSCURIMA WILMER NOEL </t>
  </si>
  <si>
    <t>COMMUNITY MANAGER</t>
  </si>
  <si>
    <t>10812186</t>
  </si>
  <si>
    <t>RAZZETO CHONATI MARIO ALESSANDRO</t>
  </si>
  <si>
    <t>09167382</t>
  </si>
  <si>
    <t>REATEGUI NAPURI ANA GRIMANESA</t>
  </si>
  <si>
    <t>TITULO PROFESIONL</t>
  </si>
  <si>
    <t>07575292</t>
  </si>
  <si>
    <t>REGALADO VILLON MARIA ISABEL</t>
  </si>
  <si>
    <t>42315492</t>
  </si>
  <si>
    <t>RENGIFO RODRIGUEZ PERCY</t>
  </si>
  <si>
    <t>44004569</t>
  </si>
  <si>
    <t>PUENTE AUCAPOMA PAMELA JAZMIN</t>
  </si>
  <si>
    <t>03690163</t>
  </si>
  <si>
    <t>RETO QUINTANILLA ANGEL FABIAN</t>
  </si>
  <si>
    <t>INGENIERO INDUSTRIAL Y SISTEMAS</t>
  </si>
  <si>
    <t>10366138</t>
  </si>
  <si>
    <t>RETO YARLEQUE ANA MARIA</t>
  </si>
  <si>
    <t>09745499</t>
  </si>
  <si>
    <t>RETTO GAHONA MARTINA MARCELA</t>
  </si>
  <si>
    <t>45402067</t>
  </si>
  <si>
    <t>REYES CHACHAPOYAS ROLANDO</t>
  </si>
  <si>
    <t>SUBDIRECTORA DE LA DIRECCION DE FISCALIZACION Y SANCION</t>
  </si>
  <si>
    <t>42991810</t>
  </si>
  <si>
    <t>44914709</t>
  </si>
  <si>
    <t>REYES NUÑEZ LIZ RUTH</t>
  </si>
  <si>
    <t>09971188</t>
  </si>
  <si>
    <t>REYES VIVAS RAFAEL ALFREDO</t>
  </si>
  <si>
    <t>INGENIERO PETROLERO</t>
  </si>
  <si>
    <t>ESPECIALISTA TECNICO EN TELECOMUNICACIONES</t>
  </si>
  <si>
    <t>08656023</t>
  </si>
  <si>
    <t>REYNA VELASQUEZ JUSTO ISAAC</t>
  </si>
  <si>
    <t>Coordinador de Calidad y Seguridad de la InformaciOn</t>
  </si>
  <si>
    <t>20039206</t>
  </si>
  <si>
    <t>RICALDI ARAUZO REYMER MELCHOR</t>
  </si>
  <si>
    <t>TITULO PROFESINAL</t>
  </si>
  <si>
    <t>40422701</t>
  </si>
  <si>
    <t>QUISPE CHUÑOCCA IRENE ELIZABETH</t>
  </si>
  <si>
    <t>COORDINADORA DE GESTION DEL EMPLEO</t>
  </si>
  <si>
    <t>43389974</t>
  </si>
  <si>
    <t>RIMARI BARZOLA FLOR MIRELA</t>
  </si>
  <si>
    <t>07508843</t>
  </si>
  <si>
    <t>RIOJA MIRANDA NATALIA DORA</t>
  </si>
  <si>
    <t>SUBDIRECTOR DE LA SUBDIRECCION DE ESTUDIOS Y PROYECTOS DE LA DIRECCION DE INFRAESTRUCTURA</t>
  </si>
  <si>
    <t>09748089</t>
  </si>
  <si>
    <t>RIOS DIAZ ORLANDO HUGO</t>
  </si>
  <si>
    <t>ESPECIALISTA DE PLANIFICACION Y TRANSPORTE</t>
  </si>
  <si>
    <t>10066333</t>
  </si>
  <si>
    <t>RIOS MESTANZA JOSE JUAN</t>
  </si>
  <si>
    <t>06785647</t>
  </si>
  <si>
    <t>RIPALDA LLUNCOR WILLIAMS ENRIQUE</t>
  </si>
  <si>
    <t>42126952</t>
  </si>
  <si>
    <t>RIVADENEYRA MAVILA HAYDEE MAGDALENA</t>
  </si>
  <si>
    <t>06441827</t>
  </si>
  <si>
    <t xml:space="preserve">RIVERA ALBORNOZ ADBEEL </t>
  </si>
  <si>
    <t>10677118</t>
  </si>
  <si>
    <t>RIVERA NAVARRO HECTOR</t>
  </si>
  <si>
    <t>40447363</t>
  </si>
  <si>
    <t xml:space="preserve">RIVERA REYES CARLOS ALBERTO </t>
  </si>
  <si>
    <t>09742219</t>
  </si>
  <si>
    <t>RIVERA SULLCA DORIS ELDA</t>
  </si>
  <si>
    <t>10742304</t>
  </si>
  <si>
    <t>RIVEROS QUISPE MARIA PATRICIA</t>
  </si>
  <si>
    <t>BACHILLER EN HISTORIA
BACHILLER EN ANTROPOLOGIA</t>
  </si>
  <si>
    <t>AUXILIAR DE TESORERIA</t>
  </si>
  <si>
    <t>47385898</t>
  </si>
  <si>
    <t>ROBLES ALFARO NAYRA LIZBETH</t>
  </si>
  <si>
    <t>ESPECIALISTA AMBIENTAL</t>
  </si>
  <si>
    <t>40616088</t>
  </si>
  <si>
    <t>ROBLES CARDENAS ROCIO LORENA</t>
  </si>
  <si>
    <t xml:space="preserve">INGENIERA AMBIENTAL </t>
  </si>
  <si>
    <t>10010818</t>
  </si>
  <si>
    <t>ROBLES REYES ELIAS ANGEL</t>
  </si>
  <si>
    <t>09584542</t>
  </si>
  <si>
    <t>ROCHA CONDE ELIZABETH ANTONIA</t>
  </si>
  <si>
    <t>47065272</t>
  </si>
  <si>
    <t>ROCHABRUN CASTILLO DIEGO ALONSO</t>
  </si>
  <si>
    <t>77048493</t>
  </si>
  <si>
    <t>RODRIGUEZ ABANTO JAVIER ALEJANDRO</t>
  </si>
  <si>
    <t>JEFE DE LA UNIDAD DE TECNOLOGIA DE LA INFORMACION</t>
  </si>
  <si>
    <t>09867421</t>
  </si>
  <si>
    <t>RODRIGUEZ ALFARO LUIS FELIPE</t>
  </si>
  <si>
    <t>INGENIERO MECANICO ELECTRICO</t>
  </si>
  <si>
    <t>22288703</t>
  </si>
  <si>
    <t>RODRIGUEZ ARGUEDAS DEISY ROSSANA</t>
  </si>
  <si>
    <t>ANALISTA DE CAPACITACION</t>
  </si>
  <si>
    <t>70671861</t>
  </si>
  <si>
    <t>RODRIGUEZ BARRIOS ANTHONY WILLIAM</t>
  </si>
  <si>
    <t xml:space="preserve">COORDINADORA DE EJECUCION CONTRACTUAL
</t>
  </si>
  <si>
    <t>72209489</t>
  </si>
  <si>
    <t>RODRIGUEZ CASTAÑEDA ANGELICA BEATRIZ</t>
  </si>
  <si>
    <t>10279659</t>
  </si>
  <si>
    <t>RODRIGUEZ DEL AGUILA JORGE MANUEL</t>
  </si>
  <si>
    <t>70472890</t>
  </si>
  <si>
    <t xml:space="preserve">RODRIGUEZ FERNANDEZ NELVI ANGEL </t>
  </si>
  <si>
    <t>41622280</t>
  </si>
  <si>
    <t>RODRIGUEZ HERNANDEZ FRIEDA ALICIA</t>
  </si>
  <si>
    <t>TECNICO SUPERIOR UNIVERSITARIO EN PRODUCCION INDUSTRIAL</t>
  </si>
  <si>
    <t>40034775</t>
  </si>
  <si>
    <t>RODRIGUEZ MERINO JUAN CARLOS</t>
  </si>
  <si>
    <t>AGENTE DE SEGURIDAD</t>
  </si>
  <si>
    <t>20992501</t>
  </si>
  <si>
    <t>RODRIGUEZ OLIVARES EMILIO JULIO</t>
  </si>
  <si>
    <t>TECNICO DEL EJERCITO DEL PERU</t>
  </si>
  <si>
    <t>07890689</t>
  </si>
  <si>
    <t>RETES TORRES LIDIA LUCIA</t>
  </si>
  <si>
    <t>48283509</t>
  </si>
  <si>
    <t>RODRIGUEZ SALAZAR LUIS ANGEL</t>
  </si>
  <si>
    <t>COORDINADOR DE ADQUISICIONES Y CONTRATACIONES</t>
  </si>
  <si>
    <t>09790149</t>
  </si>
  <si>
    <t>RODRIGUEZ TORRES JOHN RICHARD</t>
  </si>
  <si>
    <t>47345883</t>
  </si>
  <si>
    <t xml:space="preserve">RODRIGUEZ VARGAS JOEL EDUARDO </t>
  </si>
  <si>
    <t>COORDINADORA EN RELACIONES PUBLICAS</t>
  </si>
  <si>
    <t>41367108</t>
  </si>
  <si>
    <t>ROJAS BARDALEZ SILVIA PAULINA</t>
  </si>
  <si>
    <t>BACHILLER EN  ARTE</t>
  </si>
  <si>
    <t>48357706</t>
  </si>
  <si>
    <t xml:space="preserve">ROJAS CARBAJAL PAUL RICHARD </t>
  </si>
  <si>
    <t>BACHILLER EN DERECHO Y CIENCIA POLITICA</t>
  </si>
  <si>
    <t>08999650</t>
  </si>
  <si>
    <t>ROJAS EGOAVIL AMALIA CRISTINA</t>
  </si>
  <si>
    <t>43794072</t>
  </si>
  <si>
    <t>ROJAS HUAPAYA MARIA HAYDEE</t>
  </si>
  <si>
    <t>77068765</t>
  </si>
  <si>
    <t>ROJAS ROBLES RICARDO MANUEL</t>
  </si>
  <si>
    <t>10188094</t>
  </si>
  <si>
    <t>ROMAN ARECHUA CESAR GIULIANO</t>
  </si>
  <si>
    <t>41646740</t>
  </si>
  <si>
    <t>ROMAN FUENTES OMAR</t>
  </si>
  <si>
    <t>42378597</t>
  </si>
  <si>
    <t>ROMANI HUAYANCA MARIBEL HAYDEE</t>
  </si>
  <si>
    <t>AUDITOR GUBERNAMENTAL</t>
  </si>
  <si>
    <t>40437603</t>
  </si>
  <si>
    <t>ROMERO ANICAMA KATTY EDITH</t>
  </si>
  <si>
    <t>SUBDIRECTOR DE PLANIFICACION</t>
  </si>
  <si>
    <t>10020850</t>
  </si>
  <si>
    <t>ROMERO CONDE JOHN ELVIS</t>
  </si>
  <si>
    <t>44510434</t>
  </si>
  <si>
    <t>ROMERO DONAYRE JONATHAN CARLOS</t>
  </si>
  <si>
    <t>42637592</t>
  </si>
  <si>
    <t>ROMERO HUANCAUQUE ANGELA BENITA</t>
  </si>
  <si>
    <t>TECNICA DENTAL</t>
  </si>
  <si>
    <t>80538293</t>
  </si>
  <si>
    <t>ROMERO SEMINARIO EDWAR IVAN</t>
  </si>
  <si>
    <t>ESPECIALISTA EN MODELACION DE TRANSPORTE</t>
  </si>
  <si>
    <t>42832717</t>
  </si>
  <si>
    <t>ROMERO VINCES ENRIQUE EMANUEL</t>
  </si>
  <si>
    <t>COORDINADOR DE PRESUPUESTO</t>
  </si>
  <si>
    <t>40550648</t>
  </si>
  <si>
    <t>RONCEROS LEYVA EDWARD GUSTAVO</t>
  </si>
  <si>
    <t>47549123</t>
  </si>
  <si>
    <t>ROQUE HUAMANI ISABEL</t>
  </si>
  <si>
    <t>44269641</t>
  </si>
  <si>
    <t>ROQUE HUAMANI JULIO</t>
  </si>
  <si>
    <t>46080323</t>
  </si>
  <si>
    <t>ROSALES ZAPAILLE ALEX VICTOR</t>
  </si>
  <si>
    <t>21575129</t>
  </si>
  <si>
    <t>ROSAS TATAJE PILAR VERENISSE</t>
  </si>
  <si>
    <t>DIRECTOR DE LA DIRECCION DE ASUNTOS AMBIENTALES Y SOCIALES</t>
  </si>
  <si>
    <t>09849965</t>
  </si>
  <si>
    <t>RUBIO GUERRERO HECTOR ELBERT</t>
  </si>
  <si>
    <t>ANALISTA EN PRESUPUESTO</t>
  </si>
  <si>
    <t>46405115</t>
  </si>
  <si>
    <t>RUIDIAS DIESTRA SARA MARGOT</t>
  </si>
  <si>
    <t>03848110</t>
  </si>
  <si>
    <t>RUIZ BENITES MANUEL FERNANDO</t>
  </si>
  <si>
    <t>40097425</t>
  </si>
  <si>
    <t>RUIZ CHAVARRIA AMANDA PILAR</t>
  </si>
  <si>
    <t>ESPECIALISTA EN CONTABILIDAD GUBERNAMENTAL</t>
  </si>
  <si>
    <t>09872977</t>
  </si>
  <si>
    <t xml:space="preserve">RUIZ LLATANCE HERBART </t>
  </si>
  <si>
    <t>47529842</t>
  </si>
  <si>
    <t>RUIZ PROSCOPIO CARLOS AUGUSTO</t>
  </si>
  <si>
    <t>16124234</t>
  </si>
  <si>
    <t>RUIZ SILVESTRE MERLY LUISA</t>
  </si>
  <si>
    <t>40806536</t>
  </si>
  <si>
    <t>SAAVEDRA CUBAS MARIA LAURA GUADALUPE</t>
  </si>
  <si>
    <t>76029809</t>
  </si>
  <si>
    <t>SAAVEDRA FLORES ANTHONY FRANK ZUA</t>
  </si>
  <si>
    <t>42902982</t>
  </si>
  <si>
    <t xml:space="preserve">SAAVEDRA QUISPE DAMIANO  </t>
  </si>
  <si>
    <t>09997618</t>
  </si>
  <si>
    <t>SAAVEDRA RICSE DAVID SAUL</t>
  </si>
  <si>
    <t>45862903</t>
  </si>
  <si>
    <t>SAENZ RIVAS JUAN CARLOS</t>
  </si>
  <si>
    <t>70440119</t>
  </si>
  <si>
    <t>SALAZAR CHAGUA ANA PAULA</t>
  </si>
  <si>
    <t>LICENCIADA EN ADMINISTRACION DE TURISMO</t>
  </si>
  <si>
    <t>07263431</t>
  </si>
  <si>
    <t>SALAZAR DANIEL JORGE WILFREDO</t>
  </si>
  <si>
    <t>46431797</t>
  </si>
  <si>
    <t>SALAZAR EVANGELISTA LUIS FERNANDO</t>
  </si>
  <si>
    <t>COORDINADOR DE BUSES Y GASEOCENTRO</t>
  </si>
  <si>
    <t>09629529</t>
  </si>
  <si>
    <t>SALAZAR PAREDES MARCO ANTONIO</t>
  </si>
  <si>
    <t>73186502</t>
  </si>
  <si>
    <t>SALAZAR PIEDRA VANESSA JENNIFER</t>
  </si>
  <si>
    <t>09440585</t>
  </si>
  <si>
    <t>SALAZAR SANTIAGO NORKA TULA</t>
  </si>
  <si>
    <t>47598553</t>
  </si>
  <si>
    <t>SALAZAR TELLO CLAUDIO NEPTALI</t>
  </si>
  <si>
    <t>47083593</t>
  </si>
  <si>
    <t>SALCEDO SABOYA SHEYLA STEPHANIE</t>
  </si>
  <si>
    <t>09786055</t>
  </si>
  <si>
    <t>SALDAÑA RUBIO EMMA GLADYS</t>
  </si>
  <si>
    <t>00327361</t>
  </si>
  <si>
    <t>SALDARRIAGA TAMARIZ RUTH NELLY</t>
  </si>
  <si>
    <t>16714610</t>
  </si>
  <si>
    <t>SALES AGUINAGA KARINA DEL ROSARIO</t>
  </si>
  <si>
    <t>SUPERVISOR I</t>
  </si>
  <si>
    <t>10149377</t>
  </si>
  <si>
    <t xml:space="preserve">SALVADOR GUERRERO JUANA </t>
  </si>
  <si>
    <t>09617945</t>
  </si>
  <si>
    <t>SANCHEZ AGREDA JANNY MILAGROS</t>
  </si>
  <si>
    <t>76265036</t>
  </si>
  <si>
    <t>SANCHEZ ALVA ESTEFANY SOCORRO</t>
  </si>
  <si>
    <t>OPERADOR PARA EL CENTRO DE COMUNICACIONES DE EMERGENCIA</t>
  </si>
  <si>
    <t>09692066</t>
  </si>
  <si>
    <t>SANCHEZ ARANCIBIA OSCAR VICENTE</t>
  </si>
  <si>
    <t>07607194</t>
  </si>
  <si>
    <t>REYES GRANADOS JORGE EDUARDO</t>
  </si>
  <si>
    <t>POLITOLOGO</t>
  </si>
  <si>
    <t>07487201</t>
  </si>
  <si>
    <t xml:space="preserve">SANCHEZ FERREYRA CARLOS ALFONSO </t>
  </si>
  <si>
    <t>07234162</t>
  </si>
  <si>
    <t>SANCHEZ QUISPE RUTH NELLY</t>
  </si>
  <si>
    <t>10742932</t>
  </si>
  <si>
    <t>SANCHEZ ROJAS LUIS ALBERTO</t>
  </si>
  <si>
    <t>44266006</t>
  </si>
  <si>
    <t>SANCHEZ VERA YUVI YACENIA</t>
  </si>
  <si>
    <t>ANALISTA DE SEGURIDAD INFORMATICA</t>
  </si>
  <si>
    <t>46662509</t>
  </si>
  <si>
    <t>SANDOVAL COLALA YENY CATHERINE</t>
  </si>
  <si>
    <t>ESPECIALISTA CONTABLE EN OBRAS DE INVERSION PUBLICA</t>
  </si>
  <si>
    <t>08670696</t>
  </si>
  <si>
    <t>RICALDI SUELDO ROBERTO RICARDO</t>
  </si>
  <si>
    <t>LICENCIADO EN COOPERATIVISMO</t>
  </si>
  <si>
    <t>48287370</t>
  </si>
  <si>
    <t>SANJINEZ CALDERON LUIS ALBERTO</t>
  </si>
  <si>
    <t>73350263</t>
  </si>
  <si>
    <t>SANTA CRUZ SALAZAR JACQUELINE CORINA</t>
  </si>
  <si>
    <t>ESPECIALISTA EN DISEÑO DE OBRAS CIVILES</t>
  </si>
  <si>
    <t>24000084</t>
  </si>
  <si>
    <t>SANTILLANA HUAMAN SANDRO</t>
  </si>
  <si>
    <t>74528673</t>
  </si>
  <si>
    <t>SANTIN ZEA MARIA ALEJANDRA</t>
  </si>
  <si>
    <t>COMUNICACIÓN</t>
  </si>
  <si>
    <t>ESPECIALISTA EN GESTION DE TRANSPORTE</t>
  </si>
  <si>
    <t>40036256</t>
  </si>
  <si>
    <t>SANTOS PIMINCHUMO MARCOS ALBERTO</t>
  </si>
  <si>
    <t>45501590</t>
  </si>
  <si>
    <t>SANTOYA SANCHEZ DIEGO ADOLFO</t>
  </si>
  <si>
    <t>SECRETARIA PARA EL AREA DE PLANIFICACION DE TRANSPORTE</t>
  </si>
  <si>
    <t>06596981</t>
  </si>
  <si>
    <t>SARAVIA LEVANO ZOILA DEL CARMEN</t>
  </si>
  <si>
    <t>70546588</t>
  </si>
  <si>
    <t>SARAVIA RODRIGUEZ TREYSI ANTUANETH</t>
  </si>
  <si>
    <t>SUBDIRECTORA</t>
  </si>
  <si>
    <t>40778273</t>
  </si>
  <si>
    <t>SARRIA PARDO VIRGINIA PATRICIA</t>
  </si>
  <si>
    <t>42020931</t>
  </si>
  <si>
    <t>SAUÑE VIVANCO XAVIER MIGUEL</t>
  </si>
  <si>
    <t>06760824</t>
  </si>
  <si>
    <t>SCHIAFFINO PEREZ FATIMA ILIANA</t>
  </si>
  <si>
    <t>46929705</t>
  </si>
  <si>
    <t>SEGALES ORELLANA SHIRLEY HELEN</t>
  </si>
  <si>
    <t>60924349</t>
  </si>
  <si>
    <t>SEGAMA NINAQUISPE EVELYN CARMEN</t>
  </si>
  <si>
    <t>42965034</t>
  </si>
  <si>
    <t>SEMINARIO ESPINOZA JUAN CARLOS</t>
  </si>
  <si>
    <t>70024020</t>
  </si>
  <si>
    <t>SEMINARIO PAZ OSCAR JORMAR</t>
  </si>
  <si>
    <t>45572327</t>
  </si>
  <si>
    <t>SEMINARIO SANTOS JAVIER ALONSO</t>
  </si>
  <si>
    <t xml:space="preserve">ORIENTADOR </t>
  </si>
  <si>
    <t>44441714</t>
  </si>
  <si>
    <t>SANCHEZ CHAVARRY JANETH EVELYN</t>
  </si>
  <si>
    <t>POLITOLOGA</t>
  </si>
  <si>
    <t>75329198</t>
  </si>
  <si>
    <t xml:space="preserve">SERNAQUE SALDIVAR JUAN FRANCISCO </t>
  </si>
  <si>
    <t>42538010</t>
  </si>
  <si>
    <t>SEVILLA CABREJOS RONALD JOEL</t>
  </si>
  <si>
    <t>00883525</t>
  </si>
  <si>
    <t>SHAPIAMA ISUIZA DENIS</t>
  </si>
  <si>
    <t>ESPECIALISTA EN INTEGRACION CONTABLE</t>
  </si>
  <si>
    <t>40067947</t>
  </si>
  <si>
    <t>SHEEN PLASENCIA JUAN ANTONIO</t>
  </si>
  <si>
    <t>45579236</t>
  </si>
  <si>
    <t>SIHUINCHA ZAVALETA HECTOR MANUEL</t>
  </si>
  <si>
    <t>40751427</t>
  </si>
  <si>
    <t>SILVA BARDALES LUIS GONZALO</t>
  </si>
  <si>
    <t>70272395</t>
  </si>
  <si>
    <t>SILVA BURGA BRYAN ANGHELO</t>
  </si>
  <si>
    <t>75302294</t>
  </si>
  <si>
    <t>SILVA CABALLA WENDOLY DAYAN</t>
  </si>
  <si>
    <t>25844350</t>
  </si>
  <si>
    <t>SILVA MARCOS SANCHEZ DIEGO EDUARDO</t>
  </si>
  <si>
    <t>46712714</t>
  </si>
  <si>
    <t>SILVA MONTENEGRO LIZ STEPHANY</t>
  </si>
  <si>
    <t>TECNICA EN INFORMACION BANCARIA</t>
  </si>
  <si>
    <t>72689260</t>
  </si>
  <si>
    <t>SILVA SANCHEZ THAIS CRISTINA</t>
  </si>
  <si>
    <t>41311596</t>
  </si>
  <si>
    <t>SILVA ZAVALA JESUS ANTHONY</t>
  </si>
  <si>
    <t>09786355</t>
  </si>
  <si>
    <t>SILVERA GAMBOA MARISOL</t>
  </si>
  <si>
    <t>76825054</t>
  </si>
  <si>
    <t xml:space="preserve">SILVERA LEGUIA PATRICIA </t>
  </si>
  <si>
    <t>INGENIERIA</t>
  </si>
  <si>
    <t>75283779</t>
  </si>
  <si>
    <t xml:space="preserve">SIPIRAN MONTERREY JOSE ARMANDO </t>
  </si>
  <si>
    <t xml:space="preserve"> -  </t>
  </si>
  <si>
    <t>70150494</t>
  </si>
  <si>
    <t>SIVINCHA ORE CARMEN ERIKA</t>
  </si>
  <si>
    <t>40298608</t>
  </si>
  <si>
    <t>SOCA ARIZA ZOILA VERONICA</t>
  </si>
  <si>
    <t>09083926</t>
  </si>
  <si>
    <t>SOLIS RIVAS TEOFILO GABRIEL</t>
  </si>
  <si>
    <t>42373582</t>
  </si>
  <si>
    <t xml:space="preserve">SOLIS SOLIS RODRIGO CRISTOPHER </t>
  </si>
  <si>
    <t xml:space="preserve">SUBDIRECTOR DE LA DIRECCION DE OPERACIONES </t>
  </si>
  <si>
    <t>70404345</t>
  </si>
  <si>
    <t>SOLIS VALENCIA JOSE BENJAMIN</t>
  </si>
  <si>
    <t>45957456</t>
  </si>
  <si>
    <t>SORIA TORRES SHARLENY POULETTE</t>
  </si>
  <si>
    <t>TECNICO EN PROMOCION COMUNAL</t>
  </si>
  <si>
    <t>46067979</t>
  </si>
  <si>
    <t>SOSA MARTINEZ IRMA</t>
  </si>
  <si>
    <t>44433156</t>
  </si>
  <si>
    <t>SOTELO QUIJANO PEDRO JHONATHAN</t>
  </si>
  <si>
    <t>EGRESADO TECNICO EN COMPUTACION  E INFORMATICA</t>
  </si>
  <si>
    <t>ESPECIALISTA EN TESORERIA</t>
  </si>
  <si>
    <t>43067284</t>
  </si>
  <si>
    <t>SOTO AGAMA KARINA ISABEL</t>
  </si>
  <si>
    <t>42796951</t>
  </si>
  <si>
    <t xml:space="preserve">SOTO GRANDEZ ALDO  </t>
  </si>
  <si>
    <t>06733807</t>
  </si>
  <si>
    <t>SOTO ZUÑIGA PABLO ANTONIO</t>
  </si>
  <si>
    <t>PROFESIONAL PARA EL MONITOREO Y CONTROL DE ACTIVIDADES DE LOS PROGRAMAS SOCIALES DE GESTION SOCIO AMBIENTAL</t>
  </si>
  <si>
    <t>29656336</t>
  </si>
  <si>
    <t>SOTO ZUÑIGA VERONIKA MARIA</t>
  </si>
  <si>
    <t>ESPECIALISTA EN GESTION DE PROYECTOS DE INFRAESTRUCTURA DE TRANSPORTE</t>
  </si>
  <si>
    <t>23984393</t>
  </si>
  <si>
    <t>SOTOMAYOR MORALES RONNY FRANCISCO</t>
  </si>
  <si>
    <t>SUBDIRECTOR DE LA SUBDIRECCION DE ESTUDIOS Y PROYECTOS</t>
  </si>
  <si>
    <t>72733541</t>
  </si>
  <si>
    <t xml:space="preserve">SOTOMAYOR SOTOMAYOR DAVID DARIO </t>
  </si>
  <si>
    <t>41390197</t>
  </si>
  <si>
    <t>SUAREZ GODIÑO DANTE MOISES</t>
  </si>
  <si>
    <t>42304784</t>
  </si>
  <si>
    <t xml:space="preserve">SUAREZ MALLQUI LOORD MANUEL </t>
  </si>
  <si>
    <t>ESPECIALISTA EN TESORERIA EN LA COORDINACION DEL PROCESO DE TESORERIA</t>
  </si>
  <si>
    <t>19561936</t>
  </si>
  <si>
    <t>SUAREZ RUIZ MARCO ANTONIO</t>
  </si>
  <si>
    <t>42064677</t>
  </si>
  <si>
    <t xml:space="preserve">SUAREZ VALQUI HENRY </t>
  </si>
  <si>
    <t>10748151</t>
  </si>
  <si>
    <t>SUBAUSTE FERNANDEZ LUIS FERNANDO</t>
  </si>
  <si>
    <t>09352383</t>
  </si>
  <si>
    <t>SULCA GUZMAN JUAN CARLOS</t>
  </si>
  <si>
    <t>43752332</t>
  </si>
  <si>
    <t>SULLON PEVEZ ANTHONY</t>
  </si>
  <si>
    <t>44062482</t>
  </si>
  <si>
    <t>SUSAYA ALVARADO CYNTHIA NATHALY</t>
  </si>
  <si>
    <t>EGRESADO CIENCIAS ECONOMICAS Y GOMERCIALES</t>
  </si>
  <si>
    <t>70034767</t>
  </si>
  <si>
    <t>TAFUR SANTILLAN DEYVID CHRISTIAN</t>
  </si>
  <si>
    <t>EGRESAO CONTABILIDAD</t>
  </si>
  <si>
    <t>41126690</t>
  </si>
  <si>
    <t>TAMANI SERRANO JOSE LUIS</t>
  </si>
  <si>
    <t>TECNICO COMPUTACION E INFORMATICA</t>
  </si>
  <si>
    <t>40311037</t>
  </si>
  <si>
    <t>TAMBINI ORTIZ GINO PAVEL</t>
  </si>
  <si>
    <t>42887538</t>
  </si>
  <si>
    <t>TAPIA DIAZ ALEXSIS ALIVAR</t>
  </si>
  <si>
    <t>DIRECTORA DE LA DIRECCION DE INFRAESTRUCTURA</t>
  </si>
  <si>
    <t>42741953</t>
  </si>
  <si>
    <t>TARASOVA  SVETLANA</t>
  </si>
  <si>
    <t>DIRECTORA DE LA DIRECCION DE SUPERVISION DE PROYECTOS</t>
  </si>
  <si>
    <t>42166425</t>
  </si>
  <si>
    <t>TARAZONA COYLA PERCY RONALD</t>
  </si>
  <si>
    <t>41803316</t>
  </si>
  <si>
    <t xml:space="preserve">TAYPE MAMANI JORGE LUIS </t>
  </si>
  <si>
    <t>SOCIOLOGO</t>
  </si>
  <si>
    <t>40861649</t>
  </si>
  <si>
    <t>TELLO AO JOSE JULIO</t>
  </si>
  <si>
    <t>GESTOR DE SOLUCIONES</t>
  </si>
  <si>
    <t>41184190</t>
  </si>
  <si>
    <t>SANDOVAL SANTISTEBAN FRANCISCO JAVIER</t>
  </si>
  <si>
    <t>03891643</t>
  </si>
  <si>
    <t>TEMOCHE GARCIA MANUEL EUGENIO</t>
  </si>
  <si>
    <t>04073311</t>
  </si>
  <si>
    <t>TERREL LOLO VICTOR EBERT</t>
  </si>
  <si>
    <t>46658965</t>
  </si>
  <si>
    <t>TERREROS INGARUCA DAVID ALBERTO</t>
  </si>
  <si>
    <t>ESPECIALISTA EN PLANEAMIENTO Y PROGRAMACION DE SERVICIO</t>
  </si>
  <si>
    <t>41640256</t>
  </si>
  <si>
    <t>SENCARA SENCARA EDWIN WILFREDO</t>
  </si>
  <si>
    <t>LICENCIADO EN INVESTIGACION OPERATIVA</t>
  </si>
  <si>
    <t>ESPECIALISTA EN TRIBUTACION</t>
  </si>
  <si>
    <t>07582298</t>
  </si>
  <si>
    <t>10367695</t>
  </si>
  <si>
    <t xml:space="preserve">TICLLACURI CCOYLLAR ARMANDO </t>
  </si>
  <si>
    <t>PROFESOR DE EDUCACION PRIMARIA</t>
  </si>
  <si>
    <t>74822458</t>
  </si>
  <si>
    <t>TIJERO CONTRERAS JOSE CARLOS</t>
  </si>
  <si>
    <t>ESPECIALISTA EN SEGURIDAD VIAL</t>
  </si>
  <si>
    <t>43248544</t>
  </si>
  <si>
    <t>TINOCO BRICEÑO MIGUEL LATINAM</t>
  </si>
  <si>
    <t>ESPECIALISTA EN DISEÑO ESTRUCTURAL</t>
  </si>
  <si>
    <t>42295277</t>
  </si>
  <si>
    <t xml:space="preserve">TITO ALEJO WALTHER </t>
  </si>
  <si>
    <t>47476591</t>
  </si>
  <si>
    <t>TOCTO PINTADO YULIANA LIZBET</t>
  </si>
  <si>
    <t>41356387</t>
  </si>
  <si>
    <t xml:space="preserve">TONG LAUREL SUSAN JANET </t>
  </si>
  <si>
    <t>20407567</t>
  </si>
  <si>
    <t>TORPOCO ALCOCER JOSE ANTONIO</t>
  </si>
  <si>
    <t>ESPECIALISTA EN MODERNIZACION INSTITUCIONAL</t>
  </si>
  <si>
    <t>45641380</t>
  </si>
  <si>
    <t>TORRES CALERO GIANFRANCO SILVANO</t>
  </si>
  <si>
    <t>ESPECIALISTA LABORAL EN LA COORDINACION DEL PROCESO DE RECURSOS HUMANOS</t>
  </si>
  <si>
    <t>10812759</t>
  </si>
  <si>
    <t>TORRES CANALES NOEMI MARILU</t>
  </si>
  <si>
    <t xml:space="preserve">ANALISTA EN CONTROL PATRIMONIAL </t>
  </si>
  <si>
    <t>44023097</t>
  </si>
  <si>
    <t>TORRES MEDINA JOSE LUIS</t>
  </si>
  <si>
    <t>15713780</t>
  </si>
  <si>
    <t xml:space="preserve">TORRES NORIEGA MARCO ANTONIO </t>
  </si>
  <si>
    <t>09909451</t>
  </si>
  <si>
    <t>TORRES QUIÑONES JUANA ROSA</t>
  </si>
  <si>
    <t>43254465</t>
  </si>
  <si>
    <t xml:space="preserve">TORRES SALAZAR JHONATAN CHRISTIAN </t>
  </si>
  <si>
    <t>47480176</t>
  </si>
  <si>
    <t xml:space="preserve">TORRES VASQUEZ NOEMI  </t>
  </si>
  <si>
    <t>10195161</t>
  </si>
  <si>
    <t>TRELLES TRELLES MARTIN ENRIQUE</t>
  </si>
  <si>
    <t>09348306</t>
  </si>
  <si>
    <t>TRENEMAN HURTADO DANTE GUSTAVO</t>
  </si>
  <si>
    <t>43567012</t>
  </si>
  <si>
    <t>TRINIDAD NATIVIDAD SAUL ISAAC</t>
  </si>
  <si>
    <t>42108468</t>
  </si>
  <si>
    <t>TRUJILLO OLIVO JUAN CARLOS</t>
  </si>
  <si>
    <t>80562403</t>
  </si>
  <si>
    <t>TUMBALOBOS DULANTO GINO ALFIERI</t>
  </si>
  <si>
    <t>72606261</t>
  </si>
  <si>
    <t>TELLO ARIAS SHEYLA ANTHUANE</t>
  </si>
  <si>
    <t xml:space="preserve">PERIODISTA EN EL AREA DE PRENSA </t>
  </si>
  <si>
    <t>40211700</t>
  </si>
  <si>
    <t>UGARTE BAYETO MONICA LORETTA</t>
  </si>
  <si>
    <t>ESPECIALISTA EN LIBERACION DE INTERFERENCIAS</t>
  </si>
  <si>
    <t>47140545</t>
  </si>
  <si>
    <t>UGARTE HERNANDEZ ANTONIO DE JESUS</t>
  </si>
  <si>
    <t>45760789</t>
  </si>
  <si>
    <t>UNTIVEROS JAMANCA SHARON VICTORIA</t>
  </si>
  <si>
    <t>43356356</t>
  </si>
  <si>
    <t>UQUICHE MELGAR JOEL ABEL</t>
  </si>
  <si>
    <t>ADMINISTRADOR DE LA PLATAFORMA DE SERVIDORES Y CENTRO DE DATOS</t>
  </si>
  <si>
    <t>47434426</t>
  </si>
  <si>
    <t>URBIZAGASTEGUI AGUILAR ANDRES SANTIAGO</t>
  </si>
  <si>
    <t>46520840</t>
  </si>
  <si>
    <t>URDAY MEJIA ELIZABETH MARISOL</t>
  </si>
  <si>
    <t>41465724</t>
  </si>
  <si>
    <t xml:space="preserve">URIONDO MACAVILCA RICARDO  </t>
  </si>
  <si>
    <t>SEGUNDARIA</t>
  </si>
  <si>
    <t>20040729</t>
  </si>
  <si>
    <t>URPI MEDINA JORGE LUIS</t>
  </si>
  <si>
    <t>08000376</t>
  </si>
  <si>
    <t>URTEAGA LIAO RICHARD JOSE</t>
  </si>
  <si>
    <t>40316841</t>
  </si>
  <si>
    <t>URTEAGA POMEZ RHONALD ABEL</t>
  </si>
  <si>
    <t>TECNICO AGROPECUARIO</t>
  </si>
  <si>
    <t>ASISTENTE EN PROGRAMAS DE CAPACITACION</t>
  </si>
  <si>
    <t>09870578</t>
  </si>
  <si>
    <t>USCAMAYTA VEGA SUSANA PATRICIA</t>
  </si>
  <si>
    <t>TECNICO CIENCIA PUBLICITARIAS</t>
  </si>
  <si>
    <t>45028118</t>
  </si>
  <si>
    <t>USNO VALENCIA ANDRES RICARDO</t>
  </si>
  <si>
    <t>42839577</t>
  </si>
  <si>
    <t>USURIAGA OBREGON ROYSE ENRIQUE</t>
  </si>
  <si>
    <t>06794802</t>
  </si>
  <si>
    <t>TERRONES GUILLEN MARIO MARCELO</t>
  </si>
  <si>
    <t>ANALISTA CONTABLE</t>
  </si>
  <si>
    <t>07621154</t>
  </si>
  <si>
    <t>VALDEIGLESIAS ALVAREZ ALEJANDRO SAUL</t>
  </si>
  <si>
    <t>08166925</t>
  </si>
  <si>
    <t xml:space="preserve">VALDIVIA CHIRA VICTOR PAVEL </t>
  </si>
  <si>
    <t>45423470</t>
  </si>
  <si>
    <t>VALDIVIA GALVEZ LUIS MIGUEL</t>
  </si>
  <si>
    <t>05339239</t>
  </si>
  <si>
    <t>ANALISTA DE INGENIERIA DE TRANSPORTES</t>
  </si>
  <si>
    <t>43549200</t>
  </si>
  <si>
    <t>VALDIVIA PEDRAZA POOL STEVEN</t>
  </si>
  <si>
    <t>47481479</t>
  </si>
  <si>
    <t>VALDIVIESO VASQUEZ JHON RIVER</t>
  </si>
  <si>
    <t>40556161</t>
  </si>
  <si>
    <t>VALENCIA MOREY LUCIO ADOLFO</t>
  </si>
  <si>
    <t>40229593</t>
  </si>
  <si>
    <t>08404929</t>
  </si>
  <si>
    <t>VALENTIN KAJATT MARIA ISABEL</t>
  </si>
  <si>
    <t>21507607</t>
  </si>
  <si>
    <t>VALENZUELA APARCANA FERNANDO FRANCISCO</t>
  </si>
  <si>
    <t>JEFE DE LA OFICINA DE ASESORIA JURIDICA</t>
  </si>
  <si>
    <t>25562722</t>
  </si>
  <si>
    <t>VALENZUELA GOMEZ HUMBERTO</t>
  </si>
  <si>
    <t>10609550</t>
  </si>
  <si>
    <t>VALENZUELA VALDEZ CATHERINE ISABEL</t>
  </si>
  <si>
    <t>73594282</t>
  </si>
  <si>
    <t>VALERIO PARIONA ELIZABETH KARLA</t>
  </si>
  <si>
    <t>09649206</t>
  </si>
  <si>
    <t xml:space="preserve">VALIENTE ESQUIVEL VIOLETA </t>
  </si>
  <si>
    <t>19911361</t>
  </si>
  <si>
    <t xml:space="preserve">VALLADARES VERASTEGUI PERCY DAVID </t>
  </si>
  <si>
    <t>ESPECIALISTA PARA EL MONITOREO DE RECOMENDACIONES DEL SISTEMA NACIONAL DE CONTROL</t>
  </si>
  <si>
    <t>44647333</t>
  </si>
  <si>
    <t>VALLADARES ZEVALLOS JORGE DANIEL</t>
  </si>
  <si>
    <t>JEFE DE LA UNIDAD DE CONTABILIDAD</t>
  </si>
  <si>
    <t>15434387</t>
  </si>
  <si>
    <t>VALLE BRAVO ROSARIO SALOME</t>
  </si>
  <si>
    <t>42199456</t>
  </si>
  <si>
    <t xml:space="preserve">VALLE MORENO PEDRO ELIAS </t>
  </si>
  <si>
    <t>25759742</t>
  </si>
  <si>
    <t>VALLE VALDIZAN ROMULO DARIO</t>
  </si>
  <si>
    <t>ESPECIALISTA EN OBRAS CIVILES</t>
  </si>
  <si>
    <t>24002648</t>
  </si>
  <si>
    <t xml:space="preserve">VALLENAS TARRAGA RAMIRO </t>
  </si>
  <si>
    <t>72679557</t>
  </si>
  <si>
    <t>VALVERDE CUEVA ROOSEEVELTH ABRAHAM</t>
  </si>
  <si>
    <t>09076866</t>
  </si>
  <si>
    <t>VARGAS CHU MARIELA NINFA CYDNA</t>
  </si>
  <si>
    <t>71203755</t>
  </si>
  <si>
    <t xml:space="preserve">VARGAS CRIOLLO PABLO CHRISTOPHER </t>
  </si>
  <si>
    <t>06478416</t>
  </si>
  <si>
    <t>46381123</t>
  </si>
  <si>
    <t>VASQUEZ AREVALO JHON</t>
  </si>
  <si>
    <t>07585789</t>
  </si>
  <si>
    <t>VASQUEZ AVALOS ROSA CECILIA</t>
  </si>
  <si>
    <t>41458147</t>
  </si>
  <si>
    <t xml:space="preserve">VASQUEZ CARHUAJULCA RIVER WILLIAM </t>
  </si>
  <si>
    <t>ASISTENTA ADMINISTRATIVA PARA LA UNIDAD GERENCIAL DE OPERACIONES</t>
  </si>
  <si>
    <t>45510203</t>
  </si>
  <si>
    <t>VASQUEZ CHERRES SANDY TATIANA</t>
  </si>
  <si>
    <t>09453451</t>
  </si>
  <si>
    <t xml:space="preserve">VASQUEZ DIAZ CELINDA </t>
  </si>
  <si>
    <t>09828712</t>
  </si>
  <si>
    <t xml:space="preserve">VASQUEZ GODINEZ JULIO CESAR </t>
  </si>
  <si>
    <t>TECNICO SUB OFICIAL DEL EJERCITO</t>
  </si>
  <si>
    <t>46076416</t>
  </si>
  <si>
    <t>VASQUEZ MONTESINOS FERNANDO REMIGIO</t>
  </si>
  <si>
    <t>72180638</t>
  </si>
  <si>
    <t>VASQUEZ PEREZ SALOMON SORIANO</t>
  </si>
  <si>
    <t>40212621</t>
  </si>
  <si>
    <t xml:space="preserve">VASQUEZ SILVA NICOL ORFELINA </t>
  </si>
  <si>
    <t>73215495</t>
  </si>
  <si>
    <t>VEGA DAVILA KAREN LISSETY</t>
  </si>
  <si>
    <t>46557354</t>
  </si>
  <si>
    <t xml:space="preserve">VEGA GARCIA FERNANDO </t>
  </si>
  <si>
    <t>INGENIERO GEOLOGICO</t>
  </si>
  <si>
    <t>46272674</t>
  </si>
  <si>
    <t>VEGA NAVARRO CHRISTOPHER EVARISTO</t>
  </si>
  <si>
    <t>10390118</t>
  </si>
  <si>
    <t>VEGA RIVERA GERSON ELIAS</t>
  </si>
  <si>
    <t>42701184</t>
  </si>
  <si>
    <t xml:space="preserve">VEGA VEGA JENYFER </t>
  </si>
  <si>
    <t>ESPECIALISTA EN MANTENIMIENTO DE EQUIPOS AUXILIARES FERROVIARIOS</t>
  </si>
  <si>
    <t>06786963</t>
  </si>
  <si>
    <t xml:space="preserve">VELARDE NALVARTE ENRIQUE </t>
  </si>
  <si>
    <t>ANALISTA EN EJECUCION CONTRACTUAL</t>
  </si>
  <si>
    <t>46580901</t>
  </si>
  <si>
    <t>VELARDE-ALVAREZ TORRE JONATAN MIGUEL</t>
  </si>
  <si>
    <t>43110705</t>
  </si>
  <si>
    <t>VELASCO CORTEZ RODD HAROL</t>
  </si>
  <si>
    <t>01332104</t>
  </si>
  <si>
    <t>VELASCO VEGA RENE HUGO</t>
  </si>
  <si>
    <t>INGENIERO ECONOMISTA</t>
  </si>
  <si>
    <t>47005134</t>
  </si>
  <si>
    <t xml:space="preserve">VELASQUEZ CAVERO MIGUEL OMAR </t>
  </si>
  <si>
    <t>15742777</t>
  </si>
  <si>
    <t>VELASQUEZ MORENO JOSE MARIA</t>
  </si>
  <si>
    <t>ANALISTA LEGAL EN ACCESO A LA INFORMACION PUBLICA</t>
  </si>
  <si>
    <t>45001698</t>
  </si>
  <si>
    <t>VELASQUEZ SILVA SANDRA ROXANA</t>
  </si>
  <si>
    <t>COORDINADOR DE INTEGRIDAD Y ANTICORRUPCION</t>
  </si>
  <si>
    <t>45506879</t>
  </si>
  <si>
    <t>VELEZ CESPEDES PAUL OMAR</t>
  </si>
  <si>
    <t>47750072</t>
  </si>
  <si>
    <t>VELIZ BRIONES ANGELA MARJORIE</t>
  </si>
  <si>
    <t>CIRUJANO DENTISTA</t>
  </si>
  <si>
    <t>23014527</t>
  </si>
  <si>
    <t xml:space="preserve">VENTURA DURAND DE MURGA TEODOMIRA </t>
  </si>
  <si>
    <t>07872571</t>
  </si>
  <si>
    <t>VERASTEGUI CONDORI FERNANDO JOSE</t>
  </si>
  <si>
    <t>18082484</t>
  </si>
  <si>
    <t>VICENTE JULCA SIMON FIDEL</t>
  </si>
  <si>
    <t>08049090</t>
  </si>
  <si>
    <t>VICENTE YACTAYO ALEJANDRO PAULINO</t>
  </si>
  <si>
    <t>40424473</t>
  </si>
  <si>
    <t>VICUÑA MENA PAUL ALBERTO</t>
  </si>
  <si>
    <t>INGENIERO AGROINDUSTRIAL</t>
  </si>
  <si>
    <t>47029791</t>
  </si>
  <si>
    <t>VIDAL CERRATO RODOLFO CRISTIAN</t>
  </si>
  <si>
    <t>PROFESIONAL ESPECIALISTA EN ESTUDIOS Y PROYECTOS</t>
  </si>
  <si>
    <t>42248944</t>
  </si>
  <si>
    <t>VIDAL MORALES ERICK ALEXANDER</t>
  </si>
  <si>
    <t>DIRECTOR DE LA DIRECCION DE GESTION COMERCIAL</t>
  </si>
  <si>
    <t>08731020</t>
  </si>
  <si>
    <t>VIDAURRE VERGONZINI ROBERTO ENRIQUE MARTIN</t>
  </si>
  <si>
    <t>07626841</t>
  </si>
  <si>
    <t>VIGIL GUZMAN PAUL AUGUSTO</t>
  </si>
  <si>
    <t>INGENIERO AGRONOMO</t>
  </si>
  <si>
    <t>43844286</t>
  </si>
  <si>
    <t>VILCA ALMEYDA JUAN GUILLERMO</t>
  </si>
  <si>
    <t>TECNICO EN ADMINISTRACION MILITAR</t>
  </si>
  <si>
    <t xml:space="preserve">ESPECIALISTA EN ESTUDIOS DE INTERMODALIDAD Y MOVILIDAD </t>
  </si>
  <si>
    <t>10250533</t>
  </si>
  <si>
    <t>VILCATOMA AMBROSIO LUIS MARTIN</t>
  </si>
  <si>
    <t>09517893</t>
  </si>
  <si>
    <t>VILCHEZ TELLO BETSSY ODALIS</t>
  </si>
  <si>
    <t>42584385</t>
  </si>
  <si>
    <t>VILELA GARCIA LUIS FERNANDO</t>
  </si>
  <si>
    <t>44055952</t>
  </si>
  <si>
    <t>VILLACHICA CARBAJAL MOISES RUBEN</t>
  </si>
  <si>
    <t>07482379</t>
  </si>
  <si>
    <t>VILLACORTA FLORES WALTER</t>
  </si>
  <si>
    <t>10740710</t>
  </si>
  <si>
    <t>UCAÑAN RODRIGUEZ JOSE DEL CARMEN</t>
  </si>
  <si>
    <t>10618512</t>
  </si>
  <si>
    <t>VILLANUEVA NIZAMA JORGE LUIS</t>
  </si>
  <si>
    <t>TECNICO EN MECANICA AUTOMOTRIZ / ESTUDIOS (2 AÑOS) COMPUTACION E INFORMATICA</t>
  </si>
  <si>
    <t>41234392</t>
  </si>
  <si>
    <t>VILLANUEVA PIZANGO ANGEL ALEJANDRO</t>
  </si>
  <si>
    <t>ASISTENTE DE BIENESTAR SOCIAL Y CLIMA ORGANIZACIONAL</t>
  </si>
  <si>
    <t>45721655</t>
  </si>
  <si>
    <t>VILLARREAL GONZALES DIXIE CATHERINE</t>
  </si>
  <si>
    <t>COORDINADORA EN PLANIFICACION Y ORGANIZACION DE RECURSOS HUMANOS</t>
  </si>
  <si>
    <t>09568172</t>
  </si>
  <si>
    <t xml:space="preserve">UTRILLA ARELLANO ELIZABETH </t>
  </si>
  <si>
    <t>40154146</t>
  </si>
  <si>
    <t>VILLAVICENCIO EYZAGUIRRE JUAN ANDRES</t>
  </si>
  <si>
    <t>BACHILLER EN ADMINISTRACION Y GERENCIA</t>
  </si>
  <si>
    <t>42792370</t>
  </si>
  <si>
    <t>VILLAZANA LAZARO JOSE LUIS</t>
  </si>
  <si>
    <t>40772733</t>
  </si>
  <si>
    <t>VILLEGAS  FLORES IVAN YONI</t>
  </si>
  <si>
    <t>INGENIERO EN COMPUTACION E INFORMATICA</t>
  </si>
  <si>
    <t>47727519</t>
  </si>
  <si>
    <t>VILLEGAS CONDORI JOSE ANGEL</t>
  </si>
  <si>
    <t>46730242</t>
  </si>
  <si>
    <t xml:space="preserve">VILLEGAS ESPINOZA RAUL ANTONIO </t>
  </si>
  <si>
    <t>TECNICO EN FISIOTERAPIA Y REHABILITACION / ENFERMERIA TECNICA</t>
  </si>
  <si>
    <t>41633541</t>
  </si>
  <si>
    <t>VILLEGAS MATIAS XAVIER ERNESTO</t>
  </si>
  <si>
    <t>ESPECIALISTA EN GESTION DE INFORMACION ESTADISTICA</t>
  </si>
  <si>
    <t>41731497</t>
  </si>
  <si>
    <t>VILLON ESPINOZA HECTOR JULIO</t>
  </si>
  <si>
    <t>41045625</t>
  </si>
  <si>
    <t>VISITACION BRAUL SARITA YSABEL</t>
  </si>
  <si>
    <t>ESPECIALISTA EN PLANIFICACION Y PRESUPUESTO</t>
  </si>
  <si>
    <t>07511550</t>
  </si>
  <si>
    <t xml:space="preserve">VITER MENDOZA VIVIANA </t>
  </si>
  <si>
    <t>COORDINADOR DE GESTION COMERCIAL</t>
  </si>
  <si>
    <t>42499662</t>
  </si>
  <si>
    <t>VILLANUEVA GUTIERREZ JUAN JOSUE</t>
  </si>
  <si>
    <t>43600379</t>
  </si>
  <si>
    <t>VIVAS RAMOS KELVIN JOEL</t>
  </si>
  <si>
    <t>40673895</t>
  </si>
  <si>
    <t>VIVEROS LLUCAPALLA ELVIS DENNIS</t>
  </si>
  <si>
    <t>ASESOR I DE LA GERENCIA GENERAL</t>
  </si>
  <si>
    <t>07859216</t>
  </si>
  <si>
    <t>VIZCARRA ALVIZURI JENNIE VIOLETA</t>
  </si>
  <si>
    <t>SUBDIRECTOR DE LA SUBDIRECCION DE SERVICIOS DE TRANSPORTE REGULAR</t>
  </si>
  <si>
    <t>10286392</t>
  </si>
  <si>
    <t>VIZCARRA VELA MARCO ANTONIO VOYE</t>
  </si>
  <si>
    <t>44776835</t>
  </si>
  <si>
    <t>WARTHON ESCOBAR CESAR AUGUSTO</t>
  </si>
  <si>
    <t>42136709</t>
  </si>
  <si>
    <t>WEIS FLOREZ DEYSSY CYNTHIA</t>
  </si>
  <si>
    <t>42968246</t>
  </si>
  <si>
    <t>YANA AGUIRRE ROMAN RUFINO</t>
  </si>
  <si>
    <t>47807073</t>
  </si>
  <si>
    <t>YARANGA ZEVALLOS KATHERINE ANA</t>
  </si>
  <si>
    <t>06169863</t>
  </si>
  <si>
    <t xml:space="preserve">YATACO FELIX JAIME  </t>
  </si>
  <si>
    <t>10709513</t>
  </si>
  <si>
    <t>YAURI ALATA CARLOS EDUARDO</t>
  </si>
  <si>
    <t>08883979</t>
  </si>
  <si>
    <t>YNGA RIOS LLUDY SUSANA</t>
  </si>
  <si>
    <t>ESPECIALISTA LEGAL PAS DE SEGUNDA INSTANCIA</t>
  </si>
  <si>
    <t>41421266</t>
  </si>
  <si>
    <t>YOPAN HUAMAN HANS WILLIAMS</t>
  </si>
  <si>
    <t>72916195</t>
  </si>
  <si>
    <t>YOVERA MARUJO JHONATAN FERNANDO</t>
  </si>
  <si>
    <t>74477084</t>
  </si>
  <si>
    <t>YUPANQUI ESCATE KARLA KATHERINE</t>
  </si>
  <si>
    <t>44411086</t>
  </si>
  <si>
    <t>ZAIDMAN ZELAYA JUNIOR BENITO</t>
  </si>
  <si>
    <t>42630078</t>
  </si>
  <si>
    <t>ZAPATA EUGENIO YESENIA VANESSA</t>
  </si>
  <si>
    <t>ESPECIALISTA EN GESTION AMBIENTAL</t>
  </si>
  <si>
    <t>40985789</t>
  </si>
  <si>
    <t>ZAVALETA CASTAÑEDA LISSETH MARGOT</t>
  </si>
  <si>
    <t>43270398</t>
  </si>
  <si>
    <t>ZAVALETA GONZALEZ YESSENIA YULISSA</t>
  </si>
  <si>
    <t>43207820</t>
  </si>
  <si>
    <t>ZAVALETA SILVA RONALD FRANZ</t>
  </si>
  <si>
    <t>ANALISTA EN PROYECTOS DE TRANSPORTE</t>
  </si>
  <si>
    <t>46916025</t>
  </si>
  <si>
    <t>ZELAYA DAMIAN DENISSE GABRIELA</t>
  </si>
  <si>
    <t>ASISTENTA TECNICA</t>
  </si>
  <si>
    <t>10803694</t>
  </si>
  <si>
    <t xml:space="preserve">ZELAYA FONSECA JOSE ANTONIO </t>
  </si>
  <si>
    <t xml:space="preserve"> SECRETARIA</t>
  </si>
  <si>
    <t>09182777</t>
  </si>
  <si>
    <t>ZELAYA YAÑEZ ROSANNA ISABEL</t>
  </si>
  <si>
    <t>10682964</t>
  </si>
  <si>
    <t>ZENTENO CONDEZO RAUL</t>
  </si>
  <si>
    <t>SUBDIRECTOR DE LA DIRECCION DE ASUNTOS AMBIENTALES Y SOCIALES</t>
  </si>
  <si>
    <t>42036232</t>
  </si>
  <si>
    <t>ZEVALLOS HUAYTAN RODRIGO ALEJANDRO</t>
  </si>
  <si>
    <t>42344869</t>
  </si>
  <si>
    <t>ZUASNABAR SANTIAGO ANA LUCIA</t>
  </si>
  <si>
    <t>40630800</t>
  </si>
  <si>
    <t>ZUBIETA ROSELLO BIANET IRENE</t>
  </si>
  <si>
    <t>00389257</t>
  </si>
  <si>
    <t>VILLARROEL PRADO MARYURIS ODILYS</t>
  </si>
  <si>
    <t>ANALISTA DE GESTION DE PROCESOS</t>
  </si>
  <si>
    <t>43857023</t>
  </si>
  <si>
    <t>ZUÑIGA VALENCIA PETER GUSTAVO</t>
  </si>
  <si>
    <t>09849682</t>
  </si>
  <si>
    <t>ZUZUNAGA BEDON JUAN CARLOS</t>
  </si>
  <si>
    <t>DL 276</t>
  </si>
  <si>
    <t>10147006</t>
  </si>
  <si>
    <t>LIZARRAGA CESPEDES RODOLFO ENRIQUE</t>
  </si>
  <si>
    <t>08822834</t>
  </si>
  <si>
    <t>ZEGARRA MEDINA MIRIAM</t>
  </si>
  <si>
    <t>72617324</t>
  </si>
  <si>
    <t>VIVANCO PEREZ CRISTINA</t>
  </si>
  <si>
    <t>LICENCIADA EN NEGOCIOS INTERNACIONALES</t>
  </si>
  <si>
    <t>07968771</t>
  </si>
  <si>
    <t>ALIAGA MARIN ELVIA</t>
  </si>
  <si>
    <t>25723965</t>
  </si>
  <si>
    <t>ANGULO OCHOA JUAN HARRY</t>
  </si>
  <si>
    <t>40515529</t>
  </si>
  <si>
    <t>ARRIOLA CASTILLO MARKO MITCHEL</t>
  </si>
  <si>
    <t>EGRESADO CIENCIAS DE LA COMUNICACION</t>
  </si>
  <si>
    <t>06935195</t>
  </si>
  <si>
    <t>ASTETE MEGO LUIS ALBERTO</t>
  </si>
  <si>
    <t>46415899</t>
  </si>
  <si>
    <t>BAUTISTA URBANO URSULA</t>
  </si>
  <si>
    <t>07482982</t>
  </si>
  <si>
    <t>44147967</t>
  </si>
  <si>
    <t>BRETONECHE ARAMBURU CARLOS JHONATAN</t>
  </si>
  <si>
    <t>47475852</t>
  </si>
  <si>
    <t>CACERES VALDEZ RUDYARD</t>
  </si>
  <si>
    <t>45490304</t>
  </si>
  <si>
    <t>CAMPOS ASORZA CRISTIAN</t>
  </si>
  <si>
    <t>41287100</t>
  </si>
  <si>
    <t>CARRASCO ALVA MARIELLA ROSA</t>
  </si>
  <si>
    <t>SUBDIRECTOR DE LA SUBDIRECCION DE SANCION</t>
  </si>
  <si>
    <t>09538735</t>
  </si>
  <si>
    <t>70979475</t>
  </si>
  <si>
    <t>CCUSI AUCASIME DIANA ISABEL</t>
  </si>
  <si>
    <t>72166921</t>
  </si>
  <si>
    <t>DURAN SANCHEZ GABY NATALY</t>
  </si>
  <si>
    <t>EGRESADA EN ECONOMIA</t>
  </si>
  <si>
    <t>76190977</t>
  </si>
  <si>
    <t>DURAND MORAN GERSON BRIAN</t>
  </si>
  <si>
    <t>45365562</t>
  </si>
  <si>
    <t>ESCALANTE ALAY LOURDES PAULETT</t>
  </si>
  <si>
    <t>EXPERTA EN RECURSOS HUMANOS</t>
  </si>
  <si>
    <t>09575485</t>
  </si>
  <si>
    <t>FERNANDEZ ROAS ROXANA</t>
  </si>
  <si>
    <t>16783375</t>
  </si>
  <si>
    <t>FIESTAS RAMIREZ JOSE ALEX</t>
  </si>
  <si>
    <t>08680742</t>
  </si>
  <si>
    <t>GARAY CAJAS JUAN JOSE</t>
  </si>
  <si>
    <t>BACHILLER EN COMUNICACION SOCIAL</t>
  </si>
  <si>
    <t>09736959</t>
  </si>
  <si>
    <t>GUARDAMINO CORDOVA DERI SOFIA</t>
  </si>
  <si>
    <t>COMUNICADORA SOCIAL</t>
  </si>
  <si>
    <t>46661565</t>
  </si>
  <si>
    <t>HUAMANLAZO PEREZ JHONATHAN JORGE</t>
  </si>
  <si>
    <t>45120122</t>
  </si>
  <si>
    <t>HUGO FLORES ANTONIO</t>
  </si>
  <si>
    <t>43804341</t>
  </si>
  <si>
    <t>JARAMILLO RIVAS MARIN ADELMO</t>
  </si>
  <si>
    <t>40096891</t>
  </si>
  <si>
    <t>JAVE LUNA LUCY VICTORIA</t>
  </si>
  <si>
    <t>10789167</t>
  </si>
  <si>
    <t>JAVIER GARAY TEOFILO CLEMENTE</t>
  </si>
  <si>
    <t>JEFA DE LA UNIDAD DE ABASTECIMIENTO</t>
  </si>
  <si>
    <t>45225944</t>
  </si>
  <si>
    <t>KCOMT RIVERO CARMEN MEILING</t>
  </si>
  <si>
    <t>79135223</t>
  </si>
  <si>
    <t>LAURA AREVALO GEOMAR MAGDIEL</t>
  </si>
  <si>
    <t xml:space="preserve">JEFA DE LA OFICINA DE INTEGRIDAD Y LUCHA CONTRA LA CORRUPCION </t>
  </si>
  <si>
    <t>40456016</t>
  </si>
  <si>
    <t>LECHUGA MARMANILLO ADRIANA KARLA</t>
  </si>
  <si>
    <t>40299839</t>
  </si>
  <si>
    <t>LIÑAN SANCHEZ ROMY ROOSET</t>
  </si>
  <si>
    <t>42718731</t>
  </si>
  <si>
    <t>LLACCTARIMAY LLOCCLLA WALTER</t>
  </si>
  <si>
    <t>46689174</t>
  </si>
  <si>
    <t>MACHACA SURCO RITA MARIBEL</t>
  </si>
  <si>
    <t>LICENCIADA EN ADMINISTRACION Y MARKETING</t>
  </si>
  <si>
    <t>72323371</t>
  </si>
  <si>
    <t>MALCA OSPINA MIGUEL ANGEL</t>
  </si>
  <si>
    <t>EGRESADO DE LA CARRERA DE CONTABILIDAD</t>
  </si>
  <si>
    <t>JEFA DE LA OFICINA DE PLANEAMIENTO Y PRESUPUESTO</t>
  </si>
  <si>
    <t>40341002</t>
  </si>
  <si>
    <t>MANCHE MANTERO ROSSINA</t>
  </si>
  <si>
    <t>AUDITOR LEGAL DE CONTROL GUBERNAMENTAL</t>
  </si>
  <si>
    <t>41114581</t>
  </si>
  <si>
    <t>MARTINEZ MAGALLANES EDGAR JULIAN</t>
  </si>
  <si>
    <t>73001578</t>
  </si>
  <si>
    <t>MARTINEZ ROJAS RICARDO ANDRE</t>
  </si>
  <si>
    <t>LICENCIADO EN COMERCIO Y NEGICIOS INTERNACIONALES</t>
  </si>
  <si>
    <t>46794436</t>
  </si>
  <si>
    <t>MENDOZA LEZAMA LUIS ALFREDO</t>
  </si>
  <si>
    <t>SUBDIRECTOR DE LA DIRECCION DE OPERACIONES</t>
  </si>
  <si>
    <t>10592524</t>
  </si>
  <si>
    <t>MIRANDA HERRERA DAVID GUILLERMO</t>
  </si>
  <si>
    <t xml:space="preserve">JEFE DE LA UNIDAD DE TECNOLOGIA DE LA INFORMACION </t>
  </si>
  <si>
    <t>09587083</t>
  </si>
  <si>
    <t>MORAN HUANAY EDUARDO MARTIN</t>
  </si>
  <si>
    <t>06102561</t>
  </si>
  <si>
    <t>MUÑOZ ARIAS BLANCA ESTELA</t>
  </si>
  <si>
    <t>71463041</t>
  </si>
  <si>
    <t>NUÑEZ BAUTISTA ROSSLYN ESTEFANY</t>
  </si>
  <si>
    <t>BACHILLER EN ESTOMATOLOGIA</t>
  </si>
  <si>
    <t>ESPECIALISTA EN SEGURIDAD Y CONFIANZA DIGITAL</t>
  </si>
  <si>
    <t>08189114</t>
  </si>
  <si>
    <t>PARRA TERRAZOS CARLOS ALBERTO</t>
  </si>
  <si>
    <t>72047101</t>
  </si>
  <si>
    <t>POMA INGA JUAN ABEL</t>
  </si>
  <si>
    <t>BACHILLER EN ADMINISTRACION DE NEGOCIOS</t>
  </si>
  <si>
    <t>40920792</t>
  </si>
  <si>
    <t>PORRAS NUÑEZ JUAN DE DIOS</t>
  </si>
  <si>
    <t>72943275</t>
  </si>
  <si>
    <t>PORTOCARRERO QUIROZ KARINA DEL PILAR</t>
  </si>
  <si>
    <t>71323208</t>
  </si>
  <si>
    <t>PUSCAN GUIOP JHOW DAVID</t>
  </si>
  <si>
    <t>09589145</t>
  </si>
  <si>
    <t>QUINTANA SALDARRIAGA JUAN ENRIQUE</t>
  </si>
  <si>
    <t>77154656</t>
  </si>
  <si>
    <t>QUINTO QUISPE KARINA ROXANA</t>
  </si>
  <si>
    <t>44314850</t>
  </si>
  <si>
    <t>QUISPE APAZA JOSE ANTONIO</t>
  </si>
  <si>
    <t>76776315</t>
  </si>
  <si>
    <t>QUISPE HUARCA FREDY ELVIS</t>
  </si>
  <si>
    <t>06797872</t>
  </si>
  <si>
    <t>QUISPE PAREDES MARITHZA NOEMI</t>
  </si>
  <si>
    <t>09389123</t>
  </si>
  <si>
    <t>RAMIREZ CASTILLO MARIA ESTHER</t>
  </si>
  <si>
    <t>40143539</t>
  </si>
  <si>
    <t>REYES GONZALES KATHERINE GERALDINE</t>
  </si>
  <si>
    <t>EXPERTO EN GESTION DE PROYECTOS DE INFRAESTRUCTURA DE TRANSPORT</t>
  </si>
  <si>
    <t>06779129</t>
  </si>
  <si>
    <t>REYES JAUREGUI EDGARDO ERICK</t>
  </si>
  <si>
    <t>BACHILLER EN ARQUITECTURA</t>
  </si>
  <si>
    <t>09188131</t>
  </si>
  <si>
    <t>RICALDI CALLE CARMEN VICTORIA</t>
  </si>
  <si>
    <t>45998377</t>
  </si>
  <si>
    <t>RIVAS VILELA WENDY STEPHANY</t>
  </si>
  <si>
    <t>EGRESADA DE CARRERA TECNICO DE ADMINISTRACION BANCARIA</t>
  </si>
  <si>
    <t>10650544</t>
  </si>
  <si>
    <t>ROCHA URPAY WILMER RICARDO</t>
  </si>
  <si>
    <t>46716735</t>
  </si>
  <si>
    <t>RUIZ DOMINGUEZ JOHN HIDER</t>
  </si>
  <si>
    <t>47961649</t>
  </si>
  <si>
    <t>SALAS YANQUI ANGELO BRYAN ERNESTO</t>
  </si>
  <si>
    <t>73586298</t>
  </si>
  <si>
    <t>SALAZAR CARRILLO CORINA</t>
  </si>
  <si>
    <t>40000780</t>
  </si>
  <si>
    <t>SANCHEZ DIAZ HILTON JESUS</t>
  </si>
  <si>
    <t>47991037</t>
  </si>
  <si>
    <t>SULLON AGUIRRE ROBERTO ENRIQUE</t>
  </si>
  <si>
    <t>LICENCIADO EN CIENCIAS DE LA COMUNICACION</t>
  </si>
  <si>
    <t>ASESORA I</t>
  </si>
  <si>
    <t>47042882</t>
  </si>
  <si>
    <t>TELLERIA SAENZ GLORIA MARIA STEFANY</t>
  </si>
  <si>
    <t>02845599</t>
  </si>
  <si>
    <t>VILCHEZ VALDIVIEZO MAGALI LORENA</t>
  </si>
  <si>
    <t>72838020</t>
  </si>
  <si>
    <t>VILLALOBOS VILLALOBOS ALDUBAR</t>
  </si>
  <si>
    <t>40148104</t>
  </si>
  <si>
    <t>VILLANES ZOROZABAL HERBERT JEAN</t>
  </si>
  <si>
    <t>07897858</t>
  </si>
  <si>
    <t>YUPANQUI OCHOA JUAN ALBERTO</t>
  </si>
  <si>
    <t>PRESIDENTA EJECUTIVA</t>
  </si>
  <si>
    <t>08145368</t>
  </si>
  <si>
    <t>JARA RISCO MARIA ESPERANZA</t>
  </si>
  <si>
    <t>44301921</t>
  </si>
  <si>
    <t>ESPINOZA FERNANDEZ RAUL DYLAN</t>
  </si>
  <si>
    <t>47835313</t>
  </si>
  <si>
    <t>LEIVA MARAVI JOSE ALEXANDER</t>
  </si>
  <si>
    <t>44134944</t>
  </si>
  <si>
    <t>SOTO GOÑE TEOFILO ADEMIR</t>
  </si>
  <si>
    <t>73186018</t>
  </si>
  <si>
    <t>VILLOTA RAMOS CARLOS ALEXANDER</t>
  </si>
  <si>
    <t>46064610</t>
  </si>
  <si>
    <t>ZEGARRA CAJO RAUL ALONSO</t>
  </si>
  <si>
    <t>VACANTE</t>
  </si>
  <si>
    <t>PROCURADOR</t>
  </si>
  <si>
    <t>UE 1717 - AUTORIDAD DE TRANSPORTE URBANO PARA LIMA Y CALLAO</t>
  </si>
  <si>
    <r>
      <t xml:space="preserve">BANCO DE LA NACION - CUT - </t>
    </r>
    <r>
      <rPr>
        <b/>
        <sz val="9"/>
        <rFont val="Arial"/>
        <family val="2"/>
      </rPr>
      <t>TR"7"</t>
    </r>
  </si>
  <si>
    <t>00-068-382440</t>
  </si>
  <si>
    <t>Soles</t>
  </si>
  <si>
    <t>00-068-383064</t>
  </si>
  <si>
    <t>00-068-384079</t>
  </si>
  <si>
    <t>06-068-002514</t>
  </si>
  <si>
    <t>Dolares</t>
  </si>
  <si>
    <t>SCOTIABANK</t>
  </si>
  <si>
    <t>000 9458450</t>
  </si>
  <si>
    <t>000-0138188</t>
  </si>
  <si>
    <t>000-0138324</t>
  </si>
  <si>
    <t>000-0138382</t>
  </si>
  <si>
    <t>000-0138968</t>
  </si>
  <si>
    <t>000-0138358</t>
  </si>
  <si>
    <r>
      <t xml:space="preserve">BANCO DE LA NACION - CUT - </t>
    </r>
    <r>
      <rPr>
        <b/>
        <sz val="9"/>
        <rFont val="Arial"/>
        <family val="2"/>
      </rPr>
      <t>TR"18"</t>
    </r>
  </si>
  <si>
    <r>
      <t xml:space="preserve">BANCO DE LA NACION - CUT - </t>
    </r>
    <r>
      <rPr>
        <b/>
        <sz val="9"/>
        <rFont val="Arial"/>
        <family val="2"/>
      </rPr>
      <t>TR"20"</t>
    </r>
  </si>
  <si>
    <r>
      <t xml:space="preserve">BANCO DE LA NACION - CUT - </t>
    </r>
    <r>
      <rPr>
        <b/>
        <sz val="9"/>
        <rFont val="Arial"/>
        <family val="2"/>
      </rPr>
      <t>TR"F"</t>
    </r>
  </si>
  <si>
    <r>
      <t xml:space="preserve">BANCO DE LA NACION -  </t>
    </r>
    <r>
      <rPr>
        <b/>
        <sz val="9"/>
        <rFont val="Arial"/>
        <family val="2"/>
      </rPr>
      <t>TR"13"</t>
    </r>
  </si>
  <si>
    <t>00-068-385849</t>
  </si>
  <si>
    <t>06-068-002883</t>
  </si>
  <si>
    <t>(***) en el AF-2022 la cuenta no tiene movimiento, por ello es necesario e importante señalar que el saldos de la cuenta al 31 dic. 2021 es de S/.16.9 mll, menos los giros registrados en el AF-2022 de las operaciones que quedaron devengadas al  31dic.2021 muestra el nuevo saldo de S/4.9 mll.</t>
  </si>
  <si>
    <t>TIPO DE
CONTRATO</t>
  </si>
  <si>
    <t>FUNCION
DESEMPEÑADA</t>
  </si>
  <si>
    <t>CONTRAPRESTACION
MENSUAL</t>
  </si>
  <si>
    <t xml:space="preserve">DNI
</t>
  </si>
  <si>
    <t xml:space="preserve">APELLIDOS Y NOMBRES
</t>
  </si>
  <si>
    <t xml:space="preserve">PROFESION
</t>
  </si>
  <si>
    <t>GRADO
ACADEMICO</t>
  </si>
  <si>
    <t>TITULO PROFESIONAL, TECNICO O
CAPACITACION OCUPACIONAL</t>
  </si>
  <si>
    <t>001</t>
  </si>
  <si>
    <t>100</t>
  </si>
  <si>
    <t>DIGITADORA PAD</t>
  </si>
  <si>
    <t>09144177</t>
  </si>
  <si>
    <t>BULLON GORDON ,KATIA ELIZABETH</t>
  </si>
  <si>
    <t>CAS-DESIGNADO</t>
  </si>
  <si>
    <t>DIRECTOR GENERAL DE LA OFICINA GENERAL DE ADMINISTRACIÓN</t>
  </si>
  <si>
    <t>07511592</t>
  </si>
  <si>
    <t>DAVILA ESTRADA ,OSCAR LORENZO</t>
  </si>
  <si>
    <t>ESPECIALISTA EN TRANSPORTE ACUATICO, ASUNTOS PORTUARIOS Y COMERCIO INTERNACIONAL</t>
  </si>
  <si>
    <t>09998258</t>
  </si>
  <si>
    <t>MARQUEZ DE OLIVEIRA ,LAURO JOHNNY</t>
  </si>
  <si>
    <t>OFIC. CUBIER. Y PILOT. NAV.</t>
  </si>
  <si>
    <t>08983601</t>
  </si>
  <si>
    <t>AYALA FLORES ,VICTOR</t>
  </si>
  <si>
    <t>10475587</t>
  </si>
  <si>
    <t>RICO RIVADENEIRA ,GUMERCINDA</t>
  </si>
  <si>
    <t>APOYO EN LA GESTION DOCUMENTARIA TECNICA Y ADMINISTRATIVA DE LA DIRECCION GENERAL DE AERONAUTICA CIVIL</t>
  </si>
  <si>
    <t>27426027</t>
  </si>
  <si>
    <t>ACUÑA PEREZ ,CESAR</t>
  </si>
  <si>
    <t>OFICINISTA</t>
  </si>
  <si>
    <t>09437768</t>
  </si>
  <si>
    <t>ALBINES SANCHEZ ,JOSE LUIS</t>
  </si>
  <si>
    <t>APOYO EN LA ATENCIÓN DE DOCUMENTACIÓN TÉCNICA DE PERSONAL AERONÁUTICO</t>
  </si>
  <si>
    <t>09257048</t>
  </si>
  <si>
    <t>DIAZ CHAVEZ ,MANUEL BERNARDO</t>
  </si>
  <si>
    <t>209</t>
  </si>
  <si>
    <t xml:space="preserve">ANALISTA LEGAL </t>
  </si>
  <si>
    <t>44809779</t>
  </si>
  <si>
    <t>MELENDEZ PAJUELO ,ROCIO CORALI</t>
  </si>
  <si>
    <t>SERVICIO DE TRAMITAR Y GESTIONAR LA DOCUMENTACIÓN ADMINISTRATIVA DE CIRCULACIÓN AÉREA</t>
  </si>
  <si>
    <t>08087257</t>
  </si>
  <si>
    <t>LEON BALDEON ,SOLEDAD</t>
  </si>
  <si>
    <t>OFICINISTA - SERVICIO DE TRAMITAR Y GESTIONAR LA DOCUMENTACIÓN ADMINISTRATIVA DE CIRCULACIÓN AÉREA</t>
  </si>
  <si>
    <t>07094114</t>
  </si>
  <si>
    <t>MANDUJANO SAQUICURAY ,ALBERTO</t>
  </si>
  <si>
    <t>SECUNDARIA INCOMPLETA</t>
  </si>
  <si>
    <t>APOYO TECNICO EN CODIFICACION, RASTREO Y REGISTRO DE EXPEDIENTES</t>
  </si>
  <si>
    <t>21804745</t>
  </si>
  <si>
    <t>MOREYRA ALZAMORA ,SANDRA LUZ</t>
  </si>
  <si>
    <t>MANTENCIÓN Y ACTUALIZACIÓN DE BASE DE DATOS</t>
  </si>
  <si>
    <t>07200869</t>
  </si>
  <si>
    <t>SEGURA MONTEVERDE ,CARLOS AMADOR</t>
  </si>
  <si>
    <t>ADMINISTRACION DE EMPRESAS</t>
  </si>
  <si>
    <t>EGRESADO IST</t>
  </si>
  <si>
    <t>DIRECTOR DE LA OFICINA DE ESTADISTICAS</t>
  </si>
  <si>
    <t>09533910</t>
  </si>
  <si>
    <t>DE LA CRUZ MUSCARI ,TELMO</t>
  </si>
  <si>
    <t>ING. INDUSTRIAL</t>
  </si>
  <si>
    <t>TECNICO CONTABLE Y ADMINISTRATIVO</t>
  </si>
  <si>
    <t>06159451</t>
  </si>
  <si>
    <t>AURAZO URIARTE ,ALFREDO MARTIN</t>
  </si>
  <si>
    <t>CONTABILIDAD</t>
  </si>
  <si>
    <t>APOYO TECNICO CONTABLE</t>
  </si>
  <si>
    <t>07521324</t>
  </si>
  <si>
    <t>CASTAÑEDA CHAVEZ ,MAGALY ELIZABETH</t>
  </si>
  <si>
    <t>TITULO PROFESIONAL TÉCNICO DE IST</t>
  </si>
  <si>
    <t>ASISTENTE CONTABLE</t>
  </si>
  <si>
    <t>09241885</t>
  </si>
  <si>
    <t>SALAZAR SORIANO ,MANUEL MILCIADES</t>
  </si>
  <si>
    <t>CIENCIAS CONTABLES Y EMPRESARIALES</t>
  </si>
  <si>
    <t>ANALISTA DEL EQUIPO DE DESARROLLO Y MANTENIMIENTO DE SISTEMAS</t>
  </si>
  <si>
    <t>06148756</t>
  </si>
  <si>
    <t>AGUIRRE ZENDER ,EDUARDO ATILIO</t>
  </si>
  <si>
    <t>COMPUTACION</t>
  </si>
  <si>
    <t>COORDINADOR TERRITORIAL DEL CENTRO DESCONCENTRADO TERRITORIAL - LORETO</t>
  </si>
  <si>
    <t>05305964</t>
  </si>
  <si>
    <t>AGNINI RODRIGUEZ ,EMILIO LEON</t>
  </si>
  <si>
    <t>BACH. EN EDUCACION</t>
  </si>
  <si>
    <t>GRADO DE BACHILLER</t>
  </si>
  <si>
    <t>TÉCNICO DE MESA DE AYUDA PARA DAR SOPORTE TÉCNICO INFORMÁTICO A USUARIOS DEL MTC</t>
  </si>
  <si>
    <t>07351129</t>
  </si>
  <si>
    <t>LOAYZA CORDERO ,JORGE MARTIN</t>
  </si>
  <si>
    <t>ING. DE SISTEMAS</t>
  </si>
  <si>
    <t>IV CICLO UNIV</t>
  </si>
  <si>
    <t>08103057</t>
  </si>
  <si>
    <t>VIVANCO RIOS ,MARIA YSABEL</t>
  </si>
  <si>
    <t>INVESTIGACION OPERATIVA</t>
  </si>
  <si>
    <t>APOYO ADMINISTRATIVO PARA BRINDAR APOYO A LA OFICINA GENERAL DE ADMINISTRACIÓN</t>
  </si>
  <si>
    <t>10486033</t>
  </si>
  <si>
    <t>AIQUIPA SIVIPAUCAR ,EPIFANIO</t>
  </si>
  <si>
    <t>08339706</t>
  </si>
  <si>
    <t>URIARTE VASQUEZ ,VICENTE</t>
  </si>
  <si>
    <t>TECNICO EN ADMINISTRACION DE NEGOCIOS INTERNACIONA</t>
  </si>
  <si>
    <t>EDUCACION TECNICA PRODUCTIVA</t>
  </si>
  <si>
    <t>06053025</t>
  </si>
  <si>
    <t>RAMIREZ RODRIGUEZ ,CARLOS RONING</t>
  </si>
  <si>
    <t>DERECHO Y CIENCIAS POLITICAS</t>
  </si>
  <si>
    <t>EGRESADO DE ESTUDIOS UNIVERSITARIOS</t>
  </si>
  <si>
    <t>TÉCNICO REGISTRAL</t>
  </si>
  <si>
    <t>07730715</t>
  </si>
  <si>
    <t>JAUREGUI CRESPO ,LUIS MIGUEL</t>
  </si>
  <si>
    <t>I CICLO UNIV</t>
  </si>
  <si>
    <t>ASESORAMIENTO EN LA ESPECIALIDAD DE PUENTES</t>
  </si>
  <si>
    <t>08703044</t>
  </si>
  <si>
    <t>MENDIZABAL CASTILLO ,ROQUE MARIO</t>
  </si>
  <si>
    <t>ING. CIVIL</t>
  </si>
  <si>
    <t>ASESORAMIENTO PARA EL DESARROLLO DE ACCIONES DE FISCALIZACIÓN DE ESTUDIOS, OBRAS Y MANTENIMIENTO VIALES; Y EN LOS PROCESOS EFECTUADOS POR EL COMITÉ ESPECIAL PERMANENTE, SELECCIÓN Y CONTRATACIÓN DE CONSULTORES Y PROVEEDORES.</t>
  </si>
  <si>
    <t>06048114</t>
  </si>
  <si>
    <t>SILVA MANQUI ,JOSE LEONCIO</t>
  </si>
  <si>
    <t>ELABORACIÓN DEL PROY. PLAN PILOTO DE GEOREFERENCIACION E INVENTARIO VIAL DE LA REGIÓN ANCASH SEGUNDA ETAPA.</t>
  </si>
  <si>
    <t>16123947</t>
  </si>
  <si>
    <t>MORENO PINADO ,MARIA EUGENIA</t>
  </si>
  <si>
    <t>ASISTENTE DE AUTORIZACIONES DE TRANSPORTE INTERNACIONAL</t>
  </si>
  <si>
    <t>42573285</t>
  </si>
  <si>
    <t>AGUIRRE CORTEZ ,FRANCISCO</t>
  </si>
  <si>
    <t>07211148</t>
  </si>
  <si>
    <t>VASSALLO SALCEDO ,SARA MARTHA</t>
  </si>
  <si>
    <t>ARQUITECTO</t>
  </si>
  <si>
    <t>ASESORAMIENTO EN LA EJECUCION ADMINISTRATIVA, PRESUPUESTARIA, FINANCIERA Y CONTABLE  DE LA DIRECCION ASI COMO EN LA ELABORACION Y ACTUALIZACION DE NORMAS RELACIONADAS PARA EL CONTROL CONTABLE, ADMINISTRATIVO Y LIQUIDACION DE OBRAS</t>
  </si>
  <si>
    <t>31679817</t>
  </si>
  <si>
    <t>ANTEQUERA AYALA ,PEDRO</t>
  </si>
  <si>
    <t>TÉCNICO PARA EL APOYO EN EL MANEJO DE BASE DE DATOS PARA LA ADMINISTRACIÓN DE REPUESTOS DE LA DIRECCIÓN DE EQUIPO MECÁNICO DE LA DGCYF</t>
  </si>
  <si>
    <t>07301379</t>
  </si>
  <si>
    <t>MATTO MATTA ,JORGE LUIS</t>
  </si>
  <si>
    <t>MECANICA DE PRODUCCION</t>
  </si>
  <si>
    <t>BACHILLER PROF. (IST)</t>
  </si>
  <si>
    <t>TECNICO DE LABORATORIO</t>
  </si>
  <si>
    <t>06114687</t>
  </si>
  <si>
    <t>DALL'ORTO MENESES ,EDUARDO ALFREDO</t>
  </si>
  <si>
    <t>COORDINADOR TERRITORIAL DEL CENTRO DESCONCENTRADO TERRITORIAL - SAN MARTÍN</t>
  </si>
  <si>
    <t>41386378</t>
  </si>
  <si>
    <t>IZQUIERDO CORDOVA ,CARMEN ROSA</t>
  </si>
  <si>
    <t>LIC. EN ADMINISTRACION</t>
  </si>
  <si>
    <t>INGENIERO DE TRANSPORTE TITULADO</t>
  </si>
  <si>
    <t>09606859</t>
  </si>
  <si>
    <t>GUEVARA FABIAN ,MARIA MARITZA</t>
  </si>
  <si>
    <t>ING. DE TRANSPORTES</t>
  </si>
  <si>
    <t>AUXILIAR DE EDUCACION</t>
  </si>
  <si>
    <t>06629511</t>
  </si>
  <si>
    <t>ACUÑA MALASQUEZ ,NANCY LUZ</t>
  </si>
  <si>
    <t>FISCALIZAR EL CUMPLIMIENTO DE LAS NORMAS SOBRE LA ZONA DEL FERROCARRIL Y LA ZONA DE INFLUENCIA DEL FERROCARRIL; Y FISCALIZAR LOS PROCESOS DE MANTENIMIENTO DE LA INFRAESTRUCTURA VIAL FERROVIARIA A NIVEL NACIONAL</t>
  </si>
  <si>
    <t>06715611</t>
  </si>
  <si>
    <t>LIAO RENGIFO ,RAUL ALFREDO</t>
  </si>
  <si>
    <t>ASISTENTE ADMINSITRATIVO PARA LA ELABORACIÓN Y CONDUCCIÓN DE PROYECTOS EDUCATIVOS EN LAS QUE PARTICIPA LA SECRETARIA TÉCNICA DEL CONSEJO NACIONAL DE SEGURIDAD VIAL</t>
  </si>
  <si>
    <t>43664000</t>
  </si>
  <si>
    <t>VILCA CAMUS ,PETER JEAN PIERRE</t>
  </si>
  <si>
    <t>EDUCACION</t>
  </si>
  <si>
    <t>DIRECTOR DE LA OFICINA DE INFRAESTRUCTURA TECNOLÓGICA Y SEGURIDAD INFORMÁTICA DE LA OFICINA GENERAL DE TECNOLOGÍA DE LA INFORMACIÓN</t>
  </si>
  <si>
    <t>41861210</t>
  </si>
  <si>
    <t>ELIZARBE HOYOS ,MARIO ALEJANDRO</t>
  </si>
  <si>
    <t>APOYO EN PROCESAMIENTO TECNICO DE MATERIAL BIBLIOGRAFICO DE LA BIBLIOTECA AERONAUTICA</t>
  </si>
  <si>
    <t>09988124</t>
  </si>
  <si>
    <t>ARIAS SALINAS ,HILARIO APOLINAR</t>
  </si>
  <si>
    <t>ASISTENTE OPERATIVO</t>
  </si>
  <si>
    <t>10434084</t>
  </si>
  <si>
    <t>PONCE DE LEON MARQUINA ,DIGNA SUSANA</t>
  </si>
  <si>
    <t>32863973</t>
  </si>
  <si>
    <t>HERNANDEZ ALVA ,OSCAR HUGO</t>
  </si>
  <si>
    <t>APOYO TECNICO Y LEGAL EN LAS ACCIONES RELACIONADAS CON EL CONTROL DEL ESPECTRO RADIOELECTRICO Y SERVICIOS PUBLICOS DE TELECOMUNICACIONES</t>
  </si>
  <si>
    <t>07969787</t>
  </si>
  <si>
    <t>CAUSILLAS HERNANDEZ ,CARLOS ALBERTO</t>
  </si>
  <si>
    <t>09678802</t>
  </si>
  <si>
    <t>CUSTODIO RIOS ,JIMMY ALEXIS</t>
  </si>
  <si>
    <t>ADMINISTRACION DE NEGOCIOS INTERNACIONALES</t>
  </si>
  <si>
    <t>10232154</t>
  </si>
  <si>
    <t>MANRIQUE QUISPE ,MONICA YSABEL</t>
  </si>
  <si>
    <t>02802311</t>
  </si>
  <si>
    <t>CORDOVA CRUZ ,AMEDALYT YOVANY</t>
  </si>
  <si>
    <t>SERVICIO DE ELABORACION DE INFORMES DE CONCORTV</t>
  </si>
  <si>
    <t>10792568</t>
  </si>
  <si>
    <t>VARGAS SAMANEZ DE FERNANDEZ ,GLADYS AIDA</t>
  </si>
  <si>
    <t>APOYO EN EL MANEJO DEL SISTEMA INFORMATICOS Y ACTIVIDADES DE APLICACIÓN A LOS SERVICIOS DE TELECOMUNICACIONES</t>
  </si>
  <si>
    <t>06805222</t>
  </si>
  <si>
    <t>FLORES ALCANTARA ,MOISES CARLOS EDGARDO</t>
  </si>
  <si>
    <t>ING. ELECTRONICA</t>
  </si>
  <si>
    <t>07927062</t>
  </si>
  <si>
    <t>VALDEZ CUEVA ,FERNANDO DESIDERIO</t>
  </si>
  <si>
    <t>ING. ELECTRONICO</t>
  </si>
  <si>
    <t>APOYO TÉCNICO PARA PROPORCIONAR ASISTENCIA EN LAS ACTIVIDADES DE LA SUBDIRECCIÓN DE SERVICIOS DE RADIODIFUSIÓN</t>
  </si>
  <si>
    <t>09707080</t>
  </si>
  <si>
    <t>CABRERA ANGULO ,CARMEN JULIA</t>
  </si>
  <si>
    <t>ADMINISTRACION DEL SISTEMA DE GESTION ELLIPSE</t>
  </si>
  <si>
    <t>08676636</t>
  </si>
  <si>
    <t>FERNANDEZ CARBAJO ,VICTOR HUGO</t>
  </si>
  <si>
    <t>OPERADOR DE LA CENTRAL TELEFÓNICA</t>
  </si>
  <si>
    <t>07453088</t>
  </si>
  <si>
    <t>OUTTEN SOTELO ,JUANA AURORA</t>
  </si>
  <si>
    <t>06777269</t>
  </si>
  <si>
    <t>PUNTILLO REYES ,MATEO ALEJANDRO</t>
  </si>
  <si>
    <t>APOYO TECNICO</t>
  </si>
  <si>
    <t>21436920</t>
  </si>
  <si>
    <t>CHACALIAZA UCHUYA ,GUSTAVO ENRIQUE</t>
  </si>
  <si>
    <t>08140890</t>
  </si>
  <si>
    <t>CIURLIZZA FUENTES ,JORGE ALFONSO</t>
  </si>
  <si>
    <t>APOYO PARA EL ORDENAMIENTO Y CLASIFICACIÓN DE BIENES MUEBLES EN DEPÓSITOS DEL MTC</t>
  </si>
  <si>
    <t>09544203</t>
  </si>
  <si>
    <t>MARTINEZ LEYVA ,LUIS ENRIQUE</t>
  </si>
  <si>
    <t>EVALUACIÓN DE EXPEDIENTES DE OPERATIVOS DE CONTROL A EMPRESAS DE TRANSPORTE TERRESTRE</t>
  </si>
  <si>
    <t>40108017</t>
  </si>
  <si>
    <t>MEZA GONZALES DEL VALLE ,MARIA ANGELA</t>
  </si>
  <si>
    <t>REGISTRADOR</t>
  </si>
  <si>
    <t>40264873</t>
  </si>
  <si>
    <t>AQUIJE CORTEZ ,RAUL MARTIN</t>
  </si>
  <si>
    <t>40722062</t>
  </si>
  <si>
    <t>CORNEJO COSIO ,HEIDY UMERLINDA</t>
  </si>
  <si>
    <t>10354008</t>
  </si>
  <si>
    <t>DIAZ VARGAS ,NANCY</t>
  </si>
  <si>
    <t>VIII CICLO UNIV</t>
  </si>
  <si>
    <t>09899517</t>
  </si>
  <si>
    <t>FLORES SUELDO ,JANET ELIZABETH</t>
  </si>
  <si>
    <t>LIC. EN PRODUCCION DE CINE, RADIO Y TELEVISION</t>
  </si>
  <si>
    <t>08836092</t>
  </si>
  <si>
    <t>GARCIA CARBONE ,ANA CECILIA</t>
  </si>
  <si>
    <t>ING. ADMINISTRATIVO</t>
  </si>
  <si>
    <t>09769850</t>
  </si>
  <si>
    <t>GRANDEZ REATEGUI ,AMANDA</t>
  </si>
  <si>
    <t>09695516</t>
  </si>
  <si>
    <t>HERRERA LIMA ,SALOME HILDA</t>
  </si>
  <si>
    <t>DERECHO</t>
  </si>
  <si>
    <t>ESPECIALISTA ECONÓMICO DE PROGRAMACIÓN MULTIANUAL Y GESTIÓN DE INVERSIÓN</t>
  </si>
  <si>
    <t>44932234</t>
  </si>
  <si>
    <t>CORDOVA SOVERO ,JOSE ENRIQUE</t>
  </si>
  <si>
    <t>ECONOMIA</t>
  </si>
  <si>
    <t>10195460</t>
  </si>
  <si>
    <t>LOARTE CHUQUINAUPA ,ROSSANA MIRELLA</t>
  </si>
  <si>
    <t>ADMINISTRACION</t>
  </si>
  <si>
    <t>III CICLO UNIV</t>
  </si>
  <si>
    <t>08682575</t>
  </si>
  <si>
    <t>VILLANUEVA CUSIHUALLPA ,VIRGINIA</t>
  </si>
  <si>
    <t>08845293</t>
  </si>
  <si>
    <t>CHILLCCE OLIVA ,MARICELA DEL ROSARIO</t>
  </si>
  <si>
    <t>08468427</t>
  </si>
  <si>
    <t>FLORES LLACSAHUANGA ,ANTONIO RAFAEL</t>
  </si>
  <si>
    <t>DISTRIBUCIÓN INTERNA DE LOS DOCUMENTOS PRESENTADOS POR LOS ADMINISTRADOS ANTE EL MTC, A TRAVÉS DE SU SISTEMA DE INFORMACIÓN DOCUMENTARIA (SID)</t>
  </si>
  <si>
    <t>08543749</t>
  </si>
  <si>
    <t>IBAÑEZ ROSALES ,LUZ DANILA</t>
  </si>
  <si>
    <t>EDUCACION INICIAL</t>
  </si>
  <si>
    <t>DIGITADOR PAD</t>
  </si>
  <si>
    <t>42083527</t>
  </si>
  <si>
    <t>NUÑEZ TOVAR ,PEDRO ADEMIR</t>
  </si>
  <si>
    <t>APOYO EN LA REALIZACIÓN DE ACTIVIDADES DEL CENTRO DE INFORMACIÓN Y DOCUMENTACIÓN</t>
  </si>
  <si>
    <t>09894441</t>
  </si>
  <si>
    <t>MARTINEZ HERNANDEZ ,ALBERTO RAUL</t>
  </si>
  <si>
    <t>09081502</t>
  </si>
  <si>
    <t>SONCCO DELGADO ,FRANCISCA</t>
  </si>
  <si>
    <t>COORDINADORA DE GESTIÓN ADMINISTRATIVA DEL EQUIPO DE TRABAJO EQUIPO ESPECIAL ENCARGADO DE LA RECONSTRUCCIÓN CON CAMBIOS</t>
  </si>
  <si>
    <t>09539006</t>
  </si>
  <si>
    <t>RAMOS FLORES ,SANDRA YESSICA</t>
  </si>
  <si>
    <t>07729760</t>
  </si>
  <si>
    <t>GUERRA RODRIGUEZ ,VICTORIA NORMA</t>
  </si>
  <si>
    <t>VI SEMESTRE IST</t>
  </si>
  <si>
    <t>07605844</t>
  </si>
  <si>
    <t>TOSHIO MENDEZ ,JAVIER FERNANDO</t>
  </si>
  <si>
    <t>ORIENTACIÓN, ATENCIÓN E INFORMACIÓN AL USUARIO VÍA TELEFÓNICA</t>
  </si>
  <si>
    <t>08831831</t>
  </si>
  <si>
    <t>GRADOS LAZO ,CARLOS ALEJANDRO</t>
  </si>
  <si>
    <t>18211349</t>
  </si>
  <si>
    <t>CORDOVA DIAZ ,HAMILTON ROGGER</t>
  </si>
  <si>
    <t>SERVICIO DE CONSERJERÍA DEL CONSEJO CONSULTIVO DE RADIO Y TELEVISIÓN</t>
  </si>
  <si>
    <t>16165684</t>
  </si>
  <si>
    <t>NAVARRO ZANABRIA ,NICOLAS YDONI</t>
  </si>
  <si>
    <t>08069677</t>
  </si>
  <si>
    <t>OLIVA CARICCHIO ,CLARA INES</t>
  </si>
  <si>
    <t>DIRECTORA DE LA OFICINA DE INVERSIONES DE LA OFICINA GENERAL DE PLANEAMIENTO Y PRESUPUESTO</t>
  </si>
  <si>
    <t>41075391</t>
  </si>
  <si>
    <t>DOMINGUEZ GUTIERREZ ,EVELYN JUDITH</t>
  </si>
  <si>
    <t>08110616</t>
  </si>
  <si>
    <t>ALEJOS RAHUAY ,ALFREDO WALTER</t>
  </si>
  <si>
    <t>ESTIBADOR DE BODEGA</t>
  </si>
  <si>
    <t>19881093</t>
  </si>
  <si>
    <t>PLAZA HUAMAN ,JULIAN FELIX</t>
  </si>
  <si>
    <t>PRIMARIA COMPLETA</t>
  </si>
  <si>
    <t>10381644</t>
  </si>
  <si>
    <t>HUAMAN TUMIALAN ,NILTON CESAR</t>
  </si>
  <si>
    <t>NOTIFICADOR MOTORIZADO</t>
  </si>
  <si>
    <t>41228140</t>
  </si>
  <si>
    <t>INFANTES YNGA ,WILBER FERNANDO</t>
  </si>
  <si>
    <t>ELABORACION DE ESTUDIOS DE PREINVERSION A NIVEL DE PERFIL DE OBRAS DE INFRAESTRUCTURA VIAL</t>
  </si>
  <si>
    <t>06175531</t>
  </si>
  <si>
    <t>RIOS GONZALES ,JUAN ELEUTERIO</t>
  </si>
  <si>
    <t>TECNICO EN COMPUTACION PARA LA COORDINACION DE SERVICIOS PRIVADOS</t>
  </si>
  <si>
    <t>10743658</t>
  </si>
  <si>
    <t>TICA CHAVEZ ,BETTY ROSALYN</t>
  </si>
  <si>
    <t>08417582</t>
  </si>
  <si>
    <t>GODOY PENDOLA ,JUAN CARLOS</t>
  </si>
  <si>
    <t>ASESORAMIENTO Y APOYO A LA OFICINA GENERAL DE PLANEAMIENTO Y PRESUPUESTO</t>
  </si>
  <si>
    <t>07940992</t>
  </si>
  <si>
    <t>CARDENAS FERNANDEZ ,JUAN ABELARDO</t>
  </si>
  <si>
    <t>ING. AGRICOLA</t>
  </si>
  <si>
    <t>08150381</t>
  </si>
  <si>
    <t>QUISPE HILARES ,JOHNNY ANGEL</t>
  </si>
  <si>
    <t>APOYO EN EL INGRESO Y REGISTRO DE LA DOCUMENTACION RECIBIDA EN LA PLATAFORMA DE ATENCION AL CIUDADANO</t>
  </si>
  <si>
    <t>40869062</t>
  </si>
  <si>
    <t>CONDOR LLAMOGA ,JUAN</t>
  </si>
  <si>
    <t>40335940</t>
  </si>
  <si>
    <t>CABELLO PORTOCARRERO ,MERCEDES MILAGROS</t>
  </si>
  <si>
    <t>40627841</t>
  </si>
  <si>
    <t>GONZALES AREVALO ,JOSE RIHARD</t>
  </si>
  <si>
    <t>OPERADOR DE SERVICIOS INFORMATICOS</t>
  </si>
  <si>
    <t>08839898</t>
  </si>
  <si>
    <t>MEDINA QUIROZ ,MARIO PASTOR</t>
  </si>
  <si>
    <t>CIENCIAS ADMINISTRATIVAS</t>
  </si>
  <si>
    <t>APOYO EN LA VERIFICACION Y ANALISIS DE LOS GIROS DE CHEQUES, CARTAS ORDENES,CC;APROBADOS EN EL SISTEMA GESTOR-SIAF, DE LAS DIVERSAS DIRECCIONES</t>
  </si>
  <si>
    <t>25597262</t>
  </si>
  <si>
    <t>PRIETO ZAVALETA ,FELIX FABIAN</t>
  </si>
  <si>
    <t>OPERADOR INFORMATICO</t>
  </si>
  <si>
    <t>40494691</t>
  </si>
  <si>
    <t>RODRIGUEZ VENTURA ,ALEJANDRO JESUS</t>
  </si>
  <si>
    <t>06089252</t>
  </si>
  <si>
    <t>FIGUEROA LETURIA ,GABRIEL LEONARDO</t>
  </si>
  <si>
    <t>08599810</t>
  </si>
  <si>
    <t>JARA TELLO ,GLADYS CECILIA</t>
  </si>
  <si>
    <t>DIRECTOR GENERAL DE LA OFICINA GENERAL DE PLANEAMIENTO Y PRESUPUESTO</t>
  </si>
  <si>
    <t>10607210</t>
  </si>
  <si>
    <t>SANCHEZ MERA ,LUIS MANUEL</t>
  </si>
  <si>
    <t>EGRESADO DE MAESTRIA</t>
  </si>
  <si>
    <t>PROFESIONAL EN ADMINISTRACION PARA APOYAR EN LA GESTION DEL EQUIPO DE INGRESOS DE LA OFICINA DE FINANZAS</t>
  </si>
  <si>
    <t>06073479</t>
  </si>
  <si>
    <t>SOTOMAYOR SALINAS ,MAXIMO</t>
  </si>
  <si>
    <t>DIGITADOR PAD PARA PARTICIPAR EN EL PROCESO DE EXPEDICIÓN DE LICENCIAS DE CONDUCIR</t>
  </si>
  <si>
    <t>06147612</t>
  </si>
  <si>
    <t>QUISPE HILARES ,ELIZABETH MAURA</t>
  </si>
  <si>
    <t>ANALISTA DE SISTEMAS</t>
  </si>
  <si>
    <t>INSTITUTO</t>
  </si>
  <si>
    <t>06954476</t>
  </si>
  <si>
    <t>RIOS HIGINIO ,ARBEA</t>
  </si>
  <si>
    <t>07442193</t>
  </si>
  <si>
    <t>RODRIGUEZ CARPIO ,CARMEN ELVIRA</t>
  </si>
  <si>
    <t>08010887</t>
  </si>
  <si>
    <t>SALAS TASSO ,ERNESTO ALBERTO</t>
  </si>
  <si>
    <t>72719043</t>
  </si>
  <si>
    <t>SIGUAS ALATA ,ROSA ELIZABETH</t>
  </si>
  <si>
    <t>40843653</t>
  </si>
  <si>
    <t>MORANTE MANRIQUE ,ANGELA LIZET</t>
  </si>
  <si>
    <t>CONDUCTOR - ASISTENTE ADMINISTRATIVO</t>
  </si>
  <si>
    <t>25726565</t>
  </si>
  <si>
    <t>CAÑAMERO MANTILLA ,CESAR AUGUSTO</t>
  </si>
  <si>
    <t>COORDINADOR DE VIGILANCIA DE LA ALTA DIRECCION</t>
  </si>
  <si>
    <t>02863281</t>
  </si>
  <si>
    <t>CHAVEZ CHAVEZ ,GUILLERMO</t>
  </si>
  <si>
    <t>06270150</t>
  </si>
  <si>
    <t>PEREZ RODRIGUEZ ,VICTOR CESAR</t>
  </si>
  <si>
    <t>APOYO TECNICO EN EL AREA DE INSTALACIONES SANITARIAS Y ESTRUCTURAS DEL MTC</t>
  </si>
  <si>
    <t>07371952</t>
  </si>
  <si>
    <t>PECHE DAMIAN ,PEDRO</t>
  </si>
  <si>
    <t>16572517</t>
  </si>
  <si>
    <t>SALAZAR GONZALES ,JOSE ANTONIO</t>
  </si>
  <si>
    <t>SERVICIO DE SOPORTE DE IMPRENTA</t>
  </si>
  <si>
    <t>07154759</t>
  </si>
  <si>
    <t>CORNEJO VARGAS ,JOSE ANSELMO</t>
  </si>
  <si>
    <t>CIENCIAS ADMINISTRATIVAS Y TURISMO</t>
  </si>
  <si>
    <t>V CICLO UNIV</t>
  </si>
  <si>
    <t>ESPECIALISTA LEGAL EN MATERIA CONTENCIOSO ADMINISTRATIVO Y PROCEDIMIENTOS ADMINISTRATIVOS SANCIONADORES</t>
  </si>
  <si>
    <t>41173834</t>
  </si>
  <si>
    <t>SAAVEDRA VELASQUEZ ,LIA CAROLINA</t>
  </si>
  <si>
    <t>ASESORA II DEL DESPACHO MINISTERIAL</t>
  </si>
  <si>
    <t>LAZARTE CASTILLO ,PAOLA PIERINA</t>
  </si>
  <si>
    <t>CIENCIAS ECONOMICAS</t>
  </si>
  <si>
    <t>APOYO ADMINISTRATIVO PARA EL ARCHIVO DE GESTION</t>
  </si>
  <si>
    <t>09303328</t>
  </si>
  <si>
    <t>ALVAREZ VERA ,ERIKA HELENA</t>
  </si>
  <si>
    <t>02426058</t>
  </si>
  <si>
    <t>BENIQUE RUIZ ,ADELINA YNOCENCIA</t>
  </si>
  <si>
    <t>ANALISTA FINANCIERO</t>
  </si>
  <si>
    <t>73109995</t>
  </si>
  <si>
    <t>REYNOSO RAMIREZ ,RAYZA GERALDINE</t>
  </si>
  <si>
    <t>DIRECTORA DE LA OFICINA DE PRESUPUESTO DE LA OFICINA GENERAL DE PLANEAMIENTO Y PRESUPUESTO</t>
  </si>
  <si>
    <t>REYES GONZALES ,KATHERINE GERALDINE</t>
  </si>
  <si>
    <t>SERVICIOS DE UN PROFESIONAL EN INGENIERÍA, PARA LABORAR EN LA DIRECCIÓN DE ESTUDIOS ESPECIALES DE LA DIRECCIÓN GENERAL DE CAMINOS Y FERROCARRILES</t>
  </si>
  <si>
    <t>09152200</t>
  </si>
  <si>
    <t>FERREYROS CORCUERA ,CESAR AUGUSTO</t>
  </si>
  <si>
    <t>PROFESIONAL EN INGENIERÍA, PARA LABORAR EN LA DIRECCIÓN DE ESTUDIOS ESPECIALES DE LA DIRECCIÓN GENERAL DE CAMINOS Y FERROCARRILES</t>
  </si>
  <si>
    <t>21431790</t>
  </si>
  <si>
    <t>RODRIGUEZ CAMACHO ,HARRY MAXIMIANO</t>
  </si>
  <si>
    <t>ING. QUIMICO</t>
  </si>
  <si>
    <t xml:space="preserve">ESPECIALISTA EN PROYECTOS DE INFRAESTRUCTURA </t>
  </si>
  <si>
    <t>41302657</t>
  </si>
  <si>
    <t>QUENAYA BUIZA ,DANTE ENRIQUE</t>
  </si>
  <si>
    <t>28222522</t>
  </si>
  <si>
    <t>GAMARRA RIVERA ,MARIO DIMAS</t>
  </si>
  <si>
    <t>TÉCNICO EN ABASTECIMIENTO</t>
  </si>
  <si>
    <t>07901087</t>
  </si>
  <si>
    <t>SANCHEZ BAZAN ,EUGENIO RAFAEL</t>
  </si>
  <si>
    <t>ING. MECANICA</t>
  </si>
  <si>
    <t>CHOFER-CONDUCTOR PARA EL POOL DE TRANSPORTES</t>
  </si>
  <si>
    <t>43387679</t>
  </si>
  <si>
    <t>PACHAS RIOS ,JOSE ANGEL</t>
  </si>
  <si>
    <t>SUPERVISION DE MAQUINARIA PESADA</t>
  </si>
  <si>
    <t>06871959</t>
  </si>
  <si>
    <t>VELA CORREA ,ANIBAL LUIS</t>
  </si>
  <si>
    <t>DIRECTOR GENERAL DE LA DIRECCIÓN GENERAL DE AERONÁUTICA CIVIL</t>
  </si>
  <si>
    <t>42173498</t>
  </si>
  <si>
    <t>CASTILLO GALLEGOS ,DONALD HILDEBRANDO IVAN</t>
  </si>
  <si>
    <t>CONSERJE</t>
  </si>
  <si>
    <t>07332134</t>
  </si>
  <si>
    <t>SANCHEZ MONTERO DE CUYUBAMBA ,LINDA ZULLY</t>
  </si>
  <si>
    <t xml:space="preserve">ANALISTA EN TELECOMUNICACIONES
</t>
  </si>
  <si>
    <t>02839453</t>
  </si>
  <si>
    <t>GUTIERREZ RIJALBA ,DENNIS RICHARD</t>
  </si>
  <si>
    <t>AUDITORA I</t>
  </si>
  <si>
    <t>47699550</t>
  </si>
  <si>
    <t>CISNEROS QUISPE ,OLGA PASCUALA</t>
  </si>
  <si>
    <t>ASISTENTE EJECUTIVA</t>
  </si>
  <si>
    <t>06224955</t>
  </si>
  <si>
    <t>CASTRO CACERES ,ANA SOPHIA</t>
  </si>
  <si>
    <t>EDUCACION TECNICA COMPLETA</t>
  </si>
  <si>
    <t>44178068</t>
  </si>
  <si>
    <t>SOTO GRADOS ,JUAN CARLOS</t>
  </si>
  <si>
    <t>41169456</t>
  </si>
  <si>
    <t>LANDAZURI CONCHA ,EDUARDO RAFAEL</t>
  </si>
  <si>
    <t>ESPECIALISTA EN COMUNICACIONES II</t>
  </si>
  <si>
    <t>70212488</t>
  </si>
  <si>
    <t>DIOS LUNA ,JIM BRYAN</t>
  </si>
  <si>
    <t>INGENIERÍA DE SISTEMAS</t>
  </si>
  <si>
    <t>07013751</t>
  </si>
  <si>
    <t>PASSALACQUA AGUIRRE ,CARLOS ALBERTO</t>
  </si>
  <si>
    <t>TECNICO EN CONTRATACIONES DIRECTAS</t>
  </si>
  <si>
    <t>40542524</t>
  </si>
  <si>
    <t>RODRIGUEZ RAMOS ,LUIS ALBERTO</t>
  </si>
  <si>
    <t>PROFESIONAL CON AMPLIA EXPERIENCIA EN EL MANEJO Y ADMINISTRACION DE DATOS GEOESPACIALES, CON LA FINALIDAD DE QUE DISEÑE E IMPLEMENTE LA ARQUITECTURA TECNOLOGIA QUE SOPORTE EL DESARROLLO DE SISTEMAS DE INFORMACION GEOGRAFICOS</t>
  </si>
  <si>
    <t>41145211</t>
  </si>
  <si>
    <t>CCUSI SALAZAR ,MANUEL WILLIAM</t>
  </si>
  <si>
    <t>ING. AMBIENTAL</t>
  </si>
  <si>
    <t>ESPECIALISTA DE GESTION ADMINISTRATIVA DEL FONDO SOAT Y CAT</t>
  </si>
  <si>
    <t>15648269</t>
  </si>
  <si>
    <t>REYES NUÑEZ ,JULIO CESAR</t>
  </si>
  <si>
    <t>DIRECTOR DE LA DIRECCIÓN DE FISCALIZACIONES EN TRANSPORTES DE LA DIRECCIÓN GENERAL DE FISCALIZACIONES Y SANCIONES EN TRANSPORTES</t>
  </si>
  <si>
    <t>04433552</t>
  </si>
  <si>
    <t>TAPIA PONCE ,LUIS ANTONIO</t>
  </si>
  <si>
    <t>ARCHIVERO PARA EL ARCHIVO CENTRAL DEL MINISTERIO DE TRANSPORTES Y COMUNICACIONES.</t>
  </si>
  <si>
    <t>07507684</t>
  </si>
  <si>
    <t>ESCOBAR CARBAJAL ,SANDRA INES</t>
  </si>
  <si>
    <t>ARCHIVERO</t>
  </si>
  <si>
    <t>TECNICO EN MONITOREO</t>
  </si>
  <si>
    <t>21139941</t>
  </si>
  <si>
    <t>MENESES ESPINOZA ,FERNANDO JULIO</t>
  </si>
  <si>
    <t>ING. DE TELECOMUNICACIONES</t>
  </si>
  <si>
    <t>COORDINADOR DE ADQUISICIONES</t>
  </si>
  <si>
    <t>10866645</t>
  </si>
  <si>
    <t>DAVILA MAZZINI ,LUIS JAVIER</t>
  </si>
  <si>
    <t>JEFA  DE COMISIÓN DE CONTROL</t>
  </si>
  <si>
    <t>20904538</t>
  </si>
  <si>
    <t>CAJACHAGUA TRAVEZAÑO ,JENNY EDA</t>
  </si>
  <si>
    <t>ESPECIALISTA EN CONTRATACIONES PÚBLICAS</t>
  </si>
  <si>
    <t>46713064</t>
  </si>
  <si>
    <t>OSTOS CUYA ,KENSUKE DE JESUS</t>
  </si>
  <si>
    <t>XI CICLO UNIV</t>
  </si>
  <si>
    <t>40037987</t>
  </si>
  <si>
    <t>FLORES ESPINOZA ,EUGENIA RAQUEL</t>
  </si>
  <si>
    <t>ASESOR (A) TÉCNICO</t>
  </si>
  <si>
    <t>07337635</t>
  </si>
  <si>
    <t>AVALOS MANCO ,RAFAEL HERNAN</t>
  </si>
  <si>
    <t>ING. MECANICO ELECTRICISTA</t>
  </si>
  <si>
    <t>DIRECTOR GENERAL DE LA DIRECCIÓN GENERAL DE PROGRAMAS Y PROYECTOS DE TRANSPORTES</t>
  </si>
  <si>
    <t>25642832</t>
  </si>
  <si>
    <t>CUEVA SAENZ ,BARTOLOME EMILIO</t>
  </si>
  <si>
    <t>45960876</t>
  </si>
  <si>
    <t>QUISPE ALEJO ,PAOLA GIMENA</t>
  </si>
  <si>
    <t>42493480</t>
  </si>
  <si>
    <t>ROMERO BANCES ,RAUL SLINKY</t>
  </si>
  <si>
    <t>10403660</t>
  </si>
  <si>
    <t>CHUQUIPUL SIFUENTES ,WILBER ALEXANDER</t>
  </si>
  <si>
    <t>MÉDICO OCUPACIONAL</t>
  </si>
  <si>
    <t>40262639</t>
  </si>
  <si>
    <t>VEGA PELÁEZ ,JULIÁN SOLER</t>
  </si>
  <si>
    <t>MEDICO CIRUJANO</t>
  </si>
  <si>
    <t>DIRECTOR DE LA DIRECCIÓN DE SERVICIOS DE TRANSPORTE TERRESTRE DE LA DIRECCIÓN GENERAL DE AUTORIZACIONES EN TRANSPORTES</t>
  </si>
  <si>
    <t>07511590</t>
  </si>
  <si>
    <t>RAMIREZ SOTOMAYOR ,HUGO ALEJANDRO</t>
  </si>
  <si>
    <t>ANALISTA LEGAL EN TELECOMUNICACIONES</t>
  </si>
  <si>
    <t>72044427</t>
  </si>
  <si>
    <t>CASTILLO MAR ,LUCYMAR CRISHTYN</t>
  </si>
  <si>
    <t>07447892</t>
  </si>
  <si>
    <t>ATUNCAR SANCHEZ ,LUIS ALBERTO</t>
  </si>
  <si>
    <t>07081243</t>
  </si>
  <si>
    <t>HUAMAN VICENTE ,CARLOS ALBERTO</t>
  </si>
  <si>
    <t>40049487</t>
  </si>
  <si>
    <t>PASAPERA LEON ,NESTOR</t>
  </si>
  <si>
    <t>00799283</t>
  </si>
  <si>
    <t>TICONA CELIS ,MIRELLY GENIT</t>
  </si>
  <si>
    <t>ANALISTA CONTABLE - CUENTAS POR COBRAR</t>
  </si>
  <si>
    <t>07478651</t>
  </si>
  <si>
    <t>YARLEQUE ZAPATA ,MARIA LUISA</t>
  </si>
  <si>
    <t>COORDINADOR DE LICENCIAS DE CONDUCIR</t>
  </si>
  <si>
    <t>08245547</t>
  </si>
  <si>
    <t>GOZALO HUBY ,JOSE ANTONIO HUGO</t>
  </si>
  <si>
    <t>ING. TECNICO ELECTRONICO</t>
  </si>
  <si>
    <t>ACHIVERO PARA EL ARCHIVO CENTRAL DEL MINISTERIO DE TRANSPORTES Y COMUNICACIONES</t>
  </si>
  <si>
    <t>41881395</t>
  </si>
  <si>
    <t>MENOR TORRES ,NELLY</t>
  </si>
  <si>
    <t>ADMINISTRACION Y GESTION PUBLICA</t>
  </si>
  <si>
    <t>07632839</t>
  </si>
  <si>
    <t>ESCALANTE SALAZAR ,CARMEN ELVIRA</t>
  </si>
  <si>
    <t>SOPORTE DEL AREA DE TRANSPORTES</t>
  </si>
  <si>
    <t>25723078</t>
  </si>
  <si>
    <t>WONG MENDOZA ,RONALD EDUBINO</t>
  </si>
  <si>
    <t>ESPECIALISTA EN GEOLOGÍA Y GEOTECNIA</t>
  </si>
  <si>
    <t>08080897</t>
  </si>
  <si>
    <t>DOMINGUEZ DAVILA ,JOSE DOMINGO</t>
  </si>
  <si>
    <t>ING. GEOLOGO</t>
  </si>
  <si>
    <t>25489326</t>
  </si>
  <si>
    <t>QUIJANDRIA ROSALES ,MARCO ANTONIO</t>
  </si>
  <si>
    <t>ESPECIALISTA EN COSTOS Y PRESUPUESTOS</t>
  </si>
  <si>
    <t>18140712</t>
  </si>
  <si>
    <t>LIVAQUE SUAREZ ,MILAGRITOS BELERMINA</t>
  </si>
  <si>
    <t>ESPECIALISTA EN HIDROLOGÍA E HIDRÁULICA</t>
  </si>
  <si>
    <t>06134146</t>
  </si>
  <si>
    <t>MORI LIZARDO ,ESTEBAN DE JESUS</t>
  </si>
  <si>
    <t>ESPECIALISTA EN SUELOS Y PAVIMENTOS</t>
  </si>
  <si>
    <t>08068923</t>
  </si>
  <si>
    <t>MANRIQUE PINO ,JULIO CESAR</t>
  </si>
  <si>
    <t>06231106</t>
  </si>
  <si>
    <t>CASTELLANOS SALAZAR ,RUTH VICTORIA</t>
  </si>
  <si>
    <t>AUXILIAR DE SEGURIDAD</t>
  </si>
  <si>
    <t>15355832</t>
  </si>
  <si>
    <t>VICTORIO URRIOLA ,VICTOR CESAR</t>
  </si>
  <si>
    <t>28065860</t>
  </si>
  <si>
    <t>BURGOS ALFARO ,MILTON RUBENS</t>
  </si>
  <si>
    <t>ANALISTA ESTADISTICO</t>
  </si>
  <si>
    <t>43121741</t>
  </si>
  <si>
    <t>CASTILLA GARCIA ,ELIZABETH ALEJANDRA LUZMILA</t>
  </si>
  <si>
    <t>ANALISTA LEGAL DE RECURSOS ADMINISTRATIVOS</t>
  </si>
  <si>
    <t>41047768</t>
  </si>
  <si>
    <t>SERRANO REINOSO ,LADIS MADILEYDI</t>
  </si>
  <si>
    <t>17554304</t>
  </si>
  <si>
    <t>ZAPATA VILELA ,LUIS ALONSO</t>
  </si>
  <si>
    <t>08469117</t>
  </si>
  <si>
    <t>AGUILAR LINAREZ ,RONALD EDUARDO</t>
  </si>
  <si>
    <t>ANALISTA ELECTRÓNICO</t>
  </si>
  <si>
    <t>10056026</t>
  </si>
  <si>
    <t>GAMBOA NAJARRO ,KEVIN WILDER</t>
  </si>
  <si>
    <t>ESPECIALISTA EN SEÑALIZACION VIAL Y SISTEMAS DE PROTECCION DE ESTRUCTURAS</t>
  </si>
  <si>
    <t>25716592</t>
  </si>
  <si>
    <t>FLORES CORNEJO ,JUAN CARLOS</t>
  </si>
  <si>
    <t>ASESOR II - JEFE DE GABINETE DE ASESORES DEL DESPACHO MINISTERIAL</t>
  </si>
  <si>
    <t>44129774</t>
  </si>
  <si>
    <t>MALPARTIDA OSTOS ,ROSSMARY</t>
  </si>
  <si>
    <t>LIC. EN PSICOLOGIA</t>
  </si>
  <si>
    <t>TÉCNICO EN SERVICIOS</t>
  </si>
  <si>
    <t>41713435</t>
  </si>
  <si>
    <t>PALOMINO ORTIZ ,JONNI TONE</t>
  </si>
  <si>
    <t>09769370</t>
  </si>
  <si>
    <t>MONTALVO CORTEZ ,CESAR JUAN</t>
  </si>
  <si>
    <t>COORDINADOR DE EXPROPIACIONES Y VALUACIONES DE LOS PROYECTOS CONCESIONADOS DE INFRAESTRUCTURA DE TRANSPORTES</t>
  </si>
  <si>
    <t>06593368</t>
  </si>
  <si>
    <t>VARILLAS SOLANO ,LUIS SALVADOR</t>
  </si>
  <si>
    <t>ANALISTA DE TELECOMUNICACIONES</t>
  </si>
  <si>
    <t>32103395</t>
  </si>
  <si>
    <t>SANCHEZ HERRERA ,WILFREDO ANTONIO</t>
  </si>
  <si>
    <t>09652912</t>
  </si>
  <si>
    <t>ATAO PILLACA ,FRANKLIN TEOFILO</t>
  </si>
  <si>
    <t>41028061</t>
  </si>
  <si>
    <t>ORTIZ PATIÑO ,GONZALO DAVID</t>
  </si>
  <si>
    <t>ANALISTA EN TELECOMUNICACIONES</t>
  </si>
  <si>
    <t>41568886</t>
  </si>
  <si>
    <t>BOBADILLA GALEAS ,MIGUEL ANGEL</t>
  </si>
  <si>
    <t>40413876</t>
  </si>
  <si>
    <t>TORRES RIOS ,JUAN DAVID</t>
  </si>
  <si>
    <t>40995441</t>
  </si>
  <si>
    <t>LIMA RIVERA ,JOSE MIGUEL</t>
  </si>
  <si>
    <t>46189710</t>
  </si>
  <si>
    <t>ALFARO ROMANI ,LUIS ENRIQUE</t>
  </si>
  <si>
    <t>09473875</t>
  </si>
  <si>
    <t>VIGO JAUREGUI ,FERNANDO</t>
  </si>
  <si>
    <t>ESPECIALISTA LEGAL EN LA ADMINISTRACIÓN DE BIENES INMUEBLES ESTATALES</t>
  </si>
  <si>
    <t>07616912</t>
  </si>
  <si>
    <t>NUÑEZ ZEVALLOS ,VIOLETA FABIOLA</t>
  </si>
  <si>
    <t>ASISTENTE ADMINISTRATIVO PARA SECRETARIA GENERAL</t>
  </si>
  <si>
    <t>08071645</t>
  </si>
  <si>
    <t>ROJAS CARBAJAL ,ZENOBIA AMALIA</t>
  </si>
  <si>
    <t>CONTADOR MERCANTIL</t>
  </si>
  <si>
    <t>ESTUDIOS IST</t>
  </si>
  <si>
    <t>CHOFER Y APOYO LOGÍSTICO</t>
  </si>
  <si>
    <t>09624483</t>
  </si>
  <si>
    <t>PALACIOS YARLEQUE ,ALEJANDRO</t>
  </si>
  <si>
    <t>ESPECIALISTA EN SISTEMAS DE INFORMACIÓN GEOGRAFICA (SIG) EN TRANSPORTE Y ORDENAMIENTO TERRITORIAL</t>
  </si>
  <si>
    <t>41281542</t>
  </si>
  <si>
    <t>CHAVEZ LAZO ,MARSSELA SUSANN</t>
  </si>
  <si>
    <t>ESPECIALISTA EN SISTEMAS DE INFORMACIÓN GEOGRAFICA</t>
  </si>
  <si>
    <t>40722972</t>
  </si>
  <si>
    <t>LEON VALDERRAMA ,MARGOT</t>
  </si>
  <si>
    <t>41444627</t>
  </si>
  <si>
    <t>PEREZ ALVA ,OMAR JAVIER</t>
  </si>
  <si>
    <t>ING. ESTADISTICA</t>
  </si>
  <si>
    <t>ESPECIALISTA ESTADÍSTICO</t>
  </si>
  <si>
    <t>09404460</t>
  </si>
  <si>
    <t>ACEVEDO HINOSTROZA ,JESUS ANGEL</t>
  </si>
  <si>
    <t>ING. DE ESTADISTICA E INFORMATICA</t>
  </si>
  <si>
    <t>07589343</t>
  </si>
  <si>
    <t>CORTIJO RAMIREZ ,LUZ MERCEDES</t>
  </si>
  <si>
    <t>PSICOLOGIA</t>
  </si>
  <si>
    <t>ASISTENTE ADMINISTRATIVO DEL COE</t>
  </si>
  <si>
    <t>07822923</t>
  </si>
  <si>
    <t>ARRIOLA PARODI ,ZOILA RAQUEL IRENE</t>
  </si>
  <si>
    <t>EVALUADOR DEL CENTRO DE OPERACIONES DE EMERGENCIA DEL SECTOR TRANSPORTE Y COMUNICACIONES (COE - MTC)</t>
  </si>
  <si>
    <t>20030396</t>
  </si>
  <si>
    <t>ALEGRE MURRUGARRA ,WILFREDO HUMBERTO</t>
  </si>
  <si>
    <t>43590261</t>
  </si>
  <si>
    <t>ROMERO BONILLA ,SAUL YURI</t>
  </si>
  <si>
    <t>ASISTENTE SECRETARIAL Y LOGÍSTICA</t>
  </si>
  <si>
    <t>45450003</t>
  </si>
  <si>
    <t>ZAMUDIO CAMPOS ,GABRIELA LUZ</t>
  </si>
  <si>
    <t>ESPECIALISTA EN SANEAMIENTO TÉCNICO DE BIENES INMUEBLES</t>
  </si>
  <si>
    <t>08736309</t>
  </si>
  <si>
    <t>FRANCO PEBE ,NILDA ALIDE</t>
  </si>
  <si>
    <t>ESPECIALISTA EN SANEAMIENTO DE BIENES INMUEBLES</t>
  </si>
  <si>
    <t>08764846</t>
  </si>
  <si>
    <t>OSSO TALLEDO ,OTTO OSCAR</t>
  </si>
  <si>
    <t>REGISTRADOR (A) ESPECIALIZADO (A)</t>
  </si>
  <si>
    <t>41539317</t>
  </si>
  <si>
    <t>HERNANDEZ MARTINEZ ,VANESSA DEL PILAR</t>
  </si>
  <si>
    <t>V SEMESTRE IST</t>
  </si>
  <si>
    <t>15841657</t>
  </si>
  <si>
    <t>FLORES CARDENAS ,CARLOS LUIS</t>
  </si>
  <si>
    <t>OPERADOR DE PLANILLAS.</t>
  </si>
  <si>
    <t>10701210</t>
  </si>
  <si>
    <t>CASAPAICO VASQUEZ ,CARLOS</t>
  </si>
  <si>
    <t>41147893</t>
  </si>
  <si>
    <t>RAMOS SANES ,RICHARD VIDAL</t>
  </si>
  <si>
    <t>ESPECIALISTA EN COMUNICACIÓN.</t>
  </si>
  <si>
    <t>08594140</t>
  </si>
  <si>
    <t>PALOMINO ZAVALA ,MARIA VERONICA</t>
  </si>
  <si>
    <t>COMUNICACION SOCIAL</t>
  </si>
  <si>
    <t>COORDINADOR DE PROYECTOS DE TI DE GESTIÓN ADMINISTRATIVA.</t>
  </si>
  <si>
    <t>08867359</t>
  </si>
  <si>
    <t>CHINCHAY BOHORQUEZ ,JULIO HUMBERTO</t>
  </si>
  <si>
    <t>COORDINADOR DE PROYECTOS DE TECONOLOGÍA DE INFORMACIÓN EN EL SECTOR COMUNICACIONES.</t>
  </si>
  <si>
    <t>01122975</t>
  </si>
  <si>
    <t>VILLACORTA DELGADO ,MIGUEL ANGEL</t>
  </si>
  <si>
    <t>ESPECIALISTA LEGAL EN SANEAMIENTO DE BIENES INMUEBLES.</t>
  </si>
  <si>
    <t>10346786</t>
  </si>
  <si>
    <t>PRADA ARROYO ,MARIELA</t>
  </si>
  <si>
    <t>45348506</t>
  </si>
  <si>
    <t>CROVETTO COLOMA ,RAUL ALEJANDRO</t>
  </si>
  <si>
    <t>AUXILIAR ADMINISTRATIVO.</t>
  </si>
  <si>
    <t>09529914</t>
  </si>
  <si>
    <t>LOAIZA MOLINA ,JAVIER ROQUE</t>
  </si>
  <si>
    <t>06168934</t>
  </si>
  <si>
    <t>CUMPA RAMIREZ ,CARLOS JOSE</t>
  </si>
  <si>
    <t>ASISTENTE ADMINISTRATIVO.</t>
  </si>
  <si>
    <t>25764621</t>
  </si>
  <si>
    <t>MALDONADO CABRERA ,MONICA PATRICIA</t>
  </si>
  <si>
    <t>VI CICLO UNIV</t>
  </si>
  <si>
    <t>ESPECIALISTA EN AUDITORÍA EXTERNA E INTERNA.</t>
  </si>
  <si>
    <t>07884865</t>
  </si>
  <si>
    <t>CORTEZ LECTOR ,JULIO MANUEL</t>
  </si>
  <si>
    <t>09562838</t>
  </si>
  <si>
    <t>HERRERA POMA ,FERNANDO</t>
  </si>
  <si>
    <t>II CICLO UNIV</t>
  </si>
  <si>
    <t>TERAPEUTA FÍSICO.</t>
  </si>
  <si>
    <t>10671062</t>
  </si>
  <si>
    <t>CASTRO RAMIREZ ,LUCY MERY</t>
  </si>
  <si>
    <t>LIC. EN TECN. MEDICA LABORAT.</t>
  </si>
  <si>
    <t>41394542</t>
  </si>
  <si>
    <t>DAVILA SANDOVAL ,NORTON</t>
  </si>
  <si>
    <t>TÉCNICO EN ARCHIVO.</t>
  </si>
  <si>
    <t>41977109</t>
  </si>
  <si>
    <t>LARROCHE CUETO ,GRABIELA VERONICA</t>
  </si>
  <si>
    <t>17402562</t>
  </si>
  <si>
    <t>GUEVARA MONTALVO ,ELMER BRACILIO</t>
  </si>
  <si>
    <t>VII CICLO UNIV</t>
  </si>
  <si>
    <t xml:space="preserve">DIRECTOR DE LA DIRECCIÓN DE GESTIÓN DE INVERSIONES DEL PROGRAMA NACIONAL DE TRANSPORTE URBANO SOSTENIBLE – PROMOVILIDAD </t>
  </si>
  <si>
    <t>00799605</t>
  </si>
  <si>
    <t>GUZMAN PALACIOS ,GUIDO ENRIQUE</t>
  </si>
  <si>
    <t>ANALISTA PARA EL CONTROL Y REGISTRO DE BIENES PATRIMONIALES.</t>
  </si>
  <si>
    <t>10148467</t>
  </si>
  <si>
    <t>OSORIO BARRAZA ,STEVE GIULIANO</t>
  </si>
  <si>
    <t>AUDITOR.</t>
  </si>
  <si>
    <t>08858549</t>
  </si>
  <si>
    <t>MENENDEZ LAVALLE ,RICARDO WALTER</t>
  </si>
  <si>
    <t>10181144</t>
  </si>
  <si>
    <t>FARROMEQUE HONORES ,RONALD MAURICIO</t>
  </si>
  <si>
    <t>07207010</t>
  </si>
  <si>
    <t>ABAD PORRAS VDA DE SALINAS ,JUANA BETSABE</t>
  </si>
  <si>
    <t>ADMINISTRACION EN SECRETARIADO</t>
  </si>
  <si>
    <t xml:space="preserve">AUXILIAR DE DIGITALIZACIÓN </t>
  </si>
  <si>
    <t>72398687</t>
  </si>
  <si>
    <t>OBREGON RIOS ,CLAUDIA CAROLINA</t>
  </si>
  <si>
    <t>ADMINISTRACION Y SISTEMAS</t>
  </si>
  <si>
    <t>ASESOR PARA TRANSPORTE ACUÁTICO.</t>
  </si>
  <si>
    <t>43361839</t>
  </si>
  <si>
    <t>QWISTGAARD SUAREZ ,JOSE LUIS</t>
  </si>
  <si>
    <t>ESPECIALISTA ECONÓMICO</t>
  </si>
  <si>
    <t>17434570</t>
  </si>
  <si>
    <t>CEVALLOS DE BARRENECHEA ,GUSTAVO GUILLERMO</t>
  </si>
  <si>
    <t>08114719</t>
  </si>
  <si>
    <t>DIAZ LOAYZA ,JULIA VILMA</t>
  </si>
  <si>
    <t xml:space="preserve">AUXILIAR DE ARCHIVO </t>
  </si>
  <si>
    <t>48447584</t>
  </si>
  <si>
    <t>CARRETERO GARCIA ,JUAN CARLOS JUNIOR</t>
  </si>
  <si>
    <t>44815525</t>
  </si>
  <si>
    <t>RIVERA FRANCIA ,PABLO CESAR</t>
  </si>
  <si>
    <t>06266842</t>
  </si>
  <si>
    <t>POLLERI GALDOS ,RAUL ENRIQUE</t>
  </si>
  <si>
    <t>JEFE (A) DE CONTABILIDAD</t>
  </si>
  <si>
    <t>21438488</t>
  </si>
  <si>
    <t>TORRES QUIROZ ,CELSA LOURDES</t>
  </si>
  <si>
    <t xml:space="preserve">ASESOR LEGAL </t>
  </si>
  <si>
    <t>25516831</t>
  </si>
  <si>
    <t>LA ROSA ROBLES ,LILIANA BEATRIZ</t>
  </si>
  <si>
    <t xml:space="preserve">ESPECIALISTA EN TELECOMUNICACIONES </t>
  </si>
  <si>
    <t>00402111</t>
  </si>
  <si>
    <t>NEYRA URQUIZO ,EDGAR RELI</t>
  </si>
  <si>
    <t>15725451</t>
  </si>
  <si>
    <t>MEZA BAZALAR ,NILTON JESUS</t>
  </si>
  <si>
    <t>29313125</t>
  </si>
  <si>
    <t>GONZALEZ DEL CARPIO ,MANUEL RUBEN</t>
  </si>
  <si>
    <t>02880108</t>
  </si>
  <si>
    <t>NAVARRO MONZON ,DANNY MANUEL</t>
  </si>
  <si>
    <t>29610284</t>
  </si>
  <si>
    <t>VENTURA GUTIERREZ ,FERNANDO FABIO</t>
  </si>
  <si>
    <t>26685726</t>
  </si>
  <si>
    <t>MERCADO AGUILAR ,MIGUEL FERNANDO</t>
  </si>
  <si>
    <t>18112043</t>
  </si>
  <si>
    <t>AGUILAR COSME ,JUAN CARLOS</t>
  </si>
  <si>
    <t>29209322</t>
  </si>
  <si>
    <t>CRUZ GUTIERREZ ,JOSE EDUARDO</t>
  </si>
  <si>
    <t>32933868</t>
  </si>
  <si>
    <t>ALAYO POLO ,WILIAM ALEXANDER</t>
  </si>
  <si>
    <t>07138905</t>
  </si>
  <si>
    <t>AREVALO CRUZ ,JORGE LUIS</t>
  </si>
  <si>
    <t>18119989</t>
  </si>
  <si>
    <t>CENAS ANGULO ,MARIO FERNANDO</t>
  </si>
  <si>
    <t>47700550</t>
  </si>
  <si>
    <t>LINARES QUEVEDO ,SANDRA CAROLINA</t>
  </si>
  <si>
    <t>COORDINADOR DE GESTIÓN DE PROYECTOS</t>
  </si>
  <si>
    <t>08740807</t>
  </si>
  <si>
    <t>COSSIO MELGAR ,MARTIN JOEL</t>
  </si>
  <si>
    <t>COORDINADOR DE LA OFICINA TÉCNICA DE CONCESIONES</t>
  </si>
  <si>
    <t>07256288</t>
  </si>
  <si>
    <t>HERRERA BRICEÑO ,CESAR EDUARDO</t>
  </si>
  <si>
    <t>MÉDICO AUDITOR</t>
  </si>
  <si>
    <t>25784409</t>
  </si>
  <si>
    <t>MAYORGA SANCHEZ ,DAVID MARTIN</t>
  </si>
  <si>
    <t>ANALISTA DE SISTEMAS DEL CENTRO DE OPERACIONES DE EMERGENCIA - COE - MTC.</t>
  </si>
  <si>
    <t>16800162</t>
  </si>
  <si>
    <t>GIL SEYTUQUE ,SEGUNDO FRANCISCO</t>
  </si>
  <si>
    <t>10006782</t>
  </si>
  <si>
    <t>REATEGUI BARTRA ,BERTHA NOEMI</t>
  </si>
  <si>
    <t>DIRECTOR DE LA OFICINA DE GESTIÓN DEL TALENTO HUMANO DE LA OFICINA GENERAL DE GESTIÓN DE RECURSOS HUMANOS</t>
  </si>
  <si>
    <t>43834909</t>
  </si>
  <si>
    <t>CALLIRGOS ZAVALA ,JUAN HUMBERTO JESUS</t>
  </si>
  <si>
    <t>BACH. EN ADMINISTRACION</t>
  </si>
  <si>
    <t>09766855</t>
  </si>
  <si>
    <t>PIZARRO SANTOS ,JOHNNY JORGE</t>
  </si>
  <si>
    <t xml:space="preserve">ESPECIALISTA EN OBLIGACIONES ECONÓMICAS </t>
  </si>
  <si>
    <t>09996090</t>
  </si>
  <si>
    <t>ULLOA LUJAN ,CESAR ALEXIS</t>
  </si>
  <si>
    <t>AUXILIAR DE OPERATIVOS</t>
  </si>
  <si>
    <t>03354119</t>
  </si>
  <si>
    <t>PACHERRES VALVERDE ,LORENZO</t>
  </si>
  <si>
    <t>10017782</t>
  </si>
  <si>
    <t>MARIN MELENDEZ ,TITO MARCELO</t>
  </si>
  <si>
    <t>ASISTENTE DE SISTEMAS</t>
  </si>
  <si>
    <t>43816822</t>
  </si>
  <si>
    <t>NAPA AGUILAR ,JULIO CESAR</t>
  </si>
  <si>
    <t>07761870</t>
  </si>
  <si>
    <t>JARAMILLO ESPINOZA ,YNGRID AMANDA</t>
  </si>
  <si>
    <t>ASISTENTE LOGISTICO PRESUPUESTAL</t>
  </si>
  <si>
    <t>47792215</t>
  </si>
  <si>
    <t>VASQUEZ CALZADO ,PAOLA DEL CARMEN</t>
  </si>
  <si>
    <t>ASESORA II DEL DESPACHO VICEMINISTERIAL DE COMUNICACIONES</t>
  </si>
  <si>
    <t>09957023</t>
  </si>
  <si>
    <t>VARGAS CASAS ,MARIELLA VANESSA</t>
  </si>
  <si>
    <t>AUXILIAR ADMINISTRATÍVO</t>
  </si>
  <si>
    <t>09864669</t>
  </si>
  <si>
    <t>VIDAL IGLESIAS ,MARIELLA ESTHER</t>
  </si>
  <si>
    <t>ESPECIALISTA EN GESTIÓN ADMINISTRATIVA</t>
  </si>
  <si>
    <t>07886734</t>
  </si>
  <si>
    <t>HUARINGA ALVAREZ ,NADEZHDA FABIOLA</t>
  </si>
  <si>
    <t>ANALISTA EN GESTIÓN PRESUPUESTAL Y LOGÍSTICA</t>
  </si>
  <si>
    <t>10342995</t>
  </si>
  <si>
    <t>BELLIDO GARCIA ,JAVIER HERNAN</t>
  </si>
  <si>
    <t>10000034</t>
  </si>
  <si>
    <t>ALVAREZ MORALES ,CARLOS ALBERTO</t>
  </si>
  <si>
    <t>ASISTENTE EN OBLIGACIONES ECONÓMICAS.</t>
  </si>
  <si>
    <t>00126415</t>
  </si>
  <si>
    <t>GOMERO MAGUIÑA ,VICTOR ANGEL</t>
  </si>
  <si>
    <t>AUDITOR</t>
  </si>
  <si>
    <t>08405415</t>
  </si>
  <si>
    <t>LOAYZA POMAHUALLCA ,HERNAN DEMETRIO</t>
  </si>
  <si>
    <t xml:space="preserve">DIRECTOR DE LA DIRECCIÓN DE POLÍTICAS Y NORMAS EN TRANSPORTE VIAL DE LA DIRECCIÓN GENERAL DE POLÍTICAS Y REGULACIÓN EN TRANSPORTE MULTIMODAL
</t>
  </si>
  <si>
    <t>26733101</t>
  </si>
  <si>
    <t>PEZO CASTAÑEDA ,ALEX EDUARDO</t>
  </si>
  <si>
    <t>ANALISTA EN SISTEMAS</t>
  </si>
  <si>
    <t>10160857</t>
  </si>
  <si>
    <t>VILELA MIJAHUANCA ,GIANCARLO</t>
  </si>
  <si>
    <t>ING. SISTEMAS Y COMPUTACION</t>
  </si>
  <si>
    <t>ANALISTA PARA EL SISTEMA DE GESTIÓN DE CALIDAD</t>
  </si>
  <si>
    <t>45599937</t>
  </si>
  <si>
    <t>HERRERA SALAS ,RENATO ALONSO</t>
  </si>
  <si>
    <t>ASESOR DE PLANEAMIENTO Y GESTIÓN TÉCNICA</t>
  </si>
  <si>
    <t>08425024</t>
  </si>
  <si>
    <t>LAZO DIAZ ,ADRIAN NATIVIDAD</t>
  </si>
  <si>
    <t>ANALISTA DE SISTEMA DE INFORMACIÒN GEOGRÁFICA</t>
  </si>
  <si>
    <t>41897965</t>
  </si>
  <si>
    <t>ALCARRAZ VILLA ,ROSMERY</t>
  </si>
  <si>
    <t xml:space="preserve">ESPECIALISTAS LEGALES EN PROCESOS ARBITRALES                                                                                                 </t>
  </si>
  <si>
    <t>41194810</t>
  </si>
  <si>
    <t>BASUALDO ALVAREZ ,RICHARD DAIVY</t>
  </si>
  <si>
    <t>10534682</t>
  </si>
  <si>
    <t>SUYON VITE ,JORGE LUIS</t>
  </si>
  <si>
    <t>DIRECTOR DE LA OFICINA DE ATENCION AL CIUDADANO Y GESTIÓN DOCUMENTAL</t>
  </si>
  <si>
    <t>10059531</t>
  </si>
  <si>
    <t>ALARCON ROJAS ,EDGAR ARTURO</t>
  </si>
  <si>
    <t>41786539</t>
  </si>
  <si>
    <t>QUEVEDO SANTOS ,CARLOS NOE</t>
  </si>
  <si>
    <t>41862916</t>
  </si>
  <si>
    <t>QUIROZ SIFUENTES ,JACK PAUL</t>
  </si>
  <si>
    <t>ESPECIALISTA EN CONSULTA PREVIA</t>
  </si>
  <si>
    <t>29610739</t>
  </si>
  <si>
    <t>OROSCO CHAVEZ ,ALVARO EDWIN</t>
  </si>
  <si>
    <t>TÉCNICO EN SISTEMAS</t>
  </si>
  <si>
    <t>09971999</t>
  </si>
  <si>
    <t>ROJAS ROJAS ,WILDER FREDDY</t>
  </si>
  <si>
    <t>TÉCNICO INFORMÁTICO</t>
  </si>
  <si>
    <t>10623728</t>
  </si>
  <si>
    <t>CAMACHO CONTRERAS ,ROBINSON</t>
  </si>
  <si>
    <t>10144081</t>
  </si>
  <si>
    <t>QUINTEROS CIEZA ,EVER</t>
  </si>
  <si>
    <t>10811600</t>
  </si>
  <si>
    <t>ALBA CASTRO ,FERNANDO JOSE</t>
  </si>
  <si>
    <t>44307210</t>
  </si>
  <si>
    <t>CAMPOS CARRIZALES ,GREYSI LORENA</t>
  </si>
  <si>
    <t>10723476</t>
  </si>
  <si>
    <t>ALONZO TORRES ,ROEL</t>
  </si>
  <si>
    <t>41923870</t>
  </si>
  <si>
    <t>OTERO LOJE ,ABNER ALFREDO</t>
  </si>
  <si>
    <t>40977219</t>
  </si>
  <si>
    <t>HERRERA CAZORLA ,LUIS ALBERTO</t>
  </si>
  <si>
    <t>ASESOR (A) PARA LA SECRETARIA TÉCNICA DEL CONSEJO CONSULTIVO DE RADIO Y TELEVISIÓN</t>
  </si>
  <si>
    <t>08247734</t>
  </si>
  <si>
    <t>LARCO SICHERI ,MIRIAM</t>
  </si>
  <si>
    <t>PROCURADOR PÚBLICO</t>
  </si>
  <si>
    <t>70441763</t>
  </si>
  <si>
    <t>ORTIZ GASPAR ,DAVID ANIBAL</t>
  </si>
  <si>
    <t>06764584</t>
  </si>
  <si>
    <t>GONGORA CANDIOTTI ,ROSA BEATRIZ</t>
  </si>
  <si>
    <t>40506647</t>
  </si>
  <si>
    <t>TAPIA MELENDEZ ,ERIC ERWIN</t>
  </si>
  <si>
    <t>07563471</t>
  </si>
  <si>
    <t>CRISPIN CRISPIN ,FORTUNATO</t>
  </si>
  <si>
    <t>CHOFER PARA LA ALTA DIRECCIÓN</t>
  </si>
  <si>
    <t>07130361</t>
  </si>
  <si>
    <t>VERDE MORENO ,WALTER VIRGILIO</t>
  </si>
  <si>
    <t>43066015</t>
  </si>
  <si>
    <t>PILLACA FLORES ,JONATAN</t>
  </si>
  <si>
    <t>LIC. EN GESTION CON MENCION EN GESTION DE EMPRESAS</t>
  </si>
  <si>
    <t>TÉCNICO EN ALMACEN</t>
  </si>
  <si>
    <t>10660694</t>
  </si>
  <si>
    <t>COTERA YACTAYO ,MANUEL EDUARDO</t>
  </si>
  <si>
    <t xml:space="preserve">ESPECIALISTA DE MODERNIZACION DE LA GESTIÓN PÚBLICA </t>
  </si>
  <si>
    <t>45035061</t>
  </si>
  <si>
    <t>MUNDACA ZAPATA ,MANUEL ALEJANDRO</t>
  </si>
  <si>
    <t>07466671</t>
  </si>
  <si>
    <t>CANO GONZALES ,JOSE LUIS</t>
  </si>
  <si>
    <t>TÉCNICO ELECTRICISTA</t>
  </si>
  <si>
    <t>46369704</t>
  </si>
  <si>
    <t>CABRERA DEL CASTILLO ,CESAR</t>
  </si>
  <si>
    <t>ING. MECATRONICO</t>
  </si>
  <si>
    <t>GIRADORA</t>
  </si>
  <si>
    <t>40872411</t>
  </si>
  <si>
    <t>VASQUEZ HERRERA ,BETTY MARITZA</t>
  </si>
  <si>
    <t>COORDINADOR (A) GENERAL DE HOMOLOGACIÓN Y PROYECTO RIECER</t>
  </si>
  <si>
    <t>08488495</t>
  </si>
  <si>
    <t>NIEVES YZAGUIRRE ,CESAR SANTIAGO</t>
  </si>
  <si>
    <t>COORDINADOR (A) GENERAL DE MONITOREO E INSPECCIONES DE COMUNICACIONES</t>
  </si>
  <si>
    <t>08125698</t>
  </si>
  <si>
    <t>ANGULO REYES ,MARIO NOLBERTO</t>
  </si>
  <si>
    <t>41771260</t>
  </si>
  <si>
    <t>ALMONACID GUERRERO ,ENRIQUE</t>
  </si>
  <si>
    <t>10457587</t>
  </si>
  <si>
    <t>CARDOZA ROMERO ,JARLINTON</t>
  </si>
  <si>
    <t>09679886</t>
  </si>
  <si>
    <t>VERTIZ GARGUREVICH ,MARIA ALEJANDRA</t>
  </si>
  <si>
    <t>DIRECTORA GENERAL DE LA DIRECCIÓN GENERAL DE FISCALIZACIONES Y SANCIONES EN TRANSPORTES</t>
  </si>
  <si>
    <t>44992113</t>
  </si>
  <si>
    <t>DAZA ISUIZA ,MELISSA</t>
  </si>
  <si>
    <t>09772835</t>
  </si>
  <si>
    <t>NALVARTE CUADROS ,DANILO</t>
  </si>
  <si>
    <t>09139449</t>
  </si>
  <si>
    <t>MIGUEL ATO ,ROMULO ALFONSO</t>
  </si>
  <si>
    <t>41804181</t>
  </si>
  <si>
    <t>RIVERA MOYA ,ALEX ARNOLD</t>
  </si>
  <si>
    <t>40560373</t>
  </si>
  <si>
    <t>APARCO SEGAMA ,GILBER HUGO</t>
  </si>
  <si>
    <t>42709970</t>
  </si>
  <si>
    <t>ESPINOZA FRANCIA ,VICTOR NATIVIDAD</t>
  </si>
  <si>
    <t>43589546</t>
  </si>
  <si>
    <t>LEZAMA ZAMORA ,DENNIS ROY</t>
  </si>
  <si>
    <t>43114484</t>
  </si>
  <si>
    <t>CURI CARNERO ,RAUL ERIXSON SARITH</t>
  </si>
  <si>
    <t>08126420</t>
  </si>
  <si>
    <t>SANCHEZ PARRA ,VERONICA ROCIO</t>
  </si>
  <si>
    <t>41764034</t>
  </si>
  <si>
    <t>VELASQUEZ GARRO ,SPEED</t>
  </si>
  <si>
    <t>ESPECIALISTA CONTABLE</t>
  </si>
  <si>
    <t>08377121</t>
  </si>
  <si>
    <t>SAAVEDRA POLANCO ,CARLOS AUGUSTO</t>
  </si>
  <si>
    <t>ASISTENTE PRESUPUESTAL</t>
  </si>
  <si>
    <t>07538160</t>
  </si>
  <si>
    <t>VIERA LÓPEZ ,WILMER MERCEDES</t>
  </si>
  <si>
    <t xml:space="preserve">CONTABILIDAD Y FINANZAS </t>
  </si>
  <si>
    <t>08432319</t>
  </si>
  <si>
    <t>OMRRAN VILA ,SOLEDAD BLANCA</t>
  </si>
  <si>
    <t>80373029</t>
  </si>
  <si>
    <t>ESPINOZA CABELLO ,LIZ DAYSI</t>
  </si>
  <si>
    <t>42778053</t>
  </si>
  <si>
    <t>RAMOS QUISPE ,GERMAN DAVID</t>
  </si>
  <si>
    <t>ASESOR (A) EN TELECOMUNICACIONES</t>
  </si>
  <si>
    <t>08139901</t>
  </si>
  <si>
    <t>MARTINEZ OCAÑA ,JULIO ARMANDO</t>
  </si>
  <si>
    <t>07477835</t>
  </si>
  <si>
    <t>LIZAMA TORRES ,ALBERTO ROBERTO</t>
  </si>
  <si>
    <t>ESPECIALISTA LEGAL DE PROCESOS ARBITRALES</t>
  </si>
  <si>
    <t>07841834</t>
  </si>
  <si>
    <t>LEIVA VITERI ,HUMBERTO WILLIAN</t>
  </si>
  <si>
    <t>COORDINADOR ADMINISTRATIVO PRESUPUESTAL</t>
  </si>
  <si>
    <t>10030858</t>
  </si>
  <si>
    <t>DIAZ SOLDEVILLA ,EDGAR ERIK</t>
  </si>
  <si>
    <t>ESPECIALISTA LEGAL DE PROCESOS JUDICIALES</t>
  </si>
  <si>
    <t>25793346</t>
  </si>
  <si>
    <t>ANZUALDO RIOS ,KAREN MARIA</t>
  </si>
  <si>
    <t>16003313</t>
  </si>
  <si>
    <t>QUISPE RICALDI ,ASISCLO ESTEBAN</t>
  </si>
  <si>
    <t>08681827</t>
  </si>
  <si>
    <t>TELLES CASTAÑEDA ,JENNY VICTORIA</t>
  </si>
  <si>
    <t>72232309</t>
  </si>
  <si>
    <t>SEMINARIO PEREA ,JULIO MANUEL</t>
  </si>
  <si>
    <t>TRADUCTOR (A)</t>
  </si>
  <si>
    <t>25560291</t>
  </si>
  <si>
    <t>PALOMINO ESPINOZA DE CHIRINOS ,ROSA MARIA</t>
  </si>
  <si>
    <t>LIC. EN TRADUCCION E INTERPRETACION</t>
  </si>
  <si>
    <t xml:space="preserve">ESPECIALISTA EN SUPERVISIÓN Y FISCALIZACIÓN </t>
  </si>
  <si>
    <t>41887731</t>
  </si>
  <si>
    <t>SALAZAR YATACO ,JOSE JESUS</t>
  </si>
  <si>
    <t>BIOLOGO</t>
  </si>
  <si>
    <t>09410703</t>
  </si>
  <si>
    <t>MONZON ACUÑA ,ERIKA TANIA</t>
  </si>
  <si>
    <t>ING. PESQUERO</t>
  </si>
  <si>
    <t>06713513</t>
  </si>
  <si>
    <t>ORE RICHLE ,EVA GABINA</t>
  </si>
  <si>
    <t>ING. EN INDUSTRIAS ALIMENTARIAS</t>
  </si>
  <si>
    <t>40489405</t>
  </si>
  <si>
    <t>FLORES ALVARADO ,DANIEL DIONEL</t>
  </si>
  <si>
    <t>SOCIOLOGIA</t>
  </si>
  <si>
    <t>09662328</t>
  </si>
  <si>
    <t>MERA CADILLO ,FERMIN</t>
  </si>
  <si>
    <t>IX CICLO UNIV</t>
  </si>
  <si>
    <t xml:space="preserve">ASISTENTE DE ARCHIVO </t>
  </si>
  <si>
    <t>41367835</t>
  </si>
  <si>
    <t>REAÑO VERASTEGUI ,MELISSA ELENA DEL ROSARIO</t>
  </si>
  <si>
    <t>DIRECTORA DE LA DIRECCIÓN DE GESTIÓN DE INVERSIONES EN COMUNICACIONES DE LA DIRECCIÓN GENERAL DE PROGRAMAS Y PROYECTOS DE COMUNICACIONES</t>
  </si>
  <si>
    <t>42915740</t>
  </si>
  <si>
    <t>FABIAN ALIAGA ,YOHANA ERNESTINA</t>
  </si>
  <si>
    <t>41630126</t>
  </si>
  <si>
    <t>AQUIJE CORTEZ ,LUIS MIGUEL</t>
  </si>
  <si>
    <t>ASESOR (A)</t>
  </si>
  <si>
    <t>08635072</t>
  </si>
  <si>
    <t>PALOMINO HERENCIA ,EMILIO ABDEL</t>
  </si>
  <si>
    <t>ING. ELECTRICISTA</t>
  </si>
  <si>
    <t>ESPECIALISTA SOCIAL EN CERTIFICACIONES</t>
  </si>
  <si>
    <t>40352373</t>
  </si>
  <si>
    <t>CAYCHO SOLIS ,ANGELICA MARIA</t>
  </si>
  <si>
    <t>72031241</t>
  </si>
  <si>
    <t>HUMALA CHAMAYA ,JANETH KAREN ROSA</t>
  </si>
  <si>
    <t>UNIVERSIDAD</t>
  </si>
  <si>
    <t>10578637</t>
  </si>
  <si>
    <t>AGUERO CHAMOLI ,FIORELLA KAREN</t>
  </si>
  <si>
    <t>X CICLO UNIV</t>
  </si>
  <si>
    <t xml:space="preserve">ESPECIALISTA SOCIAL EN SUPERVISIÓN Y FISCALIZACIÓN </t>
  </si>
  <si>
    <t>40874247</t>
  </si>
  <si>
    <t>GRADOS CERNA ,MAYRA ALANA</t>
  </si>
  <si>
    <t>LIC. EN SOCIOLOGIA</t>
  </si>
  <si>
    <t>07032907</t>
  </si>
  <si>
    <t>CHIPANA HUAROTTO ,JUAN</t>
  </si>
  <si>
    <t>ASISTENTE ADMINISTRATIVO PRESUPUESTAL</t>
  </si>
  <si>
    <t>10144058</t>
  </si>
  <si>
    <t>MASIAS YAMUNAQUE ,PAULITA DEL SOCORRO</t>
  </si>
  <si>
    <t>COORDINADOR (A) FISCALIZACIÓN POSTERIOR</t>
  </si>
  <si>
    <t>07043647</t>
  </si>
  <si>
    <t>ARCE CARRERA ,JOSE DOMINGO</t>
  </si>
  <si>
    <t>DIRECTOR GENERAL DE LA OFICINA GENERAL DE ASESORÍA JURÍDICA</t>
  </si>
  <si>
    <t>25773610</t>
  </si>
  <si>
    <t>PAZ MELENDEZ ,ERIC FRANKLIN</t>
  </si>
  <si>
    <t>COORDINADOR (A) ADMINISTRATIVO</t>
  </si>
  <si>
    <t>09950973</t>
  </si>
  <si>
    <t>VIDAL FERNANDEZ ,NATIVIDAD RUTH</t>
  </si>
  <si>
    <t>DIRECTORA GENERAL DE LA OFICINA GENERAL DE ARTICULACIÓN, MONITOREO Y EVALUACIÓN DE IMPACTO</t>
  </si>
  <si>
    <t>21122433</t>
  </si>
  <si>
    <t>PAZ VALENZUELA ,MIRKO RUBEN</t>
  </si>
  <si>
    <t>ASESOR (A) LEGAL</t>
  </si>
  <si>
    <t>25590882</t>
  </si>
  <si>
    <t>MASSEY CABELLO ,JACQUELINE CATHERINE</t>
  </si>
  <si>
    <t>43536220</t>
  </si>
  <si>
    <t>VALLADOLID FLOREANO ,CARLOS SEBASTIAN</t>
  </si>
  <si>
    <t>46312101</t>
  </si>
  <si>
    <t>GARCIA HERNANDEZ ,JESUS ALEXIS</t>
  </si>
  <si>
    <t>07253281</t>
  </si>
  <si>
    <t>NUÑEZ BECERRA ,MARIA SELENEE</t>
  </si>
  <si>
    <t>LIC. EN TRABAJO SOCIAL</t>
  </si>
  <si>
    <t>COORDINADOR (A) DE MONITOREO E INSPECCIÓN DE COMUNICACIONES</t>
  </si>
  <si>
    <t>18141803</t>
  </si>
  <si>
    <t>SANCHEZ NUÑEZ ,LENIN DALTON</t>
  </si>
  <si>
    <t>42118787</t>
  </si>
  <si>
    <t>SANCHEZ YACTAYO ,JORGE JAVIER</t>
  </si>
  <si>
    <t>08164521</t>
  </si>
  <si>
    <t>MEZARINA MENDOZA ,KARIM MAGGI</t>
  </si>
  <si>
    <t>CIENCIAS DE LA COMUNICACION</t>
  </si>
  <si>
    <t>10168609</t>
  </si>
  <si>
    <t>SARAVIA PINEDA ,SILVIA</t>
  </si>
  <si>
    <t>10426997</t>
  </si>
  <si>
    <t>BARDALES DE PADILLA ,MARIA DELICIA</t>
  </si>
  <si>
    <t>10144324</t>
  </si>
  <si>
    <t>ROCA VALENCIA ,BENIGNO</t>
  </si>
  <si>
    <t xml:space="preserve">CHOFER </t>
  </si>
  <si>
    <t>18903131</t>
  </si>
  <si>
    <t>ULLOA RODRIGUEZ ,MAZZINI EDGAR</t>
  </si>
  <si>
    <t xml:space="preserve">ESPECIALISTA EN REMUNERACIONES </t>
  </si>
  <si>
    <t>15423911</t>
  </si>
  <si>
    <t>FLORES INCA ,HIPOLITO</t>
  </si>
  <si>
    <t>ESPECIALISTA DE CONTROL PREVIO</t>
  </si>
  <si>
    <t>07477134</t>
  </si>
  <si>
    <t>ALIAGA AQUINO ,JERRY SCOOT</t>
  </si>
  <si>
    <t>ASISTENTE ECONÓMICO</t>
  </si>
  <si>
    <t>45833511</t>
  </si>
  <si>
    <t>ROBLES FIGUEROA ,EDSON NELINO</t>
  </si>
  <si>
    <t xml:space="preserve">ASISTENTE DE TELECOMUNICACIONES </t>
  </si>
  <si>
    <t>45549673</t>
  </si>
  <si>
    <t>VASQUEZ TELLO ,MARCO ESTUARDO</t>
  </si>
  <si>
    <t>25765848</t>
  </si>
  <si>
    <t>GRANDEZ LOPEZ ,NESTOR</t>
  </si>
  <si>
    <t>09473026</t>
  </si>
  <si>
    <t>VENTURA CAMAS ,LUIS</t>
  </si>
  <si>
    <t>ANALISTA TÉCNICO PROGRAMADOR</t>
  </si>
  <si>
    <t>46183970</t>
  </si>
  <si>
    <t>ORTIZ DURAN ,CESAR FERNANDO</t>
  </si>
  <si>
    <t xml:space="preserve">UN/A ANALISTA DE TELECOMUNICACIONES - CUSCO </t>
  </si>
  <si>
    <t>41791830</t>
  </si>
  <si>
    <t>YUCRA YTO ,FREDY</t>
  </si>
  <si>
    <t xml:space="preserve">CHOFER - TACNA </t>
  </si>
  <si>
    <t>00791319</t>
  </si>
  <si>
    <t>VEGA SAYRA ,IVAN ERICK</t>
  </si>
  <si>
    <t>44723996</t>
  </si>
  <si>
    <t>ALARCON VALVERDE ,LIZET KATHERIN</t>
  </si>
  <si>
    <t>ADMINISTRADOR DE RED</t>
  </si>
  <si>
    <t>40943910</t>
  </si>
  <si>
    <t>PAUCAR LLAMOGA ,EDUARDO CESAR</t>
  </si>
  <si>
    <t>ANALISTA DE SEGURIDAD DE TECNOLOGÍA DE INFORMACIÓN</t>
  </si>
  <si>
    <t>09859150</t>
  </si>
  <si>
    <t>MUÑANTE LOAYZA ,PATRICK JAVIER</t>
  </si>
  <si>
    <t>TÉCNICO OPERADOR DEL DATA CENTER</t>
  </si>
  <si>
    <t>09957771</t>
  </si>
  <si>
    <t>REQUENA CASTRO ,JESUS NICANOR</t>
  </si>
  <si>
    <t>09703070</t>
  </si>
  <si>
    <t>GONZALES VELASQUEZ ,NOEMI</t>
  </si>
  <si>
    <t>ASISTENTE DE SISTEMAS INFORMÁTICOS</t>
  </si>
  <si>
    <t>47257758</t>
  </si>
  <si>
    <t>CUBAS GUEVARA ,RUBEN ALBERTO</t>
  </si>
  <si>
    <t xml:space="preserve">UN/A ESPECIALISTA EN ADMINISTRACIÓN DE BIENES MUEBLES </t>
  </si>
  <si>
    <t>08684697</t>
  </si>
  <si>
    <t>LOZANO LEVANO ,JOSE LUIS</t>
  </si>
  <si>
    <t>08153947</t>
  </si>
  <si>
    <t>ESPINOZA SAMANIEGO DE TERAN ,ELIZABETH PATRICIA</t>
  </si>
  <si>
    <t xml:space="preserve">UN/A CHOFER - CUSCO </t>
  </si>
  <si>
    <t>23806627</t>
  </si>
  <si>
    <t>BARRIGA URQUIETA ,OSCAR GONZALO</t>
  </si>
  <si>
    <t>18181885</t>
  </si>
  <si>
    <t>DAVILA RENGIFO ,WILSON ROYER</t>
  </si>
  <si>
    <t>DOS ANALISTAS EN TELECOMUNICACIONES - CHICLAYO</t>
  </si>
  <si>
    <t>21859126</t>
  </si>
  <si>
    <t>CAHUANA LLANCARE ,LUIS FERNANDO</t>
  </si>
  <si>
    <t>UN/A CHOFER - CHICLAYO</t>
  </si>
  <si>
    <t>16794238</t>
  </si>
  <si>
    <t>ASENJO PORTILLA ,FERNANDO BENJAMIN</t>
  </si>
  <si>
    <t>41172040</t>
  </si>
  <si>
    <t>ZEVALLOS PAREDES ,ALEXANDER MICHEL</t>
  </si>
  <si>
    <t>UN/A CHOFER - CAJAMARCA</t>
  </si>
  <si>
    <t>10675269</t>
  </si>
  <si>
    <t>ANCHAY CAMPOS ,SEGUNDO ROMULO</t>
  </si>
  <si>
    <t xml:space="preserve">UN/A ANALISTA DE TELECOMUNICACIONES JULIACA </t>
  </si>
  <si>
    <t>80030598</t>
  </si>
  <si>
    <t>QUISPE ARIZACA ,JUAN ALBERTO</t>
  </si>
  <si>
    <t>UN/A ANALISTA DE TELECOMUNICACIONES – PUERTO MALDONADO</t>
  </si>
  <si>
    <t>43229413</t>
  </si>
  <si>
    <t>QUISPE CALLO ,DALEMBERT GOETHE</t>
  </si>
  <si>
    <t>UN/A CHOFER  – PUERTO MALDONADO</t>
  </si>
  <si>
    <t>07230227</t>
  </si>
  <si>
    <t>VERA LARRAIN ,CARLOS DANGELLO</t>
  </si>
  <si>
    <t>47083439</t>
  </si>
  <si>
    <t>VEGA MUÑOZ ,JUAN CARLOS</t>
  </si>
  <si>
    <t>07449328</t>
  </si>
  <si>
    <t>LOPEZ MEDINA ,JOSE IGNACIO</t>
  </si>
  <si>
    <t>DIRECTOR DE SISTEMA ADMINISTRATIVO II DE LA SECRETARÍA GENERAL</t>
  </si>
  <si>
    <t>09165692</t>
  </si>
  <si>
    <t>LEZAMA BEDOYA ,LUIS ALBERTO</t>
  </si>
  <si>
    <t>ANALISTAS EN OBLIGACIONES ECONÓMICAS</t>
  </si>
  <si>
    <t>10681459</t>
  </si>
  <si>
    <t>SOSA ROJAS ,KARINA ALEJANDRINA</t>
  </si>
  <si>
    <t>DIRECTOR EJECUTIVO DE LA OFICINA GENERAL DE ASESORÍA JURÍDICA</t>
  </si>
  <si>
    <t>10705224</t>
  </si>
  <si>
    <t>USCA LIMA ,WILLIAM ROBERTO</t>
  </si>
  <si>
    <t>41530257</t>
  </si>
  <si>
    <t>RIVAS PIZARRO ,DAVID</t>
  </si>
  <si>
    <t>41834761</t>
  </si>
  <si>
    <t>FARFAN ROMAN ,GIANCARLO</t>
  </si>
  <si>
    <t>25406804</t>
  </si>
  <si>
    <t>TELLO TELLO ,FELIX RICARDO</t>
  </si>
  <si>
    <t>41951986</t>
  </si>
  <si>
    <t>ROMERO TINEO ,IVAN MAURICE</t>
  </si>
  <si>
    <t>ASESOR/A LEGAL</t>
  </si>
  <si>
    <t>25839430</t>
  </si>
  <si>
    <t>ANGELATS SAVAGE ,MIRYAM DESIREE</t>
  </si>
  <si>
    <t>DOS ANALISTA DE TELECOMUNICACIONES - HUÁNUCO</t>
  </si>
  <si>
    <t>41522265</t>
  </si>
  <si>
    <t>DE LA CRUZ HIDALGO ,RAUL</t>
  </si>
  <si>
    <t>UN/A CHOFER - HUÁNUCO</t>
  </si>
  <si>
    <t>41757862</t>
  </si>
  <si>
    <t>VASQUEZ ORDOÑEZ ,PEPE</t>
  </si>
  <si>
    <t xml:space="preserve">UN/A CHOFER - PIURA </t>
  </si>
  <si>
    <t>05640881</t>
  </si>
  <si>
    <t>PALACIOS ROMERO ,ELMER RIGOBERTO</t>
  </si>
  <si>
    <t>TÉCNICO EN  ARCHIVO</t>
  </si>
  <si>
    <t>10134819</t>
  </si>
  <si>
    <t>CHIVILCHEZ SALOMON ,CARLOS ALBERTO</t>
  </si>
  <si>
    <t>LIC. EN HISTORIA</t>
  </si>
  <si>
    <t>43574679</t>
  </si>
  <si>
    <t>TINEO SANTIAGO ,VICTORIA VERONICA</t>
  </si>
  <si>
    <t>43150389</t>
  </si>
  <si>
    <t>LUJAN HUAMANI ,JHIN PIO</t>
  </si>
  <si>
    <t>41191134</t>
  </si>
  <si>
    <t>CANCINO PACHAS ,PILAR VERONICA</t>
  </si>
  <si>
    <t>09438967</t>
  </si>
  <si>
    <t>LOJE DIAZ ,ANITA RAQUEL</t>
  </si>
  <si>
    <t>70909659</t>
  </si>
  <si>
    <t>ROJAS SERRANO ,ALLEN JAVIER</t>
  </si>
  <si>
    <t>09923567</t>
  </si>
  <si>
    <t>UCEDA MARTINEZ ,JULIO MANUEL</t>
  </si>
  <si>
    <t>43969871</t>
  </si>
  <si>
    <t>CAJAHUAMAN PAUCAR ,LEO DAVID</t>
  </si>
  <si>
    <t>ESPECIALISTA EN LA GESTIÓN PRESUPUESTARIA ESTRATÉGICA</t>
  </si>
  <si>
    <t>09810835</t>
  </si>
  <si>
    <t>FIERRO VIVANCO ,HERLINDA FRANCISCA</t>
  </si>
  <si>
    <t xml:space="preserve">UN/A ANALISTA EN TELECOMUNICACIONES - TUMBES </t>
  </si>
  <si>
    <t>18216236</t>
  </si>
  <si>
    <t>LOJA VALDIVIA ,MILTON ENRIQUE</t>
  </si>
  <si>
    <t>CHOFER - TARAPOTO</t>
  </si>
  <si>
    <t>43583557</t>
  </si>
  <si>
    <t>VILLANUEVA PINEDO ,PAUL PATRICK</t>
  </si>
  <si>
    <t>UN/A ANALISTA DE TELECOMUNICACIONES - ANDAHUAYLAS</t>
  </si>
  <si>
    <t>41766442</t>
  </si>
  <si>
    <t>CCAMA NINA ,JULIO CESAR</t>
  </si>
  <si>
    <t>ANALISTA EN TELECOMUNICACIONES - TARAPOTO</t>
  </si>
  <si>
    <t>42838257</t>
  </si>
  <si>
    <t>VELIZ GUADALUPE ,JEAN CARLO</t>
  </si>
  <si>
    <t>10379258</t>
  </si>
  <si>
    <t>GONZALES QUINTANA ,ERIKA</t>
  </si>
  <si>
    <t>COORDINADOR(A) DE REDES Y GESTIÓN DEL ESPECTRO RADIOELETRICO</t>
  </si>
  <si>
    <t>42936971</t>
  </si>
  <si>
    <t>AZURZA NEYRA ,WILMER CAROL</t>
  </si>
  <si>
    <t>10134026</t>
  </si>
  <si>
    <t>PEREZ DAVILA ,LILIA ANGELICA</t>
  </si>
  <si>
    <t>SECRETARIADO COMPUTARIZADO</t>
  </si>
  <si>
    <t>COORDINADOR/A DE INTERFERENCIAS EN COMUNICACIONES</t>
  </si>
  <si>
    <t>40534513</t>
  </si>
  <si>
    <t>MALCA ACAYTURRI ,JONATAN RICARDO</t>
  </si>
  <si>
    <t>ANALISTA EN TELECOMUNICACIONES - PISCO</t>
  </si>
  <si>
    <t>41906394</t>
  </si>
  <si>
    <t>RIVERA HERNANDEZ ,LUIS GREGORIO</t>
  </si>
  <si>
    <t>UN/A ANALISTA EN TELECOMUNICACIONES - ICA</t>
  </si>
  <si>
    <t>43669069</t>
  </si>
  <si>
    <t>CERSSO GUERRERO ,GIANCARLO DANIEL</t>
  </si>
  <si>
    <t>ESPECIALISTA EN GESTIÓN PRESUPUESTARIA</t>
  </si>
  <si>
    <t>29635485</t>
  </si>
  <si>
    <t>PORTUGAL MANRIQUE ,LUIS ANGEL</t>
  </si>
  <si>
    <t>COORDIANDOR(A) TÉCNICO DE CONCESIONES DE INFRAESTRUCTURA DE TRANSPORTES</t>
  </si>
  <si>
    <t>08811234</t>
  </si>
  <si>
    <t>HERVIAS CONCHA ,JAVIER MARTIN</t>
  </si>
  <si>
    <t>ING. MECANICO</t>
  </si>
  <si>
    <t>07566037</t>
  </si>
  <si>
    <t>CRUZ SARAVIA ,GUILLERMO ADOLFO MARCIAL</t>
  </si>
  <si>
    <t xml:space="preserve">UN/A CHOFER - ANDAHUAYLAS </t>
  </si>
  <si>
    <t>80066982</t>
  </si>
  <si>
    <t>RIVERA REYNAGA ,ROMULO</t>
  </si>
  <si>
    <t>UN/A CHOFER - HUANCAYO</t>
  </si>
  <si>
    <t>45919943</t>
  </si>
  <si>
    <t>FERNANDEZ YARANGA ,ANGEL LEON</t>
  </si>
  <si>
    <t>MOTORES DISEL Y SISTEMAS DE INYECCIONES</t>
  </si>
  <si>
    <t>ESPECIALISTA EN LA GESTIÓN DE INFRAESTRUCTURA VIAL</t>
  </si>
  <si>
    <t>09637953</t>
  </si>
  <si>
    <t>FIGUERES CASTILLO ,JHONNY MARTIN</t>
  </si>
  <si>
    <t>ESPECIALISTA EN PLANEAMIENTO Y SEGUIMIENTO</t>
  </si>
  <si>
    <t>01334700</t>
  </si>
  <si>
    <t>GUTIERREZ MENDOZA ,VICENTE MARIO</t>
  </si>
  <si>
    <t>ESPECIALISTA EN PLANEAMIENTO, COOPERACIÓN TÉCNICA Y ASUNTOS INTENACIONALES</t>
  </si>
  <si>
    <t>10620022</t>
  </si>
  <si>
    <t>VILLANUEVA REYES ,GLADYS YVONNE</t>
  </si>
  <si>
    <t>UN/A ANALISTA DE TELECOMUNICACIONES - CHIMBOTE</t>
  </si>
  <si>
    <t>43236556</t>
  </si>
  <si>
    <t>RUIZ ESCALANTE ,JUAN ENRIQUE</t>
  </si>
  <si>
    <t>UN/A ANALISTA DE TELECOMUNICACIONES - HUARAZ</t>
  </si>
  <si>
    <t>45549119</t>
  </si>
  <si>
    <t>MEJIA DEXTRE ,SHOYMER DIMAS</t>
  </si>
  <si>
    <t>UN/A CHOFER - HUARAZ</t>
  </si>
  <si>
    <t>25801390</t>
  </si>
  <si>
    <t>VILLAR NAVARRO ,EDWIN MANUEL</t>
  </si>
  <si>
    <t>ANALISTA EN TELECOMUNICACIONES - HUANCAYO</t>
  </si>
  <si>
    <t>07455806</t>
  </si>
  <si>
    <t>ROJAS HUANQUI ,PAUL KIRWAN</t>
  </si>
  <si>
    <t>ESPECIALISTA EN ESTADÍSTICA Y PROCESOS</t>
  </si>
  <si>
    <t>41822847</t>
  </si>
  <si>
    <t>LIMACO NINAHUANCA ,WILMAN JOSUE</t>
  </si>
  <si>
    <t>LIC. EN ESTADISTICA</t>
  </si>
  <si>
    <t>ESPECIALISTA EN PROYECTOS FERROVIARIOS</t>
  </si>
  <si>
    <t>06826378</t>
  </si>
  <si>
    <t>CARRION LOZADA ,ENRIQUE ALBERTO</t>
  </si>
  <si>
    <t>07962013</t>
  </si>
  <si>
    <t>POMA OQUENDO ,EUGENIO EMILIO</t>
  </si>
  <si>
    <t>ANALISTA DE PROCESOS</t>
  </si>
  <si>
    <t>25762594</t>
  </si>
  <si>
    <t>ALVAREZ GALARZA ,CLAUDIO ALEXANDER</t>
  </si>
  <si>
    <t xml:space="preserve">UN/A ANALISTA DE TELECOMUNICACIONES - PUCALLPA </t>
  </si>
  <si>
    <t>41477649</t>
  </si>
  <si>
    <t>VASQUEZ PARDO ,EVELIO</t>
  </si>
  <si>
    <t>ASESORA LEGAL</t>
  </si>
  <si>
    <t>DIRECTOR GENERAL DE LA DIRECCIÓN GENERAL DE AUTORIZACIONES EN TRANSPORTES</t>
  </si>
  <si>
    <t>07477645</t>
  </si>
  <si>
    <t>SUSANIBAR TELLO ,FABIAN FELIX</t>
  </si>
  <si>
    <t>DIRECTOR GENERAL DE LA DIRECCIÓN GENERAL DE FISCALIZACIONES Y SANCIONES EN TRANSPORTES</t>
  </si>
  <si>
    <t>31666854</t>
  </si>
  <si>
    <t>VILLACORTA MALDONADO ,MARCO ANTONIO</t>
  </si>
  <si>
    <t>46437179</t>
  </si>
  <si>
    <t>CASTRO YACCHI ,KATHERINE MIDORI</t>
  </si>
  <si>
    <t>DIRECTOR GENERAL DE LA OFICINA GENERAL DE TECNOLOGÍA DE LA INFORMACIÓN</t>
  </si>
  <si>
    <t>42961476</t>
  </si>
  <si>
    <t>UTRILLA VILCA ,ELMER NESTOR</t>
  </si>
  <si>
    <t>DIRECTOR DE LA OFICINA DE DESARROLLO TECNOLÓGICO Y DIGITAL DE LA OFICINA GENERAL DE TECNOLOGÍA DE LA INFORMACIÓN</t>
  </si>
  <si>
    <t>08672875</t>
  </si>
  <si>
    <t>VILCHEZ INGA ,CESAR</t>
  </si>
  <si>
    <t>DIRECTOR DE LA DIRECCIÓN DE GESTIÓN CONTRACTUAL DE LA DIRECCIÓN GENERAL DE PROGRAMAS Y PROYECTOS DE COMUNICACIONES</t>
  </si>
  <si>
    <t>09851164</t>
  </si>
  <si>
    <t>LOPEZ GUERRERO ,NAYLAMP MARTIN</t>
  </si>
  <si>
    <t>ESPECIALISTA EN PROCESOS</t>
  </si>
  <si>
    <t>25745785</t>
  </si>
  <si>
    <t>ACHING PAREDES ,GISSELA RUBY</t>
  </si>
  <si>
    <t>LIC. EN GESTION PUBLICA</t>
  </si>
  <si>
    <t>DIRECTORA DE LA DIRECCIÓN DE DISPONIBILIDAD DE PREDIOS DE LA DIRECCIÓN GENERAL DE PROGRAMAS Y PROYECTOS DE TRANSPORTES</t>
  </si>
  <si>
    <t>08153443</t>
  </si>
  <si>
    <t>MACEDO PACHERRES ,TANIA FRANCISCA</t>
  </si>
  <si>
    <t>DIRECTOR DE LA OFICINA DE ABASTECIMIENTO DE LA OFICINA GENERAL DE ADMINISTRACIÓN</t>
  </si>
  <si>
    <t>40657782</t>
  </si>
  <si>
    <t>AGUIRRE ALMEYDA ,OSCAR ALBERTO</t>
  </si>
  <si>
    <t>ORMEÑO VILLALBA ,SUMAC INES</t>
  </si>
  <si>
    <t>40424407</t>
  </si>
  <si>
    <t>ICKOVIC PADILLA ,GEORGI CARLO</t>
  </si>
  <si>
    <t>COORDINADOR TERRITORIAL DEL CENTRO DESCONCENTRADO TERRITORIAL LORETO</t>
  </si>
  <si>
    <t>05363455</t>
  </si>
  <si>
    <t>VALDERRAMA ELESPURU ,HUGO</t>
  </si>
  <si>
    <t>DIRECTOR GENERAL DE LA DIRECCIÓN GENERAL DE PROGRAMAS Y PROYECTOS DE COMUNICACIONES</t>
  </si>
  <si>
    <t>40431331</t>
  </si>
  <si>
    <t>CASTELLANOS SANCHEZ ,LUIS FERNANDO</t>
  </si>
  <si>
    <t>DIRECTOR DE LA OFICINA DE MODERNIZACIÓN DE LA OFICINA GENERAL DE PLANEAMIENTO Y PRESUPUESTO</t>
  </si>
  <si>
    <t>10688344</t>
  </si>
  <si>
    <t>CUEVA GAMERO ,CESAR AUGUSTO</t>
  </si>
  <si>
    <t>DIRECTOR DE LA OFICINA DE ARTICULACIÓN INTERGUBERNAMENTAL DE LA OFICINA GENERAL DE ARTICULACIÓN, MONITOREO Y EVALUACIÓN DE IMPACTO</t>
  </si>
  <si>
    <t>00477325</t>
  </si>
  <si>
    <t>SUAREZ BERENGUELA ,JESUS ALBERTO</t>
  </si>
  <si>
    <t>ESPECIALISTA EN CONTRATACIONES.</t>
  </si>
  <si>
    <t>10195097</t>
  </si>
  <si>
    <t>CONDOR VILLEGAS ,ELIANA RUTH</t>
  </si>
  <si>
    <t>LIC. EN ADMINISTRACIÓN DE EMPRESAS</t>
  </si>
  <si>
    <t>UN/A CHOFER - ICA</t>
  </si>
  <si>
    <t>45072899</t>
  </si>
  <si>
    <t>ROJAS VENDIETA ,JAMES FRANK</t>
  </si>
  <si>
    <t>DIRECTORA DE LA OFICINA DE COBRANZA Y EJECUCIÓN COACTIVA DE LA OFICINA GENERAL DE ADMINISTRACIÓN</t>
  </si>
  <si>
    <t>41923888</t>
  </si>
  <si>
    <t>CARHUALLANQUI PASTRANA ,VERONICA</t>
  </si>
  <si>
    <t>COORDINADORA DE MONITOREO, SEGUIMIENTO Y SUPERVISION DEL EQUIPO DE TRABAJO EQUIPO ESPECIAL ENCARGADO DE LA RECONSTRUCCION CON CAMBIOS</t>
  </si>
  <si>
    <t>45840633</t>
  </si>
  <si>
    <t>CABELLO RIVADENEYRA ,SULLY MARIBETT</t>
  </si>
  <si>
    <t>DIRECTOR DE LA DIRECCIÓN DE DISPONIBILIDAD DE PREDIOS DE LA DIRECCIÓN GENERAL DE PROGRAMAS Y PROYECTOS DE TRANSPORTES</t>
  </si>
  <si>
    <t>10475040</t>
  </si>
  <si>
    <t xml:space="preserve">BOYER MERINO ,JAVIER </t>
  </si>
  <si>
    <t>DIRECTOR GENERAL DE LA DIRECCIÓN GENERAL DE POLÍTICAS Y REGULACIÓN EN COMUNICACIONES</t>
  </si>
  <si>
    <t>10311261</t>
  </si>
  <si>
    <t>TRELLES CASSINELLI ,JORGE CARLOS</t>
  </si>
  <si>
    <t>LIC. EN ECONOMIA</t>
  </si>
  <si>
    <t>ESPECIALISTA EN SEGURIDAD  INFORMATICA I</t>
  </si>
  <si>
    <t>42517366</t>
  </si>
  <si>
    <t>WILSON JUAREZ ,HECTOR VLADIMIR</t>
  </si>
  <si>
    <t>ING. DE COMPUTACION Y SISTEMAS</t>
  </si>
  <si>
    <t>29473754</t>
  </si>
  <si>
    <t>ACOSTA PINTO ,RONALD NOE</t>
  </si>
  <si>
    <t>CHOFER - CONDUCTOR DE VEHÍCULO OFICIAL DEL MTC</t>
  </si>
  <si>
    <t>21528068</t>
  </si>
  <si>
    <t>ALTAMIRANO HUAMAN ,JUAN JOSE</t>
  </si>
  <si>
    <t>III SEMESTRE IST</t>
  </si>
  <si>
    <t>DIRECTOR DE LA DIRECCIÓN DE GESTIÓN AMBIENTAL DE LA DIRECCIÓN GENERAL DE ASUNTOS AMBIENTALES</t>
  </si>
  <si>
    <t>08497725</t>
  </si>
  <si>
    <t>OLIVAS VALVERDE ,JAVIER ALCIDES</t>
  </si>
  <si>
    <t>ASESOR II DEL DESPACHO VICEMINISTERIAL DE TRANSPORTES</t>
  </si>
  <si>
    <t>42571318</t>
  </si>
  <si>
    <t>MORIANO CHIPANA ,JOEL MARTIN</t>
  </si>
  <si>
    <t>ING. ECONOMISTA</t>
  </si>
  <si>
    <t>COORDINADORA TERRITORIAL DE LOS CENTROS DESCONCENTRADOS TERRITORIALES TUMBES, PIURA Y LAMBAYEQUE</t>
  </si>
  <si>
    <t>43547295</t>
  </si>
  <si>
    <t>PACHAS CAMACHO ,JANNINA MARIBEL</t>
  </si>
  <si>
    <t>45246152</t>
  </si>
  <si>
    <t>DEXTRE ALFARO ,IVES FRANK</t>
  </si>
  <si>
    <t>DIRECTOR GENERAL DE LA DIRECCIÓN GENERAL DE ASUNTOS AMBIENTALES</t>
  </si>
  <si>
    <t>40021919</t>
  </si>
  <si>
    <t>ESPINOZA MARTINEZ ,ARTURO</t>
  </si>
  <si>
    <t>INGENIERÍA QUIMICA</t>
  </si>
  <si>
    <t>18022073</t>
  </si>
  <si>
    <t>AMOROS JIMENEZ ,LUIS ENRIQUE</t>
  </si>
  <si>
    <t>ASESOR II DEL DESPACHO VICEMINISTERIAL DE COMUNICACIONES</t>
  </si>
  <si>
    <t>COORDINADOR TERRITORIAL DE LOS CENTROS DESCONCENTRADOS TERRITORIALES DE AREQUIPA, MOQUEGUA, TACNA Y PUNO</t>
  </si>
  <si>
    <t>01306988</t>
  </si>
  <si>
    <t>FLORES RAMOS ,VICTOR MIGUEL</t>
  </si>
  <si>
    <t>09800802</t>
  </si>
  <si>
    <t>VALERA HUESEMBE ,FRANCISCO</t>
  </si>
  <si>
    <t>41706297</t>
  </si>
  <si>
    <t>MALPARTIDA VILLANUEVA ,FELIX EVERTH</t>
  </si>
  <si>
    <t xml:space="preserve">ASESORA II DEL DESPACHO VICEMINISTERIAL DE TRANSPORTES </t>
  </si>
  <si>
    <t>40690136</t>
  </si>
  <si>
    <t>CHAVEZ TEJEDA ,NUBIE MARALI</t>
  </si>
  <si>
    <t>DIRECTORA DE LA OFICINA DE ESTADÍSTICA DE LA OFICINA GENERAL DE PLANEAMIENTO Y PRESUPUESTO</t>
  </si>
  <si>
    <t>70746827</t>
  </si>
  <si>
    <t>CASTILLO ROMERO ,ANA ROCIO</t>
  </si>
  <si>
    <t>ASESORA II DE LA SECRETARÍA GENERAL</t>
  </si>
  <si>
    <t>18142447</t>
  </si>
  <si>
    <t>MUEDAS MUNIVE ,MARIBEL</t>
  </si>
  <si>
    <t>ESPECIALISTA EN CONTROL INTERNO</t>
  </si>
  <si>
    <t>05070354</t>
  </si>
  <si>
    <t>DIAZ ARAUJO ,MARSIA</t>
  </si>
  <si>
    <t>25680675</t>
  </si>
  <si>
    <t>MORI AMPUERO ,RICHARD ARMANDO</t>
  </si>
  <si>
    <t>DIRECTOR DE LA OFICINA DE ESTADÍSTICA DE LA OFICINA GENERAL DE PLANEAMIENTO Y PRESUPUESTO</t>
  </si>
  <si>
    <t>09784412</t>
  </si>
  <si>
    <t>JANJACHI TORIBIO ,CARLOS ALBERTO</t>
  </si>
  <si>
    <t>ESPECIALISTAS EN CONTRATACIONES DEL ESTADO PARA EL EQUIPO DE RECONSTRUCCIÓN EN LA OFICINA DE ABASTECIMIENTO</t>
  </si>
  <si>
    <t>15647866</t>
  </si>
  <si>
    <t>PIJO TAPIA ,DAVID PABLO</t>
  </si>
  <si>
    <t>ESPECIALISTA DE PROGRAMACIÓN Y GESTIÓN DE INVERSIONES EN TRANSPORTES</t>
  </si>
  <si>
    <t>46775027</t>
  </si>
  <si>
    <t>SOTO HUAMAN ,JUNIOR RAUL</t>
  </si>
  <si>
    <t>40142526</t>
  </si>
  <si>
    <t>REYES CAMPOS ,MARCO AURELIO</t>
  </si>
  <si>
    <t>DIRECTOR DE LA OFICINA DE COMUNICACIONES E IMAGEN INSTITUCIONAL</t>
  </si>
  <si>
    <t>06995160</t>
  </si>
  <si>
    <t>ZEVALLOS ÑIVIN ,ANDIOLO</t>
  </si>
  <si>
    <t>LIC. EN PERIODISMO</t>
  </si>
  <si>
    <t>07466685</t>
  </si>
  <si>
    <t>MAVILA FALCON ,JORGE MANUEL</t>
  </si>
  <si>
    <t>DIRECTORA DE LA DIRECCIÓN DE GESTIÓN CONTRACTUAL DE LA DIRECCIÓN GENERAL DE PROGRAMAS Y PROYECTOS DE COMUNICACIONES</t>
  </si>
  <si>
    <t>41321390</t>
  </si>
  <si>
    <t>LAVADO ROSALES ,NOELIA GLORIA</t>
  </si>
  <si>
    <t>UN ANALISTA CONTABLE</t>
  </si>
  <si>
    <t>45436217</t>
  </si>
  <si>
    <t>ESCRIBA RAMOS ,ANTHONY VIDAL</t>
  </si>
  <si>
    <t xml:space="preserve">COORDINADORA TERRITORIAL DEL CENTRO DESCONCENTRADO TERRITORIAL DE LA REGIÓN HUÁNUCO </t>
  </si>
  <si>
    <t>40842459</t>
  </si>
  <si>
    <t>LOPEZ TUCTO ,ROCIO DEL CARMEN</t>
  </si>
  <si>
    <t xml:space="preserve">DIRECTOR DE LA OFICINA DE AUDITORÍA DEL SECTOR COMUNICACIONES DEL ÓRGANO DE CONTROL INSTITUCIONAL </t>
  </si>
  <si>
    <t>07446374</t>
  </si>
  <si>
    <t>CHUMBIRIZA TAPIA ,CARLOS ELIAS</t>
  </si>
  <si>
    <t>TECNICO EN GESTIÓN DE ADQUISICIONES</t>
  </si>
  <si>
    <t>46670804</t>
  </si>
  <si>
    <t>REYMUNDO HUGO ,RAQUEL ALICIA</t>
  </si>
  <si>
    <t>ADMINISTRACION DE NEGOCIOS</t>
  </si>
  <si>
    <t>ASESORA II DE LA SECRETARIA GENERAL</t>
  </si>
  <si>
    <t>08715618</t>
  </si>
  <si>
    <t>REYES NAVARRO ,SIGRID CONCEPCION</t>
  </si>
  <si>
    <t>DIRECTOR EJECUTIVO DEL PROGRAMA NACIONAL DE TRANSPORTE URBANO SOSTENIBLE – PROMOVILIDAD</t>
  </si>
  <si>
    <t>23961789</t>
  </si>
  <si>
    <t>SUTTA SOTO ,ISMAEL</t>
  </si>
  <si>
    <t>DIRECTOR DE LA DIRECCIÓN DE POLÍTICAS Y NORMAS EN TRANSPORTE VIAL DE LA DIRECCIÓN GENERAL DE POLÍTICAS Y REGULACIÓN EN TRANSPORTE MULTIMODAL</t>
  </si>
  <si>
    <t xml:space="preserve">JEFE DE COMISIÓN DE AUDITORÍA </t>
  </si>
  <si>
    <t>25526202</t>
  </si>
  <si>
    <t>GARCIA MORAN ,SILVIO AUGUSTO</t>
  </si>
  <si>
    <t>44313471</t>
  </si>
  <si>
    <t>APONTE JURADO ,MIGUEL DAVID</t>
  </si>
  <si>
    <t>COORDINADOR DE MONITOREO, SEGUIMIENTO Y SUPERVISIÓN DEL EQUIPO DE TRABAJO “EQUIPO ESPECIAL ENCARGADO DE LA RECONSTRUCCIÓN CON CAMBIOS EN EL MINISTERIO DE TRANSPORTES Y COMUNICACIONES”</t>
  </si>
  <si>
    <t>40912758</t>
  </si>
  <si>
    <t>CHANG MEDINA ,JUAN ANTONIO</t>
  </si>
  <si>
    <t>DIRECTOR DE LA OFICINA DE INTEGRIDAD Y LUCHA CONTRA LA CORRUPCIÓN</t>
  </si>
  <si>
    <t>06267382</t>
  </si>
  <si>
    <t>ARROYO LAGUNA ,JUAN EULOGIO</t>
  </si>
  <si>
    <t xml:space="preserve">ESPECIALISTA EN INFRAESTRUCTURA Y OBRAS VIALES II </t>
  </si>
  <si>
    <t>42881050</t>
  </si>
  <si>
    <t>ZEA CUADROS ,CHRISTIAN CARLOS</t>
  </si>
  <si>
    <t>DIRECTORA EJECUTIVA DE LA OFICINA GENERAL DE ASESORÍA JURÍDICA</t>
  </si>
  <si>
    <t>47119840</t>
  </si>
  <si>
    <t>SALAS PALOMINO ,FIORELLA STEFANY</t>
  </si>
  <si>
    <t>29520242</t>
  </si>
  <si>
    <t>FALCONI PICARDO ,MARCO TULIO</t>
  </si>
  <si>
    <t>COORDINADOR TERRITORIAL DEL CENTRO DESCONCENTRADO TERRITORIAL DE LA REGIÓN UCAYALI</t>
  </si>
  <si>
    <t>74206815</t>
  </si>
  <si>
    <t>SANTISTEBAN JACINTO ,ALEX GUILLERMO</t>
  </si>
  <si>
    <t>DIRECTOR DE LA DIRECCIÓN DE GESTIÓN DE INVERSIONES DEL PROGRAMA NACIONAL DE TRANSPORTE URBANO SOSTENIBLE</t>
  </si>
  <si>
    <t>10792859</t>
  </si>
  <si>
    <t>CASTRO ULLILEN ,JOSE LUIS</t>
  </si>
  <si>
    <t>06236453</t>
  </si>
  <si>
    <t>GRADOS DELGADO ,LUIS ALBERTO</t>
  </si>
  <si>
    <t>41084902</t>
  </si>
  <si>
    <t>FLORES ESPINOZA ,LUIS MIGUEL</t>
  </si>
  <si>
    <t>DIRECTORA DE LA OFICINA DE ABASTECIMIENTO DE LA OFICINA GENERAL DE ADMINISTRACIÓN</t>
  </si>
  <si>
    <t>41395403</t>
  </si>
  <si>
    <t>ROJAS JARAMILLO ,BLANCA</t>
  </si>
  <si>
    <t>DIRECTOR DE LA OFICINA DE DIÁLOGO Y GESTIÓN SOCIAL</t>
  </si>
  <si>
    <t>04649472</t>
  </si>
  <si>
    <t>PAREDES DIEZ CANSECO ,PASTOR HUMBERTO</t>
  </si>
  <si>
    <t>ESPECIALISTA EN HIDROLOGÍA E HIDRÁULICA PARA EL EQUIPO ESPECIAL ENCARGADO DE LA RECONSTRUCCIÓN CON CAMBIOS</t>
  </si>
  <si>
    <t>45332511</t>
  </si>
  <si>
    <t>TERAN GUEVARA ,CESAR NIXON</t>
  </si>
  <si>
    <t>08171990</t>
  </si>
  <si>
    <t>RODRIGUEZ GUEVARA ,ARTURO</t>
  </si>
  <si>
    <t>ING. DE INFORMATICA</t>
  </si>
  <si>
    <t>DIRECTOR DE LA DIRECCIÓN DE EVALUACIÓN AMBIENTAL DE LA DIRECCIÓN GENERAL DE ASUNTOS AMBIENTALES</t>
  </si>
  <si>
    <t>42532510</t>
  </si>
  <si>
    <t>GUEVARA RAMOS ,ENEN DUDLEY</t>
  </si>
  <si>
    <t>09712389</t>
  </si>
  <si>
    <t>GOMEZ MARIN ,JACINTO OSCAR</t>
  </si>
  <si>
    <t>DIRECTORA DE LA DIRECCIÓN DE SANCIONES EN TRANSPORTES DE LA DIRECCIÓN GENERAL DE FISCALIZACIONES Y SANCIONES EN TRANSPORTES</t>
  </si>
  <si>
    <t>47037037</t>
  </si>
  <si>
    <t>JACINTO REYES ,DORIS ESTELA</t>
  </si>
  <si>
    <t>ASESOR II DEL DESPACHO MINISTERIAL</t>
  </si>
  <si>
    <t>09862683</t>
  </si>
  <si>
    <t>VELASQUEZ VELIZ ,HUGO ILLITCH</t>
  </si>
  <si>
    <t xml:space="preserve">COORDINADOR DE LA DIRECCIÓN GENERAL DE AERONÁUTICA CIVIL </t>
  </si>
  <si>
    <t>23983365</t>
  </si>
  <si>
    <t>CHAVEZ HERMOZA ,NINO</t>
  </si>
  <si>
    <t>SUPERVISOR DE AUDITORÍA</t>
  </si>
  <si>
    <t>10514893</t>
  </si>
  <si>
    <t>PACHECO LAZO ,FERNANDO JUAN</t>
  </si>
  <si>
    <t>COORDINADOR TERRITORIAL DE LOS CENTROS DESCONCENTRADOS TERRITORIALES DE AREQUIPA, MOQUEGUA Y PUNO</t>
  </si>
  <si>
    <t>DIRECTORA GENERAL DE LA OFICINA GENERAL DE PLANEAMIENTO Y PRESUPUESTO</t>
  </si>
  <si>
    <t>09941321</t>
  </si>
  <si>
    <t>MAURO MACHUCA ,RAUL EDUARDO</t>
  </si>
  <si>
    <t>DIRECTOR GENERAL DE LA DIRECCIÓN GENERAL DE AUTORIZACIONES EN TELECOMUNICACIONES</t>
  </si>
  <si>
    <t>10169492</t>
  </si>
  <si>
    <t>HILARIO YACSAVILCA ,MIGUEL ANGEL</t>
  </si>
  <si>
    <t>09838731</t>
  </si>
  <si>
    <t>PASTOR LEO ,RUT NOEMI</t>
  </si>
  <si>
    <t>ANALISTA EN CERTIFICACIÓN AMBIENTAL</t>
  </si>
  <si>
    <t>46715922</t>
  </si>
  <si>
    <t>MORALES LAVADO ,LISBETH MILAGROS</t>
  </si>
  <si>
    <t>08426474</t>
  </si>
  <si>
    <t>PISCOYA VERA ,HECTOR FERNANDO</t>
  </si>
  <si>
    <t>ESPECIALISTA EN GESTIÓN DE PRESUPUESTO PÚBLICO</t>
  </si>
  <si>
    <t>43314431</t>
  </si>
  <si>
    <t>MARCELO PUENTE ,GABY REGINA</t>
  </si>
  <si>
    <t>DIRECTOR DE LA DIRECCIÓN DE GESTIÓN DE INVERSIONES EN COMUNICACIONES DE LA DIRECCIÓN GENERAL DE PROGRAMAS Y PROYECTOS DE COMUNICACIONES</t>
  </si>
  <si>
    <t>06277196</t>
  </si>
  <si>
    <t>VILLALOBOS CHUMPITAZ ,JUAN CARLOS</t>
  </si>
  <si>
    <t>29471146</t>
  </si>
  <si>
    <t>FALCON OBLITAS DE LIRA ,KATHERINE ROSEMARY</t>
  </si>
  <si>
    <t>40935726</t>
  </si>
  <si>
    <t>PEREZ ESTRADA ,DORA AMELIA</t>
  </si>
  <si>
    <t>41854879</t>
  </si>
  <si>
    <t>PONCE DOMINGUEZ ,HAMILTON DANIEL</t>
  </si>
  <si>
    <t>ASESOR II DE LA SECRETARÍA GENERAL</t>
  </si>
  <si>
    <t>UN ASISTENTE EN CONTROL Y REGISTRO DE BIENES PATRIMONIALES</t>
  </si>
  <si>
    <t>70439973</t>
  </si>
  <si>
    <t>VIDAL TRISTAN ,CLARA SOLEDAD</t>
  </si>
  <si>
    <t>NEGOCIOS INTERNACIONAL</t>
  </si>
  <si>
    <t>AUXILIAR EN EDUCACIÓN INICIAL</t>
  </si>
  <si>
    <t>05376220</t>
  </si>
  <si>
    <t>AREVALO DEL AGUILA ,ROXANE MARITZA</t>
  </si>
  <si>
    <t>LIC. EN EDUCACION INICIAL</t>
  </si>
  <si>
    <t>07482078</t>
  </si>
  <si>
    <t>ESTEBAN CASTILLO ,LIZBETH ROSSI</t>
  </si>
  <si>
    <t>DIRECTOR DE LA DIRECCIÓN DE CIRCULACIÓN VIAL DE LA DIRECCIÓN GENERAL DE AUTORIZACIONES EN TRANSPORTES</t>
  </si>
  <si>
    <t>08211549</t>
  </si>
  <si>
    <t>POLO LAFON ,FERNANDO MARCO</t>
  </si>
  <si>
    <t>DIRECTOR GENERAL DE LA DIRECCIÓN GENERAL DE POLÍTICAS Y REGULACIÓN EN TRANSPORTE MULTIMODAL</t>
  </si>
  <si>
    <t>80184898</t>
  </si>
  <si>
    <t>CHECCO CHAUCA ,LENIN ABRAHAM</t>
  </si>
  <si>
    <t>10484178</t>
  </si>
  <si>
    <t>BEDRIÑANA CORDOVA ,ANATOLY RENAN</t>
  </si>
  <si>
    <t>07414635</t>
  </si>
  <si>
    <t>ZANABRIA SOBERON ,JOE</t>
  </si>
  <si>
    <t>20568125</t>
  </si>
  <si>
    <t>CABEZAS PARDO ,EDGAR</t>
  </si>
  <si>
    <t>ASESOR EN PLANEAMIENTO INSTITUCIONAL Y MODERNIZACIÓN DE LA GESTIÓN PÚBLICA</t>
  </si>
  <si>
    <t>04645231</t>
  </si>
  <si>
    <t>ESTREMADOYRO KOC ,ALEXANDRO FABRICIO</t>
  </si>
  <si>
    <t>10477361</t>
  </si>
  <si>
    <t>BAUTISTA SANTISTEBAN ,ROSA MERCEDES</t>
  </si>
  <si>
    <t>10610418</t>
  </si>
  <si>
    <t>LAZO ALVAREZ ,JULIO</t>
  </si>
  <si>
    <t>TÉCNICO EN GESTIÓN DE RECOMENDACIONES Y RIESGOS DE AUDITORIA</t>
  </si>
  <si>
    <t>COORDINADOR TERRITORIAL DE LOS CENTROS DESCONCENTRADOS TERRITORIALES SAN MARTÍN Y AMAZONAS</t>
  </si>
  <si>
    <t>25597976</t>
  </si>
  <si>
    <t>LOPEZ CRUZ ,RIGOBERTO</t>
  </si>
  <si>
    <t>44175259</t>
  </si>
  <si>
    <t>GARCIA ARCIA ,GABRIELA JAZMIN</t>
  </si>
  <si>
    <t>10020607</t>
  </si>
  <si>
    <t>ALCALA NEGRON ,CHRISTIAN NELSON</t>
  </si>
  <si>
    <t>DIRECTOR DE LA DIRECCIÓN DE FISCALIZACIONES DE CUMPLIMIENTO DE TÍTULOS HABILITANTES EN COMUNICACIONES DE LA DIRECCIÓN GENERAL DE FISCALIZACIONES Y SANCIONES EN COMUNICACIONES</t>
  </si>
  <si>
    <t>07673116</t>
  </si>
  <si>
    <t>MIRANDA ORTIZ ,MARCELO JULIAN</t>
  </si>
  <si>
    <t>DIRECTORA GENERAL DE LA OFICINA GENERAL DE ADMINISTRACIÓN</t>
  </si>
  <si>
    <t xml:space="preserve">DIRECTOR DE LA DIRECCIÓN DE FORTALECIMIENTO Y PLANIFICACIÓN DE LA MOVILIDAD DEL PROGRAMA NACIONAL DE TRANSPORTE URBANO SOSTENIBLE - PROMOVILIDAD </t>
  </si>
  <si>
    <t>17918768</t>
  </si>
  <si>
    <t>VELASQUEZ RODRIGUEZ ,JUAN JULIO</t>
  </si>
  <si>
    <t>DIRECTORA DE LA OFICINA DE MONITOREO Y EVALUACIÓN DE IMPACTO DE LA  OFICINA GENERAL DE ARTICULACIÓN, MONITOREO Y EVALUACIÓN DE IMPACTO</t>
  </si>
  <si>
    <t>15761319</t>
  </si>
  <si>
    <t>FLORES SAENZ ,MAGALY ROCIO</t>
  </si>
  <si>
    <t>COORDINADOR GENERAL DEL EQUIPO DE TRABAJO “EQUIPO ESPECIAL ENCARGADO DE LA RECONSTRUCCIÓN CON CAMBIOS EN EL MINISTERIO DE TRANSPORTES Y COMUNICACIONES”</t>
  </si>
  <si>
    <t>09347653</t>
  </si>
  <si>
    <t>GABRIEL BELTRAN ,JORGE JOHN</t>
  </si>
  <si>
    <t>DIRECTORA DE LA OFICINA DE INVERSIONES DE LA OFICINA  GENERAL DE PLANEAMIENTO Y PRESUPUESTO</t>
  </si>
  <si>
    <t>40484564</t>
  </si>
  <si>
    <t>ZEGARRA ALEMAN ,KAROL</t>
  </si>
  <si>
    <t>ARQUITECTURA</t>
  </si>
  <si>
    <t>DIRECTOR DE LA OFICINA DE PLANEAMIENTO Y COOPERACIÓN TÉCNICA DE LA OFICINA GENERAL DE PLANEAMIENTO Y PRESUPUESTO</t>
  </si>
  <si>
    <t>07744707</t>
  </si>
  <si>
    <t>DIAZ BAZAN ,BLADIMIRO</t>
  </si>
  <si>
    <t>43698490</t>
  </si>
  <si>
    <t>SILVA COLLAO ,DIEGO MAURICIO</t>
  </si>
  <si>
    <t xml:space="preserve">ASESOR II DE LA SECRETARÍA GENERAL </t>
  </si>
  <si>
    <t>43261376</t>
  </si>
  <si>
    <t>CARMONA MORANTE ,FRANK ALEXIS</t>
  </si>
  <si>
    <t>71295581</t>
  </si>
  <si>
    <t>MAYANGA PINEDO ,ANGIE DESSIRE</t>
  </si>
  <si>
    <t xml:space="preserve">DIRECTOR DE SISTEMA ADMINISTRATIVO II DE LA SECRETARÍA GENERAL </t>
  </si>
  <si>
    <t>40430742</t>
  </si>
  <si>
    <t>GUZMAN NIÑO ,JORGE IGNACIO</t>
  </si>
  <si>
    <t>DIRECTOR DE LA DIRECCIÓN DE GESTIÓN DE INVERSIONES DEL PROGRAMA NACIONAL DE TRANSPORTE URBANO SOSTENIBLE - PROMOVILIDAD</t>
  </si>
  <si>
    <t>40186207</t>
  </si>
  <si>
    <t>MENDOZA GIRALDEZ ,ELIZABETH</t>
  </si>
  <si>
    <t>46444129</t>
  </si>
  <si>
    <t>PAZO MORALES ,KATTY VIVIANA</t>
  </si>
  <si>
    <t>DIRECTORA GENERAL DE LA OFICINA GENERAL DE GESTIÓN DE RECURSOS HUMANOS</t>
  </si>
  <si>
    <t>15749045</t>
  </si>
  <si>
    <t>QUISPE MUÑOZ ,GRISELDA</t>
  </si>
  <si>
    <t>44194294</t>
  </si>
  <si>
    <t>LOZANO ALVAREZ ,TANIA ALEXIS</t>
  </si>
  <si>
    <t>DIRECTOR GENERAL DE LA DIRECCIÓN GENERAL DE FISCALIZACIONES Y SANCIONES EN COMUNICACIONES</t>
  </si>
  <si>
    <t>22291342</t>
  </si>
  <si>
    <t>ONTIVEROS DUEÑAS ,MIGUEL ANGEL</t>
  </si>
  <si>
    <t>DIRECTORA DE LA OFICINA DE PLANEAMIENTO Y COOPERACIÓN TÉCNICA DE LA OFICINA GENERAL DE PLANEAMIENTO Y PRESUPUESTO</t>
  </si>
  <si>
    <t>10281820</t>
  </si>
  <si>
    <t>AYMAR OLIVERA ,PATRICIA ANGELICA</t>
  </si>
  <si>
    <t>TAIPE AGUILAR ,FRANK MAXIMO</t>
  </si>
  <si>
    <t>46047421</t>
  </si>
  <si>
    <t>ALVARADO ARICA ,LISETTE MILAGROS</t>
  </si>
  <si>
    <t>45362615</t>
  </si>
  <si>
    <t>GARCIA ESTRADA ,JULIO CESAR</t>
  </si>
  <si>
    <t>40988742</t>
  </si>
  <si>
    <t>GUTIERREZ TORRES ,DANIA</t>
  </si>
  <si>
    <t>DIRECTOR DE LA OFICINA DE DEFENSA NACIONAL Y GESTIÓN DEL RIESGO DE DESASTRES</t>
  </si>
  <si>
    <t>04431291</t>
  </si>
  <si>
    <t>CORNEJO LLERENA ,AMERICO JESUS</t>
  </si>
  <si>
    <t>TENIENTE CORONEL EP (R)</t>
  </si>
  <si>
    <t>FF. AA. EJÉRCITO</t>
  </si>
  <si>
    <t>DIRECTOR DE LA OFICINA DE ATENCIÓN AL CIUDADANO Y GESTIÓN DOCUMENTAL</t>
  </si>
  <si>
    <t>42030876</t>
  </si>
  <si>
    <t>QUINCHO TORRES ,CHRISTIAN DAVID</t>
  </si>
  <si>
    <t>LIC. EN ADMINISTRACION PUBLICA</t>
  </si>
  <si>
    <t>DIRECTOR EJECUTIVO DEL PROGRAMA NACIONALDE TRANSPORTE URBANO SOSTENIBLE</t>
  </si>
  <si>
    <t>41537038</t>
  </si>
  <si>
    <t>FELIX LUCIANI ,PABLO</t>
  </si>
  <si>
    <t>DIRECTORA DE LA OFICINA DE COMUNICACIONES E IMAGEN INSTITUCIONAL</t>
  </si>
  <si>
    <t>07554225</t>
  </si>
  <si>
    <t>TOBALINA DODERO DE UMBERT ,MARISOL</t>
  </si>
  <si>
    <t>09171126</t>
  </si>
  <si>
    <t>HUAMAN ABREGU ,MARIO LEONCIO</t>
  </si>
  <si>
    <t>COORDINADOR TERRITORIAL DEL CENTRO DESCONCENTRADO TERRITORIAL - CUSCO</t>
  </si>
  <si>
    <t>25482313</t>
  </si>
  <si>
    <t>ROMERO QUIROZ ,JOSE JESUS</t>
  </si>
  <si>
    <t>41582216</t>
  </si>
  <si>
    <t>RUEDA GARCIA ,DORIS LUZ GUISELL</t>
  </si>
  <si>
    <t xml:space="preserve">ASESORA II DEL DESPACHO VICEMINISTERIAL DE COMUNICACIONES </t>
  </si>
  <si>
    <t>10477657</t>
  </si>
  <si>
    <t>MENESES NAVARRO ,JADIT JANET</t>
  </si>
  <si>
    <t>ESPECIALISTA EN INTERVENCIONES PARA LA RECONSTRUCCIÓN MEDIANTE ACTIVIDAD - ANCASH PARA EL EQUIPO ESPECIAL ENCARGADO DE LA RECONSTRUCCIÓN CON CAMBIOS</t>
  </si>
  <si>
    <t>43575081</t>
  </si>
  <si>
    <t>IGNACIO MALCA ,JHONNY ALEJANDRO</t>
  </si>
  <si>
    <t>40046550</t>
  </si>
  <si>
    <t>BAUTISTA MEJIA ,JHONY EDUARDO</t>
  </si>
  <si>
    <t>OPERADOR DEL MODULO DE COMUNICACIONES Y PRENSA</t>
  </si>
  <si>
    <t>09678104</t>
  </si>
  <si>
    <t>TORRES VIGIL ,JULIO CESAR</t>
  </si>
  <si>
    <t>45225280</t>
  </si>
  <si>
    <t>QUISPE SALAZAR ,HERNAN</t>
  </si>
  <si>
    <t>29699739</t>
  </si>
  <si>
    <t>VELASQUEZ LARICO ,JOSE LUIS</t>
  </si>
  <si>
    <t>07795438</t>
  </si>
  <si>
    <t>CABALLERO LLANOS ,DAVID ALBERTO</t>
  </si>
  <si>
    <t>COORDINADOR TERRITORIAL DEL CENTRO DESCONCENTRADO TERRITORIAL DEL MINISTERIO DE TRANSPORTES Y COMUNICACIONES EN LA REGIÓN CUSCO</t>
  </si>
  <si>
    <t>23918116</t>
  </si>
  <si>
    <t>SAMAN MUJICA ,YURI</t>
  </si>
  <si>
    <t>LIC. EN EDUCACION SECUNDARIA</t>
  </si>
  <si>
    <t>MEDINA CHUQUILLANQUI ,JAIME ALEXANDER</t>
  </si>
  <si>
    <t>09545603</t>
  </si>
  <si>
    <t>VASQUEZ CARBAJAL ,ROCIO DEL PILAR</t>
  </si>
  <si>
    <t>DIRECTOR GENERAL DE LA OFICINA GENERAL DE GESTIÓN DE RECURSOS HUMANOS</t>
  </si>
  <si>
    <t xml:space="preserve">DIRECTOR GENERAL DE LA OFICINA GENERAL DE ASESORÍA JURÍDICA </t>
  </si>
  <si>
    <t>41456356</t>
  </si>
  <si>
    <t>CASTRO JURADO ,DIEGO ALONSO</t>
  </si>
  <si>
    <t>AUXILIAR DE ARCHIVO</t>
  </si>
  <si>
    <t>40049134</t>
  </si>
  <si>
    <t>CARBAJAL CRUZ ,HOMERO</t>
  </si>
  <si>
    <t>10050913</t>
  </si>
  <si>
    <t>RAVICHAHUA PALIAN ,JUAN GABRIEL</t>
  </si>
  <si>
    <t>COORDINADORA TERRITORIAL DEL CENTRO DESCONCENTRADO TERRITORIAL DE LA REGIÓN TACNA</t>
  </si>
  <si>
    <t>10833406</t>
  </si>
  <si>
    <t>CARRILLO CHIRE ,YESSENIA YENY</t>
  </si>
  <si>
    <t>40702551</t>
  </si>
  <si>
    <t>ROCA LOAYZA ,JOSE CARLOS FREDY</t>
  </si>
  <si>
    <t>DIRECTORA DE LA OFICINA DE ABASTECIMIENTO DE LA OFICINA GENERAL DE ADMINISTRACION</t>
  </si>
  <si>
    <t>08890365</t>
  </si>
  <si>
    <t>TIMOTEO ABAD ,ERIKA</t>
  </si>
  <si>
    <t>DIRECTOR DE SISTEMA ADMINISTRATIVO II DE LA SECRETARIA GENERAL</t>
  </si>
  <si>
    <t>40568097</t>
  </si>
  <si>
    <t>RUIZ CUEVA ,ANATOLY PAVEL</t>
  </si>
  <si>
    <t>DIRECTOR DE LA OFICINA DE PRESUPUESTO DE LA OFICINA GENERAL DE PLANEAMIENTO Y PRESUPUESTO</t>
  </si>
  <si>
    <t>COORDINADOR TERRITORIAL DEL CENTRO DESCONCENTRADO TERRITORIAL DE LA REGIÓN LA LIBERTAD</t>
  </si>
  <si>
    <t>41911098</t>
  </si>
  <si>
    <t>CABRERA VEGA ,JUNIOR ALBERTO</t>
  </si>
  <si>
    <t>COORDINADOR GENERAL DEL EQUIPO DE TRABAJO EQUIPO ESPECIAL ENCARGADO DE LA RECONSTRUCCIÓN CON CAMBIOS</t>
  </si>
  <si>
    <t>28306055</t>
  </si>
  <si>
    <t>GASTELU HERRERA ,JOSE CARLOS</t>
  </si>
  <si>
    <t>DIRECTOR DE LA OFICINA DE ADMINISTRACIÓN DE RECURSOS HUMANOS DE LA OFICINA GENERAL DE GESTIÓN DE RECURSOS HUMANOS</t>
  </si>
  <si>
    <t>08815148</t>
  </si>
  <si>
    <t>CALDERON DURAND ,WOLFRAND LUIS</t>
  </si>
  <si>
    <t>09141081</t>
  </si>
  <si>
    <t>DE LA CRUZ TINTO ,ROGELIO</t>
  </si>
  <si>
    <t>30861291</t>
  </si>
  <si>
    <t>MALDONADO GUTARRA ,MARCO ANTONIO</t>
  </si>
  <si>
    <t>COORDINADOR TERRITORIAL DEL CENTRO DESCONCENTRADO TERRITORIAL DE LA REGIÓN JUNÍN</t>
  </si>
  <si>
    <t>10248988</t>
  </si>
  <si>
    <t>HUAMAN SINCHE ,JAVIER</t>
  </si>
  <si>
    <t>40446823</t>
  </si>
  <si>
    <t>MONTOYA LEZAMA ,CHRISTIAN NOEL</t>
  </si>
  <si>
    <t xml:space="preserve">DIRECTORA DE LA OFICINA DE INTEGRIDAD Y LUCHA CONTRA LA CORRUPCIÓN </t>
  </si>
  <si>
    <t>31171124</t>
  </si>
  <si>
    <t>QUINTANA MIRANDA ,MARIETE</t>
  </si>
  <si>
    <t>COORDINADORA TERRITORIAL DEL CENTRO DESCONCENTRADO TERRITORIAL DE LA REGIÓN JUNÍN</t>
  </si>
  <si>
    <t>40281338</t>
  </si>
  <si>
    <t>HUACHO JURADO ,FLOREANA VIRGINIA</t>
  </si>
  <si>
    <t>DIRECTORA DE SISTEMA ADMINISTRATIVO II DE LA SECRETARÍA GENERAL</t>
  </si>
  <si>
    <t>LECHUGA MARMANILLO ,ADRIANA KARLA</t>
  </si>
  <si>
    <t>43976871</t>
  </si>
  <si>
    <t>DONAIRES GOMEZ ,MARIA ANGELICA</t>
  </si>
  <si>
    <t>04078726</t>
  </si>
  <si>
    <t>SANTIAGO GONZALES ,ERICA ANTONIETA</t>
  </si>
  <si>
    <t>09679944</t>
  </si>
  <si>
    <t>PACHECO AUSEJO ,MARIELA</t>
  </si>
  <si>
    <t>46170552</t>
  </si>
  <si>
    <t>ROSSI PAZOS ,MARIANGELLA</t>
  </si>
  <si>
    <t>07329192</t>
  </si>
  <si>
    <t>MAMAN CASTRO ,JOSE YEHUDA MARTIN</t>
  </si>
  <si>
    <t>COORDINADOR DE PUENTES DEL EQUIPO DE TRABAJO “EQUIPO ESPECIAL ENCARGADO DE LA RECONSTRUCCIÓN CON CAMBIOS"</t>
  </si>
  <si>
    <t>10245203</t>
  </si>
  <si>
    <t>PALACIOS TOVAR ,CARLOS ARTURO</t>
  </si>
  <si>
    <t>DIRECTORA DE LA DIRECCIÓN DE SERVICIOS DE TRANSPORTE TERRESTRE DE LA DIRECCIÓN GENERAL DE AUTORIZACIONES EN TRANSPORTES</t>
  </si>
  <si>
    <t>43082007</t>
  </si>
  <si>
    <t>BOCANEGRA BRAVO ,ANITA ARLETTE</t>
  </si>
  <si>
    <t>COORDINADOR DE CARRETERAS DEL EQUIPO DE TRABAJO “EQUIPO ESPECIAL ENCARGADO DE LA RECONSTRUCCIÓN CON CAMBIOS"</t>
  </si>
  <si>
    <t>08734539</t>
  </si>
  <si>
    <t>HIDALGO LEDESMA ,DANIEL ENRIQUE</t>
  </si>
  <si>
    <t>48235581</t>
  </si>
  <si>
    <t>GUERRA OLORTEGUI ,KEVIN</t>
  </si>
  <si>
    <t xml:space="preserve">COORDINADOR DE PRESUPUESTO ESTRATÉGICO
</t>
  </si>
  <si>
    <t>09900524</t>
  </si>
  <si>
    <t>SANTOS CURO ,JORGE LUIS</t>
  </si>
  <si>
    <t>43045222</t>
  </si>
  <si>
    <t>MARIÑO TUPIA ,JOSE MARIA</t>
  </si>
  <si>
    <t>41164085</t>
  </si>
  <si>
    <t>AGUIRRE ZURITA ,CARLOS JAVIER</t>
  </si>
  <si>
    <t>COORDINADORA DE LA GESTIÓN ADMINISTRATIVA DEL EQUIPO DE TRABAJO “EQUIPO ESPECIAL ENCARGADO DE LA RECONSTRUCCIÓN CON CAMBIOS”</t>
  </si>
  <si>
    <t>43202239</t>
  </si>
  <si>
    <t>CASTRO RODRIGUEZ ,MIRELLA NATALY</t>
  </si>
  <si>
    <t>DIRECTOR DE LA OFICINA DE FINANZAS DE LA OFICINA GENERAL DE ADMINISTRACIÓN</t>
  </si>
  <si>
    <t>40055201</t>
  </si>
  <si>
    <t>SALAZAR MORALES ,DANIEL FERNANDO</t>
  </si>
  <si>
    <t>41347492</t>
  </si>
  <si>
    <t>PEREZ GAMARRA ,IRAN ARGELIA</t>
  </si>
  <si>
    <t>COORDINADORA DE PROYECTOS NORMATIVOS</t>
  </si>
  <si>
    <t>09138570</t>
  </si>
  <si>
    <t>MONTALVAN DAVILA ,FLOR ANGELICA</t>
  </si>
  <si>
    <t>COORDINADOR DE LA GESTIÓN ADMINISTRATIVA DEL EQUIPO DE TRABAJO EQUIPO ESPECIAL ENCARGADO DE LA RECONSTRUCCIÓN CON CAMBIOS.</t>
  </si>
  <si>
    <t>08799116</t>
  </si>
  <si>
    <t>ROMERO ALCALA ,AQUILINO HERMES</t>
  </si>
  <si>
    <t>COORDINADOR TERRITORIAL DEL CENTRO DESCONCENTRADO TERRITORIAL DE LA REGIÓN APURÍMAC</t>
  </si>
  <si>
    <t>00514136</t>
  </si>
  <si>
    <t>LEON AYMA ,EDWIN</t>
  </si>
  <si>
    <t>ING. AGRONOMO</t>
  </si>
  <si>
    <t>ASISTENTE LEGAL PARA EL EQUIPO ESPECIAL ENCARGADO DE LA RECONSTRUCCIÓN CON CAMBIOS - OFICINA GENERAL DE ADMINISTRACIÓN</t>
  </si>
  <si>
    <t>77171922</t>
  </si>
  <si>
    <t>CUTIPA PALACIOS ,ESTEFANNY ALEXANDRA</t>
  </si>
  <si>
    <t>70056051</t>
  </si>
  <si>
    <t>PINEDO JULCA ,JALBERT</t>
  </si>
  <si>
    <t xml:space="preserve">DIRECTOR EJECUTIVO DE LA OFICINA GENERAL DE ASESORÍA JURÍDICA </t>
  </si>
  <si>
    <t xml:space="preserve">ASESOR II DEL DESPACHO MINISTERIAL </t>
  </si>
  <si>
    <t>06211419</t>
  </si>
  <si>
    <t>STAROST GUTIERREZ , ALEX GUSTAVO</t>
  </si>
  <si>
    <t>COORDINADOR TERRITORIAL DEL CENTRO DESCONCENTRADO TERRITORIAL DE LAS REGIONES SAN MARTÍN Y AMAZONAS</t>
  </si>
  <si>
    <t>47083430</t>
  </si>
  <si>
    <t>PERALTA SANCHEZ ,ALEXANDER</t>
  </si>
  <si>
    <t>41579354</t>
  </si>
  <si>
    <t>CHIPANA PARIONA ,JASSON ADOLFO</t>
  </si>
  <si>
    <t>07022603</t>
  </si>
  <si>
    <t>CORTEGANA SANCHEZ ,JOSE LUIS</t>
  </si>
  <si>
    <t>07749544</t>
  </si>
  <si>
    <t>PAREDES BARRANTES ,MANUEL LEONCIO</t>
  </si>
  <si>
    <t>76058231</t>
  </si>
  <si>
    <t>PROCEL BRUCIL ,WENDY FELICIA</t>
  </si>
  <si>
    <t>24002078</t>
  </si>
  <si>
    <t>DEL CARPIO CUENTAS ,JHULLBER RAY</t>
  </si>
  <si>
    <t>ADMINISTRADOR DE REDES</t>
  </si>
  <si>
    <t>40991400</t>
  </si>
  <si>
    <t>MESCUA HUAMANI ,RAUL ALEJANDRO</t>
  </si>
  <si>
    <t>TECNICO EN REDES Y COMUNICACIONES DE DATOS</t>
  </si>
  <si>
    <t>COORDINADORA GENERAL DEL EQUIPO DE TRABAJO “EQUIPO ESPECIAL ENCARGADO DE LA RECONSTRUCCIÓN CON CAMBIOS EN EL MINISTERIO DE TRANSPORTES Y COMUNICACIONES”</t>
  </si>
  <si>
    <t>10611063</t>
  </si>
  <si>
    <t>PASAPERA TRUJILLO ,FABIOLA SUSANA</t>
  </si>
  <si>
    <t>DIRECTOR DE LA OFICINA DE COBRANZA Y EJECUCIÓN COACTIVA DE LA OFICINA GENERAL DE ADMINISTRACIÓN</t>
  </si>
  <si>
    <t>44702565</t>
  </si>
  <si>
    <t>PIÑAN VALVERDE ,MARIO IVAN</t>
  </si>
  <si>
    <t>DIRECTOR DE LA OFICINA DE MONITOREO Y EVALUACIÓN DE IMPACTO DE LA OFICINA GENERAL DE ARTICULACIÓN, MONITOREO Y EVALUACIÓN DE IMPACTO</t>
  </si>
  <si>
    <t>42087290</t>
  </si>
  <si>
    <t>CAPRISTAN ROSAS ,LUIS VALERY</t>
  </si>
  <si>
    <t xml:space="preserve">ESPECIALISTA EN AUTOMATIZACIÓN DE PROCESOS Y GESTIÓN DE PROYECTOS </t>
  </si>
  <si>
    <t>43596248</t>
  </si>
  <si>
    <t>SOTO BLAS ,PERCY JUVER</t>
  </si>
  <si>
    <t>ASISTENTE PARA ATENCIÓN AL PÚBLICO</t>
  </si>
  <si>
    <t>02449600</t>
  </si>
  <si>
    <t>BUSTINZA ANCO ,PATRICIA ELIZABETH</t>
  </si>
  <si>
    <t>UN/A CHOFER - AYACUCHO</t>
  </si>
  <si>
    <t>28300455</t>
  </si>
  <si>
    <t>ANAYA CAVERO ,RUBEN</t>
  </si>
  <si>
    <t>ANALISTAS DE TELECOMUNICACIONES</t>
  </si>
  <si>
    <t>47015773</t>
  </si>
  <si>
    <t>SAAVEDRA PAREDES ,JOHRDAN JEFFERSON</t>
  </si>
  <si>
    <t>40539376</t>
  </si>
  <si>
    <t>CONTRERAS ASTORGA ,MICHAEL IVAN</t>
  </si>
  <si>
    <t>43982708</t>
  </si>
  <si>
    <t>BUTLER CASQUERO ,GABRIELA</t>
  </si>
  <si>
    <t>ADMINISTRACION BANCARIA</t>
  </si>
  <si>
    <t>40445359</t>
  </si>
  <si>
    <t>MORIN VARGAS ,VICTOR ALEXANDER</t>
  </si>
  <si>
    <t>UN/A ANALISTA DE TELECOMUNICACIONES - AYACUCHO</t>
  </si>
  <si>
    <t>20659973</t>
  </si>
  <si>
    <t>MORALES ORTEGA ,IVANOVSKY JACK</t>
  </si>
  <si>
    <t>TERMINALISTA DE EMISIÓN DE LICENCIAS DE CONDUCIR</t>
  </si>
  <si>
    <t>44638153</t>
  </si>
  <si>
    <t>PERALTA RISCO ,NEYSER EDUIN</t>
  </si>
  <si>
    <t>40627820</t>
  </si>
  <si>
    <t>CELIS SAMANEZ ,EDIT MERCEDES</t>
  </si>
  <si>
    <t>09537102</t>
  </si>
  <si>
    <t>ROJAS DIAZ ,ANA AURORA</t>
  </si>
  <si>
    <t>44528726</t>
  </si>
  <si>
    <t>HUAMANI CASTAÑEDA ,BLANCA DIANA</t>
  </si>
  <si>
    <t>41276958</t>
  </si>
  <si>
    <t>BRICEÑO SANCHEZ ,GLORIA ELIZET</t>
  </si>
  <si>
    <t>43487581</t>
  </si>
  <si>
    <t>BARRIENTOS PEDROZA ,DIANA ROSA</t>
  </si>
  <si>
    <t>45887318</t>
  </si>
  <si>
    <t>PERALES ROMERO ,JULISSA DEL SOCORRO</t>
  </si>
  <si>
    <t>ESPECIALISTA SENIOR SIG - IDE</t>
  </si>
  <si>
    <t>25775635</t>
  </si>
  <si>
    <t>LLOCCLLA GONZALES ,ENRIQUE CARLOS</t>
  </si>
  <si>
    <t>ING. GEOGRAFO</t>
  </si>
  <si>
    <t>09729432</t>
  </si>
  <si>
    <t>CASTILLO CASTILLO ,EFRAIN NEIL</t>
  </si>
  <si>
    <t>43169867</t>
  </si>
  <si>
    <t>HUALI VELIZ ,FREDDY ANTONIO</t>
  </si>
  <si>
    <t xml:space="preserve">ESPECIALISTA EN COMUNICACIÓN INTERNA </t>
  </si>
  <si>
    <t>10798258</t>
  </si>
  <si>
    <t>OREJUELA QUINTANA ,CARLOS FERNANDO AUGUSTO</t>
  </si>
  <si>
    <t>ESPECIALISTA EN TRAZO Y DISEÑO VIAL</t>
  </si>
  <si>
    <t>09873436</t>
  </si>
  <si>
    <t>SEVILLA GONZALES ,JOSE ANTONIO</t>
  </si>
  <si>
    <t>07971710</t>
  </si>
  <si>
    <t>VICUÑA REYES ,RAFAEL JESUS</t>
  </si>
  <si>
    <t xml:space="preserve">ANALISTA EN TELECOMUNICACIONES - PIURA </t>
  </si>
  <si>
    <t>43534048</t>
  </si>
  <si>
    <t>POLO LAMBRUSCHINI ,RICARDO SEGUNDO ATILIO</t>
  </si>
  <si>
    <t>09425186</t>
  </si>
  <si>
    <t>DAVILA MONTESINOS ,CECILIO ERNESTO</t>
  </si>
  <si>
    <t>41550679</t>
  </si>
  <si>
    <t>RODRIGUEZ DIOSES ,WILDER JUNIOR</t>
  </si>
  <si>
    <t>10029159</t>
  </si>
  <si>
    <t>BRONDI BARBA ,PIERO CARLO</t>
  </si>
  <si>
    <t>ASISTENTE LEGAL EN PROCESOS JUDICIALES</t>
  </si>
  <si>
    <t>41711882</t>
  </si>
  <si>
    <t>GALLOSO SALVA ,LUIS MANUEL</t>
  </si>
  <si>
    <t>UN AUXILIAR DE ARCHIVO.</t>
  </si>
  <si>
    <t>09975092</t>
  </si>
  <si>
    <t>RIOS NESTARES ,GIOVANNI MARTIN</t>
  </si>
  <si>
    <t>ASESOR FINANCIERO</t>
  </si>
  <si>
    <t>15438882</t>
  </si>
  <si>
    <t>AVELLANEDA SERRANO ,MIGUEL ANGEL</t>
  </si>
  <si>
    <t>UN ASISTENTE DE CONTROL PREVIO</t>
  </si>
  <si>
    <t>21560648</t>
  </si>
  <si>
    <t>CASAS CALLE ,MIGUEL GUSTAVO</t>
  </si>
  <si>
    <t>18110239</t>
  </si>
  <si>
    <t>GONZALEZ CEDEÑO ,HALLDOR</t>
  </si>
  <si>
    <t>07643371</t>
  </si>
  <si>
    <t>UTANI CHIPANA ,VANESSA</t>
  </si>
  <si>
    <t>42880388</t>
  </si>
  <si>
    <t>QUISPE VARGAS ,FIDEL DANNY</t>
  </si>
  <si>
    <t>BACH. EN DERECHO CORPORATIVO</t>
  </si>
  <si>
    <t>43835042</t>
  </si>
  <si>
    <t>MESIAS NAVARRO ,VICTOR DANIEL</t>
  </si>
  <si>
    <t>43905046</t>
  </si>
  <si>
    <t>REATEGUI CERNA ,SILVANA DEL PILAR</t>
  </si>
  <si>
    <t>06839873</t>
  </si>
  <si>
    <t>JUAPE CAMPOS ,FELIPE ABEL</t>
  </si>
  <si>
    <t>08298645</t>
  </si>
  <si>
    <t>LIÑAN TANTAS ,ASUNCION EDITH</t>
  </si>
  <si>
    <t>ESPECIALISTA EN ARCHIVO</t>
  </si>
  <si>
    <t>25842481</t>
  </si>
  <si>
    <t>CAMACHO RAMIREZ ,JESUS ALBERTO</t>
  </si>
  <si>
    <t>42791674</t>
  </si>
  <si>
    <t>INFANTE VINCES ,RODRIGO ENRIQUE</t>
  </si>
  <si>
    <t>UN/A ANALISTA EN TELECOMUNICACIONES - IQUITOS</t>
  </si>
  <si>
    <t>40635182</t>
  </si>
  <si>
    <t>SANCHEZ QUINTANA ,JOSE LUIS</t>
  </si>
  <si>
    <t>44223582</t>
  </si>
  <si>
    <t>MINAYA CHAPARRO ,ELIA LIZ</t>
  </si>
  <si>
    <t>44541715</t>
  </si>
  <si>
    <t>DOMINGUEZ LOZANO ,BERLIN FRANTT</t>
  </si>
  <si>
    <t>42121615</t>
  </si>
  <si>
    <t>RAMOS TORERO ,CESAR RICARDO</t>
  </si>
  <si>
    <t>UN ANALISTA DE TELECOMUNICACIONES - TACNA</t>
  </si>
  <si>
    <t>43941687</t>
  </si>
  <si>
    <t>HURTADO ARCE ,CARLO CESAR FEDERICO</t>
  </si>
  <si>
    <t xml:space="preserve">ASISTENTES PARA ATENCIÓN AL PÚBLICO </t>
  </si>
  <si>
    <t>25761886</t>
  </si>
  <si>
    <t>SEMINARIO AYBAR ,GRECIA ELKY</t>
  </si>
  <si>
    <t>TÉCNICO EN PROCEDIMIENTOS DE SELECCIÓN</t>
  </si>
  <si>
    <t>02857882</t>
  </si>
  <si>
    <t>GUZMAN CACHO ,LILIA AMPARO</t>
  </si>
  <si>
    <t>II SEMESTRE IST</t>
  </si>
  <si>
    <t xml:space="preserve">COORDINADOR/A DE LA PLATAFORMA DE ATENCIÓN AL CIUDADANO </t>
  </si>
  <si>
    <t>10491068</t>
  </si>
  <si>
    <t>CESPEDES ARANA ,ANGELICA BEATRIZ</t>
  </si>
  <si>
    <t>PROFESOR(A) DE INICIAL</t>
  </si>
  <si>
    <t>40563913</t>
  </si>
  <si>
    <t>CERNA YENDO DE GARCIA ,MARIA DEL PILAR</t>
  </si>
  <si>
    <t>07399684</t>
  </si>
  <si>
    <t>SUAREZ DEL CASTILLO ,JENNY</t>
  </si>
  <si>
    <t>UN/A CHOFER - PUCALLPA</t>
  </si>
  <si>
    <t>41432118</t>
  </si>
  <si>
    <t>MARQUEZ DIAZ ,OSCAR ALBERTO</t>
  </si>
  <si>
    <t>DIRECTOR GENERAL DE LA OFICINA GENERAL DE ARTICULACIÓN, MONITOREO Y EVALUACIÓN DE IMPACTO</t>
  </si>
  <si>
    <t>32980203</t>
  </si>
  <si>
    <t>TAPIA RAMOS ,EDWIN RICHARD</t>
  </si>
  <si>
    <t>09647675</t>
  </si>
  <si>
    <t>MONTANCHEZ BULNES ,MANUEL EDUARDO</t>
  </si>
  <si>
    <t>10192455</t>
  </si>
  <si>
    <t>AGUILAR POMA ,AGUSTIN TORIBIO</t>
  </si>
  <si>
    <t>06170856</t>
  </si>
  <si>
    <t>ALMIDON GARAY ,GLADYS</t>
  </si>
  <si>
    <t>07525261</t>
  </si>
  <si>
    <t>VARGAS LLIUYA ,AURORA VERONIKA</t>
  </si>
  <si>
    <t xml:space="preserve">ESPECIALISTA LEGAL EN PROCESOS ARBITRALES                                                                                                 </t>
  </si>
  <si>
    <t>42097230</t>
  </si>
  <si>
    <t>GONZALES GONZALES ,DANIEL</t>
  </si>
  <si>
    <t>ESPECIALISTA EN GESTIÓN FINANCIERA Y CONTABLE</t>
  </si>
  <si>
    <t>04430466</t>
  </si>
  <si>
    <t>DELGADO CASTRO ,NORKA YSABEL</t>
  </si>
  <si>
    <t>04018509</t>
  </si>
  <si>
    <t>LOPE BERNUY ,JUANA YRENE</t>
  </si>
  <si>
    <t xml:space="preserve">ANALISTA EN EL SISTEMA DE TESORERIA </t>
  </si>
  <si>
    <t>40152204</t>
  </si>
  <si>
    <t>JORDAN ONARI ,KATTYA ROSARIO</t>
  </si>
  <si>
    <t>ANALISTA TÉCNICO/A DE PROGRAMACIÓN Y EVALUACIÓN DE INVERSIONES</t>
  </si>
  <si>
    <t>43845155</t>
  </si>
  <si>
    <t>ACERO CARRION ,CELSO PATRICIO</t>
  </si>
  <si>
    <t>APOYO EN LAS LABORES REFERENTES AL INGRESO Y REGISTRO DE LOS DOCUMENTOS EN TRÁMITE DOCUMENTARIO INGRESADOS</t>
  </si>
  <si>
    <t>32972238</t>
  </si>
  <si>
    <t>REYES BERMUDEZ ,SEBASTIANA MARISOL</t>
  </si>
  <si>
    <t>ANALISTA ECONÓMICO/A DE PROGRAMACIÓN Y EVALUACIÓN DE INVERSIONES</t>
  </si>
  <si>
    <t>07508448</t>
  </si>
  <si>
    <t>HUANCA LUQUE ,CELSO</t>
  </si>
  <si>
    <t>COORDINADOR DE GESTIÓN ADMINISTRATIVA</t>
  </si>
  <si>
    <t>40560123</t>
  </si>
  <si>
    <t>ABANTO AGUILAR ,LUIS ERNESTO</t>
  </si>
  <si>
    <t>ESPECIALISTA ECONÓMICO/A DE PROGRAMACIÓN Y EVALUACIÓN DE INVERSIONES</t>
  </si>
  <si>
    <t>18160955</t>
  </si>
  <si>
    <t>VERGARA PRINCIPE ,LIZ VERONICA</t>
  </si>
  <si>
    <t xml:space="preserve">ESPECIALISTA LEGAL EN DERECHO ADMINISTRATIVO </t>
  </si>
  <si>
    <t>41888302</t>
  </si>
  <si>
    <t>RAMIREZ GAMARRA ,CLAUDIA MARIA</t>
  </si>
  <si>
    <t xml:space="preserve">ESPECIALISTA EN ASUNTOS ECONOMICOS </t>
  </si>
  <si>
    <t>42690068</t>
  </si>
  <si>
    <t>SALAS OJEDA ,JORGE EDUARDO</t>
  </si>
  <si>
    <t>ANALISTA DE TESORERÍA</t>
  </si>
  <si>
    <t>07496849</t>
  </si>
  <si>
    <t>MARILUZ SILVA ,BERTHA YOVANA</t>
  </si>
  <si>
    <t>00494093</t>
  </si>
  <si>
    <t xml:space="preserve">LIENDO LIENDO ,LUIS ALEJANDRO </t>
  </si>
  <si>
    <t>40371841</t>
  </si>
  <si>
    <t>PISCOYA SANCHEZ ,LUCIA CRISTINA</t>
  </si>
  <si>
    <t xml:space="preserve">ANALISTA LEGAL EN DERECHO ADMINISTRATIVO </t>
  </si>
  <si>
    <t>70657923</t>
  </si>
  <si>
    <t>RUEDA HERNANDEZ ,YOMARA LETICIA</t>
  </si>
  <si>
    <t xml:space="preserve">COORDINADOR DE GESTIÓN CONTABLE                                                                                                </t>
  </si>
  <si>
    <t>29662823</t>
  </si>
  <si>
    <t>MEZA OLIVARES ,ROBERTO MANUEL</t>
  </si>
  <si>
    <t>ESPECIALISTA EN GESTIÓN DE PROCESOS</t>
  </si>
  <si>
    <t>07629800</t>
  </si>
  <si>
    <t>PUERTAS CANADELL ,OMAR HECTOR</t>
  </si>
  <si>
    <t>47138569</t>
  </si>
  <si>
    <t>ZEGARRA VENTURA ,RENZO DANIEL</t>
  </si>
  <si>
    <t>ESPECIALISTA TÉCNICO EN TRANSPORTES</t>
  </si>
  <si>
    <t>09722342</t>
  </si>
  <si>
    <t>NAVARRO FLORES ,LUIS WALTER</t>
  </si>
  <si>
    <t xml:space="preserve">ESPECIALISTA LEGAL EN MATERIA CIVIL Y LABORAL </t>
  </si>
  <si>
    <t>07453770</t>
  </si>
  <si>
    <t>MENDOZA VILLAFANY ,MAGALI YAZMIN</t>
  </si>
  <si>
    <t xml:space="preserve">ANALISTA EN PRESUPUESTO </t>
  </si>
  <si>
    <t>42721156</t>
  </si>
  <si>
    <t>TORRES HERNANDEZ ,MIGUEL ANGEL</t>
  </si>
  <si>
    <t>PROFESIONAL TECNICO EN COMERCIO</t>
  </si>
  <si>
    <t xml:space="preserve">ESPECIALISTA LEGALE EN MATERIA DE TRANSPORTES </t>
  </si>
  <si>
    <t>09454780</t>
  </si>
  <si>
    <t>AMPUERO ROJAS ,MARIELA NANCY</t>
  </si>
  <si>
    <t xml:space="preserve">ASISTENTE ADMINISTRATIVO </t>
  </si>
  <si>
    <t>40462123</t>
  </si>
  <si>
    <t>GUTIERRES SOLORZANO ,WILFREDDY LUIS</t>
  </si>
  <si>
    <t xml:space="preserve">ESPECIALISTA LEGAL EN MATERIA DE TRANSPORTES </t>
  </si>
  <si>
    <t>10064157</t>
  </si>
  <si>
    <t>RONDON MACHACA ,DANIEL</t>
  </si>
  <si>
    <t>41567210</t>
  </si>
  <si>
    <t>CORDOVA OLAYUNCA ,DAVID</t>
  </si>
  <si>
    <t>47327565</t>
  </si>
  <si>
    <t>RODRIGUEZ GUERRERO ,ERICK EDUARDO</t>
  </si>
  <si>
    <t>46106532</t>
  </si>
  <si>
    <t>CARRILLO BERMUDEZ ,LISBET ROSA</t>
  </si>
  <si>
    <t>ANALISTA TECNICO EN TELECOMUNICACIONES</t>
  </si>
  <si>
    <t>44105741</t>
  </si>
  <si>
    <t>RAMON SANCHEZ ,JAIME JUNIOR</t>
  </si>
  <si>
    <t>19985573</t>
  </si>
  <si>
    <t>ZORRILLA GUTARRA ,MANUEL JESUS</t>
  </si>
  <si>
    <t>DIRECTORA DE LA OFICINA DE ARTICULACIÓN INTERGUBERNAMENTAL DE LA OFICINA GENERAL DE ARTICULACIÓN, MONITOREO Y EVALUACIÓN DE IMPACTO</t>
  </si>
  <si>
    <t>20019176</t>
  </si>
  <si>
    <t>CHACCHA SUASNABAR ,HILDA</t>
  </si>
  <si>
    <t>72533686</t>
  </si>
  <si>
    <t>SUMARAN SOLANO ,NEYLIZ KAREN</t>
  </si>
  <si>
    <t xml:space="preserve">JEFE DE COMISIÓN AUDITORA </t>
  </si>
  <si>
    <t>20033353</t>
  </si>
  <si>
    <t>CLAROS ARMAS ,MADELEINE</t>
  </si>
  <si>
    <t>44053064</t>
  </si>
  <si>
    <t>URIBE MONTOYA ,ARTURO JAVIER</t>
  </si>
  <si>
    <t xml:space="preserve">SUPERVISOR DE AUDITORIA </t>
  </si>
  <si>
    <t>25793980</t>
  </si>
  <si>
    <t>RAMIREZ MORENO ,RAPHAEL ENRIQUE</t>
  </si>
  <si>
    <t>47916986</t>
  </si>
  <si>
    <t>DAZA HURTADO ,LAURA</t>
  </si>
  <si>
    <t xml:space="preserve">AUDITOR III </t>
  </si>
  <si>
    <t>17414143</t>
  </si>
  <si>
    <t>DE LOS SANTOS ESCALANTE ,AGUSTIN ALBERTO</t>
  </si>
  <si>
    <t xml:space="preserve">ESPECIALISTA TÉCNICO EN TRANSPORTES </t>
  </si>
  <si>
    <t>40619607</t>
  </si>
  <si>
    <t>VALLEJOS VALVERDE ,WILFREDO ADOLFO</t>
  </si>
  <si>
    <t>ESPECIALISTA LEGAL EN SANEAMIENTO Y ADMINISTRACIÓN</t>
  </si>
  <si>
    <t>41752648</t>
  </si>
  <si>
    <t>LEON GUISADO ,MIRIAM TRINIDAD</t>
  </si>
  <si>
    <t>45397130</t>
  </si>
  <si>
    <t>AREVALO GRANDEZ ,RAY RANDY</t>
  </si>
  <si>
    <t>41811061</t>
  </si>
  <si>
    <t>CATPO NUNCEVAY ,EUNICE</t>
  </si>
  <si>
    <t>ESPECIALISTA EN SELECCIÓN DE PERSONAL</t>
  </si>
  <si>
    <t>40361689</t>
  </si>
  <si>
    <t>NERVI MARTINEZ DE PINILLOS ,VIVIANA GRISELDA</t>
  </si>
  <si>
    <t>46007002</t>
  </si>
  <si>
    <t>MONTERO CRUZ ,DIANA JULIA</t>
  </si>
  <si>
    <t>DIRECTORA DE LA DIRECCIÓN DE SERVICIOS DE TELECOMUNICACIONES DE LA DIRECCIÓN
GENERAL DE AUTORIZACIONES EN TELECOMUNICACIONES</t>
  </si>
  <si>
    <t>09679158</t>
  </si>
  <si>
    <t>GUERRA CASTAÑEDA ,MARIA GUADALUPE</t>
  </si>
  <si>
    <t>41129053</t>
  </si>
  <si>
    <t>PRADO BUSTAMANTE ,PATRICIA ROSARIO</t>
  </si>
  <si>
    <t>10205754</t>
  </si>
  <si>
    <t>SOBRINO FUCHS ,ANGIE EDITH</t>
  </si>
  <si>
    <t>23869085</t>
  </si>
  <si>
    <t>QUIRITA BEJAR ,EDGAR MARCELINO</t>
  </si>
  <si>
    <t>DIGITADORA</t>
  </si>
  <si>
    <t>08688177</t>
  </si>
  <si>
    <t>CISTERNA PINILLOS ,YNNY ELIZABETH</t>
  </si>
  <si>
    <t>SECRETARIA BILINGUE</t>
  </si>
  <si>
    <t>41708674</t>
  </si>
  <si>
    <t>DIAZ VILELA ,LUTER ANTONIO</t>
  </si>
  <si>
    <t>INGENIERO ELECTRÓNICO - ESPECIALISTA EN TELECOMUNICACIONES EN LA ESTACIÓN DE CONTROL DEL ESPECTRO RADIOELÉCTRICO DE TRUJILLO - ECER TRUJILLO</t>
  </si>
  <si>
    <t>06645868</t>
  </si>
  <si>
    <t>BARBA CACEDA ,CARLOS ABELARDO</t>
  </si>
  <si>
    <t>01332152</t>
  </si>
  <si>
    <t>ZUÑIGA TINTAYA ,GIOVANY</t>
  </si>
  <si>
    <t xml:space="preserve">ESPECIALISTA EN CONTRATACIONES CON EL ESTADO  </t>
  </si>
  <si>
    <t>40139951</t>
  </si>
  <si>
    <t>GUZMAN CARDENAS ,EVELYN VANESSA</t>
  </si>
  <si>
    <t xml:space="preserve">ANALISTA DE EJECUCIÓN CONTRACTUAL </t>
  </si>
  <si>
    <t>10721724</t>
  </si>
  <si>
    <t>YATACO CUETO ,RENE GUSTAVO</t>
  </si>
  <si>
    <t>COORDINADOR TERRITORIAL DEL CENTRO DESCONCENTRADO TERRITORIAL DE LA REGIÓN LAMBAYEQUE</t>
  </si>
  <si>
    <t>17522224</t>
  </si>
  <si>
    <t>RODRIGUEZ MONTENEGRO ,VALDEMAR</t>
  </si>
  <si>
    <t>AUXILIAR DE IMPRENTA</t>
  </si>
  <si>
    <t>06052182</t>
  </si>
  <si>
    <t>SEPULVEDA MOYA ,JOSE FRANCISCO</t>
  </si>
  <si>
    <t xml:space="preserve">ESPECIALISTA EN PRESUPUESTO PÚBLICO </t>
  </si>
  <si>
    <t>42972680</t>
  </si>
  <si>
    <t>RUIZ MAYURI ,CHRISTIAN ALFREDO</t>
  </si>
  <si>
    <t xml:space="preserve">ESPECIALISTA EN ENFERMERÍA </t>
  </si>
  <si>
    <t>70096305</t>
  </si>
  <si>
    <t>HUIVIN CARHUANCHO ,MARLITH SULEY</t>
  </si>
  <si>
    <t>LIC. EN ENFERMERIA</t>
  </si>
  <si>
    <t xml:space="preserve">ESPECIALISTA MÉDICO GENERAL </t>
  </si>
  <si>
    <t>08740984</t>
  </si>
  <si>
    <t>JUAREZ CHIRINOS  ,GUSTAVO MANUEL</t>
  </si>
  <si>
    <t>EJECUTIVA DE ASISTENCIA ADMINISTRATIVA PARA EL DESPACHO MINISTERIAL</t>
  </si>
  <si>
    <t>08027610</t>
  </si>
  <si>
    <t>CABANILLAS ALVA ,MARIA SOLEDAD</t>
  </si>
  <si>
    <t>06004962</t>
  </si>
  <si>
    <t>MAURICIO MAYTA ,MANUEL ARTURO</t>
  </si>
  <si>
    <t xml:space="preserve">ASESORA EN PROYECTOS NORMATIVOS </t>
  </si>
  <si>
    <t>23943176</t>
  </si>
  <si>
    <t>CASTAÑEDA MOYA ,MIRIAM</t>
  </si>
  <si>
    <t>DIRECTOR DE LA DIRECCIÓN DE GESTIÓN EN INFRAESTRUCTURA Y SERVICIOS DE TRANSPORTES</t>
  </si>
  <si>
    <t>40595321</t>
  </si>
  <si>
    <t>SAAVEDRA ZAVALETA ,CARLOS ALBERTO</t>
  </si>
  <si>
    <t>10052579</t>
  </si>
  <si>
    <t>ZEVALLOS REYES ,AMANDA</t>
  </si>
  <si>
    <t xml:space="preserve">ESPECIALISTA LEGAL </t>
  </si>
  <si>
    <t>25607544</t>
  </si>
  <si>
    <t>OROZCO PINTO-BAZURCO ,LILIANA MARTINA</t>
  </si>
  <si>
    <t xml:space="preserve">ESPECIALISTA LEGAL EN TELECOMUNICACIONES </t>
  </si>
  <si>
    <t>06795811</t>
  </si>
  <si>
    <t>MUZAURIETA LUJAN ,JEANNETE YVONNE</t>
  </si>
  <si>
    <t>ASISTENTE ADMINISTRATIVA</t>
  </si>
  <si>
    <t>40351684</t>
  </si>
  <si>
    <t>PONCE CHONG ,KARIM MEY</t>
  </si>
  <si>
    <t>ASISTENTE EN ARCHIVO</t>
  </si>
  <si>
    <t>45198672</t>
  </si>
  <si>
    <t>PINO RUBIO ,JOHANNA LISBETH</t>
  </si>
  <si>
    <t>43237169</t>
  </si>
  <si>
    <t>PAUCAR CHOQUE ,SUELEM YSMENA</t>
  </si>
  <si>
    <t>45871853</t>
  </si>
  <si>
    <t>NAVARRO GRANDA ,DIEGO ARMANDO</t>
  </si>
  <si>
    <t>ESPECIALISTA TÉCNICO EN TELECOMUNICACIONES</t>
  </si>
  <si>
    <t>44148969</t>
  </si>
  <si>
    <t>QUIROZ PITA ,ALEXANDER ANDREY</t>
  </si>
  <si>
    <t>10772212</t>
  </si>
  <si>
    <t>SUASNABAR ESPINOSA ,OMAR ALFONSO</t>
  </si>
  <si>
    <t>ESPECIALISTA EN CONTRATACIONES DEL ESTADO PARA EL EQUIPO DE RECONSTRUCCIÓN EN LA OFICINA DE ABASTECIMIENTO</t>
  </si>
  <si>
    <t>08157175</t>
  </si>
  <si>
    <t>MOYA GOYCOCHEA ,RAFAEL CESAR</t>
  </si>
  <si>
    <t>ING. INFORMATICO</t>
  </si>
  <si>
    <t>40320098</t>
  </si>
  <si>
    <t>CRUZ PACHECO ,GIULIANO SAUL</t>
  </si>
  <si>
    <t>08166493</t>
  </si>
  <si>
    <t>VIACAVA DEXTRE ,MIGUEL ANGEL</t>
  </si>
  <si>
    <t xml:space="preserve">ANALISTA ECONÓMICO/A </t>
  </si>
  <si>
    <t>46065470</t>
  </si>
  <si>
    <t>ROQUE ZAVALETA ,ELIANA CLAUDIA</t>
  </si>
  <si>
    <t>ESPECIALISTA EN POLÍTICAS PÚBLICAS DIGITALES</t>
  </si>
  <si>
    <t>41388538</t>
  </si>
  <si>
    <t>MESA TORRE ,CRISTIAN</t>
  </si>
  <si>
    <t>LIC. EN CIENCIA POLITICA</t>
  </si>
  <si>
    <t>70439485</t>
  </si>
  <si>
    <t>TORRES TOLEDO ,GIANCARLO ELIAS</t>
  </si>
  <si>
    <t>46208806</t>
  </si>
  <si>
    <t>CORREA PALOMINO ,MILAGROS ISABEL</t>
  </si>
  <si>
    <t>72430603</t>
  </si>
  <si>
    <t>ACOSTA CUEVA ,DIANA CAROLINA</t>
  </si>
  <si>
    <t>45471137</t>
  </si>
  <si>
    <t>ASENCIOS PINEDA ,LIZ BONY</t>
  </si>
  <si>
    <t>41392299</t>
  </si>
  <si>
    <t>CUADROS GOMEZ ,HENRY</t>
  </si>
  <si>
    <t>72670996</t>
  </si>
  <si>
    <t>GOMEZ MUNAYLLA ,NEILA XIOMARA</t>
  </si>
  <si>
    <t>43402334</t>
  </si>
  <si>
    <t>AYLAS QUISPE ,PATRICIA DAJHANA</t>
  </si>
  <si>
    <t>47711057</t>
  </si>
  <si>
    <t>ZAMBRANO URCIA ,DAYANNE KELLY</t>
  </si>
  <si>
    <t>42338977</t>
  </si>
  <si>
    <t>FLORES SOSA ,LIDIA TEODORA</t>
  </si>
  <si>
    <t>44559018</t>
  </si>
  <si>
    <t>UCAÑAN CASTELLANOS ,MANUEL</t>
  </si>
  <si>
    <t>COORDINADORA ADMINISTRATIVA</t>
  </si>
  <si>
    <t>43692447</t>
  </si>
  <si>
    <t>TEJADA OCAÑA ,VANIA MILITZA</t>
  </si>
  <si>
    <t>ESPECIALISTA EN GESTIÓN DE CONFLICTOS SOCIALES</t>
  </si>
  <si>
    <t>41399613</t>
  </si>
  <si>
    <t>PEREZ CAMARENA ,ROLF KENT</t>
  </si>
  <si>
    <t>42722995</t>
  </si>
  <si>
    <t>CALDERON LOAYZA ,SILVIA GABRIELA</t>
  </si>
  <si>
    <t>41133507</t>
  </si>
  <si>
    <t>VALDEZ GALVAN ,CARLA PAOLA</t>
  </si>
  <si>
    <t>ESPECIALISTA EN EJECUCIÓN PRESUPUESTAL</t>
  </si>
  <si>
    <t>41863741</t>
  </si>
  <si>
    <t>ALBINO PICOY ,NANCY DEL PILAR</t>
  </si>
  <si>
    <t>ESPECIALISTA EN MONITOREO Y SEGUIMIENTO - ICA - HUANCAVELICA - AYACUCHO PARA EL EQUIPO ESPECIAL ENCARGADO DE LA RECONSTRUCCIÓN CON CAMBIOS</t>
  </si>
  <si>
    <t>28273326</t>
  </si>
  <si>
    <t>PALOMINO PALOMINO ,LUIS ALFREDO</t>
  </si>
  <si>
    <t>06180297</t>
  </si>
  <si>
    <t>ALONSO ERAZO ,MERCEDES LUCILA</t>
  </si>
  <si>
    <t>ESPECIALISTA LEGAL EN TELECOMUNICACIONES</t>
  </si>
  <si>
    <t>40018131</t>
  </si>
  <si>
    <t>ROMERO CASABONA ,MILAGROS DARIA</t>
  </si>
  <si>
    <t>47162434</t>
  </si>
  <si>
    <t>SEMINARIO CESPEDES ,CHRISTIAN ALEXANDER</t>
  </si>
  <si>
    <t>10306168</t>
  </si>
  <si>
    <t>SANDOVAL ZAPATA ,JUAN JOSE</t>
  </si>
  <si>
    <t>LIC. EN CIENCIAS DE LA COMUNICACION</t>
  </si>
  <si>
    <t>43716943</t>
  </si>
  <si>
    <t>GARNIQUE RAMIREZ ,DENISSE PATRICIA</t>
  </si>
  <si>
    <t>46700526</t>
  </si>
  <si>
    <t>AQUISE MEZA ,MARIO IVAN</t>
  </si>
  <si>
    <t>06063985</t>
  </si>
  <si>
    <t>PEREZ AMASIFUEN ,CARLOS NILO</t>
  </si>
  <si>
    <t>27416352</t>
  </si>
  <si>
    <t>ALTAMIRANO CIEZA ,JUAN CARLOS</t>
  </si>
  <si>
    <t>06671276</t>
  </si>
  <si>
    <t>BARREDA ROBLES ,YSABEL OLGA</t>
  </si>
  <si>
    <t xml:space="preserve">ESPECIALISTA EN PLANEAMIENTO </t>
  </si>
  <si>
    <t>10425436</t>
  </si>
  <si>
    <t>JULCA MARTINEZ ,PEDRO MARCOS</t>
  </si>
  <si>
    <t>ING. ZOOTECNISTA</t>
  </si>
  <si>
    <t>ESPECIALISTA EN MONITOREO Y SEGUIMIENTO - ANCASH PARA EL EQUIPO ESPECIAL ENCARGADO DE LA RECONSTRUCCIÓN CON CAMBIOS</t>
  </si>
  <si>
    <t>41613022</t>
  </si>
  <si>
    <t>SILVA RIMEY ,HENRY RICHARD</t>
  </si>
  <si>
    <t>ESPECIALISTA EN GESTIÓN ADMINISTRATIVA PARA EL EQUIPO ESPECIAL ENCARGADO DE LA RECONSTRUCCIÓN CON CAMBIOS</t>
  </si>
  <si>
    <t>04643198</t>
  </si>
  <si>
    <t>VILLARROEL CCASO ,MARIA ROSMERY</t>
  </si>
  <si>
    <t xml:space="preserve">CHOFER - ICA </t>
  </si>
  <si>
    <t>41005905</t>
  </si>
  <si>
    <t>DIAZ LOZANO ,VICTOR RAUL</t>
  </si>
  <si>
    <t>DIRECTOR DE LA DIRECCIÓN DE FISCALIZACIONES DE CUMPLIMIENTO DE NORMATIVA EN COMUNICACIONES DE LA DIRECCIÓN GENERAL DE FISCALIZACIONES Y SANCIONES EN COMUNICACIONES</t>
  </si>
  <si>
    <t>09391095</t>
  </si>
  <si>
    <t>CHUNGA PURIZACA ,ALEX OSWALDO</t>
  </si>
  <si>
    <t>ESPECIALISTA EN IMPACTO AMBIENTAL PARA EL EQUIPO ESPECIAL ENCARGADO DE LA RECONSTRUCCIÓN CON CAMBIOS</t>
  </si>
  <si>
    <t>41683084</t>
  </si>
  <si>
    <t>BARRIENTOS CHOQUEHUANCA ,JOSE</t>
  </si>
  <si>
    <t>ESPECIALISTA EN METRADOS,COSTOS Y PRESUPUESTOS</t>
  </si>
  <si>
    <t>41361156</t>
  </si>
  <si>
    <t>PIÑAS SUMALAVE ,CARMEN ROSA</t>
  </si>
  <si>
    <t>ESPECIALISTA EN INTERVENCIONES PARA LA RECONSTRUCCIÓN MEDIANTE INVERSIÓN Y MEDIANTE ACTIVIDAD - AREQUIPA PARA EL EQUIPO ESPECIAL ENCARGADO DE LA RECONSTRUCCIÓN CON CAMBIOS</t>
  </si>
  <si>
    <t>29300445</t>
  </si>
  <si>
    <t>CORNEJO VELASQUEZ ,SANTIAGO</t>
  </si>
  <si>
    <t>26709849</t>
  </si>
  <si>
    <t>MAZA ESPINOZA ,OSCAR</t>
  </si>
  <si>
    <t>10157572</t>
  </si>
  <si>
    <t>BAUTISTA YUCRA ,CARLOS ALBERTO</t>
  </si>
  <si>
    <t>40601292</t>
  </si>
  <si>
    <t>ELIAS CARRION ,CESAR DAVID</t>
  </si>
  <si>
    <t>41683187</t>
  </si>
  <si>
    <t>CASTILLA CABEZAS ,VIDAL RAMON</t>
  </si>
  <si>
    <t>07480118</t>
  </si>
  <si>
    <t>ORMEÑO BERMUDEZ ,SANDRO ABIGAIL</t>
  </si>
  <si>
    <t>40196998</t>
  </si>
  <si>
    <t>ALARCON RIVERA ,HENRY MICHAEL</t>
  </si>
  <si>
    <t>DIRECTORA DE LA DIRECCIÓN DE SERVICIOS DE RADIODIFUSIÓN DE LA DIRECCIÓN GENERAL DE AUTORIZACIONES EN TELECOMUNICACIONES</t>
  </si>
  <si>
    <t>42145386</t>
  </si>
  <si>
    <t>GALVEZ SOLDEVILLA ,MARIA CRISTINA</t>
  </si>
  <si>
    <t>08618732</t>
  </si>
  <si>
    <t>HUAMAN ANDRES ,EBER HIPOLITO</t>
  </si>
  <si>
    <t>46758234</t>
  </si>
  <si>
    <t>CRUZ ROBLES ,GIULIANA MARJORIET</t>
  </si>
  <si>
    <t>CHOFER-CONDUCTOR PARA EL POOL DE TRANSPORTES.</t>
  </si>
  <si>
    <t>08690985</t>
  </si>
  <si>
    <t>ARAUJO CAILLAHUE ,DAVID YSIDRO</t>
  </si>
  <si>
    <t>16460959</t>
  </si>
  <si>
    <t>PORRAS FLORES ,JUAN GUALBERTO</t>
  </si>
  <si>
    <t>DIRECTORA DE LA OFICINA DE INTEGRIDAD Y LUCHA CONTRA LA CORRUPCIÓN</t>
  </si>
  <si>
    <t>41933848</t>
  </si>
  <si>
    <t>CHAVESTA WONG ,NOEMI MEYLING</t>
  </si>
  <si>
    <t>09355151</t>
  </si>
  <si>
    <t>ANGELES GARCIA ,FERNANDO REY</t>
  </si>
  <si>
    <t>09770647</t>
  </si>
  <si>
    <t>SANTOS GONZALES ,MIGUEL ANGEL</t>
  </si>
  <si>
    <t>LIC. EN ADMINISTRACION DE NEGOCIOS</t>
  </si>
  <si>
    <t>06019973</t>
  </si>
  <si>
    <t>LEYVA BARRIOS ,ABRAHAM</t>
  </si>
  <si>
    <t>46466200</t>
  </si>
  <si>
    <t>GONZALES VASQUEZ ,SARA GISELA</t>
  </si>
  <si>
    <t>ESPECIALISTA EN INTERVENCIONES PARA LA RECONSTRUCCIÓN MEDIANTE INVERSIÓN - ANCASH PARA EL EQUIPO ESPECIAL ENCARGADO DE LA RECONSTRUCCIÓN CON CAMBIOS.</t>
  </si>
  <si>
    <t>27152060</t>
  </si>
  <si>
    <t>GALLARDO TELLO ,SEGUNDO DAVID</t>
  </si>
  <si>
    <t>10186626</t>
  </si>
  <si>
    <t>DAZA TAYPE ,SAMUEL MARCOS</t>
  </si>
  <si>
    <t>ESPECIALISTA EN INTERVENCIONES PARA LA RECONSTRUCCIÓN MEDIANTE INVERSIÓN - AREQUIPA PARA EL EQUIPO ESPECIAL ENCARGADO DE LA RECONSTRUCCIÓN CON CAMBIOS</t>
  </si>
  <si>
    <t>40884535</t>
  </si>
  <si>
    <t>APAZA MAQUERA ,SERGIO EFRAIN</t>
  </si>
  <si>
    <t>ESPECIALISTA EN GESTIÓN POR PROCESOS E INNOVACIÓN PARA LA OFICINA DE MODERNIZACIÓN</t>
  </si>
  <si>
    <t>45953202</t>
  </si>
  <si>
    <t>VARGAS RODRIGUEZ ,GIAN CARLOS</t>
  </si>
  <si>
    <t>43497873</t>
  </si>
  <si>
    <t>ALEGRIA REINA ,EDWAR</t>
  </si>
  <si>
    <t xml:space="preserve">ANALISTA EN PLANEAMIENTO
</t>
  </si>
  <si>
    <t>41988638</t>
  </si>
  <si>
    <t>JALCA BEGAZO ,JORGE LUIS</t>
  </si>
  <si>
    <t>ESPECIALISTA  PLANIFICACIÓN Y PRESUPUESTO PARA EL EQUIPO ESPECIAL DE LA RECONSTRUCCIÓN CON CAMBIOS</t>
  </si>
  <si>
    <t>29686436</t>
  </si>
  <si>
    <t>PEZO ROMANI ,ALBERTO JULIAN</t>
  </si>
  <si>
    <t>ASISTENTE ADMINISTRATIVA PRESUPUESTAL</t>
  </si>
  <si>
    <t>08678853</t>
  </si>
  <si>
    <t>CARRUITERO LOZANO ,BERTHA</t>
  </si>
  <si>
    <t>45129872</t>
  </si>
  <si>
    <t>ZEVALLOS TRUCIOS ,CINTYA DEL PILAR</t>
  </si>
  <si>
    <t>AUDITOR III</t>
  </si>
  <si>
    <t>25683843</t>
  </si>
  <si>
    <t>CHAPPELL GONZALEZ ,HUGO VALENTIN MARTIN</t>
  </si>
  <si>
    <t>ESPECIALISTA LEGAL II EN PAD DE LA SECRETARÍA TÉCNICA DE PROCEDIMIENTOS ADMINISTRATIVOS DISCIPLINARIOS</t>
  </si>
  <si>
    <t>28250802</t>
  </si>
  <si>
    <t>BENDEZU AVILES ,SANDRA</t>
  </si>
  <si>
    <t>ESPECIALISTA EN PLANIFICACIÓN Y ORGANIZACIÓN EN EL TRABAJO</t>
  </si>
  <si>
    <t>42779579</t>
  </si>
  <si>
    <t>FU RUIZ ,PATRICIA ROSAMELIA</t>
  </si>
  <si>
    <t>71739959</t>
  </si>
  <si>
    <t>DELGADILLO RAVELO ,ANGEL BRYAN</t>
  </si>
  <si>
    <t>25717146</t>
  </si>
  <si>
    <t>LIZA SOLIS ,ROBERTSON RUBEN</t>
  </si>
  <si>
    <t>41481460</t>
  </si>
  <si>
    <t>LEON RODRIGUEZ ,RICHARD ALEXANDER</t>
  </si>
  <si>
    <t>43143124</t>
  </si>
  <si>
    <t>MURO BROPHY ,JAIMIE JOAN SUSAN</t>
  </si>
  <si>
    <t>46089053</t>
  </si>
  <si>
    <t>RODRIGUEZ PEZO ,ANGEL LEONARDO</t>
  </si>
  <si>
    <t>25783696</t>
  </si>
  <si>
    <t>IZAGUIRRE SIMBORT ,VICTOR HUGO ALEJANDRO</t>
  </si>
  <si>
    <t>40173060</t>
  </si>
  <si>
    <t>BERAÚN NINA ,RUTHY ANABELLA</t>
  </si>
  <si>
    <t>43021682</t>
  </si>
  <si>
    <t>LUQUE CORIMAYHUA ,ANYELA JUSTIANA</t>
  </si>
  <si>
    <t>43658209</t>
  </si>
  <si>
    <t>ANDRADE ALMESTAR ,MIGUEL LANDER</t>
  </si>
  <si>
    <t>DIRECTORA DE LA OFICINA DE ATENCIÓN AL CIUDADANO Y GESTIÓN DOCUMENTAL</t>
  </si>
  <si>
    <t>09480815</t>
  </si>
  <si>
    <t>MORI ISUISA ,ROSARIO DEL CARMEN</t>
  </si>
  <si>
    <t>ESPECIALISTA LEGAL I EN PROCEDIMIENTOS ADMINISTRATIVOS DISCIPLINARIOS DE LA SECRETARÍA TÉCNICA DE PROCEDIMIENTOS ADMINISTRATIVOS DISCIPLINARIOS</t>
  </si>
  <si>
    <t>70008919</t>
  </si>
  <si>
    <t>VASQUEZ MUÑOZ ,EDUARDO RAUL</t>
  </si>
  <si>
    <t>43609997</t>
  </si>
  <si>
    <t>SILVA SEDANO ,ROSA MILAGROS</t>
  </si>
  <si>
    <t>TÉCNICO EN ARCHIVO</t>
  </si>
  <si>
    <t>45818384</t>
  </si>
  <si>
    <t>LAINEZ ALE ,ISABEL ALEJANDRA</t>
  </si>
  <si>
    <t>25857638</t>
  </si>
  <si>
    <t>ROSPIGLIOSI GUTIERREZ ,KETTY</t>
  </si>
  <si>
    <t>09629353</t>
  </si>
  <si>
    <t>HUIZA JAUREGUI ,EDWARD JAVIER</t>
  </si>
  <si>
    <t>08562195</t>
  </si>
  <si>
    <t>SANTOS MARTINEZ ,SEGUNDO SANTIAGO</t>
  </si>
  <si>
    <t>42646090</t>
  </si>
  <si>
    <t>RAMOS TORCHIANI ,MARYON CINTHYA REBECA</t>
  </si>
  <si>
    <t xml:space="preserve">ESPECIALISTA SIG </t>
  </si>
  <si>
    <t>46855467</t>
  </si>
  <si>
    <t>SOLANO CLEMENTE ,JOSEPH LOUIS</t>
  </si>
  <si>
    <t>70444771</t>
  </si>
  <si>
    <t>VEGA BALLONA ,JAIME JHONY</t>
  </si>
  <si>
    <t>45799509</t>
  </si>
  <si>
    <t>FLORES ROBLADILLO ,JONATHAN WILMER</t>
  </si>
  <si>
    <t>42418335</t>
  </si>
  <si>
    <t>GARCIA GODOS VASQUEZ DE NATIVIDAD ,NATHALIE NOELIA</t>
  </si>
  <si>
    <t>ANALISTA RESOLUTOR</t>
  </si>
  <si>
    <t>73324993</t>
  </si>
  <si>
    <t>CARDENAS VASQUEZ ,JORGE AMARAL</t>
  </si>
  <si>
    <t>07758905</t>
  </si>
  <si>
    <t>COLCHADO CHUNGA ,CRISTIAN RENATO</t>
  </si>
  <si>
    <t>ESPECIALISTA TÉCNICA DE PROGRAMACIÓN Y EVALUACIÓN DE INVERSIONES</t>
  </si>
  <si>
    <t>41045114</t>
  </si>
  <si>
    <t>PELAEZ SANTILLAN ,HIVELLI</t>
  </si>
  <si>
    <t>DIRECTOR DE LA DIRECCIÓN DE FORTALECIMIENTO Y PLANIFICACIÓN DE LA MOVILIDAD DEL PROGRAMA NACIONAL DE TRANSPORTE URBANO SOSTENIBLE – PROMOVILIDAD</t>
  </si>
  <si>
    <t>46395180</t>
  </si>
  <si>
    <t>CHACON MARCES ,LUIS JAVIER</t>
  </si>
  <si>
    <t>ESPECIALISTA EN MONITOREO Y SEGUIMIENTO PARA LA RED VIAL SUB NACIONAL -CAJAMARCA/LAMBAYEQUE PARA EL EQUIPO ESPECIAL ENCARGADO DE LA RECONSTRUCCIÓN CON CAMBIOS</t>
  </si>
  <si>
    <t>21878952</t>
  </si>
  <si>
    <t>VILLACORTA SALVADOR ,JOSE GUSTAVO</t>
  </si>
  <si>
    <t>41593247</t>
  </si>
  <si>
    <t>GUERRA HUAMAN ,WALTER PAUL</t>
  </si>
  <si>
    <t>ASISTENTE MECÁNICO AUTOMOTRIZ</t>
  </si>
  <si>
    <t>09560895</t>
  </si>
  <si>
    <t>ARRIETA VEGA ,CARLOS ALBERTO</t>
  </si>
  <si>
    <t>ANALISTA DE MODERNIZACIÓN DE LA GESTIÓN PÚBLICA</t>
  </si>
  <si>
    <t>43861204</t>
  </si>
  <si>
    <t>JARA FLORES ,LUZ AURELIA</t>
  </si>
  <si>
    <t>43592593</t>
  </si>
  <si>
    <t>DE LA CRUZ MEDINA ,JONATHAN NAZARENO</t>
  </si>
  <si>
    <t>41038962</t>
  </si>
  <si>
    <t>LOPEZ OROZCO ,GINA FERNANDA</t>
  </si>
  <si>
    <t>DIRECTORA DE LA OFICINA DE MONITOREO Y EVALUACIÓN DE IMPACTO DE LA OFICINA GENERAL DE ARTICULACIÓN, MONITOREO Y EVALUACIÓN DE IMPACTO</t>
  </si>
  <si>
    <t>44858319</t>
  </si>
  <si>
    <t>HUAMAN MONTAÑEZ ,LISBETH</t>
  </si>
  <si>
    <t>LIC. EN EDUCACION</t>
  </si>
  <si>
    <t>ESPECIALISTA EN REDACCIÓN PERIODÍSTICA</t>
  </si>
  <si>
    <t>40609331</t>
  </si>
  <si>
    <t>LESCANO YAYA ,ANA VERONIKA</t>
  </si>
  <si>
    <t>DIRECTORA DE LA OFICINA DE DIÁLOGO Y GESTIÓN SOCIAL</t>
  </si>
  <si>
    <t>40605824</t>
  </si>
  <si>
    <t>APOLINARIO LLANCO ,LUZ ANGELICA</t>
  </si>
  <si>
    <t>32732184</t>
  </si>
  <si>
    <t>RAMOS BERNARDO ,ISIDRO JESUS</t>
  </si>
  <si>
    <t>DIRECTORA DE LA OFICINA DE GESTIÓN DEL TALENTO HUMANO DE LA OFICINA GENERAL DE GESTIÓN DE RECURSOS HUMANOS</t>
  </si>
  <si>
    <t>44238638</t>
  </si>
  <si>
    <t>GOMEZ OLANO ,FLOR</t>
  </si>
  <si>
    <t>32976099</t>
  </si>
  <si>
    <t>BALCAZAR AMARANTO ,NELLY JUDITH</t>
  </si>
  <si>
    <t>ESPECIALISTA TÉCNICO CONTRACTUAL PARA EL EQUIPO ESPECIAL ENCARGADO DE LA RECONSTRUCCIÓN CON CAMBIOS</t>
  </si>
  <si>
    <t>22413748</t>
  </si>
  <si>
    <t>MAYLLE ALEJANDRO ,JUAN ANTONIO</t>
  </si>
  <si>
    <t>07624361</t>
  </si>
  <si>
    <t>BENITEZ PALACIOS ,JENNY DORIS</t>
  </si>
  <si>
    <t>ESPECIALISTA EN SIMPLIFICACIÓN ADMINISTRATIVA Y CALIDAD REGULATORIA</t>
  </si>
  <si>
    <t>42189094</t>
  </si>
  <si>
    <t>ARENAS CERECIDA ,CHRISTIAN ANTHONY</t>
  </si>
  <si>
    <t>ESPECIALISTA EN TESORERÍA EN LA OFICINA DE FINANZAS</t>
  </si>
  <si>
    <t>40434860</t>
  </si>
  <si>
    <t>CADILLO QUIÑONES ,MICHAEL CARL</t>
  </si>
  <si>
    <t>ESPECIALISTA EN PROTOCOLO E IMAGEN INSTITUCIONAL</t>
  </si>
  <si>
    <t>07632956</t>
  </si>
  <si>
    <t>ANGLAS OTOYA ,JOSE EDUARDO ALCEU</t>
  </si>
  <si>
    <t>ASESORA LEGAL EN TRANSPORTES</t>
  </si>
  <si>
    <t>40938308</t>
  </si>
  <si>
    <t>VILLENA VIVAR ,VERONICA PATRICIA</t>
  </si>
  <si>
    <t>ANALISTA EN MONITOREO DE MEDIOS DE COMUNICACIÓN</t>
  </si>
  <si>
    <t>46793212</t>
  </si>
  <si>
    <t>ORTIZ ALIAGA ,JOSE NILTON JUNIOR</t>
  </si>
  <si>
    <t>23272738</t>
  </si>
  <si>
    <t>RAMOS TAYPE ,YENY TEOFILA</t>
  </si>
  <si>
    <t>42823703</t>
  </si>
  <si>
    <t>LUCAS ESPEZA ,LUIS ALBERTO</t>
  </si>
  <si>
    <t>47308266</t>
  </si>
  <si>
    <t>JACINTO ECA ,ARNOLD VICENTE</t>
  </si>
  <si>
    <t>40968017</t>
  </si>
  <si>
    <t>CASTRO SOTO ,JORGE</t>
  </si>
  <si>
    <t>44759102</t>
  </si>
  <si>
    <t>BRAVO SUCLUPE ,JESUS MARTIN</t>
  </si>
  <si>
    <t>ANALISTA EN GESTIÓN DE LA CAPACITACIÓN</t>
  </si>
  <si>
    <t>41247568</t>
  </si>
  <si>
    <t>CACHIQUE PUJAY ,TATIANA MARGARITA</t>
  </si>
  <si>
    <t>EDUCACION PRIMARIA</t>
  </si>
  <si>
    <t>ANALISTA TÉCNICO EN TELECOMUNICACIONES</t>
  </si>
  <si>
    <t>44943434</t>
  </si>
  <si>
    <t>GONZALES VALDIVIA ,ANADID JENETT</t>
  </si>
  <si>
    <t>ESPECIALISTA EN SERVIDORES I</t>
  </si>
  <si>
    <t>02871019</t>
  </si>
  <si>
    <t>VASQUEZ CASTILLO ,ARQUIMEDES ALEJANDRO</t>
  </si>
  <si>
    <t>INGENIERIA DE SISTEMAS Y COMPUTACION</t>
  </si>
  <si>
    <t>42882146</t>
  </si>
  <si>
    <t>ALVAREZ ALCALDE ,SULY</t>
  </si>
  <si>
    <t>COORDINADOR(A) ECONÓMICO Y FINANCIERO DE CONCESIONES DE INFRAESTRUCTURA DE TRANSPORTES</t>
  </si>
  <si>
    <t>41625068</t>
  </si>
  <si>
    <t>SILVA ANCCO ,GIAN CARLOS</t>
  </si>
  <si>
    <t>44171424</t>
  </si>
  <si>
    <t>GUARDIA RAMIREZ ,ROGER MIGUEL</t>
  </si>
  <si>
    <t>46865271</t>
  </si>
  <si>
    <t>CARDENAS CARDENAS ,ANGEL JEAN CARLOS</t>
  </si>
  <si>
    <t>47100859</t>
  </si>
  <si>
    <t>VIDAL VIDAL ,CESAR ANTONIO</t>
  </si>
  <si>
    <t>42324361</t>
  </si>
  <si>
    <t>PEREZ PEREZ ,DIANA LIZ</t>
  </si>
  <si>
    <t>ANALISTA DE PREVENCIÓN Y GESTIÓN DE CONFLICTOS</t>
  </si>
  <si>
    <t>41496139</t>
  </si>
  <si>
    <t>DE LA CRUZ FARFAN ,RONALD MOISES</t>
  </si>
  <si>
    <t>ASISTENTE CON ESTUDIOS UNIVERSITARIOS EN DERECHO</t>
  </si>
  <si>
    <t>41987984</t>
  </si>
  <si>
    <t>ARENAS ALCANTARA ,CINTHIA TERESA</t>
  </si>
  <si>
    <t>46792980</t>
  </si>
  <si>
    <t>CARRASCO RODRIGO ,ESTHER ROSMERI</t>
  </si>
  <si>
    <t>10230096</t>
  </si>
  <si>
    <t>PAHUACHO GUTIERREZ ,VICTOR HUGO</t>
  </si>
  <si>
    <t>ANALISTA LEGAL EN OBLIGACIONES ECONÓMICAS</t>
  </si>
  <si>
    <t>45502569</t>
  </si>
  <si>
    <t>ISLA SAAVEDRA ,CLAUDIA ROCIO DEL CARMEN</t>
  </si>
  <si>
    <t>44529326</t>
  </si>
  <si>
    <t>JARAMILLO MELENDEZ ,MARIA DEL CARMEN</t>
  </si>
  <si>
    <t>73426741</t>
  </si>
  <si>
    <t>SERRATO MONJA ,AUGUSTO LEANDRO</t>
  </si>
  <si>
    <t>44181885</t>
  </si>
  <si>
    <t>PUICON CHE ,CARLOS DANIEL</t>
  </si>
  <si>
    <t>ESPECIALISTA DE MODERNIZACION DE LA GESTION PUBLICA</t>
  </si>
  <si>
    <t>44064927</t>
  </si>
  <si>
    <t>ASHCALLAY SAMANIEGO ,DAVID EMMANUEL</t>
  </si>
  <si>
    <t>ESPECIALISTA EN INNOVACIÓN</t>
  </si>
  <si>
    <t>42357516</t>
  </si>
  <si>
    <t>JUAREZ CASTILLO ,MARTIN ESTEBAN</t>
  </si>
  <si>
    <t>ANALISTA EN TELEFONÍA IP - OTI</t>
  </si>
  <si>
    <t>40265749</t>
  </si>
  <si>
    <t>RUTTI OROYA ,WALTER SAUL</t>
  </si>
  <si>
    <t>ESPECIALISTA EN PROGRAMACIÓN Y SEGUIMIENTO DE INVERSIONES</t>
  </si>
  <si>
    <t>20047633</t>
  </si>
  <si>
    <t>DAVILA ESCURRA ,RAUL</t>
  </si>
  <si>
    <t>DOCENTE EN EDUCACIÓN INICIAL</t>
  </si>
  <si>
    <t>40893804</t>
  </si>
  <si>
    <t>DIAZ DEL OLMO ALVARADO ,GISELLA IVETHE</t>
  </si>
  <si>
    <t>CHOFER - ZONA JULIACA / PUNO</t>
  </si>
  <si>
    <t>80297478</t>
  </si>
  <si>
    <t>CURO BARRAZA ,HUMBERTO FREDY</t>
  </si>
  <si>
    <t>COORDINADOR DE GESTIÓN DOCUMENTAL</t>
  </si>
  <si>
    <t>40677603</t>
  </si>
  <si>
    <t>FARIAS ZANCA ,JOSE LUIS</t>
  </si>
  <si>
    <t>09944214</t>
  </si>
  <si>
    <t>PACO GUTIERREZ ,PATRICIO</t>
  </si>
  <si>
    <t>44484522</t>
  </si>
  <si>
    <t>MELGAR ALONSO ,CHRISTIAN HUGO</t>
  </si>
  <si>
    <t>COORDINADOR  DE TRANSPORTES</t>
  </si>
  <si>
    <t>40664252</t>
  </si>
  <si>
    <t>BULL AZALDE ,JAVIER ANTONIO</t>
  </si>
  <si>
    <t>46511247</t>
  </si>
  <si>
    <t>ROSAS GONZALES ,MAYRA IVETTE</t>
  </si>
  <si>
    <t>70884789</t>
  </si>
  <si>
    <t>VARGAS PEREZ ,CARMEN PATRICIA</t>
  </si>
  <si>
    <t>45191339</t>
  </si>
  <si>
    <t>VERA CARRASCO ,EMERSON DOUGLAS</t>
  </si>
  <si>
    <t>ANALISTA  SOPORTE TÉCNICO</t>
  </si>
  <si>
    <t>40019991</t>
  </si>
  <si>
    <t>CHIPA DE LA CRUZ ,MIGUEL ANGEL</t>
  </si>
  <si>
    <t>ING. EN COMPUTACION E INFORMATICA</t>
  </si>
  <si>
    <t>ANALISTA PROGRAMADOR II</t>
  </si>
  <si>
    <t>09526978</t>
  </si>
  <si>
    <t>MANCO SUNI ,CARLOS ALBERTO</t>
  </si>
  <si>
    <t>ASESOR  EN GESTIÓN SOCIAL</t>
  </si>
  <si>
    <t>40124048</t>
  </si>
  <si>
    <t>ZUMAETA COSSIO ,IGOR MAURO OSMAN</t>
  </si>
  <si>
    <t>40657411</t>
  </si>
  <si>
    <t>ARCELA VASQUEZ ,MARIO ANHNER</t>
  </si>
  <si>
    <t>00885641</t>
  </si>
  <si>
    <t>MALDONADO CHOTA ,ALBERTO</t>
  </si>
  <si>
    <t>25524515</t>
  </si>
  <si>
    <t>MATOS LOPEZ ,LUIS NORMAN</t>
  </si>
  <si>
    <t>SECUNDARIA</t>
  </si>
  <si>
    <t>ASISTENTE EN CAJA</t>
  </si>
  <si>
    <t>07535917</t>
  </si>
  <si>
    <t>ACOSTA PANDURO ,MARIA DE LOURDES</t>
  </si>
  <si>
    <t>08171831</t>
  </si>
  <si>
    <t>ZEGARRA MARIÑAS ,JORGE LUIS</t>
  </si>
  <si>
    <t>ANALISTA ENTESORERIA</t>
  </si>
  <si>
    <t>10722613</t>
  </si>
  <si>
    <t>SOSA BARRERA ,RAFAEL ALEXANDER</t>
  </si>
  <si>
    <t>ESPECIALISTA CONTABLE DE BIENES MUEBLES</t>
  </si>
  <si>
    <t>19970522</t>
  </si>
  <si>
    <t>LLANOS MEJICO ,MONICA BEATRIZ</t>
  </si>
  <si>
    <t>ANALISTA DE SISTEMAS EN GESTIÓN AMBIENTAL</t>
  </si>
  <si>
    <t>18160782</t>
  </si>
  <si>
    <t>CARRUITERO QUIÑONES ,VICTOR ORLANDO</t>
  </si>
  <si>
    <t>ESPECIALISTA EN DOCUMENTOS DE GESTIÓN</t>
  </si>
  <si>
    <t>09769280</t>
  </si>
  <si>
    <t>MARQUEZ CASTILLO ,DANIEL JUSTO</t>
  </si>
  <si>
    <t>10645937</t>
  </si>
  <si>
    <t>CAMPOS CABEZAS ,YURI</t>
  </si>
  <si>
    <t>ANALISTA EN CONTRATACIONES PÚBLICAS</t>
  </si>
  <si>
    <t>42296151</t>
  </si>
  <si>
    <t>PEREZ CANDIOTTI ,MERLIN JANETH</t>
  </si>
  <si>
    <t>COORDINADOR DE GESTIÓN SOCIAL</t>
  </si>
  <si>
    <t>09383595</t>
  </si>
  <si>
    <t>ROCCA GASTELO ,PAUL CESAR</t>
  </si>
  <si>
    <t>ANALISTA LEGAL /  MEDIDA CAUTELAR - RETENCIÓN</t>
  </si>
  <si>
    <t>46263169</t>
  </si>
  <si>
    <t>GONZALES LOGUERCIO ,RITA ALEXANDRA</t>
  </si>
  <si>
    <t>09643300</t>
  </si>
  <si>
    <t>SUSANIBAR CAVERO ,NOEMI</t>
  </si>
  <si>
    <t>10315447</t>
  </si>
  <si>
    <t>HUAMAN HUARCAYA ,RUTH GUADALUPE</t>
  </si>
  <si>
    <t>ANALISTA EN TRIBUTACIÓN</t>
  </si>
  <si>
    <t>40401706</t>
  </si>
  <si>
    <t>LOLI NUÑEZ ,JUAN ANTONIO</t>
  </si>
  <si>
    <t>09957645</t>
  </si>
  <si>
    <t>BOLAÑOS CHOY ,JORGE JOSE</t>
  </si>
  <si>
    <t>ANALISTA CATASTRAL</t>
  </si>
  <si>
    <t>41870852</t>
  </si>
  <si>
    <t>MORON LLANOS ,JUAN AUGUSTO</t>
  </si>
  <si>
    <t>INGENIERIA GEOGRAFICA Y ECOLOGICA</t>
  </si>
  <si>
    <t>43071346</t>
  </si>
  <si>
    <t>MORALES HERMOSA ,ROSSMERY</t>
  </si>
  <si>
    <t>ANALISTA EN GESTIÓN DE SEGUROS</t>
  </si>
  <si>
    <t>10628494</t>
  </si>
  <si>
    <t>BERNARDO SERRANO ,GAUDY LUZ</t>
  </si>
  <si>
    <t>ESPECIALISTA ADMINISTRATIVO CONTABLE</t>
  </si>
  <si>
    <t>09739049</t>
  </si>
  <si>
    <t>APARCANA ELIAS ,JULIO CESAR</t>
  </si>
  <si>
    <t>ESPECIALISTA EN EDICIÓN AUDIOVISUAL</t>
  </si>
  <si>
    <t>10738465</t>
  </si>
  <si>
    <t>FARJE GOMERO ,OSCAR KELVIN</t>
  </si>
  <si>
    <t>07294793</t>
  </si>
  <si>
    <t>BUSTAMANTE CORONADO ,NICOLAS</t>
  </si>
  <si>
    <t>ESPECIALISTA EN ADMINISTRACIÓN DE BIENES MUEBLES</t>
  </si>
  <si>
    <t>21288388</t>
  </si>
  <si>
    <t>LOYOLA LOYOLA ,VIOLETA ROSARIO</t>
  </si>
  <si>
    <t>45499470</t>
  </si>
  <si>
    <t>CARDOSO ORE ,FLOR DE MARIA</t>
  </si>
  <si>
    <t>ESPECIALISTA TÉCNICO EN SANEAMIENTO Y ADMINISTRACIÓN DE BIENES INMUEBLES</t>
  </si>
  <si>
    <t>41668769</t>
  </si>
  <si>
    <t>RETAMOZO VELARDE ,RAUL NICOLAS</t>
  </si>
  <si>
    <t>47027551</t>
  </si>
  <si>
    <t>VILLARREAL SALVADOR ,ANNABELEE COLETTE</t>
  </si>
  <si>
    <t>47333023</t>
  </si>
  <si>
    <t>ALVA GUTIERREZ ,LUIS ANTONIO</t>
  </si>
  <si>
    <t>REGISTRADORA DOCUMENTAL</t>
  </si>
  <si>
    <t>09595762</t>
  </si>
  <si>
    <t>MARTINEZ YAYA ,JUANA LIDIA</t>
  </si>
  <si>
    <t>47284018</t>
  </si>
  <si>
    <t>RODRIGUEZ MERCEDES ,ADRIAN JOEL</t>
  </si>
  <si>
    <t>43111177</t>
  </si>
  <si>
    <t>HUAMANI CAVEL ,BERNARDO ALEJANDRO</t>
  </si>
  <si>
    <t>70431800</t>
  </si>
  <si>
    <t>CHAU ROMERO ,GIOVANNA PATRICIA</t>
  </si>
  <si>
    <t>ASISTENTE EN PLATAFORMA DE ATENCIÓN AL CIUDADANO</t>
  </si>
  <si>
    <t>07515130</t>
  </si>
  <si>
    <t>CASELLA VILLARROEL ,GRETA GRACE</t>
  </si>
  <si>
    <t>SECRETARIA COMERCIAL</t>
  </si>
  <si>
    <t>71544870</t>
  </si>
  <si>
    <t>MASSARI CARPIO ,GIAN-PIER LUIS</t>
  </si>
  <si>
    <t>REGISTRADOR DE VISITAS</t>
  </si>
  <si>
    <t>07875471</t>
  </si>
  <si>
    <t>FLORES VASQUEZ ,BLANCA OLIDES</t>
  </si>
  <si>
    <t>LIC. EN CIENCIAS DE LA ADMINISTRACION AEROESPACIAL</t>
  </si>
  <si>
    <t>COORDINADOR DE SEGUIMIENTO CONTRACTUAL DE COMUNICACIONES</t>
  </si>
  <si>
    <t>09450859</t>
  </si>
  <si>
    <t>VIDAL HUARCAYA ,JOSE</t>
  </si>
  <si>
    <t>44089954</t>
  </si>
  <si>
    <t>RAMIREZ ENRIQUEZ ,JOSE ANTONIO</t>
  </si>
  <si>
    <t>44537288</t>
  </si>
  <si>
    <t>FERREL CHUMPE ,GABY SANDRA</t>
  </si>
  <si>
    <t>16742561</t>
  </si>
  <si>
    <t>NUÑEZ ALDANA ,ALAN RODOLFO</t>
  </si>
  <si>
    <t>ANALISTA EN GESTIÓN DEL RENDIMIENTO</t>
  </si>
  <si>
    <t>44537666</t>
  </si>
  <si>
    <t>BAZAN TAPULLIMA ,VIELKA MILEXSI</t>
  </si>
  <si>
    <t>40741203</t>
  </si>
  <si>
    <t>DIAZ CABRERA ,MIGUEL</t>
  </si>
  <si>
    <t>COORDINADOR DE SERVICIOS PÚBLICOS DE COMUNICACIONES</t>
  </si>
  <si>
    <t>44819307</t>
  </si>
  <si>
    <t>ARMAS LOPEZ ,ERYKA NORMA</t>
  </si>
  <si>
    <t>ANALISTA EN PLANEAMIENTO</t>
  </si>
  <si>
    <t>47331952</t>
  </si>
  <si>
    <t>JARA LARREA ,RICARDO AUGUSTO</t>
  </si>
  <si>
    <t>ANALISTA SOCIO AMBIENTAL</t>
  </si>
  <si>
    <t>72247650</t>
  </si>
  <si>
    <t>VIDARTE PORTOCARRERO ,JUSSARA LUCIA</t>
  </si>
  <si>
    <t>46524170</t>
  </si>
  <si>
    <t>CRUZ LOPEZ ,FRANCO DAVID</t>
  </si>
  <si>
    <t xml:space="preserve">ESPECIALISTA EN GESTIÓN DE INVERSIONES </t>
  </si>
  <si>
    <t>00516291</t>
  </si>
  <si>
    <t>SANCHEZ JARA ,RICARDO</t>
  </si>
  <si>
    <t>42287873</t>
  </si>
  <si>
    <t>LY MALLMA ,YANG EDUARDO</t>
  </si>
  <si>
    <t>ESPECIALISTA LEGAL I EN PROCEDIMIENTOS ADMINISTRATIVOS DISCIPLINARIOS DE LA SECRETARIA TÉCNICA DE PROCEDIMIENTOS ADMINISTRATIVOS DISCIPLINARIOS</t>
  </si>
  <si>
    <t>44633213</t>
  </si>
  <si>
    <t>FLORES URBINA ,PATRICIA</t>
  </si>
  <si>
    <t>43436381</t>
  </si>
  <si>
    <t>ORELLANA HUAMAN ,MARIELLA PILAR</t>
  </si>
  <si>
    <t>ANALISTA DE OBLIGACIONES ECONÓMICAS</t>
  </si>
  <si>
    <t>40728423</t>
  </si>
  <si>
    <t>ONTON FLORES ,SILVIA TOMASA</t>
  </si>
  <si>
    <t>ESPECIALISTA EN AFECTACIONES PREDIALES</t>
  </si>
  <si>
    <t>09648235</t>
  </si>
  <si>
    <t>ARANA PASCO ,TULIO CESAR</t>
  </si>
  <si>
    <t>ESPECIALISTA EN MONITOREO DE CONFLICTOS SOCIALES</t>
  </si>
  <si>
    <t>41315969</t>
  </si>
  <si>
    <t>RAMIREZ ORDUÑA ,KATTY ELEUTERIA</t>
  </si>
  <si>
    <t>ANTROPOLOGIA</t>
  </si>
  <si>
    <t>OPERADOR EN MANTENIMIENTO-GASFITERO</t>
  </si>
  <si>
    <t>25740554</t>
  </si>
  <si>
    <t>PEREZ NOVOA ,LUIS ALBERTO</t>
  </si>
  <si>
    <t>27051942</t>
  </si>
  <si>
    <t>GARCIA LOZANO ,JESUS</t>
  </si>
  <si>
    <t>ESPECIALISTA DE PROGRAMACIÓN Y GESTIÓN DE INVERSIONES EN COMUNICACIONES</t>
  </si>
  <si>
    <t>43231853</t>
  </si>
  <si>
    <t>ALMONACID GARCIA ,YOLANDA IVETT</t>
  </si>
  <si>
    <t>OPERADOR EN MANTENIMIENTO ELÉCTRICO</t>
  </si>
  <si>
    <t>10131995</t>
  </si>
  <si>
    <t>MEZA FERNANDEZ ,ANTONIO</t>
  </si>
  <si>
    <t>ELECTRICIDAD</t>
  </si>
  <si>
    <t>07485919</t>
  </si>
  <si>
    <t>CHÁVEZ CARMELINO ,JOSÉ SANTOS</t>
  </si>
  <si>
    <t>LIC. EN CIENCIAS MILITARES</t>
  </si>
  <si>
    <t>DIRECTOR DE LA OFICINA DE INVERSIONES DE LA OFICINA GENERAL DE PLANEAMIENTO Y PRESUPUESTO</t>
  </si>
  <si>
    <t>09767771</t>
  </si>
  <si>
    <t>MACAZANA TELLO ,JUAN TOMÁS</t>
  </si>
  <si>
    <t>09474303</t>
  </si>
  <si>
    <t>ZORRILLA ROJAS ,JOHNNY ELVER</t>
  </si>
  <si>
    <t>ESPECIALISTA EN CONTROL DE GESTIÓN DE CONTRATOS DE CONCESIÓN</t>
  </si>
  <si>
    <t>05397323</t>
  </si>
  <si>
    <t>CORAL ZAMBRANO ,CHRISTIAN IGOR</t>
  </si>
  <si>
    <t>08718380</t>
  </si>
  <si>
    <t>SUAREZ QUIROZ ,IRENE</t>
  </si>
  <si>
    <t>MAESTRO</t>
  </si>
  <si>
    <t>ESPECIALISTA EN PROYECTOS DE INFRAESTRUCTURA EN TRANSPORTES</t>
  </si>
  <si>
    <t>40000389</t>
  </si>
  <si>
    <t>ESPARZA BARRIENTOS ,LUIS DANIEL</t>
  </si>
  <si>
    <t>32927136</t>
  </si>
  <si>
    <t>YGNACIO ESCORZA ,JOHNNY WUILLIAM</t>
  </si>
  <si>
    <t>47256477</t>
  </si>
  <si>
    <t>JIMENEZ UCEDA ,JESENIA</t>
  </si>
  <si>
    <t>41133463</t>
  </si>
  <si>
    <t>ESPINOZA BRAVO ,ADA LIZ</t>
  </si>
  <si>
    <t>00792382</t>
  </si>
  <si>
    <t>TORRES VALVERDE ,DANTE WILLIAMS</t>
  </si>
  <si>
    <t>COORDINADORA DE CARRETERAS DEL EQUIPO DE TRABAJO “EQUIPO ESPECIAL ENCARGADO DE LA RECONSTRUCCIÓN CON CAMBIOS EN EL MTC"</t>
  </si>
  <si>
    <t>25615895</t>
  </si>
  <si>
    <t>ALLCA VELAZCO ,ZORAIDA</t>
  </si>
  <si>
    <t>46022624</t>
  </si>
  <si>
    <t>GUTIERREZ VELASQUEZ ,JUAN CARLOS</t>
  </si>
  <si>
    <t>09430126</t>
  </si>
  <si>
    <t>ESTRADA ECHEVARRIA ,MARCELA CLEMENCIA</t>
  </si>
  <si>
    <t>43102828</t>
  </si>
  <si>
    <t>MEDIANERO PADILLA ,JOSE EDGARDO</t>
  </si>
  <si>
    <t>41777700</t>
  </si>
  <si>
    <t>QUEREVALU GARCIA ,FABIOLA</t>
  </si>
  <si>
    <t>25811871</t>
  </si>
  <si>
    <t>AGREDA GUERRA ,JAVIER JHONSON</t>
  </si>
  <si>
    <t>ASESOR EN PROYECTOS DE TRANSPORTES</t>
  </si>
  <si>
    <t>41519071</t>
  </si>
  <si>
    <t>VALVERDE HERRERA ,MARIO GUIDO</t>
  </si>
  <si>
    <t>42680127</t>
  </si>
  <si>
    <t>TASAYCO GANOZA ,CAROL CELESTE</t>
  </si>
  <si>
    <t>46652088</t>
  </si>
  <si>
    <t>IBAÑEZ FERNANDEZ ,DIANA CAROLINA</t>
  </si>
  <si>
    <t>45512874</t>
  </si>
  <si>
    <t>CHAVEZ VASQUEZ ,WILLIAMS ARTURO</t>
  </si>
  <si>
    <t>ASESOR LEGAL EN GESTIÓN DE PROYECTOS</t>
  </si>
  <si>
    <t>41647778</t>
  </si>
  <si>
    <t>SANTILLAN SALAZAR ,CESAR EDUARDO</t>
  </si>
  <si>
    <t>10212394</t>
  </si>
  <si>
    <t>ROMERO TUYA ,ERNESTO LUCIANO</t>
  </si>
  <si>
    <t>43020216</t>
  </si>
  <si>
    <t>OLSEN CANDIOTTI ,FIORELLA FRANCESCA</t>
  </si>
  <si>
    <t>ASESOR DE GESTIÓN DE PROYECTOS</t>
  </si>
  <si>
    <t>44621855</t>
  </si>
  <si>
    <t>QUINTANILLA CÁRDENAS ,HENRY EUSTAQUIO</t>
  </si>
  <si>
    <t>43090690</t>
  </si>
  <si>
    <t>PRIALE FABIAN ,OSCAR ALFREDO</t>
  </si>
  <si>
    <t>44398755</t>
  </si>
  <si>
    <t>POMA VILCA ,FRIDA MEDALY</t>
  </si>
  <si>
    <t>44915523</t>
  </si>
  <si>
    <t>LUQUE ROBLES ,JESSICA</t>
  </si>
  <si>
    <t>ESPECIALISTA DE DESARROLLO TECNOLÓGICO</t>
  </si>
  <si>
    <t>45034542</t>
  </si>
  <si>
    <t>RAYGADA RAMIREZ ,JORGE EDUARDO</t>
  </si>
  <si>
    <t>ESPECIALISTA EN TECNOLOGIA DE LA INFORMACIÓN</t>
  </si>
  <si>
    <t>10725545</t>
  </si>
  <si>
    <t>PANEZ WUCHENAUER ,ISBERT JOSE</t>
  </si>
  <si>
    <t>ESPECIALISTA EN PROGRAMACIÓN</t>
  </si>
  <si>
    <t>44732584</t>
  </si>
  <si>
    <t>ANCHORENA LOLOY ,LUIS RENZO SAMUEL</t>
  </si>
  <si>
    <t>07644015</t>
  </si>
  <si>
    <t>COLOMA MILANTA ,CARLO ANTONIO</t>
  </si>
  <si>
    <t xml:space="preserve">INGENIERÍA EMPRESARIAL Y DE SISTEMAS </t>
  </si>
  <si>
    <t>ANALISTA LEGAL III</t>
  </si>
  <si>
    <t>43598897</t>
  </si>
  <si>
    <t>BELLIDO ESPINOZA ,JULIO MARIO</t>
  </si>
  <si>
    <t>ESPECIALISTA EN PERIODISMO</t>
  </si>
  <si>
    <t>10479446</t>
  </si>
  <si>
    <t>VALLE MENDOZA ,FABIOLA SILVANA</t>
  </si>
  <si>
    <t xml:space="preserve">ANALISTA FUNCIONAL
</t>
  </si>
  <si>
    <t>42455531</t>
  </si>
  <si>
    <t>CERDA CISNEROS ,RUBEN</t>
  </si>
  <si>
    <t>COORDINADOR DEL EQUIPO DE PROCEDIMIENTOS DE SELECCIÓN</t>
  </si>
  <si>
    <t>10285498</t>
  </si>
  <si>
    <t>SALINAS MORALES ,JIMMY RICHARD</t>
  </si>
  <si>
    <t>09911633</t>
  </si>
  <si>
    <t>SOTO REJAS ,JAVIER ALBERTO</t>
  </si>
  <si>
    <t>COORDINADOR DE PROCEDIMIENTOS DE SELECCIÓN PARA EL EQUIPO DE RECONSTRUCCIÓN</t>
  </si>
  <si>
    <t>40334204</t>
  </si>
  <si>
    <t>CASTRO AREVALO ,RONNY FERNANDO</t>
  </si>
  <si>
    <t>ANALISTA EN GESTIÓN DE CALIDAD</t>
  </si>
  <si>
    <t>46997237</t>
  </si>
  <si>
    <t>CABALLERO PRIETO ,CYNTHIA VANESSA</t>
  </si>
  <si>
    <t xml:space="preserve">ASISTENTE DE EMISIÓN DE LICENCIAS DE CONDUCIR </t>
  </si>
  <si>
    <t>44921539</t>
  </si>
  <si>
    <t>GUTIERREZ GALVAN ,JESUS ELIAS</t>
  </si>
  <si>
    <t>42684213</t>
  </si>
  <si>
    <t>VALDEZ YACO ,MERY PAOLA</t>
  </si>
  <si>
    <t xml:space="preserve">COORDINADOR DE INFRAESTRUCTURA TECNOLÓGICA 
</t>
  </si>
  <si>
    <t>09306568</t>
  </si>
  <si>
    <t>MÁLAGA SUÁREZ ,WALTER</t>
  </si>
  <si>
    <t>43192532</t>
  </si>
  <si>
    <t>ROJAS ESTRADA ,IRIS MAGALI</t>
  </si>
  <si>
    <t>CHOFER - CONDUCTOR DE VEHICULO OFICIAL DEL MTC</t>
  </si>
  <si>
    <t>09577720</t>
  </si>
  <si>
    <t>CASTILLO RAMOS ,JOSE DEL CARMEN</t>
  </si>
  <si>
    <t>06680868</t>
  </si>
  <si>
    <t>MARIN APONTE ,VICTOR MAURICIO</t>
  </si>
  <si>
    <t>10138979</t>
  </si>
  <si>
    <t>RODRIGUEZ ARMAS ,ROLANDO</t>
  </si>
  <si>
    <t>COORDINADOR DE PUENTES DEL EQUIPO DE TRABAJO “EQUIPO ESPECIAL ENCARGADO DE LA RECONSTRUCCIÓN CON CAMBIOS EN EL MTC”</t>
  </si>
  <si>
    <t>40033230</t>
  </si>
  <si>
    <t>RODRIGUEZ ZAVALETA ,GORKI</t>
  </si>
  <si>
    <t>DIRECTOR DE LA OFICINA DE PATRIMONIO</t>
  </si>
  <si>
    <t>09982315</t>
  </si>
  <si>
    <t>BARRA CCASANI ,JULIO CESAR</t>
  </si>
  <si>
    <t>COORDINADOR TERRITORIAL DEL CENTRO DESCONCENTRADO TERRITORIAL DEL MINISTERIO DE TRANSPORTES Y COMUNICACIONES EN LA REGIÓN TACNA</t>
  </si>
  <si>
    <t>00400666</t>
  </si>
  <si>
    <t>SOTELO CALDERON ,ANTONIO RIQUELME</t>
  </si>
  <si>
    <t>DIRECTOR DE LA DIRECCIÓN DE SERVICIOS DE TELECOMUNICACIONES DE LA DIRECCIÓN
GENERAL DE AUTORIZACIONES EN TELECOMUNICACIONES</t>
  </si>
  <si>
    <t>08558088</t>
  </si>
  <si>
    <t>HURTADO RANTES ,JOSE CARLOS</t>
  </si>
  <si>
    <t>DIRECTOR DE LA DIRECCIÓN DE GESTIÓN EN INFRAESTRUCTURA Y SERVICIOS DE TRANSPORTES DE LA DIRECCIÓN GENERAL DE PROGRAMAS Y PROYECTOS DE TRANSPORTES</t>
  </si>
  <si>
    <t>02446113</t>
  </si>
  <si>
    <t>CHURATA ROQUE ,ELIAS VLADIMIR</t>
  </si>
  <si>
    <t>07793679</t>
  </si>
  <si>
    <t>URMENETA DELGADO ,LUIS MANUEL</t>
  </si>
  <si>
    <t>08150545</t>
  </si>
  <si>
    <t>ZUÑE JULCA ,HILDA MARYBELL</t>
  </si>
  <si>
    <t>07481588</t>
  </si>
  <si>
    <t>ARREDONDO BOHORQUEZ ,MAGALY GIOVANA</t>
  </si>
  <si>
    <t>ASISTENTE LOGÍSTICO - ASC</t>
  </si>
  <si>
    <t>40641846</t>
  </si>
  <si>
    <t>CUESTAS CALDERON ,MELVIN GRIMALDO</t>
  </si>
  <si>
    <t>10136515</t>
  </si>
  <si>
    <t>ALTEZ CARRERA ,RENAN</t>
  </si>
  <si>
    <t>25589843</t>
  </si>
  <si>
    <t>MALCA LAGUNA ,LUIS ANTONIO</t>
  </si>
  <si>
    <t>08639907</t>
  </si>
  <si>
    <t>NALVARTE TAMBINI ,RAUL</t>
  </si>
  <si>
    <t>47487238</t>
  </si>
  <si>
    <t>SANCHEZ ENRIQUEZ ,IVAN YUSEY</t>
  </si>
  <si>
    <t>DIRECTOR DE LA DIRECCIÓN DE POLÍTICAS Y NORMAS EN TRANSPORTE FERROVIARIO DE LA
DIRECCIÓN GENERAL DE POLÍTICAS Y REGULACIÓN EN TRANSPORTE
MULTIMODAL</t>
  </si>
  <si>
    <t>08227494</t>
  </si>
  <si>
    <t>BOTTINO MAYORGA ,ANGEL ELIAS</t>
  </si>
  <si>
    <t>ING. DE CONSTRUCCIONES CIVILES</t>
  </si>
  <si>
    <t>44831783</t>
  </si>
  <si>
    <t>SANCHEZ BERNILLA ,JUNIOR ARQUIMEDES</t>
  </si>
  <si>
    <t xml:space="preserve">DIRECTOR DE LA DIRECCIÓN DE FISCALIZACIONES DE CUMPLIMIENTO DE NORMATIVA EN COMUNICACIONES DE LA DIRECCIÓN GENERAL DE FISCALIZACIONES Y SANCIONES EN COMUNICACIONES </t>
  </si>
  <si>
    <t>DIRECTOR DE LA DIRECCIÓN DE SERVICIOS DE RADIODIFUSIÓN DE LA DIRECCIÓN GENERAL DE AUTORIZACIONES EN TELECOMUNICACIONES</t>
  </si>
  <si>
    <t>08473629</t>
  </si>
  <si>
    <t>ALVARADO BARRETO ,EDGARD GERMAN</t>
  </si>
  <si>
    <t>COORDINADORA TERRITORIAL DE LOS CENTROS DESCONCENTRADOS TERRITORIALES TUMBES, PIURA</t>
  </si>
  <si>
    <t>07606071</t>
  </si>
  <si>
    <t>ROMERO ESPINOZA ,NERY ESTHER</t>
  </si>
  <si>
    <t>ASESORA II - JEFE DE GABINETE DE ASESORES DEL DESPACHO MINISTERIAL</t>
  </si>
  <si>
    <t>08734582</t>
  </si>
  <si>
    <t>NIÑO DE GUZMAN CHIMPECAM ,ELSA GABRIELA</t>
  </si>
  <si>
    <t>46365194</t>
  </si>
  <si>
    <t>BLANCO ROMERO ,GISLAYNE YOCELYN</t>
  </si>
  <si>
    <t>DIRECTOR DE LA OFICINA DE PATRIMONIO DE LA OFICINA GENERAL DE ADMINISTRACIÓN</t>
  </si>
  <si>
    <t>20039294</t>
  </si>
  <si>
    <t>GOMEZ PAUCAR ,GEOVANI</t>
  </si>
  <si>
    <t>COORDINADOR TERRITORIAL DE LOS CENTROS DESCONCENTRADOS TERRITORIALES DE LAS REGIONES TUMBES Y PIURA</t>
  </si>
  <si>
    <t>02884566</t>
  </si>
  <si>
    <t>NIZAMA GARCIA ,CESAR OCTAVIO ADAMO</t>
  </si>
  <si>
    <t>DIRECTOR DE LA DIRECCIÓN DE SANCIONES EN COMUNICACIONES DE LA DIRECCIÓN GENERAL DE FISCALIZACIONES Y SANCIONES EN COMUNICACIONES</t>
  </si>
  <si>
    <t>41383693</t>
  </si>
  <si>
    <t>ACOSTA ARCE ,MICHAEL CHRISTIAN</t>
  </si>
  <si>
    <t>DIRECTORA DE LA DIRECCIÓN DE POLÍTICAS Y NORMAS EN TRANSPORTE ACUÁTICO DE LA DIRECCIÓN GENERAL DE POLÍTICAS Y REGULACIÓN EN TRANSPORTE MULTIMODAL</t>
  </si>
  <si>
    <t>70154974</t>
  </si>
  <si>
    <t>TERUYA TERUYA ,NATALIA STEFFI</t>
  </si>
  <si>
    <t>DIRECTOR DE LA DIRECCIÓN DE AUTORIZACIONES DE TRANSPORTE ACUÁTICO DE LA DIRECCIÓN GENERAL DE AUTORIZACIONES EN TRANSPORTES</t>
  </si>
  <si>
    <t>10325136</t>
  </si>
  <si>
    <t>OBREGON MONTES ,RICARDO MIGUEL</t>
  </si>
  <si>
    <t>ING. MECANICO DE FLUIDOS</t>
  </si>
  <si>
    <t>40486542</t>
  </si>
  <si>
    <t>DONGO BECERRA ,JACQUELINE</t>
  </si>
  <si>
    <t>10304711</t>
  </si>
  <si>
    <t>NAVARRETE TORRES ,ERICK RENZO</t>
  </si>
  <si>
    <t>06758933</t>
  </si>
  <si>
    <t>CASTILLO VALVERDE ,ANIBAL WILLIAN</t>
  </si>
  <si>
    <t>COORDINADOR TERRITORIAL DEL CENTRO DESCONCENTRADO TERRITORIAL - AYACUCHO</t>
  </si>
  <si>
    <t>28269057</t>
  </si>
  <si>
    <t>VALER TORRES ,GLENI MELVA</t>
  </si>
  <si>
    <t>CIENCIAS BIOLOGICAS Y QUIMICA</t>
  </si>
  <si>
    <t>COORDINADORA GENERAL DE POLÍTICAS Y REGULACIÓN</t>
  </si>
  <si>
    <t>43813890</t>
  </si>
  <si>
    <t>PONCE CARVO ,GLADYS CECILIA</t>
  </si>
  <si>
    <t>43288092</t>
  </si>
  <si>
    <t>TINEO QUISPE ,RICHARD WASHINGTON</t>
  </si>
  <si>
    <t>42287053</t>
  </si>
  <si>
    <t>ESCOBAR CONDOR ,EDWARD WERNER</t>
  </si>
  <si>
    <t>09951885</t>
  </si>
  <si>
    <t>CASO MALDONADO ,FERNANDO</t>
  </si>
  <si>
    <t>41044347</t>
  </si>
  <si>
    <t>ROMAN LOPEZ ,ALAIN MARTIN</t>
  </si>
  <si>
    <t>ANALISTA DE REDACCIÓN</t>
  </si>
  <si>
    <t>44325521</t>
  </si>
  <si>
    <t>GALVEZ CORDOVA ,VIVIANA ANDREA</t>
  </si>
  <si>
    <t>09646898</t>
  </si>
  <si>
    <t>NUÑEZ RAMIREZ ,JACQUELINE RAQUEL</t>
  </si>
  <si>
    <t>DIRECTORA DE LA OFICINA DE MODERNIZACIÓN DE LA OFICINA GENERAL DE PLANEAMIENTO Y PRESUPUESTO</t>
  </si>
  <si>
    <t>41614054</t>
  </si>
  <si>
    <t>RAMOS VILLARREAL ,LILY</t>
  </si>
  <si>
    <t>DIRECTOR DE LA DIRECCIÓN DE SEGURIDAD VIAL DE LA DIRECCIÓN GENERAL DE POLÍTICAS Y REGULACIÓN EN TRANSPORTE MULTIMODAL</t>
  </si>
  <si>
    <t>44079423</t>
  </si>
  <si>
    <t>OLIVARES MUÑOZ ,PEDRO</t>
  </si>
  <si>
    <t>46690518</t>
  </si>
  <si>
    <t>MORALES MAGUIÑA ,OMAR SANTIAGO</t>
  </si>
  <si>
    <t>10136454</t>
  </si>
  <si>
    <t>MAGUIÑA POLO ,SISSI KARIN</t>
  </si>
  <si>
    <t>41555320</t>
  </si>
  <si>
    <t>TAQUIRE PEREZ ,JUAN JAINOR</t>
  </si>
  <si>
    <t xml:space="preserve">ANALISTA EN CONTRATACIONES PÚBLICAS </t>
  </si>
  <si>
    <t>46138113</t>
  </si>
  <si>
    <t>DELGADO FLORES ,JHON PAUL</t>
  </si>
  <si>
    <t xml:space="preserve">COORDINADOR ADMINISTRATIVO </t>
  </si>
  <si>
    <t>09797725</t>
  </si>
  <si>
    <t>ZAVALA CHUMBIAUCA ,LAURA LUCRECIA</t>
  </si>
  <si>
    <t>ESPECIALISTA EN PROCEDIMIENTOS DE SELECCIÓN</t>
  </si>
  <si>
    <t>41607311</t>
  </si>
  <si>
    <t>PEREZ ARCOS ,JONATHAN HECTOR</t>
  </si>
  <si>
    <t>ANALISTA DE INFRAESTRUCTURA DE RED</t>
  </si>
  <si>
    <t>43399282</t>
  </si>
  <si>
    <t>ESTARES GAMARRA ,PAVEL ROMMEL</t>
  </si>
  <si>
    <t>ASISTENTE TÉCNICO EN BASE DE DATOS</t>
  </si>
  <si>
    <t>41148067</t>
  </si>
  <si>
    <t>ORELLANA RAMOS ,JORGE CARLOS</t>
  </si>
  <si>
    <t>JEFE DE COMISIÓN DE AUDITORÍA</t>
  </si>
  <si>
    <t>17538927</t>
  </si>
  <si>
    <t>GASTELO QUIROZ ,JUAN RAFAEL</t>
  </si>
  <si>
    <t>20115909</t>
  </si>
  <si>
    <t>CARO AMARO ,NIVARDO JORGE</t>
  </si>
  <si>
    <t>ESPECIALISTA LEGAL - SETEPAD</t>
  </si>
  <si>
    <t>42193596</t>
  </si>
  <si>
    <t>BENAVENTE SERRANO ,JUAN CARLOS</t>
  </si>
  <si>
    <t>22314563</t>
  </si>
  <si>
    <t>MEZA NAVARRETE ,MARJORI CECILIA</t>
  </si>
  <si>
    <t>OBRERO EVENTUAL</t>
  </si>
  <si>
    <t>33952827</t>
  </si>
  <si>
    <t>AGUILAR ARBILDO NILVER</t>
  </si>
  <si>
    <t>Secundaria Completa</t>
  </si>
  <si>
    <t>06275997</t>
  </si>
  <si>
    <t>ALCANTARA LOPEZ ITALA YOLANDA</t>
  </si>
  <si>
    <t>TRABAJO SOCIAL</t>
  </si>
  <si>
    <t>Egresado de Estudios Universitarios</t>
  </si>
  <si>
    <t>06278314</t>
  </si>
  <si>
    <t>AMPUERO CONTRERAS YOLANDA JUANA</t>
  </si>
  <si>
    <t>Bachiller Prof. (IST)</t>
  </si>
  <si>
    <t>06177812</t>
  </si>
  <si>
    <t>ANGELES RAMOS ANTONIO AVELINO</t>
  </si>
  <si>
    <t>06982676</t>
  </si>
  <si>
    <t>ARMACANQUI ROJAS FIDEL TADEO</t>
  </si>
  <si>
    <t>25856440</t>
  </si>
  <si>
    <t>ATENCIO MAURICIO JORGE RICARDO</t>
  </si>
  <si>
    <t>Primaria Completa</t>
  </si>
  <si>
    <t>21511347</t>
  </si>
  <si>
    <t>BALBUENA FLORES JESUS CONSTANTINO</t>
  </si>
  <si>
    <t>06187363</t>
  </si>
  <si>
    <t>BARRIENTOS QUINTANA DINO RUBEN</t>
  </si>
  <si>
    <t>I Ciclo Univ</t>
  </si>
  <si>
    <t>22298363</t>
  </si>
  <si>
    <t>BERNAOLA VALENCIA CARLOS ALBERTO</t>
  </si>
  <si>
    <t>Egresado IST</t>
  </si>
  <si>
    <t>08535378</t>
  </si>
  <si>
    <t>CANCHES FLORES FREDDY DANIEL</t>
  </si>
  <si>
    <t>ING. INDUSTRIAL Y SISTEMAS</t>
  </si>
  <si>
    <t>IV Ciclo Univ</t>
  </si>
  <si>
    <t>07175702</t>
  </si>
  <si>
    <t>CARBAJAL MONTES CARMEN ROSA</t>
  </si>
  <si>
    <t>08653871</t>
  </si>
  <si>
    <t>CARRERA PEREDA RANDOLFO LIONEL</t>
  </si>
  <si>
    <t>Titulo Profesional</t>
  </si>
  <si>
    <t>08549579</t>
  </si>
  <si>
    <t>CASTRO CEBRIAN THEO</t>
  </si>
  <si>
    <t>10486583</t>
  </si>
  <si>
    <t>CHINGUEL VILLANUEVA DUVER LIC</t>
  </si>
  <si>
    <t>04043008</t>
  </si>
  <si>
    <t>CHONTAY CARHUAMACA AMBROCIO</t>
  </si>
  <si>
    <t>CHONTAY CARHUAMACA AM</t>
  </si>
  <si>
    <t>25802315</t>
  </si>
  <si>
    <t>CORONEL MUÑOZ LUIS ENRIQUE</t>
  </si>
  <si>
    <t>09790049</t>
  </si>
  <si>
    <t>CUBAS DURAND CESAR AUGUSTO</t>
  </si>
  <si>
    <t>MECANICA AERONAUTICA</t>
  </si>
  <si>
    <t>27415347</t>
  </si>
  <si>
    <t>CUEVA BURGA MANUEL JESUS</t>
  </si>
  <si>
    <t>09036557</t>
  </si>
  <si>
    <t>DE LA CRUZ BEJAR OSCAR RAUL</t>
  </si>
  <si>
    <t>Titulo Profesional Técnico de IST</t>
  </si>
  <si>
    <t>09227237</t>
  </si>
  <si>
    <t>DE LA CRUZ FASABI JUANA SONIA</t>
  </si>
  <si>
    <t>09786223</t>
  </si>
  <si>
    <t>DELGADO MARROQUIN YOLANDA UBALDINA</t>
  </si>
  <si>
    <t>06025060</t>
  </si>
  <si>
    <t>DIAZ DALL ORTO CARLOS AUGUSTO</t>
  </si>
  <si>
    <t>08030245</t>
  </si>
  <si>
    <t>DOLORIERT TERCERO JOSE LUIS</t>
  </si>
  <si>
    <t>II Semestre IST</t>
  </si>
  <si>
    <t>32613260</t>
  </si>
  <si>
    <t>ESCUDERO PARDO BENJAMIN</t>
  </si>
  <si>
    <t>10115516</t>
  </si>
  <si>
    <t>ESTACIO MALLQUI BEATO</t>
  </si>
  <si>
    <t>07884879</t>
  </si>
  <si>
    <t>FERNANDEZ MENDOZA GONZALO</t>
  </si>
  <si>
    <t>MECANICO DE MAQUINAS Y HERRAMIENTAS</t>
  </si>
  <si>
    <t>09687339</t>
  </si>
  <si>
    <t>FLORES HUAMANI ABRAHAM ARTEMIO</t>
  </si>
  <si>
    <t>Grado de Bachiller</t>
  </si>
  <si>
    <t>08869462</t>
  </si>
  <si>
    <t>FLORES LANDA HUGO ALFREDO</t>
  </si>
  <si>
    <t>16004645</t>
  </si>
  <si>
    <t>FLORES QUISPE HUMBERTO RUBEN</t>
  </si>
  <si>
    <t>Primaria Incompleta</t>
  </si>
  <si>
    <t>10095856</t>
  </si>
  <si>
    <t>GARCIA CALLUCHE JUAN MIGUEL</t>
  </si>
  <si>
    <t>IV Semestre IST</t>
  </si>
  <si>
    <t>09959410</t>
  </si>
  <si>
    <t>HUAMANI HANCCO LEONCIO</t>
  </si>
  <si>
    <t>25690517</t>
  </si>
  <si>
    <t>IBARGUEN CUADROS VICTOR JAVIER</t>
  </si>
  <si>
    <t>10400228</t>
  </si>
  <si>
    <t>INGA HUARINGA DANNI ARTURO</t>
  </si>
  <si>
    <t>21570537</t>
  </si>
  <si>
    <t>JIMENEZ HUAMANI YOLANDA</t>
  </si>
  <si>
    <t>CONTABILIDAD Y FINANZAS</t>
  </si>
  <si>
    <t>06164771</t>
  </si>
  <si>
    <t>LENCH CACERES MANUEL MARIA</t>
  </si>
  <si>
    <t>VII SEMESTRE IST</t>
  </si>
  <si>
    <t>08143218</t>
  </si>
  <si>
    <t>LICETA CORDOVA MARLON EDISON</t>
  </si>
  <si>
    <t>VI Semestre IST</t>
  </si>
  <si>
    <t>40144362</t>
  </si>
  <si>
    <t>LOAYZA VIZCARRA CARLOS MIGUEL</t>
  </si>
  <si>
    <t>09182649</t>
  </si>
  <si>
    <t>LUCIANO MARCELO SAMUEL</t>
  </si>
  <si>
    <t>Secundaria Incompleta</t>
  </si>
  <si>
    <t>15761336</t>
  </si>
  <si>
    <t>LUNA SANCHEZ LUIS ALBERTO</t>
  </si>
  <si>
    <t>06190893</t>
  </si>
  <si>
    <t>MALPARTIDA PALMA MARIA SUSANA</t>
  </si>
  <si>
    <t>08039437</t>
  </si>
  <si>
    <t>MANRIQUE PINO ROBERTO IVAN</t>
  </si>
  <si>
    <t>08890430</t>
  </si>
  <si>
    <t>MAVILA CHAUCA FERNANDO</t>
  </si>
  <si>
    <t>09616101</t>
  </si>
  <si>
    <t>MENDOZA CHIRITO ENZO ANTONIO</t>
  </si>
  <si>
    <t>X Ciclo Univ</t>
  </si>
  <si>
    <t>21560692</t>
  </si>
  <si>
    <t>MENDOZA LIZANO ROGELIO</t>
  </si>
  <si>
    <t>09962166</t>
  </si>
  <si>
    <t>MORALES NERY EDGAR PERCY</t>
  </si>
  <si>
    <t>MECANICA DE AUTOMOTORES DIESEL</t>
  </si>
  <si>
    <t>08130017</t>
  </si>
  <si>
    <t>MORI VILLATIZ ENIT MERCEDES</t>
  </si>
  <si>
    <t>03895021</t>
  </si>
  <si>
    <t>OBREGON GAMBOA MAXIMO</t>
  </si>
  <si>
    <t>TECNICO EN INSTALACIONES ELECTRICAS</t>
  </si>
  <si>
    <t>06793974</t>
  </si>
  <si>
    <t>ORTIZ GALLEGOS LUIS GIOVANNI</t>
  </si>
  <si>
    <t>40810218</t>
  </si>
  <si>
    <t>OVIEDO SUAREZ TEOFILO</t>
  </si>
  <si>
    <t>40311624</t>
  </si>
  <si>
    <t>PALOMINO QUINTANILLA YVES RONALD</t>
  </si>
  <si>
    <t>09920624</t>
  </si>
  <si>
    <t>PARI ESPINOZA ANGEL ROMAN</t>
  </si>
  <si>
    <t>08195790</t>
  </si>
  <si>
    <t>PEREZ AMASIFUEN JORGE HUGO</t>
  </si>
  <si>
    <t>V Ciclo Univ</t>
  </si>
  <si>
    <t>09114838</t>
  </si>
  <si>
    <t>PEREZ CASTRO JOSE IVAN</t>
  </si>
  <si>
    <t>25468085</t>
  </si>
  <si>
    <t>PINO RIOS PEDRO ANGEL</t>
  </si>
  <si>
    <t>09426707</t>
  </si>
  <si>
    <t>PRADO PIMENTEL ALEX PEDRO</t>
  </si>
  <si>
    <t>09073432</t>
  </si>
  <si>
    <t>PRINCIPE BARDALES EDGAR WILFREDO</t>
  </si>
  <si>
    <t>09787334</t>
  </si>
  <si>
    <t>RACCHUMI ROMERO BETTY LILIANA</t>
  </si>
  <si>
    <t>06798743</t>
  </si>
  <si>
    <t>RAMOS ELIAS LUIS ALBERTO</t>
  </si>
  <si>
    <t>06675586</t>
  </si>
  <si>
    <t>RIVERA PEREZ VICTOR EDUARDO ALBERTO</t>
  </si>
  <si>
    <t>06747188</t>
  </si>
  <si>
    <t>RIVERA SALAS MIGUEL ANGEL</t>
  </si>
  <si>
    <t>10668018</t>
  </si>
  <si>
    <t>ROBLES PAUCAR PAUL</t>
  </si>
  <si>
    <t>09618997</t>
  </si>
  <si>
    <t>ROJAS DIAZ EDGAR ENRIQUE</t>
  </si>
  <si>
    <t>09550315</t>
  </si>
  <si>
    <t>ROJAS SOCUALAYA HERMOGENES</t>
  </si>
  <si>
    <t>07565443</t>
  </si>
  <si>
    <t>ROQUE CABELLO VITALICIO</t>
  </si>
  <si>
    <t>08127628</t>
  </si>
  <si>
    <t>RUIZ CHAVEZ MARIA LUISA</t>
  </si>
  <si>
    <t>25560425</t>
  </si>
  <si>
    <t>SAGASTEGUI DE LA CRUZ PABLO ANTONIO</t>
  </si>
  <si>
    <t>10407403</t>
  </si>
  <si>
    <t>SANABRIA REYES MARTIN DANIEL</t>
  </si>
  <si>
    <t>80262670</t>
  </si>
  <si>
    <t>SILVA VILCHEZ DOMISIANO</t>
  </si>
  <si>
    <t>16707152</t>
  </si>
  <si>
    <t>SONO VASQUEZ CARLOS ALBERTO</t>
  </si>
  <si>
    <t>MECANICO DE CONSTRUCCIONES METALICAS</t>
  </si>
  <si>
    <t>Estudios IST</t>
  </si>
  <si>
    <t>21880804</t>
  </si>
  <si>
    <t>SOTELO LEVANO WALTER CESAR</t>
  </si>
  <si>
    <t>08693612</t>
  </si>
  <si>
    <t>SOVERO NAVARRO ORLANDO GERMAN</t>
  </si>
  <si>
    <t>07370689</t>
  </si>
  <si>
    <t>SULCA HUARANCCA ROMULO ROSALIO</t>
  </si>
  <si>
    <t>CIENCIAS FINANCIERAS Y CONTABLES</t>
  </si>
  <si>
    <t>10425398</t>
  </si>
  <si>
    <t>SURCO POLAR ROBERTO DANTE</t>
  </si>
  <si>
    <t>ING. DE MINAS</t>
  </si>
  <si>
    <t>II Ciclo Univ</t>
  </si>
  <si>
    <t>09294501</t>
  </si>
  <si>
    <t>TACAS QUISPE BERNARDO ALFONSO</t>
  </si>
  <si>
    <t>FARMACIA</t>
  </si>
  <si>
    <t>10110016</t>
  </si>
  <si>
    <t>TELADA ALVARADO MARITZA GENOVEVA</t>
  </si>
  <si>
    <t>06150480</t>
  </si>
  <si>
    <t>TORRES CANO CLORINDA VICTORIA</t>
  </si>
  <si>
    <t>09020282</t>
  </si>
  <si>
    <t>VALDIVIESO TELLEZ LIDA DELFINA</t>
  </si>
  <si>
    <t>06714325</t>
  </si>
  <si>
    <t>VILLACORTA HUAIHUA MARIA ANA</t>
  </si>
  <si>
    <t>10450892</t>
  </si>
  <si>
    <t>VILLANUEVA PONTE MARCO ANTONIO</t>
  </si>
  <si>
    <t>20994402</t>
  </si>
  <si>
    <t>VILLAVICENCIO DE PAREDES DORIS MARGARITA</t>
  </si>
  <si>
    <t>09892159</t>
  </si>
  <si>
    <t>YNGA VERASTEGUI LEONCIO ALVARO</t>
  </si>
  <si>
    <t>03898593</t>
  </si>
  <si>
    <t>ZARATE CANALES REDDY FRANCISCO</t>
  </si>
  <si>
    <t>MEF</t>
  </si>
  <si>
    <t>DECRETO LEY N° 25650</t>
  </si>
  <si>
    <t>CONSULTOR FAG</t>
  </si>
  <si>
    <t xml:space="preserve">CHULÁN CARRANZA, MIRLA MARITA </t>
  </si>
  <si>
    <t>ABOGADA</t>
  </si>
  <si>
    <t>MONTEAGUDO NUÑEZ, CLAUDIA</t>
  </si>
  <si>
    <t>43314163</t>
  </si>
  <si>
    <t>PORTOCARRERO BUSTAMANTE, CARLOS ALBERTOFELICIANO</t>
  </si>
  <si>
    <t>LICENCIADO EN CIENCIAS DE LA ADMINISTRACIÓN AEROESPACIAL</t>
  </si>
  <si>
    <t xml:space="preserve"> GUARDIA MUGURUZA, ANDREA</t>
  </si>
  <si>
    <t>LICENCIADA EN ECONOMÍA</t>
  </si>
  <si>
    <t>09151117</t>
  </si>
  <si>
    <t>VELEZ SALINAS, ROBERTO GERMAN</t>
  </si>
  <si>
    <t>RODRIGUEZ REATEGUI, RANY FRANCISCO</t>
  </si>
  <si>
    <t xml:space="preserve"> VALDIVIA ZAMORA, RODRIGO</t>
  </si>
  <si>
    <t>ÑAHUI CARDENAS, WILLY SAUL</t>
  </si>
  <si>
    <t xml:space="preserve">LICENCIADO EN TRABAJO SOCIAL </t>
  </si>
  <si>
    <t>04649431</t>
  </si>
  <si>
    <t>BOURONCLE HERRERA, JESSICA HAYDE</t>
  </si>
  <si>
    <t>41895284</t>
  </si>
  <si>
    <t>06718741</t>
  </si>
  <si>
    <t>URDAY PALOMINO, ROBERT ALEJANDRO</t>
  </si>
  <si>
    <t>09458132</t>
  </si>
  <si>
    <t>ZEBALLOS PATRON, FERNANDO</t>
  </si>
  <si>
    <t>06198457</t>
  </si>
  <si>
    <t>CHIRINOS NOVES, PATRICIA AURORA</t>
  </si>
  <si>
    <t>MAMAN CASTRO,, JOSE YEHUDA MARTIN</t>
  </si>
  <si>
    <t>LICENCIADO EN ADMINISTRACIÓN</t>
  </si>
  <si>
    <t>LAZO ALVAREZ, JULIO</t>
  </si>
  <si>
    <t>MORI AMPUERO, RICHARD ARMANDO</t>
  </si>
  <si>
    <t>43706525</t>
  </si>
  <si>
    <t xml:space="preserve"> NINA MAQUERA, CRISTIAN FELIPE</t>
  </si>
  <si>
    <t>INGENIERO COMERCIAL</t>
  </si>
  <si>
    <t>MONTOYA LEZAMA, CHRISTIAN NOEL</t>
  </si>
  <si>
    <t xml:space="preserve">VILCHEZ </t>
  </si>
  <si>
    <t>INGENIERO ELECTRÓNICO</t>
  </si>
  <si>
    <t>CHÁVEZ TEJEDA, NUBIE MARALI</t>
  </si>
  <si>
    <t>10374207</t>
  </si>
  <si>
    <t>TAMAYO YOSHIMOTO, NARIA LILIANA</t>
  </si>
  <si>
    <t>ALTAMIRANO GAMARRA, SHEILA ELENA</t>
  </si>
  <si>
    <t>07686673</t>
  </si>
  <si>
    <t>TEJADA MONTTI, CLAUDIA ESTELA</t>
  </si>
  <si>
    <t>BACHILLER EN INGENIERÍA INDUSTRIAL</t>
  </si>
  <si>
    <t>41345749 </t>
  </si>
  <si>
    <t>URBINA FALLA, KARLA JANNINA</t>
  </si>
  <si>
    <t>09943212</t>
  </si>
  <si>
    <t>SIN PORLLES, RICHARD MARK</t>
  </si>
  <si>
    <t>07974729</t>
  </si>
  <si>
    <t>RUIZ DE CASTILLA MIYASAKI, MAURICIO RAFAEL</t>
  </si>
  <si>
    <t>VÁSQUEZ LEAL, MAARY YSABEL</t>
  </si>
  <si>
    <t>PORTOCARRERO  BUSTAMANTE, CARLOS ALBERTO FELICIANO</t>
  </si>
  <si>
    <t>09616537</t>
  </si>
  <si>
    <t>CASTILLO GONZALES, FERNANDO OSCAR</t>
  </si>
  <si>
    <t>DAZA TAYPE, SAMUEL MARCOS</t>
  </si>
  <si>
    <t>PAZ MELENDEZ, ERIC FRANKLIN</t>
  </si>
  <si>
    <t>VILCHEZ SANDOVAL, ,JESUS ALBERTO</t>
  </si>
  <si>
    <t>VILCHEZ RAMIREZ, KAROL LIZZETH</t>
  </si>
  <si>
    <t>09988900</t>
  </si>
  <si>
    <t>ESPIRITU VICTORIO, LORENZO HENRY</t>
  </si>
  <si>
    <t>06279661</t>
  </si>
  <si>
    <t>LUNA GALIANO, HERBERT</t>
  </si>
  <si>
    <t>KCOMT BARBA, TESSY CAROLINA</t>
  </si>
  <si>
    <t>LICENCIADO EN COMUNICACIÓN</t>
  </si>
  <si>
    <t>07822865</t>
  </si>
  <si>
    <t>SOTELO LARA, ARNULFO WILFREDO</t>
  </si>
  <si>
    <t xml:space="preserve">EJECUTIVO III – PROYECTO VILLA DEPORTIVO NACIONAL </t>
  </si>
  <si>
    <t>10541092</t>
  </si>
  <si>
    <t>ZUBIATE ROMERO DANIEL</t>
  </si>
  <si>
    <t>INGENIERÍA CIVIL</t>
  </si>
  <si>
    <t>TITULADO EN INGENIERÍA CIVIL</t>
  </si>
  <si>
    <t>ESPECIALISTA I -  EN EJECUCIÓN CONTRACTUAL</t>
  </si>
  <si>
    <t>10197779</t>
  </si>
  <si>
    <t xml:space="preserve">ZEVALLOS DELGADO CECILIA FATIMA </t>
  </si>
  <si>
    <t>TITULADO EN ECONOMISTA</t>
  </si>
  <si>
    <t>ESPECIALISTA I - GESTION DE LA SALUD EN LAS SEDES DEL CLUSTER I</t>
  </si>
  <si>
    <t>46058835</t>
  </si>
  <si>
    <t>ZAPATEL RAMIREZ NADIA YESSENIA</t>
  </si>
  <si>
    <t>LICENCIADA EN ENFERMERÍA</t>
  </si>
  <si>
    <t>TITULADO EN LICENCIADA EN ENFERMERÍA</t>
  </si>
  <si>
    <t>ESPECIALISTA II EN TESORERÍA</t>
  </si>
  <si>
    <t>40052250</t>
  </si>
  <si>
    <t>YARASCA HUAMANI CESAR LUIS</t>
  </si>
  <si>
    <t>CONTADOR PÚBLICO</t>
  </si>
  <si>
    <t>TITULADO EN CONTADOR PÚBLICO</t>
  </si>
  <si>
    <t>JEFE DE LA OFICINA DE PERSONAL DE LOS JUEGOS</t>
  </si>
  <si>
    <t>08069637</t>
  </si>
  <si>
    <t>WALTER HERNAN ZÚÑIGA VILLEGAS</t>
  </si>
  <si>
    <t>TITULADO EN DERECHO</t>
  </si>
  <si>
    <t>ESPECIALISTA I PARA LA ADMINISTRACIÓN DE SEDES</t>
  </si>
  <si>
    <t>43561340</t>
  </si>
  <si>
    <t>VILLARROEL DEL CAMPO TOMAS ALEJANDRO</t>
  </si>
  <si>
    <t>INGENIERIA COMERCIAL</t>
  </si>
  <si>
    <t>TITULADO EN INGENIERIA COMERCIAL</t>
  </si>
  <si>
    <t>EJECUTIVO I EN GESTION DE INTEGRACION DE SEGURIDAD</t>
  </si>
  <si>
    <t>09646677</t>
  </si>
  <si>
    <t xml:space="preserve">VILLANUEVA COZ CESAR ENRIQUE </t>
  </si>
  <si>
    <t>CIENCIAS DE LA ADMINISTRACIÓN AEROESPACIAL</t>
  </si>
  <si>
    <t>BACHILLER EN CIENCIAS DE LA ADMINISTRACIÓN AEROESPACIAL</t>
  </si>
  <si>
    <t>EJECUTIVO I ENCARGADO DE SERVICIOS GENERALES DE VILLAS</t>
  </si>
  <si>
    <t>16754013</t>
  </si>
  <si>
    <t xml:space="preserve">VILELA RIVERA PATRICIA </t>
  </si>
  <si>
    <t>TITULADO EN INGENIERA QUIMICA</t>
  </si>
  <si>
    <t>44656685</t>
  </si>
  <si>
    <t>VILDOZOLA FLORES HERMAN VULMARO</t>
  </si>
  <si>
    <t>ESPECIALISTA III - INTEGRACIÓN Y PLANIFICACIÓN A PARAPANAMERICANOS</t>
  </si>
  <si>
    <t>43226503</t>
  </si>
  <si>
    <t>VIALE LEO ANDRÉS ENRIQUE</t>
  </si>
  <si>
    <t xml:space="preserve">COMUNICACIONES </t>
  </si>
  <si>
    <t xml:space="preserve">TITULADO EN COMUNICACIONES </t>
  </si>
  <si>
    <t>ESPECIALISTA III – ESPECIALISTA EN TIC</t>
  </si>
  <si>
    <t>07489220</t>
  </si>
  <si>
    <t xml:space="preserve">VASQUEZ CENTENO ALEXIS </t>
  </si>
  <si>
    <t>TITULADO EN INGENIERO ELECTRÓNICO</t>
  </si>
  <si>
    <t>EJECUTIVO I – COORDINADOR DE SERVICIOS DE TECNOLOGÍA DE LA INFORMACIÓN</t>
  </si>
  <si>
    <t>43173641</t>
  </si>
  <si>
    <t xml:space="preserve">VALENZUELA CÁCERES CARLOS ENRIQUE </t>
  </si>
  <si>
    <t>INGENIERIA DE SISTEMAS, COMPUTO Y TELECOMUNICACIONES</t>
  </si>
  <si>
    <t>TITULADO EN INGENIERIA DE SISTEMAS, COMPUTO Y TELECOMUNICACIONES</t>
  </si>
  <si>
    <t>ESPECIALISTA I EN COMPETICIONES DEPORTIVAS – DEPORTES COLECTIVOS</t>
  </si>
  <si>
    <t>41849663</t>
  </si>
  <si>
    <t xml:space="preserve">URBINA ARIAS JUAN ANTONIO </t>
  </si>
  <si>
    <t>LICENCIADO EN EDUCACION FISICA Y DEPORTE</t>
  </si>
  <si>
    <t>TITULADO EN LICENCIADO EN EDUCACION FISICA Y DEPORTE</t>
  </si>
  <si>
    <t>ESPECIALISTA II - COORDINADOR EN LA GESTIÓN DE
PERSONAL DE LA DIRECCIÓN DE OPERACIONES</t>
  </si>
  <si>
    <t>43548711</t>
  </si>
  <si>
    <t>TIMANA MEJIA ANA MARIA</t>
  </si>
  <si>
    <t>ECONOMÍA</t>
  </si>
  <si>
    <t>ESPECIALISTA II MONITOREO DE ACTIVIDADES EN LAS SEDES DE LEGADO</t>
  </si>
  <si>
    <t>46185894</t>
  </si>
  <si>
    <t>TERAN ALVAREZ LUCERO DEL ROSARIO</t>
  </si>
  <si>
    <t>ADMINISTRACIÓN</t>
  </si>
  <si>
    <t>TITULADO EN ADMINISTRACIÓN</t>
  </si>
  <si>
    <t xml:space="preserve">SUBDIRECTOR DE GESTIÓN DE SEDES </t>
  </si>
  <si>
    <t>70005727</t>
  </si>
  <si>
    <t xml:space="preserve">TEJADA VIGIL OSCAR MICCHELLO </t>
  </si>
  <si>
    <t>TITULADO EN ABOGADO</t>
  </si>
  <si>
    <t>ESPECIALISTA II – PARA LA ADMINISTRACIÓN DE RECINTO</t>
  </si>
  <si>
    <t>09677602</t>
  </si>
  <si>
    <t>TARAZONA AYIN JORGE LUIS</t>
  </si>
  <si>
    <t>TITULADO EN INGENIERIA INDUSTRIAL</t>
  </si>
  <si>
    <t>ANALISTA I EN DISEÑO GRÁFICO</t>
  </si>
  <si>
    <t>06793826</t>
  </si>
  <si>
    <t>SUPO CRUZ JOSE ANTONIO</t>
  </si>
  <si>
    <t>CIENCIAS DE LA COMUNICACIÓN</t>
  </si>
  <si>
    <t>TITULADO EN CIENCIAS DE LA COMUNICACIÓN</t>
  </si>
  <si>
    <t>ESPECIALISTA II - ESPECIALISTA EN GESTIÓN DE LA INVERSIÓN PÚBLICA</t>
  </si>
  <si>
    <t>42408181</t>
  </si>
  <si>
    <t>SULCA TORRES LISBETH</t>
  </si>
  <si>
    <t>TITULADO EN ECONOMÍA</t>
  </si>
  <si>
    <t xml:space="preserve">ANALISTA I ADMINISTRATIVO </t>
  </si>
  <si>
    <t>43302772</t>
  </si>
  <si>
    <t>SUAREZ PAREDES NANCY DENIS</t>
  </si>
  <si>
    <t>INGENIERIA ECONOMICA</t>
  </si>
  <si>
    <t>ASESOR I EN SEGUIMIENTO Y MONITOREO DEL SISTEMA DE ABASTECIMIENTO</t>
  </si>
  <si>
    <t>41917830</t>
  </si>
  <si>
    <t>SOLIS VELARDE CHRISTIAN</t>
  </si>
  <si>
    <t>TITULADO EN LICENCIADO EN ADMINISTRACION</t>
  </si>
  <si>
    <t>ESPECIALISTA III - EN DERECHO ADMINISTRATIVO</t>
  </si>
  <si>
    <t>43660793</t>
  </si>
  <si>
    <t>SOLIS SÁNCHEZ GIULIANA</t>
  </si>
  <si>
    <t>ANALISTA I EN PRODUCCIÓN AUDIOVISUAL</t>
  </si>
  <si>
    <t>10743479</t>
  </si>
  <si>
    <t>SOLIS ALVARADO JAVIER DANY</t>
  </si>
  <si>
    <t>COMUNICACIÓN SOCIAL</t>
  </si>
  <si>
    <t>ESPECIALISTA II - AUTOMATIZACIÓN Y PROCESOS</t>
  </si>
  <si>
    <t>10792639</t>
  </si>
  <si>
    <t>SILVA SIU DANIEL RICARDO</t>
  </si>
  <si>
    <t>INGENIERÍA INDUSTRIAL</t>
  </si>
  <si>
    <t>TITULADO EN INGENIERÍA INDUSTRIAL</t>
  </si>
  <si>
    <t>ESPECIALISTA II EN COMUNICACIONES</t>
  </si>
  <si>
    <t>10790938</t>
  </si>
  <si>
    <t>SEVILLA VALDIVIA MARIA EUGENIA</t>
  </si>
  <si>
    <t>BACHILLER EN COMUNICACIÓN</t>
  </si>
  <si>
    <t xml:space="preserve">ESPECIALISTA LEGAL II EN DERECHO ADMINISTRATIVO Y CONVENIOS
</t>
  </si>
  <si>
    <t>40660285</t>
  </si>
  <si>
    <t xml:space="preserve">SATO MIYAHIRA JONATHAN TETSUO </t>
  </si>
  <si>
    <t>EJECUTIVO I – COORDINADOR DE LA OFICINA DE PROYECTOS DE TECNOLOGÍA</t>
  </si>
  <si>
    <t>41633380</t>
  </si>
  <si>
    <t>SARMIENTO CARO PATRICIO LUIS</t>
  </si>
  <si>
    <t>INGENIERÍA INFORMÁTICA</t>
  </si>
  <si>
    <t>TITULADO EN INGENIERÍA INFORMÁTICA</t>
  </si>
  <si>
    <t>ESPECIALISTA II EN PROCESOS DEL SISTEMA DE GESTIÓN DE RECURSOS HUMANOS</t>
  </si>
  <si>
    <t>41200358</t>
  </si>
  <si>
    <t xml:space="preserve">SANCHEZ TORRES MARTHA GIOVANNA </t>
  </si>
  <si>
    <t>CHOFER I</t>
  </si>
  <si>
    <t>10771368</t>
  </si>
  <si>
    <t>SANCHEZ SANCHEZ CARLOS AUGUSTO</t>
  </si>
  <si>
    <t>SECUNDARIA COMPLETA EN -</t>
  </si>
  <si>
    <t>COORDINADOR II EN CONTABILIDAD</t>
  </si>
  <si>
    <t>22511124</t>
  </si>
  <si>
    <t>SANCHEZ PARDAVE JAVIER MARTIN</t>
  </si>
  <si>
    <t xml:space="preserve">ESPECIALISTA II EN ADMINISTRACION DE CLUSTER </t>
  </si>
  <si>
    <t>40326120</t>
  </si>
  <si>
    <t xml:space="preserve">SÁNCHEZ MACEDO ALDO ANTONIO </t>
  </si>
  <si>
    <t>TITULADO EN ARQUITECTURA</t>
  </si>
  <si>
    <t>ESPECIALISTA III - GESTIÓN DE OPERACIONES DE COMANDO, COORDINACIÓN Y COMUNICACIONES</t>
  </si>
  <si>
    <t>09870664</t>
  </si>
  <si>
    <t xml:space="preserve">SÁNCHEZ CHÁVEZ JAVIER ALFONSO </t>
  </si>
  <si>
    <t>CIENCIAS MARÍTIMAS NAVALES</t>
  </si>
  <si>
    <t>BACHILLER EN CIENCIAS MARÍTIMAS NAVALES</t>
  </si>
  <si>
    <t>ESPECIALISTA II EN GESTIÓN PÚBLICA</t>
  </si>
  <si>
    <t>43813393</t>
  </si>
  <si>
    <t>SANCHEZ CANALES JESSICA VANESSA</t>
  </si>
  <si>
    <t>ESPECIALISTA II PARA LA COORDINACION DEL ALMACENAMIENTO Y DISTRIBUCION</t>
  </si>
  <si>
    <t>09895175</t>
  </si>
  <si>
    <t xml:space="preserve">SÁNCHEZ BRICEÑO JORGE NILTON </t>
  </si>
  <si>
    <t>TITULADO EN INGENIERO INDUSTRIAL</t>
  </si>
  <si>
    <t>EJECUTIVO I – COORDINADOR DE SERVICIOS DE TECNOLOGÍA DE MARCACIÓN, TIEMPOS Y RESULTADOS</t>
  </si>
  <si>
    <t>40084660</t>
  </si>
  <si>
    <t xml:space="preserve">SAN RÓMAN QUIROZ MATEO EDUARDO </t>
  </si>
  <si>
    <t>INGENIERIA INFORMATICA</t>
  </si>
  <si>
    <t>TITULADO EN INGENIERIA INFORMATICA</t>
  </si>
  <si>
    <t xml:space="preserve"> ASISTENTE II - ACTIVIDADES DEPORTIVA DE FIELDS OF PLAY</t>
  </si>
  <si>
    <t>71096149</t>
  </si>
  <si>
    <t>SALINAS CASTRO CARLOS ALONSO</t>
  </si>
  <si>
    <t>ADMINISTRACION Y NEGOCIO DEL DEPORTE</t>
  </si>
  <si>
    <t>BACHILLER EN ADMINISTRACION Y NEGOCIO DEL DEPORTE</t>
  </si>
  <si>
    <t>EJECUTIVO I – TELECOMUNICACIONES E INFRAESTRUCTURA DE RED</t>
  </si>
  <si>
    <t>40632943</t>
  </si>
  <si>
    <t>SALAZAR BARDALES GOLBERT ANGEL</t>
  </si>
  <si>
    <t>INGENIERO DE COMPUTACIÓN Y SISTEMAS</t>
  </si>
  <si>
    <t>TITULADO EN INGENIERO DE COMPUTACIÓN Y SISTEMAS</t>
  </si>
  <si>
    <t>ANALISTA I EN PROCEDIMIENTOS ADMINISTRATIVOS</t>
  </si>
  <si>
    <t>40666389</t>
  </si>
  <si>
    <t>SALAS MARTIJENA ANA SOFIA</t>
  </si>
  <si>
    <t xml:space="preserve">EJECUTIVO II - COORDINADOR DE CLÚSTER </t>
  </si>
  <si>
    <t>18196111</t>
  </si>
  <si>
    <t>SAAVEDRA LOZANO ROCIO DEL CARMEN</t>
  </si>
  <si>
    <t>AUXILIAR I EN MANTENIMIENTO</t>
  </si>
  <si>
    <t>47227424</t>
  </si>
  <si>
    <t>RUIZ MONTALBAN ANGEL YOEL</t>
  </si>
  <si>
    <t>TECNICO EN TECNICO ELECTRICISTA</t>
  </si>
  <si>
    <t>EJECUTIVO I RESPONSABLE DE LA GESTION DEL ABASTECIMIENTO, ALMACENAMIENTO, DISTRIBUCION Y ADUANAS</t>
  </si>
  <si>
    <t>10634394</t>
  </si>
  <si>
    <t xml:space="preserve">RUIZ GUDIEL CHRISTIAN AUGUSTO </t>
  </si>
  <si>
    <t>TITULADO EN LICENCIADO EN ADMINISTRACIÓN</t>
  </si>
  <si>
    <t>SUBDIRECTOR DE LA SUBDIRECCIÓN DE OBRAS</t>
  </si>
  <si>
    <t>07833185</t>
  </si>
  <si>
    <t xml:space="preserve">RUBATTO CABALLERO ADOLFO GUILLERMO ABEL </t>
  </si>
  <si>
    <t>APOYO ADMINISTRATIVO PARA LA GESTION DEL SSITEMA ACONEX</t>
  </si>
  <si>
    <t>06781546</t>
  </si>
  <si>
    <t xml:space="preserve">ROSALES VASQUEZ GABRIELA ISABEL </t>
  </si>
  <si>
    <t>EJECUTIVO II - SUPERVISOR DE DISEÑO DE PROYECTOS</t>
  </si>
  <si>
    <t>08733904</t>
  </si>
  <si>
    <t>ROSALES GARCIA FRANZ</t>
  </si>
  <si>
    <t xml:space="preserve"> ESPECIALISTA II – PARA LA ADMINISTRACIÓN DE RECINTO</t>
  </si>
  <si>
    <t>42805728</t>
  </si>
  <si>
    <t xml:space="preserve">ROMERO PALOMINO RAÚL MARTÍN </t>
  </si>
  <si>
    <t>ASISTENTE II - ASISTENTE ADMINISTRATIVO</t>
  </si>
  <si>
    <t>32136011</t>
  </si>
  <si>
    <t>RODRIGUEZ OLIDEN KARINA VICTORIA</t>
  </si>
  <si>
    <t>ESPECIALISTA II – EN SEGURIDAD DE INFRAESTRUCTURA DEPORTIVA</t>
  </si>
  <si>
    <t>07228724</t>
  </si>
  <si>
    <t xml:space="preserve">RODRIGUEZ CUEVA HUMBERTO RAÚL </t>
  </si>
  <si>
    <t>45347169</t>
  </si>
  <si>
    <t>RODRIGUEZ CABELLO SILVANA INGRID</t>
  </si>
  <si>
    <t>ESPECIALISTA II – CONVENIOS, CONTRATOS Y GESTIÓN PÚBLICA</t>
  </si>
  <si>
    <t>42773188</t>
  </si>
  <si>
    <t>RODRÍGUEZ ANGELES LENIN ERNESTO</t>
  </si>
  <si>
    <t>ESPECIALISTA I EN COMPETICIONES DEPORTIVAS – DEPORTES DE TIEMPO Y MARCA</t>
  </si>
  <si>
    <t>48582511</t>
  </si>
  <si>
    <t xml:space="preserve">ROCHA LI MEYLIN ESTELA </t>
  </si>
  <si>
    <t>ADMINISTRACIÓN EN TURISMO Y HOTELERIA</t>
  </si>
  <si>
    <t>ESTUDIANTE UNIV.</t>
  </si>
  <si>
    <t>ESTUDIANTE UNIV. EN ADMINISTRACIÓN EN TURISMO Y HOTELERIA</t>
  </si>
  <si>
    <t xml:space="preserve"> COORDINADOR I COMERCIAL</t>
  </si>
  <si>
    <t>10234255</t>
  </si>
  <si>
    <t>ROCA QUISPE RUBEN ROLANDO</t>
  </si>
  <si>
    <t>ESPECIALISTA I EN ADMINISTRACIÓN DE PROYECTOS ESPECIALES DE ALMACENAMIENTO Y DISTRIBUCIÓN</t>
  </si>
  <si>
    <t>44850796</t>
  </si>
  <si>
    <t xml:space="preserve">RIOS FLORES CHRISTIAN ROBERT </t>
  </si>
  <si>
    <t>EXPERTO DE COMERCIALIZACIÓN</t>
  </si>
  <si>
    <t>44307213</t>
  </si>
  <si>
    <t>RAMOS SAMAMEZ HÉCTOR GABRIEL</t>
  </si>
  <si>
    <t>LICENCIADO EN LETRAS</t>
  </si>
  <si>
    <t>TITULADO EN LICENCIADO EN LETRAS</t>
  </si>
  <si>
    <t>43572224</t>
  </si>
  <si>
    <t>RAMIREZ QUISPE EULOGIO JAVIER</t>
  </si>
  <si>
    <t>INGENIERIA DE SISTEMAS Y COMPUTO</t>
  </si>
  <si>
    <t>TITULADO EN INGENIERIA DE SISTEMAS Y COMPUTO</t>
  </si>
  <si>
    <t>ASISTENTE III – RECURSOS DEPORTIVOS</t>
  </si>
  <si>
    <t>70124654</t>
  </si>
  <si>
    <t xml:space="preserve">QUISPE VERGARA AMANDA ELIZABETH </t>
  </si>
  <si>
    <t>TRADUCCIÓN E INTERPRETACIÓN</t>
  </si>
  <si>
    <t>BACHILLER EN TRADUCCIÓN E INTERPRETACIÓN</t>
  </si>
  <si>
    <t>07622217</t>
  </si>
  <si>
    <t xml:space="preserve">QUISPE ROCA ANTONIO </t>
  </si>
  <si>
    <t>MONITOR DEPORTIVO</t>
  </si>
  <si>
    <t>TECNICO EN MONITOR DEPORTIVO</t>
  </si>
  <si>
    <t>ESPECIALISTA II EN CONTRATACIONES PÚBLICAS</t>
  </si>
  <si>
    <t>41787757</t>
  </si>
  <si>
    <t>QUISPE RAMIREZ JULIO ENRIQUE</t>
  </si>
  <si>
    <t>ESPECIALISTA I - COORDINADOR DE MANEJO DE RESIDUOS
SÓLIDOS Y LIMPIEZA EN CLÚSTER OPERATIVO</t>
  </si>
  <si>
    <t>46113299</t>
  </si>
  <si>
    <t>QUISPE BARTOLO ROCIO MILAGROS</t>
  </si>
  <si>
    <t>INGENIERÍA AMBIENTAL</t>
  </si>
  <si>
    <t>TITULADO EN INGENIERÍA AMBIENTAL</t>
  </si>
  <si>
    <t>ANALISTA II EN COMERCIALIZACIÓN</t>
  </si>
  <si>
    <t>45798149</t>
  </si>
  <si>
    <t>PUENTE RODRIGUEZ ROBERTO ANTONIO</t>
  </si>
  <si>
    <t>LICENCIADO EN ADMINISTRACIÓN DE NEGOCIOS INTERNACIONALES</t>
  </si>
  <si>
    <t>TITULADO EN LICENCIADO EN ADMINISTRACIÓN DE NEGOCIOS INTERNACIONALES</t>
  </si>
  <si>
    <t>07973696</t>
  </si>
  <si>
    <t>PORRAS VARGAS CLAUDIA PATRICIA</t>
  </si>
  <si>
    <t>TITULADO TECNICA</t>
  </si>
  <si>
    <t>TITULADO TECNICA EN SECRETARIADO EJECUTIVO</t>
  </si>
  <si>
    <t>47913537</t>
  </si>
  <si>
    <t>PONCE LOARTE MAYUME</t>
  </si>
  <si>
    <t>INGENIERÍA EN INFORMÁTICA Y SISTEMAS</t>
  </si>
  <si>
    <t>BACHILLER EN INGENIERÍA EN INFORMÁTICA Y SISTEMAS</t>
  </si>
  <si>
    <t>ESPECIALISTA LEGAL III – EN DERECHO ADMINISTRATIVO Y GESTIÓN PÚBLICA</t>
  </si>
  <si>
    <t>10867585</t>
  </si>
  <si>
    <t>POLO SANTISTEBAN, EDWARD ENRIQUE</t>
  </si>
  <si>
    <t>ESPECIALISTA I – RESPONSABLE DE SOPORTE GESTIÓN DE PROYECTOS</t>
  </si>
  <si>
    <t>42221725</t>
  </si>
  <si>
    <t>PISFIL AGUILAR REBECA</t>
  </si>
  <si>
    <t>JEFE DE LA UNIDAD DE TESORERÍA Y CONTABILIDAD</t>
  </si>
  <si>
    <t>09445053</t>
  </si>
  <si>
    <t>PINTO FIGUEROA RICHARD PERCY</t>
  </si>
  <si>
    <t>RESPONSABLE DEL ÁREA DE LOGÍSTICA</t>
  </si>
  <si>
    <t>09654150</t>
  </si>
  <si>
    <t>PINGUS GOMES CARLOS ALBERTO</t>
  </si>
  <si>
    <t>TITULADO EN LICENCIADO EN INVESTIGACION OPERATIVA</t>
  </si>
  <si>
    <t>ESPECIALISTA I PARA LA
COORDINACIÓN DE SERVICIOS AL ESPECTADOR EN SEDE.</t>
  </si>
  <si>
    <t>10488304</t>
  </si>
  <si>
    <t xml:space="preserve">PINEDO RODRIGUEZ CARMEN ELIZABETH </t>
  </si>
  <si>
    <t>EJECUTIVO I ENCARGADO DE SERVICIOS MEDICOS</t>
  </si>
  <si>
    <t>41561930</t>
  </si>
  <si>
    <t xml:space="preserve">PINEDA VIDANGOS VANESSA ALISANDI </t>
  </si>
  <si>
    <t>MEDICINA FÍSICA Y REHABILITACIÓN</t>
  </si>
  <si>
    <t>TITULADO EN MEDICINA FÍSICA Y REHABILITACIÓN</t>
  </si>
  <si>
    <t>07626527</t>
  </si>
  <si>
    <t xml:space="preserve">PILARES BARCO ENRIQUE ANTONIO </t>
  </si>
  <si>
    <t>MÉDICO CIRUJANO</t>
  </si>
  <si>
    <t>TITULADO EN MÉDICO CIRUJANO</t>
  </si>
  <si>
    <t>EXPERTO(A) EN SUPERVISIÓN Y LIQUIDACIÓN DE OBRAS</t>
  </si>
  <si>
    <t>15616282</t>
  </si>
  <si>
    <t>PICHILINGUE MUGRUZA HUGO CESAR</t>
  </si>
  <si>
    <t>TITULADO EN INGENIERO CIVIL</t>
  </si>
  <si>
    <t>ESPECIALISTA I EN COMPETICIONES DEPORTIVAS - VELA</t>
  </si>
  <si>
    <t>46887382</t>
  </si>
  <si>
    <t xml:space="preserve">PESCHIERA LORET DE MOLA ADRIANA </t>
  </si>
  <si>
    <t>ADMINISTRACIÓN Y GESTION DEPORTIVA</t>
  </si>
  <si>
    <t>BACHILLER EN ADMINISTRACIÓN Y GESTION DEPORTIVA</t>
  </si>
  <si>
    <t>ESPECIALISTA II - EN COMPETICIONES DEPORTIVAS GRUPO 2</t>
  </si>
  <si>
    <t>46214298</t>
  </si>
  <si>
    <t>PEREZ VALENTIN BLAS</t>
  </si>
  <si>
    <t>LICENCIADO EN CULTURA FISICA</t>
  </si>
  <si>
    <t>TITULADO EN LICENCIADO EN CULTURA FISICA</t>
  </si>
  <si>
    <t>ESPECIALISTA II - EN COMPETICIONES DEPORTIVAS GRUPO 4</t>
  </si>
  <si>
    <t>08801446</t>
  </si>
  <si>
    <t>PAZ CHAVEZ FERNANDO JAVIER</t>
  </si>
  <si>
    <t>PROFESOR DE EDUCACION FISICA</t>
  </si>
  <si>
    <t>TITULADO EN PROFESOR DE EDUCACION FISICA</t>
  </si>
  <si>
    <t>ESPECIALISTA III PARA LA GESTION DE MATERIAL Y EQUIPAMIENTO PARA LA SEGURIDAD DE LOS JUEGOS LIMA 2019</t>
  </si>
  <si>
    <t>28288554</t>
  </si>
  <si>
    <t>PAZ ANDRADES GERMAN JAVIER</t>
  </si>
  <si>
    <t>TITULADO EN LICENCIADO EN CIENCIAS DE LA ADMINISTRACIÓN AEROESPACIAL</t>
  </si>
  <si>
    <t xml:space="preserve">ESPECIALISTA III – OPERACIONES VILLAS SATÉLITES </t>
  </si>
  <si>
    <t>08271701</t>
  </si>
  <si>
    <t>PASCO FONT QUEVEDO ANA ELIZABETH</t>
  </si>
  <si>
    <t>44129840</t>
  </si>
  <si>
    <t xml:space="preserve">PALACIOS ARCE LUIS FELIPE </t>
  </si>
  <si>
    <t>ESPECIALISTA III - ESPECIALISTA TÉCNICO DE EJECUCIÓN DE INSFRAESTRUCTURA</t>
  </si>
  <si>
    <t>02822047</t>
  </si>
  <si>
    <t>PAIVA HUAYAMARES MILAGROS ROSARIO</t>
  </si>
  <si>
    <t>10718488</t>
  </si>
  <si>
    <t>ORELLANA CASTRO CARLOS ARTURO</t>
  </si>
  <si>
    <t>TECNOLOGÍA EN CIENCIAS CON MENCION EN CIENCIAS DEL DEPORTE Y CULTURA FISICA</t>
  </si>
  <si>
    <t>BACHILLER EN TECNOLOGÍA EN CIENCIAS CON MENCION EN CIENCIAS DEL DEPORTE Y CULTURA FISICA</t>
  </si>
  <si>
    <t>06182587</t>
  </si>
  <si>
    <t>ORE QUISPE LUIS ALBERTO</t>
  </si>
  <si>
    <t>TECNICO EN RADIO, TELECOMUNICACIONES Y CIRCUITOS DIGITALES</t>
  </si>
  <si>
    <t>TECNICO EN TECNICO EN RADIO, TELECOMUNICACIONES Y CIRCUITOS DIGITALES</t>
  </si>
  <si>
    <t>ESPECIALISTA III PARA LA COORDINACION DE LA UNIDAD DE ADECUACION EN LA INFRAESTRUCTURA</t>
  </si>
  <si>
    <t>25710088</t>
  </si>
  <si>
    <t>ONETO CAMACHO FRANCISCO JOSE</t>
  </si>
  <si>
    <t>LICENCIADO EN CIENCIAS DE LA ADMINISTRACIÓN AEROESPACIAL CON MENCIÓN EN DEFENSA Y OPERACIONES ESPECIALES</t>
  </si>
  <si>
    <t>TITULADO EN LICENCIADO EN CIENCIAS DE LA ADMINISTRACIÓN AEROESPACIAL CON MENCIÓN EN DEFENSA Y OPERACIONES ESPECIALES</t>
  </si>
  <si>
    <t>MOTORIZADO</t>
  </si>
  <si>
    <t>74708506</t>
  </si>
  <si>
    <t>NUÑEZ PACHECO AARON PATRICIO</t>
  </si>
  <si>
    <t>45190015</t>
  </si>
  <si>
    <t>NEIRA CAMPOS, JOHANA STEPHANIE</t>
  </si>
  <si>
    <t>EJECUTIVO III – RESPONSABLE DE UNIDAD EJECUTORA DE INVERSIONES</t>
  </si>
  <si>
    <t>07928769</t>
  </si>
  <si>
    <t>NAVEDA VALLADARES EDUARDO</t>
  </si>
  <si>
    <t>TITULADO EN INGENIERO ELECTRONICO</t>
  </si>
  <si>
    <t>ESPECIALISTA II - EN PRESUPUESTO PÚBLICO</t>
  </si>
  <si>
    <t>42472887</t>
  </si>
  <si>
    <t>NARVAÉZ ORÉ CARLOS OSCAR ALFREDO</t>
  </si>
  <si>
    <t>EJECUTIVO II PARA LA COORDINACIÓN GENERAL DEL ÁREA FUNCIONAL DE SEGURIDAD</t>
  </si>
  <si>
    <t>09538379</t>
  </si>
  <si>
    <t xml:space="preserve">NARRO KRISTEN EDGARDO INGEMAR </t>
  </si>
  <si>
    <t>ANALISTA III - RECLUTAMIENTO Y SELECCIÓN DE PERSONAL PAGADO</t>
  </si>
  <si>
    <t>70105872</t>
  </si>
  <si>
    <t>MULATILLO LOPEZ JESSICA LISSETH</t>
  </si>
  <si>
    <t>LICENCIADA EN PSICOLOGÍA</t>
  </si>
  <si>
    <t>TITULADO EN LICENCIADA EN PSICOLOGÍA</t>
  </si>
  <si>
    <t xml:space="preserve">APOYO ADMINISTRATIVO </t>
  </si>
  <si>
    <t>41617542</t>
  </si>
  <si>
    <t>MORENO KONO JAIME JESUS</t>
  </si>
  <si>
    <t>ADMINISTRACIÓN DE EMPRESAS</t>
  </si>
  <si>
    <t>TITULADO TECNICO</t>
  </si>
  <si>
    <t>TITULADO TECNICO EN ADMINISTRACIÓN DE EMPRESAS</t>
  </si>
  <si>
    <t>ESPECIALISTA II EN SEGUIMIENTO Y CONTROL PRESUPUESTAL</t>
  </si>
  <si>
    <t>08772071</t>
  </si>
  <si>
    <t>MORALES BUSTAMANTE PATRICIA ELIZABETH</t>
  </si>
  <si>
    <t>JEFA DE LA OFICINA DE VOLUNTARIADO</t>
  </si>
  <si>
    <t>40898440</t>
  </si>
  <si>
    <t>MORALES BOCANEGRA ANGELA CRISTINA</t>
  </si>
  <si>
    <t>LICENCIADA EN ADMINISTRACIÓN</t>
  </si>
  <si>
    <t>TITULADO EN LICENCIADA EN ADMINISTRACIÓN</t>
  </si>
  <si>
    <t>43879269</t>
  </si>
  <si>
    <t>MONTENEGRO HURTADO JUAN JANDER</t>
  </si>
  <si>
    <t>TECNICO INSTALACIONES ELECTROTECNICAS</t>
  </si>
  <si>
    <t>TECNICO EN TECNICO INSTALACIONES ELECTROTECNICAS</t>
  </si>
  <si>
    <t>ESPECIALISTA I - SISTEMAS EN LÍNEA</t>
  </si>
  <si>
    <t>42319945</t>
  </si>
  <si>
    <t xml:space="preserve">MINAYA ISIQUE JESÚS FRANCISCO </t>
  </si>
  <si>
    <t>ANALISTA III – LOGÍSTICA DE SEDES</t>
  </si>
  <si>
    <t>46427089</t>
  </si>
  <si>
    <t>MEZA MEDINA STEFANIE ISABEL</t>
  </si>
  <si>
    <t>TURISMO, HOTELERÍA Y GASTRONOMÍA</t>
  </si>
  <si>
    <t>BACHILLER EN TURISMO, HOTELERÍA Y GASTRONOMÍA</t>
  </si>
  <si>
    <t>ESPECIALISTA III - ASIGNACIÓN Y SISTEMAS</t>
  </si>
  <si>
    <t>40335505</t>
  </si>
  <si>
    <t>MEZA APARICIO EDISON</t>
  </si>
  <si>
    <t>INGENIERÍA DE SISTEMAS E INFORMATICAS</t>
  </si>
  <si>
    <t>TITULADO EN INGENIERÍA DE SISTEMAS E INFORMATICAS</t>
  </si>
  <si>
    <t xml:space="preserve">EJECUTIVO III – PROYECTO VILLA PANAMERICANA </t>
  </si>
  <si>
    <t>04625747</t>
  </si>
  <si>
    <t>MENDOZA AGURTO JAIME EDUARDO</t>
  </si>
  <si>
    <t>INGENIERO MECÁNICO ELECTRICISTA</t>
  </si>
  <si>
    <t>TITULADO EN INGENIERO MECÁNICO ELECTRICISTA</t>
  </si>
  <si>
    <t>SUBDIRECTOR DE SERVICIOS A LOS JUEGOS Y SERVICIOS MEDICOS</t>
  </si>
  <si>
    <t>41745859</t>
  </si>
  <si>
    <t xml:space="preserve">MELLO LOAYZA GIANMARCO </t>
  </si>
  <si>
    <t>ESPECIALISTA I – SOPORTE TÉCNICO DE INFRAESTRUCTURA DEFINITIVA</t>
  </si>
  <si>
    <t>43304046</t>
  </si>
  <si>
    <t>MELITON VALVERDE PAOLA AZUCENA</t>
  </si>
  <si>
    <t xml:space="preserve"> ANALISTA I EN TRÁMITE DOCUMENTARIO</t>
  </si>
  <si>
    <t>43399292</t>
  </si>
  <si>
    <t>MEJÍA WONG VÍCTOR ALONSO</t>
  </si>
  <si>
    <t>001552997</t>
  </si>
  <si>
    <t xml:space="preserve">MEDINA RODRÍGUEZ GABRIEL ALBERTO  </t>
  </si>
  <si>
    <t>LICENCIADO EN COMUNICACIÓN SOCIAL</t>
  </si>
  <si>
    <t>TITULADO EN LICENCIADO EN COMUNICACIÓN SOCIAL</t>
  </si>
  <si>
    <t>SECRETARÍA DE ALTA DIRECCIÓN</t>
  </si>
  <si>
    <t>08840778</t>
  </si>
  <si>
    <t xml:space="preserve">MEDINA CASTELLANO NURY ANA </t>
  </si>
  <si>
    <t>SECRETARIADO BILINGÜE</t>
  </si>
  <si>
    <t>TECNICO EN SECRETARIADO BILINGÜE</t>
  </si>
  <si>
    <t>EJECUTIVO II - SISTEMA DE ADMINISTRACION FINANCIERA</t>
  </si>
  <si>
    <t>07380208</t>
  </si>
  <si>
    <t>MAURICIO VILLAFUERTE SORAYA</t>
  </si>
  <si>
    <t>ESPECIALISTA II – EN CONTROL PATRIMONIAL, SEGUROS Y ALMACENAMIENTO Y DISTRIBUCIÓN</t>
  </si>
  <si>
    <t>07613381</t>
  </si>
  <si>
    <t xml:space="preserve">MATTOS PEREZ MARTIN FERNANDO </t>
  </si>
  <si>
    <t>ESPECIALISTA III - ESPECIALISTA EN COSTOS Y VALORIZACIONES</t>
  </si>
  <si>
    <t>21286042</t>
  </si>
  <si>
    <t xml:space="preserve">MARCELO VILLEGAS EUCLIDES </t>
  </si>
  <si>
    <t>ESPECIALISTA I – EN CONTROL PREVIO CONTABLE</t>
  </si>
  <si>
    <t>40061591</t>
  </si>
  <si>
    <t xml:space="preserve">LOPEZ CARPIO EDWIN AMED </t>
  </si>
  <si>
    <t>EJECUTIVO I - RESPONSABLE EN SERVICIO AL ESPECTADOR</t>
  </si>
  <si>
    <t>40081833</t>
  </si>
  <si>
    <t xml:space="preserve">LOBRANO JUNCO JACQUELINE LUISA </t>
  </si>
  <si>
    <t>LICENCIADO EN CIENCIAS DE LA COMUNICACIÓN</t>
  </si>
  <si>
    <t>TITULADO EN LICENCIADO EN CIENCIAS DE LA COMUNICACIÓN</t>
  </si>
  <si>
    <t>AUXILIAR II ADMINISTRATIVO</t>
  </si>
  <si>
    <t>45091867</t>
  </si>
  <si>
    <t>LIÑAN GÓMEZ PETER JHOSEP</t>
  </si>
  <si>
    <t>ESTUDIANTE UNIV. INCOMPLETO</t>
  </si>
  <si>
    <t>ESTUDIANTE UNIV. INCOMPLETO EN INGENIERA INDUSTRIAL</t>
  </si>
  <si>
    <t>SUBDIRECTOR DE INTEGRACIÓN OPERATIVA</t>
  </si>
  <si>
    <t>43366538</t>
  </si>
  <si>
    <t>LINARES ROCA CESAR FERNANDO MARTIN</t>
  </si>
  <si>
    <t>TITULADO EN CIENCIAS MARÍTIMAS NAVALES</t>
  </si>
  <si>
    <t>ESPECIALISTA I – EN TESORERÍA</t>
  </si>
  <si>
    <t>40189860</t>
  </si>
  <si>
    <t xml:space="preserve">LIMAS JIMÉNEZ JULIO WALTER </t>
  </si>
  <si>
    <t>ESPECIALISTA I - ESPECIALISTA LOGÍSTICO</t>
  </si>
  <si>
    <t>41341369</t>
  </si>
  <si>
    <t>LAMA TRILLO RAFAEL ARTURO</t>
  </si>
  <si>
    <t>ESPECIALISTA II EN DEFENSA NACIONAL</t>
  </si>
  <si>
    <t>44112696</t>
  </si>
  <si>
    <t xml:space="preserve">KARACIC LEIGH ANTONIO MARTIN </t>
  </si>
  <si>
    <t>TITULADO EN CIENCIAS DE LA ADMINISTRACIÓN AEROESPACIAL</t>
  </si>
  <si>
    <t>40369352</t>
  </si>
  <si>
    <t xml:space="preserve">KANEKU AZATO MIGUEL ALEJANDRO </t>
  </si>
  <si>
    <t>ANALISTA I - SOPORTE EN COSTOS Y PRESUPUESTOS</t>
  </si>
  <si>
    <t>48059416</t>
  </si>
  <si>
    <t>JULCA HUERTA RICARDO ALEXANDER</t>
  </si>
  <si>
    <t>COORDINADOR DE CONTRATACIONES</t>
  </si>
  <si>
    <t>JEFF ALFREDO BALAREZO MONTES</t>
  </si>
  <si>
    <t>ANALISTA II - SOPORTE DE GESTIÓN</t>
  </si>
  <si>
    <t>43919341</t>
  </si>
  <si>
    <t>JAQQUEHUA FLORES ROSARIO LIBETH</t>
  </si>
  <si>
    <t>INGENIERO DE SISTEMAS E INFORMÁTICA</t>
  </si>
  <si>
    <t>TITULADO EN INGENIERO DE SISTEMAS E INFORMÁTICA</t>
  </si>
  <si>
    <t>ESPECIALISTA I - TRABAJO SOCIAL</t>
  </si>
  <si>
    <t>10646728</t>
  </si>
  <si>
    <t>ILANZO HUILLCA BEATRIZ NATIVIDAD</t>
  </si>
  <si>
    <t>LICENCIADA EN TRABAJO SOCIAL</t>
  </si>
  <si>
    <t>TITULADO EN LICENCIADA EN TRABAJO SOCIAL</t>
  </si>
  <si>
    <t>73174519</t>
  </si>
  <si>
    <t>IBERICO BRIONES MANUEL ENRIQUE</t>
  </si>
  <si>
    <t>ESTUDIANTE EN ASISTENTE DE GERENCIA</t>
  </si>
  <si>
    <t>10586288</t>
  </si>
  <si>
    <t>IBAÑEZ YAGUI OSCAR JAVIER</t>
  </si>
  <si>
    <t>10205324</t>
  </si>
  <si>
    <t>HUERTA FLORES JOHN FREDDY</t>
  </si>
  <si>
    <t>ESPECIALISTA II - ESPECIALISTA EN PROYECTOS DE INVERSIÓN PÚBLICA</t>
  </si>
  <si>
    <t>09853222</t>
  </si>
  <si>
    <t>HUAYNATE MEJÍA DE PORTUGAL NELLY PATRICIA</t>
  </si>
  <si>
    <t xml:space="preserve">ESPECIALISTA II - EN PRESUPUESTO   </t>
  </si>
  <si>
    <t>44152742</t>
  </si>
  <si>
    <t xml:space="preserve">HUARACA GAMBOA MIGUEL ANGEL </t>
  </si>
  <si>
    <t>CIENCIAS ECONÓMICAS</t>
  </si>
  <si>
    <t>RESPONSABLE DE ÁREA I EN ATENCIÓN AL CIUDADANO, TRÁMITE DOCUMENTARIO Y ARCHIVO</t>
  </si>
  <si>
    <t>25705690</t>
  </si>
  <si>
    <t>HIJAR FERNANDEZ WALTHER JHON</t>
  </si>
  <si>
    <t>COORDINADOR DE EQUIPO DE PLANEAMIENTO Y SEGUIMIENTO</t>
  </si>
  <si>
    <t>07152734</t>
  </si>
  <si>
    <t>GUZMAN ROJAS JULIA TEOFILA</t>
  </si>
  <si>
    <t>TITULADO EN ECONOMIA</t>
  </si>
  <si>
    <t>APOYO ADMINISTRATIVO PARA LA GESTIÓN DE LA GERENCIA DE OPERACIONES</t>
  </si>
  <si>
    <t>40708415</t>
  </si>
  <si>
    <t xml:space="preserve">GUTIERREZ TORRES ELY ROGER </t>
  </si>
  <si>
    <t>ESPECIALISTA LEGAL II EN DERECHO ADMINISTRATIVO Y GESTIÓN PÚBLICA</t>
  </si>
  <si>
    <t>42118431</t>
  </si>
  <si>
    <t>GUTIERREZ SUAREZ SARA EMPERATRIZ</t>
  </si>
  <si>
    <t>ESPECIALISTA I EN MARCA</t>
  </si>
  <si>
    <t>43844420</t>
  </si>
  <si>
    <t>GUTIÉRREZ PAJARES MILAGROS SCARLET</t>
  </si>
  <si>
    <t>ESPECIALISTA II EN PLANIFICACIÓN Y GESTIÓN DE PROYECTOS</t>
  </si>
  <si>
    <t>10059916</t>
  </si>
  <si>
    <t>GUTIERREZ MURGA ABRAHAM EMILIANO</t>
  </si>
  <si>
    <t>INGENIERIA MECANICA</t>
  </si>
  <si>
    <t>TITULADO EN INGENIERIA MECANICA</t>
  </si>
  <si>
    <t xml:space="preserve">ESPECIALISTA LEGAL III – DERECHO REGISTRAL Y DE SANEAMIENTO FISICO LEGAL DE INMUEBLES </t>
  </si>
  <si>
    <t>08138229</t>
  </si>
  <si>
    <t>GUERRA GONZALES EDUARDO AGUSTIN</t>
  </si>
  <si>
    <t>ANALISTA III – SOPORTE TECNICO</t>
  </si>
  <si>
    <t>44362120</t>
  </si>
  <si>
    <t xml:space="preserve">GUADIAMOS BARRIGA DIEGO ALONSO </t>
  </si>
  <si>
    <t>INGENIERÍA DE SISTEMAS COMPUTACIONALES</t>
  </si>
  <si>
    <t>BACHILLER EN INGENIERÍA DE SISTEMAS COMPUTACIONALES</t>
  </si>
  <si>
    <t>ESPECIALISTA II – SOPORTE TECNICO</t>
  </si>
  <si>
    <t>15861579</t>
  </si>
  <si>
    <t xml:space="preserve">GRADOS BARRETO MARCO ANTONIO </t>
  </si>
  <si>
    <t>TITULADO EN INGENIERO DE SISTEMAS</t>
  </si>
  <si>
    <t>CHOFER II</t>
  </si>
  <si>
    <t>07967522</t>
  </si>
  <si>
    <t>GONZALES CORDOVA LUIS FERNANDO</t>
  </si>
  <si>
    <t>ESPECIALISTA III PARA LA GESTIÓN DE PLANES Y PROGRAMAS DE SEGURIDAD Y DE CAPACITACIÓN</t>
  </si>
  <si>
    <t>09456266</t>
  </si>
  <si>
    <t>GARGUREVICH RAZURI WILLIAM HEBERT</t>
  </si>
  <si>
    <t>CIENCIAS MILITARES</t>
  </si>
  <si>
    <t>LICENCIADO EN CIENCIAS MILITARES</t>
  </si>
  <si>
    <t>ESPECIALISTA I EN INFRAESTRUCTURA Y ARQUITECTURA DE TI DE LOS JUEGOS</t>
  </si>
  <si>
    <t>07512206</t>
  </si>
  <si>
    <t>GARCIA RIVERA PEDRO MANUEL</t>
  </si>
  <si>
    <t>INGENIERÍA DE SISTEMAS EMPRESARIALES</t>
  </si>
  <si>
    <t>TITULADO EN INGENIERÍA DE SISTEMAS EMPRESARIALES</t>
  </si>
  <si>
    <t>JEFA DE LA OFICINA DE COORDINACIÓN DE RIESGOS Y LEGADO</t>
  </si>
  <si>
    <t>43725479</t>
  </si>
  <si>
    <t>GARCIA NUÑEZ SOFIA</t>
  </si>
  <si>
    <t>TITULADO EN COMUNICACIÓN</t>
  </si>
  <si>
    <t>ESPECIALISTA II - ESPECIALISTA  EN GESTIÓN DE CONTROL PREVENTIVO INTERNO</t>
  </si>
  <si>
    <t>10783011</t>
  </si>
  <si>
    <t>GALARRETA BARRIGA MARIA DOLORES</t>
  </si>
  <si>
    <t>44111166</t>
  </si>
  <si>
    <t xml:space="preserve">FU PAREDES JESSICA DIANA </t>
  </si>
  <si>
    <t>TERAPIA FÍSICA Y REHABILITACIÓN</t>
  </si>
  <si>
    <t>TITULADO EN TERAPIA FÍSICA Y REHABILITACIÓN</t>
  </si>
  <si>
    <t>ESPECIALISTA II EN ACTOS PREPARATORIOS</t>
  </si>
  <si>
    <t>45584892</t>
  </si>
  <si>
    <t>FRANCO SANTIVAÑEZ NATALY ZULEMA</t>
  </si>
  <si>
    <t>JEFA DE LA OFICINA DE ASESORÍA JURÍDICA</t>
  </si>
  <si>
    <t>46719621</t>
  </si>
  <si>
    <t>FRANCO BRAVO YOSELIN ALESSANDRA</t>
  </si>
  <si>
    <t>TITULADO EN ABOGADA</t>
  </si>
  <si>
    <t>JEFE DE LA OFICINA DE ADMINISTRACIÓN</t>
  </si>
  <si>
    <t>40631527</t>
  </si>
  <si>
    <t>FLORES PAJUELO JAVIER DANNY</t>
  </si>
  <si>
    <t>EJECUTIVO II - RESPONSABLE DE LA UNIDAD DE ESTUDIOS</t>
  </si>
  <si>
    <t>41904014</t>
  </si>
  <si>
    <t>FLORES MIRANDA KEVIN PAVEL</t>
  </si>
  <si>
    <t>SECRETARIO EJECUTIVO</t>
  </si>
  <si>
    <t>10236273</t>
  </si>
  <si>
    <t xml:space="preserve">FLORES BAZÁN MIGUEL ANGEL </t>
  </si>
  <si>
    <t>SUBDIRECTOR DE RECEPCIÓN, LIQUIDACIÓN Y TRANSFERENCIA DE OBRAS</t>
  </si>
  <si>
    <t>07862508</t>
  </si>
  <si>
    <t>FERNÁNDEZ PANIAGUA ENRIQUE</t>
  </si>
  <si>
    <t>ESPECIALISTA II EN COORDINACIÓN DE ALIMENTACIÓN &amp; LIMPIEZA Y RESIDUOS EN SEDES</t>
  </si>
  <si>
    <t>43365966</t>
  </si>
  <si>
    <t xml:space="preserve">FARROÑAN LARA VADIR VICENTE </t>
  </si>
  <si>
    <t>BACHILLER EN INGENIERÍA AMBIENTAL</t>
  </si>
  <si>
    <t>ESPECIALISTA I REPORTERO GRÁFICO</t>
  </si>
  <si>
    <t>16720635</t>
  </si>
  <si>
    <t xml:space="preserve">FALCÓN GRIJALVA GERMÁN </t>
  </si>
  <si>
    <t>CIENCIAS DE LA INFORMACION</t>
  </si>
  <si>
    <t>TITULADO EN CIENCIAS DE LA INFORMACION</t>
  </si>
  <si>
    <t>40852974</t>
  </si>
  <si>
    <t>ESPINOZA LEON DAVID EUGENIO</t>
  </si>
  <si>
    <t>TECNICO EN VENTAS COMPUTARIZADO</t>
  </si>
  <si>
    <t>TECNICA INCOMPLETA</t>
  </si>
  <si>
    <t>TECNICA INCOMPLETA EN TECNICO EN VENTAS COMPUTARIZADO</t>
  </si>
  <si>
    <t>SUBDIRECTOR DE LA SUBDIRECCIÓN DE COMERCIALIZACIÓN Y MERCADOTECNIA</t>
  </si>
  <si>
    <t>07526347</t>
  </si>
  <si>
    <t xml:space="preserve">EGUSQUIZA SALDARRIAGA GINO RENZO </t>
  </si>
  <si>
    <t>EXPERTO EN MERCADOTECNIA</t>
  </si>
  <si>
    <t>44609949</t>
  </si>
  <si>
    <t>DIAZ LEIGH JUAN</t>
  </si>
  <si>
    <t>07535578</t>
  </si>
  <si>
    <t>DIAZ AGUILAR LUCIA CAROLE</t>
  </si>
  <si>
    <t>SECRETARIADO DE GERENCIA</t>
  </si>
  <si>
    <t>TITULADO DE SECRETARIADO</t>
  </si>
  <si>
    <t>TITULADO DE SECRETARIADO EN SECRETARIADO DE GERENCIA</t>
  </si>
  <si>
    <t>09871983</t>
  </si>
  <si>
    <t>DI TOLLA MERCADO GINO MIGUEL</t>
  </si>
  <si>
    <t>09995227</t>
  </si>
  <si>
    <t>DELGADO FERNÁNDEZ JUAN CARLOS</t>
  </si>
  <si>
    <t xml:space="preserve">EJECUTIVO III – PROYECTO POLIDEPORTIVO GIMNASIA </t>
  </si>
  <si>
    <t>08238932</t>
  </si>
  <si>
    <t>DEL AGUILA CORAL NATIVIDAD DEL CARMEN</t>
  </si>
  <si>
    <t>TITULADO EN ARQUITECTO</t>
  </si>
  <si>
    <t>43091645</t>
  </si>
  <si>
    <t>DE LA CRUZ NUÑEZ DIANA CAROLINA</t>
  </si>
  <si>
    <t>ANALISTA II EN CONTROL DE ASISTENCIA Y VACACIONES DEL PERSONAL</t>
  </si>
  <si>
    <t>44745187</t>
  </si>
  <si>
    <t>DE LA CRUZ CAMARGO VICTOR HUGO</t>
  </si>
  <si>
    <t>ESPECIALISTAS I EN COMPETICIONES DEPORTIVAS – DEPORTES ACUATICOS</t>
  </si>
  <si>
    <t>06663693</t>
  </si>
  <si>
    <t xml:space="preserve">DAÑINO GUTIERREZ RENZO CARLO </t>
  </si>
  <si>
    <t>COMUNICACION AUDIOVISUAL</t>
  </si>
  <si>
    <t>TECNICO EN COMUNICACION AUDIOVISUAL</t>
  </si>
  <si>
    <t>ESPECIALISTA I GERENCIAMIENTO DE PROYECTOS DE TECNOLOGÍA Y TRANSMISIONES</t>
  </si>
  <si>
    <t>40640100</t>
  </si>
  <si>
    <t xml:space="preserve">CUSIHUALLPA RIOS MIGUEL ERICK </t>
  </si>
  <si>
    <t>INGENIERÍA INFORMÁTICO</t>
  </si>
  <si>
    <t>TITULADO EN INGENIERÍA INFORMÁTICO</t>
  </si>
  <si>
    <t>ESPECIALISTA II – EN PLANES ESPECIFICOS Y PROTOCOLOS DE
ACTUACIÓN</t>
  </si>
  <si>
    <t>43607319</t>
  </si>
  <si>
    <t xml:space="preserve">CUBILLAS TORRES SAMUEL </t>
  </si>
  <si>
    <t>EXPERTO EN HABILITACIÓN URBANA Y SANEAMIENTO FÍSICO LEGAL DE PREDIOS</t>
  </si>
  <si>
    <t>09662829</t>
  </si>
  <si>
    <t>CUBAS VÁSQUEZ MARISOL</t>
  </si>
  <si>
    <t>INGENIERO GEOGRAFO</t>
  </si>
  <si>
    <t>TITULADO EN INGENIERO GEOGRAFO</t>
  </si>
  <si>
    <t>ESPECIALISTA II -  EN EJECUCIÓN CONTRACTUAL</t>
  </si>
  <si>
    <t>09223908</t>
  </si>
  <si>
    <t xml:space="preserve">COTAQUISPE PALOMINO EDGARD PEDRO </t>
  </si>
  <si>
    <t>EJECUTIVO I – COORDINADOR DE SERVICIOS DE TECNOLOGÍA EN LAS SEDES</t>
  </si>
  <si>
    <t>43656135</t>
  </si>
  <si>
    <t>CORREA CIURLIZZA ALFREDO JORGE</t>
  </si>
  <si>
    <t>ANALISTA III - SOPORTE TÉCNICO</t>
  </si>
  <si>
    <t>41537978</t>
  </si>
  <si>
    <t>CORRALES GONZALES JULIO CESAR ALEJANDRO</t>
  </si>
  <si>
    <t>TECNICO EN INFORMÁTICA</t>
  </si>
  <si>
    <t>EGRESADO TECNICO EN TECNICO EN INFORMÁTICA</t>
  </si>
  <si>
    <t>43216775</t>
  </si>
  <si>
    <t>CONDE VARGAS MELISA EUGENIA</t>
  </si>
  <si>
    <t>07870787</t>
  </si>
  <si>
    <t>COLUNGE PINTO JORGE EDUARDO</t>
  </si>
  <si>
    <t>46770627</t>
  </si>
  <si>
    <t xml:space="preserve">CISNEROS CARPIO JHON IRVIN </t>
  </si>
  <si>
    <t>ESPECIALISTA II EN PRESUPUESTO</t>
  </si>
  <si>
    <t>33429933</t>
  </si>
  <si>
    <t>CHAVEZ RODRIGUEZ NELLY</t>
  </si>
  <si>
    <t xml:space="preserve">EJECUTIVO III – RESPONSABLE DE TRANSMISIONES </t>
  </si>
  <si>
    <t>08810645</t>
  </si>
  <si>
    <t>CHANLLIO ZAPATA LUIS ALFONSO</t>
  </si>
  <si>
    <t>ESPECIALISTA III PARA LA GESTIÓN DE SEGURIDAD DE LOS CLUSTERS Y SEDES</t>
  </si>
  <si>
    <t>07257303</t>
  </si>
  <si>
    <t>CEBRIAN VERGARA JOSE ABEL</t>
  </si>
  <si>
    <t>ADMINISTRACIÓN AEROESPACIAL</t>
  </si>
  <si>
    <t>ANALISTA II – DE TESORERÍA</t>
  </si>
  <si>
    <t>07764659</t>
  </si>
  <si>
    <t xml:space="preserve">CASTRO MORGADO JULIA BEATRIZ </t>
  </si>
  <si>
    <t>ANALISTA I - SERVICIOS DE TRANSPORTE</t>
  </si>
  <si>
    <t>40523353</t>
  </si>
  <si>
    <t>CASTIGLIONI O’BRIEN URSULA ROMINA</t>
  </si>
  <si>
    <t>LICENCIADA EN RELACIONES ITNERNACIONALES</t>
  </si>
  <si>
    <t>TITULADO EN LICENCIADA EN RELACIONES ITNERNACIONALES</t>
  </si>
  <si>
    <t>ESPECIALISTA III - GESTOR DEL PROYECTO REMO</t>
  </si>
  <si>
    <t>09433588</t>
  </si>
  <si>
    <t>CARVALLO ÑIQUEN CESAR EDUARDO</t>
  </si>
  <si>
    <t>ESPECIALISTA III EN GESTIÓN PÚBLICA</t>
  </si>
  <si>
    <t>09877145</t>
  </si>
  <si>
    <t>CARLOS REYES CAROLINA JESSICA</t>
  </si>
  <si>
    <t>TÉCNICO EN SECRETARIADO</t>
  </si>
  <si>
    <t>46212185</t>
  </si>
  <si>
    <t>CANALES DÁVILA JENNIFER RAYSA</t>
  </si>
  <si>
    <t>ESPECIALISTA III – ESPECIALISTA EN ARQUITECTURA</t>
  </si>
  <si>
    <t>09537351</t>
  </si>
  <si>
    <t xml:space="preserve">CAJONA RICRA ANTONIO ABELARDO </t>
  </si>
  <si>
    <t>ESPECIALISTA LEGAL II EN CONTRATOS Y CONVENIOS</t>
  </si>
  <si>
    <t>42683968</t>
  </si>
  <si>
    <t>CABRERA LAURENTE  MARLENE CAROLINA</t>
  </si>
  <si>
    <t>40677591</t>
  </si>
  <si>
    <t xml:space="preserve">CABRERA CÁNEPA JULIO CÉSAR </t>
  </si>
  <si>
    <t>09995212</t>
  </si>
  <si>
    <t>BUENO ROSELL GYOVANA YNDIRA</t>
  </si>
  <si>
    <t xml:space="preserve">ESPECIALISTA III - GESTOR DEL PROYECTO ECUESTRE </t>
  </si>
  <si>
    <t>41160426</t>
  </si>
  <si>
    <t>BORJA MANZUR KARINA DEL PILAR</t>
  </si>
  <si>
    <t>ESPECIALISTA III – RESPONSABLE DE MONITOREO Y CONTROL</t>
  </si>
  <si>
    <t>09159142</t>
  </si>
  <si>
    <t>BONILLA VARGAS LUIS ANTONIO</t>
  </si>
  <si>
    <t>46397046</t>
  </si>
  <si>
    <t>BLAS MURO JOSSELYN MAURA</t>
  </si>
  <si>
    <t>40323393</t>
  </si>
  <si>
    <t>BLAS ALEGRE ERNESTO JACINTO</t>
  </si>
  <si>
    <t>ESPECIALISTA I EN ANÁLITICA DIGITAL Y WEB</t>
  </si>
  <si>
    <t>44994170</t>
  </si>
  <si>
    <t>BENITES DEL AGUILA JORGE LUIS</t>
  </si>
  <si>
    <t>08077240</t>
  </si>
  <si>
    <t>BENAVENTE RAMIREZ PELAYO WILBER</t>
  </si>
  <si>
    <t>ESPECIALISTA I – EN ACTOS PREPARATORIOS</t>
  </si>
  <si>
    <t>41392706</t>
  </si>
  <si>
    <t xml:space="preserve">BECERRA MENDOZA VANESSA LEONOR  </t>
  </si>
  <si>
    <t>ESPECIALISTA III -  ENTRENAMIENTO</t>
  </si>
  <si>
    <t>07536880</t>
  </si>
  <si>
    <t>ARTEAGA CANDIOTTI WALTER LADISLAO ALEJANDRO</t>
  </si>
  <si>
    <t>43313353</t>
  </si>
  <si>
    <t xml:space="preserve">ARMAS CALASICH JOSE CARLOS </t>
  </si>
  <si>
    <t>08798792</t>
  </si>
  <si>
    <t>AREVALO PAREDES ELIZABETH FLORA</t>
  </si>
  <si>
    <t>TITULADO TECNICA EN SECRETARIADO BILINGÜE</t>
  </si>
  <si>
    <t>ANALISTA I – DE ARCHIVO</t>
  </si>
  <si>
    <t>40401963</t>
  </si>
  <si>
    <t>ARAOZ ARTEAGA HUGO ALBERTO</t>
  </si>
  <si>
    <t>LICENCIADO EN HISTORIA</t>
  </si>
  <si>
    <t>TITULADO EN LICENCIADO EN HISTORIA</t>
  </si>
  <si>
    <t>ESPECIALISTA I - EN ACREDITACION</t>
  </si>
  <si>
    <t>46237505</t>
  </si>
  <si>
    <t xml:space="preserve">ARANGÜENA CABRERA MARIA ALEJANDRA </t>
  </si>
  <si>
    <t>ADMINISTRACIÓN HOTELERA</t>
  </si>
  <si>
    <t>BACHILLER EN ADMINISTRACIÓN HOTELERA</t>
  </si>
  <si>
    <t>ESPECIALISTA II – GESTIÓN ADMINISTRATIVA</t>
  </si>
  <si>
    <t>20050669</t>
  </si>
  <si>
    <t>ARANDA DIESTRA BETSY ADELA</t>
  </si>
  <si>
    <t>INGENIERÍA DE SISTEMAS Y COMPUTO</t>
  </si>
  <si>
    <t>BACHILLER EN INGENIERÍA DE SISTEMAS Y COMPUTO</t>
  </si>
  <si>
    <t>ESPECIALISTA I PARA LA GESTIÓN DEL ABASTECIMIENTO DE VILLAS</t>
  </si>
  <si>
    <t>44364343</t>
  </si>
  <si>
    <t xml:space="preserve">ARANDA DIAZ  JUAN ANTONIO </t>
  </si>
  <si>
    <t>TITULADO EN ADMINISTRACIÓN DE EMPRESAS</t>
  </si>
  <si>
    <t>ASISTENTE II - EQUIPAMIENTO DEPORTIVO</t>
  </si>
  <si>
    <t>74030420</t>
  </si>
  <si>
    <t>ANGULO MURDOCH ESTEBAN</t>
  </si>
  <si>
    <t>ADMINISTRACION Y NEGOCIOS DEL DEPORTE</t>
  </si>
  <si>
    <t>BACHILLER EN ADMINISTRACION Y NEGOCIOS DEL DEPORTE</t>
  </si>
  <si>
    <t>ESPECIALISTA II EN PLANEAMIENTO Y SEGUIMIENTO</t>
  </si>
  <si>
    <t>ANA MARIA CERRON MORENO</t>
  </si>
  <si>
    <t>SECRETARIA EJECUTIVA DE ALTA DIRECCION</t>
  </si>
  <si>
    <t>33940522</t>
  </si>
  <si>
    <t>AMPUERO LOPEZ OLGA ESPERANZA</t>
  </si>
  <si>
    <t xml:space="preserve">EJECUTIVO III – PROYECTO VILLA MARIA DEL TRIUNFO </t>
  </si>
  <si>
    <t>06593854</t>
  </si>
  <si>
    <t>AGAMA RODRIGUEZ MARCO ERIC</t>
  </si>
  <si>
    <t>INGENIERO MECANICO - ELECTRICISTA</t>
  </si>
  <si>
    <t>TITULADO EN INGENIERO MECANICO - ELECTRICISTA</t>
  </si>
  <si>
    <t>ANALISTA III – CONTROL PREVIO EJECUCIÓN CONTRACTUAL</t>
  </si>
  <si>
    <t>44306259</t>
  </si>
  <si>
    <t xml:space="preserve">ACARO LOPEZ JULIO CESAR </t>
  </si>
  <si>
    <t>TITULADO EN CIENCIAS ADMINISTRATIVAS</t>
  </si>
  <si>
    <t>ESPECIALISTA I EN SERVICIOS GENERALES</t>
  </si>
  <si>
    <t>05407052</t>
  </si>
  <si>
    <t>ABREU DÁVILA LUIS MIGUEL</t>
  </si>
  <si>
    <t>ESPECIALISTA II DE TESORERÍA</t>
  </si>
  <si>
    <t>10145848</t>
  </si>
  <si>
    <t>ABARCA CABRERA ELVIA ELIZABETH</t>
  </si>
  <si>
    <t>ESPECIALISTA II EN ALMACÉN</t>
  </si>
  <si>
    <t>09630552</t>
  </si>
  <si>
    <t>PAZ YZAGUIRRE ABEL ANTONIO</t>
  </si>
  <si>
    <t>ESPECIALISTA II EN SOSTENIBILIDAD DE SEDES</t>
  </si>
  <si>
    <t>42772325</t>
  </si>
  <si>
    <t>HUAMÁN HUATUCO FERNANDO</t>
  </si>
  <si>
    <t>TITULADO EN INGENIERO AMBIENTAL</t>
  </si>
  <si>
    <t>ESPECIALISTA I EN CONTROL PATRIMONIAL</t>
  </si>
  <si>
    <t>42330916</t>
  </si>
  <si>
    <t>VEGA ORTEGA SIXTO MOISÉS</t>
  </si>
  <si>
    <t>TITULADO EN LICENCIADO EN TURISMO Y HOTELERIA</t>
  </si>
  <si>
    <t>ESPECIALISTA I - MEJORAMIENTO DE INTEGRACIÓN Y LEGADO DE SEDES</t>
  </si>
  <si>
    <t>10153518</t>
  </si>
  <si>
    <t>AYALA SOLIS EDUARDO FREDDY</t>
  </si>
  <si>
    <t>40768714</t>
  </si>
  <si>
    <t>FLOREZ MIRANDA OSCAR SANTIAGO</t>
  </si>
  <si>
    <t xml:space="preserve"> ANALISTA I DE PLANIFICACIÓN ESTRATÉGICA Y OPERATIVA</t>
  </si>
  <si>
    <t>42291938</t>
  </si>
  <si>
    <t>MORENO GUZMÁN DIEGO</t>
  </si>
  <si>
    <t>TÍTULO DE LICENCIADO EN ESTUDIOS GENERALES, MENCIÓN EN ESTUDIOS GENERALES SEGUNDA ESPECIALIDAD: NEGOCIOS</t>
  </si>
  <si>
    <t>TITULADO EN TÍTULO DE LICENCIADO EN ESTUDIOS GENERALES, MENCIÓN EN ESTUDIOS GENERALES SEGUNDA ESPECIALIDAD: NEGOCIOS</t>
  </si>
  <si>
    <t>40105767</t>
  </si>
  <si>
    <t>FAJARDO RAMIREZ JUAN CARLOS</t>
  </si>
  <si>
    <t>RESPONSABLE DE INTEGRACIÓN Y LEGADO DE SEDES</t>
  </si>
  <si>
    <t>10771949</t>
  </si>
  <si>
    <t>RUIZ DE LA SOTTA MARINO ALFONSO</t>
  </si>
  <si>
    <t>40803634</t>
  </si>
  <si>
    <t>BALTAZAR PALOMINO JIMMY</t>
  </si>
  <si>
    <t>40163842</t>
  </si>
  <si>
    <t>PÉREZ ROCHA DIANA CECILIA</t>
  </si>
  <si>
    <t>ASISTENTE II EN ALMACÉN</t>
  </si>
  <si>
    <t>42330924</t>
  </si>
  <si>
    <t>NUÑEZ REA HARRELL GONZALO</t>
  </si>
  <si>
    <t>INGENIERO EN INFORMÁTICA Y DE SISTEMAS</t>
  </si>
  <si>
    <t>TITULADO EN INGENIERO EN INFORMÁTICA Y DE SISTEMAS</t>
  </si>
  <si>
    <t>01683804</t>
  </si>
  <si>
    <t>COYLA APUCUSI JOSE MIGUEL</t>
  </si>
  <si>
    <t>44730929</t>
  </si>
  <si>
    <t>OSORES YARANGA ERLINDA</t>
  </si>
  <si>
    <t>ASESOR I EN CONTRATACIONES PÚBLICAS Y MEJORA CONTINUA</t>
  </si>
  <si>
    <t>23815708</t>
  </si>
  <si>
    <t>ARRISUEÑO LOVON LUIS ALBERTO</t>
  </si>
  <si>
    <t>ESPECIALISTA I EN PRODUCTOS DE MARKETING</t>
  </si>
  <si>
    <t>43958791</t>
  </si>
  <si>
    <t>LUNG ISIDRO GUILLERMO EMANUEL</t>
  </si>
  <si>
    <t>TITULADO EN INGENIERA INDUSTRIAL</t>
  </si>
  <si>
    <t>ANALISTA II – EN MONITOREO DE OPERACIONES</t>
  </si>
  <si>
    <t>44628147</t>
  </si>
  <si>
    <t>PACHECO BADO LARISSA FHARIDE</t>
  </si>
  <si>
    <t>ANALISTA I – EN OPERACIÓN DE SEDES</t>
  </si>
  <si>
    <t>48600327</t>
  </si>
  <si>
    <t>GARAY ALVAREZ RODIA MIDELI</t>
  </si>
  <si>
    <t xml:space="preserve"> AUXILIAR – EN OPERACIÓN DE SEDES I</t>
  </si>
  <si>
    <t>48247799</t>
  </si>
  <si>
    <t>GAMARRA TORRES LESLIE</t>
  </si>
  <si>
    <t>41363622</t>
  </si>
  <si>
    <t>COLCHAO CLAUX CESAR AUGUSTO</t>
  </si>
  <si>
    <t>MARKETING</t>
  </si>
  <si>
    <t>COORDINADOR – DE ESTRATEGIA Y PLANIFICACIÓN OPERACIONAL</t>
  </si>
  <si>
    <t>45138412</t>
  </si>
  <si>
    <t>COLLANTES FLORES VANESKA LISBETH</t>
  </si>
  <si>
    <t>44076651</t>
  </si>
  <si>
    <t>BORREGO GANOZA ROBERTO ANDY</t>
  </si>
  <si>
    <t>TECNICO II – EN OPERACIÓN DE SEDES</t>
  </si>
  <si>
    <t>40208438</t>
  </si>
  <si>
    <t>BUSTAMANTE CALDERON JOSE LUIS</t>
  </si>
  <si>
    <t>CIENCIAS PUBLICITARIAS</t>
  </si>
  <si>
    <t>AUXILIAR – EN OPERACIÓN DE SEDES II</t>
  </si>
  <si>
    <t>45274556</t>
  </si>
  <si>
    <t>GALLARDO QUIROZ MAYRA ALEJANDRA</t>
  </si>
  <si>
    <t>ADMINISTRACION CON MENCION EN DIRECCION DE EMPRESAS</t>
  </si>
  <si>
    <t>ESTUDIANTE UNIV. INCOMPLETO EN ADMINISTRACION CON MENCION EN DIRECCION DE EMPRESAS</t>
  </si>
  <si>
    <t>ESPECIALISTA I COMERCIAL PUBLICIDAD</t>
  </si>
  <si>
    <t>70458422</t>
  </si>
  <si>
    <t>CIEZA SERRANO JUAN RAFAEL</t>
  </si>
  <si>
    <t>TECNICO II - GESTIÓN DE REQUERIMIENTOS DE BIENES Y SERVICIOS PARA LAS SEDES DEL CLÚSTER I</t>
  </si>
  <si>
    <t>45874196</t>
  </si>
  <si>
    <t>CHORRES GAMBOA EWELYN YULIANA</t>
  </si>
  <si>
    <t>44118770</t>
  </si>
  <si>
    <t>GARCIA GUILLEN LEYDY LUCERO</t>
  </si>
  <si>
    <t>ENFERMERIA EN SALUD OCUPACIONAL</t>
  </si>
  <si>
    <t>TITULADO EN ENFERMERIA EN SALUD OCUPACIONAL</t>
  </si>
  <si>
    <t>COORDINADOR II EN ACTOS PREPARATORIOS</t>
  </si>
  <si>
    <t>30962154</t>
  </si>
  <si>
    <t>LASTARRIA FLORES MARTE HORACIO</t>
  </si>
  <si>
    <t>45470822</t>
  </si>
  <si>
    <t>TORRES ITURRIZAGA JORGE MATIAS</t>
  </si>
  <si>
    <t xml:space="preserve"> ESPECIALISTA II – EN GESTIÓN DE SERVICIOS AL CLIENTE</t>
  </si>
  <si>
    <t>10812142</t>
  </si>
  <si>
    <t>CARREÓN CUBA NATALY YAMILÉ</t>
  </si>
  <si>
    <t>LICENCIADA EN COMUNICACIÓN PARA EL DESARROLLO</t>
  </si>
  <si>
    <t>TITULADO EN LICENCIADA EN COMUNICACIÓN PARA EL DESARROLLO</t>
  </si>
  <si>
    <t xml:space="preserve"> ESPECIALISTA I - EN SEGUIMIENTO DE CONVENIOS Y CONTRATOS DEPORTIVOS</t>
  </si>
  <si>
    <t>43304059</t>
  </si>
  <si>
    <t>MATEO DUFFOO MARIA LUISA</t>
  </si>
  <si>
    <t>ESPECIALISTA II - EN MONITOREO Y MEJORAMIENTO DE PROCESOS DE LA DIRECCIÓN DE OPERACIONES</t>
  </si>
  <si>
    <t>43328094</t>
  </si>
  <si>
    <t>CHAVÉZ TORRES SANDRA CECILIA</t>
  </si>
  <si>
    <t xml:space="preserve"> ESPECIALISTA II - NETWORKING Y TELECOMUNICACIONES</t>
  </si>
  <si>
    <t>43537423</t>
  </si>
  <si>
    <t>FLORES GUTIERREZ MARCO ANTONIO</t>
  </si>
  <si>
    <t>INGENIERO DE LAS TELECOMUNICACIONES</t>
  </si>
  <si>
    <t>TITULADO EN INGENIERO DE LAS TELECOMUNICACIONES</t>
  </si>
  <si>
    <t>ANALISTA II - CONTENIDO INSTITUCIONAL</t>
  </si>
  <si>
    <t>41117343</t>
  </si>
  <si>
    <t>CUYA CRUZ DAJHANA EVELYN</t>
  </si>
  <si>
    <t>COORDINADOR I DE PRENSA</t>
  </si>
  <si>
    <t>40856659</t>
  </si>
  <si>
    <t>AIQUIPA ANGULO SALLY MARILU</t>
  </si>
  <si>
    <t>ANALISTA II – EN PERIODISMO INSTITUCIONAL</t>
  </si>
  <si>
    <t>72936316</t>
  </si>
  <si>
    <t>REYES BARBOZA LUIS ARTURO</t>
  </si>
  <si>
    <t>ASISTENTE II - DE COMUNICACIONES</t>
  </si>
  <si>
    <t>75400133</t>
  </si>
  <si>
    <t>MUNDACA GUERRERO YESSENIA XIOMARA</t>
  </si>
  <si>
    <t>ANALISTA I - GESTIÓN ADMINISTRATIVA</t>
  </si>
  <si>
    <t>43394350</t>
  </si>
  <si>
    <t>MEJÍA MONTAÑO ALEJANDRO</t>
  </si>
  <si>
    <t>TITULADO EN ADMINISTRACION DE EMPRESAS</t>
  </si>
  <si>
    <t>EXPERTO EN COMUNICACIONES</t>
  </si>
  <si>
    <t>44004934</t>
  </si>
  <si>
    <t>DABDOUB BARANDIARÁN CAROLINA</t>
  </si>
  <si>
    <t>COMUNICACIÓN Y PERIODISMO</t>
  </si>
  <si>
    <t>TITULADO EN COMUNICACIÓN Y PERIODISMO</t>
  </si>
  <si>
    <t>ESPECIALISTA I - DE SEGURIDAD Y SALUD EN EL TRABAJO</t>
  </si>
  <si>
    <t>40290695</t>
  </si>
  <si>
    <t>PAUCAR SUTACURO LENER DANDY</t>
  </si>
  <si>
    <t>INGENIERIA QUIMICA</t>
  </si>
  <si>
    <t>TITULADO EN INGENIERIA QUIMICA</t>
  </si>
  <si>
    <t>ANALISTA II – EN GESTIÓN DE RECURSOS HUMANOS</t>
  </si>
  <si>
    <t>10399418</t>
  </si>
  <si>
    <t>ESQUIVEL ZEVALLOS FIDEL HIPÓLITO</t>
  </si>
  <si>
    <t>ANALISTA II – LEGAL EN GESTIÓN DE RECURSOS HUMANOS</t>
  </si>
  <si>
    <t>41077454</t>
  </si>
  <si>
    <t>RAMOS CHISCUL ANTERO FRANKLIN</t>
  </si>
  <si>
    <t>ASESOR I EN GESTIÓN PÚBLICA</t>
  </si>
  <si>
    <t>41689177</t>
  </si>
  <si>
    <t>SOLSOL SALDAÑA SARA SOFIA</t>
  </si>
  <si>
    <t>ESPECIALISTA II EN MONITOREO A LA GESTIÓN DE EJECUCIÓN PRESUPUESTAL Y GESTIÓN DE INVERSIONES</t>
  </si>
  <si>
    <t>10028855</t>
  </si>
  <si>
    <t>ALONSO LEDESMA EDWIN JESUS</t>
  </si>
  <si>
    <t>INGENIERIA DE SISTEMAS E INFORMATICA</t>
  </si>
  <si>
    <t>DIRECTORA DE LA DIRECCIÓN DE OPERACIONES</t>
  </si>
  <si>
    <t>41352711</t>
  </si>
  <si>
    <t>GONZALES SARMIENTO DULCE MARIA</t>
  </si>
  <si>
    <t>INGENIERO EN GESTION EMPRESARIAL</t>
  </si>
  <si>
    <t>TITULADO EN INGENIERO EN GESTION EMPRESARIAL</t>
  </si>
  <si>
    <t>EXPERTO EN INTEGRACIÓN Y LEGADO DE SEDES</t>
  </si>
  <si>
    <t>41486005</t>
  </si>
  <si>
    <t>ALVÁN CHARBONNEL MICHEL</t>
  </si>
  <si>
    <t>ESPECIALISTA II EN COMUNICACIÓN ESTRATÉGICA</t>
  </si>
  <si>
    <t>42556376</t>
  </si>
  <si>
    <t>PAREDES FLORES PRISCILLA GISELLA</t>
  </si>
  <si>
    <t>ASISTENTE II - EN ALMACEN</t>
  </si>
  <si>
    <t>43012516</t>
  </si>
  <si>
    <t>VELASQUEZ GONZALES VICTORIA SOFIA</t>
  </si>
  <si>
    <t>TITULADO EN CONTABILIDAD</t>
  </si>
  <si>
    <t>ESPECIALISTA II - EN GESTIÓN COMERCIAL DEPORTIVA</t>
  </si>
  <si>
    <t>10545375</t>
  </si>
  <si>
    <t>GARVAN VALDERRAMA HERNÁN GABRIEL</t>
  </si>
  <si>
    <t>45735718</t>
  </si>
  <si>
    <t>QUISPE MORALES FERNANDO</t>
  </si>
  <si>
    <t>ADMINISTRACION Y NEGOCIOS INTERNACIONALES</t>
  </si>
  <si>
    <t>COORDINADOR I DE MARKETING DIGITAL</t>
  </si>
  <si>
    <t>45782182</t>
  </si>
  <si>
    <t>ARONÉS GÓMEZ RUBÉN DARIO</t>
  </si>
  <si>
    <t>PERIODISMO</t>
  </si>
  <si>
    <t>TITULADO EN PERIODISMO</t>
  </si>
  <si>
    <t xml:space="preserve"> ESPECIALISTA I - EN  ARCHIVO</t>
  </si>
  <si>
    <t>JEFE DE LA OFICINA DE PLANEAMIENTO, PRESUPUESTO Y MODERNIZACIÓN</t>
  </si>
  <si>
    <t>ESPECIALISTA II – EN GESTIÓN Y CONTRATACIÓN PÚBLICA</t>
  </si>
  <si>
    <t>43040434</t>
  </si>
  <si>
    <t>CHAMBIO HERMOSA JENNIFFER ELIZABETH</t>
  </si>
  <si>
    <t>COORDINADORA DE INVESTIGACIÓN E INNOVACIÓN</t>
  </si>
  <si>
    <t>07501423</t>
  </si>
  <si>
    <t>CALDERÓN PRADA ALICIA</t>
  </si>
  <si>
    <t>PSICOLOGÍA</t>
  </si>
  <si>
    <t>TITULADO EN PSICOLOGÍA</t>
  </si>
  <si>
    <t>DIRECTOR DE LA DIRECCIÓN DE PROYECTOS E INFRAESTRUCTURA DEFINITIVA</t>
  </si>
  <si>
    <t>SUBDIRECTOR DE LA SUBDIRECCIÓN DE TRASNPORTES Y SEGURIDAD</t>
  </si>
  <si>
    <t>42770885</t>
  </si>
  <si>
    <t xml:space="preserve">CASTRO GÚZMAN ALVARO ENRIQUE </t>
  </si>
  <si>
    <t>JEFA DE  LA OFICINA DE ADMINISTRACIÓN</t>
  </si>
  <si>
    <t xml:space="preserve">ESPECIALISTA I PARA LA COORDINACIÓN DE OPERACIONES LOGÍSTICAS EN SEDE
</t>
  </si>
  <si>
    <t>41553808</t>
  </si>
  <si>
    <t>MEJIA MURGA PAOLA MILAGROS</t>
  </si>
  <si>
    <t xml:space="preserve">ESPECIALISTA II -ESTRATEGIA Y PLANIFICACIÓN DE GESTIÓN DE BIENES Y SERVICIOS PARA LAS SEDES
</t>
  </si>
  <si>
    <t>43340439</t>
  </si>
  <si>
    <t>ARGÜELLES BOCÁNGEL LÍMBER DARÍO</t>
  </si>
  <si>
    <t>INGENIERO EN ADMINISTRACIÓN DE EMPRESAS</t>
  </si>
  <si>
    <t>TITULADO EN INGENIERO EN ADMINISTRACIÓN DE EMPRESAS</t>
  </si>
  <si>
    <t>46652190</t>
  </si>
  <si>
    <t>EZETA CANALES CAROLA FERNANDA</t>
  </si>
  <si>
    <t>TURISMO, HOTELERÍA Y GESTIÓN CULTURAL</t>
  </si>
  <si>
    <t>TITULADO EN TURISMO, HOTELERÍA Y GESTIÓN CULTURAL</t>
  </si>
  <si>
    <t xml:space="preserve">ESPECIALISTA II EN
GESTIÓN Y SEGUIMIENTO DE REQUERIMIENTOS DEPORTIVOS
</t>
  </si>
  <si>
    <t>10654038</t>
  </si>
  <si>
    <t>CONTRERAS MONTES PEGGY CAROLD</t>
  </si>
  <si>
    <t>SOCIOLOGÍA</t>
  </si>
  <si>
    <t>TITULADO EN SOCIOLOGÍA</t>
  </si>
  <si>
    <t>ESPECIALISTA II DE GESTIÓN DE MANTENIMIENTO DE INMUEBLES Y SERVICIOS DE SEDES</t>
  </si>
  <si>
    <t>10550924</t>
  </si>
  <si>
    <t>MEDINA CABRERA CESAR AUGUSTO</t>
  </si>
  <si>
    <t>INGENIERIA CIVIL</t>
  </si>
  <si>
    <t>TITULADO EN INGENIERIA CIVIL</t>
  </si>
  <si>
    <t>ESPECIALISTA I GESTOR DE LA SEGURIDAD PÚBLICA</t>
  </si>
  <si>
    <t>43323934</t>
  </si>
  <si>
    <t>TEJADA REDHEAD JORGE ROBERTO GUILLERMO</t>
  </si>
  <si>
    <t>ADMINISTRACIÓN Y CIENCIAS POLICIALES</t>
  </si>
  <si>
    <t>BACHILLER EN ADMINISTRACIÓN Y CIENCIAS POLICIALES</t>
  </si>
  <si>
    <t>ESPECIALISTA I GESTOR OPERACIONAL Y ADMINISTRATIVO</t>
  </si>
  <si>
    <t>44757053</t>
  </si>
  <si>
    <t>CANO TAYPE RONNY LUIS</t>
  </si>
  <si>
    <t>INGENIERIA DE SISTEMAS DE INFORMACION</t>
  </si>
  <si>
    <t>TITULADO EN INGENIERIA DE SISTEMAS DE INFORMACION</t>
  </si>
  <si>
    <t xml:space="preserve"> ESPECIALISTA I PARA COORDINACIÓN DE SERVICIOS BACKHOUSE DE ALBERGUES
</t>
  </si>
  <si>
    <t>45972307</t>
  </si>
  <si>
    <t>MARCIANI VIDAL FIORELLA PAULLET</t>
  </si>
  <si>
    <t>TITULADO EN TURISMO, HOTELERÍA Y GASTRONOMÍA</t>
  </si>
  <si>
    <t>ANALISTA II - GESTIÓN DEL SERVICIO DE LIMPIEZA</t>
  </si>
  <si>
    <t>09862676</t>
  </si>
  <si>
    <t>CORNEJO GUARDIA ERIKA ISENIA LUCY</t>
  </si>
  <si>
    <t>INGENIERIA AMBIENTAL Y DE RECURSOS NATURALES</t>
  </si>
  <si>
    <t>TITULADO EN INGENIERIA AMBIENTAL Y DE RECURSOS NATURALES</t>
  </si>
  <si>
    <t>09649053</t>
  </si>
  <si>
    <t>ALVAREZ RENGIFO SUSANA MARINA</t>
  </si>
  <si>
    <t>TITULADO EN TURISMO Y HOTELERIA</t>
  </si>
  <si>
    <t>42794576</t>
  </si>
  <si>
    <t>GONZALES HELGUERO JHONATHAN STEVEN</t>
  </si>
  <si>
    <t xml:space="preserve"> ANALISTA II DE MANTENIMIENTO DE SEDES III
</t>
  </si>
  <si>
    <t>43055316</t>
  </si>
  <si>
    <t>VALEGA SOLDEVILLA JORGE LUIS</t>
  </si>
  <si>
    <t>INGENIERIA ELECTRONICA</t>
  </si>
  <si>
    <t>TITULADO EN INGENIERIA ELECTRONICA</t>
  </si>
  <si>
    <t xml:space="preserve">ANALISTA I MANTENIMIENTO DE ÁREAS VERDES DE LAS SEDES DEL CLÚSTER 1
</t>
  </si>
  <si>
    <t>44990630</t>
  </si>
  <si>
    <t>BARJA NINANYA MANUEL ALEJANDRO</t>
  </si>
  <si>
    <t>INGENIERIA AMBIENTAL</t>
  </si>
  <si>
    <t>TITULADO EN INGENIERIA AMBIENTAL</t>
  </si>
  <si>
    <t xml:space="preserve"> ANALISTA II DE MANTENIMIENTO DE SEDES I
</t>
  </si>
  <si>
    <t>72033748</t>
  </si>
  <si>
    <t>SAMAMÉ MARTINEZ ROBERT RICHARD</t>
  </si>
  <si>
    <t>INGENIERIA MECANICA Y ELECTRICISTA</t>
  </si>
  <si>
    <t>TITULADO EN INGENIERIA MECANICA Y ELECTRICISTA</t>
  </si>
  <si>
    <t xml:space="preserve">ANALISTA II DE MANTENIMIENTO DE SEDES II
</t>
  </si>
  <si>
    <t>44764754</t>
  </si>
  <si>
    <t>QUIÑONES CHOQUE PAOLO CESAR</t>
  </si>
  <si>
    <t>TÉCNICO II PARA SERVICIOS BACKHOUSE DE ALBERGUES</t>
  </si>
  <si>
    <t>42843858</t>
  </si>
  <si>
    <t>TORRES CAMARA MADALEINE</t>
  </si>
  <si>
    <t>GUIA OFICIAL DE TURISMO</t>
  </si>
  <si>
    <t>TECNICO SUPERIOR</t>
  </si>
  <si>
    <t>TECNICO SUPERIOR EN GUIA OFICIAL DE TURISMO</t>
  </si>
  <si>
    <t xml:space="preserve"> ESPECIALISTA II DE MANTENIMIENTO DE EDIFICACIONES</t>
  </si>
  <si>
    <t>25790569</t>
  </si>
  <si>
    <t>ZEVALLOS MENDEZ RANDOL MIGUEL</t>
  </si>
  <si>
    <t>INGENIERIA ELECTRICISTA</t>
  </si>
  <si>
    <t>TITULADO EN INGENIERIA ELECTRICISTA</t>
  </si>
  <si>
    <t xml:space="preserve">AUXILIAR II PARA EL MANTENIMIENTO DE SEDES
</t>
  </si>
  <si>
    <t>42587478</t>
  </si>
  <si>
    <t>INCA UTANI OSCAR</t>
  </si>
  <si>
    <t>ASESOR II- EN GESTIÓN PÚBLICA Y GESTIÓN OPERATIVA PARA LA DIRECCIÓN DE OPERACIONES</t>
  </si>
  <si>
    <t>09852631</t>
  </si>
  <si>
    <t>PELÁEZ MARTÍNEZ JORGE ARMANDO</t>
  </si>
  <si>
    <t>TITULADO EN ADMINISTRACION</t>
  </si>
  <si>
    <t xml:space="preserve">CHOFER I </t>
  </si>
  <si>
    <t>40591079</t>
  </si>
  <si>
    <t>MENDOZA QUINTO JOSELYN EDISON</t>
  </si>
  <si>
    <t>MOTORIZADO I</t>
  </si>
  <si>
    <t>46604777</t>
  </si>
  <si>
    <t xml:space="preserve">HIGA COBOS SHINKO JULIO CÉSAR </t>
  </si>
  <si>
    <t>46462586</t>
  </si>
  <si>
    <t>SEMINARIO CÁCERES ANGELO GINO PAOLI</t>
  </si>
  <si>
    <t>DESPACHADOR ADUANERO</t>
  </si>
  <si>
    <t>EGRESADO TECNICO EN DESPACHADOR ADUANERO</t>
  </si>
  <si>
    <t>OPERADOR DE SERVICIOS GENERALES</t>
  </si>
  <si>
    <t>09145379</t>
  </si>
  <si>
    <t>TIPIANI BRAMONT FELIX ANTONIO</t>
  </si>
  <si>
    <t>ESPECIALISTA II- EN GESTIÓN PÚBLICA</t>
  </si>
  <si>
    <t>10064198</t>
  </si>
  <si>
    <t>URRELLO LEYVA JESSICA PATRICIA</t>
  </si>
  <si>
    <t>44200647</t>
  </si>
  <si>
    <t>VARGAS MIRES SILVIA</t>
  </si>
  <si>
    <t>ESPECIALISTA II EN TRÁMITE Y GESTIÓN DOCUMENTAL</t>
  </si>
  <si>
    <t>44420447</t>
  </si>
  <si>
    <t>PERCOVICH PEIXOTO NATALIE MILUSKA</t>
  </si>
  <si>
    <t>COORDINADOR II- EN CONTRATACIONES</t>
  </si>
  <si>
    <t>46214817</t>
  </si>
  <si>
    <t>SINCHE LAVADO KELLY SHARON</t>
  </si>
  <si>
    <t xml:space="preserve">COORDINADOR I EN SERVICIOS GENERALES </t>
  </si>
  <si>
    <t>41000797</t>
  </si>
  <si>
    <t>CASTILLO MARIN ENRIQUE ANTONIO</t>
  </si>
  <si>
    <t xml:space="preserve">ASESOR I – DE LA OFICINA DE ADMINISTRACIÓN
</t>
  </si>
  <si>
    <t>10223307</t>
  </si>
  <si>
    <t>PLASENCIA MOSCOSO BRUNO RAFAEL</t>
  </si>
  <si>
    <t>ASISTENTE ADMINISTRATIVO II COMERCIAL</t>
  </si>
  <si>
    <t>40792957</t>
  </si>
  <si>
    <t xml:space="preserve">TUESTA ARBILDO LIZ MARLENE </t>
  </si>
  <si>
    <t>PROFESIONAL TECNICO EN ADMINISTRACION</t>
  </si>
  <si>
    <t>TECNICO SUPERIOR EN PROFESIONAL TECNICO EN ADMINISTRACION</t>
  </si>
  <si>
    <t>AXILIAR II EN ACTIVACIONES Y EVENTOS</t>
  </si>
  <si>
    <t>47956082</t>
  </si>
  <si>
    <t>AGUIRRE ROJAS DENNYS ENRIQUE</t>
  </si>
  <si>
    <t>AUXILIAR II EN MARKETING DIGITAL</t>
  </si>
  <si>
    <t>72569439</t>
  </si>
  <si>
    <t xml:space="preserve">ESTRADA OTERO JUAN PABLO </t>
  </si>
  <si>
    <t>EGRESADO TECNICO EN ADMINISTRACION DE EMPRESAS</t>
  </si>
  <si>
    <t xml:space="preserve">AUXILIAR II EN MONITOREO DE MEDIOS </t>
  </si>
  <si>
    <t>70543611</t>
  </si>
  <si>
    <t xml:space="preserve">DÍAZ MORA JIMENA DEL CARMEN </t>
  </si>
  <si>
    <t>ANALISTA II EN PRODUCTOS DE MARKETING</t>
  </si>
  <si>
    <t>45861146</t>
  </si>
  <si>
    <t>GRADOS ELALUF AMANDA MARIA</t>
  </si>
  <si>
    <t xml:space="preserve">ESPECIALISTA II- EN PLANIFICACIÓN Y GESTIÓN OPERACIONAL </t>
  </si>
  <si>
    <t>42855500</t>
  </si>
  <si>
    <t>RODRÍGUEZ GUTIÉRREZ DIANA PAOLA</t>
  </si>
  <si>
    <t>ANALISTA I - EJECUCIÓN DE OPERACIONES EN SEDES</t>
  </si>
  <si>
    <t>46185974</t>
  </si>
  <si>
    <t>MELÉNDEZ GUERRERO ANGEL EDUARDO</t>
  </si>
  <si>
    <t>INGENIERIA EN GESTION EMPRESARIAL</t>
  </si>
  <si>
    <t>BACHILLER EN INGENIERIA EN GESTION EMPRESARIAL</t>
  </si>
  <si>
    <t>ANALISTA I -PARA LA EVALUACIÓN DE CAMPOS DEPORTIVOS Y EQUIPAMIENTO DEPORTIVO</t>
  </si>
  <si>
    <t xml:space="preserve">ANGULO MURDOCH ESTEBAN </t>
  </si>
  <si>
    <t>ANALISTA I EN PLANEAMIENTO EN MANTENIMIENTO, COSTOS Y PRESUPUESTO</t>
  </si>
  <si>
    <t>45686865</t>
  </si>
  <si>
    <t>QUISPE BERNARDO EDITH KUSY</t>
  </si>
  <si>
    <t xml:space="preserve">ANALISTA I –PLANIFICACIÓN DE ACTIVIDADES DE LABORATORIO
</t>
  </si>
  <si>
    <t>000875000</t>
  </si>
  <si>
    <t>PEREZ LLERENA YANEISY</t>
  </si>
  <si>
    <t>LICENCIADA EN TECNOLOGIA DE LA SALUD</t>
  </si>
  <si>
    <t>TITULADO EN LICENCIADA EN TECNOLOGIA DE LA SALUD</t>
  </si>
  <si>
    <t xml:space="preserve">ESPECIALISTA I - COORDINACIÓN Y MONITOREO DE LA EJECUCIÓN DE SERVICIOS
</t>
  </si>
  <si>
    <t>41033478</t>
  </si>
  <si>
    <t xml:space="preserve">JULIÁN GONZALES MILAGROS AMELIA </t>
  </si>
  <si>
    <t>INGENIERÍA ZOOTECNISTA</t>
  </si>
  <si>
    <t>TITULADO EN INGENIERÍA ZOOTECNISTA</t>
  </si>
  <si>
    <t xml:space="preserve">ESPECIALISTA I - SUPERVISOR DE CALIDAD E INOCUIDAD ALIMENTARIA
</t>
  </si>
  <si>
    <t>10442720</t>
  </si>
  <si>
    <t>CHANCA CHANCASANAMPA NELLY</t>
  </si>
  <si>
    <t>INGENIERIA EN INDUSTRIAS ALIMENTARIAS</t>
  </si>
  <si>
    <t>TITULADO EN INGENIERIA EN INDUSTRIAS ALIMENTARIAS</t>
  </si>
  <si>
    <t>ESPECIALISTA III ADMINISTRACIÓN DE CONTRATOS</t>
  </si>
  <si>
    <t>10789495</t>
  </si>
  <si>
    <t>ILLESCAS SUITO FELIPE ROBERTO</t>
  </si>
  <si>
    <t>ESPECIALISTA II EN OBRAS PÚBLICAS</t>
  </si>
  <si>
    <t>10219049</t>
  </si>
  <si>
    <t>CASTAÑEDA ZEGARRA ROSA MARIA VERONICA</t>
  </si>
  <si>
    <t>ANALISTA I DE INVERSIONES PÚBLICAS</t>
  </si>
  <si>
    <t>43868075</t>
  </si>
  <si>
    <t>LLAMAS FERNANDEZ JUAN PABLO</t>
  </si>
  <si>
    <t>OPERADOR DE ARCHIVO</t>
  </si>
  <si>
    <t>44508829</t>
  </si>
  <si>
    <t>CASANA TRUJILLO EDGARD ALEJANDRO</t>
  </si>
  <si>
    <t>ESTUDIANTE UNIVERSITARIO</t>
  </si>
  <si>
    <t>ESTUDIANTE UNIVERSITARIO EN ADMINISTRACION DE NEGOCIOS</t>
  </si>
  <si>
    <t>APOYO ADMINISTRATIVO I</t>
  </si>
  <si>
    <t>76392099</t>
  </si>
  <si>
    <t>PALACIOS LAZO JOSÉ ANDRÉS</t>
  </si>
  <si>
    <t>APOYO ADMINISTRATIVO II</t>
  </si>
  <si>
    <t>09457385</t>
  </si>
  <si>
    <t>VÁSQUEZ ALVAREZ PATRICIA</t>
  </si>
  <si>
    <t>ESTUDIANTE TECNICO</t>
  </si>
  <si>
    <t>ESTUDIANTE TECNICO EN SECRETARIADO EJECUTIVO</t>
  </si>
  <si>
    <t>ANALISTA I EN GESTIÓN DE PROYECTOS PARA LA INTEGRACIÓN SOCIAL</t>
  </si>
  <si>
    <t>72786916</t>
  </si>
  <si>
    <t>TICLIAHUANCA SILVESTRE MILAGROS MARITZA</t>
  </si>
  <si>
    <t>CIENCIA POLITICA</t>
  </si>
  <si>
    <t xml:space="preserve"> ESPECIALISTA II EN GESTIÓN DE INTEGRACIÓN URBANA</t>
  </si>
  <si>
    <t>46421066</t>
  </si>
  <si>
    <t>CORRO QUINTANA SILVANA MERCEDES</t>
  </si>
  <si>
    <t xml:space="preserve">ESPECIALISTA II EN MONITOREO DE ACTIVIDADES DEPORTIVAS Y NO DEPORTIVAS </t>
  </si>
  <si>
    <t>07267861</t>
  </si>
  <si>
    <t>BARZOLA VÍLCHEZ JUAN DOMINGO</t>
  </si>
  <si>
    <t xml:space="preserve">ESPECIALISTA II EN PLANIFICACIÓN INTEGRAL DE PROYECTOS </t>
  </si>
  <si>
    <t>70980566</t>
  </si>
  <si>
    <t>ALARCÓN RODRÍGUEZ-PAIVA RAFAEL GONZALO</t>
  </si>
  <si>
    <t>EXPERTO EN GESTIÓN DE PROYECTOS INMOBILIARIOS</t>
  </si>
  <si>
    <t>09962695</t>
  </si>
  <si>
    <t>ARISMENDIZ SÁNCHEZ DAVID MARVIN</t>
  </si>
  <si>
    <t>ANALISTA I EN GESTIÓN DE SELECCIÓN E INCORPORACIÓN DE RECURSOS HUMANOS</t>
  </si>
  <si>
    <t>09491127</t>
  </si>
  <si>
    <t>DÁVALOS CHECCO CARLOS ALBERTO</t>
  </si>
  <si>
    <t>ANALISTA II DE SEGURIDAD Y SALUD EN EL TRABAJO</t>
  </si>
  <si>
    <t>70431987</t>
  </si>
  <si>
    <t>MALDONADO TRIVEÑO PRISE NATHALY</t>
  </si>
  <si>
    <t>ANALISTA LEGAL II EN PROCESOS DEL SISTEMA DE RECURSOS HUMANOS</t>
  </si>
  <si>
    <t>10624167</t>
  </si>
  <si>
    <t>SILVA VILLA ANA GABRIELA</t>
  </si>
  <si>
    <t xml:space="preserve">ASISTENTE ADMINISTRATIVO II </t>
  </si>
  <si>
    <t>45473354</t>
  </si>
  <si>
    <t>SEGURA LLUNCOR JENNY SADIT</t>
  </si>
  <si>
    <t>COORDINADOR II EN ORGANIZACIÓN DEL TRABAJO DE RECURSOS HUMANOS</t>
  </si>
  <si>
    <t>45420488</t>
  </si>
  <si>
    <t>MARTÍNEZ CHAMOCHUMBY JUNIOR JESUS</t>
  </si>
  <si>
    <t>OPERADOR I DE ARCHIVOS</t>
  </si>
  <si>
    <t>72513849</t>
  </si>
  <si>
    <t>PAREDES LAVERIANO MARYCRUZ YESENIA</t>
  </si>
  <si>
    <t>ESPECIALISTA I EN ACREDITACIÓN</t>
  </si>
  <si>
    <t>44268412</t>
  </si>
  <si>
    <t>BOLAÑOS ARCE MELHISSA</t>
  </si>
  <si>
    <t>ESPECIALISTA I EN SISTEMAS DE ACREDITACIÓN</t>
  </si>
  <si>
    <t>43225875</t>
  </si>
  <si>
    <t>LUYO TORRES EDER ALEXIS</t>
  </si>
  <si>
    <t>ESPECIALISTA II DE MANTENIMIENTO DE CAMPOS DEPORTIVOS Y EQUIPAMIENTO DEPORTIVO</t>
  </si>
  <si>
    <t>41353687</t>
  </si>
  <si>
    <t>SALAS VEGA SONIA JESSICA</t>
  </si>
  <si>
    <t>43108536</t>
  </si>
  <si>
    <t>DIOSES MALASPINA JOSE CATALINO</t>
  </si>
  <si>
    <t>TECNICO EN CONSTRUCCIÓN</t>
  </si>
  <si>
    <t>TECNICO EN TECNICO EN CONSTRUCCIÓN</t>
  </si>
  <si>
    <t xml:space="preserve">ANALISTA II DE MANTENIMIENTO DE CAMPOS DEPORTIVOS
</t>
  </si>
  <si>
    <t>42341629</t>
  </si>
  <si>
    <t>PIÑELLA SECLÉN YURI OSCAR</t>
  </si>
  <si>
    <t xml:space="preserve">ESPECIALISTA I PARACOORDINACIÓN DE SERVICIOS BACKHOUSE DE ALBERGUES
</t>
  </si>
  <si>
    <t>40397203</t>
  </si>
  <si>
    <t>ALVARADO BATTISTOLO GIULIANA</t>
  </si>
  <si>
    <t>LICENCIADA EN TURISMO Y HOTELERÍA</t>
  </si>
  <si>
    <t>TITULADO EN LICENCIADA EN TURISMO Y HOTELERÍA</t>
  </si>
  <si>
    <t>DIRECTOR EJECUTIVO</t>
  </si>
  <si>
    <t>09675166</t>
  </si>
  <si>
    <t xml:space="preserve">VALENZUELA SOTO ALBERTO </t>
  </si>
  <si>
    <t>ASESOR DE ALTA DIRECCIÓN</t>
  </si>
  <si>
    <t>40713141</t>
  </si>
  <si>
    <t>KLINGE GOYCOCHEA DIETER GERARDO</t>
  </si>
  <si>
    <t>45812940</t>
  </si>
  <si>
    <t>CARDENAS DAVILA SERGIO JOAQUIN</t>
  </si>
  <si>
    <t>07973345</t>
  </si>
  <si>
    <t xml:space="preserve">TEODORO FEDERICO TONG HURTADO </t>
  </si>
  <si>
    <t>10269856</t>
  </si>
  <si>
    <t xml:space="preserve">FEDERICO ALFREDO NEGRON PERALTA </t>
  </si>
  <si>
    <t>JEFE DE LA OFICINA DE RECURSOS HUMANOS</t>
  </si>
  <si>
    <t>80002430</t>
  </si>
  <si>
    <t xml:space="preserve">CHOU DIONICIO GASPAR MARCA </t>
  </si>
  <si>
    <t>08822334</t>
  </si>
  <si>
    <t xml:space="preserve">JUAN ALBERTO FALCON UGARTE </t>
  </si>
  <si>
    <t>JEFE DE LA OFICINA DE PLANEAMIENTO, PRESUPUESTO  Y MODERNIZACIÓN</t>
  </si>
  <si>
    <t>08054764</t>
  </si>
  <si>
    <t>HERNAN YAIPEN ARESTEGUI</t>
  </si>
  <si>
    <t>EJECUTIVO III  DE LA OFICINA DE ACREDITACIÓN</t>
  </si>
  <si>
    <t>DIRECTOR DE INTEGRACIÓN</t>
  </si>
  <si>
    <t>21560267</t>
  </si>
  <si>
    <t>ERICK DE LA TORRE BEJARANO</t>
  </si>
  <si>
    <t>MEDICINA HUMANA</t>
  </si>
  <si>
    <t>TITULADO EN MEDICINA HUMANA</t>
  </si>
  <si>
    <t>JEFE DE LA UNIDAD DE LOGÍSTICA</t>
  </si>
  <si>
    <t>07723117</t>
  </si>
  <si>
    <t>HILTON CAMAN PAULLO</t>
  </si>
  <si>
    <t>CIENCIAS DE LA ADMINISTRACION</t>
  </si>
  <si>
    <t>TITULADO EN CIENCIAS DE LA ADMINISTRACION</t>
  </si>
  <si>
    <t>DIRECTORA DE DESARROLLO TECNOLÓGICO Y TRANSMISIONES</t>
  </si>
  <si>
    <t>08635172</t>
  </si>
  <si>
    <t>JUANA ESPERANZA JARA CÉSPEDES</t>
  </si>
  <si>
    <t>DIRECTORA DE LA DIRECCIÓN  DE COMUNICACIONES, COMERCIALIZACIÓN Y MERCADOTECNIA</t>
  </si>
  <si>
    <t>06108750</t>
  </si>
  <si>
    <t>MILAGRITOS PATRICIA ORMEÑO ASPAUZO</t>
  </si>
  <si>
    <t>DIRECTORA DE LA DIRECCIÓN DE PROYECTOS E INFRAESTRUCTURA DEFINITIVA</t>
  </si>
  <si>
    <t>09917992</t>
  </si>
  <si>
    <t>GETTY ÚRSULA YAÑEZ FUENTES</t>
  </si>
  <si>
    <t>DIRECTOR DE DESARROLLO TECNOLÓGICO Y TRANSMISIONES</t>
  </si>
  <si>
    <t>41844090</t>
  </si>
  <si>
    <t>HAROLD JUNIOR MORA ROJAS</t>
  </si>
  <si>
    <t>INGENIERÍA INFORMÁTICA Y DE SISTEMAS</t>
  </si>
  <si>
    <t>TITULADO EN INGENIERÍA INFORMÁTICA Y DE SISTEMAS</t>
  </si>
  <si>
    <t>09873604</t>
  </si>
  <si>
    <t>DANTE CERSSO CASO</t>
  </si>
  <si>
    <t>TITULADO EN CIENCIAS ECONOMICAS</t>
  </si>
  <si>
    <t>JEFA DE LA UNIDAD DE PRESUPUESTO</t>
  </si>
  <si>
    <t>23001073</t>
  </si>
  <si>
    <t>ELSA JULCA GUEVARA</t>
  </si>
  <si>
    <t>TITULADO EN INGENIERO AGRONOMO</t>
  </si>
  <si>
    <t>SUBDIRECTOR DE LA SUBDIRECCIÓN DE TRANSPORTE Y SEGURIDAD</t>
  </si>
  <si>
    <t>43296573</t>
  </si>
  <si>
    <t>PROSPERO OTONIEL DÍAZ ARRUÉ</t>
  </si>
  <si>
    <t>TITULADO EN CIENCIAS MILITARES</t>
  </si>
  <si>
    <t>SUBDIRECTOR DE LA SUBDIRECCIÓN DE INTEGRACIÓN OPERATIVA</t>
  </si>
  <si>
    <t>27725375</t>
  </si>
  <si>
    <t>LUIS ALBERTO FUENTES TAFUR</t>
  </si>
  <si>
    <t>TITULADO EN MEDICO CIRUJANO</t>
  </si>
  <si>
    <t>014</t>
  </si>
  <si>
    <t>09</t>
  </si>
  <si>
    <t>09346145</t>
  </si>
  <si>
    <t>AGUIRRE FALCON GLORIA MARIA</t>
  </si>
  <si>
    <t>43919564</t>
  </si>
  <si>
    <t>ALAYO CALLIRGOS ALEXANDER</t>
  </si>
  <si>
    <t>TECNICO EN ARCHIVISTICA</t>
  </si>
  <si>
    <t>00</t>
  </si>
  <si>
    <t>FUNCIONARIO</t>
  </si>
  <si>
    <t>10507977</t>
  </si>
  <si>
    <t>ALARCON DIAZ FERNANDO</t>
  </si>
  <si>
    <t>TITULO/MAESTRIA</t>
  </si>
  <si>
    <t>ALBUJAR OVIEDO ROY YORDIN</t>
  </si>
  <si>
    <t>INGENIERO DE TELECOMUNICACIONES</t>
  </si>
  <si>
    <t>ALDAVE SALAZAR RICHARD MANUEL</t>
  </si>
  <si>
    <t xml:space="preserve">MAGISTER </t>
  </si>
  <si>
    <t>ALFARO CCENTE WALKER ISRRAEL</t>
  </si>
  <si>
    <t>TITULO</t>
  </si>
  <si>
    <t>ALFARO GARCES LUCIA ALEXANDRA</t>
  </si>
  <si>
    <t>ALVARADO BALDEON MARIE FUNNY</t>
  </si>
  <si>
    <t>AMOROS JIMENEZ LUIS ENRIQUE</t>
  </si>
  <si>
    <t>INGENIERO DE RADIO COMUNICACIONES DE AERONAVES</t>
  </si>
  <si>
    <t>ANCALLA ARENAS MARIA ELENA</t>
  </si>
  <si>
    <t>09885626</t>
  </si>
  <si>
    <t>ANCCASI TOMASTO CARLOS JESUS</t>
  </si>
  <si>
    <t>ANDIA INCA RUBI XIOMARA</t>
  </si>
  <si>
    <t>ANTUNEZ MILLA RUBEN DARIO</t>
  </si>
  <si>
    <t>APARICIO ZAVALETA EDGAR RAUL</t>
  </si>
  <si>
    <t>APOLINARIO CHAVEZ MADELAINE BRENDA</t>
  </si>
  <si>
    <t>ARMAS RIVERA MIGUEL ALEJANDRO</t>
  </si>
  <si>
    <t xml:space="preserve">TITULO </t>
  </si>
  <si>
    <t>ARRESTEGUI GARCIA JUAN VICTOR</t>
  </si>
  <si>
    <t>ARROYO RIOJAS LOURDES MARIA</t>
  </si>
  <si>
    <t>AYOSO CHALQUE MARCOS ANTONIO</t>
  </si>
  <si>
    <t>BARCIA RODRIGUEZ CHRISTIAN ANDRE</t>
  </si>
  <si>
    <t>44431332</t>
  </si>
  <si>
    <t>BAUTISTA MALLQUI MIGUEL ANGEL</t>
  </si>
  <si>
    <t>BAZAN BECERRA ROXANA PAOLA</t>
  </si>
  <si>
    <t>INGENIERA EN COMPUTACION E INFORMATICA</t>
  </si>
  <si>
    <t>BENAVIDES LOPEZ CHRISTIAN ALEXANDER</t>
  </si>
  <si>
    <t xml:space="preserve">BERROCAL NAVARRO HUGO </t>
  </si>
  <si>
    <t>BERROSPI TANCHIVA GERSON AGUSTO</t>
  </si>
  <si>
    <t>BOYER MERINO JAVIER</t>
  </si>
  <si>
    <t>BRICEÑO VARGAS CARLOS DANIEL</t>
  </si>
  <si>
    <t xml:space="preserve">CACHAY OSORIO VICTOR DAMIAN </t>
  </si>
  <si>
    <t>CACHAY ZEVALLOS MOISES ALBERTO</t>
  </si>
  <si>
    <t>00799099</t>
  </si>
  <si>
    <t>CALIZAYA GUTIERREZ ULISES</t>
  </si>
  <si>
    <t>CALLATA IQUISE SELENE DIANA</t>
  </si>
  <si>
    <t>CANDELA CERVANTES STEVENS JHONS</t>
  </si>
  <si>
    <t>CARDOSO ORE FLOR DE MARIA</t>
  </si>
  <si>
    <t xml:space="preserve">CARPIO ANGULO JUAN CARLOS </t>
  </si>
  <si>
    <t>CARREÑO BERNABÉ AIRAM THAÍS</t>
  </si>
  <si>
    <t>CARRILLO PALOMINO SARA</t>
  </si>
  <si>
    <t>CASTAÑEDA ALFARO KAREN PHOEBE</t>
  </si>
  <si>
    <t>CASTILLO CAYTUIRO ROSARIO ISABEL</t>
  </si>
  <si>
    <t>CASTILLO EYZAGUIRRE JAHAIRA VERENISSE</t>
  </si>
  <si>
    <t>08587259</t>
  </si>
  <si>
    <t>CASTILLO LADERA FELIX AMADOR</t>
  </si>
  <si>
    <t>CASTRO GALLO EFRAIN</t>
  </si>
  <si>
    <t>CASTRO HUANCA FELICITA VANESSA</t>
  </si>
  <si>
    <t>CATPO CHUCHON ROGER EDUARDO</t>
  </si>
  <si>
    <t>06710157</t>
  </si>
  <si>
    <t xml:space="preserve">CAVERO CARRION CLAUDIA MARIA DEL CARMEN </t>
  </si>
  <si>
    <t>46103382</t>
  </si>
  <si>
    <t>CAYLLAHUA CANCHASTO PAMELA JOSEFA</t>
  </si>
  <si>
    <t>CEDANO VILLANUEVA LUZ IVANA</t>
  </si>
  <si>
    <t>CHANDUVI TELLO MARCO ANTONIO</t>
  </si>
  <si>
    <t>09951502</t>
  </si>
  <si>
    <t>CHAUCA CARRANZA MENTOR ULISES</t>
  </si>
  <si>
    <t>CHÁVEZ RUIZ PAOLA</t>
  </si>
  <si>
    <t>DOCTORADO/EGRESADA</t>
  </si>
  <si>
    <t>06676518</t>
  </si>
  <si>
    <t>CHINCHAY UGAS JUAN</t>
  </si>
  <si>
    <t>CHIRINOS ORTIZ JENNY PAOLA</t>
  </si>
  <si>
    <t>CLAROS PAJARES PALOMA VALERIA</t>
  </si>
  <si>
    <t>DISEÑO GRAFICO</t>
  </si>
  <si>
    <t>07332588</t>
  </si>
  <si>
    <t>CORONADO YMAN ALEJANDRO EDUARDO</t>
  </si>
  <si>
    <t>COZ SEGUIL DAVID YOSIP</t>
  </si>
  <si>
    <t>ARCHIVISTA Y GESTION DOCUMENTAL</t>
  </si>
  <si>
    <t>CUBAS DIAZ DELIA</t>
  </si>
  <si>
    <t>CUEVAS FLORES, FIORELLA CATHERINE</t>
  </si>
  <si>
    <t>DALGUERRI CARRION EDISON</t>
  </si>
  <si>
    <t>DÁVILA GOÑI CARLOS ALBERTO</t>
  </si>
  <si>
    <t>00018427</t>
  </si>
  <si>
    <t>DAVILA SANDOVAL JORGE AUGUSTO</t>
  </si>
  <si>
    <t>DELGADO ORTEGA HENRRY SAUL</t>
  </si>
  <si>
    <t>45922808</t>
  </si>
  <si>
    <t>DEXTRE RADAS DENNIS BERLY RODRIGO</t>
  </si>
  <si>
    <t>DIANDERAS DE LA CRUZ MARIA DE JESUS</t>
  </si>
  <si>
    <t>DIAZ ALPAS GISELLE</t>
  </si>
  <si>
    <t>DIAZ BRAVO ALFREDO</t>
  </si>
  <si>
    <t>DIAZ HERRERA SONIA VIOLETA</t>
  </si>
  <si>
    <t>DIAZ QUISPE MICHAEL BORIS</t>
  </si>
  <si>
    <t>06007522</t>
  </si>
  <si>
    <t>DIEZ GUERRERO PEDRO EDGAR</t>
  </si>
  <si>
    <t>DONAYRE GOMEZ ENRIQUE ALEXIS</t>
  </si>
  <si>
    <t>DUEÑAS ZAVALA JULIAN CIPRIANO</t>
  </si>
  <si>
    <t>ECHEVARRIA ALCANTARA WALTER</t>
  </si>
  <si>
    <t>ENRIQUEZ FUENTES DINO RAYMUNDO</t>
  </si>
  <si>
    <t xml:space="preserve">ESCOBAR HONORIO BLANCA ELENA </t>
  </si>
  <si>
    <t>EGRESADA/MAESTRIA</t>
  </si>
  <si>
    <t>ESCRIBA RAMOS ANTHONY VIDAL</t>
  </si>
  <si>
    <t>42196288</t>
  </si>
  <si>
    <t>ESCUDERO VALVERDE FRANCO RENATO</t>
  </si>
  <si>
    <t>EGRESADO/MAESTRIA</t>
  </si>
  <si>
    <t>09890564</t>
  </si>
  <si>
    <t>ESPINOZA SALVA MICHELSON HONORATO</t>
  </si>
  <si>
    <t>ESTRADA BRAVO KALIESKA</t>
  </si>
  <si>
    <t>EXEBIO CESPEDES CLAUDIA BEATRIZ</t>
  </si>
  <si>
    <t>FACHIN PEREZ BIVLIANA ROCIO DEL PILAR</t>
  </si>
  <si>
    <t>FALCON ESPINOZA VANESA</t>
  </si>
  <si>
    <t>FERIA SERVELEON LINDA JAEL</t>
  </si>
  <si>
    <t>09670496</t>
  </si>
  <si>
    <t>FIESTAS BECERRA JORGE LUIS</t>
  </si>
  <si>
    <t>07082801</t>
  </si>
  <si>
    <t>FLORES OCAÑA HAYDEE YOLANDA</t>
  </si>
  <si>
    <t>09946296</t>
  </si>
  <si>
    <t>GALLEGOS ROBLES MIRENA ALEXANDRIA</t>
  </si>
  <si>
    <t>TITULO/EGRESADO MAESTRIA</t>
  </si>
  <si>
    <t>GAMARRA PARIASCA EVELYN CONSUELO</t>
  </si>
  <si>
    <t>08165875</t>
  </si>
  <si>
    <t>GOMEZ ESPIRITU MARIA DOLORES</t>
  </si>
  <si>
    <t>10123987</t>
  </si>
  <si>
    <t>GONGORA MORY OMAR CLIFF</t>
  </si>
  <si>
    <t>GONZALES ORMACHEA RAUL</t>
  </si>
  <si>
    <t xml:space="preserve">GONZALES SHOCOSH DIANA </t>
  </si>
  <si>
    <t>GONZALES YABAR ALEX ROGER</t>
  </si>
  <si>
    <t>GONZALEZ ROJAS CESAR ISAAC</t>
  </si>
  <si>
    <t>GRADOS HERRERA FIORELLA ROCIO</t>
  </si>
  <si>
    <t>GUEVARA CASTILLO SERGIO MANUEL</t>
  </si>
  <si>
    <t>GUEVARA MINAYA BLADIMIR ILISH</t>
  </si>
  <si>
    <t>40436079</t>
  </si>
  <si>
    <t>GUEVARA SANCHEZ JORGE MANUEL</t>
  </si>
  <si>
    <t>GUTIERREZ AZALDE GIANCARLO JUNIOR</t>
  </si>
  <si>
    <t>GUZMAN GARAY FATIMA FIORELLA</t>
  </si>
  <si>
    <t>HERMOZA CASTRO ROSALYM VANESA</t>
  </si>
  <si>
    <t>ARQUITECTA</t>
  </si>
  <si>
    <t>07737195</t>
  </si>
  <si>
    <t>HERRERA ORLANDINI ADOLFO JORGE</t>
  </si>
  <si>
    <t>40698487</t>
  </si>
  <si>
    <t>HERRERA PAREDES GIOVANNA YSABEL</t>
  </si>
  <si>
    <t>HONORES BACA ALVARO MOISES</t>
  </si>
  <si>
    <t>HUACANI MERMA GIANCARLO</t>
  </si>
  <si>
    <t>HUACCHA VILLAVICENCIO MARIELA LILIANA</t>
  </si>
  <si>
    <t>HUAYTALLA SALVATIERRA, ELIAS</t>
  </si>
  <si>
    <t>HUAMANI BERNAL PABLO EDDY</t>
  </si>
  <si>
    <t>HUARCAYA HUAMALI ROGER</t>
  </si>
  <si>
    <t>HUARCAYA PANTOJA YOJANA CATERINE</t>
  </si>
  <si>
    <t>LICENCIADA EN CIENCIAS DE LA COMUNICACIÓN</t>
  </si>
  <si>
    <t>HUAYHUALLA JERI DANIEL</t>
  </si>
  <si>
    <t>06058968</t>
  </si>
  <si>
    <t>HUERTAS APONTE JOSÉ LUIS</t>
  </si>
  <si>
    <t>HURTADO CERNA SEGUNDO</t>
  </si>
  <si>
    <t>INGA RUBIO JOHANNA DENNIS</t>
  </si>
  <si>
    <t>06169889</t>
  </si>
  <si>
    <t>LAVADO CHAVEZ GIOVANNA EPIFANIA</t>
  </si>
  <si>
    <t>07797299</t>
  </si>
  <si>
    <t>LEZAMETA ESCRIBENS CARLOS ALBERTO</t>
  </si>
  <si>
    <t>LIZARRAGA LOPEZ ROBERTO DANIEL</t>
  </si>
  <si>
    <t>LOPEZ VASQUEZ CESAR MARTIN</t>
  </si>
  <si>
    <t>LUNA ESTRADA ANAIS FIORELA</t>
  </si>
  <si>
    <t>09596694</t>
  </si>
  <si>
    <t>MACEDO IBERICO LUCERO</t>
  </si>
  <si>
    <t>MACEDO PACHERRES TANIA FRANCISCA</t>
  </si>
  <si>
    <t>08423583</t>
  </si>
  <si>
    <t>MAGAN MAREOVICH LUIS GUILLERMO</t>
  </si>
  <si>
    <t>MALPARTIDA VILLANUEVA FELIX EVERTH</t>
  </si>
  <si>
    <t>MANRIQUE ORTIZ JOSE CARLOS</t>
  </si>
  <si>
    <t>MARTINEZ ARCE YEREMI LEANDRO</t>
  </si>
  <si>
    <t>MARTINEZ OVIEDO MARIA DEL CARMEN</t>
  </si>
  <si>
    <t>45211935</t>
  </si>
  <si>
    <t>MAS VILCHEZ PALMIRA MELVA</t>
  </si>
  <si>
    <t>MEJIA PAUCCARA YRENE</t>
  </si>
  <si>
    <t>MELGAREJO VARGAS PEDRO LUIS</t>
  </si>
  <si>
    <t>MENDOZA ANGELES JOE CRISTHIAN</t>
  </si>
  <si>
    <t>09129407</t>
  </si>
  <si>
    <t>MENDOZA SOTO JOSE CESAR</t>
  </si>
  <si>
    <t>MENESES VASQUEZ CHRISTIAN ROBERTHSON</t>
  </si>
  <si>
    <t>MESTANZA RODRIGUEZ JULIO CESAR</t>
  </si>
  <si>
    <t>HUMANIDADES</t>
  </si>
  <si>
    <t>MIÑANO RAYGADA FRANCO GIANCARLO</t>
  </si>
  <si>
    <t>MITMA HUAMANI EVELYN ESTEFANIA</t>
  </si>
  <si>
    <t>40228443</t>
  </si>
  <si>
    <t>MONTES GUTIERREZ MARLENI</t>
  </si>
  <si>
    <t>INGENIERA DE SISTEMAS</t>
  </si>
  <si>
    <t>07977910</t>
  </si>
  <si>
    <t xml:space="preserve">MORA ARGUEDAS IRMA ANGELICA </t>
  </si>
  <si>
    <t>MORE MACHADO CARLOS MANUEL</t>
  </si>
  <si>
    <t>TECNICO EN ABASTECIMIENTO</t>
  </si>
  <si>
    <t>MUÑOZ CASTAÑEDA LAURA SUSANA</t>
  </si>
  <si>
    <t xml:space="preserve">MUÑOZ RAMIREZ CYNTHIA CECIBEL </t>
  </si>
  <si>
    <t>NANFUÑAY MORENO YRBIN CLERK</t>
  </si>
  <si>
    <t>NAPA MACAVILCA CHRISTIAN ALBERTO</t>
  </si>
  <si>
    <t>NARVAEZ ALVA JOSE REYNALDO</t>
  </si>
  <si>
    <t>NAVARRETE RODRIGUEZ LUCINDA STEPHANIE</t>
  </si>
  <si>
    <t>06792468</t>
  </si>
  <si>
    <t>NARVAEZ ROJAS WILMER RUBEN</t>
  </si>
  <si>
    <t>NECIOSUP VERA OSCAR WILLIAM</t>
  </si>
  <si>
    <t>NEYRA TRUJILLO MARIA DE LAS NIEVES</t>
  </si>
  <si>
    <t xml:space="preserve">NOVOA POLO WALTER ARQUILES  </t>
  </si>
  <si>
    <t>INGENIERO METALURGISTA</t>
  </si>
  <si>
    <t>OCHOA CASTILLA JUAN CARLOS</t>
  </si>
  <si>
    <t>07200777</t>
  </si>
  <si>
    <t>OCHOA CASTILLO ROXANA ELIZABETH</t>
  </si>
  <si>
    <t>EGRESADA</t>
  </si>
  <si>
    <t>OLSSON RIVAS BRUNO SVEN</t>
  </si>
  <si>
    <t>ORTIZ CRUZADO GIULIANA JENNYFER</t>
  </si>
  <si>
    <t>PACHECO GALLUPE JOSE ALEX</t>
  </si>
  <si>
    <t>PACHECO RIVERA CARMEN ESPERANZA</t>
  </si>
  <si>
    <t>PALOMINO CORILLOCLLA CAROLYN DAYANA</t>
  </si>
  <si>
    <t>PAREDES CARDENAS PAUL JHERSON</t>
  </si>
  <si>
    <t>PAULINO AZCARATE MARCIA NOELIA</t>
  </si>
  <si>
    <t>PEDRAZ GUEVARA RANDALL LUIS FERNANDO</t>
  </si>
  <si>
    <t>PEÑA FLORES RICARDO ALEJANDRO</t>
  </si>
  <si>
    <t>PEÑA HERMENEGILDO ABEL DAVID</t>
  </si>
  <si>
    <t>06679641</t>
  </si>
  <si>
    <t>PERALTA FLORES LUIS FERNANDO</t>
  </si>
  <si>
    <t>47103025</t>
  </si>
  <si>
    <t>PEREZ AMAYA MAYHELA</t>
  </si>
  <si>
    <t>45441142</t>
  </si>
  <si>
    <t>PEREZ MATTA VICTOR ANDRÉS</t>
  </si>
  <si>
    <t>09576179</t>
  </si>
  <si>
    <t>POLO PAREDES ELVIS</t>
  </si>
  <si>
    <t>POZO BENITO KARLHOS KEITH</t>
  </si>
  <si>
    <t>PRINCIPE FUENTES CARLOS ERNESTO</t>
  </si>
  <si>
    <t>PURIZACA ROMERO LUIS DAVID</t>
  </si>
  <si>
    <t>09883642</t>
  </si>
  <si>
    <t>QUINTANA RICALDI PAUL OMAR</t>
  </si>
  <si>
    <t>RABELO MARISCAL ANDRE ABELARDO</t>
  </si>
  <si>
    <t>RAMIREZ ALVAREZ GABRIELA</t>
  </si>
  <si>
    <t>43566092</t>
  </si>
  <si>
    <t>RAMOS TORRES TAMARA VICTORIA</t>
  </si>
  <si>
    <t>REBAZA ESPINOZA ABEL HERNAN</t>
  </si>
  <si>
    <t>REMUZGO HURTADO MOISES RAUL</t>
  </si>
  <si>
    <t>REVIER PALACIOS MIRNA GIANNINA</t>
  </si>
  <si>
    <t>RIERA GUTIERREZ GALILEO</t>
  </si>
  <si>
    <t>06281883</t>
  </si>
  <si>
    <t>RIOFRIO GONZALES ELMER ENRIQUE</t>
  </si>
  <si>
    <t>RIOS CHAVEZ JOSE CARLOS</t>
  </si>
  <si>
    <t>ASISTENTE SOCIAL</t>
  </si>
  <si>
    <t>41571746</t>
  </si>
  <si>
    <t>RIOS GARCIA MILAGROS</t>
  </si>
  <si>
    <t>RIOS MENDOZA DELIA</t>
  </si>
  <si>
    <t>RIVADENEIRA MEZA KIMBERLI SANDY</t>
  </si>
  <si>
    <t>06783582</t>
  </si>
  <si>
    <t>RIVERO BEOUTIS ENRIQUE MARTIN</t>
  </si>
  <si>
    <t>RIVEROS ALVARADO JENNYFFER SUSAN ELENA</t>
  </si>
  <si>
    <t>07513279</t>
  </si>
  <si>
    <t>RODRIGUEZ CORTEGANA LUIS REYNALDO</t>
  </si>
  <si>
    <t>44849076</t>
  </si>
  <si>
    <t>RODRIGUEZ MEDINA CARLOS LUIS MARTIN</t>
  </si>
  <si>
    <t>ROJAS CASTILLO DIANA JACKELINE</t>
  </si>
  <si>
    <t>08750036</t>
  </si>
  <si>
    <t>ROMAN UGARTE FLOR DE MARIA</t>
  </si>
  <si>
    <t>ROMERO ALEGRIA MIRZA MILAGROS</t>
  </si>
  <si>
    <t>ROMERO FLORES JUAN GABRIEL</t>
  </si>
  <si>
    <t>ROMERO HOYOS CARLOS ALBERTO</t>
  </si>
  <si>
    <t>ROMERO MELENDEZ FRANK MAYKOL</t>
  </si>
  <si>
    <t>ROSADIO COLONIA RICARDO MANUEL</t>
  </si>
  <si>
    <t>ROSADIO GARCES JOSUE ERNESTO</t>
  </si>
  <si>
    <t>ROSALES ITURRIZAGA XIMENA FERNANDA</t>
  </si>
  <si>
    <t>MEDICO</t>
  </si>
  <si>
    <t>09857786</t>
  </si>
  <si>
    <t>ROSAS FIGUEROA JAIME ARNALDO</t>
  </si>
  <si>
    <t>18168879</t>
  </si>
  <si>
    <t>RUBIÑOS SILVA DE EBERMMANN''SS ROCIO JACKELINE</t>
  </si>
  <si>
    <t>08567340</t>
  </si>
  <si>
    <t>RUIZ DAVILA JORGE</t>
  </si>
  <si>
    <t>SAAVEDRA BARREDA SAMUEL DAMASCO</t>
  </si>
  <si>
    <t>02446604</t>
  </si>
  <si>
    <t>SALAS BARRENECHEA MARCOS JOEL</t>
  </si>
  <si>
    <t>SALAS GARCIA HEIDI JESUS</t>
  </si>
  <si>
    <t>SALAS SAAVEDRA JHONNATHAN RAUL</t>
  </si>
  <si>
    <t>SALINAS ROMERO CORI MARJORIE</t>
  </si>
  <si>
    <t>09658122</t>
  </si>
  <si>
    <t>SANCHEZ CARRILLO ERNESTO MANUEL</t>
  </si>
  <si>
    <t>SANCHEZ MANZANARES GISELLA MILAGROS</t>
  </si>
  <si>
    <t>08014981</t>
  </si>
  <si>
    <t xml:space="preserve">SANCHEZ PORTAL PEDRO ALFONSO </t>
  </si>
  <si>
    <t>40347638</t>
  </si>
  <si>
    <t>SANCHEZ POZO JONATHAN JOHN</t>
  </si>
  <si>
    <t>72621776</t>
  </si>
  <si>
    <t>SANCHEZ TEJADA JHOANA DEL CARMEN</t>
  </si>
  <si>
    <t>SANTAYANA PAICO MARIA ELIZABETH</t>
  </si>
  <si>
    <t>10002647</t>
  </si>
  <si>
    <t>SERPA SEVILLA JOSE LUIS ANTENOR</t>
  </si>
  <si>
    <t>SEMINARIO COSTILLA MARIO ALEJANDRO</t>
  </si>
  <si>
    <t>SEVILLA SUBAUSTE SANDRO LUIS</t>
  </si>
  <si>
    <t>SIGUAY SAAVEDRA VILMA JANET</t>
  </si>
  <si>
    <t>72680126</t>
  </si>
  <si>
    <t>SILVA VASQUEZ SANDRA ABIGAIL</t>
  </si>
  <si>
    <t xml:space="preserve">SUAZO ISLA DINO ROEL </t>
  </si>
  <si>
    <t>40642367</t>
  </si>
  <si>
    <t>SUGAYA VASQUEZ JASHIMI ALFREDO</t>
  </si>
  <si>
    <t>TACSI HUAMAN MOISES</t>
  </si>
  <si>
    <t>TAMARIZ VALENTIN EDUARDO MAX</t>
  </si>
  <si>
    <t xml:space="preserve">TAYPE MATEO RUBEN DAVID </t>
  </si>
  <si>
    <t>09821743</t>
  </si>
  <si>
    <t>TIPPE ROMERO CARLOS GERARDO</t>
  </si>
  <si>
    <t>43302068</t>
  </si>
  <si>
    <t>TIPULA TIPULA JAVIER ROGER</t>
  </si>
  <si>
    <t>TORBISCO TAPIA JENNY</t>
  </si>
  <si>
    <t>TORREJON RODRIGUEZ IVAN GIOVANNI</t>
  </si>
  <si>
    <t>TOVAR HERRERA DIANA CAROL</t>
  </si>
  <si>
    <t>TRAVAGLINI SATO PEDRO JOEL FRANCISCO</t>
  </si>
  <si>
    <t>TRECE GALLARDO NORMA ANA SOFIA</t>
  </si>
  <si>
    <t>TRUJILLO MEZA NATALY</t>
  </si>
  <si>
    <t>TUPAC YUPANQUI SAGASTEGUI JORGE LUIS</t>
  </si>
  <si>
    <t>URPE SALIRROSAS LULIANA ISABEL</t>
  </si>
  <si>
    <t>45631529</t>
  </si>
  <si>
    <t>VAISMAN GONZALES JUSHTTINN</t>
  </si>
  <si>
    <t>06189839</t>
  </si>
  <si>
    <t>VALDIVIA SANTIVAÑEZ JOSE SIGFRIDO</t>
  </si>
  <si>
    <t>VALDIVIA TUESTA ALEJANDRA PAOLA</t>
  </si>
  <si>
    <t>VALENZUELA HUINCHO LUCIA INES</t>
  </si>
  <si>
    <t>VALERA FASABI MAURO BALDOMERO</t>
  </si>
  <si>
    <t>VALVERDE CASTILLO CESAR RAUL</t>
  </si>
  <si>
    <t>07596709</t>
  </si>
  <si>
    <t>VARGAS RODRIGUEZ MALAQUITA</t>
  </si>
  <si>
    <t>72773535</t>
  </si>
  <si>
    <t>VASQUEZ CAINICELA ALMENDRA SHANE</t>
  </si>
  <si>
    <t>VASQUEZ ROJAS LIDER</t>
  </si>
  <si>
    <t>VEGA CARRILLO ROGER HERNANI</t>
  </si>
  <si>
    <t>25739862</t>
  </si>
  <si>
    <t>VEGA GOYTIZOLO JORGE VICTOR</t>
  </si>
  <si>
    <t>07903626</t>
  </si>
  <si>
    <t>VELARDE ORTIZ EDGAR EDUARDO</t>
  </si>
  <si>
    <t>05380421</t>
  </si>
  <si>
    <t>VELA PACAYA MONICA INES</t>
  </si>
  <si>
    <t>VELASQUEZ LIZA MILAGROS DEL CARMEN</t>
  </si>
  <si>
    <t>VELEZ SALINAS ROBERTO GERMAN</t>
  </si>
  <si>
    <t>41283330</t>
  </si>
  <si>
    <t>VILCATOMA LOPEZ DENNIS CARLOS</t>
  </si>
  <si>
    <t>VILLACAMPA PORTUGUEZ PABLO LORENZO</t>
  </si>
  <si>
    <t>VILLAFUERTE FERNÁNDEZ  HENSI</t>
  </si>
  <si>
    <t>VILLAIZAN CONDORI BRUNO ALEISTER</t>
  </si>
  <si>
    <t>VILLAVERDE VERASTEGUI KARINA LIZ</t>
  </si>
  <si>
    <t>VILLAVICENCIO CANSAYA RONNY KEITH</t>
  </si>
  <si>
    <t>VIVAS LLANOS LUZ MARIA</t>
  </si>
  <si>
    <t>TECNOLOGA MEDICA</t>
  </si>
  <si>
    <t>WARTON TIMANA RONALD JOSE BENITO</t>
  </si>
  <si>
    <t>WHU CARDENAS JAM ABRAHAM</t>
  </si>
  <si>
    <t>YAMUNAQUE SANTOS JESUS ALEXANDER</t>
  </si>
  <si>
    <t>10714737</t>
  </si>
  <si>
    <t>YARINGAÑO YARINGAÑO MAYER FILLOL</t>
  </si>
  <si>
    <t>ZAGACETA MALDONADO XAVIER ARNULFO</t>
  </si>
  <si>
    <t>ZALON GUIO LUIS JHONATAN</t>
  </si>
  <si>
    <t>ZEGARRA MENDOZA ALEXANDER LASISTER</t>
  </si>
  <si>
    <t>ZUÑIGA VELARDE LANDHER ALEJANDRO</t>
  </si>
  <si>
    <t>ESPECIALISTA LEGAL EN PROCEDIMIENTOS ADMINISTRATIVOS DISCIPLINARIOS</t>
  </si>
  <si>
    <t>41943616</t>
  </si>
  <si>
    <t>ACOSTA QUISPE THAIS YANETT</t>
  </si>
  <si>
    <t>10341459</t>
  </si>
  <si>
    <t>ACUÑA ARCOS ARMANDO JULIO</t>
  </si>
  <si>
    <t>21539727</t>
  </si>
  <si>
    <t>AGUILAR ASTOYAURI GREGORIO</t>
  </si>
  <si>
    <t>NINGUNO</t>
  </si>
  <si>
    <t>47114599</t>
  </si>
  <si>
    <t>AGUIRRE ARAMBURU ALEXANDRA ABIGAIL</t>
  </si>
  <si>
    <t>GERENTE DE MONITOREO Y SEGUIMIENTO</t>
  </si>
  <si>
    <t>41066171</t>
  </si>
  <si>
    <t>AHUMADA ASPILLAGA ALEJANDRO EDGARDO</t>
  </si>
  <si>
    <t>ESPECIALISTA EN HIDROLOGIA Y DRENAJE</t>
  </si>
  <si>
    <t>08685965</t>
  </si>
  <si>
    <t>ALDORADIN GUTIERREZ LILIANA INGRID</t>
  </si>
  <si>
    <t>INGENIERO HIDROTECNICO</t>
  </si>
  <si>
    <t>ANALISTA EN SISTEMAS DE INFORMACION GEOGRAFICA</t>
  </si>
  <si>
    <t>42455912</t>
  </si>
  <si>
    <t>ALEJANDRO PUMA OLGA</t>
  </si>
  <si>
    <t>GEOGRAFO</t>
  </si>
  <si>
    <t>43110901</t>
  </si>
  <si>
    <t>ALOR SALOME CAROL YANINA</t>
  </si>
  <si>
    <t>LIC. EN ADMINISTRACION DE EMPRESAS</t>
  </si>
  <si>
    <t>AUDITOR TÉCNICO</t>
  </si>
  <si>
    <t>47138874</t>
  </si>
  <si>
    <t>ALVA VELASQUEZ GIANPABLO JESUS</t>
  </si>
  <si>
    <t>ESPECIALISTA DE PLANEAMIENTO Y PRESUPUESTO</t>
  </si>
  <si>
    <t>46958613</t>
  </si>
  <si>
    <t>ALVARADO ROJAS PATRICIA</t>
  </si>
  <si>
    <t>ESPECIALISTA ZONAL</t>
  </si>
  <si>
    <t>18182813</t>
  </si>
  <si>
    <t>ALVITES FLORES JUAN CESAR</t>
  </si>
  <si>
    <t>ESPECIALISTA I EN CONTRATACIONES DEL ESTADO</t>
  </si>
  <si>
    <t>15355712</t>
  </si>
  <si>
    <t>ALVITES VALENCIA LUIS ALBERTO</t>
  </si>
  <si>
    <t>ESPECIALISTA EN GESTIÓN PÚBLICA Y CONTROL INTERNO</t>
  </si>
  <si>
    <t>42103131</t>
  </si>
  <si>
    <t>AÑI MARQUEZ ALINA ARACELY</t>
  </si>
  <si>
    <t>JEFE DE LA OFICINA DE TECNOLOGIAS DE LA INFORMACION</t>
  </si>
  <si>
    <t>42545573</t>
  </si>
  <si>
    <t>ARAUJO CUADROS KLAUS JOSEPH</t>
  </si>
  <si>
    <t>ANALISTA DE PLANEAMIENTO Y GESTIÓN</t>
  </si>
  <si>
    <t>71793253</t>
  </si>
  <si>
    <t>ASCENCIOS ANGELES CESAR JEAN PIERRE</t>
  </si>
  <si>
    <t>ESPECIALISTA EN MONITOREO Y SEGUIMIENTO A PROYECTOS DE INVERSIÓN Y MANTENIMIENTO VIAL</t>
  </si>
  <si>
    <t>70157766</t>
  </si>
  <si>
    <t>BALDERA VELASQUEZ RICARDO ANTONIO</t>
  </si>
  <si>
    <t>COORDINADOR DE PROYECTOS VIALES</t>
  </si>
  <si>
    <t>41075302</t>
  </si>
  <si>
    <t>BAUTISTA MENDEZ CESAR MARDONIO</t>
  </si>
  <si>
    <t>ESPECIALISTA PARA ATENCIÓN DE ACTIVIDADES DE EMERGENCIAS - ZONA NORTE</t>
  </si>
  <si>
    <t>07520682</t>
  </si>
  <si>
    <t>BEDOYA ESPINOZA ANA JULIA</t>
  </si>
  <si>
    <t>46223839</t>
  </si>
  <si>
    <t>BELLO MEJIA RUDY MARLENY</t>
  </si>
  <si>
    <t>ANALISTA EN ESTUDIOS DE TRAFICO</t>
  </si>
  <si>
    <t>72656715</t>
  </si>
  <si>
    <t>BOGGIANO PERICHE ANGIE DENISSE</t>
  </si>
  <si>
    <t>06595381</t>
  </si>
  <si>
    <t>BORDA GONZALES GERMAN BLADIMIRO</t>
  </si>
  <si>
    <t>43321281</t>
  </si>
  <si>
    <t>BRAVO TRONCOS ROBERT KING</t>
  </si>
  <si>
    <t>ESPECIALISTA EN CONTRATACIONES DEL ESTADO</t>
  </si>
  <si>
    <t>BUENDIA MAURICIO ALEX</t>
  </si>
  <si>
    <t>ASISTENTE EN INFRAESTRUCTURA VIAL</t>
  </si>
  <si>
    <t>45437721</t>
  </si>
  <si>
    <t>BUSTIOS ROJAS ANGEL ALFONSO</t>
  </si>
  <si>
    <t>COORDINADOR II</t>
  </si>
  <si>
    <t>04409446</t>
  </si>
  <si>
    <t>CAIRO CAM DAMIAN CESAR</t>
  </si>
  <si>
    <t>DIGITACION DE REGISTROS  SIAF</t>
  </si>
  <si>
    <t>10167548</t>
  </si>
  <si>
    <t>CANO VASQUEZ OFELIA ZAIRA</t>
  </si>
  <si>
    <t>EGRESADO INSTITUTO</t>
  </si>
  <si>
    <t>ESPECIALISTA EN ESTRUCTURAS Y OBRAS DE ARTE</t>
  </si>
  <si>
    <t>08090681</t>
  </si>
  <si>
    <t>CARDENAS SAAVEDRA FERNANDO</t>
  </si>
  <si>
    <t>ADMINISTRADOR DE CONTRATOS</t>
  </si>
  <si>
    <t>07233244</t>
  </si>
  <si>
    <t>CARDENAS ZEGARRA ZELMA NOEMI</t>
  </si>
  <si>
    <t>ESPECIALISTA ADMINISTRADOR DE CONTRATOS DE ESTUDIOS Y OBRAS</t>
  </si>
  <si>
    <t>02674276</t>
  </si>
  <si>
    <t>CARDOZA SEMINARIO PABLO JAIME</t>
  </si>
  <si>
    <t>21575266</t>
  </si>
  <si>
    <t>CARPIO CALDERÓN GUALBERTO ARMANDO</t>
  </si>
  <si>
    <t>10037470</t>
  </si>
  <si>
    <t>CARRANZA MUÑOZ OSWALDO ENRIQUE</t>
  </si>
  <si>
    <t>TECNICA SUPERIOR</t>
  </si>
  <si>
    <t>15725348</t>
  </si>
  <si>
    <t>CARRASCO MONTOYA EDDIE JESUS</t>
  </si>
  <si>
    <t>31655553</t>
  </si>
  <si>
    <t>CARRILLO CASTRO JUAN EDMUNDO</t>
  </si>
  <si>
    <t>41255590</t>
  </si>
  <si>
    <t>CARRION MORENO YENIFFER MAGALI</t>
  </si>
  <si>
    <t>ING. GEOGRAFA Y ECÓLOGA</t>
  </si>
  <si>
    <t>ESPECIALISTA EN FORTALECIMIENTO SUBNACIONAL</t>
  </si>
  <si>
    <t>28263205</t>
  </si>
  <si>
    <t>CASTRO DARMA MIGUEL GRIMALDO</t>
  </si>
  <si>
    <t>COORDINADORA ADMINISTRATIVO FINANCIERO</t>
  </si>
  <si>
    <t>07562995</t>
  </si>
  <si>
    <t>CAVERO VELAOCHAGA JUANA ROSA</t>
  </si>
  <si>
    <t>ESPECIALISTA TECNICO</t>
  </si>
  <si>
    <t>44023380</t>
  </si>
  <si>
    <t>CCALAHUILLE MAMANI FERNANDO IRENEO</t>
  </si>
  <si>
    <t>ANALISTA EN CONTROL PREVIO</t>
  </si>
  <si>
    <t>24707123</t>
  </si>
  <si>
    <t>CESPEDES GODOY FLORENTINA</t>
  </si>
  <si>
    <t>ANALISTA EN MONITOREO Y SEGUIMIENTO DE PROYECTOS</t>
  </si>
  <si>
    <t>40341812</t>
  </si>
  <si>
    <t>CHACACANTA ESTRADA ERNESTO</t>
  </si>
  <si>
    <t>ESPECIALISTA EN PRIORIZACIÓN, MONITOREO Y SEGUIMIENTO EN LA UNIDAD ZONAL DE AREQUIPA</t>
  </si>
  <si>
    <t>41855651</t>
  </si>
  <si>
    <t>CHALCO TORRES ADILSON GALO</t>
  </si>
  <si>
    <t>ESPECIALISTA EN ADQUISICIONES</t>
  </si>
  <si>
    <t>09888670</t>
  </si>
  <si>
    <t>CHANAME CARRANZA JULIO ALEJANDRO</t>
  </si>
  <si>
    <t>44521918</t>
  </si>
  <si>
    <t>CHAPOÑAN MENDOZA SANDRA VICTORIA</t>
  </si>
  <si>
    <t>ESPECIALISTA EN FORMULACIÓN Y EVALUACIÓN DE PROYECTOS DE INVERSIÓN</t>
  </si>
  <si>
    <t>44847600</t>
  </si>
  <si>
    <t>CHAVEZ CABRERA DANIEL</t>
  </si>
  <si>
    <t>27279573</t>
  </si>
  <si>
    <t>CHAVEZ CAMPOS HELI</t>
  </si>
  <si>
    <t>06609392</t>
  </si>
  <si>
    <t>CHAVEZ TAPIA GLORIA CAROLINA</t>
  </si>
  <si>
    <t>41118926</t>
  </si>
  <si>
    <t>CISNEROS GUERRA WILLIAM MAURICIO</t>
  </si>
  <si>
    <t>EGRESADO UNIVERSITARIO</t>
  </si>
  <si>
    <t>40955985</t>
  </si>
  <si>
    <t>CLUZMAN BONILLA YANINA</t>
  </si>
  <si>
    <t>08089464</t>
  </si>
  <si>
    <t>COLL CARDENAS HENRY STILL</t>
  </si>
  <si>
    <t>40904173</t>
  </si>
  <si>
    <t>CORNEJO HUANCAS LIZARDO</t>
  </si>
  <si>
    <t>03853351</t>
  </si>
  <si>
    <t>CORNEJO VERA CIRO LUIS</t>
  </si>
  <si>
    <t>07524400</t>
  </si>
  <si>
    <t>CORONEL AZNARAN RICHARD HENRY</t>
  </si>
  <si>
    <t>INGENIERO INFORMATICA</t>
  </si>
  <si>
    <t>ANALISTA EN FORTALECIMIENTO A GOBIERNOS SUBNACIONALES</t>
  </si>
  <si>
    <t>60346134</t>
  </si>
  <si>
    <t>CRISOSTOMO TRINIDAD MELIZA TATIANA</t>
  </si>
  <si>
    <t>ECONOMIA Y NEGOCIOS INTERNACIONALES</t>
  </si>
  <si>
    <t>41640999</t>
  </si>
  <si>
    <t>DEL CASTILLO SANCHEZ CHRISTIAN GIANCARLO</t>
  </si>
  <si>
    <t>06888793</t>
  </si>
  <si>
    <t>DELGADILLO HUARANGA JOHN HERNANDO</t>
  </si>
  <si>
    <t>ADMINISTRADORA ZONAL</t>
  </si>
  <si>
    <t>41602462</t>
  </si>
  <si>
    <t>DIAZ MANCHEGO YELINA MILAGROS</t>
  </si>
  <si>
    <t>JEFE(A) DE LA OFICINA DE ASESORIA JURIDICA</t>
  </si>
  <si>
    <t>32929189</t>
  </si>
  <si>
    <t>DIAZ RODRIGUEZ HENRY EMILIO</t>
  </si>
  <si>
    <t>GRADO DE DOCTOR</t>
  </si>
  <si>
    <t>25586701</t>
  </si>
  <si>
    <t>ENCISO CULQUI RICARDO</t>
  </si>
  <si>
    <t>43778844</t>
  </si>
  <si>
    <t>ESCUDERO SOTO ROSMERY ADALIT</t>
  </si>
  <si>
    <t>LICENCIA EN SOCIOLOGIA</t>
  </si>
  <si>
    <t>ESPECIALISTA EN CONTABILIDAD</t>
  </si>
  <si>
    <t>21858597</t>
  </si>
  <si>
    <t>ESPINOZA BAUTISTA ROSA ELIDA</t>
  </si>
  <si>
    <t>10675311</t>
  </si>
  <si>
    <t>ESPINOZA ROSAS MIGUEL ANGEL</t>
  </si>
  <si>
    <t>20045793</t>
  </si>
  <si>
    <t>ESPINOZA TORRES JANINA LUCY</t>
  </si>
  <si>
    <t>07509234</t>
  </si>
  <si>
    <t>ESPINOZA TORRES MIGUEL ANGEL</t>
  </si>
  <si>
    <t>INGENIERO DE PROYECTOS Y CONSERVACION VIAL</t>
  </si>
  <si>
    <t>41996194</t>
  </si>
  <si>
    <t>ESTELA ORELLANA RENZO FELIX FABIAN</t>
  </si>
  <si>
    <t>INGENIERO</t>
  </si>
  <si>
    <t>ESPECIALISTA EN MONITOREO Y SEGUIMIENTO DE PROYECTOS PARA ACTIVIDADES DE MANTENIMIENTO</t>
  </si>
  <si>
    <t>09871305</t>
  </si>
  <si>
    <t>FALCON TINEO OLGA ANTONIA</t>
  </si>
  <si>
    <t>41487768</t>
  </si>
  <si>
    <t>FELIX FALCONI ALLAN ARMANDO</t>
  </si>
  <si>
    <t>ESPECIALISTA LEGAL EN RECURSOS HUMANOS</t>
  </si>
  <si>
    <t>04438785</t>
  </si>
  <si>
    <t>FLORES BARRIOS FELIX ELI</t>
  </si>
  <si>
    <t>03560570</t>
  </si>
  <si>
    <t>FLORES COBEÑAS SEVERA EMILIA</t>
  </si>
  <si>
    <t>ESPECIALISTA EN PUENTES, ESTRUCTURAS Y OBRAS DE ARTE - ZONA NORTE</t>
  </si>
  <si>
    <t>29677927</t>
  </si>
  <si>
    <t>FLORES MARTINEZ JENIFFER</t>
  </si>
  <si>
    <t>COORDINADOR DE ABASTECIMIENTO Y CONTROL PATRIMONIAL</t>
  </si>
  <si>
    <t>10784532</t>
  </si>
  <si>
    <t>FONSECA BLANCO MONICA LIZBETH</t>
  </si>
  <si>
    <t>LICENCIADA EN ADMINISTRACION</t>
  </si>
  <si>
    <t>08800742</t>
  </si>
  <si>
    <t>GAGO TELLO LILIAN SAIDA</t>
  </si>
  <si>
    <t>43328881</t>
  </si>
  <si>
    <t>GAMBOA QUILCATE JUAN DAVID</t>
  </si>
  <si>
    <t>ESPECIALISTA EN GEOLOGIA Y GEOTECNIA</t>
  </si>
  <si>
    <t>30960549</t>
  </si>
  <si>
    <t>GARATE ZEA JAVIER EULOGIO</t>
  </si>
  <si>
    <t>INGENIERO GEOLOGO</t>
  </si>
  <si>
    <t>ESPECIALISTA LOCAL</t>
  </si>
  <si>
    <t>40237954</t>
  </si>
  <si>
    <t>GARCIA HUAMAN WILDER EVANCELIAN</t>
  </si>
  <si>
    <t>JEFE DE LA OFICINA DE ADMINISTRACION</t>
  </si>
  <si>
    <t>02652207</t>
  </si>
  <si>
    <t>GARCIA OLAVARRIA JACQUELINE MARISOL JANET</t>
  </si>
  <si>
    <t>06134389</t>
  </si>
  <si>
    <t>GARCIA SUAREZ JOSE WILFREDO</t>
  </si>
  <si>
    <t>72026326</t>
  </si>
  <si>
    <t>GASTELO CASTAÑEDA ANDRES ENRIQUE</t>
  </si>
  <si>
    <t>29277055</t>
  </si>
  <si>
    <t>GOMEZ VELA BERTHIN ENRIQUE</t>
  </si>
  <si>
    <t>ESPECIALISTA EN ANÁLISIS Y DESARROLLO DE SOFTWARE</t>
  </si>
  <si>
    <t>40581702</t>
  </si>
  <si>
    <t>GUILLEN AMADO JORGE IVAN</t>
  </si>
  <si>
    <t>ESPECIALISTA EN PROYECTOS ZONA SUR</t>
  </si>
  <si>
    <t>44432749</t>
  </si>
  <si>
    <t>HERNANDEZ HUARCAYA CLARA YOLANDA</t>
  </si>
  <si>
    <t>ESPECIALISTA EN PROYECTOS VIALES</t>
  </si>
  <si>
    <t>28293748</t>
  </si>
  <si>
    <t>HERRERA MENDOZA CESAR WILFREDO</t>
  </si>
  <si>
    <t>41495023</t>
  </si>
  <si>
    <t>HERRERA SARMIENTO JUAN CARLOS</t>
  </si>
  <si>
    <t>REMISION  DE  DOCUMENTACION A PROVINCIAS</t>
  </si>
  <si>
    <t>08628342</t>
  </si>
  <si>
    <t>HINOSTROZA GALARZA EDITH FLOR</t>
  </si>
  <si>
    <t>AUXILIAR DE CONTABILIDAD</t>
  </si>
  <si>
    <t>10095823</t>
  </si>
  <si>
    <t>HUARCAYA DAMIAN MARIA TERESA</t>
  </si>
  <si>
    <t>ESPECIALISTA EN LIBERACION DE TERRENOS</t>
  </si>
  <si>
    <t>10031618</t>
  </si>
  <si>
    <t>ICANAQUE PEÑA LUIS EDUARDO</t>
  </si>
  <si>
    <t>COORDINADORA II</t>
  </si>
  <si>
    <t>07638911</t>
  </si>
  <si>
    <t>JIMENEZ BORDA NATILDINA DIONISIA</t>
  </si>
  <si>
    <t>41900854</t>
  </si>
  <si>
    <t>JIMENEZ QUISPE EDUARDO</t>
  </si>
  <si>
    <t>04649656</t>
  </si>
  <si>
    <t>JIMENEZ TICONA EVA HAYDEE</t>
  </si>
  <si>
    <t>ESPECIALISTA EN PRIORIZACIÓN, MONITOREO Y SEGUIMIENTO EN LA UNIDAD ZONAL DE PASCO</t>
  </si>
  <si>
    <t>43702684</t>
  </si>
  <si>
    <t>JORGE GUERRA MADELAINE DEBBIE</t>
  </si>
  <si>
    <t>ASISTENTE EN BIENESTAR SOCIAL</t>
  </si>
  <si>
    <t>06734991</t>
  </si>
  <si>
    <t>LA ROSA RUIZ ROSA ADRIANA</t>
  </si>
  <si>
    <t>10621902</t>
  </si>
  <si>
    <t>LEIVA GIBAJA EDDY HELBERT</t>
  </si>
  <si>
    <t>10760287</t>
  </si>
  <si>
    <t>LEON ALARCON MICHELL LUIS</t>
  </si>
  <si>
    <t>44907796</t>
  </si>
  <si>
    <t>LEON ALVAREZ CLAUDIA ERIKA</t>
  </si>
  <si>
    <t>HISTORIA</t>
  </si>
  <si>
    <t>40275194</t>
  </si>
  <si>
    <t>LEZAMA ANGULO LARRY OMAR</t>
  </si>
  <si>
    <t>27670881</t>
  </si>
  <si>
    <t>LINARES GARCIA ROGER ALEJANDRO</t>
  </si>
  <si>
    <t>CHOFER PROFESIONAL</t>
  </si>
  <si>
    <t>44771503</t>
  </si>
  <si>
    <t>LIVIAPOMA COLLACHAGUA LUIS RAFAEL</t>
  </si>
  <si>
    <t>ESPECIALISTA LEGAL EN DERECHO ADMINISTRATIVO Y CONTRATACIONES DEL ESTADO</t>
  </si>
  <si>
    <t>41484719</t>
  </si>
  <si>
    <t>LLERENA CALOGGERO CYNTHIA GISELLA</t>
  </si>
  <si>
    <t>ANALISTA EN COMUNICACIÓN E IMAGEN INSTITUCIONAL</t>
  </si>
  <si>
    <t>41825578</t>
  </si>
  <si>
    <t>LOAIZA MECHAN MARIA EUGENIA</t>
  </si>
  <si>
    <t>PERIODOSMO</t>
  </si>
  <si>
    <t>10289113</t>
  </si>
  <si>
    <t>LOLI HUERTA CESAR AUGUSTO</t>
  </si>
  <si>
    <t>40185549</t>
  </si>
  <si>
    <t>LONGA CERNA JAIME</t>
  </si>
  <si>
    <t>ESPECIALISTA EN PRIORIZACIÓN, MONITOREO Y SEGUIMIENTO EN LA UNIDAD ZONAL DE AMAZONAS</t>
  </si>
  <si>
    <t>40495604</t>
  </si>
  <si>
    <t>LOPEZ BIEBERACH NILTON DAVIS</t>
  </si>
  <si>
    <t>ESPECIALISTA EN SEGUIMIENTO Y MONITOREO DE OBRAS POR TRANSFERENCIAS-ZONA SUR</t>
  </si>
  <si>
    <t>22273502</t>
  </si>
  <si>
    <t>LUA YONG SARA ROCIO</t>
  </si>
  <si>
    <t>ESPECIALISTA EN INFRAESTRUCTURA VIAL II</t>
  </si>
  <si>
    <t>29627747</t>
  </si>
  <si>
    <t>MACEDO CATACORA FREDDY</t>
  </si>
  <si>
    <t>43738869</t>
  </si>
  <si>
    <t>MACEDO SEGURA NATALI</t>
  </si>
  <si>
    <t>CIENCIAS CONTABLES Y FINANCIERAS</t>
  </si>
  <si>
    <t>ESPECIALISTA EN DESCENTRALIZACION</t>
  </si>
  <si>
    <t>70218148</t>
  </si>
  <si>
    <t>MACHUCA CENTENO CANCIO EFRAIN</t>
  </si>
  <si>
    <t>LIC. ADMINISTRACION</t>
  </si>
  <si>
    <t>APOYO ADMINISTRATIVO SIAF</t>
  </si>
  <si>
    <t>45505617</t>
  </si>
  <si>
    <t>MADUEÑO PALOMINO CYNTHIA MERCEDES</t>
  </si>
  <si>
    <t>CIENCIAS DE LA COMPUTACION</t>
  </si>
  <si>
    <t>29259115</t>
  </si>
  <si>
    <t>MAMANI HANCCO SERAPIO</t>
  </si>
  <si>
    <t>09884356</t>
  </si>
  <si>
    <t>MAMANI LOAYZA EDDY MARTIN</t>
  </si>
  <si>
    <t>42880536</t>
  </si>
  <si>
    <t>MAMANI TISNADO RAQUEL YOVANA</t>
  </si>
  <si>
    <t>ESPECIALISTA EN PROYECTOS</t>
  </si>
  <si>
    <t>74648022</t>
  </si>
  <si>
    <t>MARROQUIN CAYO EDGAR ALEXANDER</t>
  </si>
  <si>
    <t>ESPECIALISTA EN RECURSOS HUMANOS</t>
  </si>
  <si>
    <t>09982191</t>
  </si>
  <si>
    <t>MARTINEZ GAMBINI MARISOL ROSA</t>
  </si>
  <si>
    <t>LIC. EN RELACOIONES INDUSTRIALES</t>
  </si>
  <si>
    <t>40325497</t>
  </si>
  <si>
    <t>MAYAUTE QUIJANDRIA GIOMAR FERNANDO</t>
  </si>
  <si>
    <t>09143339</t>
  </si>
  <si>
    <t>MEDINA MENDOZA RAFAEL MARCELINO</t>
  </si>
  <si>
    <t>29414549</t>
  </si>
  <si>
    <t>MENDIVIL GOMEZ ATILIO</t>
  </si>
  <si>
    <t>EDUC.TECNICA INCOMPLETA</t>
  </si>
  <si>
    <t>AUDITOR TECNICO I</t>
  </si>
  <si>
    <t>21456788</t>
  </si>
  <si>
    <t>MENDOZA URIBE JAIME</t>
  </si>
  <si>
    <t>04416999</t>
  </si>
  <si>
    <t>MERCADO BENEL CARLOS FERNANDO</t>
  </si>
  <si>
    <t>LICENDIADO EN ADMINISTRACION</t>
  </si>
  <si>
    <t>44363550</t>
  </si>
  <si>
    <t>MIÑANO NEYRA BRENDA VANESSA</t>
  </si>
  <si>
    <t>26601986</t>
  </si>
  <si>
    <t>MIRANDA CABRERA LUZ ELENA</t>
  </si>
  <si>
    <t>ESPECIALISTA EN PRIORIZACIÓN, MONITOREO Y SEGUIMIENTO EN LA UNIDAD ZONAL DE APURIMAC</t>
  </si>
  <si>
    <t>45487784</t>
  </si>
  <si>
    <t>MIRANDA LUYO GIAN MARCOS PEDRO</t>
  </si>
  <si>
    <t>41759034</t>
  </si>
  <si>
    <t>MOGOLLON ALCALA PATRICIA ISABEL</t>
  </si>
  <si>
    <t>07264855</t>
  </si>
  <si>
    <t>MONTALVAN ZULOAGA GIOVANNA FABIOLA</t>
  </si>
  <si>
    <t>ESPECIALISTA EN CAPACITACIÓN Y DESARROLLO</t>
  </si>
  <si>
    <t>42333776</t>
  </si>
  <si>
    <t>MORALES AYARZA HELLEN JOY</t>
  </si>
  <si>
    <t>41239322</t>
  </si>
  <si>
    <t>MORALES REYES FRANCISCO ENRIQUE</t>
  </si>
  <si>
    <t>31678101</t>
  </si>
  <si>
    <t>MORENO CARVALLO WILLIAM JESUS</t>
  </si>
  <si>
    <t>INGENIERO  CIVIL</t>
  </si>
  <si>
    <t>40795050</t>
  </si>
  <si>
    <t>NAJARRO SILVA DARWIN OLGERS</t>
  </si>
  <si>
    <t>08361501</t>
  </si>
  <si>
    <t>NARREA CANGO SARA MARIA</t>
  </si>
  <si>
    <t>ANALISTA EN SEGUIMIENTO DE PROYECTOS DE INVERSIÓN</t>
  </si>
  <si>
    <t>45764155</t>
  </si>
  <si>
    <t>NAVARRO BRAVO MARIA ELIZABETH</t>
  </si>
  <si>
    <t>42454992</t>
  </si>
  <si>
    <t>NAVARRO CARHUAS MICHEL DENNY</t>
  </si>
  <si>
    <t>NINA MAQUERA CRISTIAN FELIPE</t>
  </si>
  <si>
    <t>31490420</t>
  </si>
  <si>
    <t>NONTOL MUNARES LUIS JHERSAMIF</t>
  </si>
  <si>
    <t>02626045</t>
  </si>
  <si>
    <t>NUÑEZ LAMA YEN ENRIQUE</t>
  </si>
  <si>
    <t>ESPECIALISTA PARA EL ANÁLISIS, SEGUIMIENTO Y EVALUACIÓN DE LOS CONTRATOS</t>
  </si>
  <si>
    <t>44828890</t>
  </si>
  <si>
    <t>NUÑEZ PEREDA JHON CARLOS</t>
  </si>
  <si>
    <t>ANALISTA DE INVERSIONES</t>
  </si>
  <si>
    <t>45505095</t>
  </si>
  <si>
    <t>NUÑEZ TINOCO WALTER</t>
  </si>
  <si>
    <t>42105706</t>
  </si>
  <si>
    <t>OCHOA MONTEZA EDWARD OCTAVIO</t>
  </si>
  <si>
    <t>ESPECIALISTA EN PRIORIZACIÓN, MONITOREO Y SEGUIMIENTO EN LA UNIDAD ZONAL DE CUSCO</t>
  </si>
  <si>
    <t>46776340</t>
  </si>
  <si>
    <t>OLIVERA ESCOBAR ANA JANETH</t>
  </si>
  <si>
    <t>GESTION Y ADMINISTRACION DE LA CONSTRUCCION</t>
  </si>
  <si>
    <t>MAESTRIA</t>
  </si>
  <si>
    <t>COORDINADOR DE PROYECTOS ZONA SUR</t>
  </si>
  <si>
    <t>41939459</t>
  </si>
  <si>
    <t>OLIVERA QUISPE WILSON CLAUDIO</t>
  </si>
  <si>
    <t>07974981</t>
  </si>
  <si>
    <t>ORDOÑEZ REAÑO MANUEL JESUS</t>
  </si>
  <si>
    <t>ESPECIALISTA EN EJECUCIÓN CONTRACTUAL</t>
  </si>
  <si>
    <t>48112626</t>
  </si>
  <si>
    <t>ORDOÑEZ ZAMORA GABRIELA BEATRIZ</t>
  </si>
  <si>
    <t>41047871</t>
  </si>
  <si>
    <t>OTOYA GHIGLINO LUIS ADRIAN</t>
  </si>
  <si>
    <t>ANALISTA EN TESORERÍA</t>
  </si>
  <si>
    <t>40657525</t>
  </si>
  <si>
    <t>OYARCE ANGELES MAGALY</t>
  </si>
  <si>
    <t>ADMINISTRACIO DE EMPRESAS</t>
  </si>
  <si>
    <t>06880174</t>
  </si>
  <si>
    <t>PACHECO UZURIAGA ANTENOR FELIPE</t>
  </si>
  <si>
    <t>40886556</t>
  </si>
  <si>
    <t>PALMA MURGA CLAUDIA GUISELLA</t>
  </si>
  <si>
    <t>28237910</t>
  </si>
  <si>
    <t>PALOMINO INGA VICTOR</t>
  </si>
  <si>
    <t>PROFESIONAL EN PRESUPUESTO PUBLICO</t>
  </si>
  <si>
    <t>10491868</t>
  </si>
  <si>
    <t>PARRA CABRERA JORGE LEONARDO</t>
  </si>
  <si>
    <t>41407095</t>
  </si>
  <si>
    <t>PEÑALOZA AMBROSIO LILIAM TERESA</t>
  </si>
  <si>
    <t>ESPECIALISTA EN INFRAESTRUCTURA VIAL I</t>
  </si>
  <si>
    <t>41061916</t>
  </si>
  <si>
    <t>PEREYRA MASS EDGAR HERBYNN</t>
  </si>
  <si>
    <t>ESPECIALISTA EN PRIORIZACIÓN, MONITOREO Y SEGUIMIENTO EN LA UNIDAD ZONAL DE CAJAMARCA</t>
  </si>
  <si>
    <t>43685686</t>
  </si>
  <si>
    <t>PEREZ DIAZ EDWIN SALOMON</t>
  </si>
  <si>
    <t>43118751</t>
  </si>
  <si>
    <t>PEREZ SANTA CRUZ STALIN ABRAHAM</t>
  </si>
  <si>
    <t>ESPECIALISTA I EN EJECUCIÓN CONTRACTUAL</t>
  </si>
  <si>
    <t>45810638</t>
  </si>
  <si>
    <t>PINEDO ARONE RENATO</t>
  </si>
  <si>
    <t>ESPECIALISTAS EN MONITOREO Y SEGUIMIENTO A PROYECTOS DE INVERSIÓN Y MANTENIMIENTO VIAL</t>
  </si>
  <si>
    <t>42739789</t>
  </si>
  <si>
    <t>PIZARRO DAVILA JOVANNA MARLIT</t>
  </si>
  <si>
    <t xml:space="preserve">ESPECIALISTA I EN CONTRATACIONES DEL ESTADO </t>
  </si>
  <si>
    <t>POMA DAMIAN EDWIN FREDY</t>
  </si>
  <si>
    <t>10139243</t>
  </si>
  <si>
    <t>PRADA MATA MARIO ENMANUEL</t>
  </si>
  <si>
    <t>ANALISTA EN SOPORTE TECNICO Y ADMINISTRATIVO</t>
  </si>
  <si>
    <t>10735561</t>
  </si>
  <si>
    <t>PRECIADO CASTRO RAFAEL ALFREDO</t>
  </si>
  <si>
    <t>ADMINISTRACION Y GESTION DE EMPRESAS</t>
  </si>
  <si>
    <t>44181508</t>
  </si>
  <si>
    <t>PRETEL OBLITAS GLADYS ESTHER</t>
  </si>
  <si>
    <t>ESPECIALISTA EN SEGUIMIENTO Y CONTROL PRESUPUESTAL</t>
  </si>
  <si>
    <t>70335791</t>
  </si>
  <si>
    <t>QUIROZ VARGAS PIERO ANTONINO</t>
  </si>
  <si>
    <t>COORDINADORA DE PROYECTOS VIALES</t>
  </si>
  <si>
    <t>42289634</t>
  </si>
  <si>
    <t>QUISOCALA CALDERON EVELYN ANGELA</t>
  </si>
  <si>
    <t>18897974</t>
  </si>
  <si>
    <t>QUISPE NAVARRETE HELBERT AUGUSTO</t>
  </si>
  <si>
    <t>46368371</t>
  </si>
  <si>
    <t>RAMIREZ LA ROSA DIEGO ALBERTO</t>
  </si>
  <si>
    <t>DIRECTOR EJECUTIVO (CARGO DE CONFIANZA)</t>
  </si>
  <si>
    <t>07369282</t>
  </si>
  <si>
    <t>RAMOS CUYA ABEL</t>
  </si>
  <si>
    <t>ASESOR DE DIRECCIÓN EJECUTIVA</t>
  </si>
  <si>
    <t>00507430</t>
  </si>
  <si>
    <t>RAMOS HERRERA YURI</t>
  </si>
  <si>
    <t>22505217</t>
  </si>
  <si>
    <t>RAYMUNDEZ PRIMO CARLI GUILLERMO</t>
  </si>
  <si>
    <t>40749734</t>
  </si>
  <si>
    <t>REQUEJO ROJAS NILTON CESAR</t>
  </si>
  <si>
    <t>17546172</t>
  </si>
  <si>
    <t>REYES SANTAMARÍA WILMER</t>
  </si>
  <si>
    <t>ESPECIALISTA EN TOPOGRAFIA, TRAZO Y DISEÑO</t>
  </si>
  <si>
    <t>41626937</t>
  </si>
  <si>
    <t>RIOS LLATAS CARLOS ALBERTO</t>
  </si>
  <si>
    <t>10773040</t>
  </si>
  <si>
    <t>RODRIGUEZ ARRIOLA ELISA ANABEL</t>
  </si>
  <si>
    <t>07965118</t>
  </si>
  <si>
    <t>ROSALES ALVARADO MARGARITA ELENA</t>
  </si>
  <si>
    <t>ASISTENTE TECNICO ESPECIALIZADO DE ESTUDIOS DE INFRAESTRUCTURA VIAL</t>
  </si>
  <si>
    <t>46196774</t>
  </si>
  <si>
    <t>ROSALES CUAQUIRA JONATHAN SEBASTIAN</t>
  </si>
  <si>
    <t>TURISMO</t>
  </si>
  <si>
    <t xml:space="preserve">ESPECIALISTA EN CONTRATACIONES DEL ESTADO  </t>
  </si>
  <si>
    <t>ROSAS PAYTAN MARIA TEODOSIA</t>
  </si>
  <si>
    <t>29703824</t>
  </si>
  <si>
    <t>RUEDA MEDRANO LUIS RICARDO</t>
  </si>
  <si>
    <t>ESPECIALISTA EN INFRAESTRUCTURA VIAL</t>
  </si>
  <si>
    <t>26702875</t>
  </si>
  <si>
    <t>SAENZ SAUCEDO JUAN CARLOS</t>
  </si>
  <si>
    <t>09440387</t>
  </si>
  <si>
    <t>SALOMON VASQUEZ RAUL ALFREDO</t>
  </si>
  <si>
    <t>46459464</t>
  </si>
  <si>
    <t>SANCHEZ RODRIGUEZ NESTOR</t>
  </si>
  <si>
    <t>02664299</t>
  </si>
  <si>
    <t>SEMINARIO MELENDEZ KARLA ELENA DEL MILAGRO</t>
  </si>
  <si>
    <t>40379163</t>
  </si>
  <si>
    <t>SIFUENTES KANO WESLY KENNETH</t>
  </si>
  <si>
    <t xml:space="preserve">ESPECIALISTA TÉCNICO III  </t>
  </si>
  <si>
    <t>SOLORZANO CAMONES MARINO JOHN</t>
  </si>
  <si>
    <t>COORDINADOR DE OBRAS</t>
  </si>
  <si>
    <t>28315603</t>
  </si>
  <si>
    <t>SOSA CABEZAS CARLOS ALBERTO</t>
  </si>
  <si>
    <t>06797962</t>
  </si>
  <si>
    <t>SOTOMAYOR TORRES CLAUDIA TATIANA</t>
  </si>
  <si>
    <t>COORDINADOR ZONAL</t>
  </si>
  <si>
    <t>31676279</t>
  </si>
  <si>
    <t>SUAREZ CASTILLO JUANA LOURDES</t>
  </si>
  <si>
    <t>09613462</t>
  </si>
  <si>
    <t>TANTA BLAS ELIAS OSCAR</t>
  </si>
  <si>
    <t>46342576</t>
  </si>
  <si>
    <t>TITO GELDRES PAOLA ESTHER</t>
  </si>
  <si>
    <t>LICENCIADO EN ADMINISTRACION  DE EMPRESAS</t>
  </si>
  <si>
    <t>72771099</t>
  </si>
  <si>
    <t>TOLENTINO HUAROTO YULIANA KARINA</t>
  </si>
  <si>
    <t>LIC. EN INVESTIGACION OPERATIVA</t>
  </si>
  <si>
    <t>ESPECIALISTA EN MONITOREO Y SEGUIMIENTO</t>
  </si>
  <si>
    <t>41552172</t>
  </si>
  <si>
    <t>TOMASTO PIZANGO ERICKA ESTRELLA</t>
  </si>
  <si>
    <t>ESPECIALISTA EN GESTION VIAL</t>
  </si>
  <si>
    <t>40154420</t>
  </si>
  <si>
    <t>TORDOYA RISCO LUISA LISSETT</t>
  </si>
  <si>
    <t>25619661</t>
  </si>
  <si>
    <t>TORRES BERMUDEZ VICTOR ALBERTO</t>
  </si>
  <si>
    <t>ESPECIALISTA LEGAL EN PROCESOS DE SELECCIÓN Y EJECUCIÓN CONTRACTUAL</t>
  </si>
  <si>
    <t>41145841</t>
  </si>
  <si>
    <t>TORRICO RAMIREZ JUAN MANUEL</t>
  </si>
  <si>
    <t>ESPECIALISTA EN ECONOMIA DEL TRANSPORTE</t>
  </si>
  <si>
    <t>10558341</t>
  </si>
  <si>
    <t>TUESTA SOLIS ERIK ABNER</t>
  </si>
  <si>
    <t>09875711</t>
  </si>
  <si>
    <t>UGARELLI NAVARRO MANUEL ANGEL</t>
  </si>
  <si>
    <t>COORDINADOR DE ABASTECIMIENTO Y CONTROL PATRIMONIAL DE LA OFICINA DE ADMINISTRACION</t>
  </si>
  <si>
    <t>40410534</t>
  </si>
  <si>
    <t>UGARTE MANRIQUE ELIZABETH</t>
  </si>
  <si>
    <t>40135695</t>
  </si>
  <si>
    <t>UGARTE UGARTE KENY</t>
  </si>
  <si>
    <t>INGENIERRO AGRICOLA</t>
  </si>
  <si>
    <t>10159473</t>
  </si>
  <si>
    <t>URBANO MALÁSQUEZ RAFAEL MANUEL</t>
  </si>
  <si>
    <t>45025534</t>
  </si>
  <si>
    <t>USCAMAYTA SOTELO JAQUELINE</t>
  </si>
  <si>
    <t>46254098</t>
  </si>
  <si>
    <t>VALDERRAMA ALARCO MIREYRA TEOFILA LUZMILDA</t>
  </si>
  <si>
    <t>COORDINADOR/A DE PROYECTOS ZONA ORIENTE</t>
  </si>
  <si>
    <t>10646270</t>
  </si>
  <si>
    <t>VARA CARDENAS JUAN CARLOS</t>
  </si>
  <si>
    <t>ABOGADO (SECRETARIA TECNICA)</t>
  </si>
  <si>
    <t>08974942</t>
  </si>
  <si>
    <t>VARGAS MATTO LOURDES</t>
  </si>
  <si>
    <t>16670933</t>
  </si>
  <si>
    <t>VARGAS PUICON CARLOS DARIO</t>
  </si>
  <si>
    <t>20118387</t>
  </si>
  <si>
    <t>VARILLAS BALTAZAR VLADIMIR JOSEPH</t>
  </si>
  <si>
    <t>41000079</t>
  </si>
  <si>
    <t>VELA MASCARO URSULA DEL PILAR</t>
  </si>
  <si>
    <t>42820154</t>
  </si>
  <si>
    <t>VELEZ LUNA FREIFERTH DAVID</t>
  </si>
  <si>
    <t>16675111</t>
  </si>
  <si>
    <t>VERA NAVARRETE DUNIA MERCEDES</t>
  </si>
  <si>
    <t>LICENCIADO EN ADMINISTRACIO</t>
  </si>
  <si>
    <t>32972429</t>
  </si>
  <si>
    <t>VIGO REYES DANTE VALERY</t>
  </si>
  <si>
    <t>ING.AGRICOLA.</t>
  </si>
  <si>
    <t>23836154</t>
  </si>
  <si>
    <t>VILLAFUERTE VIZCARRA ALCIDES</t>
  </si>
  <si>
    <t>COORDINADOR DE PROYECTOS ZONA NORTE</t>
  </si>
  <si>
    <t>42214854</t>
  </si>
  <si>
    <t>VILLEGAS VILLEGAS RONALD JUNIOR</t>
  </si>
  <si>
    <t>COORDINADOR DE MONITOREO Y SEGUIMIENTO EN MANTENIMIENTO VIAL</t>
  </si>
  <si>
    <t>31672542</t>
  </si>
  <si>
    <t>VIRHUEZ GOMEZ ELIO SATURNINO</t>
  </si>
  <si>
    <t>07476757</t>
  </si>
  <si>
    <t>VIVAS QUISPE WILSON JAVIER</t>
  </si>
  <si>
    <t>ESPECIALISTA EN PRIORIZACIÓN, MONITOREO Y SEGUIMIENTO EN LA UNIDAD ZONAL HUANCAVELICA</t>
  </si>
  <si>
    <t>23271450</t>
  </si>
  <si>
    <t>YAURI TUNQUE JOAQUIN</t>
  </si>
  <si>
    <t>ESPECIALISTA EN PLANEAMIENTO Y RACIONALIZACION</t>
  </si>
  <si>
    <t>09757999</t>
  </si>
  <si>
    <t>ZAPATA GUIZADO JUANITA SANTOS</t>
  </si>
  <si>
    <t>INGENIERO ADMINISTRATIVO</t>
  </si>
  <si>
    <t>09699527</t>
  </si>
  <si>
    <t>ZAVALA MANGA JOSE LUIS</t>
  </si>
  <si>
    <t>29408610</t>
  </si>
  <si>
    <t>ZEGARRA FIGUEROA WALTER ENRIQUE</t>
  </si>
  <si>
    <t>43685596</t>
  </si>
  <si>
    <t>ZUMAETA MENDIETA EDWIN LUIS</t>
  </si>
  <si>
    <t>LICENCIADO EN ADMINISTRACION DE EMPRESAS</t>
  </si>
  <si>
    <t>09904935</t>
  </si>
  <si>
    <t>ZUÑIGA RAMOS CYNTHIA MIRELLA</t>
  </si>
  <si>
    <t xml:space="preserve">ASISTENTE DE SUPERVISIÓN II                                                                                                                                                                                                                                    </t>
  </si>
  <si>
    <t>46698567</t>
  </si>
  <si>
    <t>ACHAHUI PILCO VICTOR FELIPE GUILLERMO</t>
  </si>
  <si>
    <t>EDUCACION UNIVERSITARIA COMPLETA</t>
  </si>
  <si>
    <t>ESPECIALISTA EN LA MODERNIZACION DE LA GESTION PUBLICA II</t>
  </si>
  <si>
    <t>23014846</t>
  </si>
  <si>
    <t>ACHIC DURAND RITA SILVIA</t>
  </si>
  <si>
    <t>INGENIERO SUPERVISOR - AMAZONAS</t>
  </si>
  <si>
    <t>45447817</t>
  </si>
  <si>
    <t>AHUMADA HERRERA LUCIA</t>
  </si>
  <si>
    <t>TITULO UNIVERSITARIO</t>
  </si>
  <si>
    <t xml:space="preserve">COBRADOR DE PEAJE I                                                                                                                                                                                                                                            </t>
  </si>
  <si>
    <t>45456555</t>
  </si>
  <si>
    <t>ALANOCA ZARATE CARMEN ROSA</t>
  </si>
  <si>
    <t>EDUACAION SUPERIOR COMPLETA</t>
  </si>
  <si>
    <t>46632471</t>
  </si>
  <si>
    <t>ALARCON CANALES ADALI KARINA</t>
  </si>
  <si>
    <t>AUXILIAR ADMINISTRATIVO I</t>
  </si>
  <si>
    <t>70378282</t>
  </si>
  <si>
    <t>ALBUJAR ARAGON JEAN PAUL</t>
  </si>
  <si>
    <t xml:space="preserve">ESPECIALISTA EN PROCESOS DE SELECCION II                                                                                                                                                                                                                       </t>
  </si>
  <si>
    <t>45912293</t>
  </si>
  <si>
    <t>ALFARO CARBAJAL FLOR ALEXANDRA</t>
  </si>
  <si>
    <t xml:space="preserve">ESPECIALISTA I: ESPECIALISTA SOCIAL </t>
  </si>
  <si>
    <t>07464111</t>
  </si>
  <si>
    <t>ALFARO MONTOYA RAFAEL ROMULO</t>
  </si>
  <si>
    <t>ANALISTA EN PROGRAMACION FINANCIERA I</t>
  </si>
  <si>
    <t>45831742</t>
  </si>
  <si>
    <t>ALIAGA CLEMENTE JANETH VANESA</t>
  </si>
  <si>
    <t>INGENIERO PARA PROYECTOS PACRI</t>
  </si>
  <si>
    <t>40171368</t>
  </si>
  <si>
    <t>ALIAGA VASQUEZ JENNY SOLEDAD</t>
  </si>
  <si>
    <t>INGENIERIA GEOGRAFICA</t>
  </si>
  <si>
    <t>ESPECIALISTA EN TRAZO TOPOGRAFIA Y SEÑALIZACION VIAL II</t>
  </si>
  <si>
    <t>40656217</t>
  </si>
  <si>
    <t>ALLCCARIMA CRISOSTOMO WILLY</t>
  </si>
  <si>
    <t xml:space="preserve">ESPECIALISTA EN EJECUCION CONTRACTUAL II                                                                                                                                                                                                                       </t>
  </si>
  <si>
    <t>40545134</t>
  </si>
  <si>
    <t>ALLER CAMA RENE CHRISTYAN</t>
  </si>
  <si>
    <t>ESPECIALISTA EN ADMINISTRACION DE CONTRATOS II</t>
  </si>
  <si>
    <t>09278429</t>
  </si>
  <si>
    <t>ALVA MATTEUCCI LUCIO</t>
  </si>
  <si>
    <t>09449187</t>
  </si>
  <si>
    <t>ALVARADO CALDERON CESAR DANIEL</t>
  </si>
  <si>
    <t>46902930</t>
  </si>
  <si>
    <t>ALVARADO LAZARO JACKELINE LIZBETH</t>
  </si>
  <si>
    <t>Educación universitaria completa</t>
  </si>
  <si>
    <t>40931926</t>
  </si>
  <si>
    <t>ALVARADO VELAZCO KAREN LEONCIA</t>
  </si>
  <si>
    <t>ASISTENTE DE SUPERVISIÓN - CUSCO</t>
  </si>
  <si>
    <t>46920843</t>
  </si>
  <si>
    <t>ALVAREZ COAILA EDSON ENRIQUE</t>
  </si>
  <si>
    <t>ESPECIALISTA EN PROGRAMACION Y MONITOREO I</t>
  </si>
  <si>
    <t>45996171</t>
  </si>
  <si>
    <t>ALVAREZ GUEVARA DE ZEVALLOS KATTERYNE ELIZABETH</t>
  </si>
  <si>
    <t>41306285</t>
  </si>
  <si>
    <t>ALVAREZ MENDOZA JESUS ALBERTO</t>
  </si>
  <si>
    <t>Educación superior (instituto superior,</t>
  </si>
  <si>
    <t>DIBUJANTE CADISTA - CAJAMARCA  - SEDE</t>
  </si>
  <si>
    <t>41277911</t>
  </si>
  <si>
    <t>ALVAREZ NEYRA JESUS</t>
  </si>
  <si>
    <t xml:space="preserve">ASISTENTE DE SUPERVISION II                                                                                                                                                                                                                                    </t>
  </si>
  <si>
    <t>72178864</t>
  </si>
  <si>
    <t>ALVAREZ TICONA CARLOS FRANCISCO</t>
  </si>
  <si>
    <t xml:space="preserve">ESPECIALISTA EN OBRAS I                                                                                                                                                                                                                                        </t>
  </si>
  <si>
    <t>23865897</t>
  </si>
  <si>
    <t>ALVAREZ YLASACA PAUL YOSHIO</t>
  </si>
  <si>
    <t>08456712</t>
  </si>
  <si>
    <t>ALVAREZ ZANELLI JORGE LUIS</t>
  </si>
  <si>
    <t xml:space="preserve">COORDINADOR EN LIBERACION DE INTERFERENCIAS I                                                                                                                                                                                                                  </t>
  </si>
  <si>
    <t>23817343</t>
  </si>
  <si>
    <t>AMAHT ARAOZ AUGUSTO</t>
  </si>
  <si>
    <t>INGENIERO MECANICA/ELECTRICA</t>
  </si>
  <si>
    <t>ESPECIALISTA LEGGAL I</t>
  </si>
  <si>
    <t>41842892</t>
  </si>
  <si>
    <t>AMES DAMIAN LUIS FERNANDO</t>
  </si>
  <si>
    <t>ABAGADO</t>
  </si>
  <si>
    <t>ADMINISTRADOR DE PROYECTOS</t>
  </si>
  <si>
    <t>09717821</t>
  </si>
  <si>
    <t>AMORETTI AMASIFUEN FEDERICO CARLOS</t>
  </si>
  <si>
    <t>SUPERVISOR DE CONTRATO ZONAL AREQUIPA</t>
  </si>
  <si>
    <t>29643988</t>
  </si>
  <si>
    <t>APAZA ALVAREZ GELBER LUIS</t>
  </si>
  <si>
    <t>ESPECIALISTA ABOGADO EN ARBITRAJES</t>
  </si>
  <si>
    <t>40698341</t>
  </si>
  <si>
    <t>APAZA MONCADA CAROL YANELY</t>
  </si>
  <si>
    <t>ASISTENTE ADMINISTRATIVO PARA ATENDER A LAS U. G. EN TEMAS ADMINISTRATIVOS DE ALTA CARGA LABORAL</t>
  </si>
  <si>
    <t>46533436</t>
  </si>
  <si>
    <t>APESTEGUI URRUTIA LIZETH VANESSA</t>
  </si>
  <si>
    <t>ESPECIALISTA LEGAL EN SERVICIOS DE CONTROL</t>
  </si>
  <si>
    <t>06688561</t>
  </si>
  <si>
    <t>APONTE ROJAS LOURDES LUCIA</t>
  </si>
  <si>
    <t xml:space="preserve">ESPECIALISTA EN GESTION TERRITORIAL I                                                                                                                                                                                                                          </t>
  </si>
  <si>
    <t>09616369</t>
  </si>
  <si>
    <t>ARAGON CALDERON ALFONSO FELIPE</t>
  </si>
  <si>
    <t>Titulado</t>
  </si>
  <si>
    <t>43450192</t>
  </si>
  <si>
    <t>ARAUCO ORELLANA JANSS OLIVER</t>
  </si>
  <si>
    <t>BRINDAR APOYO A LOS VEEDORES DE LOS PROCESOS DE SELECCIÓN Y OTROS REQ. DE CONTRALORIA GENERAL</t>
  </si>
  <si>
    <t>10519750</t>
  </si>
  <si>
    <t>ARCHENTI MOYA WAGNER</t>
  </si>
  <si>
    <t>JEFE TECNICO DE PEAJE II</t>
  </si>
  <si>
    <t>30849599</t>
  </si>
  <si>
    <t>ARENAS ALMIRON JUAN LUIS</t>
  </si>
  <si>
    <t>ANALISTA EN PROCESOS DE SELECCIÓN II</t>
  </si>
  <si>
    <t>46548678</t>
  </si>
  <si>
    <t>ARENAS DAMIAN JUAN ALFONSO</t>
  </si>
  <si>
    <t>ESPECIALISTA EN IMPACTO AMBIENTAL</t>
  </si>
  <si>
    <t>09117189</t>
  </si>
  <si>
    <t>AREVALO CELIS JUAN LEOPOLDO</t>
  </si>
  <si>
    <t>25400769</t>
  </si>
  <si>
    <t>ARICA CASTRO MANUEL AUGUSTO</t>
  </si>
  <si>
    <t xml:space="preserve">SUBIDRECTOR DE LA SUBDIRECCION DE OPERACIONES                                                                                                                                                                                                                  </t>
  </si>
  <si>
    <t>ARREDONDO BOHORQUEZ MAGALY GIOVANA</t>
  </si>
  <si>
    <t>JEFE ZONAL UNIDAD ZONAL LA LIBERTAD</t>
  </si>
  <si>
    <t>18111152</t>
  </si>
  <si>
    <t>ARROYO RUBIO LIZ LESLEY</t>
  </si>
  <si>
    <t>10179697</t>
  </si>
  <si>
    <t>ARTEAGA VALERIANO LUCY MARIBEL</t>
  </si>
  <si>
    <t>48448750</t>
  </si>
  <si>
    <t>AUCCAILLE LAYME BELINDA</t>
  </si>
  <si>
    <t>ADMINISTRADOR DE PROYECTOS PACRI</t>
  </si>
  <si>
    <t>05365685</t>
  </si>
  <si>
    <t>AVENDAÑO JARAMA OSCAR ENRIQUE</t>
  </si>
  <si>
    <t>ESPECIALISTA EN SEGUIMIENTO EN CAMPO</t>
  </si>
  <si>
    <t>48976946</t>
  </si>
  <si>
    <t>AYLLÓN CARCELÉN BORIS WALTER</t>
  </si>
  <si>
    <t>80159429</t>
  </si>
  <si>
    <t>BALDARRAGO SOTO JOSE OSCAR</t>
  </si>
  <si>
    <t>46023202</t>
  </si>
  <si>
    <t>BARRANZUELA CORNEJO REMINGTON NICOLAYEV</t>
  </si>
  <si>
    <t>Educación superior (instituto superior, etc)</t>
  </si>
  <si>
    <t xml:space="preserve">ESPECIALISTA EN  PROYECTOS DE INFRAESTRUCTURA VIAL - GEOLO II                                                                                                                                                                                                  </t>
  </si>
  <si>
    <t>29647480</t>
  </si>
  <si>
    <t>BARREDA BARRIGA KARINA</t>
  </si>
  <si>
    <t>Estudios de maestría completa</t>
  </si>
  <si>
    <t xml:space="preserve">ESPECIALISTA SOCIAL EN PROYECTOS PACRI I                                                                                                                                                                                                                       </t>
  </si>
  <si>
    <t>10009060</t>
  </si>
  <si>
    <t>BARRETO HUAMAN ENGELBERT</t>
  </si>
  <si>
    <t>INGENIERO SUPERVISOR ZONAL CUZCO</t>
  </si>
  <si>
    <t>44304676</t>
  </si>
  <si>
    <t>BARRIONUEVO ABARCA OSWALDO</t>
  </si>
  <si>
    <t>ANALISTA EN SISITEMAS DE INFORMACION GEOGRAFICA I</t>
  </si>
  <si>
    <t>46629607</t>
  </si>
  <si>
    <t>BARZOLA RODRIGUEZ KENYO EDWIN</t>
  </si>
  <si>
    <t>ARQUEOLOGIA - PACRIS</t>
  </si>
  <si>
    <t>32949072</t>
  </si>
  <si>
    <t>BEJAR CANO YESSENIA ALEJANDRINA</t>
  </si>
  <si>
    <t>ARQUEOLOGIA</t>
  </si>
  <si>
    <t>INGENIERO SUPERVISOR AREQUIPA</t>
  </si>
  <si>
    <t>42647309</t>
  </si>
  <si>
    <t>BENAVENTE ABARCA RICARDO ALONSO</t>
  </si>
  <si>
    <t>ESTUDIOS DE MAESTRIA</t>
  </si>
  <si>
    <t>41657104</t>
  </si>
  <si>
    <t>BENAVIDES MARTINEZ MELISSA LISBETH</t>
  </si>
  <si>
    <t>ASISTENTE DE REGISTROS</t>
  </si>
  <si>
    <t>25717392</t>
  </si>
  <si>
    <t>BENITES TORRES ELSA ESTHER</t>
  </si>
  <si>
    <t>TECNICO ADMINSITRATIVO DE PEAJE I</t>
  </si>
  <si>
    <t>30407544</t>
  </si>
  <si>
    <t>BERLANGA RIEGA JUNIOR GONZALO</t>
  </si>
  <si>
    <t>SUPERVISOR DE CONTRATO U.Z. HUÁNUCO</t>
  </si>
  <si>
    <t>22530411</t>
  </si>
  <si>
    <t>BERROSPI HUAYTAN RICARDO</t>
  </si>
  <si>
    <t xml:space="preserve">ANALISTA LEGAL DE RECURSOS HUMANOS I                                                                                                                                                                                                                           </t>
  </si>
  <si>
    <t>41904090</t>
  </si>
  <si>
    <t>BOCANEGRA JARA ARTURO ALONSO</t>
  </si>
  <si>
    <t>Grado de bachiller</t>
  </si>
  <si>
    <t>ESPECIALISTA EN ARQUEOLOGIA I</t>
  </si>
  <si>
    <t>10600906</t>
  </si>
  <si>
    <t>BONZANO HINOSTROZA KETTY MARIBEL</t>
  </si>
  <si>
    <t>ANALISTA EN CONSERVACION DE CARRETERAS II</t>
  </si>
  <si>
    <t>41135557</t>
  </si>
  <si>
    <t>BOYANOVICH GARGUREVICH EDUARDO ALBERTO</t>
  </si>
  <si>
    <t>JEFE DEL AREA DE LOGISTICA</t>
  </si>
  <si>
    <t>04437012</t>
  </si>
  <si>
    <t>BRAVO VALENCIA JUAN CARLOS</t>
  </si>
  <si>
    <t>ESPECIALISTA EN ADMINISTRACION DE CONTRATOS DE CONSERVACION II,</t>
  </si>
  <si>
    <t>44821894</t>
  </si>
  <si>
    <t>BRIONES VARGAS WILSER ALBERTO</t>
  </si>
  <si>
    <t>ANALISTA: INGENIERO EN SEGURIDAD Y SALUD EN EL TRABAJO</t>
  </si>
  <si>
    <t>40747598</t>
  </si>
  <si>
    <t>BUENO PONCE CARLOS ALBERTO</t>
  </si>
  <si>
    <t>20720143</t>
  </si>
  <si>
    <t>BULLON CHURAMPI JOEL EDILBERTO</t>
  </si>
  <si>
    <t>MAESTRIA COMPLETA</t>
  </si>
  <si>
    <t>ESPECIALISTA EN BIENESTAR</t>
  </si>
  <si>
    <t>09862781</t>
  </si>
  <si>
    <t>BUSTAMANTE GONZALES ROSSANA</t>
  </si>
  <si>
    <t>ESPECIALISTA EN PROYECTOS DE INFRAESTRUCTURA VIAL - TIPO 2: METRADOS, COSTOS Y PRESUPUESTOS</t>
  </si>
  <si>
    <t>41541253</t>
  </si>
  <si>
    <t>CABALLA HUAYHUAS JAVIER</t>
  </si>
  <si>
    <t>ESTUDIOS  TECNICOS</t>
  </si>
  <si>
    <t>43485137</t>
  </si>
  <si>
    <t>CACERES MEDINA JOEL JOSE</t>
  </si>
  <si>
    <t>EDUCACION TECNICA</t>
  </si>
  <si>
    <t>COBRADOR</t>
  </si>
  <si>
    <t>ANALISTA DE EGRESOS I</t>
  </si>
  <si>
    <t>42521259</t>
  </si>
  <si>
    <t>CAJAS BRAVO GILDER</t>
  </si>
  <si>
    <t>EDUACACION UNIVERSITARIA COMPLETA</t>
  </si>
  <si>
    <t>TECNICO EN ATENCION AL CIUDADANO</t>
  </si>
  <si>
    <t>10548598</t>
  </si>
  <si>
    <t>CALDERON SOSA ANDREA KARIN</t>
  </si>
  <si>
    <t>ESTUDIOS TECNICOS</t>
  </si>
  <si>
    <t>09483458</t>
  </si>
  <si>
    <t>CALDERON ZACARIAS JULIO CLAVER</t>
  </si>
  <si>
    <t>46895785</t>
  </si>
  <si>
    <t>CALLACONDO PEREZ JOSE LUIS</t>
  </si>
  <si>
    <t>ING. EN INTERFERENCIAS DE SERVICIOS PÚBLICOS - PACRI</t>
  </si>
  <si>
    <t>21444225</t>
  </si>
  <si>
    <t>CALLE LIZARRAGA CESAR ANDRES</t>
  </si>
  <si>
    <t>ASISTENTE DE SUPERVISION - CAJAMARCA</t>
  </si>
  <si>
    <t>26683521</t>
  </si>
  <si>
    <t>CALUA MARCELO ROSARIO DEL PILAR</t>
  </si>
  <si>
    <t>ESPECIALISTA EN HIDROLOGIA E HIDRAULICA</t>
  </si>
  <si>
    <t>43052459</t>
  </si>
  <si>
    <t>CAMACUARI SUAREZ LUZ DIANA</t>
  </si>
  <si>
    <t>INGENIERIO AGRICOLA</t>
  </si>
  <si>
    <t>ESPECIALISTA EN SEGUIMIENTO Y MONITOREO DE EMERGENCIAVIALES II</t>
  </si>
  <si>
    <t>43363398</t>
  </si>
  <si>
    <t>CAMINO ALCALA JORGE BERNARDO</t>
  </si>
  <si>
    <t>CIENCIAS MARITIMO NAVALES</t>
  </si>
  <si>
    <t>ESPECIALISTA EN TOPOGRAFIA, DISEÑO VIAL Y SEGURIDAD VIAL</t>
  </si>
  <si>
    <t>41580355</t>
  </si>
  <si>
    <t>CAMONES RONDAN PERCY OMAR</t>
  </si>
  <si>
    <t>INGENIERO DE IRRIGACION</t>
  </si>
  <si>
    <t>ESPECIALISTA EN GEOLOGÍA Y GEOTÉCNIA</t>
  </si>
  <si>
    <t>07384394</t>
  </si>
  <si>
    <t>CAMPOS DUEÑAS ANTHONY WASHINGTON</t>
  </si>
  <si>
    <t>INGENIERIO GEOLOGICO</t>
  </si>
  <si>
    <t>TITULO DE MAESTRIA</t>
  </si>
  <si>
    <t>ASISTENTE DE SUPERVISIÓN - HUANCAVELICA</t>
  </si>
  <si>
    <t>70495870</t>
  </si>
  <si>
    <t>CANDIOTTI PAREJAS ANGELA FIORELA</t>
  </si>
  <si>
    <t>ASISTENTE EN SUELOS Y PAVIMENTOS II</t>
  </si>
  <si>
    <t>45065430</t>
  </si>
  <si>
    <t>CANEVARO MEZA CLAUDETTE STEPHANIE</t>
  </si>
  <si>
    <t>ESPECIALISTA I - EVALUACION DE PROYECTOS</t>
  </si>
  <si>
    <t>40113803</t>
  </si>
  <si>
    <t>CAPCHA CHAVEZ BECHER CRISTOBAL</t>
  </si>
  <si>
    <t>47335286</t>
  </si>
  <si>
    <t>CAPCHA JURADO ANGELA LEONELA</t>
  </si>
  <si>
    <t xml:space="preserve">COBRADOR DE PEAJE I - UNIDAD DE PEAJE CANCAS                                                                                                                                                                                                                   </t>
  </si>
  <si>
    <t>71491706</t>
  </si>
  <si>
    <t>CARBAJAL ZUNINI ERICK DAVID</t>
  </si>
  <si>
    <t>ESTUDIOS TECNICOS SUPERIORES</t>
  </si>
  <si>
    <t>45439270</t>
  </si>
  <si>
    <t>CARDENAS FLORES NOELIA</t>
  </si>
  <si>
    <t>ESPECIALISTA EN CONTROL PREVIO Y EJECUCIÓN PRESUPUESTAL</t>
  </si>
  <si>
    <t>15422925</t>
  </si>
  <si>
    <t>CARDENAS RUIZ EDGAR GUSTAVO</t>
  </si>
  <si>
    <t xml:space="preserve">TECNICO ADMINISTRATIVO II                                                                                                                                                                                                                                      </t>
  </si>
  <si>
    <t>43529668</t>
  </si>
  <si>
    <t>CARHUACUSMA LINARES JUAN CARLOS</t>
  </si>
  <si>
    <t>ANALISTA EN PROGRAMACION II</t>
  </si>
  <si>
    <t>44071868</t>
  </si>
  <si>
    <t>CARNICA LAPA JEIMY KIMBERLY</t>
  </si>
  <si>
    <t>ESPECIALISTA EN EVALUCIÓN ECONÓMICA</t>
  </si>
  <si>
    <t>47395689</t>
  </si>
  <si>
    <t>CARRASCO CARRASCO JOSUÉ</t>
  </si>
  <si>
    <t>25772045</t>
  </si>
  <si>
    <t>CARRASCO CLAVIJO DIANA</t>
  </si>
  <si>
    <t>42170381</t>
  </si>
  <si>
    <t>CARRILLO ARBIETO VANESSA GOYA</t>
  </si>
  <si>
    <t>40694275</t>
  </si>
  <si>
    <t>CARRILLO ESTRADA SARA LUZ</t>
  </si>
  <si>
    <t>ESPECIALISTA: ESPECIALISTA LEGAL PAD</t>
  </si>
  <si>
    <t>10394743</t>
  </si>
  <si>
    <t>CARRILLO GUZMAN HENRRY ROBERT</t>
  </si>
  <si>
    <t>ESPECIALISTA EN METRADOS, COSTOS Y PRESUPUESTOS</t>
  </si>
  <si>
    <t>09654173</t>
  </si>
  <si>
    <t>CARRILLO VILLEGAS HENRY ESTEBAN</t>
  </si>
  <si>
    <t>43867885</t>
  </si>
  <si>
    <t>CARRION APONTE RONALD</t>
  </si>
  <si>
    <t xml:space="preserve">ANALISTA EN SEGUIMIENTO CONTRACTUAL                                                                                                                                                                                                                            </t>
  </si>
  <si>
    <t>43773677</t>
  </si>
  <si>
    <t>CARRION CONTRERAS MANUEL JESUS</t>
  </si>
  <si>
    <t>ESPECIALISTA SENIOR EN TESORERIA</t>
  </si>
  <si>
    <t>10422077</t>
  </si>
  <si>
    <t>CASAPAICO VASQUEZ RUBEN GALDINO</t>
  </si>
  <si>
    <t xml:space="preserve">AUXILIAR EN REGISTRO DOCUMENTAL I                                                                                                                                                                                                                              </t>
  </si>
  <si>
    <t>43537798</t>
  </si>
  <si>
    <t>CASASOLA ESTEBAN ROSA LALÍ</t>
  </si>
  <si>
    <t>ANALISTA EN INFRAESTRUCTURA VIAL: ESTRUCTURAS, PUENTES Y OBRAS DE ARTE</t>
  </si>
  <si>
    <t>45020041</t>
  </si>
  <si>
    <t>CASTILLO SALAS ELIZABETH FLORAYNE</t>
  </si>
  <si>
    <t xml:space="preserve"> MAESTRIA COMPLETA</t>
  </si>
  <si>
    <t>06766074</t>
  </si>
  <si>
    <t>CASTILLO VASQUEZ JUAN CARLOS</t>
  </si>
  <si>
    <t>ESPECIALISTA EN INFRAESTRUCTURA VIAL IV</t>
  </si>
  <si>
    <t>40501041</t>
  </si>
  <si>
    <t>CAYOTOPA CHAVEZ ANIBAL</t>
  </si>
  <si>
    <t>ESTUDIOS DOCTORADO</t>
  </si>
  <si>
    <t>ESPECIALISTA EN ORGANIZACIÓN Y SELECCIÓN DE PERSONAL</t>
  </si>
  <si>
    <t>02448903</t>
  </si>
  <si>
    <t>CAZORLA CAMACHO RONALD HERBERT</t>
  </si>
  <si>
    <t>ESTUDIOS UNIVER INCOMPLETOS</t>
  </si>
  <si>
    <t>01315406</t>
  </si>
  <si>
    <t>CCAMA CAHUANA MARIA PETRONA</t>
  </si>
  <si>
    <t>CONTABILIDAD COMPUTARIZADA</t>
  </si>
  <si>
    <t xml:space="preserve">ESPECIALISTA LEGAL EN LIBERACION DE VIAS I                                                                                                                                                                                                                     </t>
  </si>
  <si>
    <t>45318156</t>
  </si>
  <si>
    <t>CCOLLANA MISMI CYNTHIA</t>
  </si>
  <si>
    <t>TECNICO ADMINISTRATIVO DE PEAJE I</t>
  </si>
  <si>
    <t>70664397</t>
  </si>
  <si>
    <t>CCORIHUAMAN HUALLPA LEINI</t>
  </si>
  <si>
    <t>ASISTENTE DE SUPERVISION SAN MARTIN</t>
  </si>
  <si>
    <t>46255164</t>
  </si>
  <si>
    <t>CENEPO LAYNES ANTHONY MARTIN</t>
  </si>
  <si>
    <t>ESPECIALISTA EN ADMINISTRACION DE PROYECTOS PACRI II</t>
  </si>
  <si>
    <t>40843654</t>
  </si>
  <si>
    <t>CENTENO HANCCO JOSUE</t>
  </si>
  <si>
    <t>INGENIRO MECANICO</t>
  </si>
  <si>
    <t>25832969</t>
  </si>
  <si>
    <t>CERDA CANELO DINO</t>
  </si>
  <si>
    <t>ANALISTA AMBIENTAL I</t>
  </si>
  <si>
    <t>47645226</t>
  </si>
  <si>
    <t>CERNA DENEGRI IRMA MARLEN</t>
  </si>
  <si>
    <t>COBRDOR DE PEAJE I</t>
  </si>
  <si>
    <t>76847749</t>
  </si>
  <si>
    <t>CERPA MEJIA LAERSIO HANEY</t>
  </si>
  <si>
    <t>ADMINISTRADOR TECNICO</t>
  </si>
  <si>
    <t>EDUCACION SUPERIOR TECNICA</t>
  </si>
  <si>
    <t xml:space="preserve">ESPECIALISTA EN PROYECTOS II                                                                                                                                                                                                                                   </t>
  </si>
  <si>
    <t>07985194</t>
  </si>
  <si>
    <t>CERRON POMA ROBERTO TEODORO</t>
  </si>
  <si>
    <t xml:space="preserve">ESPECIALISTA EN EVALUACION ECONOMICA                                                                                                                                                                                                                           </t>
  </si>
  <si>
    <t>45946405</t>
  </si>
  <si>
    <t>CERVANTES CHICLLA REY PABLO</t>
  </si>
  <si>
    <t>16514333</t>
  </si>
  <si>
    <t>CHAFLOQUE LLAGAS JOSE MARIA</t>
  </si>
  <si>
    <t>46499347</t>
  </si>
  <si>
    <t>CHALLA APAZA FLORENTINO</t>
  </si>
  <si>
    <t>44568661</t>
  </si>
  <si>
    <t>CHAPIAMA CASTAÑEDA DARLINA MASSIEL</t>
  </si>
  <si>
    <t>47272688</t>
  </si>
  <si>
    <t>CHAVARRIA CORMAN EDER</t>
  </si>
  <si>
    <t xml:space="preserve">ESPECIALISTA LEGAL EN CONTRATACIONES II                                                                                                                                                                                                                        </t>
  </si>
  <si>
    <t>26646054</t>
  </si>
  <si>
    <t>CHAVARRIA MENDOZA CARLOS FERNANDO</t>
  </si>
  <si>
    <t>PROGRAMADOR PARA EL MANTENIMIENTO Y MEJORAS DEL SISTEMA</t>
  </si>
  <si>
    <t>43535366</t>
  </si>
  <si>
    <t>CHAVEZ CORDOVA BILLY HERBERT</t>
  </si>
  <si>
    <t xml:space="preserve">ANALISTA FINANCIERO DE TESORERIA I                                                                                                                                                                                                                             </t>
  </si>
  <si>
    <t>09600261</t>
  </si>
  <si>
    <t>CHAVEZ ONCEVAY ELSA ROSARIO</t>
  </si>
  <si>
    <t>BACHILLER CIENCIAS FINANCIERAS Y CONTABLES</t>
  </si>
  <si>
    <t xml:space="preserve">ASISTENTE ADMINISTRATIVO TESORERO II                                                                                                                                                                                                                           </t>
  </si>
  <si>
    <t>45422329</t>
  </si>
  <si>
    <t>CHAVEZ VILELA ESTHER MERCEDES</t>
  </si>
  <si>
    <t>ANALISTA EN ESTUDIOS DE TRAFICO I</t>
  </si>
  <si>
    <t>70093836</t>
  </si>
  <si>
    <t>CHERO CAJUSOL RUTH ELIZABETH</t>
  </si>
  <si>
    <t>ASISTENTE EN SELECCIÓN DE PERSONAL II</t>
  </si>
  <si>
    <t>71132637</t>
  </si>
  <si>
    <t>CHILCÓN MUÑOZ TATIANA EMILIAJESÚS</t>
  </si>
  <si>
    <t>25749527</t>
  </si>
  <si>
    <t>CHIRINOS ZANINI JOSE MIGUEL</t>
  </si>
  <si>
    <t>ESPECIALISTA EN OBRAS I</t>
  </si>
  <si>
    <t>44639613</t>
  </si>
  <si>
    <t>CHU MONTENEGRO JUAN PABLO</t>
  </si>
  <si>
    <t>28294847</t>
  </si>
  <si>
    <t>CHUMBE CARRERA ARTURO</t>
  </si>
  <si>
    <t xml:space="preserve">ESPECIALISTA EN SERVICIOS GENERALES II                                                                                                                                                                                                                         </t>
  </si>
  <si>
    <t>09616362</t>
  </si>
  <si>
    <t>CHUMBE MENDOZA PEDRO AGUSTIN</t>
  </si>
  <si>
    <t>ASESOR LEGAL ESPECIALIZADO</t>
  </si>
  <si>
    <t>06418144</t>
  </si>
  <si>
    <t>CIEZA CHAVEZ JUAN FERNANDO</t>
  </si>
  <si>
    <t xml:space="preserve">COORDINADOR LEGAL I                                                                                                                                                                                                                                            </t>
  </si>
  <si>
    <t>42533194</t>
  </si>
  <si>
    <t>CLAVIJO APOLO HENRY JOAN</t>
  </si>
  <si>
    <t>04744983</t>
  </si>
  <si>
    <t>COAYLA JUAREZ RICARDO RENAU</t>
  </si>
  <si>
    <t>07974756</t>
  </si>
  <si>
    <t>COBEÑA NAVARRETE ERICK</t>
  </si>
  <si>
    <t>COORDINADOR LEGAL I</t>
  </si>
  <si>
    <t>09464756</t>
  </si>
  <si>
    <t>COKCHI CHUMBILE NADIA NICOLA</t>
  </si>
  <si>
    <t>ASISTENTE DE SUPERVISIÓN - ANCASH</t>
  </si>
  <si>
    <t>41282579</t>
  </si>
  <si>
    <t>COLLAZOS LOPEZ FRANCO ROSEMIRO</t>
  </si>
  <si>
    <t>45255322</t>
  </si>
  <si>
    <t>CONDEZO SANDOVAL CARLOS EDUARDO</t>
  </si>
  <si>
    <t>ESPECIALISTAS EN METRADOS, COSTOS Y PRESUPUESTOS</t>
  </si>
  <si>
    <t>07749027</t>
  </si>
  <si>
    <t>CONDORI CAQUI LUCY ELIZABETH</t>
  </si>
  <si>
    <t xml:space="preserve">ASITENTE TECNICO EN ADMINSITRACION DE CONTRATOS                                                                                                                                                                                                                </t>
  </si>
  <si>
    <t>43615939</t>
  </si>
  <si>
    <t>CONDORI QUILLA CINTHIA SOFIA</t>
  </si>
  <si>
    <t>ADMINISTRADOR DE PROYECTOS PACRI PARA OBRAS PUBLICAS</t>
  </si>
  <si>
    <t>10798585</t>
  </si>
  <si>
    <t>CONHI JARA ALEJANDRO ANTONIO</t>
  </si>
  <si>
    <t xml:space="preserve">ESPECIALISTA EN TRAFICO II                                                                                                                                                                                                                                     </t>
  </si>
  <si>
    <t>08874230</t>
  </si>
  <si>
    <t>CONTRERAS RAMIREZ DINA ISABEL</t>
  </si>
  <si>
    <t>ASISTENTE DE SUPERVISION II</t>
  </si>
  <si>
    <t>46620596</t>
  </si>
  <si>
    <t>CORNEJO QUINCHO VLADIMIR</t>
  </si>
  <si>
    <t>ESPECIALISTA EN INFRAESTRUCTURA VIAL: GEOTECNICA</t>
  </si>
  <si>
    <t>02888699</t>
  </si>
  <si>
    <t>CORREA OLIVA MAGNO ALONSO EDUARDO</t>
  </si>
  <si>
    <t>INGENIERO MINAS</t>
  </si>
  <si>
    <t>28601599</t>
  </si>
  <si>
    <t>CORTELEZZI PRUDENCIO LUIS GUILLERMO</t>
  </si>
  <si>
    <t xml:space="preserve">ESPECIALISTA EN METRADOS COSTOS Y PRESUPUESTOS II                                                                                                                                                                                                              </t>
  </si>
  <si>
    <t>46053463</t>
  </si>
  <si>
    <t>CORTES OLANO CINDY MARISOL</t>
  </si>
  <si>
    <t>09464629</t>
  </si>
  <si>
    <t>COSCO ROSAS RICARDO BENITO</t>
  </si>
  <si>
    <t>32977736</t>
  </si>
  <si>
    <t>COTOS PEREZ HUGO ANTONIO</t>
  </si>
  <si>
    <t xml:space="preserve">ESPECIALISTA EN INFORMACIÓN CATASTRAL PREDIAL I                                                                                                                                                                                                                </t>
  </si>
  <si>
    <t>07499734</t>
  </si>
  <si>
    <t>CRUZADO BARRANTES JOHNY MARTIN</t>
  </si>
  <si>
    <t>01324438</t>
  </si>
  <si>
    <t>CUTIPA CHAVEZ SANDRO</t>
  </si>
  <si>
    <t>INGENIERO ESTADISTICO</t>
  </si>
  <si>
    <t>01307709</t>
  </si>
  <si>
    <t>CUTIPA MONZON NESTOR ARNULFO</t>
  </si>
  <si>
    <t>ESPECIALISTA EN ADMINISTRACION DE CONTRATOS</t>
  </si>
  <si>
    <t>25742340</t>
  </si>
  <si>
    <t>CUZCANO ENCISO ANA PATRICIA</t>
  </si>
  <si>
    <t>46937258</t>
  </si>
  <si>
    <t>CUZCO BOÑON FREDDY OMAR</t>
  </si>
  <si>
    <t>ASISTENTE DE SUPERVISION  ZONAL HUANUCO UCAYALI</t>
  </si>
  <si>
    <t>43691518</t>
  </si>
  <si>
    <t>DAGA SAAVEDRA DIANA ALEXANDRA</t>
  </si>
  <si>
    <t>INGENIERO SUPERVISOR - HUANUCO / Jefe Zonal (e )</t>
  </si>
  <si>
    <t>22415371</t>
  </si>
  <si>
    <t>DAVILA RIVADENEYRA CARLOS ALBERTO</t>
  </si>
  <si>
    <t xml:space="preserve">ANALISTA DE INFORMACIÓN </t>
  </si>
  <si>
    <t>25331421</t>
  </si>
  <si>
    <t>DE LA CRUZ DELGADO ALBERTO</t>
  </si>
  <si>
    <t>47147659</t>
  </si>
  <si>
    <t>DE LA CRUZ LLASAJYAURI OSSINI</t>
  </si>
  <si>
    <t>Educación superior (instituto superior, etc) completa</t>
  </si>
  <si>
    <t xml:space="preserve">JEFE TECNICO DE PEAJE I                                                                                                                                                                                                                                        </t>
  </si>
  <si>
    <t>70289449</t>
  </si>
  <si>
    <t>DE LA CRUZ SANTOLALLA RICHARD ROGER</t>
  </si>
  <si>
    <t xml:space="preserve">ESPECIALISTA EN CONSERVACIÓN DE PROYECTOS VIALES </t>
  </si>
  <si>
    <t>08406583</t>
  </si>
  <si>
    <t>DE LA SOTA ARCOS ABEL HUMBERTO</t>
  </si>
  <si>
    <t>ASESOR TECNICO</t>
  </si>
  <si>
    <t>08211108</t>
  </si>
  <si>
    <t>DEL CASTILLO ALCAZAR LUCIANO JOSE MARIA</t>
  </si>
  <si>
    <t>TECNICO ADMINISTRATIVO PARA LA ZONAL ICA</t>
  </si>
  <si>
    <t>47232867</t>
  </si>
  <si>
    <t>DEL PINO HUAMAN KEYLA ROSMERY</t>
  </si>
  <si>
    <t>44838871</t>
  </si>
  <si>
    <t>DELGADO CASTILLO CARLOS OCTAVIO</t>
  </si>
  <si>
    <t>41706127</t>
  </si>
  <si>
    <t>DIAZ PARREÑO ANA CELESTE</t>
  </si>
  <si>
    <t>41950982</t>
  </si>
  <si>
    <t>DIAZ ROMAN CARMEN LUISA</t>
  </si>
  <si>
    <t>ESTUDIOS TECNICOS INCOMPLETOS</t>
  </si>
  <si>
    <t>ESPECIALISTA EN IMPACTO AMBIENTAL II</t>
  </si>
  <si>
    <t>10553401</t>
  </si>
  <si>
    <t>DIAZ SANCHEZ JORGE ALBERTO</t>
  </si>
  <si>
    <t>ESPECIALISTA EN PRESUPUESTO III</t>
  </si>
  <si>
    <t>45059672</t>
  </si>
  <si>
    <t>DIAZ SIPIRAN MIGUEL ANTONIO</t>
  </si>
  <si>
    <t xml:space="preserve">ESPECIALISTA EN ADMINISTRACION DE CONTRATOS                                                                                                                                                                                                                    </t>
  </si>
  <si>
    <t>08196379</t>
  </si>
  <si>
    <t>DIAZ VIZCARRA JORGE LUIS JUAN</t>
  </si>
  <si>
    <t>46281117</t>
  </si>
  <si>
    <t>DONGO CALDERON CLORINDA LIZETH</t>
  </si>
  <si>
    <t>JEFE ZONAL HUANCAVELICA</t>
  </si>
  <si>
    <t>23262357</t>
  </si>
  <si>
    <t>DUEÑAS CAPCHA VICTOR RAUL</t>
  </si>
  <si>
    <t xml:space="preserve">ESPECIALISTA EN ADMINISTRACION DE CONTRATOS II                                                                                                                                                                                                                </t>
  </si>
  <si>
    <t>41568137</t>
  </si>
  <si>
    <t>DURAN AGUILAR ESTEBAN SAMUEL</t>
  </si>
  <si>
    <t>23931141</t>
  </si>
  <si>
    <t>ELORRIETA CARBAJAL JAVIER</t>
  </si>
  <si>
    <t>44837629</t>
  </si>
  <si>
    <t>ENCALADA SALINAS ALBERT ANTHONY</t>
  </si>
  <si>
    <t>42214046</t>
  </si>
  <si>
    <t>ENCINAS MARQUEZ DIANA ROSA</t>
  </si>
  <si>
    <t>46715201</t>
  </si>
  <si>
    <t>ERAS PEÑA JULIO ARTURO</t>
  </si>
  <si>
    <t>22101837</t>
  </si>
  <si>
    <t>ESCOBAR HERNANDEZ FABIOLA DEL ROSARIO</t>
  </si>
  <si>
    <t>41873679</t>
  </si>
  <si>
    <t>ESCOBAR PALACIOS CYNTHIA ELIZABETH</t>
  </si>
  <si>
    <t>Educación secundaria completa</t>
  </si>
  <si>
    <t xml:space="preserve">ESPECIALISTA EN LIBERACION DE INTERFERENCIAS I                                                                                                                                                                                                                 </t>
  </si>
  <si>
    <t>23800033</t>
  </si>
  <si>
    <t>ESPINOZA CARRASCO PABLO FERNANDO</t>
  </si>
  <si>
    <t>INGENIRO MECANICA ELECTRICA</t>
  </si>
  <si>
    <t>INGENIRO MEC/ ELECT</t>
  </si>
  <si>
    <t xml:space="preserve">ESPECIALISTA EN ADQUISICIONES I                                                                                                                                                                                                                                </t>
  </si>
  <si>
    <t>44000219</t>
  </si>
  <si>
    <t>ESPINOZA GARCIA MAX ANTONIO</t>
  </si>
  <si>
    <t>Asistente de Supervisión - Huánuco</t>
  </si>
  <si>
    <t>42150599</t>
  </si>
  <si>
    <t>ESPINOZA JESUS CALEB JUNIOR</t>
  </si>
  <si>
    <t xml:space="preserve">EXPERTO EN GESTION PUBLICA I                                                                                                                                                                                                                                   </t>
  </si>
  <si>
    <t>41140742</t>
  </si>
  <si>
    <t>ESPINOZA VENTURA ROCIO</t>
  </si>
  <si>
    <t>AUDITOR INGENIERO I</t>
  </si>
  <si>
    <t>28261083</t>
  </si>
  <si>
    <t>ESPINOZA ZAMORA MIGUEL</t>
  </si>
  <si>
    <t>21461664</t>
  </si>
  <si>
    <t>ESQUIVEL CERON LUZ YOLANDA</t>
  </si>
  <si>
    <t>ASISTENTE OPERATIVO DE ALMACEN DE PUENTES</t>
  </si>
  <si>
    <t>40150278</t>
  </si>
  <si>
    <t>EVANGELISTA RAMIREZ JOHN BILL</t>
  </si>
  <si>
    <t>48011873</t>
  </si>
  <si>
    <t>FARROÑAY SENMACHE HIDELBRANDO DAVID</t>
  </si>
  <si>
    <t>ADMINISTRADOR DE CONTRATO</t>
  </si>
  <si>
    <t>43421699</t>
  </si>
  <si>
    <t>FERNANDEZ VELARDE SCOTT</t>
  </si>
  <si>
    <t xml:space="preserve">ESPECIALISTA I : ADMINISTRADOR DE PROYECTOS PACRI - OC </t>
  </si>
  <si>
    <t>16630299</t>
  </si>
  <si>
    <t>FERNANDEZ VELEZ JORGE IVAN</t>
  </si>
  <si>
    <t>00499528</t>
  </si>
  <si>
    <t>FERRER CACERES CARLOS ALBERTO</t>
  </si>
  <si>
    <t>44097080</t>
  </si>
  <si>
    <t>FLORES ALVITEZ INDIRA SILVIA SOFIA</t>
  </si>
  <si>
    <t>JEFE DE LA UNIDAD ZONAL PUNO</t>
  </si>
  <si>
    <t>06135856</t>
  </si>
  <si>
    <t>FLORES CCARITA EDUARDO SIMON</t>
  </si>
  <si>
    <t xml:space="preserve">COBRADOR DE PEAJE I - UNIDAD DE PEAJE TAMBOGRANDE                                                                                                                                                                                                              </t>
  </si>
  <si>
    <t>47383098</t>
  </si>
  <si>
    <t>FLORES COVEÑAS DYRCE MELISSA</t>
  </si>
  <si>
    <t>45154379</t>
  </si>
  <si>
    <t>FLORES COVEÑAS RICHARD JHONATAN</t>
  </si>
  <si>
    <t>TECNICO COMPUTACION</t>
  </si>
  <si>
    <t>Educación técnica completa</t>
  </si>
  <si>
    <t>SUBDIRECTOR DE LA SUBDIRECCION DE OBRAS DE CARRETERAS</t>
  </si>
  <si>
    <t>04415809</t>
  </si>
  <si>
    <t>FLORES FLORES FRANZ DIEGO</t>
  </si>
  <si>
    <t>42951321</t>
  </si>
  <si>
    <t>FLORES QUISPE EDWIN EMANUEL</t>
  </si>
  <si>
    <t>09602080</t>
  </si>
  <si>
    <t>FLORES YALLE JANET</t>
  </si>
  <si>
    <t>10227825</t>
  </si>
  <si>
    <t>GALINDO TRIGOS DANTE FELIX</t>
  </si>
  <si>
    <t>45491142</t>
  </si>
  <si>
    <t>GALLARDO ODAR DAVID MIHAI</t>
  </si>
  <si>
    <t>ADMINISTRADOR DE PROYECTOS - PACRI II</t>
  </si>
  <si>
    <t>41517356</t>
  </si>
  <si>
    <t>GARATE SAMANIEGO MARISSA SALOME</t>
  </si>
  <si>
    <t>INGENIERIO AGROINDUSTRIAL</t>
  </si>
  <si>
    <t xml:space="preserve">TÉCNICO ADMINISTRATIVO DE PEAJE I                                                                                                                                                                                                                              </t>
  </si>
  <si>
    <t>70325301</t>
  </si>
  <si>
    <t>GARCIA ENCISO FATIMA MARIELA</t>
  </si>
  <si>
    <t>ESPECIALISTA EN PROCEDIMIENTOS ADMINISTRATIVOS DISCIPLINARIOS</t>
  </si>
  <si>
    <t>01117486</t>
  </si>
  <si>
    <t>GARCIA MEZA FREDDY HERNANDO</t>
  </si>
  <si>
    <t xml:space="preserve">ASISTENTE ADMINISTRATIVO I                                                                                                                                                                                                                                     </t>
  </si>
  <si>
    <t>73276035</t>
  </si>
  <si>
    <t>GARCIA NINATAYPE MONICA AGUEDA</t>
  </si>
  <si>
    <t xml:space="preserve">ASISTENTE ADMINISTRATIVO DE PERSONAL II                                                                                                                                                                                                                        </t>
  </si>
  <si>
    <t>42694478</t>
  </si>
  <si>
    <t>GARCIA VALLES GINA</t>
  </si>
  <si>
    <t>CONTABILIDAD EMPRESARIAL</t>
  </si>
  <si>
    <t>Grado de maestría</t>
  </si>
  <si>
    <t>15452124</t>
  </si>
  <si>
    <t>GARCIA VERA WILBERT JOSE</t>
  </si>
  <si>
    <t xml:space="preserve">ESPECIALISTA EN AUTORIZACIONES DE DERECHO DE VIA I                                                                                                                                                                                                             </t>
  </si>
  <si>
    <t>41800274</t>
  </si>
  <si>
    <t>GAVINO ARAUJO DEYSI SYNTIA</t>
  </si>
  <si>
    <t>70332972</t>
  </si>
  <si>
    <t>GELDRES NOA CLAYDI  EVELYN</t>
  </si>
  <si>
    <t>ANALISTA EN PLANEAMIENTO Y PROGRAMACION I</t>
  </si>
  <si>
    <t>74214049</t>
  </si>
  <si>
    <t>GODOY VEGA GLENDY ALEXANDRA</t>
  </si>
  <si>
    <t>TECNICO EN ABASTECIMIENTOS</t>
  </si>
  <si>
    <t>08452225</t>
  </si>
  <si>
    <t>GOMEZ VALLES LUIS FILIBERTO</t>
  </si>
  <si>
    <t>09798902</t>
  </si>
  <si>
    <t>GOMEZ YESQUEN SANDRA MONICA</t>
  </si>
  <si>
    <t>46801564</t>
  </si>
  <si>
    <t>GONZALES ALEGRIA RAUL ALEXANDER</t>
  </si>
  <si>
    <t xml:space="preserve">ASESOR LEGAL EN CONTRATACIONES I                                                                                                                                                                                                                               </t>
  </si>
  <si>
    <t>09896633</t>
  </si>
  <si>
    <t>GONZALES FLORES DAVID EDUARDO</t>
  </si>
  <si>
    <t xml:space="preserve">ESPECIALISTA EN PATRIMONIO II                                                                                                                                                                                                                                  </t>
  </si>
  <si>
    <t>07456301</t>
  </si>
  <si>
    <t>GONZALES FLORES LUIS</t>
  </si>
  <si>
    <t xml:space="preserve">CHOFER - CONDUCTOR                                                                                                                                                                                                                                             </t>
  </si>
  <si>
    <t>30561880</t>
  </si>
  <si>
    <t>GONZALES ORTIZ VICTOR LUIS</t>
  </si>
  <si>
    <t>EDUCACION SECUNDARIA COMPLETA</t>
  </si>
  <si>
    <t xml:space="preserve">ESPECIALISTA EN FLORA Y FAUNA </t>
  </si>
  <si>
    <t>40973911</t>
  </si>
  <si>
    <t>GONZALES SANCHEZ FLAVIO DAVID</t>
  </si>
  <si>
    <t>BIOLOGIA</t>
  </si>
  <si>
    <t>08546479</t>
  </si>
  <si>
    <t>GONZALES SOTO JULIO CESAR</t>
  </si>
  <si>
    <t>44269467</t>
  </si>
  <si>
    <t>GOYZUETA TORRES GILMAR GABRIEL</t>
  </si>
  <si>
    <t>ASISTENTE DE SUPERVISION ZONAL HUANUCO UCAYALI</t>
  </si>
  <si>
    <t>72120428</t>
  </si>
  <si>
    <t>GRANADOS MARTINEZ ERIKA AYDA</t>
  </si>
  <si>
    <t>JEFE ZONAL DE LA UNIDAD ZONAL CUSCO APURIMAR</t>
  </si>
  <si>
    <t>43803201</t>
  </si>
  <si>
    <t>GUERRA PERALTA CHRISTIAN</t>
  </si>
  <si>
    <t xml:space="preserve">ESPECIALISTA EN ESTRUCTURAS DE OBRAS DE ARTE II                                                                                                                                                                                                                </t>
  </si>
  <si>
    <t>10330669</t>
  </si>
  <si>
    <t>GUERRA COOPER SANTIAGO ABRAHAM</t>
  </si>
  <si>
    <t>40031603</t>
  </si>
  <si>
    <t>GUERRA MOTTA LUZMILA</t>
  </si>
  <si>
    <t>RESPONSABLE DEL AREA DE CONSERVACION VIAL I</t>
  </si>
  <si>
    <t>06086805</t>
  </si>
  <si>
    <t>GUERRERO CABALLERO MAURINO ALEJANDRO</t>
  </si>
  <si>
    <t>47837978</t>
  </si>
  <si>
    <t>GUERRERO CASTRO NELLY EVELYN</t>
  </si>
  <si>
    <t>JEFE ZONAL UNIDAD ZONAL HUANUCO</t>
  </si>
  <si>
    <t>41390747</t>
  </si>
  <si>
    <t>GUEVARA MARTINEZ FRANCISCO RAFAEL</t>
  </si>
  <si>
    <t>TÉCNICO ESPECIALISTA EN PUENTES</t>
  </si>
  <si>
    <t>15641148</t>
  </si>
  <si>
    <t>GUTIERREZ GUERRERO HECTOR MARTIN</t>
  </si>
  <si>
    <t>TECNICO EN PUENTES</t>
  </si>
  <si>
    <t>ESPECIALISTA I EN PROGRAMACIÓN Y PLANEAMIENTO</t>
  </si>
  <si>
    <t>47166286</t>
  </si>
  <si>
    <t>GUTIERREZ SAMO JESSICA SANDRA</t>
  </si>
  <si>
    <t>45448838</t>
  </si>
  <si>
    <t>GUTIERREZ VILLA ELISABETH CARLA</t>
  </si>
  <si>
    <t>40901907</t>
  </si>
  <si>
    <t>HANCCO HALIRE MARIE</t>
  </si>
  <si>
    <t>TÉCNICO INFORMÁTICO PARA LA ATENCIÓN DE LA U.P. ZONA NORTE DE PROVIAS NACIONAL (LAMBAYEQUE)</t>
  </si>
  <si>
    <t>10187340</t>
  </si>
  <si>
    <t>HERNANDEZ HUAMANTUMBA NILTON CESAR</t>
  </si>
  <si>
    <t>ANALISTA CONTABLE II</t>
  </si>
  <si>
    <t>46976684</t>
  </si>
  <si>
    <t>HERNANDEZ MAMANI JACKELINE IRENE</t>
  </si>
  <si>
    <t>COORDINARDOR ZONAL DE RECURSOS HUMANOS II</t>
  </si>
  <si>
    <t>08496960</t>
  </si>
  <si>
    <t>HERRERA ACUÑA ARNALDO</t>
  </si>
  <si>
    <t xml:space="preserve">TECNICO ADMINISTRATIVO DE PEAJE I                                                                                                                                                                                                                             </t>
  </si>
  <si>
    <t>29237145</t>
  </si>
  <si>
    <t>HERRERA RUEDA RENAUD ELISEO</t>
  </si>
  <si>
    <t xml:space="preserve">ESPECIALISTA EN INFRAESTRUCTURA VIAL IV: IMPACTO AMBIENTAL/SOCIAL                                                                                                                                                                                              </t>
  </si>
  <si>
    <t>28291508</t>
  </si>
  <si>
    <t>HUACACHI TREJO HERNAN</t>
  </si>
  <si>
    <t>47588891</t>
  </si>
  <si>
    <t>HUACANI PARI LIDIA VANETSA</t>
  </si>
  <si>
    <t xml:space="preserve">EDUCACACION SECUNDARIA </t>
  </si>
  <si>
    <t>41532931</t>
  </si>
  <si>
    <t>HUACCHILLO CRIOLLO YAN CARLOS</t>
  </si>
  <si>
    <t>ESPECIALISTA LEGAL PARA PROYECTOS PACRI I</t>
  </si>
  <si>
    <t>43081425</t>
  </si>
  <si>
    <t>HUALLPA TITTO DANY DANIEL</t>
  </si>
  <si>
    <t>42875847</t>
  </si>
  <si>
    <t>HUAMAN CARDENAS KARINA ISABEL</t>
  </si>
  <si>
    <t>ANALISTA EN ADQUISICIONES I</t>
  </si>
  <si>
    <t>46515815</t>
  </si>
  <si>
    <t>HUAMAN VEREAU ANTHONY ORSON</t>
  </si>
  <si>
    <t>INGENIERO SUPERVISOR-AYACUCHO</t>
  </si>
  <si>
    <t>40765367</t>
  </si>
  <si>
    <t>HUAMANCHAO PAQUIYAURI ULISES</t>
  </si>
  <si>
    <t xml:space="preserve">INGENIERO SUPERVISOR - HUANCAVELICA                                                                                                                                                                                                                            </t>
  </si>
  <si>
    <t>20025756</t>
  </si>
  <si>
    <t>HUAMANI CHOQUEHUANCA CARLOS DAVID</t>
  </si>
  <si>
    <t>ANALISTA DE MANTENIMIENTO DE EQUIPO MECÁNICO</t>
  </si>
  <si>
    <t>22244511</t>
  </si>
  <si>
    <t>HUAMANI MERINO ARTURO LEONIDAS</t>
  </si>
  <si>
    <t>22293768</t>
  </si>
  <si>
    <t>HUAMANI MERINO RUBEN LUIS</t>
  </si>
  <si>
    <t>AUDITOR SUPERVISOR TÉCNICO</t>
  </si>
  <si>
    <t>08804054</t>
  </si>
  <si>
    <t>HUANCA POLIAR APOLINARIO</t>
  </si>
  <si>
    <t xml:space="preserve">ESPECIALISTA EN PROGRAMACIÓN DE SISTEMAS I                                                                                                                                                                                                                     </t>
  </si>
  <si>
    <t>41046972</t>
  </si>
  <si>
    <t>HUANCACHOQUE VENERO JAVIER RENE</t>
  </si>
  <si>
    <t>80108211</t>
  </si>
  <si>
    <t>HUANE PINEDA NICO ODUBER</t>
  </si>
  <si>
    <t xml:space="preserve">ESPECIALISTA EN GESTION DE OBRAS II                                                                                                                                                                                                                            </t>
  </si>
  <si>
    <t>09354788</t>
  </si>
  <si>
    <t>HUAPAYA AMES MIGUEL ANGEL</t>
  </si>
  <si>
    <t>43298739</t>
  </si>
  <si>
    <t>HUAYHUA ESCOBAR CÉSAR ARTURO</t>
  </si>
  <si>
    <t>45427634</t>
  </si>
  <si>
    <t>HUAYTA ANAMPA PABLITO GERMAN</t>
  </si>
  <si>
    <t>ESPECIALISTA DE GESTION DE RECURSOS HUMANOS</t>
  </si>
  <si>
    <t>09535524</t>
  </si>
  <si>
    <t>HUAYTE VELEZ RICARDO LUIS</t>
  </si>
  <si>
    <t>08875503</t>
  </si>
  <si>
    <t>IBAÑEZ MONTERO JORGE LUIS</t>
  </si>
  <si>
    <t>47743222</t>
  </si>
  <si>
    <t>IBAÑEZ VALENCIA ALEX JUNIOR</t>
  </si>
  <si>
    <t xml:space="preserve">TECNICO LABORATORISTA DE SUELOS Y PAVIMENTOS </t>
  </si>
  <si>
    <t>44436661</t>
  </si>
  <si>
    <t>IBARGUEN GUTIERREZ MIRLETH GANDY</t>
  </si>
  <si>
    <t>CIENCIAS FISICAS</t>
  </si>
  <si>
    <t>47152930</t>
  </si>
  <si>
    <t>INOÑAN SIESQUEN JULIANI VANESA</t>
  </si>
  <si>
    <t>SUPERVISOR DE CONTRATO U.Z. HUANCAVELICA</t>
  </si>
  <si>
    <t>40917928</t>
  </si>
  <si>
    <t>IVALA ÑACARI WILDER RUFINO</t>
  </si>
  <si>
    <t xml:space="preserve">APOYO ADMINISTRATIVO I                                                                                                                                                                                                                                         </t>
  </si>
  <si>
    <t>46852102</t>
  </si>
  <si>
    <t>JIMENEZ CAPUÑAY KENYI JEAN FRANCO JESUS</t>
  </si>
  <si>
    <t>00515945</t>
  </si>
  <si>
    <t>JIMENEZ MAMANI MELISA GRICEL</t>
  </si>
  <si>
    <t>TECNICO ADMINISTRATIVO DE PEAJE</t>
  </si>
  <si>
    <t>02709905</t>
  </si>
  <si>
    <t>JIMENEZ SANDOVAL JESUS MANUEL</t>
  </si>
  <si>
    <t>43735717</t>
  </si>
  <si>
    <t>JUAREZ FLORES MARILYN FABIOLA</t>
  </si>
  <si>
    <t xml:space="preserve">ESPECIALISTA EN SEGUIMIENTO DE PROYECTOS DE INGENIERÍA VIAL II                                                                                                                                                                                                 </t>
  </si>
  <si>
    <t>46037554</t>
  </si>
  <si>
    <t>JUSTINIANO QUINTO GABY</t>
  </si>
  <si>
    <t>ESPEDCIALISTA EN OBRAS I</t>
  </si>
  <si>
    <t>41544751</t>
  </si>
  <si>
    <t>JUY MORI WENDY</t>
  </si>
  <si>
    <t>ANALISTA EN PROGRAMACION I</t>
  </si>
  <si>
    <t>46491511</t>
  </si>
  <si>
    <t>KIYAN CARPIO ANA MIRIAN</t>
  </si>
  <si>
    <t xml:space="preserve">ESPECIALISTA EN ADMINISTRACION DE CONTRATOS II                                                                                                                                                                                                                 </t>
  </si>
  <si>
    <t>18161373</t>
  </si>
  <si>
    <t>LAREDO REYNA JORGE ALEJANDRO</t>
  </si>
  <si>
    <t xml:space="preserve">ASISTENTE DE GERENCIA II                                                                                                                                                                                                                                       </t>
  </si>
  <si>
    <t>44019350</t>
  </si>
  <si>
    <t>LARREA VILCA DARLING CAROLLYN</t>
  </si>
  <si>
    <t>SECRETRIA</t>
  </si>
  <si>
    <t>ESPECIALISTA EN INTERFERENCIAS DE REDES ELECTRICAS Y TELECOMUNICACIONES</t>
  </si>
  <si>
    <t>23882436</t>
  </si>
  <si>
    <t>LATORRE MARIN FERNANDO</t>
  </si>
  <si>
    <t>MANT. REPARACIÓN Y CONTROL A EQ. MECÁNICOS EN LA UZ. AMAZONAS</t>
  </si>
  <si>
    <t>07155764</t>
  </si>
  <si>
    <t>LAUREANO CORNELIO ELMER ALBERTO</t>
  </si>
  <si>
    <t>JEFE ZONAL UNIDAD ZONAL JUNIN - PASCO</t>
  </si>
  <si>
    <t>08887990</t>
  </si>
  <si>
    <t>LAVADO HIDALGO LUIS ALBERTO</t>
  </si>
  <si>
    <t>ASISTENTE DE FINANZAS Y PRESUPUESTO</t>
  </si>
  <si>
    <t>06729930</t>
  </si>
  <si>
    <t>LAZA MANCHEGO GABRIEL ANDRES</t>
  </si>
  <si>
    <t xml:space="preserve">ANALISTA EN FISCALIZACION POSTERIOR I                                                                                                                                                                                                                          </t>
  </si>
  <si>
    <t>42974312</t>
  </si>
  <si>
    <t>LAZO CRESPO KATHERINE SUSAN</t>
  </si>
  <si>
    <t xml:space="preserve">RESPONSABLE DEL AREA DE PROYECTOS DE INFRAESTRUCTURA COMPLEMENTARIA I
                                                                                                                                                                                        </t>
  </si>
  <si>
    <t>10738287</t>
  </si>
  <si>
    <t>LAZO PEINADO JUAN FRANCISCO</t>
  </si>
  <si>
    <t xml:space="preserve">ESPECIALISTA LEGAL EN SANEAMIENTO DE  PREDIOS I                                                                                                                                                                                                                </t>
  </si>
  <si>
    <t>07611355</t>
  </si>
  <si>
    <t>LEDESMA COTRINA MARIA TERESA</t>
  </si>
  <si>
    <t>ESPECIALISTA I: ESPECIALISTA LEGAL</t>
  </si>
  <si>
    <t>04744407</t>
  </si>
  <si>
    <t>LEON ARCE CARLOS THOMAS</t>
  </si>
  <si>
    <t>ANALISTA II - CONSERVACION DE CARRETERAS</t>
  </si>
  <si>
    <t>41224677</t>
  </si>
  <si>
    <t>LEON ARCE JORGE ALFREDO</t>
  </si>
  <si>
    <t>ASESOR (A) TECNICO</t>
  </si>
  <si>
    <t>19853464</t>
  </si>
  <si>
    <t>LEON SUEMATSU ANA ISABEL</t>
  </si>
  <si>
    <t>41600480</t>
  </si>
  <si>
    <t>LESCANO CHAVEZ ELEANA EVELYN</t>
  </si>
  <si>
    <t xml:space="preserve">ANALISTA DE EJECUCION CONTRACTUAL </t>
  </si>
  <si>
    <t>43083121</t>
  </si>
  <si>
    <t>LIMACHE ROZAS FRANKLIN RICHARD</t>
  </si>
  <si>
    <t>ANALISTA : PROFESIONAL LEGAL PAD</t>
  </si>
  <si>
    <t>40942494</t>
  </si>
  <si>
    <t>LINARES MEDINA MARCO ANTONIO</t>
  </si>
  <si>
    <t>ESPECIALISTA EN TRAFICO Y ECONOMIA DE TRANSPORTE I</t>
  </si>
  <si>
    <t>43153842</t>
  </si>
  <si>
    <t>LIZZETTI VILLANUEVA GIANINA PAOLI</t>
  </si>
  <si>
    <t>EGRESADO MAESTRIA</t>
  </si>
  <si>
    <t xml:space="preserve">ESPECIALISTA EN PROGRAMACIÓN, MONITOREO Y EVALUACION INSTITUCIONAL </t>
  </si>
  <si>
    <t>07001936</t>
  </si>
  <si>
    <t>LLAPAPASCA CRIOLLO MORFILIA RENÉ</t>
  </si>
  <si>
    <t>ANALISTA EN CIENCIAS DE LA COMUNICACIÓN</t>
  </si>
  <si>
    <t>46544489</t>
  </si>
  <si>
    <t>LOAYZA QUIROZ JANET DANIKSA</t>
  </si>
  <si>
    <t>43983357</t>
  </si>
  <si>
    <t>LOAYZA VARGAS GARY DANIEL</t>
  </si>
  <si>
    <t>ESPECIALISTA EN PLANEAMIENTO E INFORMACION ESTRATEGICA</t>
  </si>
  <si>
    <t>44949579</t>
  </si>
  <si>
    <t>LOPEZ BOÑON EDDY PAUL</t>
  </si>
  <si>
    <t>APOYO PARA EL ÁREA DE ARCHIVO</t>
  </si>
  <si>
    <t>45743943</t>
  </si>
  <si>
    <t>LOPEZ LA TORRE PETER JHONATTAN</t>
  </si>
  <si>
    <t>INGENIERO ESPECIALISTA EN SISTEMAS DE INFORMACIÓN GEOGRÁFICA</t>
  </si>
  <si>
    <t>09757201</t>
  </si>
  <si>
    <t>LOZANO LEVANO SILVIA MARGARITA</t>
  </si>
  <si>
    <t>INGENIERO GOGRAFICO</t>
  </si>
  <si>
    <t>INGENIERO SUPERVISOR  - CUSCO</t>
  </si>
  <si>
    <t>40239441</t>
  </si>
  <si>
    <t>LOZANO SIFUENTES EDDY ERNESTO</t>
  </si>
  <si>
    <t>70120632</t>
  </si>
  <si>
    <t>LUCERO ALVINO FERNANDO MIGUEL</t>
  </si>
  <si>
    <t xml:space="preserve">ESPECIALISTA LEGAL PAD II                                                                                                                                                                                                                                      </t>
  </si>
  <si>
    <t>07355906</t>
  </si>
  <si>
    <t>LUJAN DUEÑAS JUVENAL NICANOR</t>
  </si>
  <si>
    <t xml:space="preserve">ESPECIALISTA EN PROGRAMACIÓN Y MONITOREO INSTITUCIONAL </t>
  </si>
  <si>
    <t>18199328</t>
  </si>
  <si>
    <t>LUJAN MELENDEZ LYS NOELIA</t>
  </si>
  <si>
    <t>INGENIERIO DE COMPUTACION Y SISTEMAS</t>
  </si>
  <si>
    <t>42978286</t>
  </si>
  <si>
    <t>LUQUE CARRIZALES KARLI JOSELINE</t>
  </si>
  <si>
    <t>22101166</t>
  </si>
  <si>
    <t>MACALUPU AVALOS ISABEL MILAGROS</t>
  </si>
  <si>
    <t>ANALISTA QUIMICO</t>
  </si>
  <si>
    <t>44482368</t>
  </si>
  <si>
    <t>MACERA BARRIGA TITO</t>
  </si>
  <si>
    <t>ASISTENTE DE SUPERVISION AYACUCHO</t>
  </si>
  <si>
    <t>41760997</t>
  </si>
  <si>
    <t>MACHACA MENDIETA JORGE WENSESLAO</t>
  </si>
  <si>
    <t xml:space="preserve">ANALISTA EN ADQUICIONES Y CONTRATACIONES I                                                                                                                                                                                                                     </t>
  </si>
  <si>
    <t>71831188</t>
  </si>
  <si>
    <t>MALAGA GOMEZ WILLY MICHAEL OSNAR</t>
  </si>
  <si>
    <t>41141695</t>
  </si>
  <si>
    <t>MALCA CALLACNA JENNY DEL MILAGRO</t>
  </si>
  <si>
    <t>42602186</t>
  </si>
  <si>
    <t>MALLQUI RONDAN LILIANA GHERY</t>
  </si>
  <si>
    <t>07866565</t>
  </si>
  <si>
    <t>MALQUI VILCA ERIK RONALD</t>
  </si>
  <si>
    <t>75452458</t>
  </si>
  <si>
    <t>MAMANI DURAN RUTH</t>
  </si>
  <si>
    <t>42272493</t>
  </si>
  <si>
    <t>MAMANI HUARILLOCLLA MARLENY ROSA</t>
  </si>
  <si>
    <t>ANALISTA EN CONTRATACIONES I</t>
  </si>
  <si>
    <t>44120354</t>
  </si>
  <si>
    <t>MAMANI MOYA JESSICA MARIBEL</t>
  </si>
  <si>
    <t>02429648</t>
  </si>
  <si>
    <t>MAMANI PACORI JAVIER</t>
  </si>
  <si>
    <t>44960949</t>
  </si>
  <si>
    <t>MAMANI VENTURA CESAR ALBERTO</t>
  </si>
  <si>
    <t>41798624</t>
  </si>
  <si>
    <t>MANCHA CASO FREDDY</t>
  </si>
  <si>
    <t>EJECUTIVO DE CONSERVACIÓN</t>
  </si>
  <si>
    <t>09491731</t>
  </si>
  <si>
    <t>MANSILLA PACHAS JESSICA</t>
  </si>
  <si>
    <t>ESPECIALISTA EN SISTEMAS</t>
  </si>
  <si>
    <t>10726446</t>
  </si>
  <si>
    <t>MANZANEDO CALLUPE PETER OSTIN</t>
  </si>
  <si>
    <t xml:space="preserve">ESPECIALISTA EN INFRAESTRUCTURA VIAL II                                                                                                                                                                                                                        </t>
  </si>
  <si>
    <t>42759904</t>
  </si>
  <si>
    <t>MARCHAN CORONADO JORGE</t>
  </si>
  <si>
    <t>30862106</t>
  </si>
  <si>
    <t>MARIN ANCO IGNACIO CESAR</t>
  </si>
  <si>
    <t>09971424</t>
  </si>
  <si>
    <t>MARIN RUIZ JOSE ARMANDO</t>
  </si>
  <si>
    <t>ESPECIALISTA EN ARQUEOLOGIA EN OBRAS VIALES</t>
  </si>
  <si>
    <t>19097744</t>
  </si>
  <si>
    <t>MARTELL CASTILLO NELLY ELVIRA</t>
  </si>
  <si>
    <t>71481214</t>
  </si>
  <si>
    <t>MARTINEZ MELGAREJO ALMA ROSA</t>
  </si>
  <si>
    <t>Educación técnica incompleta</t>
  </si>
  <si>
    <t>46550019</t>
  </si>
  <si>
    <t>MARTINEZ ORE GUISELA</t>
  </si>
  <si>
    <t>ESPECIALISTA EN GEOLOGIA Y GEOTECNIA I</t>
  </si>
  <si>
    <t>06203809</t>
  </si>
  <si>
    <t>MARTINEZ VARGAS JESSY ENRIQUE</t>
  </si>
  <si>
    <t>45221810</t>
  </si>
  <si>
    <t>MARTINEZ VIGIL SMILL ANGEL</t>
  </si>
  <si>
    <t>Educación superior</t>
  </si>
  <si>
    <t>40698011</t>
  </si>
  <si>
    <t>MASIAS ATARAMA IRINEO ALFONSO</t>
  </si>
  <si>
    <t>SUPERVISOR DE PEAJE</t>
  </si>
  <si>
    <t>72266587</t>
  </si>
  <si>
    <t>MATEO UGAZ JAVIER RODOLFO</t>
  </si>
  <si>
    <t xml:space="preserve">ESPECIALISTA EN ADMINISTRACIÓN DE PROYECTOS PACRI II                                                                                                                                                                                                           </t>
  </si>
  <si>
    <t>28287675</t>
  </si>
  <si>
    <t>MAURICIO BONIFACIO DAVID</t>
  </si>
  <si>
    <t xml:space="preserve">ESPECIALISTA EN SEGUIMIENTO Y MONITOREO DE MERGENCIAS  VIALES I                                                                                                                                                                                                </t>
  </si>
  <si>
    <t>MAYANGA PINEDO ANGIE DESSIRE</t>
  </si>
  <si>
    <t>23928088</t>
  </si>
  <si>
    <t>MAYORGA LIZARRAGA DAVID FERNANDO</t>
  </si>
  <si>
    <t>40148011</t>
  </si>
  <si>
    <t>MAYURI CUELLAR JESUS ALBERTO</t>
  </si>
  <si>
    <t>ESPECIALISTA EN SISTEMAS INFORMATICOS PARA GESTION VIAL</t>
  </si>
  <si>
    <t>46367596</t>
  </si>
  <si>
    <t>MEDINA LOAYZA FRANK PIERRE ENRICO</t>
  </si>
  <si>
    <t>ESPECIALISTA EN PRESUPUESTO II</t>
  </si>
  <si>
    <t>31771705</t>
  </si>
  <si>
    <t>MEDINA SAN MARTIN SORAYA MANANDA</t>
  </si>
  <si>
    <t>ANALISTA I - GESTION ADMINISTRATIVA</t>
  </si>
  <si>
    <t>07534534</t>
  </si>
  <si>
    <t>MEGO CALDERON MARTHA ROCIO</t>
  </si>
  <si>
    <t>AUXILIAR DE REGISTRO DOCUMENTAL II</t>
  </si>
  <si>
    <t>42687859</t>
  </si>
  <si>
    <t>MEJIA ALFARO MIGUEL ANGEL</t>
  </si>
  <si>
    <t>JEFE DE GESTION DE ESTUDIOS</t>
  </si>
  <si>
    <t>07180182</t>
  </si>
  <si>
    <t>MEJIA ECHEANDIA VDA. DE ALVAREZ LIDIA MERCEDES</t>
  </si>
  <si>
    <t>46483151</t>
  </si>
  <si>
    <t>MEJIA MUÑOZ LUIS ALBERTO</t>
  </si>
  <si>
    <t>43412582</t>
  </si>
  <si>
    <t>MELENDEZ SIU ROY</t>
  </si>
  <si>
    <t>SUPERVISOR PARA LAS ACTIVIDADES DE CONSERVACIÓN PERIÓDICA PTES. PIZANA PTA. ARENAS</t>
  </si>
  <si>
    <t>31649066</t>
  </si>
  <si>
    <t>MELGAREJO NORABUENA ELMER CALIXTO</t>
  </si>
  <si>
    <t>ASISTENTE TÉCNICO ADMINISTRATIVO I</t>
  </si>
  <si>
    <t>04625963</t>
  </si>
  <si>
    <t>MENA ARIAS DE FLORES CISNARDA ESTELA</t>
  </si>
  <si>
    <t>40680185</t>
  </si>
  <si>
    <t>MENDIVIL ALVAREZ DONNA MELISSA</t>
  </si>
  <si>
    <t>SUBDIRECTORA DE LA SUBDIRECCION DE CONSERVACION</t>
  </si>
  <si>
    <t>09394298</t>
  </si>
  <si>
    <t>MENDOZA AZPUR GABRIELA</t>
  </si>
  <si>
    <t xml:space="preserve">ANALISTA EN OBRAS I                                                                                                                                                                                                                                            </t>
  </si>
  <si>
    <t>01344758</t>
  </si>
  <si>
    <t>MENDOZA CATACORA EDWIN JORGE</t>
  </si>
  <si>
    <t>PROFESIONAL PARA ASISTENCIA MEDICA DE PERSONAL</t>
  </si>
  <si>
    <t>42749548</t>
  </si>
  <si>
    <t>MENDOZA HERRERA ROBERTH MATT RICHARD</t>
  </si>
  <si>
    <t>MEDINACINA HUMANA</t>
  </si>
  <si>
    <t>INGENIERO SUPERVISOR ZONAL LA LIBERTAD</t>
  </si>
  <si>
    <t>41958018</t>
  </si>
  <si>
    <t>MENDOZA RUIZ JHOAN MARTIN</t>
  </si>
  <si>
    <t>42191143</t>
  </si>
  <si>
    <t>MENDOZA SALAZAR DONNY JORGE</t>
  </si>
  <si>
    <t>46409006</t>
  </si>
  <si>
    <t>MENDOZA SAN JORGE MARILIA FERNANDA</t>
  </si>
  <si>
    <t>47885652</t>
  </si>
  <si>
    <t>MERLO CHERO JHONNY MICHAEL</t>
  </si>
  <si>
    <t>ASISTENTE TÉCNICO ADMINISTRATIVO - LA LIBERTAD</t>
  </si>
  <si>
    <t>25583909</t>
  </si>
  <si>
    <t>MESONES ABANTO CARLOS ROLANDO</t>
  </si>
  <si>
    <t>44910490</t>
  </si>
  <si>
    <t>MESTANZA ROJAS GLADYS</t>
  </si>
  <si>
    <t>ASISTENTE DE SUPERVISION ANCASH</t>
  </si>
  <si>
    <t>32965487</t>
  </si>
  <si>
    <t>MINAYA HUAMAN NARCISO KENEDY</t>
  </si>
  <si>
    <t>40478566</t>
  </si>
  <si>
    <t>MIRELES CANCINO JUAN ARTURO</t>
  </si>
  <si>
    <t>73993264</t>
  </si>
  <si>
    <t>MOJO QUISPE SUSAN ELISA</t>
  </si>
  <si>
    <t>ESPECIALISTA TOPOGRAFÍA, TRAZO, DISEÑO VIAL, TRÁFICO Y SEGURIDAD VIAL</t>
  </si>
  <si>
    <t>09790974</t>
  </si>
  <si>
    <t>MONDRAGON TECCO MIGUEL ANGEL</t>
  </si>
  <si>
    <t>ESPECIALISTA EN TRÁFICO</t>
  </si>
  <si>
    <t>09633844</t>
  </si>
  <si>
    <t>MONTAÑEZ ALBA EMERSON SEVERINO</t>
  </si>
  <si>
    <t>40643618</t>
  </si>
  <si>
    <t>MONTENEGRO SANTA MARIA MIGUEL ANGEL</t>
  </si>
  <si>
    <t>45306384</t>
  </si>
  <si>
    <t>MONTOYA MIRAVAL LUIS ALBERT</t>
  </si>
  <si>
    <t>ESPECIALISTA EN HIDROLOGÍA E HIDRÁULICA II</t>
  </si>
  <si>
    <t>41092176</t>
  </si>
  <si>
    <t>MONTOYA NUÑEZ JAVIER ANIBAL</t>
  </si>
  <si>
    <t xml:space="preserve">ESPECIALISTA EN ADMINISTRACION DE CONTRATOS DE CONSERVACION II                                                                                                                                                                                                 </t>
  </si>
  <si>
    <t>23853601</t>
  </si>
  <si>
    <t>MORALES ALARCON JOSE RICARDO</t>
  </si>
  <si>
    <t>70424926</t>
  </si>
  <si>
    <t>MORALES ALVARADO ISAAC ALEJANDRO</t>
  </si>
  <si>
    <t>JEFE ZONAL DE LA UNIDAD ZONAL AMAZONAS</t>
  </si>
  <si>
    <t>17539706</t>
  </si>
  <si>
    <t>MORALES RAMOS FREDY REY</t>
  </si>
  <si>
    <t xml:space="preserve">ASESOR EN PLANEAMIENTO Y PRESUPUESTO I                                                                                                                                                                                                                         </t>
  </si>
  <si>
    <t>43168709</t>
  </si>
  <si>
    <t>MOREANO MARQUEZ WENDY LIDIA</t>
  </si>
  <si>
    <t>26715245</t>
  </si>
  <si>
    <t>MORENO HUAMAN RONALD LUIS</t>
  </si>
  <si>
    <t xml:space="preserve">ESPECIALISTA LEGAL PARA PROYECTOS PACRI I                                                                                                                                                                                                                      </t>
  </si>
  <si>
    <t>41301783</t>
  </si>
  <si>
    <t>MORENO PORRAS MARIA LUISA DEL PILAR</t>
  </si>
  <si>
    <t>INGENIERO SUPERVISOR HUANCAVELICA</t>
  </si>
  <si>
    <t>44147376</t>
  </si>
  <si>
    <t>MORON MOZO EVA SELENI</t>
  </si>
  <si>
    <t>43382371</t>
  </si>
  <si>
    <t>MOSCOSO BLANCO JEAN PIERRE</t>
  </si>
  <si>
    <t xml:space="preserve">ESPECIALISTA EN PRESUPUESTO II                                                                                                                                                                                                                                 </t>
  </si>
  <si>
    <t>09738114</t>
  </si>
  <si>
    <t>MUÑOZ TORRE HERLINDA MARLENI</t>
  </si>
  <si>
    <t>ESPECIALISTA II: EN CONSERVACIÓN VIAL</t>
  </si>
  <si>
    <t>40760940</t>
  </si>
  <si>
    <t>NACION TORRES JOHN</t>
  </si>
  <si>
    <t>15727818</t>
  </si>
  <si>
    <t>NARVAJO RIVASPLATA SORMANY ESTHER</t>
  </si>
  <si>
    <t xml:space="preserve">ADMINISTRADOR - CONTADOR I                                                                                                                                                                                                                                     </t>
  </si>
  <si>
    <t>44785705</t>
  </si>
  <si>
    <t>NAVARRO GONZALES RUBEN</t>
  </si>
  <si>
    <t xml:space="preserve">TECNICO ADMINISTRATIVO I                                                                                                                                                                                                                                       </t>
  </si>
  <si>
    <t>46029022</t>
  </si>
  <si>
    <t>NECOCHEA SANCHEZ BRIAN GINO</t>
  </si>
  <si>
    <t>EJECUTIVO DE GESTION URBANA</t>
  </si>
  <si>
    <t>42063644</t>
  </si>
  <si>
    <t>NEIRA GUEVARA ODILON ANTONIO</t>
  </si>
  <si>
    <t>ESPECIALISTA EN GEOLOGIA Y GEOTECNIA II</t>
  </si>
  <si>
    <t>08713537</t>
  </si>
  <si>
    <t>NIETO FARINA FLORENCIA ESTHER</t>
  </si>
  <si>
    <t>47700493</t>
  </si>
  <si>
    <t>NIMA INFANTE JUAN ORLANDO</t>
  </si>
  <si>
    <t xml:space="preserve">ESPECIALISTA EN INFRAESTRUCTURA COMPLEMENTARIA II                                                                                                                                                                                                              </t>
  </si>
  <si>
    <t>22303813</t>
  </si>
  <si>
    <t>NOA GONZALES MARIO</t>
  </si>
  <si>
    <t>72612535</t>
  </si>
  <si>
    <t>NUÑEZ HUAMAN XAVIER ENOC</t>
  </si>
  <si>
    <t>ASISTENTE TECNICO EN ADMINISTRACION DE CONTRATOS</t>
  </si>
  <si>
    <t>47828313</t>
  </si>
  <si>
    <t>ÑAUPARI ROJAS CARLOS ANDRES</t>
  </si>
  <si>
    <t>42636293</t>
  </si>
  <si>
    <t>OBANDO FLORES JONATHAN WENDOR</t>
  </si>
  <si>
    <t>Educación Tecnica</t>
  </si>
  <si>
    <t xml:space="preserve">ESPECIALISTA EN INGENIERA DE PROYECTOS DE INFRAESTRUCTURA II                                                                                                                                                                                                   </t>
  </si>
  <si>
    <t>41417520</t>
  </si>
  <si>
    <t>OCHOA QUISPE LIZ ELIZABETH</t>
  </si>
  <si>
    <t>72727405</t>
  </si>
  <si>
    <t>OCHOA SIMON LUIS IVINSON</t>
  </si>
  <si>
    <t>ESPECIALISTA EN SEGUIMIENTO Y EVALUACIÓN DE PROCESOS</t>
  </si>
  <si>
    <t>43852277</t>
  </si>
  <si>
    <t>OCHOA ZAMALLOA ANGEL JAIR</t>
  </si>
  <si>
    <t>42821376</t>
  </si>
  <si>
    <t>OFFER NEIRA ISAI PAUL</t>
  </si>
  <si>
    <t>ESPECIALISTA EN INFRAESTRUCTURA VIAL: INSPECTOR</t>
  </si>
  <si>
    <t>41438740</t>
  </si>
  <si>
    <t>OJEDA ORTEGA CARLOS ALBERTO</t>
  </si>
  <si>
    <t>48274955</t>
  </si>
  <si>
    <t>OLAYA ALBURQUEQUE JORGE LUIS</t>
  </si>
  <si>
    <t xml:space="preserve">ANALISTA ADMINISTRATIVO I                                                                                                                                                                                                                                      </t>
  </si>
  <si>
    <t>72225292</t>
  </si>
  <si>
    <t>OLIVA VERA DENNIS MANUEL</t>
  </si>
  <si>
    <t>47099588</t>
  </si>
  <si>
    <t>OLIVARES HUAMANI ROCIO PILAR</t>
  </si>
  <si>
    <t xml:space="preserve">ANALISTA EN SEGUIMIENTO DE PROCESOS I                                                                                                                                                                                                                          </t>
  </si>
  <si>
    <t>46021295</t>
  </si>
  <si>
    <t>OLIVOS ORE JUAN JUNIOR</t>
  </si>
  <si>
    <t>ESPECIALISTA EN AUTORIZACIONES ESPECIALES I</t>
  </si>
  <si>
    <t>06239163</t>
  </si>
  <si>
    <t>ONTÓN OROZCO HÉCTOR DARIO</t>
  </si>
  <si>
    <t>42849702</t>
  </si>
  <si>
    <t>ORE QUINTO YURI ISABEL</t>
  </si>
  <si>
    <t xml:space="preserve">ESPECIALISTA DE CAMPO EN AFECTACIONES DE PREDIOS - PACRI </t>
  </si>
  <si>
    <t>06571897</t>
  </si>
  <si>
    <t>ORELLANA ALARCON ZAIDA</t>
  </si>
  <si>
    <t>APOYO ADMINSITRATIVO I</t>
  </si>
  <si>
    <t>46167011</t>
  </si>
  <si>
    <t>ORIHUELA ALANYA MARIA CAROLAY</t>
  </si>
  <si>
    <t xml:space="preserve">ESPECIALISTA EN ADQUISICIONES Y CONTRATACIONES II                                                                                                                                                                                                              </t>
  </si>
  <si>
    <t>40895155</t>
  </si>
  <si>
    <t>ORIZANO RIOS EDWARS</t>
  </si>
  <si>
    <t>INGENIERIO ADMINISTRATIVA</t>
  </si>
  <si>
    <t>06265147</t>
  </si>
  <si>
    <t>OSORIO GUERRA EUGENIO PRÓSPERO</t>
  </si>
  <si>
    <t>41563390</t>
  </si>
  <si>
    <t>OXLEY RUMICHE LIZBETH</t>
  </si>
  <si>
    <t>44919272</t>
  </si>
  <si>
    <t>PACHECO JUSTINIANI JULIO CESAR</t>
  </si>
  <si>
    <t>ESPECIALISTA EN GESTION DE OBRAS</t>
  </si>
  <si>
    <t>02422794</t>
  </si>
  <si>
    <t>PACHECO MACEDO JOSE CARLOS</t>
  </si>
  <si>
    <t>44163576</t>
  </si>
  <si>
    <t>PACHECO ROJAS ELISABETH</t>
  </si>
  <si>
    <t>41264219</t>
  </si>
  <si>
    <t>PACHECO TRUJILLO DANGELO HENRY</t>
  </si>
  <si>
    <t>ESPECIALISTA EN INFRAESTRUCTURA VIAL: HIDROLOGIA E HIDRAULICA</t>
  </si>
  <si>
    <t>41203825</t>
  </si>
  <si>
    <t>PACHERRES CAYOTOPA MICHAEL WILLIAM</t>
  </si>
  <si>
    <t xml:space="preserve">ESPECIALISTA EN PROYECTOS Y OBRAS CIVILES II                                                                                                                                                                                                                   </t>
  </si>
  <si>
    <t>43124661</t>
  </si>
  <si>
    <t>PAIRAZAMAN MURRUGARRA JIMMY ERIC</t>
  </si>
  <si>
    <t>26693500</t>
  </si>
  <si>
    <t>PAJARES TAPIA EDGARDO MANUEL</t>
  </si>
  <si>
    <t>SUBDIRECTOR DE LA SUBDIRECCION DE OBRAS DE PUENTES</t>
  </si>
  <si>
    <t>23858030</t>
  </si>
  <si>
    <t>PALACIOS GARCIA JULIO CESAR</t>
  </si>
  <si>
    <t>41649372</t>
  </si>
  <si>
    <t>PALACIOS RAMIREZ JEFFREY LUIS</t>
  </si>
  <si>
    <t>25770125</t>
  </si>
  <si>
    <t>PALOMINO PALOMINO ELSA</t>
  </si>
  <si>
    <t>75853330</t>
  </si>
  <si>
    <t>PANDIA MAMANI JUANITO</t>
  </si>
  <si>
    <t>ESPECIALISTA EN ADMINISTRACIONDE CONTRATOS II</t>
  </si>
  <si>
    <t>41235491</t>
  </si>
  <si>
    <t>PARDAVE VILLANUEVA NELLY YESSENIA</t>
  </si>
  <si>
    <t xml:space="preserve">ASISTENTE DE LOGISTICA II                                                                                                                                                                                                                                      </t>
  </si>
  <si>
    <t>07395443</t>
  </si>
  <si>
    <t>PARDO FIGUEROA THAYS SERGIO MANUEL</t>
  </si>
  <si>
    <t>09967154</t>
  </si>
  <si>
    <t>PAREDES EPEQUIN ROCIO GERTRUDIS</t>
  </si>
  <si>
    <t>41392612</t>
  </si>
  <si>
    <t>PAREDES MATTA ELIZABETH VICTORIA ADELA</t>
  </si>
  <si>
    <t>46267878</t>
  </si>
  <si>
    <t>PAREDES QQUECCAÑO CARMEN ROSA</t>
  </si>
  <si>
    <t xml:space="preserve">INGENIERO SUPERVISOR - AREQUIPA                                                                                                                                                                                                                                </t>
  </si>
  <si>
    <t>40062293</t>
  </si>
  <si>
    <t>PARILLO ALE RICHARD ORLANDO</t>
  </si>
  <si>
    <t>09765319</t>
  </si>
  <si>
    <t>PARIONA SOLORZANO MIGUEL YHONY</t>
  </si>
  <si>
    <t>ESPECIALISTA EN INFRAESTRUCTURA DE PEAJES</t>
  </si>
  <si>
    <t>43249681</t>
  </si>
  <si>
    <t>PARRAGA CATAY CINTIA NATALI</t>
  </si>
  <si>
    <t xml:space="preserve">ASISTENTE DE CAPACITACIÓN I                                                                                                                                                                                                                                    </t>
  </si>
  <si>
    <t>48255069</t>
  </si>
  <si>
    <t>PATIÑO TENORIO GEANCARLO</t>
  </si>
  <si>
    <t>ESPECIALISTA EN GESTION DE PROYECTOS II</t>
  </si>
  <si>
    <t>09419145</t>
  </si>
  <si>
    <t>PATRICIO ALVAREZ HERNAN EDY</t>
  </si>
  <si>
    <t>ANALISTA EN ORGANIZACIÓN Y MODERNIZACION II</t>
  </si>
  <si>
    <t>70025157</t>
  </si>
  <si>
    <t>PATRON MARTINEZ PAMELA SILVIA</t>
  </si>
  <si>
    <t xml:space="preserve">TECNICO EN INFORMATICA II                                                                                                                                                                                                                                      </t>
  </si>
  <si>
    <t>72504686</t>
  </si>
  <si>
    <t>PAUCAR RAMOS JAVIER JESUS</t>
  </si>
  <si>
    <t>INFORMATICA</t>
  </si>
  <si>
    <t xml:space="preserve">JEFE TÉCNICO DE PEAJE II                                                                                                                                                                                                                                       </t>
  </si>
  <si>
    <t>43576921</t>
  </si>
  <si>
    <t>PECEROS SANTILLAN DENISS ORESTES</t>
  </si>
  <si>
    <t>42752412</t>
  </si>
  <si>
    <t>PEJERREY GOMEZ PEDRO RICARDO</t>
  </si>
  <si>
    <t>29347146</t>
  </si>
  <si>
    <t>PELAEZ ROJAS CARLOS ORLANDO</t>
  </si>
  <si>
    <t>ESPECIALISTA EN ADMINSITRACION DE PROYECTOS PRACRI II</t>
  </si>
  <si>
    <t>21489012</t>
  </si>
  <si>
    <t>PENAS AQUIJE LUIS ALBERTO</t>
  </si>
  <si>
    <t>SUPERVISOR DE CONTRATO U.Z. ANCASH</t>
  </si>
  <si>
    <t>31652570</t>
  </si>
  <si>
    <t>PEÑARES ROSALES DANILO GIOVANNI</t>
  </si>
  <si>
    <t>25587583</t>
  </si>
  <si>
    <t>PEREZ HUAMAN MARTHA</t>
  </si>
  <si>
    <t>06785657</t>
  </si>
  <si>
    <t>PEREZ SOLANO MARY JUANITA</t>
  </si>
  <si>
    <t>ESPECIALISTA EN PROGRAMACION Y MONITOREO DE INVERSIONES DE PROYECTOS PRACRI I</t>
  </si>
  <si>
    <t>05405399</t>
  </si>
  <si>
    <t>PINEDO MARIN CYNTHIA</t>
  </si>
  <si>
    <t>43525855</t>
  </si>
  <si>
    <t>PODESTA ROJAS KENNETH ALVARO</t>
  </si>
  <si>
    <t>EDUCACION UNIVERSITARIA INCOMPLETA</t>
  </si>
  <si>
    <t>ESPECIALISTA EN PROYECTOS DE INFRAESTRUCTURA VIAL – TIPO 4: EN TRAZO, TOPOGRAFÍA, DISEÑO VIAL, SEÑALIZACIÓN Y SEGURIDAD VIAL</t>
  </si>
  <si>
    <t>09402649</t>
  </si>
  <si>
    <t>POMA PALLIN VICTOR ANDRES</t>
  </si>
  <si>
    <t xml:space="preserve">ANALISTA EN MODERNIZACION DE LA GESTION PUBLICA II                                                                                                                                                                                                             </t>
  </si>
  <si>
    <t>46841036</t>
  </si>
  <si>
    <t>PONCE ARIAS TANIA TRACY</t>
  </si>
  <si>
    <t>40750985</t>
  </si>
  <si>
    <t>PONCE DE LEON RAMIREZ YURI</t>
  </si>
  <si>
    <t>21443767</t>
  </si>
  <si>
    <t>PONCE UGAZ ARTURO ARNALDO</t>
  </si>
  <si>
    <t>ESPECIALISTA EN COSTOS Y METRADOS</t>
  </si>
  <si>
    <t>25721083</t>
  </si>
  <si>
    <t>PORRAS CASTRO FERMIN</t>
  </si>
  <si>
    <t>44241490</t>
  </si>
  <si>
    <t>PRADO FLORES RONAL HUMBERTO</t>
  </si>
  <si>
    <t>JEFE ZONAL DE LA ZONAL TACNA MOQUEGUA</t>
  </si>
  <si>
    <t>42064805</t>
  </si>
  <si>
    <t>PRIETO  CASTILLO DE SOUZA MERCEDES LILIANA</t>
  </si>
  <si>
    <t>ESPECIALISTA EN SEGURIDAD VIAL Y GESTION DE RIESGOS II</t>
  </si>
  <si>
    <t>41446735</t>
  </si>
  <si>
    <t>PRINCIPE BAYONA GISSELLE ISABEL</t>
  </si>
  <si>
    <t>44814205</t>
  </si>
  <si>
    <t>PULLCHS VIZCARDO RALPHY EDUARDO</t>
  </si>
  <si>
    <t xml:space="preserve">ESPECIALISTA EN ARBITRAJE II                                                                                                                                                                                                                                   </t>
  </si>
  <si>
    <t>23276592</t>
  </si>
  <si>
    <t>PUMACAHUA PALOMINO WILBER MATEO</t>
  </si>
  <si>
    <t>46392453</t>
  </si>
  <si>
    <t>PUYO FARIAS SANTY STEVE</t>
  </si>
  <si>
    <t>ESPECIALISTA LEGAL EN AFECTACIONES DE PREDIOS</t>
  </si>
  <si>
    <t>QUINTANA MIRANDA MARIETE</t>
  </si>
  <si>
    <t>22518800</t>
  </si>
  <si>
    <t>QUINTE LAZARO JOSE WALTER</t>
  </si>
  <si>
    <t xml:space="preserve">EXPERTO EN PRESUPUESTO I                                                                                                                                                                                                                                       </t>
  </si>
  <si>
    <t>16573035</t>
  </si>
  <si>
    <t>QUIROGA CHERO FERNANDO</t>
  </si>
  <si>
    <t>15414119</t>
  </si>
  <si>
    <t>QUISPE CAMPOS DUNCAN ELIOT</t>
  </si>
  <si>
    <t>ASISTENTE TECNICO DE TRAZO Y TOPOGRAFIA</t>
  </si>
  <si>
    <t>70076604</t>
  </si>
  <si>
    <t>QUISPE ECHAVARRIA ANDERSON</t>
  </si>
  <si>
    <t>73413981</t>
  </si>
  <si>
    <t>QUISPE GARIBAY EDGAR</t>
  </si>
  <si>
    <t>04433607</t>
  </si>
  <si>
    <t>QUISPE MAMANI EVERT EDY</t>
  </si>
  <si>
    <t>INGENIERO SUPERVISOR</t>
  </si>
  <si>
    <t>80625602</t>
  </si>
  <si>
    <t>QUISPE MENESES JORGE LUIS</t>
  </si>
  <si>
    <t>ESPECIALISTA EN OBRAS</t>
  </si>
  <si>
    <t>46327681</t>
  </si>
  <si>
    <t>QUISPE PARIGUANA JOSEPH RAMIRO</t>
  </si>
  <si>
    <t>43366486</t>
  </si>
  <si>
    <t>QUISPE PONCE DENISSE CINTHYA</t>
  </si>
  <si>
    <t>SECRETRIADO</t>
  </si>
  <si>
    <t>45290193</t>
  </si>
  <si>
    <t>QUISPE TUNQUE MARISOL JUDITH</t>
  </si>
  <si>
    <t>43456161</t>
  </si>
  <si>
    <t>QUISPE YAURI MICHAEL JESUS</t>
  </si>
  <si>
    <t>40282610</t>
  </si>
  <si>
    <t>RABANAL ENCISO MARCIO</t>
  </si>
  <si>
    <t xml:space="preserve">ASISTENTE ADMINISTRATIVO II                                                                                                                                                                                                                                    </t>
  </si>
  <si>
    <t>42403495</t>
  </si>
  <si>
    <t>RAMOS CHOQUE PETTER ROGER</t>
  </si>
  <si>
    <t>ESPECIALISTA EN GESTIO DE OBRAS  II</t>
  </si>
  <si>
    <t>40281182</t>
  </si>
  <si>
    <t>RAMOS COPA EDO ALFREDO</t>
  </si>
  <si>
    <t xml:space="preserve">ESPECIALISTA EN GEOLOGIA SUELOS Y PAVIMENTOS II                                                                                                                                                                                                                </t>
  </si>
  <si>
    <t>01317891</t>
  </si>
  <si>
    <t>RAMOS CORNEJO SERGIO</t>
  </si>
  <si>
    <t>Jefe de la Oficina de Asesoria Juridica</t>
  </si>
  <si>
    <t>09174574</t>
  </si>
  <si>
    <t>RAMOS NEYRA JORGE LUIS</t>
  </si>
  <si>
    <t>44609109</t>
  </si>
  <si>
    <t>RAMOS PAUCAR JOHNY</t>
  </si>
  <si>
    <t xml:space="preserve">INGENIERO SUPERVISOR - SAN MARTIN                                                                                                                                                                                                                              </t>
  </si>
  <si>
    <t>01148695</t>
  </si>
  <si>
    <t>RENGIFO MENDOZA ROLANDO</t>
  </si>
  <si>
    <t>ESPECIALISTA LEGAL PARA ASESORIA LABORAL DEL AREA DE RECURSOS HUMANOS</t>
  </si>
  <si>
    <t>09911244</t>
  </si>
  <si>
    <t>RETAMOZO ESCOBAR KENYA</t>
  </si>
  <si>
    <t>45658934</t>
  </si>
  <si>
    <t>REYES CARRANZA RICHARD EDINSSON</t>
  </si>
  <si>
    <t>45884508</t>
  </si>
  <si>
    <t>REYES HANCCO LOURDES MILAGRITOS</t>
  </si>
  <si>
    <t>ESPECIALISTA EN INFRAESTRUCTURA DE TECNOLOGIA DE INFORMACION</t>
  </si>
  <si>
    <t>10055474</t>
  </si>
  <si>
    <t>RICALDI ANTARA DAVID</t>
  </si>
  <si>
    <t>47360949</t>
  </si>
  <si>
    <t>RIOS DOMINGUEZ JHONNY ANTHONY</t>
  </si>
  <si>
    <t>09543818</t>
  </si>
  <si>
    <t>RIOS LEZAMA CESAR AUGUSTO</t>
  </si>
  <si>
    <t>09439004</t>
  </si>
  <si>
    <t>RIVAS DURAN EZEQUIEL</t>
  </si>
  <si>
    <t>72752080</t>
  </si>
  <si>
    <t>RIVAS QUILLE MIGHELY ALEXANDRA</t>
  </si>
  <si>
    <t>ESPECILISTA EN PROCESOS DE SELECCIÓN II</t>
  </si>
  <si>
    <t>18123257</t>
  </si>
  <si>
    <t>RIVEROS ESQUIVEL EDILBERTO SANTIAGO</t>
  </si>
  <si>
    <t>ANALISTA EN PROCESOS Y MODERNIZACION II</t>
  </si>
  <si>
    <t>46803595</t>
  </si>
  <si>
    <t>RODAS DEL POZO JESUS ANTONIO</t>
  </si>
  <si>
    <t>43952681</t>
  </si>
  <si>
    <t>RODRIGUEZ ARROYO CRISTHIAN JUSSEF</t>
  </si>
  <si>
    <t>40488351</t>
  </si>
  <si>
    <t>RODRIGUEZ MAMANI SUGEY BETTY</t>
  </si>
  <si>
    <t xml:space="preserve">ANALISTA EN COMUNICACION AUDIOVISUAL I                                                                                                                                                                                                                         </t>
  </si>
  <si>
    <t>41149026</t>
  </si>
  <si>
    <t>ROJAS CABADA MANUEL HUMBERTO</t>
  </si>
  <si>
    <t>SUBDIRECTOR DE LA SUBDIRECCION DE DERECHO DE VIA</t>
  </si>
  <si>
    <t>42563336</t>
  </si>
  <si>
    <t>ROJAS FLOREANO ROLLER EDINSON</t>
  </si>
  <si>
    <t>APOYO ADMINISTRATIVO EN CONTROL PREVIO Y EJECUCION PRESUPUESTAL</t>
  </si>
  <si>
    <t>01134613</t>
  </si>
  <si>
    <t>ROJAS FLORES NELLY</t>
  </si>
  <si>
    <t>ANALISTA ADMINISTRATIVO I</t>
  </si>
  <si>
    <t>07596004</t>
  </si>
  <si>
    <t>ROJAS SOTO VICTOR GUILLERMO JESUS</t>
  </si>
  <si>
    <t>ASISTENTE LEGAL: GESTION LEGAL EN LIBERACION DE AREAS Y APOYO EN ARBITRAJES</t>
  </si>
  <si>
    <t>42162539</t>
  </si>
  <si>
    <t>ROJAS VARGAS NIELS HAROL</t>
  </si>
  <si>
    <t>ESPECIALISTA LEGAL EN PROCEDIMIENTOS ADMINISTRATGIVOS DISCIPLINARIOS</t>
  </si>
  <si>
    <t>45915418</t>
  </si>
  <si>
    <t>ROJAS VELASCO GRECIA PAMELA (LICENCIA)</t>
  </si>
  <si>
    <t>PROVIAS NACIONAL-MTC</t>
  </si>
  <si>
    <t>ROJAS VELASCO GRECIA PAMELA</t>
  </si>
  <si>
    <t>48331856</t>
  </si>
  <si>
    <t>ROMAN CONDORHUANCA TREISI YAMILET</t>
  </si>
  <si>
    <t xml:space="preserve">ANALISTA EN CIRCULACION DE VEHICULOS ESPECIALES Y EQUIPOS MECÁNICOS I                                                                                                                                                                                          </t>
  </si>
  <si>
    <t>75533489</t>
  </si>
  <si>
    <t>ROMAN DIAZ JHAIR ANTHONY</t>
  </si>
  <si>
    <t>09739567</t>
  </si>
  <si>
    <t>ROMERO DIAZ EDGAR SATURNINO</t>
  </si>
  <si>
    <t>ROMERO ESPINOZA NERY ESTHER</t>
  </si>
  <si>
    <t>08439921</t>
  </si>
  <si>
    <t>ROMERO GUERRA ARMANDO SILVANO</t>
  </si>
  <si>
    <t>EJECUTIVO COORDINADOR DE PLANEAMIENTO ESTRATEGICO</t>
  </si>
  <si>
    <t>09883543</t>
  </si>
  <si>
    <t>RUBIO SANDOVAL JUAN CARLOS</t>
  </si>
  <si>
    <t>ASESOR EN GESTION</t>
  </si>
  <si>
    <t>07278981</t>
  </si>
  <si>
    <t>RUESTA RUIZ PEDRO FIDEL</t>
  </si>
  <si>
    <t>43041266</t>
  </si>
  <si>
    <t>RUIZ ROQUE ROBERTO</t>
  </si>
  <si>
    <t>ESPECIALISTA EN ADMINISTRACIÓN DE CONTRATOS</t>
  </si>
  <si>
    <t>22493505</t>
  </si>
  <si>
    <t>RUIZ TELLO MAXIMO ERNESTO</t>
  </si>
  <si>
    <t>41507557</t>
  </si>
  <si>
    <t>RUMI BENANCIO FREDDY</t>
  </si>
  <si>
    <t>INGENIERO ESPECIALISTA EN DERECHO DE VÍA</t>
  </si>
  <si>
    <t>08857742</t>
  </si>
  <si>
    <t>RUMICHE BAUTISTA CARLOS ERNESTO</t>
  </si>
  <si>
    <t>41360746</t>
  </si>
  <si>
    <t>RUMICHE HERNANDEZ CESAR ROLANDO</t>
  </si>
  <si>
    <t>07966631</t>
  </si>
  <si>
    <t>SAEZ ALVAN LUCIA DEL PILAR</t>
  </si>
  <si>
    <t>EXPERTO EN GEOLOGIA Y GEOTECNIA I</t>
  </si>
  <si>
    <t>29270766</t>
  </si>
  <si>
    <t>SALAS AVILA JHONY AMILCAR</t>
  </si>
  <si>
    <t>09649298</t>
  </si>
  <si>
    <t>SALAS LOPEZ GISELA DEL CARMEN</t>
  </si>
  <si>
    <t>29311185</t>
  </si>
  <si>
    <t>SALAS PAREDES WILFREDO JOSE</t>
  </si>
  <si>
    <t>CHOFER TRACTO CAMION CAMA BAJA</t>
  </si>
  <si>
    <t>09488670</t>
  </si>
  <si>
    <t>SALAZAR BOCANGEL AUGUSTO SEBASTIAN</t>
  </si>
  <si>
    <t>ANALISTA EN PROGRMACION SEGUIIMIENTO Y EVALUACION II</t>
  </si>
  <si>
    <t>47027411</t>
  </si>
  <si>
    <t>SALAZAR CHANG DYANE</t>
  </si>
  <si>
    <t>44753345</t>
  </si>
  <si>
    <t>SALAZAR GUTIERREZ RUBEN DARIO</t>
  </si>
  <si>
    <t>09788754</t>
  </si>
  <si>
    <t>SALAZAR MARMOLEJO RONALD MIGUEL</t>
  </si>
  <si>
    <t>09258005</t>
  </si>
  <si>
    <t>SALCEDO VASQUEZ HUGO RAUL</t>
  </si>
  <si>
    <t xml:space="preserve">ESPECIALISTA LEGAL EN CONTRATACIONES I                                                                                                                                                                                                                         </t>
  </si>
  <si>
    <t>46231929</t>
  </si>
  <si>
    <t>SALDAÑA PIMENTEL JASON ERIK</t>
  </si>
  <si>
    <t>ANLISTA EN PROCESOS I</t>
  </si>
  <si>
    <t>47503980</t>
  </si>
  <si>
    <t>SALDARRIAGA JARA KATIA JOSELIN</t>
  </si>
  <si>
    <t>ESPECIALISTA EN ADMINISTRADOR DE CONTRATOS</t>
  </si>
  <si>
    <t>07040596</t>
  </si>
  <si>
    <t>SALINAS AQUINO HELART TOMAS</t>
  </si>
  <si>
    <t>08337821</t>
  </si>
  <si>
    <t>SALINAS SALINAS MIGUEL ARTURO</t>
  </si>
  <si>
    <t>40334119</t>
  </si>
  <si>
    <t>SANCHEZ CERNA ROGER</t>
  </si>
  <si>
    <t>44351353</t>
  </si>
  <si>
    <t>SANCHEZ INFANTE JOSE ARTURO</t>
  </si>
  <si>
    <t>43728415</t>
  </si>
  <si>
    <t>SANCHEZ ITURREGUI CRISTIAN</t>
  </si>
  <si>
    <t>ASESOR DE GESTION DE ESTUDIOS</t>
  </si>
  <si>
    <t>08242397</t>
  </si>
  <si>
    <t>SANCHEZ LIZARZABURU CARLOS ENRIQUE</t>
  </si>
  <si>
    <t>EXPERTO LEGAL EN ANTICORRUPCION I</t>
  </si>
  <si>
    <t>46295897</t>
  </si>
  <si>
    <t>SANCHEZ PONCE LYCETH LUISA FLOR</t>
  </si>
  <si>
    <t xml:space="preserve">TÉCNICO MECÁNICO II                                                                                                                                                                                                                                            </t>
  </si>
  <si>
    <t>40705975</t>
  </si>
  <si>
    <t>SANCHEZ TOSCANO WILFREDO</t>
  </si>
  <si>
    <t>ESPECIALISTA EN ATENCION HELD DESK Y TRAMITE DOCUMENTARIO</t>
  </si>
  <si>
    <t>10281726</t>
  </si>
  <si>
    <t>SANCHEZ VILLANUEVA MELIDA YOLANDA</t>
  </si>
  <si>
    <t>43985986</t>
  </si>
  <si>
    <t>SANTA CRUZ PAREDES JOHAN LUIS</t>
  </si>
  <si>
    <t>ASISTENTE DE SUPERVISIÓN - AREQUIPA</t>
  </si>
  <si>
    <t>45500150</t>
  </si>
  <si>
    <t>SANTANDER HUILLCA EDER</t>
  </si>
  <si>
    <t>73087089</t>
  </si>
  <si>
    <t>SANTIAGO CANCHUMANI CHRISTIAN ERCICK</t>
  </si>
  <si>
    <t>ESPECIALISTA I EN PROCESOS DE SELECCIÓN</t>
  </si>
  <si>
    <t>42368634</t>
  </si>
  <si>
    <t>SANTON MEZA EMERSON JUNIOR</t>
  </si>
  <si>
    <t>44036018</t>
  </si>
  <si>
    <t>SANTOS LUPU ROY MANUEL</t>
  </si>
  <si>
    <t>ASISTENTE DE SUPERVISIÓN - AYACUCHO</t>
  </si>
  <si>
    <t>42522443</t>
  </si>
  <si>
    <t>SAUÑE GUTIERREZ ERICK ALEXANDHER</t>
  </si>
  <si>
    <t>ASISTENTE EN EVALUACION ECONOMICA Y SEGUIMIENTO DE PROYECTOS DE INVERSION PUBLICA</t>
  </si>
  <si>
    <t>70873660</t>
  </si>
  <si>
    <t>SCHAEFFER VILLEGAS JESUS ENRIQUE</t>
  </si>
  <si>
    <t>ESPECIALISTA EN TRAZO, TOPOGRAFÍA, DISEÑO VIAL, SEÑALIZACIÓN Y SEGURIDAD VIAL</t>
  </si>
  <si>
    <t>07976880</t>
  </si>
  <si>
    <t>SEMINO VALLE ALBERTO IVAN</t>
  </si>
  <si>
    <t xml:space="preserve">ANALISTA DE ARTICULACION Y SEGUIMIENTO II                                                                                                                                                                                                                      </t>
  </si>
  <si>
    <t>44651038</t>
  </si>
  <si>
    <t>SICCHA ARANCIBIA ROGER EDUARDO</t>
  </si>
  <si>
    <t>00494806</t>
  </si>
  <si>
    <t>SILVA ARANIBAR JUAN DAVID</t>
  </si>
  <si>
    <t>10131200</t>
  </si>
  <si>
    <t>SILVA ATOCHE MAYDA GRACIELA</t>
  </si>
  <si>
    <t>44776209</t>
  </si>
  <si>
    <t>SIMON ROJAS LIZ MABEL</t>
  </si>
  <si>
    <t>70521404</t>
  </si>
  <si>
    <t>SIVIRUERO ENRIQUEZ DIEGO ARMANDO</t>
  </si>
  <si>
    <t>47318059</t>
  </si>
  <si>
    <t>SOLANO RIOJA JUAN CARLOS JHOFFEL</t>
  </si>
  <si>
    <t>42699583</t>
  </si>
  <si>
    <t>40119697</t>
  </si>
  <si>
    <t>SOTELO GUILLEN ALVARO ALONSO</t>
  </si>
  <si>
    <t>ASESOR EN CONTROL GERENCIAL</t>
  </si>
  <si>
    <t>SOTELO LARA ARNULFO WILFREDO</t>
  </si>
  <si>
    <t>20000402</t>
  </si>
  <si>
    <t>SOTO CACERES SUSY MARLENE</t>
  </si>
  <si>
    <t>40437365</t>
  </si>
  <si>
    <t>SOTOMAYOR GARCIA PETHER JERALZON</t>
  </si>
  <si>
    <t xml:space="preserve">ANALISTA EN EJECUCION CONTRACTUAL II                                                                                                                                                                                                                           </t>
  </si>
  <si>
    <t>42139133</t>
  </si>
  <si>
    <t>STUARD RIVERA BRYAN HAL</t>
  </si>
  <si>
    <t xml:space="preserve">ESPECIALISTA EN CONSTRUCCION DE PUENTES                                                                                                                                                                                                                        </t>
  </si>
  <si>
    <t>32862375</t>
  </si>
  <si>
    <t>SUAREZ LEYVA LUIS ADOLFO</t>
  </si>
  <si>
    <t xml:space="preserve">ASESOR DE GESTION VIAL E INVENTARIO II                                                                                                                                                                                                                         </t>
  </si>
  <si>
    <t>41492901</t>
  </si>
  <si>
    <t>SULCA ROCA MARIO JOEL</t>
  </si>
  <si>
    <t>72077474</t>
  </si>
  <si>
    <t>SULCA TABOADA ALEXIS MAURO</t>
  </si>
  <si>
    <t>80020854</t>
  </si>
  <si>
    <t>SUPO TORDOYA JUAN MANUEL</t>
  </si>
  <si>
    <t>PEDAGOGIA</t>
  </si>
  <si>
    <t>ASISTENTE DE CONTROL DE ASISTENCIA I</t>
  </si>
  <si>
    <t>46017923</t>
  </si>
  <si>
    <t>TALLEDO CARHUAS OSCAR EDUARDO</t>
  </si>
  <si>
    <t>21457737</t>
  </si>
  <si>
    <t>TAME CRISOSTOMO PEDRO FERNANDO</t>
  </si>
  <si>
    <t>ESPECIALISTA EN INFRAESTRUCTURA VIAL: ESTRUCTURA PUENTES Y OBRAS DE ARTE</t>
  </si>
  <si>
    <t>01303757</t>
  </si>
  <si>
    <t>TAPIA CATACORA TOMAS ALFREDO</t>
  </si>
  <si>
    <t>ANALISTA DE RECURSOS HUMANOS I</t>
  </si>
  <si>
    <t>40094405</t>
  </si>
  <si>
    <t>TAPIA COPA CANDELARIA REYNA</t>
  </si>
  <si>
    <t>09904407</t>
  </si>
  <si>
    <t>TAPIA PADILLA RICARDO MICHAEL</t>
  </si>
  <si>
    <t>AUDITOR INGENIERO II</t>
  </si>
  <si>
    <t>08547941</t>
  </si>
  <si>
    <t>TAVARA RUGEL PEDRO WILMER</t>
  </si>
  <si>
    <t xml:space="preserve">ESPECIALISTA EN ARQUEOLOGIA I                                                                                                                                                                                                                                  </t>
  </si>
  <si>
    <t>18085629</t>
  </si>
  <si>
    <t>TEJADA BOBADILLA CLORINDA JACQUELINE</t>
  </si>
  <si>
    <t>29301795</t>
  </si>
  <si>
    <t>TEJADA SALAS MIGUEL ANGEL</t>
  </si>
  <si>
    <t xml:space="preserve">RESPONSABLE DEL AREA DE GESTION DE INFRAESTRUCTURA VIAL I                                                                                                                                                                                                      </t>
  </si>
  <si>
    <t>29656179</t>
  </si>
  <si>
    <t>TELLO PEREYRA ESTUARDO</t>
  </si>
  <si>
    <t>45008341</t>
  </si>
  <si>
    <t>TERRONES GUEVARA MANUELA REBECA</t>
  </si>
  <si>
    <t>45789883</t>
  </si>
  <si>
    <t>TINEO BARZOLA ALFREDO</t>
  </si>
  <si>
    <t>07225728</t>
  </si>
  <si>
    <t>TIPIAN MUÑANTE CARLOS ALBERTO</t>
  </si>
  <si>
    <t>41660020</t>
  </si>
  <si>
    <t>TOMAS BALBUENA ANGEL RICHARD</t>
  </si>
  <si>
    <t xml:space="preserve">INGENIERO SUPERVISOR - ICA                                                                                                                                                                                                                                     </t>
  </si>
  <si>
    <t>43518674</t>
  </si>
  <si>
    <t>TORIBIO GARCIA EDITH FANNY</t>
  </si>
  <si>
    <t xml:space="preserve">INGENIERO SUPERVISOR - TACNA                                                                                                                                                                                                                                   </t>
  </si>
  <si>
    <t>21872304</t>
  </si>
  <si>
    <t>TORNERO TORNERO JORGE LUIS</t>
  </si>
  <si>
    <t>APOYO PARA LA CLASIFI. Y DISTRB  DE BIENES EN EL AREA DE ALMACEN</t>
  </si>
  <si>
    <t>16787839</t>
  </si>
  <si>
    <t>TORO GONZALES CARLOS ALBERTO</t>
  </si>
  <si>
    <t>30425078</t>
  </si>
  <si>
    <t>TORREBLANCA REVILLA JENY LUZ</t>
  </si>
  <si>
    <t>EDUCADOR</t>
  </si>
  <si>
    <t>10796455</t>
  </si>
  <si>
    <t>TORRES CARDENAS AMELIA</t>
  </si>
  <si>
    <t>42241673</t>
  </si>
  <si>
    <t>TORRES CHAVEZ RODOLFO EDINSON</t>
  </si>
  <si>
    <t>JEFE ZONAL DE LA UNIDAD ZONAL LAMBAYEQUE</t>
  </si>
  <si>
    <t>16719689</t>
  </si>
  <si>
    <t>TORRES CORONADO JOSE CARLOS</t>
  </si>
  <si>
    <t>MANT. REPARACIÓN Y CONTROL A EQ. MECÁNICOS EN LA UZ. HUÁNUCO</t>
  </si>
  <si>
    <t>16768942</t>
  </si>
  <si>
    <t>TORRES DIONICIO JUAN CARLOS</t>
  </si>
  <si>
    <t>09313908</t>
  </si>
  <si>
    <t>TORRES LIMACHE PAULA CRISTINA</t>
  </si>
  <si>
    <t>45017366</t>
  </si>
  <si>
    <t>TORRES TANANTA ERICKA SUJA</t>
  </si>
  <si>
    <t>TECNINO</t>
  </si>
  <si>
    <t>06123911</t>
  </si>
  <si>
    <t>TORRES TUANAMA LUIS ENRIQUE</t>
  </si>
  <si>
    <t>JEFE ZONAL DE LA UNIDAD ZONAL LIMA</t>
  </si>
  <si>
    <t>21401466</t>
  </si>
  <si>
    <t>TRECE GALLARDO HUGO ALFONSO</t>
  </si>
  <si>
    <t>32643966</t>
  </si>
  <si>
    <t>TREJO HUERTA MANUEL GODOFREDO</t>
  </si>
  <si>
    <t>07893608</t>
  </si>
  <si>
    <t>TRILLO CABEZUDO WALTER MOISES</t>
  </si>
  <si>
    <t>ESPECIALISTA EN PROYECTOS DE INFRAESTRUCTURA VIAL - TIPO 5 AMBIENTAL</t>
  </si>
  <si>
    <t>42308982</t>
  </si>
  <si>
    <t>TRINIDAD VARGAS CRIS MELISSA</t>
  </si>
  <si>
    <t>02383840</t>
  </si>
  <si>
    <t>UGARTE LARICO YORY AVELINO</t>
  </si>
  <si>
    <t xml:space="preserve">ESPECIALISTA EN PROGRAMACION SEGUIMIENTO Y EVALUACION II                                                                                                                                                                                                       </t>
  </si>
  <si>
    <t>44966176</t>
  </si>
  <si>
    <t>URTEAGA LÓPEZ CARLOS</t>
  </si>
  <si>
    <t>ESPECIALISTA AMBIENTAL I</t>
  </si>
  <si>
    <t>44430776</t>
  </si>
  <si>
    <t>VALDIVIESO ESTERRIPA SYLKA ROXANNA</t>
  </si>
  <si>
    <t>ESPECIALISTA EN INFRAESTRUCTURA VIAL: TOPOGRAFIA TRAZO Y DISEÑO VIAL</t>
  </si>
  <si>
    <t>10006545</t>
  </si>
  <si>
    <t>VALENZUELA ÑAÑEZ JULIA ROSARIO</t>
  </si>
  <si>
    <t>72764177</t>
  </si>
  <si>
    <t>VARGAS DEL CASTILLO ERIKA KARINA</t>
  </si>
  <si>
    <t>41973869</t>
  </si>
  <si>
    <t>VARGAS GALVEZ LUIS IRENEO</t>
  </si>
  <si>
    <t xml:space="preserve">ANALISTA I - GESTION ADMINISTRATIVA                                                                                                                                                                                                                            </t>
  </si>
  <si>
    <t>04636402</t>
  </si>
  <si>
    <t>VARGAS VALENCIA MARTHA TRINIDAD</t>
  </si>
  <si>
    <t>25505198</t>
  </si>
  <si>
    <t>VASQUEZ BALMOCEDA MIGUEL ANGEL</t>
  </si>
  <si>
    <t>ESPECIALISTA EN ARBITRAJE</t>
  </si>
  <si>
    <t>43216192</t>
  </si>
  <si>
    <t>VASQUEZ CARRERA EMILY YADIRA</t>
  </si>
  <si>
    <t>ESPECIALISTA EN ADMINISTRACION DE CONTRATOS DE SUPERVISION DE CARRETERAS Y  PUENTES II</t>
  </si>
  <si>
    <t>09830786</t>
  </si>
  <si>
    <t>VASQUEZ LAGUNA CARLOS ENRIQUE</t>
  </si>
  <si>
    <t>09383497</t>
  </si>
  <si>
    <t>VEGA ARANGURE ELVIS SANDRO</t>
  </si>
  <si>
    <t xml:space="preserve">ANALISTA LEGAL II                                                                                                                                                                                                                                              </t>
  </si>
  <si>
    <t>42701499</t>
  </si>
  <si>
    <t>VELASQUEZ QUINTANILLA DE INYUTIN PAOLA</t>
  </si>
  <si>
    <t>TECNICO DE TRAZO, TOPOGRAFIA, DISEÑO VIAL Y SEGURIDAD</t>
  </si>
  <si>
    <t>44658832</t>
  </si>
  <si>
    <t>VENTURA MARTEL CAIRO VENJAMIN</t>
  </si>
  <si>
    <t>ESPECIALISTAS EN SEGURIDAD Y SALUD OCUPACIONAL</t>
  </si>
  <si>
    <t>19909168</t>
  </si>
  <si>
    <t>VERA AVELINO EDUARDO</t>
  </si>
  <si>
    <t xml:space="preserve">ANALISTA EN SISTEMAS DE INFORMACION GEOGRAFICA I                                                                                                                                                                                                               </t>
  </si>
  <si>
    <t>47289109</t>
  </si>
  <si>
    <t>VERA ROSALES OSCAR</t>
  </si>
  <si>
    <t>42415573</t>
  </si>
  <si>
    <t>VERASTEGUI FLORES CESAR ENRIQUE</t>
  </si>
  <si>
    <t xml:space="preserve">COORDINADOR EN ARQUEOLOGIA I                                                                                                                                                                                                                                   </t>
  </si>
  <si>
    <t>25830232</t>
  </si>
  <si>
    <t>VERASTEGUI PEÑA TERESA MARGARITA</t>
  </si>
  <si>
    <t>44798721</t>
  </si>
  <si>
    <t>VERGARA ESTELA RAUL ALEJANDRO</t>
  </si>
  <si>
    <t>INGENIERO SUPERVISIOR - CAJAMARCA</t>
  </si>
  <si>
    <t>41571856</t>
  </si>
  <si>
    <t>VERTIZ ZAMORA GIANINA ISABEL</t>
  </si>
  <si>
    <t>41451200</t>
  </si>
  <si>
    <t>VIACAVA DEXTRE LUIS GUSTAVO</t>
  </si>
  <si>
    <t>ESPECIALISTA I: ESPECIALISTA EN PROGRAMACION FINANCIERA</t>
  </si>
  <si>
    <t>44035816</t>
  </si>
  <si>
    <t>VICENTE DE LA VEGA ANNIE LOURDES</t>
  </si>
  <si>
    <t>10160061</t>
  </si>
  <si>
    <t>VIDAL VELASQUEZ MANUEL NAHON</t>
  </si>
  <si>
    <t>ESPECIALISTA EN GEOLOGIA SUELOS Y PAVIMENTOS</t>
  </si>
  <si>
    <t>44510379</t>
  </si>
  <si>
    <t>VIDAL VILCATOMA DANIEL ANGEL</t>
  </si>
  <si>
    <t>42316602</t>
  </si>
  <si>
    <t>VIGNOLO AYALA JUAN MANUEL</t>
  </si>
  <si>
    <t>42309985</t>
  </si>
  <si>
    <t>VIGO REYES JAIRO DIEGO</t>
  </si>
  <si>
    <t>07899899</t>
  </si>
  <si>
    <t>VILLACORTA GIL JOSE ANGEL</t>
  </si>
  <si>
    <t>72492682</t>
  </si>
  <si>
    <t>VILLAVICENCIO CRUZ AUGUSTO LUISIN</t>
  </si>
  <si>
    <t>ESPECIALISTA EN TOPOGRAFÍA, TRAZO, DISEÑO VIAL, SEÑALIZACIÓN Y SEGURIDAD VIAL</t>
  </si>
  <si>
    <t>10160564</t>
  </si>
  <si>
    <t>VIVANCO VASQUEZ JUAN CARLOS</t>
  </si>
  <si>
    <t xml:space="preserve">AUDITOR ANALISTA II                                                                                                                                                                                                                                            </t>
  </si>
  <si>
    <t>23875338</t>
  </si>
  <si>
    <t>VIZCARRA BARRIGA VICTOR ALBERTO</t>
  </si>
  <si>
    <t>46638266</t>
  </si>
  <si>
    <t>VIZCARRA NUÑEZ DANNERY</t>
  </si>
  <si>
    <t>ESPECIALISTA EN SANEAMIENTO FISICO LEGAL</t>
  </si>
  <si>
    <t>42068778</t>
  </si>
  <si>
    <t>YANQUI QUISPE BETZY ZAIDA</t>
  </si>
  <si>
    <t>AUDIOR TECNICO II</t>
  </si>
  <si>
    <t>45503163</t>
  </si>
  <si>
    <t>YARLAQUE SANTISTEBAN JIMMY ARNOLD</t>
  </si>
  <si>
    <t xml:space="preserve"> TÉCNICO ADMINISTRATIVO DE PEAJE TUNAN</t>
  </si>
  <si>
    <t>21258688</t>
  </si>
  <si>
    <t>YAURI CAJAHUANCA CELIA LUZ</t>
  </si>
  <si>
    <t>TECNCIO ADMINISTRATIVO</t>
  </si>
  <si>
    <t>ESPECIALSITA AMBIENTAL I</t>
  </si>
  <si>
    <t>41225452</t>
  </si>
  <si>
    <t>YLLANES PUICAN JESSICA</t>
  </si>
  <si>
    <t>43860596</t>
  </si>
  <si>
    <t>YLLATOPA TARAZONA LESLY PAOLA</t>
  </si>
  <si>
    <t>09471991</t>
  </si>
  <si>
    <t>YTURRY GARNICA ALEX MAURICIO</t>
  </si>
  <si>
    <t>TECNICO EN ARCHIVO CENTRAL</t>
  </si>
  <si>
    <t>09453505</t>
  </si>
  <si>
    <t>ZALCKWAR DEL CASTILLO SERGIO GREGORIO</t>
  </si>
  <si>
    <t>ASISTENTE TÉCNICO DE CAMPO - CAJAMARCA</t>
  </si>
  <si>
    <t>46249841</t>
  </si>
  <si>
    <t>ZAMORA TERRONES LENIN PEDRO</t>
  </si>
  <si>
    <t xml:space="preserve">TECNICO ADMINISTRATIVO DE PEAJE I - UNIDAD DE PEAJE TAMBOGRANDE                                                                                                                                                                                                </t>
  </si>
  <si>
    <t>02873613</t>
  </si>
  <si>
    <t>ZAPATA QUEVEDO DAVID EDGARDO</t>
  </si>
  <si>
    <t>18141968</t>
  </si>
  <si>
    <t>ZAVALETA RUIZ JORGE LUIS</t>
  </si>
  <si>
    <t>ASISTENTE TECNICO ADMINISTRATIVO-AYACUCHO</t>
  </si>
  <si>
    <t>28294391</t>
  </si>
  <si>
    <t>ZEGARRA ALARCON LILY</t>
  </si>
  <si>
    <t>EGRESADO COMPLETO</t>
  </si>
  <si>
    <t>ESPECIALISTA EN PROYECTOS DE INFRAESTRUCTURA VIAL II</t>
  </si>
  <si>
    <t>06224579</t>
  </si>
  <si>
    <t>ZEGARRA RAMIREZ JULIA GRACIELA</t>
  </si>
  <si>
    <t>41645912</t>
  </si>
  <si>
    <t>ZELADA PORTUGAL EDWARD MILCIADES</t>
  </si>
  <si>
    <t>ESPECIALISTA ADMINISTRATIVO II</t>
  </si>
  <si>
    <t>09344182</t>
  </si>
  <si>
    <t>ZEVALLOS FLORIAN JUAN JOSE</t>
  </si>
  <si>
    <t>71831202</t>
  </si>
  <si>
    <t>ZEVALLOS PORTOCARRERO GRADIEL ROYMAN</t>
  </si>
  <si>
    <t>ESPECIALISTA EN PROGRAMACION FINANCIERA II</t>
  </si>
  <si>
    <t>ZUÑE JULCA HILDA MARYBELL</t>
  </si>
  <si>
    <t>DIRECTORA DE LA DIRECCION DE ESTUDIOS</t>
  </si>
  <si>
    <t>08442179</t>
  </si>
  <si>
    <t>VARGAS PASAPERA NELLY</t>
  </si>
  <si>
    <t>CORTEGANA SANCHEZ JOSE LUIS</t>
  </si>
  <si>
    <t xml:space="preserve">DIRECTOR EJECUTIVO                                                                                                                                                                                                                                             </t>
  </si>
  <si>
    <t>09827306</t>
  </si>
  <si>
    <t>ÑAHUE SIVIRICHI JORGE ROBERTO</t>
  </si>
  <si>
    <t>DIRECTOR DE PUENTES</t>
  </si>
  <si>
    <t>SUBDIRECTOR DE LA DIRECCION DE CONSERVACION</t>
  </si>
  <si>
    <t>25647842</t>
  </si>
  <si>
    <t>SALAZAR SALAZAR LUIS ALBERTO</t>
  </si>
  <si>
    <t>SECRETARIA TECNICA</t>
  </si>
  <si>
    <t>08715626</t>
  </si>
  <si>
    <t>GONZALES YBAÑEZ ROSARIO MERCEDES</t>
  </si>
  <si>
    <t>ABAGADA</t>
  </si>
  <si>
    <t>42777486</t>
  </si>
  <si>
    <t>BARRERA RAMIREZ JOHANA NATALI</t>
  </si>
  <si>
    <t>10273983</t>
  </si>
  <si>
    <t>MEZA MUNDACA MAGALI ELLA</t>
  </si>
  <si>
    <t>RABAJO SOCIAL</t>
  </si>
  <si>
    <t>ASESORA DE LA DIRECCION EJECUTIVA</t>
  </si>
  <si>
    <t>09648099</t>
  </si>
  <si>
    <t>CORREA ZARATE VERONICA GABRIELA</t>
  </si>
  <si>
    <t>JEFE ZONAL PUNO</t>
  </si>
  <si>
    <t>01317030</t>
  </si>
  <si>
    <t>CALLAHUANCA CHURA ISMAEL</t>
  </si>
  <si>
    <t xml:space="preserve">JEFE ZONAL DE LA UNIDAD ZONAL CUSCO APURIMAC                                                                                                                                                                                                                   </t>
  </si>
  <si>
    <t>23913394</t>
  </si>
  <si>
    <t>HUAMAN CABRERA JAIME LEONARDO</t>
  </si>
  <si>
    <t>DIRECTOR DE LA DIRECCION DE DERECHO DE VIA</t>
  </si>
  <si>
    <t>10058456</t>
  </si>
  <si>
    <t>PEREZ BRAVO FLOR DE MARIA</t>
  </si>
  <si>
    <t xml:space="preserve">ESPECIALISTA EN GESTIÓN TERRITORIAL II                                                                                                                                                                                                                         </t>
  </si>
  <si>
    <t>09576089</t>
  </si>
  <si>
    <t>MONTALVO FIGUEROA JUAN CARLOS</t>
  </si>
  <si>
    <t xml:space="preserve">ESPECIALISTA LEGAL EN CONTRATACIONES DEL ESTADO II                                                                                                                                                                                                             </t>
  </si>
  <si>
    <t>47560557</t>
  </si>
  <si>
    <t>MAMANI CHAVEZ NORMA LUCIA DANIKSA</t>
  </si>
  <si>
    <t xml:space="preserve">ESPECIALISTA EN GESTION DE PROYECTOS II                                                                                                                                                                                                                        </t>
  </si>
  <si>
    <t>10155590</t>
  </si>
  <si>
    <t>LOZANO DOMINGUEZ OLGA NURI</t>
  </si>
  <si>
    <t>46365212</t>
  </si>
  <si>
    <t>MEZA ARGUME MARIA ELIZABETH</t>
  </si>
  <si>
    <t xml:space="preserve">ANALISTA DE DISEÑO GRÁFICO I                                                                                                                                                                                                                                   </t>
  </si>
  <si>
    <t>44047199</t>
  </si>
  <si>
    <t>RENGIFO REATEGUI FERNANDO</t>
  </si>
  <si>
    <t xml:space="preserve">ESPECIALISTA EN SEGUIMIENTO Y ARTICULACIÓN DE PROYECTOS DE INVERSIÓN II                                                                                                                                                                                        </t>
  </si>
  <si>
    <t>29697994</t>
  </si>
  <si>
    <t>MEDRANO MELENDEZ DANTE ALFREDO</t>
  </si>
  <si>
    <t>INGENIERO INDUSTRIAS ALIMENTARIAS</t>
  </si>
  <si>
    <t xml:space="preserve">EXPERTO EN PUENTES, ESTRUCTURAS Y OBRAS DE ARTE I                                                                                                                                                                                                              </t>
  </si>
  <si>
    <t>20070686</t>
  </si>
  <si>
    <t>LAZO MEZA JOSE SAUL</t>
  </si>
  <si>
    <t>47995593</t>
  </si>
  <si>
    <t>GALLARDO ALVARADO RICHARD EDUARDO</t>
  </si>
  <si>
    <t>47968897</t>
  </si>
  <si>
    <t>FLORES VILCHEZ KARINA</t>
  </si>
  <si>
    <t xml:space="preserve">ASISTENTE FINANCIERO I                                                                                                                                                                                                                                         </t>
  </si>
  <si>
    <t>48430111</t>
  </si>
  <si>
    <t>CAYLLAHUA PACOTAIPE EDISON</t>
  </si>
  <si>
    <t>71840695</t>
  </si>
  <si>
    <t>BENITO LAURENTE GINA CRISTINA</t>
  </si>
  <si>
    <t>22293658</t>
  </si>
  <si>
    <t>PATIÑO PILPE MARIA ESTHER</t>
  </si>
  <si>
    <t>40377887</t>
  </si>
  <si>
    <t>LOPEZ MEDINA PERCY NEYER</t>
  </si>
  <si>
    <t>70616621</t>
  </si>
  <si>
    <t>ALCANTARA CASTILLO JANNINA STEFANY</t>
  </si>
  <si>
    <t>40149429</t>
  </si>
  <si>
    <t>PALACIOS PALACIOS SONIA</t>
  </si>
  <si>
    <t xml:space="preserve">ANALISTA EN PESOS Y MEDIDAS VEHICULARES I                                                                                                                                                                                                                      </t>
  </si>
  <si>
    <t>43199834</t>
  </si>
  <si>
    <t>ROJAS FRANCO JONATHAN PIERRE</t>
  </si>
  <si>
    <t xml:space="preserve">ANALISTA EN AUTORIZACIONES VEHICULARES ESPECIALES I                                                                                                                                                                                                            </t>
  </si>
  <si>
    <t>47043616</t>
  </si>
  <si>
    <t>MENDOZA HERNANDEZ CRISTIAN MANUEL</t>
  </si>
  <si>
    <t xml:space="preserve">ESPECIALISTA EN PEAJES I                                                                                                                                                                                                                                       </t>
  </si>
  <si>
    <t>45885468</t>
  </si>
  <si>
    <t>QUIROZ GAMBOA RAIDER ARISTEDES</t>
  </si>
  <si>
    <t xml:space="preserve">APOYO ADMINISTRATIVO II                                                                                                                                                                                                                                        </t>
  </si>
  <si>
    <t>46084301</t>
  </si>
  <si>
    <t>MORALES PEÑA ANA LUCIA</t>
  </si>
  <si>
    <t>46135330</t>
  </si>
  <si>
    <t>CASTILLA POICON JULIA ELISA</t>
  </si>
  <si>
    <t>40472957</t>
  </si>
  <si>
    <t>ZARATE VALENZUELA KARINA</t>
  </si>
  <si>
    <t xml:space="preserve">ASESOR LEGAL EN MATERIA DE ADMINISTRACIÓN I                                                                                                                                                                                                                    </t>
  </si>
  <si>
    <t>72201407</t>
  </si>
  <si>
    <t>CORDOVA VILLEGAS WITHVEL NICKOLAS</t>
  </si>
  <si>
    <t xml:space="preserve">ASESOR CONTABLE II                                                                                                                                                                                                                                             </t>
  </si>
  <si>
    <t>40907213</t>
  </si>
  <si>
    <t>ROBLES VIZCARRA MIGUEL ANGEL</t>
  </si>
  <si>
    <t xml:space="preserve">ASESOR LOGÍSTICO II                                                                                                                                                                                                                                            </t>
  </si>
  <si>
    <t>09752800</t>
  </si>
  <si>
    <t>CAYCHO MEDRANO GUSTAVO FERNANDO</t>
  </si>
  <si>
    <t xml:space="preserve">COORDINADOR DE CONTRATACIONES I                                                                                                                                                                                                                                </t>
  </si>
  <si>
    <t>47137654</t>
  </si>
  <si>
    <t>VALLEJOS VELASQUEZ CARLOS OMAR</t>
  </si>
  <si>
    <t xml:space="preserve">ASESOR EN MATERIA DE TESORERÍA II                                                                                                                                                                                                                              </t>
  </si>
  <si>
    <t>07970048</t>
  </si>
  <si>
    <t>ALARCON CARREÑO NIDIA ANGELICA</t>
  </si>
  <si>
    <t>41065879</t>
  </si>
  <si>
    <t>DIAZ VASQUEZ MARIA DEL CARMEN</t>
  </si>
  <si>
    <t xml:space="preserve">ASISTENTE EN PLANEAMIENTO ESTRÁTEGICO II                                                                                                                                                                                                                       </t>
  </si>
  <si>
    <t>45271893</t>
  </si>
  <si>
    <t>BERRIO HUARANCCA VALENTINA GULLIANA</t>
  </si>
  <si>
    <t>ANALISTA DE RECURSOS HUMANOS</t>
  </si>
  <si>
    <t>40160195</t>
  </si>
  <si>
    <t>GONZALES CARBAJAL LAURA CAROLI</t>
  </si>
  <si>
    <t xml:space="preserve">ANALISTA DE SALUD Y PREVENCIÓN II                                                                                                                                                                                                                              </t>
  </si>
  <si>
    <t>48057934</t>
  </si>
  <si>
    <t>PURIS GONZALES LUIS ENRIQUE</t>
  </si>
  <si>
    <t xml:space="preserve">TÉCNICO OPERADOR DE REDES Y COMUNICACIONES II                                                                                                                                                                                                                  </t>
  </si>
  <si>
    <t>44107728</t>
  </si>
  <si>
    <t>ECHEVARRIA BALDERA ARI JONATHAN</t>
  </si>
  <si>
    <t xml:space="preserve">ASISTENTE DE TRÁMITE DOCUMENTARIO I                                                                                                                                                                                                                            </t>
  </si>
  <si>
    <t>41405458</t>
  </si>
  <si>
    <t>CANAL CANAL HEYDI MILAGROS</t>
  </si>
  <si>
    <t>05644558</t>
  </si>
  <si>
    <t>MILLASAKY PAIVA ANA MARIA</t>
  </si>
  <si>
    <t>71448710</t>
  </si>
  <si>
    <t>DIAZ DAVILA ELVER EDUARDO</t>
  </si>
  <si>
    <t>74315524</t>
  </si>
  <si>
    <t>FACUNDO SILVA JENNY ESTHEFANY</t>
  </si>
  <si>
    <t>46672174</t>
  </si>
  <si>
    <t>OCAÑA NICOLAS SANDRA VERONICA</t>
  </si>
  <si>
    <t>ADMINISTRACION HOTELERA</t>
  </si>
  <si>
    <t>73041514</t>
  </si>
  <si>
    <t>QUESQUEN NECIOSUP WILLY IVAN</t>
  </si>
  <si>
    <t>45854217</t>
  </si>
  <si>
    <t>SANDOVAL ZEÑA MILAGROS MARGARITA</t>
  </si>
  <si>
    <t>48075264</t>
  </si>
  <si>
    <t>SUAREZ FLORES ANA LESLY</t>
  </si>
  <si>
    <t>40145615</t>
  </si>
  <si>
    <t>DIAZ SANCHEZ KARINA NAZARETH</t>
  </si>
  <si>
    <t>46768171</t>
  </si>
  <si>
    <t>CHINCHAY LAZARTE MAYRA ISABEL</t>
  </si>
  <si>
    <t>46443700</t>
  </si>
  <si>
    <t>ROJAS FALCON CLAUDIA VERONICA</t>
  </si>
  <si>
    <t>48411592</t>
  </si>
  <si>
    <t>MARQUINA HUAMANI ABEL</t>
  </si>
  <si>
    <t>47195442</t>
  </si>
  <si>
    <t>RACHO FONSECA GARY WILFREDO</t>
  </si>
  <si>
    <t>43571325</t>
  </si>
  <si>
    <t>HUANCAS MEJIA CRISTIAN ALBERTO</t>
  </si>
  <si>
    <t>42842305</t>
  </si>
  <si>
    <t>ATANACIO SOLANO FRANCISCO ROMULO</t>
  </si>
  <si>
    <t>TECNICO MECANICO</t>
  </si>
  <si>
    <t xml:space="preserve">TÉCNICO ADMINISTRATIVO DE ABASTECIMIENTO I                                                                                                                                                                                                                     </t>
  </si>
  <si>
    <t>45649134</t>
  </si>
  <si>
    <t>HUERTA GAMEZ MARIANO EINSTEIN JHONATHAN</t>
  </si>
  <si>
    <t>44273750</t>
  </si>
  <si>
    <t>CHUQUIRACHI CAIRAMPOMA JORGE LUIS</t>
  </si>
  <si>
    <t>21079095</t>
  </si>
  <si>
    <t>CACHI SANCHEZ CARLOS LUIS</t>
  </si>
  <si>
    <t>46449957</t>
  </si>
  <si>
    <t>PACHECO GILVONIO ROMER</t>
  </si>
  <si>
    <t xml:space="preserve">ASISTENTE ADMINISTRATIVO DE LOGÍSTICA II                                                                                                                                                                                                                       </t>
  </si>
  <si>
    <t>72462234</t>
  </si>
  <si>
    <t>TORNERO CORTEZ MICHAEL</t>
  </si>
  <si>
    <t xml:space="preserve">CHOFER I                                                                                                                                                                                                                                                       </t>
  </si>
  <si>
    <t>45511505</t>
  </si>
  <si>
    <t>LAURENTE VENTURA RICHARD</t>
  </si>
  <si>
    <t>42540274</t>
  </si>
  <si>
    <t>YAURI LULO SANDRO</t>
  </si>
  <si>
    <t>28292479</t>
  </si>
  <si>
    <t>AZPUR SALCEDO HUGO BEINT</t>
  </si>
  <si>
    <t>70011556</t>
  </si>
  <si>
    <t>FRANCO MOSCOSO CARLOS ELARD</t>
  </si>
  <si>
    <t>44778128</t>
  </si>
  <si>
    <t>GARCIA CCASA HENRY</t>
  </si>
  <si>
    <t>44639964</t>
  </si>
  <si>
    <t>QUISPE BUSTINCIO JHOVANY</t>
  </si>
  <si>
    <t>28237388</t>
  </si>
  <si>
    <t>JANAMPA QUISPE ABDIAS</t>
  </si>
  <si>
    <t>47172200</t>
  </si>
  <si>
    <t>MONTALVO SALCEDO LUIS PAUL JUNIOR</t>
  </si>
  <si>
    <t>16710252</t>
  </si>
  <si>
    <t>RODRIGUEZ AVILA BERENITA DEL ROSARIO</t>
  </si>
  <si>
    <t>33671685</t>
  </si>
  <si>
    <t>VASQUEZ AMAMBAL WILDER</t>
  </si>
  <si>
    <t xml:space="preserve">DIRECTOR DE LA DIRECCION DE ESTUDIOS                                                                                                                                                                                                                           </t>
  </si>
  <si>
    <t>40859736</t>
  </si>
  <si>
    <t>ALVIS TAFUR CESAR EDUARDO</t>
  </si>
  <si>
    <t xml:space="preserve">EXPERTO LEGAL EN ANTICORRUPCION I                                                                                                                                                                                                                              </t>
  </si>
  <si>
    <t>06920014</t>
  </si>
  <si>
    <t>VERASTEGUI PEREZ CARLOS ALBERTO</t>
  </si>
  <si>
    <t>BAUTISTA MEJIA JHONY EDUARDO</t>
  </si>
  <si>
    <t>JEFE DE  LA OFICINA DE ADMINISTRACION</t>
  </si>
  <si>
    <t>29606789</t>
  </si>
  <si>
    <t>ENRIQUEZ GUTIERREZ CESAR AUGUSTO</t>
  </si>
  <si>
    <t>40037507</t>
  </si>
  <si>
    <t>BURGOS LLAGUNO GONZALO JOSE</t>
  </si>
  <si>
    <t>JEFE ZONAL DE LA UNIDAD ZONAL CAJAMARCA</t>
  </si>
  <si>
    <t>41832279</t>
  </si>
  <si>
    <t>BLAS DIAZ FERNANDO</t>
  </si>
  <si>
    <t>DIRECTORA DE LA DIRECCION DE DERECHO DE VIA</t>
  </si>
  <si>
    <t>NIÑO DE GUZMAN CHIMPECAM ELSA GABRIELA</t>
  </si>
  <si>
    <t>DIRECTOR DE LA DIRECCION DE OBRAS</t>
  </si>
  <si>
    <t>08841879</t>
  </si>
  <si>
    <t>SANCHEZ SALAS CESAR AUGUSTO</t>
  </si>
  <si>
    <t>DIRECTOR DE LA DIRECCION DE PUENTES</t>
  </si>
  <si>
    <t>06999834</t>
  </si>
  <si>
    <t>SIFUENTES ROMERO MARCO ANTONIO</t>
  </si>
  <si>
    <t>JEFE ZONAL JUNIN PASCO</t>
  </si>
  <si>
    <t>43424848</t>
  </si>
  <si>
    <t>CORILLA NUÑEZ RAUL ALEXEI</t>
  </si>
  <si>
    <t>JEFE ZONAL SAN MARTIN</t>
  </si>
  <si>
    <t>18142348</t>
  </si>
  <si>
    <t>PEREZ ZAVALETA EDWIN ERNESTO</t>
  </si>
  <si>
    <t>JEFE ZONAL VRAEM</t>
  </si>
  <si>
    <t>CHAUCA RODRIGUEZ OSCAR JAVIER</t>
  </si>
  <si>
    <t xml:space="preserve">ASISTENTE ADMINISTRATIVO DE LOGISTICA II
                                                                                                                                                                                                                     </t>
  </si>
  <si>
    <t>46397683</t>
  </si>
  <si>
    <t>PARIONA CALLE YERTON LUIS</t>
  </si>
  <si>
    <t xml:space="preserve">ASESOR DE LA DIRECCION EJECUTIVA </t>
  </si>
  <si>
    <t>09861593</t>
  </si>
  <si>
    <t>PEGORARI ZAVALA FRANCISCO JAVIER</t>
  </si>
  <si>
    <t>ADMINISTRACION DE PERSONAL Y RELACIONES INDUSTRIALES</t>
  </si>
  <si>
    <t xml:space="preserve">SECRETARIO TECNICO                                                                                                                                                                                                                                             </t>
  </si>
  <si>
    <t>09366684</t>
  </si>
  <si>
    <t>AGUADO MARTINEZ MIGUEL ANGEL</t>
  </si>
  <si>
    <t>JEFE DE LA OFICINA DE TEGNOLOGIAS DE INFORMACION</t>
  </si>
  <si>
    <t>09869602</t>
  </si>
  <si>
    <t>CHUQUILLANQUI CONDOR CARLOS ALBERTO</t>
  </si>
  <si>
    <t>ASESOR DE LA DIRECCION EJECUTIVA</t>
  </si>
  <si>
    <t>41599433</t>
  </si>
  <si>
    <t>POMA DEZA JORGE EDINSON</t>
  </si>
  <si>
    <t>10321769</t>
  </si>
  <si>
    <t>OTANI CANO CYNTHIA</t>
  </si>
  <si>
    <t>JEFE ZONAL PIURA TUMBES</t>
  </si>
  <si>
    <t>25578464</t>
  </si>
  <si>
    <t>YOVERA CRUZ MANUEL EDGARDO</t>
  </si>
  <si>
    <t>JEFE ZONAL DE LA UNIDAD DE SAN MARTIN</t>
  </si>
  <si>
    <t>41722002</t>
  </si>
  <si>
    <t>GATICA VEGA RAFAEL ANTONIO</t>
  </si>
  <si>
    <t xml:space="preserve">JEFE DE LA OFICINA DE PLANEAMIENTO Y PRESUPUESTO                                                                                                                                                                                                               </t>
  </si>
  <si>
    <t>10586799</t>
  </si>
  <si>
    <t>GUILLEN MONTOYA PAULO CESAR</t>
  </si>
  <si>
    <t xml:space="preserve">DIRECTORA DE LA DIRECCION DE GESTION VIAL                                                                                                                                                                                                                      </t>
  </si>
  <si>
    <t>PALACIOS TOVAR CARLOS ARTURO</t>
  </si>
  <si>
    <t>40468937</t>
  </si>
  <si>
    <t>BINASCO RETIZ DE MARTINEZ CARLA INES</t>
  </si>
  <si>
    <t>25739332</t>
  </si>
  <si>
    <t>GOVEA REQUENA DE CHAU MERCEDES</t>
  </si>
  <si>
    <t>PÉREZ SANTA CRUZ STALIN ABRAHAM</t>
  </si>
  <si>
    <t>DIRECTOR DE LA DIRECCION DE CONTROL Y CALIDAD</t>
  </si>
  <si>
    <t>HIDALGO LEDESMA DANIEL ENRIQUE</t>
  </si>
  <si>
    <t>JEFE DE LA UNIDAD ZONAL XI LIMA</t>
  </si>
  <si>
    <t>40302069</t>
  </si>
  <si>
    <t>COJAL DEL SOLAR ALFREDO ANTONIO</t>
  </si>
  <si>
    <t>JEFE ZONAL XII ICA</t>
  </si>
  <si>
    <t>ALEJOS SIGUAS VICTOR RAUL</t>
  </si>
  <si>
    <t>JEFE DEL A UNIDAD ZONAL I PIURA TUMBES</t>
  </si>
  <si>
    <t>GUERRA RANGEL NEIL ALEXANDER</t>
  </si>
  <si>
    <t>16649661</t>
  </si>
  <si>
    <t>GALINDO CARO RUFINO</t>
  </si>
  <si>
    <t>INGENIERO / ABOGADO</t>
  </si>
  <si>
    <t>16703045</t>
  </si>
  <si>
    <t>SILVA URCIA JIMMY FRANK</t>
  </si>
  <si>
    <t>ASISTENTE DE SUPERVISIÓN II</t>
  </si>
  <si>
    <t>42552485</t>
  </si>
  <si>
    <t>QUITO GUERRERO ELVA VIRGINA</t>
  </si>
  <si>
    <t>OFICINA DE RECURSOS HUMANOS</t>
  </si>
  <si>
    <t>06275573</t>
  </si>
  <si>
    <t>MADUEÑO TAPIA ROMULO</t>
  </si>
  <si>
    <t>DIRECCIÓN DE ESTUDIOS</t>
  </si>
  <si>
    <t>06931496</t>
  </si>
  <si>
    <t>OLANO GALVEZ DAVID EDGAR</t>
  </si>
  <si>
    <t>DIRECCIÓN DE PUENTES</t>
  </si>
  <si>
    <t>09824464</t>
  </si>
  <si>
    <t>FLORES HUAPAYA JULIAN JACINTO</t>
  </si>
  <si>
    <t>SUBDIRECCIÓN DE CONSERVACIÓN</t>
  </si>
  <si>
    <t>15435908</t>
  </si>
  <si>
    <t>VILLALBA SANCHEZ NESTOR ALBERTO</t>
  </si>
  <si>
    <t>23925590</t>
  </si>
  <si>
    <t>CASTAÑEDA AVENDAÑO ROSAS</t>
  </si>
  <si>
    <t>OFICINA DE ADMINISTRACIÓN</t>
  </si>
  <si>
    <t>40405069</t>
  </si>
  <si>
    <t>BARRETO LOYOLA HUBER EINER</t>
  </si>
  <si>
    <t>ING. DE COMPUTACIÓN Y SISTEMAS</t>
  </si>
  <si>
    <t>42721962</t>
  </si>
  <si>
    <t>LUYO MEZA GISELLA YOLANDA</t>
  </si>
  <si>
    <t>UNIDAD DE PEAJE PUNTA BOMBON</t>
  </si>
  <si>
    <t>46755570</t>
  </si>
  <si>
    <t>ROMERO QUISPE LIZETH ESTRELLA</t>
  </si>
  <si>
    <t>ZONAL V LA LIBERTAD</t>
  </si>
  <si>
    <t>16792824</t>
  </si>
  <si>
    <t>LAPOINT ZAVALA CARLOS ALBERTO</t>
  </si>
  <si>
    <t>UNIDAD ZONAL LA LIBERTAD</t>
  </si>
  <si>
    <t>42552127</t>
  </si>
  <si>
    <t>FUENTES MERA JEYNNER GABRIEL</t>
  </si>
  <si>
    <t>40477062</t>
  </si>
  <si>
    <t>MATALLANA MORENO LISSBET BERTHA JESUS</t>
  </si>
  <si>
    <t>UNIDAD GERENCIAL DE ADMINISTRACION</t>
  </si>
  <si>
    <t>45898255</t>
  </si>
  <si>
    <t>ROJAS GUTIERREZ JENNIFER ZUSY</t>
  </si>
  <si>
    <t>OFICINA DE TECNOLOGIAS DE LA INFORMACIÓN</t>
  </si>
  <si>
    <t>ZONAL I  PIURA-TUMBES</t>
  </si>
  <si>
    <t>18010643</t>
  </si>
  <si>
    <t>LANDERAS VALDIVIESO JUAN LUIS</t>
  </si>
  <si>
    <t>UNIDAD ZONAL PIURA  TUMABES</t>
  </si>
  <si>
    <t>DIRECCION EJECUTIVA</t>
  </si>
  <si>
    <t>06657651</t>
  </si>
  <si>
    <t>RIJALBA HOLGUIN PABLO GERMAN</t>
  </si>
  <si>
    <t>DIRECCIÓN EJECUTIVA</t>
  </si>
  <si>
    <t>LICENCIADO</t>
  </si>
  <si>
    <t>OFICINA DE PROGRAMACION EVALUACION E INFORMACION</t>
  </si>
  <si>
    <t>CONVOCADOS</t>
  </si>
  <si>
    <t>AIRHSP 000175 Profesionales</t>
  </si>
  <si>
    <t>UNIDAD GERENCIAL DE PUENTES E INTERVENCIONES ESPECIALES</t>
  </si>
  <si>
    <t>AIRHSP 000350 Profesionales</t>
  </si>
  <si>
    <t>AIRHSP 000394 Profesionales</t>
  </si>
  <si>
    <t>UNIDAD GERENCIAL DE OBRAS</t>
  </si>
  <si>
    <t>AIRHSP 001255 Profesionales</t>
  </si>
  <si>
    <t>ZONAL II LAMBAYEQUE</t>
  </si>
  <si>
    <t>AIRHSP 001327 Profesionales</t>
  </si>
  <si>
    <t>AIRHSP 001330 Funcionarios y Directivos</t>
  </si>
  <si>
    <t>AIRHSP 001351 Profesionales</t>
  </si>
  <si>
    <t>ZONAL VIII HUANUCO-UCAYALI</t>
  </si>
  <si>
    <t>AIRHSP 001394 Funcionarios y Directivos</t>
  </si>
  <si>
    <t>UNIDAD GERENCIAL DE OPERACIONES</t>
  </si>
  <si>
    <t>AIRHSP 001402 Funcionarios y Directivos</t>
  </si>
  <si>
    <t>AIRHSP 001536 Profesionales</t>
  </si>
  <si>
    <t>AIRHSP 001537 Profesionales</t>
  </si>
  <si>
    <t>AIRHSP 001540 Profesionales</t>
  </si>
  <si>
    <t>AIRHSP 001569 Tecnicos</t>
  </si>
  <si>
    <t>UNIDAD DE PEAJE CANCAS</t>
  </si>
  <si>
    <t>AIRHSP 001626 Auxiliares</t>
  </si>
  <si>
    <t>AIRHSP 001753 Tecnicos</t>
  </si>
  <si>
    <t>UNIDAD DE PEAJE NAZCA</t>
  </si>
  <si>
    <t>AIRHSP 001776 Tecnicos</t>
  </si>
  <si>
    <t>AIRHSP 002181 Funcionarios y Directivos</t>
  </si>
  <si>
    <t>AIRHSP 002182 Funcionarios y Directivos</t>
  </si>
  <si>
    <t>AIRHSP 002187 Funcionarios y Directivos</t>
  </si>
  <si>
    <t>AIRHSP 002189 Funcionarios y Directivos</t>
  </si>
  <si>
    <t>AIRHSP 002219 Profesionales</t>
  </si>
  <si>
    <t>AIRHSP 002225 Profesionales</t>
  </si>
  <si>
    <t>AIRHSP 002247 Profesionales</t>
  </si>
  <si>
    <t>AIRHSP 002274 Profesionales</t>
  </si>
  <si>
    <t>AIRHSP 002284 Auxiliares</t>
  </si>
  <si>
    <t>AIRHSP 002287 Profesionales</t>
  </si>
  <si>
    <t>AIRHSP 002293 Profesionales</t>
  </si>
  <si>
    <t>AIRHSP 002319 Profesionales</t>
  </si>
  <si>
    <t>AIRHSP 002367 Profesionales</t>
  </si>
  <si>
    <t>UNIDAD DE PEAJE CATAC</t>
  </si>
  <si>
    <t>AIRHSP 002369 Tecnicos</t>
  </si>
  <si>
    <t>AIRHSP 002370 Tecnicos</t>
  </si>
  <si>
    <t>ZONAL XVII CUSCO -APURIMAC</t>
  </si>
  <si>
    <t>AIRHSP 002377 Profesionales</t>
  </si>
  <si>
    <t>AIRHSP 002386 Tecnicos</t>
  </si>
  <si>
    <t>UNIDAD DE PEAJE DESVIO TALARA</t>
  </si>
  <si>
    <t>AIRHSP 002388 Auxiliares</t>
  </si>
  <si>
    <t>AIRHSP 002390 Auxiliares</t>
  </si>
  <si>
    <t>UNIDAD DE PEAJE CUCULI</t>
  </si>
  <si>
    <t>AIRHSP 002391 Auxiliares</t>
  </si>
  <si>
    <t>AIRHSP 002392 Auxiliares</t>
  </si>
  <si>
    <t>UNIDAD DE PEAJE AMBO</t>
  </si>
  <si>
    <t>AIRHSP 002393 Auxiliares</t>
  </si>
  <si>
    <t>UNIDAD DE PEAJE CHALLHUAPUQUIO</t>
  </si>
  <si>
    <t>AIRHSP 002394 Auxiliares</t>
  </si>
  <si>
    <t>AIRHSP 002397 Auxiliares</t>
  </si>
  <si>
    <t>AIRHSP 002399 Auxiliares</t>
  </si>
  <si>
    <t>UNIDAD DE PEAJE PACRA</t>
  </si>
  <si>
    <t>AIRHSP 002401 Auxiliares</t>
  </si>
  <si>
    <t>UNIDAD DE PEAJE AGUAS CALIENTES</t>
  </si>
  <si>
    <t>AIRHSP 002402 Auxiliares</t>
  </si>
  <si>
    <t>UNIDAD GERENCIAL DE CONSERVACION</t>
  </si>
  <si>
    <t>AIRHSP 002406 Profesionales</t>
  </si>
  <si>
    <t>ZONAL XVI PUNO</t>
  </si>
  <si>
    <t>AIRHSP 002413 Tecnicos</t>
  </si>
  <si>
    <t>ZONAL XII HUANCAVELICA</t>
  </si>
  <si>
    <t>AIRHSP 002416 Tecnicos</t>
  </si>
  <si>
    <t>AIRHSP 002420 Profesionales</t>
  </si>
  <si>
    <t>AIRHSP 002423 Profesionales</t>
  </si>
  <si>
    <t>AIRHSP 002424 Profesionales</t>
  </si>
  <si>
    <t>ZONAL IX JUNIN-PASCO</t>
  </si>
  <si>
    <t>AIRHSP 002432 Tecnicos</t>
  </si>
  <si>
    <t>ZONAL X LIMA</t>
  </si>
  <si>
    <t>AIRHSP 002443 Profesionales</t>
  </si>
  <si>
    <t>UNIDAD DE PEAJE RUMICHACA</t>
  </si>
  <si>
    <t>AIRHSP 002453 Auxiliares</t>
  </si>
  <si>
    <t>UNIDAD DE PEAJE MOCCE</t>
  </si>
  <si>
    <t>AIRHSP 002455 Auxiliares</t>
  </si>
  <si>
    <t>AIRHSP 002461 Profesionales</t>
  </si>
  <si>
    <t>ZONAL XI ICA</t>
  </si>
  <si>
    <t>AIRHSP 002464 Funcionarios y Directivos</t>
  </si>
  <si>
    <t>ZONAL VI ANCASH</t>
  </si>
  <si>
    <t>AIRHSP 002469 Funcionarios y Directivos</t>
  </si>
  <si>
    <t>ZONAL XIV AREQUIPA</t>
  </si>
  <si>
    <t>AIRHSP 002470 Funcionarios y Directivos</t>
  </si>
  <si>
    <t>ZONAL XIII AYACUCHO</t>
  </si>
  <si>
    <t>AIRHSP 002471 Funcionarios y Directivos</t>
  </si>
  <si>
    <t>AIRHSP 002472 Funcionarios y Directivos</t>
  </si>
  <si>
    <t>AIRHSP 002474 Profesionales</t>
  </si>
  <si>
    <t>AIRHSP 002475 Tecnicos</t>
  </si>
  <si>
    <t>AIRHSP 002476 Profesionales</t>
  </si>
  <si>
    <t>UNIDAD GERENCIAL DE ESTUDIOS</t>
  </si>
  <si>
    <t>AIRHSP 002477 Profesionales</t>
  </si>
  <si>
    <t>AIRHSP 002478 Profesionales</t>
  </si>
  <si>
    <t>AIRHSP 002480 Profesionales</t>
  </si>
  <si>
    <t>AIRHSP 002481 Profesionales</t>
  </si>
  <si>
    <t>ZONAL XV TACNA-MOQUEGUA</t>
  </si>
  <si>
    <t>AIRHSP 002482 Funcionarios y Directivos</t>
  </si>
  <si>
    <t>AIRHSP 002483 Profesionales</t>
  </si>
  <si>
    <t>AIRHSP 002484 Profesionales</t>
  </si>
  <si>
    <t>AIRHSP 002485 Profesionales</t>
  </si>
  <si>
    <t>OFICINA DE RECURSO HUMANOS</t>
  </si>
  <si>
    <t>AIRHSP 002486 Profesionales</t>
  </si>
  <si>
    <t>PLIEGO: 214 AUTORIDAD PORTUARIA NACIONAL</t>
  </si>
  <si>
    <t>Contratación del servicio de limpieza de la Oficina Desconcentrada de Paita de la APN-Periodo 2021</t>
  </si>
  <si>
    <t>Contrataciones menores a 8 UITs</t>
  </si>
  <si>
    <t>s/n</t>
  </si>
  <si>
    <t>MACLIMSA S.A.C.</t>
  </si>
  <si>
    <t>Concluido</t>
  </si>
  <si>
    <t>De acuerdo a los Tdrs</t>
  </si>
  <si>
    <t>Ninguna</t>
  </si>
  <si>
    <t>Contratación del servicio de limpieza de la Oficina Desconcentrada de Matarani de la APN-Periodo 2021</t>
  </si>
  <si>
    <t>SERMANSA SAC</t>
  </si>
  <si>
    <t>Contratación del servicio de limpieza de la Oficina Desconcentrada de Iquitos de la APN-Periodo 2021</t>
  </si>
  <si>
    <t>TALEX DS SAC</t>
  </si>
  <si>
    <t>Contratación del servicio de apoyo contable en la elaboración y formulación de los Estados Financieros.</t>
  </si>
  <si>
    <t>BAQUERIZO  DE LA TORRE ARSENIO</t>
  </si>
  <si>
    <t>Saldo de la Orden de Servicio N° 491-2020-APN, correspondiente a la contratación del servicio de administración y mantenimiento de la aplicación REDENAVES de la Autoridad Portuaria Nacional.</t>
  </si>
  <si>
    <t>B.S. BUSINESS SOLUTION CONSULTORES S.A.C.</t>
  </si>
  <si>
    <t>Saldo del Contrato Sin Proceso N° 023-2020-APN-ASP, correspondiente del servicio de enlace de datos entre el Terminal portuario Euroandinos - TPE y la Sede Central de la APN.</t>
  </si>
  <si>
    <t>AMERICA MOVIL PERU SAC.</t>
  </si>
  <si>
    <t>Contratación del servicio de evaluación del tráfico de carga susceptible a ser movilizada por vía férrea hacia el Terminal Norte Multipropósito, para la Dirección de Planeamiento y Estudios Económicos de la Autoridad Portuaria Nacional</t>
  </si>
  <si>
    <t>CHANG ROJAS VICTOR ALEJANDRO</t>
  </si>
  <si>
    <t>Pago por la contratación del servicio de limpieza para el Anexo Talara de la Oficina Desconcentrada de Paita y Bayovar , correspondiente al Contrato N° 0002-2021-APN-ASP.</t>
  </si>
  <si>
    <t>Contratación del servicio de Encriptación y protección controlada de los dispositivos informáticos que almacenan la información de la APN, Elaboración de los procedimientos de ITIL y de los catálogos de Servicio de TI.</t>
  </si>
  <si>
    <t>RAMOS RAMOS ALEX VICTOR</t>
  </si>
  <si>
    <t>Contratación del servicio de análisis, seguimiento, procesamiento de la información de las Oficina Desconcentrada de Ilo</t>
  </si>
  <si>
    <t>VASQUEZ CHAPARRO ROBERT MARTIN</t>
  </si>
  <si>
    <t xml:space="preserve">Contratación de una persona natural para el apoyo en la supervisión de las actividades portuarias que se lleven a cabo en el embarcadero "Muelle de Capitanes", de conformidad con la RAD 084-2019-APN/DIR. </t>
  </si>
  <si>
    <t>VASQUEZ CCAMA ROGER SANTOS</t>
  </si>
  <si>
    <t xml:space="preserve">Contratación del servicio de un Ingeniero para efectuar inspecciones a las obras del Terminal Portuario Multipropósito de Chancay </t>
  </si>
  <si>
    <t>CADENILLAS CALDERON MIGUEL ANTONIO JESUS</t>
  </si>
  <si>
    <t xml:space="preserve">Contratación del servicio para la actualización de la data del equipamiento portuario de los Terminales Portuarios y Embarcaderos que conforman el Sistema Portuario Nacional. </t>
  </si>
  <si>
    <t>RODRIGUEZ HUARNIZ ELOY</t>
  </si>
  <si>
    <t xml:space="preserve">Contratación de los servicios específicos de digitación y recopilación de información generada por las personas naturales y jurídicas que desarrollan actividades portuarias a través del embarcadero "Muelle de Capitanes". </t>
  </si>
  <si>
    <t>MAYURI TINEO EUGENIO HERMINIO</t>
  </si>
  <si>
    <t>Contratación del servicio de monitoreo de medios escritos, radiales, televisivos y portales de noticias e internet, correspondiente al Contrato N° 003-2021-APN (Adjudicación Sin Proceso)</t>
  </si>
  <si>
    <t>IMEDIA COMUNICACIONES SOCIEDAD ANONIMA CERRADA</t>
  </si>
  <si>
    <t xml:space="preserve"> Contratación del servicio de análisis, seguimiento, procesamiento de la información de las Oficinas Desconcentradas y Oficina de REDENAVES Callao en apoyo del Sistema Integrado de Gestión (SIG), Gestión de Calidad.</t>
  </si>
  <si>
    <t>ROMERO UGAZ SOFIA DEL PILAR</t>
  </si>
  <si>
    <t>Contratación del servicio de mantenimiento preventivo y correctivo integral para los equipos de aire acondicionado de le la OTI</t>
  </si>
  <si>
    <t>IDD ELECTRONICA INDUSTRIAL S.A.C.</t>
  </si>
  <si>
    <t>Contratación del servicio de Administración de Soporte de las Base de Datos de la Autoridad Portuaria Nacional.</t>
  </si>
  <si>
    <t>INFRASTRUCTURE &amp; DATABASE CONSULTING S.A.C.</t>
  </si>
  <si>
    <t>Contratación del servicio de Automatización de regularización de réplica sobre el Sistema de REDENAVES APN</t>
  </si>
  <si>
    <t>Contratación del servicio de limpieza para la Oficina Desconcentrada de San Nicolás</t>
  </si>
  <si>
    <t>SERVICIOS MONTANA SAC</t>
  </si>
  <si>
    <t xml:space="preserve">Contratación de una persona natural que brinde el servicio de acompañamiento, asesoría y revisión del estudio de actualización de la demanda y evaluación de la Iniciativa Privada Autofinanciada del Nuevo Terminal Portuario de San Juan de Marcona. </t>
  </si>
  <si>
    <t>FUCHS NUÑEZ ENRIQUE LUIS</t>
  </si>
  <si>
    <t>Contratacion del servicio de prestacion accesoria para el mantenimiento preventivo / correctivo de los sistemas de video vigilancia CCTV del Puerto de Iquitos y de las camaras CCTV de repontenciacion tecnologica y ampliacion del ambito de accion de los equipos de video vigilancia del CCCRE del Puerto del Callao. Items 01 y 02</t>
  </si>
  <si>
    <t>EML INVERSIONES &amp; SOLUCIONES INALAMBRICAS S.A.C.</t>
  </si>
  <si>
    <t xml:space="preserve">Servicio de revisión de los Planes Maestros de terminales portuarios de uso privado que vienen siendo evaluados por la Dirección de Planeamiento y Estudios Económicos de la Autoridad Portuaria Nacional, en el marco de la Ley del Sistema Portuario Nacional. </t>
  </si>
  <si>
    <t>ALMEYDA QUINTANA JUAN CARLOS</t>
  </si>
  <si>
    <t>Contratacion del servicio de archivo externo para la Autoridad Portuaria Nacional</t>
  </si>
  <si>
    <t>IRON MOUNTAIN PERU S.A.</t>
  </si>
  <si>
    <t>04/03/2021</t>
  </si>
  <si>
    <t>Contratación de una persona natural que brinde el servicio apoyo contable en el proceso de elaboración y presentación de las obligaciones tributarias de la Autoridad Portuaria Nacional.</t>
  </si>
  <si>
    <t>09/03/2021</t>
  </si>
  <si>
    <t xml:space="preserve">Contratación de servicios específicos de apoyo en la recopilación de levantamiento de información y elaboración de cuadros estadísticos para las actividades de Inteligencia Portuaria del CCCRE del puerto del Callao. </t>
  </si>
  <si>
    <t>CASILLAS ESQUIVEL WALTER JAVIER</t>
  </si>
  <si>
    <t>10/03/2021</t>
  </si>
  <si>
    <t>Contratación del servicio de fotocopiado, escaneado y anillado para las oficinas de la Autoridad Portuaria Nacional.</t>
  </si>
  <si>
    <t>SOLIS AVALOS ARMANDO DOMINGO</t>
  </si>
  <si>
    <t>11/03/2021</t>
  </si>
  <si>
    <t xml:space="preserve"> Servicio de mantenimiento de la infraestructura civil del embarcadero denominado Muelle de Capitanes del Puerto del Callao. </t>
  </si>
  <si>
    <t>G &amp; B INFRAESTRUCTURA Y SERVICIOS S.A.C.</t>
  </si>
  <si>
    <t>Contratación del servicio específico de apoyo administrativo en el área de RRHH.</t>
  </si>
  <si>
    <t>AYALA STUCCHI JORGE ENRIQUE</t>
  </si>
  <si>
    <t>Servicio Técnico en Enfermería para los trabajadores de la Autoridad Portuaria Nacional</t>
  </si>
  <si>
    <t>ALFARO MERCADO PIERO ADRIAN</t>
  </si>
  <si>
    <t>06/04/2021</t>
  </si>
  <si>
    <t>Contratación del servicio de Médico Ocupacional para el personal de la Autoridad Portuaria Nacional.</t>
  </si>
  <si>
    <t>SHS OCUPACIONAL CONSULTORES S.A.C.</t>
  </si>
  <si>
    <t>Contratación de una persona natural para la gestión de la Biblioteca Técnica Portuaria y Repositorio Institucional de mayo a octubre del 2021.</t>
  </si>
  <si>
    <t>PEÑA CAMPOS SHIRLEY KATHRYN ZDENKA</t>
  </si>
  <si>
    <t>08/04/2021</t>
  </si>
  <si>
    <t xml:space="preserve">Contratación de una persona natural que apoye en la recopilación de información económica y elaboración de los términos de referencia para la contratación de los servicios de consultoría de los Proyectos de Inversión que la Dirección de Planeamiento y Estadios Económicos se encuentra planificando. </t>
  </si>
  <si>
    <t>VEGA ROMERO AXEL MICHAEL</t>
  </si>
  <si>
    <t xml:space="preserve"> Contratación del servicio para realizar la coordinación con la Dirección General de Abastecimiento - DGA- MEF, sobre incidencias que requieran soporte técnico en el Sistema Integrado de Gestión Administrativo - SIGA - MEF.</t>
  </si>
  <si>
    <t>SALAZAR PINEDO MILAGROS KATERINE</t>
  </si>
  <si>
    <t xml:space="preserve"> Contratación Servicio de elaboración del catastro ribereño fluvial del puerto de Pucallpa, ubicado en la Provincia de Coronel Portillo, departamento de Ucayali, orientada a las áreas portuarias que se utilizan para realizar servicios y operaciones portuarias (instalaciones y embarcaderos portuarios fluviales)."</t>
  </si>
  <si>
    <t>POZO VIVANCO JUAN EDMUNDO</t>
  </si>
  <si>
    <t>12/04/2021</t>
  </si>
  <si>
    <t xml:space="preserve">Contratación del servicio para la incorporación de un componente de capacitación síncrono para la plataforma del Campus Portuario Virtual (CPV). </t>
  </si>
  <si>
    <t>HARO &amp; MACCIOTTA ASOCIADOS S.A.C.</t>
  </si>
  <si>
    <t xml:space="preserve"> Contratación del servicio de capacitación para treinta (30) servidores de la APN, en la acción de capacitación denominada "Curso de Alta Especialización en Gestión Pública" en la modalidad virtual.</t>
  </si>
  <si>
    <t>FORTALECIMIENTO DE CAPACIDADES CORPORATIVAS E.I.R.L.</t>
  </si>
  <si>
    <t>Servicio de proyección del tráfico de carga susceptible a ser movilizada por Terminal Portuario de Paita, para la Dirección de Planeamiento y Estudios Económicos de la Autoridad Portuaria Nacional.</t>
  </si>
  <si>
    <t>Contratación del servicio de capacitación para veinticinco (25) servidores de la APN, en la acción de capacitación denominada Curso de "Sistema de Control Interno para Entidades Públicas" en la modalidad virtual.</t>
  </si>
  <si>
    <t>CONSULTORA SILFERSYSTEM S.A.C.</t>
  </si>
  <si>
    <t xml:space="preserve">Servicio de evaluación de los Planes Maestros de los terminales portuarios de titularidad privada que vienen siendo evaluados por la Dirección de Planeamiento y Estudios Económicos de la Autoridad Portuaria Nacional, en el marco de la Ley del Sistema Portuario Nacional. </t>
  </si>
  <si>
    <t>Contratación del Servicio de análisis y mejora continua del tratamiento de amenazas identificadas en los activos de información del proceso de infraestructura y operaciones, control y verificación operativa y funcional de la LAN de acuerdo con los lineamientos del SGSI de la APN.</t>
  </si>
  <si>
    <t>CACHUAN PAUCAR GLEYDIE LUCIA</t>
  </si>
  <si>
    <t>Contratación del servicio para la incorporación y mejoras del Módulo de Servicios Portuarios en el Sistema Automatizado de Gestión de Autorizaciones para los usuarios externos e inspectores de la APN.</t>
  </si>
  <si>
    <t>LVL CONSULTING S.A.C.</t>
  </si>
  <si>
    <t>Contratación del Servicio para la Automatización de la Gestion de Riesgos del Sistema de Gestión de la Seguridad de la Información, alineado a la NTP ISO/IEC 27001, mediante herramientas de inteligencia de negocios (BI) de la Autoridad Portuaria Nacional (APN).</t>
  </si>
  <si>
    <t>HUAMANTECA DAMIAN HENRY FRANK</t>
  </si>
  <si>
    <t>Contratación del servicio para la incorporación de la plataforma del Muelle de Capitanes en el Aplicativo Móvil de la Autoridad Portuaria Nacional.</t>
  </si>
  <si>
    <t>LEYVA MANCHEGO JHONATHAN STEVE</t>
  </si>
  <si>
    <t xml:space="preserve">Evaluar y determinar el escenario en que se deberá proceder a iniciar los Estudios de Ampliación de la Boca de Entrada del Terminal Portuario del Callao (TPC), considerando los proyectos de la Fase 2 de Terminal de Contenedores zona sur del TPC (TCZS-TPC) y la ampliación futura del Terminal Norte Multipropósito del Terminal Portuario del Callao (TNM- TPC) </t>
  </si>
  <si>
    <t>MEY ALMELA FRANCISCO JAVIER</t>
  </si>
  <si>
    <t xml:space="preserve">APOYO ACCESO ANTEPUERTO N° 01 - Contratación del servicio de apoyo en la implementación y control de acciones preventivas y correctivas en el acceso de vehículos de transporte de carga para la recepción y entrega de contendores y/o carga a través de los antepuertos APM Terminals y DP World Callao, durante las operaciones de prestación de sus servicios como usuarios intermedios. </t>
  </si>
  <si>
    <t>CORIA YIKA MARCOS PEDRO</t>
  </si>
  <si>
    <t xml:space="preserve">APOYO ACCESO ANTEPUERTO N° 02 - Contratación del servicio de apoyo en la implementación y control de acciones preventivas y correctivas en el acceso de vehículos de transporte de carga para la recepción y entrega de contendores y/o carga a través de los antepuertos APM Terminals y DP World Callao, durante las operaciones de prestación de sus servicios como usuarios intermedios. </t>
  </si>
  <si>
    <t>CALDERON MEDINA JORGE LUIS</t>
  </si>
  <si>
    <t xml:space="preserve"> Servicio para la revisión y aprobación del Expediente Técnico de Obra (ETO) de la Etapa 3 "Reforzamiento del Muelle Espigón Existente del Terminal Portuario de Paita".</t>
  </si>
  <si>
    <t>HUARHUA  YPARRAGUIRRE LUIS MODESTO</t>
  </si>
  <si>
    <t xml:space="preserve">APOYO ACCESO ANTEPUERTO N° 03 - Contratación del servicio de apoyo en la implementación y control de acciones preventivas y correctivas en el acceso de vehículos de transporte de carga para la recepción y entrega de contendores y/o carga a través de los antepuertos APM Terminals y DP World Callao, durante las operaciones de prestación de sus servicios como usuarios intermedios. </t>
  </si>
  <si>
    <t>GAMBOA CESPEDES JOSE ANTONIO</t>
  </si>
  <si>
    <t xml:space="preserve">APOYO ACCESO ANTEPUERTO N° 04 - Contratación del servicio de apoyo en la implementación y control de acciones preventivas y correctivas en el acceso de vehículos de transporte de carga para la recepción y entrega de contendores y/o carga a través de los antepuertos APM Terminals y DP World Callao, durante las operaciones de prestación de sus servicios como usuarios intermedios. </t>
  </si>
  <si>
    <t>MAC-EACHRAN CARRILLO JESUS EDUARDO</t>
  </si>
  <si>
    <t xml:space="preserve">APOYO ACCESO ANTEPUERTO N° 05 - Contratación del servicio de apoyo en la implementación y control de acciones preventivas y correctivas en el acceso de vehículos de transporte de carga para la recepción y entrega de contendores y/o carga a través de los antepuertos APM Terminals y DP World Callao, durante las operaciones de prestación de sus servicios como usuarios intermedios. </t>
  </si>
  <si>
    <t>NEYRA AGUIRRE OMAR ENRIQUE</t>
  </si>
  <si>
    <t xml:space="preserve">APOYO ACCESO ANTEPUERTO N° 06 - Contratación del servicio de apoyo en la implementación y control de acciones preventivas y correctivas en el acceso de vehículos de transporte de carga para la recepción y entrega de contendores y/o carga a través de los antepuertos APM Terminals y DP World Callao, durante las operaciones de prestación de sus servicios como usuarios intermedios. </t>
  </si>
  <si>
    <t>VILLARAN SOTO JORGE LUIS</t>
  </si>
  <si>
    <t xml:space="preserve">APOYO ACCESO ANTEPUERTO N° 07 - Contratación del servicio de apoyo en la implementación y control de acciones preventivas y correctivas en el acceso de vehículos de transporte de carga para la recepción y entrega de contendores y/o carga a través de los antepuertos APM Terminals y DP World Callao, durante las operaciones de prestación de sus servicios como usuarios intermedios. </t>
  </si>
  <si>
    <t>GUTIERREZ LOAYZA JAVIER</t>
  </si>
  <si>
    <t xml:space="preserve">Servicio de apoyo en el control y cumplimiento de medidas preventivas y correcti-vas de protección y seguridad autorizadas por la APN, por parte del personal que realiza actividades en las instalaciones portuarias certificadas en DCIP, SEG e IPE y embarcaderos informales, en el puerto de Iquitos. </t>
  </si>
  <si>
    <t>GUEVARA ROMERO BILLY JEREMY GROWER</t>
  </si>
  <si>
    <t>Contratación del servicio de una persona para el "Control de los cursos a distancia que desarrollan las Organizaciones de Capacitación Portuaria (OCP)"</t>
  </si>
  <si>
    <t>ALVAREZ GATICA CARDY JHOSELIN</t>
  </si>
  <si>
    <t>ZAMUDIO CANALES YOSELINE MURIEL</t>
  </si>
  <si>
    <t xml:space="preserve">APOYO PUERTA PRINCIPAL DE ACCESO MUELLE DE CAPITANES N° 01 Contratación del Servicio de apoyo en el cumplimiento de medidas preventivas y correctivas de protección y seguridad para el control de acceso temporal a través del embarcadero "Muelle de Capitanes" </t>
  </si>
  <si>
    <t>OLORTEGUI TABOADA TEOFILO ENRIQUE</t>
  </si>
  <si>
    <t xml:space="preserve">APOYO PUERTA PRINCIPAL DE ACCESO MUELLE DE CAPITANES N° 02 Contratación del Servicio de apoyo en el cumplimiento de medidas preventivas y correctivas de protección y seguridad para el control de acceso temporal a través del embarcadero "Muelle de Capitanes" </t>
  </si>
  <si>
    <t>MORA MARTENS GREGORIO OSWALDO</t>
  </si>
  <si>
    <t xml:space="preserve">APOYO PUERTA PRINCIPAL DE ACCESO MUELLE DE CAPITANES N° 03 Contratación del Servicio de apoyo en el cumplimiento de medidas preventivas y correctivas de protección y seguridad para el control de acceso temporal a través del embarcadero "Muelle de Capitanes" </t>
  </si>
  <si>
    <t>VALDIVIA CARAZAS EULALIO RICARDO</t>
  </si>
  <si>
    <t xml:space="preserve"> APOYO ACCESO MUELLE DE CAPITANES N° 04 Contratación del Servicio de apoyo en el cumplimiento de medidas preventivas y correctivas de protección y seguridad para el control de acceso temporal a través del embarcadero "Muelle de Capitanes"</t>
  </si>
  <si>
    <t>CHARCAPE DIAZ JOSE ALFREDO</t>
  </si>
  <si>
    <t>APOYO ACCESO EMBARCADERO MUELLE DE CAPITANES N° 05 Contratación del Servicio de apoyo en el cumplimiento de medidas preventivas y correctivas de protección y seguridad para el control de acceso temporal a través del embarcadero "Muelle de Capitanes"</t>
  </si>
  <si>
    <t>PADILLA MUÑOZ WALTER</t>
  </si>
  <si>
    <t>Contratación del servicio de actualización de la página de consultas del estado de los puertos e información técnica de interés para la comunidad portuaria.</t>
  </si>
  <si>
    <t xml:space="preserve">APOYO ACCESO EMBARCADERO MUELLE DE CAPITANES N° 06 Contratación del Servicio de apoyo en el cumplimiento de medidas preventivas y correctivas de protección y seguridad para el control de acceso temporal a través del embarcadero "Muelle de Capitanes" </t>
  </si>
  <si>
    <t>YATACO MARTINEZ LUIS ALBERTO</t>
  </si>
  <si>
    <t>Contratación del servicio de capacitación para veinticinco (25) servidores de la APN, en la acción de capacitación denominada "Curso de Estrategias para el afrontamiento del agotamiento pandémico" en la modalidad virtual.</t>
  </si>
  <si>
    <t>CENTRO DE CAPACITACION PARA EL DESARROLLO DEL TALENTO - HUMANA S.A.C.</t>
  </si>
  <si>
    <t>1/06/2021</t>
  </si>
  <si>
    <t>Contratación del servicio apoyo contable en la elaboración y formulación de los Estados Financieros de periodos intermedios del ejercicio fiscal 2021.</t>
  </si>
  <si>
    <t>2/06/2021</t>
  </si>
  <si>
    <t xml:space="preserve">Servicio de consultoría para el Análisis de las variables macroeconómicas y sus perspectivas a corto, mediano y largo Plazo 2021- 2051, en el marco de la revisión del entorno macroeconómico del Plan Nacional de Desarrollo Portuario. </t>
  </si>
  <si>
    <t>AQUINO MOSQUERA HENRY SAUL</t>
  </si>
  <si>
    <t>7/06/2021</t>
  </si>
  <si>
    <t>Contratación del servicio de alineamiento y mejora de lineamientos y componentes del Gobierno Digital en la Autoridad Portuaria Nacional.</t>
  </si>
  <si>
    <t>MARANGUNICH RACHUMI MARTINA GISELLA</t>
  </si>
  <si>
    <t>Contratación del servicio del Taller de sensibilización de Clima y cultura organizacional para ciento cincuenta (150) servidores de la APN, en modalidad virtual.</t>
  </si>
  <si>
    <t>Procedimiento de selección</t>
  </si>
  <si>
    <t>Contratación del servicio de Asistencia Técnica Funcional del Módulo Logística e Implementación del Módulo de Tesorería (Caja Chica y Viáticos) del Sistema Integrado de Gestión Administrativo - SIGA - MEF.</t>
  </si>
  <si>
    <t>Contratación del servicio de elaboración de informe técnico sobre la actual infraestructura portuaria para la atención de trafico de cabotaje, indicando alternativas viables en el litoral peruano.</t>
  </si>
  <si>
    <t>ROSELLO LUQUE RAUL ERASMO</t>
  </si>
  <si>
    <t>01/07/2021</t>
  </si>
  <si>
    <t>Contratación de un servicio de traslado de las bases de datos de los ambientes de desarrollo, calidad y producción a los nuevos servidores de la Autoridad Portuaria Nacional.</t>
  </si>
  <si>
    <t>OTECH CONSULTING S.A.C.</t>
  </si>
  <si>
    <t xml:space="preserve">Contratación de una persona natural que realice el servicio de revisión, análisis y seguimiento de los aspectos técnicos portuarios del estudio adicional (para el Terminal Portuario de Ilo - ENAPU) del estudio complementario del Proyecto Corredor Ferroviario Bioceánico. </t>
  </si>
  <si>
    <t>02/07/2021</t>
  </si>
  <si>
    <t>Contratación del servicio para el dictado del curso-taller "online" denominado "La gestión de las comunidades portuarias y su impacto en el desarrollo del puerto y de las cadenas logísticas portuarias".</t>
  </si>
  <si>
    <t>LEYTON MOLINA JORGE IGNACIO</t>
  </si>
  <si>
    <t>07/07/2021</t>
  </si>
  <si>
    <t xml:space="preserve"> Contratación del servicio de instalación de defensas en estructura civil del embarcadero de Muelle de Capitanes.</t>
  </si>
  <si>
    <t>HV SERVICIOS INDUSTRIALES S.A.C.</t>
  </si>
  <si>
    <t>09/07/2021</t>
  </si>
  <si>
    <t>Contratación del servicio de capacitación para veinticinco (25) servidores de la APN, en la acción de capacitación denominada Curso "Manejo de ansiedad durante el trabajo remoto", en la modalidad virtual.</t>
  </si>
  <si>
    <t>12/07/2021</t>
  </si>
  <si>
    <t>Servicio de proyección del tráfico de carga y naves de corto, mediano y largo plazo 2021-2051, correspondiente a los terminales portuarios de uso público, para la Dirección de Planeamiento y Estudios Económicos de la Autoridad Portuaria Nacional</t>
  </si>
  <si>
    <t>CAPARO CORONADO RAFAEL JIMMY</t>
  </si>
  <si>
    <t>Contratación del servicio de capacitación para treinta (30) servidores de la APN, en la acción de capacitación denominada "Curso de Fiscalización Ambiental", en la modalidad virtual.</t>
  </si>
  <si>
    <t>BUSINESS QUALITY MANAGEMENT S.A.C. - BQM S.A.C.</t>
  </si>
  <si>
    <t>09/08/2021</t>
  </si>
  <si>
    <t>Contratación del servicio de Renovación de Soporte Técnico de las Bases de Datos de Oracle de los Ambientes de Producción APN.</t>
  </si>
  <si>
    <t>SISTEMAS ORACLE DEL PERU S.R.L.</t>
  </si>
  <si>
    <t>Servicio de proyección del tráfico de carga y naves de corto, mediano y largo plazo 2021-2051, correspondiente a los terminales portuarios de uso privados, para la Dirección de Planeamiento y Estudios Económicos de la Autoridad Portuaria Nacional.</t>
  </si>
  <si>
    <t>Contratación de los servicios de una empresa especializada, con experiencia y capacidad técnica que brinde el servicio de Digitalización de Documentos con Valor Legal (Microformas) para los documentos de las diversas series documentales pertenecientes de la Autoridad Portuaria Nacional.</t>
  </si>
  <si>
    <t>DIGINEX S.A.C.</t>
  </si>
  <si>
    <t>Contratación del servicio de consultoría para el despliegue de una Metodología de Desarrollo Seguro de Software bajo el Marco de trabajo OWASP alineado a los procesos y metodología de desarrollo y mantenimiento de software de la Autoridad Portuaria Nacional.</t>
  </si>
  <si>
    <t>BASE4 SECURITY PERU S.A.C.</t>
  </si>
  <si>
    <t>Contratación del Servicio de Identificación y Análisis de vulnerabilidades de la infraestructura tecnológica y aplicaciones de la APN para reducir las brechas de seguridad informática.</t>
  </si>
  <si>
    <t>KUNAK CONSULTING S.A.C.</t>
  </si>
  <si>
    <t>Contratación del servicio de Elaboración y medición de encuestas del Clima y Cultura Organizacional para la APN.</t>
  </si>
  <si>
    <t>CORPORACION PANAMERICANA DE ASESORIA EMPRESARIAL S.A.C.</t>
  </si>
  <si>
    <t>01/09/2021</t>
  </si>
  <si>
    <t>Contratación del servicio de apoyo para la revisión de data, especificaciones técnicas, metrados, costos y presupuestos de los Expedientes Técnicos de Obra ETO correspondientes a equipamiento portuario.</t>
  </si>
  <si>
    <t>03/09/2021</t>
  </si>
  <si>
    <t>Contratación del servicio de revisión y análisis de los componentes técnicos portuarios de los Planes Maestros de las empresas Corporación Turística Yurimaguas S.A.C. y Transportes CONTA E.I.R.L. de titularidad privada que vienen siendo evaluados por la Dirección de Planeamiento y Estudios Económicos de la Autoridad Portuaria Nacional, en el marco de la Ley del Sistema Portuario Nacional.</t>
  </si>
  <si>
    <t>Contratación del Servicio de incorporación de la firma digital en el SAGA de la APN.</t>
  </si>
  <si>
    <t>Contratación del servicio de soporte, mantenimiento y requerimientos a la Plataforma de Estadísticas de la APN.</t>
  </si>
  <si>
    <t>PREDIQT S.A.C.</t>
  </si>
  <si>
    <t>Contratación del servicio de elaboración del diagnóstico de las cuentas de activos y pasivos para la depuración y sinceramiento contable de la Autoridad Portuaria Nacional.</t>
  </si>
  <si>
    <t>01/10/2021</t>
  </si>
  <si>
    <t>Contratación del servicio de estrategia de medios de comunicación por proyecto de "Campaña de comunicación sobre seguridad portuaria y fluvial en la Amazonía".</t>
  </si>
  <si>
    <t>NEGRUKA S.R.L.</t>
  </si>
  <si>
    <t>05/10/2021</t>
  </si>
  <si>
    <t>Contratación del servicio de mantenimiento preventivo y correctivo de equipos de aire acondicionado que se encuentran instalados en los tres (03) locales del Callao de la Autoridad Portuaria Nacional.</t>
  </si>
  <si>
    <t>VR Y JR INGENIEROS S.A.C.</t>
  </si>
  <si>
    <t>06/10/2021</t>
  </si>
  <si>
    <t>Servicio Renovación de soporte técnico de la licencia Oracle Database Standard Edition 2 - Processor Perpetual para los ambientes de Contingencia de la Bases de Datos.</t>
  </si>
  <si>
    <t>Contratacion del servicio de seguros patrimoniales cascos no pesqueros – boyas y linternas marinas, conforme a lo requerido por Control Patrimonial - OGA</t>
  </si>
  <si>
    <t>PACIFICO COMPAÑIA DE SEGUROS Y REASEGUROS</t>
  </si>
  <si>
    <t>Contratación del servicio de capacitación para treinta (30) servidores de la APN, en la acción de capacitación denominada "Curso de Seguros Marítimos - Portuarios", en la modalidad virtual.</t>
  </si>
  <si>
    <t>11/10/2021</t>
  </si>
  <si>
    <t>Contratación del servicio para la revisión y aprobación de los Expedientes Técnicos de Obra (ETOs) de Inversiones Adicionales "Adquisición de Dos (02) Electrobombas para Embarque de Aceite, Adquisición de Un (01) Reach Stacker y Un (01) Empty Handler" para el Terminal Portuario de Paita.</t>
  </si>
  <si>
    <t>PIZARRO QUIJANDRIA LEONCIO ALDO</t>
  </si>
  <si>
    <t>Contratación del servicio de Extensión de Garantías de Fabrica de los Servidores de Producción del Centro de Computo de la Sede Central de la APN.</t>
  </si>
  <si>
    <t>DISTRIBUIDORA LOGIC PRO E.I.R.L.</t>
  </si>
  <si>
    <t>Contratación del servicio de capacitación para veinticinco (25) servidores de la APN, en la acción de capacitación denominada "Curso Procedimiento Administrativo Sancionador", en la modalidad virtual.</t>
  </si>
  <si>
    <t>INSTITUTO DE CIENCIAS SOCIALES Y POLITICAS PUBLICAS INCISPP</t>
  </si>
  <si>
    <t>Contratación del servicio de análisis, diseño y elaboración de la matriz de perfiles de puestos y funciones de la Autoridad Portuaria Nacional.</t>
  </si>
  <si>
    <t>NARVAEZ CARRASCO BRYAN GAHEL</t>
  </si>
  <si>
    <t>Contratación del servicio de consultoría en la especialidad de Ingeniería Mecánica para efectuar la inspección in situ y verificación del estado de la infraestructura flotante y basculante del Terminal Portuario Fluvial de Yurimaguas, administrado por ENAPU S.A. y el Terminal Portuario Fluvial de Requena, administrado por la Municipalidad Provincial de Requena.</t>
  </si>
  <si>
    <t>QUISPE GONZALES CESAR ALEJANDRO</t>
  </si>
  <si>
    <t>Contratación de una empresa que brinde los servicios de monitoreo de calidad ambiental de aire, ruido, agua de mar y sedimentos marinos en los puertos de Salaverry y el Callao</t>
  </si>
  <si>
    <t>ANALYTICAL LABORATORY E.I.R.L</t>
  </si>
  <si>
    <t>Contratación del servicio de análisis sistematizado de información referida al diseño de los procesos de concesión de los terminales portuarios, así como de las características técnicas de sus contratos de concesión, en el marco de las competencias de la Autoridad Portuaria Nacional - APN, para uso de la Alta Dirección.</t>
  </si>
  <si>
    <t>Contratación del servicio para la incorporación del Módulo de Supervisiones Ambientales en el Sistema Automatizado de Gestión de la Autoridad Portuaria Nacional.</t>
  </si>
  <si>
    <t>SOFTWARE NET S.A.C.</t>
  </si>
  <si>
    <t>Contratación del servicio de instalación de toldo con estructura metálica, en el terreno de propiedad de la APN, ubicado en la Urb. Sección Nº1(Sección Norte) Calle Manco Segundo Manzana "B" Lote N° 4, Distrito de San Miguel de la Autoridad Portuaria Nacional.</t>
  </si>
  <si>
    <t>STEEL CONSTRUCCIONES Y AFINES S.A.C.</t>
  </si>
  <si>
    <t>Contratación del servicio de capacitación para veinticinco (25) servidores de la APN, en la acción de capacitación denominada "Curso Gestión por Procesos", en la modalidad virtual.</t>
  </si>
  <si>
    <t>Contratación del servicio de Gestión de Talento y Cultura Digital alineado al componente de Gestión del Cambio del Plan de Gobierno Digital de la APN 2019-2023</t>
  </si>
  <si>
    <t>Contratación del servicio de elaboración de proyecto de Ley que modifica la Ley del Sistema Portuario Nacional estableciendo la regulación sobre servicios portuarios generales.</t>
  </si>
  <si>
    <t>VIGNOLO CUEVA ORLANDO</t>
  </si>
  <si>
    <t>08/11/2021</t>
  </si>
  <si>
    <t>Contratación del servicio de capacitación para veinticinco (25) servidores de la APN, en la acción de capacitación denominada "Curso de Seguridad Digital en las organizaciones", en la modalidad virtual.</t>
  </si>
  <si>
    <t>INST. NAC. DE DES. ADM. Y EMPRE. E.I.R.L.</t>
  </si>
  <si>
    <t>09/11/2021</t>
  </si>
  <si>
    <t xml:space="preserve">Servicio de apoyo en la revisión y análisis de los componentes de demanda, económicos y técnicos de los Planes maestros presentados por las empresas Servicios y Equipos Amazónicos S.A.C. y Blue Pacific Oils S.A.C. en Chancay de titularidad privada que vienen siendo evaluados por la Dirección de Planeamiento y Estudios Económicos de la Autoridad Portuaria Nacional, en el marco de la Ley del Sistema Portuario Nacional. </t>
  </si>
  <si>
    <t>MENDOZA FERNANDEZ WILLIAMS</t>
  </si>
  <si>
    <t>10/11/2021</t>
  </si>
  <si>
    <t>Contratación del servicio de mantenimiento de estructuras metálicas del local Sede Central de la Autoridad Portuaria Nacional.</t>
  </si>
  <si>
    <t>REQUENA RAMIREZ HUGO FRANCISCO</t>
  </si>
  <si>
    <t>11/11/2021</t>
  </si>
  <si>
    <t>Contratación del servicio de pintado de los ambientes del local donde funciona la Oficina Desconcentrada de Paita y Bayóvar y la Oficina del Anexo Talara de la Autoridad Portuaria Nacional.</t>
  </si>
  <si>
    <t>NEROGA DISEÑO &amp; ARQUITECTURA E.I.R.L.</t>
  </si>
  <si>
    <t xml:space="preserve">Servicio para la revisión y aprobación del Expediente Técnico de Obra (ETO) de Habilitación Portuaria del proyecto "Espigón de Roca para protección de las Tuberías del Terminal Portuario Multiboyas Nº 3", presentado por la empresa REFINERIA LA PAMPILLA S.A.A. (EL ADMINISTRADO). </t>
  </si>
  <si>
    <t>Contratación del servicio de consultoría para la modificación del Reglamento de Recepción y Despacho de Naves en los Puertos de la República del Perú</t>
  </si>
  <si>
    <t>CALDERON RODRIGUEZ CRISTIAN LEONARDO</t>
  </si>
  <si>
    <t>12/11/2021</t>
  </si>
  <si>
    <t>CARRASCO CASTILLO HAYBER</t>
  </si>
  <si>
    <t>Contratación del servicio de consultoría para la modificación del Reglamento de la Ley del Sistema Portuario Nacional</t>
  </si>
  <si>
    <t>GUZMAN PALOMINO MARCO GUILLERMO</t>
  </si>
  <si>
    <t>Contratación del servicio de pintado de los ambientes interior y exterior del local del Centro de Control de Comunicaciones de Respuestas a Emergencia portuarias del puerto del Callao (CCCRE - Callao) de la Autoridad Portuaria Nacional de la Autoridad Portuaria Nacional (APN).</t>
  </si>
  <si>
    <t>MARINO CONTRATISTAS GENERALES S.A.C.</t>
  </si>
  <si>
    <t>Contratación del servicio de capacitación para treinta (30) servidores de la APN, en la acción de capacitación denominada "Curso Office Intermedio", en la modalidad virtual.</t>
  </si>
  <si>
    <t>Contratación del servicio para la realización de los Exámenes Médicos Ocupacionales para los trabajadores de la Autoridad Portuaria Nacional.</t>
  </si>
  <si>
    <t>HEALTHCARE GROUP PERU S.A.C.</t>
  </si>
  <si>
    <t>Contratación del servicio de consultoría en la especialidad de Estructuras Metálicas para la revisión y aprobación del Expediente Técnico de Obra (ETO) de Inversión Complementaria "Adquisición y montaje de las plataformas RoRo racks" para el Terminal Norte Multipropósito en el Terminal Portuario del Callao (TNM-TPC).</t>
  </si>
  <si>
    <t>Contratación del servicio de consultoría jurídica sobre el Análisis de Precedentes en materia de ejecución y anulación de laudos arbitrales.</t>
  </si>
  <si>
    <t>SALAZAR MARTINEZ RONY SEYLER</t>
  </si>
  <si>
    <t>01/12/2021</t>
  </si>
  <si>
    <t>Contratación del servicio de consultoría jurídica sobre el acceso al Registro de Trabajadores Portuarios</t>
  </si>
  <si>
    <t>ARCE ORTIZ ELMER GUILLERMO</t>
  </si>
  <si>
    <t>02/12/2021</t>
  </si>
  <si>
    <t>Contratación del Servicio de alquiler de 21 Dispensadores de agua eléctricos para las oficinas del Callao de la Autoridad Portuaria Nacional.</t>
  </si>
  <si>
    <t>AQUATEC VENTURES S.A.C</t>
  </si>
  <si>
    <t>03/12/2021</t>
  </si>
  <si>
    <t>Por la contratacion del servicio de consultoría técnica para desarrollar los lineamientos técnicos mínimos de los procedimientos operativos, de capacitación y seguridad para la prestación de servicios portuarios básicos en las zonas portuarias a nivel nacional</t>
  </si>
  <si>
    <t>IZQUIERDO ZELADA MANUEL</t>
  </si>
  <si>
    <t xml:space="preserve">Contratación de una empresa que brinde los servicios de trabajos de limpieza general de la obra viva y estructuras de las boyas, faroletes y torres de enfilación, así como la reparación y operatividad de las boyas R3, boya especial A2, farolete norte F1 y torre de enfilación anterior B1, del sistema de señalización y balizamiento del canal de acceso al puerto del Callao. </t>
  </si>
  <si>
    <t>EMPRESA DE SERVICIOS MARITIMOS Y SUBACUATICO E.I.R.L. - ESERMASUB E.I.R.L.</t>
  </si>
  <si>
    <t>05/12/2021</t>
  </si>
  <si>
    <t xml:space="preserve">Servicio para la revisión y aprobación del Expediente Técnico de Obra (ETO) de Inversión Adicional de Equipamiento Portuario "Adquisición de Dos (02) Grúas de Patio Eléctricas (E-RTG)" para el Terminal Portuario de Paita. </t>
  </si>
  <si>
    <t>09/12/2021</t>
  </si>
  <si>
    <t>Servicio para la revisión y aprobación del Expediente Técnico de Obra (ETO) de Inversión Adicional "Enrocado de la zona del cerco Perimétrico Sur y Muelle N° 1" para el Terminal Portuario de Paita.</t>
  </si>
  <si>
    <t>VIVANCO VIVANCO JOSE BENITO</t>
  </si>
  <si>
    <t>Por la contratacion del servicio de consultoría técnica para la elaboración del Plan de Contingencia para la prestación de servicios portuarios básicos en los puetos a nivel nacional</t>
  </si>
  <si>
    <t>Contratación del servicio de capacitación para veinticinco (25) servidores de la APN, en la acción de capacitación denominada "Curso de Especialización Sistema Nacional de Programación Multianual y Gestión de Inversiones - INVIERTE.PE", en la modalidad virtual.</t>
  </si>
  <si>
    <t>Por la Contratacion del servicio de seguros patrimoniales , conforme a lo requerido por Control Patrimonial - OGA el mismo que incluye los siguientes rubros: Seguro Multiriesgo, Seguro de 3D, Seguro de Vehículos, Seguro de Casco no Pesqueros (11 boyaas y 02 faroletes), SEguro de Casco Pesqueros (03 embarcaciones)</t>
  </si>
  <si>
    <t xml:space="preserve">Adquisición de combustible Petróleo Diesel B-5 S-50 para las embarcaciones "APN Callao I" y "APN Callao II" de propiedad de la Autoridad Portuaria Nacional. </t>
  </si>
  <si>
    <t>OCEANO SEAFOOD S.A</t>
  </si>
  <si>
    <t>Adquisición de combustible Gasohol 95 para los vehículos asignados a la Presidencia, Gerencia General y OGA de la Autoridad Portuaria Nacional.</t>
  </si>
  <si>
    <t>TERPEL PERU SOCIEDAD ANONIMA CERRADA - TERPEL PERU S.A.C.</t>
  </si>
  <si>
    <t>Adquisición de las licencias de uso del software de Adobe Creative Cloud para la Autoridad Portuaria Nacional.</t>
  </si>
  <si>
    <t>MICRO SOLUTIONS TI S.A.</t>
  </si>
  <si>
    <t>Adquisición de Caja de engranaje de la cola del motor fuera de borda del deslizador fluvial de propiedad de la APN en el puerto de Iquitos.</t>
  </si>
  <si>
    <t>MALARIN GARCIA MIGUEL SEGUNDO</t>
  </si>
  <si>
    <t>Adquisición de combustible Gasohol 90 plus para el deslizador fluvial “APN Iquitos” de propiedad de la Autoridad Portuaria Nacional en el puerto de Iquitos.</t>
  </si>
  <si>
    <t>REDPARTNER PERU S.A.C.</t>
  </si>
  <si>
    <t>Adquisición de mascarillas quirúrgicas descartables de tres capas y tres pliegues Tipo II, como parte de la prevención de la propagación del SARS-CoV-2 COIVD-19 entre los colaboradores de la APN que realiza labor presencial o semipresencial en virtud al DS 008-2021-PCM - RM 972-2020-MINSA - DS 031-2020-SA.</t>
  </si>
  <si>
    <t>ORTHOMETRIC PERÚ SOCIEDAD ANONIMA CERRADA - ORTHOMETRIC PERÚ S.A.C.</t>
  </si>
  <si>
    <t>10/09/2021</t>
  </si>
  <si>
    <t>Adquisición de las licencias de uso del Software Red Hat Enterprise Linux Server.</t>
  </si>
  <si>
    <t>PROFILE CONSULTING GROUP SOCIEDAD ANONIMA CERRADA - PROFILE CONSULTING GROUP S.A.C.</t>
  </si>
  <si>
    <t>Adquisición de una solución de UPS para Centro de Cómputo del CCCRE del Puerto de Iquitos.</t>
  </si>
  <si>
    <t>Adquisición de 50 UPS para las diversas áreas de la APN</t>
  </si>
  <si>
    <t>Adquisición de computadoras portátiles (laptop) para las oficinas de la APN.</t>
  </si>
  <si>
    <t>Convenio Marco</t>
  </si>
  <si>
    <t>SMART VALUE SOLUTIONS S.R.L.</t>
  </si>
  <si>
    <t>Adquisición de accesorios para computadoras de escritorio para las diversas áreas de la Autoridad Portuaria Nacional.</t>
  </si>
  <si>
    <t>AVANTECH S.A.C.</t>
  </si>
  <si>
    <t>Adquisición de 422 prendas de vestir para el personal operativo de la Autoridad Portuaria Nacional, incluye casacas, pantalón denim, camisas y blusas en manga larga según detalle de cada prenda.</t>
  </si>
  <si>
    <t>ABMAGRE PROVEEDORES INTEGRALES S.A.C.</t>
  </si>
  <si>
    <t>Adquisición de las licencias de uso del Software AutoDesk REVIT</t>
  </si>
  <si>
    <t>06/12/2021</t>
  </si>
  <si>
    <t>Adquisición de estantería de ángulos ranurados metálicos para los archivos periféricos a instalarse en el terreno de propiedad de la Autoridad Portuaria Nacional.</t>
  </si>
  <si>
    <t>RODRIGUEZ RAMOS JULIO ROBERTO</t>
  </si>
  <si>
    <t>Saldo del Contrato N° 11-2020-APN, por la contratacion del Seguro complementario de Trabajo de Riesgo - Salud (SCTR Sulud) para todos los colaboradores de la Autoridad Portuaria Nacional</t>
  </si>
  <si>
    <t>CP-002-2020-APN</t>
  </si>
  <si>
    <t>MAPFRE PERU S.A. ENTIDAD PRESTADORA DE SALUD</t>
  </si>
  <si>
    <t>Saldo del Contrato N° 11-2020-APN, por la prestación del servicio de seguros personales (Accidentes Personales, Vida Ley, Formación Laboral Juvenil y SCTR Pensión) para el personal de la Autoridad Portuaria Nacional</t>
  </si>
  <si>
    <t>Saldo de la contratación del servicio de seguridad y vigilancia para la Oficina Desconcentrada de Pucallpa, correspondiente al Contrato N° 028-2020-APN</t>
  </si>
  <si>
    <t>AS-12-2020-APN</t>
  </si>
  <si>
    <t>ALVI SECURITY SOCIEDAD COMERCIAL DE RESPONSABILIDAD LIMITADA</t>
  </si>
  <si>
    <t>vigente</t>
  </si>
  <si>
    <t>Saldo de la contratación del servicio de seguridad y vigilancia para la Oficina Desconcentrada de Yurimaguas, correspondiente al Contrato N° 029-2020-APN</t>
  </si>
  <si>
    <t>A &amp; T SECURITY NATIONAL S.A.C.</t>
  </si>
  <si>
    <t>Saldo de la contratación del servicio de seguridad y vigilancia para la Oficina Desconcentrada de Pisco, correspondiente al Contrato N° 021-2020-APN</t>
  </si>
  <si>
    <t>PKS SECURITY S.A.C.</t>
  </si>
  <si>
    <t>Saldo de la contratación del servicio de seguridad y vigilancia para la Oficina Desconcentrada de Matarani, correspondiente al Contrato N° 015-2020-APN</t>
  </si>
  <si>
    <t>INGENIERIA PREVENTIVA SOLUCION S.A.C.- INGPREVENSO S.A.C.</t>
  </si>
  <si>
    <t>Saldo de la contratación del servicio de seguridad y vigilancia para la Oficina Desconcentrada de Salaverry, correspondiente al Contrato N° 014-2020-APN</t>
  </si>
  <si>
    <t>PROTECCION RESGUARDO CONTROL S.A.C.</t>
  </si>
  <si>
    <t>Saldo de la contratación del servicio de seguridad y vigilancia para la Oficina Desconcentrada de Ilo, correspondiente al Contrato N° 016-2020-APN</t>
  </si>
  <si>
    <t>EMPRESA DE VIGILANCIA ARMADA Y SERVICIOS VIGSER SOCIEDAD ANONIMA CERRADA</t>
  </si>
  <si>
    <t>Saldo de la contratación del servicio de seguridad y vigilancia para la Sede Central, Anexo y CCCRE Callao, correspondiente al Contrato N° 020-2020-APN</t>
  </si>
  <si>
    <t>CORPORACION EMPRESARIAL C&amp;Z S.A.C.</t>
  </si>
  <si>
    <t>Saldo de la contratación del servicio de seguridad y vigilancia para el Anexo Talara, correspondiente al Contrato N° 017-2020-APN</t>
  </si>
  <si>
    <t>Saldo de la contratación del servicio de seguridad y vigilancia para la Oficina Desconcentrada de Paita, correspondiente al Contrato N° 018-2020-APN</t>
  </si>
  <si>
    <t>Saldo de la contratación del servicio de seguridad y vigilancia para la Oficina Desconcentrada de San Nicolas, correspondiente al Contrato N° 019-2020-APN</t>
  </si>
  <si>
    <t>Saldo de la contratación del servicio de seguridad y vigilancia para la Oficina Desconcentrada de Iquitos, correspondiente al Contrato N° 025-2020-APN</t>
  </si>
  <si>
    <t>EMPRESA DE SEGURIDAD VIGILANCIA Y CONTROL SAC.</t>
  </si>
  <si>
    <t>Saldo de la contratación del servicio de seguridad y vigilancia para el Anexo de Nauta, correspondiente al Contrato N° 026-2020-APN</t>
  </si>
  <si>
    <t>Saldo de la contratación del servicio de seguridad y vigilancia para el Anexo Santa Rosa, correspondiente al Contrato N° 027-2020-APN</t>
  </si>
  <si>
    <t>Contratación del servicio de limpieza de las Sedes de la Autoridad Portuaria Nacional-Periodo 2021</t>
  </si>
  <si>
    <t>AS-006-2021-APN</t>
  </si>
  <si>
    <t>E&amp;A SERVICIOS Y AFINES S.R.L.</t>
  </si>
  <si>
    <t>Por el pago al Contrato N° 002-2020-APN Contratacion del servicio de consultoria para la elaboracion del estudio a nivel de perfil del proyecto "Nuevo Terminal Portuario de Chimbote, ubicado en el distrito de Chimbote, provincia del Santa, departamento de Ancash"</t>
  </si>
  <si>
    <t>CP-05-2020-APN</t>
  </si>
  <si>
    <t>CONSORCIO ESTUDIOS TPA</t>
  </si>
  <si>
    <t>Saldo del Contrato N° 006-2020-APN, correspondiente del servicio de internet y telefonia fija para la Sede Central de la APN y el CCCRE del Callao.</t>
  </si>
  <si>
    <t>CP-05-2019-APN</t>
  </si>
  <si>
    <t>VIETTEL PERÚ S.A.C.</t>
  </si>
  <si>
    <t>Saldo del Contrato N° 035-2019-APN, correspondiente a la contratación del servicio de telefonía móvil a nivel nacional para la Autoridad Portuaria Nacional</t>
  </si>
  <si>
    <t>AS-01-2020-APN</t>
  </si>
  <si>
    <t>Saldo del Contrato N° 007-2020-APN, correspondiente contratación del servicio de un enlace de Datos Dedicado entre el Centro de Control, Comunicaciones Y Respuesta a Emergencias del Puerto de Iquitos y la Sede Central de la Autoridad Portuaria Nacional.</t>
  </si>
  <si>
    <t>CP-007-2018-APN</t>
  </si>
  <si>
    <t>Saldo del Contrato N° 022-2020-APN, correspondiente a la contratación del servicio de solución DRP - Disaster Recovery Plataform</t>
  </si>
  <si>
    <t>AS-013-2020-APN</t>
  </si>
  <si>
    <t>ORION PERÚ S.A.C.</t>
  </si>
  <si>
    <t>Saldo del Contrato N° 004-2019-APN, correspondiente a la contratación del servicio de consultoría para la Elaboración del Estudio a nivel Perfil del Proyecto "Creación del Terminal Portuario de Saramiriza, ubicado en a Provincia Datem del Marañón, Región Loreto.</t>
  </si>
  <si>
    <t>CONSORCIO ESTUDIOS TPS</t>
  </si>
  <si>
    <t>Por la prestación del servicio para el desarrollo e implementacion de una ventanilla virtual para la administración de trámires de la APN mediante una bandeja de notificaciones electronicas</t>
  </si>
  <si>
    <t>AS-009-2020-APN</t>
  </si>
  <si>
    <t>CEL SAT (PERU).COM S.A.C</t>
  </si>
  <si>
    <t xml:space="preserve">Por la prestación del servicio de mesa de ayuda, servicio de monitoreo de servidores y mantenimiento preventivo - correctivo de los equipos de computo de la Autoridad Portuaria Nacional - APN a nivel nacional </t>
  </si>
  <si>
    <t>AS-017-2020-APN</t>
  </si>
  <si>
    <t>XPRESS TECHNOLOGY SERVICES SAC</t>
  </si>
  <si>
    <t>Servicio de correo electronico, portal web y directorio activo en la nube para la APN</t>
  </si>
  <si>
    <t>CP-005-2021-APN</t>
  </si>
  <si>
    <t>SOFTLINE PERU SAC</t>
  </si>
  <si>
    <t>Contratación del servicio de consultoría para la elaboración del estudio de consistencia para el proyecto con código SNIP 33141 "Construcción del nuevo terminal portuario de Yurimaguas localidad Nueva Reforma</t>
  </si>
  <si>
    <t>CP-005-2020-APN</t>
  </si>
  <si>
    <t>CONSORCIO INFRAPORTUARIO YURIMAGUAS</t>
  </si>
  <si>
    <t>Contratación del servicio de un En lace de Datos dedicado entre el CCCRE del Puerto de Iquitos y Sede Central de la Autoridad Portuaria Nacional.</t>
  </si>
  <si>
    <t>CP-003-2021-APN</t>
  </si>
  <si>
    <t>Contratación del servicio de correo electronico y directorio activo en la nube
De acuerdo a contrato 005-2021-APN</t>
  </si>
  <si>
    <t>CP-021-2021-APN</t>
  </si>
  <si>
    <t>SOFTLINE INTERNATIONAL PERU S.A.C.</t>
  </si>
  <si>
    <t>19/07/2021</t>
  </si>
  <si>
    <t>Contratación del servicio de administración y mantenimiento de la aplicación REDENAVES de la APN, según al Contrato N° 004-2021-APN</t>
  </si>
  <si>
    <t>AS-001-2021-APN</t>
  </si>
  <si>
    <t>Contratacion del servicio de un enlace de datos dedicado entre el Centro de Control de Comunicaciones y Respuestas a Emergencias - CCCRE del Puerto de Iquitos y la Sede Central de la Autoridad Portuaria Nacional - APN</t>
  </si>
  <si>
    <t>Contratación de servicio de mailling masivos para los aplicativos institucionales de la APN</t>
  </si>
  <si>
    <t>AS-003-2021-APN</t>
  </si>
  <si>
    <t>CYBERSOC SAC</t>
  </si>
  <si>
    <t>08/09/2021</t>
  </si>
  <si>
    <t>Servicio de consultoría para la elaboración del estudio de pre-inversion para el sustento de la ficha técnica para proyectos de inversión de baja y mediana complejidad del proyecto de inversión "Creación de la sede institucional de la Autoridad Portuaria Nacional en la localidad de San Miguel del distrito de San Miguel - Provincia de Lima - Departamento de Lima"</t>
  </si>
  <si>
    <t>LOPEZ ÑIQUEN STEPHEN NICK</t>
  </si>
  <si>
    <t>Contratación del servicio de levantamiento batimétrico de las áreas comunes de la rada interior y canal de ingreso al Terminal Portuario del Callao.</t>
  </si>
  <si>
    <t>AS-005-2021-APN</t>
  </si>
  <si>
    <t>HIDRAULICA Y OCEANOGRAFIA INGENIEROS CONSULTORES SA</t>
  </si>
  <si>
    <t>Contratación de servicio de limpieza para los locales de la Autoridad Portuaria Nacional ubicados en la Provincia Constitucional del Callao y Lima</t>
  </si>
  <si>
    <t>VIALVA SERVICIOS COMPLEMENTARIOS SRL</t>
  </si>
  <si>
    <t>Por la contratacion del servicio de seguros patrimoniales y personales para la APN, dentro de los alcances del Contrato Complementario al Contrato N° 011-2020-APN</t>
  </si>
  <si>
    <t>03/11/2021</t>
  </si>
  <si>
    <t>Servicio de Consultoría para la elaboración del estudio de preinversión a nivel de perfil del proyecto “Creación del Terminal Portuario de carga en la localidad de Santa Rosa, Distrito de Yavaví – Provincia de Mariscal Ramon Castilla - Departamento de Loreto”</t>
  </si>
  <si>
    <t>CP-004-2021-APN</t>
  </si>
  <si>
    <t>CONSORCIO TP SANTA ROSA</t>
  </si>
  <si>
    <t>10/12/2021</t>
  </si>
  <si>
    <t>Por la contratación del servicio de DRP- Disaster Recovery Platform (Plataforma de Recuperación de Desastres) - DATTO- SIRIS o equivalente, de acuerdo a los alcances del contrato 012-2021-APN</t>
  </si>
  <si>
    <t>AS-016-2021-APN</t>
  </si>
  <si>
    <t>Adquisición de Licenciamiento de Software ARCGIS, o equivalente, actualizada la versión vigente para la APN.</t>
  </si>
  <si>
    <t>DIRECTA</t>
  </si>
  <si>
    <t>CD-001-2021-APN</t>
  </si>
  <si>
    <t>TELEMATICA S A</t>
  </si>
  <si>
    <t>3/06/2021</t>
  </si>
  <si>
    <t>Adquisición de licencias de software para el seguimiento y administración de los proyectos de la Autoridad Portuaria Nacional
Como resultado de la Buena Pro de la Adjudicación Simplificada Nº 002-2021-APN</t>
  </si>
  <si>
    <t>AS-002-2021-APN</t>
  </si>
  <si>
    <t>Adquisición de las licencias de uso del software de AutoDesk AutoCAD para la Autoridad Portuaria Nacional.</t>
  </si>
  <si>
    <t>AS-SM-8-2021-APN-1</t>
  </si>
  <si>
    <t>Por la Adquisición de Licencias de uso de  software para proteccion de perdida de datos de la APN</t>
  </si>
  <si>
    <t>AS-SM-9-2021-APN-2</t>
  </si>
  <si>
    <t>IMPERIA SOLUCIONES TECNOLOGICAS S.A.C.</t>
  </si>
  <si>
    <t>Adquisión de Licencias de uso del Software Vmware Vsphere Estándar para un procesador y Vmware Vcenter Standard, para la Plataforma de Virtuaización de la APN o Equivalente.</t>
  </si>
  <si>
    <t>AS-SM-10-2021-APN-1</t>
  </si>
  <si>
    <t>Adquisición de las licencias de Uso de software de Seguridad de la Información y Gestión de Eventos o equivalente.</t>
  </si>
  <si>
    <t>AS-SM-7-2021-APN-1</t>
  </si>
  <si>
    <t>Adquisición de las Licencias de Uso del Software de Kaspersky Total Security For Business o Equivalente, para la APN</t>
  </si>
  <si>
    <t>AS-SM-12-2021-APN-1</t>
  </si>
  <si>
    <t>Adquisición de las licencias de uso de QLIKVIEW o equivalente, que incluye a su vez el soporte técnico vía email o vía electrónica para el periodo 2021-2021</t>
  </si>
  <si>
    <t>AS-SM-11-2021-APN-1</t>
  </si>
  <si>
    <t>Contratación del servicio de seguros patrimoniales cascos no pesqueros - boyas y linternas marinas.</t>
  </si>
  <si>
    <t>AS-SM-18-2020-APN</t>
  </si>
  <si>
    <t>Pago por el saldo del Contrato N° 014-2021-APN-ASP correspondiente a la adquisición de combustible Gasohol 90 plus para el deslizador fluvial "APN Iquitos" de propiedad de la Autoridad Portuaria Nacional en el puerto de Iquitos.</t>
  </si>
  <si>
    <t>GRIFO FLOTANTE CESAR S.R.L.</t>
  </si>
  <si>
    <t>En Ejecución</t>
  </si>
  <si>
    <t>Adquisición de las licencias de uso del Software de ADOBE CREATIVE CLOUD (ANULADO)</t>
  </si>
  <si>
    <t>Anulado</t>
  </si>
  <si>
    <t>Contratación del servicio de apoyo contable en el proceso del registro administrativo del devengado y rendición en el SIAF-RP.</t>
  </si>
  <si>
    <t>Contratación del servicio de apoyo contable en la elaboración y formulación de los Estados Financieros del ejercicio 2021, de la Autoridad Portuaria Nacional.</t>
  </si>
  <si>
    <t>CHINCHAY SILVA AURORA</t>
  </si>
  <si>
    <t>Contratación del servicio de mantenimiento preventivo / correctivo de los sistemas de vigilancia CCTV del CCCRE del Puerto de Iquitos y de las  cámaras CCTV de repotenciación tecnológica y ampliación del  ámbito de acción de los equipos de videovigilancia del CCCRE del Puerto del Callao.</t>
  </si>
  <si>
    <t>Adquisición de combustible Petróleo Diesel B-5 S-50 para la embarcación "APN Callao I" de propiedad de la Autoridad Portuaria Nacional.</t>
  </si>
  <si>
    <t>Vigente</t>
  </si>
  <si>
    <t>Pago por el saldo del Contrato N° 010-2021-APN-ASP correspondiente al servicio de una aseguradora que brinde cobertura a través de la póliza de seguro complementario de trabajo de riesgo (SCTR) Salud.</t>
  </si>
  <si>
    <t>Adquisición de papel bond para las oficinas de la APN.</t>
  </si>
  <si>
    <t>CONTINENTAL S.A.C</t>
  </si>
  <si>
    <t>Contratación de los servicios específicos de digitación y recopilación de información generada por las personas naturales y jurídicas que desarrollan actividades portuarias a través del embarcadero "Muelle de Capitanes".</t>
  </si>
  <si>
    <t>APOYO ACCESO ANTEPUERTO N° 02 - Contratación del servicio de apoyo en la implementación y control de acciones preventivas y correctivas en el acceso de vehículos de transporte de carga para la recepción y entrega de contendores y/o carga a través de los antepuertos APM Terminals y DP World Callao, durante las operaciones de prestación de sus servicios como usuarios intermedios.</t>
  </si>
  <si>
    <t>APOYO ACCESO ANTEPUERTO N° 06 - Contratación del servicio de apoyo en la implementación y control de acciones preventivas y correctivas en el acceso de vehículos de transporte de carga para la recepción y entrega de contendores y/o carga a través de los antepuertos APM Terminals y DP World Callao, durante las operaciones de prestación de sus servicios como usuarios intermedios.</t>
  </si>
  <si>
    <t>APOYO ACCESO ANTEPUERTO N° 04 - Contratación del servicio de apoyo en la implementación y control de acciones preventivas y correctivas en el acceso de vehículos de transporte de carga para la recepción y entrega de contendores y/o carga a través de los antepuertos APM Terminals y DP World Callao, durante las operaciones de prestación de sus servicios como usuarios intermedios.</t>
  </si>
  <si>
    <t>Contratación del servicio de fotocopiado, impresiones, escaneado, anillado y espiralado para las oficinas de la Autoridad Portuaria Nacional.</t>
  </si>
  <si>
    <t>Contratación del servicio para efectuar actividades de desinfección (fumigación) de los Locales Sedes Callao y San Miguel-Lima de la APN, a fin de reducir el riesgo de contagio de COVID-19.</t>
  </si>
  <si>
    <t>BERROCAL GOMEZ JOSEPH HAROLD</t>
  </si>
  <si>
    <t>Servicio de archivo externo para la Autoridad Portuaria Nacional.</t>
  </si>
  <si>
    <t>Servicio de mensajería a nivel local y nacional para la Autoridad Portuaria Nacional</t>
  </si>
  <si>
    <t>OLVA COURIER S.A.C.</t>
  </si>
  <si>
    <t>Contratación del servicio de limpieza para el Anexo Santa Rosa de la Oficina Desconcentrada  de Iquitos (Saldo contrato periodo 2021/2022)</t>
  </si>
  <si>
    <t>APOYO ACCESO ANTEPUERTO N° 05 - Contratación del servicio de apoyo en la implementación y control de acciones preventivas y correctivas en el acceso de vehículos de transporte de carga para la recepción y entrega de contendores y/o carga a través de los antepuertos APM Terminals y DP World Callao, durante las operaciones de prestación de sus servicios como usuarios intermedios.</t>
  </si>
  <si>
    <t>APOYO ACCESO ANTEPUERTO N° 01 - Contratación del servicio de apoyo en la implementación y control de acciones preventivas y correctivas en el acceso de vehículos de transporte de carga para la recepción y entrega de contendores y/o carga a través de los antepuertos APM Terminals y DP World Callao, durante las operaciones de prestación de sus servicios como usuarios intermedios.</t>
  </si>
  <si>
    <t>Contratación del servicio de apoyo en el cumplimiento de medidas preventivas y correctivas de protección y seguridad para el control de acceso temporal a través del embarcadero "Muelle de Capitanes".</t>
  </si>
  <si>
    <t>Contratación del servicio de limpieza para la Oficina Desconcentrada de Matarani (Saldo contrato periodo 2021/2022)</t>
  </si>
  <si>
    <t>APOYO ACCESO ANTEPUERTO N° 03 - Contratación del servicio de apoyo en la implementación y control de acciones preventivas y correctivas en el acceso de vehículos de transporte de carga para la recepción y entrega de contendores y/o carga a través de los antepuertos APM Terminals y DP World Callao, durante las operaciones de prestación de sus servicios como usuarios intermedios.</t>
  </si>
  <si>
    <t>Contratación del servicio de limpieza para la Oficina Desconcentrada de Iquitos (Saldo contrato periodo 2021/2022)</t>
  </si>
  <si>
    <t>Contratación del servicio de limpieza para la Oficina Desconcentrada de Paita y Bayobar (Saldo contrato periodo 2021/2022)</t>
  </si>
  <si>
    <t>APOYO ACCESO ANTEPUERTO Nº 07 - Contratación del servicio de apoyo en la implementación y control de acciones preventivas y correctivas en el acceso de vehículos de transporte de carga para la recepción y entrega de contendores y/o carga a través de los antepuertos APM Terminals y DP World Callao, durante las operaciones de prestación de sus servicios como usuarios intermedios.</t>
  </si>
  <si>
    <t>Contratación de una persona jurídica que brinde el servicio de Medico Ocupacional del personal de la Autoridad Portuaria Nacional</t>
  </si>
  <si>
    <t>Contratación de los servicios de tramitación, gestión y monitoreo para la implementación de la Unidad de Gestión de Sistemas Alternativos de Solución de Controversias (UGSASC) y el funcionamiento de los Centros de Conciliación y Arbitraje de la Autoridad Portuaria Nacional (APN).</t>
  </si>
  <si>
    <t>RONDAN ESPINOZA HERBERT RENE</t>
  </si>
  <si>
    <t>21/01/2022</t>
  </si>
  <si>
    <t xml:space="preserve">Por la contratacion del servicio para la revisión de los lineamientos técnicos acordes con el software y metodología Building Information Modeling (BIM) y/o otros, que conforman los Expedientes Técnicos de Obra (ETOs) correspondientes a infraestructura del Terminal Portuario de Paita y Salaverry. </t>
  </si>
  <si>
    <t>LOPEZ MELENDEZ EBERTH ANTONIO</t>
  </si>
  <si>
    <t>24/01/2022</t>
  </si>
  <si>
    <t>Servicio de consultoría para la actualización del análisis de mercado de los estudios a nivel perfil que la Dirección de Planeamiento y Estudios Económicos en calidad de Unidad Formuladora de la Autoridad Portuaria Nacional se encuentra elaborando.</t>
  </si>
  <si>
    <t>Contratación del Servicio de revisión y análisis de los componentes técnicos portuarios de los estudios de los terminales portuarios fluviales de carga que vienen siendo evaluados por la Dirección de Planeamiento y Estudios Económicos de la Autoridad Portuaria Nacional, en el marco de la Ley del Sistema Portuario Nacional.</t>
  </si>
  <si>
    <t>Servicio de apoyo en la revisión de metrados, cronogramas, costos y presupuestos de la Documentación Técnica y/o Expedientes Técnicos de Obra (ETOs) correspondientes a equipamiento portuario.</t>
  </si>
  <si>
    <t>Servicio de apoyo en la recopilación de información, digitación y seguimiento de la supervisión de las actividades de protección y seguridad que se llevan a cabo en las rondas de protección y seguridad en el puerto de Iquitos, a través de la embarcación fluvial APN Iquitos.</t>
  </si>
  <si>
    <t xml:space="preserve">Contratación del servicio de una persona natural para obtener información que permita a la APN corroborar que las OCP cumplan con las características mínimas funcionales en la plataforma e-learning relacionadas al desarrollo del curso, que existieron al momento del otorgamiento de esta autorización. </t>
  </si>
  <si>
    <t>Por la contracion del servicio temporal de apoyo para la atencion en materia administrativa y operativa en las plataformas tecnologicas, el transito de personas; prestación de serviciso portuarios y digitalización de documentos relacionados a inspecciones administrativas del Puerto del Callao</t>
  </si>
  <si>
    <t>ORTIZ NIETO MARY CARMEN</t>
  </si>
  <si>
    <t>02/02/2022</t>
  </si>
  <si>
    <t>Contratación del servicio de Administración y Soporte de las Base de Datos de la Autoridad Portuaria Nacional.</t>
  </si>
  <si>
    <t>03/02/2022</t>
  </si>
  <si>
    <t>Contratación del servicio de recopilación de información, seguimiento, monitoreo, elaboración de reportes y cuadros estadísticos y análisis de los procesos operativos relacionados con los servicios portuarios y movimiento de naves/carga en los Puertos de San Juan y San Nicolas.</t>
  </si>
  <si>
    <t>TORRES MELENDEZ JOSE MANUEL</t>
  </si>
  <si>
    <t>10/02/2022</t>
  </si>
  <si>
    <t>Contratación del Servicio de monitoreo de medios escritos, radiales, televisivos y portales de noticias e internet, según Contrato 002-2022-APN-ASP</t>
  </si>
  <si>
    <t>14/02/2022</t>
  </si>
  <si>
    <t>Contratación del servicio de limpieza para Anexo Talara de la OD Paita</t>
  </si>
  <si>
    <t>Contratación del Servicio de Monitoreo y Seguimiento de las operaciones de Recepción y Despacho de Naves, los Pagos por las tasas correspondiente a dichas operaciones, en las Oficinas Desconcentradas y Redenaves Callao; en especial las naves en tráfico de cabotaje en apoyo del Sistema Integrado de Gestión (SIG), Gestión de Calidad.</t>
  </si>
  <si>
    <t>Contratación del servicio de apoyo en la clasificación, ordenamiento, signatura y descripción de las series documentales de las Unidades Orgánicas de la APN que serán digitalizados con valor legal.</t>
  </si>
  <si>
    <t>DAMIAN DAMIAN AZULEMA DEL MILAGRO</t>
  </si>
  <si>
    <t xml:space="preserve"> Contratación del servicio de consultoría en la especialidad de Ingeniería Mecánica para la revisión y aprobación del Expediente Técnico de Obra (ETO) de “Construcción de un Nuevo Pavimentos para contenedores llenos y adquisición de una (01) STS y tres (03) eRTGs” para el Terminal Norte Multipropósito en el Terminal Portuario del Callao (TNM - TPC).</t>
  </si>
  <si>
    <t>Contratación del servicio de limpieza para la OD San Nicolas de la APN</t>
  </si>
  <si>
    <t>Contratación del "Servicio para la Actualización y Mejora de la Seguridad Digital en el marco del  reglamento del Ley del Gobierno Digital".</t>
  </si>
  <si>
    <t>23/02/2022</t>
  </si>
  <si>
    <t>Contratación del servicio de mejora en el Diseño, Implementación y Mantenimiento de la Plataforma Moodle con componente de capacitación sincrónico, así como el servicio de almacenamiento, para el desarrollo de los cursos virtuales.</t>
  </si>
  <si>
    <t>GRUPO DE SOLUCIONES CREATIVAS S.A.C.</t>
  </si>
  <si>
    <t>Contratación del servicio de consultoría de un Ingeniero Mecánico Electricista para el apoyo en la Recepción de obras de los Componentes Funcionales Edificios Auxiliares y Obras Varias - Sistema Eléctrico del Terminal Portuario Multipropósito de Salaverry.</t>
  </si>
  <si>
    <t xml:space="preserve">Contratación del servicio específico de asistencia documentaria en la Oficina Desconcentrada de Paita y Bayóvar. </t>
  </si>
  <si>
    <t>ORDINOLA LAMA EVELYN ESTEFFANY</t>
  </si>
  <si>
    <t xml:space="preserve">Servicio de Inventario, organización y transferencia del acervo documentario de la Oficina Desconcentrada de Iquitos al Archivo Central de la Autoridad Portuaria Nacional. </t>
  </si>
  <si>
    <t>OLIVOS PINEDO SILVANA</t>
  </si>
  <si>
    <t xml:space="preserve">Contratación del servicio específico de asistencia documentaria para la Oficina Desconcentrada de Pisco. </t>
  </si>
  <si>
    <t>ZUÑIGA CUBILLAS CESAR ARTURO</t>
  </si>
  <si>
    <t>Contratación del Servicio de apoyo en el proceso de ejecución del Plan de Depuración y Sinceramiento (en adelante PDS) contable de la Autoridad Portuaria Nacional (en adelante APN).</t>
  </si>
  <si>
    <t>BERNAOLA RAMOS CINDY STEPHANIE</t>
  </si>
  <si>
    <t>Contratación de un profesional con título en Derecho para la elaboración del Reglamento de Conciliación, en el marco de la implementación del Centro de Conciliación de la APN.</t>
  </si>
  <si>
    <t>CABANILLAS EUSCATIGUE JENNIFER ANDREA</t>
  </si>
  <si>
    <t>Contratación del servicio de consultoría jurídica sobre las funciones de la APN y otras entidades respecto a la aprobación de los planes de contingencia de los terminales portuarios para la prevención y acciones de respuesta ante la contaminación de derrames de hidrocarburos en las instalaciones portuarias del Sistema Portuario Nacional (SPN).</t>
  </si>
  <si>
    <t>GUZMAN NAPURI CHRISTIAN</t>
  </si>
  <si>
    <t>Contratación de una persona natural que brinde el servicio apoyo contable para la Unidad Funcional de Contabilidad, en el proceso de integración contable y análisis de cuentas.</t>
  </si>
  <si>
    <t>JOHNSON MASIAS JORGE JESUS</t>
  </si>
  <si>
    <t>02/05/2022</t>
  </si>
  <si>
    <t>Contratación del servicio de alquiler de salón y atención de alimentación para el desarrollo del "Taller de gestión de riesgos y emergencias asociados a las operaciones de la interfaz de buques tanques en las terminales marítimas petroleras".</t>
  </si>
  <si>
    <t>SOCIEDAD DE DESARROLLO DE HOTELES PERUANOS S.A.</t>
  </si>
  <si>
    <t>12/05/2022</t>
  </si>
  <si>
    <t>Contratación del servicio de revisión de expedientes de comisión de infracción a la actividad portuaria, así como a los proyectos normativos relacionados con la prestación de servicios portuarios para la atención de la nave, carga y pasaje en los puertos a nivel nacional.</t>
  </si>
  <si>
    <t>PEREIRA NORIEGA SONIA ANGELICA</t>
  </si>
  <si>
    <t>Contratación de los servicios de corrección de incidencias, mejoras e incorporación de opciones para la actualización de información del módulo de Actividades y Servicios Portuarios y del Módulo de Licencias del SAGA de la APN.</t>
  </si>
  <si>
    <t>RIOS ALVAREZ MANUEL ALEJANDRO</t>
  </si>
  <si>
    <t>Contratación del servicio de una persona jurídica para el desarrollo del "Taller de gestión de riesgos y emergencias asociados a las operaciones de la interfaz de buques tanques en las terminales marítimas petroleras".</t>
  </si>
  <si>
    <t>ASOCIACION LATINOAMERICANA DE OPERADORES DE TERMINALES MARITIMO PETROLEROS Y MONOBOYAS - SLOM</t>
  </si>
  <si>
    <t>Contratación del servicio de consultoría para la elaboración del estudio de pre-inversión a nivel de perfil del proyecto de inversión "Creación de terminales portuarios de pasajeros en las principales localidades del rio Ucayali, en el tramo Pucallpa - Nauta, en las regiones de Ucayali y Loreto"</t>
  </si>
  <si>
    <t>CONSORCIO TPP UCAYALI</t>
  </si>
  <si>
    <t>Contratación del servicio de capacitación para veinticinco (25) servidores de la APN, en la acción de capacitación denominada "Curso de Conciliación Extrajudicial y Arbitraje", en la modalidad virtual.</t>
  </si>
  <si>
    <t>Contratación del servicio de capacitación para treinta (30) servidores de la APN, en la acción de capacitación denominada "Curso de Operaciones Portuarias y Operatividad Aduanera", en la modalidad virtual.</t>
  </si>
  <si>
    <t>G &amp; C CONSULTORIA Y CAPACITACION EMPRESARIAL S.A.C.</t>
  </si>
  <si>
    <t>PAIVA RAMIREZ VICTOR ANDRES</t>
  </si>
  <si>
    <t>Contratación del servicio de Enfermería para la Autoridad Portuaria Nacional (APN).</t>
  </si>
  <si>
    <t>Contratación del servicio especializado para la mejora continua del sistema de gestión de seguridad y salud en el trabajo por un profesional Médico Ocupacional.</t>
  </si>
  <si>
    <t>ORTIZ GIBAJA RENATO</t>
  </si>
  <si>
    <t>Contratación del servicio de análisis y definición de plan de trabajo para la implementación del Reglamento del Decreto Legislativo N° 1412 de la Ley de Gobierno Digital en la APN.</t>
  </si>
  <si>
    <t>CHUQUINO AÑORGA JOHANA LIZBETT</t>
  </si>
  <si>
    <t>Por la contratacion del servicio de elaboracion de Dashboard de información estadística para el portal web de la Autoridad Portuaria Nacional, mediante la herramienta ArcGIS</t>
  </si>
  <si>
    <t>06/06/2022</t>
  </si>
  <si>
    <t>Contratación del servicio de publicación de normas legales y avisos en el Diario Oficial El Peruano.</t>
  </si>
  <si>
    <t>EMPRESA PERUANA DE SERVICIOS EDITORIALES S.A. - EDITORA PERU</t>
  </si>
  <si>
    <t>14/06/2022</t>
  </si>
  <si>
    <t>Contratación del servicio para realizar el estudio situacional y de diagnóstico de las necesidades de la APN en temas de tecnologías de la información y comunicaciones.</t>
  </si>
  <si>
    <t>DM SYSTEMS E.I.R.L.</t>
  </si>
  <si>
    <t>Contratación de persona jurídica (empresa certificadora) para el servicio de auditoría de recertificación del Sistema Integrado de Gestión de la Calidad de la Autoridad Portuaria Nacional.</t>
  </si>
  <si>
    <t>ASOCIACION CIVIL-BASC-PERU</t>
  </si>
  <si>
    <t>Contratación del servicio de apoyo en el ordenamiento del acervo documentario y administrativo de Unidad de Gestión de Sistemas Alternativos de Solución de Controversias (UGSASC) de la Autoridad Portuaria Nacional (APN).</t>
  </si>
  <si>
    <t xml:space="preserve">Contratación de servicios de apoyo en la Oficina de la Unidad de Control Conjunto (UCC) local de la APN dentro de la Instalación Portuaria “Terminal Internacional del Sur” - (TISUR), para adoptar medidas preventivas y correctivas en materia de protección y seguridad portuaria a través del perfilamiento e inspección de contenedores en el puerto de Matarani. </t>
  </si>
  <si>
    <t>GUZMAN AZA DANIEL</t>
  </si>
  <si>
    <t xml:space="preserve">Contratación de servicios de apoyo en la Oficina de la Unidad de Control Conjunto (UCC) local de la APN dentro de la Instalación Portuaria “Terminal Portuario Euroandinos” - (TPE), para adoptar medidas preventivas y correctivas en materia de protección y seguridad portuaria a través del perfilamiento e inspección de contenedores en el Puerto de Paita. </t>
  </si>
  <si>
    <t>LANDIVAR CANO FERNANDA VALERIA DEL PILAR</t>
  </si>
  <si>
    <t>Contratación del servicio de consultoría para la actualización de los costos del proyecto y la evaluación social de los estudios a nivel perfil de los Tramos Yurimaguas - Nauta Atalaya-Pucallpa que la Dirección de Planeamiento y Estudios Económicos en calidad de Unidad Formuladora de la Autoridad Portuaria Nacional se encuentra elaborando.</t>
  </si>
  <si>
    <t>LIZANO QUISPE KEYLA GISELA</t>
  </si>
  <si>
    <t>Contratación del servicio de revisión de los Entregables del Estudio para la elaboración del Plan Maestro del Terminal Portuario de Tacna, presentados por el Gobierno Regional de Tacna, en el marco de la Ley del Sistema Portuario Nacional.</t>
  </si>
  <si>
    <t>Saldo del Contrato N° 011-2021-APN-ASP por el servicio de mantenimiento preventivo y correctivo integral para los equipos de enfriamiento a precisión del centro de cómputo de la Sede Central de la APN.</t>
  </si>
  <si>
    <t>Contratación de servicios de apoyo en la Oficina de la Unidad de Control Conjunto (UCC) local de la APN dentro de la Instalación Portuaria “Terminal Internacional del Sur” - (TISUR), para adoptar medidas preventivas y correctivas en materia de protección y seguridad portuaria a través del perfilamiento e inspección de contenedores en el puerto de Matarani.</t>
  </si>
  <si>
    <t>MEDINA ARELLANO MIRYAM MERCEDES</t>
  </si>
  <si>
    <t>Contratación del Servicio de consultoría en la especialidad de Ingeniería Electromecánica para la revisión y aprobación del Expediente Técnico de Obra (ETO) correspondiente a Nueva Subestación Puerto Chancay 220/23 KV de la nueva Etapa 1 del proyecto "Terminal Portuario Chancay", presentado por el administrado COSCO SHIPPING Ports Chancay PERU S.A.</t>
  </si>
  <si>
    <t>Contratación de una persona natural que brinde el servicio profesional en el proceso de control previo de la documentación sustentatoria en la ejecución del gasto público.</t>
  </si>
  <si>
    <t>05/07/2022</t>
  </si>
  <si>
    <t>Contratación del servicio Mantenimiento correctivo del techo de la Oficina Desconcentrada San Nicolas de la Autoridad portuaria Nacional.</t>
  </si>
  <si>
    <t>CONSECIONARIA DE SERVICIOS Y DE MATERIAL LOGISTICO E.I.R.L.</t>
  </si>
  <si>
    <t>Contratación del servicio de capacitación para veinticinco (25) servidores de la APN, en la acción de capacitación denominada Curso de Control Interno, en la modalidad virtual.</t>
  </si>
  <si>
    <t>Contratación del servicio para la elaboración de la Directiva de Servicios Arbitrales, la Directiva para el Registro de Árbitros y la Directiva para la Adscripción de Conciliadores.</t>
  </si>
  <si>
    <t>Contratación de un especialista en materia laboral pública que efectúe la evaluación del sistema de gestión de recursos humanos en la Autoridad Portuaria Nacional.</t>
  </si>
  <si>
    <t>HERBOZO COLQUE RICARDO GABRIEL</t>
  </si>
  <si>
    <t>Servicio de recopilación de información, elaboración de reportes y/o cuadros estadísticos de los servicios portuarios básicos y de los diversos proyectos portuarios logísticos en los Puertos de San Juan y San Nicolas.</t>
  </si>
  <si>
    <t>VEGA ASTUDILLO YERISF ROSANGELL</t>
  </si>
  <si>
    <t xml:space="preserve">Por la contratación del servicio profesional de un Ingeniero Mecánico Electricista de apoyo a la supervsión de diseño para la revisión y aprobación del expediente técnico de Obra  (ETO) de inversión adicional  "Celdas de media tension para SED MSO" del terminal portuario del Paita </t>
  </si>
  <si>
    <t>BECERRA CELIS MOISES</t>
  </si>
  <si>
    <t>Servicio de Actualización del Plan de Contingencia para los servicios de TI de la APN.</t>
  </si>
  <si>
    <t>HERRERA ESPINOZA ALCIDES</t>
  </si>
  <si>
    <t xml:space="preserve"> Contratación del servicio de Renovación de Soporte Técnico de las Bases de Datos de Oracle de los Ambientes de Producción APN.</t>
  </si>
  <si>
    <t>Contratación del servicio de Defensa Legal del Servidor Público Sandro Enrique Burgos Fernández, para la Investigación Preliminar iniciada mediante Disposición 1 de fecha 25 de agosto de 2021 de la Fiscalía Provincial Corporativa Especializada en delitos de Corrupción de Funcionarios del Callao, en la Carpeta Fiscal 087-2021.</t>
  </si>
  <si>
    <t>ROSSO SAENZ PIER GIORGIO</t>
  </si>
  <si>
    <t>Contratación del Servicio de Defensa Legal del Servidor Público Guillermo Alfredo Bouroncle Calixto, para la Investigación Preliminar iniciada mediante Disposición 1 de fecha 25 de agosto de 2021 de la Fiscalía Provincial Corporativa Especializada en delitos de Corrupción de Funcionarios del Callao, en la Carpeta Fiscal 087-2021</t>
  </si>
  <si>
    <t>Contratación del servicio para la actualización de la data de infraestructura portuaria de los Terminales Portuarios y Embarcaderos que conforman el Sistema Portuario Nacional.</t>
  </si>
  <si>
    <t>Contratación de los servicio de implementación de Sistema de Tickets para la atención de incidencias del área de soporte de la Autoridad Portuaria Nacional.</t>
  </si>
  <si>
    <t>Contratación del servicio administrativo para la atención de solicitudes en materia técnica operativa reportada por los usuarios relacionado al servicio portuario básico de transporte de personas, así como en los expedientes vinculadas a las acciones de control de actividades y servicios portuarios.</t>
  </si>
  <si>
    <t>Por la contratacion del servicio de mantenimiento preventivo / correctivo de los sistemas de videovigilancia CCTV del CCCRE del Puerto de Iquitos y de las camaras CCTV del ambito de accion de los equipos de videovigilancia del CCCRE del Puerto del Callao y de la Avenida Néstor Gambetta, de acueredo a los alcances de la Adjudicación Simplificada N° 006-2022-APN</t>
  </si>
  <si>
    <t>Contratación del servicio de alquiler de salas y alimentación para el desarrollo del "III Seminario Hemisférico de Relación Puerto Ciudad, Responsabilidad Social y Equidad de Género".</t>
  </si>
  <si>
    <t>Contratación del servicio de capacitación para treinta (30) servidores de la APN, en la acción de capacitación denominada Curso de "Fiscalización Ambiental, en la modalidad virtual.</t>
  </si>
  <si>
    <t>Contratación del servicio de implementación de una arquitectura para un nuevo Portal administrador de la PIDE y APIs, que incluye la actualización de los servicios web e incorporación de nuevos servicios en la plataforma de la PIDE y las aplicaciones de la APN.</t>
  </si>
  <si>
    <t>Contratación del servicio de Mailling Masivos para los aplicativos institucionales de la Autoridad Portuaria Nacional.</t>
  </si>
  <si>
    <t>Adquisicion de Licenciamiento ArcGIS Enterprise Estandard (Windows) up to four cores actualizado version vigente</t>
  </si>
  <si>
    <t>Procedimiento de Selección</t>
  </si>
  <si>
    <t>DIRECTA-PROC-1-2022-APN-1</t>
  </si>
  <si>
    <t>25/04/2022</t>
  </si>
  <si>
    <t>Adquisición de 03 vehículos para la oficina general de administración y las Oficinas Desconcentradas de Pisco e Ilo</t>
  </si>
  <si>
    <t>AS-SM-1-2022-APN-1</t>
  </si>
  <si>
    <t>MAQUINARIAS SA</t>
  </si>
  <si>
    <t>27/04/2022</t>
  </si>
  <si>
    <t xml:space="preserve">Por la Adquisición de servidores para complementar plataforma tecnologica de la APN, dentro de los alcances de la Adjudicacion Simplificada N° 004-2021- APN (Segunda Convocatroria) </t>
  </si>
  <si>
    <t>AS-SM-4-2022-APN-2</t>
  </si>
  <si>
    <t>SEKURA S.A.C</t>
  </si>
  <si>
    <t xml:space="preserve">Contratación del sservicio de mesa de ayuda, servicio de monitoreo de servidores y mantenimiento preventivo - correctivo de los equipos de computo de la Autoridad Portuaria Nacional - APN a nivel nacional </t>
  </si>
  <si>
    <t>AS-SM-17-2020-APN-1</t>
  </si>
  <si>
    <t>11/01/2022</t>
  </si>
  <si>
    <t>Contratación del servicio de correo electronico y directorio activo en la nube, de acuerdo a contrato 005-2021-APN, resultado de la Buena Pro del Concurso Publico 002-2021-APN</t>
  </si>
  <si>
    <t>CP-002-2021-APN</t>
  </si>
  <si>
    <t>Pago por la contratación del servicio de seguridad y vigilancia para la Oficina Desconcentrada de Yurimaguas, correspondiente al Contrato N° 029-2020-APN.</t>
  </si>
  <si>
    <t>AS-SM-12-2020-APN-1</t>
  </si>
  <si>
    <t>Pago por la contratación del servicio de seguridad y vigilancia para la Oficina Desconcentrada de Pucallpa, correspondiente al Contrato N° 028-2020-APN.</t>
  </si>
  <si>
    <t>Pago por la contratación del servicio de seguridad y vigilancia para el Anexo Santa Rosa, correspondiente al Contrato N° 027-2020-APN.</t>
  </si>
  <si>
    <t>Pago por la contratación del servicio de seguridad y vigilancia para el Anexo de Nauta, correspondiente al Contrato N° 026-2020-APN.</t>
  </si>
  <si>
    <t>Pago por la contratación del servicio de seguridad y vigilancia para la Oficina Desconcentrada de Iquitos, correspondiente al Contrato N° 025-2020-APN.</t>
  </si>
  <si>
    <t>Pago por la contratación del servicio de seguridad y vigilancia para la Oficina Desconcentrada de San Nicolas, correspondiente al Contrato N° 019-2020-APN.</t>
  </si>
  <si>
    <t>Pago por la contratación del servicio de seguridad y vigilancia para la Oficina Desconcentrada de Pisco, correspondiente al Contrato N° 021-2020-APN.</t>
  </si>
  <si>
    <t>Pago por la contratación del servicio de seguridad y vigilancia para la Oficina Desconcentrada de Salaverry, correspondiente al Contrato N° 014-2020-APN.</t>
  </si>
  <si>
    <t>Pago por la contratación del servicio de seguridad y vigilancia para la Oficina Desconcentrada de Matarani, correspondiente al Contrato N° 015-2020-APN.</t>
  </si>
  <si>
    <t xml:space="preserve">Pago por la contratación del servicio de seguridad y vigilancia para la Oficina Desconcentrada de Ilo, correspondiente al Contrato N° 016-2020-APN. </t>
  </si>
  <si>
    <t>Pago por la contratación del servicio de seguridad y vigilancia para el Anexo Talara, correspondiente al Contrato N° 017-2020-APN.</t>
  </si>
  <si>
    <t>Pago por la contratación del servicio de seguridad y vigilancia para la Oficina Desconcentrada de Paita, correspondiente al Contrato N° 018-2020-APN.</t>
  </si>
  <si>
    <t>Por la contratación del servicio de DRP - Disaster Recovery Platform (Plataforma de Recuperación de Desastres)- DATTO - SIRIS o equivalente, de acuerdo a los alcances del Contrato 012-2021-APN</t>
  </si>
  <si>
    <t>AS-SM-16-2021-APN-1</t>
  </si>
  <si>
    <t xml:space="preserve">Contratación del servicio de consultoría para la elaboración del estudio de consistencia para el proyecto con código SNIP 33141 "Construcción del nuevo terminal portuario de Yurimaguas localidad Nueva Reforma </t>
  </si>
  <si>
    <t>Por la contratacion complementaria al contrato N° 025-2019-APN por la contratacion del servicio de telefonia movil a nivel nacional para la Autoridad Portuaria Nacional - APN</t>
  </si>
  <si>
    <t>AS-SM-25-2019-APN-1</t>
  </si>
  <si>
    <t>AS-SM-7-2022-APN-1</t>
  </si>
  <si>
    <t>Por la contratación del servicio de telefonia movil a nivel nacional para la Autoridad Portuaria Nacional - APN dentro de los alcances del Contrato N° 001-2022-APN</t>
  </si>
  <si>
    <t>CP-SM-8-2021-APN-1</t>
  </si>
  <si>
    <t xml:space="preserve">Contratación del servicio de limpieza para los locales de la Autoridad Portuaria Nacional ubicados en la Provincia Constitucional del Callao y Lima </t>
  </si>
  <si>
    <t>AS-SM-6-2021-APN-1</t>
  </si>
  <si>
    <t>25/01/2022</t>
  </si>
  <si>
    <t>Contratación del servicio de consultoría para la elaboración del estudio de preinversion para el sustento de la ficha técnica para proyecto de inversión: "Creación de la Sede Institucional de la APN en el distrito de San Miguel - Provincia de Lima - Departamento de Lima"</t>
  </si>
  <si>
    <t>AS-SM-6-2020-APN-3</t>
  </si>
  <si>
    <t>Contratación del servicio de consultoría para la elaboración del estudio de pre-inversión a nivel perfil del proyecto de inversión: "Creación del terminal portuario de carga en la localidad de Santa Rosa, distrito de Yavavi - Provincia de Mariscal Ramon Castilla - Departamento de Loreto"</t>
  </si>
  <si>
    <t>CP-SM-4-2021-APN-1</t>
  </si>
  <si>
    <t>Por la contratación del servicio de administración y mantenimiento de la aplicación REDENAVES de la APN, según al Contrato N° 004-2021-APN.</t>
  </si>
  <si>
    <t>AS-SM-4-2021-APN</t>
  </si>
  <si>
    <t>Por la contratacion del servicio de seguros patrimoniales y personales para la Autoridad Portuaria Nacional - Item 2 Riesgos Patrimoniales</t>
  </si>
  <si>
    <t>AS-SM-14-2021-APN-2</t>
  </si>
  <si>
    <t>01/02/2022</t>
  </si>
  <si>
    <t>Por la contratacion del servicio de seguros patrimoniales y personales para la Autoridad Portuaria Nacional - Item 1 Riesgos Humanos</t>
  </si>
  <si>
    <t>Por la contratacion del servicio de un enlace de datos dedicado entre el Terminal Portuario Euroandinos - TPE de Paita y la sede central de la Autoridad Portuaria Nacional - APN, dentro de los alcances del contrato N° 004-2022-APN</t>
  </si>
  <si>
    <t>AS-SM-17-2022-APN-2</t>
  </si>
  <si>
    <t>Por la contratacion del servicio de Administración y Mantenimiento de la aplicación REDENAVES  de la Autoridad Portuaria Nacional - APN, de acueredo a los alcances de la Adjudicación Simplificada N° 004-2022-APN</t>
  </si>
  <si>
    <t>AS-SM-4-2022APN-2</t>
  </si>
  <si>
    <t>Por la contratacion del servicio de una empresa que brinde los servicios de muestreo, medición y analisis de calidad de aire, ruido, agua de mar y sedimentos marinos en el area de influencia de seis (6) terminales portuarios, de acuerdo a los alcances de la Adjudicación Simplificada N° 005-2022-APN</t>
  </si>
  <si>
    <t>AS-SM-5-2022APN-2</t>
  </si>
  <si>
    <t>CP-SM-3-2021-APN-1</t>
  </si>
  <si>
    <t>CP-005-2019-APN</t>
  </si>
  <si>
    <t>Pago por la contratación del servicio de seguridad y vigilancia para la Sede Central, Anexo y CCCRE Callao, correspondiente al Contrato N° 020-2020-APN.</t>
  </si>
  <si>
    <t>Contratación del servicio de trabajos de reparación y carena en dique para la embarcación "APN CALLAO I"</t>
  </si>
  <si>
    <t>AS-SM-13-2021-APN-2</t>
  </si>
  <si>
    <t>CORP FUNG S.A.C.</t>
  </si>
  <si>
    <t>Por la contratacion del servicio de consultoria para la elaboración del estudio de preinversión  a nivel de perfil de proyecto de inversión Creacion de Terminales Portuarios de Pasajeros en las principales localidades del rio napo en el tramo Pantoja - Mazán en el departamento de Loreto</t>
  </si>
  <si>
    <t>CP-SM-9-2021-APN-1</t>
  </si>
  <si>
    <t>CONSORCIO TP NAPO</t>
  </si>
  <si>
    <t>05/05/2022</t>
  </si>
  <si>
    <t>Por la contratacion del servicio de consultoria para la elaboración del estudio de preinversión  a nivel de perfil de proyecto de inversión Creacion de Terminales Portuarios de Pasajeros en las principales localidades del rio marañon en el tramo Saramiriza - Punta Arenas en el departamento de Loreto</t>
  </si>
  <si>
    <t>CP-SM-11-2021-APN-1</t>
  </si>
  <si>
    <t>CONSORCIO TP MARAÑON</t>
  </si>
  <si>
    <t>Por la contratacion del servicio de consultoria para la elaboración del estudio de preinversión  a nivel de perfil de proyecto de inversión Creacion de Terminales Portuarios de Pasajeros en las principales localidades del rio Amazonas en el tramo Nauta - Iquitos en el departamento de Loreto</t>
  </si>
  <si>
    <t>CP-SM-10-2021-APN-1</t>
  </si>
  <si>
    <t>CONSORCIO TPP AMAZONAS</t>
  </si>
  <si>
    <t>Contratacion del servicio de Consultoría para la elaboración del estudio de pre-inversión a nivel de perfil del proyecto de inversion "Creación de terminales portuarios de pasajeros en las principales localidades del río Ucayali, en el tramo Pucallpa - Nauta, en las regiones de Ucayali y Loreto"</t>
  </si>
  <si>
    <t>CP-SM-1-2022-APN
(CP-SM-5-2021-APN)</t>
  </si>
  <si>
    <t>Contratación del Servicio de Internet, Seguridad Perimetral y Telefonía Fija para la sede central de la Autoridad Portuaria Nacional (APN) y Servicio de enlace de datos entre el centro de control de comunicaciones y respuesta a emergencias (CCCRE) del Callao y la Sede Central</t>
  </si>
  <si>
    <t>CP-SM-2-2022-APN-1</t>
  </si>
  <si>
    <t>En proceso</t>
  </si>
  <si>
    <t>Convocado por el Comité de Selección, fecha estimada de absolución consultas, observaciones a las bases e Integración el 08.09.2022</t>
  </si>
  <si>
    <t>Contratación del servicio de mesa de ayuda, soporte técnico, asistencia técnica, mantenimiento preventivo y correctivo de los equipos de cómputo de la APN a nivel nacional</t>
  </si>
  <si>
    <t>Incluido en el PAC Inicial 2022, sin requerimiento</t>
  </si>
  <si>
    <t>Contratación del servicio de seguridad y vigilancia para la sede central y oficinas desconcentradas de la APN a nivel nacional</t>
  </si>
  <si>
    <t>Con Indagación de Mercado culminada, se está solicitando certificación presupuestal y previsión</t>
  </si>
  <si>
    <t>Contratación de una empresa que brinde el servicio de mantenimiento preventivo de los dispositivos que conforman el sistema de señalización y balizamiento del canal de acceso al puerto del Callao</t>
  </si>
  <si>
    <t>Pendiente de aprobacion Resolución de Comité de Selección para la convocatoria del procedimiento respectivo, se ha reiterado a la DOMA la designación de sus representantes, en espera de respuesta</t>
  </si>
  <si>
    <t>Adquisición de licencias para administración de proyectos para la APN</t>
  </si>
  <si>
    <t>AS-SM-9-2022-APN-1</t>
  </si>
  <si>
    <t>Convocado por el Comité de Selección, presentación de ofertas el 07.09.2022</t>
  </si>
  <si>
    <t>Adquisición de licencias de uso de software para protección contra pérdida de datos para la APN</t>
  </si>
  <si>
    <t>Se ha recibido las Especificaciones Técnicas, en revisión</t>
  </si>
  <si>
    <t>Adquisición de licencias de QlikView o equivalente para
la Autoridad Portuaria Nacional</t>
  </si>
  <si>
    <t>Adquisición de software de virtualización</t>
  </si>
  <si>
    <t>Adquisición licencias para monitoreo de eventos de seguridad</t>
  </si>
  <si>
    <t>Adquisición de licencias de antivirus</t>
  </si>
  <si>
    <t>Contratación para la implementación de un Sistema de Arbitraje Electrónico para la APN</t>
  </si>
  <si>
    <t>AS-SM-10-2022-APN-1</t>
  </si>
  <si>
    <t>Convocado por el Comité de Selección, formulación de consultas y observaciones a las Bases hasta el 05.09.2022</t>
  </si>
  <si>
    <t>Contratación de una empresa que brinde los servicios de levantamiento batimétrico de las áreas comunes de la rada interior y canal de ingreso al terminal portuario del Callao</t>
  </si>
  <si>
    <t>HIDRAULICA Y OCEANOGRAFIA INGENIEROS CONSULTORES SA - RUC: 20340420803</t>
  </si>
  <si>
    <t>Dos (2) entregables, en total</t>
  </si>
  <si>
    <t>2-Contratación de un servicio de consultoría para la elaboración del Plan de Protección del Puerto del Callao, frente al tráfico ilícito de drogas y delitos conexos</t>
  </si>
  <si>
    <t xml:space="preserve"> TERRAMAR INSPECTION &amp; TRADING S.A.C.-RUC 20512682376</t>
  </si>
  <si>
    <t>Cuatro (4) entregables, en total</t>
  </si>
  <si>
    <t>AUTORIDAD PORTUARIA NACIONAL</t>
  </si>
  <si>
    <t>INVERSIONES ZAFIRA SRL</t>
  </si>
  <si>
    <t>Bien de terceros</t>
  </si>
  <si>
    <t>Del 29/10/2020 Al 28/10/2021</t>
  </si>
  <si>
    <t>Pago Mensual /  28 de cada mes</t>
  </si>
  <si>
    <t>Del 29/10/2021 Al 28/10/2022</t>
  </si>
  <si>
    <t>Ejercicio 2023 (Proyectado)</t>
  </si>
  <si>
    <t xml:space="preserve"> DOLIBETH DEL PILAR DOCUMET PINEDO</t>
  </si>
  <si>
    <t>05271830</t>
  </si>
  <si>
    <t>05000440</t>
  </si>
  <si>
    <t>No</t>
  </si>
  <si>
    <t>Del 02/11/2020 Al 01/11/2021</t>
  </si>
  <si>
    <t>Pago Mensual / 01  de cada mes</t>
  </si>
  <si>
    <t>Del 02/11/2021 Al 01/11/2022</t>
  </si>
  <si>
    <t>GIOVANNA INES UMPIRE GARCIA</t>
  </si>
  <si>
    <t>04624265</t>
  </si>
  <si>
    <t>05001523</t>
  </si>
  <si>
    <t>Del 14/11/2020 Al 13/11/2021</t>
  </si>
  <si>
    <t>Pago Mensual / 13 de cada mes</t>
  </si>
  <si>
    <t>Del 14/11/2021 Al 13/11/2022</t>
  </si>
  <si>
    <t xml:space="preserve">EDILBERTO LIBERATO CUETO BORJAS </t>
  </si>
  <si>
    <t>22269979</t>
  </si>
  <si>
    <t>02009391</t>
  </si>
  <si>
    <t>Del 21/11/2020 Al 20//11/2021</t>
  </si>
  <si>
    <t>Pago Mensual /  20 de cada mes</t>
  </si>
  <si>
    <t>Del 21/11/2021 Al 20//11/2022</t>
  </si>
  <si>
    <t>VICTOR HUGO CHUI HUI</t>
  </si>
  <si>
    <t>10790444</t>
  </si>
  <si>
    <t>11006018</t>
  </si>
  <si>
    <t>Del 24/11/2020 Al 23/11/2021</t>
  </si>
  <si>
    <t>Pago Mensual / 23 de cada mes</t>
  </si>
  <si>
    <t>Del 24/11/2021 Al 23/11/2022</t>
  </si>
  <si>
    <t>URSULA ANTONIA KAPER JOKEL</t>
  </si>
  <si>
    <t>46726844</t>
  </si>
  <si>
    <t>11005331</t>
  </si>
  <si>
    <t>Del 03/12/2020 Al 02/12/2021</t>
  </si>
  <si>
    <t>Pago Mensual / 02 de cada mes</t>
  </si>
  <si>
    <t>Del 03/12/2021 Al 02/12/2022</t>
  </si>
  <si>
    <t>CRISTHIAN EVANS RAMIREZ VERDE</t>
  </si>
  <si>
    <t>44350491</t>
  </si>
  <si>
    <t>14167160</t>
  </si>
  <si>
    <t>Del 08/12/2020 al 07/12/2021</t>
  </si>
  <si>
    <t>Pago Mensual / 07 de cada mes</t>
  </si>
  <si>
    <t>Del 08/12/2021 al 07/12/2022</t>
  </si>
  <si>
    <t xml:space="preserve">JOSE FERNANDO GAMERO RIVERA </t>
  </si>
  <si>
    <t>30824843</t>
  </si>
  <si>
    <t>01108500</t>
  </si>
  <si>
    <t>Del 16/12/2020 Al 15/12/2021</t>
  </si>
  <si>
    <t>Pago Mensual / 15 de cada mes</t>
  </si>
  <si>
    <t>Del 16/12/2021 Al 15/12/2022</t>
  </si>
  <si>
    <t xml:space="preserve">VICTOR ORLANDO SANCHEZ CAMPOS </t>
  </si>
  <si>
    <t>07851971</t>
  </si>
  <si>
    <t>70098396</t>
  </si>
  <si>
    <t>Del 07/03/2020 Al 06/03/2021</t>
  </si>
  <si>
    <t>Pago Mensual / 06 de cada mes</t>
  </si>
  <si>
    <t>Del 07/03/2021 Al 06/03/2022</t>
  </si>
  <si>
    <t>Del 07/03/2022 Al 06/03/2023</t>
  </si>
  <si>
    <t>Ejercicio 2023 (Proyectado) Del 07/03/2023  al 31/12/2023</t>
  </si>
  <si>
    <t>LUCY SMITH ACHING DE AREVALO</t>
  </si>
  <si>
    <t>05581516</t>
  </si>
  <si>
    <t>05001647</t>
  </si>
  <si>
    <t>Del 16/12/2021 Al 15/02/2022</t>
  </si>
  <si>
    <t>Del 16/02/2022 Al 15/03/2022</t>
  </si>
  <si>
    <t>LILI RENGIFO VILLAVICENCIO</t>
  </si>
  <si>
    <t>40596685</t>
  </si>
  <si>
    <t>Del 16/03/2022 Al 15/03/2023</t>
  </si>
  <si>
    <t>MARIA DE LOS ANGELES SIFUENTES AGURTO</t>
  </si>
  <si>
    <t>40909611</t>
  </si>
  <si>
    <t>00027967</t>
  </si>
  <si>
    <t>Del 18/05/2020 Al 17/05/2021</t>
  </si>
  <si>
    <t>Pago Mensual / 17 de cada mes</t>
  </si>
  <si>
    <t>Del 18/05/2021 Al 17/05/2022</t>
  </si>
  <si>
    <t>Del 18/05/2022 Al 17/05/2023</t>
  </si>
  <si>
    <t>Ejercicio 2023 (Proyectado) Del 18/05/2023  al 31/12/2023</t>
  </si>
  <si>
    <t>OPERACIONES INMOBILIARIA Y PORTUARIA SA - OPIPSAC</t>
  </si>
  <si>
    <t>Del 15/07/2020 Al 14/07/2021</t>
  </si>
  <si>
    <t>Pago Mensual / 14 de cada mes</t>
  </si>
  <si>
    <t>Del 15/07/2021 Al 14/07/2022</t>
  </si>
  <si>
    <t>Del 15/07/2022 Al 14/07/2023</t>
  </si>
  <si>
    <t>Ejercicio 2023 (Proyectado) Del 15/07/2023  al 31/12/2023</t>
  </si>
  <si>
    <t>EMPRESA MINERA SHOUGANG HIERRO PERU SAA</t>
  </si>
  <si>
    <t>CESION EN USO</t>
  </si>
  <si>
    <t>Del 1/01/2021 al 31/12/2021</t>
  </si>
  <si>
    <t>Pago Mensual / 30 de cada mes</t>
  </si>
  <si>
    <t>Del 1/01/2022 al 31/12/2022</t>
  </si>
  <si>
    <t xml:space="preserve">Ejercicio 2023 (Proyectado) </t>
  </si>
  <si>
    <t>RD</t>
  </si>
  <si>
    <t>Asistente Administrativo</t>
  </si>
  <si>
    <t>15866851</t>
  </si>
  <si>
    <t>Acevedo Cossio Carlos Alberto</t>
  </si>
  <si>
    <t>Administrador</t>
  </si>
  <si>
    <t>Bachiller</t>
  </si>
  <si>
    <t>Asistente Operativo</t>
  </si>
  <si>
    <t>03886111</t>
  </si>
  <si>
    <t>Aguirre Carrasco Vidal Nemecio</t>
  </si>
  <si>
    <t>Asistente</t>
  </si>
  <si>
    <t>47927460</t>
  </si>
  <si>
    <t>Alarcon Apolinario Melissa Esthefany</t>
  </si>
  <si>
    <t>Administracion Maritima Portuaria</t>
  </si>
  <si>
    <t>Jefe OGOD</t>
  </si>
  <si>
    <t>06711858</t>
  </si>
  <si>
    <t>Alburquerque Yataco Celso Alejandro</t>
  </si>
  <si>
    <t>Marino Mercante</t>
  </si>
  <si>
    <t>Especialista - UPS</t>
  </si>
  <si>
    <t>43554486</t>
  </si>
  <si>
    <t>Alvarado Murga Gerardo Vicente</t>
  </si>
  <si>
    <t>Marino de Guerra</t>
  </si>
  <si>
    <t>Especialista - UAJ</t>
  </si>
  <si>
    <t>40350028</t>
  </si>
  <si>
    <t>Alvarez Manrique Sandra Cecilia</t>
  </si>
  <si>
    <t>Abogado</t>
  </si>
  <si>
    <t>46757530</t>
  </si>
  <si>
    <t>Alvarez Rodriguez Fernando Moises</t>
  </si>
  <si>
    <t>Estadistica</t>
  </si>
  <si>
    <t>Lic. Estadistica</t>
  </si>
  <si>
    <t>Analista - DITE</t>
  </si>
  <si>
    <t>40935164</t>
  </si>
  <si>
    <t>Andrade Aguilar Leonid Francis</t>
  </si>
  <si>
    <t>Ing. Civil</t>
  </si>
  <si>
    <t>Asistente UAJ</t>
  </si>
  <si>
    <t>70267144</t>
  </si>
  <si>
    <t>Aparicio Trujillo Elizabeth</t>
  </si>
  <si>
    <t>Especialista - RRHH</t>
  </si>
  <si>
    <t>09695204</t>
  </si>
  <si>
    <t>Apaza Huaricacha Blas Javier</t>
  </si>
  <si>
    <t>Especialista - DOMA</t>
  </si>
  <si>
    <t>41866889</t>
  </si>
  <si>
    <t>Arango Huarcaya Apolonio Gustavo</t>
  </si>
  <si>
    <t>Especialista - OGA</t>
  </si>
  <si>
    <t>19803053</t>
  </si>
  <si>
    <t>Ardela Diaz Edwin Aldo</t>
  </si>
  <si>
    <t>Contador</t>
  </si>
  <si>
    <t>Contador Público</t>
  </si>
  <si>
    <t>Apoyo URRII</t>
  </si>
  <si>
    <t>48505437</t>
  </si>
  <si>
    <t>Ardian Cornejo Diego Alfredo</t>
  </si>
  <si>
    <t>Tecnico - PD</t>
  </si>
  <si>
    <t>10312957</t>
  </si>
  <si>
    <t>Arenas Falconi Jose Antonio</t>
  </si>
  <si>
    <t>Conductor</t>
  </si>
  <si>
    <t>Especialista PD</t>
  </si>
  <si>
    <t>45372304</t>
  </si>
  <si>
    <t>Arias Moreno Monica Del Rosario</t>
  </si>
  <si>
    <t>44226818</t>
  </si>
  <si>
    <t>Armas Rivas David Junior</t>
  </si>
  <si>
    <t>05367265</t>
  </si>
  <si>
    <t>Aspajo Rivas Jorge Miguel</t>
  </si>
  <si>
    <t>Tecnico contable</t>
  </si>
  <si>
    <t/>
  </si>
  <si>
    <t>Asistente - UPS</t>
  </si>
  <si>
    <t>00799526</t>
  </si>
  <si>
    <t>Avila Torres Victor Claudio</t>
  </si>
  <si>
    <t>Tecnico - CITEN</t>
  </si>
  <si>
    <t>Señales</t>
  </si>
  <si>
    <t>Especialista 3 - REDENAVES</t>
  </si>
  <si>
    <t>10796371</t>
  </si>
  <si>
    <t>Ayala Aguirre Christian Jhon</t>
  </si>
  <si>
    <t>Apoyo RRHH</t>
  </si>
  <si>
    <t>Ayala Stucchi Jorge Enrique</t>
  </si>
  <si>
    <t>42913289</t>
  </si>
  <si>
    <t>Bacalla Chichipe Damaris</t>
  </si>
  <si>
    <t>Secretaria</t>
  </si>
  <si>
    <t>Tecnico - DOMA</t>
  </si>
  <si>
    <t>70918815</t>
  </si>
  <si>
    <t>Barragan Uribe Luis Reynaldo Jesús</t>
  </si>
  <si>
    <t xml:space="preserve">Jefe OO.DD. </t>
  </si>
  <si>
    <t>07629209</t>
  </si>
  <si>
    <t>Barrós Reyes Roberto Ciro</t>
  </si>
  <si>
    <t>Especialista - UCAP</t>
  </si>
  <si>
    <t>25743048</t>
  </si>
  <si>
    <t>Benites Moreyra Marco Antonio</t>
  </si>
  <si>
    <t>10213349</t>
  </si>
  <si>
    <t>Bensimon Diaz Carlos Ernesto</t>
  </si>
  <si>
    <t>Auditor OCI</t>
  </si>
  <si>
    <t>07418518</t>
  </si>
  <si>
    <t>Bisso Sanchez Luis Humberto</t>
  </si>
  <si>
    <t>41931713</t>
  </si>
  <si>
    <t>Blas Salavarria Hernan Francisco</t>
  </si>
  <si>
    <t>Coordinador OO.DD</t>
  </si>
  <si>
    <t>03502296</t>
  </si>
  <si>
    <t>Bodero Coelho Luis Antonio</t>
  </si>
  <si>
    <t>44537967</t>
  </si>
  <si>
    <t>Bouroncle Mendoza Gino Ramiro</t>
  </si>
  <si>
    <t>Negocios Internacionales</t>
  </si>
  <si>
    <t>40619614</t>
  </si>
  <si>
    <t>Brayzat Escalante Graziella Milagros Gissella</t>
  </si>
  <si>
    <t>Asistente - OGA</t>
  </si>
  <si>
    <t>43906806</t>
  </si>
  <si>
    <t>Buendia Huancas Elisa Nathia</t>
  </si>
  <si>
    <t>Administración y Finanzas</t>
  </si>
  <si>
    <t>Asistente - DITE</t>
  </si>
  <si>
    <t>72935260</t>
  </si>
  <si>
    <t>Cadenillas Calderon Miguel Antonio Jesus</t>
  </si>
  <si>
    <t>Especialista - OCI</t>
  </si>
  <si>
    <t>01342765</t>
  </si>
  <si>
    <t>Calisaya Chuquimia Luz Ayde</t>
  </si>
  <si>
    <t>Apoyo UCAP</t>
  </si>
  <si>
    <t>76261090</t>
  </si>
  <si>
    <t>Campos Valverde Misury Carolay</t>
  </si>
  <si>
    <t>09616336</t>
  </si>
  <si>
    <t>Cardenas Apaza  Revelino</t>
  </si>
  <si>
    <t>42022139</t>
  </si>
  <si>
    <t>Cardenas Arce Danny Luis</t>
  </si>
  <si>
    <t>Apoyo OTI</t>
  </si>
  <si>
    <t>72576340</t>
  </si>
  <si>
    <t>Carhuapoma Moreno Sandra Beatriz</t>
  </si>
  <si>
    <t>Tecnico en computación</t>
  </si>
  <si>
    <t>Apoyo UPS</t>
  </si>
  <si>
    <t>Caro Villar Shaly Brissette</t>
  </si>
  <si>
    <t>Apoyo - UPS</t>
  </si>
  <si>
    <t>41231574</t>
  </si>
  <si>
    <t>Carpio Martinez Eduardo Enrique</t>
  </si>
  <si>
    <t>09600989</t>
  </si>
  <si>
    <t>Castañeda Ormeño Carmen Del Pilar</t>
  </si>
  <si>
    <t>22302977</t>
  </si>
  <si>
    <t>Castillo Garcia Ana Isabel</t>
  </si>
  <si>
    <t>Coordinador Adm</t>
  </si>
  <si>
    <t>25617959</t>
  </si>
  <si>
    <t>Castillo Rivera Guillermo Anibal</t>
  </si>
  <si>
    <t>40386022</t>
  </si>
  <si>
    <t>Castillo Torres Cesar Eduardo</t>
  </si>
  <si>
    <t>42788802</t>
  </si>
  <si>
    <t>Castillo Zapata Iraida Fiorella</t>
  </si>
  <si>
    <t>Tecnico Adm. Internacional</t>
  </si>
  <si>
    <t>Asistente administrativo</t>
  </si>
  <si>
    <t>47178707</t>
  </si>
  <si>
    <t>Castro Armas Edinson Amado</t>
  </si>
  <si>
    <t>46132070</t>
  </si>
  <si>
    <t>Ccorahua Oviedo Gigi Marilia</t>
  </si>
  <si>
    <t>Adm. Negocios Internacionales</t>
  </si>
  <si>
    <t>09492039</t>
  </si>
  <si>
    <t>Cebreros Delgado De La Flor Enrique Alberto Rafael</t>
  </si>
  <si>
    <t>Analista - OCI</t>
  </si>
  <si>
    <t>46052357</t>
  </si>
  <si>
    <t>Ceciliano Alarcon Katherine Pamela</t>
  </si>
  <si>
    <t>Especialista DIPLA</t>
  </si>
  <si>
    <t>43169498</t>
  </si>
  <si>
    <t>Chang Rojas Victor Alejandro</t>
  </si>
  <si>
    <t>Economista</t>
  </si>
  <si>
    <t>Charcape Diaz Jose Alfredo</t>
  </si>
  <si>
    <t>45563406</t>
  </si>
  <si>
    <t>Chavez Martinez Leydhy Joan</t>
  </si>
  <si>
    <t>Gestión de Puertos y Aduanas</t>
  </si>
  <si>
    <t>Especialista Logistico</t>
  </si>
  <si>
    <t>09847793</t>
  </si>
  <si>
    <t>Chavez Susanibar Jose Ernesto</t>
  </si>
  <si>
    <t>33814503</t>
  </si>
  <si>
    <t>Chavez Zagaceta Carlos Joel</t>
  </si>
  <si>
    <t>41690010</t>
  </si>
  <si>
    <t>Chong Luna Octavio Bruce</t>
  </si>
  <si>
    <t>Ing. Industrial</t>
  </si>
  <si>
    <t>Tecnico - UPS</t>
  </si>
  <si>
    <t>43521083</t>
  </si>
  <si>
    <t>Contreras Arias Remy Angel</t>
  </si>
  <si>
    <t xml:space="preserve">Tecnico </t>
  </si>
  <si>
    <t>Maquinista</t>
  </si>
  <si>
    <t>32970441</t>
  </si>
  <si>
    <t>Corales Silva Victor Denis</t>
  </si>
  <si>
    <t>Especialista OTI</t>
  </si>
  <si>
    <t>42943567</t>
  </si>
  <si>
    <t>Corimanya Quispe Gilmar Octavio</t>
  </si>
  <si>
    <t>Ing. Sistemas</t>
  </si>
  <si>
    <t>Especialista - SD</t>
  </si>
  <si>
    <t>09918187</t>
  </si>
  <si>
    <t>Correa Arellano Lili Mariela</t>
  </si>
  <si>
    <t>40000106</t>
  </si>
  <si>
    <t>Cruz Hurtado Julio César</t>
  </si>
  <si>
    <t>Apoyo Tramite Documentario</t>
  </si>
  <si>
    <t>Cubas Vargas Hilda Lucy</t>
  </si>
  <si>
    <t>Administración</t>
  </si>
  <si>
    <t>40134324</t>
  </si>
  <si>
    <t>Daza Aza Claudy Marina</t>
  </si>
  <si>
    <t>Asistente - DOMA</t>
  </si>
  <si>
    <t>45972274</t>
  </si>
  <si>
    <t>De La Cruz Caceda Richard Mitchell</t>
  </si>
  <si>
    <t>Administracion Ciencias Maritimas</t>
  </si>
  <si>
    <t>Especialista DITEC</t>
  </si>
  <si>
    <t>09634918</t>
  </si>
  <si>
    <t>De La Torre Ostos Juan Miguel</t>
  </si>
  <si>
    <t>Ing. Mecanica de Fluidos</t>
  </si>
  <si>
    <t>70763322</t>
  </si>
  <si>
    <t>De Paz Flores Kenzi Harumi</t>
  </si>
  <si>
    <t>44186786</t>
  </si>
  <si>
    <t>Del Aguila Rengifo Carlos Enrique</t>
  </si>
  <si>
    <t>Asistente - GG</t>
  </si>
  <si>
    <t>09447921</t>
  </si>
  <si>
    <t>Desme Rodriguez Zaraya Angelica</t>
  </si>
  <si>
    <t>71119453</t>
  </si>
  <si>
    <t>Diaz Diaz Jesus Enrique</t>
  </si>
  <si>
    <t>Tecnico Administracion</t>
  </si>
  <si>
    <t>47186000</t>
  </si>
  <si>
    <t>Diaz Rios Grecia Estephany</t>
  </si>
  <si>
    <t>Apoyo DOMA</t>
  </si>
  <si>
    <t>73182627</t>
  </si>
  <si>
    <t>Echenique Torres Gloria Maria Teresa</t>
  </si>
  <si>
    <t>Ing. Ambiental</t>
  </si>
  <si>
    <t>Especialista OODD</t>
  </si>
  <si>
    <t>43087408</t>
  </si>
  <si>
    <t>Escalante Perez De Gonzalez Yuly Key</t>
  </si>
  <si>
    <t>Administrador de Negocios Internacionales</t>
  </si>
  <si>
    <t>46095743</t>
  </si>
  <si>
    <t>Espinoza Perez Gabriela Raquel</t>
  </si>
  <si>
    <t>Especialista Contable</t>
  </si>
  <si>
    <t>10620702</t>
  </si>
  <si>
    <t>Espinoza Trujillo Osver Franklin</t>
  </si>
  <si>
    <t>40848205</t>
  </si>
  <si>
    <t>Esteves Picon Steve</t>
  </si>
  <si>
    <t>Tecnico computación</t>
  </si>
  <si>
    <t>Coordinador - RRHH</t>
  </si>
  <si>
    <t>40818276</t>
  </si>
  <si>
    <t>Farfan Valenzuela Silvana Carolina</t>
  </si>
  <si>
    <t>44866674</t>
  </si>
  <si>
    <t>Fernandez Alcantara Rosa Elena</t>
  </si>
  <si>
    <t>Apoyo REDENAVES</t>
  </si>
  <si>
    <t>73188760</t>
  </si>
  <si>
    <t>Fernandez Riega Dayana Lucia</t>
  </si>
  <si>
    <t>42148593</t>
  </si>
  <si>
    <t>Flores Arevalo Fernando</t>
  </si>
  <si>
    <t>Informatica</t>
  </si>
  <si>
    <t>43384664</t>
  </si>
  <si>
    <t>Flores Toledo Jorge Nicanor</t>
  </si>
  <si>
    <t>42539984</t>
  </si>
  <si>
    <t>Galvez Loayza Marco Antonio</t>
  </si>
  <si>
    <t>Tecnico Computación</t>
  </si>
  <si>
    <t>Especialista Contabilidad</t>
  </si>
  <si>
    <t>09918470</t>
  </si>
  <si>
    <t>Gamarra Orue Ronald</t>
  </si>
  <si>
    <t>Analista - URRII</t>
  </si>
  <si>
    <t>46816165</t>
  </si>
  <si>
    <t>Garcia Alvarez Jonathan</t>
  </si>
  <si>
    <t>Turismo, Hoteleria y Gastronomia</t>
  </si>
  <si>
    <t>44265975</t>
  </si>
  <si>
    <t>Garcia Gomez Maria Eloisa</t>
  </si>
  <si>
    <t>25594076</t>
  </si>
  <si>
    <t>Garcia Luis Juan Isidro</t>
  </si>
  <si>
    <t>46908533</t>
  </si>
  <si>
    <t>Garcia Ore Piero Andre</t>
  </si>
  <si>
    <t>Tecnico - OTI</t>
  </si>
  <si>
    <t>70339660</t>
  </si>
  <si>
    <t>Garcia Paredes Dana Jen</t>
  </si>
  <si>
    <t>45050032</t>
  </si>
  <si>
    <t>Garcia Portugal Elias</t>
  </si>
  <si>
    <t>Asistente OGA</t>
  </si>
  <si>
    <t>25828479</t>
  </si>
  <si>
    <t>Garcia Siesquen Angie Jessica</t>
  </si>
  <si>
    <t>Especialista - Contabilidad</t>
  </si>
  <si>
    <t>40507763</t>
  </si>
  <si>
    <t>Gavilano Soria Helen Gianina</t>
  </si>
  <si>
    <t>Asistente Operativo - REDENAVES</t>
  </si>
  <si>
    <t>43813474</t>
  </si>
  <si>
    <t>Gil Mori Jose Luis</t>
  </si>
  <si>
    <t>Asistente SD</t>
  </si>
  <si>
    <t>47159535</t>
  </si>
  <si>
    <t>Gonzales Castillo Claudia Maria</t>
  </si>
  <si>
    <t>Secretariado</t>
  </si>
  <si>
    <t>43339689</t>
  </si>
  <si>
    <t>Gonzales Sarmiento Ciro Nicolas</t>
  </si>
  <si>
    <t>Enfermero</t>
  </si>
  <si>
    <t>Enfermero Naval</t>
  </si>
  <si>
    <t>43009821</t>
  </si>
  <si>
    <t>Grandez Fernandez Carin</t>
  </si>
  <si>
    <t>Jefe - OTI</t>
  </si>
  <si>
    <t>06770183</t>
  </si>
  <si>
    <t>Gutarra Ramos Mariela</t>
  </si>
  <si>
    <t>Ing. Computación y Sistemas</t>
  </si>
  <si>
    <t>40958031</t>
  </si>
  <si>
    <t>Gutierrez Esquicha Oliver Jesus</t>
  </si>
  <si>
    <t>30407928</t>
  </si>
  <si>
    <t>Gutierrez Torreblanca Luis Enrique</t>
  </si>
  <si>
    <t>08104923</t>
  </si>
  <si>
    <t>Gutierrez Treviño Abel Efrain</t>
  </si>
  <si>
    <t>41467127</t>
  </si>
  <si>
    <t>Gutierrez Vega Nelly Renee</t>
  </si>
  <si>
    <t>46920528</t>
  </si>
  <si>
    <t>Guzman Aza Daniel</t>
  </si>
  <si>
    <t>Secretaria - UAJ</t>
  </si>
  <si>
    <t>25829387</t>
  </si>
  <si>
    <t>Haro Suarez Fabiola Maribel</t>
  </si>
  <si>
    <t>Analista UCAP</t>
  </si>
  <si>
    <t>Herrera Sheen Victor Manuel</t>
  </si>
  <si>
    <t>45716907</t>
  </si>
  <si>
    <t>Holguin Cortez Maria Magdalena</t>
  </si>
  <si>
    <t>Asistente - OGOD</t>
  </si>
  <si>
    <t>47144714</t>
  </si>
  <si>
    <t>Huarcaya Checcllo Maribel</t>
  </si>
  <si>
    <t>Especialista - URRII</t>
  </si>
  <si>
    <t>44622681</t>
  </si>
  <si>
    <t>Hurtado Gaudry Hugo Alfredo</t>
  </si>
  <si>
    <t>Ciencias de la Comunicación</t>
  </si>
  <si>
    <t>40304252</t>
  </si>
  <si>
    <t>Ibañez Chiroque Enrique Alejandro</t>
  </si>
  <si>
    <t>43204707</t>
  </si>
  <si>
    <t>Iglesias Flores Isabel</t>
  </si>
  <si>
    <t>40480158</t>
  </si>
  <si>
    <t>Iñape Mattos Julio Segundo</t>
  </si>
  <si>
    <t>Tecnico - RRHH</t>
  </si>
  <si>
    <t>42393245</t>
  </si>
  <si>
    <t>Jacinto Alcantara John Williams</t>
  </si>
  <si>
    <t>Especialista - DITEC</t>
  </si>
  <si>
    <t>07202285</t>
  </si>
  <si>
    <t>Juarez Cespedes Jose Feliciano</t>
  </si>
  <si>
    <t xml:space="preserve">Ing. Mecanico de Fluidos </t>
  </si>
  <si>
    <t>10372187</t>
  </si>
  <si>
    <t>Jurado Tello Roxana Patricia</t>
  </si>
  <si>
    <t>Especialista UAJ</t>
  </si>
  <si>
    <t>10685045</t>
  </si>
  <si>
    <t>La Puente Ronceros Ernesto Jesus</t>
  </si>
  <si>
    <t>43382941</t>
  </si>
  <si>
    <t>La Rosa Melo Julian</t>
  </si>
  <si>
    <t>Guardacostas</t>
  </si>
  <si>
    <t>06540066</t>
  </si>
  <si>
    <t>Lazarte Lachapell Cesar Enrique</t>
  </si>
  <si>
    <t>Especialista - DIPLA</t>
  </si>
  <si>
    <t>40372828</t>
  </si>
  <si>
    <t>Leon Chiri Rocio De Fatima</t>
  </si>
  <si>
    <t>Ing. En Gestion Empresarial</t>
  </si>
  <si>
    <t>Asistente Social</t>
  </si>
  <si>
    <t>07500357</t>
  </si>
  <si>
    <t>Loayza La Hoz Maria Aurora</t>
  </si>
  <si>
    <t>Trabajadora Social</t>
  </si>
  <si>
    <t>Analista</t>
  </si>
  <si>
    <t>46127170</t>
  </si>
  <si>
    <t>Lopez Cajo Bruno Gustavo</t>
  </si>
  <si>
    <t>46103732</t>
  </si>
  <si>
    <t>Lopez-Aliaga Castro Sue Gretel</t>
  </si>
  <si>
    <t>43429508</t>
  </si>
  <si>
    <t>Lozada Vera Walter</t>
  </si>
  <si>
    <t>10731582</t>
  </si>
  <si>
    <t>Lozano Miranda Karla Patricia</t>
  </si>
  <si>
    <t>41276624</t>
  </si>
  <si>
    <t>Lozano Odar Guillermo Alfredo</t>
  </si>
  <si>
    <t>40636907</t>
  </si>
  <si>
    <t>Maceda Campos Joel Alexander</t>
  </si>
  <si>
    <t>Computacion e Informatica</t>
  </si>
  <si>
    <t>07388619</t>
  </si>
  <si>
    <t>Malaga Nuñez Jesus Arturo</t>
  </si>
  <si>
    <t>40215198</t>
  </si>
  <si>
    <t>Manrique Haro Magaly Susan</t>
  </si>
  <si>
    <t>Asitente - DOMA</t>
  </si>
  <si>
    <t>25594245</t>
  </si>
  <si>
    <t>Marañon Bendezu Jose Antonio</t>
  </si>
  <si>
    <t>Tecnico en electricidad</t>
  </si>
  <si>
    <t>41124148</t>
  </si>
  <si>
    <t>Marreros Garcia Carmela Isaura</t>
  </si>
  <si>
    <t>Especialista - OTI</t>
  </si>
  <si>
    <t>09676549</t>
  </si>
  <si>
    <t>Martinez Chunga Julio Cesar</t>
  </si>
  <si>
    <t>Ing. Informatico</t>
  </si>
  <si>
    <t>25537549</t>
  </si>
  <si>
    <t>Martinez Perochena Julio Cesar</t>
  </si>
  <si>
    <t>Asistente RRHH</t>
  </si>
  <si>
    <t>46637715</t>
  </si>
  <si>
    <t>Matallana Vértiz Marlene Vanessa</t>
  </si>
  <si>
    <t>43340566</t>
  </si>
  <si>
    <t>Medina Reaño Alexander Yoel</t>
  </si>
  <si>
    <t>41911105</t>
  </si>
  <si>
    <t>Medina Reaño Evelyn Elia</t>
  </si>
  <si>
    <t>Ing. Materiales</t>
  </si>
  <si>
    <t>41858744</t>
  </si>
  <si>
    <t>Mejia Tesen Julio Humberto</t>
  </si>
  <si>
    <t xml:space="preserve">Administración Maritima </t>
  </si>
  <si>
    <t>Coordinador - DOMA</t>
  </si>
  <si>
    <t>41932998</t>
  </si>
  <si>
    <t>Mejia Vasquez Pedro</t>
  </si>
  <si>
    <t>09614434</t>
  </si>
  <si>
    <t>Melendez Catalan Marcos Enrique</t>
  </si>
  <si>
    <t>Motores</t>
  </si>
  <si>
    <t>Asistente  - DOMA</t>
  </si>
  <si>
    <t>45014622</t>
  </si>
  <si>
    <t>Melendez Lopez Jhenson</t>
  </si>
  <si>
    <t>Ing. Maritima</t>
  </si>
  <si>
    <t>Tecnico - Logistica</t>
  </si>
  <si>
    <t>10560928</t>
  </si>
  <si>
    <t>Melendez Servan Maximo Primitivo</t>
  </si>
  <si>
    <t>05340191</t>
  </si>
  <si>
    <t>Melendez Vela Percy</t>
  </si>
  <si>
    <t>Especialista - Logistica</t>
  </si>
  <si>
    <t>25643647</t>
  </si>
  <si>
    <t>Mendoza Huamani Luis Lorenzo</t>
  </si>
  <si>
    <t>46582545</t>
  </si>
  <si>
    <t>Meregildo Leyva Lesly Yanet</t>
  </si>
  <si>
    <t>43439612</t>
  </si>
  <si>
    <t>Miguel Llacza Milagros</t>
  </si>
  <si>
    <t>Secretaria - DIPLA</t>
  </si>
  <si>
    <t>40155065</t>
  </si>
  <si>
    <t>Mitma Enciso Rocio Margarita</t>
  </si>
  <si>
    <t>Especialista - GG</t>
  </si>
  <si>
    <t>07266216</t>
  </si>
  <si>
    <t>Molina Barrutia Carlos Rodolfo</t>
  </si>
  <si>
    <t>Magister</t>
  </si>
  <si>
    <t>30822169</t>
  </si>
  <si>
    <t>Molina Salas Pablo Eusebio</t>
  </si>
  <si>
    <t>18113275</t>
  </si>
  <si>
    <t>Montalvo Bonilla Jorge Luis</t>
  </si>
  <si>
    <t>Biologo Pesquero</t>
  </si>
  <si>
    <t>Maestro</t>
  </si>
  <si>
    <t>Mora Martens Gregorio Oswaldo</t>
  </si>
  <si>
    <t>Tecnico - PNP</t>
  </si>
  <si>
    <t>Apoyo OGA</t>
  </si>
  <si>
    <t>75467955</t>
  </si>
  <si>
    <t>Morales Cisneros Jhemerson</t>
  </si>
  <si>
    <t>Tecnico en contabilidad</t>
  </si>
  <si>
    <t>43371198</t>
  </si>
  <si>
    <t>Morales Cornelio Cesar Aladino</t>
  </si>
  <si>
    <t>Maniobras</t>
  </si>
  <si>
    <t>77017140</t>
  </si>
  <si>
    <t>Morales Ferrari Caroline Michelle</t>
  </si>
  <si>
    <t>Jefe de Turno Redenaves</t>
  </si>
  <si>
    <t>25681988</t>
  </si>
  <si>
    <t>Morelli Chueca Cesar Jose Antonio Mariano</t>
  </si>
  <si>
    <t>Coordinador - Logistica</t>
  </si>
  <si>
    <t>09460068</t>
  </si>
  <si>
    <t>Mori Rengifo Mauricio</t>
  </si>
  <si>
    <t>Analista - DOMA</t>
  </si>
  <si>
    <t>42608773</t>
  </si>
  <si>
    <t>Najarro Guzman Johnny</t>
  </si>
  <si>
    <t>16634661</t>
  </si>
  <si>
    <t>Nunura More Domingo</t>
  </si>
  <si>
    <t>30857046</t>
  </si>
  <si>
    <t>Nuñez Menendez Yvonne Laura</t>
  </si>
  <si>
    <t>45917406</t>
  </si>
  <si>
    <t>Ñato Yepez Juan Carlos</t>
  </si>
  <si>
    <t>41814167</t>
  </si>
  <si>
    <t>Ocaña Mostacero Miguel Angel</t>
  </si>
  <si>
    <t>44038407</t>
  </si>
  <si>
    <t>Ocmin Olano Ivanhoe</t>
  </si>
  <si>
    <t>Jefe Redenaves</t>
  </si>
  <si>
    <t>40734288</t>
  </si>
  <si>
    <t>Olea Gonzalez Cesar Ivan</t>
  </si>
  <si>
    <t>16776770</t>
  </si>
  <si>
    <t>Oliden Chavez Juana Patricia</t>
  </si>
  <si>
    <t>00249680</t>
  </si>
  <si>
    <t>Oliden Correa  Carlo Mario</t>
  </si>
  <si>
    <t>Ing. Pesquera</t>
  </si>
  <si>
    <t>41953134</t>
  </si>
  <si>
    <t>Oliva Ladines Christian Eduardo</t>
  </si>
  <si>
    <t>Asistente PD</t>
  </si>
  <si>
    <t>44751683</t>
  </si>
  <si>
    <t>Olivencia Alarco Javier</t>
  </si>
  <si>
    <t>Olortegui Taboada Teofilo Enrique</t>
  </si>
  <si>
    <t>10542694</t>
  </si>
  <si>
    <t>Palacios Gallo Mario Adolfo</t>
  </si>
  <si>
    <t>46114374</t>
  </si>
  <si>
    <t>Palomino Iparraguirre Jesus Adrian</t>
  </si>
  <si>
    <t>Ing. De Sistemas</t>
  </si>
  <si>
    <t>41131689</t>
  </si>
  <si>
    <t>Palomino Moran Arturo</t>
  </si>
  <si>
    <t>Administracion Potuaria Maritima</t>
  </si>
  <si>
    <t>Coordinador GG</t>
  </si>
  <si>
    <t>09447402</t>
  </si>
  <si>
    <t>Pariona Garcia Luis Alberto</t>
  </si>
  <si>
    <t>40432933</t>
  </si>
  <si>
    <t>Patroni Ygreda Angela Maria</t>
  </si>
  <si>
    <t>Relaciones Industriales</t>
  </si>
  <si>
    <t>10588432</t>
  </si>
  <si>
    <t>Pazos Porras Elsa Zhamira</t>
  </si>
  <si>
    <t>47624059</t>
  </si>
  <si>
    <t>Peña Campos Shirley Kathryn Zdenka</t>
  </si>
  <si>
    <t>44326585</t>
  </si>
  <si>
    <t>Pimentel Espinoza Marilyn Greta</t>
  </si>
  <si>
    <t>43531397</t>
  </si>
  <si>
    <t>Piminchumo Lara Paul Roberto</t>
  </si>
  <si>
    <t>41792889</t>
  </si>
  <si>
    <t>Puza Marcos Gisella Anali</t>
  </si>
  <si>
    <t xml:space="preserve">Secretaria </t>
  </si>
  <si>
    <t>Asistente OTI</t>
  </si>
  <si>
    <t>46180839</t>
  </si>
  <si>
    <t>Quevedo Vega Cesar Alberto</t>
  </si>
  <si>
    <t>10661448</t>
  </si>
  <si>
    <t>Quispe Ccahuana Luciano Javier</t>
  </si>
  <si>
    <t>47092241</t>
  </si>
  <si>
    <t>Quispe Zevallos Herbert Augusto</t>
  </si>
  <si>
    <t>Ramirez Carrion Erik Alejandro</t>
  </si>
  <si>
    <t>07803300</t>
  </si>
  <si>
    <t>Ramirez Ortigosa Luis Miguel</t>
  </si>
  <si>
    <t>42571279</t>
  </si>
  <si>
    <t>Ramirez Ruiz Diana Aydee</t>
  </si>
  <si>
    <t>70572846</t>
  </si>
  <si>
    <t>Ramos Ramos Alex Victor</t>
  </si>
  <si>
    <t>Tecnico - OGA</t>
  </si>
  <si>
    <t>40201040</t>
  </si>
  <si>
    <t>Razuri Gutierrez Jose Wilson</t>
  </si>
  <si>
    <t>42068002</t>
  </si>
  <si>
    <t>Rengifo Sanchez Franco Christian</t>
  </si>
  <si>
    <t>44836631</t>
  </si>
  <si>
    <t>Reyes Peralta Edward Joe</t>
  </si>
  <si>
    <t>Administración Pública</t>
  </si>
  <si>
    <t>Secretaria - OGOD</t>
  </si>
  <si>
    <t>43706881</t>
  </si>
  <si>
    <t>Reynoso Alarco Melissa Ivonnet</t>
  </si>
  <si>
    <t>07445874</t>
  </si>
  <si>
    <t>Rios Gonzalez Javier Brindis</t>
  </si>
  <si>
    <t>16775718</t>
  </si>
  <si>
    <t>Rivas Gamarra Dani Daniel</t>
  </si>
  <si>
    <t>25789364</t>
  </si>
  <si>
    <t>Riveros Tolentino Karina</t>
  </si>
  <si>
    <t>42415543</t>
  </si>
  <si>
    <t>Rodriguez Callo Celia Marli</t>
  </si>
  <si>
    <t>10198543</t>
  </si>
  <si>
    <t>Rodriguez Huamani Jorge Pablo</t>
  </si>
  <si>
    <t>Asistente GG</t>
  </si>
  <si>
    <t>40477589</t>
  </si>
  <si>
    <t>Rojas Torres Dryden Hernan</t>
  </si>
  <si>
    <t>Tecnico - URRII</t>
  </si>
  <si>
    <t>44791598</t>
  </si>
  <si>
    <t>Romero Aparcana Vania Del Carmen</t>
  </si>
  <si>
    <t>Tecnico - SD</t>
  </si>
  <si>
    <t>42740041</t>
  </si>
  <si>
    <t>Romero Oviedo Kelly Maria</t>
  </si>
  <si>
    <t>Tecnico en Administración</t>
  </si>
  <si>
    <t>09403986</t>
  </si>
  <si>
    <t>Romero Tuya Ruben Isaias</t>
  </si>
  <si>
    <t>43323164</t>
  </si>
  <si>
    <t>Rosales Ramirez Hugo Marcelo</t>
  </si>
  <si>
    <t>Asistente - UCAP</t>
  </si>
  <si>
    <t>46576779</t>
  </si>
  <si>
    <t>Ruiz Cruz Ana Claudia</t>
  </si>
  <si>
    <t>25580940</t>
  </si>
  <si>
    <t>Ruiz Saavedra Janet Marilú</t>
  </si>
  <si>
    <t>43069423</t>
  </si>
  <si>
    <t>Saenz Ramos Giovana</t>
  </si>
  <si>
    <t>Especialista OGA</t>
  </si>
  <si>
    <t>41914256</t>
  </si>
  <si>
    <t>Salinas Vasquez Susan Juliana</t>
  </si>
  <si>
    <t>43472051</t>
  </si>
  <si>
    <t>Salvador Granda Elar Julio</t>
  </si>
  <si>
    <t>46006858</t>
  </si>
  <si>
    <t>Sanchez Ecos Daniel Ernesto</t>
  </si>
  <si>
    <t>44012536</t>
  </si>
  <si>
    <t>Sanchez Llanos Gerardo Jose</t>
  </si>
  <si>
    <t>Hidrografia</t>
  </si>
  <si>
    <t>44119261</t>
  </si>
  <si>
    <t>Sandoval Gallardo Darwin</t>
  </si>
  <si>
    <t>Mecanica de mantenimiento</t>
  </si>
  <si>
    <t>Tecnico Operativo</t>
  </si>
  <si>
    <t>08699237</t>
  </si>
  <si>
    <t>Sandoval Velarde Marco Antonio</t>
  </si>
  <si>
    <t>43415696</t>
  </si>
  <si>
    <t>Santa Cruz Cabrera Pedro</t>
  </si>
  <si>
    <t>Especialista - Tesoreria</t>
  </si>
  <si>
    <t>25791461</t>
  </si>
  <si>
    <t>Sialer Izquierdo Paul Allan</t>
  </si>
  <si>
    <t>Contabilidad</t>
  </si>
  <si>
    <t>45594594</t>
  </si>
  <si>
    <t>Silva Guzman Rossella Paola</t>
  </si>
  <si>
    <t>43870621</t>
  </si>
  <si>
    <t>Silva Olortegui Gerardo Sebastian</t>
  </si>
  <si>
    <t>45327651</t>
  </si>
  <si>
    <t>Silva Panaifo Fernando</t>
  </si>
  <si>
    <t>42751764</t>
  </si>
  <si>
    <t>Soncco Soto Silma</t>
  </si>
  <si>
    <t>Estadistico</t>
  </si>
  <si>
    <t>Tecnico - Archivo SD</t>
  </si>
  <si>
    <t>10722176</t>
  </si>
  <si>
    <t>Soriano Medrano Fernando Esteban</t>
  </si>
  <si>
    <t>Archivero</t>
  </si>
  <si>
    <t>09858043</t>
  </si>
  <si>
    <t>Stein Lavarello Israel</t>
  </si>
  <si>
    <t>Secretaria - UPS</t>
  </si>
  <si>
    <t>40004356</t>
  </si>
  <si>
    <t>Suarez Canepa Veria Fiorella</t>
  </si>
  <si>
    <t>46952879</t>
  </si>
  <si>
    <t>Taipe Ayoso Mariela</t>
  </si>
  <si>
    <t>45359631</t>
  </si>
  <si>
    <t>Tanta Anchayhua Esther</t>
  </si>
  <si>
    <t>Apoyo SD</t>
  </si>
  <si>
    <t>40044997</t>
  </si>
  <si>
    <t>Tantalean Catachura Luis Eduardo</t>
  </si>
  <si>
    <t>Coordinador DIPLA</t>
  </si>
  <si>
    <t>25670153</t>
  </si>
  <si>
    <t>Timana De La Flor Oscar Eduardo</t>
  </si>
  <si>
    <t>Ing. Economista</t>
  </si>
  <si>
    <t>43400079</t>
  </si>
  <si>
    <t>Tirado Ruiz Eduardo Camilo</t>
  </si>
  <si>
    <t>71650210</t>
  </si>
  <si>
    <t>Torreblanca Nieto Yahir Manuel</t>
  </si>
  <si>
    <t>09491146</t>
  </si>
  <si>
    <t>Torres Buendia Genevieve Mirella</t>
  </si>
  <si>
    <t>19230017</t>
  </si>
  <si>
    <t>Torres Noriega Francisco Humberto</t>
  </si>
  <si>
    <t>41270950</t>
  </si>
  <si>
    <t>Torres Paulino Fernando Manuel</t>
  </si>
  <si>
    <t>Auditor - OCI</t>
  </si>
  <si>
    <t>25638797</t>
  </si>
  <si>
    <t>Torres Quintana Elio Marcelo</t>
  </si>
  <si>
    <t>41849302</t>
  </si>
  <si>
    <t>Tupayachi Alfaro Edith Marcela</t>
  </si>
  <si>
    <t>Ing. Medio Ambiente</t>
  </si>
  <si>
    <t>42498835</t>
  </si>
  <si>
    <t>Urbina Vela Nery Keila</t>
  </si>
  <si>
    <t>apoyo UPS</t>
  </si>
  <si>
    <t>Valdivia Carazas Eulalio Ricardo</t>
  </si>
  <si>
    <t>40273175</t>
  </si>
  <si>
    <t>Valdizan Moncada Keila Karoli</t>
  </si>
  <si>
    <t>48135840</t>
  </si>
  <si>
    <t>Vargas Lozano Franco Xavier</t>
  </si>
  <si>
    <t>Vasquez Ccama Roger Santos</t>
  </si>
  <si>
    <t>08670893</t>
  </si>
  <si>
    <t>Vasquez Chaparro Robert Martin</t>
  </si>
  <si>
    <t>05382719</t>
  </si>
  <si>
    <t>Vasquez Oliveira Javier Armando</t>
  </si>
  <si>
    <t>Profesor Educ. Fisica</t>
  </si>
  <si>
    <t>42510552</t>
  </si>
  <si>
    <t>Vega Castro Claire</t>
  </si>
  <si>
    <t>Lic. Educación</t>
  </si>
  <si>
    <t>Asistente DIPLA</t>
  </si>
  <si>
    <t>48604913</t>
  </si>
  <si>
    <t>Vega Romero Axel Michael</t>
  </si>
  <si>
    <t>Analista - GG</t>
  </si>
  <si>
    <t>44467618</t>
  </si>
  <si>
    <t>Vilela Requena Zoraida Jackeline</t>
  </si>
  <si>
    <t>Adm. Maritima Portuaria</t>
  </si>
  <si>
    <t>Tecnico</t>
  </si>
  <si>
    <t>47510834</t>
  </si>
  <si>
    <t>Villar Castro Brando Jorge</t>
  </si>
  <si>
    <t>Especialista - Ejec. Presup</t>
  </si>
  <si>
    <t>06738079</t>
  </si>
  <si>
    <t>Wong Leonardi Jose Fernando</t>
  </si>
  <si>
    <t>09466215</t>
  </si>
  <si>
    <t>Yataco Martinez Luis Alberto</t>
  </si>
  <si>
    <t>10112648</t>
  </si>
  <si>
    <t>Yntusca Chuctaya Raul Javier</t>
  </si>
  <si>
    <t>Archivo</t>
  </si>
  <si>
    <t>18134754</t>
  </si>
  <si>
    <t>Yupanqui Diaz Luis Francisco</t>
  </si>
  <si>
    <t>09535564</t>
  </si>
  <si>
    <t>Zamudio Castro Enrique Javier</t>
  </si>
  <si>
    <t>41365945</t>
  </si>
  <si>
    <t>Zapata Chang Monica Steffani</t>
  </si>
  <si>
    <t>42969607</t>
  </si>
  <si>
    <t>Zarate Ccasa Balvina Gudelina</t>
  </si>
  <si>
    <t>40468222</t>
  </si>
  <si>
    <t>Zavaleta Sanchez Paolo Javier</t>
  </si>
  <si>
    <t>00000524468</t>
  </si>
  <si>
    <t>SOL</t>
  </si>
  <si>
    <t>00000524417</t>
  </si>
  <si>
    <t>00068181704</t>
  </si>
  <si>
    <t>RETENCIONES 10% LEY 28015 ART.21</t>
  </si>
  <si>
    <t>00068378990</t>
  </si>
  <si>
    <t>EJECUCION CARTAS FIANZA POR GARANTIA</t>
  </si>
  <si>
    <t>00068374596</t>
  </si>
  <si>
    <t>0000-859230 (17)</t>
  </si>
  <si>
    <t xml:space="preserve">SOLES </t>
  </si>
  <si>
    <t>0000-859230 (21)</t>
  </si>
  <si>
    <t>0000-859230 (6)</t>
  </si>
  <si>
    <t>0000-859230 (7)</t>
  </si>
  <si>
    <t>0000-859230 (10)</t>
  </si>
  <si>
    <t>0000-859230 (12)</t>
  </si>
  <si>
    <t>0000-859230 (16)</t>
  </si>
  <si>
    <t>0000-859230 (23)</t>
  </si>
  <si>
    <t>0000-859230 (26)</t>
  </si>
  <si>
    <t>0000-859230 (F)</t>
  </si>
  <si>
    <t>00068368855</t>
  </si>
  <si>
    <t>SUB CUENTA 22 - EMERGENCIA SANITARIA COVID-19 - RO</t>
  </si>
  <si>
    <t>2. RECURSOS DIRECTAMENTE RECAUDADOS</t>
  </si>
  <si>
    <t>00068368847</t>
  </si>
  <si>
    <t>00068377315</t>
  </si>
  <si>
    <t>00048093892</t>
  </si>
  <si>
    <t>DOLARES</t>
  </si>
  <si>
    <t>3.- RECURSOS OPERACIONES OFICIALES DE CRED. EXTERNO</t>
  </si>
  <si>
    <t xml:space="preserve">SUB CUENTA 14- FDO. P. DES. XVIII JUEGOS PANAMERICANOS Y VI PARAPANAMERICANOS </t>
  </si>
  <si>
    <t>SUB CUENTA  20 - EMERGENCIA SANITARIA COVID-19 - ROOC</t>
  </si>
  <si>
    <t>SUB CUENTA F - ENDEUDAMIENTO- BONOS</t>
  </si>
  <si>
    <t xml:space="preserve">Banco de La Nación  </t>
  </si>
  <si>
    <t>00-068-382157</t>
  </si>
  <si>
    <t>11.06.2019</t>
  </si>
  <si>
    <t xml:space="preserve">Banco Continental  </t>
  </si>
  <si>
    <t>0011-0661-0100074898-66</t>
  </si>
  <si>
    <t>25.06.2019</t>
  </si>
  <si>
    <t>0011-0661-0100075258-62</t>
  </si>
  <si>
    <t>16.07.2019</t>
  </si>
  <si>
    <t>Banco de Crédito</t>
  </si>
  <si>
    <t>191-2673144-1-63</t>
  </si>
  <si>
    <t>10.03.2020</t>
  </si>
  <si>
    <t>193-2261897-0-42</t>
  </si>
  <si>
    <t>01.07.2019</t>
  </si>
  <si>
    <t>193-2261895-0-22</t>
  </si>
  <si>
    <t xml:space="preserve">Banco de la Nación </t>
  </si>
  <si>
    <t>00-068-382882</t>
  </si>
  <si>
    <t>15.08.2019</t>
  </si>
  <si>
    <t>00-068-382173</t>
  </si>
  <si>
    <t>17.06.2019</t>
  </si>
  <si>
    <t>00-068-382734</t>
  </si>
  <si>
    <t>00-068-382726</t>
  </si>
  <si>
    <t>01.12.2019</t>
  </si>
  <si>
    <t>Scotiabank Perú</t>
  </si>
  <si>
    <t>02.07.2019</t>
  </si>
  <si>
    <t>000-4986271</t>
  </si>
  <si>
    <t>08.07.2019</t>
  </si>
  <si>
    <t>Interbank</t>
  </si>
  <si>
    <t>200-3001843816</t>
  </si>
  <si>
    <t>24.06.2019</t>
  </si>
  <si>
    <t>200-3001843831</t>
  </si>
  <si>
    <t>200-3002791720</t>
  </si>
  <si>
    <t>01.09.2020</t>
  </si>
  <si>
    <t>06-068-002824</t>
  </si>
  <si>
    <t>26.01.2021</t>
  </si>
  <si>
    <t>Banco de la Nación (BIRF)</t>
  </si>
  <si>
    <t>00-068-385091</t>
  </si>
  <si>
    <t>01.11.2020</t>
  </si>
  <si>
    <t>06-068-002727</t>
  </si>
  <si>
    <t>06-068-002697</t>
  </si>
  <si>
    <t>04.10.2020</t>
  </si>
  <si>
    <t>06-068-003189</t>
  </si>
  <si>
    <t>18.03.2022</t>
  </si>
  <si>
    <t>06-068-003197</t>
  </si>
  <si>
    <t>ROOC</t>
  </si>
  <si>
    <t>MTC- PROVIAS NACIONAL - RDR CUT</t>
  </si>
  <si>
    <t>00-000-301108</t>
  </si>
  <si>
    <t>MTC- PROVIAS NACIONAL - BONOS TR "12"</t>
  </si>
  <si>
    <t>MTC- PROVIAS NACIONAL - BONOS TR "F"</t>
  </si>
  <si>
    <t>MTC- PROVIAS NACIONAL - BONOS TR "10"</t>
  </si>
  <si>
    <t>00-000-296155</t>
  </si>
  <si>
    <t>06-000-034485</t>
  </si>
  <si>
    <t>US$(*)</t>
  </si>
  <si>
    <t>00-068-240581</t>
  </si>
  <si>
    <t>00-068-319129</t>
  </si>
  <si>
    <t>00-068-376556</t>
  </si>
  <si>
    <t>06-068-000651</t>
  </si>
  <si>
    <t>00-068-330963</t>
  </si>
  <si>
    <t>06-068-001763</t>
  </si>
  <si>
    <t>00-068-377609</t>
  </si>
  <si>
    <t>00-000-576050</t>
  </si>
  <si>
    <t>00-000-523933</t>
  </si>
  <si>
    <t xml:space="preserve">OTROS - CUENTA DE FONDE GARANTIA Y TRIBUTOS  Y CUENTA DETRACCIONES </t>
  </si>
  <si>
    <t>00-000-305855</t>
  </si>
  <si>
    <t>00-000-644412</t>
  </si>
  <si>
    <t>00-000-341215</t>
  </si>
  <si>
    <t>01.06.09</t>
  </si>
  <si>
    <t>00-000-302732</t>
  </si>
  <si>
    <t>00-046-211804</t>
  </si>
  <si>
    <t>CUENTAS A PLAZOS</t>
  </si>
  <si>
    <t>07-000-162404</t>
  </si>
  <si>
    <t>07-000-163214</t>
  </si>
  <si>
    <t>07-000-163230</t>
  </si>
  <si>
    <t>07-000-163400</t>
  </si>
  <si>
    <t>07-000-163419</t>
  </si>
  <si>
    <t>17-000-030309</t>
  </si>
  <si>
    <t xml:space="preserve">CUENTAS DE PLANILLAS PARA PAGOS DE HABERES  Y DETRACCIONES </t>
  </si>
  <si>
    <t xml:space="preserve">BANCO CONTINIENTAL </t>
  </si>
  <si>
    <t>0011-0661-680200038511</t>
  </si>
  <si>
    <t>0011-0661-0100070191-60</t>
  </si>
  <si>
    <t>000-7120281</t>
  </si>
  <si>
    <t>193-2564891-0-88</t>
  </si>
  <si>
    <t>CUENTA DE GARANTIA  DE LOS CDN</t>
  </si>
  <si>
    <t>63-020-005388</t>
  </si>
  <si>
    <t>63-020-005906</t>
  </si>
  <si>
    <t>63-020-005957</t>
  </si>
  <si>
    <t>62-000-061218</t>
  </si>
  <si>
    <t>62-000-061641</t>
  </si>
  <si>
    <t>0000-301035</t>
  </si>
  <si>
    <t>0000-296090</t>
  </si>
  <si>
    <t>09.01.2002</t>
  </si>
  <si>
    <t>S/</t>
  </si>
  <si>
    <t>0000-336610</t>
  </si>
  <si>
    <t>13.02.2004</t>
  </si>
  <si>
    <t>0000-336629</t>
  </si>
  <si>
    <t>0000-351849</t>
  </si>
  <si>
    <t>0000-336645</t>
  </si>
  <si>
    <t>0000-336637</t>
  </si>
  <si>
    <t>6000-033004</t>
  </si>
  <si>
    <t>19.10.2007</t>
  </si>
  <si>
    <t>$</t>
  </si>
  <si>
    <t>000-68372682</t>
  </si>
  <si>
    <t>20.10.2017</t>
  </si>
  <si>
    <t>0068-204275</t>
  </si>
  <si>
    <t>30.01.2010</t>
  </si>
  <si>
    <t>CUT-RDR</t>
  </si>
  <si>
    <t>17.01.2013</t>
  </si>
  <si>
    <t>ROOC-TR18 (COVID)</t>
  </si>
  <si>
    <t>26.10.2020</t>
  </si>
  <si>
    <t>06-068-002840</t>
  </si>
  <si>
    <t>01.02.2021</t>
  </si>
  <si>
    <t>6000-030110</t>
  </si>
  <si>
    <t>09.01.2003</t>
  </si>
  <si>
    <t>0068-181089</t>
  </si>
  <si>
    <t>16.10.2003</t>
  </si>
  <si>
    <t>0000-862738</t>
  </si>
  <si>
    <t>23.02.2007</t>
  </si>
  <si>
    <t>06-068-002905</t>
  </si>
  <si>
    <t>26.04.2021</t>
  </si>
  <si>
    <t>EUROS</t>
  </si>
  <si>
    <t>06-068-386608</t>
  </si>
  <si>
    <t>27.09.2021</t>
  </si>
  <si>
    <t>06-068-003022</t>
  </si>
  <si>
    <t>17.09.2021</t>
  </si>
  <si>
    <t>PLIEGO: 036 MINISTERIO DE TRANSPORTES Y COMUNICACIONES</t>
  </si>
  <si>
    <t>Objetivo Estrategico Sectorial (Código)</t>
  </si>
  <si>
    <t>036: MINISTERIO DE TRANSPORTES Y COMUNICACIONES (MTC)</t>
  </si>
  <si>
    <t>OES.01.01 Proveer infraestructura de transporte para la integración interna y externa del país.</t>
  </si>
  <si>
    <t>1.1 Ubicación del Perú en el ranking de competitividad del World Economic Forum - WEF en infraestructura de transportes</t>
  </si>
  <si>
    <t>Número</t>
  </si>
  <si>
    <t>OES.01.02 Gestionar la provisión de servicios de transporte con niveles adecuados de calidad y competitividad para satisfacer las necesidades de los usuarios.</t>
  </si>
  <si>
    <r>
      <t>2.1.</t>
    </r>
    <r>
      <rPr>
        <sz val="7"/>
        <color rgb="FF000000"/>
        <rFont val="Times New Roman"/>
        <family val="1"/>
      </rPr>
      <t xml:space="preserve">  </t>
    </r>
    <r>
      <rPr>
        <sz val="9"/>
        <color rgb="FF000000"/>
        <rFont val="Arial"/>
        <family val="2"/>
      </rPr>
      <t>Costo de operación vehicular promedio, en el transporte de pasajeros en los principales corredores viales.</t>
    </r>
  </si>
  <si>
    <t>2.2. Costo de operación vehicular promedio, en el transporte de carga en los principales corredores viales.</t>
  </si>
  <si>
    <t>OES.01.03 Promover la implementación de Sistemas de Transporte Urbano para mejorar la movilidad de la población.</t>
  </si>
  <si>
    <t>3.1. % de ciudades en las que se promueven la implementación de Sistemas de Transportes</t>
  </si>
  <si>
    <t>Porcentaje</t>
  </si>
  <si>
    <t>OES.02</t>
  </si>
  <si>
    <t>OES.02.01 Elevar los niveles de seguridad en el sistema de transporte en la población.</t>
  </si>
  <si>
    <t>1.1.Tasa de fallecidos en accidentes de tránsito terrestre por cada 100,000 habitantes.</t>
  </si>
  <si>
    <t>Tasa</t>
  </si>
  <si>
    <t>OES.02.02. Mejorar la gestión ambiental en la implementación de los sistemas de transportes y comunicaciones.</t>
  </si>
  <si>
    <t>1.2. % de proyectos, actividades y/o servicios del sector transporte desarrollados de manera sostenible.</t>
  </si>
  <si>
    <t>OES.03</t>
  </si>
  <si>
    <t>OES.03.01. Incrementar la cobertura de los servicios de comunicaciones a nivel nacional</t>
  </si>
  <si>
    <r>
      <t>1.1.</t>
    </r>
    <r>
      <rPr>
        <sz val="7"/>
        <color rgb="FF000000"/>
        <rFont val="Times New Roman"/>
        <family val="1"/>
      </rPr>
      <t xml:space="preserve">  </t>
    </r>
    <r>
      <rPr>
        <sz val="9"/>
        <color rgb="FF000000"/>
        <rFont val="Arial"/>
        <family val="2"/>
      </rPr>
      <t>% de localidades con población mayor a 100 habitantes con cobertura del servicio de internet de banda ancha.</t>
    </r>
  </si>
  <si>
    <t>1.2. % de distritos con cobertura del servicio de Televisión Digital Terrestre (TDT).</t>
  </si>
  <si>
    <t>OES.03.02. Promover el uso universal de los servicios de comunicaciones en beneficio de la población en general.</t>
  </si>
  <si>
    <t>1.1. % de la población de 6 años y más que usa Internet.</t>
  </si>
  <si>
    <t>OES.04</t>
  </si>
  <si>
    <t>OES.04.01. Modernizar la gestión institucional.</t>
  </si>
  <si>
    <t>1.1. Porcentaje de ciudadanos que manifiestan su satisfacción por los servicios recibidos del MTC.</t>
  </si>
  <si>
    <t>nd</t>
  </si>
  <si>
    <t>OES.04.01. Fortalecer la articulación intergubernamental en el ámbito de competencia del MTC</t>
  </si>
  <si>
    <r>
      <t>1..2. Gobiernos Regionales incorporados en los espacios de articulación intergubernamental.</t>
    </r>
    <r>
      <rPr>
        <sz val="12"/>
        <color rgb="FF000000"/>
        <rFont val="Times New Roman"/>
        <family val="1"/>
      </rPr>
      <t xml:space="preserve"> </t>
    </r>
  </si>
  <si>
    <t>OES.04.01. Gestionar el riesgo de desastres.</t>
  </si>
  <si>
    <t>1.3. Porcentaje de implementación de las actividades del Plan de Gestión del Riesgo de Desastres.</t>
  </si>
  <si>
    <t>203: AUTORIDAD DE TRANSPORTE URBANO PARA LIMA Y CALLAO (ATU)</t>
  </si>
  <si>
    <t>OES.01.01. Mejorar los servicios del Sistema Integrado de Transporte urbano para la población de Lima y Callao</t>
  </si>
  <si>
    <t>1.1. Porcentaje de usuarios que manifiestan su satisfacción por los servicios de transporte regular en Lima y Callao</t>
  </si>
  <si>
    <t>1.2. Tasa siniestralidad en los servicios de transporte regular</t>
  </si>
  <si>
    <t>OES.01.02. Mejorar la infraestructura del Sistema Integrado de Transporte urbano en beneficio de la población de Lima y Callao</t>
  </si>
  <si>
    <t>2.1. Porcentaje de viajes de pasajeros atendidos por el
transporte urbano público masivo</t>
  </si>
  <si>
    <t>OES.04.01. Modernizar la gestión institucional para servir mejor a la población de Lima y Callao</t>
  </si>
  <si>
    <t>1.1. Indice de efectividad de la gestión institucional</t>
  </si>
  <si>
    <t>OES.04.02. Desarrollar la gestión del riesgo de desastres del Sistema Integrado de Transporte urbano</t>
  </si>
  <si>
    <t>1.2. Porcentaje de avance en la implementación del
Plan de Trabajo del Grupo de Trabajo de la
Gestión del Riesgo de Desastres</t>
  </si>
  <si>
    <t>214: AUTORIDAD PORTUARIA NACIONAL (APN)</t>
  </si>
  <si>
    <t xml:space="preserve">OES.01.01. Fortalecer la competitividad del Sistema Portuario Nacional.
</t>
  </si>
  <si>
    <t xml:space="preserve">Porcentaje de tiempo no operacional imputables al administrador portuario concesionados </t>
  </si>
  <si>
    <t xml:space="preserve">Porcentaje de satisfacción del usuario en la prestación de los servicios en los terminales portuarios </t>
  </si>
  <si>
    <t>Tiempo promedio en horas para traslado de mercancías desde los terminales portuarios hacia los almacenes aduaneros o de los consignatarios y viceversa.</t>
  </si>
  <si>
    <t>Tasa de Incidentes de protección por nave atendidas</t>
  </si>
  <si>
    <t>Ratio</t>
  </si>
  <si>
    <t>Porcentaje de avance del Sistema de Comunidad Portuaria implementado</t>
  </si>
  <si>
    <t>OES.04.01. Modernizar la gestión institucional</t>
  </si>
  <si>
    <t>Porcentaje satisfacción del cliente</t>
  </si>
  <si>
    <t>OES.04.02. Promover la gestión del riesgo de desastre</t>
  </si>
  <si>
    <t>Porcentaje de avance de implementación del Plan de Continuidad Operativa</t>
  </si>
  <si>
    <t>022: SUPERINTENDENCIA DE TRANSPORTE TERRESTRE DE PERSONAS, CARGA Y MERCANCÍAS (SUTRAN)</t>
  </si>
  <si>
    <t xml:space="preserve">OES.01.01. Incrementar el cumplimiento de la
normatividad de los agentes fiscalizados
por la SUTRAN.
</t>
  </si>
  <si>
    <t xml:space="preserve">1.1. Porcentaje de Cumplimiento normativo en materia de transporte y servicios complementarios </t>
  </si>
  <si>
    <t>1.2. Porcentaje de viajes del servicio de transporte regular de personas de ámbito nacionalsin excesos de velocidad detectados mediante dispositivos electrónicos</t>
  </si>
  <si>
    <t xml:space="preserve">1.1. Índice de efectividad de la modernización institucional </t>
  </si>
  <si>
    <t>IND.</t>
  </si>
  <si>
    <t>1.2. Índice de Satisfacción de los usuariosinternos y usuarios del transporte</t>
  </si>
  <si>
    <t>OE.04.02. Implementar la Gestión de Riesgo de Desastres.</t>
  </si>
  <si>
    <t>1.1. Porcentaje de trabajadores capacitados en prevención ante riesgos de desastres.</t>
  </si>
  <si>
    <t>3.- RECURSOS OPERACIONES OFICIALES DE CREDITO</t>
  </si>
  <si>
    <t>162 PERSONA NATURAL O JURIDICA CON AUTORIZACION PORTUARIA</t>
  </si>
  <si>
    <t>159 TERMINALES PORTUARIO CON ESTANDARES DE GESTION Y OPERACIÓN</t>
  </si>
  <si>
    <t>6,024 NAVES ATENDIDA CON SERVICIOS PORTUARIOS GENERALES</t>
  </si>
  <si>
    <t>1,517 PERSONA NATURAL O JURIDICA SUPERVISADA O FISCALIZADA EN ACTIVIDADES E INFRAESTRUCTURA PORTUARIA</t>
  </si>
  <si>
    <t>1 DOCUMENTO</t>
  </si>
  <si>
    <t>PLIEGO: 203 AUTORIDAD DE TRANSPORTE URBANO PARA LIMA Y CALLAO - ATU</t>
  </si>
  <si>
    <t>MENSUAL 20 DE CADA MES</t>
  </si>
  <si>
    <t>MENSUAL 5 DE CADA MES</t>
  </si>
  <si>
    <t>MENSUAL 15 DE CADA MES</t>
  </si>
  <si>
    <t>MENSUAL PRIMEROS DÍAS DE CADA MES</t>
  </si>
  <si>
    <t>MENSUAL 30 DE CADA MES</t>
  </si>
  <si>
    <t>MENSUAL ADELANTADO (EL 17 DE CADA MES)</t>
  </si>
  <si>
    <t>MEJORAMIENTO DEL BORDE COSTERO DE LOS BALNEARIO DE LAS DELICIAS, BUENOS AIRES Y HUANCHACO</t>
  </si>
  <si>
    <t>FERROCARRIL HUANCAYO - HUANCAVELICA</t>
  </si>
  <si>
    <t>ANTEPUERTO DEL CALLAO Y MEJORAMIENTO DE VIAS DE ACCESO AL PUERTO Y ANTEPUERTO</t>
  </si>
  <si>
    <t>REPARACION DE PLATAFORMA EN SISTEMA FERROVIARIO INTERURBANO DE CUENCA -FHH</t>
  </si>
  <si>
    <t>MEJORAMIENTO DEL CAMINO VECINAL TRAMO N 03: CA-556: EMP. PE-5N (HUAQUILLO) - PUERTO-CHINCHIPE - SAN JOSÉ DE LOURDES, UBICADO ENTRE LOS DISTRITOS DE SAN IGNACIO Y SAN JOSÉ DE LOURDES, PROVINCIA DE SAN IGNACIO, DEPARTAMENTO DE CAJAMARCA.</t>
  </si>
  <si>
    <t xml:space="preserve">CONSTRUCCIÓN DEL PUENTE CARROZABLE ISHPIHUACAZU Y ACCESOS, UBICADO EN EL DISTRITO DE PALCAZÚ, PROVINCIA DE OXAPAMPA, DEPARTAMENTO DE PASCO. </t>
  </si>
  <si>
    <t>MEJORAMIENTO DEL CAMINO VECINAL: CA-666 EMP. PE 04C (CRUCE PUENTE) EMP. CA 666 (CRUCE LANCHEMA), UBICADO ENTRE LOS DISTRITOS DE COLASAY Y JAÉN, PROVINCIA DE JAÉN Y DEPARTAMENTO DE CAJAMARCA.</t>
  </si>
  <si>
    <t>MEJORAMIENTO Y CONSTRUCCIÓN DE LA CARRETERA SARAMIRIZA - BORJA, DISTRITO DE MANSERICHE, PROVINCIA DE DATEM DEL MARAÑÓN, DEPARTAMENTO DE LORETO</t>
  </si>
  <si>
    <t>EJECUCIÓN DE OBRA: ¿MONTAJE, INSTALACIÓN Y CONSTRUCCIÓN DE OBRAS CIVILES DEL PUENTE MODULAR SANTA CLARA¿, UBICADO EN EL DISTRITO DE TAHUANIA, PROVINCIA DE ATALAYA, REGIÓN UCAYALI</t>
  </si>
  <si>
    <t>1072: MINISTERIO DE TRANSPORTES Y COMUNICACIONES-ADMINISTRACION GENERAL</t>
  </si>
  <si>
    <t>1078: MTC- PRO VIAS NACIONAL</t>
  </si>
  <si>
    <t>1250: MTC- PROVIAS DESCENTRALIZADO</t>
  </si>
  <si>
    <t>1669: PROYECTO ESPECIAL PARA LA PREPARACION Y DESARROLLO DE LOS XVIII JUEGOS PANAMERICANOS 2019</t>
  </si>
  <si>
    <t>1720: PROGRAMA NACIONAL DE TELECOMUNICACIONES - PRONATEL</t>
  </si>
  <si>
    <t>1346: SUTRAN - GESTION Y ADMINISTRACION GENERAL</t>
  </si>
  <si>
    <t>INMOBILIARIA VADACLARIDA S.A.</t>
  </si>
  <si>
    <t>BECERRA CARUAJULCA BARBARITA</t>
  </si>
  <si>
    <t>ACOSTA ALCAZAR WILBERT AMERICO</t>
  </si>
  <si>
    <t>RUEDA ARCE DE DIEZ CANSECO MIRTHA ANA BELL</t>
  </si>
  <si>
    <t>ARANGO LUMBRERAS HAIDE //  MALDONADO ARANGO HUMBERTO OSWALDO</t>
  </si>
  <si>
    <t>GUERRA RODRIGUEZ MARIA ALBERTINA</t>
  </si>
  <si>
    <t>SOCIEDAD CONYUGAL CONFORMADA POR:
SR. JOSÉ OSWALDO TRAVEZAÑO SULLCA
SRA. BETTINA RINA FIOL LAOS</t>
  </si>
  <si>
    <t>URIBE TORRES ROSA ELENA</t>
  </si>
  <si>
    <t>64 PERSONA NATURAL O JURIDICA CON AUTORIZACION PORTUARIA</t>
  </si>
  <si>
    <t>82 TERMINALES PORTUARIO CON ESTANDARES DE GESTION Y OPERACIÓN</t>
  </si>
  <si>
    <t>6,430 NAVES ATENDIDA CON SERVICIOS PORTUARIOS GENERALES</t>
  </si>
  <si>
    <t>1,500 PERSONA NATURAL O JURIDICA SUPERVISADA O FISCALIZADA EN ACTIVIDADES E INFRAESTRUCTURA PORTUARIA</t>
  </si>
  <si>
    <t>145 PERSONA NATURAL O JURIDICA CON AUTORIZACION PORTUARIA</t>
  </si>
  <si>
    <t>123 TERMINALES PORTUARIO CON ESTANDARES DE GESTION Y OPERACIÓN</t>
  </si>
  <si>
    <t>5,997 NAVES ATENDIDA CON SERVICIOS PORTUARIOS GENERALES</t>
  </si>
  <si>
    <t>1,637 PERSONA NATURAL O JURIDICA SUPERVISADA O FISCALIZADA EN ACTIVIDADES E INFRAESTRUCTURA PORTUARIA</t>
  </si>
  <si>
    <t>2 DOCUMENTO</t>
  </si>
  <si>
    <t>(***) En el marco de la "Guía para el Planeamiento Institucional" del CEPLAN, durante el último trimestre del 2022, se inicia el proceso de ajuste del POI, lo que permitirá obtener el POI anual 2023 consistente con el PIA del Pliego</t>
  </si>
  <si>
    <t>PIA           Proyectado ***</t>
  </si>
  <si>
    <t>PLIEGOS DEL SECTOR</t>
  </si>
  <si>
    <t>Pliego 036. MINISTERIO DE TRANSPORTES Y COMUNICACIONES</t>
  </si>
  <si>
    <t>UE: 001-1072: MINISTERIO DE TRANSPORTES Y COMUNICACIONES-ADMINISTRACION GENERAL</t>
  </si>
  <si>
    <t>UE: 007-1078: MTC- PRO VIAS NACIONAL</t>
  </si>
  <si>
    <t>UE: 010-1250: MTC- PROVIAS DESCENTRALIZADO</t>
  </si>
  <si>
    <t>UE: 013-1669: PROYECTO ESPECIAL PARA LA PREPARACION Y DESARROLLO DE LOS XVIII JUEGOS PANAMERICANOS 2019</t>
  </si>
  <si>
    <t>UE: 014-1720: PROGRAMA NACIONAL DE TELECOMUNICACIONES - PRONATEL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</si>
</sst>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4" formatCode="_-&quot;S/&quot;* #,##0.00_-;\-&quot;S/&quot;* #,##0.00_-;_-&quot;S/&quot;* &quot;-&quot;??_-;_-@_-"/>
    <numFmt numFmtId="43" formatCode="_-* #,##0.00_-;\-* #,##0.00_-;_-* &quot;-&quot;??_-;_-@_-"/>
    <numFmt numFmtId="164" formatCode="[$-280A]d&quot; de &quot;mmmm&quot; de &quot;yyyy;@"/>
    <numFmt numFmtId="165" formatCode="_-* #,##0_-;\-* #,##0_-;_-* &quot;-&quot;??_-;_-@_-"/>
    <numFmt numFmtId="166" formatCode="0.0%"/>
    <numFmt numFmtId="167" formatCode="_-* #,##0.0_-;\-* #,##0.0_-;_-* &quot;-&quot;??_-;_-@_-"/>
    <numFmt numFmtId="168" formatCode="dd/mm/yyyy;@"/>
    <numFmt numFmtId="169" formatCode="_-* #,##0.00\ _€_-;\-* #,##0.00\ _€_-;_-* &quot;-&quot;??\ _€_-;_-@_-"/>
    <numFmt numFmtId="170" formatCode="&quot;S/&quot;\ #,##0.00"/>
    <numFmt numFmtId="171" formatCode="_-[$S/-280A]\ * #,##0.00_-;\-[$S/-280A]\ * #,##0.00_-;_-[$S/-280A]\ * &quot;-&quot;??_-;_-@_-"/>
    <numFmt numFmtId="172" formatCode="_-&quot;S/&quot;\ * #,##0.00_-;\-&quot;S/&quot;\ * #,##0.00_-;_-&quot;S/&quot;\ * &quot;-&quot;??_-;_-@_-"/>
    <numFmt numFmtId="173" formatCode="d/mm/yyyy;@"/>
    <numFmt numFmtId="174" formatCode="[$S/-280A]\ #,##0.00"/>
    <numFmt numFmtId="175" formatCode="[$-F400]h:mm:ss\ \a\.m\./\p\.m\."/>
    <numFmt numFmtId="176" formatCode="#\ &quot;días calendarios&quot;"/>
    <numFmt numFmtId="177" formatCode="&quot;S/.&quot;\ #,##0"/>
    <numFmt numFmtId="178" formatCode="&quot;S/.&quot;\ #,##0.00"/>
    <numFmt numFmtId="179" formatCode="#,##0.00_ ;[Red]\-#,##0.00\ "/>
    <numFmt numFmtId="180" formatCode="[$-F800]dddd\,\ mmmm\ dd\,\ yyyy"/>
    <numFmt numFmtId="181" formatCode="_ * #,##0.00_ ;_ * \-#,##0.00_ ;_ * &quot;-&quot;??_ ;_ @_ "/>
    <numFmt numFmtId="182" formatCode="dd\-mm\-yy;@"/>
    <numFmt numFmtId="183" formatCode="0.0"/>
    <numFmt numFmtId="184" formatCode="0_ ;\-0\ "/>
    <numFmt numFmtId="185" formatCode="#,##0.0"/>
    <numFmt numFmtId="186" formatCode="#,##0.00_ ;\-#,##0.00\ "/>
  </numFmts>
  <fonts count="81" x14ac:knownFonts="1">
    <font>
      <sz val="11"/>
      <color theme="1"/>
      <name val="Calibri"/>
      <family val="2"/>
      <scheme val="minor"/>
    </font>
    <font>
      <sz val="11"/>
      <color theme="0"/>
      <name val="Calibri"/>
      <family val="2"/>
      <scheme val="minor"/>
    </font>
    <font>
      <b/>
      <sz val="8"/>
      <name val="Arial"/>
      <family val="2"/>
    </font>
    <font>
      <sz val="10"/>
      <name val="Arial"/>
      <family val="2"/>
    </font>
    <font>
      <sz val="8"/>
      <name val="Arial"/>
      <family val="2"/>
    </font>
    <font>
      <sz val="10"/>
      <name val="Arial Narrow"/>
      <family val="2"/>
    </font>
    <font>
      <sz val="8"/>
      <name val="Calibri"/>
      <family val="2"/>
      <scheme val="minor"/>
    </font>
    <font>
      <b/>
      <sz val="8"/>
      <name val="Calibri"/>
      <family val="2"/>
      <scheme val="minor"/>
    </font>
    <font>
      <sz val="10"/>
      <name val="Courier"/>
      <family val="3"/>
    </font>
    <font>
      <b/>
      <sz val="9"/>
      <name val="Arial"/>
      <family val="2"/>
    </font>
    <font>
      <b/>
      <sz val="10"/>
      <name val="Arial"/>
      <family val="2"/>
    </font>
    <font>
      <b/>
      <sz val="10"/>
      <color theme="0"/>
      <name val="Arial"/>
      <family val="2"/>
    </font>
    <font>
      <b/>
      <sz val="8"/>
      <color theme="0"/>
      <name val="Arial"/>
      <family val="2"/>
    </font>
    <font>
      <sz val="8"/>
      <color theme="0"/>
      <name val="Arial"/>
      <family val="2"/>
    </font>
    <font>
      <b/>
      <sz val="12"/>
      <name val="Arial"/>
      <family val="2"/>
    </font>
    <font>
      <b/>
      <sz val="11"/>
      <color theme="0"/>
      <name val="Arial"/>
      <family val="2"/>
    </font>
    <font>
      <b/>
      <sz val="12"/>
      <color theme="0"/>
      <name val="Arial"/>
      <family val="2"/>
    </font>
    <font>
      <sz val="8"/>
      <color theme="1"/>
      <name val="Calibri"/>
      <family val="2"/>
      <scheme val="minor"/>
    </font>
    <font>
      <b/>
      <sz val="14"/>
      <color theme="0"/>
      <name val="Arial"/>
      <family val="2"/>
    </font>
    <font>
      <b/>
      <sz val="16"/>
      <color theme="0"/>
      <name val="Arial"/>
      <family val="2"/>
    </font>
    <font>
      <sz val="9"/>
      <name val="Arial"/>
      <family val="2"/>
    </font>
    <font>
      <sz val="9"/>
      <color rgb="FFFF0000"/>
      <name val="Arial"/>
      <family val="2"/>
    </font>
    <font>
      <sz val="12"/>
      <name val="Arial"/>
      <family val="2"/>
    </font>
    <font>
      <b/>
      <sz val="11"/>
      <color theme="0"/>
      <name val="Calibri"/>
      <family val="2"/>
      <scheme val="minor"/>
    </font>
    <font>
      <sz val="11"/>
      <name val="Calibri"/>
      <family val="2"/>
      <scheme val="minor"/>
    </font>
    <font>
      <b/>
      <sz val="11"/>
      <name val="Calibri"/>
      <family val="2"/>
      <scheme val="minor"/>
    </font>
    <font>
      <b/>
      <sz val="14"/>
      <color theme="0"/>
      <name val="Calibri"/>
      <family val="2"/>
      <scheme val="minor"/>
    </font>
    <font>
      <b/>
      <sz val="12"/>
      <color theme="0"/>
      <name val="Calibri"/>
      <family val="2"/>
      <scheme val="minor"/>
    </font>
    <font>
      <b/>
      <sz val="8"/>
      <color theme="0"/>
      <name val="Calibri"/>
      <family val="2"/>
      <scheme val="minor"/>
    </font>
    <font>
      <b/>
      <sz val="16"/>
      <color theme="0"/>
      <name val="Calibri"/>
      <family val="2"/>
      <scheme val="minor"/>
    </font>
    <font>
      <b/>
      <sz val="9"/>
      <color theme="0"/>
      <name val="Calibri"/>
      <family val="2"/>
      <scheme val="minor"/>
    </font>
    <font>
      <b/>
      <sz val="9"/>
      <color theme="0"/>
      <name val="Arial"/>
      <family val="2"/>
    </font>
    <font>
      <sz val="9"/>
      <color theme="0"/>
      <name val="Arial"/>
      <family val="2"/>
    </font>
    <font>
      <sz val="11"/>
      <name val="Arial"/>
      <family val="2"/>
    </font>
    <font>
      <sz val="18"/>
      <color theme="0"/>
      <name val="Arial"/>
      <family val="2"/>
    </font>
    <font>
      <sz val="14"/>
      <color theme="0"/>
      <name val="Arial"/>
      <family val="2"/>
    </font>
    <font>
      <sz val="12"/>
      <color theme="0"/>
      <name val="Arial"/>
      <family val="2"/>
    </font>
    <font>
      <b/>
      <sz val="14"/>
      <name val="Arial"/>
      <family val="2"/>
    </font>
    <font>
      <b/>
      <sz val="20"/>
      <color theme="0"/>
      <name val="Arial"/>
      <family val="2"/>
    </font>
    <font>
      <sz val="11"/>
      <color theme="1"/>
      <name val="Calibri"/>
      <family val="2"/>
      <scheme val="minor"/>
    </font>
    <font>
      <sz val="9"/>
      <color theme="0"/>
      <name val="Calibri"/>
      <family val="2"/>
      <scheme val="minor"/>
    </font>
    <font>
      <sz val="11"/>
      <color rgb="FF006100"/>
      <name val="Calibri"/>
      <family val="2"/>
      <scheme val="minor"/>
    </font>
    <font>
      <sz val="11"/>
      <color rgb="FF9C0006"/>
      <name val="Calibri"/>
      <family val="2"/>
      <scheme val="minor"/>
    </font>
    <font>
      <sz val="10"/>
      <color theme="1"/>
      <name val="Arial Narrow"/>
      <family val="2"/>
    </font>
    <font>
      <sz val="9"/>
      <color theme="1"/>
      <name val="Arial Narrow"/>
      <family val="2"/>
    </font>
    <font>
      <sz val="9"/>
      <name val="Arial Narrow"/>
      <family val="2"/>
    </font>
    <font>
      <b/>
      <sz val="16"/>
      <name val="Arial"/>
      <family val="2"/>
    </font>
    <font>
      <sz val="12"/>
      <color theme="0"/>
      <name val="Calibri"/>
      <family val="2"/>
    </font>
    <font>
      <sz val="11"/>
      <color theme="0"/>
      <name val="Calibri"/>
      <family val="2"/>
    </font>
    <font>
      <sz val="11"/>
      <color theme="0"/>
      <name val="Arial"/>
      <family val="2"/>
    </font>
    <font>
      <sz val="7"/>
      <name val="Arial"/>
      <family val="2"/>
    </font>
    <font>
      <b/>
      <sz val="7"/>
      <name val="Arial"/>
      <family val="2"/>
    </font>
    <font>
      <sz val="7"/>
      <color rgb="FF000000"/>
      <name val="Arial"/>
      <family val="2"/>
    </font>
    <font>
      <sz val="7"/>
      <color theme="1"/>
      <name val="Arial"/>
      <family val="2"/>
    </font>
    <font>
      <sz val="9"/>
      <color theme="1"/>
      <name val="Arial"/>
      <family val="2"/>
    </font>
    <font>
      <b/>
      <sz val="12"/>
      <color rgb="FF000000"/>
      <name val="Calibri"/>
      <family val="2"/>
      <scheme val="minor"/>
    </font>
    <font>
      <b/>
      <sz val="11"/>
      <color rgb="FF000000"/>
      <name val="Calibri"/>
      <family val="2"/>
      <scheme val="minor"/>
    </font>
    <font>
      <u/>
      <sz val="11"/>
      <color theme="10"/>
      <name val="Calibri"/>
      <family val="2"/>
      <scheme val="minor"/>
    </font>
    <font>
      <sz val="9"/>
      <color rgb="FF000000"/>
      <name val="Arial"/>
      <family val="2"/>
    </font>
    <font>
      <sz val="10"/>
      <color rgb="FF000000"/>
      <name val="Arial"/>
      <family val="2"/>
    </font>
    <font>
      <sz val="9"/>
      <color rgb="FF000000"/>
      <name val="Calibri"/>
      <family val="2"/>
    </font>
    <font>
      <sz val="10"/>
      <color theme="1"/>
      <name val="Arial"/>
      <family val="2"/>
    </font>
    <font>
      <b/>
      <sz val="9"/>
      <color theme="0"/>
      <name val="Arial Narrow"/>
      <family val="2"/>
    </font>
    <font>
      <sz val="9"/>
      <color indexed="64"/>
      <name val="Arial Narrow"/>
      <family val="2"/>
    </font>
    <font>
      <sz val="9"/>
      <color rgb="FF0000FF"/>
      <name val="Arial Narrow"/>
      <family val="2"/>
    </font>
    <font>
      <sz val="9.5"/>
      <name val="Arial"/>
      <family val="2"/>
    </font>
    <font>
      <b/>
      <sz val="20"/>
      <name val="Arial"/>
      <family val="2"/>
    </font>
    <font>
      <sz val="9"/>
      <color theme="0" tint="-4.9989318521683403E-2"/>
      <name val="Arial"/>
      <family val="2"/>
    </font>
    <font>
      <sz val="8"/>
      <color theme="1"/>
      <name val="Arial Narrow"/>
      <family val="2"/>
    </font>
    <font>
      <sz val="7"/>
      <color rgb="FF000000"/>
      <name val="Times New Roman"/>
      <family val="1"/>
    </font>
    <font>
      <sz val="12"/>
      <color rgb="FF000000"/>
      <name val="Times New Roman"/>
      <family val="1"/>
    </font>
    <font>
      <b/>
      <sz val="9"/>
      <name val="Arial Narrow"/>
      <family val="2"/>
    </font>
    <font>
      <b/>
      <sz val="9"/>
      <color theme="1"/>
      <name val="Arial"/>
      <family val="2"/>
    </font>
    <font>
      <i/>
      <sz val="9"/>
      <color theme="1"/>
      <name val="Arial"/>
      <family val="2"/>
    </font>
    <font>
      <b/>
      <sz val="7"/>
      <color theme="1"/>
      <name val="Arial"/>
      <family val="2"/>
    </font>
    <font>
      <sz val="7"/>
      <color rgb="FF000000"/>
      <name val="Calibri"/>
      <family val="2"/>
    </font>
    <font>
      <sz val="7"/>
      <color theme="1"/>
      <name val="Calibri"/>
      <family val="2"/>
      <scheme val="minor"/>
    </font>
    <font>
      <sz val="7"/>
      <color theme="1"/>
      <name val="Trebuchet MS"/>
      <family val="2"/>
    </font>
    <font>
      <sz val="7"/>
      <name val="Calibri"/>
      <family val="2"/>
      <scheme val="minor"/>
    </font>
    <font>
      <b/>
      <sz val="11"/>
      <name val="Arial"/>
      <family val="2"/>
    </font>
    <font>
      <sz val="9"/>
      <color theme="1"/>
      <name val="Calibri"/>
      <family val="2"/>
      <scheme val="minor"/>
    </font>
  </fonts>
  <fills count="16">
    <fill>
      <patternFill patternType="none"/>
    </fill>
    <fill>
      <patternFill patternType="gray125"/>
    </fill>
    <fill>
      <patternFill patternType="solid">
        <fgColor rgb="FFFFFFFF"/>
        <bgColor indexed="64"/>
      </patternFill>
    </fill>
    <fill>
      <patternFill patternType="solid">
        <fgColor theme="0" tint="-0.14999847407452621"/>
        <bgColor indexed="64"/>
      </patternFill>
    </fill>
    <fill>
      <patternFill patternType="solid">
        <fgColor theme="4" tint="-0.499984740745262"/>
        <bgColor indexed="64"/>
      </patternFill>
    </fill>
    <fill>
      <patternFill patternType="solid">
        <fgColor theme="0"/>
        <bgColor indexed="64"/>
      </patternFill>
    </fill>
    <fill>
      <patternFill patternType="solid">
        <fgColor theme="4"/>
        <bgColor indexed="64"/>
      </patternFill>
    </fill>
    <fill>
      <patternFill patternType="solid">
        <fgColor rgb="FFC6EFCE"/>
      </patternFill>
    </fill>
    <fill>
      <patternFill patternType="solid">
        <fgColor rgb="FFFFC7CE"/>
      </patternFill>
    </fill>
    <fill>
      <patternFill patternType="solid">
        <fgColor theme="0"/>
        <bgColor theme="4" tint="0.79998168889431442"/>
      </patternFill>
    </fill>
    <fill>
      <patternFill patternType="solid">
        <fgColor theme="0"/>
        <bgColor theme="4" tint="0.59999389629810485"/>
      </patternFill>
    </fill>
    <fill>
      <patternFill patternType="solid">
        <fgColor rgb="FF1E4E79"/>
        <bgColor rgb="FF1E4E79"/>
      </patternFill>
    </fill>
    <fill>
      <patternFill patternType="solid">
        <fgColor rgb="FFFFFFFF"/>
        <bgColor rgb="FF000000"/>
      </patternFill>
    </fill>
    <fill>
      <patternFill patternType="solid">
        <fgColor theme="0"/>
        <bgColor rgb="FF000000"/>
      </patternFill>
    </fill>
    <fill>
      <patternFill patternType="solid">
        <fgColor rgb="FFEEEEEE"/>
        <bgColor indexed="64"/>
      </patternFill>
    </fill>
    <fill>
      <patternFill patternType="solid">
        <fgColor theme="5" tint="0.39997558519241921"/>
        <bgColor indexed="64"/>
      </patternFill>
    </fill>
  </fills>
  <borders count="88">
    <border>
      <left/>
      <right/>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bottom style="medium">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top/>
      <bottom/>
      <diagonal/>
    </border>
    <border>
      <left/>
      <right/>
      <top style="thin">
        <color indexed="64"/>
      </top>
      <bottom/>
      <diagonal/>
    </border>
    <border>
      <left style="thin">
        <color theme="0"/>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top/>
      <bottom style="medium">
        <color indexed="64"/>
      </bottom>
      <diagonal/>
    </border>
    <border>
      <left/>
      <right/>
      <top style="thin">
        <color theme="0"/>
      </top>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top style="thin">
        <color theme="0"/>
      </top>
      <bottom/>
      <diagonal/>
    </border>
    <border>
      <left/>
      <right style="thin">
        <color theme="0"/>
      </right>
      <top style="thin">
        <color theme="0"/>
      </top>
      <bottom/>
      <diagonal/>
    </border>
    <border>
      <left/>
      <right/>
      <top/>
      <bottom style="thin">
        <color indexed="64"/>
      </bottom>
      <diagonal/>
    </border>
    <border>
      <left style="thin">
        <color theme="0"/>
      </left>
      <right style="thin">
        <color theme="0"/>
      </right>
      <top/>
      <bottom/>
      <diagonal/>
    </border>
    <border>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
      <left/>
      <right/>
      <top/>
      <bottom style="thin">
        <color theme="0"/>
      </bottom>
      <diagonal/>
    </border>
    <border>
      <left style="thin">
        <color theme="0"/>
      </left>
      <right style="thin">
        <color theme="0"/>
      </right>
      <top/>
      <bottom style="thin">
        <color indexed="64"/>
      </bottom>
      <diagonal/>
    </border>
    <border>
      <left style="thin">
        <color theme="0"/>
      </left>
      <right style="thin">
        <color indexed="64"/>
      </right>
      <top/>
      <bottom style="thin">
        <color indexed="64"/>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top/>
      <bottom/>
      <diagonal/>
    </border>
    <border>
      <left/>
      <right style="thin">
        <color indexed="64"/>
      </right>
      <top/>
      <bottom/>
      <diagonal/>
    </border>
    <border>
      <left/>
      <right/>
      <top style="thin">
        <color auto="1"/>
      </top>
      <bottom style="thin">
        <color auto="1"/>
      </bottom>
      <diagonal/>
    </border>
    <border>
      <left style="thin">
        <color auto="1"/>
      </left>
      <right style="thin">
        <color auto="1"/>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style="medium">
        <color rgb="FF000000"/>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0000"/>
      </left>
      <right style="thin">
        <color rgb="FF000000"/>
      </right>
      <top style="thin">
        <color rgb="FF000000"/>
      </top>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style="thin">
        <color rgb="FF000000"/>
      </left>
      <right style="thin">
        <color rgb="FF000000"/>
      </right>
      <top/>
      <bottom style="thin">
        <color rgb="FF000000"/>
      </bottom>
      <diagonal/>
    </border>
    <border>
      <left style="hair">
        <color indexed="64"/>
      </left>
      <right style="hair">
        <color indexed="64"/>
      </right>
      <top style="hair">
        <color indexed="64"/>
      </top>
      <bottom style="hair">
        <color indexed="64"/>
      </bottom>
      <diagonal/>
    </border>
    <border>
      <left style="thin">
        <color theme="0"/>
      </left>
      <right style="thin">
        <color theme="0"/>
      </right>
      <top style="thin">
        <color indexed="64"/>
      </top>
      <bottom/>
      <diagonal/>
    </border>
    <border>
      <left style="thin">
        <color theme="0"/>
      </left>
      <right style="thin">
        <color indexed="64"/>
      </right>
      <top style="thin">
        <color indexed="64"/>
      </top>
      <bottom/>
      <diagonal/>
    </border>
    <border>
      <left style="thin">
        <color indexed="64"/>
      </left>
      <right style="thin">
        <color indexed="64"/>
      </right>
      <top style="thin">
        <color theme="0"/>
      </top>
      <bottom style="thin">
        <color indexed="64"/>
      </bottom>
      <diagonal/>
    </border>
    <border>
      <left style="thin">
        <color indexed="64"/>
      </left>
      <right style="thin">
        <color indexed="64"/>
      </right>
      <top style="thin">
        <color theme="0"/>
      </top>
      <bottom/>
      <diagonal/>
    </border>
    <border>
      <left/>
      <right style="thin">
        <color indexed="64"/>
      </right>
      <top style="thin">
        <color theme="0"/>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medium">
        <color indexed="64"/>
      </right>
      <top style="medium">
        <color indexed="64"/>
      </top>
      <bottom style="thin">
        <color theme="0"/>
      </bottom>
      <diagonal/>
    </border>
    <border>
      <left style="medium">
        <color indexed="64"/>
      </left>
      <right style="thin">
        <color theme="0"/>
      </right>
      <top style="thin">
        <color theme="0"/>
      </top>
      <bottom style="thin">
        <color theme="0"/>
      </bottom>
      <diagonal/>
    </border>
    <border>
      <left/>
      <right style="medium">
        <color indexed="64"/>
      </right>
      <top style="thin">
        <color theme="0"/>
      </top>
      <bottom style="thin">
        <color theme="0"/>
      </bottom>
      <diagonal/>
    </border>
    <border>
      <left style="thin">
        <color theme="0"/>
      </left>
      <right style="medium">
        <color indexed="64"/>
      </right>
      <top style="thin">
        <color theme="0"/>
      </top>
      <bottom style="thin">
        <color theme="0"/>
      </bottom>
      <diagonal/>
    </border>
    <border>
      <left style="medium">
        <color indexed="64"/>
      </left>
      <right style="thin">
        <color theme="0"/>
      </right>
      <top style="thin">
        <color theme="0"/>
      </top>
      <bottom style="medium">
        <color indexed="64"/>
      </bottom>
      <diagonal/>
    </border>
    <border>
      <left style="thin">
        <color theme="0"/>
      </left>
      <right style="thin">
        <color theme="0"/>
      </right>
      <top style="thin">
        <color theme="0"/>
      </top>
      <bottom style="medium">
        <color indexed="64"/>
      </bottom>
      <diagonal/>
    </border>
    <border>
      <left style="thin">
        <color theme="0"/>
      </left>
      <right style="medium">
        <color indexed="64"/>
      </right>
      <top style="thin">
        <color theme="0"/>
      </top>
      <bottom style="medium">
        <color indexed="64"/>
      </bottom>
      <diagonal/>
    </border>
    <border>
      <left/>
      <right style="medium">
        <color indexed="64"/>
      </right>
      <top style="medium">
        <color indexed="64"/>
      </top>
      <bottom/>
      <diagonal/>
    </border>
  </borders>
  <cellStyleXfs count="17">
    <xf numFmtId="0" fontId="0" fillId="0" borderId="0"/>
    <xf numFmtId="0" fontId="5" fillId="0" borderId="0"/>
    <xf numFmtId="49" fontId="8" fillId="0" borderId="0"/>
    <xf numFmtId="0" fontId="5" fillId="0" borderId="0"/>
    <xf numFmtId="0" fontId="3" fillId="0" borderId="0"/>
    <xf numFmtId="43" fontId="39" fillId="0" borderId="0" applyFont="0" applyFill="0" applyBorder="0" applyAlignment="0" applyProtection="0"/>
    <xf numFmtId="9" fontId="39" fillId="0" borderId="0" applyFont="0" applyFill="0" applyBorder="0" applyAlignment="0" applyProtection="0"/>
    <xf numFmtId="44" fontId="39" fillId="0" borderId="0" applyFont="0" applyFill="0" applyBorder="0" applyAlignment="0" applyProtection="0"/>
    <xf numFmtId="0" fontId="41" fillId="7" borderId="0" applyNumberFormat="0" applyBorder="0" applyAlignment="0" applyProtection="0"/>
    <xf numFmtId="0" fontId="42" fillId="8" borderId="0" applyNumberFormat="0" applyBorder="0" applyAlignment="0" applyProtection="0"/>
    <xf numFmtId="0" fontId="24" fillId="0" borderId="0"/>
    <xf numFmtId="43" fontId="3" fillId="0" borderId="0" applyFont="0" applyFill="0" applyBorder="0" applyAlignment="0" applyProtection="0"/>
    <xf numFmtId="172" fontId="3" fillId="0" borderId="0" applyFont="0" applyFill="0" applyBorder="0" applyAlignment="0" applyProtection="0"/>
    <xf numFmtId="0" fontId="57" fillId="0" borderId="0" applyNumberFormat="0" applyFill="0" applyBorder="0" applyAlignment="0" applyProtection="0"/>
    <xf numFmtId="0" fontId="3" fillId="0" borderId="0"/>
    <xf numFmtId="9" fontId="39" fillId="0" borderId="0" applyFont="0" applyFill="0" applyBorder="0" applyAlignment="0" applyProtection="0"/>
    <xf numFmtId="43" fontId="39" fillId="0" borderId="0" applyFont="0" applyFill="0" applyBorder="0" applyAlignment="0" applyProtection="0"/>
  </cellStyleXfs>
  <cellXfs count="1238">
    <xf numFmtId="0" fontId="0" fillId="0" borderId="0" xfId="0"/>
    <xf numFmtId="0" fontId="4" fillId="0" borderId="0" xfId="0" applyFont="1" applyAlignment="1">
      <alignment horizontal="left"/>
    </xf>
    <xf numFmtId="0" fontId="4" fillId="0" borderId="0" xfId="0" applyFont="1" applyAlignment="1">
      <alignment horizontal="center" vertical="center" wrapText="1"/>
    </xf>
    <xf numFmtId="0" fontId="4" fillId="0" borderId="6" xfId="0" applyFont="1" applyBorder="1" applyAlignment="1">
      <alignment horizontal="justify" vertical="center" wrapText="1"/>
    </xf>
    <xf numFmtId="0" fontId="4" fillId="0" borderId="0" xfId="0" applyFont="1" applyAlignment="1">
      <alignment horizontal="justify" vertical="center" wrapText="1"/>
    </xf>
    <xf numFmtId="0" fontId="4" fillId="0" borderId="0" xfId="0" applyFont="1"/>
    <xf numFmtId="0" fontId="6" fillId="0" borderId="0" xfId="0" applyFont="1"/>
    <xf numFmtId="0" fontId="7" fillId="0" borderId="0" xfId="1" applyFont="1" applyAlignment="1">
      <alignment vertical="center"/>
    </xf>
    <xf numFmtId="0" fontId="6" fillId="0" borderId="0" xfId="0" applyFont="1" applyAlignment="1">
      <alignment vertical="center" wrapText="1"/>
    </xf>
    <xf numFmtId="0" fontId="6" fillId="0" borderId="0" xfId="0" applyFont="1" applyAlignment="1">
      <alignment wrapText="1"/>
    </xf>
    <xf numFmtId="4" fontId="2" fillId="0" borderId="3" xfId="2" applyNumberFormat="1" applyFont="1" applyBorder="1" applyAlignment="1">
      <alignment vertical="center"/>
    </xf>
    <xf numFmtId="49" fontId="4" fillId="0" borderId="14" xfId="2" applyFont="1" applyBorder="1" applyAlignment="1">
      <alignment vertical="center"/>
    </xf>
    <xf numFmtId="4" fontId="2" fillId="0" borderId="5" xfId="2" applyNumberFormat="1" applyFont="1" applyBorder="1" applyAlignment="1">
      <alignment vertical="center"/>
    </xf>
    <xf numFmtId="4" fontId="4" fillId="0" borderId="5" xfId="2" applyNumberFormat="1" applyFont="1" applyBorder="1" applyAlignment="1">
      <alignment horizontal="justify" vertical="center"/>
    </xf>
    <xf numFmtId="49" fontId="7" fillId="0" borderId="0" xfId="2" applyFont="1" applyAlignment="1">
      <alignment horizontal="left" vertical="center"/>
    </xf>
    <xf numFmtId="3" fontId="6" fillId="0" borderId="0" xfId="2" applyNumberFormat="1" applyFont="1" applyAlignment="1">
      <alignment vertical="center"/>
    </xf>
    <xf numFmtId="3" fontId="6" fillId="0" borderId="0" xfId="2" applyNumberFormat="1" applyFont="1" applyAlignment="1">
      <alignment horizontal="right" vertical="center"/>
    </xf>
    <xf numFmtId="49" fontId="4" fillId="0" borderId="21" xfId="2" applyFont="1" applyBorder="1" applyAlignment="1">
      <alignment vertical="center"/>
    </xf>
    <xf numFmtId="0" fontId="4" fillId="0" borderId="6" xfId="0" applyFont="1" applyBorder="1" applyAlignment="1">
      <alignment horizontal="center" vertical="center" wrapText="1"/>
    </xf>
    <xf numFmtId="10" fontId="4" fillId="0" borderId="6" xfId="0" applyNumberFormat="1" applyFont="1" applyBorder="1" applyAlignment="1">
      <alignment horizontal="center" vertical="center" wrapText="1"/>
    </xf>
    <xf numFmtId="9" fontId="4" fillId="0" borderId="6" xfId="0" applyNumberFormat="1" applyFont="1" applyBorder="1" applyAlignment="1">
      <alignment horizontal="center" vertical="center" wrapText="1"/>
    </xf>
    <xf numFmtId="0" fontId="4" fillId="0" borderId="27" xfId="0" applyFont="1" applyBorder="1" applyAlignment="1">
      <alignment horizontal="center" vertical="center" wrapText="1"/>
    </xf>
    <xf numFmtId="0" fontId="10" fillId="0" borderId="0" xfId="0" applyFont="1" applyAlignment="1">
      <alignment horizontal="center" vertical="center"/>
    </xf>
    <xf numFmtId="0" fontId="3" fillId="0" borderId="0" xfId="0" applyFont="1" applyAlignment="1">
      <alignment vertical="center"/>
    </xf>
    <xf numFmtId="0" fontId="4" fillId="0" borderId="0" xfId="0" applyFont="1" applyAlignment="1">
      <alignment horizontal="left" indent="2"/>
    </xf>
    <xf numFmtId="0" fontId="3" fillId="0" borderId="6" xfId="0" applyFont="1" applyBorder="1" applyAlignment="1">
      <alignment wrapText="1"/>
    </xf>
    <xf numFmtId="0" fontId="3" fillId="0" borderId="4" xfId="0" applyFont="1" applyBorder="1" applyAlignment="1">
      <alignment wrapText="1"/>
    </xf>
    <xf numFmtId="0" fontId="7" fillId="0" borderId="0" xfId="0" applyFont="1" applyAlignment="1">
      <alignment horizontal="center" vertical="center" wrapText="1"/>
    </xf>
    <xf numFmtId="0" fontId="20" fillId="0" borderId="0" xfId="0" applyFont="1"/>
    <xf numFmtId="0" fontId="9" fillId="0" borderId="0" xfId="1" applyFont="1" applyAlignment="1">
      <alignment vertical="center"/>
    </xf>
    <xf numFmtId="0" fontId="20" fillId="0" borderId="10" xfId="0" applyFont="1" applyBorder="1"/>
    <xf numFmtId="0" fontId="20" fillId="0" borderId="9" xfId="0" applyFont="1" applyBorder="1"/>
    <xf numFmtId="0" fontId="20" fillId="0" borderId="32" xfId="0" applyFont="1" applyBorder="1"/>
    <xf numFmtId="0" fontId="20" fillId="0" borderId="2" xfId="0" applyFont="1" applyBorder="1"/>
    <xf numFmtId="0" fontId="20" fillId="0" borderId="33" xfId="0" applyFont="1" applyBorder="1"/>
    <xf numFmtId="0" fontId="20" fillId="0" borderId="1" xfId="0" applyFont="1" applyBorder="1"/>
    <xf numFmtId="49" fontId="20" fillId="0" borderId="25" xfId="0" applyNumberFormat="1" applyFont="1" applyBorder="1" applyAlignment="1">
      <alignment horizontal="left"/>
    </xf>
    <xf numFmtId="0" fontId="20" fillId="0" borderId="24" xfId="0" applyFont="1" applyBorder="1"/>
    <xf numFmtId="0" fontId="20" fillId="0" borderId="5" xfId="0" applyFont="1" applyBorder="1"/>
    <xf numFmtId="0" fontId="20" fillId="0" borderId="6" xfId="0" applyFont="1" applyBorder="1"/>
    <xf numFmtId="0" fontId="20" fillId="0" borderId="16" xfId="0" applyFont="1" applyBorder="1"/>
    <xf numFmtId="0" fontId="20" fillId="0" borderId="23" xfId="0" applyFont="1" applyBorder="1"/>
    <xf numFmtId="0" fontId="20" fillId="0" borderId="17" xfId="0" applyFont="1" applyBorder="1"/>
    <xf numFmtId="0" fontId="20" fillId="0" borderId="18" xfId="0" applyFont="1" applyBorder="1"/>
    <xf numFmtId="0" fontId="20" fillId="0" borderId="20" xfId="0" applyFont="1" applyBorder="1"/>
    <xf numFmtId="0" fontId="20" fillId="0" borderId="36" xfId="0" applyFont="1" applyBorder="1"/>
    <xf numFmtId="49" fontId="20" fillId="0" borderId="37" xfId="0" applyNumberFormat="1" applyFont="1" applyBorder="1" applyAlignment="1">
      <alignment horizontal="left"/>
    </xf>
    <xf numFmtId="0" fontId="20" fillId="3" borderId="11" xfId="0" applyFont="1" applyFill="1" applyBorder="1" applyAlignment="1">
      <alignment horizontal="right"/>
    </xf>
    <xf numFmtId="0" fontId="20" fillId="3" borderId="7" xfId="0" applyFont="1" applyFill="1" applyBorder="1"/>
    <xf numFmtId="0" fontId="20" fillId="3" borderId="8" xfId="0" applyFont="1" applyFill="1" applyBorder="1"/>
    <xf numFmtId="0" fontId="20" fillId="3" borderId="34" xfId="0" applyFont="1" applyFill="1" applyBorder="1"/>
    <xf numFmtId="0" fontId="20" fillId="3" borderId="35" xfId="0" applyFont="1" applyFill="1" applyBorder="1"/>
    <xf numFmtId="0" fontId="20" fillId="0" borderId="25" xfId="0" applyFont="1" applyBorder="1"/>
    <xf numFmtId="0" fontId="20" fillId="0" borderId="3" xfId="0" applyFont="1" applyBorder="1"/>
    <xf numFmtId="0" fontId="20" fillId="0" borderId="4" xfId="0" applyFont="1" applyBorder="1"/>
    <xf numFmtId="0" fontId="20" fillId="0" borderId="13" xfId="0" applyFont="1" applyBorder="1"/>
    <xf numFmtId="0" fontId="20" fillId="0" borderId="22" xfId="0" applyFont="1" applyBorder="1"/>
    <xf numFmtId="0" fontId="20" fillId="0" borderId="37" xfId="0" applyFont="1" applyBorder="1" applyAlignment="1">
      <alignment horizontal="right"/>
    </xf>
    <xf numFmtId="0" fontId="20" fillId="0" borderId="34" xfId="0" applyFont="1" applyBorder="1"/>
    <xf numFmtId="0" fontId="21" fillId="0" borderId="0" xfId="0" applyFont="1" applyAlignment="1">
      <alignment wrapText="1"/>
    </xf>
    <xf numFmtId="0" fontId="9" fillId="0" borderId="0" xfId="0" applyFont="1"/>
    <xf numFmtId="0" fontId="20" fillId="0" borderId="0" xfId="1" applyFont="1" applyAlignment="1">
      <alignment horizontal="left" vertical="center"/>
    </xf>
    <xf numFmtId="0" fontId="20" fillId="0" borderId="0" xfId="1" applyFont="1" applyAlignment="1">
      <alignment vertical="center"/>
    </xf>
    <xf numFmtId="49" fontId="20" fillId="0" borderId="0" xfId="3" applyNumberFormat="1" applyFont="1" applyAlignment="1">
      <alignment horizontal="left" vertical="center"/>
    </xf>
    <xf numFmtId="0" fontId="9" fillId="0" borderId="0" xfId="1" applyFont="1" applyAlignment="1">
      <alignment horizontal="center" vertical="center"/>
    </xf>
    <xf numFmtId="0" fontId="20" fillId="0" borderId="0" xfId="4" applyFont="1"/>
    <xf numFmtId="0" fontId="9" fillId="0" borderId="0" xfId="4" applyFont="1" applyAlignment="1">
      <alignment horizontal="center"/>
    </xf>
    <xf numFmtId="164" fontId="20" fillId="0" borderId="0" xfId="0" applyNumberFormat="1" applyFont="1"/>
    <xf numFmtId="0" fontId="20" fillId="0" borderId="0" xfId="0" applyFont="1" applyAlignment="1">
      <alignment horizontal="center" wrapText="1"/>
    </xf>
    <xf numFmtId="0" fontId="9" fillId="0" borderId="0" xfId="0" applyFont="1" applyAlignment="1">
      <alignment horizontal="center" textRotation="90" wrapText="1"/>
    </xf>
    <xf numFmtId="0" fontId="2" fillId="0" borderId="26" xfId="0" applyFont="1" applyBorder="1" applyAlignment="1">
      <alignment horizontal="left" indent="2"/>
    </xf>
    <xf numFmtId="0" fontId="2" fillId="0" borderId="0" xfId="0" applyFont="1" applyAlignment="1">
      <alignment horizontal="left" indent="2"/>
    </xf>
    <xf numFmtId="0" fontId="9" fillId="0" borderId="6" xfId="1" applyFont="1" applyBorder="1" applyAlignment="1">
      <alignment vertical="center"/>
    </xf>
    <xf numFmtId="0" fontId="9" fillId="0" borderId="6" xfId="1" applyFont="1" applyBorder="1" applyAlignment="1">
      <alignment horizontal="left" vertical="center"/>
    </xf>
    <xf numFmtId="0" fontId="9" fillId="0" borderId="4" xfId="1" applyFont="1" applyBorder="1" applyAlignment="1">
      <alignment vertical="center"/>
    </xf>
    <xf numFmtId="0" fontId="18" fillId="4" borderId="28" xfId="1" applyFont="1" applyFill="1" applyBorder="1" applyAlignment="1">
      <alignment vertical="center"/>
    </xf>
    <xf numFmtId="0" fontId="31" fillId="4" borderId="28" xfId="1" applyFont="1" applyFill="1" applyBorder="1" applyAlignment="1">
      <alignment horizontal="center" vertical="center"/>
    </xf>
    <xf numFmtId="0" fontId="32" fillId="4" borderId="28" xfId="0" applyFont="1" applyFill="1" applyBorder="1"/>
    <xf numFmtId="0" fontId="20" fillId="0" borderId="15" xfId="0" applyFont="1" applyBorder="1"/>
    <xf numFmtId="0" fontId="20" fillId="0" borderId="28" xfId="0" applyFont="1" applyBorder="1"/>
    <xf numFmtId="49" fontId="11" fillId="4" borderId="28" xfId="2" applyFont="1" applyFill="1" applyBorder="1" applyAlignment="1">
      <alignment horizontal="center" textRotation="90" wrapText="1"/>
    </xf>
    <xf numFmtId="0" fontId="27" fillId="4" borderId="28" xfId="1" applyFont="1" applyFill="1" applyBorder="1" applyAlignment="1">
      <alignment vertical="center"/>
    </xf>
    <xf numFmtId="0" fontId="23" fillId="4" borderId="28" xfId="0" applyFont="1" applyFill="1" applyBorder="1" applyAlignment="1">
      <alignment horizontal="center" wrapText="1"/>
    </xf>
    <xf numFmtId="0" fontId="15" fillId="4" borderId="39" xfId="0" applyFont="1" applyFill="1" applyBorder="1" applyAlignment="1">
      <alignment horizontal="center" vertical="center" wrapText="1"/>
    </xf>
    <xf numFmtId="0" fontId="37" fillId="6" borderId="6" xfId="1" applyFont="1" applyFill="1" applyBorder="1" applyAlignment="1">
      <alignment horizontal="center" vertical="center"/>
    </xf>
    <xf numFmtId="0" fontId="9" fillId="6" borderId="6" xfId="1" applyFont="1" applyFill="1" applyBorder="1" applyAlignment="1">
      <alignment horizontal="left" vertical="center"/>
    </xf>
    <xf numFmtId="0" fontId="9" fillId="6" borderId="6" xfId="1" applyFont="1" applyFill="1" applyBorder="1" applyAlignment="1">
      <alignment vertical="center"/>
    </xf>
    <xf numFmtId="0" fontId="37" fillId="6" borderId="4" xfId="1" applyFont="1" applyFill="1" applyBorder="1" applyAlignment="1">
      <alignment horizontal="center" vertical="center"/>
    </xf>
    <xf numFmtId="0" fontId="31" fillId="6" borderId="4" xfId="1" applyFont="1" applyFill="1" applyBorder="1" applyAlignment="1">
      <alignment horizontal="center" vertical="center" wrapText="1"/>
    </xf>
    <xf numFmtId="0" fontId="31" fillId="4" borderId="28" xfId="0" applyFont="1" applyFill="1" applyBorder="1"/>
    <xf numFmtId="49" fontId="32" fillId="4" borderId="28" xfId="3" quotePrefix="1" applyNumberFormat="1" applyFont="1" applyFill="1" applyBorder="1" applyAlignment="1">
      <alignment horizontal="left" vertical="center"/>
    </xf>
    <xf numFmtId="15" fontId="11" fillId="4" borderId="28" xfId="1" applyNumberFormat="1" applyFont="1" applyFill="1" applyBorder="1" applyAlignment="1">
      <alignment horizontal="center" vertical="center"/>
    </xf>
    <xf numFmtId="0" fontId="11" fillId="4" borderId="28" xfId="0" applyFont="1" applyFill="1" applyBorder="1" applyAlignment="1">
      <alignment horizontal="center" vertical="center" wrapText="1"/>
    </xf>
    <xf numFmtId="0" fontId="20" fillId="0" borderId="18" xfId="1" applyFont="1" applyBorder="1" applyAlignment="1">
      <alignment horizontal="center" vertical="center"/>
    </xf>
    <xf numFmtId="0" fontId="20" fillId="0" borderId="18" xfId="1" applyFont="1" applyBorder="1" applyAlignment="1">
      <alignment vertical="center"/>
    </xf>
    <xf numFmtId="0" fontId="35" fillId="4" borderId="28" xfId="0" applyFont="1" applyFill="1" applyBorder="1"/>
    <xf numFmtId="0" fontId="20" fillId="0" borderId="25" xfId="0" applyFont="1" applyBorder="1" applyAlignment="1">
      <alignment horizontal="right"/>
    </xf>
    <xf numFmtId="0" fontId="20" fillId="3" borderId="24" xfId="0" applyFont="1" applyFill="1" applyBorder="1" applyAlignment="1">
      <alignment horizontal="right"/>
    </xf>
    <xf numFmtId="0" fontId="20" fillId="3" borderId="17" xfId="0" applyFont="1" applyFill="1" applyBorder="1"/>
    <xf numFmtId="0" fontId="20" fillId="3" borderId="18" xfId="0" applyFont="1" applyFill="1" applyBorder="1"/>
    <xf numFmtId="0" fontId="20" fillId="3" borderId="20" xfId="0" applyFont="1" applyFill="1" applyBorder="1"/>
    <xf numFmtId="0" fontId="20" fillId="3" borderId="36" xfId="0" applyFont="1" applyFill="1" applyBorder="1"/>
    <xf numFmtId="0" fontId="11" fillId="4" borderId="28" xfId="1" applyFont="1" applyFill="1" applyBorder="1" applyAlignment="1">
      <alignment horizontal="left" vertical="center"/>
    </xf>
    <xf numFmtId="0" fontId="15" fillId="4" borderId="28" xfId="0" applyFont="1" applyFill="1" applyBorder="1" applyAlignment="1">
      <alignment horizontal="right" vertical="center" wrapText="1"/>
    </xf>
    <xf numFmtId="0" fontId="11" fillId="4" borderId="28" xfId="0" applyFont="1" applyFill="1" applyBorder="1" applyAlignment="1">
      <alignment horizontal="center" vertical="center"/>
    </xf>
    <xf numFmtId="0" fontId="12" fillId="4" borderId="28" xfId="0" applyFont="1" applyFill="1" applyBorder="1" applyAlignment="1">
      <alignment horizontal="center" vertical="center" wrapText="1"/>
    </xf>
    <xf numFmtId="0" fontId="18" fillId="4" borderId="28" xfId="0" applyFont="1" applyFill="1" applyBorder="1" applyAlignment="1">
      <alignment horizontal="right" vertical="center" indent="2"/>
    </xf>
    <xf numFmtId="0" fontId="18" fillId="4" borderId="28" xfId="0" applyFont="1" applyFill="1" applyBorder="1" applyAlignment="1">
      <alignment vertical="center"/>
    </xf>
    <xf numFmtId="49" fontId="12" fillId="4" borderId="28" xfId="2" applyFont="1" applyFill="1" applyBorder="1" applyAlignment="1">
      <alignment horizontal="center" textRotation="90" wrapText="1"/>
    </xf>
    <xf numFmtId="49" fontId="12" fillId="4" borderId="28" xfId="2" applyFont="1" applyFill="1" applyBorder="1" applyAlignment="1">
      <alignment horizontal="center" vertical="center"/>
    </xf>
    <xf numFmtId="4" fontId="12" fillId="4" borderId="28" xfId="2" applyNumberFormat="1" applyFont="1" applyFill="1" applyBorder="1" applyAlignment="1">
      <alignment horizontal="right" vertical="center"/>
    </xf>
    <xf numFmtId="0" fontId="9" fillId="0" borderId="0" xfId="4" applyFont="1"/>
    <xf numFmtId="49" fontId="9" fillId="0" borderId="0" xfId="3" applyNumberFormat="1" applyFont="1" applyAlignment="1">
      <alignment horizontal="left" vertical="center"/>
    </xf>
    <xf numFmtId="0" fontId="9" fillId="0" borderId="0" xfId="1" applyFont="1" applyAlignment="1">
      <alignment horizontal="left" vertical="center"/>
    </xf>
    <xf numFmtId="164" fontId="31" fillId="4" borderId="39" xfId="0" applyNumberFormat="1" applyFont="1" applyFill="1" applyBorder="1" applyAlignment="1">
      <alignment horizontal="center" vertical="center" textRotation="90" wrapText="1"/>
    </xf>
    <xf numFmtId="0" fontId="32" fillId="4" borderId="40" xfId="0" applyFont="1" applyFill="1" applyBorder="1"/>
    <xf numFmtId="0" fontId="20" fillId="0" borderId="6" xfId="1" applyFont="1" applyBorder="1" applyAlignment="1">
      <alignment horizontal="left" vertical="center"/>
    </xf>
    <xf numFmtId="0" fontId="20" fillId="4" borderId="0" xfId="0" applyFont="1" applyFill="1"/>
    <xf numFmtId="0" fontId="18" fillId="4" borderId="37" xfId="1" applyFont="1" applyFill="1" applyBorder="1" applyAlignment="1">
      <alignment horizontal="center" vertical="center"/>
    </xf>
    <xf numFmtId="0" fontId="15" fillId="4" borderId="37" xfId="1" applyFont="1" applyFill="1" applyBorder="1" applyAlignment="1">
      <alignment vertical="center"/>
    </xf>
    <xf numFmtId="0" fontId="15" fillId="4" borderId="51" xfId="1" applyFont="1" applyFill="1" applyBorder="1" applyAlignment="1">
      <alignment vertical="center"/>
    </xf>
    <xf numFmtId="0" fontId="15" fillId="4" borderId="52" xfId="1" applyFont="1" applyFill="1" applyBorder="1" applyAlignment="1">
      <alignment vertical="center"/>
    </xf>
    <xf numFmtId="0" fontId="15" fillId="4" borderId="53" xfId="1" applyFont="1" applyFill="1" applyBorder="1" applyAlignment="1">
      <alignment vertical="center"/>
    </xf>
    <xf numFmtId="0" fontId="20" fillId="5" borderId="6" xfId="1" applyFont="1" applyFill="1" applyBorder="1" applyAlignment="1">
      <alignment horizontal="left" vertical="center"/>
    </xf>
    <xf numFmtId="0" fontId="20" fillId="0" borderId="6" xfId="1" applyFont="1" applyBorder="1" applyAlignment="1">
      <alignment vertical="center"/>
    </xf>
    <xf numFmtId="0" fontId="4" fillId="0" borderId="23" xfId="0" applyFont="1" applyBorder="1" applyAlignment="1">
      <alignment horizontal="justify" vertical="center" wrapText="1"/>
    </xf>
    <xf numFmtId="0" fontId="28" fillId="4" borderId="39" xfId="0" applyFont="1" applyFill="1" applyBorder="1" applyAlignment="1">
      <alignment horizontal="center" vertical="center" textRotation="90" wrapText="1"/>
    </xf>
    <xf numFmtId="0" fontId="30" fillId="4" borderId="39" xfId="0" applyFont="1" applyFill="1" applyBorder="1" applyAlignment="1">
      <alignment horizontal="center" vertical="center" textRotation="90" wrapText="1"/>
    </xf>
    <xf numFmtId="0" fontId="27" fillId="4" borderId="39" xfId="0" applyFont="1" applyFill="1" applyBorder="1" applyAlignment="1">
      <alignment horizontal="center" vertical="center" textRotation="90" wrapText="1"/>
    </xf>
    <xf numFmtId="49" fontId="26" fillId="4" borderId="40" xfId="2" applyFont="1" applyFill="1" applyBorder="1" applyAlignment="1">
      <alignment horizontal="left" vertical="center"/>
    </xf>
    <xf numFmtId="0" fontId="6" fillId="0" borderId="6" xfId="0" applyFont="1" applyBorder="1"/>
    <xf numFmtId="3" fontId="6" fillId="0" borderId="6" xfId="0" applyNumberFormat="1" applyFont="1" applyBorder="1"/>
    <xf numFmtId="0" fontId="25" fillId="0" borderId="6" xfId="0" applyFont="1" applyBorder="1"/>
    <xf numFmtId="0" fontId="25" fillId="0" borderId="6" xfId="0" applyFont="1" applyBorder="1" applyAlignment="1">
      <alignment wrapText="1"/>
    </xf>
    <xf numFmtId="0" fontId="20" fillId="0" borderId="6" xfId="1" applyFont="1" applyBorder="1" applyAlignment="1">
      <alignment horizontal="center" vertical="center"/>
    </xf>
    <xf numFmtId="0" fontId="9" fillId="4" borderId="40" xfId="0" applyFont="1" applyFill="1" applyBorder="1" applyAlignment="1">
      <alignment horizontal="center"/>
    </xf>
    <xf numFmtId="0" fontId="20" fillId="4" borderId="40" xfId="0" applyFont="1" applyFill="1" applyBorder="1"/>
    <xf numFmtId="164" fontId="20" fillId="4" borderId="40" xfId="0" applyNumberFormat="1" applyFont="1" applyFill="1" applyBorder="1"/>
    <xf numFmtId="0" fontId="31" fillId="4" borderId="39" xfId="4" applyFont="1" applyFill="1" applyBorder="1" applyAlignment="1">
      <alignment horizontal="center" vertical="center" wrapText="1"/>
    </xf>
    <xf numFmtId="0" fontId="18" fillId="4" borderId="40" xfId="4" applyFont="1" applyFill="1" applyBorder="1" applyAlignment="1">
      <alignment horizontal="center"/>
    </xf>
    <xf numFmtId="0" fontId="31" fillId="4" borderId="40" xfId="4" applyFont="1" applyFill="1" applyBorder="1" applyAlignment="1">
      <alignment horizontal="center"/>
    </xf>
    <xf numFmtId="0" fontId="32" fillId="4" borderId="40" xfId="4" applyFont="1" applyFill="1" applyBorder="1"/>
    <xf numFmtId="0" fontId="20" fillId="0" borderId="6" xfId="4" applyFont="1" applyBorder="1"/>
    <xf numFmtId="3" fontId="20" fillId="0" borderId="6" xfId="4" applyNumberFormat="1" applyFont="1" applyBorder="1"/>
    <xf numFmtId="0" fontId="19" fillId="4" borderId="28" xfId="0" applyFont="1" applyFill="1" applyBorder="1" applyAlignment="1">
      <alignment horizontal="center" vertical="center" wrapText="1"/>
    </xf>
    <xf numFmtId="0" fontId="12" fillId="4" borderId="39" xfId="0" applyFont="1" applyFill="1" applyBorder="1" applyAlignment="1">
      <alignment horizontal="center" vertical="center" wrapText="1"/>
    </xf>
    <xf numFmtId="0" fontId="31" fillId="4" borderId="28" xfId="1" applyFont="1" applyFill="1" applyBorder="1" applyAlignment="1">
      <alignment vertical="center"/>
    </xf>
    <xf numFmtId="0" fontId="19" fillId="4" borderId="28" xfId="1" applyFont="1" applyFill="1" applyBorder="1" applyAlignment="1">
      <alignment horizontal="center" vertical="center"/>
    </xf>
    <xf numFmtId="0" fontId="31" fillId="4" borderId="39" xfId="1" applyFont="1" applyFill="1" applyBorder="1" applyAlignment="1">
      <alignment horizontal="center" vertical="center" wrapText="1"/>
    </xf>
    <xf numFmtId="0" fontId="18" fillId="4" borderId="28" xfId="1" applyFont="1" applyFill="1" applyBorder="1" applyAlignment="1">
      <alignment horizontal="center" vertical="center"/>
    </xf>
    <xf numFmtId="0" fontId="11" fillId="4" borderId="39" xfId="1" applyFont="1" applyFill="1" applyBorder="1" applyAlignment="1">
      <alignment horizontal="center" vertical="center" wrapText="1"/>
    </xf>
    <xf numFmtId="0" fontId="11" fillId="4" borderId="28" xfId="1" applyFont="1" applyFill="1" applyBorder="1" applyAlignment="1">
      <alignment horizontal="center" vertical="center"/>
    </xf>
    <xf numFmtId="0" fontId="11" fillId="4" borderId="39" xfId="1" applyFont="1" applyFill="1" applyBorder="1" applyAlignment="1">
      <alignment horizontal="center" vertical="center"/>
    </xf>
    <xf numFmtId="0" fontId="31" fillId="4" borderId="27" xfId="1" applyFont="1" applyFill="1" applyBorder="1" applyAlignment="1">
      <alignment vertical="center"/>
    </xf>
    <xf numFmtId="0" fontId="31" fillId="4" borderId="0" xfId="1" applyFont="1" applyFill="1" applyAlignment="1">
      <alignment vertical="center"/>
    </xf>
    <xf numFmtId="0" fontId="31" fillId="4" borderId="39" xfId="0" applyFont="1" applyFill="1" applyBorder="1" applyAlignment="1">
      <alignment horizontal="center" vertical="center" wrapText="1"/>
    </xf>
    <xf numFmtId="0" fontId="31" fillId="4" borderId="44" xfId="1" applyFont="1" applyFill="1" applyBorder="1" applyAlignment="1">
      <alignment horizontal="center" vertical="center" wrapText="1"/>
    </xf>
    <xf numFmtId="0" fontId="11" fillId="4" borderId="27" xfId="1" applyFont="1" applyFill="1" applyBorder="1" applyAlignment="1">
      <alignment vertical="center"/>
    </xf>
    <xf numFmtId="0" fontId="11" fillId="4" borderId="0" xfId="1" applyFont="1" applyFill="1" applyAlignment="1">
      <alignment vertical="center"/>
    </xf>
    <xf numFmtId="0" fontId="11" fillId="4" borderId="28" xfId="1" applyFont="1" applyFill="1" applyBorder="1" applyAlignment="1">
      <alignment vertical="center"/>
    </xf>
    <xf numFmtId="0" fontId="31" fillId="4" borderId="39" xfId="4" applyFont="1" applyFill="1" applyBorder="1" applyAlignment="1">
      <alignment horizontal="center" vertical="center"/>
    </xf>
    <xf numFmtId="0" fontId="16" fillId="4" borderId="28" xfId="1" applyFont="1" applyFill="1" applyBorder="1" applyAlignment="1">
      <alignment vertical="center"/>
    </xf>
    <xf numFmtId="165" fontId="2" fillId="0" borderId="4" xfId="5" applyNumberFormat="1" applyFont="1" applyBorder="1" applyAlignment="1">
      <alignment vertical="center"/>
    </xf>
    <xf numFmtId="165" fontId="2" fillId="0" borderId="12" xfId="5" applyNumberFormat="1" applyFont="1" applyBorder="1" applyAlignment="1">
      <alignment vertical="center"/>
    </xf>
    <xf numFmtId="165" fontId="2" fillId="0" borderId="3" xfId="5" applyNumberFormat="1" applyFont="1" applyBorder="1" applyAlignment="1">
      <alignment vertical="center"/>
    </xf>
    <xf numFmtId="165" fontId="2" fillId="0" borderId="6" xfId="5" applyNumberFormat="1" applyFont="1" applyBorder="1" applyAlignment="1">
      <alignment vertical="center"/>
    </xf>
    <xf numFmtId="165" fontId="2" fillId="0" borderId="15" xfId="5" applyNumberFormat="1" applyFont="1" applyBorder="1" applyAlignment="1">
      <alignment vertical="center"/>
    </xf>
    <xf numFmtId="165" fontId="2" fillId="0" borderId="5" xfId="5" applyNumberFormat="1" applyFont="1" applyBorder="1" applyAlignment="1">
      <alignment vertical="center"/>
    </xf>
    <xf numFmtId="165" fontId="4" fillId="0" borderId="6" xfId="5" applyNumberFormat="1" applyFont="1" applyBorder="1" applyAlignment="1">
      <alignment horizontal="justify" vertical="center"/>
    </xf>
    <xf numFmtId="165" fontId="4" fillId="0" borderId="6" xfId="5" applyNumberFormat="1" applyFont="1" applyBorder="1" applyAlignment="1">
      <alignment horizontal="right" vertical="center"/>
    </xf>
    <xf numFmtId="165" fontId="4" fillId="0" borderId="15" xfId="5" applyNumberFormat="1" applyFont="1" applyBorder="1" applyAlignment="1">
      <alignment horizontal="justify" vertical="center"/>
    </xf>
    <xf numFmtId="165" fontId="4" fillId="0" borderId="5" xfId="5" applyNumberFormat="1" applyFont="1" applyBorder="1" applyAlignment="1">
      <alignment horizontal="justify" vertical="center"/>
    </xf>
    <xf numFmtId="165" fontId="4" fillId="0" borderId="15" xfId="5" applyNumberFormat="1" applyFont="1" applyBorder="1" applyAlignment="1">
      <alignment horizontal="right" vertical="center"/>
    </xf>
    <xf numFmtId="165" fontId="4" fillId="0" borderId="5" xfId="5" applyNumberFormat="1" applyFont="1" applyBorder="1" applyAlignment="1">
      <alignment horizontal="right" vertical="center"/>
    </xf>
    <xf numFmtId="165" fontId="12" fillId="4" borderId="28" xfId="5" applyNumberFormat="1" applyFont="1" applyFill="1" applyBorder="1" applyAlignment="1">
      <alignment horizontal="right" vertical="center"/>
    </xf>
    <xf numFmtId="166" fontId="2" fillId="0" borderId="13" xfId="6" applyNumberFormat="1" applyFont="1" applyBorder="1" applyAlignment="1">
      <alignment vertical="center"/>
    </xf>
    <xf numFmtId="166" fontId="2" fillId="0" borderId="16" xfId="6" applyNumberFormat="1" applyFont="1" applyBorder="1" applyAlignment="1">
      <alignment vertical="center"/>
    </xf>
    <xf numFmtId="166" fontId="4" fillId="0" borderId="16" xfId="6" applyNumberFormat="1" applyFont="1" applyBorder="1" applyAlignment="1">
      <alignment horizontal="right" vertical="center"/>
    </xf>
    <xf numFmtId="166" fontId="12" fillId="4" borderId="28" xfId="6" applyNumberFormat="1" applyFont="1" applyFill="1" applyBorder="1" applyAlignment="1">
      <alignment horizontal="right" vertical="center"/>
    </xf>
    <xf numFmtId="0" fontId="40" fillId="4" borderId="40" xfId="0" applyFont="1" applyFill="1" applyBorder="1"/>
    <xf numFmtId="165" fontId="30" fillId="4" borderId="40" xfId="5" applyNumberFormat="1" applyFont="1" applyFill="1" applyBorder="1"/>
    <xf numFmtId="0" fontId="30" fillId="4" borderId="40" xfId="0" applyFont="1" applyFill="1" applyBorder="1"/>
    <xf numFmtId="166" fontId="6" fillId="0" borderId="6" xfId="6" applyNumberFormat="1" applyFont="1" applyBorder="1"/>
    <xf numFmtId="166" fontId="30" fillId="4" borderId="40" xfId="6" applyNumberFormat="1" applyFont="1" applyFill="1" applyBorder="1"/>
    <xf numFmtId="165" fontId="20" fillId="0" borderId="32" xfId="5" applyNumberFormat="1" applyFont="1" applyBorder="1"/>
    <xf numFmtId="165" fontId="20" fillId="0" borderId="2" xfId="5" applyNumberFormat="1" applyFont="1" applyBorder="1"/>
    <xf numFmtId="165" fontId="20" fillId="0" borderId="33" xfId="5" applyNumberFormat="1" applyFont="1" applyBorder="1"/>
    <xf numFmtId="165" fontId="20" fillId="0" borderId="5" xfId="5" applyNumberFormat="1" applyFont="1" applyBorder="1"/>
    <xf numFmtId="165" fontId="20" fillId="0" borderId="6" xfId="5" applyNumberFormat="1" applyFont="1" applyBorder="1"/>
    <xf numFmtId="165" fontId="20" fillId="0" borderId="16" xfId="5" applyNumberFormat="1" applyFont="1" applyBorder="1"/>
    <xf numFmtId="165" fontId="20" fillId="3" borderId="7" xfId="5" applyNumberFormat="1" applyFont="1" applyFill="1" applyBorder="1"/>
    <xf numFmtId="165" fontId="20" fillId="3" borderId="8" xfId="5" applyNumberFormat="1" applyFont="1" applyFill="1" applyBorder="1"/>
    <xf numFmtId="165" fontId="20" fillId="3" borderId="34" xfId="5" applyNumberFormat="1" applyFont="1" applyFill="1" applyBorder="1"/>
    <xf numFmtId="165" fontId="32" fillId="4" borderId="28" xfId="5" applyNumberFormat="1" applyFont="1" applyFill="1" applyBorder="1"/>
    <xf numFmtId="9" fontId="20" fillId="3" borderId="8" xfId="6" applyFont="1" applyFill="1" applyBorder="1"/>
    <xf numFmtId="166" fontId="20" fillId="3" borderId="8" xfId="6" applyNumberFormat="1" applyFont="1" applyFill="1" applyBorder="1"/>
    <xf numFmtId="166" fontId="20" fillId="3" borderId="34" xfId="6" applyNumberFormat="1" applyFont="1" applyFill="1" applyBorder="1"/>
    <xf numFmtId="166" fontId="20" fillId="0" borderId="33" xfId="6" applyNumberFormat="1" applyFont="1" applyBorder="1"/>
    <xf numFmtId="9" fontId="20" fillId="0" borderId="16" xfId="6" applyFont="1" applyBorder="1"/>
    <xf numFmtId="166" fontId="20" fillId="0" borderId="16" xfId="6" applyNumberFormat="1" applyFont="1" applyBorder="1"/>
    <xf numFmtId="165" fontId="3" fillId="0" borderId="4" xfId="5" applyNumberFormat="1" applyFont="1" applyBorder="1"/>
    <xf numFmtId="165" fontId="3" fillId="0" borderId="6" xfId="5" applyNumberFormat="1" applyFont="1" applyBorder="1"/>
    <xf numFmtId="0" fontId="1" fillId="4" borderId="29" xfId="0" applyFont="1" applyFill="1" applyBorder="1"/>
    <xf numFmtId="0" fontId="1" fillId="4" borderId="30" xfId="0" applyFont="1" applyFill="1" applyBorder="1"/>
    <xf numFmtId="0" fontId="1" fillId="4" borderId="31" xfId="0" applyFont="1" applyFill="1" applyBorder="1"/>
    <xf numFmtId="165" fontId="15" fillId="4" borderId="28" xfId="0" applyNumberFormat="1" applyFont="1" applyFill="1" applyBorder="1" applyAlignment="1">
      <alignment vertical="center"/>
    </xf>
    <xf numFmtId="0" fontId="15" fillId="4" borderId="28" xfId="0" applyFont="1" applyFill="1" applyBorder="1" applyAlignment="1">
      <alignment vertical="center"/>
    </xf>
    <xf numFmtId="165" fontId="9" fillId="0" borderId="6" xfId="5" applyNumberFormat="1" applyFont="1" applyBorder="1" applyAlignment="1">
      <alignment vertical="center"/>
    </xf>
    <xf numFmtId="165" fontId="15" fillId="4" borderId="37" xfId="1" applyNumberFormat="1" applyFont="1" applyFill="1" applyBorder="1" applyAlignment="1">
      <alignment vertical="center"/>
    </xf>
    <xf numFmtId="0" fontId="11" fillId="4" borderId="28" xfId="0" applyFont="1" applyFill="1" applyBorder="1"/>
    <xf numFmtId="0" fontId="11" fillId="4" borderId="28" xfId="0" applyFont="1" applyFill="1" applyBorder="1" applyAlignment="1">
      <alignment wrapText="1"/>
    </xf>
    <xf numFmtId="166" fontId="9" fillId="0" borderId="6" xfId="6" applyNumberFormat="1" applyFont="1" applyBorder="1" applyAlignment="1">
      <alignment vertical="center"/>
    </xf>
    <xf numFmtId="165" fontId="15" fillId="4" borderId="37" xfId="5" applyNumberFormat="1" applyFont="1" applyFill="1" applyBorder="1" applyAlignment="1">
      <alignment vertical="center"/>
    </xf>
    <xf numFmtId="165" fontId="15" fillId="4" borderId="52" xfId="5" applyNumberFormat="1" applyFont="1" applyFill="1" applyBorder="1" applyAlignment="1">
      <alignment vertical="center"/>
    </xf>
    <xf numFmtId="166" fontId="15" fillId="4" borderId="51" xfId="6" applyNumberFormat="1" applyFont="1" applyFill="1" applyBorder="1" applyAlignment="1">
      <alignment vertical="center"/>
    </xf>
    <xf numFmtId="166" fontId="15" fillId="4" borderId="53" xfId="6" applyNumberFormat="1" applyFont="1" applyFill="1" applyBorder="1" applyAlignment="1">
      <alignment vertical="center"/>
    </xf>
    <xf numFmtId="9" fontId="15" fillId="4" borderId="28" xfId="6" applyFont="1" applyFill="1" applyBorder="1" applyAlignment="1">
      <alignment vertical="center"/>
    </xf>
    <xf numFmtId="0" fontId="18" fillId="4" borderId="28" xfId="0" applyFont="1" applyFill="1" applyBorder="1" applyAlignment="1">
      <alignment horizontal="right" vertical="center"/>
    </xf>
    <xf numFmtId="9" fontId="3" fillId="0" borderId="4" xfId="6" applyFont="1" applyBorder="1"/>
    <xf numFmtId="9" fontId="3" fillId="0" borderId="6" xfId="6" applyFont="1" applyBorder="1"/>
    <xf numFmtId="0" fontId="19" fillId="4" borderId="29" xfId="1" applyFont="1" applyFill="1" applyBorder="1" applyAlignment="1">
      <alignment vertical="center"/>
    </xf>
    <xf numFmtId="0" fontId="19" fillId="4" borderId="30" xfId="1" applyFont="1" applyFill="1" applyBorder="1" applyAlignment="1">
      <alignment vertical="center"/>
    </xf>
    <xf numFmtId="0" fontId="19" fillId="4" borderId="31" xfId="1" applyFont="1" applyFill="1" applyBorder="1" applyAlignment="1">
      <alignment vertical="center"/>
    </xf>
    <xf numFmtId="0" fontId="31" fillId="4" borderId="29" xfId="1" applyFont="1" applyFill="1" applyBorder="1" applyAlignment="1">
      <alignment vertical="center"/>
    </xf>
    <xf numFmtId="0" fontId="31" fillId="4" borderId="30" xfId="1" applyFont="1" applyFill="1" applyBorder="1" applyAlignment="1">
      <alignment vertical="center"/>
    </xf>
    <xf numFmtId="0" fontId="16" fillId="4" borderId="40" xfId="0" applyFont="1" applyFill="1" applyBorder="1" applyAlignment="1">
      <alignment horizontal="center"/>
    </xf>
    <xf numFmtId="0" fontId="31" fillId="4" borderId="40" xfId="0" applyFont="1" applyFill="1" applyBorder="1" applyAlignment="1">
      <alignment horizontal="center"/>
    </xf>
    <xf numFmtId="14" fontId="44" fillId="9" borderId="6" xfId="0" applyNumberFormat="1" applyFont="1" applyFill="1" applyBorder="1" applyAlignment="1">
      <alignment horizontal="left" vertical="center" wrapText="1"/>
    </xf>
    <xf numFmtId="49" fontId="20" fillId="0" borderId="6" xfId="1" applyNumberFormat="1" applyFont="1" applyBorder="1" applyAlignment="1">
      <alignment horizontal="center" vertical="center"/>
    </xf>
    <xf numFmtId="49" fontId="20" fillId="0" borderId="6" xfId="0" applyNumberFormat="1" applyFont="1" applyBorder="1" applyAlignment="1">
      <alignment horizontal="center"/>
    </xf>
    <xf numFmtId="168" fontId="20" fillId="0" borderId="6" xfId="0" applyNumberFormat="1" applyFont="1" applyBorder="1"/>
    <xf numFmtId="43" fontId="20" fillId="0" borderId="6" xfId="5" applyFont="1" applyBorder="1"/>
    <xf numFmtId="49" fontId="44" fillId="9" borderId="6" xfId="0" applyNumberFormat="1" applyFont="1" applyFill="1" applyBorder="1" applyAlignment="1">
      <alignment horizontal="center" vertical="center" wrapText="1"/>
    </xf>
    <xf numFmtId="14" fontId="44" fillId="10" borderId="6" xfId="0" applyNumberFormat="1" applyFont="1" applyFill="1" applyBorder="1" applyAlignment="1">
      <alignment horizontal="left" vertical="center" wrapText="1"/>
    </xf>
    <xf numFmtId="49" fontId="44" fillId="10" borderId="6" xfId="0" applyNumberFormat="1" applyFont="1" applyFill="1" applyBorder="1" applyAlignment="1">
      <alignment horizontal="center" vertical="center"/>
    </xf>
    <xf numFmtId="0" fontId="44" fillId="5" borderId="6" xfId="0" applyFont="1" applyFill="1" applyBorder="1" applyAlignment="1">
      <alignment horizontal="left" vertical="center" wrapText="1"/>
    </xf>
    <xf numFmtId="49" fontId="44" fillId="5" borderId="6" xfId="0" applyNumberFormat="1" applyFont="1" applyFill="1" applyBorder="1" applyAlignment="1">
      <alignment horizontal="center" vertical="center" wrapText="1"/>
    </xf>
    <xf numFmtId="0" fontId="21" fillId="0" borderId="6" xfId="0" applyFont="1" applyBorder="1"/>
    <xf numFmtId="14" fontId="45" fillId="9" borderId="6" xfId="0" applyNumberFormat="1" applyFont="1" applyFill="1" applyBorder="1" applyAlignment="1">
      <alignment horizontal="left" vertical="center" wrapText="1"/>
    </xf>
    <xf numFmtId="49" fontId="45" fillId="9" borderId="6" xfId="0" applyNumberFormat="1" applyFont="1" applyFill="1" applyBorder="1" applyAlignment="1">
      <alignment horizontal="center" vertical="center"/>
    </xf>
    <xf numFmtId="49" fontId="44" fillId="5" borderId="6" xfId="0" applyNumberFormat="1" applyFont="1" applyFill="1" applyBorder="1" applyAlignment="1">
      <alignment horizontal="center" vertical="center"/>
    </xf>
    <xf numFmtId="49" fontId="44" fillId="9" borderId="6" xfId="0" applyNumberFormat="1" applyFont="1" applyFill="1" applyBorder="1" applyAlignment="1">
      <alignment horizontal="center" vertical="center"/>
    </xf>
    <xf numFmtId="14" fontId="44" fillId="9" borderId="18" xfId="0" applyNumberFormat="1" applyFont="1" applyFill="1" applyBorder="1" applyAlignment="1">
      <alignment horizontal="left" vertical="center" wrapText="1"/>
    </xf>
    <xf numFmtId="49" fontId="44" fillId="9" borderId="18" xfId="0" applyNumberFormat="1" applyFont="1" applyFill="1" applyBorder="1" applyAlignment="1">
      <alignment horizontal="center" vertical="center"/>
    </xf>
    <xf numFmtId="14" fontId="44" fillId="9" borderId="4" xfId="0" applyNumberFormat="1" applyFont="1" applyFill="1" applyBorder="1" applyAlignment="1">
      <alignment horizontal="left" vertical="center" wrapText="1"/>
    </xf>
    <xf numFmtId="49" fontId="44" fillId="9" borderId="4" xfId="0" applyNumberFormat="1" applyFont="1" applyFill="1" applyBorder="1" applyAlignment="1">
      <alignment horizontal="center" vertical="center"/>
    </xf>
    <xf numFmtId="0" fontId="44" fillId="9" borderId="6" xfId="0" applyFont="1" applyFill="1" applyBorder="1" applyAlignment="1">
      <alignment horizontal="center" vertical="center"/>
    </xf>
    <xf numFmtId="0" fontId="18" fillId="4" borderId="30" xfId="1" applyFont="1" applyFill="1" applyBorder="1" applyAlignment="1">
      <alignment vertical="center"/>
    </xf>
    <xf numFmtId="0" fontId="18" fillId="4" borderId="31" xfId="1" applyFont="1" applyFill="1" applyBorder="1" applyAlignment="1">
      <alignment vertical="center"/>
    </xf>
    <xf numFmtId="0" fontId="18" fillId="4" borderId="29" xfId="1" applyFont="1" applyFill="1" applyBorder="1" applyAlignment="1">
      <alignment vertical="center"/>
    </xf>
    <xf numFmtId="3" fontId="20" fillId="0" borderId="6" xfId="0" applyNumberFormat="1" applyFont="1" applyBorder="1"/>
    <xf numFmtId="0" fontId="11" fillId="11" borderId="6" xfId="10" applyFont="1" applyFill="1" applyBorder="1" applyAlignment="1">
      <alignment vertical="center"/>
    </xf>
    <xf numFmtId="0" fontId="16" fillId="11" borderId="15" xfId="10" applyFont="1" applyFill="1" applyBorder="1" applyAlignment="1">
      <alignment vertical="center"/>
    </xf>
    <xf numFmtId="0" fontId="31" fillId="11" borderId="18" xfId="10" applyFont="1" applyFill="1" applyBorder="1" applyAlignment="1">
      <alignment horizontal="center" vertical="center"/>
    </xf>
    <xf numFmtId="0" fontId="31" fillId="11" borderId="18" xfId="10" applyFont="1" applyFill="1" applyBorder="1" applyAlignment="1">
      <alignment horizontal="center" vertical="center" wrapText="1"/>
    </xf>
    <xf numFmtId="0" fontId="20" fillId="0" borderId="58" xfId="10" applyFont="1" applyBorder="1"/>
    <xf numFmtId="3" fontId="20" fillId="0" borderId="58" xfId="10" applyNumberFormat="1" applyFont="1" applyBorder="1"/>
    <xf numFmtId="4" fontId="20" fillId="0" borderId="58" xfId="10" applyNumberFormat="1" applyFont="1" applyBorder="1"/>
    <xf numFmtId="0" fontId="3" fillId="0" borderId="58" xfId="10" applyFont="1" applyBorder="1"/>
    <xf numFmtId="3" fontId="3" fillId="0" borderId="58" xfId="10" applyNumberFormat="1" applyFont="1" applyBorder="1"/>
    <xf numFmtId="14" fontId="3" fillId="0" borderId="58" xfId="10" applyNumberFormat="1" applyFont="1" applyBorder="1"/>
    <xf numFmtId="3" fontId="3" fillId="0" borderId="59" xfId="10" applyNumberFormat="1" applyFont="1" applyBorder="1"/>
    <xf numFmtId="4" fontId="3" fillId="0" borderId="58" xfId="10" applyNumberFormat="1" applyFont="1" applyBorder="1"/>
    <xf numFmtId="0" fontId="15" fillId="11" borderId="4" xfId="10" applyFont="1" applyFill="1" applyBorder="1" applyAlignment="1">
      <alignment horizontal="center"/>
    </xf>
    <xf numFmtId="0" fontId="49" fillId="11" borderId="4" xfId="10" applyFont="1" applyFill="1" applyBorder="1"/>
    <xf numFmtId="4" fontId="49" fillId="11" borderId="4" xfId="10" applyNumberFormat="1" applyFont="1" applyFill="1" applyBorder="1"/>
    <xf numFmtId="0" fontId="9" fillId="0" borderId="0" xfId="10" applyFont="1"/>
    <xf numFmtId="0" fontId="20" fillId="0" borderId="0" xfId="10" applyFont="1"/>
    <xf numFmtId="0" fontId="18" fillId="4" borderId="39" xfId="1" applyFont="1" applyFill="1" applyBorder="1" applyAlignment="1">
      <alignment horizontal="center" vertical="center" wrapText="1"/>
    </xf>
    <xf numFmtId="0" fontId="31" fillId="6" borderId="4" xfId="1" applyFont="1" applyFill="1" applyBorder="1" applyAlignment="1">
      <alignment horizontal="center" vertical="center"/>
    </xf>
    <xf numFmtId="0" fontId="50" fillId="0" borderId="6" xfId="4" applyFont="1" applyBorder="1" applyAlignment="1">
      <alignment vertical="center"/>
    </xf>
    <xf numFmtId="0" fontId="50" fillId="0" borderId="6" xfId="1" applyFont="1" applyBorder="1" applyAlignment="1">
      <alignment horizontal="center" vertical="center"/>
    </xf>
    <xf numFmtId="170" fontId="50" fillId="5" borderId="6" xfId="11" applyNumberFormat="1" applyFont="1" applyFill="1" applyBorder="1" applyAlignment="1">
      <alignment horizontal="right" vertical="center"/>
    </xf>
    <xf numFmtId="14" fontId="50" fillId="0" borderId="6" xfId="1" applyNumberFormat="1" applyFont="1" applyBorder="1" applyAlignment="1">
      <alignment horizontal="center" vertical="center"/>
    </xf>
    <xf numFmtId="0" fontId="50" fillId="0" borderId="6" xfId="1" applyFont="1" applyBorder="1" applyAlignment="1">
      <alignment horizontal="left" vertical="center"/>
    </xf>
    <xf numFmtId="0" fontId="50" fillId="5" borderId="6" xfId="4" applyFont="1" applyFill="1" applyBorder="1" applyAlignment="1">
      <alignment horizontal="center" vertical="center"/>
    </xf>
    <xf numFmtId="14" fontId="50" fillId="5" borderId="6" xfId="4" applyNumberFormat="1" applyFont="1" applyFill="1" applyBorder="1" applyAlignment="1">
      <alignment horizontal="center" vertical="center"/>
    </xf>
    <xf numFmtId="170" fontId="50" fillId="12" borderId="6" xfId="11" applyNumberFormat="1" applyFont="1" applyFill="1" applyBorder="1" applyAlignment="1">
      <alignment horizontal="right" vertical="center"/>
    </xf>
    <xf numFmtId="14" fontId="50" fillId="0" borderId="6" xfId="4" applyNumberFormat="1" applyFont="1" applyBorder="1" applyAlignment="1">
      <alignment horizontal="center" vertical="center"/>
    </xf>
    <xf numFmtId="49" fontId="50" fillId="0" borderId="6" xfId="3" applyNumberFormat="1" applyFont="1" applyBorder="1" applyAlignment="1">
      <alignment horizontal="center" vertical="center"/>
    </xf>
    <xf numFmtId="0" fontId="50" fillId="0" borderId="6" xfId="4" applyFont="1" applyBorder="1" applyAlignment="1">
      <alignment horizontal="center" vertical="center"/>
    </xf>
    <xf numFmtId="4" fontId="50" fillId="5" borderId="6" xfId="4" applyNumberFormat="1" applyFont="1" applyFill="1" applyBorder="1" applyAlignment="1">
      <alignment horizontal="left" vertical="center"/>
    </xf>
    <xf numFmtId="0" fontId="50" fillId="5" borderId="6" xfId="4" applyFont="1" applyFill="1" applyBorder="1" applyAlignment="1">
      <alignment horizontal="left" vertical="center"/>
    </xf>
    <xf numFmtId="171" fontId="50" fillId="5" borderId="6" xfId="11" applyNumberFormat="1" applyFont="1" applyFill="1" applyBorder="1" applyAlignment="1">
      <alignment horizontal="right" vertical="center"/>
    </xf>
    <xf numFmtId="171" fontId="50" fillId="5" borderId="6" xfId="12" applyNumberFormat="1" applyFont="1" applyFill="1" applyBorder="1" applyAlignment="1">
      <alignment horizontal="right" vertical="center"/>
    </xf>
    <xf numFmtId="170" fontId="50" fillId="0" borderId="6" xfId="11" applyNumberFormat="1" applyFont="1" applyFill="1" applyBorder="1" applyAlignment="1">
      <alignment horizontal="right" vertical="center"/>
    </xf>
    <xf numFmtId="0" fontId="52" fillId="0" borderId="6" xfId="0" applyFont="1" applyBorder="1" applyAlignment="1">
      <alignment vertical="center"/>
    </xf>
    <xf numFmtId="0" fontId="9" fillId="6" borderId="4" xfId="1" applyFont="1" applyFill="1" applyBorder="1" applyAlignment="1">
      <alignment horizontal="left" vertical="center"/>
    </xf>
    <xf numFmtId="0" fontId="9" fillId="6" borderId="4" xfId="1" applyFont="1" applyFill="1" applyBorder="1" applyAlignment="1">
      <alignment vertical="center"/>
    </xf>
    <xf numFmtId="173" fontId="50" fillId="0" borderId="4" xfId="0" applyNumberFormat="1" applyFont="1" applyBorder="1" applyAlignment="1">
      <alignment horizontal="center" vertical="center"/>
    </xf>
    <xf numFmtId="173" fontId="50" fillId="0" borderId="6" xfId="0" applyNumberFormat="1" applyFont="1" applyBorder="1" applyAlignment="1">
      <alignment horizontal="center" vertical="center"/>
    </xf>
    <xf numFmtId="173" fontId="50" fillId="5" borderId="6" xfId="0" applyNumberFormat="1" applyFont="1" applyFill="1" applyBorder="1" applyAlignment="1">
      <alignment horizontal="center" vertical="center"/>
    </xf>
    <xf numFmtId="168" fontId="50" fillId="0" borderId="23" xfId="0" applyNumberFormat="1" applyFont="1" applyBorder="1" applyAlignment="1">
      <alignment horizontal="center" vertical="center"/>
    </xf>
    <xf numFmtId="14" fontId="53" fillId="0" borderId="6" xfId="0" applyNumberFormat="1" applyFont="1" applyBorder="1" applyAlignment="1">
      <alignment horizontal="center" vertical="center"/>
    </xf>
    <xf numFmtId="173" fontId="53" fillId="0" borderId="6" xfId="0" applyNumberFormat="1" applyFont="1" applyBorder="1" applyAlignment="1">
      <alignment horizontal="center" vertical="center"/>
    </xf>
    <xf numFmtId="173" fontId="53" fillId="0" borderId="18" xfId="0" applyNumberFormat="1" applyFont="1" applyBorder="1" applyAlignment="1">
      <alignment horizontal="center" vertical="center"/>
    </xf>
    <xf numFmtId="0" fontId="51" fillId="0" borderId="6" xfId="1" applyFont="1" applyBorder="1" applyAlignment="1">
      <alignment horizontal="center" vertical="center"/>
    </xf>
    <xf numFmtId="173" fontId="53" fillId="0" borderId="4" xfId="0" applyNumberFormat="1" applyFont="1" applyBorder="1" applyAlignment="1">
      <alignment horizontal="center" vertical="center"/>
    </xf>
    <xf numFmtId="14" fontId="52" fillId="0" borderId="6" xfId="0" applyNumberFormat="1" applyFont="1" applyBorder="1" applyAlignment="1">
      <alignment horizontal="center" vertical="center"/>
    </xf>
    <xf numFmtId="14" fontId="50" fillId="0" borderId="6" xfId="0" applyNumberFormat="1" applyFont="1" applyBorder="1" applyAlignment="1">
      <alignment horizontal="center" vertical="center"/>
    </xf>
    <xf numFmtId="0" fontId="53" fillId="0" borderId="6" xfId="0" applyFont="1" applyBorder="1" applyAlignment="1">
      <alignment horizontal="center" vertical="center"/>
    </xf>
    <xf numFmtId="0" fontId="50" fillId="0" borderId="0" xfId="0" applyFont="1" applyAlignment="1">
      <alignment horizontal="center" vertical="center"/>
    </xf>
    <xf numFmtId="0" fontId="50" fillId="0" borderId="18" xfId="1" applyFont="1" applyBorder="1" applyAlignment="1">
      <alignment horizontal="left" vertical="center"/>
    </xf>
    <xf numFmtId="0" fontId="50" fillId="0" borderId="18" xfId="1" applyFont="1" applyBorder="1" applyAlignment="1">
      <alignment horizontal="center" vertical="center"/>
    </xf>
    <xf numFmtId="170" fontId="50" fillId="5" borderId="18" xfId="11" applyNumberFormat="1" applyFont="1" applyFill="1" applyBorder="1" applyAlignment="1">
      <alignment horizontal="right" vertical="center"/>
    </xf>
    <xf numFmtId="14" fontId="53" fillId="0" borderId="18" xfId="0" applyNumberFormat="1" applyFont="1" applyBorder="1" applyAlignment="1">
      <alignment horizontal="center" vertical="center"/>
    </xf>
    <xf numFmtId="0" fontId="50" fillId="0" borderId="6" xfId="1" applyFont="1" applyBorder="1" applyAlignment="1">
      <alignment vertical="top"/>
    </xf>
    <xf numFmtId="0" fontId="50" fillId="0" borderId="0" xfId="0" applyFont="1" applyProtection="1">
      <protection locked="0"/>
    </xf>
    <xf numFmtId="0" fontId="50" fillId="0" borderId="6" xfId="1" applyFont="1" applyBorder="1" applyAlignment="1">
      <alignment horizontal="left" vertical="top"/>
    </xf>
    <xf numFmtId="14" fontId="50" fillId="0" borderId="6" xfId="1" applyNumberFormat="1" applyFont="1" applyBorder="1" applyAlignment="1">
      <alignment vertical="center"/>
    </xf>
    <xf numFmtId="0" fontId="50" fillId="0" borderId="0" xfId="1" applyFont="1" applyAlignment="1">
      <alignment horizontal="center" vertical="center"/>
    </xf>
    <xf numFmtId="43" fontId="50" fillId="0" borderId="6" xfId="0" applyNumberFormat="1" applyFont="1" applyBorder="1" applyProtection="1">
      <protection locked="0"/>
    </xf>
    <xf numFmtId="0" fontId="50" fillId="0" borderId="6" xfId="0" applyFont="1" applyBorder="1" applyAlignment="1">
      <alignment vertical="top"/>
    </xf>
    <xf numFmtId="14" fontId="50" fillId="0" borderId="6" xfId="0" applyNumberFormat="1" applyFont="1" applyBorder="1" applyAlignment="1">
      <alignment vertical="center"/>
    </xf>
    <xf numFmtId="0" fontId="50" fillId="0" borderId="6" xfId="3" applyFont="1" applyBorder="1" applyAlignment="1">
      <alignment vertical="top"/>
    </xf>
    <xf numFmtId="0" fontId="50" fillId="0" borderId="6" xfId="3" applyFont="1" applyBorder="1" applyAlignment="1">
      <alignment horizontal="left" vertical="center"/>
    </xf>
    <xf numFmtId="0" fontId="50" fillId="0" borderId="6" xfId="0" applyFont="1" applyBorder="1" applyAlignment="1">
      <alignment horizontal="left" vertical="center"/>
    </xf>
    <xf numFmtId="0" fontId="50" fillId="0" borderId="6" xfId="0" applyFont="1" applyBorder="1" applyAlignment="1">
      <alignment horizontal="left" vertical="top"/>
    </xf>
    <xf numFmtId="43" fontId="50" fillId="0" borderId="6" xfId="0" applyNumberFormat="1" applyFont="1" applyBorder="1" applyAlignment="1" applyProtection="1">
      <alignment horizontal="right"/>
      <protection locked="0"/>
    </xf>
    <xf numFmtId="0" fontId="50" fillId="0" borderId="6" xfId="0" applyFont="1" applyBorder="1" applyAlignment="1">
      <alignment vertical="center"/>
    </xf>
    <xf numFmtId="14" fontId="50" fillId="0" borderId="6" xfId="0" applyNumberFormat="1" applyFont="1" applyBorder="1" applyAlignment="1">
      <alignment vertical="top"/>
    </xf>
    <xf numFmtId="0" fontId="50" fillId="0" borderId="6" xfId="0" applyFont="1" applyBorder="1" applyAlignment="1" applyProtection="1">
      <alignment vertical="top"/>
      <protection locked="0"/>
    </xf>
    <xf numFmtId="0" fontId="51" fillId="0" borderId="6" xfId="0" applyFont="1" applyBorder="1" applyAlignment="1">
      <alignment horizontal="left" vertical="center"/>
    </xf>
    <xf numFmtId="0" fontId="51" fillId="0" borderId="6" xfId="0" applyFont="1" applyBorder="1" applyAlignment="1">
      <alignment horizontal="left" vertical="top"/>
    </xf>
    <xf numFmtId="0" fontId="51" fillId="0" borderId="6" xfId="0" applyFont="1" applyBorder="1" applyAlignment="1">
      <alignment vertical="top"/>
    </xf>
    <xf numFmtId="0" fontId="51" fillId="0" borderId="6" xfId="0" applyFont="1" applyBorder="1" applyAlignment="1">
      <alignment vertical="center"/>
    </xf>
    <xf numFmtId="0" fontId="50" fillId="0" borderId="0" xfId="0" applyFont="1"/>
    <xf numFmtId="0" fontId="50" fillId="0" borderId="6" xfId="0" applyFont="1" applyBorder="1" applyProtection="1">
      <protection locked="0"/>
    </xf>
    <xf numFmtId="0" fontId="51" fillId="0" borderId="6" xfId="0" applyFont="1" applyBorder="1"/>
    <xf numFmtId="0" fontId="50" fillId="0" borderId="6" xfId="0" applyFont="1" applyBorder="1"/>
    <xf numFmtId="0" fontId="53" fillId="0" borderId="6" xfId="1" applyFont="1" applyBorder="1" applyAlignment="1">
      <alignment horizontal="left" vertical="center"/>
    </xf>
    <xf numFmtId="4" fontId="53" fillId="0" borderId="6" xfId="1" applyNumberFormat="1" applyFont="1" applyBorder="1" applyAlignment="1">
      <alignment horizontal="right" vertical="center"/>
    </xf>
    <xf numFmtId="0" fontId="53" fillId="0" borderId="6" xfId="1" applyFont="1" applyBorder="1" applyAlignment="1">
      <alignment vertical="center"/>
    </xf>
    <xf numFmtId="14" fontId="53" fillId="0" borderId="6" xfId="1" applyNumberFormat="1" applyFont="1" applyBorder="1" applyAlignment="1">
      <alignment horizontal="right" vertical="center"/>
    </xf>
    <xf numFmtId="0" fontId="54" fillId="0" borderId="6" xfId="1" applyFont="1" applyBorder="1" applyAlignment="1">
      <alignment vertical="center"/>
    </xf>
    <xf numFmtId="0" fontId="54" fillId="0" borderId="0" xfId="0" applyFont="1"/>
    <xf numFmtId="0" fontId="53" fillId="0" borderId="6" xfId="1" applyFont="1" applyBorder="1" applyAlignment="1">
      <alignment horizontal="center" vertical="center"/>
    </xf>
    <xf numFmtId="44" fontId="31" fillId="6" borderId="4" xfId="1" applyNumberFormat="1" applyFont="1" applyFill="1" applyBorder="1" applyAlignment="1">
      <alignment horizontal="center" vertical="center"/>
    </xf>
    <xf numFmtId="0" fontId="31" fillId="6" borderId="4" xfId="1" applyFont="1" applyFill="1" applyBorder="1" applyAlignment="1">
      <alignment horizontal="right" vertical="center"/>
    </xf>
    <xf numFmtId="44" fontId="50" fillId="0" borderId="6" xfId="1" applyNumberFormat="1" applyFont="1" applyBorder="1" applyAlignment="1">
      <alignment horizontal="left" vertical="center"/>
    </xf>
    <xf numFmtId="0" fontId="50" fillId="0" borderId="6" xfId="1" applyFont="1" applyBorder="1" applyAlignment="1">
      <alignment vertical="center"/>
    </xf>
    <xf numFmtId="14" fontId="50" fillId="0" borderId="6" xfId="1" applyNumberFormat="1" applyFont="1" applyBorder="1" applyAlignment="1">
      <alignment horizontal="right" vertical="center"/>
    </xf>
    <xf numFmtId="0" fontId="50" fillId="0" borderId="6" xfId="1" applyFont="1" applyBorder="1" applyAlignment="1">
      <alignment horizontal="right" vertical="center"/>
    </xf>
    <xf numFmtId="0" fontId="51" fillId="6" borderId="6" xfId="1" applyFont="1" applyFill="1" applyBorder="1" applyAlignment="1">
      <alignment horizontal="center" vertical="center"/>
    </xf>
    <xf numFmtId="0" fontId="51" fillId="6" borderId="6" xfId="1" applyFont="1" applyFill="1" applyBorder="1" applyAlignment="1">
      <alignment horizontal="left" vertical="center"/>
    </xf>
    <xf numFmtId="0" fontId="51" fillId="0" borderId="6" xfId="1" applyFont="1" applyBorder="1" applyAlignment="1">
      <alignment horizontal="left" vertical="center"/>
    </xf>
    <xf numFmtId="0" fontId="51" fillId="0" borderId="6" xfId="1" applyFont="1" applyBorder="1" applyAlignment="1">
      <alignment vertical="center"/>
    </xf>
    <xf numFmtId="14" fontId="51" fillId="0" borderId="6" xfId="1" applyNumberFormat="1" applyFont="1" applyBorder="1" applyAlignment="1">
      <alignment vertical="center"/>
    </xf>
    <xf numFmtId="0" fontId="51" fillId="0" borderId="6" xfId="1" applyFont="1" applyBorder="1" applyAlignment="1">
      <alignment horizontal="right" vertical="center"/>
    </xf>
    <xf numFmtId="0" fontId="55" fillId="0" borderId="0" xfId="0" applyFont="1" applyAlignment="1">
      <alignment horizontal="left" vertical="center"/>
    </xf>
    <xf numFmtId="174" fontId="20" fillId="0" borderId="6" xfId="1" applyNumberFormat="1" applyFont="1" applyBorder="1" applyAlignment="1">
      <alignment horizontal="left" vertical="center"/>
    </xf>
    <xf numFmtId="1" fontId="24" fillId="0" borderId="6" xfId="1" applyNumberFormat="1" applyFont="1" applyBorder="1" applyAlignment="1">
      <alignment horizontal="left" vertical="center"/>
    </xf>
    <xf numFmtId="0" fontId="9" fillId="5" borderId="6" xfId="1" applyFont="1" applyFill="1" applyBorder="1" applyAlignment="1">
      <alignment horizontal="left" vertical="center"/>
    </xf>
    <xf numFmtId="43" fontId="20" fillId="5" borderId="6" xfId="1" applyNumberFormat="1" applyFont="1" applyFill="1" applyBorder="1" applyAlignment="1">
      <alignment horizontal="center" vertical="center"/>
    </xf>
    <xf numFmtId="0" fontId="9" fillId="5" borderId="6" xfId="1" applyFont="1" applyFill="1" applyBorder="1" applyAlignment="1">
      <alignment horizontal="center" vertical="center"/>
    </xf>
    <xf numFmtId="43" fontId="20" fillId="0" borderId="6" xfId="1" applyNumberFormat="1" applyFont="1" applyBorder="1" applyAlignment="1">
      <alignment horizontal="left" vertical="center"/>
    </xf>
    <xf numFmtId="0" fontId="54" fillId="0" borderId="6" xfId="1" applyFont="1" applyBorder="1" applyAlignment="1">
      <alignment horizontal="left" vertical="center"/>
    </xf>
    <xf numFmtId="49" fontId="0" fillId="0" borderId="6" xfId="0" applyNumberFormat="1" applyBorder="1" applyAlignment="1">
      <alignment horizontal="left"/>
    </xf>
    <xf numFmtId="4" fontId="54" fillId="0" borderId="6" xfId="1" applyNumberFormat="1" applyFont="1" applyBorder="1" applyAlignment="1">
      <alignment horizontal="right" vertical="center"/>
    </xf>
    <xf numFmtId="0" fontId="32" fillId="4" borderId="40" xfId="1" applyFont="1" applyFill="1" applyBorder="1" applyAlignment="1">
      <alignment horizontal="center" vertical="center"/>
    </xf>
    <xf numFmtId="0" fontId="32" fillId="4" borderId="40" xfId="1" applyFont="1" applyFill="1" applyBorder="1" applyAlignment="1">
      <alignment vertical="center"/>
    </xf>
    <xf numFmtId="0" fontId="20" fillId="0" borderId="6" xfId="0" applyFont="1" applyBorder="1" applyAlignment="1">
      <alignment vertical="center" wrapText="1"/>
    </xf>
    <xf numFmtId="0" fontId="20" fillId="0" borderId="6" xfId="0" applyFont="1" applyBorder="1" applyAlignment="1">
      <alignment vertical="center"/>
    </xf>
    <xf numFmtId="0" fontId="20" fillId="0" borderId="6" xfId="1" applyFont="1" applyBorder="1" applyAlignment="1">
      <alignment horizontal="left" vertical="center" wrapText="1"/>
    </xf>
    <xf numFmtId="0" fontId="20" fillId="0" borderId="6" xfId="0" applyFont="1" applyBorder="1" applyAlignment="1">
      <alignment horizontal="center" vertical="center" wrapText="1"/>
    </xf>
    <xf numFmtId="0" fontId="20" fillId="0" borderId="6" xfId="0" applyFont="1" applyBorder="1" applyAlignment="1">
      <alignment horizontal="center"/>
    </xf>
    <xf numFmtId="14" fontId="20" fillId="0" borderId="6" xfId="0" applyNumberFormat="1" applyFont="1" applyBorder="1" applyAlignment="1">
      <alignment horizontal="center" vertical="center"/>
    </xf>
    <xf numFmtId="174" fontId="20" fillId="0" borderId="6" xfId="0" applyNumberFormat="1" applyFont="1" applyBorder="1" applyAlignment="1">
      <alignment horizontal="right"/>
    </xf>
    <xf numFmtId="4" fontId="20" fillId="0" borderId="6" xfId="0" applyNumberFormat="1" applyFont="1" applyBorder="1"/>
    <xf numFmtId="4" fontId="20" fillId="0" borderId="0" xfId="0" applyNumberFormat="1" applyFont="1"/>
    <xf numFmtId="0" fontId="20" fillId="0" borderId="6" xfId="0" applyFont="1" applyBorder="1" applyAlignment="1">
      <alignment horizontal="right"/>
    </xf>
    <xf numFmtId="14" fontId="20" fillId="0" borderId="6" xfId="0" applyNumberFormat="1" applyFont="1" applyBorder="1"/>
    <xf numFmtId="0" fontId="20" fillId="0" borderId="4" xfId="1" applyFont="1" applyBorder="1" applyAlignment="1">
      <alignment horizontal="center" vertical="center"/>
    </xf>
    <xf numFmtId="176" fontId="20" fillId="0" borderId="4" xfId="1" applyNumberFormat="1" applyFont="1" applyBorder="1" applyAlignment="1">
      <alignment vertical="center"/>
    </xf>
    <xf numFmtId="0" fontId="20" fillId="0" borderId="4" xfId="1" applyFont="1" applyBorder="1" applyAlignment="1">
      <alignment vertical="center"/>
    </xf>
    <xf numFmtId="4" fontId="20" fillId="0" borderId="4" xfId="1" applyNumberFormat="1" applyFont="1" applyBorder="1" applyAlignment="1">
      <alignment vertical="center"/>
    </xf>
    <xf numFmtId="14" fontId="20" fillId="0" borderId="4" xfId="1" applyNumberFormat="1" applyFont="1" applyBorder="1" applyAlignment="1">
      <alignment vertical="center"/>
    </xf>
    <xf numFmtId="177" fontId="20" fillId="0" borderId="4" xfId="1" applyNumberFormat="1" applyFont="1" applyBorder="1" applyAlignment="1">
      <alignment vertical="center"/>
    </xf>
    <xf numFmtId="2" fontId="20" fillId="0" borderId="4" xfId="1" applyNumberFormat="1" applyFont="1" applyBorder="1" applyAlignment="1">
      <alignment vertical="center"/>
    </xf>
    <xf numFmtId="176" fontId="20" fillId="0" borderId="6" xfId="1" applyNumberFormat="1" applyFont="1" applyBorder="1" applyAlignment="1">
      <alignment vertical="center"/>
    </xf>
    <xf numFmtId="4" fontId="20" fillId="0" borderId="6" xfId="1" applyNumberFormat="1" applyFont="1" applyBorder="1" applyAlignment="1">
      <alignment vertical="center"/>
    </xf>
    <xf numFmtId="14" fontId="20" fillId="0" borderId="6" xfId="1" applyNumberFormat="1" applyFont="1" applyBorder="1" applyAlignment="1">
      <alignment vertical="center"/>
    </xf>
    <xf numFmtId="175" fontId="20" fillId="0" borderId="6" xfId="1" applyNumberFormat="1" applyFont="1" applyBorder="1" applyAlignment="1">
      <alignment vertical="center"/>
    </xf>
    <xf numFmtId="178" fontId="20" fillId="0" borderId="6" xfId="1" applyNumberFormat="1" applyFont="1" applyBorder="1" applyAlignment="1">
      <alignment vertical="center"/>
    </xf>
    <xf numFmtId="14" fontId="20" fillId="0" borderId="6" xfId="1" applyNumberFormat="1" applyFont="1" applyBorder="1" applyAlignment="1">
      <alignment horizontal="right" vertical="center"/>
    </xf>
    <xf numFmtId="0" fontId="20" fillId="0" borderId="6" xfId="1" applyFont="1" applyBorder="1" applyAlignment="1">
      <alignment horizontal="right" vertical="center"/>
    </xf>
    <xf numFmtId="0" fontId="9" fillId="5" borderId="4" xfId="1" applyFont="1" applyFill="1" applyBorder="1" applyAlignment="1">
      <alignment horizontal="center" vertical="center"/>
    </xf>
    <xf numFmtId="0" fontId="9" fillId="0" borderId="4" xfId="1" applyFont="1" applyBorder="1" applyAlignment="1">
      <alignment horizontal="center" vertical="center"/>
    </xf>
    <xf numFmtId="2" fontId="20" fillId="0" borderId="4" xfId="1" applyNumberFormat="1" applyFont="1" applyBorder="1" applyAlignment="1">
      <alignment horizontal="center" vertical="center"/>
    </xf>
    <xf numFmtId="0" fontId="20" fillId="0" borderId="0" xfId="0" applyFont="1" applyAlignment="1">
      <alignment horizontal="center" vertical="center"/>
    </xf>
    <xf numFmtId="0" fontId="9" fillId="5" borderId="6" xfId="1" applyFont="1" applyFill="1" applyBorder="1" applyAlignment="1">
      <alignment vertical="center"/>
    </xf>
    <xf numFmtId="4" fontId="20" fillId="0" borderId="15" xfId="0" applyNumberFormat="1" applyFont="1" applyBorder="1"/>
    <xf numFmtId="49" fontId="20" fillId="0" borderId="0" xfId="3" applyNumberFormat="1" applyFont="1" applyAlignment="1">
      <alignment horizontal="center" vertical="center"/>
    </xf>
    <xf numFmtId="0" fontId="20" fillId="0" borderId="0" xfId="0" applyFont="1" applyAlignment="1">
      <alignment horizontal="center"/>
    </xf>
    <xf numFmtId="0" fontId="20" fillId="0" borderId="0" xfId="0" applyFont="1" applyAlignment="1">
      <alignment vertical="center"/>
    </xf>
    <xf numFmtId="0" fontId="20" fillId="5" borderId="6" xfId="1" applyFont="1" applyFill="1" applyBorder="1" applyAlignment="1">
      <alignment horizontal="left" vertical="center" wrapText="1"/>
    </xf>
    <xf numFmtId="4" fontId="20" fillId="5" borderId="6" xfId="1" applyNumberFormat="1" applyFont="1" applyFill="1" applyBorder="1" applyAlignment="1">
      <alignment horizontal="right" vertical="center"/>
    </xf>
    <xf numFmtId="0" fontId="32" fillId="5" borderId="6" xfId="1" applyFont="1" applyFill="1" applyBorder="1" applyAlignment="1">
      <alignment horizontal="center" vertical="center"/>
    </xf>
    <xf numFmtId="4" fontId="20" fillId="0" borderId="6" xfId="1" applyNumberFormat="1" applyFont="1" applyBorder="1" applyAlignment="1">
      <alignment horizontal="right" vertical="center"/>
    </xf>
    <xf numFmtId="0" fontId="20" fillId="0" borderId="6" xfId="0" applyFont="1" applyBorder="1" applyAlignment="1">
      <alignment horizontal="left" vertical="center" wrapText="1"/>
    </xf>
    <xf numFmtId="0" fontId="20" fillId="0" borderId="6" xfId="0" quotePrefix="1" applyFont="1" applyBorder="1" applyAlignment="1">
      <alignment horizontal="center" vertical="center" wrapText="1"/>
    </xf>
    <xf numFmtId="0" fontId="20" fillId="0" borderId="4" xfId="1" applyFont="1" applyBorder="1" applyAlignment="1">
      <alignment vertical="center" wrapText="1"/>
    </xf>
    <xf numFmtId="0" fontId="20" fillId="0" borderId="6" xfId="1" applyFont="1" applyBorder="1" applyAlignment="1">
      <alignment vertical="center" wrapText="1"/>
    </xf>
    <xf numFmtId="0" fontId="20" fillId="0" borderId="69" xfId="9" applyFont="1" applyFill="1" applyBorder="1" applyAlignment="1">
      <alignment horizontal="center" vertical="center" wrapText="1"/>
    </xf>
    <xf numFmtId="178" fontId="20" fillId="0" borderId="69" xfId="8" applyNumberFormat="1" applyFont="1" applyFill="1" applyBorder="1" applyAlignment="1">
      <alignment horizontal="center" vertical="center"/>
    </xf>
    <xf numFmtId="14" fontId="54" fillId="0" borderId="69" xfId="0" applyNumberFormat="1" applyFont="1" applyBorder="1" applyAlignment="1">
      <alignment horizontal="center" vertical="center"/>
    </xf>
    <xf numFmtId="0" fontId="54" fillId="0" borderId="69" xfId="0" applyFont="1" applyBorder="1" applyAlignment="1">
      <alignment horizontal="center" vertical="center" wrapText="1"/>
    </xf>
    <xf numFmtId="14" fontId="20" fillId="0" borderId="6" xfId="1" quotePrefix="1" applyNumberFormat="1" applyFont="1" applyBorder="1" applyAlignment="1">
      <alignment vertical="center" wrapText="1"/>
    </xf>
    <xf numFmtId="4" fontId="20" fillId="0" borderId="6" xfId="0" applyNumberFormat="1" applyFont="1" applyBorder="1" applyAlignment="1">
      <alignment vertical="center"/>
    </xf>
    <xf numFmtId="9" fontId="20" fillId="0" borderId="6" xfId="6" applyFont="1" applyFill="1" applyBorder="1" applyAlignment="1">
      <alignment vertical="center"/>
    </xf>
    <xf numFmtId="0" fontId="20" fillId="0" borderId="15" xfId="0" applyFont="1" applyBorder="1" applyAlignment="1">
      <alignment vertical="center"/>
    </xf>
    <xf numFmtId="14" fontId="20" fillId="0" borderId="6" xfId="1" applyNumberFormat="1" applyFont="1" applyBorder="1" applyAlignment="1">
      <alignment vertical="center" wrapText="1"/>
    </xf>
    <xf numFmtId="0" fontId="20" fillId="0" borderId="6" xfId="0" applyFont="1" applyBorder="1" applyAlignment="1">
      <alignment horizontal="center" vertical="center"/>
    </xf>
    <xf numFmtId="0" fontId="16" fillId="4" borderId="29" xfId="1" applyFont="1" applyFill="1" applyBorder="1" applyAlignment="1">
      <alignment vertical="center"/>
    </xf>
    <xf numFmtId="0" fontId="16" fillId="4" borderId="30" xfId="1" applyFont="1" applyFill="1" applyBorder="1" applyAlignment="1">
      <alignment vertical="center"/>
    </xf>
    <xf numFmtId="0" fontId="16" fillId="4" borderId="31" xfId="1" applyFont="1" applyFill="1" applyBorder="1" applyAlignment="1">
      <alignment vertical="center"/>
    </xf>
    <xf numFmtId="3" fontId="20" fillId="0" borderId="6" xfId="4" applyNumberFormat="1" applyFont="1" applyBorder="1" applyAlignment="1">
      <alignment horizontal="center"/>
    </xf>
    <xf numFmtId="3" fontId="20" fillId="0" borderId="6" xfId="4" applyNumberFormat="1" applyFont="1" applyBorder="1" applyAlignment="1">
      <alignment horizontal="left"/>
    </xf>
    <xf numFmtId="0" fontId="45" fillId="0" borderId="0" xfId="4" applyFont="1"/>
    <xf numFmtId="0" fontId="11" fillId="4" borderId="28" xfId="1" applyFont="1" applyFill="1" applyBorder="1" applyAlignment="1">
      <alignment vertical="center" wrapText="1"/>
    </xf>
    <xf numFmtId="4" fontId="11" fillId="4" borderId="0" xfId="1" applyNumberFormat="1" applyFont="1" applyFill="1" applyAlignment="1">
      <alignment vertical="center"/>
    </xf>
    <xf numFmtId="0" fontId="11" fillId="4" borderId="0" xfId="1" applyFont="1" applyFill="1" applyAlignment="1">
      <alignment horizontal="center" vertical="center"/>
    </xf>
    <xf numFmtId="0" fontId="11" fillId="4" borderId="0" xfId="1" applyFont="1" applyFill="1" applyAlignment="1">
      <alignment horizontal="right" vertical="center"/>
    </xf>
    <xf numFmtId="0" fontId="62" fillId="4" borderId="39" xfId="4" applyFont="1" applyFill="1" applyBorder="1" applyAlignment="1">
      <alignment horizontal="center" vertical="center" wrapText="1"/>
    </xf>
    <xf numFmtId="4" fontId="62" fillId="4" borderId="39" xfId="4" applyNumberFormat="1" applyFont="1" applyFill="1" applyBorder="1" applyAlignment="1">
      <alignment vertical="center" wrapText="1"/>
    </xf>
    <xf numFmtId="164" fontId="11" fillId="4" borderId="39" xfId="4" applyNumberFormat="1" applyFont="1" applyFill="1" applyBorder="1" applyAlignment="1">
      <alignment horizontal="center" textRotation="90" wrapText="1"/>
    </xf>
    <xf numFmtId="164" fontId="11" fillId="4" borderId="39" xfId="4" applyNumberFormat="1" applyFont="1" applyFill="1" applyBorder="1" applyAlignment="1">
      <alignment horizontal="right" textRotation="90" wrapText="1"/>
    </xf>
    <xf numFmtId="0" fontId="45" fillId="0" borderId="0" xfId="4" applyFont="1" applyAlignment="1">
      <alignment horizontal="center"/>
    </xf>
    <xf numFmtId="4" fontId="45" fillId="0" borderId="0" xfId="4" applyNumberFormat="1" applyFont="1"/>
    <xf numFmtId="0" fontId="45" fillId="0" borderId="0" xfId="4" applyFont="1" applyAlignment="1">
      <alignment horizontal="right"/>
    </xf>
    <xf numFmtId="0" fontId="9" fillId="0" borderId="27" xfId="4" applyFont="1" applyBorder="1" applyAlignment="1">
      <alignment horizontal="center"/>
    </xf>
    <xf numFmtId="164" fontId="20" fillId="0" borderId="0" xfId="4" applyNumberFormat="1" applyFont="1"/>
    <xf numFmtId="0" fontId="45" fillId="0" borderId="6" xfId="4" applyFont="1" applyBorder="1" applyAlignment="1">
      <alignment horizontal="center"/>
    </xf>
    <xf numFmtId="0" fontId="45" fillId="0" borderId="6" xfId="4" applyFont="1" applyBorder="1"/>
    <xf numFmtId="0" fontId="45" fillId="0" borderId="6" xfId="1" applyFont="1" applyBorder="1" applyAlignment="1">
      <alignment horizontal="left" vertical="center"/>
    </xf>
    <xf numFmtId="0" fontId="9" fillId="0" borderId="0" xfId="4" applyFont="1" applyAlignment="1">
      <alignment horizontal="center" textRotation="90" wrapText="1"/>
    </xf>
    <xf numFmtId="0" fontId="64" fillId="0" borderId="0" xfId="4" applyFont="1"/>
    <xf numFmtId="3" fontId="32" fillId="4" borderId="40" xfId="4" applyNumberFormat="1" applyFont="1" applyFill="1" applyBorder="1"/>
    <xf numFmtId="0" fontId="0" fillId="0" borderId="6" xfId="0" applyBorder="1" applyAlignment="1">
      <alignment vertical="center" wrapText="1"/>
    </xf>
    <xf numFmtId="0" fontId="3" fillId="0" borderId="6" xfId="0" applyFont="1" applyBorder="1" applyAlignment="1">
      <alignment horizontal="left" vertical="center" wrapText="1"/>
    </xf>
    <xf numFmtId="44" fontId="3" fillId="0" borderId="6" xfId="7" applyFont="1" applyBorder="1" applyAlignment="1">
      <alignment horizontal="center" vertical="center" wrapText="1"/>
    </xf>
    <xf numFmtId="0" fontId="10" fillId="0" borderId="6" xfId="1" applyFont="1" applyBorder="1" applyAlignment="1">
      <alignment horizontal="left" vertical="center"/>
    </xf>
    <xf numFmtId="44" fontId="20" fillId="5" borderId="6" xfId="7" applyFont="1" applyFill="1" applyBorder="1" applyAlignment="1">
      <alignment horizontal="center" vertical="center"/>
    </xf>
    <xf numFmtId="0" fontId="3" fillId="0" borderId="6" xfId="1" applyFont="1" applyBorder="1" applyAlignment="1">
      <alignment vertical="center"/>
    </xf>
    <xf numFmtId="0" fontId="3" fillId="0" borderId="6" xfId="0" applyFont="1" applyBorder="1" applyAlignment="1">
      <alignment horizontal="justify" vertical="center" wrapText="1"/>
    </xf>
    <xf numFmtId="44" fontId="3" fillId="0" borderId="6" xfId="7" applyFont="1" applyFill="1" applyBorder="1" applyAlignment="1">
      <alignment horizontal="center" vertical="center" wrapText="1"/>
    </xf>
    <xf numFmtId="43" fontId="3" fillId="0" borderId="6" xfId="5" applyFont="1" applyFill="1" applyBorder="1" applyAlignment="1">
      <alignment vertical="center"/>
    </xf>
    <xf numFmtId="44" fontId="3" fillId="0" borderId="6" xfId="7" applyFont="1" applyBorder="1" applyAlignment="1">
      <alignment vertical="center"/>
    </xf>
    <xf numFmtId="0" fontId="65" fillId="0" borderId="6" xfId="0" applyFont="1" applyBorder="1" applyAlignment="1">
      <alignment horizontal="center" vertical="center" wrapText="1"/>
    </xf>
    <xf numFmtId="0" fontId="65" fillId="0" borderId="6" xfId="0" applyFont="1" applyBorder="1" applyAlignment="1">
      <alignment vertical="center" wrapText="1"/>
    </xf>
    <xf numFmtId="49" fontId="65" fillId="0" borderId="6" xfId="0" applyNumberFormat="1" applyFont="1" applyBorder="1" applyAlignment="1">
      <alignment horizontal="center" vertical="center" wrapText="1"/>
    </xf>
    <xf numFmtId="4" fontId="65" fillId="0" borderId="6" xfId="0" applyNumberFormat="1" applyFont="1" applyBorder="1" applyAlignment="1">
      <alignment horizontal="center" vertical="center" wrapText="1"/>
    </xf>
    <xf numFmtId="0" fontId="33" fillId="0" borderId="6" xfId="0" applyFont="1" applyBorder="1" applyAlignment="1">
      <alignment horizontal="center" vertical="center" wrapText="1"/>
    </xf>
    <xf numFmtId="0" fontId="65" fillId="0" borderId="6" xfId="13" applyFont="1" applyFill="1" applyBorder="1" applyAlignment="1" applyProtection="1">
      <alignment horizontal="center" vertical="center" wrapText="1"/>
    </xf>
    <xf numFmtId="14" fontId="65" fillId="0" borderId="6" xfId="0" applyNumberFormat="1" applyFont="1" applyBorder="1" applyAlignment="1">
      <alignment horizontal="center" vertical="center" wrapText="1"/>
    </xf>
    <xf numFmtId="0" fontId="66" fillId="0" borderId="6" xfId="1" applyFont="1" applyBorder="1" applyAlignment="1">
      <alignment vertical="center"/>
    </xf>
    <xf numFmtId="0" fontId="20" fillId="0" borderId="6" xfId="0" applyFont="1" applyBorder="1" applyAlignment="1">
      <alignment horizontal="left"/>
    </xf>
    <xf numFmtId="4" fontId="67" fillId="4" borderId="40" xfId="0" applyNumberFormat="1" applyFont="1" applyFill="1" applyBorder="1"/>
    <xf numFmtId="4" fontId="61" fillId="0" borderId="0" xfId="0" applyNumberFormat="1" applyFont="1" applyAlignment="1">
      <alignment horizontal="right" vertical="center"/>
    </xf>
    <xf numFmtId="4" fontId="61" fillId="0" borderId="0" xfId="0" applyNumberFormat="1" applyFont="1"/>
    <xf numFmtId="49" fontId="20" fillId="0" borderId="6" xfId="4" applyNumberFormat="1" applyFont="1" applyBorder="1"/>
    <xf numFmtId="14" fontId="20" fillId="0" borderId="6" xfId="4" applyNumberFormat="1" applyFont="1" applyBorder="1" applyAlignment="1">
      <alignment horizontal="center" vertical="center"/>
    </xf>
    <xf numFmtId="3" fontId="20" fillId="0" borderId="6" xfId="4" quotePrefix="1" applyNumberFormat="1" applyFont="1" applyBorder="1"/>
    <xf numFmtId="0" fontId="20" fillId="0" borderId="6" xfId="4" applyFont="1" applyBorder="1" applyAlignment="1">
      <alignment horizontal="center"/>
    </xf>
    <xf numFmtId="3" fontId="20" fillId="0" borderId="6" xfId="4" applyNumberFormat="1" applyFont="1" applyBorder="1" applyAlignment="1">
      <alignment vertical="center"/>
    </xf>
    <xf numFmtId="3" fontId="20" fillId="0" borderId="6" xfId="4" quotePrefix="1" applyNumberFormat="1" applyFont="1" applyBorder="1" applyAlignment="1">
      <alignment vertical="center"/>
    </xf>
    <xf numFmtId="0" fontId="20" fillId="0" borderId="6" xfId="4" applyFont="1" applyBorder="1" applyAlignment="1">
      <alignment wrapText="1"/>
    </xf>
    <xf numFmtId="4" fontId="20" fillId="0" borderId="6" xfId="4" applyNumberFormat="1" applyFont="1" applyBorder="1" applyAlignment="1">
      <alignment vertical="center"/>
    </xf>
    <xf numFmtId="49" fontId="20" fillId="0" borderId="0" xfId="4" applyNumberFormat="1" applyFont="1" applyAlignment="1">
      <alignment horizontal="left"/>
    </xf>
    <xf numFmtId="3" fontId="20" fillId="0" borderId="0" xfId="4" applyNumberFormat="1" applyFont="1"/>
    <xf numFmtId="0" fontId="9" fillId="3" borderId="6" xfId="4" applyFont="1" applyFill="1" applyBorder="1"/>
    <xf numFmtId="3" fontId="9" fillId="3" borderId="6" xfId="4" applyNumberFormat="1" applyFont="1" applyFill="1" applyBorder="1"/>
    <xf numFmtId="0" fontId="9" fillId="3" borderId="0" xfId="4" applyFont="1" applyFill="1"/>
    <xf numFmtId="0" fontId="9" fillId="0" borderId="6" xfId="4" applyFont="1" applyBorder="1"/>
    <xf numFmtId="3" fontId="20" fillId="0" borderId="6" xfId="0" applyNumberFormat="1" applyFont="1" applyBorder="1" applyAlignment="1">
      <alignment horizontal="center"/>
    </xf>
    <xf numFmtId="4" fontId="20" fillId="0" borderId="6" xfId="0" applyNumberFormat="1" applyFont="1" applyBorder="1" applyAlignment="1">
      <alignment horizontal="center"/>
    </xf>
    <xf numFmtId="4" fontId="20" fillId="0" borderId="6" xfId="4" applyNumberFormat="1" applyFont="1" applyBorder="1"/>
    <xf numFmtId="4" fontId="20" fillId="0" borderId="6" xfId="7" applyNumberFormat="1" applyFont="1" applyBorder="1"/>
    <xf numFmtId="0" fontId="12" fillId="4" borderId="41" xfId="0" applyFont="1" applyFill="1" applyBorder="1" applyAlignment="1">
      <alignment horizontal="center" vertical="center" wrapText="1"/>
    </xf>
    <xf numFmtId="0" fontId="4" fillId="0" borderId="22" xfId="0" applyFont="1" applyBorder="1" applyAlignment="1">
      <alignment horizontal="justify" vertical="center" wrapText="1"/>
    </xf>
    <xf numFmtId="0" fontId="17" fillId="0" borderId="6" xfId="0" applyFont="1" applyBorder="1" applyAlignment="1">
      <alignment horizontal="center" vertical="center" wrapText="1"/>
    </xf>
    <xf numFmtId="3" fontId="68" fillId="0" borderId="6" xfId="15" applyNumberFormat="1" applyFont="1" applyFill="1" applyBorder="1" applyAlignment="1">
      <alignment horizontal="center" vertical="center" wrapText="1"/>
    </xf>
    <xf numFmtId="1" fontId="68" fillId="0" borderId="6" xfId="16" applyNumberFormat="1" applyFont="1" applyFill="1" applyBorder="1" applyAlignment="1">
      <alignment horizontal="center" vertical="center" wrapText="1"/>
    </xf>
    <xf numFmtId="1" fontId="68" fillId="0" borderId="6" xfId="15" applyNumberFormat="1" applyFont="1" applyFill="1" applyBorder="1" applyAlignment="1">
      <alignment horizontal="center" vertical="center" wrapText="1"/>
    </xf>
    <xf numFmtId="166" fontId="68" fillId="0" borderId="6" xfId="4" applyNumberFormat="1" applyFont="1" applyBorder="1" applyAlignment="1">
      <alignment horizontal="center" vertical="center" wrapText="1"/>
    </xf>
    <xf numFmtId="166" fontId="68" fillId="0" borderId="6" xfId="6" applyNumberFormat="1" applyFont="1" applyFill="1" applyBorder="1" applyAlignment="1">
      <alignment horizontal="center" vertical="center" wrapText="1"/>
    </xf>
    <xf numFmtId="4" fontId="4" fillId="0" borderId="6" xfId="0" applyNumberFormat="1" applyFont="1" applyBorder="1" applyAlignment="1">
      <alignment horizontal="center" vertical="center" wrapText="1"/>
    </xf>
    <xf numFmtId="9" fontId="4" fillId="0" borderId="6" xfId="6" applyFont="1" applyFill="1" applyBorder="1" applyAlignment="1">
      <alignment horizontal="center" vertical="center" wrapText="1"/>
    </xf>
    <xf numFmtId="0" fontId="17" fillId="0" borderId="6" xfId="0" applyFont="1" applyBorder="1" applyAlignment="1">
      <alignment vertical="center" wrapText="1"/>
    </xf>
    <xf numFmtId="183" fontId="68" fillId="0" borderId="6" xfId="15" applyNumberFormat="1" applyFont="1" applyFill="1" applyBorder="1" applyAlignment="1">
      <alignment horizontal="center" vertical="center" wrapText="1"/>
    </xf>
    <xf numFmtId="184" fontId="68" fillId="0" borderId="6" xfId="16" applyNumberFormat="1" applyFont="1" applyFill="1" applyBorder="1" applyAlignment="1">
      <alignment horizontal="center" vertical="center" wrapText="1"/>
    </xf>
    <xf numFmtId="10" fontId="4" fillId="0" borderId="4" xfId="0" applyNumberFormat="1" applyFont="1" applyBorder="1" applyAlignment="1">
      <alignment horizontal="center" vertical="center" wrapText="1"/>
    </xf>
    <xf numFmtId="166" fontId="68" fillId="0" borderId="6" xfId="15" applyNumberFormat="1" applyFont="1" applyFill="1" applyBorder="1" applyAlignment="1">
      <alignment horizontal="center" vertical="center" wrapText="1"/>
    </xf>
    <xf numFmtId="10" fontId="4" fillId="0" borderId="6" xfId="6" applyNumberFormat="1" applyFont="1" applyFill="1" applyBorder="1" applyAlignment="1">
      <alignment horizontal="center" vertical="center" wrapText="1"/>
    </xf>
    <xf numFmtId="4" fontId="68" fillId="0" borderId="6" xfId="15" applyNumberFormat="1" applyFont="1" applyFill="1" applyBorder="1" applyAlignment="1">
      <alignment horizontal="center" vertical="center" wrapText="1"/>
    </xf>
    <xf numFmtId="185" fontId="68" fillId="0" borderId="6" xfId="15" applyNumberFormat="1" applyFont="1" applyFill="1" applyBorder="1" applyAlignment="1">
      <alignment horizontal="center" vertical="center" wrapText="1"/>
    </xf>
    <xf numFmtId="10" fontId="68" fillId="0" borderId="6" xfId="4" applyNumberFormat="1" applyFont="1" applyBorder="1" applyAlignment="1">
      <alignment horizontal="center" vertical="center" wrapText="1"/>
    </xf>
    <xf numFmtId="0" fontId="68" fillId="0" borderId="6" xfId="4" applyFont="1" applyBorder="1" applyAlignment="1">
      <alignment horizontal="center" vertical="center" wrapText="1"/>
    </xf>
    <xf numFmtId="10" fontId="4" fillId="0" borderId="4" xfId="6" applyNumberFormat="1" applyFont="1" applyFill="1" applyBorder="1" applyAlignment="1">
      <alignment horizontal="center" vertical="center" wrapText="1"/>
    </xf>
    <xf numFmtId="0" fontId="58" fillId="0" borderId="6" xfId="0" applyFont="1" applyBorder="1" applyAlignment="1">
      <alignment horizontal="justify" vertical="center"/>
    </xf>
    <xf numFmtId="0" fontId="4" fillId="0" borderId="4" xfId="0" applyFont="1" applyBorder="1" applyAlignment="1">
      <alignment horizontal="center" vertical="center" wrapText="1"/>
    </xf>
    <xf numFmtId="9" fontId="4" fillId="0" borderId="4" xfId="0" applyNumberFormat="1" applyFont="1" applyBorder="1" applyAlignment="1">
      <alignment horizontal="center" vertical="center" wrapText="1"/>
    </xf>
    <xf numFmtId="9" fontId="4" fillId="0" borderId="72" xfId="0" applyNumberFormat="1" applyFont="1" applyBorder="1" applyAlignment="1">
      <alignment horizontal="center" vertical="center" wrapText="1"/>
    </xf>
    <xf numFmtId="165" fontId="4" fillId="0" borderId="6" xfId="5" applyNumberFormat="1" applyFont="1" applyFill="1" applyBorder="1" applyAlignment="1">
      <alignment horizontal="center" vertical="center" wrapText="1"/>
    </xf>
    <xf numFmtId="3" fontId="4" fillId="0" borderId="6" xfId="0" applyNumberFormat="1" applyFont="1" applyBorder="1" applyAlignment="1">
      <alignment horizontal="right" vertical="center" wrapText="1"/>
    </xf>
    <xf numFmtId="9" fontId="4" fillId="0" borderId="6" xfId="6" applyFont="1" applyBorder="1" applyAlignment="1">
      <alignment horizontal="center" vertical="center" wrapText="1"/>
    </xf>
    <xf numFmtId="3" fontId="4" fillId="0" borderId="6" xfId="0" applyNumberFormat="1" applyFont="1" applyBorder="1" applyAlignment="1">
      <alignment horizontal="center" vertical="center" wrapText="1"/>
    </xf>
    <xf numFmtId="2" fontId="4" fillId="0" borderId="6" xfId="0" applyNumberFormat="1" applyFont="1" applyBorder="1" applyAlignment="1">
      <alignment horizontal="center" vertical="center" wrapText="1"/>
    </xf>
    <xf numFmtId="186" fontId="4" fillId="0" borderId="6" xfId="0" applyNumberFormat="1" applyFont="1" applyBorder="1" applyAlignment="1">
      <alignment horizontal="center" vertical="center" wrapText="1"/>
    </xf>
    <xf numFmtId="0" fontId="6" fillId="0" borderId="6" xfId="0" applyFont="1" applyBorder="1" applyAlignment="1">
      <alignment horizontal="left" indent="1"/>
    </xf>
    <xf numFmtId="0" fontId="0" fillId="0" borderId="6" xfId="0" applyBorder="1" applyAlignment="1">
      <alignment horizontal="left" indent="1"/>
    </xf>
    <xf numFmtId="0" fontId="0" fillId="0" borderId="6" xfId="0" applyBorder="1" applyAlignment="1">
      <alignment horizontal="left" wrapText="1" indent="1"/>
    </xf>
    <xf numFmtId="0" fontId="24" fillId="0" borderId="6" xfId="0" applyFont="1" applyBorder="1" applyAlignment="1">
      <alignment horizontal="left" indent="1"/>
    </xf>
    <xf numFmtId="0" fontId="12" fillId="4" borderId="29" xfId="1" applyFont="1" applyFill="1" applyBorder="1" applyAlignment="1">
      <alignment vertical="center"/>
    </xf>
    <xf numFmtId="0" fontId="12" fillId="4" borderId="30" xfId="1" applyFont="1" applyFill="1" applyBorder="1" applyAlignment="1">
      <alignment vertical="center"/>
    </xf>
    <xf numFmtId="0" fontId="12" fillId="4" borderId="31" xfId="1" applyFont="1" applyFill="1" applyBorder="1" applyAlignment="1">
      <alignment vertical="center"/>
    </xf>
    <xf numFmtId="0" fontId="11" fillId="4" borderId="28" xfId="0" applyFont="1" applyFill="1" applyBorder="1" applyAlignment="1">
      <alignment horizontal="left" vertical="center"/>
    </xf>
    <xf numFmtId="0" fontId="28" fillId="4" borderId="29" xfId="1" applyFont="1" applyFill="1" applyBorder="1" applyAlignment="1">
      <alignment vertical="center"/>
    </xf>
    <xf numFmtId="0" fontId="28" fillId="4" borderId="30" xfId="1" applyFont="1" applyFill="1" applyBorder="1" applyAlignment="1">
      <alignment vertical="center"/>
    </xf>
    <xf numFmtId="0" fontId="28" fillId="4" borderId="31" xfId="1" applyFont="1" applyFill="1" applyBorder="1" applyAlignment="1">
      <alignment vertical="center"/>
    </xf>
    <xf numFmtId="0" fontId="50" fillId="0" borderId="0" xfId="1" applyFont="1" applyAlignment="1">
      <alignment horizontal="left" vertical="center"/>
    </xf>
    <xf numFmtId="0" fontId="31" fillId="4" borderId="0" xfId="1" applyFont="1" applyFill="1" applyAlignment="1">
      <alignment horizontal="center" vertical="center" wrapText="1"/>
    </xf>
    <xf numFmtId="170" fontId="50" fillId="5" borderId="0" xfId="11" applyNumberFormat="1" applyFont="1" applyFill="1" applyBorder="1" applyAlignment="1">
      <alignment horizontal="right" vertical="center"/>
    </xf>
    <xf numFmtId="0" fontId="32" fillId="6" borderId="4" xfId="1" applyFont="1" applyFill="1" applyBorder="1" applyAlignment="1">
      <alignment horizontal="center" vertical="center" wrapText="1"/>
    </xf>
    <xf numFmtId="0" fontId="20" fillId="0" borderId="18" xfId="1" applyFont="1" applyBorder="1" applyAlignment="1">
      <alignment horizontal="left" vertical="center" wrapText="1"/>
    </xf>
    <xf numFmtId="0" fontId="20" fillId="0" borderId="0" xfId="1" applyFont="1" applyAlignment="1">
      <alignment horizontal="left" vertical="center" wrapText="1"/>
    </xf>
    <xf numFmtId="0" fontId="20" fillId="0" borderId="0" xfId="1" applyFont="1" applyAlignment="1">
      <alignment horizontal="center" vertical="center"/>
    </xf>
    <xf numFmtId="0" fontId="20" fillId="0" borderId="0" xfId="1" applyFont="1" applyAlignment="1">
      <alignment vertical="center" wrapText="1"/>
    </xf>
    <xf numFmtId="0" fontId="60" fillId="2" borderId="0" xfId="0" applyFont="1" applyFill="1" applyAlignment="1">
      <alignment vertical="center" wrapText="1"/>
    </xf>
    <xf numFmtId="0" fontId="58" fillId="2" borderId="0" xfId="0" applyFont="1" applyFill="1" applyAlignment="1">
      <alignment horizontal="center" vertical="center" wrapText="1"/>
    </xf>
    <xf numFmtId="0" fontId="20" fillId="2" borderId="0" xfId="0" applyFont="1" applyFill="1" applyAlignment="1">
      <alignment horizontal="center" vertical="center" wrapText="1"/>
    </xf>
    <xf numFmtId="4" fontId="59" fillId="2" borderId="0" xfId="0" applyNumberFormat="1" applyFont="1" applyFill="1" applyAlignment="1">
      <alignment horizontal="right" vertical="center" wrapText="1"/>
    </xf>
    <xf numFmtId="14" fontId="58" fillId="0" borderId="26" xfId="0" applyNumberFormat="1" applyFont="1" applyBorder="1" applyAlignment="1">
      <alignment horizontal="center" vertical="center" wrapText="1"/>
    </xf>
    <xf numFmtId="0" fontId="54" fillId="0" borderId="0" xfId="1" applyFont="1" applyAlignment="1">
      <alignment horizontal="left" vertical="center"/>
    </xf>
    <xf numFmtId="49" fontId="0" fillId="0" borderId="0" xfId="0" applyNumberFormat="1" applyAlignment="1">
      <alignment horizontal="left"/>
    </xf>
    <xf numFmtId="4" fontId="54" fillId="0" borderId="0" xfId="1" applyNumberFormat="1" applyFont="1" applyAlignment="1">
      <alignment horizontal="right" vertical="center"/>
    </xf>
    <xf numFmtId="174" fontId="20" fillId="0" borderId="0" xfId="1" applyNumberFormat="1" applyFont="1" applyAlignment="1">
      <alignment horizontal="left" vertical="center"/>
    </xf>
    <xf numFmtId="0" fontId="20" fillId="5" borderId="0" xfId="1" applyFont="1" applyFill="1" applyAlignment="1">
      <alignment horizontal="center" vertical="center"/>
    </xf>
    <xf numFmtId="0" fontId="54" fillId="0" borderId="26" xfId="1" applyFont="1" applyBorder="1" applyAlignment="1">
      <alignment horizontal="left" vertical="center"/>
    </xf>
    <xf numFmtId="49" fontId="0" fillId="0" borderId="26" xfId="0" applyNumberFormat="1" applyBorder="1" applyAlignment="1">
      <alignment horizontal="left"/>
    </xf>
    <xf numFmtId="4" fontId="54" fillId="0" borderId="26" xfId="1" applyNumberFormat="1" applyFont="1" applyBorder="1" applyAlignment="1">
      <alignment horizontal="right" vertical="center"/>
    </xf>
    <xf numFmtId="4" fontId="20" fillId="0" borderId="0" xfId="1" applyNumberFormat="1" applyFont="1" applyAlignment="1">
      <alignment horizontal="right" vertical="center"/>
    </xf>
    <xf numFmtId="0" fontId="3" fillId="0" borderId="6" xfId="1" applyFont="1" applyBorder="1" applyAlignment="1">
      <alignment horizontal="left" vertical="center"/>
    </xf>
    <xf numFmtId="167" fontId="20" fillId="0" borderId="6" xfId="5" applyNumberFormat="1" applyFont="1" applyBorder="1"/>
    <xf numFmtId="165" fontId="20" fillId="0" borderId="4" xfId="5" applyNumberFormat="1" applyFont="1" applyBorder="1"/>
    <xf numFmtId="165" fontId="20" fillId="0" borderId="6" xfId="5" applyNumberFormat="1" applyFont="1" applyBorder="1" applyAlignment="1">
      <alignment horizontal="center" vertical="center"/>
    </xf>
    <xf numFmtId="165" fontId="20" fillId="0" borderId="6" xfId="5" applyNumberFormat="1" applyFont="1" applyBorder="1" applyAlignment="1">
      <alignment horizontal="right" vertical="center"/>
    </xf>
    <xf numFmtId="0" fontId="20" fillId="0" borderId="0" xfId="0" applyFont="1" applyAlignment="1">
      <alignment vertical="center" wrapText="1"/>
    </xf>
    <xf numFmtId="0" fontId="20" fillId="0" borderId="0" xfId="0" applyFont="1" applyAlignment="1">
      <alignment horizontal="center" vertical="center" wrapText="1"/>
    </xf>
    <xf numFmtId="174" fontId="20" fillId="0" borderId="0" xfId="0" applyNumberFormat="1" applyFont="1" applyAlignment="1">
      <alignment horizontal="center" vertical="center"/>
    </xf>
    <xf numFmtId="165" fontId="20" fillId="0" borderId="0" xfId="5" applyNumberFormat="1" applyFont="1" applyBorder="1" applyAlignment="1">
      <alignment horizontal="right" vertical="center"/>
    </xf>
    <xf numFmtId="0" fontId="44" fillId="5" borderId="0" xfId="0" applyFont="1" applyFill="1" applyAlignment="1">
      <alignment wrapText="1"/>
    </xf>
    <xf numFmtId="49" fontId="44" fillId="5" borderId="0" xfId="0" applyNumberFormat="1" applyFont="1" applyFill="1" applyAlignment="1">
      <alignment horizontal="center" vertical="center"/>
    </xf>
    <xf numFmtId="49" fontId="20" fillId="0" borderId="0" xfId="0" applyNumberFormat="1" applyFont="1" applyAlignment="1">
      <alignment horizontal="center"/>
    </xf>
    <xf numFmtId="168" fontId="20" fillId="0" borderId="0" xfId="0" applyNumberFormat="1" applyFont="1"/>
    <xf numFmtId="165" fontId="20" fillId="0" borderId="0" xfId="5" applyNumberFormat="1" applyFont="1" applyBorder="1"/>
    <xf numFmtId="165" fontId="20" fillId="0" borderId="6" xfId="5" applyNumberFormat="1" applyFont="1" applyBorder="1" applyAlignment="1">
      <alignment horizontal="right"/>
    </xf>
    <xf numFmtId="0" fontId="20" fillId="0" borderId="4" xfId="1" applyFont="1" applyBorder="1" applyAlignment="1">
      <alignment horizontal="left" vertical="center" wrapText="1"/>
    </xf>
    <xf numFmtId="165" fontId="20" fillId="0" borderId="6" xfId="5" applyNumberFormat="1" applyFont="1" applyBorder="1" applyAlignment="1">
      <alignment horizontal="left"/>
    </xf>
    <xf numFmtId="14" fontId="20" fillId="0" borderId="0" xfId="1" applyNumberFormat="1" applyFont="1" applyAlignment="1">
      <alignment vertical="center"/>
    </xf>
    <xf numFmtId="4" fontId="20" fillId="0" borderId="0" xfId="0" applyNumberFormat="1" applyFont="1" applyAlignment="1">
      <alignment vertical="center"/>
    </xf>
    <xf numFmtId="165" fontId="20" fillId="0" borderId="6" xfId="5" applyNumberFormat="1" applyFont="1" applyBorder="1" applyAlignment="1">
      <alignment vertical="center"/>
    </xf>
    <xf numFmtId="165" fontId="20" fillId="0" borderId="4" xfId="5" applyNumberFormat="1" applyFont="1" applyBorder="1" applyAlignment="1">
      <alignment vertical="center"/>
    </xf>
    <xf numFmtId="165" fontId="20" fillId="0" borderId="0" xfId="5" applyNumberFormat="1" applyFont="1" applyAlignment="1">
      <alignment vertical="center"/>
    </xf>
    <xf numFmtId="0" fontId="20" fillId="0" borderId="4" xfId="1" applyFont="1" applyBorder="1" applyAlignment="1">
      <alignment horizontal="right" vertical="center"/>
    </xf>
    <xf numFmtId="175" fontId="20" fillId="0" borderId="4" xfId="1" applyNumberFormat="1" applyFont="1" applyBorder="1" applyAlignment="1">
      <alignment horizontal="left" vertical="center" wrapText="1"/>
    </xf>
    <xf numFmtId="175" fontId="20" fillId="0" borderId="6" xfId="1" applyNumberFormat="1" applyFont="1" applyBorder="1" applyAlignment="1">
      <alignment horizontal="left" vertical="center" wrapText="1"/>
    </xf>
    <xf numFmtId="175" fontId="20" fillId="0" borderId="4" xfId="1" applyNumberFormat="1" applyFont="1" applyBorder="1" applyAlignment="1">
      <alignment vertical="center" wrapText="1"/>
    </xf>
    <xf numFmtId="175" fontId="20" fillId="0" borderId="6" xfId="1" applyNumberFormat="1" applyFont="1" applyBorder="1" applyAlignment="1">
      <alignment vertical="center" wrapText="1"/>
    </xf>
    <xf numFmtId="4" fontId="20" fillId="0" borderId="18" xfId="1" applyNumberFormat="1" applyFont="1" applyBorder="1" applyAlignment="1">
      <alignment vertical="center"/>
    </xf>
    <xf numFmtId="14" fontId="20" fillId="0" borderId="18" xfId="1" applyNumberFormat="1" applyFont="1" applyBorder="1" applyAlignment="1">
      <alignment vertical="center"/>
    </xf>
    <xf numFmtId="0" fontId="20" fillId="0" borderId="18" xfId="1" applyFont="1" applyBorder="1" applyAlignment="1">
      <alignment vertical="center" wrapText="1"/>
    </xf>
    <xf numFmtId="177" fontId="20" fillId="0" borderId="57" xfId="1" applyNumberFormat="1" applyFont="1" applyBorder="1" applyAlignment="1">
      <alignment vertical="center"/>
    </xf>
    <xf numFmtId="14" fontId="20" fillId="0" borderId="57" xfId="1" applyNumberFormat="1" applyFont="1" applyBorder="1" applyAlignment="1">
      <alignment vertical="center"/>
    </xf>
    <xf numFmtId="165" fontId="20" fillId="0" borderId="57" xfId="5" applyNumberFormat="1" applyFont="1" applyBorder="1" applyAlignment="1">
      <alignment vertical="center"/>
    </xf>
    <xf numFmtId="14" fontId="20" fillId="0" borderId="4" xfId="1" applyNumberFormat="1" applyFont="1" applyBorder="1" applyAlignment="1">
      <alignment horizontal="right" vertical="center"/>
    </xf>
    <xf numFmtId="0" fontId="20" fillId="5" borderId="4" xfId="1" applyFont="1" applyFill="1" applyBorder="1" applyAlignment="1">
      <alignment horizontal="left" vertical="center" wrapText="1"/>
    </xf>
    <xf numFmtId="0" fontId="9" fillId="0" borderId="0" xfId="1" applyFont="1" applyAlignment="1">
      <alignment horizontal="center" vertical="center" wrapText="1"/>
    </xf>
    <xf numFmtId="0" fontId="20" fillId="0" borderId="0" xfId="9" applyFont="1" applyFill="1" applyBorder="1" applyAlignment="1">
      <alignment horizontal="center" vertical="center" wrapText="1"/>
    </xf>
    <xf numFmtId="178" fontId="20" fillId="0" borderId="0" xfId="8" applyNumberFormat="1" applyFont="1" applyFill="1" applyBorder="1" applyAlignment="1">
      <alignment horizontal="center" vertical="center"/>
    </xf>
    <xf numFmtId="14" fontId="54" fillId="0" borderId="0" xfId="0" applyNumberFormat="1" applyFont="1" applyAlignment="1">
      <alignment horizontal="center" vertical="center"/>
    </xf>
    <xf numFmtId="0" fontId="54" fillId="0" borderId="0" xfId="0" applyFont="1" applyAlignment="1">
      <alignment horizontal="center" vertical="center" wrapText="1"/>
    </xf>
    <xf numFmtId="14" fontId="20" fillId="0" borderId="0" xfId="1" applyNumberFormat="1" applyFont="1" applyAlignment="1">
      <alignment vertical="center" wrapText="1"/>
    </xf>
    <xf numFmtId="9" fontId="20" fillId="0" borderId="0" xfId="6" applyFont="1" applyFill="1" applyBorder="1" applyAlignment="1">
      <alignment vertical="center"/>
    </xf>
    <xf numFmtId="166" fontId="20" fillId="0" borderId="6" xfId="6" applyNumberFormat="1" applyFont="1" applyBorder="1" applyAlignment="1">
      <alignment vertical="center"/>
    </xf>
    <xf numFmtId="166" fontId="20" fillId="0" borderId="6" xfId="6" applyNumberFormat="1" applyFont="1" applyBorder="1" applyAlignment="1">
      <alignment horizontal="center" vertical="center"/>
    </xf>
    <xf numFmtId="166" fontId="20" fillId="0" borderId="6" xfId="6" applyNumberFormat="1" applyFont="1" applyBorder="1" applyAlignment="1">
      <alignment horizontal="center"/>
    </xf>
    <xf numFmtId="0" fontId="62" fillId="15" borderId="56" xfId="4" applyFont="1" applyFill="1" applyBorder="1" applyAlignment="1">
      <alignment horizontal="center" vertical="center" wrapText="1"/>
    </xf>
    <xf numFmtId="4" fontId="62" fillId="15" borderId="56" xfId="4" applyNumberFormat="1" applyFont="1" applyFill="1" applyBorder="1" applyAlignment="1">
      <alignment vertical="center" wrapText="1"/>
    </xf>
    <xf numFmtId="164" fontId="11" fillId="15" borderId="56" xfId="4" applyNumberFormat="1" applyFont="1" applyFill="1" applyBorder="1" applyAlignment="1">
      <alignment horizontal="center" textRotation="90" wrapText="1"/>
    </xf>
    <xf numFmtId="164" fontId="11" fillId="15" borderId="56" xfId="4" applyNumberFormat="1" applyFont="1" applyFill="1" applyBorder="1" applyAlignment="1">
      <alignment horizontal="right" textRotation="90" wrapText="1"/>
    </xf>
    <xf numFmtId="164" fontId="11" fillId="15" borderId="23" xfId="4" applyNumberFormat="1" applyFont="1" applyFill="1" applyBorder="1" applyAlignment="1">
      <alignment horizontal="center" textRotation="90" wrapText="1"/>
    </xf>
    <xf numFmtId="0" fontId="71" fillId="15" borderId="15" xfId="4" applyFont="1" applyFill="1" applyBorder="1" applyAlignment="1">
      <alignment horizontal="left" vertical="center"/>
    </xf>
    <xf numFmtId="0" fontId="63" fillId="0" borderId="75" xfId="4" applyFont="1" applyBorder="1" applyAlignment="1">
      <alignment horizontal="center" vertical="top" wrapText="1"/>
    </xf>
    <xf numFmtId="0" fontId="63" fillId="0" borderId="75" xfId="4" applyFont="1" applyBorder="1" applyAlignment="1">
      <alignment horizontal="left" vertical="top" wrapText="1"/>
    </xf>
    <xf numFmtId="4" fontId="63" fillId="0" borderId="75" xfId="4" applyNumberFormat="1" applyFont="1" applyBorder="1" applyAlignment="1">
      <alignment vertical="top"/>
    </xf>
    <xf numFmtId="0" fontId="45" fillId="0" borderId="75" xfId="4" applyFont="1" applyBorder="1"/>
    <xf numFmtId="0" fontId="45" fillId="0" borderId="75" xfId="4" applyFont="1" applyBorder="1" applyAlignment="1">
      <alignment horizontal="center"/>
    </xf>
    <xf numFmtId="0" fontId="63" fillId="0" borderId="76" xfId="4" applyFont="1" applyBorder="1" applyAlignment="1">
      <alignment horizontal="center" vertical="top" wrapText="1"/>
    </xf>
    <xf numFmtId="0" fontId="63" fillId="0" borderId="76" xfId="4" applyFont="1" applyBorder="1" applyAlignment="1">
      <alignment horizontal="left" vertical="top" wrapText="1"/>
    </xf>
    <xf numFmtId="4" fontId="63" fillId="0" borderId="76" xfId="4" applyNumberFormat="1" applyFont="1" applyBorder="1" applyAlignment="1">
      <alignment vertical="top"/>
    </xf>
    <xf numFmtId="0" fontId="45" fillId="0" borderId="76" xfId="4" applyFont="1" applyBorder="1"/>
    <xf numFmtId="0" fontId="45" fillId="0" borderId="76" xfId="4" applyFont="1" applyBorder="1" applyAlignment="1">
      <alignment horizontal="center"/>
    </xf>
    <xf numFmtId="4" fontId="45" fillId="0" borderId="76" xfId="4" applyNumberFormat="1" applyFont="1" applyBorder="1" applyAlignment="1">
      <alignment vertical="center"/>
    </xf>
    <xf numFmtId="49" fontId="63" fillId="0" borderId="76" xfId="4" applyNumberFormat="1" applyFont="1" applyBorder="1" applyAlignment="1">
      <alignment horizontal="center" vertical="top" wrapText="1"/>
    </xf>
    <xf numFmtId="49" fontId="45" fillId="0" borderId="76" xfId="4" applyNumberFormat="1" applyFont="1" applyBorder="1" applyAlignment="1">
      <alignment horizontal="center"/>
    </xf>
    <xf numFmtId="4" fontId="45" fillId="0" borderId="76" xfId="4" applyNumberFormat="1" applyFont="1" applyBorder="1"/>
    <xf numFmtId="49" fontId="45" fillId="0" borderId="76" xfId="4" applyNumberFormat="1" applyFont="1" applyBorder="1"/>
    <xf numFmtId="0" fontId="43" fillId="0" borderId="76" xfId="4" applyFont="1" applyBorder="1" applyAlignment="1">
      <alignment horizontal="center"/>
    </xf>
    <xf numFmtId="0" fontId="45" fillId="0" borderId="76" xfId="4" applyFont="1" applyBorder="1" applyAlignment="1">
      <alignment horizontal="right"/>
    </xf>
    <xf numFmtId="0" fontId="45" fillId="0" borderId="77" xfId="4" applyFont="1" applyBorder="1" applyAlignment="1">
      <alignment horizontal="center"/>
    </xf>
    <xf numFmtId="0" fontId="63" fillId="0" borderId="77" xfId="4" applyFont="1" applyBorder="1" applyAlignment="1">
      <alignment horizontal="center" vertical="top" wrapText="1"/>
    </xf>
    <xf numFmtId="4" fontId="45" fillId="0" borderId="77" xfId="4" applyNumberFormat="1" applyFont="1" applyBorder="1"/>
    <xf numFmtId="0" fontId="45" fillId="0" borderId="77" xfId="4" applyFont="1" applyBorder="1"/>
    <xf numFmtId="0" fontId="45" fillId="0" borderId="77" xfId="4" applyFont="1" applyBorder="1" applyAlignment="1">
      <alignment horizontal="right"/>
    </xf>
    <xf numFmtId="0" fontId="10" fillId="15" borderId="56" xfId="4" applyFont="1" applyFill="1" applyBorder="1" applyAlignment="1">
      <alignment horizontal="center" vertical="center" wrapText="1"/>
    </xf>
    <xf numFmtId="164" fontId="10" fillId="15" borderId="56" xfId="4" applyNumberFormat="1" applyFont="1" applyFill="1" applyBorder="1" applyAlignment="1">
      <alignment horizontal="center" textRotation="90" wrapText="1"/>
    </xf>
    <xf numFmtId="164" fontId="10" fillId="15" borderId="23" xfId="4" applyNumberFormat="1" applyFont="1" applyFill="1" applyBorder="1" applyAlignment="1">
      <alignment horizontal="center" textRotation="90" wrapText="1"/>
    </xf>
    <xf numFmtId="0" fontId="10" fillId="15" borderId="15" xfId="4" applyFont="1" applyFill="1" applyBorder="1" applyAlignment="1">
      <alignment horizontal="left" vertical="center"/>
    </xf>
    <xf numFmtId="4" fontId="10" fillId="15" borderId="56" xfId="4" applyNumberFormat="1" applyFont="1" applyFill="1" applyBorder="1" applyAlignment="1">
      <alignment horizontal="center" textRotation="90" wrapText="1"/>
    </xf>
    <xf numFmtId="0" fontId="11" fillId="15" borderId="43" xfId="4" applyFont="1" applyFill="1" applyBorder="1" applyAlignment="1">
      <alignment horizontal="center" vertical="center" wrapText="1"/>
    </xf>
    <xf numFmtId="164" fontId="11" fillId="15" borderId="43" xfId="4" applyNumberFormat="1" applyFont="1" applyFill="1" applyBorder="1" applyAlignment="1">
      <alignment horizontal="center" textRotation="90" wrapText="1"/>
    </xf>
    <xf numFmtId="3" fontId="11" fillId="15" borderId="43" xfId="4" applyNumberFormat="1" applyFont="1" applyFill="1" applyBorder="1" applyAlignment="1">
      <alignment horizontal="center" textRotation="90" wrapText="1"/>
    </xf>
    <xf numFmtId="3" fontId="11" fillId="15" borderId="22" xfId="4" applyNumberFormat="1" applyFont="1" applyFill="1" applyBorder="1" applyAlignment="1">
      <alignment horizontal="center" textRotation="90" wrapText="1"/>
    </xf>
    <xf numFmtId="0" fontId="11" fillId="15" borderId="6" xfId="4" applyFont="1" applyFill="1" applyBorder="1" applyAlignment="1">
      <alignment horizontal="center" vertical="center" wrapText="1"/>
    </xf>
    <xf numFmtId="0" fontId="10" fillId="15" borderId="12" xfId="4" applyFont="1" applyFill="1" applyBorder="1" applyAlignment="1">
      <alignment horizontal="left" vertical="center"/>
    </xf>
    <xf numFmtId="0" fontId="45" fillId="0" borderId="75" xfId="4" applyFont="1" applyBorder="1" applyAlignment="1">
      <alignment horizontal="center" vertical="top"/>
    </xf>
    <xf numFmtId="14" fontId="45" fillId="5" borderId="75" xfId="4" applyNumberFormat="1" applyFont="1" applyFill="1" applyBorder="1" applyAlignment="1">
      <alignment horizontal="center" vertical="center"/>
    </xf>
    <xf numFmtId="0" fontId="45" fillId="5" borderId="75" xfId="4" applyFont="1" applyFill="1" applyBorder="1" applyAlignment="1">
      <alignment horizontal="center" vertical="center"/>
    </xf>
    <xf numFmtId="0" fontId="45" fillId="5" borderId="75" xfId="4" applyFont="1" applyFill="1" applyBorder="1" applyAlignment="1">
      <alignment horizontal="left" vertical="center"/>
    </xf>
    <xf numFmtId="4" fontId="45" fillId="5" borderId="75" xfId="4" applyNumberFormat="1" applyFont="1" applyFill="1" applyBorder="1" applyAlignment="1">
      <alignment horizontal="right" vertical="center"/>
    </xf>
    <xf numFmtId="1" fontId="45" fillId="5" borderId="75" xfId="4" quotePrefix="1" applyNumberFormat="1" applyFont="1" applyFill="1" applyBorder="1" applyAlignment="1">
      <alignment horizontal="center" vertical="center"/>
    </xf>
    <xf numFmtId="0" fontId="45" fillId="5" borderId="75" xfId="1" applyFont="1" applyFill="1" applyBorder="1" applyAlignment="1">
      <alignment vertical="center"/>
    </xf>
    <xf numFmtId="14" fontId="45" fillId="5" borderId="75" xfId="1" applyNumberFormat="1" applyFont="1" applyFill="1" applyBorder="1" applyAlignment="1">
      <alignment vertical="center"/>
    </xf>
    <xf numFmtId="0" fontId="44" fillId="5" borderId="75" xfId="1" applyFont="1" applyFill="1" applyBorder="1"/>
    <xf numFmtId="14" fontId="45" fillId="5" borderId="75" xfId="4" applyNumberFormat="1" applyFont="1" applyFill="1" applyBorder="1" applyAlignment="1">
      <alignment vertical="center"/>
    </xf>
    <xf numFmtId="0" fontId="45" fillId="0" borderId="76" xfId="4" applyFont="1" applyBorder="1" applyAlignment="1">
      <alignment horizontal="center" vertical="top"/>
    </xf>
    <xf numFmtId="14" fontId="45" fillId="5" borderId="76" xfId="4" applyNumberFormat="1" applyFont="1" applyFill="1" applyBorder="1" applyAlignment="1">
      <alignment horizontal="center" vertical="center"/>
    </xf>
    <xf numFmtId="0" fontId="45" fillId="5" borderId="76" xfId="4" applyFont="1" applyFill="1" applyBorder="1" applyAlignment="1">
      <alignment horizontal="center" vertical="center"/>
    </xf>
    <xf numFmtId="0" fontId="45" fillId="5" borderId="76" xfId="4" applyFont="1" applyFill="1" applyBorder="1" applyAlignment="1">
      <alignment horizontal="left" vertical="center"/>
    </xf>
    <xf numFmtId="4" fontId="45" fillId="5" borderId="76" xfId="4" applyNumberFormat="1" applyFont="1" applyFill="1" applyBorder="1" applyAlignment="1">
      <alignment horizontal="right" vertical="center"/>
    </xf>
    <xf numFmtId="1" fontId="45" fillId="5" borderId="76" xfId="4" quotePrefix="1" applyNumberFormat="1" applyFont="1" applyFill="1" applyBorder="1" applyAlignment="1">
      <alignment horizontal="center" vertical="center"/>
    </xf>
    <xf numFmtId="0" fontId="45" fillId="5" borderId="76" xfId="1" applyFont="1" applyFill="1" applyBorder="1" applyAlignment="1">
      <alignment vertical="center"/>
    </xf>
    <xf numFmtId="14" fontId="45" fillId="5" borderId="76" xfId="1" applyNumberFormat="1" applyFont="1" applyFill="1" applyBorder="1" applyAlignment="1">
      <alignment vertical="center"/>
    </xf>
    <xf numFmtId="0" fontId="44" fillId="5" borderId="76" xfId="1" applyFont="1" applyFill="1" applyBorder="1"/>
    <xf numFmtId="14" fontId="45" fillId="5" borderId="76" xfId="4" applyNumberFormat="1" applyFont="1" applyFill="1" applyBorder="1" applyAlignment="1">
      <alignment vertical="center"/>
    </xf>
    <xf numFmtId="1" fontId="45" fillId="5" borderId="76" xfId="4" applyNumberFormat="1" applyFont="1" applyFill="1" applyBorder="1" applyAlignment="1">
      <alignment horizontal="center" vertical="center"/>
    </xf>
    <xf numFmtId="0" fontId="45" fillId="5" borderId="76" xfId="4" applyFont="1" applyFill="1" applyBorder="1"/>
    <xf numFmtId="14" fontId="45" fillId="5" borderId="76" xfId="4" applyNumberFormat="1" applyFont="1" applyFill="1" applyBorder="1"/>
    <xf numFmtId="0" fontId="44" fillId="5" borderId="76" xfId="4" applyFont="1" applyFill="1" applyBorder="1"/>
    <xf numFmtId="0" fontId="45" fillId="0" borderId="77" xfId="4" applyFont="1" applyBorder="1" applyAlignment="1">
      <alignment horizontal="center" vertical="top"/>
    </xf>
    <xf numFmtId="14" fontId="45" fillId="5" borderId="77" xfId="4" applyNumberFormat="1" applyFont="1" applyFill="1" applyBorder="1" applyAlignment="1">
      <alignment horizontal="center" vertical="center"/>
    </xf>
    <xf numFmtId="0" fontId="45" fillId="5" borderId="77" xfId="4" applyFont="1" applyFill="1" applyBorder="1" applyAlignment="1">
      <alignment horizontal="center" vertical="center"/>
    </xf>
    <xf numFmtId="0" fontId="45" fillId="5" borderId="77" xfId="4" applyFont="1" applyFill="1" applyBorder="1" applyAlignment="1">
      <alignment horizontal="left" vertical="center"/>
    </xf>
    <xf numFmtId="4" fontId="45" fillId="5" borderId="77" xfId="4" applyNumberFormat="1" applyFont="1" applyFill="1" applyBorder="1" applyAlignment="1">
      <alignment horizontal="right" vertical="center"/>
    </xf>
    <xf numFmtId="1" fontId="45" fillId="5" borderId="77" xfId="4" quotePrefix="1" applyNumberFormat="1" applyFont="1" applyFill="1" applyBorder="1" applyAlignment="1">
      <alignment horizontal="center" vertical="center"/>
    </xf>
    <xf numFmtId="0" fontId="45" fillId="5" borderId="77" xfId="1" applyFont="1" applyFill="1" applyBorder="1" applyAlignment="1">
      <alignment vertical="center"/>
    </xf>
    <xf numFmtId="14" fontId="45" fillId="5" borderId="77" xfId="1" applyNumberFormat="1" applyFont="1" applyFill="1" applyBorder="1" applyAlignment="1">
      <alignment vertical="center"/>
    </xf>
    <xf numFmtId="0" fontId="44" fillId="5" borderId="77" xfId="1" applyFont="1" applyFill="1" applyBorder="1"/>
    <xf numFmtId="14" fontId="45" fillId="5" borderId="77" xfId="4" applyNumberFormat="1" applyFont="1" applyFill="1" applyBorder="1" applyAlignment="1">
      <alignment vertical="center"/>
    </xf>
    <xf numFmtId="165" fontId="63" fillId="0" borderId="75" xfId="5" applyNumberFormat="1" applyFont="1" applyBorder="1" applyAlignment="1">
      <alignment horizontal="center" vertical="top"/>
    </xf>
    <xf numFmtId="165" fontId="63" fillId="0" borderId="75" xfId="5" applyNumberFormat="1" applyFont="1" applyBorder="1" applyAlignment="1">
      <alignment horizontal="right" vertical="top"/>
    </xf>
    <xf numFmtId="165" fontId="45" fillId="0" borderId="75" xfId="5" applyNumberFormat="1" applyFont="1" applyBorder="1"/>
    <xf numFmtId="165" fontId="45" fillId="0" borderId="75" xfId="5" applyNumberFormat="1" applyFont="1" applyBorder="1" applyAlignment="1">
      <alignment horizontal="center"/>
    </xf>
    <xf numFmtId="165" fontId="63" fillId="0" borderId="76" xfId="5" applyNumberFormat="1" applyFont="1" applyBorder="1" applyAlignment="1">
      <alignment horizontal="center" vertical="top"/>
    </xf>
    <xf numFmtId="165" fontId="63" fillId="0" borderId="76" xfId="5" applyNumberFormat="1" applyFont="1" applyBorder="1" applyAlignment="1">
      <alignment horizontal="right" vertical="top"/>
    </xf>
    <xf numFmtId="165" fontId="45" fillId="0" borderId="76" xfId="5" applyNumberFormat="1" applyFont="1" applyBorder="1"/>
    <xf numFmtId="165" fontId="45" fillId="0" borderId="76" xfId="5" applyNumberFormat="1" applyFont="1" applyBorder="1" applyAlignment="1">
      <alignment horizontal="center"/>
    </xf>
    <xf numFmtId="165" fontId="45" fillId="0" borderId="76" xfId="5" applyNumberFormat="1" applyFont="1" applyBorder="1" applyAlignment="1">
      <alignment vertical="center"/>
    </xf>
    <xf numFmtId="165" fontId="45" fillId="0" borderId="76" xfId="5" applyNumberFormat="1" applyFont="1" applyBorder="1" applyAlignment="1">
      <alignment horizontal="center" vertical="center"/>
    </xf>
    <xf numFmtId="165" fontId="45" fillId="0" borderId="76" xfId="5" applyNumberFormat="1" applyFont="1" applyBorder="1" applyAlignment="1">
      <alignment horizontal="right" vertical="center"/>
    </xf>
    <xf numFmtId="165" fontId="45" fillId="0" borderId="76" xfId="5" applyNumberFormat="1" applyFont="1" applyBorder="1" applyAlignment="1">
      <alignment horizontal="right"/>
    </xf>
    <xf numFmtId="165" fontId="45" fillId="0" borderId="77" xfId="5" applyNumberFormat="1" applyFont="1" applyBorder="1" applyAlignment="1">
      <alignment horizontal="center"/>
    </xf>
    <xf numFmtId="165" fontId="45" fillId="0" borderId="77" xfId="5" applyNumberFormat="1" applyFont="1" applyBorder="1" applyAlignment="1">
      <alignment horizontal="right"/>
    </xf>
    <xf numFmtId="165" fontId="45" fillId="0" borderId="77" xfId="5" applyNumberFormat="1" applyFont="1" applyBorder="1"/>
    <xf numFmtId="165" fontId="45" fillId="0" borderId="6" xfId="5" applyNumberFormat="1" applyFont="1" applyBorder="1" applyAlignment="1">
      <alignment horizontal="center" vertical="center"/>
    </xf>
    <xf numFmtId="165" fontId="45" fillId="0" borderId="6" xfId="5" applyNumberFormat="1" applyFont="1" applyBorder="1"/>
    <xf numFmtId="165" fontId="45" fillId="0" borderId="6" xfId="5" applyNumberFormat="1" applyFont="1" applyBorder="1" applyAlignment="1">
      <alignment horizontal="center"/>
    </xf>
    <xf numFmtId="165" fontId="45" fillId="5" borderId="75" xfId="5" applyNumberFormat="1" applyFont="1" applyFill="1" applyBorder="1" applyAlignment="1">
      <alignment horizontal="center" vertical="top"/>
    </xf>
    <xf numFmtId="165" fontId="45" fillId="5" borderId="75" xfId="5" applyNumberFormat="1" applyFont="1" applyFill="1" applyBorder="1"/>
    <xf numFmtId="165" fontId="45" fillId="0" borderId="75" xfId="5" applyNumberFormat="1" applyFont="1" applyBorder="1" applyAlignment="1">
      <alignment horizontal="center" vertical="top"/>
    </xf>
    <xf numFmtId="165" fontId="45" fillId="5" borderId="76" xfId="5" applyNumberFormat="1" applyFont="1" applyFill="1" applyBorder="1" applyAlignment="1">
      <alignment horizontal="center" vertical="top"/>
    </xf>
    <xf numFmtId="165" fontId="45" fillId="5" borderId="76" xfId="5" applyNumberFormat="1" applyFont="1" applyFill="1" applyBorder="1"/>
    <xf numFmtId="165" fontId="45" fillId="0" borderId="76" xfId="5" applyNumberFormat="1" applyFont="1" applyBorder="1" applyAlignment="1">
      <alignment horizontal="center" vertical="top"/>
    </xf>
    <xf numFmtId="165" fontId="45" fillId="5" borderId="77" xfId="5" applyNumberFormat="1" applyFont="1" applyFill="1" applyBorder="1" applyAlignment="1">
      <alignment horizontal="center" vertical="top"/>
    </xf>
    <xf numFmtId="165" fontId="45" fillId="5" borderId="77" xfId="5" applyNumberFormat="1" applyFont="1" applyFill="1" applyBorder="1"/>
    <xf numFmtId="165" fontId="45" fillId="0" borderId="77" xfId="5" applyNumberFormat="1" applyFont="1" applyBorder="1" applyAlignment="1">
      <alignment horizontal="center" vertical="top"/>
    </xf>
    <xf numFmtId="0" fontId="45" fillId="0" borderId="12" xfId="4" applyFont="1" applyBorder="1" applyAlignment="1">
      <alignment horizontal="center" vertical="top"/>
    </xf>
    <xf numFmtId="14" fontId="45" fillId="5" borderId="43" xfId="4" applyNumberFormat="1" applyFont="1" applyFill="1" applyBorder="1" applyAlignment="1">
      <alignment horizontal="center" vertical="center"/>
    </xf>
    <xf numFmtId="0" fontId="45" fillId="5" borderId="43" xfId="4" applyFont="1" applyFill="1" applyBorder="1" applyAlignment="1">
      <alignment horizontal="center" vertical="center"/>
    </xf>
    <xf numFmtId="0" fontId="45" fillId="5" borderId="43" xfId="4" applyFont="1" applyFill="1" applyBorder="1" applyAlignment="1">
      <alignment horizontal="left" vertical="center"/>
    </xf>
    <xf numFmtId="4" fontId="45" fillId="5" borderId="43" xfId="4" applyNumberFormat="1" applyFont="1" applyFill="1" applyBorder="1" applyAlignment="1">
      <alignment horizontal="right" vertical="center"/>
    </xf>
    <xf numFmtId="1" fontId="45" fillId="5" borderId="43" xfId="4" quotePrefix="1" applyNumberFormat="1" applyFont="1" applyFill="1" applyBorder="1" applyAlignment="1">
      <alignment horizontal="center" vertical="center"/>
    </xf>
    <xf numFmtId="0" fontId="45" fillId="5" borderId="43" xfId="1" applyFont="1" applyFill="1" applyBorder="1" applyAlignment="1">
      <alignment vertical="center"/>
    </xf>
    <xf numFmtId="14" fontId="45" fillId="5" borderId="43" xfId="1" applyNumberFormat="1" applyFont="1" applyFill="1" applyBorder="1" applyAlignment="1">
      <alignment vertical="center"/>
    </xf>
    <xf numFmtId="0" fontId="44" fillId="5" borderId="43" xfId="1" applyFont="1" applyFill="1" applyBorder="1"/>
    <xf numFmtId="14" fontId="45" fillId="5" borderId="43" xfId="4" applyNumberFormat="1" applyFont="1" applyFill="1" applyBorder="1" applyAlignment="1">
      <alignment vertical="center"/>
    </xf>
    <xf numFmtId="165" fontId="45" fillId="5" borderId="43" xfId="5" applyNumberFormat="1" applyFont="1" applyFill="1" applyBorder="1" applyAlignment="1">
      <alignment horizontal="center" vertical="top"/>
    </xf>
    <xf numFmtId="165" fontId="45" fillId="5" borderId="43" xfId="5" applyNumberFormat="1" applyFont="1" applyFill="1" applyBorder="1"/>
    <xf numFmtId="165" fontId="45" fillId="0" borderId="43" xfId="5" applyNumberFormat="1" applyFont="1" applyBorder="1" applyAlignment="1">
      <alignment horizontal="center" vertical="top"/>
    </xf>
    <xf numFmtId="165" fontId="45" fillId="0" borderId="22" xfId="5" applyNumberFormat="1" applyFont="1" applyBorder="1" applyAlignment="1">
      <alignment horizontal="center" vertical="top"/>
    </xf>
    <xf numFmtId="4" fontId="45" fillId="0" borderId="75" xfId="4" applyNumberFormat="1" applyFont="1" applyBorder="1"/>
    <xf numFmtId="0" fontId="45" fillId="0" borderId="75" xfId="1" applyFont="1" applyBorder="1" applyAlignment="1">
      <alignment horizontal="left" vertical="center"/>
    </xf>
    <xf numFmtId="0" fontId="45" fillId="0" borderId="76" xfId="1" applyFont="1" applyBorder="1" applyAlignment="1">
      <alignment horizontal="left" vertical="center"/>
    </xf>
    <xf numFmtId="49" fontId="45" fillId="0" borderId="75" xfId="4" applyNumberFormat="1" applyFont="1" applyBorder="1"/>
    <xf numFmtId="0" fontId="45" fillId="0" borderId="75" xfId="4" applyFont="1" applyBorder="1" applyAlignment="1">
      <alignment horizontal="right"/>
    </xf>
    <xf numFmtId="165" fontId="45" fillId="0" borderId="75" xfId="5" quotePrefix="1" applyNumberFormat="1" applyFont="1" applyBorder="1"/>
    <xf numFmtId="165" fontId="45" fillId="0" borderId="76" xfId="5" quotePrefix="1" applyNumberFormat="1" applyFont="1" applyBorder="1"/>
    <xf numFmtId="49" fontId="45" fillId="0" borderId="76" xfId="4" quotePrefix="1" applyNumberFormat="1" applyFont="1" applyBorder="1"/>
    <xf numFmtId="0" fontId="45" fillId="0" borderId="76" xfId="4" quotePrefix="1" applyFont="1" applyBorder="1" applyAlignment="1">
      <alignment horizontal="right"/>
    </xf>
    <xf numFmtId="49" fontId="45" fillId="0" borderId="77" xfId="4" applyNumberFormat="1" applyFont="1" applyBorder="1"/>
    <xf numFmtId="165" fontId="45" fillId="0" borderId="77" xfId="5" quotePrefix="1" applyNumberFormat="1" applyFont="1" applyBorder="1"/>
    <xf numFmtId="0" fontId="20" fillId="0" borderId="75" xfId="0" quotePrefix="1" applyFont="1" applyBorder="1"/>
    <xf numFmtId="0" fontId="20" fillId="0" borderId="75" xfId="0" applyFont="1" applyBorder="1"/>
    <xf numFmtId="43" fontId="20" fillId="0" borderId="75" xfId="5" applyFont="1" applyBorder="1"/>
    <xf numFmtId="0" fontId="20" fillId="5" borderId="75" xfId="0" applyFont="1" applyFill="1" applyBorder="1"/>
    <xf numFmtId="169" fontId="4" fillId="0" borderId="75" xfId="0" applyNumberFormat="1" applyFont="1" applyBorder="1" applyAlignment="1">
      <alignment horizontal="left"/>
    </xf>
    <xf numFmtId="0" fontId="20" fillId="0" borderId="76" xfId="0" quotePrefix="1" applyFont="1" applyBorder="1"/>
    <xf numFmtId="0" fontId="20" fillId="0" borderId="76" xfId="0" applyFont="1" applyBorder="1"/>
    <xf numFmtId="43" fontId="20" fillId="0" borderId="76" xfId="5" applyFont="1" applyBorder="1"/>
    <xf numFmtId="0" fontId="20" fillId="5" borderId="76" xfId="0" applyFont="1" applyFill="1" applyBorder="1"/>
    <xf numFmtId="169" fontId="4" fillId="0" borderId="76" xfId="0" applyNumberFormat="1" applyFont="1" applyBorder="1" applyAlignment="1">
      <alignment horizontal="left"/>
    </xf>
    <xf numFmtId="0" fontId="20" fillId="0" borderId="77" xfId="0" quotePrefix="1" applyFont="1" applyBorder="1"/>
    <xf numFmtId="0" fontId="20" fillId="0" borderId="77" xfId="0" applyFont="1" applyBorder="1"/>
    <xf numFmtId="43" fontId="20" fillId="0" borderId="77" xfId="5" applyFont="1" applyBorder="1"/>
    <xf numFmtId="0" fontId="20" fillId="5" borderId="77" xfId="0" applyFont="1" applyFill="1" applyBorder="1"/>
    <xf numFmtId="169" fontId="4" fillId="0" borderId="77" xfId="0" applyNumberFormat="1" applyFont="1" applyBorder="1" applyAlignment="1">
      <alignment horizontal="left"/>
    </xf>
    <xf numFmtId="165" fontId="20" fillId="0" borderId="75" xfId="5" quotePrefix="1" applyNumberFormat="1" applyFont="1" applyBorder="1"/>
    <xf numFmtId="165" fontId="20" fillId="0" borderId="75" xfId="5" applyNumberFormat="1" applyFont="1" applyBorder="1"/>
    <xf numFmtId="165" fontId="4" fillId="0" borderId="75" xfId="5" applyNumberFormat="1" applyFont="1" applyBorder="1" applyAlignment="1">
      <alignment horizontal="left"/>
    </xf>
    <xf numFmtId="165" fontId="4" fillId="0" borderId="75" xfId="5" applyNumberFormat="1" applyFont="1" applyBorder="1"/>
    <xf numFmtId="165" fontId="20" fillId="0" borderId="75" xfId="5" quotePrefix="1" applyNumberFormat="1" applyFont="1" applyBorder="1" applyAlignment="1">
      <alignment horizontal="right"/>
    </xf>
    <xf numFmtId="165" fontId="20" fillId="0" borderId="76" xfId="5" quotePrefix="1" applyNumberFormat="1" applyFont="1" applyBorder="1"/>
    <xf numFmtId="165" fontId="20" fillId="0" borderId="76" xfId="5" applyNumberFormat="1" applyFont="1" applyBorder="1"/>
    <xf numFmtId="165" fontId="4" fillId="0" borderId="76" xfId="5" applyNumberFormat="1" applyFont="1" applyBorder="1" applyAlignment="1">
      <alignment horizontal="left"/>
    </xf>
    <xf numFmtId="165" fontId="4" fillId="0" borderId="76" xfId="5" applyNumberFormat="1" applyFont="1" applyBorder="1"/>
    <xf numFmtId="165" fontId="20" fillId="0" borderId="76" xfId="5" quotePrefix="1" applyNumberFormat="1" applyFont="1" applyBorder="1" applyAlignment="1">
      <alignment horizontal="right"/>
    </xf>
    <xf numFmtId="165" fontId="20" fillId="0" borderId="77" xfId="5" quotePrefix="1" applyNumberFormat="1" applyFont="1" applyBorder="1"/>
    <xf numFmtId="165" fontId="20" fillId="0" borderId="77" xfId="5" applyNumberFormat="1" applyFont="1" applyBorder="1"/>
    <xf numFmtId="165" fontId="4" fillId="0" borderId="77" xfId="5" applyNumberFormat="1" applyFont="1" applyBorder="1" applyAlignment="1">
      <alignment horizontal="left"/>
    </xf>
    <xf numFmtId="165" fontId="4" fillId="0" borderId="77" xfId="5" applyNumberFormat="1" applyFont="1" applyBorder="1"/>
    <xf numFmtId="165" fontId="20" fillId="0" borderId="77" xfId="5" quotePrefix="1" applyNumberFormat="1" applyFont="1" applyBorder="1" applyAlignment="1">
      <alignment horizontal="right"/>
    </xf>
    <xf numFmtId="0" fontId="20" fillId="0" borderId="75" xfId="0" applyFont="1" applyBorder="1" applyAlignment="1">
      <alignment vertical="center"/>
    </xf>
    <xf numFmtId="0" fontId="20" fillId="0" borderId="75" xfId="0" applyFont="1" applyBorder="1" applyAlignment="1">
      <alignment vertical="center" wrapText="1"/>
    </xf>
    <xf numFmtId="4" fontId="20" fillId="0" borderId="75" xfId="0" applyNumberFormat="1" applyFont="1" applyBorder="1" applyAlignment="1">
      <alignment vertical="center"/>
    </xf>
    <xf numFmtId="0" fontId="20" fillId="0" borderId="75" xfId="1" applyFont="1" applyBorder="1" applyAlignment="1">
      <alignment horizontal="left" vertical="center" wrapText="1"/>
    </xf>
    <xf numFmtId="0" fontId="20" fillId="0" borderId="75" xfId="1" applyFont="1" applyBorder="1" applyAlignment="1">
      <alignment horizontal="left" vertical="center"/>
    </xf>
    <xf numFmtId="0" fontId="20" fillId="0" borderId="75" xfId="0" applyFont="1" applyBorder="1" applyAlignment="1">
      <alignment horizontal="left" vertical="center" wrapText="1"/>
    </xf>
    <xf numFmtId="0" fontId="20" fillId="0" borderId="76" xfId="0" applyFont="1" applyBorder="1" applyAlignment="1">
      <alignment vertical="center"/>
    </xf>
    <xf numFmtId="0" fontId="20" fillId="0" borderId="76" xfId="0" applyFont="1" applyBorder="1" applyAlignment="1">
      <alignment vertical="center" wrapText="1"/>
    </xf>
    <xf numFmtId="4" fontId="20" fillId="0" borderId="76" xfId="0" applyNumberFormat="1" applyFont="1" applyBorder="1" applyAlignment="1">
      <alignment vertical="center"/>
    </xf>
    <xf numFmtId="0" fontId="20" fillId="0" borderId="76" xfId="0" applyFont="1" applyBorder="1" applyAlignment="1">
      <alignment horizontal="left" vertical="center"/>
    </xf>
    <xf numFmtId="0" fontId="20" fillId="0" borderId="76" xfId="0" applyFont="1" applyBorder="1" applyAlignment="1">
      <alignment horizontal="left" vertical="center" wrapText="1"/>
    </xf>
    <xf numFmtId="0" fontId="20" fillId="0" borderId="76" xfId="1" applyFont="1" applyBorder="1" applyAlignment="1">
      <alignment horizontal="left" vertical="center"/>
    </xf>
    <xf numFmtId="0" fontId="20" fillId="0" borderId="76" xfId="1" applyFont="1" applyBorder="1" applyAlignment="1">
      <alignment horizontal="left" vertical="center" wrapText="1"/>
    </xf>
    <xf numFmtId="0" fontId="20" fillId="0" borderId="76" xfId="0" applyFont="1" applyBorder="1" applyAlignment="1">
      <alignment horizontal="center" vertical="center" wrapText="1"/>
    </xf>
    <xf numFmtId="0" fontId="20" fillId="0" borderId="77" xfId="0" applyFont="1" applyBorder="1" applyAlignment="1">
      <alignment vertical="center"/>
    </xf>
    <xf numFmtId="0" fontId="20" fillId="0" borderId="77" xfId="0" applyFont="1" applyBorder="1" applyAlignment="1">
      <alignment vertical="center" wrapText="1"/>
    </xf>
    <xf numFmtId="4" fontId="20" fillId="0" borderId="77" xfId="0" applyNumberFormat="1" applyFont="1" applyBorder="1" applyAlignment="1">
      <alignment vertical="center"/>
    </xf>
    <xf numFmtId="0" fontId="20" fillId="0" borderId="77" xfId="0" applyFont="1" applyBorder="1" applyAlignment="1">
      <alignment horizontal="left" vertical="center"/>
    </xf>
    <xf numFmtId="165" fontId="20" fillId="0" borderId="75" xfId="5" applyNumberFormat="1" applyFont="1" applyBorder="1" applyAlignment="1">
      <alignment horizontal="center" vertical="center"/>
    </xf>
    <xf numFmtId="165" fontId="20" fillId="0" borderId="75" xfId="5" applyNumberFormat="1" applyFont="1" applyBorder="1" applyAlignment="1">
      <alignment vertical="center"/>
    </xf>
    <xf numFmtId="165" fontId="20" fillId="0" borderId="76" xfId="5" applyNumberFormat="1" applyFont="1" applyBorder="1" applyAlignment="1">
      <alignment horizontal="center" vertical="center"/>
    </xf>
    <xf numFmtId="165" fontId="20" fillId="0" borderId="76" xfId="5" applyNumberFormat="1" applyFont="1" applyBorder="1" applyAlignment="1">
      <alignment vertical="center"/>
    </xf>
    <xf numFmtId="165" fontId="20" fillId="0" borderId="77" xfId="5" applyNumberFormat="1" applyFont="1" applyBorder="1" applyAlignment="1">
      <alignment horizontal="center" vertical="center"/>
    </xf>
    <xf numFmtId="165" fontId="20" fillId="0" borderId="77" xfId="5" applyNumberFormat="1" applyFont="1" applyBorder="1" applyAlignment="1">
      <alignment vertical="center"/>
    </xf>
    <xf numFmtId="0" fontId="20" fillId="0" borderId="75" xfId="14" applyFont="1" applyBorder="1" applyAlignment="1">
      <alignment horizontal="center"/>
    </xf>
    <xf numFmtId="0" fontId="20" fillId="0" borderId="76" xfId="14" applyFont="1" applyBorder="1" applyAlignment="1">
      <alignment horizontal="center"/>
    </xf>
    <xf numFmtId="0" fontId="20" fillId="0" borderId="76" xfId="0" applyFont="1" applyBorder="1" applyAlignment="1">
      <alignment horizontal="left"/>
    </xf>
    <xf numFmtId="49" fontId="20" fillId="0" borderId="76" xfId="0" applyNumberFormat="1" applyFont="1" applyBorder="1" applyAlignment="1">
      <alignment horizontal="left"/>
    </xf>
    <xf numFmtId="0" fontId="20" fillId="0" borderId="77" xfId="14" applyFont="1" applyBorder="1" applyAlignment="1">
      <alignment horizontal="center"/>
    </xf>
    <xf numFmtId="0" fontId="20" fillId="0" borderId="77" xfId="1" applyFont="1" applyBorder="1" applyAlignment="1">
      <alignment horizontal="left" vertical="center"/>
    </xf>
    <xf numFmtId="165" fontId="20" fillId="0" borderId="75" xfId="5" applyNumberFormat="1" applyFont="1" applyBorder="1" applyAlignment="1">
      <alignment horizontal="center"/>
    </xf>
    <xf numFmtId="165" fontId="20" fillId="0" borderId="76" xfId="5" applyNumberFormat="1" applyFont="1" applyBorder="1" applyAlignment="1">
      <alignment horizontal="center"/>
    </xf>
    <xf numFmtId="165" fontId="20" fillId="0" borderId="77" xfId="5" applyNumberFormat="1" applyFont="1" applyBorder="1" applyAlignment="1">
      <alignment horizontal="center"/>
    </xf>
    <xf numFmtId="0" fontId="54" fillId="0" borderId="6" xfId="4" applyFont="1" applyBorder="1"/>
    <xf numFmtId="182" fontId="54" fillId="0" borderId="6" xfId="4" applyNumberFormat="1" applyFont="1" applyBorder="1" applyAlignment="1">
      <alignment horizontal="center"/>
    </xf>
    <xf numFmtId="0" fontId="54" fillId="0" borderId="6" xfId="4" applyFont="1" applyBorder="1" applyAlignment="1">
      <alignment horizontal="center"/>
    </xf>
    <xf numFmtId="182" fontId="72" fillId="3" borderId="0" xfId="0" applyNumberFormat="1" applyFont="1" applyFill="1" applyAlignment="1">
      <alignment horizontal="center"/>
    </xf>
    <xf numFmtId="0" fontId="72" fillId="3" borderId="0" xfId="0" applyFont="1" applyFill="1" applyAlignment="1">
      <alignment horizontal="center"/>
    </xf>
    <xf numFmtId="179" fontId="73" fillId="0" borderId="0" xfId="0" applyNumberFormat="1" applyFont="1"/>
    <xf numFmtId="3" fontId="9" fillId="0" borderId="6" xfId="4" applyNumberFormat="1" applyFont="1" applyBorder="1"/>
    <xf numFmtId="3" fontId="20" fillId="3" borderId="6" xfId="4" applyNumberFormat="1" applyFont="1" applyFill="1" applyBorder="1"/>
    <xf numFmtId="182" fontId="54" fillId="3" borderId="0" xfId="0" applyNumberFormat="1" applyFont="1" applyFill="1" applyAlignment="1">
      <alignment horizontal="center"/>
    </xf>
    <xf numFmtId="0" fontId="54" fillId="3" borderId="0" xfId="0" applyFont="1" applyFill="1" applyAlignment="1">
      <alignment horizontal="center"/>
    </xf>
    <xf numFmtId="0" fontId="20" fillId="3" borderId="6" xfId="4" applyFont="1" applyFill="1" applyBorder="1"/>
    <xf numFmtId="0" fontId="54" fillId="0" borderId="6" xfId="0" applyFont="1" applyBorder="1" applyAlignment="1">
      <alignment horizontal="left"/>
    </xf>
    <xf numFmtId="4" fontId="20" fillId="0" borderId="6" xfId="7" applyNumberFormat="1" applyFont="1" applyBorder="1" applyAlignment="1">
      <alignment horizontal="right" vertical="center" wrapText="1"/>
    </xf>
    <xf numFmtId="4" fontId="54" fillId="0" borderId="6" xfId="4" applyNumberFormat="1" applyFont="1" applyBorder="1"/>
    <xf numFmtId="4" fontId="54" fillId="3" borderId="0" xfId="0" applyNumberFormat="1" applyFont="1" applyFill="1"/>
    <xf numFmtId="4" fontId="54" fillId="0" borderId="0" xfId="0" applyNumberFormat="1" applyFont="1"/>
    <xf numFmtId="182" fontId="9" fillId="3" borderId="56" xfId="4" applyNumberFormat="1" applyFont="1" applyFill="1" applyBorder="1" applyAlignment="1">
      <alignment horizontal="left"/>
    </xf>
    <xf numFmtId="182" fontId="9" fillId="3" borderId="0" xfId="0" applyNumberFormat="1" applyFont="1" applyFill="1" applyAlignment="1">
      <alignment horizontal="left"/>
    </xf>
    <xf numFmtId="182" fontId="9" fillId="3" borderId="0" xfId="4" applyNumberFormat="1" applyFont="1" applyFill="1"/>
    <xf numFmtId="4" fontId="72" fillId="3" borderId="0" xfId="0" applyNumberFormat="1" applyFont="1" applyFill="1"/>
    <xf numFmtId="43" fontId="54" fillId="0" borderId="6" xfId="5" applyFont="1" applyBorder="1"/>
    <xf numFmtId="14" fontId="72" fillId="0" borderId="6" xfId="0" applyNumberFormat="1" applyFont="1" applyBorder="1" applyAlignment="1">
      <alignment vertical="center"/>
    </xf>
    <xf numFmtId="4" fontId="54" fillId="0" borderId="6" xfId="0" applyNumberFormat="1" applyFont="1" applyBorder="1" applyAlignment="1">
      <alignment vertical="center"/>
    </xf>
    <xf numFmtId="0" fontId="20" fillId="0" borderId="6" xfId="4" applyFont="1" applyBorder="1" applyAlignment="1">
      <alignment horizontal="left"/>
    </xf>
    <xf numFmtId="3" fontId="20" fillId="0" borderId="59" xfId="10" applyNumberFormat="1" applyFont="1" applyBorder="1"/>
    <xf numFmtId="0" fontId="9" fillId="0" borderId="6" xfId="4" applyFont="1" applyBorder="1" applyAlignment="1">
      <alignment vertical="center" wrapText="1"/>
    </xf>
    <xf numFmtId="182" fontId="54" fillId="3" borderId="6" xfId="0" applyNumberFormat="1" applyFont="1" applyFill="1" applyBorder="1" applyAlignment="1">
      <alignment horizontal="center"/>
    </xf>
    <xf numFmtId="0" fontId="54" fillId="3" borderId="6" xfId="0" applyFont="1" applyFill="1" applyBorder="1" applyAlignment="1">
      <alignment horizontal="center"/>
    </xf>
    <xf numFmtId="4" fontId="54" fillId="3" borderId="6" xfId="0" applyNumberFormat="1" applyFont="1" applyFill="1" applyBorder="1"/>
    <xf numFmtId="0" fontId="20" fillId="0" borderId="6" xfId="4" applyFont="1" applyBorder="1" applyAlignment="1">
      <alignment horizontal="left" vertical="center"/>
    </xf>
    <xf numFmtId="167" fontId="54" fillId="3" borderId="6" xfId="5" applyNumberFormat="1" applyFont="1" applyFill="1" applyBorder="1"/>
    <xf numFmtId="165" fontId="54" fillId="3" borderId="6" xfId="5" applyNumberFormat="1" applyFont="1" applyFill="1" applyBorder="1"/>
    <xf numFmtId="167" fontId="11" fillId="4" borderId="40" xfId="5" applyNumberFormat="1" applyFont="1" applyFill="1" applyBorder="1" applyAlignment="1">
      <alignment vertical="center"/>
    </xf>
    <xf numFmtId="14" fontId="20" fillId="0" borderId="58" xfId="10" applyNumberFormat="1" applyFont="1" applyBorder="1"/>
    <xf numFmtId="49" fontId="20" fillId="0" borderId="58" xfId="10" applyNumberFormat="1" applyFont="1" applyBorder="1"/>
    <xf numFmtId="14" fontId="20" fillId="0" borderId="60" xfId="10" applyNumberFormat="1" applyFont="1" applyBorder="1"/>
    <xf numFmtId="0" fontId="37" fillId="15" borderId="15" xfId="1" applyFont="1" applyFill="1" applyBorder="1" applyAlignment="1">
      <alignment horizontal="left" vertical="center"/>
    </xf>
    <xf numFmtId="0" fontId="31" fillId="15" borderId="56" xfId="1" applyFont="1" applyFill="1" applyBorder="1" applyAlignment="1">
      <alignment horizontal="center" vertical="center" wrapText="1"/>
    </xf>
    <xf numFmtId="0" fontId="35" fillId="15" borderId="56" xfId="0" applyFont="1" applyFill="1" applyBorder="1" applyAlignment="1">
      <alignment horizontal="center" vertical="center"/>
    </xf>
    <xf numFmtId="0" fontId="11" fillId="15" borderId="56" xfId="1" applyFont="1" applyFill="1" applyBorder="1" applyAlignment="1">
      <alignment horizontal="center" vertical="center" wrapText="1"/>
    </xf>
    <xf numFmtId="0" fontId="11" fillId="15" borderId="56" xfId="1" applyFont="1" applyFill="1" applyBorder="1" applyAlignment="1">
      <alignment horizontal="center" vertical="center"/>
    </xf>
    <xf numFmtId="0" fontId="15" fillId="15" borderId="23" xfId="0" applyFont="1" applyFill="1" applyBorder="1" applyAlignment="1">
      <alignment horizontal="center" vertical="center" wrapText="1"/>
    </xf>
    <xf numFmtId="0" fontId="35" fillId="4" borderId="39" xfId="0" applyFont="1" applyFill="1" applyBorder="1" applyAlignment="1">
      <alignment horizontal="center" vertical="center"/>
    </xf>
    <xf numFmtId="0" fontId="35" fillId="4" borderId="41" xfId="0" applyFont="1" applyFill="1" applyBorder="1" applyAlignment="1">
      <alignment horizontal="center" vertical="center"/>
    </xf>
    <xf numFmtId="0" fontId="37" fillId="15" borderId="56" xfId="1" applyFont="1" applyFill="1" applyBorder="1" applyAlignment="1">
      <alignment vertical="center"/>
    </xf>
    <xf numFmtId="0" fontId="20" fillId="15" borderId="56" xfId="0" applyFont="1" applyFill="1" applyBorder="1"/>
    <xf numFmtId="0" fontId="20" fillId="15" borderId="23" xfId="0" applyFont="1" applyFill="1" applyBorder="1"/>
    <xf numFmtId="165" fontId="20" fillId="15" borderId="56" xfId="5" applyNumberFormat="1" applyFont="1" applyFill="1" applyBorder="1"/>
    <xf numFmtId="165" fontId="20" fillId="15" borderId="23" xfId="5" applyNumberFormat="1" applyFont="1" applyFill="1" applyBorder="1"/>
    <xf numFmtId="0" fontId="44" fillId="5" borderId="6" xfId="0" applyFont="1" applyFill="1" applyBorder="1" applyAlignment="1">
      <alignment vertical="center" wrapText="1"/>
    </xf>
    <xf numFmtId="0" fontId="65" fillId="0" borderId="0" xfId="0" applyFont="1" applyAlignment="1">
      <alignment vertical="center" wrapText="1"/>
    </xf>
    <xf numFmtId="3" fontId="20" fillId="0" borderId="6" xfId="0" applyNumberFormat="1" applyFont="1" applyBorder="1" applyAlignment="1">
      <alignment horizontal="center" vertical="center" wrapText="1"/>
    </xf>
    <xf numFmtId="14" fontId="20" fillId="0" borderId="6" xfId="0" applyNumberFormat="1" applyFont="1" applyBorder="1" applyAlignment="1">
      <alignment horizontal="center" vertical="center" wrapText="1"/>
    </xf>
    <xf numFmtId="165" fontId="20" fillId="0" borderId="6" xfId="5" quotePrefix="1" applyNumberFormat="1" applyFont="1" applyBorder="1" applyAlignment="1">
      <alignment horizontal="right" vertical="center"/>
    </xf>
    <xf numFmtId="165" fontId="65" fillId="0" borderId="6" xfId="5" applyNumberFormat="1" applyFont="1" applyBorder="1" applyAlignment="1">
      <alignment horizontal="right" vertical="center" wrapText="1"/>
    </xf>
    <xf numFmtId="165" fontId="65" fillId="0" borderId="6" xfId="5" applyNumberFormat="1" applyFont="1" applyFill="1" applyBorder="1" applyAlignment="1">
      <alignment horizontal="right" vertical="center" wrapText="1"/>
    </xf>
    <xf numFmtId="0" fontId="18" fillId="4" borderId="40" xfId="0" applyFont="1" applyFill="1" applyBorder="1" applyAlignment="1">
      <alignment horizontal="right" vertical="center" indent="2"/>
    </xf>
    <xf numFmtId="165" fontId="15" fillId="4" borderId="40" xfId="0" applyNumberFormat="1" applyFont="1" applyFill="1" applyBorder="1" applyAlignment="1">
      <alignment vertical="center"/>
    </xf>
    <xf numFmtId="9" fontId="15" fillId="4" borderId="40" xfId="6" applyFont="1" applyFill="1" applyBorder="1" applyAlignment="1">
      <alignment vertical="center"/>
    </xf>
    <xf numFmtId="0" fontId="15" fillId="4" borderId="40" xfId="0" applyFont="1" applyFill="1" applyBorder="1" applyAlignment="1">
      <alignment vertical="center"/>
    </xf>
    <xf numFmtId="0" fontId="20" fillId="0" borderId="4" xfId="0" applyFont="1" applyBorder="1" applyAlignment="1">
      <alignment vertical="center" wrapText="1"/>
    </xf>
    <xf numFmtId="0" fontId="37" fillId="15" borderId="61" xfId="1" applyFont="1" applyFill="1" applyBorder="1" applyAlignment="1">
      <alignment horizontal="left" vertical="center"/>
    </xf>
    <xf numFmtId="0" fontId="50" fillId="15" borderId="62" xfId="1" applyFont="1" applyFill="1" applyBorder="1" applyAlignment="1">
      <alignment horizontal="left" vertical="center"/>
    </xf>
    <xf numFmtId="0" fontId="50" fillId="15" borderId="62" xfId="1" applyFont="1" applyFill="1" applyBorder="1" applyAlignment="1">
      <alignment horizontal="center" vertical="center"/>
    </xf>
    <xf numFmtId="170" fontId="50" fillId="15" borderId="62" xfId="11" applyNumberFormat="1" applyFont="1" applyFill="1" applyBorder="1" applyAlignment="1">
      <alignment horizontal="right" vertical="center"/>
    </xf>
    <xf numFmtId="14" fontId="53" fillId="15" borderId="62" xfId="0" applyNumberFormat="1" applyFont="1" applyFill="1" applyBorder="1" applyAlignment="1">
      <alignment horizontal="center" vertical="center"/>
    </xf>
    <xf numFmtId="0" fontId="50" fillId="15" borderId="63" xfId="1" applyFont="1" applyFill="1" applyBorder="1" applyAlignment="1">
      <alignment horizontal="center" vertical="center"/>
    </xf>
    <xf numFmtId="0" fontId="74" fillId="6" borderId="6" xfId="1" applyFont="1" applyFill="1" applyBorder="1" applyAlignment="1">
      <alignment horizontal="center" vertical="center"/>
    </xf>
    <xf numFmtId="0" fontId="74" fillId="6" borderId="6" xfId="1" applyFont="1" applyFill="1" applyBorder="1" applyAlignment="1">
      <alignment horizontal="left" vertical="center"/>
    </xf>
    <xf numFmtId="0" fontId="74" fillId="6" borderId="6" xfId="1" applyFont="1" applyFill="1" applyBorder="1" applyAlignment="1">
      <alignment vertical="center"/>
    </xf>
    <xf numFmtId="0" fontId="72" fillId="6" borderId="6" xfId="1" applyFont="1" applyFill="1" applyBorder="1" applyAlignment="1">
      <alignment vertical="center"/>
    </xf>
    <xf numFmtId="0" fontId="37" fillId="15" borderId="61" xfId="1" applyFont="1" applyFill="1" applyBorder="1" applyAlignment="1">
      <alignment vertical="center"/>
    </xf>
    <xf numFmtId="0" fontId="37" fillId="15" borderId="62" xfId="1" applyFont="1" applyFill="1" applyBorder="1" applyAlignment="1">
      <alignment vertical="center"/>
    </xf>
    <xf numFmtId="0" fontId="37" fillId="15" borderId="63" xfId="1" applyFont="1" applyFill="1" applyBorder="1" applyAlignment="1">
      <alignment vertical="center"/>
    </xf>
    <xf numFmtId="0" fontId="20" fillId="15" borderId="56" xfId="1" applyFont="1" applyFill="1" applyBorder="1" applyAlignment="1">
      <alignment horizontal="center" vertical="center"/>
    </xf>
    <xf numFmtId="0" fontId="20" fillId="15" borderId="56" xfId="1" applyFont="1" applyFill="1" applyBorder="1" applyAlignment="1">
      <alignment horizontal="left" vertical="center"/>
    </xf>
    <xf numFmtId="174" fontId="20" fillId="15" borderId="56" xfId="1" applyNumberFormat="1" applyFont="1" applyFill="1" applyBorder="1" applyAlignment="1">
      <alignment horizontal="left" vertical="center"/>
    </xf>
    <xf numFmtId="0" fontId="20" fillId="15" borderId="56" xfId="1" applyFont="1" applyFill="1" applyBorder="1" applyAlignment="1">
      <alignment vertical="center"/>
    </xf>
    <xf numFmtId="0" fontId="20" fillId="15" borderId="23" xfId="1" applyFont="1" applyFill="1" applyBorder="1" applyAlignment="1">
      <alignment vertical="center"/>
    </xf>
    <xf numFmtId="0" fontId="37" fillId="15" borderId="15" xfId="1" applyFont="1" applyFill="1" applyBorder="1" applyAlignment="1">
      <alignment vertical="center"/>
    </xf>
    <xf numFmtId="0" fontId="37" fillId="15" borderId="23" xfId="1" applyFont="1" applyFill="1" applyBorder="1" applyAlignment="1">
      <alignment vertical="center"/>
    </xf>
    <xf numFmtId="0" fontId="4" fillId="0" borderId="4" xfId="0" applyFont="1" applyBorder="1" applyAlignment="1">
      <alignment vertical="center" wrapText="1"/>
    </xf>
    <xf numFmtId="0" fontId="4" fillId="0" borderId="6" xfId="0" applyFont="1" applyBorder="1" applyAlignment="1">
      <alignment vertical="center" wrapText="1"/>
    </xf>
    <xf numFmtId="0" fontId="20" fillId="0" borderId="6" xfId="0" applyFont="1" applyBorder="1" applyAlignment="1">
      <alignment wrapText="1"/>
    </xf>
    <xf numFmtId="0" fontId="50" fillId="0" borderId="6" xfId="1" applyFont="1" applyBorder="1" applyAlignment="1">
      <alignment horizontal="left" vertical="center" wrapText="1"/>
    </xf>
    <xf numFmtId="0" fontId="50" fillId="0" borderId="24" xfId="1" applyFont="1" applyBorder="1" applyAlignment="1">
      <alignment horizontal="left" vertical="center" wrapText="1"/>
    </xf>
    <xf numFmtId="4" fontId="50" fillId="0" borderId="6" xfId="1" applyNumberFormat="1" applyFont="1" applyBorder="1" applyAlignment="1">
      <alignment horizontal="left" vertical="center"/>
    </xf>
    <xf numFmtId="0" fontId="50" fillId="0" borderId="6" xfId="1" applyFont="1" applyBorder="1" applyAlignment="1">
      <alignment vertical="center" wrapText="1"/>
    </xf>
    <xf numFmtId="4" fontId="50" fillId="0" borderId="6" xfId="1" applyNumberFormat="1" applyFont="1" applyBorder="1" applyAlignment="1">
      <alignment horizontal="left" vertical="center" wrapText="1"/>
    </xf>
    <xf numFmtId="0" fontId="50" fillId="6" borderId="6" xfId="1" applyFont="1" applyFill="1" applyBorder="1" applyAlignment="1">
      <alignment horizontal="left" vertical="center"/>
    </xf>
    <xf numFmtId="0" fontId="50" fillId="6" borderId="6" xfId="1" applyFont="1" applyFill="1" applyBorder="1" applyAlignment="1">
      <alignment vertical="center"/>
    </xf>
    <xf numFmtId="0" fontId="52" fillId="0" borderId="6" xfId="0" applyFont="1" applyBorder="1" applyAlignment="1">
      <alignment vertical="center" wrapText="1"/>
    </xf>
    <xf numFmtId="0" fontId="52" fillId="0" borderId="23" xfId="0" applyFont="1" applyBorder="1" applyAlignment="1">
      <alignment horizontal="center" vertical="center" wrapText="1"/>
    </xf>
    <xf numFmtId="0" fontId="50" fillId="0" borderId="23" xfId="0" applyFont="1" applyBorder="1" applyAlignment="1">
      <alignment horizontal="center" vertical="center" wrapText="1"/>
    </xf>
    <xf numFmtId="4" fontId="52" fillId="0" borderId="23" xfId="0" applyNumberFormat="1" applyFont="1" applyBorder="1" applyAlignment="1">
      <alignment horizontal="right" vertical="center" wrapText="1"/>
    </xf>
    <xf numFmtId="14" fontId="52" fillId="0" borderId="23" xfId="0" applyNumberFormat="1" applyFont="1" applyBorder="1" applyAlignment="1">
      <alignment horizontal="center" vertical="center" wrapText="1"/>
    </xf>
    <xf numFmtId="0" fontId="52" fillId="0" borderId="4" xfId="0" applyFont="1" applyBorder="1" applyAlignment="1">
      <alignment vertical="center" wrapText="1"/>
    </xf>
    <xf numFmtId="0" fontId="52" fillId="0" borderId="22" xfId="0" applyFont="1" applyBorder="1" applyAlignment="1">
      <alignment horizontal="center" vertical="center" wrapText="1"/>
    </xf>
    <xf numFmtId="0" fontId="50" fillId="0" borderId="22" xfId="0" applyFont="1" applyBorder="1" applyAlignment="1">
      <alignment horizontal="center" vertical="center" wrapText="1"/>
    </xf>
    <xf numFmtId="4" fontId="52" fillId="0" borderId="22" xfId="0" applyNumberFormat="1" applyFont="1" applyBorder="1" applyAlignment="1">
      <alignment horizontal="right" vertical="center" wrapText="1"/>
    </xf>
    <xf numFmtId="14" fontId="52" fillId="0" borderId="22" xfId="0" applyNumberFormat="1" applyFont="1" applyBorder="1" applyAlignment="1">
      <alignment horizontal="center" vertical="center" wrapText="1"/>
    </xf>
    <xf numFmtId="0" fontId="52" fillId="2" borderId="4" xfId="0" applyFont="1" applyFill="1" applyBorder="1" applyAlignment="1">
      <alignment vertical="center" wrapText="1"/>
    </xf>
    <xf numFmtId="0" fontId="52" fillId="0" borderId="55" xfId="0" applyFont="1" applyBorder="1" applyAlignment="1">
      <alignment horizontal="center" vertical="center" wrapText="1"/>
    </xf>
    <xf numFmtId="0" fontId="50" fillId="0" borderId="55" xfId="0" applyFont="1" applyBorder="1" applyAlignment="1">
      <alignment horizontal="center" vertical="center" wrapText="1"/>
    </xf>
    <xf numFmtId="4" fontId="52" fillId="0" borderId="43" xfId="0" applyNumberFormat="1" applyFont="1" applyBorder="1" applyAlignment="1">
      <alignment horizontal="right" vertical="center" wrapText="1"/>
    </xf>
    <xf numFmtId="0" fontId="52" fillId="0" borderId="58" xfId="0" applyFont="1" applyBorder="1" applyAlignment="1">
      <alignment horizontal="center" vertical="center" wrapText="1"/>
    </xf>
    <xf numFmtId="0" fontId="50" fillId="0" borderId="58" xfId="0" applyFont="1" applyBorder="1" applyAlignment="1">
      <alignment horizontal="center" vertical="center" wrapText="1"/>
    </xf>
    <xf numFmtId="14" fontId="52" fillId="0" borderId="58" xfId="0" applyNumberFormat="1" applyFont="1" applyBorder="1" applyAlignment="1">
      <alignment horizontal="center" vertical="center" wrapText="1"/>
    </xf>
    <xf numFmtId="0" fontId="50" fillId="13" borderId="22" xfId="0" applyFont="1" applyFill="1" applyBorder="1" applyAlignment="1">
      <alignment horizontal="center" vertical="center" wrapText="1"/>
    </xf>
    <xf numFmtId="4" fontId="52" fillId="5" borderId="43" xfId="0" applyNumberFormat="1" applyFont="1" applyFill="1" applyBorder="1" applyAlignment="1">
      <alignment horizontal="right" vertical="center" wrapText="1"/>
    </xf>
    <xf numFmtId="0" fontId="52" fillId="5" borderId="58" xfId="0" applyFont="1" applyFill="1" applyBorder="1" applyAlignment="1">
      <alignment horizontal="center" vertical="center" wrapText="1"/>
    </xf>
    <xf numFmtId="0" fontId="50" fillId="5" borderId="58" xfId="0" applyFont="1" applyFill="1" applyBorder="1" applyAlignment="1">
      <alignment horizontal="center" vertical="center" wrapText="1"/>
    </xf>
    <xf numFmtId="0" fontId="50" fillId="13" borderId="58" xfId="0" applyFont="1" applyFill="1" applyBorder="1" applyAlignment="1">
      <alignment horizontal="center" vertical="center" wrapText="1"/>
    </xf>
    <xf numFmtId="0" fontId="50" fillId="5" borderId="22" xfId="0" applyFont="1" applyFill="1" applyBorder="1" applyAlignment="1">
      <alignment horizontal="center" vertical="center" wrapText="1"/>
    </xf>
    <xf numFmtId="0" fontId="52" fillId="5" borderId="22" xfId="0" applyFont="1" applyFill="1" applyBorder="1" applyAlignment="1">
      <alignment horizontal="center" vertical="center" wrapText="1"/>
    </xf>
    <xf numFmtId="14" fontId="52" fillId="5" borderId="58" xfId="0" applyNumberFormat="1" applyFont="1" applyFill="1" applyBorder="1" applyAlignment="1">
      <alignment horizontal="center" vertical="center" wrapText="1"/>
    </xf>
    <xf numFmtId="14" fontId="50" fillId="0" borderId="58" xfId="0" applyNumberFormat="1" applyFont="1" applyBorder="1" applyAlignment="1">
      <alignment horizontal="center" vertical="center" wrapText="1"/>
    </xf>
    <xf numFmtId="4" fontId="52" fillId="0" borderId="55" xfId="0" applyNumberFormat="1" applyFont="1" applyBorder="1" applyAlignment="1">
      <alignment horizontal="right" vertical="center" wrapText="1"/>
    </xf>
    <xf numFmtId="14" fontId="52" fillId="0" borderId="55" xfId="0" applyNumberFormat="1" applyFont="1" applyBorder="1" applyAlignment="1">
      <alignment horizontal="center" vertical="center" wrapText="1"/>
    </xf>
    <xf numFmtId="0" fontId="52" fillId="0" borderId="12" xfId="0" applyFont="1" applyBorder="1" applyAlignment="1">
      <alignment vertical="center" wrapText="1"/>
    </xf>
    <xf numFmtId="4" fontId="52" fillId="0" borderId="58" xfId="0" applyNumberFormat="1" applyFont="1" applyBorder="1" applyAlignment="1">
      <alignment horizontal="right" vertical="center" wrapText="1"/>
    </xf>
    <xf numFmtId="0" fontId="52" fillId="0" borderId="54" xfId="0" applyFont="1" applyBorder="1" applyAlignment="1">
      <alignment vertical="center" wrapText="1"/>
    </xf>
    <xf numFmtId="0" fontId="52" fillId="0" borderId="64" xfId="0" applyFont="1" applyBorder="1" applyAlignment="1">
      <alignment horizontal="center" vertical="center" wrapText="1"/>
    </xf>
    <xf numFmtId="0" fontId="50" fillId="0" borderId="64" xfId="0" applyFont="1" applyBorder="1" applyAlignment="1">
      <alignment horizontal="center" vertical="center" wrapText="1"/>
    </xf>
    <xf numFmtId="4" fontId="52" fillId="0" borderId="64" xfId="0" applyNumberFormat="1" applyFont="1" applyBorder="1" applyAlignment="1">
      <alignment horizontal="right" vertical="center" wrapText="1"/>
    </xf>
    <xf numFmtId="0" fontId="52" fillId="0" borderId="58" xfId="0" applyFont="1" applyBorder="1" applyAlignment="1">
      <alignment vertical="center" wrapText="1"/>
    </xf>
    <xf numFmtId="0" fontId="50" fillId="0" borderId="59" xfId="0" applyFont="1" applyBorder="1" applyAlignment="1">
      <alignment horizontal="center" vertical="center" wrapText="1"/>
    </xf>
    <xf numFmtId="0" fontId="52" fillId="0" borderId="58" xfId="0" applyFont="1" applyBorder="1" applyAlignment="1">
      <alignment horizontal="left" vertical="center" wrapText="1"/>
    </xf>
    <xf numFmtId="0" fontId="75" fillId="0" borderId="58" xfId="0" applyFont="1" applyBorder="1" applyAlignment="1">
      <alignment horizontal="center" vertical="center" wrapText="1"/>
    </xf>
    <xf numFmtId="4" fontId="75" fillId="0" borderId="58" xfId="0" applyNumberFormat="1" applyFont="1" applyBorder="1" applyAlignment="1">
      <alignment horizontal="right" vertical="center" wrapText="1"/>
    </xf>
    <xf numFmtId="4" fontId="51" fillId="6" borderId="4" xfId="1" applyNumberFormat="1" applyFont="1" applyFill="1" applyBorder="1" applyAlignment="1">
      <alignment horizontal="right" vertical="center" wrapText="1"/>
    </xf>
    <xf numFmtId="0" fontId="51" fillId="6" borderId="4" xfId="1" applyFont="1" applyFill="1" applyBorder="1" applyAlignment="1">
      <alignment horizontal="center" vertical="center" wrapText="1"/>
    </xf>
    <xf numFmtId="0" fontId="53" fillId="0" borderId="6" xfId="0" applyFont="1" applyBorder="1" applyAlignment="1" applyProtection="1">
      <alignment horizontal="justify" vertical="center" wrapText="1"/>
      <protection locked="0"/>
    </xf>
    <xf numFmtId="0" fontId="50" fillId="0" borderId="6" xfId="1" applyFont="1" applyBorder="1" applyAlignment="1">
      <alignment horizontal="center" vertical="center" wrapText="1"/>
    </xf>
    <xf numFmtId="0" fontId="51" fillId="0" borderId="6" xfId="1" applyFont="1" applyBorder="1" applyAlignment="1">
      <alignment horizontal="center" vertical="center" wrapText="1"/>
    </xf>
    <xf numFmtId="0" fontId="53" fillId="0" borderId="6" xfId="0" applyFont="1" applyBorder="1" applyAlignment="1" applyProtection="1">
      <alignment horizontal="center" vertical="center" wrapText="1"/>
      <protection locked="0"/>
    </xf>
    <xf numFmtId="4" fontId="53" fillId="5" borderId="6" xfId="0" applyNumberFormat="1" applyFont="1" applyFill="1" applyBorder="1" applyAlignment="1" applyProtection="1">
      <alignment horizontal="right" vertical="center" wrapText="1"/>
      <protection locked="0"/>
    </xf>
    <xf numFmtId="0" fontId="50" fillId="0" borderId="6" xfId="0" applyFont="1" applyBorder="1" applyAlignment="1">
      <alignment horizontal="center" vertical="center" wrapText="1"/>
    </xf>
    <xf numFmtId="14" fontId="50" fillId="0" borderId="4" xfId="0" applyNumberFormat="1" applyFont="1" applyBorder="1" applyAlignment="1">
      <alignment horizontal="center" vertical="center" wrapText="1"/>
    </xf>
    <xf numFmtId="0" fontId="50" fillId="0" borderId="4" xfId="0" applyFont="1" applyBorder="1" applyAlignment="1">
      <alignment horizontal="center" vertical="center" wrapText="1"/>
    </xf>
    <xf numFmtId="0" fontId="50" fillId="12" borderId="68" xfId="0" applyFont="1" applyFill="1" applyBorder="1" applyAlignment="1">
      <alignment horizontal="center" vertical="center" wrapText="1"/>
    </xf>
    <xf numFmtId="0" fontId="52" fillId="0" borderId="4" xfId="0" applyFont="1" applyBorder="1" applyAlignment="1">
      <alignment horizontal="center" vertical="center" wrapText="1"/>
    </xf>
    <xf numFmtId="14" fontId="50" fillId="5" borderId="4" xfId="0" applyNumberFormat="1" applyFont="1" applyFill="1" applyBorder="1" applyAlignment="1">
      <alignment horizontal="center" vertical="center" wrapText="1"/>
    </xf>
    <xf numFmtId="0" fontId="75" fillId="0" borderId="58" xfId="0" applyFont="1" applyBorder="1" applyAlignment="1">
      <alignment horizontal="left" vertical="center" wrapText="1"/>
    </xf>
    <xf numFmtId="0" fontId="50" fillId="0" borderId="36" xfId="0" applyFont="1" applyBorder="1" applyAlignment="1">
      <alignment horizontal="center" vertical="center" wrapText="1"/>
    </xf>
    <xf numFmtId="4" fontId="75" fillId="0" borderId="0" xfId="0" applyNumberFormat="1" applyFont="1" applyAlignment="1">
      <alignment horizontal="right" vertical="center" wrapText="1"/>
    </xf>
    <xf numFmtId="0" fontId="50" fillId="0" borderId="18" xfId="0" applyFont="1" applyBorder="1" applyAlignment="1">
      <alignment horizontal="center" vertical="center" wrapText="1"/>
    </xf>
    <xf numFmtId="0" fontId="50" fillId="2" borderId="36" xfId="0" applyFont="1" applyFill="1" applyBorder="1" applyAlignment="1">
      <alignment horizontal="center" vertical="center" wrapText="1"/>
    </xf>
    <xf numFmtId="0" fontId="75" fillId="0" borderId="68" xfId="0" applyFont="1" applyBorder="1" applyAlignment="1">
      <alignment horizontal="left" vertical="center" wrapText="1"/>
    </xf>
    <xf numFmtId="0" fontId="75" fillId="0" borderId="68" xfId="0" applyFont="1" applyBorder="1" applyAlignment="1">
      <alignment horizontal="center" vertical="center" wrapText="1"/>
    </xf>
    <xf numFmtId="0" fontId="75" fillId="0" borderId="64" xfId="0" applyFont="1" applyBorder="1" applyAlignment="1">
      <alignment horizontal="left" vertical="center" wrapText="1"/>
    </xf>
    <xf numFmtId="0" fontId="75" fillId="0" borderId="64" xfId="0" applyFont="1" applyBorder="1" applyAlignment="1">
      <alignment horizontal="center" vertical="center" wrapText="1"/>
    </xf>
    <xf numFmtId="4" fontId="75" fillId="0" borderId="64" xfId="0" applyNumberFormat="1" applyFont="1" applyBorder="1" applyAlignment="1">
      <alignment horizontal="right" vertical="center" wrapText="1"/>
    </xf>
    <xf numFmtId="0" fontId="75" fillId="2" borderId="58" xfId="0" applyFont="1" applyFill="1" applyBorder="1" applyAlignment="1">
      <alignment vertical="center" wrapText="1"/>
    </xf>
    <xf numFmtId="0" fontId="52" fillId="2" borderId="58" xfId="0" applyFont="1" applyFill="1" applyBorder="1" applyAlignment="1">
      <alignment horizontal="center" vertical="center" wrapText="1"/>
    </xf>
    <xf numFmtId="0" fontId="50" fillId="2" borderId="58" xfId="0" applyFont="1" applyFill="1" applyBorder="1" applyAlignment="1">
      <alignment horizontal="center" vertical="center" wrapText="1"/>
    </xf>
    <xf numFmtId="4" fontId="52" fillId="2" borderId="58" xfId="0" applyNumberFormat="1" applyFont="1" applyFill="1" applyBorder="1" applyAlignment="1">
      <alignment horizontal="right" vertical="center" wrapText="1"/>
    </xf>
    <xf numFmtId="14" fontId="50" fillId="2" borderId="58" xfId="0" applyNumberFormat="1" applyFont="1" applyFill="1" applyBorder="1" applyAlignment="1">
      <alignment horizontal="center" vertical="center" wrapText="1"/>
    </xf>
    <xf numFmtId="14" fontId="50" fillId="5" borderId="58" xfId="0" applyNumberFormat="1" applyFont="1" applyFill="1" applyBorder="1" applyAlignment="1">
      <alignment horizontal="center" vertical="center" wrapText="1"/>
    </xf>
    <xf numFmtId="0" fontId="50" fillId="2" borderId="58" xfId="0" applyFont="1" applyFill="1" applyBorder="1" applyAlignment="1">
      <alignment horizontal="left" vertical="center" wrapText="1"/>
    </xf>
    <xf numFmtId="0" fontId="53" fillId="0" borderId="23" xfId="0" applyFont="1" applyBorder="1" applyAlignment="1">
      <alignment horizontal="left" vertical="center" wrapText="1"/>
    </xf>
    <xf numFmtId="0" fontId="53" fillId="0" borderId="6" xfId="1" applyFont="1" applyBorder="1" applyAlignment="1">
      <alignment horizontal="left" vertical="center" wrapText="1"/>
    </xf>
    <xf numFmtId="178" fontId="53" fillId="0" borderId="6" xfId="0" applyNumberFormat="1" applyFont="1" applyBorder="1" applyAlignment="1">
      <alignment horizontal="center" vertical="center" wrapText="1"/>
    </xf>
    <xf numFmtId="49" fontId="53" fillId="0" borderId="6" xfId="0" applyNumberFormat="1" applyFont="1" applyBorder="1" applyAlignment="1">
      <alignment horizontal="left" vertical="center" wrapText="1"/>
    </xf>
    <xf numFmtId="0" fontId="53" fillId="0" borderId="6" xfId="1" applyFont="1" applyBorder="1" applyAlignment="1">
      <alignment vertical="center" wrapText="1"/>
    </xf>
    <xf numFmtId="14" fontId="53" fillId="0" borderId="6" xfId="0" applyNumberFormat="1" applyFont="1" applyBorder="1" applyAlignment="1">
      <alignment horizontal="center" vertical="center" wrapText="1"/>
    </xf>
    <xf numFmtId="0" fontId="53" fillId="0" borderId="23" xfId="0" applyFont="1" applyBorder="1" applyAlignment="1">
      <alignment horizontal="left" vertical="top" wrapText="1"/>
    </xf>
    <xf numFmtId="0" fontId="53" fillId="5" borderId="23" xfId="0" applyFont="1" applyFill="1" applyBorder="1" applyAlignment="1">
      <alignment horizontal="left" vertical="top" wrapText="1"/>
    </xf>
    <xf numFmtId="178" fontId="53" fillId="5" borderId="6" xfId="0" applyNumberFormat="1" applyFont="1" applyFill="1" applyBorder="1" applyAlignment="1">
      <alignment horizontal="center" vertical="center" wrapText="1"/>
    </xf>
    <xf numFmtId="49" fontId="53" fillId="5" borderId="6" xfId="0" applyNumberFormat="1" applyFont="1" applyFill="1" applyBorder="1" applyAlignment="1">
      <alignment horizontal="left" vertical="center" wrapText="1"/>
    </xf>
    <xf numFmtId="14" fontId="53" fillId="5" borderId="6" xfId="0" applyNumberFormat="1" applyFont="1" applyFill="1" applyBorder="1" applyAlignment="1">
      <alignment horizontal="center" vertical="center" wrapText="1"/>
    </xf>
    <xf numFmtId="0" fontId="53" fillId="5" borderId="23" xfId="0" applyFont="1" applyFill="1" applyBorder="1" applyAlignment="1">
      <alignment horizontal="left" vertical="center" wrapText="1"/>
    </xf>
    <xf numFmtId="178" fontId="53" fillId="0" borderId="6" xfId="0" applyNumberFormat="1" applyFont="1" applyBorder="1" applyAlignment="1" applyProtection="1">
      <alignment horizontal="center" vertical="center" wrapText="1"/>
      <protection locked="0"/>
    </xf>
    <xf numFmtId="0" fontId="53" fillId="0" borderId="6" xfId="0" applyFont="1" applyBorder="1" applyAlignment="1" applyProtection="1">
      <alignment horizontal="left" vertical="center" wrapText="1"/>
      <protection locked="0"/>
    </xf>
    <xf numFmtId="0" fontId="53" fillId="0" borderId="23" xfId="0" applyFont="1" applyBorder="1" applyAlignment="1" applyProtection="1">
      <alignment horizontal="left" vertical="center" wrapText="1"/>
      <protection locked="0"/>
    </xf>
    <xf numFmtId="0" fontId="53" fillId="5" borderId="23" xfId="0" applyFont="1" applyFill="1" applyBorder="1" applyAlignment="1" applyProtection="1">
      <alignment horizontal="left" vertical="center" wrapText="1"/>
      <protection locked="0"/>
    </xf>
    <xf numFmtId="14" fontId="53" fillId="0" borderId="6" xfId="0" applyNumberFormat="1" applyFont="1" applyBorder="1" applyAlignment="1" applyProtection="1">
      <alignment horizontal="center" vertical="center" wrapText="1"/>
      <protection locked="0"/>
    </xf>
    <xf numFmtId="0" fontId="53" fillId="0" borderId="23" xfId="0" applyFont="1" applyBorder="1" applyAlignment="1" applyProtection="1">
      <alignment horizontal="left" vertical="top" wrapText="1"/>
      <protection locked="0"/>
    </xf>
    <xf numFmtId="0" fontId="53" fillId="5" borderId="6" xfId="0" applyFont="1" applyFill="1" applyBorder="1" applyAlignment="1">
      <alignment horizontal="left" vertical="top" wrapText="1"/>
    </xf>
    <xf numFmtId="180" fontId="53" fillId="0" borderId="6" xfId="0" applyNumberFormat="1" applyFont="1" applyBorder="1" applyAlignment="1" applyProtection="1">
      <alignment horizontal="center" vertical="center" wrapText="1"/>
      <protection locked="0"/>
    </xf>
    <xf numFmtId="0" fontId="53" fillId="5" borderId="6" xfId="0" applyFont="1" applyFill="1" applyBorder="1" applyAlignment="1">
      <alignment horizontal="left" vertical="center" wrapText="1"/>
    </xf>
    <xf numFmtId="178" fontId="53" fillId="5" borderId="6" xfId="0" applyNumberFormat="1" applyFont="1" applyFill="1" applyBorder="1" applyAlignment="1" applyProtection="1">
      <alignment horizontal="center" vertical="center" wrapText="1"/>
      <protection locked="0"/>
    </xf>
    <xf numFmtId="0" fontId="53" fillId="5" borderId="6" xfId="0" applyFont="1" applyFill="1" applyBorder="1" applyAlignment="1" applyProtection="1">
      <alignment horizontal="left" vertical="center" wrapText="1"/>
      <protection locked="0"/>
    </xf>
    <xf numFmtId="0" fontId="53" fillId="5" borderId="6" xfId="0" applyFont="1" applyFill="1" applyBorder="1" applyAlignment="1" applyProtection="1">
      <alignment horizontal="center" vertical="center" wrapText="1"/>
      <protection locked="0"/>
    </xf>
    <xf numFmtId="0" fontId="53" fillId="0" borderId="6" xfId="0" applyFont="1" applyBorder="1" applyAlignment="1">
      <alignment horizontal="left" vertical="center" wrapText="1"/>
    </xf>
    <xf numFmtId="0" fontId="53" fillId="0" borderId="6" xfId="0" applyFont="1" applyBorder="1" applyAlignment="1">
      <alignment horizontal="left" vertical="top" wrapText="1"/>
    </xf>
    <xf numFmtId="0" fontId="53" fillId="0" borderId="15" xfId="1" applyFont="1" applyBorder="1" applyAlignment="1">
      <alignment horizontal="left" vertical="center" wrapText="1"/>
    </xf>
    <xf numFmtId="178" fontId="53" fillId="5" borderId="23" xfId="0" applyNumberFormat="1" applyFont="1" applyFill="1" applyBorder="1" applyAlignment="1" applyProtection="1">
      <alignment horizontal="center" vertical="center" wrapText="1"/>
      <protection locked="0"/>
    </xf>
    <xf numFmtId="178" fontId="53" fillId="0" borderId="23" xfId="0" applyNumberFormat="1" applyFont="1" applyBorder="1" applyAlignment="1" applyProtection="1">
      <alignment horizontal="center" vertical="center" wrapText="1"/>
      <protection locked="0"/>
    </xf>
    <xf numFmtId="0" fontId="53" fillId="0" borderId="0" xfId="0" applyFont="1" applyAlignment="1">
      <alignment horizontal="left" vertical="center" wrapText="1"/>
    </xf>
    <xf numFmtId="0" fontId="53" fillId="0" borderId="0" xfId="0" applyFont="1" applyAlignment="1">
      <alignment vertical="center" wrapText="1"/>
    </xf>
    <xf numFmtId="0" fontId="53" fillId="14" borderId="6" xfId="0" applyFont="1" applyFill="1" applyBorder="1" applyAlignment="1">
      <alignment horizontal="left" vertical="center" wrapText="1"/>
    </xf>
    <xf numFmtId="0" fontId="53" fillId="0" borderId="6" xfId="0" applyFont="1" applyBorder="1" applyAlignment="1">
      <alignment vertical="center" wrapText="1"/>
    </xf>
    <xf numFmtId="0" fontId="53" fillId="0" borderId="6" xfId="0" applyFont="1" applyBorder="1" applyAlignment="1">
      <alignment wrapText="1"/>
    </xf>
    <xf numFmtId="0" fontId="53" fillId="0" borderId="18" xfId="0" applyFont="1" applyBorder="1" applyAlignment="1">
      <alignment horizontal="left" vertical="center" wrapText="1"/>
    </xf>
    <xf numFmtId="0" fontId="53" fillId="0" borderId="18" xfId="1" applyFont="1" applyBorder="1" applyAlignment="1">
      <alignment horizontal="left" vertical="center" wrapText="1"/>
    </xf>
    <xf numFmtId="0" fontId="53" fillId="0" borderId="0" xfId="0" applyFont="1" applyAlignment="1">
      <alignment wrapText="1"/>
    </xf>
    <xf numFmtId="178" fontId="53" fillId="0" borderId="18" xfId="0" applyNumberFormat="1" applyFont="1" applyBorder="1" applyAlignment="1" applyProtection="1">
      <alignment horizontal="center" vertical="center" wrapText="1"/>
      <protection locked="0"/>
    </xf>
    <xf numFmtId="0" fontId="53" fillId="0" borderId="18" xfId="0" applyFont="1" applyBorder="1" applyAlignment="1" applyProtection="1">
      <alignment horizontal="left" vertical="center" wrapText="1"/>
      <protection locked="0"/>
    </xf>
    <xf numFmtId="0" fontId="53" fillId="0" borderId="18" xfId="0" applyFont="1" applyBorder="1" applyAlignment="1" applyProtection="1">
      <alignment horizontal="center" vertical="center" wrapText="1"/>
      <protection locked="0"/>
    </xf>
    <xf numFmtId="0" fontId="51" fillId="6" borderId="6" xfId="1" applyFont="1" applyFill="1" applyBorder="1" applyAlignment="1">
      <alignment vertical="center"/>
    </xf>
    <xf numFmtId="0" fontId="76" fillId="5" borderId="6" xfId="0" applyFont="1" applyFill="1" applyBorder="1" applyAlignment="1">
      <alignment horizontal="left" vertical="center" wrapText="1"/>
    </xf>
    <xf numFmtId="0" fontId="53" fillId="0" borderId="6" xfId="0" applyFont="1" applyBorder="1"/>
    <xf numFmtId="178" fontId="76" fillId="5" borderId="6" xfId="0" applyNumberFormat="1" applyFont="1" applyFill="1" applyBorder="1" applyAlignment="1" applyProtection="1">
      <alignment horizontal="center" vertical="center"/>
      <protection locked="0"/>
    </xf>
    <xf numFmtId="0" fontId="76" fillId="5" borderId="6" xfId="0" applyFont="1" applyFill="1" applyBorder="1" applyAlignment="1" applyProtection="1">
      <alignment horizontal="left" vertical="center" wrapText="1"/>
      <protection locked="0"/>
    </xf>
    <xf numFmtId="0" fontId="76" fillId="5" borderId="6" xfId="0" applyFont="1" applyFill="1" applyBorder="1" applyAlignment="1" applyProtection="1">
      <alignment horizontal="center" vertical="center"/>
      <protection locked="0"/>
    </xf>
    <xf numFmtId="178" fontId="76" fillId="0" borderId="6" xfId="0" applyNumberFormat="1" applyFont="1" applyBorder="1" applyAlignment="1" applyProtection="1">
      <alignment horizontal="center" vertical="center"/>
      <protection locked="0"/>
    </xf>
    <xf numFmtId="0" fontId="76" fillId="0" borderId="6" xfId="0" applyFont="1" applyBorder="1" applyAlignment="1" applyProtection="1">
      <alignment horizontal="left" vertical="center" wrapText="1"/>
      <protection locked="0"/>
    </xf>
    <xf numFmtId="0" fontId="74" fillId="0" borderId="6" xfId="1" applyFont="1" applyBorder="1" applyAlignment="1">
      <alignment vertical="center"/>
    </xf>
    <xf numFmtId="0" fontId="76" fillId="0" borderId="6" xfId="0" applyFont="1" applyBorder="1" applyAlignment="1" applyProtection="1">
      <alignment horizontal="center" vertical="center"/>
      <protection locked="0"/>
    </xf>
    <xf numFmtId="0" fontId="76" fillId="5" borderId="6" xfId="0" applyFont="1" applyFill="1" applyBorder="1" applyAlignment="1">
      <alignment vertical="center" wrapText="1"/>
    </xf>
    <xf numFmtId="0" fontId="76" fillId="5" borderId="6" xfId="0" applyFont="1" applyFill="1" applyBorder="1" applyAlignment="1" applyProtection="1">
      <alignment horizontal="left" vertical="top" wrapText="1"/>
      <protection locked="0"/>
    </xf>
    <xf numFmtId="0" fontId="53" fillId="5" borderId="6" xfId="1" applyFont="1" applyFill="1" applyBorder="1" applyAlignment="1">
      <alignment horizontal="left" vertical="center" wrapText="1"/>
    </xf>
    <xf numFmtId="0" fontId="76" fillId="0" borderId="6" xfId="0" applyFont="1" applyBorder="1" applyAlignment="1">
      <alignment vertical="center" wrapText="1"/>
    </xf>
    <xf numFmtId="0" fontId="77" fillId="0" borderId="6" xfId="0" applyFont="1" applyBorder="1" applyAlignment="1">
      <alignment vertical="center" wrapText="1"/>
    </xf>
    <xf numFmtId="178" fontId="53" fillId="0" borderId="6" xfId="0" applyNumberFormat="1" applyFont="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53" fillId="5" borderId="6" xfId="0" applyFont="1" applyFill="1" applyBorder="1" applyAlignment="1">
      <alignment vertical="center" wrapText="1"/>
    </xf>
    <xf numFmtId="0" fontId="53" fillId="5" borderId="6" xfId="0" applyFont="1" applyFill="1" applyBorder="1" applyAlignment="1">
      <alignment vertical="top" wrapText="1"/>
    </xf>
    <xf numFmtId="178" fontId="53" fillId="5" borderId="6" xfId="0" applyNumberFormat="1" applyFont="1" applyFill="1" applyBorder="1" applyAlignment="1" applyProtection="1">
      <alignment horizontal="center" vertical="center"/>
      <protection locked="0"/>
    </xf>
    <xf numFmtId="0" fontId="53" fillId="5" borderId="6" xfId="0" applyFont="1" applyFill="1" applyBorder="1" applyAlignment="1" applyProtection="1">
      <alignment horizontal="center" vertical="center"/>
      <protection locked="0"/>
    </xf>
    <xf numFmtId="0" fontId="77" fillId="0" borderId="6" xfId="0" applyFont="1" applyBorder="1" applyAlignment="1">
      <alignment horizontal="left" vertical="center" wrapText="1"/>
    </xf>
    <xf numFmtId="0" fontId="78" fillId="0" borderId="6" xfId="0" applyFont="1" applyBorder="1" applyAlignment="1">
      <alignment vertical="center" wrapText="1"/>
    </xf>
    <xf numFmtId="181" fontId="50" fillId="5" borderId="6" xfId="0" applyNumberFormat="1" applyFont="1" applyFill="1" applyBorder="1" applyAlignment="1">
      <alignment horizontal="right" vertical="center" wrapText="1"/>
    </xf>
    <xf numFmtId="0" fontId="78" fillId="5" borderId="6" xfId="0" applyFont="1" applyFill="1" applyBorder="1" applyAlignment="1">
      <alignment vertical="center" wrapText="1"/>
    </xf>
    <xf numFmtId="14" fontId="76" fillId="0" borderId="6" xfId="0" applyNumberFormat="1" applyFont="1" applyBorder="1" applyAlignment="1">
      <alignment horizontal="center" vertical="center"/>
    </xf>
    <xf numFmtId="0" fontId="78" fillId="0" borderId="6" xfId="0" applyFont="1" applyBorder="1" applyAlignment="1">
      <alignment horizontal="left" vertical="center" wrapText="1"/>
    </xf>
    <xf numFmtId="0" fontId="53" fillId="0" borderId="6" xfId="0" applyFont="1" applyBorder="1" applyAlignment="1">
      <alignment horizontal="center" vertical="center" wrapText="1"/>
    </xf>
    <xf numFmtId="0" fontId="78" fillId="0" borderId="6" xfId="0" applyFont="1" applyBorder="1" applyAlignment="1">
      <alignment vertical="center"/>
    </xf>
    <xf numFmtId="181" fontId="76" fillId="0" borderId="6" xfId="0" applyNumberFormat="1" applyFont="1" applyBorder="1" applyAlignment="1">
      <alignment horizontal="center" vertical="center" wrapText="1"/>
    </xf>
    <xf numFmtId="0" fontId="78" fillId="0" borderId="6" xfId="0" applyFont="1" applyBorder="1" applyAlignment="1">
      <alignment horizontal="center" vertical="center" wrapText="1"/>
    </xf>
    <xf numFmtId="0" fontId="78" fillId="0" borderId="18" xfId="0" applyFont="1" applyBorder="1" applyAlignment="1">
      <alignment horizontal="left" vertical="center" wrapText="1"/>
    </xf>
    <xf numFmtId="0" fontId="78" fillId="0" borderId="18" xfId="0" applyFont="1" applyBorder="1" applyAlignment="1">
      <alignment vertical="center"/>
    </xf>
    <xf numFmtId="181" fontId="50" fillId="5" borderId="18" xfId="0" applyNumberFormat="1" applyFont="1" applyFill="1" applyBorder="1" applyAlignment="1">
      <alignment horizontal="right" vertical="center" wrapText="1"/>
    </xf>
    <xf numFmtId="0" fontId="78" fillId="0" borderId="18" xfId="0" applyFont="1" applyBorder="1" applyAlignment="1">
      <alignment vertical="center" wrapText="1"/>
    </xf>
    <xf numFmtId="0" fontId="76" fillId="0" borderId="6" xfId="0" applyFont="1" applyBorder="1" applyAlignment="1">
      <alignment vertical="center"/>
    </xf>
    <xf numFmtId="0" fontId="78" fillId="0" borderId="6" xfId="0" applyFont="1" applyBorder="1" applyAlignment="1">
      <alignment vertical="top" wrapText="1"/>
    </xf>
    <xf numFmtId="0" fontId="76" fillId="5" borderId="6" xfId="0" applyFont="1" applyFill="1" applyBorder="1" applyAlignment="1">
      <alignment vertical="top" wrapText="1"/>
    </xf>
    <xf numFmtId="0" fontId="79" fillId="15" borderId="15" xfId="1" applyFont="1" applyFill="1" applyBorder="1" applyAlignment="1">
      <alignment horizontal="left" vertical="center"/>
    </xf>
    <xf numFmtId="0" fontId="15" fillId="15" borderId="56" xfId="1" applyFont="1" applyFill="1" applyBorder="1" applyAlignment="1">
      <alignment horizontal="center" vertical="center" wrapText="1"/>
    </xf>
    <xf numFmtId="0" fontId="49" fillId="15" borderId="56" xfId="0" applyFont="1" applyFill="1" applyBorder="1" applyAlignment="1">
      <alignment horizontal="center" vertical="center"/>
    </xf>
    <xf numFmtId="0" fontId="15" fillId="15" borderId="56" xfId="1" applyFont="1" applyFill="1" applyBorder="1" applyAlignment="1">
      <alignment horizontal="center" vertical="center"/>
    </xf>
    <xf numFmtId="0" fontId="33" fillId="0" borderId="0" xfId="0" applyFont="1"/>
    <xf numFmtId="0" fontId="17" fillId="0" borderId="26" xfId="0" applyFont="1" applyBorder="1" applyAlignment="1">
      <alignment vertical="center" wrapText="1"/>
    </xf>
    <xf numFmtId="0" fontId="58" fillId="0" borderId="0" xfId="0" applyFont="1" applyAlignment="1">
      <alignment horizontal="justify" vertical="center"/>
    </xf>
    <xf numFmtId="0" fontId="15" fillId="4" borderId="81" xfId="1" applyFont="1" applyFill="1" applyBorder="1" applyAlignment="1">
      <alignment vertical="center"/>
    </xf>
    <xf numFmtId="0" fontId="31" fillId="4" borderId="82" xfId="1" applyFont="1" applyFill="1" applyBorder="1" applyAlignment="1">
      <alignment vertical="center"/>
    </xf>
    <xf numFmtId="49" fontId="11" fillId="4" borderId="83" xfId="2" applyFont="1" applyFill="1" applyBorder="1" applyAlignment="1">
      <alignment horizontal="center" textRotation="90" wrapText="1"/>
    </xf>
    <xf numFmtId="166" fontId="32" fillId="4" borderId="83" xfId="6" applyNumberFormat="1" applyFont="1" applyFill="1" applyBorder="1"/>
    <xf numFmtId="0" fontId="36" fillId="4" borderId="85" xfId="0" applyFont="1" applyFill="1" applyBorder="1" applyAlignment="1">
      <alignment horizontal="center" vertical="center" wrapText="1"/>
    </xf>
    <xf numFmtId="0" fontId="32" fillId="4" borderId="85" xfId="0" applyFont="1" applyFill="1" applyBorder="1" applyAlignment="1">
      <alignment vertical="center"/>
    </xf>
    <xf numFmtId="166" fontId="32" fillId="4" borderId="85" xfId="6" applyNumberFormat="1" applyFont="1" applyFill="1" applyBorder="1" applyAlignment="1">
      <alignment vertical="center"/>
    </xf>
    <xf numFmtId="166" fontId="31" fillId="4" borderId="85" xfId="6" applyNumberFormat="1" applyFont="1" applyFill="1" applyBorder="1" applyAlignment="1">
      <alignment vertical="center"/>
    </xf>
    <xf numFmtId="165" fontId="32" fillId="4" borderId="85" xfId="5" applyNumberFormat="1" applyFont="1" applyFill="1" applyBorder="1" applyAlignment="1">
      <alignment vertical="center"/>
    </xf>
    <xf numFmtId="165" fontId="32" fillId="4" borderId="86" xfId="5" applyNumberFormat="1" applyFont="1" applyFill="1" applyBorder="1" applyAlignment="1">
      <alignment vertical="center"/>
    </xf>
    <xf numFmtId="0" fontId="20" fillId="0" borderId="4" xfId="0" applyFont="1" applyBorder="1" applyAlignment="1">
      <alignment wrapText="1"/>
    </xf>
    <xf numFmtId="0" fontId="4" fillId="0" borderId="4" xfId="0" applyFont="1" applyBorder="1"/>
    <xf numFmtId="0" fontId="4" fillId="0" borderId="6" xfId="0" applyFont="1" applyBorder="1" applyAlignment="1">
      <alignment wrapText="1"/>
    </xf>
    <xf numFmtId="9" fontId="20" fillId="0" borderId="4" xfId="6" applyFont="1" applyBorder="1"/>
    <xf numFmtId="9" fontId="20" fillId="0" borderId="6" xfId="6" applyFont="1" applyBorder="1"/>
    <xf numFmtId="0" fontId="20" fillId="0" borderId="6" xfId="5" applyNumberFormat="1" applyFont="1" applyBorder="1"/>
    <xf numFmtId="0" fontId="80" fillId="0" borderId="0" xfId="0" applyFont="1"/>
    <xf numFmtId="9" fontId="20" fillId="0" borderId="4" xfId="6" applyFont="1" applyBorder="1" applyAlignment="1">
      <alignment vertical="center"/>
    </xf>
    <xf numFmtId="0" fontId="20" fillId="0" borderId="4" xfId="0" applyFont="1" applyBorder="1" applyAlignment="1">
      <alignment horizontal="center" vertical="center" wrapText="1"/>
    </xf>
    <xf numFmtId="0" fontId="20" fillId="0" borderId="0" xfId="0" applyFont="1" applyAlignment="1">
      <alignment wrapText="1"/>
    </xf>
    <xf numFmtId="0" fontId="50" fillId="0" borderId="0" xfId="0" applyFont="1" applyAlignment="1">
      <alignment vertical="center"/>
    </xf>
    <xf numFmtId="0" fontId="14" fillId="0" borderId="0" xfId="4" applyFont="1"/>
    <xf numFmtId="0" fontId="22" fillId="0" borderId="0" xfId="4" applyFont="1"/>
    <xf numFmtId="0" fontId="31" fillId="6" borderId="12" xfId="1" applyFont="1" applyFill="1" applyBorder="1" applyAlignment="1">
      <alignment horizontal="center" vertical="center"/>
    </xf>
    <xf numFmtId="14" fontId="50" fillId="0" borderId="15" xfId="1" applyNumberFormat="1" applyFont="1" applyBorder="1" applyAlignment="1">
      <alignment vertical="center"/>
    </xf>
    <xf numFmtId="14" fontId="50" fillId="0" borderId="15" xfId="0" applyNumberFormat="1" applyFont="1" applyBorder="1" applyAlignment="1">
      <alignment vertical="center"/>
    </xf>
    <xf numFmtId="0" fontId="50" fillId="0" borderId="15" xfId="0" applyFont="1" applyBorder="1" applyAlignment="1">
      <alignment vertical="center"/>
    </xf>
    <xf numFmtId="0" fontId="51" fillId="0" borderId="15" xfId="0" applyFont="1" applyBorder="1" applyAlignment="1">
      <alignment vertical="center"/>
    </xf>
    <xf numFmtId="0" fontId="50" fillId="15" borderId="87" xfId="1" applyFont="1" applyFill="1" applyBorder="1" applyAlignment="1">
      <alignment horizontal="center" vertical="center"/>
    </xf>
    <xf numFmtId="0" fontId="50" fillId="15" borderId="53" xfId="1" applyFont="1" applyFill="1" applyBorder="1" applyAlignment="1">
      <alignment horizontal="center" vertical="center"/>
    </xf>
    <xf numFmtId="0" fontId="31" fillId="6" borderId="6" xfId="1" applyFont="1" applyFill="1" applyBorder="1" applyAlignment="1">
      <alignment horizontal="center" vertical="center"/>
    </xf>
    <xf numFmtId="0" fontId="4" fillId="0" borderId="18" xfId="0" applyFont="1" applyBorder="1" applyAlignment="1">
      <alignment horizontal="center" vertical="center"/>
    </xf>
    <xf numFmtId="0" fontId="4" fillId="0" borderId="4" xfId="0" applyFont="1" applyBorder="1" applyAlignment="1">
      <alignment horizontal="center" vertical="center"/>
    </xf>
    <xf numFmtId="0" fontId="4" fillId="0" borderId="57" xfId="0" applyFont="1" applyBorder="1" applyAlignment="1">
      <alignment horizontal="center" vertical="center"/>
    </xf>
    <xf numFmtId="10" fontId="4" fillId="0" borderId="18" xfId="0" applyNumberFormat="1" applyFont="1" applyBorder="1" applyAlignment="1">
      <alignment horizontal="center" vertical="center" wrapText="1"/>
    </xf>
    <xf numFmtId="10" fontId="4" fillId="0" borderId="4" xfId="0" applyNumberFormat="1" applyFont="1" applyBorder="1" applyAlignment="1">
      <alignment horizontal="center" vertical="center" wrapText="1"/>
    </xf>
    <xf numFmtId="0" fontId="19" fillId="4" borderId="29" xfId="0" applyFont="1" applyFill="1" applyBorder="1" applyAlignment="1">
      <alignment horizontal="center" vertical="center" wrapText="1"/>
    </xf>
    <xf numFmtId="0" fontId="19" fillId="4" borderId="30" xfId="0" applyFont="1" applyFill="1" applyBorder="1" applyAlignment="1">
      <alignment horizontal="center" vertical="center" wrapText="1"/>
    </xf>
    <xf numFmtId="0" fontId="19" fillId="4" borderId="31" xfId="0" applyFont="1" applyFill="1" applyBorder="1" applyAlignment="1">
      <alignment horizontal="center" vertical="center" wrapText="1"/>
    </xf>
    <xf numFmtId="10" fontId="4" fillId="0" borderId="18" xfId="6" applyNumberFormat="1" applyFont="1" applyFill="1" applyBorder="1" applyAlignment="1">
      <alignment horizontal="center" vertical="center" wrapText="1"/>
    </xf>
    <xf numFmtId="10" fontId="4" fillId="0" borderId="4" xfId="6" applyNumberFormat="1" applyFont="1" applyFill="1" applyBorder="1" applyAlignment="1">
      <alignment horizontal="center" vertical="center" wrapText="1"/>
    </xf>
    <xf numFmtId="4" fontId="4" fillId="0" borderId="18" xfId="0" applyNumberFormat="1" applyFont="1" applyBorder="1" applyAlignment="1">
      <alignment horizontal="center" vertical="center" wrapText="1"/>
    </xf>
    <xf numFmtId="4" fontId="4" fillId="0" borderId="4" xfId="0" applyNumberFormat="1" applyFont="1" applyBorder="1" applyAlignment="1">
      <alignment horizontal="center" vertical="center" wrapText="1"/>
    </xf>
    <xf numFmtId="0" fontId="12" fillId="4" borderId="39" xfId="0" applyFont="1" applyFill="1" applyBorder="1" applyAlignment="1">
      <alignment horizontal="center" vertical="center" wrapText="1"/>
    </xf>
    <xf numFmtId="0" fontId="12" fillId="4" borderId="44" xfId="0" applyFont="1" applyFill="1" applyBorder="1" applyAlignment="1">
      <alignment horizontal="center" vertical="center" wrapText="1"/>
    </xf>
    <xf numFmtId="3" fontId="4" fillId="0" borderId="18" xfId="0" applyNumberFormat="1" applyFont="1" applyBorder="1" applyAlignment="1">
      <alignment horizontal="right" vertical="center" wrapText="1"/>
    </xf>
    <xf numFmtId="3" fontId="4" fillId="0" borderId="4" xfId="0" applyNumberFormat="1" applyFont="1" applyBorder="1" applyAlignment="1">
      <alignment horizontal="right" vertical="center" wrapText="1"/>
    </xf>
    <xf numFmtId="9" fontId="4" fillId="0" borderId="18" xfId="6" applyFont="1" applyFill="1" applyBorder="1" applyAlignment="1">
      <alignment horizontal="center" vertical="center" wrapText="1"/>
    </xf>
    <xf numFmtId="9" fontId="4" fillId="0" borderId="4" xfId="6" applyFont="1" applyFill="1" applyBorder="1" applyAlignment="1">
      <alignment horizontal="center" vertical="center" wrapText="1"/>
    </xf>
    <xf numFmtId="0" fontId="19" fillId="4" borderId="28" xfId="0" applyFont="1" applyFill="1" applyBorder="1" applyAlignment="1">
      <alignment horizontal="center" vertical="center" wrapText="1"/>
    </xf>
    <xf numFmtId="165" fontId="4" fillId="0" borderId="73" xfId="5" applyNumberFormat="1" applyFont="1" applyFill="1" applyBorder="1" applyAlignment="1">
      <alignment horizontal="center" vertical="center" wrapText="1"/>
    </xf>
    <xf numFmtId="165" fontId="4" fillId="0" borderId="4" xfId="5" applyNumberFormat="1" applyFont="1" applyFill="1" applyBorder="1" applyAlignment="1">
      <alignment horizontal="center" vertical="center" wrapText="1"/>
    </xf>
    <xf numFmtId="9" fontId="4" fillId="0" borderId="73" xfId="6" applyFont="1" applyFill="1" applyBorder="1" applyAlignment="1">
      <alignment horizontal="center" vertical="center" wrapText="1"/>
    </xf>
    <xf numFmtId="0" fontId="11" fillId="4" borderId="29" xfId="1" applyFont="1" applyFill="1" applyBorder="1" applyAlignment="1">
      <alignment vertical="center"/>
    </xf>
    <xf numFmtId="0" fontId="11" fillId="4" borderId="30" xfId="1" applyFont="1" applyFill="1" applyBorder="1" applyAlignment="1">
      <alignment vertical="center"/>
    </xf>
    <xf numFmtId="0" fontId="11" fillId="4" borderId="31" xfId="1" applyFont="1" applyFill="1" applyBorder="1" applyAlignment="1">
      <alignment vertical="center"/>
    </xf>
    <xf numFmtId="0" fontId="12" fillId="4" borderId="28" xfId="0" applyFont="1" applyFill="1" applyBorder="1" applyAlignment="1">
      <alignment horizontal="center" vertical="center" wrapText="1"/>
    </xf>
    <xf numFmtId="0" fontId="15" fillId="4" borderId="28" xfId="0" applyFont="1" applyFill="1" applyBorder="1" applyAlignment="1">
      <alignment horizontal="center" vertical="center" wrapText="1"/>
    </xf>
    <xf numFmtId="0" fontId="13" fillId="4" borderId="28" xfId="0" applyFont="1" applyFill="1" applyBorder="1" applyAlignment="1">
      <alignment horizontal="left"/>
    </xf>
    <xf numFmtId="0" fontId="31" fillId="4" borderId="28" xfId="0" applyFont="1" applyFill="1" applyBorder="1" applyAlignment="1">
      <alignment horizontal="center" vertical="center" wrapText="1"/>
    </xf>
    <xf numFmtId="0" fontId="31" fillId="4" borderId="39" xfId="0" applyFont="1" applyFill="1" applyBorder="1" applyAlignment="1">
      <alignment horizontal="center" vertical="center" wrapText="1"/>
    </xf>
    <xf numFmtId="0" fontId="15" fillId="4" borderId="50" xfId="0" applyFont="1" applyFill="1" applyBorder="1" applyAlignment="1">
      <alignment horizontal="center" vertical="center" wrapText="1"/>
    </xf>
    <xf numFmtId="0" fontId="15" fillId="4" borderId="71" xfId="0" applyFont="1" applyFill="1" applyBorder="1" applyAlignment="1">
      <alignment horizontal="center" vertical="center" wrapText="1"/>
    </xf>
    <xf numFmtId="0" fontId="11" fillId="4" borderId="49" xfId="0" applyFont="1" applyFill="1" applyBorder="1" applyAlignment="1">
      <alignment horizontal="center" vertical="center" wrapText="1"/>
    </xf>
    <xf numFmtId="0" fontId="11" fillId="4" borderId="70" xfId="0" applyFont="1" applyFill="1" applyBorder="1" applyAlignment="1">
      <alignment horizontal="center" vertical="center" wrapText="1"/>
    </xf>
    <xf numFmtId="3" fontId="4" fillId="0" borderId="18" xfId="0" applyNumberFormat="1" applyFont="1" applyBorder="1" applyAlignment="1">
      <alignment horizontal="center" vertical="center" wrapText="1"/>
    </xf>
    <xf numFmtId="3" fontId="4" fillId="0" borderId="57" xfId="0" applyNumberFormat="1" applyFont="1" applyBorder="1" applyAlignment="1">
      <alignment horizontal="center" vertical="center" wrapText="1"/>
    </xf>
    <xf numFmtId="3" fontId="4" fillId="0" borderId="4" xfId="0" applyNumberFormat="1" applyFont="1" applyBorder="1" applyAlignment="1">
      <alignment horizontal="center" vertical="center" wrapText="1"/>
    </xf>
    <xf numFmtId="9" fontId="4" fillId="0" borderId="18" xfId="6" applyFont="1" applyBorder="1" applyAlignment="1">
      <alignment horizontal="center" vertical="center" wrapText="1"/>
    </xf>
    <xf numFmtId="9" fontId="4" fillId="0" borderId="57" xfId="6" applyFont="1" applyBorder="1" applyAlignment="1">
      <alignment horizontal="center" vertical="center" wrapText="1"/>
    </xf>
    <xf numFmtId="9" fontId="4" fillId="0" borderId="4" xfId="6" applyFont="1" applyBorder="1" applyAlignment="1">
      <alignment horizontal="center" vertical="center" wrapText="1"/>
    </xf>
    <xf numFmtId="0" fontId="9" fillId="0" borderId="18" xfId="0" applyFont="1" applyBorder="1" applyAlignment="1">
      <alignment horizontal="center" vertical="center" wrapText="1"/>
    </xf>
    <xf numFmtId="0" fontId="9" fillId="0" borderId="57" xfId="0" applyFont="1" applyBorder="1" applyAlignment="1">
      <alignment horizontal="center" vertical="center" wrapText="1"/>
    </xf>
    <xf numFmtId="0" fontId="9" fillId="0" borderId="4" xfId="0" applyFont="1" applyBorder="1" applyAlignment="1">
      <alignment horizontal="center" vertical="center" wrapText="1"/>
    </xf>
    <xf numFmtId="0" fontId="4" fillId="0" borderId="18" xfId="0" applyFont="1" applyBorder="1" applyAlignment="1">
      <alignment horizontal="left" vertical="center" wrapText="1"/>
    </xf>
    <xf numFmtId="0" fontId="4" fillId="0" borderId="4" xfId="0" applyFont="1" applyBorder="1" applyAlignment="1">
      <alignment horizontal="left" vertical="center" wrapText="1"/>
    </xf>
    <xf numFmtId="0" fontId="9" fillId="0" borderId="6" xfId="0" applyFont="1" applyBorder="1" applyAlignment="1">
      <alignment horizontal="center" vertical="center" wrapText="1"/>
    </xf>
    <xf numFmtId="0" fontId="4" fillId="0" borderId="74" xfId="0" applyFont="1" applyBorder="1" applyAlignment="1">
      <alignment horizontal="center" vertical="center"/>
    </xf>
    <xf numFmtId="0" fontId="4" fillId="0" borderId="22" xfId="0" applyFont="1" applyBorder="1" applyAlignment="1">
      <alignment horizontal="center" vertical="center"/>
    </xf>
    <xf numFmtId="0" fontId="4" fillId="0" borderId="57" xfId="0" applyFont="1" applyBorder="1" applyAlignment="1">
      <alignment horizontal="left" vertical="center" wrapText="1"/>
    </xf>
    <xf numFmtId="0" fontId="4" fillId="0" borderId="6" xfId="0" applyFont="1" applyBorder="1" applyAlignment="1">
      <alignment horizontal="center" vertical="center"/>
    </xf>
    <xf numFmtId="0" fontId="9" fillId="0" borderId="6" xfId="0" applyFont="1" applyBorder="1" applyAlignment="1">
      <alignment horizontal="left" vertical="center" wrapText="1"/>
    </xf>
    <xf numFmtId="0" fontId="4" fillId="0" borderId="18" xfId="0" applyFont="1" applyBorder="1" applyAlignment="1">
      <alignment horizontal="justify" vertical="center" wrapText="1"/>
    </xf>
    <xf numFmtId="0" fontId="0" fillId="0" borderId="4" xfId="0" applyBorder="1" applyAlignment="1">
      <alignment horizontal="justify" vertical="center" wrapText="1"/>
    </xf>
    <xf numFmtId="186" fontId="4" fillId="0" borderId="73" xfId="0" applyNumberFormat="1" applyFont="1" applyBorder="1" applyAlignment="1">
      <alignment horizontal="center" vertical="center" wrapText="1"/>
    </xf>
    <xf numFmtId="186" fontId="4" fillId="0" borderId="4" xfId="0" applyNumberFormat="1" applyFont="1" applyBorder="1" applyAlignment="1">
      <alignment horizontal="center" vertical="center" wrapText="1"/>
    </xf>
    <xf numFmtId="186" fontId="4" fillId="0" borderId="18" xfId="0" applyNumberFormat="1" applyFont="1" applyBorder="1" applyAlignment="1">
      <alignment horizontal="center" vertical="center" wrapText="1"/>
    </xf>
    <xf numFmtId="10" fontId="4" fillId="0" borderId="73" xfId="6" applyNumberFormat="1" applyFont="1" applyFill="1" applyBorder="1" applyAlignment="1">
      <alignment horizontal="center" vertical="center" wrapText="1"/>
    </xf>
    <xf numFmtId="0" fontId="18" fillId="4" borderId="28" xfId="0" applyFont="1" applyFill="1" applyBorder="1" applyAlignment="1">
      <alignment horizontal="center" vertical="center" wrapText="1"/>
    </xf>
    <xf numFmtId="49" fontId="11" fillId="4" borderId="28" xfId="2" applyFont="1" applyFill="1" applyBorder="1" applyAlignment="1">
      <alignment horizontal="center" vertical="center" wrapText="1"/>
    </xf>
    <xf numFmtId="49" fontId="11" fillId="4" borderId="28" xfId="2" applyFont="1" applyFill="1" applyBorder="1" applyAlignment="1">
      <alignment horizontal="center" vertical="center"/>
    </xf>
    <xf numFmtId="0" fontId="29" fillId="4" borderId="28" xfId="0" applyFont="1" applyFill="1" applyBorder="1" applyAlignment="1">
      <alignment horizontal="center" vertical="center"/>
    </xf>
    <xf numFmtId="0" fontId="28" fillId="4" borderId="28" xfId="0" applyFont="1" applyFill="1" applyBorder="1" applyAlignment="1">
      <alignment horizontal="center" vertical="center"/>
    </xf>
    <xf numFmtId="0" fontId="28" fillId="4" borderId="39" xfId="0" applyFont="1" applyFill="1" applyBorder="1" applyAlignment="1">
      <alignment horizontal="center" vertical="center"/>
    </xf>
    <xf numFmtId="0" fontId="23" fillId="4" borderId="28" xfId="0" applyFont="1" applyFill="1" applyBorder="1" applyAlignment="1">
      <alignment horizontal="center" vertical="center"/>
    </xf>
    <xf numFmtId="0" fontId="26" fillId="4" borderId="28" xfId="0" applyFont="1" applyFill="1" applyBorder="1" applyAlignment="1">
      <alignment horizontal="center" vertical="center"/>
    </xf>
    <xf numFmtId="0" fontId="18" fillId="4" borderId="78" xfId="0" applyFont="1" applyFill="1" applyBorder="1" applyAlignment="1">
      <alignment horizontal="center" vertical="center"/>
    </xf>
    <xf numFmtId="0" fontId="18" fillId="4" borderId="79" xfId="0" applyFont="1" applyFill="1" applyBorder="1" applyAlignment="1">
      <alignment horizontal="center" vertical="center"/>
    </xf>
    <xf numFmtId="0" fontId="18" fillId="4" borderId="80" xfId="0" applyFont="1" applyFill="1" applyBorder="1" applyAlignment="1">
      <alignment horizontal="center" vertical="center"/>
    </xf>
    <xf numFmtId="0" fontId="34" fillId="4" borderId="81" xfId="0" applyFont="1" applyFill="1" applyBorder="1" applyAlignment="1">
      <alignment horizontal="center" vertical="center"/>
    </xf>
    <xf numFmtId="0" fontId="34" fillId="4" borderId="84" xfId="0" applyFont="1" applyFill="1" applyBorder="1" applyAlignment="1">
      <alignment horizontal="center" vertical="center"/>
    </xf>
    <xf numFmtId="49" fontId="15" fillId="4" borderId="28" xfId="2" applyFont="1" applyFill="1" applyBorder="1" applyAlignment="1">
      <alignment horizontal="center" vertical="center" wrapText="1"/>
    </xf>
    <xf numFmtId="49" fontId="15" fillId="4" borderId="83" xfId="2" applyFont="1" applyFill="1" applyBorder="1" applyAlignment="1">
      <alignment horizontal="center" vertical="center" wrapText="1"/>
    </xf>
    <xf numFmtId="0" fontId="16" fillId="4" borderId="81" xfId="0" applyFont="1" applyFill="1" applyBorder="1" applyAlignment="1">
      <alignment horizontal="center" vertical="center"/>
    </xf>
    <xf numFmtId="0" fontId="16" fillId="4" borderId="28" xfId="0" applyFont="1" applyFill="1" applyBorder="1" applyAlignment="1">
      <alignment horizontal="center" vertical="center" wrapText="1"/>
    </xf>
    <xf numFmtId="49" fontId="15" fillId="4" borderId="28" xfId="2" applyFont="1" applyFill="1" applyBorder="1" applyAlignment="1">
      <alignment horizontal="center" vertical="center"/>
    </xf>
    <xf numFmtId="0" fontId="18" fillId="4" borderId="28" xfId="0" applyFont="1" applyFill="1" applyBorder="1" applyAlignment="1">
      <alignment horizontal="center" vertical="center"/>
    </xf>
    <xf numFmtId="0" fontId="19" fillId="4" borderId="28" xfId="0" applyFont="1" applyFill="1" applyBorder="1" applyAlignment="1">
      <alignment horizontal="center" vertical="center"/>
    </xf>
    <xf numFmtId="0" fontId="1" fillId="4" borderId="28" xfId="0" applyFont="1" applyFill="1" applyBorder="1"/>
    <xf numFmtId="0" fontId="18" fillId="4" borderId="29" xfId="0" applyFont="1" applyFill="1" applyBorder="1" applyAlignment="1">
      <alignment horizontal="center" vertical="center"/>
    </xf>
    <xf numFmtId="0" fontId="18" fillId="4" borderId="30" xfId="0" applyFont="1" applyFill="1" applyBorder="1" applyAlignment="1">
      <alignment horizontal="center" vertical="center"/>
    </xf>
    <xf numFmtId="0" fontId="18" fillId="4" borderId="31" xfId="0" applyFont="1" applyFill="1" applyBorder="1" applyAlignment="1">
      <alignment horizontal="center" vertical="center"/>
    </xf>
    <xf numFmtId="0" fontId="19" fillId="4" borderId="28" xfId="1" applyFont="1" applyFill="1" applyBorder="1" applyAlignment="1">
      <alignment horizontal="center" vertical="center"/>
    </xf>
    <xf numFmtId="0" fontId="31" fillId="4" borderId="28" xfId="1" applyFont="1" applyFill="1" applyBorder="1" applyAlignment="1">
      <alignment horizontal="center" vertical="center" wrapText="1"/>
    </xf>
    <xf numFmtId="0" fontId="31" fillId="4" borderId="39" xfId="1" applyFont="1" applyFill="1" applyBorder="1" applyAlignment="1">
      <alignment horizontal="center" vertical="center" wrapText="1"/>
    </xf>
    <xf numFmtId="0" fontId="38" fillId="4" borderId="28" xfId="1" applyFont="1" applyFill="1" applyBorder="1" applyAlignment="1">
      <alignment horizontal="center" vertical="center" wrapText="1"/>
    </xf>
    <xf numFmtId="0" fontId="38" fillId="4" borderId="39" xfId="1" applyFont="1" applyFill="1" applyBorder="1" applyAlignment="1">
      <alignment horizontal="center" vertical="center" wrapText="1"/>
    </xf>
    <xf numFmtId="0" fontId="16" fillId="4" borderId="41" xfId="1" applyFont="1" applyFill="1" applyBorder="1" applyAlignment="1">
      <alignment horizontal="center" vertical="center"/>
    </xf>
    <xf numFmtId="0" fontId="16" fillId="4" borderId="38" xfId="1" applyFont="1" applyFill="1" applyBorder="1" applyAlignment="1">
      <alignment horizontal="center" vertical="center"/>
    </xf>
    <xf numFmtId="0" fontId="16" fillId="4" borderId="42" xfId="1" applyFont="1" applyFill="1" applyBorder="1" applyAlignment="1">
      <alignment horizontal="center" vertical="center"/>
    </xf>
    <xf numFmtId="0" fontId="16" fillId="4" borderId="46" xfId="1" applyFont="1" applyFill="1" applyBorder="1" applyAlignment="1">
      <alignment horizontal="center" vertical="center"/>
    </xf>
    <xf numFmtId="0" fontId="16" fillId="4" borderId="48" xfId="1" applyFont="1" applyFill="1" applyBorder="1" applyAlignment="1">
      <alignment horizontal="center" vertical="center"/>
    </xf>
    <xf numFmtId="0" fontId="16" fillId="4" borderId="47" xfId="1" applyFont="1" applyFill="1" applyBorder="1" applyAlignment="1">
      <alignment horizontal="center" vertical="center"/>
    </xf>
    <xf numFmtId="0" fontId="51" fillId="6" borderId="65" xfId="1" applyFont="1" applyFill="1" applyBorder="1" applyAlignment="1">
      <alignment horizontal="center" vertical="center" wrapText="1"/>
    </xf>
    <xf numFmtId="0" fontId="51" fillId="6" borderId="66" xfId="1" applyFont="1" applyFill="1" applyBorder="1" applyAlignment="1">
      <alignment horizontal="center" vertical="center" wrapText="1"/>
    </xf>
    <xf numFmtId="0" fontId="51" fillId="6" borderId="67" xfId="1" applyFont="1" applyFill="1" applyBorder="1" applyAlignment="1">
      <alignment horizontal="center" vertical="center" wrapText="1"/>
    </xf>
    <xf numFmtId="0" fontId="50" fillId="0" borderId="6" xfId="4" applyFont="1" applyBorder="1" applyAlignment="1">
      <alignment horizontal="center" vertical="center"/>
    </xf>
    <xf numFmtId="0" fontId="50" fillId="0" borderId="6" xfId="1" applyFont="1" applyBorder="1" applyAlignment="1">
      <alignment horizontal="center" vertical="center"/>
    </xf>
    <xf numFmtId="0" fontId="50" fillId="5" borderId="6" xfId="4" applyFont="1" applyFill="1" applyBorder="1" applyAlignment="1">
      <alignment horizontal="center" vertical="center"/>
    </xf>
    <xf numFmtId="14" fontId="52" fillId="0" borderId="18" xfId="0" applyNumberFormat="1" applyFont="1" applyBorder="1" applyAlignment="1">
      <alignment horizontal="center" vertical="center"/>
    </xf>
    <xf numFmtId="14" fontId="52" fillId="0" borderId="4" xfId="0" applyNumberFormat="1" applyFont="1" applyBorder="1" applyAlignment="1">
      <alignment horizontal="center" vertical="center"/>
    </xf>
    <xf numFmtId="0" fontId="14" fillId="0" borderId="19" xfId="1" applyFont="1" applyBorder="1" applyAlignment="1">
      <alignment horizontal="center" vertical="center"/>
    </xf>
    <xf numFmtId="0" fontId="14" fillId="0" borderId="26" xfId="1" applyFont="1" applyBorder="1" applyAlignment="1">
      <alignment horizontal="center" vertical="center"/>
    </xf>
    <xf numFmtId="0" fontId="14" fillId="0" borderId="36" xfId="1" applyFont="1" applyBorder="1" applyAlignment="1">
      <alignment horizontal="center" vertical="center"/>
    </xf>
    <xf numFmtId="0" fontId="14" fillId="0" borderId="54" xfId="1" applyFont="1" applyBorder="1" applyAlignment="1">
      <alignment horizontal="center" vertical="center"/>
    </xf>
    <xf numFmtId="0" fontId="14" fillId="0" borderId="0" xfId="1" applyFont="1" applyAlignment="1">
      <alignment horizontal="center" vertical="center"/>
    </xf>
    <xf numFmtId="0" fontId="14" fillId="0" borderId="55" xfId="1" applyFont="1" applyBorder="1" applyAlignment="1">
      <alignment horizontal="center" vertical="center"/>
    </xf>
    <xf numFmtId="0" fontId="14" fillId="0" borderId="12" xfId="1" applyFont="1" applyBorder="1" applyAlignment="1">
      <alignment horizontal="center" vertical="center"/>
    </xf>
    <xf numFmtId="0" fontId="14" fillId="0" borderId="43" xfId="1" applyFont="1" applyBorder="1" applyAlignment="1">
      <alignment horizontal="center" vertical="center"/>
    </xf>
    <xf numFmtId="0" fontId="14" fillId="0" borderId="22" xfId="1" applyFont="1" applyBorder="1" applyAlignment="1">
      <alignment horizontal="center" vertical="center"/>
    </xf>
    <xf numFmtId="0" fontId="18" fillId="4" borderId="28" xfId="1" applyFont="1" applyFill="1" applyBorder="1" applyAlignment="1">
      <alignment horizontal="center" vertical="center"/>
    </xf>
    <xf numFmtId="0" fontId="15" fillId="4" borderId="28" xfId="1" applyFont="1" applyFill="1" applyBorder="1" applyAlignment="1">
      <alignment vertical="center"/>
    </xf>
    <xf numFmtId="0" fontId="16" fillId="4" borderId="28" xfId="1" applyFont="1" applyFill="1" applyBorder="1" applyAlignment="1">
      <alignment horizontal="center" vertical="center"/>
    </xf>
    <xf numFmtId="0" fontId="16" fillId="4" borderId="39" xfId="1" applyFont="1" applyFill="1" applyBorder="1" applyAlignment="1">
      <alignment horizontal="center" vertical="center"/>
    </xf>
    <xf numFmtId="0" fontId="11" fillId="4" borderId="28" xfId="1" applyFont="1" applyFill="1" applyBorder="1" applyAlignment="1">
      <alignment horizontal="center" vertical="center" wrapText="1"/>
    </xf>
    <xf numFmtId="0" fontId="11" fillId="4" borderId="39" xfId="1" applyFont="1" applyFill="1" applyBorder="1" applyAlignment="1">
      <alignment horizontal="center" vertical="center" wrapText="1"/>
    </xf>
    <xf numFmtId="0" fontId="11" fillId="4" borderId="28" xfId="1" applyFont="1" applyFill="1" applyBorder="1" applyAlignment="1">
      <alignment horizontal="center" vertical="center"/>
    </xf>
    <xf numFmtId="0" fontId="11" fillId="4" borderId="39" xfId="1" applyFont="1" applyFill="1" applyBorder="1" applyAlignment="1">
      <alignment horizontal="center" vertical="center"/>
    </xf>
    <xf numFmtId="0" fontId="19" fillId="4" borderId="27" xfId="0" applyFont="1" applyFill="1" applyBorder="1" applyAlignment="1">
      <alignment horizontal="center" vertical="center"/>
    </xf>
    <xf numFmtId="0" fontId="19" fillId="4" borderId="0" xfId="0" applyFont="1" applyFill="1" applyAlignment="1">
      <alignment horizontal="center" vertical="center"/>
    </xf>
    <xf numFmtId="0" fontId="16" fillId="4" borderId="39" xfId="0" applyFont="1" applyFill="1" applyBorder="1" applyAlignment="1">
      <alignment horizontal="center" vertical="center" wrapText="1"/>
    </xf>
    <xf numFmtId="0" fontId="35" fillId="4" borderId="29" xfId="0" applyFont="1" applyFill="1" applyBorder="1"/>
    <xf numFmtId="0" fontId="35" fillId="4" borderId="31" xfId="0" applyFont="1" applyFill="1" applyBorder="1"/>
    <xf numFmtId="0" fontId="46" fillId="0" borderId="19" xfId="1" applyFont="1" applyBorder="1" applyAlignment="1">
      <alignment horizontal="center" vertical="center"/>
    </xf>
    <xf numFmtId="0" fontId="46" fillId="0" borderId="26" xfId="1" applyFont="1" applyBorder="1" applyAlignment="1">
      <alignment horizontal="center" vertical="center"/>
    </xf>
    <xf numFmtId="0" fontId="46" fillId="0" borderId="36" xfId="1" applyFont="1" applyBorder="1" applyAlignment="1">
      <alignment horizontal="center" vertical="center"/>
    </xf>
    <xf numFmtId="0" fontId="46" fillId="0" borderId="54" xfId="1" applyFont="1" applyBorder="1" applyAlignment="1">
      <alignment horizontal="center" vertical="center"/>
    </xf>
    <xf numFmtId="0" fontId="46" fillId="0" borderId="0" xfId="1" applyFont="1" applyAlignment="1">
      <alignment horizontal="center" vertical="center"/>
    </xf>
    <xf numFmtId="0" fontId="46" fillId="0" borderId="55" xfId="1" applyFont="1" applyBorder="1" applyAlignment="1">
      <alignment horizontal="center" vertical="center"/>
    </xf>
    <xf numFmtId="0" fontId="46" fillId="0" borderId="12" xfId="1" applyFont="1" applyBorder="1" applyAlignment="1">
      <alignment horizontal="center" vertical="center"/>
    </xf>
    <xf numFmtId="0" fontId="46" fillId="0" borderId="43" xfId="1" applyFont="1" applyBorder="1" applyAlignment="1">
      <alignment horizontal="center" vertical="center"/>
    </xf>
    <xf numFmtId="0" fontId="46" fillId="0" borderId="22" xfId="1" applyFont="1" applyBorder="1" applyAlignment="1">
      <alignment horizontal="center" vertical="center"/>
    </xf>
    <xf numFmtId="0" fontId="31" fillId="4" borderId="44" xfId="1" applyFont="1" applyFill="1" applyBorder="1" applyAlignment="1">
      <alignment horizontal="center" vertical="center" wrapText="1"/>
    </xf>
    <xf numFmtId="0" fontId="15" fillId="4" borderId="29" xfId="1" applyFont="1" applyFill="1" applyBorder="1" applyAlignment="1">
      <alignment horizontal="center" vertical="center"/>
    </xf>
    <xf numFmtId="0" fontId="15" fillId="4" borderId="31" xfId="1" applyFont="1" applyFill="1" applyBorder="1" applyAlignment="1">
      <alignment horizontal="center" vertical="center"/>
    </xf>
    <xf numFmtId="0" fontId="15" fillId="4" borderId="29" xfId="1" applyFont="1" applyFill="1" applyBorder="1" applyAlignment="1">
      <alignment horizontal="center" vertical="center" wrapText="1"/>
    </xf>
    <xf numFmtId="0" fontId="15" fillId="4" borderId="31" xfId="1" applyFont="1" applyFill="1" applyBorder="1" applyAlignment="1">
      <alignment horizontal="center" vertical="center" wrapText="1"/>
    </xf>
    <xf numFmtId="0" fontId="31" fillId="4" borderId="29" xfId="1" applyFont="1" applyFill="1" applyBorder="1" applyAlignment="1">
      <alignment horizontal="center" vertical="center" wrapText="1"/>
    </xf>
    <xf numFmtId="0" fontId="31" fillId="4" borderId="31" xfId="1" applyFont="1" applyFill="1" applyBorder="1" applyAlignment="1">
      <alignment horizontal="center" vertical="center" wrapText="1"/>
    </xf>
    <xf numFmtId="0" fontId="15" fillId="4" borderId="28" xfId="1" applyFont="1" applyFill="1" applyBorder="1" applyAlignment="1">
      <alignment horizontal="center" vertical="center" wrapText="1"/>
    </xf>
    <xf numFmtId="0" fontId="9" fillId="0" borderId="15" xfId="1" applyFont="1" applyBorder="1" applyAlignment="1">
      <alignment horizontal="center" vertical="center" wrapText="1"/>
    </xf>
    <xf numFmtId="0" fontId="9" fillId="0" borderId="56" xfId="1" applyFont="1" applyBorder="1" applyAlignment="1">
      <alignment horizontal="center" vertical="center" wrapText="1"/>
    </xf>
    <xf numFmtId="0" fontId="9" fillId="0" borderId="23" xfId="1" applyFont="1" applyBorder="1" applyAlignment="1">
      <alignment horizontal="center" vertical="center" wrapText="1"/>
    </xf>
    <xf numFmtId="0" fontId="9" fillId="0" borderId="15" xfId="1" applyFont="1" applyBorder="1" applyAlignment="1">
      <alignment horizontal="center" vertical="center"/>
    </xf>
    <xf numFmtId="0" fontId="9" fillId="0" borderId="56" xfId="1" applyFont="1" applyBorder="1" applyAlignment="1">
      <alignment horizontal="center" vertical="center"/>
    </xf>
    <xf numFmtId="0" fontId="9" fillId="0" borderId="23" xfId="1" applyFont="1" applyBorder="1" applyAlignment="1">
      <alignment horizontal="center" vertical="center"/>
    </xf>
    <xf numFmtId="0" fontId="19" fillId="4" borderId="29" xfId="1" applyFont="1" applyFill="1" applyBorder="1" applyAlignment="1">
      <alignment horizontal="center" vertical="center"/>
    </xf>
    <xf numFmtId="0" fontId="19" fillId="4" borderId="30" xfId="1" applyFont="1" applyFill="1" applyBorder="1" applyAlignment="1">
      <alignment horizontal="center" vertical="center"/>
    </xf>
    <xf numFmtId="0" fontId="19" fillId="4" borderId="31" xfId="1" applyFont="1" applyFill="1" applyBorder="1" applyAlignment="1">
      <alignment horizontal="center" vertical="center"/>
    </xf>
    <xf numFmtId="0" fontId="15" fillId="4" borderId="41" xfId="1" applyFont="1" applyFill="1" applyBorder="1" applyAlignment="1">
      <alignment horizontal="center" vertical="center" wrapText="1"/>
    </xf>
    <xf numFmtId="0" fontId="15" fillId="4" borderId="42" xfId="1" applyFont="1" applyFill="1" applyBorder="1" applyAlignment="1">
      <alignment horizontal="center" vertical="center" wrapText="1"/>
    </xf>
    <xf numFmtId="0" fontId="15" fillId="4" borderId="27" xfId="1" applyFont="1" applyFill="1" applyBorder="1" applyAlignment="1">
      <alignment horizontal="center" vertical="center" wrapText="1"/>
    </xf>
    <xf numFmtId="0" fontId="15" fillId="4" borderId="45" xfId="1" applyFont="1" applyFill="1" applyBorder="1" applyAlignment="1">
      <alignment horizontal="center" vertical="center" wrapText="1"/>
    </xf>
    <xf numFmtId="0" fontId="15" fillId="4" borderId="46" xfId="1" applyFont="1" applyFill="1" applyBorder="1" applyAlignment="1">
      <alignment horizontal="center" vertical="center" wrapText="1"/>
    </xf>
    <xf numFmtId="0" fontId="15" fillId="4" borderId="47" xfId="1" applyFont="1" applyFill="1" applyBorder="1" applyAlignment="1">
      <alignment horizontal="center" vertical="center" wrapText="1"/>
    </xf>
    <xf numFmtId="0" fontId="11" fillId="4" borderId="41" xfId="1" applyFont="1" applyFill="1" applyBorder="1" applyAlignment="1">
      <alignment horizontal="center" vertical="center" wrapText="1"/>
    </xf>
    <xf numFmtId="0" fontId="11" fillId="4" borderId="42" xfId="1" applyFont="1" applyFill="1" applyBorder="1" applyAlignment="1">
      <alignment horizontal="center" vertical="center" wrapText="1"/>
    </xf>
    <xf numFmtId="0" fontId="11" fillId="4" borderId="27" xfId="1" applyFont="1" applyFill="1" applyBorder="1" applyAlignment="1">
      <alignment horizontal="center" vertical="center" wrapText="1"/>
    </xf>
    <xf numFmtId="0" fontId="11" fillId="4" borderId="45" xfId="1" applyFont="1" applyFill="1" applyBorder="1" applyAlignment="1">
      <alignment horizontal="center" vertical="center" wrapText="1"/>
    </xf>
    <xf numFmtId="0" fontId="11" fillId="4" borderId="46" xfId="1" applyFont="1" applyFill="1" applyBorder="1" applyAlignment="1">
      <alignment horizontal="center" vertical="center" wrapText="1"/>
    </xf>
    <xf numFmtId="0" fontId="11" fillId="4" borderId="47" xfId="1" applyFont="1" applyFill="1" applyBorder="1" applyAlignment="1">
      <alignment horizontal="center" vertical="center" wrapText="1"/>
    </xf>
    <xf numFmtId="0" fontId="31" fillId="4" borderId="40" xfId="1" applyFont="1" applyFill="1" applyBorder="1" applyAlignment="1">
      <alignment horizontal="center" vertical="center" wrapText="1"/>
    </xf>
    <xf numFmtId="0" fontId="31" fillId="4" borderId="44" xfId="0" applyFont="1" applyFill="1" applyBorder="1" applyAlignment="1">
      <alignment horizontal="center" vertical="center" wrapText="1"/>
    </xf>
    <xf numFmtId="0" fontId="31" fillId="4" borderId="40" xfId="0" applyFont="1" applyFill="1" applyBorder="1" applyAlignment="1">
      <alignment horizontal="center" vertical="center" wrapText="1"/>
    </xf>
    <xf numFmtId="0" fontId="18" fillId="4" borderId="27" xfId="4" applyFont="1" applyFill="1" applyBorder="1" applyAlignment="1">
      <alignment horizontal="center" vertical="center"/>
    </xf>
    <xf numFmtId="0" fontId="18" fillId="4" borderId="0" xfId="4" applyFont="1" applyFill="1" applyAlignment="1">
      <alignment horizontal="center" vertical="center"/>
    </xf>
    <xf numFmtId="0" fontId="62" fillId="4" borderId="28" xfId="4" applyFont="1" applyFill="1" applyBorder="1" applyAlignment="1">
      <alignment horizontal="center" vertical="center" wrapText="1"/>
    </xf>
    <xf numFmtId="0" fontId="11" fillId="4" borderId="28" xfId="4" applyFont="1" applyFill="1" applyBorder="1" applyAlignment="1">
      <alignment horizontal="center" vertical="center" wrapText="1"/>
    </xf>
    <xf numFmtId="164" fontId="11" fillId="4" borderId="28" xfId="4" applyNumberFormat="1" applyFont="1" applyFill="1" applyBorder="1" applyAlignment="1">
      <alignment horizontal="center" vertical="center" wrapText="1"/>
    </xf>
    <xf numFmtId="0" fontId="11" fillId="4" borderId="29" xfId="4" applyFont="1" applyFill="1" applyBorder="1" applyAlignment="1">
      <alignment horizontal="center" vertical="center" wrapText="1"/>
    </xf>
    <xf numFmtId="0" fontId="11" fillId="4" borderId="30" xfId="4" applyFont="1" applyFill="1" applyBorder="1" applyAlignment="1">
      <alignment horizontal="center" vertical="center" wrapText="1"/>
    </xf>
    <xf numFmtId="0" fontId="16" fillId="4" borderId="28" xfId="1" applyFont="1" applyFill="1" applyBorder="1" applyAlignment="1">
      <alignment vertical="center"/>
    </xf>
    <xf numFmtId="0" fontId="31" fillId="4" borderId="28" xfId="4" applyFont="1" applyFill="1" applyBorder="1" applyAlignment="1">
      <alignment horizontal="center" vertical="center"/>
    </xf>
    <xf numFmtId="0" fontId="31" fillId="4" borderId="39" xfId="4" applyFont="1" applyFill="1" applyBorder="1" applyAlignment="1">
      <alignment horizontal="center" vertical="center"/>
    </xf>
    <xf numFmtId="0" fontId="31" fillId="4" borderId="28" xfId="4" applyFont="1" applyFill="1" applyBorder="1" applyAlignment="1">
      <alignment horizontal="center"/>
    </xf>
    <xf numFmtId="0" fontId="20" fillId="0" borderId="0" xfId="4" applyFont="1" applyAlignment="1">
      <alignment horizontal="left" vertical="center" wrapText="1"/>
    </xf>
    <xf numFmtId="0" fontId="19" fillId="4" borderId="28" xfId="4" applyFont="1" applyFill="1" applyBorder="1" applyAlignment="1">
      <alignment horizontal="center"/>
    </xf>
    <xf numFmtId="0" fontId="31" fillId="11" borderId="18" xfId="10" applyFont="1" applyFill="1" applyBorder="1" applyAlignment="1">
      <alignment horizontal="center" vertical="center"/>
    </xf>
    <xf numFmtId="0" fontId="48" fillId="0" borderId="57" xfId="10" applyFont="1" applyBorder="1"/>
    <xf numFmtId="0" fontId="31" fillId="11" borderId="18" xfId="10" applyFont="1" applyFill="1" applyBorder="1" applyAlignment="1">
      <alignment horizontal="center" vertical="center" wrapText="1"/>
    </xf>
    <xf numFmtId="0" fontId="48" fillId="0" borderId="57" xfId="10" applyFont="1" applyBorder="1" applyAlignment="1">
      <alignment wrapText="1"/>
    </xf>
    <xf numFmtId="0" fontId="31" fillId="11" borderId="15" xfId="10" applyFont="1" applyFill="1" applyBorder="1" applyAlignment="1">
      <alignment horizontal="center"/>
    </xf>
    <xf numFmtId="0" fontId="48" fillId="0" borderId="56" xfId="10" applyFont="1" applyBorder="1"/>
    <xf numFmtId="0" fontId="48" fillId="0" borderId="23" xfId="10" applyFont="1" applyBorder="1"/>
    <xf numFmtId="0" fontId="19" fillId="4" borderId="28" xfId="4" applyFont="1" applyFill="1" applyBorder="1" applyAlignment="1">
      <alignment horizontal="center" vertical="center"/>
    </xf>
    <xf numFmtId="0" fontId="16" fillId="11" borderId="15" xfId="10" applyFont="1" applyFill="1" applyBorder="1" applyAlignment="1">
      <alignment horizontal="center"/>
    </xf>
    <xf numFmtId="0" fontId="47" fillId="0" borderId="56" xfId="10" applyFont="1" applyBorder="1"/>
    <xf numFmtId="0" fontId="47" fillId="0" borderId="23" xfId="10" applyFont="1" applyBorder="1"/>
  </cellXfs>
  <cellStyles count="17">
    <cellStyle name="Bueno" xfId="8" builtinId="26"/>
    <cellStyle name="Hipervínculo" xfId="13" builtinId="8"/>
    <cellStyle name="Incorrecto" xfId="9" builtinId="27"/>
    <cellStyle name="Millares" xfId="5" builtinId="3"/>
    <cellStyle name="Millares 2" xfId="11" xr:uid="{4EC0C1AD-1E0F-4695-A6C3-B28C58D2A359}"/>
    <cellStyle name="Millares 2 2" xfId="16" xr:uid="{60BE31B2-3ED4-4771-81C9-D8E020E172F9}"/>
    <cellStyle name="Moneda" xfId="7" builtinId="4"/>
    <cellStyle name="Moneda 2" xfId="12" xr:uid="{A03C9312-9502-4644-B6D0-887D34A9BD52}"/>
    <cellStyle name="Normal" xfId="0" builtinId="0"/>
    <cellStyle name="Normal 10" xfId="14" xr:uid="{12777B75-7047-4533-A060-C3AA4EE194A3}"/>
    <cellStyle name="Normal 2" xfId="4" xr:uid="{00000000-0005-0000-0000-000001000000}"/>
    <cellStyle name="Normal 3" xfId="10" xr:uid="{CB054851-427C-4EEA-8416-C5CEC46F8FC2}"/>
    <cellStyle name="Normal_ESTR98" xfId="3" xr:uid="{00000000-0005-0000-0000-000002000000}"/>
    <cellStyle name="Normal_PLAZAS98" xfId="1" xr:uid="{00000000-0005-0000-0000-000003000000}"/>
    <cellStyle name="Normal_SPGG98" xfId="2" xr:uid="{00000000-0005-0000-0000-000004000000}"/>
    <cellStyle name="Porcentaje" xfId="6" builtinId="5"/>
    <cellStyle name="Porcentaje 2" xfId="15" xr:uid="{BD2425F2-C484-4C59-BEF1-95B972A00B81}"/>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rcrovetto/AppData/Local/Microsoft/Windows/INetCache/Content.Outlook/7JHBERV4/05.09.22%20CA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rcrovetto/AppData/Local/Microsoft/Windows/INetCache/Content.Outlook/7JHBERV4/777777777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ADQUISICIONES_SEGUIMIENTO_CONTRACTUAL\III%20EJECUCION%20CONTRACTUAL\DESPACHO\SEGUIMIENTO%20CONTRACTUAL\Contratos%20Vigentes%20MT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4">
          <cell r="E4" t="str">
            <v>02863281</v>
          </cell>
          <cell r="F4" t="str">
            <v>00008-2011-MTC/10</v>
          </cell>
          <cell r="H4" t="str">
            <v>CAS - LEY 311</v>
          </cell>
        </row>
        <row r="5">
          <cell r="E5" t="str">
            <v>10457587</v>
          </cell>
          <cell r="F5" t="str">
            <v>00048-2017-MTC/10</v>
          </cell>
          <cell r="H5" t="str">
            <v>CAS - LEY 311</v>
          </cell>
        </row>
        <row r="6">
          <cell r="E6" t="str">
            <v>07563471</v>
          </cell>
          <cell r="F6" t="str">
            <v>00014-2017-MTC/10</v>
          </cell>
          <cell r="H6" t="str">
            <v>CAS - LEY 311</v>
          </cell>
        </row>
        <row r="7">
          <cell r="E7" t="str">
            <v>70068490</v>
          </cell>
          <cell r="F7" t="str">
            <v>00086-2022-MTC/11</v>
          </cell>
          <cell r="G7" t="str">
            <v>NEGOCIOS INTERNACIONAL</v>
          </cell>
          <cell r="H7" t="str">
            <v>CAS DESIGNADO</v>
          </cell>
        </row>
        <row r="8">
          <cell r="E8" t="str">
            <v>45167174</v>
          </cell>
          <cell r="F8" t="str">
            <v>00084-2022-MTC/11</v>
          </cell>
          <cell r="G8" t="str">
            <v>ECONOMISTA</v>
          </cell>
          <cell r="H8" t="str">
            <v>CAS DESIGNADO</v>
          </cell>
        </row>
        <row r="9">
          <cell r="F9" t="str">
            <v/>
          </cell>
        </row>
        <row r="10">
          <cell r="F10" t="str">
            <v/>
          </cell>
        </row>
        <row r="11">
          <cell r="E11" t="str">
            <v>06671276</v>
          </cell>
          <cell r="F11" t="str">
            <v>00348-2018-MTC/10</v>
          </cell>
          <cell r="G11" t="str">
            <v>ABOGADO</v>
          </cell>
          <cell r="H11" t="str">
            <v>CAS - LEY 311</v>
          </cell>
        </row>
        <row r="12">
          <cell r="E12" t="str">
            <v>07466685</v>
          </cell>
          <cell r="F12" t="str">
            <v>00041-2022-MTC/11</v>
          </cell>
          <cell r="G12" t="str">
            <v>ING. INDUSTRIAL</v>
          </cell>
          <cell r="H12" t="str">
            <v>CAS DESIGNADO</v>
          </cell>
        </row>
        <row r="13">
          <cell r="F13" t="str">
            <v/>
          </cell>
        </row>
        <row r="14">
          <cell r="F14" t="str">
            <v/>
          </cell>
        </row>
        <row r="15">
          <cell r="E15" t="str">
            <v>41133507</v>
          </cell>
          <cell r="F15" t="str">
            <v>00321-2018-MTC/10</v>
          </cell>
          <cell r="G15" t="str">
            <v>ABOGADO</v>
          </cell>
          <cell r="H15" t="str">
            <v>CAS - LEY 311</v>
          </cell>
        </row>
        <row r="16">
          <cell r="E16" t="str">
            <v>44181885</v>
          </cell>
          <cell r="F16" t="str">
            <v>00243-2019-MTC/11</v>
          </cell>
          <cell r="G16" t="str">
            <v>ABOGADO</v>
          </cell>
          <cell r="H16" t="str">
            <v>CAS - LEY 311</v>
          </cell>
        </row>
        <row r="17">
          <cell r="E17" t="str">
            <v>41977109</v>
          </cell>
          <cell r="F17" t="str">
            <v>00258-2015-MTC/10</v>
          </cell>
          <cell r="G17" t="str">
            <v>ARCHIVERO</v>
          </cell>
          <cell r="H17" t="str">
            <v>CAS - LEY 311</v>
          </cell>
        </row>
        <row r="18">
          <cell r="E18" t="str">
            <v>09851164</v>
          </cell>
          <cell r="F18" t="str">
            <v>00026-2021-MTC/11</v>
          </cell>
          <cell r="G18" t="str">
            <v>ING. ELECTRONICO</v>
          </cell>
          <cell r="H18" t="str">
            <v>CAS DESIGNADO</v>
          </cell>
        </row>
        <row r="19">
          <cell r="E19" t="str">
            <v>10477657</v>
          </cell>
          <cell r="F19" t="str">
            <v>00080-2021-MTC/11</v>
          </cell>
          <cell r="G19" t="str">
            <v>ABOGADO</v>
          </cell>
          <cell r="H19" t="str">
            <v>CAS DESIGNADO</v>
          </cell>
        </row>
        <row r="20">
          <cell r="E20" t="str">
            <v>09529914</v>
          </cell>
          <cell r="F20" t="str">
            <v>00207-2015-MTC/10</v>
          </cell>
          <cell r="H20" t="str">
            <v>CAS - LEY 311</v>
          </cell>
        </row>
        <row r="21">
          <cell r="E21" t="str">
            <v>45198672</v>
          </cell>
          <cell r="F21" t="str">
            <v>00284-2018-MTC/10</v>
          </cell>
          <cell r="G21" t="str">
            <v>LIC. EN ADMINISTRACION</v>
          </cell>
          <cell r="H21" t="str">
            <v>CAS - LEY 311</v>
          </cell>
        </row>
        <row r="22">
          <cell r="E22" t="str">
            <v>08166493</v>
          </cell>
          <cell r="F22" t="str">
            <v>00301-2018-MTC/10</v>
          </cell>
          <cell r="G22" t="str">
            <v>ABOGADO</v>
          </cell>
          <cell r="H22" t="str">
            <v>CAS - LEY 311</v>
          </cell>
        </row>
        <row r="23">
          <cell r="E23" t="str">
            <v>06764584</v>
          </cell>
          <cell r="F23" t="str">
            <v>00144-2016-MTC/10</v>
          </cell>
          <cell r="G23" t="str">
            <v>CIENCIAS ECONOMICAS</v>
          </cell>
          <cell r="H23" t="str">
            <v>CAS - LEY 311</v>
          </cell>
        </row>
        <row r="24">
          <cell r="E24" t="str">
            <v>41392299</v>
          </cell>
          <cell r="F24" t="str">
            <v>00307-2018-MTC/10</v>
          </cell>
          <cell r="G24" t="str">
            <v>ABOGADO</v>
          </cell>
          <cell r="H24" t="str">
            <v>CAS - LEY 311</v>
          </cell>
        </row>
        <row r="25">
          <cell r="E25" t="str">
            <v>46700526</v>
          </cell>
          <cell r="F25" t="str">
            <v>00337-2018-MTC/10</v>
          </cell>
          <cell r="G25" t="str">
            <v>ABOGADO</v>
          </cell>
          <cell r="H25" t="str">
            <v>CAS - LEY 311</v>
          </cell>
        </row>
        <row r="26">
          <cell r="F26" t="str">
            <v/>
          </cell>
        </row>
        <row r="27">
          <cell r="F27" t="str">
            <v/>
          </cell>
        </row>
        <row r="28">
          <cell r="E28" t="str">
            <v>41481460</v>
          </cell>
          <cell r="F28" t="str">
            <v>00109-2019-MTC/11</v>
          </cell>
          <cell r="H28" t="str">
            <v>CAS - LEY 311</v>
          </cell>
        </row>
        <row r="29">
          <cell r="E29" t="str">
            <v>07453088</v>
          </cell>
          <cell r="F29" t="str">
            <v>00334-2009-MTC/10</v>
          </cell>
          <cell r="H29" t="str">
            <v>CAS - LEY 311</v>
          </cell>
        </row>
        <row r="30">
          <cell r="E30" t="str">
            <v>43111177</v>
          </cell>
          <cell r="F30" t="str">
            <v>00065-2020-MTC/11</v>
          </cell>
          <cell r="G30" t="str">
            <v>ABOGADO</v>
          </cell>
          <cell r="H30" t="str">
            <v>CAS - LEY 311</v>
          </cell>
        </row>
        <row r="31">
          <cell r="E31" t="str">
            <v>40869062</v>
          </cell>
          <cell r="F31" t="str">
            <v>00327-2010-MTC/10</v>
          </cell>
          <cell r="G31" t="str">
            <v>COMPUTACION E INFORMATICA</v>
          </cell>
          <cell r="H31" t="str">
            <v>CAS - LEY 311</v>
          </cell>
        </row>
        <row r="32">
          <cell r="E32" t="str">
            <v>40173060</v>
          </cell>
          <cell r="F32" t="str">
            <v>00115-2019-MTC/11</v>
          </cell>
          <cell r="G32" t="str">
            <v>ADMINISTRACION</v>
          </cell>
          <cell r="H32" t="str">
            <v>CAS - LEY 311</v>
          </cell>
        </row>
        <row r="33">
          <cell r="E33" t="str">
            <v>42646090</v>
          </cell>
          <cell r="F33" t="str">
            <v>00139-2019-MTC/11</v>
          </cell>
          <cell r="H33" t="str">
            <v>CAS - LEY 311</v>
          </cell>
        </row>
        <row r="34">
          <cell r="E34" t="str">
            <v>09595762</v>
          </cell>
          <cell r="F34" t="str">
            <v>00058-2020-MTC/11</v>
          </cell>
          <cell r="G34" t="str">
            <v>COMPUTACION E INFORMATICA</v>
          </cell>
          <cell r="H34" t="str">
            <v>CAS - LEY 311</v>
          </cell>
        </row>
        <row r="35">
          <cell r="E35" t="str">
            <v>25783696</v>
          </cell>
          <cell r="F35" t="str">
            <v>00113-2019-MTC/11</v>
          </cell>
          <cell r="H35" t="str">
            <v>CAS - LEY 311</v>
          </cell>
        </row>
        <row r="36">
          <cell r="E36" t="str">
            <v>70444771</v>
          </cell>
          <cell r="F36" t="str">
            <v>00140-2019-MTC/11</v>
          </cell>
          <cell r="H36" t="str">
            <v>CAS - LEY 311</v>
          </cell>
        </row>
        <row r="37">
          <cell r="E37" t="str">
            <v>73426741</v>
          </cell>
          <cell r="F37" t="str">
            <v>00242-2019-MTC/11</v>
          </cell>
          <cell r="H37" t="str">
            <v>CAS - LEY 311</v>
          </cell>
        </row>
        <row r="38">
          <cell r="E38" t="str">
            <v>06053025</v>
          </cell>
          <cell r="F38" t="str">
            <v>00539-2009-MTC/10</v>
          </cell>
          <cell r="G38" t="str">
            <v>DERECHO Y CIENCIAS POLITICAS</v>
          </cell>
          <cell r="H38" t="str">
            <v>CAS - LEY 311</v>
          </cell>
        </row>
        <row r="39">
          <cell r="E39" t="str">
            <v>46089053</v>
          </cell>
          <cell r="F39" t="str">
            <v>00112-2019-MTC/11</v>
          </cell>
          <cell r="H39" t="str">
            <v>CAS - LEY 311</v>
          </cell>
        </row>
        <row r="40">
          <cell r="E40" t="str">
            <v>10491068</v>
          </cell>
          <cell r="F40" t="str">
            <v>00101-2018-MTC/10</v>
          </cell>
          <cell r="G40" t="str">
            <v>DERECHO Y CIENCIAS POLITICAS</v>
          </cell>
          <cell r="H40" t="str">
            <v>CAS - LEY 311</v>
          </cell>
        </row>
        <row r="41">
          <cell r="E41" t="str">
            <v>08543749</v>
          </cell>
          <cell r="F41" t="str">
            <v>01481-2009-MTC/10</v>
          </cell>
          <cell r="G41" t="str">
            <v>EDUCACION INICIAL</v>
          </cell>
          <cell r="H41" t="str">
            <v>CAS - LEY 311</v>
          </cell>
        </row>
        <row r="42">
          <cell r="E42" t="str">
            <v>06777269</v>
          </cell>
          <cell r="F42" t="str">
            <v>00337-2009-MTC/10</v>
          </cell>
          <cell r="H42" t="str">
            <v>CAS - LEY 311</v>
          </cell>
        </row>
        <row r="43">
          <cell r="E43" t="str">
            <v>42418335</v>
          </cell>
          <cell r="F43" t="str">
            <v>00142-2019-MTC/11</v>
          </cell>
          <cell r="G43" t="str">
            <v>DERECHO Y CIENCIAS POLITICAS</v>
          </cell>
          <cell r="H43" t="str">
            <v>CAS - LEY 311</v>
          </cell>
        </row>
        <row r="44">
          <cell r="E44" t="str">
            <v>09899517</v>
          </cell>
          <cell r="F44" t="str">
            <v>00738-2009-MTC/10</v>
          </cell>
          <cell r="G44" t="str">
            <v>LIC. EN PRODUCCION DE CINE, RADIO Y TELEVISION</v>
          </cell>
          <cell r="H44" t="str">
            <v>CAS - LEY 311</v>
          </cell>
        </row>
        <row r="45">
          <cell r="E45" t="str">
            <v>41881395</v>
          </cell>
          <cell r="F45" t="str">
            <v>00016-2014-MTC/10</v>
          </cell>
          <cell r="G45" t="str">
            <v>ADMINISTRACION Y GESTION PUBLICA</v>
          </cell>
          <cell r="H45" t="str">
            <v>CAS - LEY 311</v>
          </cell>
        </row>
        <row r="46">
          <cell r="E46" t="str">
            <v>43143124</v>
          </cell>
          <cell r="F46" t="str">
            <v>00110-2019-MTC/11</v>
          </cell>
          <cell r="H46" t="str">
            <v>CAS - LEY 311</v>
          </cell>
        </row>
        <row r="47">
          <cell r="E47" t="str">
            <v>07875471</v>
          </cell>
          <cell r="F47" t="str">
            <v>00074-2020-MTC/11</v>
          </cell>
          <cell r="G47" t="str">
            <v>LIC. EN CIENCIAS DE LA ADMINISTRACION AEROESPACIAL</v>
          </cell>
          <cell r="H47" t="str">
            <v>CAS - LEY 311</v>
          </cell>
        </row>
        <row r="48">
          <cell r="E48" t="str">
            <v>40677603</v>
          </cell>
          <cell r="F48" t="str">
            <v>00257-2019-MTC/11</v>
          </cell>
          <cell r="G48" t="str">
            <v>ABOGADO</v>
          </cell>
          <cell r="H48" t="str">
            <v>CAS - LEY 311</v>
          </cell>
        </row>
        <row r="49">
          <cell r="E49" t="str">
            <v>08298645</v>
          </cell>
          <cell r="F49" t="str">
            <v>00071-2018-MTC/10</v>
          </cell>
          <cell r="G49" t="str">
            <v>SECRETARIA EJECUTIVA</v>
          </cell>
          <cell r="H49" t="str">
            <v>CAS - LEY 311</v>
          </cell>
        </row>
        <row r="50">
          <cell r="E50" t="str">
            <v>08562195</v>
          </cell>
          <cell r="F50" t="str">
            <v>00138-2019-MTC/11</v>
          </cell>
          <cell r="H50" t="str">
            <v>CAS - LEY 311</v>
          </cell>
        </row>
        <row r="51">
          <cell r="E51" t="str">
            <v>25842481</v>
          </cell>
          <cell r="F51" t="str">
            <v>00074-2018-MTC/10</v>
          </cell>
          <cell r="G51" t="str">
            <v>LIC. EN HISTORIA</v>
          </cell>
          <cell r="H51" t="str">
            <v>CAS - LEY 311</v>
          </cell>
        </row>
        <row r="52">
          <cell r="E52" t="str">
            <v>41539317</v>
          </cell>
          <cell r="F52" t="str">
            <v>00164-2015-MTC/10</v>
          </cell>
          <cell r="G52" t="str">
            <v>COMPUTACION E INFORMATICA</v>
          </cell>
          <cell r="H52" t="str">
            <v>CAS - LEY 311</v>
          </cell>
        </row>
        <row r="53">
          <cell r="E53" t="str">
            <v>09629353</v>
          </cell>
          <cell r="F53" t="str">
            <v>00137-2019-MTC/11</v>
          </cell>
          <cell r="H53" t="str">
            <v>CAS - LEY 311</v>
          </cell>
        </row>
        <row r="54">
          <cell r="E54" t="str">
            <v>07515130</v>
          </cell>
          <cell r="F54" t="str">
            <v>00068-2020-MTC/11</v>
          </cell>
          <cell r="G54" t="str">
            <v>SECRETARIA COMERCIAL</v>
          </cell>
          <cell r="H54" t="str">
            <v>CAS - LEY 311</v>
          </cell>
        </row>
        <row r="55">
          <cell r="E55" t="str">
            <v>47284018</v>
          </cell>
          <cell r="F55" t="str">
            <v>00064-2020-MTC/11</v>
          </cell>
          <cell r="G55" t="str">
            <v>ABOGADO</v>
          </cell>
          <cell r="H55" t="str">
            <v>CAS - LEY 311</v>
          </cell>
        </row>
        <row r="56">
          <cell r="E56" t="str">
            <v>45799509</v>
          </cell>
          <cell r="F56" t="str">
            <v>00141-2019-MTC/11</v>
          </cell>
          <cell r="H56" t="str">
            <v>CAS - LEY 311</v>
          </cell>
        </row>
        <row r="57">
          <cell r="E57" t="str">
            <v>40335940</v>
          </cell>
          <cell r="F57" t="str">
            <v>00330-2010-MTC/10</v>
          </cell>
          <cell r="G57" t="str">
            <v>COMPUTACION E INFORMATICA</v>
          </cell>
          <cell r="H57" t="str">
            <v>CAS - LEY 311</v>
          </cell>
        </row>
        <row r="58">
          <cell r="E58" t="str">
            <v>08831831</v>
          </cell>
          <cell r="F58" t="str">
            <v>01380-2009-MTC/10</v>
          </cell>
          <cell r="H58" t="str">
            <v>CAS - LEY 311</v>
          </cell>
        </row>
        <row r="59">
          <cell r="E59" t="str">
            <v>07507684</v>
          </cell>
          <cell r="F59" t="str">
            <v>00119-2012-MTC/10</v>
          </cell>
          <cell r="G59" t="str">
            <v>ARCHIVERO</v>
          </cell>
          <cell r="H59" t="str">
            <v>CAS - LEY 311</v>
          </cell>
        </row>
        <row r="60">
          <cell r="E60" t="str">
            <v>09894441</v>
          </cell>
          <cell r="F60" t="str">
            <v>01483-2009-MTC/10</v>
          </cell>
          <cell r="G60" t="str">
            <v>ADMINISTRACION DE EMPRESAS</v>
          </cell>
          <cell r="H60" t="str">
            <v>CAS - LEY 311</v>
          </cell>
        </row>
        <row r="61">
          <cell r="F61" t="str">
            <v/>
          </cell>
        </row>
        <row r="62">
          <cell r="E62" t="str">
            <v>10426997</v>
          </cell>
          <cell r="F62" t="str">
            <v>00238-2017-MTC/10</v>
          </cell>
          <cell r="H62" t="str">
            <v>CAS - LEY 311</v>
          </cell>
        </row>
        <row r="63">
          <cell r="E63" t="str">
            <v>08594140</v>
          </cell>
          <cell r="F63" t="str">
            <v>00203-2015-MTC/10</v>
          </cell>
          <cell r="G63" t="str">
            <v>COMUNICACION SOCIAL</v>
          </cell>
          <cell r="H63" t="str">
            <v>CAS - LEY 311</v>
          </cell>
        </row>
        <row r="64">
          <cell r="E64" t="str">
            <v>07632956</v>
          </cell>
          <cell r="F64" t="str">
            <v>00201-2019-MTC/11</v>
          </cell>
          <cell r="G64" t="str">
            <v>LIC. EN CIENCIAS DE LA COMUNICACION</v>
          </cell>
          <cell r="H64" t="str">
            <v>CAS - LEY 311</v>
          </cell>
        </row>
        <row r="65">
          <cell r="E65" t="str">
            <v>10479446</v>
          </cell>
          <cell r="F65" t="str">
            <v>00200-2020-MTC/11</v>
          </cell>
          <cell r="G65" t="str">
            <v>LIC. EN PERIODISMO</v>
          </cell>
          <cell r="H65" t="str">
            <v>CAS - LEY 311</v>
          </cell>
        </row>
        <row r="66">
          <cell r="E66" t="str">
            <v>40609331</v>
          </cell>
          <cell r="F66" t="str">
            <v>00168-2019-MTC/11</v>
          </cell>
          <cell r="G66" t="str">
            <v>COMUNICACION SOCIAL</v>
          </cell>
          <cell r="H66" t="str">
            <v>CAS - LEY 311</v>
          </cell>
        </row>
        <row r="67">
          <cell r="E67" t="str">
            <v>43497873</v>
          </cell>
          <cell r="F67" t="str">
            <v>00088-2019-MTC/11</v>
          </cell>
          <cell r="G67" t="str">
            <v>LIC. EN CIENCIAS DE LA COMUNICACION</v>
          </cell>
          <cell r="H67" t="str">
            <v>CAS - LEY 311</v>
          </cell>
        </row>
        <row r="68">
          <cell r="E68" t="str">
            <v>10168609</v>
          </cell>
          <cell r="F68" t="str">
            <v>00239-2017-MTC/10</v>
          </cell>
          <cell r="G68" t="str">
            <v>LIC. EN ADMINISTRACION</v>
          </cell>
          <cell r="H68" t="str">
            <v>CAS - LEY 311</v>
          </cell>
        </row>
        <row r="69">
          <cell r="E69" t="str">
            <v>46793212</v>
          </cell>
          <cell r="F69" t="str">
            <v>00204-2019-MTC/11</v>
          </cell>
          <cell r="G69" t="str">
            <v>CIENCIAS DE LA COMUNICACION</v>
          </cell>
          <cell r="H69" t="str">
            <v>CAS - LEY 311</v>
          </cell>
        </row>
        <row r="70">
          <cell r="E70" t="str">
            <v>10738465</v>
          </cell>
          <cell r="F70" t="str">
            <v>00054-2020-MTC/11</v>
          </cell>
          <cell r="G70" t="str">
            <v>LIC. EN PERIODISMO</v>
          </cell>
          <cell r="H70" t="str">
            <v>CAS - LEY 311</v>
          </cell>
        </row>
        <row r="71">
          <cell r="E71" t="str">
            <v>07556110</v>
          </cell>
          <cell r="F71" t="str">
            <v>00090-2022-MTC/11</v>
          </cell>
          <cell r="G71" t="str">
            <v>LIC. EN COMUNICACION SOCIAL</v>
          </cell>
          <cell r="H71" t="str">
            <v>CAS DESIGNADO</v>
          </cell>
        </row>
        <row r="72">
          <cell r="F72" t="str">
            <v/>
          </cell>
        </row>
        <row r="73">
          <cell r="E73" t="str">
            <v>07822923</v>
          </cell>
          <cell r="F73" t="str">
            <v>00109-2015-MTC/10</v>
          </cell>
          <cell r="G73" t="str">
            <v>ADMINISTRACION Y GESTION PUBLICA</v>
          </cell>
          <cell r="H73" t="str">
            <v>CAS - LEY 311</v>
          </cell>
        </row>
        <row r="74">
          <cell r="E74" t="str">
            <v>16800162</v>
          </cell>
          <cell r="F74" t="str">
            <v>00358-2015-MTC/10</v>
          </cell>
          <cell r="G74" t="str">
            <v>ING. DE SISTEMAS</v>
          </cell>
          <cell r="H74" t="str">
            <v>CAS - LEY 311</v>
          </cell>
        </row>
        <row r="75">
          <cell r="E75" t="str">
            <v>43590261</v>
          </cell>
          <cell r="F75" t="str">
            <v>00119-2015-MTC/10</v>
          </cell>
          <cell r="H75" t="str">
            <v>CAS - LEY 311</v>
          </cell>
        </row>
        <row r="76">
          <cell r="E76" t="str">
            <v>20030396</v>
          </cell>
          <cell r="F76" t="str">
            <v>00117-2015-MTC/10</v>
          </cell>
          <cell r="H76" t="str">
            <v>CAS - LEY 311</v>
          </cell>
        </row>
        <row r="77">
          <cell r="E77" t="str">
            <v>07795438</v>
          </cell>
          <cell r="F77" t="str">
            <v>00087-2021-MTC/11</v>
          </cell>
          <cell r="H77" t="str">
            <v>CAS DESIGNADO</v>
          </cell>
        </row>
        <row r="78">
          <cell r="F78" t="str">
            <v/>
          </cell>
        </row>
        <row r="79">
          <cell r="E79" t="str">
            <v>41315969</v>
          </cell>
          <cell r="F79" t="str">
            <v>00098-2020-MTC/11</v>
          </cell>
          <cell r="G79" t="str">
            <v>ANTROPOLOGIA</v>
          </cell>
          <cell r="H79" t="str">
            <v>CAS - LEY 311</v>
          </cell>
        </row>
        <row r="80">
          <cell r="E80" t="str">
            <v>09383595</v>
          </cell>
          <cell r="F80" t="str">
            <v>00033-2020-MTC/11</v>
          </cell>
          <cell r="G80" t="str">
            <v>ABOGADO</v>
          </cell>
          <cell r="H80" t="str">
            <v>CAS - LEY 311</v>
          </cell>
        </row>
        <row r="81">
          <cell r="E81" t="str">
            <v>40124048</v>
          </cell>
          <cell r="F81" t="str">
            <v>00013-2020-MTC/11</v>
          </cell>
          <cell r="G81" t="str">
            <v>ABOGADO</v>
          </cell>
          <cell r="H81" t="str">
            <v>CAS - LEY 311</v>
          </cell>
        </row>
        <row r="82">
          <cell r="E82" t="str">
            <v>27051942</v>
          </cell>
          <cell r="F82" t="str">
            <v>00100-2020-MTC/11</v>
          </cell>
          <cell r="G82" t="str">
            <v>LIC. EN SOCIOLOGIA</v>
          </cell>
          <cell r="H82" t="str">
            <v>CAS - LEY 311</v>
          </cell>
        </row>
        <row r="83">
          <cell r="E83" t="str">
            <v>41496139</v>
          </cell>
          <cell r="F83" t="str">
            <v>00222-2019-MTC/11</v>
          </cell>
          <cell r="G83" t="str">
            <v>SOCIOLOGIA</v>
          </cell>
          <cell r="H83" t="str">
            <v>CAS - LEY 311</v>
          </cell>
        </row>
        <row r="84">
          <cell r="E84" t="str">
            <v>09648235</v>
          </cell>
          <cell r="F84" t="str">
            <v>00097-2020-MTC/11</v>
          </cell>
          <cell r="G84" t="str">
            <v>ABOGADO</v>
          </cell>
          <cell r="H84" t="str">
            <v>CAS - LEY 311</v>
          </cell>
        </row>
        <row r="85">
          <cell r="E85" t="str">
            <v>43436381</v>
          </cell>
          <cell r="F85" t="str">
            <v>00090-2020-MTC/11</v>
          </cell>
          <cell r="G85" t="str">
            <v>ABOGADO</v>
          </cell>
          <cell r="H85" t="str">
            <v>CAS - LEY 311</v>
          </cell>
        </row>
        <row r="86">
          <cell r="E86" t="str">
            <v>09648235</v>
          </cell>
          <cell r="F86" t="str">
            <v>00078-2022-MTC/11</v>
          </cell>
          <cell r="G86" t="str">
            <v>ABOGADO</v>
          </cell>
          <cell r="H86" t="str">
            <v>CAS DESIGNADO</v>
          </cell>
        </row>
        <row r="87">
          <cell r="E87" t="str">
            <v>41302657</v>
          </cell>
          <cell r="F87" t="str">
            <v>00106-2021-MTC/11</v>
          </cell>
          <cell r="G87" t="str">
            <v>ARQUITECTO</v>
          </cell>
          <cell r="H87" t="str">
            <v xml:space="preserve">CAS - DU 083 </v>
          </cell>
        </row>
        <row r="88">
          <cell r="E88" t="str">
            <v>00799283</v>
          </cell>
          <cell r="F88" t="str">
            <v>00130-2021-MTC/11</v>
          </cell>
          <cell r="G88" t="str">
            <v>ABOGADO</v>
          </cell>
          <cell r="H88" t="str">
            <v xml:space="preserve">CAS - DU 083 </v>
          </cell>
        </row>
        <row r="89">
          <cell r="F89" t="str">
            <v/>
          </cell>
        </row>
        <row r="90">
          <cell r="E90" t="str">
            <v>31171124</v>
          </cell>
          <cell r="F90" t="str">
            <v>00067-2022-MTC/11</v>
          </cell>
          <cell r="G90" t="str">
            <v>ABOGADO</v>
          </cell>
          <cell r="H90" t="str">
            <v>CAS DESIGNADO</v>
          </cell>
        </row>
        <row r="91">
          <cell r="F91" t="str">
            <v/>
          </cell>
        </row>
        <row r="92">
          <cell r="E92" t="str">
            <v>07589343</v>
          </cell>
          <cell r="F92" t="str">
            <v>00114-2015-MTC/10</v>
          </cell>
          <cell r="G92" t="str">
            <v>PSICOLOGIA</v>
          </cell>
          <cell r="H92" t="str">
            <v>CAS - LEY 311</v>
          </cell>
        </row>
        <row r="93">
          <cell r="E93" t="str">
            <v>07332134</v>
          </cell>
          <cell r="F93" t="str">
            <v>00003-2012-MTC/10</v>
          </cell>
          <cell r="H93" t="str">
            <v>CAS - LEY 311</v>
          </cell>
        </row>
        <row r="94">
          <cell r="E94" t="str">
            <v>08071645</v>
          </cell>
          <cell r="F94" t="str">
            <v>00115-2015-MTC/10</v>
          </cell>
          <cell r="G94" t="str">
            <v>CONTADOR MERCANTIL</v>
          </cell>
          <cell r="H94" t="str">
            <v>CAS - LEY 311</v>
          </cell>
        </row>
        <row r="95">
          <cell r="E95" t="str">
            <v>22314563</v>
          </cell>
          <cell r="F95" t="str">
            <v>00020-2021-MTC/11</v>
          </cell>
          <cell r="G95" t="str">
            <v>SECRETARIA EJECUTIVA</v>
          </cell>
          <cell r="H95" t="str">
            <v>CAS - LEY 311</v>
          </cell>
        </row>
        <row r="96">
          <cell r="E96" t="str">
            <v>07477835</v>
          </cell>
          <cell r="F96" t="str">
            <v>00119-2017-MTC/10</v>
          </cell>
          <cell r="H96" t="str">
            <v>CAS - LEY 311</v>
          </cell>
        </row>
        <row r="97">
          <cell r="E97" t="str">
            <v>08150381</v>
          </cell>
          <cell r="F97" t="str">
            <v>00325-2010-MTC/10</v>
          </cell>
          <cell r="H97" t="str">
            <v>CAS - LEY 311</v>
          </cell>
        </row>
        <row r="98">
          <cell r="E98" t="str">
            <v>07013751</v>
          </cell>
          <cell r="F98" t="str">
            <v>00004-2012-MTC/10</v>
          </cell>
          <cell r="H98" t="str">
            <v>CAS - LEY 311</v>
          </cell>
        </row>
        <row r="99">
          <cell r="E99" t="str">
            <v>40049487</v>
          </cell>
          <cell r="F99" t="str">
            <v>00129-2021-MTC/11</v>
          </cell>
          <cell r="G99" t="str">
            <v>DERECHO Y CIENCIAS POLITICAS</v>
          </cell>
          <cell r="H99" t="str">
            <v xml:space="preserve">CAS - DU 083 </v>
          </cell>
        </row>
        <row r="100">
          <cell r="E100" t="str">
            <v>09838731</v>
          </cell>
          <cell r="F100" t="str">
            <v>00047-2022-MTC/11</v>
          </cell>
          <cell r="G100" t="str">
            <v>ABOGADO</v>
          </cell>
          <cell r="H100" t="str">
            <v>CAS DESIGNADO</v>
          </cell>
        </row>
        <row r="101">
          <cell r="E101" t="str">
            <v>40430742</v>
          </cell>
          <cell r="F101" t="str">
            <v>00066-2022-MTC/11</v>
          </cell>
          <cell r="G101" t="str">
            <v>ABOGADO</v>
          </cell>
          <cell r="H101" t="str">
            <v>CAS DESIGNADO</v>
          </cell>
        </row>
        <row r="102">
          <cell r="E102" t="str">
            <v>43261376</v>
          </cell>
          <cell r="F102" t="str">
            <v>00065-2022-MTC/11</v>
          </cell>
          <cell r="G102" t="str">
            <v>ABOGADO</v>
          </cell>
          <cell r="H102" t="str">
            <v>CAS DESIGNADO</v>
          </cell>
        </row>
        <row r="103">
          <cell r="F103" t="str">
            <v/>
          </cell>
        </row>
        <row r="104">
          <cell r="F104" t="str">
            <v/>
          </cell>
        </row>
        <row r="105">
          <cell r="E105" t="str">
            <v>41771260</v>
          </cell>
          <cell r="F105" t="str">
            <v>00039-2017-MTC/10</v>
          </cell>
          <cell r="G105" t="str">
            <v>ABOGADO</v>
          </cell>
          <cell r="H105" t="str">
            <v>CAS - LEY 311</v>
          </cell>
        </row>
        <row r="106">
          <cell r="E106" t="str">
            <v>09474303</v>
          </cell>
          <cell r="F106" t="str">
            <v>00109-2020-MTC/11</v>
          </cell>
          <cell r="G106" t="str">
            <v>CONTADOR PUBLICO</v>
          </cell>
          <cell r="H106" t="str">
            <v>CAS - LEY 311</v>
          </cell>
        </row>
        <row r="107">
          <cell r="E107" t="str">
            <v>07446374</v>
          </cell>
          <cell r="F107" t="str">
            <v>00034-2021-MTC/11</v>
          </cell>
          <cell r="G107" t="str">
            <v>ING. CIVIL</v>
          </cell>
          <cell r="H107" t="str">
            <v>CAS DESIGNADO</v>
          </cell>
        </row>
        <row r="108">
          <cell r="E108" t="str">
            <v>20033353</v>
          </cell>
          <cell r="F108" t="str">
            <v>00227-2018-MTC/10</v>
          </cell>
          <cell r="G108" t="str">
            <v>CONTADOR PUBLICO</v>
          </cell>
          <cell r="H108" t="str">
            <v>CAS - LEY 311</v>
          </cell>
        </row>
        <row r="109">
          <cell r="E109" t="str">
            <v>25683843</v>
          </cell>
          <cell r="F109" t="str">
            <v>00101-2019-MTC/11</v>
          </cell>
          <cell r="G109" t="str">
            <v>CONTADOR PUBLICO</v>
          </cell>
          <cell r="H109" t="str">
            <v>CAS - LEY 311</v>
          </cell>
        </row>
        <row r="110">
          <cell r="E110" t="str">
            <v>09944214</v>
          </cell>
          <cell r="F110" t="str">
            <v>00258-2019-MTC/11</v>
          </cell>
          <cell r="G110" t="str">
            <v>CONTADOR PUBLICO</v>
          </cell>
          <cell r="H110" t="str">
            <v>CAS - LEY 311</v>
          </cell>
        </row>
        <row r="111">
          <cell r="E111" t="str">
            <v>20115909</v>
          </cell>
          <cell r="F111" t="str">
            <v>00243-2020-MTC/11</v>
          </cell>
          <cell r="G111" t="str">
            <v>CONTADOR PUBLICO</v>
          </cell>
          <cell r="H111" t="str">
            <v>CAS - LEY 311</v>
          </cell>
        </row>
        <row r="112">
          <cell r="E112" t="str">
            <v>08858549</v>
          </cell>
          <cell r="F112" t="str">
            <v>00286-2015-MTC/10</v>
          </cell>
          <cell r="G112" t="str">
            <v>CONTADOR PUBLICO</v>
          </cell>
          <cell r="H112" t="str">
            <v>CAS - LEY 311</v>
          </cell>
        </row>
        <row r="113">
          <cell r="E113" t="str">
            <v>32732184</v>
          </cell>
          <cell r="F113" t="str">
            <v>00169-2019-MTC/11</v>
          </cell>
          <cell r="G113" t="str">
            <v>ABOGADO</v>
          </cell>
          <cell r="H113" t="str">
            <v>CAS - LEY 311</v>
          </cell>
        </row>
        <row r="114">
          <cell r="E114" t="str">
            <v>17538927</v>
          </cell>
          <cell r="F114" t="str">
            <v>00242-2020-MTC/11</v>
          </cell>
          <cell r="G114" t="str">
            <v>CONTADOR PUBLICO</v>
          </cell>
          <cell r="H114" t="str">
            <v>CAS - LEY 311</v>
          </cell>
        </row>
        <row r="115">
          <cell r="F115" t="str">
            <v/>
          </cell>
        </row>
        <row r="116">
          <cell r="E116" t="str">
            <v>41708674</v>
          </cell>
          <cell r="F116" t="str">
            <v>00247-2018-MTC/10</v>
          </cell>
          <cell r="G116" t="str">
            <v>CONTADOR PUBLICO</v>
          </cell>
          <cell r="H116" t="str">
            <v>CAS - LEY 311</v>
          </cell>
        </row>
        <row r="117">
          <cell r="E117" t="str">
            <v>08469117</v>
          </cell>
          <cell r="F117" t="str">
            <v>00137-2014-MTC/10</v>
          </cell>
          <cell r="G117" t="str">
            <v>ABOGADO</v>
          </cell>
          <cell r="H117" t="str">
            <v>CAS - LEY 311</v>
          </cell>
        </row>
        <row r="118">
          <cell r="E118" t="str">
            <v>23869085</v>
          </cell>
          <cell r="F118" t="str">
            <v>00242-2018-MTC/10</v>
          </cell>
          <cell r="G118" t="str">
            <v>ING. CIVIL</v>
          </cell>
          <cell r="H118" t="str">
            <v>CAS - LEY 311</v>
          </cell>
        </row>
        <row r="119">
          <cell r="E119" t="str">
            <v>17414143</v>
          </cell>
          <cell r="F119" t="str">
            <v>00246-2018-MTC/10</v>
          </cell>
          <cell r="G119" t="str">
            <v>CONTADOR PUBLICO</v>
          </cell>
          <cell r="H119" t="str">
            <v>CAS - LEY 311</v>
          </cell>
        </row>
        <row r="120">
          <cell r="E120" t="str">
            <v>25793980</v>
          </cell>
          <cell r="F120" t="str">
            <v>00228-2018-MTC/10</v>
          </cell>
          <cell r="G120" t="str">
            <v>CONTADOR PUBLICO</v>
          </cell>
          <cell r="H120" t="str">
            <v>CAS - LEY 311</v>
          </cell>
        </row>
        <row r="121">
          <cell r="E121" t="str">
            <v>10205754</v>
          </cell>
          <cell r="F121" t="str">
            <v>00238-2018-MTC/10</v>
          </cell>
          <cell r="G121" t="str">
            <v>ADMINISTRACION</v>
          </cell>
          <cell r="H121" t="str">
            <v>CAS - LEY 311</v>
          </cell>
        </row>
        <row r="122">
          <cell r="E122" t="str">
            <v>08405415</v>
          </cell>
          <cell r="F122" t="str">
            <v>00024-2016-MTC/10</v>
          </cell>
          <cell r="G122" t="str">
            <v>CONTADOR PUBLICO</v>
          </cell>
          <cell r="H122" t="str">
            <v>CAS - LEY 311</v>
          </cell>
        </row>
        <row r="123">
          <cell r="E123" t="str">
            <v>47699550</v>
          </cell>
          <cell r="F123" t="str">
            <v>00111-2021-MTC/11</v>
          </cell>
          <cell r="G123" t="str">
            <v>ECONOMIA</v>
          </cell>
          <cell r="H123" t="str">
            <v xml:space="preserve">CAS - DU 083 </v>
          </cell>
        </row>
        <row r="124">
          <cell r="E124" t="str">
            <v>20904538</v>
          </cell>
          <cell r="F124" t="str">
            <v>00120-2021-MTC/11</v>
          </cell>
          <cell r="G124" t="str">
            <v>CONTADOR PUBLICO</v>
          </cell>
          <cell r="H124" t="str">
            <v xml:space="preserve">CAS - DU 083 </v>
          </cell>
        </row>
        <row r="125">
          <cell r="F125" t="str">
            <v/>
          </cell>
        </row>
        <row r="126">
          <cell r="E126" t="str">
            <v>08983601</v>
          </cell>
          <cell r="F126" t="str">
            <v>00227-2009-MTC/10</v>
          </cell>
          <cell r="H126" t="str">
            <v>CAS - LEY 311</v>
          </cell>
        </row>
        <row r="127">
          <cell r="F127" t="str">
            <v/>
          </cell>
        </row>
        <row r="128">
          <cell r="F128" t="str">
            <v/>
          </cell>
        </row>
        <row r="129">
          <cell r="E129" t="str">
            <v>09769370</v>
          </cell>
          <cell r="F129" t="str">
            <v>00170-2014-MTC/10</v>
          </cell>
          <cell r="G129" t="str">
            <v>DERECHO</v>
          </cell>
          <cell r="H129" t="str">
            <v>CAS - LEY 311</v>
          </cell>
        </row>
        <row r="130">
          <cell r="E130" t="str">
            <v>32927136</v>
          </cell>
          <cell r="F130" t="str">
            <v>00163-2020-MTC/11</v>
          </cell>
          <cell r="G130" t="str">
            <v>ABOGADO</v>
          </cell>
          <cell r="H130" t="str">
            <v>CAS - LEY 311</v>
          </cell>
        </row>
        <row r="131">
          <cell r="E131" t="str">
            <v>41711882</v>
          </cell>
          <cell r="F131" t="str">
            <v>00049-2018-MTC/10</v>
          </cell>
          <cell r="G131" t="str">
            <v>DERECHO</v>
          </cell>
          <cell r="H131" t="str">
            <v>CAS - LEY 311</v>
          </cell>
        </row>
        <row r="132">
          <cell r="E132" t="str">
            <v>00792382</v>
          </cell>
          <cell r="F132" t="str">
            <v>00167-2020-MTC/11</v>
          </cell>
          <cell r="G132" t="str">
            <v>ABOGADO</v>
          </cell>
          <cell r="H132" t="str">
            <v>CAS - LEY 311</v>
          </cell>
        </row>
        <row r="133">
          <cell r="E133" t="str">
            <v>10030858</v>
          </cell>
          <cell r="F133" t="str">
            <v>00137-2017-MTC/10</v>
          </cell>
          <cell r="G133" t="str">
            <v>CONTABILIDAD</v>
          </cell>
          <cell r="H133" t="str">
            <v>CAS - LEY 311</v>
          </cell>
        </row>
        <row r="134">
          <cell r="E134" t="str">
            <v>06270150</v>
          </cell>
          <cell r="F134" t="str">
            <v>00122-2011-MTC/10</v>
          </cell>
          <cell r="G134" t="str">
            <v>ABOGADO</v>
          </cell>
          <cell r="H134" t="str">
            <v>CAS - LEY 311</v>
          </cell>
        </row>
        <row r="135">
          <cell r="E135" t="str">
            <v>09430126</v>
          </cell>
          <cell r="F135" t="str">
            <v>00168-2020-MTC/11</v>
          </cell>
          <cell r="G135" t="str">
            <v>ABOGADO</v>
          </cell>
          <cell r="H135" t="str">
            <v>CAS - LEY 311</v>
          </cell>
        </row>
        <row r="136">
          <cell r="E136" t="str">
            <v>41555320</v>
          </cell>
          <cell r="F136" t="str">
            <v>00219-2020-MTC/11</v>
          </cell>
          <cell r="H136" t="str">
            <v>CAS - LEY 311</v>
          </cell>
        </row>
        <row r="137">
          <cell r="E137" t="str">
            <v>16003313</v>
          </cell>
          <cell r="F137" t="str">
            <v>00142-2017-MTC/10</v>
          </cell>
          <cell r="G137" t="str">
            <v>ABOGADO</v>
          </cell>
          <cell r="H137" t="str">
            <v>CAS - LEY 311</v>
          </cell>
        </row>
        <row r="138">
          <cell r="E138" t="str">
            <v>06266842</v>
          </cell>
          <cell r="F138" t="str">
            <v>00331-2015-MTC/10</v>
          </cell>
          <cell r="G138" t="str">
            <v>ABOGADO</v>
          </cell>
          <cell r="H138" t="str">
            <v>CAS - LEY 311</v>
          </cell>
        </row>
        <row r="139">
          <cell r="E139" t="str">
            <v>08681827</v>
          </cell>
          <cell r="F139" t="str">
            <v>00135-2017-MTC/10</v>
          </cell>
          <cell r="G139" t="str">
            <v>CONTABILIDAD</v>
          </cell>
          <cell r="H139" t="str">
            <v>CAS - LEY 311</v>
          </cell>
        </row>
        <row r="140">
          <cell r="E140" t="str">
            <v>40462123</v>
          </cell>
          <cell r="F140" t="str">
            <v>00222-2018-MTC/10</v>
          </cell>
          <cell r="G140" t="str">
            <v>DERECHO Y CIENCIAS POLITICAS</v>
          </cell>
          <cell r="H140" t="str">
            <v>CAS - LEY 311</v>
          </cell>
        </row>
        <row r="141">
          <cell r="E141" t="str">
            <v>47256477</v>
          </cell>
          <cell r="F141" t="str">
            <v>00165-2020-MTC/11</v>
          </cell>
          <cell r="G141" t="str">
            <v>ABOGADO</v>
          </cell>
          <cell r="H141" t="str">
            <v>CAS - LEY 311</v>
          </cell>
        </row>
        <row r="142">
          <cell r="E142" t="str">
            <v>41133463</v>
          </cell>
          <cell r="F142" t="str">
            <v>00166-2020-MTC/11</v>
          </cell>
          <cell r="G142" t="str">
            <v>ABOGADO</v>
          </cell>
          <cell r="H142" t="str">
            <v>CAS - LEY 311</v>
          </cell>
        </row>
        <row r="143">
          <cell r="E143" t="str">
            <v>43598897</v>
          </cell>
          <cell r="F143" t="str">
            <v>00196-2020-MTC/11</v>
          </cell>
          <cell r="G143" t="str">
            <v>ABOGADO</v>
          </cell>
          <cell r="H143" t="str">
            <v>CAS - LEY 311</v>
          </cell>
        </row>
        <row r="144">
          <cell r="E144" t="str">
            <v>07841834</v>
          </cell>
          <cell r="F144" t="str">
            <v>00132-2017-MTC/10</v>
          </cell>
          <cell r="G144" t="str">
            <v>ABOGADO</v>
          </cell>
          <cell r="H144" t="str">
            <v>CAS - LEY 311</v>
          </cell>
        </row>
        <row r="145">
          <cell r="E145" t="str">
            <v>07453770</v>
          </cell>
          <cell r="F145" t="str">
            <v>00206-2018-MTC/10</v>
          </cell>
          <cell r="G145" t="str">
            <v>ABOGADO</v>
          </cell>
          <cell r="H145" t="str">
            <v>CAS - LEY 311</v>
          </cell>
        </row>
        <row r="146">
          <cell r="E146" t="str">
            <v>06680868</v>
          </cell>
          <cell r="F146" t="str">
            <v>00214-2020-MTC/11</v>
          </cell>
          <cell r="H146" t="str">
            <v>CAS - LEY 311</v>
          </cell>
        </row>
        <row r="147">
          <cell r="E147" t="str">
            <v>25793346</v>
          </cell>
          <cell r="F147" t="str">
            <v>00140-2017-MTC/10</v>
          </cell>
          <cell r="G147" t="str">
            <v>ABOGADO</v>
          </cell>
          <cell r="H147" t="str">
            <v>CAS - LEY 311</v>
          </cell>
        </row>
        <row r="148">
          <cell r="E148" t="str">
            <v>44815525</v>
          </cell>
          <cell r="F148" t="str">
            <v>00319-2015-MTC/10</v>
          </cell>
          <cell r="G148" t="str">
            <v>ABOGADO</v>
          </cell>
          <cell r="H148" t="str">
            <v>CAS - LEY 311</v>
          </cell>
        </row>
        <row r="149">
          <cell r="E149" t="str">
            <v>10136454</v>
          </cell>
          <cell r="F149" t="str">
            <v>00218-2020-MTC/11</v>
          </cell>
          <cell r="G149" t="str">
            <v>ABOGADO</v>
          </cell>
          <cell r="H149" t="str">
            <v>CAS - LEY 311</v>
          </cell>
        </row>
        <row r="150">
          <cell r="E150" t="str">
            <v>10138979</v>
          </cell>
          <cell r="F150" t="str">
            <v>00215-2020-MTC/11</v>
          </cell>
          <cell r="H150" t="str">
            <v>CAS - LEY 311</v>
          </cell>
        </row>
        <row r="151">
          <cell r="E151" t="str">
            <v>46690518</v>
          </cell>
          <cell r="F151" t="str">
            <v>00217-2020-MTC/11</v>
          </cell>
          <cell r="H151" t="str">
            <v>CAS - LEY 311</v>
          </cell>
        </row>
        <row r="152">
          <cell r="E152" t="str">
            <v>41550679</v>
          </cell>
          <cell r="F152" t="str">
            <v>00046-2018-MTC/10</v>
          </cell>
          <cell r="G152" t="str">
            <v>ADMINISTRACION</v>
          </cell>
          <cell r="H152" t="str">
            <v>CAS - LEY 311</v>
          </cell>
        </row>
        <row r="153">
          <cell r="E153" t="str">
            <v>72232309</v>
          </cell>
          <cell r="F153" t="str">
            <v>00136-2017-MTC/10</v>
          </cell>
          <cell r="G153" t="str">
            <v>COMPUTACION E INFORMATICA</v>
          </cell>
          <cell r="H153" t="str">
            <v>CAS - LEY 311</v>
          </cell>
        </row>
        <row r="154">
          <cell r="E154" t="str">
            <v>09425186</v>
          </cell>
          <cell r="F154" t="str">
            <v>00045-2018-MTC/10</v>
          </cell>
          <cell r="G154" t="str">
            <v>CONTABILIDAD</v>
          </cell>
          <cell r="H154" t="str">
            <v>CAS - LEY 311</v>
          </cell>
        </row>
        <row r="155">
          <cell r="E155" t="str">
            <v>10029159</v>
          </cell>
          <cell r="F155" t="str">
            <v>00047-2018-MTC/10</v>
          </cell>
          <cell r="G155" t="str">
            <v>ADMINISTRACION</v>
          </cell>
          <cell r="H155" t="str">
            <v>CAS - LEY 311</v>
          </cell>
        </row>
        <row r="156">
          <cell r="E156" t="str">
            <v>41567210</v>
          </cell>
          <cell r="F156" t="str">
            <v>00225-2018-MTC/10</v>
          </cell>
          <cell r="G156" t="str">
            <v>ABOGADO</v>
          </cell>
          <cell r="H156" t="str">
            <v>CAS - LEY 311</v>
          </cell>
        </row>
        <row r="157">
          <cell r="E157" t="str">
            <v>42097230</v>
          </cell>
          <cell r="F157" t="str">
            <v>00154-2018-MTC/10</v>
          </cell>
          <cell r="G157" t="str">
            <v>ABOGADO</v>
          </cell>
          <cell r="H157" t="str">
            <v>CAS - LEY 311</v>
          </cell>
        </row>
        <row r="158">
          <cell r="F158" t="str">
            <v/>
          </cell>
        </row>
        <row r="159">
          <cell r="F159" t="str">
            <v/>
          </cell>
        </row>
        <row r="160">
          <cell r="E160" t="str">
            <v>17554304</v>
          </cell>
          <cell r="F160" t="str">
            <v>00128-2014-MTC/10</v>
          </cell>
          <cell r="H160" t="str">
            <v>CAS - LEY 311</v>
          </cell>
        </row>
        <row r="161">
          <cell r="E161" t="str">
            <v>43592593</v>
          </cell>
          <cell r="F161" t="str">
            <v>00160-2019-MTC/11</v>
          </cell>
          <cell r="G161" t="str">
            <v>ABOGADO</v>
          </cell>
          <cell r="H161" t="str">
            <v>CAS - LEY 311</v>
          </cell>
        </row>
        <row r="162">
          <cell r="E162" t="str">
            <v>25590882</v>
          </cell>
          <cell r="F162" t="str">
            <v>00203-2017-MTC/10</v>
          </cell>
          <cell r="G162" t="str">
            <v>ABOGADO</v>
          </cell>
          <cell r="H162" t="str">
            <v>CAS - LEY 311</v>
          </cell>
        </row>
        <row r="163">
          <cell r="E163" t="str">
            <v>70657923</v>
          </cell>
          <cell r="F163" t="str">
            <v>00175-2018-MTC/10</v>
          </cell>
          <cell r="G163" t="str">
            <v>ABOGADO</v>
          </cell>
          <cell r="H163" t="str">
            <v>CAS - LEY 311</v>
          </cell>
        </row>
        <row r="164">
          <cell r="E164" t="str">
            <v>25607544</v>
          </cell>
          <cell r="F164" t="str">
            <v>00279-2018-MTC/10</v>
          </cell>
          <cell r="G164" t="str">
            <v>ABOGADO</v>
          </cell>
          <cell r="H164" t="str">
            <v>CAS - LEY 311</v>
          </cell>
        </row>
        <row r="165">
          <cell r="E165" t="str">
            <v>25839430</v>
          </cell>
          <cell r="F165" t="str">
            <v>00360-2017-MTC/10</v>
          </cell>
          <cell r="G165" t="str">
            <v>ABOGADO</v>
          </cell>
          <cell r="H165" t="str">
            <v>CAS - LEY 311</v>
          </cell>
        </row>
        <row r="166">
          <cell r="E166" t="str">
            <v>42118787</v>
          </cell>
          <cell r="F166" t="str">
            <v>00231-2017-MTC/10</v>
          </cell>
          <cell r="G166" t="str">
            <v>ABOGADO</v>
          </cell>
          <cell r="H166" t="str">
            <v>CAS - LEY 311</v>
          </cell>
        </row>
        <row r="167">
          <cell r="E167" t="str">
            <v>23943176</v>
          </cell>
          <cell r="F167" t="str">
            <v>00276-2018-MTC/10</v>
          </cell>
          <cell r="G167" t="str">
            <v>ABOGADO</v>
          </cell>
          <cell r="H167" t="str">
            <v>CAS - LEY 311</v>
          </cell>
        </row>
        <row r="168">
          <cell r="E168" t="str">
            <v>00494093</v>
          </cell>
          <cell r="F168" t="str">
            <v>00172-2018-MTC/10</v>
          </cell>
          <cell r="G168" t="str">
            <v>ABOGADO</v>
          </cell>
          <cell r="H168" t="str">
            <v>CAS - LEY 311</v>
          </cell>
        </row>
        <row r="169">
          <cell r="E169" t="str">
            <v>09729432</v>
          </cell>
          <cell r="F169" t="str">
            <v>00036-2018-MTC/10</v>
          </cell>
          <cell r="G169" t="str">
            <v>ABOGADO</v>
          </cell>
          <cell r="H169" t="str">
            <v>CAS - LEY 311</v>
          </cell>
        </row>
        <row r="170">
          <cell r="E170" t="str">
            <v>06795811</v>
          </cell>
          <cell r="F170" t="str">
            <v>00283-2018-MTC/10</v>
          </cell>
          <cell r="G170" t="str">
            <v>ABOGADO</v>
          </cell>
          <cell r="H170" t="str">
            <v>CAS - LEY 311</v>
          </cell>
        </row>
        <row r="171">
          <cell r="E171" t="str">
            <v>40371841</v>
          </cell>
          <cell r="F171" t="str">
            <v>00173-2018-MTC/10</v>
          </cell>
          <cell r="G171" t="str">
            <v>ABOGADO</v>
          </cell>
          <cell r="H171" t="str">
            <v>CAS - LEY 311</v>
          </cell>
        </row>
        <row r="172">
          <cell r="E172" t="str">
            <v>41888302</v>
          </cell>
          <cell r="F172" t="str">
            <v>00168-2018-MTC/10</v>
          </cell>
          <cell r="G172" t="str">
            <v>ABOGADO</v>
          </cell>
          <cell r="H172" t="str">
            <v>CAS - LEY 311</v>
          </cell>
        </row>
        <row r="173">
          <cell r="E173" t="str">
            <v>10052579</v>
          </cell>
          <cell r="F173" t="str">
            <v>00278-2018-MTC/10</v>
          </cell>
          <cell r="G173" t="str">
            <v>ABOGADO</v>
          </cell>
          <cell r="H173" t="str">
            <v>CAS - LEY 311</v>
          </cell>
        </row>
        <row r="174">
          <cell r="E174" t="str">
            <v>40018131</v>
          </cell>
          <cell r="F174" t="str">
            <v>00318-2018-MTC/10</v>
          </cell>
          <cell r="G174" t="str">
            <v>ABOGADO</v>
          </cell>
          <cell r="H174" t="str">
            <v>CAS - LEY 311</v>
          </cell>
        </row>
        <row r="175">
          <cell r="E175" t="str">
            <v>25516831</v>
          </cell>
          <cell r="F175" t="str">
            <v>00347-2015-MTC/10</v>
          </cell>
          <cell r="G175" t="str">
            <v>ABOGADO</v>
          </cell>
          <cell r="H175" t="str">
            <v>CAS - LEY 311</v>
          </cell>
        </row>
        <row r="176">
          <cell r="E176" t="str">
            <v>41073712</v>
          </cell>
          <cell r="F176" t="str">
            <v>00089-2022-MTC/11</v>
          </cell>
          <cell r="G176" t="str">
            <v>ABOGADO</v>
          </cell>
          <cell r="H176" t="str">
            <v>CAS DESIGNADO</v>
          </cell>
        </row>
        <row r="177">
          <cell r="E177" t="str">
            <v>47119840</v>
          </cell>
          <cell r="F177" t="str">
            <v>00038-2022-MTC/11</v>
          </cell>
          <cell r="G177" t="str">
            <v>ABOGADO</v>
          </cell>
          <cell r="H177" t="str">
            <v>CAS DESIGNADO</v>
          </cell>
        </row>
        <row r="178">
          <cell r="F178" t="str">
            <v/>
          </cell>
        </row>
        <row r="179">
          <cell r="F179" t="str">
            <v/>
          </cell>
        </row>
        <row r="180">
          <cell r="E180" t="str">
            <v>41281542</v>
          </cell>
          <cell r="F180" t="str">
            <v>00136-2015-MTC/10</v>
          </cell>
          <cell r="G180" t="str">
            <v>GEOGRAFA</v>
          </cell>
          <cell r="H180" t="str">
            <v>CAS - LEY 311</v>
          </cell>
        </row>
        <row r="181">
          <cell r="E181" t="str">
            <v>40722972</v>
          </cell>
          <cell r="F181" t="str">
            <v>00137-2015-MTC/10</v>
          </cell>
          <cell r="G181" t="str">
            <v>GEOGRAFA</v>
          </cell>
          <cell r="H181" t="str">
            <v>CAS - LEY 311</v>
          </cell>
        </row>
        <row r="182">
          <cell r="E182" t="str">
            <v>43121741</v>
          </cell>
          <cell r="F182" t="str">
            <v>00110-2014-MTC/10</v>
          </cell>
          <cell r="H182" t="str">
            <v>CAS - LEY 311</v>
          </cell>
        </row>
        <row r="183">
          <cell r="E183" t="str">
            <v>41444627</v>
          </cell>
          <cell r="F183" t="str">
            <v>00138-2015-MTC/10</v>
          </cell>
          <cell r="G183" t="str">
            <v>ING. ESTADISTICA</v>
          </cell>
          <cell r="H183" t="str">
            <v>CAS - LEY 311</v>
          </cell>
        </row>
        <row r="184">
          <cell r="E184" t="str">
            <v>25775635</v>
          </cell>
          <cell r="F184" t="str">
            <v>00033-2018-MTC/10</v>
          </cell>
          <cell r="G184" t="str">
            <v>ING. GEOGRAFO</v>
          </cell>
          <cell r="H184" t="str">
            <v>CAS - LEY 311</v>
          </cell>
        </row>
        <row r="185">
          <cell r="E185" t="str">
            <v>41822847</v>
          </cell>
          <cell r="F185" t="str">
            <v>00370-2017-MTC/10</v>
          </cell>
          <cell r="G185" t="str">
            <v>LIC. EN ESTADISTICA</v>
          </cell>
          <cell r="H185" t="str">
            <v>CAS - LEY 311</v>
          </cell>
        </row>
        <row r="186">
          <cell r="E186" t="str">
            <v>41897965</v>
          </cell>
          <cell r="F186" t="str">
            <v>00055-2016-MTC/10</v>
          </cell>
          <cell r="G186" t="str">
            <v>GEOGRAFA</v>
          </cell>
          <cell r="H186" t="str">
            <v>CAS - LEY 311</v>
          </cell>
        </row>
        <row r="187">
          <cell r="E187" t="str">
            <v>09404460</v>
          </cell>
          <cell r="F187" t="str">
            <v>00139-2015-MTC/10</v>
          </cell>
          <cell r="G187" t="str">
            <v>ING. DE ESTADISTICA E INFORMATICA</v>
          </cell>
          <cell r="H187" t="str">
            <v>CAS - LEY 311</v>
          </cell>
        </row>
        <row r="188">
          <cell r="E188" t="str">
            <v>09784412</v>
          </cell>
          <cell r="F188" t="str">
            <v>00035-2022-MTC/11</v>
          </cell>
          <cell r="G188" t="str">
            <v>ING. DE SISTEMAS</v>
          </cell>
          <cell r="H188" t="str">
            <v>CAS DESIGNADO</v>
          </cell>
        </row>
        <row r="189">
          <cell r="F189" t="str">
            <v/>
          </cell>
        </row>
        <row r="190">
          <cell r="E190" t="str">
            <v>00516291</v>
          </cell>
          <cell r="F190" t="str">
            <v>00085-2020-MTC/11</v>
          </cell>
          <cell r="G190" t="str">
            <v>ECONOMISTA</v>
          </cell>
          <cell r="H190" t="str">
            <v>CAS - LEY 311</v>
          </cell>
        </row>
        <row r="191">
          <cell r="E191" t="str">
            <v>20047633</v>
          </cell>
          <cell r="F191" t="str">
            <v>00247-2019-MTC/11</v>
          </cell>
          <cell r="G191" t="str">
            <v>ECONOMISTA</v>
          </cell>
          <cell r="H191" t="str">
            <v>CAS - LEY 311</v>
          </cell>
        </row>
        <row r="192">
          <cell r="E192" t="str">
            <v>18160955</v>
          </cell>
          <cell r="F192" t="str">
            <v>00163-2018-MTC/10</v>
          </cell>
          <cell r="G192" t="str">
            <v>ECONOMISTA</v>
          </cell>
          <cell r="H192" t="str">
            <v>CAS - LEY 311</v>
          </cell>
        </row>
        <row r="193">
          <cell r="E193" t="str">
            <v>42287873</v>
          </cell>
          <cell r="F193" t="str">
            <v>00086-2020-MTC/11</v>
          </cell>
          <cell r="G193" t="str">
            <v>ECONOMISTA</v>
          </cell>
          <cell r="H193" t="str">
            <v>CAS - LEY 311</v>
          </cell>
        </row>
        <row r="194">
          <cell r="E194" t="str">
            <v>43845155</v>
          </cell>
          <cell r="F194" t="str">
            <v>00161-2018-MTC/10</v>
          </cell>
          <cell r="G194" t="str">
            <v>ING. DE TRANSPORTES</v>
          </cell>
          <cell r="H194" t="str">
            <v>CAS - LEY 311</v>
          </cell>
        </row>
        <row r="195">
          <cell r="E195" t="str">
            <v>07508448</v>
          </cell>
          <cell r="F195" t="str">
            <v>00162-2018-MTC/10</v>
          </cell>
          <cell r="G195" t="str">
            <v>ECONOMISTA</v>
          </cell>
          <cell r="H195" t="str">
            <v>CAS - LEY 311</v>
          </cell>
        </row>
        <row r="196">
          <cell r="E196" t="str">
            <v>41045114</v>
          </cell>
          <cell r="F196" t="str">
            <v>00147-2019-MTC/11</v>
          </cell>
          <cell r="G196" t="str">
            <v>ING. DE TRANSPORTES</v>
          </cell>
          <cell r="H196" t="str">
            <v>CAS - LEY 311</v>
          </cell>
        </row>
        <row r="197">
          <cell r="E197" t="str">
            <v>43231853</v>
          </cell>
          <cell r="F197" t="str">
            <v>00101-2020-MTC/11</v>
          </cell>
          <cell r="G197" t="str">
            <v>ING. DE TELECOMUNICACIONES</v>
          </cell>
          <cell r="H197" t="str">
            <v>CAS - LEY 311</v>
          </cell>
        </row>
        <row r="198">
          <cell r="E198" t="str">
            <v>07481588</v>
          </cell>
          <cell r="F198" t="str">
            <v>00069-2022-MTC/11</v>
          </cell>
          <cell r="G198" t="str">
            <v>ECONOMIA</v>
          </cell>
          <cell r="H198" t="str">
            <v>CAS DESIGNADO</v>
          </cell>
        </row>
        <row r="199">
          <cell r="F199" t="str">
            <v/>
          </cell>
        </row>
        <row r="200">
          <cell r="E200" t="str">
            <v>43861204</v>
          </cell>
          <cell r="F200" t="str">
            <v>00159-2019-MTC/11</v>
          </cell>
          <cell r="G200" t="str">
            <v>LIC. EN ADMINISTRACION</v>
          </cell>
          <cell r="H200" t="str">
            <v>CAS - LEY 311</v>
          </cell>
        </row>
        <row r="201">
          <cell r="E201" t="str">
            <v>45953202</v>
          </cell>
          <cell r="F201" t="str">
            <v>00085-2019-MTC/11</v>
          </cell>
          <cell r="G201" t="str">
            <v>ING. INDUSTRIAL</v>
          </cell>
          <cell r="H201" t="str">
            <v>CAS - LEY 311</v>
          </cell>
        </row>
        <row r="202">
          <cell r="E202" t="str">
            <v>42189094</v>
          </cell>
          <cell r="F202" t="str">
            <v>00187-2019-MTC/11</v>
          </cell>
          <cell r="G202" t="str">
            <v>LIC. EN ADMINISTRACION</v>
          </cell>
          <cell r="H202" t="str">
            <v>CAS - LEY 311</v>
          </cell>
        </row>
        <row r="203">
          <cell r="E203" t="str">
            <v>43596248</v>
          </cell>
          <cell r="F203" t="str">
            <v>00004-2018-MTC/10</v>
          </cell>
          <cell r="G203" t="str">
            <v>LIC. EN ADMINISTRACION</v>
          </cell>
          <cell r="H203" t="str">
            <v>CAS - LEY 311</v>
          </cell>
        </row>
        <row r="204">
          <cell r="E204" t="str">
            <v>44064927</v>
          </cell>
          <cell r="F204" t="str">
            <v>00244-2019-MTC/11</v>
          </cell>
          <cell r="G204" t="str">
            <v>LIC. EN ADMINISTRACION PUBLICA</v>
          </cell>
          <cell r="H204" t="str">
            <v>CAS - LEY 311</v>
          </cell>
        </row>
        <row r="205">
          <cell r="E205" t="str">
            <v>25745785</v>
          </cell>
          <cell r="F205" t="str">
            <v>00001-2018-MTC/10</v>
          </cell>
          <cell r="G205" t="str">
            <v>LIC. EN GESTION PUBLICA</v>
          </cell>
          <cell r="H205" t="str">
            <v>CAS - LEY 311</v>
          </cell>
        </row>
        <row r="206">
          <cell r="E206" t="str">
            <v>42357516</v>
          </cell>
          <cell r="F206" t="str">
            <v>00245-2019-MTC/11</v>
          </cell>
          <cell r="G206" t="str">
            <v>ING. INFORMATICO</v>
          </cell>
          <cell r="H206" t="str">
            <v>CAS - LEY 311</v>
          </cell>
        </row>
        <row r="207">
          <cell r="E207" t="str">
            <v>07629800</v>
          </cell>
          <cell r="F207" t="str">
            <v>00194-2018-MTC/10</v>
          </cell>
          <cell r="G207" t="str">
            <v>ING. INDUSTRIAL</v>
          </cell>
          <cell r="H207" t="str">
            <v>CAS - LEY 311</v>
          </cell>
        </row>
        <row r="208">
          <cell r="E208" t="str">
            <v>25762594</v>
          </cell>
          <cell r="F208" t="str">
            <v>00379-2017-MTC/10</v>
          </cell>
          <cell r="G208" t="str">
            <v>ADMINISTRACION</v>
          </cell>
          <cell r="H208" t="str">
            <v>CAS - LEY 311</v>
          </cell>
        </row>
        <row r="209">
          <cell r="E209" t="str">
            <v>42493480</v>
          </cell>
          <cell r="F209" t="str">
            <v>00125-2021-MTC/11</v>
          </cell>
          <cell r="G209" t="str">
            <v>ABOGADO</v>
          </cell>
          <cell r="H209" t="str">
            <v xml:space="preserve">CAS - DU 083 </v>
          </cell>
        </row>
        <row r="210">
          <cell r="F210" t="str">
            <v/>
          </cell>
        </row>
        <row r="211">
          <cell r="F211" t="str">
            <v/>
          </cell>
        </row>
        <row r="212">
          <cell r="E212" t="str">
            <v>41002602</v>
          </cell>
          <cell r="F212" t="str">
            <v>00071-2022-MTC/11</v>
          </cell>
          <cell r="G212" t="str">
            <v>ECONOMISTA</v>
          </cell>
          <cell r="H212" t="str">
            <v>CAS DESIGNADO</v>
          </cell>
        </row>
        <row r="213">
          <cell r="F213" t="str">
            <v/>
          </cell>
        </row>
        <row r="214">
          <cell r="F214" t="str">
            <v/>
          </cell>
        </row>
        <row r="215">
          <cell r="E215" t="str">
            <v>07566037</v>
          </cell>
          <cell r="F215" t="str">
            <v>00356-2017-MTC/10</v>
          </cell>
          <cell r="G215" t="str">
            <v>ECONOMISTA</v>
          </cell>
          <cell r="H215" t="str">
            <v>CAS - LEY 311</v>
          </cell>
        </row>
        <row r="216">
          <cell r="E216" t="str">
            <v>01334700</v>
          </cell>
          <cell r="F216" t="str">
            <v>00357-2017-MTC/10</v>
          </cell>
          <cell r="G216" t="str">
            <v>ECONOMISTA</v>
          </cell>
          <cell r="H216" t="str">
            <v>CAS - LEY 311</v>
          </cell>
        </row>
        <row r="217">
          <cell r="E217" t="str">
            <v>08114719</v>
          </cell>
          <cell r="F217" t="str">
            <v>00313-2015-MTC/10</v>
          </cell>
          <cell r="H217" t="str">
            <v>CAS - LEY 311</v>
          </cell>
        </row>
        <row r="218">
          <cell r="E218" t="str">
            <v>08425024</v>
          </cell>
          <cell r="F218" t="str">
            <v>00053-2016-MTC/10</v>
          </cell>
          <cell r="G218" t="str">
            <v>ECONOMIA</v>
          </cell>
          <cell r="H218" t="str">
            <v>CAS - LEY 311</v>
          </cell>
        </row>
        <row r="219">
          <cell r="E219" t="str">
            <v>07940992</v>
          </cell>
          <cell r="F219" t="str">
            <v>00104-2010-MTC/10</v>
          </cell>
          <cell r="G219" t="str">
            <v>ING. AGRICOLA</v>
          </cell>
          <cell r="H219" t="str">
            <v>CAS - LEY 311</v>
          </cell>
        </row>
        <row r="220">
          <cell r="E220" t="str">
            <v>47331952</v>
          </cell>
          <cell r="F220" t="str">
            <v>00083-2020-MTC/11</v>
          </cell>
          <cell r="G220" t="str">
            <v>ECONOMISTA</v>
          </cell>
          <cell r="H220" t="str">
            <v>CAS - LEY 311</v>
          </cell>
        </row>
        <row r="221">
          <cell r="E221" t="str">
            <v>10620022</v>
          </cell>
          <cell r="F221" t="str">
            <v>00362-2017-MTC/10</v>
          </cell>
          <cell r="G221" t="str">
            <v>ECONOMISTA</v>
          </cell>
          <cell r="H221" t="str">
            <v>CAS - LEY 311</v>
          </cell>
        </row>
        <row r="222">
          <cell r="E222" t="str">
            <v>41988638</v>
          </cell>
          <cell r="F222" t="str">
            <v>00091-2019-MTC/11</v>
          </cell>
          <cell r="G222" t="str">
            <v>ING. ECONOMISTA</v>
          </cell>
          <cell r="H222" t="str">
            <v>CAS - LEY 311</v>
          </cell>
        </row>
        <row r="223">
          <cell r="E223" t="str">
            <v>10425436</v>
          </cell>
          <cell r="F223" t="str">
            <v>00349-2018-MTC/10</v>
          </cell>
          <cell r="G223" t="str">
            <v>ING. ZOOTECNISTA</v>
          </cell>
          <cell r="H223" t="str">
            <v>CAS - LEY 311</v>
          </cell>
        </row>
        <row r="224">
          <cell r="E224" t="str">
            <v>07744707</v>
          </cell>
          <cell r="F224" t="str">
            <v>00063-2022-MTC/11</v>
          </cell>
          <cell r="G224" t="str">
            <v>ECONOMISTA</v>
          </cell>
          <cell r="H224" t="str">
            <v>CAS DESIGNADO</v>
          </cell>
        </row>
        <row r="225">
          <cell r="F225" t="str">
            <v/>
          </cell>
        </row>
        <row r="226">
          <cell r="E226" t="str">
            <v>42721156</v>
          </cell>
          <cell r="F226" t="str">
            <v>00220-2018-MTC/10</v>
          </cell>
          <cell r="G226" t="str">
            <v>PROFESIONAL TECNICO EN COMERCIO</v>
          </cell>
          <cell r="H226" t="str">
            <v>CAS - LEY 311</v>
          </cell>
        </row>
        <row r="227">
          <cell r="E227" t="str">
            <v>29635485</v>
          </cell>
          <cell r="F227" t="str">
            <v>00346-2017-MTC/10</v>
          </cell>
          <cell r="G227" t="str">
            <v>ECONOMISTA</v>
          </cell>
          <cell r="H227" t="str">
            <v>CAS - LEY 311</v>
          </cell>
        </row>
        <row r="228">
          <cell r="E228" t="str">
            <v>09810835</v>
          </cell>
          <cell r="F228" t="str">
            <v>00345-2017-MTC/10</v>
          </cell>
          <cell r="G228" t="str">
            <v>CONTADOR PUBLICO</v>
          </cell>
          <cell r="H228" t="str">
            <v>CAS - LEY 311</v>
          </cell>
        </row>
        <row r="229">
          <cell r="E229" t="str">
            <v>42972680</v>
          </cell>
          <cell r="F229" t="str">
            <v>00270-2018-MTC/10</v>
          </cell>
          <cell r="G229" t="str">
            <v>ECONOMISTA</v>
          </cell>
          <cell r="H229" t="str">
            <v>CAS - LEY 311</v>
          </cell>
        </row>
        <row r="230">
          <cell r="E230" t="str">
            <v>07624361</v>
          </cell>
          <cell r="F230" t="str">
            <v>00183-2019-MTC/11</v>
          </cell>
          <cell r="G230" t="str">
            <v>ECONOMISTA</v>
          </cell>
          <cell r="H230" t="str">
            <v>CAS - LEY 311</v>
          </cell>
        </row>
        <row r="231">
          <cell r="E231" t="str">
            <v>08150545</v>
          </cell>
          <cell r="F231" t="str">
            <v>00068-2022-MTC/11</v>
          </cell>
          <cell r="G231" t="str">
            <v>ECONOMISTA</v>
          </cell>
          <cell r="H231" t="str">
            <v>CAS DESIGNADO</v>
          </cell>
        </row>
        <row r="232">
          <cell r="F232" t="str">
            <v/>
          </cell>
        </row>
        <row r="233">
          <cell r="F233" t="str">
            <v/>
          </cell>
        </row>
        <row r="234">
          <cell r="E234" t="str">
            <v>09797725</v>
          </cell>
          <cell r="F234" t="str">
            <v>00224-2020-MTC/11</v>
          </cell>
          <cell r="G234" t="str">
            <v>CONTADOR PUBLICO</v>
          </cell>
          <cell r="H234" t="str">
            <v>CAS - LEY 311</v>
          </cell>
        </row>
        <row r="235">
          <cell r="E235" t="str">
            <v>28269057</v>
          </cell>
          <cell r="F235" t="str">
            <v>00188-2019-MTC/11</v>
          </cell>
          <cell r="G235" t="str">
            <v>CIENCIAS BIOLOGICAS Y QUIMICA</v>
          </cell>
          <cell r="H235" t="str">
            <v>CAS DESIGNADO</v>
          </cell>
        </row>
        <row r="236">
          <cell r="E236" t="str">
            <v>74206815</v>
          </cell>
          <cell r="F236" t="str">
            <v>00050-2021-MTC/11</v>
          </cell>
          <cell r="G236" t="str">
            <v>ING. CIVIL</v>
          </cell>
          <cell r="H236" t="str">
            <v>CAS DESIGNADO</v>
          </cell>
        </row>
        <row r="237">
          <cell r="E237" t="str">
            <v>41911098</v>
          </cell>
          <cell r="F237" t="str">
            <v>00097-2021-MTC/11</v>
          </cell>
          <cell r="G237" t="str">
            <v>ABOGADO</v>
          </cell>
          <cell r="H237" t="str">
            <v>CAS DESIGNADO</v>
          </cell>
        </row>
        <row r="238">
          <cell r="E238" t="str">
            <v>23918116</v>
          </cell>
          <cell r="F238" t="str">
            <v>00092-2021-MTC/11</v>
          </cell>
          <cell r="G238" t="str">
            <v>LIC. EN EDUCACION SECUNDARIA</v>
          </cell>
          <cell r="H238" t="str">
            <v>CAS DESIGNADO</v>
          </cell>
        </row>
        <row r="239">
          <cell r="E239" t="str">
            <v>40842459</v>
          </cell>
          <cell r="F239" t="str">
            <v>00030-2021-MTC/11</v>
          </cell>
          <cell r="G239" t="str">
            <v>ABOGADO</v>
          </cell>
          <cell r="H239" t="str">
            <v>CAS DESIGNADO</v>
          </cell>
        </row>
        <row r="240">
          <cell r="E240" t="str">
            <v>00514136</v>
          </cell>
          <cell r="F240" t="str">
            <v>00184-2020-MTC/11</v>
          </cell>
          <cell r="G240" t="str">
            <v>ING. AGRONOMO</v>
          </cell>
          <cell r="H240" t="str">
            <v>CAS DESIGNADO</v>
          </cell>
        </row>
        <row r="241">
          <cell r="E241" t="str">
            <v>02884566</v>
          </cell>
          <cell r="F241" t="str">
            <v>00156-2021-MTC/11</v>
          </cell>
          <cell r="G241" t="str">
            <v>ING. CIVIL</v>
          </cell>
          <cell r="H241" t="str">
            <v>CAS DESIGNADO</v>
          </cell>
        </row>
        <row r="242">
          <cell r="E242" t="str">
            <v>40281338</v>
          </cell>
          <cell r="F242" t="str">
            <v>00098-2021-MTC/11</v>
          </cell>
          <cell r="G242" t="str">
            <v>LIC. EN SOCIOLOGIA</v>
          </cell>
          <cell r="H242" t="str">
            <v>CAS DESIGNADO</v>
          </cell>
        </row>
        <row r="243">
          <cell r="E243" t="str">
            <v>05363455</v>
          </cell>
          <cell r="F243" t="str">
            <v>00007-2021-MTC/11</v>
          </cell>
          <cell r="G243" t="str">
            <v>CONTADOR PUBLICO</v>
          </cell>
          <cell r="H243" t="str">
            <v>CAS DESIGNADO</v>
          </cell>
        </row>
        <row r="244">
          <cell r="E244" t="str">
            <v>01306988</v>
          </cell>
          <cell r="F244" t="str">
            <v>00053-2021-MTC/11</v>
          </cell>
          <cell r="G244" t="str">
            <v>ING. AGRICOLA</v>
          </cell>
          <cell r="H244" t="str">
            <v>CAS DESIGNADO</v>
          </cell>
        </row>
        <row r="245">
          <cell r="E245" t="str">
            <v>44831783</v>
          </cell>
          <cell r="F245" t="str">
            <v>00145-2021-MTC/11</v>
          </cell>
          <cell r="G245" t="str">
            <v>ING. CIVIL</v>
          </cell>
          <cell r="H245" t="str">
            <v>CAS DESIGNADO</v>
          </cell>
        </row>
        <row r="246">
          <cell r="E246" t="str">
            <v>08734582</v>
          </cell>
          <cell r="F246" t="str">
            <v>00087-2022-MTC/11</v>
          </cell>
          <cell r="G246" t="str">
            <v>ARQUITECTURA</v>
          </cell>
          <cell r="H246" t="str">
            <v>CAS DESIGNADO</v>
          </cell>
        </row>
        <row r="247">
          <cell r="F247" t="str">
            <v/>
          </cell>
        </row>
        <row r="248">
          <cell r="F248" t="str">
            <v/>
          </cell>
        </row>
        <row r="249">
          <cell r="E249" t="str">
            <v>48447584</v>
          </cell>
          <cell r="F249" t="str">
            <v>00314-2015-MTC/10</v>
          </cell>
          <cell r="H249" t="str">
            <v>CAS - LEY 311</v>
          </cell>
        </row>
        <row r="250">
          <cell r="E250" t="str">
            <v>72398687</v>
          </cell>
          <cell r="F250" t="str">
            <v>00315-2015-MTC/10</v>
          </cell>
          <cell r="G250" t="str">
            <v>ADMINISTRACION Y SISTEMAS</v>
          </cell>
          <cell r="H250" t="str">
            <v>CAS - LEY 311</v>
          </cell>
        </row>
        <row r="251">
          <cell r="F251" t="str">
            <v/>
          </cell>
        </row>
        <row r="252">
          <cell r="F252" t="str">
            <v/>
          </cell>
        </row>
        <row r="253">
          <cell r="E253" t="str">
            <v>25811871</v>
          </cell>
          <cell r="F253" t="str">
            <v>00175-2020-MTC/11</v>
          </cell>
          <cell r="H253" t="str">
            <v>CAS - LEY 311</v>
          </cell>
        </row>
        <row r="254">
          <cell r="E254" t="str">
            <v>07901087</v>
          </cell>
          <cell r="F254" t="str">
            <v>00383-2011-MTC/10</v>
          </cell>
          <cell r="G254" t="str">
            <v>ING. MECANICA</v>
          </cell>
          <cell r="H254" t="str">
            <v>CAS - LEY 311</v>
          </cell>
        </row>
        <row r="255">
          <cell r="E255" t="str">
            <v>10475587</v>
          </cell>
          <cell r="F255" t="str">
            <v>00241-2017-MTC/10</v>
          </cell>
          <cell r="G255" t="str">
            <v>ABOGADO</v>
          </cell>
          <cell r="H255" t="str">
            <v>CAS</v>
          </cell>
        </row>
        <row r="256">
          <cell r="E256" t="str">
            <v>06004962</v>
          </cell>
          <cell r="F256" t="str">
            <v>00274-2018-MTC/10</v>
          </cell>
          <cell r="H256" t="str">
            <v>CAS - LEY 311</v>
          </cell>
        </row>
        <row r="257">
          <cell r="E257" t="str">
            <v>25782575</v>
          </cell>
          <cell r="F257" t="str">
            <v>00072-2022-MTC/11</v>
          </cell>
          <cell r="G257" t="str">
            <v>ING. DE SISTEMAS</v>
          </cell>
          <cell r="H257" t="str">
            <v>CAS DESIGNADO</v>
          </cell>
        </row>
        <row r="258">
          <cell r="F258" t="str">
            <v/>
          </cell>
        </row>
        <row r="259">
          <cell r="E259" t="str">
            <v>46263169</v>
          </cell>
          <cell r="F259" t="str">
            <v>00035-2020-MTC/11</v>
          </cell>
          <cell r="G259" t="str">
            <v>ABOGADO</v>
          </cell>
          <cell r="H259" t="str">
            <v>CAS - LEY 311</v>
          </cell>
        </row>
        <row r="260">
          <cell r="E260" t="str">
            <v>41923888</v>
          </cell>
          <cell r="F260" t="str">
            <v>00010-2022-MTC/11</v>
          </cell>
          <cell r="G260" t="str">
            <v>ABOGADO</v>
          </cell>
          <cell r="H260" t="str">
            <v>CAS DESIGNADO</v>
          </cell>
        </row>
        <row r="261">
          <cell r="F261" t="str">
            <v/>
          </cell>
        </row>
        <row r="262">
          <cell r="E262" t="str">
            <v>08599810</v>
          </cell>
          <cell r="F262" t="str">
            <v>00681-2010-MTC/10</v>
          </cell>
          <cell r="G262" t="str">
            <v>ADMINISTRACION</v>
          </cell>
          <cell r="H262" t="str">
            <v>CAS - LEY 311</v>
          </cell>
        </row>
        <row r="263">
          <cell r="E263" t="str">
            <v>29662823</v>
          </cell>
          <cell r="F263" t="str">
            <v>00188-2018-MTC/10</v>
          </cell>
          <cell r="G263" t="str">
            <v>CONTADOR PUBLICO</v>
          </cell>
          <cell r="H263" t="str">
            <v>CAS - LEY 311</v>
          </cell>
        </row>
        <row r="264">
          <cell r="E264" t="str">
            <v>08432319</v>
          </cell>
          <cell r="F264" t="str">
            <v>00084-2017-MTC/10</v>
          </cell>
          <cell r="H264" t="str">
            <v>CAS - LEY 311</v>
          </cell>
        </row>
        <row r="265">
          <cell r="E265" t="str">
            <v>07496849</v>
          </cell>
          <cell r="F265" t="str">
            <v>00180-2018-MTC/10</v>
          </cell>
          <cell r="G265" t="str">
            <v>CONTADOR PUBLICO</v>
          </cell>
          <cell r="H265" t="str">
            <v>CAS - LEY 311</v>
          </cell>
        </row>
        <row r="266">
          <cell r="E266" t="str">
            <v>25784409</v>
          </cell>
          <cell r="F266" t="str">
            <v>00366-2015-MTC/10</v>
          </cell>
          <cell r="G266" t="str">
            <v>MEDICO CIRUJANO</v>
          </cell>
          <cell r="H266" t="str">
            <v>CAS - LEY 311</v>
          </cell>
        </row>
        <row r="267">
          <cell r="E267" t="str">
            <v>46997237</v>
          </cell>
          <cell r="F267" t="str">
            <v>00208-2020-MTC/11</v>
          </cell>
          <cell r="G267" t="str">
            <v>ING. INDUSTRIAL</v>
          </cell>
          <cell r="H267" t="str">
            <v>CAS - LEY 311</v>
          </cell>
        </row>
        <row r="268">
          <cell r="E268" t="str">
            <v>21560648</v>
          </cell>
          <cell r="F268" t="str">
            <v>00055-2018-MTC/10</v>
          </cell>
          <cell r="G268" t="str">
            <v>LIC. EN ADMINISTRACION</v>
          </cell>
          <cell r="H268" t="str">
            <v>CAS - LEY 311</v>
          </cell>
        </row>
        <row r="269">
          <cell r="E269" t="str">
            <v>10722613</v>
          </cell>
          <cell r="F269" t="str">
            <v>00020-2020-MTC/11</v>
          </cell>
          <cell r="G269" t="str">
            <v>LIC. EN ADMINISTRACION</v>
          </cell>
          <cell r="H269" t="str">
            <v>CAS - LEY 311</v>
          </cell>
        </row>
        <row r="270">
          <cell r="E270" t="str">
            <v>43536220</v>
          </cell>
          <cell r="F270" t="str">
            <v>00207-2017-MTC/10</v>
          </cell>
          <cell r="G270" t="str">
            <v>ING. INDUSTRIAL</v>
          </cell>
          <cell r="H270" t="str">
            <v>CAS - LEY 311</v>
          </cell>
        </row>
        <row r="271">
          <cell r="E271" t="str">
            <v>47333023</v>
          </cell>
          <cell r="F271" t="str">
            <v>00057-2020-MTC/11</v>
          </cell>
          <cell r="G271" t="str">
            <v>LIC. EN ADMINISTRACION</v>
          </cell>
          <cell r="H271" t="str">
            <v>CAS - LEY 311</v>
          </cell>
        </row>
        <row r="272">
          <cell r="E272" t="str">
            <v>09241885</v>
          </cell>
          <cell r="F272" t="str">
            <v>00401-2009-MTC/10</v>
          </cell>
          <cell r="G272" t="str">
            <v>CIENCIAS CONTABLES Y EMPRESARIALES</v>
          </cell>
          <cell r="H272" t="str">
            <v>CAS - LEY 311</v>
          </cell>
        </row>
        <row r="273">
          <cell r="E273" t="str">
            <v>10534682</v>
          </cell>
          <cell r="F273" t="str">
            <v>00083-2016-MTC/10</v>
          </cell>
          <cell r="G273" t="str">
            <v>CONTABILIDAD</v>
          </cell>
          <cell r="H273" t="str">
            <v>CAS - LEY 311</v>
          </cell>
        </row>
        <row r="274">
          <cell r="E274" t="str">
            <v>08377121</v>
          </cell>
          <cell r="F274" t="str">
            <v>00082-2017-MTC/10</v>
          </cell>
          <cell r="G274" t="str">
            <v>CONTADOR PUBLICO</v>
          </cell>
          <cell r="H274" t="str">
            <v>CAS - LEY 311</v>
          </cell>
        </row>
        <row r="275">
          <cell r="E275" t="str">
            <v>21438488</v>
          </cell>
          <cell r="F275" t="str">
            <v>00346-2015-MTC/10</v>
          </cell>
          <cell r="G275" t="str">
            <v>CONTADOR PUBLICO</v>
          </cell>
          <cell r="H275" t="str">
            <v>CAS - LEY 311</v>
          </cell>
        </row>
        <row r="276">
          <cell r="E276" t="str">
            <v>07521324</v>
          </cell>
          <cell r="F276" t="str">
            <v>00387-2009-MTC/10</v>
          </cell>
          <cell r="G276" t="str">
            <v>CONTABILIDAD</v>
          </cell>
          <cell r="H276" t="str">
            <v>CAS - LEY 311</v>
          </cell>
        </row>
        <row r="277">
          <cell r="E277" t="str">
            <v>40055201</v>
          </cell>
          <cell r="F277" t="str">
            <v>00158-2020-MTC/11</v>
          </cell>
          <cell r="G277" t="str">
            <v>CONTADOR PUBLICO</v>
          </cell>
          <cell r="H277" t="str">
            <v>CAS DESIGNADO</v>
          </cell>
        </row>
        <row r="278">
          <cell r="E278" t="str">
            <v>06159451</v>
          </cell>
          <cell r="F278" t="str">
            <v>00383-2009-MTC/10</v>
          </cell>
          <cell r="G278" t="str">
            <v>CONTABILIDAD</v>
          </cell>
          <cell r="H278" t="str">
            <v>CAS - LEY 311</v>
          </cell>
        </row>
        <row r="279">
          <cell r="E279" t="str">
            <v>43192532</v>
          </cell>
          <cell r="F279" t="str">
            <v>00212-2020-MTC/11</v>
          </cell>
          <cell r="H279" t="str">
            <v>CAS - LEY 311</v>
          </cell>
        </row>
        <row r="280">
          <cell r="E280" t="str">
            <v>40401706</v>
          </cell>
          <cell r="F280" t="str">
            <v>00040-2020-MTC/11</v>
          </cell>
          <cell r="G280" t="str">
            <v>ECONOMIA</v>
          </cell>
          <cell r="H280" t="str">
            <v>CAS - LEY 311</v>
          </cell>
        </row>
        <row r="281">
          <cell r="E281" t="str">
            <v>04430466</v>
          </cell>
          <cell r="F281" t="str">
            <v>00156-2018-MTC/10</v>
          </cell>
          <cell r="G281" t="str">
            <v>CONTADOR PUBLICO</v>
          </cell>
          <cell r="H281" t="str">
            <v>CAS - LEY 311</v>
          </cell>
        </row>
        <row r="282">
          <cell r="E282" t="str">
            <v>40152204</v>
          </cell>
          <cell r="F282" t="str">
            <v>00159-2018-MTC/10</v>
          </cell>
          <cell r="G282" t="str">
            <v>CONTADOR PUBLICO</v>
          </cell>
          <cell r="H282" t="str">
            <v>CAS - LEY 311</v>
          </cell>
        </row>
        <row r="283">
          <cell r="E283" t="str">
            <v>07538160</v>
          </cell>
          <cell r="F283" t="str">
            <v>00083-2017-MTC/10</v>
          </cell>
          <cell r="G283" t="str">
            <v xml:space="preserve">CONTABILIDAD Y FINANZAS </v>
          </cell>
          <cell r="H283" t="str">
            <v>CAS - LEY 311</v>
          </cell>
        </row>
        <row r="284">
          <cell r="E284" t="str">
            <v>06231106</v>
          </cell>
          <cell r="F284" t="str">
            <v>00096-2014-MTC/10</v>
          </cell>
          <cell r="G284" t="str">
            <v>CONTABILIDAD</v>
          </cell>
          <cell r="H284" t="str">
            <v>CAS - LEY 311</v>
          </cell>
        </row>
        <row r="285">
          <cell r="E285" t="str">
            <v>02426058</v>
          </cell>
          <cell r="F285" t="str">
            <v>00247-2011-MTC/10</v>
          </cell>
          <cell r="G285" t="str">
            <v>COMPUTACION E INFORMATICA</v>
          </cell>
          <cell r="H285" t="str">
            <v>CAS - LEY 311</v>
          </cell>
        </row>
        <row r="286">
          <cell r="E286" t="str">
            <v>09739049</v>
          </cell>
          <cell r="F286" t="str">
            <v>00048-2020-MTC/11</v>
          </cell>
          <cell r="G286" t="str">
            <v>CONTADOR PUBLICO</v>
          </cell>
          <cell r="H286" t="str">
            <v>CAS - LEY 311</v>
          </cell>
        </row>
        <row r="287">
          <cell r="E287" t="str">
            <v>40872411</v>
          </cell>
          <cell r="F287" t="str">
            <v>00265-2019-MTC/11</v>
          </cell>
          <cell r="G287" t="str">
            <v>ADMINISTRACION</v>
          </cell>
          <cell r="H287" t="str">
            <v>CAS</v>
          </cell>
        </row>
        <row r="288">
          <cell r="E288" t="str">
            <v>07535917</v>
          </cell>
          <cell r="F288" t="str">
            <v>00017-2020-MTC/11</v>
          </cell>
          <cell r="G288" t="str">
            <v>CONTABILIDAD</v>
          </cell>
          <cell r="H288" t="str">
            <v>CAS - LEY 311</v>
          </cell>
        </row>
        <row r="289">
          <cell r="E289" t="str">
            <v>07477134</v>
          </cell>
          <cell r="F289" t="str">
            <v>00249-2017-MTC/10</v>
          </cell>
          <cell r="G289" t="str">
            <v>CONTADOR PUBLICO</v>
          </cell>
          <cell r="H289" t="str">
            <v>CAS - LEY 311</v>
          </cell>
        </row>
        <row r="290">
          <cell r="E290" t="str">
            <v>15438882</v>
          </cell>
          <cell r="F290" t="str">
            <v>00054-2018-MTC/10</v>
          </cell>
          <cell r="G290" t="str">
            <v>CONTADOR PUBLICO</v>
          </cell>
          <cell r="H290" t="str">
            <v>CAS - LEY 311</v>
          </cell>
        </row>
        <row r="291">
          <cell r="E291" t="str">
            <v>06073479</v>
          </cell>
          <cell r="F291" t="str">
            <v>00683-2010-MTC/10</v>
          </cell>
          <cell r="G291" t="str">
            <v>LIC. EN ADMINISTRACION</v>
          </cell>
          <cell r="H291" t="str">
            <v>CAS - LEY 311</v>
          </cell>
        </row>
        <row r="292">
          <cell r="E292" t="str">
            <v>25597262</v>
          </cell>
          <cell r="F292" t="str">
            <v>00494-2010-MTC/10</v>
          </cell>
          <cell r="G292" t="str">
            <v>ADMINISTRACION DE EMPRESAS</v>
          </cell>
          <cell r="H292" t="str">
            <v>CAS - LEY 311</v>
          </cell>
        </row>
        <row r="293">
          <cell r="E293" t="str">
            <v>07478651</v>
          </cell>
          <cell r="F293" t="str">
            <v>00131-2021-MTC/11</v>
          </cell>
          <cell r="G293" t="str">
            <v>CONTADOR PUBLICO</v>
          </cell>
          <cell r="H293" t="str">
            <v xml:space="preserve">CAS - DU 083 </v>
          </cell>
        </row>
        <row r="294">
          <cell r="E294" t="str">
            <v>15648269</v>
          </cell>
          <cell r="F294" t="str">
            <v>00117-2021-MTC/11</v>
          </cell>
          <cell r="G294" t="str">
            <v>CIENCIAS CONTABLES Y EMPRESARIALES</v>
          </cell>
          <cell r="H294" t="str">
            <v xml:space="preserve">CAS - DU 083 </v>
          </cell>
        </row>
        <row r="295">
          <cell r="E295" t="str">
            <v>45960876</v>
          </cell>
          <cell r="F295" t="str">
            <v>00124-2021-MTC/11</v>
          </cell>
          <cell r="G295" t="str">
            <v>ADMINISTRACION</v>
          </cell>
          <cell r="H295" t="str">
            <v xml:space="preserve">CAS - DU 083 </v>
          </cell>
        </row>
        <row r="296">
          <cell r="E296" t="str">
            <v>73109995</v>
          </cell>
          <cell r="F296" t="str">
            <v>00104-2021-MTC/11</v>
          </cell>
          <cell r="G296" t="str">
            <v>CONTADOR PUBLICO</v>
          </cell>
          <cell r="H296" t="str">
            <v xml:space="preserve">CAS - DU 083 </v>
          </cell>
        </row>
        <row r="297">
          <cell r="F297" t="str">
            <v/>
          </cell>
        </row>
        <row r="298">
          <cell r="E298" t="str">
            <v>21436920</v>
          </cell>
          <cell r="F298" t="str">
            <v>00545-2009-MTC/10</v>
          </cell>
          <cell r="G298" t="str">
            <v>MECANICA AUTOMOTRIZ</v>
          </cell>
          <cell r="H298" t="str">
            <v>CAS - LEY 311</v>
          </cell>
        </row>
        <row r="299">
          <cell r="E299" t="str">
            <v>08736309</v>
          </cell>
          <cell r="F299" t="str">
            <v>00149-2015-MTC/10</v>
          </cell>
          <cell r="G299" t="str">
            <v>ARQUITECTO</v>
          </cell>
          <cell r="H299" t="str">
            <v>CAS - LEY 311</v>
          </cell>
        </row>
        <row r="300">
          <cell r="E300" t="str">
            <v>41870852</v>
          </cell>
          <cell r="F300" t="str">
            <v>00043-2020-MTC/11</v>
          </cell>
          <cell r="G300" t="str">
            <v>INGENIERIA GEOGRAFICA Y ECOLOGICA</v>
          </cell>
          <cell r="H300" t="str">
            <v>CAS - LEY 311</v>
          </cell>
        </row>
        <row r="301">
          <cell r="E301" t="str">
            <v>10148467</v>
          </cell>
          <cell r="F301" t="str">
            <v>00263-2015-MTC/10</v>
          </cell>
          <cell r="G301" t="str">
            <v>CIENCIAS CONTABLES Y EMPRESARIALES</v>
          </cell>
          <cell r="H301" t="str">
            <v>CAS - LEY 311</v>
          </cell>
        </row>
        <row r="302">
          <cell r="E302" t="str">
            <v>41811061</v>
          </cell>
          <cell r="F302" t="str">
            <v>00236-2018-MTC/10</v>
          </cell>
          <cell r="G302" t="str">
            <v>ABOGADO</v>
          </cell>
          <cell r="H302" t="str">
            <v>CAS - LEY 311</v>
          </cell>
        </row>
        <row r="303">
          <cell r="E303" t="str">
            <v>09957645</v>
          </cell>
          <cell r="F303" t="str">
            <v>00042-2020-MTC/11</v>
          </cell>
          <cell r="G303" t="str">
            <v>ING. GEOGRAFO</v>
          </cell>
          <cell r="H303" t="str">
            <v>CAS - LEY 311</v>
          </cell>
        </row>
        <row r="304">
          <cell r="E304" t="str">
            <v>47257758</v>
          </cell>
          <cell r="F304" t="str">
            <v>00284-2017-MTC/10</v>
          </cell>
          <cell r="G304" t="str">
            <v>INGENIERÍA DE SISTEMAS</v>
          </cell>
          <cell r="H304" t="str">
            <v>CAS - LEY 311</v>
          </cell>
        </row>
        <row r="305">
          <cell r="E305" t="str">
            <v>10346786</v>
          </cell>
          <cell r="F305" t="str">
            <v>00211-2015-MTC/10</v>
          </cell>
          <cell r="G305" t="str">
            <v>ABOGADO</v>
          </cell>
          <cell r="H305" t="str">
            <v>CAS - LEY 311</v>
          </cell>
        </row>
        <row r="306">
          <cell r="E306" t="str">
            <v>08153947</v>
          </cell>
          <cell r="F306" t="str">
            <v>00288-2017-MTC/10</v>
          </cell>
          <cell r="G306" t="str">
            <v>SECRETARIA EJECUTIVA</v>
          </cell>
          <cell r="H306" t="str">
            <v>CAS - LEY 311</v>
          </cell>
        </row>
        <row r="307">
          <cell r="E307" t="str">
            <v>20039294</v>
          </cell>
          <cell r="F307" t="str">
            <v>00155-2021-MTC/11</v>
          </cell>
          <cell r="H307" t="str">
            <v>CAS DESIGNADO</v>
          </cell>
        </row>
        <row r="308">
          <cell r="E308" t="str">
            <v>08764846</v>
          </cell>
          <cell r="F308" t="str">
            <v>00151-2015-MTC/10</v>
          </cell>
          <cell r="G308" t="str">
            <v>ING. CIVIL</v>
          </cell>
          <cell r="H308" t="str">
            <v>CAS - LEY 311</v>
          </cell>
        </row>
        <row r="309">
          <cell r="E309" t="str">
            <v>09703070</v>
          </cell>
          <cell r="F309" t="str">
            <v>00280-2017-MTC/10</v>
          </cell>
          <cell r="G309" t="str">
            <v>COMPUTACION E INFORMATICA</v>
          </cell>
          <cell r="H309" t="str">
            <v>CAS - LEY 311</v>
          </cell>
        </row>
        <row r="310">
          <cell r="E310" t="str">
            <v>07616912</v>
          </cell>
          <cell r="F310" t="str">
            <v>00092-2015-MTC/10</v>
          </cell>
          <cell r="G310" t="str">
            <v>ABOGADO</v>
          </cell>
          <cell r="H310" t="str">
            <v>CAS - LEY 311</v>
          </cell>
        </row>
        <row r="311">
          <cell r="E311" t="str">
            <v>41668769</v>
          </cell>
          <cell r="F311" t="str">
            <v>00056-2020-MTC/11</v>
          </cell>
          <cell r="G311" t="str">
            <v>ING. GEOGRAFO</v>
          </cell>
          <cell r="H311" t="str">
            <v>CAS - LEY 311</v>
          </cell>
        </row>
        <row r="312">
          <cell r="E312" t="str">
            <v>07730715</v>
          </cell>
          <cell r="F312" t="str">
            <v>00553-2009-MTC/10</v>
          </cell>
          <cell r="H312" t="str">
            <v>CAS - LEY 311</v>
          </cell>
        </row>
        <row r="313">
          <cell r="E313" t="str">
            <v>21288388</v>
          </cell>
          <cell r="F313" t="str">
            <v>00055-2020-MTC/11</v>
          </cell>
          <cell r="G313" t="str">
            <v>LIC. EN ADMINISTRACION</v>
          </cell>
          <cell r="H313" t="str">
            <v>CAS - LEY 311</v>
          </cell>
        </row>
        <row r="314">
          <cell r="E314" t="str">
            <v>09544203</v>
          </cell>
          <cell r="F314" t="str">
            <v>00554-2009-MTC/10</v>
          </cell>
          <cell r="H314" t="str">
            <v>CAS - LEY 311</v>
          </cell>
        </row>
        <row r="315">
          <cell r="E315" t="str">
            <v>06871959</v>
          </cell>
          <cell r="F315" t="str">
            <v>00403-2011-MTC/10</v>
          </cell>
          <cell r="H315" t="str">
            <v>CAS - LEY 311</v>
          </cell>
        </row>
        <row r="316">
          <cell r="E316" t="str">
            <v>08684697</v>
          </cell>
          <cell r="F316" t="str">
            <v>00287-2017-MTC/10</v>
          </cell>
          <cell r="G316" t="str">
            <v>ECONOMISTA</v>
          </cell>
          <cell r="H316" t="str">
            <v>CAS - LEY 311</v>
          </cell>
        </row>
        <row r="317">
          <cell r="E317" t="str">
            <v>41752648</v>
          </cell>
          <cell r="F317" t="str">
            <v>00235-2018-MTC/10</v>
          </cell>
          <cell r="G317" t="str">
            <v>ABOGADO</v>
          </cell>
          <cell r="H317" t="str">
            <v>CAS - LEY 311</v>
          </cell>
        </row>
        <row r="318">
          <cell r="E318" t="str">
            <v>19970522</v>
          </cell>
          <cell r="F318" t="str">
            <v>00022-2020-MTC/11</v>
          </cell>
          <cell r="G318" t="str">
            <v>CONTADOR PUBLICO</v>
          </cell>
          <cell r="H318" t="str">
            <v>CAS - LEY 311</v>
          </cell>
        </row>
        <row r="319">
          <cell r="F319" t="str">
            <v/>
          </cell>
        </row>
        <row r="320">
          <cell r="E320" t="str">
            <v>41394542</v>
          </cell>
          <cell r="F320" t="str">
            <v>00257-2015-MTC/10</v>
          </cell>
          <cell r="H320" t="str">
            <v>CAS - LEY 311</v>
          </cell>
        </row>
        <row r="321">
          <cell r="E321" t="str">
            <v>42722995</v>
          </cell>
          <cell r="F321" t="str">
            <v>00319-2018-MTC/10</v>
          </cell>
          <cell r="G321" t="str">
            <v>ABOGADO</v>
          </cell>
          <cell r="H321" t="str">
            <v>CAS - LEY 311</v>
          </cell>
        </row>
        <row r="322">
          <cell r="E322" t="str">
            <v>41777700</v>
          </cell>
          <cell r="F322" t="str">
            <v>00174-2020-MTC/11</v>
          </cell>
          <cell r="G322" t="str">
            <v>ABOGADO</v>
          </cell>
          <cell r="H322" t="str">
            <v>CAS - LEY 311</v>
          </cell>
        </row>
        <row r="323">
          <cell r="E323" t="str">
            <v>07884865</v>
          </cell>
          <cell r="F323" t="str">
            <v>00230-2015-MTC/10</v>
          </cell>
          <cell r="G323" t="str">
            <v>CONTADOR PUBLICO</v>
          </cell>
          <cell r="H323" t="str">
            <v>CAS - LEY 311</v>
          </cell>
        </row>
        <row r="324">
          <cell r="E324" t="str">
            <v>43102828</v>
          </cell>
          <cell r="F324" t="str">
            <v>00173-2020-MTC/11</v>
          </cell>
          <cell r="G324" t="str">
            <v>ECONOMISTA</v>
          </cell>
          <cell r="H324" t="str">
            <v>CAS - LEY 311</v>
          </cell>
        </row>
        <row r="325">
          <cell r="E325" t="str">
            <v>06089252</v>
          </cell>
          <cell r="F325" t="str">
            <v>00678-2010-MTC/10</v>
          </cell>
          <cell r="H325" t="str">
            <v>CAS - LEY 311</v>
          </cell>
        </row>
        <row r="326">
          <cell r="E326" t="str">
            <v>44559018</v>
          </cell>
          <cell r="F326" t="str">
            <v>00320-2018-MTC/10</v>
          </cell>
          <cell r="G326" t="str">
            <v>ABOGADO</v>
          </cell>
          <cell r="H326" t="str">
            <v>CAS - LEY 311</v>
          </cell>
        </row>
        <row r="327">
          <cell r="E327" t="str">
            <v>09562838</v>
          </cell>
          <cell r="F327" t="str">
            <v>00232-2015-MTC/10</v>
          </cell>
          <cell r="G327" t="str">
            <v>CONTABILIDAD</v>
          </cell>
          <cell r="H327" t="str">
            <v>CAS - LEY 311</v>
          </cell>
        </row>
        <row r="328">
          <cell r="E328" t="str">
            <v>25512532</v>
          </cell>
          <cell r="F328" t="str">
            <v>00074-2022-MTC/11</v>
          </cell>
          <cell r="G328" t="str">
            <v>CONTADOR PUBLICO</v>
          </cell>
          <cell r="H328" t="str">
            <v>CAS DESIGNADO</v>
          </cell>
        </row>
        <row r="329">
          <cell r="F329" t="str">
            <v/>
          </cell>
        </row>
        <row r="330">
          <cell r="E330" t="str">
            <v>45191339</v>
          </cell>
          <cell r="F330" t="str">
            <v>00005-2020-MTC/11</v>
          </cell>
          <cell r="G330" t="str">
            <v>LIC. EN ADMINISTRACION</v>
          </cell>
          <cell r="H330" t="str">
            <v>CAS - LEY 311</v>
          </cell>
        </row>
        <row r="331">
          <cell r="E331" t="str">
            <v>10285498</v>
          </cell>
          <cell r="F331" t="str">
            <v>00203-2020-MTC/11</v>
          </cell>
          <cell r="H331" t="str">
            <v>CAS - LEY 311</v>
          </cell>
        </row>
        <row r="332">
          <cell r="E332" t="str">
            <v>41607311</v>
          </cell>
          <cell r="F332" t="str">
            <v>00202-2020-MTC/11</v>
          </cell>
          <cell r="G332" t="str">
            <v>ECONOMISTA</v>
          </cell>
          <cell r="H332" t="str">
            <v>CAS - LEY 311</v>
          </cell>
        </row>
        <row r="333">
          <cell r="E333" t="str">
            <v>46138113</v>
          </cell>
          <cell r="F333" t="str">
            <v>00209-2020-MTC/11</v>
          </cell>
          <cell r="G333" t="str">
            <v>LIC. EN ADMINISTRACION DE NEGOCIOS</v>
          </cell>
          <cell r="H333" t="str">
            <v>CAS - LEY 311</v>
          </cell>
        </row>
        <row r="334">
          <cell r="E334" t="str">
            <v>42296151</v>
          </cell>
          <cell r="F334" t="str">
            <v>00031-2020-MTC/11</v>
          </cell>
          <cell r="H334" t="str">
            <v>CAS - LEY 311</v>
          </cell>
        </row>
        <row r="335">
          <cell r="E335" t="str">
            <v>40139951</v>
          </cell>
          <cell r="F335" t="str">
            <v>00253-2018-MTC/10</v>
          </cell>
          <cell r="G335" t="str">
            <v>LIC. EN ADMINISTRACION</v>
          </cell>
          <cell r="H335" t="str">
            <v>CAS - LEY 311</v>
          </cell>
        </row>
        <row r="336">
          <cell r="E336" t="str">
            <v>09911633</v>
          </cell>
          <cell r="F336" t="str">
            <v>00201-2020-MTC/11</v>
          </cell>
          <cell r="H336" t="str">
            <v>CAS - LEY 311</v>
          </cell>
        </row>
        <row r="337">
          <cell r="E337" t="str">
            <v>46713064</v>
          </cell>
          <cell r="F337" t="str">
            <v>00121-2021-MTC/11</v>
          </cell>
          <cell r="G337" t="str">
            <v>DERECHO</v>
          </cell>
          <cell r="H337" t="str">
            <v xml:space="preserve">CAS - DU 083 </v>
          </cell>
        </row>
        <row r="338">
          <cell r="E338" t="str">
            <v>40542524</v>
          </cell>
          <cell r="F338" t="str">
            <v>00116-2021-MTC/11</v>
          </cell>
          <cell r="G338" t="str">
            <v>ADMINISTRACION</v>
          </cell>
          <cell r="H338" t="str">
            <v xml:space="preserve">CAS - DU 083 </v>
          </cell>
        </row>
        <row r="339">
          <cell r="E339" t="str">
            <v>10866645</v>
          </cell>
          <cell r="F339" t="str">
            <v>00119-2021-MTC/11</v>
          </cell>
          <cell r="G339" t="str">
            <v>LIC. EN ADMINISTRACION</v>
          </cell>
          <cell r="H339" t="str">
            <v xml:space="preserve">CAS - DU 083 </v>
          </cell>
        </row>
        <row r="340">
          <cell r="F340" t="str">
            <v/>
          </cell>
        </row>
        <row r="341">
          <cell r="E341" t="str">
            <v>10660694</v>
          </cell>
          <cell r="F341" t="str">
            <v>00025-2017-MTC/10</v>
          </cell>
          <cell r="G341" t="str">
            <v>COMPUTACION E INFORMATICA</v>
          </cell>
          <cell r="H341" t="str">
            <v>CAS - LEY 311</v>
          </cell>
        </row>
        <row r="342">
          <cell r="E342" t="str">
            <v>41863741</v>
          </cell>
          <cell r="F342" t="str">
            <v>00324-2018-MTC/10</v>
          </cell>
          <cell r="G342" t="str">
            <v>DERECHO Y CIENCIAS POLITICAS</v>
          </cell>
          <cell r="H342" t="str">
            <v>CAS - LEY 311</v>
          </cell>
        </row>
        <row r="343">
          <cell r="F343" t="str">
            <v/>
          </cell>
        </row>
        <row r="344">
          <cell r="E344" t="str">
            <v>46369704</v>
          </cell>
          <cell r="F344" t="str">
            <v>00027-2017-MTC/10</v>
          </cell>
          <cell r="G344" t="str">
            <v>ING. MECATRONICO</v>
          </cell>
          <cell r="H344" t="str">
            <v>CAS - LEY 311</v>
          </cell>
        </row>
        <row r="345">
          <cell r="E345" t="str">
            <v>25765848</v>
          </cell>
          <cell r="F345" t="str">
            <v>00265-2017-MTC/10</v>
          </cell>
          <cell r="H345" t="str">
            <v>CAS - LEY 311</v>
          </cell>
        </row>
        <row r="346">
          <cell r="E346" t="str">
            <v>07130361</v>
          </cell>
          <cell r="F346" t="str">
            <v>00015-2017-MTC/10</v>
          </cell>
          <cell r="H346" t="str">
            <v>CAS - LEY 311</v>
          </cell>
        </row>
        <row r="347">
          <cell r="E347" t="str">
            <v>41593247</v>
          </cell>
          <cell r="F347" t="str">
            <v>00150-2019-MTC/11</v>
          </cell>
          <cell r="H347" t="str">
            <v>CAS - LEY 311</v>
          </cell>
        </row>
        <row r="348">
          <cell r="E348" t="str">
            <v>09772835</v>
          </cell>
          <cell r="F348" t="str">
            <v>00049-2017-MTC/10</v>
          </cell>
          <cell r="G348" t="str">
            <v>ADMINISTRACION Y SISTEMAS</v>
          </cell>
          <cell r="H348" t="str">
            <v>CAS - LEY 311</v>
          </cell>
        </row>
        <row r="349">
          <cell r="E349" t="str">
            <v>07371952</v>
          </cell>
          <cell r="F349" t="str">
            <v>00132-2011-MTC/10</v>
          </cell>
          <cell r="H349" t="str">
            <v>CAS - LEY 311</v>
          </cell>
        </row>
        <row r="350">
          <cell r="E350" t="str">
            <v>10131995</v>
          </cell>
          <cell r="F350" t="str">
            <v>00102-2020-MTC/11</v>
          </cell>
          <cell r="G350" t="str">
            <v>ELECTRICIDAD</v>
          </cell>
          <cell r="H350" t="str">
            <v>CAS - LEY 311</v>
          </cell>
        </row>
        <row r="351">
          <cell r="E351" t="str">
            <v>25740554</v>
          </cell>
          <cell r="F351" t="str">
            <v>00099-2020-MTC/11</v>
          </cell>
          <cell r="H351" t="str">
            <v>CAS - LEY 311</v>
          </cell>
        </row>
        <row r="352">
          <cell r="E352" t="str">
            <v>07485919</v>
          </cell>
          <cell r="F352" t="str">
            <v>00107-2020-MTC/11</v>
          </cell>
          <cell r="G352" t="str">
            <v>LIC. EN CIENCIAS MILITARES</v>
          </cell>
          <cell r="H352" t="str">
            <v>CAS - LEY 311</v>
          </cell>
        </row>
        <row r="353">
          <cell r="E353" t="str">
            <v>07447892</v>
          </cell>
          <cell r="F353" t="str">
            <v>00097-2013-MTC/10</v>
          </cell>
          <cell r="H353" t="str">
            <v>CAS - LEY 311</v>
          </cell>
        </row>
        <row r="354">
          <cell r="E354" t="str">
            <v>06052182</v>
          </cell>
          <cell r="F354" t="str">
            <v>00257-2018-MTC/10</v>
          </cell>
          <cell r="H354" t="str">
            <v>CAS - LEY 311</v>
          </cell>
        </row>
        <row r="355">
          <cell r="E355" t="str">
            <v>10157572</v>
          </cell>
          <cell r="F355" t="str">
            <v>00015-2019-MTC/10</v>
          </cell>
          <cell r="H355" t="str">
            <v>CAS - LEY 311</v>
          </cell>
        </row>
        <row r="356">
          <cell r="E356" t="str">
            <v>10628494</v>
          </cell>
          <cell r="F356" t="str">
            <v>00047-2020-MTC/11</v>
          </cell>
          <cell r="G356" t="str">
            <v>LIC. EN ADMINISTRACION PUBLICA</v>
          </cell>
          <cell r="H356" t="str">
            <v>CAS - LEY 311</v>
          </cell>
        </row>
        <row r="357">
          <cell r="E357" t="str">
            <v>28065860</v>
          </cell>
          <cell r="F357" t="str">
            <v>00107-2014-MTC/10</v>
          </cell>
          <cell r="H357" t="str">
            <v>CAS - LEY 311</v>
          </cell>
        </row>
        <row r="358">
          <cell r="E358" t="str">
            <v>15355832</v>
          </cell>
          <cell r="F358" t="str">
            <v>00106-2014-MTC/10</v>
          </cell>
          <cell r="H358" t="str">
            <v>CAS - LEY 311</v>
          </cell>
        </row>
        <row r="359">
          <cell r="E359" t="str">
            <v>25524515</v>
          </cell>
          <cell r="F359" t="str">
            <v>00015-2020-MTC/11</v>
          </cell>
          <cell r="H359" t="str">
            <v>CAS - LEY 311</v>
          </cell>
        </row>
        <row r="360">
          <cell r="E360" t="str">
            <v>09624483</v>
          </cell>
          <cell r="F360" t="str">
            <v>00126-2015-MTC/10</v>
          </cell>
          <cell r="H360" t="str">
            <v>CAS - LEY 311</v>
          </cell>
        </row>
        <row r="361">
          <cell r="E361" t="str">
            <v>06019973</v>
          </cell>
          <cell r="F361" t="str">
            <v>00028-2019-MTC/10</v>
          </cell>
          <cell r="G361" t="str">
            <v>CONTABILIDAD</v>
          </cell>
          <cell r="H361" t="str">
            <v>CAS - LEY 311</v>
          </cell>
        </row>
        <row r="362">
          <cell r="E362" t="str">
            <v>00885641</v>
          </cell>
          <cell r="F362" t="str">
            <v>00014-2020-MTC/11</v>
          </cell>
          <cell r="H362" t="str">
            <v>CAS - LEY 311</v>
          </cell>
        </row>
        <row r="363">
          <cell r="E363" t="str">
            <v>40664252</v>
          </cell>
          <cell r="F363" t="str">
            <v>00261-2019-MTC/11</v>
          </cell>
          <cell r="G363" t="str">
            <v>CONTADOR PUBLICO</v>
          </cell>
          <cell r="H363" t="str">
            <v>CAS - LEY 311</v>
          </cell>
        </row>
        <row r="364">
          <cell r="E364" t="str">
            <v>09560895</v>
          </cell>
          <cell r="F364" t="str">
            <v>00151-2019-MTC/11</v>
          </cell>
          <cell r="G364" t="str">
            <v>MECANICA AUTOMOTRIZ</v>
          </cell>
          <cell r="H364" t="str">
            <v>CAS - LEY 311</v>
          </cell>
        </row>
        <row r="365">
          <cell r="E365" t="str">
            <v>16460959</v>
          </cell>
          <cell r="F365" t="str">
            <v>00021-2019-MTC/10</v>
          </cell>
          <cell r="H365" t="str">
            <v>CAS - LEY 311</v>
          </cell>
        </row>
        <row r="366">
          <cell r="E366" t="str">
            <v>08171831</v>
          </cell>
          <cell r="F366" t="str">
            <v>00019-2020-MTC/11</v>
          </cell>
          <cell r="H366" t="str">
            <v>CAS - LEY 311</v>
          </cell>
        </row>
        <row r="367">
          <cell r="E367" t="str">
            <v>07480118</v>
          </cell>
          <cell r="F367" t="str">
            <v>00018-2019-MTC/10</v>
          </cell>
          <cell r="H367" t="str">
            <v>CAS - LEY 311</v>
          </cell>
        </row>
        <row r="368">
          <cell r="E368" t="str">
            <v>09473026</v>
          </cell>
          <cell r="F368" t="str">
            <v>00269-2017-MTC/10</v>
          </cell>
          <cell r="H368" t="str">
            <v>CAS - LEY 311</v>
          </cell>
        </row>
        <row r="369">
          <cell r="E369" t="str">
            <v>08618732</v>
          </cell>
          <cell r="F369" t="str">
            <v>00025-2019-MTC/10</v>
          </cell>
          <cell r="G369" t="str">
            <v>CIENCIAS DE LA COMUNICACION</v>
          </cell>
          <cell r="H369" t="str">
            <v>CAS - LEY 311</v>
          </cell>
        </row>
        <row r="370">
          <cell r="E370" t="str">
            <v>09770647</v>
          </cell>
          <cell r="F370" t="str">
            <v>00024-2019-MTC/10</v>
          </cell>
          <cell r="G370" t="str">
            <v>LIC. EN ADMINISTRACION DE NEGOCIOS</v>
          </cell>
          <cell r="H370" t="str">
            <v>CAS - LEY 311</v>
          </cell>
        </row>
        <row r="371">
          <cell r="E371" t="str">
            <v>09577720</v>
          </cell>
          <cell r="F371" t="str">
            <v>00213-2020-MTC/11</v>
          </cell>
          <cell r="H371" t="str">
            <v>CAS - LEY 311</v>
          </cell>
        </row>
        <row r="372">
          <cell r="E372" t="str">
            <v>25726565</v>
          </cell>
          <cell r="F372" t="str">
            <v>00007-2011-MTC/10</v>
          </cell>
          <cell r="H372" t="str">
            <v>CAS - LEY 311</v>
          </cell>
        </row>
        <row r="373">
          <cell r="E373" t="str">
            <v>07154759</v>
          </cell>
          <cell r="F373" t="str">
            <v>00184-2011-MTC/10</v>
          </cell>
          <cell r="G373" t="str">
            <v>CIENCIAS ADMINISTRATIVAS Y TURISMO</v>
          </cell>
          <cell r="H373" t="str">
            <v>CAS - LEY 311</v>
          </cell>
        </row>
        <row r="374">
          <cell r="E374" t="str">
            <v>10486033</v>
          </cell>
          <cell r="F374" t="str">
            <v>00481-2009-MTC/10</v>
          </cell>
          <cell r="H374" t="str">
            <v>CAS - LEY 311</v>
          </cell>
        </row>
        <row r="375">
          <cell r="E375" t="str">
            <v>40196998</v>
          </cell>
          <cell r="F375" t="str">
            <v>00017-2019-MTC/10</v>
          </cell>
          <cell r="H375" t="str">
            <v>CAS - LEY 311</v>
          </cell>
        </row>
        <row r="376">
          <cell r="E376" t="str">
            <v>41683187</v>
          </cell>
          <cell r="F376" t="str">
            <v>00016-2019-MTC/10</v>
          </cell>
          <cell r="H376" t="str">
            <v>CAS - LEY 311</v>
          </cell>
        </row>
        <row r="377">
          <cell r="E377" t="str">
            <v>10144324</v>
          </cell>
          <cell r="F377" t="str">
            <v>00240-2017-MTC/10</v>
          </cell>
          <cell r="H377" t="str">
            <v>CAS - LEY 311</v>
          </cell>
        </row>
        <row r="378">
          <cell r="E378" t="str">
            <v>02857882</v>
          </cell>
          <cell r="F378" t="str">
            <v>00099-2018-MTC/10</v>
          </cell>
          <cell r="G378" t="str">
            <v>ADMINISTRACION DE NEGOCIOS INTERNACIONALES</v>
          </cell>
          <cell r="H378" t="str">
            <v>CAS - LEY 311</v>
          </cell>
        </row>
        <row r="379">
          <cell r="E379" t="str">
            <v>07032907</v>
          </cell>
          <cell r="F379" t="str">
            <v>00191-2017-MTC/10</v>
          </cell>
          <cell r="H379" t="str">
            <v>CAS - LEY 311</v>
          </cell>
        </row>
        <row r="380">
          <cell r="E380" t="str">
            <v>08690985</v>
          </cell>
          <cell r="F380" t="str">
            <v>00020-2019-MTC/10</v>
          </cell>
          <cell r="G380" t="str">
            <v>ADMINISTRACION</v>
          </cell>
          <cell r="H380" t="str">
            <v>CAS - LEY 311</v>
          </cell>
        </row>
        <row r="381">
          <cell r="E381" t="str">
            <v>09355151</v>
          </cell>
          <cell r="F381" t="str">
            <v>00022-2019-MTC/10</v>
          </cell>
          <cell r="H381" t="str">
            <v>CAS - LEY 311</v>
          </cell>
        </row>
        <row r="382">
          <cell r="E382" t="str">
            <v>08110616</v>
          </cell>
          <cell r="F382" t="str">
            <v>01613-2009-MTC/10</v>
          </cell>
          <cell r="H382" t="str">
            <v>CAS - LEY 311</v>
          </cell>
        </row>
        <row r="383">
          <cell r="E383" t="str">
            <v>16572517</v>
          </cell>
          <cell r="F383" t="str">
            <v>00133-2011-MTC/10</v>
          </cell>
          <cell r="H383" t="str">
            <v>CAS - LEY 311</v>
          </cell>
        </row>
        <row r="384">
          <cell r="E384" t="str">
            <v>18903131</v>
          </cell>
          <cell r="F384" t="str">
            <v>00242-2017-MTC/10</v>
          </cell>
          <cell r="H384" t="str">
            <v>CAS - LEY 311</v>
          </cell>
        </row>
        <row r="385">
          <cell r="E385" t="str">
            <v>43387679</v>
          </cell>
          <cell r="F385" t="str">
            <v>00108-2021-MTC/11</v>
          </cell>
          <cell r="H385" t="str">
            <v xml:space="preserve">CAS - DU 083 </v>
          </cell>
        </row>
        <row r="386">
          <cell r="E386" t="str">
            <v>44178068</v>
          </cell>
          <cell r="F386" t="str">
            <v>00113-2021-MTC/11</v>
          </cell>
          <cell r="H386" t="str">
            <v xml:space="preserve">CAS - DU 083 </v>
          </cell>
        </row>
        <row r="387">
          <cell r="E387" t="str">
            <v>07081243</v>
          </cell>
          <cell r="F387" t="str">
            <v>00128-2021-MTC/11</v>
          </cell>
          <cell r="H387" t="str">
            <v xml:space="preserve">CAS - DU 083 </v>
          </cell>
        </row>
        <row r="388">
          <cell r="F388" t="str">
            <v/>
          </cell>
        </row>
        <row r="389">
          <cell r="F389" t="str">
            <v/>
          </cell>
        </row>
        <row r="390">
          <cell r="E390" t="str">
            <v>45348506</v>
          </cell>
          <cell r="F390" t="str">
            <v>00226-2015-MTC/10</v>
          </cell>
          <cell r="G390" t="str">
            <v>COMPUTACION E INFORMATICA</v>
          </cell>
          <cell r="H390" t="str">
            <v>CAS - LEY 311</v>
          </cell>
        </row>
        <row r="391">
          <cell r="E391" t="str">
            <v>08815148</v>
          </cell>
          <cell r="F391" t="str">
            <v>00141-2020-MTC/11</v>
          </cell>
          <cell r="G391" t="str">
            <v>CONTABILIDAD</v>
          </cell>
          <cell r="H391" t="str">
            <v>CAS DESIGNADO</v>
          </cell>
        </row>
        <row r="392">
          <cell r="E392" t="str">
            <v>41147893</v>
          </cell>
          <cell r="F392" t="str">
            <v>00182-2015-MTC/10</v>
          </cell>
          <cell r="G392" t="str">
            <v>COMPUTACION</v>
          </cell>
          <cell r="H392" t="str">
            <v>CAS - LEY 311</v>
          </cell>
        </row>
        <row r="393">
          <cell r="E393" t="str">
            <v>09769280</v>
          </cell>
          <cell r="F393" t="str">
            <v>00025-2020-MTC/11</v>
          </cell>
          <cell r="G393" t="str">
            <v>LIC. EN ADMINISTRACION</v>
          </cell>
          <cell r="H393" t="str">
            <v>CAS - LEY 311</v>
          </cell>
        </row>
        <row r="394">
          <cell r="E394" t="str">
            <v>10701210</v>
          </cell>
          <cell r="F394" t="str">
            <v>00181-2015-MTC/10</v>
          </cell>
          <cell r="G394" t="str">
            <v>CONTABILIDAD</v>
          </cell>
          <cell r="H394" t="str">
            <v>CAS - LEY 311</v>
          </cell>
        </row>
        <row r="395">
          <cell r="E395" t="str">
            <v>15423911</v>
          </cell>
          <cell r="F395" t="str">
            <v>00243-2017-MTC/10</v>
          </cell>
          <cell r="G395" t="str">
            <v>ING. SISTEMAS Y COMPUTACION</v>
          </cell>
          <cell r="H395" t="str">
            <v>CAS - LEY 311</v>
          </cell>
        </row>
        <row r="396">
          <cell r="E396" t="str">
            <v>25764621</v>
          </cell>
          <cell r="F396" t="str">
            <v>00222-2015-MTC/10</v>
          </cell>
          <cell r="H396" t="str">
            <v>CAS - LEY 311</v>
          </cell>
        </row>
        <row r="397">
          <cell r="F397" t="str">
            <v/>
          </cell>
        </row>
        <row r="398">
          <cell r="E398" t="str">
            <v>10798258</v>
          </cell>
          <cell r="F398" t="str">
            <v>00039-2018-MTC/10</v>
          </cell>
          <cell r="G398" t="str">
            <v>LIC. EN PERIODISMO</v>
          </cell>
          <cell r="H398" t="str">
            <v>CAS - LEY 311</v>
          </cell>
        </row>
        <row r="399">
          <cell r="E399" t="str">
            <v>44537666</v>
          </cell>
          <cell r="F399" t="str">
            <v>00075-2020-MTC/11</v>
          </cell>
          <cell r="G399" t="str">
            <v>PSICOLOGIA</v>
          </cell>
          <cell r="H399" t="str">
            <v>CAS - LEY 311</v>
          </cell>
        </row>
        <row r="400">
          <cell r="E400" t="str">
            <v>42779579</v>
          </cell>
          <cell r="F400" t="str">
            <v>00106-2019-MTC/11</v>
          </cell>
          <cell r="G400" t="str">
            <v>LIC. EN PSICOLOGIA</v>
          </cell>
          <cell r="H400" t="str">
            <v>CAS - LEY 311</v>
          </cell>
        </row>
        <row r="401">
          <cell r="E401" t="str">
            <v>71739959</v>
          </cell>
          <cell r="F401" t="str">
            <v>00107-2019-MTC/11</v>
          </cell>
          <cell r="G401" t="str">
            <v>ADMINISTRACION DE NEGOCIOS INTERNACIONALES</v>
          </cell>
          <cell r="H401" t="str">
            <v>CAS - LEY 311</v>
          </cell>
        </row>
        <row r="402">
          <cell r="E402" t="str">
            <v>70096305</v>
          </cell>
          <cell r="F402" t="str">
            <v>00264-2018-MTC/10</v>
          </cell>
          <cell r="G402" t="str">
            <v>LIC. EN ENFERMERIA</v>
          </cell>
          <cell r="H402" t="str">
            <v>CAS - LEY 311</v>
          </cell>
        </row>
        <row r="403">
          <cell r="E403" t="str">
            <v>41247568</v>
          </cell>
          <cell r="F403" t="str">
            <v>00211-2019-MTC/11</v>
          </cell>
          <cell r="G403" t="str">
            <v>EDUCACION PRIMARIA</v>
          </cell>
          <cell r="H403" t="str">
            <v>CAS - LEY 311</v>
          </cell>
        </row>
        <row r="404">
          <cell r="E404" t="str">
            <v>07253281</v>
          </cell>
          <cell r="F404" t="str">
            <v>00223-2017-MTC/10</v>
          </cell>
          <cell r="G404" t="str">
            <v>LIC. EN TRABAJO SOCIAL</v>
          </cell>
          <cell r="H404" t="str">
            <v>CAS - LEY 311</v>
          </cell>
        </row>
        <row r="405">
          <cell r="E405" t="str">
            <v>40262639</v>
          </cell>
          <cell r="F405" t="str">
            <v>00126-2021-MTC/11</v>
          </cell>
          <cell r="G405" t="str">
            <v>MEDICO CIRUJANO</v>
          </cell>
          <cell r="H405" t="str">
            <v xml:space="preserve">CAS - DU 083 </v>
          </cell>
        </row>
        <row r="406">
          <cell r="E406" t="str">
            <v>09950973</v>
          </cell>
          <cell r="F406" t="str">
            <v>00204-2017-MTC/10</v>
          </cell>
          <cell r="G406" t="str">
            <v>LIC. EN ADMINISTRACION</v>
          </cell>
          <cell r="H406" t="str">
            <v>CAS - LEY 311</v>
          </cell>
        </row>
        <row r="407">
          <cell r="F407" t="str">
            <v/>
          </cell>
        </row>
        <row r="408">
          <cell r="E408" t="str">
            <v>40893804</v>
          </cell>
          <cell r="F408" t="str">
            <v>00248-2019-MTC/11</v>
          </cell>
          <cell r="G408" t="str">
            <v>LIC. EN EDUCACION INICIAL</v>
          </cell>
          <cell r="H408" t="str">
            <v>CAS - LEY 311</v>
          </cell>
        </row>
        <row r="409">
          <cell r="E409" t="str">
            <v>43609997</v>
          </cell>
          <cell r="F409" t="str">
            <v>00128-2019-MTC/11</v>
          </cell>
          <cell r="G409" t="str">
            <v>ABOGADO</v>
          </cell>
          <cell r="H409" t="str">
            <v>CAS - LEY 311</v>
          </cell>
        </row>
        <row r="410">
          <cell r="E410" t="str">
            <v>40563913</v>
          </cell>
          <cell r="F410" t="str">
            <v>00100-2018-MTC/10</v>
          </cell>
          <cell r="G410" t="str">
            <v>LIC. EN EDUCACION INICIAL</v>
          </cell>
          <cell r="H410" t="str">
            <v>CAS - LEY 311</v>
          </cell>
        </row>
        <row r="411">
          <cell r="E411" t="str">
            <v>07200869</v>
          </cell>
          <cell r="F411" t="str">
            <v>00262-2009-MTC/10</v>
          </cell>
          <cell r="G411" t="str">
            <v>ADMINISTRACION DE EMPRESAS</v>
          </cell>
          <cell r="H411" t="str">
            <v>CAS - LEY 311</v>
          </cell>
        </row>
        <row r="412">
          <cell r="E412" t="str">
            <v>07442193</v>
          </cell>
          <cell r="F412" t="str">
            <v>00689-2010-MTC/10</v>
          </cell>
          <cell r="G412" t="str">
            <v>EDUCACION</v>
          </cell>
          <cell r="H412" t="str">
            <v>CAS - LEY 311</v>
          </cell>
        </row>
        <row r="413">
          <cell r="E413" t="str">
            <v>06954476</v>
          </cell>
          <cell r="F413" t="str">
            <v>00694-2010-MTC/10</v>
          </cell>
          <cell r="G413" t="str">
            <v>EDUCACION INICIAL</v>
          </cell>
          <cell r="H413" t="str">
            <v>CAS - LEY 311</v>
          </cell>
        </row>
        <row r="414">
          <cell r="E414" t="str">
            <v>10315447</v>
          </cell>
          <cell r="F414" t="str">
            <v>00039-2020-MTC/11</v>
          </cell>
          <cell r="G414" t="str">
            <v>LIC. EN EDUCACION</v>
          </cell>
          <cell r="H414" t="str">
            <v>CAS - LEY 311</v>
          </cell>
        </row>
        <row r="415">
          <cell r="E415" t="str">
            <v>10671062</v>
          </cell>
          <cell r="F415" t="str">
            <v>00234-2015-MTC/10</v>
          </cell>
          <cell r="G415" t="str">
            <v>LIC. EN TECN. MEDICA LABORAT.</v>
          </cell>
          <cell r="H415" t="str">
            <v>CAS - LEY 311</v>
          </cell>
        </row>
        <row r="416">
          <cell r="E416" t="str">
            <v>42193596</v>
          </cell>
          <cell r="F416" t="str">
            <v>00010-2021-MTC/11</v>
          </cell>
          <cell r="G416" t="str">
            <v>ABOGADO</v>
          </cell>
          <cell r="H416" t="str">
            <v>CAS - LEY 311</v>
          </cell>
        </row>
        <row r="417">
          <cell r="E417" t="str">
            <v>08740984</v>
          </cell>
          <cell r="F417" t="str">
            <v>00265-2018-MTC/10</v>
          </cell>
          <cell r="G417" t="str">
            <v>MEDICO CIRUJANO</v>
          </cell>
          <cell r="H417" t="str">
            <v>CAS - LEY 311</v>
          </cell>
        </row>
        <row r="418">
          <cell r="E418" t="str">
            <v>44633213</v>
          </cell>
          <cell r="F418" t="str">
            <v>00089-2020-MTC/11</v>
          </cell>
          <cell r="G418" t="str">
            <v>ABOGADO</v>
          </cell>
          <cell r="H418" t="str">
            <v>CAS - LEY 311</v>
          </cell>
        </row>
        <row r="419">
          <cell r="E419" t="str">
            <v>08069677</v>
          </cell>
          <cell r="F419" t="str">
            <v>00693-2010-MTC/10</v>
          </cell>
          <cell r="H419" t="str">
            <v>CAS - LEY 311</v>
          </cell>
        </row>
        <row r="420">
          <cell r="E420" t="str">
            <v>25717146</v>
          </cell>
          <cell r="F420" t="str">
            <v>00111-2019-MTC/11</v>
          </cell>
          <cell r="G420" t="str">
            <v>ABOGADO</v>
          </cell>
          <cell r="H420" t="str">
            <v>CAS - LEY 311</v>
          </cell>
        </row>
        <row r="421">
          <cell r="E421" t="str">
            <v>70008919</v>
          </cell>
          <cell r="F421" t="str">
            <v>00127-2019-MTC/11</v>
          </cell>
          <cell r="G421" t="str">
            <v>ABOGADO</v>
          </cell>
          <cell r="H421" t="str">
            <v>CAS - LEY 311</v>
          </cell>
        </row>
        <row r="422">
          <cell r="E422" t="str">
            <v>06629511</v>
          </cell>
          <cell r="F422" t="str">
            <v>00692-2010-MTC/10</v>
          </cell>
          <cell r="H422" t="str">
            <v>CAS - LEY 311</v>
          </cell>
        </row>
        <row r="423">
          <cell r="E423" t="str">
            <v>40560123</v>
          </cell>
          <cell r="F423" t="str">
            <v>00164-2018-MTC/10</v>
          </cell>
          <cell r="G423" t="str">
            <v>LIC. EN ADMINISTRACION</v>
          </cell>
          <cell r="H423" t="str">
            <v>CAS - LEY 311</v>
          </cell>
        </row>
        <row r="424">
          <cell r="E424" t="str">
            <v>72719043</v>
          </cell>
          <cell r="F424" t="str">
            <v>00695-2010-MTC/10</v>
          </cell>
          <cell r="H424" t="str">
            <v>CAS - LEY 311</v>
          </cell>
        </row>
        <row r="425">
          <cell r="E425" t="str">
            <v>09643300</v>
          </cell>
          <cell r="F425" t="str">
            <v>00038-2020-MTC/11</v>
          </cell>
          <cell r="G425" t="str">
            <v>LIC. EN EDUCACION</v>
          </cell>
          <cell r="H425" t="str">
            <v>CAS - LEY 311</v>
          </cell>
        </row>
        <row r="426">
          <cell r="E426" t="str">
            <v>07399684</v>
          </cell>
          <cell r="F426" t="str">
            <v>00102-2018-MTC/10</v>
          </cell>
          <cell r="G426" t="str">
            <v>LIC. EN EDUCACION INICIAL</v>
          </cell>
          <cell r="H426" t="str">
            <v>CAS - LEY 311</v>
          </cell>
        </row>
        <row r="427">
          <cell r="E427" t="str">
            <v>28250802</v>
          </cell>
          <cell r="F427" t="str">
            <v>00104-2019-MTC/11</v>
          </cell>
          <cell r="G427" t="str">
            <v>ABOGADO</v>
          </cell>
          <cell r="H427" t="str">
            <v>CAS - LEY 311</v>
          </cell>
        </row>
        <row r="428">
          <cell r="E428" t="str">
            <v>10645937</v>
          </cell>
          <cell r="F428" t="str">
            <v>00030-2020-MTC/11</v>
          </cell>
          <cell r="G428" t="str">
            <v>EDUCACION PRIMARIA</v>
          </cell>
          <cell r="H428" t="str">
            <v>CAS - LEY 311</v>
          </cell>
        </row>
        <row r="429">
          <cell r="E429" t="str">
            <v>21122433</v>
          </cell>
          <cell r="F429" t="str">
            <v>00211-2017-MTC/10</v>
          </cell>
          <cell r="H429" t="str">
            <v>CAS - LEY 311</v>
          </cell>
        </row>
        <row r="430">
          <cell r="E430" t="str">
            <v>06168934</v>
          </cell>
          <cell r="F430" t="str">
            <v>00221-2015-MTC/10</v>
          </cell>
          <cell r="H430" t="str">
            <v>CAS - LEY 311</v>
          </cell>
        </row>
        <row r="431">
          <cell r="E431" t="str">
            <v>08027610</v>
          </cell>
          <cell r="F431" t="str">
            <v>00272-2018-MTC/10</v>
          </cell>
          <cell r="G431" t="str">
            <v>LIC. EN PSICOLOGIA</v>
          </cell>
          <cell r="H431" t="str">
            <v>CAS - LEY 311</v>
          </cell>
        </row>
        <row r="432">
          <cell r="F432" t="str">
            <v/>
          </cell>
        </row>
        <row r="433">
          <cell r="F433" t="str">
            <v/>
          </cell>
        </row>
        <row r="434">
          <cell r="E434" t="str">
            <v>27426027</v>
          </cell>
          <cell r="F434" t="str">
            <v>00247-2009-MTC/10</v>
          </cell>
          <cell r="H434" t="str">
            <v>CAS - LEY 311</v>
          </cell>
        </row>
        <row r="435">
          <cell r="E435" t="str">
            <v>08140890</v>
          </cell>
          <cell r="F435" t="str">
            <v>00546-2009-MTC/10</v>
          </cell>
          <cell r="H435" t="str">
            <v>CAS - LEY 311</v>
          </cell>
        </row>
        <row r="436">
          <cell r="E436" t="str">
            <v>09257048</v>
          </cell>
          <cell r="F436" t="str">
            <v>00254-2009-MTC/10</v>
          </cell>
          <cell r="H436" t="str">
            <v>CAS - LEY 311</v>
          </cell>
        </row>
        <row r="437">
          <cell r="E437" t="str">
            <v>40843653</v>
          </cell>
          <cell r="F437" t="str">
            <v>00002-2011-MTC/10</v>
          </cell>
          <cell r="G437" t="str">
            <v>ADMINISTRACION</v>
          </cell>
          <cell r="H437" t="str">
            <v>CAS - LEY 311</v>
          </cell>
        </row>
        <row r="438">
          <cell r="F438" t="str">
            <v/>
          </cell>
        </row>
        <row r="439">
          <cell r="E439" t="str">
            <v>08087257</v>
          </cell>
          <cell r="F439" t="str">
            <v>00259-2009-MTC/10</v>
          </cell>
          <cell r="H439" t="str">
            <v>CAS - LEY 311</v>
          </cell>
        </row>
        <row r="440">
          <cell r="F440" t="str">
            <v/>
          </cell>
        </row>
        <row r="441">
          <cell r="E441" t="str">
            <v>09437768</v>
          </cell>
          <cell r="F441" t="str">
            <v>00248-2009-MTC/10</v>
          </cell>
          <cell r="H441" t="str">
            <v>CAS - LEY 311</v>
          </cell>
        </row>
        <row r="442">
          <cell r="E442" t="str">
            <v>07094114</v>
          </cell>
          <cell r="F442" t="str">
            <v>00260-2009-MTC/10</v>
          </cell>
          <cell r="H442" t="str">
            <v>CAS - LEY 311</v>
          </cell>
        </row>
        <row r="443">
          <cell r="E443" t="str">
            <v>09988124</v>
          </cell>
          <cell r="F443" t="str">
            <v>01383-2009-MTC/10</v>
          </cell>
          <cell r="G443" t="str">
            <v>CONTABILIDAD</v>
          </cell>
          <cell r="H443" t="str">
            <v>CAS - LEY 311</v>
          </cell>
        </row>
        <row r="444">
          <cell r="F444" t="str">
            <v/>
          </cell>
        </row>
        <row r="445">
          <cell r="E445" t="str">
            <v>21804745</v>
          </cell>
          <cell r="F445" t="str">
            <v>00261-2009-MTC/10</v>
          </cell>
          <cell r="H445" t="str">
            <v>CAS - LEY 311</v>
          </cell>
        </row>
        <row r="446">
          <cell r="F446" t="str">
            <v/>
          </cell>
        </row>
        <row r="447">
          <cell r="F447" t="str">
            <v/>
          </cell>
        </row>
        <row r="448">
          <cell r="E448" t="str">
            <v>08103057</v>
          </cell>
          <cell r="F448" t="str">
            <v>00479-2009-MTC/10</v>
          </cell>
          <cell r="G448" t="str">
            <v>INVESTIGACION OPERATIVA</v>
          </cell>
          <cell r="H448" t="str">
            <v>CAS - LEY 311</v>
          </cell>
        </row>
        <row r="449">
          <cell r="E449" t="str">
            <v>09526978</v>
          </cell>
          <cell r="F449" t="str">
            <v>00009-2020-MTC/11</v>
          </cell>
          <cell r="G449" t="str">
            <v>INGENIERÍA DE SISTEMAS</v>
          </cell>
          <cell r="H449" t="str">
            <v>CAS - LEY 311</v>
          </cell>
        </row>
        <row r="450">
          <cell r="E450" t="str">
            <v>08867359</v>
          </cell>
          <cell r="F450" t="str">
            <v>00190-2015-MTC/10</v>
          </cell>
          <cell r="G450" t="str">
            <v>ING. DE SISTEMAS</v>
          </cell>
          <cell r="H450" t="str">
            <v>CAS - LEY 311</v>
          </cell>
        </row>
        <row r="451">
          <cell r="E451" t="str">
            <v>10725545</v>
          </cell>
          <cell r="F451" t="str">
            <v>00192-2020-MTC/11</v>
          </cell>
          <cell r="G451" t="str">
            <v>ING. DE COMPUTACION Y SISTEMAS</v>
          </cell>
          <cell r="H451" t="str">
            <v>CAS - LEY 311</v>
          </cell>
        </row>
        <row r="452">
          <cell r="E452" t="str">
            <v>44732584</v>
          </cell>
          <cell r="F452" t="str">
            <v>00193-2020-MTC/11</v>
          </cell>
          <cell r="G452" t="str">
            <v>ING. DE SISTEMAS</v>
          </cell>
          <cell r="H452" t="str">
            <v>CAS - LEY 311</v>
          </cell>
        </row>
        <row r="453">
          <cell r="E453" t="str">
            <v>45034542</v>
          </cell>
          <cell r="F453" t="str">
            <v>00191-2020-MTC/11</v>
          </cell>
          <cell r="G453" t="str">
            <v>ING. DE SISTEMAS</v>
          </cell>
          <cell r="H453" t="str">
            <v>CAS - LEY 311</v>
          </cell>
        </row>
        <row r="454">
          <cell r="E454" t="str">
            <v>41145211</v>
          </cell>
          <cell r="F454" t="str">
            <v>00104-2012-MTC/10</v>
          </cell>
          <cell r="G454" t="str">
            <v>ING. AMBIENTAL</v>
          </cell>
          <cell r="H454" t="str">
            <v>CAS - LEY 311</v>
          </cell>
        </row>
        <row r="455">
          <cell r="E455" t="str">
            <v>42455531</v>
          </cell>
          <cell r="F455" t="str">
            <v>00197-2020-MTC/11</v>
          </cell>
          <cell r="G455" t="str">
            <v>ING. DE SISTEMAS</v>
          </cell>
          <cell r="H455" t="str">
            <v>CAS - LEY 311</v>
          </cell>
        </row>
        <row r="456">
          <cell r="E456" t="str">
            <v>44723996</v>
          </cell>
          <cell r="F456" t="str">
            <v>00274-2017-MTC/10</v>
          </cell>
          <cell r="G456" t="str">
            <v>ING. SISTEMAS Y COMPUTACION</v>
          </cell>
          <cell r="H456" t="str">
            <v>CAS - LEY 311</v>
          </cell>
        </row>
        <row r="457">
          <cell r="E457" t="str">
            <v>43169867</v>
          </cell>
          <cell r="F457" t="str">
            <v>00037-2018-MTC/10</v>
          </cell>
          <cell r="G457" t="str">
            <v>ING. DE SISTEMAS</v>
          </cell>
          <cell r="H457" t="str">
            <v>CAS - LEY 311</v>
          </cell>
        </row>
        <row r="458">
          <cell r="E458" t="str">
            <v>01122975</v>
          </cell>
          <cell r="F458" t="str">
            <v>00194-2015-MTC/10</v>
          </cell>
          <cell r="G458" t="str">
            <v>INGENIERÍA DE SISTEMAS</v>
          </cell>
          <cell r="H458" t="str">
            <v>CAS - LEY 311</v>
          </cell>
        </row>
        <row r="459">
          <cell r="E459" t="str">
            <v>46183970</v>
          </cell>
          <cell r="F459" t="str">
            <v>00271-2017-MTC/10</v>
          </cell>
          <cell r="G459" t="str">
            <v>COMPUTACION E INFORMATICA</v>
          </cell>
          <cell r="H459" t="str">
            <v>CAS - LEY 311</v>
          </cell>
        </row>
        <row r="460">
          <cell r="E460" t="str">
            <v>07644015</v>
          </cell>
          <cell r="F460" t="str">
            <v>00194-2020-MTC/11</v>
          </cell>
          <cell r="G460" t="str">
            <v xml:space="preserve">INGENIERÍA EMPRESARIAL Y DE SISTEMAS </v>
          </cell>
          <cell r="H460" t="str">
            <v>CAS - LEY 311</v>
          </cell>
        </row>
        <row r="461">
          <cell r="E461" t="str">
            <v>06148756</v>
          </cell>
          <cell r="F461" t="str">
            <v>00436-2009-MTC/10</v>
          </cell>
          <cell r="G461" t="str">
            <v>COMPUTACION</v>
          </cell>
          <cell r="H461" t="str">
            <v>CAS - LEY 311</v>
          </cell>
        </row>
        <row r="462">
          <cell r="E462" t="str">
            <v>08171990</v>
          </cell>
          <cell r="F462" t="str">
            <v>00042-2022-MTC/11</v>
          </cell>
          <cell r="G462" t="str">
            <v>ING. DE INFORMATICA</v>
          </cell>
          <cell r="H462" t="str">
            <v>CAS DESIGNADO</v>
          </cell>
        </row>
        <row r="463">
          <cell r="F463" t="str">
            <v/>
          </cell>
        </row>
        <row r="464">
          <cell r="E464" t="str">
            <v>09957771</v>
          </cell>
          <cell r="F464" t="str">
            <v>00278-2017-MTC/10</v>
          </cell>
          <cell r="G464" t="str">
            <v>INGENIERÍA DE SISTEMAS</v>
          </cell>
          <cell r="H464" t="str">
            <v>CAS - LEY 311</v>
          </cell>
        </row>
        <row r="465">
          <cell r="E465" t="str">
            <v>07351129</v>
          </cell>
          <cell r="F465" t="str">
            <v>00455-2009-MTC/10</v>
          </cell>
          <cell r="G465" t="str">
            <v>ING. DE SISTEMAS</v>
          </cell>
          <cell r="H465" t="str">
            <v>CAS - LEY 311</v>
          </cell>
        </row>
        <row r="466">
          <cell r="E466" t="str">
            <v>43399282</v>
          </cell>
          <cell r="F466" t="str">
            <v>00195-2020-MTC/11</v>
          </cell>
          <cell r="G466" t="str">
            <v>ING. DE TELECOMUNICACIONES</v>
          </cell>
          <cell r="H466" t="str">
            <v>CAS - LEY 311</v>
          </cell>
        </row>
        <row r="467">
          <cell r="E467" t="str">
            <v>40019991</v>
          </cell>
          <cell r="F467" t="str">
            <v>00008-2020-MTC/11</v>
          </cell>
          <cell r="G467" t="str">
            <v>ING. EN COMPUTACION E INFORMATICA</v>
          </cell>
          <cell r="H467" t="str">
            <v>CAS - LEY 311</v>
          </cell>
        </row>
        <row r="468">
          <cell r="E468" t="str">
            <v>41148067</v>
          </cell>
          <cell r="F468" t="str">
            <v>00198-2020-MTC/11</v>
          </cell>
          <cell r="G468" t="str">
            <v>COMPUTACION E INFORMATICA</v>
          </cell>
          <cell r="H468" t="str">
            <v>CAS - LEY 311</v>
          </cell>
        </row>
        <row r="469">
          <cell r="E469" t="str">
            <v>40265749</v>
          </cell>
          <cell r="F469" t="str">
            <v>00246-2019-MTC/11</v>
          </cell>
          <cell r="G469" t="str">
            <v>ING. ELECTRONICO</v>
          </cell>
          <cell r="H469" t="str">
            <v>CAS - LEY 311</v>
          </cell>
        </row>
        <row r="470">
          <cell r="E470" t="str">
            <v>40627841</v>
          </cell>
          <cell r="F470" t="str">
            <v>00423-2010-MTC/10</v>
          </cell>
          <cell r="G470" t="str">
            <v>COMPUTACION E INFORMATICA</v>
          </cell>
          <cell r="H470" t="str">
            <v>CAS - LEY 311</v>
          </cell>
        </row>
        <row r="471">
          <cell r="E471" t="str">
            <v>09306568</v>
          </cell>
          <cell r="F471" t="str">
            <v>00211-2020-MTC/11</v>
          </cell>
          <cell r="H471" t="str">
            <v>CAS - LEY 311</v>
          </cell>
        </row>
        <row r="472">
          <cell r="E472" t="str">
            <v>09859150</v>
          </cell>
          <cell r="F472" t="str">
            <v>00277-2017-MTC/10</v>
          </cell>
          <cell r="G472" t="str">
            <v>COMPUTACION</v>
          </cell>
          <cell r="H472" t="str">
            <v>CAS - LEY 311</v>
          </cell>
        </row>
        <row r="473">
          <cell r="E473" t="str">
            <v>40494691</v>
          </cell>
          <cell r="F473" t="str">
            <v>00527-2010-MTC/10</v>
          </cell>
          <cell r="H473" t="str">
            <v>CAS - LEY 311</v>
          </cell>
        </row>
        <row r="474">
          <cell r="E474" t="str">
            <v>40943910</v>
          </cell>
          <cell r="F474" t="str">
            <v>00276-2017-MTC/10</v>
          </cell>
          <cell r="H474" t="str">
            <v>CAS - LEY 311</v>
          </cell>
        </row>
        <row r="475">
          <cell r="E475" t="str">
            <v>08839898</v>
          </cell>
          <cell r="F475" t="str">
            <v>00454-2010-MTC/10</v>
          </cell>
          <cell r="G475" t="str">
            <v>CIENCIAS ADMINISTRATIVAS</v>
          </cell>
          <cell r="H475" t="str">
            <v>CAS - LEY 311</v>
          </cell>
        </row>
        <row r="476">
          <cell r="E476" t="str">
            <v>18022073</v>
          </cell>
          <cell r="F476" t="str">
            <v>00016-2022-MTC/11</v>
          </cell>
          <cell r="H476" t="str">
            <v>CAS DESIGNADO</v>
          </cell>
        </row>
        <row r="477">
          <cell r="E477" t="str">
            <v>70212488</v>
          </cell>
          <cell r="F477" t="str">
            <v>00114-2021-MTC/11</v>
          </cell>
          <cell r="G477" t="str">
            <v>INGENIERÍA DE SISTEMAS</v>
          </cell>
          <cell r="H477" t="str">
            <v xml:space="preserve">CAS - DU 083 </v>
          </cell>
        </row>
        <row r="478">
          <cell r="F478" t="str">
            <v/>
          </cell>
        </row>
        <row r="479">
          <cell r="E479" t="str">
            <v>10381644</v>
          </cell>
          <cell r="F479" t="str">
            <v>01905-2009-MTC/10</v>
          </cell>
          <cell r="H479" t="str">
            <v>CAS - LEY 311</v>
          </cell>
        </row>
        <row r="480">
          <cell r="E480" t="str">
            <v>09303328</v>
          </cell>
          <cell r="F480" t="str">
            <v>00196-2011-MTC/10</v>
          </cell>
          <cell r="H480" t="str">
            <v>CAS - LEY 311</v>
          </cell>
        </row>
        <row r="481">
          <cell r="E481" t="str">
            <v>42961476</v>
          </cell>
          <cell r="F481" t="str">
            <v>00002-2022-MTC/11</v>
          </cell>
          <cell r="G481" t="str">
            <v>ING. SISTEMAS Y COMPUTACION</v>
          </cell>
          <cell r="H481" t="str">
            <v>CAS DESIGNADO</v>
          </cell>
        </row>
        <row r="482">
          <cell r="F482" t="str">
            <v/>
          </cell>
        </row>
        <row r="483">
          <cell r="F483" t="str">
            <v/>
          </cell>
        </row>
        <row r="484">
          <cell r="E484" t="str">
            <v>09998258</v>
          </cell>
          <cell r="F484" t="str">
            <v>00106-2009-MTC/10</v>
          </cell>
          <cell r="G484" t="str">
            <v>OFIC. CUBIER. Y PILOT. NAV.</v>
          </cell>
          <cell r="H484" t="str">
            <v>CAS - LEY 311</v>
          </cell>
        </row>
        <row r="485">
          <cell r="E485" t="str">
            <v>43361839</v>
          </cell>
          <cell r="F485" t="str">
            <v>00317-2015-MTC/10</v>
          </cell>
          <cell r="G485" t="str">
            <v>ABOGADO</v>
          </cell>
          <cell r="H485" t="str">
            <v>CAS - LEY 311</v>
          </cell>
        </row>
        <row r="486">
          <cell r="E486" t="str">
            <v>70154974</v>
          </cell>
          <cell r="F486" t="str">
            <v>00156-2019-MTC/11</v>
          </cell>
          <cell r="G486" t="str">
            <v>ECONOMISTA</v>
          </cell>
          <cell r="H486" t="str">
            <v>CAS DESIGNADO</v>
          </cell>
        </row>
        <row r="487">
          <cell r="F487" t="str">
            <v/>
          </cell>
        </row>
        <row r="488">
          <cell r="E488" t="str">
            <v>08227494</v>
          </cell>
          <cell r="F488" t="str">
            <v>00069-2019-MTC/11</v>
          </cell>
          <cell r="G488" t="str">
            <v>ING. DE CONSTRUCCIONES CIVILES</v>
          </cell>
          <cell r="H488" t="str">
            <v>CAS DESIGNADO</v>
          </cell>
        </row>
        <row r="489">
          <cell r="E489" t="str">
            <v>06715611</v>
          </cell>
          <cell r="F489" t="str">
            <v>00660-2009-MTC/10</v>
          </cell>
          <cell r="G489" t="str">
            <v>ING. CIVIL</v>
          </cell>
          <cell r="H489" t="str">
            <v>CAS - LEY 311</v>
          </cell>
        </row>
        <row r="490">
          <cell r="E490" t="str">
            <v>08740807</v>
          </cell>
          <cell r="F490" t="str">
            <v>00354-2015-MTC/10</v>
          </cell>
          <cell r="G490" t="str">
            <v>ING. INDUSTRIAL</v>
          </cell>
          <cell r="H490" t="str">
            <v>CAS - LEY 311</v>
          </cell>
        </row>
        <row r="491">
          <cell r="F491" t="str">
            <v/>
          </cell>
        </row>
        <row r="492">
          <cell r="E492" t="str">
            <v>41047768</v>
          </cell>
          <cell r="F492" t="str">
            <v>00117-2014-MTC/10</v>
          </cell>
          <cell r="G492" t="str">
            <v>ABOGADO</v>
          </cell>
          <cell r="H492" t="str">
            <v>CAS - LEY 311</v>
          </cell>
        </row>
        <row r="493">
          <cell r="E493" t="str">
            <v>09637953</v>
          </cell>
          <cell r="F493" t="str">
            <v>00354-2017-MTC/10</v>
          </cell>
          <cell r="G493" t="str">
            <v>ING. CIVIL</v>
          </cell>
          <cell r="H493" t="str">
            <v>CAS - LEY 311</v>
          </cell>
        </row>
        <row r="494">
          <cell r="E494" t="str">
            <v>08339706</v>
          </cell>
          <cell r="F494" t="str">
            <v>00524-2009-MTC/10</v>
          </cell>
          <cell r="G494" t="str">
            <v>TECNICO EN ADMINISTRACION DE NEGOCIOS INTERNACIONA</v>
          </cell>
          <cell r="H494" t="str">
            <v>CAS - LEY 311</v>
          </cell>
        </row>
        <row r="495">
          <cell r="F495" t="str">
            <v/>
          </cell>
        </row>
        <row r="496">
          <cell r="E496" t="str">
            <v>09144177</v>
          </cell>
          <cell r="F496" t="str">
            <v>00055-2009-MTC/10</v>
          </cell>
          <cell r="H496" t="str">
            <v>CAS - LEY 311</v>
          </cell>
        </row>
        <row r="497">
          <cell r="E497" t="str">
            <v>44079423</v>
          </cell>
          <cell r="F497" t="str">
            <v>00266-2019-MTC/11</v>
          </cell>
          <cell r="G497" t="str">
            <v>ING. ECONOMISTA</v>
          </cell>
          <cell r="H497" t="str">
            <v>CAS DESIGNADO</v>
          </cell>
        </row>
        <row r="498">
          <cell r="F498" t="str">
            <v/>
          </cell>
        </row>
        <row r="499">
          <cell r="F499" t="str">
            <v/>
          </cell>
        </row>
        <row r="500">
          <cell r="E500" t="str">
            <v>10721724</v>
          </cell>
          <cell r="F500" t="str">
            <v>00254-2018-MTC/10</v>
          </cell>
          <cell r="G500" t="str">
            <v>CONTABILIDAD</v>
          </cell>
          <cell r="H500" t="str">
            <v>CAS - LEY 311</v>
          </cell>
        </row>
        <row r="501">
          <cell r="E501" t="str">
            <v>46007002</v>
          </cell>
          <cell r="F501" t="str">
            <v>00237-2018-MTC/10</v>
          </cell>
          <cell r="G501" t="str">
            <v>ABOGADO</v>
          </cell>
          <cell r="H501" t="str">
            <v>CAS - LEY 311</v>
          </cell>
        </row>
        <row r="502">
          <cell r="E502" t="str">
            <v>10056026</v>
          </cell>
          <cell r="F502" t="str">
            <v>00160-2014-MTC/10</v>
          </cell>
          <cell r="G502" t="str">
            <v>ING. ELECTRONICA</v>
          </cell>
          <cell r="H502" t="str">
            <v>CAS - LEY 311</v>
          </cell>
        </row>
        <row r="503">
          <cell r="E503" t="str">
            <v>16123947</v>
          </cell>
          <cell r="F503" t="str">
            <v>00605-2009-MTC/10</v>
          </cell>
          <cell r="G503" t="str">
            <v>ING. CIVIL</v>
          </cell>
          <cell r="H503" t="str">
            <v>CAS - LEY 311</v>
          </cell>
        </row>
        <row r="504">
          <cell r="E504" t="str">
            <v>10475040</v>
          </cell>
          <cell r="F504" t="str">
            <v>00011-2022-MTC/11</v>
          </cell>
          <cell r="G504" t="str">
            <v>ABOGADO</v>
          </cell>
          <cell r="H504" t="str">
            <v>CAS DESIGNADO</v>
          </cell>
        </row>
        <row r="505">
          <cell r="F505" t="str">
            <v/>
          </cell>
        </row>
        <row r="506">
          <cell r="E506" t="str">
            <v>07962013</v>
          </cell>
          <cell r="F506" t="str">
            <v>00373-2017-MTC/10</v>
          </cell>
          <cell r="G506" t="str">
            <v>ING. INDUSTRIAL</v>
          </cell>
          <cell r="H506" t="str">
            <v>CAS - LEY 311</v>
          </cell>
        </row>
        <row r="507">
          <cell r="E507" t="str">
            <v>06063985</v>
          </cell>
          <cell r="F507" t="str">
            <v>00345-2018-MTC/10</v>
          </cell>
          <cell r="G507" t="str">
            <v>ABOGADO</v>
          </cell>
          <cell r="H507" t="str">
            <v>CAS - LEY 311</v>
          </cell>
        </row>
        <row r="508">
          <cell r="E508" t="str">
            <v>07211148</v>
          </cell>
          <cell r="F508" t="str">
            <v>00611-2009-MTC/10</v>
          </cell>
          <cell r="G508" t="str">
            <v>ARQUITECTO</v>
          </cell>
          <cell r="H508" t="str">
            <v>CAS - LEY 311</v>
          </cell>
        </row>
        <row r="509">
          <cell r="E509" t="str">
            <v>06175531</v>
          </cell>
          <cell r="F509" t="str">
            <v>01980-2009-MTC/10</v>
          </cell>
          <cell r="G509" t="str">
            <v>ING. CIVIL</v>
          </cell>
          <cell r="H509" t="str">
            <v>CAS - LEY 311</v>
          </cell>
        </row>
        <row r="510">
          <cell r="E510" t="str">
            <v>28222522</v>
          </cell>
          <cell r="F510" t="str">
            <v>00304-2011-MTC/10</v>
          </cell>
          <cell r="G510" t="str">
            <v>ING. QUIMICO</v>
          </cell>
          <cell r="H510" t="str">
            <v>CAS - LEY 311</v>
          </cell>
        </row>
        <row r="511">
          <cell r="E511" t="str">
            <v>25716592</v>
          </cell>
          <cell r="F511" t="str">
            <v>00163-2014-MTC/10</v>
          </cell>
          <cell r="G511" t="str">
            <v>ING. QUIMICO</v>
          </cell>
          <cell r="H511" t="str">
            <v>CAS - LEY 311</v>
          </cell>
        </row>
        <row r="512">
          <cell r="E512" t="str">
            <v>21431790</v>
          </cell>
          <cell r="F512" t="str">
            <v>00300-2011-MTC/10</v>
          </cell>
          <cell r="G512" t="str">
            <v>ING. QUIMICO</v>
          </cell>
          <cell r="H512" t="str">
            <v>CAS - LEY 311</v>
          </cell>
        </row>
        <row r="513">
          <cell r="E513" t="str">
            <v>06114687</v>
          </cell>
          <cell r="F513" t="str">
            <v>00635-2009-MTC/10</v>
          </cell>
          <cell r="G513" t="str">
            <v>CIENCIAS CONTABLES Y EMPRESARIALES</v>
          </cell>
          <cell r="H513" t="str">
            <v>CAS - LEY 311</v>
          </cell>
        </row>
        <row r="514">
          <cell r="E514" t="str">
            <v>09606859</v>
          </cell>
          <cell r="F514" t="str">
            <v>00638-2009-MTC/10</v>
          </cell>
          <cell r="G514" t="str">
            <v>ING. DE TRANSPORTES</v>
          </cell>
          <cell r="H514" t="str">
            <v>CAS - LEY 311</v>
          </cell>
        </row>
        <row r="515">
          <cell r="E515" t="str">
            <v>09152200</v>
          </cell>
          <cell r="F515" t="str">
            <v>00297-2011-MTC/10</v>
          </cell>
          <cell r="G515" t="str">
            <v>ING. CIVIL</v>
          </cell>
          <cell r="H515" t="str">
            <v>CAS - LEY 311</v>
          </cell>
        </row>
        <row r="516">
          <cell r="E516" t="str">
            <v>04018509</v>
          </cell>
          <cell r="F516" t="str">
            <v>00003-2020-MTC/11</v>
          </cell>
          <cell r="G516" t="str">
            <v>CONTADOR PUBLICO</v>
          </cell>
          <cell r="H516" t="str">
            <v>CAS</v>
          </cell>
        </row>
        <row r="517">
          <cell r="E517" t="str">
            <v>31679817</v>
          </cell>
          <cell r="F517" t="str">
            <v>00620-2009-MTC/10</v>
          </cell>
          <cell r="G517" t="str">
            <v>CONTADOR PUBLICO</v>
          </cell>
          <cell r="H517" t="str">
            <v>CAS - LEY 311</v>
          </cell>
        </row>
        <row r="518">
          <cell r="E518" t="str">
            <v>06826378</v>
          </cell>
          <cell r="F518" t="str">
            <v>00372-2017-MTC/10</v>
          </cell>
          <cell r="G518" t="str">
            <v>ING. CIVIL</v>
          </cell>
          <cell r="H518" t="str">
            <v>CAS - LEY 311</v>
          </cell>
        </row>
        <row r="519">
          <cell r="E519" t="str">
            <v>19881093</v>
          </cell>
          <cell r="F519" t="str">
            <v>00656-2009-MTC/10</v>
          </cell>
          <cell r="H519" t="str">
            <v>CAS - LEY 311</v>
          </cell>
        </row>
        <row r="520">
          <cell r="E520" t="str">
            <v>41874439</v>
          </cell>
          <cell r="F520" t="str">
            <v>00073-2022-MTC/11</v>
          </cell>
          <cell r="G520" t="str">
            <v>ING. DE TRANSPORTES</v>
          </cell>
          <cell r="H520" t="str">
            <v>CAS DESIGNADO</v>
          </cell>
        </row>
        <row r="521">
          <cell r="F521" t="str">
            <v/>
          </cell>
        </row>
        <row r="522">
          <cell r="E522" t="str">
            <v>41519071</v>
          </cell>
          <cell r="F522" t="str">
            <v>00176-2020-MTC/11</v>
          </cell>
          <cell r="G522" t="str">
            <v>ING. CIVIL</v>
          </cell>
          <cell r="H522" t="str">
            <v>CAS - LEY 311</v>
          </cell>
        </row>
        <row r="523">
          <cell r="E523" t="str">
            <v>40000389</v>
          </cell>
          <cell r="F523" t="str">
            <v>00160-2020-MTC/11</v>
          </cell>
          <cell r="G523" t="str">
            <v>ING. CIVIL</v>
          </cell>
          <cell r="H523" t="str">
            <v>CAS - LEY 311</v>
          </cell>
        </row>
        <row r="524">
          <cell r="E524" t="str">
            <v>25489326</v>
          </cell>
          <cell r="F524" t="str">
            <v>26-2014-MTC/20.CAS</v>
          </cell>
          <cell r="G524" t="str">
            <v>ING. GEOLOGO</v>
          </cell>
          <cell r="H524" t="str">
            <v>CAS - LEY 311</v>
          </cell>
        </row>
        <row r="525">
          <cell r="E525" t="str">
            <v>09473875</v>
          </cell>
          <cell r="F525" t="str">
            <v>011-2015-MTC/20.CAS</v>
          </cell>
          <cell r="G525" t="str">
            <v>ING. CIVIL</v>
          </cell>
          <cell r="H525" t="str">
            <v>CAS - LEY 311</v>
          </cell>
        </row>
        <row r="526">
          <cell r="E526" t="str">
            <v>08635072</v>
          </cell>
          <cell r="F526" t="str">
            <v>00175-2017-MTC/10</v>
          </cell>
          <cell r="G526" t="str">
            <v>ING. ELECTRICISTA</v>
          </cell>
          <cell r="H526" t="str">
            <v>CAS - LEY 311</v>
          </cell>
        </row>
        <row r="527">
          <cell r="E527" t="str">
            <v>08811234</v>
          </cell>
          <cell r="F527" t="str">
            <v>00348-2017-MTC/10</v>
          </cell>
          <cell r="G527" t="str">
            <v>ING. MECANICO</v>
          </cell>
          <cell r="H527" t="str">
            <v>CAS - LEY 311</v>
          </cell>
        </row>
        <row r="528">
          <cell r="E528" t="str">
            <v>08080897</v>
          </cell>
          <cell r="F528" t="str">
            <v>25-2014-MTC/20.CAS</v>
          </cell>
          <cell r="G528" t="str">
            <v>ING. GEOLOGO</v>
          </cell>
          <cell r="H528" t="str">
            <v>CAS - LEY 311</v>
          </cell>
        </row>
        <row r="529">
          <cell r="E529" t="str">
            <v>09722342</v>
          </cell>
          <cell r="F529" t="str">
            <v>00202-2018-MTC/10</v>
          </cell>
          <cell r="G529" t="str">
            <v>ING. CIVIL</v>
          </cell>
          <cell r="H529" t="str">
            <v>CAS - LEY 311</v>
          </cell>
        </row>
        <row r="530">
          <cell r="E530" t="str">
            <v>06593368</v>
          </cell>
          <cell r="F530" t="str">
            <v>00013-2015-MTC/10</v>
          </cell>
          <cell r="G530" t="str">
            <v>ARQUITECTO</v>
          </cell>
          <cell r="H530" t="str">
            <v>CAS - LEY 311</v>
          </cell>
        </row>
        <row r="531">
          <cell r="E531" t="str">
            <v>41361156</v>
          </cell>
          <cell r="F531" t="str">
            <v>012-2019-MTC/20.CAS</v>
          </cell>
          <cell r="G531" t="str">
            <v>ING. CIVIL</v>
          </cell>
          <cell r="H531" t="str">
            <v>CAS - LEY 311</v>
          </cell>
        </row>
        <row r="532">
          <cell r="E532" t="str">
            <v>40938308</v>
          </cell>
          <cell r="F532" t="str">
            <v>00203-2019-MTC/11</v>
          </cell>
          <cell r="G532" t="str">
            <v>ABOGADO</v>
          </cell>
          <cell r="H532" t="str">
            <v>CAS - LEY 311</v>
          </cell>
        </row>
        <row r="533">
          <cell r="E533" t="str">
            <v>15841657</v>
          </cell>
          <cell r="F533" t="str">
            <v>044-2015-MTC/20.CAS</v>
          </cell>
          <cell r="G533" t="str">
            <v>ING. AGRICOLA</v>
          </cell>
          <cell r="H533" t="str">
            <v>CAS - LEY 311</v>
          </cell>
        </row>
        <row r="534">
          <cell r="E534" t="str">
            <v>41647778</v>
          </cell>
          <cell r="F534" t="str">
            <v>00182-2020-MTC/11</v>
          </cell>
          <cell r="G534" t="str">
            <v>ABOGADO</v>
          </cell>
          <cell r="H534" t="str">
            <v>CAS - LEY 311</v>
          </cell>
        </row>
        <row r="535">
          <cell r="E535" t="str">
            <v>05397323</v>
          </cell>
          <cell r="F535" t="str">
            <v>00159-2020-MTC/11</v>
          </cell>
          <cell r="G535" t="str">
            <v>CONTADOR PUBLICO</v>
          </cell>
          <cell r="H535" t="str">
            <v>CAS - LEY 311</v>
          </cell>
        </row>
        <row r="536">
          <cell r="E536" t="str">
            <v>09873436</v>
          </cell>
          <cell r="F536" t="str">
            <v>026-2018-MTC/20.CAS</v>
          </cell>
          <cell r="G536" t="str">
            <v>ING. CIVIL</v>
          </cell>
          <cell r="H536" t="str">
            <v>CAS - LEY 311</v>
          </cell>
        </row>
        <row r="537">
          <cell r="E537" t="str">
            <v>07256288</v>
          </cell>
          <cell r="F537" t="str">
            <v>135-2015-MTC/20.CAS</v>
          </cell>
          <cell r="G537" t="str">
            <v>ING. CIVIL</v>
          </cell>
          <cell r="H537" t="str">
            <v>CAS - LEY 311</v>
          </cell>
        </row>
        <row r="538">
          <cell r="E538" t="str">
            <v>18140712</v>
          </cell>
          <cell r="F538" t="str">
            <v>27-2014-MTC/20.CAS</v>
          </cell>
          <cell r="G538" t="str">
            <v>ING. CIVIL</v>
          </cell>
          <cell r="H538" t="str">
            <v>CAS - LEY 311</v>
          </cell>
        </row>
        <row r="539">
          <cell r="E539" t="str">
            <v>06134146</v>
          </cell>
          <cell r="F539" t="str">
            <v>28-2014-MTC/20.CAS</v>
          </cell>
          <cell r="G539" t="str">
            <v>ING. CIVIL</v>
          </cell>
          <cell r="H539" t="str">
            <v>CAS - LEY 311</v>
          </cell>
        </row>
        <row r="540">
          <cell r="E540" t="str">
            <v>08164521</v>
          </cell>
          <cell r="F540" t="str">
            <v>00236-2017-MTC/10</v>
          </cell>
          <cell r="G540" t="str">
            <v>CIENCIAS DE LA COMUNICACION</v>
          </cell>
          <cell r="H540" t="str">
            <v>CAS - LEY 311</v>
          </cell>
        </row>
        <row r="541">
          <cell r="E541" t="str">
            <v>42690068</v>
          </cell>
          <cell r="F541" t="str">
            <v>00178-2018-MTC/10</v>
          </cell>
          <cell r="G541" t="str">
            <v>ECONOMISTA</v>
          </cell>
          <cell r="H541" t="str">
            <v>CAS - LEY 311</v>
          </cell>
        </row>
        <row r="542">
          <cell r="E542" t="str">
            <v>07971710</v>
          </cell>
          <cell r="F542" t="str">
            <v>027-2018-MTC/20.CAS</v>
          </cell>
          <cell r="G542" t="str">
            <v>ING. CIVIL</v>
          </cell>
          <cell r="H542" t="str">
            <v>CAS - LEY 311</v>
          </cell>
        </row>
        <row r="543">
          <cell r="E543" t="str">
            <v>10064157</v>
          </cell>
          <cell r="F543" t="str">
            <v>00223-2018-MTC/10</v>
          </cell>
          <cell r="G543" t="str">
            <v>ABOGADO</v>
          </cell>
          <cell r="H543" t="str">
            <v>CAS - LEY 311</v>
          </cell>
        </row>
        <row r="544">
          <cell r="E544" t="str">
            <v>08068923</v>
          </cell>
          <cell r="F544" t="str">
            <v>29-2014-MTC/20.CAS</v>
          </cell>
          <cell r="G544" t="str">
            <v>ING. CIVIL</v>
          </cell>
          <cell r="H544" t="str">
            <v>CAS - LEY 311</v>
          </cell>
        </row>
        <row r="545">
          <cell r="E545" t="str">
            <v>41713435</v>
          </cell>
          <cell r="F545" t="str">
            <v>61-2014-MTC/20.CAS</v>
          </cell>
          <cell r="H545" t="str">
            <v>CAS - LEY 311</v>
          </cell>
        </row>
        <row r="546">
          <cell r="E546" t="str">
            <v>40619607</v>
          </cell>
          <cell r="F546" t="str">
            <v>00234-2018-MTC/10</v>
          </cell>
          <cell r="G546" t="str">
            <v>ING. CIVIL</v>
          </cell>
          <cell r="H546" t="str">
            <v>CAS - LEY 311</v>
          </cell>
        </row>
        <row r="547">
          <cell r="E547" t="str">
            <v>10212394</v>
          </cell>
          <cell r="F547" t="str">
            <v>00183-2020-MTC/11</v>
          </cell>
          <cell r="G547" t="str">
            <v>ABOGADO</v>
          </cell>
          <cell r="H547" t="str">
            <v>CAS - LEY 311</v>
          </cell>
        </row>
        <row r="548">
          <cell r="E548" t="str">
            <v>01332152</v>
          </cell>
          <cell r="F548" t="str">
            <v>00259-2018-MTC/10</v>
          </cell>
          <cell r="G548" t="str">
            <v>ING. CIVIL</v>
          </cell>
          <cell r="H548" t="str">
            <v>CAS - LEY 311</v>
          </cell>
        </row>
        <row r="549">
          <cell r="E549" t="str">
            <v>09454780</v>
          </cell>
          <cell r="F549" t="str">
            <v>00221-2018-MTC/10</v>
          </cell>
          <cell r="G549" t="str">
            <v>ABOGADO</v>
          </cell>
          <cell r="H549" t="str">
            <v>CAS - LEY 311</v>
          </cell>
        </row>
        <row r="550">
          <cell r="E550" t="str">
            <v>40523122</v>
          </cell>
          <cell r="F550" t="str">
            <v>00081-2022-MTC/11</v>
          </cell>
          <cell r="G550" t="str">
            <v>ECONOMISTA</v>
          </cell>
          <cell r="H550" t="str">
            <v>CAS DESIGNADO</v>
          </cell>
        </row>
        <row r="551">
          <cell r="F551" t="str">
            <v/>
          </cell>
        </row>
        <row r="552">
          <cell r="E552" t="str">
            <v>21878952</v>
          </cell>
          <cell r="F552" t="str">
            <v>00148-2019-MTC/11</v>
          </cell>
          <cell r="G552" t="str">
            <v>ING. CIVIL</v>
          </cell>
          <cell r="H552" t="str">
            <v>CAS - LEY 311</v>
          </cell>
        </row>
        <row r="553">
          <cell r="E553" t="str">
            <v>40434860</v>
          </cell>
          <cell r="F553" t="str">
            <v>00198-2019-MTC/11</v>
          </cell>
          <cell r="G553" t="str">
            <v>CONTADOR PUBLICO</v>
          </cell>
          <cell r="H553" t="str">
            <v>CAS - LEY 311</v>
          </cell>
        </row>
        <row r="554">
          <cell r="E554" t="str">
            <v>43202239</v>
          </cell>
          <cell r="F554" t="str">
            <v>00139-2021-MTC/11</v>
          </cell>
          <cell r="G554" t="str">
            <v>LIC. EN ADMINISTRACION</v>
          </cell>
          <cell r="H554" t="str">
            <v>CAS DESIGNADO</v>
          </cell>
        </row>
        <row r="555">
          <cell r="E555" t="str">
            <v>22413748</v>
          </cell>
          <cell r="F555" t="str">
            <v>00181-2019-MTC/11</v>
          </cell>
          <cell r="G555" t="str">
            <v>ING. CIVIL</v>
          </cell>
          <cell r="H555" t="str">
            <v>CAS - LEY 311</v>
          </cell>
        </row>
        <row r="556">
          <cell r="E556" t="str">
            <v>27152060</v>
          </cell>
          <cell r="F556" t="str">
            <v>00033-2019-MTC/10</v>
          </cell>
          <cell r="G556" t="str">
            <v>ING. CIVIL</v>
          </cell>
          <cell r="H556" t="str">
            <v>CAS - LEY 311</v>
          </cell>
        </row>
        <row r="557">
          <cell r="E557" t="str">
            <v>40912758</v>
          </cell>
          <cell r="F557" t="str">
            <v>00037-2021-MTC/11</v>
          </cell>
          <cell r="G557" t="str">
            <v>ING. CIVIL</v>
          </cell>
          <cell r="H557" t="str">
            <v>CAS DESIGNADO</v>
          </cell>
        </row>
        <row r="558">
          <cell r="E558" t="str">
            <v>29686436</v>
          </cell>
          <cell r="F558" t="str">
            <v>00093-2019-MTC/11</v>
          </cell>
          <cell r="G558" t="str">
            <v>ECONOMISTA</v>
          </cell>
          <cell r="H558" t="str">
            <v>CAS - LEY 311</v>
          </cell>
        </row>
        <row r="559">
          <cell r="E559" t="str">
            <v>09679886</v>
          </cell>
          <cell r="F559" t="str">
            <v>00047-2017-MTC/10</v>
          </cell>
          <cell r="G559" t="str">
            <v>SECRETARIA EJECUTIVA</v>
          </cell>
          <cell r="H559" t="str">
            <v>CAS - LEY 311</v>
          </cell>
        </row>
        <row r="560">
          <cell r="E560" t="str">
            <v>40884535</v>
          </cell>
          <cell r="F560" t="str">
            <v>00070-2019-MTC/11</v>
          </cell>
          <cell r="G560" t="str">
            <v>ING. CIVIL</v>
          </cell>
          <cell r="H560" t="str">
            <v>CAS - LEY 311</v>
          </cell>
        </row>
        <row r="561">
          <cell r="E561" t="str">
            <v>26709849</v>
          </cell>
          <cell r="F561" t="str">
            <v>00010-2019-MTC/10</v>
          </cell>
          <cell r="G561" t="str">
            <v>ING. CIVIL</v>
          </cell>
          <cell r="H561" t="str">
            <v>CAS - LEY 311</v>
          </cell>
        </row>
        <row r="562">
          <cell r="E562" t="str">
            <v>29300445</v>
          </cell>
          <cell r="F562" t="str">
            <v>00006-2019-MTC/10</v>
          </cell>
          <cell r="G562" t="str">
            <v>ING. CIVIL</v>
          </cell>
          <cell r="H562" t="str">
            <v>CAS - LEY 311</v>
          </cell>
        </row>
        <row r="563">
          <cell r="E563" t="str">
            <v>41683084</v>
          </cell>
          <cell r="F563" t="str">
            <v>00004-2019-MTC/10</v>
          </cell>
          <cell r="G563" t="str">
            <v>BIOLOGO</v>
          </cell>
          <cell r="H563" t="str">
            <v>CAS - LEY 311</v>
          </cell>
        </row>
        <row r="564">
          <cell r="E564" t="str">
            <v>04643198</v>
          </cell>
          <cell r="F564" t="str">
            <v>00357-2018-MTC/10</v>
          </cell>
          <cell r="G564" t="str">
            <v>CONTADOR PUBLICO</v>
          </cell>
          <cell r="H564" t="str">
            <v>CAS - LEY 311</v>
          </cell>
        </row>
        <row r="565">
          <cell r="E565" t="str">
            <v>41613022</v>
          </cell>
          <cell r="F565" t="str">
            <v>00353-2018-MTC/10</v>
          </cell>
          <cell r="G565" t="str">
            <v>ING. CIVIL</v>
          </cell>
          <cell r="H565" t="str">
            <v>CAS - LEY 311</v>
          </cell>
        </row>
        <row r="566">
          <cell r="E566" t="str">
            <v>28273326</v>
          </cell>
          <cell r="F566" t="str">
            <v>00327-2018-MTC/10</v>
          </cell>
          <cell r="G566" t="str">
            <v>ING. CIVIL</v>
          </cell>
          <cell r="H566" t="str">
            <v>CAS - LEY 311</v>
          </cell>
        </row>
        <row r="567">
          <cell r="E567" t="str">
            <v>08157175</v>
          </cell>
          <cell r="F567" t="str">
            <v>00310-2018-MTC/10</v>
          </cell>
          <cell r="G567" t="str">
            <v>ING. INFORMATICO</v>
          </cell>
          <cell r="H567" t="str">
            <v>CAS - LEY 311</v>
          </cell>
        </row>
        <row r="568">
          <cell r="E568" t="str">
            <v>40320098</v>
          </cell>
          <cell r="F568" t="str">
            <v>00312-2018-MTC/10</v>
          </cell>
          <cell r="G568" t="str">
            <v>CONTADOR PUBLICO</v>
          </cell>
          <cell r="H568" t="str">
            <v>CAS - LEY 311</v>
          </cell>
        </row>
        <row r="569">
          <cell r="E569" t="str">
            <v>40334204</v>
          </cell>
          <cell r="F569" t="str">
            <v>00207-2020-MTC/11</v>
          </cell>
          <cell r="G569" t="str">
            <v>CONTADOR PUBLICO</v>
          </cell>
          <cell r="H569" t="str">
            <v>CAS - LEY 311</v>
          </cell>
        </row>
        <row r="570">
          <cell r="E570" t="str">
            <v>09347653</v>
          </cell>
          <cell r="F570" t="str">
            <v>00054-2022-MTC/11</v>
          </cell>
          <cell r="G570" t="str">
            <v>ING. CIVIL</v>
          </cell>
          <cell r="H570" t="str">
            <v>CAS DESIGNADO</v>
          </cell>
        </row>
        <row r="571">
          <cell r="F571" t="str">
            <v/>
          </cell>
        </row>
        <row r="572">
          <cell r="F572" t="str">
            <v/>
          </cell>
        </row>
        <row r="573">
          <cell r="E573" t="str">
            <v>10325136</v>
          </cell>
          <cell r="F573" t="str">
            <v>00157-2019-MTC/11</v>
          </cell>
          <cell r="G573" t="str">
            <v>ING. MECANICO DE FLUIDOS</v>
          </cell>
          <cell r="H573" t="str">
            <v>CAS DESIGNADO</v>
          </cell>
        </row>
        <row r="574">
          <cell r="F574" t="str">
            <v/>
          </cell>
        </row>
        <row r="575">
          <cell r="E575" t="str">
            <v>43664000</v>
          </cell>
          <cell r="F575" t="str">
            <v>00867-2009-MTC/10</v>
          </cell>
          <cell r="G575" t="str">
            <v>EDUCACION</v>
          </cell>
          <cell r="H575" t="str">
            <v>CAS - LEY 311</v>
          </cell>
        </row>
        <row r="576">
          <cell r="E576" t="str">
            <v>07043647</v>
          </cell>
          <cell r="F576" t="str">
            <v>00194-2017-MTC/10</v>
          </cell>
          <cell r="G576" t="str">
            <v>ABOGADO</v>
          </cell>
          <cell r="H576" t="str">
            <v>CAS - LEY 311</v>
          </cell>
        </row>
        <row r="577">
          <cell r="E577" t="str">
            <v>18211349</v>
          </cell>
          <cell r="F577" t="str">
            <v>00335-2018-MTC/10</v>
          </cell>
          <cell r="G577" t="str">
            <v>ABOGADO</v>
          </cell>
          <cell r="H577" t="str">
            <v>CAS</v>
          </cell>
        </row>
        <row r="578">
          <cell r="E578" t="str">
            <v>07525261</v>
          </cell>
          <cell r="F578" t="str">
            <v>00122-2018-MTC/10</v>
          </cell>
          <cell r="G578" t="str">
            <v>ABOGADO</v>
          </cell>
          <cell r="H578" t="str">
            <v>CAS - LEY 311</v>
          </cell>
        </row>
        <row r="579">
          <cell r="E579" t="str">
            <v>08468427</v>
          </cell>
          <cell r="F579" t="str">
            <v>00783-2009-MTC/10</v>
          </cell>
          <cell r="G579" t="str">
            <v>LIC. EN ADMINISTRACION</v>
          </cell>
          <cell r="H579" t="str">
            <v>CAS - LEY 311</v>
          </cell>
        </row>
        <row r="580">
          <cell r="E580" t="str">
            <v>08010887</v>
          </cell>
          <cell r="F580" t="str">
            <v>01817-2009-MTC/10</v>
          </cell>
          <cell r="H580" t="str">
            <v>CAS - LEY 311</v>
          </cell>
        </row>
        <row r="581">
          <cell r="E581" t="str">
            <v>09081502</v>
          </cell>
          <cell r="F581" t="str">
            <v>00857-2009-MTC/10</v>
          </cell>
          <cell r="G581" t="str">
            <v>ABOGADO</v>
          </cell>
          <cell r="H581" t="str">
            <v>CAS - LEY 311</v>
          </cell>
        </row>
        <row r="582">
          <cell r="E582" t="str">
            <v>44638153</v>
          </cell>
          <cell r="F582" t="str">
            <v>00013-2018-MTC/10</v>
          </cell>
          <cell r="G582" t="str">
            <v>COMPUTACION E INFORMATICA</v>
          </cell>
          <cell r="H582" t="str">
            <v>CAS - LEY 311</v>
          </cell>
        </row>
        <row r="583">
          <cell r="E583" t="str">
            <v>45887318</v>
          </cell>
          <cell r="F583" t="str">
            <v>00031-2018-MTC/10</v>
          </cell>
          <cell r="G583" t="str">
            <v>ADMINISTRACION DE NEGOCIOS INTERNACIONALES</v>
          </cell>
          <cell r="H583" t="str">
            <v>CAS - LEY 311</v>
          </cell>
        </row>
        <row r="584">
          <cell r="E584" t="str">
            <v>44528726</v>
          </cell>
          <cell r="F584" t="str">
            <v>00019-2018-MTC/10</v>
          </cell>
          <cell r="G584" t="str">
            <v>DERECHO Y CIENCIAS POLITICAS</v>
          </cell>
          <cell r="H584" t="str">
            <v>CAS - LEY 311</v>
          </cell>
        </row>
        <row r="585">
          <cell r="E585" t="str">
            <v>07301379</v>
          </cell>
          <cell r="F585" t="str">
            <v>00624-2009-MTC/10</v>
          </cell>
          <cell r="G585" t="str">
            <v>MECANICA DE PRODUCCION</v>
          </cell>
          <cell r="H585" t="str">
            <v>CAS - LEY 311</v>
          </cell>
        </row>
        <row r="586">
          <cell r="E586" t="str">
            <v>44921539</v>
          </cell>
          <cell r="F586" t="str">
            <v>00204-2020-MTC/11</v>
          </cell>
          <cell r="H586" t="str">
            <v>CAS - LEY 311</v>
          </cell>
        </row>
        <row r="587">
          <cell r="E587" t="str">
            <v>09537102</v>
          </cell>
          <cell r="F587" t="str">
            <v>00018-2018-MTC/10</v>
          </cell>
          <cell r="G587" t="str">
            <v>DERECHO</v>
          </cell>
          <cell r="H587" t="str">
            <v>CAS - LEY 311</v>
          </cell>
        </row>
        <row r="588">
          <cell r="E588" t="str">
            <v>10192455</v>
          </cell>
          <cell r="F588" t="str">
            <v>00114-2018-MTC/10</v>
          </cell>
          <cell r="G588" t="str">
            <v>ING. SISTEMAS Y COMPUTACION</v>
          </cell>
          <cell r="H588" t="str">
            <v>CAS - LEY 311</v>
          </cell>
        </row>
        <row r="589">
          <cell r="E589" t="str">
            <v>42684213</v>
          </cell>
          <cell r="F589" t="str">
            <v>00205-2020-MTC/11</v>
          </cell>
          <cell r="H589" t="str">
            <v>CAS - LEY 311</v>
          </cell>
        </row>
        <row r="590">
          <cell r="E590" t="str">
            <v>07729760</v>
          </cell>
          <cell r="F590" t="str">
            <v>01234-2009-MTC/10</v>
          </cell>
          <cell r="H590" t="str">
            <v>CAS - LEY 311</v>
          </cell>
        </row>
        <row r="591">
          <cell r="E591" t="str">
            <v>40506647</v>
          </cell>
          <cell r="F591" t="str">
            <v>00013-2017-MTC/10</v>
          </cell>
          <cell r="H591" t="str">
            <v>CAS - LEY 311</v>
          </cell>
        </row>
        <row r="592">
          <cell r="E592" t="str">
            <v>41276958</v>
          </cell>
          <cell r="F592" t="str">
            <v>00020-2018-MTC/10</v>
          </cell>
          <cell r="G592" t="str">
            <v>DERECHO</v>
          </cell>
          <cell r="H592" t="str">
            <v>CAS - LEY 311</v>
          </cell>
        </row>
        <row r="593">
          <cell r="E593" t="str">
            <v>40108017</v>
          </cell>
          <cell r="F593" t="str">
            <v>00696-2009-MTC/10</v>
          </cell>
          <cell r="G593" t="str">
            <v>DERECHO Y CIENCIAS POLITICAS</v>
          </cell>
          <cell r="H593" t="str">
            <v>CAS - LEY 311</v>
          </cell>
        </row>
        <row r="594">
          <cell r="E594" t="str">
            <v>09647675</v>
          </cell>
          <cell r="F594" t="str">
            <v>00113-2018-MTC/10</v>
          </cell>
          <cell r="H594" t="str">
            <v>CAS - LEY 311</v>
          </cell>
        </row>
        <row r="595">
          <cell r="E595" t="str">
            <v>43487581</v>
          </cell>
          <cell r="F595" t="str">
            <v>00024-2018-MTC/10</v>
          </cell>
          <cell r="G595" t="str">
            <v>ADMINISTRACION</v>
          </cell>
          <cell r="H595" t="str">
            <v>CAS - LEY 311</v>
          </cell>
        </row>
        <row r="596">
          <cell r="E596" t="str">
            <v>40627820</v>
          </cell>
          <cell r="F596" t="str">
            <v>00015-2018-MTC/10</v>
          </cell>
          <cell r="G596" t="str">
            <v>COMPUTACION E INFORMATICA</v>
          </cell>
          <cell r="H596" t="str">
            <v>CAS - LEY 311</v>
          </cell>
        </row>
        <row r="597">
          <cell r="E597" t="str">
            <v>06170856</v>
          </cell>
          <cell r="F597" t="str">
            <v>00117-2018-MTC/10</v>
          </cell>
          <cell r="G597" t="str">
            <v>CONTADOR MERCANTIL</v>
          </cell>
          <cell r="H597" t="str">
            <v>CAS - LEY 311</v>
          </cell>
        </row>
        <row r="598">
          <cell r="E598" t="str">
            <v>08245547</v>
          </cell>
          <cell r="F598" t="str">
            <v>00154-2013-MTC/10</v>
          </cell>
          <cell r="G598" t="str">
            <v>ING. TECNICO ELECTRONICO</v>
          </cell>
          <cell r="H598" t="str">
            <v>CAS - LEY 311</v>
          </cell>
        </row>
        <row r="599">
          <cell r="E599" t="str">
            <v>08845293</v>
          </cell>
          <cell r="F599" t="str">
            <v>00777-2009-MTC/10</v>
          </cell>
          <cell r="G599" t="str">
            <v>LIC. EN ADMINISTRACION</v>
          </cell>
          <cell r="H599" t="str">
            <v>CAS - LEY 311</v>
          </cell>
        </row>
        <row r="600">
          <cell r="E600" t="str">
            <v>42083527</v>
          </cell>
          <cell r="F600" t="str">
            <v>00845-2009-MTC/10</v>
          </cell>
          <cell r="G600" t="str">
            <v>COMPUTACION</v>
          </cell>
          <cell r="H600" t="str">
            <v>CAS - LEY 311</v>
          </cell>
        </row>
        <row r="601">
          <cell r="E601" t="str">
            <v>06147612</v>
          </cell>
          <cell r="F601" t="str">
            <v>00852-2009-MTC/10</v>
          </cell>
          <cell r="G601" t="str">
            <v>ANALISTA DE SISTEMAS</v>
          </cell>
          <cell r="H601" t="str">
            <v>CAS - LEY 311</v>
          </cell>
        </row>
        <row r="602">
          <cell r="E602" t="str">
            <v>02802311</v>
          </cell>
          <cell r="F602" t="str">
            <v>00816-2009-MTC/10</v>
          </cell>
          <cell r="H602" t="str">
            <v>CAS - LEY 311</v>
          </cell>
        </row>
        <row r="603">
          <cell r="E603" t="str">
            <v>46022624</v>
          </cell>
          <cell r="F603" t="str">
            <v>00062-2022-MTC/11</v>
          </cell>
          <cell r="G603" t="str">
            <v>ADMINISTRACION</v>
          </cell>
          <cell r="H603" t="str">
            <v>CAS</v>
          </cell>
        </row>
        <row r="604">
          <cell r="E604" t="str">
            <v>08130530</v>
          </cell>
          <cell r="F604" t="str">
            <v>00075-2022-MTC/11</v>
          </cell>
          <cell r="G604" t="str">
            <v>ING. CIVIL</v>
          </cell>
          <cell r="H604" t="str">
            <v>CAS DESIGNADO</v>
          </cell>
        </row>
        <row r="605">
          <cell r="F605" t="str">
            <v/>
          </cell>
        </row>
        <row r="606">
          <cell r="E606" t="str">
            <v>07605844</v>
          </cell>
          <cell r="F606" t="str">
            <v>01341-2009-MTC/10</v>
          </cell>
          <cell r="G606" t="str">
            <v>EDUCACION</v>
          </cell>
          <cell r="H606" t="str">
            <v>CAS - LEY 311</v>
          </cell>
        </row>
        <row r="607">
          <cell r="E607" t="str">
            <v>02449600</v>
          </cell>
          <cell r="F607" t="str">
            <v>00003-2018-MTC/10</v>
          </cell>
          <cell r="G607" t="str">
            <v>COMPUTACION E INFORMATICA</v>
          </cell>
          <cell r="H607" t="str">
            <v>CAS - LEY 311</v>
          </cell>
        </row>
        <row r="608">
          <cell r="E608" t="str">
            <v>40264873</v>
          </cell>
          <cell r="F608" t="str">
            <v>00723-2009-MTC/10</v>
          </cell>
          <cell r="G608" t="str">
            <v>CONTABILIDAD</v>
          </cell>
          <cell r="H608" t="str">
            <v>CAS - LEY 311</v>
          </cell>
        </row>
        <row r="609">
          <cell r="E609" t="str">
            <v>43982708</v>
          </cell>
          <cell r="F609" t="str">
            <v>00008-2018-MTC/10</v>
          </cell>
          <cell r="G609" t="str">
            <v>ADMINISTRACION BANCARIA</v>
          </cell>
          <cell r="H609" t="str">
            <v>CAS - LEY 311</v>
          </cell>
        </row>
        <row r="610">
          <cell r="E610" t="str">
            <v>08417582</v>
          </cell>
          <cell r="F610" t="str">
            <v>00049-2010-MTC/10</v>
          </cell>
          <cell r="H610" t="str">
            <v>CAS - LEY 311</v>
          </cell>
        </row>
        <row r="611">
          <cell r="E611" t="str">
            <v>09695516</v>
          </cell>
          <cell r="F611" t="str">
            <v>00743-2009-MTC/10</v>
          </cell>
          <cell r="G611" t="str">
            <v>DERECHO</v>
          </cell>
          <cell r="H611" t="str">
            <v>CAS - LEY 311</v>
          </cell>
        </row>
        <row r="612">
          <cell r="E612" t="str">
            <v>09769850</v>
          </cell>
          <cell r="F612" t="str">
            <v>00741-2009-MTC/10</v>
          </cell>
          <cell r="G612" t="str">
            <v>ABOGADO</v>
          </cell>
          <cell r="H612" t="str">
            <v>CAS - LEY 311</v>
          </cell>
        </row>
        <row r="613">
          <cell r="E613" t="str">
            <v>08836092</v>
          </cell>
          <cell r="F613" t="str">
            <v>00739-2009-MTC/10</v>
          </cell>
          <cell r="G613" t="str">
            <v>ING. ADMINISTRATIVO</v>
          </cell>
          <cell r="H613" t="str">
            <v>CAS - LEY 311</v>
          </cell>
        </row>
        <row r="614">
          <cell r="E614" t="str">
            <v>08682575</v>
          </cell>
          <cell r="F614" t="str">
            <v>00766-2009-MTC/10</v>
          </cell>
          <cell r="G614" t="str">
            <v>DERECHO Y CIENCIAS POLITICAS</v>
          </cell>
          <cell r="H614" t="str">
            <v>CAS - LEY 311</v>
          </cell>
        </row>
        <row r="615">
          <cell r="E615" t="str">
            <v>40722062</v>
          </cell>
          <cell r="F615" t="str">
            <v>00732-2009-MTC/10</v>
          </cell>
          <cell r="G615" t="str">
            <v>ADMINISTRACION DE NEGOCIOS INTERNACIONALES</v>
          </cell>
          <cell r="H615" t="str">
            <v>CAS - LEY 311</v>
          </cell>
        </row>
        <row r="616">
          <cell r="E616" t="str">
            <v>10195460</v>
          </cell>
          <cell r="F616" t="str">
            <v>00747-2009-MTC/10</v>
          </cell>
          <cell r="G616" t="str">
            <v>ADMINISTRACION</v>
          </cell>
          <cell r="H616" t="str">
            <v>CAS - LEY 311</v>
          </cell>
        </row>
        <row r="617">
          <cell r="E617" t="str">
            <v>10354008</v>
          </cell>
          <cell r="F617" t="str">
            <v>00735-2009-MTC/10</v>
          </cell>
          <cell r="G617" t="str">
            <v>CONTABILIDAD</v>
          </cell>
          <cell r="H617" t="str">
            <v>CAS - LEY 311</v>
          </cell>
        </row>
        <row r="618">
          <cell r="E618" t="str">
            <v>25761886</v>
          </cell>
          <cell r="F618" t="str">
            <v>00086-2018-MTC/10</v>
          </cell>
          <cell r="G618" t="str">
            <v>CIENCIAS ADMINISTRATIVAS</v>
          </cell>
          <cell r="H618" t="str">
            <v>CAS - LEY 311</v>
          </cell>
        </row>
        <row r="619">
          <cell r="F619" t="str">
            <v/>
          </cell>
        </row>
        <row r="620">
          <cell r="F620" t="str">
            <v/>
          </cell>
        </row>
        <row r="621">
          <cell r="E621" t="str">
            <v>40489405</v>
          </cell>
          <cell r="F621" t="str">
            <v>00157-2017-MTC/10</v>
          </cell>
          <cell r="G621" t="str">
            <v>SOCIOLOGIA</v>
          </cell>
          <cell r="H621" t="str">
            <v>CAS - LEY 311</v>
          </cell>
        </row>
        <row r="622">
          <cell r="E622" t="str">
            <v>09662328</v>
          </cell>
          <cell r="F622" t="str">
            <v>00163-2017-MTC/10</v>
          </cell>
          <cell r="G622" t="str">
            <v>ADMINISTRACION</v>
          </cell>
          <cell r="H622" t="str">
            <v>CAS - LEY 311</v>
          </cell>
        </row>
        <row r="623">
          <cell r="E623" t="str">
            <v>42532510</v>
          </cell>
          <cell r="F623" t="str">
            <v>00045-2022-MTC/11</v>
          </cell>
          <cell r="G623" t="str">
            <v>ING. AMBIENTAL</v>
          </cell>
          <cell r="H623" t="str">
            <v>CAS DESIGNADO</v>
          </cell>
        </row>
        <row r="624">
          <cell r="F624" t="str">
            <v/>
          </cell>
        </row>
        <row r="625">
          <cell r="E625" t="str">
            <v>06713513</v>
          </cell>
          <cell r="F625" t="str">
            <v>00154-2017-MTC/10</v>
          </cell>
          <cell r="G625" t="str">
            <v>ING. EN INDUSTRIAS ALIMENTARIAS</v>
          </cell>
          <cell r="H625" t="str">
            <v>CAS - LEY 311</v>
          </cell>
        </row>
        <row r="626">
          <cell r="E626" t="str">
            <v>09410703</v>
          </cell>
          <cell r="F626" t="str">
            <v>00153-2017-MTC/10</v>
          </cell>
          <cell r="G626" t="str">
            <v>ING. PESQUERO</v>
          </cell>
          <cell r="H626" t="str">
            <v>CAS - LEY 311</v>
          </cell>
        </row>
        <row r="627">
          <cell r="E627" t="str">
            <v>40352373</v>
          </cell>
          <cell r="F627" t="str">
            <v>00178-2017-MTC/10</v>
          </cell>
          <cell r="G627" t="str">
            <v>SOCIOLOGIA</v>
          </cell>
          <cell r="H627" t="str">
            <v>CAS - LEY 311</v>
          </cell>
        </row>
        <row r="628">
          <cell r="E628" t="str">
            <v>41887731</v>
          </cell>
          <cell r="F628" t="str">
            <v>00151-2017-MTC/10</v>
          </cell>
          <cell r="G628" t="str">
            <v>BIOLOGO</v>
          </cell>
          <cell r="H628" t="str">
            <v>CAS - LEY 311</v>
          </cell>
        </row>
        <row r="629">
          <cell r="E629" t="str">
            <v>40874247</v>
          </cell>
          <cell r="F629" t="str">
            <v>00189-2017-MTC/10</v>
          </cell>
          <cell r="G629" t="str">
            <v>LIC. EN SOCIOLOGIA</v>
          </cell>
          <cell r="H629" t="str">
            <v>CAS - LEY 311</v>
          </cell>
        </row>
        <row r="630">
          <cell r="E630" t="str">
            <v>10578637</v>
          </cell>
          <cell r="F630" t="str">
            <v>00187-2017-MTC/10</v>
          </cell>
          <cell r="G630" t="str">
            <v>EDUCACION</v>
          </cell>
          <cell r="H630" t="str">
            <v>CAS - LEY 311</v>
          </cell>
        </row>
        <row r="631">
          <cell r="E631" t="str">
            <v>02778642</v>
          </cell>
          <cell r="F631" t="str">
            <v>00082-2022-MTC/11</v>
          </cell>
          <cell r="G631" t="str">
            <v>ING. QUIMICO</v>
          </cell>
          <cell r="H631" t="str">
            <v>CAS DESIGNADO</v>
          </cell>
        </row>
        <row r="632">
          <cell r="F632" t="str">
            <v/>
          </cell>
        </row>
        <row r="633">
          <cell r="E633" t="str">
            <v>41630126</v>
          </cell>
          <cell r="F633" t="str">
            <v>00166-2017-MTC/10</v>
          </cell>
          <cell r="H633" t="str">
            <v>CAS - LEY 311</v>
          </cell>
        </row>
        <row r="634">
          <cell r="E634" t="str">
            <v>41367835</v>
          </cell>
          <cell r="F634" t="str">
            <v>00165-2017-MTC/10</v>
          </cell>
          <cell r="G634" t="str">
            <v>CIENCIAS ADMINISTRATIVAS Y TURISMO</v>
          </cell>
          <cell r="H634" t="str">
            <v>CAS - LEY 311</v>
          </cell>
        </row>
        <row r="635">
          <cell r="E635" t="str">
            <v>72031241</v>
          </cell>
          <cell r="F635" t="str">
            <v>00184-2017-MTC/10</v>
          </cell>
          <cell r="G635" t="str">
            <v>ADMINISTRACION DE NEGOCIOS INTERNACIONALES</v>
          </cell>
          <cell r="H635" t="str">
            <v>CAS - LEY 311</v>
          </cell>
        </row>
        <row r="636">
          <cell r="E636" t="str">
            <v>44182305</v>
          </cell>
          <cell r="F636" t="str">
            <v>00088-2022-MTC/11</v>
          </cell>
          <cell r="G636" t="str">
            <v>BACH. EN ADMINISTRACION</v>
          </cell>
          <cell r="H636" t="str">
            <v>CAS DESIGNADO</v>
          </cell>
        </row>
        <row r="637">
          <cell r="E637" t="str">
            <v>44182305</v>
          </cell>
          <cell r="F637" t="str">
            <v>00083-2022-MTC/11</v>
          </cell>
          <cell r="G637" t="str">
            <v>BACH. EN ADMINISTRACION</v>
          </cell>
          <cell r="H637" t="str">
            <v>CAS DESIGNADO</v>
          </cell>
        </row>
        <row r="638">
          <cell r="F638" t="str">
            <v/>
          </cell>
        </row>
        <row r="639">
          <cell r="F639" t="str">
            <v/>
          </cell>
        </row>
        <row r="640">
          <cell r="E640" t="str">
            <v>06048114</v>
          </cell>
          <cell r="F640" t="str">
            <v>00596-2009-MTC/10</v>
          </cell>
          <cell r="G640" t="str">
            <v>ING. CIVIL</v>
          </cell>
          <cell r="H640" t="str">
            <v>CAS - LEY 311</v>
          </cell>
        </row>
        <row r="641">
          <cell r="E641" t="str">
            <v>08703044</v>
          </cell>
          <cell r="F641" t="str">
            <v>00593-2009-MTC/10</v>
          </cell>
          <cell r="G641" t="str">
            <v>ING. CIVIL</v>
          </cell>
          <cell r="H641" t="str">
            <v>CAS - LEY 311</v>
          </cell>
        </row>
        <row r="642">
          <cell r="E642" t="str">
            <v>07758905</v>
          </cell>
          <cell r="F642" t="str">
            <v>00077-2022-MTC/11</v>
          </cell>
          <cell r="G642" t="str">
            <v>ING. INDUSTRIAL</v>
          </cell>
          <cell r="H642" t="str">
            <v>CAS DESIGNADO</v>
          </cell>
        </row>
        <row r="643">
          <cell r="F643" t="str">
            <v/>
          </cell>
        </row>
        <row r="644">
          <cell r="E644" t="str">
            <v>47037037</v>
          </cell>
          <cell r="F644" t="str">
            <v>00046-2022-MTC/11</v>
          </cell>
          <cell r="G644" t="str">
            <v>ABOGADO</v>
          </cell>
          <cell r="H644" t="str">
            <v>CAS DESIGNADO</v>
          </cell>
        </row>
        <row r="645">
          <cell r="F645" t="str">
            <v/>
          </cell>
        </row>
        <row r="646">
          <cell r="E646" t="str">
            <v>08663520</v>
          </cell>
          <cell r="F646" t="str">
            <v>00076-2022-MTC/11</v>
          </cell>
          <cell r="G646" t="str">
            <v>ABOGADO</v>
          </cell>
          <cell r="H646" t="str">
            <v>CAS DESIGNADO</v>
          </cell>
        </row>
        <row r="647">
          <cell r="F647" t="str">
            <v/>
          </cell>
        </row>
        <row r="648">
          <cell r="F648" t="str">
            <v/>
          </cell>
        </row>
        <row r="649">
          <cell r="E649" t="str">
            <v>41388538</v>
          </cell>
          <cell r="F649" t="str">
            <v>00308-2018-MTC/10</v>
          </cell>
          <cell r="G649" t="str">
            <v>LIC. EN CIENCIA POLITICA</v>
          </cell>
          <cell r="H649" t="str">
            <v>CAS - LEY 311</v>
          </cell>
        </row>
        <row r="650">
          <cell r="E650" t="str">
            <v>45471137</v>
          </cell>
          <cell r="F650" t="str">
            <v>00304-2018-MTC/10</v>
          </cell>
          <cell r="G650" t="str">
            <v>ECONOMISTA</v>
          </cell>
          <cell r="H650" t="str">
            <v>CAS - LEY 311</v>
          </cell>
        </row>
        <row r="651">
          <cell r="E651" t="str">
            <v>72247650</v>
          </cell>
          <cell r="F651" t="str">
            <v>00081-2020-MTC/11</v>
          </cell>
          <cell r="G651" t="str">
            <v>LIC. EN SOCIOLOGIA</v>
          </cell>
          <cell r="H651" t="str">
            <v>CAS - LEY 311</v>
          </cell>
        </row>
        <row r="652">
          <cell r="E652" t="str">
            <v>47138569</v>
          </cell>
          <cell r="F652" t="str">
            <v>00199-2018-MTC/10</v>
          </cell>
          <cell r="G652" t="str">
            <v>ING. DE TELECOMUNICACIONES</v>
          </cell>
          <cell r="H652" t="str">
            <v>CAS - LEY 311</v>
          </cell>
        </row>
        <row r="653">
          <cell r="E653" t="str">
            <v>08678853</v>
          </cell>
          <cell r="F653" t="str">
            <v>00094-2019-MTC/11</v>
          </cell>
          <cell r="G653" t="str">
            <v>LIC. EN ADMINISTRACION</v>
          </cell>
          <cell r="H653" t="str">
            <v>CAS - LEY 311</v>
          </cell>
        </row>
        <row r="654">
          <cell r="E654" t="str">
            <v>45871853</v>
          </cell>
          <cell r="F654" t="str">
            <v>00288-2018-MTC/10</v>
          </cell>
          <cell r="G654" t="str">
            <v>ING. DE TELECOMUNICACIONES</v>
          </cell>
          <cell r="H654" t="str">
            <v>CAS - LEY 311</v>
          </cell>
        </row>
        <row r="655">
          <cell r="E655" t="str">
            <v>72430603</v>
          </cell>
          <cell r="F655" t="str">
            <v>00303-2018-MTC/10</v>
          </cell>
          <cell r="G655" t="str">
            <v>ECONOMISTA</v>
          </cell>
          <cell r="H655" t="str">
            <v>CAS - LEY 311</v>
          </cell>
        </row>
        <row r="656">
          <cell r="E656" t="str">
            <v>25560291</v>
          </cell>
          <cell r="F656" t="str">
            <v>00148-2017-MTC/10</v>
          </cell>
          <cell r="G656" t="str">
            <v>LIC. EN TRADUCCION E INTERPRETACION</v>
          </cell>
          <cell r="H656" t="str">
            <v>CAS - LEY 311</v>
          </cell>
        </row>
        <row r="657">
          <cell r="E657" t="str">
            <v>10181144</v>
          </cell>
          <cell r="F657" t="str">
            <v>00275-2015-MTC/10</v>
          </cell>
          <cell r="G657" t="str">
            <v>ABOGADO</v>
          </cell>
          <cell r="H657" t="str">
            <v>CAS - LEY 311</v>
          </cell>
        </row>
        <row r="658">
          <cell r="E658" t="str">
            <v>45549673</v>
          </cell>
          <cell r="F658" t="str">
            <v>00261-2017-MTC/10</v>
          </cell>
          <cell r="G658" t="str">
            <v>ING. ELECTRONICO</v>
          </cell>
          <cell r="H658" t="str">
            <v>CAS - LEY 311</v>
          </cell>
        </row>
        <row r="659">
          <cell r="E659" t="str">
            <v>46208806</v>
          </cell>
          <cell r="F659" t="str">
            <v>00295-2018-MTC/10</v>
          </cell>
          <cell r="G659" t="str">
            <v>ABOGADO</v>
          </cell>
          <cell r="H659" t="str">
            <v>CAS - LEY 311</v>
          </cell>
        </row>
        <row r="660">
          <cell r="E660" t="str">
            <v>70439485</v>
          </cell>
          <cell r="F660" t="str">
            <v>00294-2018-MTC/10</v>
          </cell>
          <cell r="G660" t="str">
            <v>ABOGADO</v>
          </cell>
          <cell r="H660" t="str">
            <v>CAS - LEY 311</v>
          </cell>
        </row>
        <row r="661">
          <cell r="E661" t="str">
            <v>42680127</v>
          </cell>
          <cell r="F661" t="str">
            <v>00177-2020-MTC/11</v>
          </cell>
          <cell r="H661" t="str">
            <v>CAS - LEY 311</v>
          </cell>
        </row>
        <row r="662">
          <cell r="E662" t="str">
            <v>42936971</v>
          </cell>
          <cell r="F662" t="str">
            <v>00338-2017-MTC/10</v>
          </cell>
          <cell r="G662" t="str">
            <v>ING. DE TELECOMUNICACIONES</v>
          </cell>
          <cell r="H662" t="str">
            <v>CAS - LEY 311</v>
          </cell>
        </row>
        <row r="663">
          <cell r="E663" t="str">
            <v>43237169</v>
          </cell>
          <cell r="F663" t="str">
            <v>00287-2018-MTC/10</v>
          </cell>
          <cell r="G663" t="str">
            <v>ABOGADO</v>
          </cell>
          <cell r="H663" t="str">
            <v>CAS - LEY 311</v>
          </cell>
        </row>
        <row r="664">
          <cell r="E664" t="str">
            <v>46065470</v>
          </cell>
          <cell r="F664" t="str">
            <v>00302-2018-MTC/10</v>
          </cell>
          <cell r="G664" t="str">
            <v>ECONOMISTA</v>
          </cell>
          <cell r="H664" t="str">
            <v>CAS - LEY 311</v>
          </cell>
        </row>
        <row r="665">
          <cell r="E665" t="str">
            <v>46524170</v>
          </cell>
          <cell r="F665" t="str">
            <v>00084-2020-MTC/11</v>
          </cell>
          <cell r="G665" t="str">
            <v>ING. AMBIENTAL</v>
          </cell>
          <cell r="H665" t="str">
            <v>CAS - LEY 311</v>
          </cell>
        </row>
        <row r="666">
          <cell r="E666" t="str">
            <v>18160782</v>
          </cell>
          <cell r="F666" t="str">
            <v>00024-2020-MTC/11</v>
          </cell>
          <cell r="G666" t="str">
            <v>ING. INDUSTRIAL</v>
          </cell>
          <cell r="H666" t="str">
            <v>CAS - LEY 311</v>
          </cell>
        </row>
        <row r="667">
          <cell r="E667" t="str">
            <v>45833511</v>
          </cell>
          <cell r="F667" t="str">
            <v>00255-2017-MTC/10</v>
          </cell>
          <cell r="G667" t="str">
            <v>ECONOMISTA</v>
          </cell>
          <cell r="H667" t="str">
            <v>CAS - LEY 311</v>
          </cell>
        </row>
        <row r="668">
          <cell r="E668" t="str">
            <v>10160857</v>
          </cell>
          <cell r="F668" t="str">
            <v>00035-2016-MTC/10</v>
          </cell>
          <cell r="G668" t="str">
            <v>ING. SISTEMAS Y COMPUTACION</v>
          </cell>
          <cell r="H668" t="str">
            <v>CAS - LEY 311</v>
          </cell>
        </row>
        <row r="669">
          <cell r="F669" t="str">
            <v/>
          </cell>
        </row>
        <row r="670">
          <cell r="F670" t="str">
            <v/>
          </cell>
        </row>
        <row r="671">
          <cell r="E671" t="str">
            <v>42882146</v>
          </cell>
          <cell r="F671" t="str">
            <v>00214-2019-MTC/11</v>
          </cell>
          <cell r="G671" t="str">
            <v>ABOGADO</v>
          </cell>
          <cell r="H671" t="str">
            <v>CAS - LEY 311</v>
          </cell>
        </row>
        <row r="672">
          <cell r="E672" t="str">
            <v>40560373</v>
          </cell>
          <cell r="F672" t="str">
            <v>00070-2017-MTC/10</v>
          </cell>
          <cell r="G672" t="str">
            <v>ING. ELECTRONICO</v>
          </cell>
          <cell r="H672" t="str">
            <v>CAS - LEY 311</v>
          </cell>
        </row>
        <row r="673">
          <cell r="E673" t="str">
            <v>09139449</v>
          </cell>
          <cell r="F673" t="str">
            <v>00056-2017-MTC/10</v>
          </cell>
          <cell r="G673" t="str">
            <v>ING. ELECTRONICO</v>
          </cell>
          <cell r="H673" t="str">
            <v>CAS - LEY 311</v>
          </cell>
        </row>
        <row r="674">
          <cell r="E674" t="str">
            <v>41764034</v>
          </cell>
          <cell r="F674" t="str">
            <v>00074-2017-MTC/10</v>
          </cell>
          <cell r="G674" t="str">
            <v>ING. ELECTRONICO</v>
          </cell>
          <cell r="H674" t="str">
            <v>CAS - LEY 311</v>
          </cell>
        </row>
        <row r="675">
          <cell r="E675" t="str">
            <v>42709970</v>
          </cell>
          <cell r="F675" t="str">
            <v>00059-2017-MTC/10</v>
          </cell>
          <cell r="G675" t="str">
            <v>ING. ELECTRONICO</v>
          </cell>
          <cell r="H675" t="str">
            <v>CAS - LEY 311</v>
          </cell>
        </row>
        <row r="676">
          <cell r="E676" t="str">
            <v>44943434</v>
          </cell>
          <cell r="F676" t="str">
            <v>00213-2019-MTC/11</v>
          </cell>
          <cell r="G676" t="str">
            <v>ING. DE TELECOMUNICACIONES</v>
          </cell>
          <cell r="H676" t="str">
            <v>CAS - LEY 311</v>
          </cell>
        </row>
        <row r="677">
          <cell r="E677" t="str">
            <v>44819307</v>
          </cell>
          <cell r="F677" t="str">
            <v>00078-2020-MTC/11</v>
          </cell>
          <cell r="G677" t="str">
            <v>ABOGADO</v>
          </cell>
          <cell r="H677" t="str">
            <v>CAS - LEY 311</v>
          </cell>
        </row>
        <row r="678">
          <cell r="E678" t="str">
            <v>41321390</v>
          </cell>
          <cell r="F678" t="str">
            <v>00028-2021-MTC/11</v>
          </cell>
          <cell r="G678" t="str">
            <v>ABOGADO</v>
          </cell>
          <cell r="H678" t="str">
            <v>CAS DESIGNADO</v>
          </cell>
        </row>
        <row r="679">
          <cell r="E679" t="str">
            <v>41804181</v>
          </cell>
          <cell r="F679" t="str">
            <v>00058-2017-MTC/10</v>
          </cell>
          <cell r="G679" t="str">
            <v>ING. ELECTRONICO</v>
          </cell>
          <cell r="H679" t="str">
            <v>CAS - LEY 311</v>
          </cell>
        </row>
        <row r="680">
          <cell r="E680" t="str">
            <v>44171424</v>
          </cell>
          <cell r="F680" t="str">
            <v>00215-2019-MTC/11</v>
          </cell>
          <cell r="G680" t="str">
            <v>ING. ELECTRONICO</v>
          </cell>
          <cell r="H680" t="str">
            <v>CAS - LEY 311</v>
          </cell>
        </row>
        <row r="681">
          <cell r="E681" t="str">
            <v>10811600</v>
          </cell>
          <cell r="F681" t="str">
            <v>00075-2016-MTC/10</v>
          </cell>
          <cell r="H681" t="str">
            <v>CAS - LEY 311</v>
          </cell>
        </row>
        <row r="682">
          <cell r="E682" t="str">
            <v>43114484</v>
          </cell>
          <cell r="F682" t="str">
            <v>00071-2017-MTC/10</v>
          </cell>
          <cell r="G682" t="str">
            <v>ABOGADO</v>
          </cell>
          <cell r="H682" t="str">
            <v>CAS - LEY 311</v>
          </cell>
        </row>
        <row r="683">
          <cell r="E683" t="str">
            <v>41862916</v>
          </cell>
          <cell r="F683" t="str">
            <v>00071-2016-MTC/10</v>
          </cell>
          <cell r="G683" t="str">
            <v>ING. ELECTRONICO</v>
          </cell>
          <cell r="H683" t="str">
            <v>CAS - LEY 311</v>
          </cell>
        </row>
        <row r="684">
          <cell r="F684" t="str">
            <v/>
          </cell>
        </row>
        <row r="685">
          <cell r="E685" t="str">
            <v>06277196</v>
          </cell>
          <cell r="F685" t="str">
            <v>00049-2022-MTC/11</v>
          </cell>
          <cell r="G685" t="str">
            <v>CONTADOR PUBLICO</v>
          </cell>
          <cell r="H685" t="str">
            <v>CAS DESIGNADO</v>
          </cell>
        </row>
        <row r="686">
          <cell r="E686" t="str">
            <v>09450859</v>
          </cell>
          <cell r="F686" t="str">
            <v>00069-2020-MTC/11</v>
          </cell>
          <cell r="G686" t="str">
            <v>ING. ELECTRONICO</v>
          </cell>
          <cell r="H686" t="str">
            <v>CAS - LEY 311</v>
          </cell>
        </row>
        <row r="687">
          <cell r="E687" t="str">
            <v>43589546</v>
          </cell>
          <cell r="F687" t="str">
            <v>00061-2017-MTC/10</v>
          </cell>
          <cell r="G687" t="str">
            <v>ING. ELECTRONICO</v>
          </cell>
          <cell r="H687" t="str">
            <v>CAS - LEY 311</v>
          </cell>
        </row>
        <row r="688">
          <cell r="E688" t="str">
            <v>44148969</v>
          </cell>
          <cell r="F688" t="str">
            <v>00289-2018-MTC/10</v>
          </cell>
          <cell r="G688" t="str">
            <v>ING. ELECTRONICO</v>
          </cell>
          <cell r="H688" t="str">
            <v>CAS - LEY 311</v>
          </cell>
        </row>
        <row r="689">
          <cell r="F689" t="str">
            <v/>
          </cell>
        </row>
        <row r="690">
          <cell r="E690" t="str">
            <v>09971999</v>
          </cell>
          <cell r="F690" t="str">
            <v>00072-2016-MTC/10</v>
          </cell>
          <cell r="G690" t="str">
            <v>INGENIERÍA DE SISTEMAS</v>
          </cell>
          <cell r="H690" t="str">
            <v>CAS - LEY 311</v>
          </cell>
        </row>
        <row r="691">
          <cell r="E691" t="str">
            <v>10144081</v>
          </cell>
          <cell r="F691" t="str">
            <v>00074-2016-MTC/10</v>
          </cell>
          <cell r="G691" t="str">
            <v>COMPUTACION</v>
          </cell>
          <cell r="H691" t="str">
            <v>CAS - LEY 311</v>
          </cell>
        </row>
        <row r="692">
          <cell r="E692" t="str">
            <v>41164085</v>
          </cell>
          <cell r="F692" t="str">
            <v>00136-2021-MTC/11</v>
          </cell>
          <cell r="G692" t="str">
            <v>LIC. EN ECONOMIA</v>
          </cell>
          <cell r="H692" t="str">
            <v>CAS DESIGNADO</v>
          </cell>
        </row>
        <row r="693">
          <cell r="E693" t="str">
            <v>07207010</v>
          </cell>
          <cell r="F693" t="str">
            <v>00282-2015-MTC/10</v>
          </cell>
          <cell r="G693" t="str">
            <v>ADMINISTRACION EN SECRETARIADO</v>
          </cell>
          <cell r="H693" t="str">
            <v>CAS - LEY 311</v>
          </cell>
        </row>
        <row r="694">
          <cell r="E694" t="str">
            <v>10772212</v>
          </cell>
          <cell r="F694" t="str">
            <v>00290-2018-MTC/10</v>
          </cell>
          <cell r="G694" t="str">
            <v>ING. ELECTRONICO</v>
          </cell>
          <cell r="H694" t="str">
            <v>CAS - LEY 311</v>
          </cell>
        </row>
        <row r="695">
          <cell r="E695" t="str">
            <v>43066015</v>
          </cell>
          <cell r="F695" t="str">
            <v>00021-2017-MTC/10</v>
          </cell>
          <cell r="G695" t="str">
            <v>LIC. EN GESTION CON MENCION EN GESTION DE EMPRESAS</v>
          </cell>
          <cell r="H695" t="str">
            <v>CAS - LEY 311</v>
          </cell>
        </row>
        <row r="696">
          <cell r="E696" t="str">
            <v>08126420</v>
          </cell>
          <cell r="F696" t="str">
            <v>00072-2017-MTC/10</v>
          </cell>
          <cell r="G696" t="str">
            <v>CONTADOR PUBLICO</v>
          </cell>
          <cell r="H696" t="str">
            <v>CAS - LEY 311</v>
          </cell>
        </row>
        <row r="697">
          <cell r="E697" t="str">
            <v>10623728</v>
          </cell>
          <cell r="F697" t="str">
            <v>00073-2016-MTC/10</v>
          </cell>
          <cell r="G697" t="str">
            <v>COMPUTACION E INFORMATICA</v>
          </cell>
          <cell r="H697" t="str">
            <v>CAS - LEY 311</v>
          </cell>
        </row>
        <row r="698">
          <cell r="F698" t="str">
            <v/>
          </cell>
        </row>
        <row r="699">
          <cell r="F699" t="str">
            <v/>
          </cell>
        </row>
        <row r="700">
          <cell r="E700" t="str">
            <v>15725451</v>
          </cell>
          <cell r="F700" t="str">
            <v>00320-2015-MTC/10</v>
          </cell>
          <cell r="G700" t="str">
            <v>ING. ELECTRONICO</v>
          </cell>
          <cell r="H700" t="str">
            <v>CAS - LEY 311</v>
          </cell>
        </row>
        <row r="701">
          <cell r="E701" t="str">
            <v>43716943</v>
          </cell>
          <cell r="F701" t="str">
            <v>00332-2018-MTC/10</v>
          </cell>
          <cell r="G701" t="str">
            <v>ABOGADO</v>
          </cell>
          <cell r="H701" t="str">
            <v>CAS - LEY 311</v>
          </cell>
        </row>
        <row r="702">
          <cell r="E702" t="str">
            <v>10000034</v>
          </cell>
          <cell r="F702" t="str">
            <v>00383-2015-MTC/10</v>
          </cell>
          <cell r="G702" t="str">
            <v>ING. ELECTRONICO</v>
          </cell>
          <cell r="H702" t="str">
            <v>CAS - LEY 311</v>
          </cell>
        </row>
        <row r="703">
          <cell r="E703" t="str">
            <v>18141803</v>
          </cell>
          <cell r="F703" t="str">
            <v>00227-2017-MTC/10</v>
          </cell>
          <cell r="G703" t="str">
            <v>ING. ELECTRONICO</v>
          </cell>
          <cell r="H703" t="str">
            <v>CAS - LEY 311</v>
          </cell>
        </row>
        <row r="704">
          <cell r="E704" t="str">
            <v>03354119</v>
          </cell>
          <cell r="F704" t="str">
            <v>00367-2015-MTC/10</v>
          </cell>
          <cell r="H704" t="str">
            <v>CAS - LEY 311</v>
          </cell>
        </row>
        <row r="705">
          <cell r="E705" t="str">
            <v>09766855</v>
          </cell>
          <cell r="F705" t="str">
            <v>00362-2015-MTC/10</v>
          </cell>
          <cell r="G705" t="str">
            <v>ING. ELECTRONICO</v>
          </cell>
          <cell r="H705" t="str">
            <v>CAS - LEY 311</v>
          </cell>
        </row>
        <row r="706">
          <cell r="E706" t="str">
            <v>10434084</v>
          </cell>
          <cell r="F706" t="str">
            <v>00150-2009-MTC/10</v>
          </cell>
          <cell r="G706" t="str">
            <v>LIC. EN ADMINISTRACION</v>
          </cell>
          <cell r="H706" t="str">
            <v>CAS - LEY 311</v>
          </cell>
        </row>
        <row r="707">
          <cell r="E707" t="str">
            <v>08125698</v>
          </cell>
          <cell r="F707" t="str">
            <v>00037-2017-MTC/10</v>
          </cell>
          <cell r="G707" t="str">
            <v>ING. ELECTRONICO</v>
          </cell>
          <cell r="H707" t="str">
            <v>CAS - LEY 311</v>
          </cell>
        </row>
        <row r="708">
          <cell r="E708" t="str">
            <v>25723078</v>
          </cell>
          <cell r="F708" t="str">
            <v>00053-2014-MTC/10</v>
          </cell>
          <cell r="H708" t="str">
            <v>CAS - LEY 311</v>
          </cell>
        </row>
        <row r="709">
          <cell r="E709" t="str">
            <v>40539376</v>
          </cell>
          <cell r="F709" t="str">
            <v>00006-2018-MTC/10</v>
          </cell>
          <cell r="G709" t="str">
            <v>ING. DE TELECOMUNICACIONES</v>
          </cell>
          <cell r="H709" t="str">
            <v>CAS - LEY 311</v>
          </cell>
        </row>
        <row r="710">
          <cell r="E710" t="str">
            <v>40445359</v>
          </cell>
          <cell r="F710" t="str">
            <v>00009-2018-MTC/10</v>
          </cell>
          <cell r="G710" t="str">
            <v>ING. ELECTRONICO</v>
          </cell>
          <cell r="H710" t="str">
            <v>CAS - LEY 311</v>
          </cell>
        </row>
        <row r="711">
          <cell r="E711" t="str">
            <v>47015773</v>
          </cell>
          <cell r="F711" t="str">
            <v>00002-2018-MTC/10</v>
          </cell>
          <cell r="G711" t="str">
            <v>ING. ELECTRONICO</v>
          </cell>
          <cell r="H711" t="str">
            <v>CAS - LEY 311</v>
          </cell>
        </row>
        <row r="712">
          <cell r="E712" t="str">
            <v>32863973</v>
          </cell>
          <cell r="F712" t="str">
            <v>00168-2009-MTC/10</v>
          </cell>
          <cell r="H712" t="str">
            <v>CAS - LEY 311</v>
          </cell>
        </row>
        <row r="713">
          <cell r="E713" t="str">
            <v>07969787</v>
          </cell>
          <cell r="F713" t="str">
            <v>00180-2009-MTC/10</v>
          </cell>
          <cell r="G713" t="str">
            <v>ABOGADO</v>
          </cell>
          <cell r="H713" t="str">
            <v>CAS - LEY 311</v>
          </cell>
        </row>
        <row r="714">
          <cell r="E714" t="str">
            <v>07138905</v>
          </cell>
          <cell r="F714" t="str">
            <v>00339-2015-MTC/10</v>
          </cell>
          <cell r="H714" t="str">
            <v>CAS - LEY 311</v>
          </cell>
        </row>
        <row r="715">
          <cell r="E715" t="str">
            <v>44541715</v>
          </cell>
          <cell r="F715" t="str">
            <v>00082-2018-MTC/10</v>
          </cell>
          <cell r="G715" t="str">
            <v>ING. ELECTRONICO</v>
          </cell>
          <cell r="H715" t="str">
            <v>CAS - LEY 311</v>
          </cell>
        </row>
        <row r="716">
          <cell r="E716" t="str">
            <v>40995441</v>
          </cell>
          <cell r="F716" t="str">
            <v>00076-2015-MTC/10</v>
          </cell>
          <cell r="G716" t="str">
            <v>ING. ELECTRONICO</v>
          </cell>
          <cell r="H716" t="str">
            <v>CAS - LEY 311</v>
          </cell>
        </row>
        <row r="717">
          <cell r="E717" t="str">
            <v>07673116</v>
          </cell>
          <cell r="F717" t="str">
            <v>00051-2022-MTC/11</v>
          </cell>
          <cell r="G717" t="str">
            <v>ING. ADMINISTRATIVO</v>
          </cell>
          <cell r="H717" t="str">
            <v>CAS DESIGNADO</v>
          </cell>
        </row>
        <row r="718">
          <cell r="E718" t="str">
            <v>44053064</v>
          </cell>
          <cell r="F718" t="str">
            <v>00044-2021-MTC/11</v>
          </cell>
          <cell r="G718" t="str">
            <v>ING. ELECTRONICA</v>
          </cell>
          <cell r="H718" t="str">
            <v xml:space="preserve">CAS - DU 034 </v>
          </cell>
        </row>
        <row r="719">
          <cell r="F719" t="str">
            <v/>
          </cell>
        </row>
        <row r="720">
          <cell r="E720" t="str">
            <v>05640881</v>
          </cell>
          <cell r="F720" t="str">
            <v>00312-2017-MTC/10</v>
          </cell>
          <cell r="H720" t="str">
            <v>CAS - LEY 311</v>
          </cell>
        </row>
        <row r="721">
          <cell r="E721" t="str">
            <v>18181885</v>
          </cell>
          <cell r="F721" t="str">
            <v>00148-2021-MTC/11</v>
          </cell>
          <cell r="G721" t="str">
            <v>ING. ELECTRONICO</v>
          </cell>
          <cell r="H721" t="str">
            <v>CAS DESIGNADO</v>
          </cell>
        </row>
        <row r="722">
          <cell r="E722" t="str">
            <v>29209322</v>
          </cell>
          <cell r="F722" t="str">
            <v>00337-2015-MTC/10</v>
          </cell>
          <cell r="G722" t="str">
            <v>ING. ELECTRONICA</v>
          </cell>
          <cell r="H722" t="str">
            <v>CAS - LEY 311</v>
          </cell>
        </row>
        <row r="723">
          <cell r="E723" t="str">
            <v>41477649</v>
          </cell>
          <cell r="F723" t="str">
            <v>00368-2017-MTC/10</v>
          </cell>
          <cell r="G723" t="str">
            <v>ING. ELECTRONICO</v>
          </cell>
          <cell r="H723" t="str">
            <v>CAS - LEY 311</v>
          </cell>
        </row>
        <row r="724">
          <cell r="E724" t="str">
            <v>42838257</v>
          </cell>
          <cell r="F724" t="str">
            <v>00327-2017-MTC/10</v>
          </cell>
          <cell r="G724" t="str">
            <v>ING. ELECTRONICO</v>
          </cell>
          <cell r="H724" t="str">
            <v>CAS - LEY 311</v>
          </cell>
        </row>
        <row r="725">
          <cell r="E725" t="str">
            <v>29610284</v>
          </cell>
          <cell r="F725" t="str">
            <v>00325-2015-MTC/10</v>
          </cell>
          <cell r="G725" t="str">
            <v>ING. ELECTRONICO</v>
          </cell>
          <cell r="H725" t="str">
            <v>CAS - LEY 311</v>
          </cell>
        </row>
        <row r="726">
          <cell r="E726" t="str">
            <v>41172040</v>
          </cell>
          <cell r="F726" t="str">
            <v>00285-2017-MTC/10</v>
          </cell>
          <cell r="G726" t="str">
            <v>ING. ELECTRONICO</v>
          </cell>
          <cell r="H726" t="str">
            <v>CAS - LEY 311</v>
          </cell>
        </row>
        <row r="727">
          <cell r="E727" t="str">
            <v>43534048</v>
          </cell>
          <cell r="F727" t="str">
            <v>00044-2018-MTC/10</v>
          </cell>
          <cell r="G727" t="str">
            <v>ING. ELECTRONICO</v>
          </cell>
          <cell r="H727" t="str">
            <v>CAS - LEY 311</v>
          </cell>
        </row>
        <row r="728">
          <cell r="E728" t="str">
            <v>32933868</v>
          </cell>
          <cell r="F728" t="str">
            <v>00338-2015-MTC/10</v>
          </cell>
          <cell r="G728" t="str">
            <v>ING. ELECTRONICO</v>
          </cell>
          <cell r="H728" t="str">
            <v>CAS - LEY 311</v>
          </cell>
        </row>
        <row r="729">
          <cell r="E729" t="str">
            <v>07455806</v>
          </cell>
          <cell r="F729" t="str">
            <v>00358-2017-MTC/10</v>
          </cell>
          <cell r="G729" t="str">
            <v>ING. ELECTRONICO</v>
          </cell>
          <cell r="H729" t="str">
            <v>CAS - LEY 311</v>
          </cell>
        </row>
        <row r="730">
          <cell r="E730" t="str">
            <v>41766442</v>
          </cell>
          <cell r="F730" t="str">
            <v>00322-2017-MTC/10</v>
          </cell>
          <cell r="G730" t="str">
            <v>ING. ELECTRONICO</v>
          </cell>
          <cell r="H730" t="str">
            <v>CAS - LEY 311</v>
          </cell>
        </row>
        <row r="731">
          <cell r="E731" t="str">
            <v>80030598</v>
          </cell>
          <cell r="F731" t="str">
            <v>00291-2017-MTC/10</v>
          </cell>
          <cell r="G731" t="str">
            <v>ING. ELECTRONICO</v>
          </cell>
          <cell r="H731" t="str">
            <v>CAS - LEY 311</v>
          </cell>
        </row>
        <row r="732">
          <cell r="E732" t="str">
            <v>41791830</v>
          </cell>
          <cell r="F732" t="str">
            <v>00267-2017-MTC/10</v>
          </cell>
          <cell r="G732" t="str">
            <v>ING. ELECTRONICO</v>
          </cell>
          <cell r="H732" t="str">
            <v>CAS - LEY 311</v>
          </cell>
        </row>
        <row r="733">
          <cell r="E733" t="str">
            <v>43669069</v>
          </cell>
          <cell r="F733" t="str">
            <v>00384-2017-MTC/10</v>
          </cell>
          <cell r="G733" t="str">
            <v>ING. ELECTRONICO</v>
          </cell>
          <cell r="H733" t="str">
            <v>CAS - LEY 311</v>
          </cell>
        </row>
        <row r="734">
          <cell r="E734" t="str">
            <v>32976099</v>
          </cell>
          <cell r="F734" t="str">
            <v>00171-2019-MTC/11</v>
          </cell>
          <cell r="G734" t="str">
            <v>ABOGADO</v>
          </cell>
          <cell r="H734" t="str">
            <v>CAS - LEY 311</v>
          </cell>
        </row>
        <row r="735">
          <cell r="E735" t="str">
            <v>21139941</v>
          </cell>
          <cell r="F735" t="str">
            <v>00086-2013-MTC/10</v>
          </cell>
          <cell r="G735" t="str">
            <v>ING. DE TELECOMUNICACIONES</v>
          </cell>
          <cell r="H735" t="str">
            <v>CAS - LEY 311</v>
          </cell>
        </row>
        <row r="736">
          <cell r="E736" t="str">
            <v>41906394</v>
          </cell>
          <cell r="F736" t="str">
            <v>00383-2017-MTC/10</v>
          </cell>
          <cell r="G736" t="str">
            <v>ING. ELECTRONICO</v>
          </cell>
          <cell r="H736" t="str">
            <v>CAS - LEY 311</v>
          </cell>
        </row>
        <row r="737">
          <cell r="E737" t="str">
            <v>32103395</v>
          </cell>
          <cell r="F737" t="str">
            <v>00019-2015-MTC/10</v>
          </cell>
          <cell r="G737" t="str">
            <v>ING. ELECTRONICO</v>
          </cell>
          <cell r="H737" t="str">
            <v>CAS - LEY 311</v>
          </cell>
        </row>
        <row r="738">
          <cell r="E738" t="str">
            <v>21859126</v>
          </cell>
          <cell r="F738" t="str">
            <v>00279-2017-MTC/10</v>
          </cell>
          <cell r="G738" t="str">
            <v>ING. ELECTRONICO</v>
          </cell>
          <cell r="H738" t="str">
            <v>CAS - LEY 311</v>
          </cell>
        </row>
        <row r="739">
          <cell r="E739" t="str">
            <v>41028061</v>
          </cell>
          <cell r="F739" t="str">
            <v>00021-2015-MTC/10</v>
          </cell>
          <cell r="G739" t="str">
            <v>ING. ELECTRONICO</v>
          </cell>
          <cell r="H739" t="str">
            <v>CAS - LEY 311</v>
          </cell>
        </row>
        <row r="740">
          <cell r="E740" t="str">
            <v>18119989</v>
          </cell>
          <cell r="F740" t="str">
            <v>00340-2015-MTC/10</v>
          </cell>
          <cell r="G740" t="str">
            <v>COMPUTACION E INFORMATICA</v>
          </cell>
          <cell r="H740" t="str">
            <v>CAS - LEY 311</v>
          </cell>
        </row>
        <row r="741">
          <cell r="E741" t="str">
            <v>44529326</v>
          </cell>
          <cell r="F741" t="str">
            <v>00238-2019-MTC/11</v>
          </cell>
          <cell r="G741" t="str">
            <v>ABOGADO</v>
          </cell>
          <cell r="H741" t="str">
            <v>CAS - LEY 311</v>
          </cell>
        </row>
        <row r="742">
          <cell r="E742" t="str">
            <v>43583557</v>
          </cell>
          <cell r="F742" t="str">
            <v>00319-2017-MTC/10</v>
          </cell>
          <cell r="H742" t="str">
            <v>CAS - LEY 311</v>
          </cell>
        </row>
        <row r="743">
          <cell r="E743" t="str">
            <v>43816822</v>
          </cell>
          <cell r="F743" t="str">
            <v>00370-2015-MTC/10</v>
          </cell>
          <cell r="G743" t="str">
            <v>ING. DE SISTEMAS</v>
          </cell>
          <cell r="H743" t="str">
            <v>CAS - LEY 311</v>
          </cell>
        </row>
        <row r="744">
          <cell r="E744" t="str">
            <v>41568886</v>
          </cell>
          <cell r="F744" t="str">
            <v>00032-2015-MTC/10</v>
          </cell>
          <cell r="G744" t="str">
            <v>ING. ELECTRONICO</v>
          </cell>
          <cell r="H744" t="str">
            <v>CAS - LEY 311</v>
          </cell>
        </row>
        <row r="745">
          <cell r="E745" t="str">
            <v>09652912</v>
          </cell>
          <cell r="F745" t="str">
            <v>00020-2015-MTC/10</v>
          </cell>
          <cell r="G745" t="str">
            <v>ING. ELECTRONICO</v>
          </cell>
          <cell r="H745" t="str">
            <v>CAS - LEY 311</v>
          </cell>
        </row>
        <row r="746">
          <cell r="E746" t="str">
            <v>06645868</v>
          </cell>
          <cell r="F746" t="str">
            <v>00019-2021-MTC/11</v>
          </cell>
          <cell r="G746" t="str">
            <v>ING. ELECTRONICO</v>
          </cell>
          <cell r="H746" t="str">
            <v>CAS</v>
          </cell>
        </row>
        <row r="747">
          <cell r="E747" t="str">
            <v>09864669</v>
          </cell>
          <cell r="F747" t="str">
            <v>00374-2015-MTC/10</v>
          </cell>
          <cell r="G747" t="str">
            <v>ADMINISTRACION</v>
          </cell>
          <cell r="H747" t="str">
            <v>CAS - LEY 311</v>
          </cell>
        </row>
        <row r="748">
          <cell r="E748" t="str">
            <v>32972238</v>
          </cell>
          <cell r="F748" t="str">
            <v>00061-2020-MTC/11</v>
          </cell>
          <cell r="G748" t="str">
            <v>COMPUTACION E INFORMATICA</v>
          </cell>
          <cell r="H748" t="str">
            <v>CAS</v>
          </cell>
        </row>
        <row r="749">
          <cell r="E749" t="str">
            <v>07761870</v>
          </cell>
          <cell r="F749" t="str">
            <v>00372-2015-MTC/10</v>
          </cell>
          <cell r="G749" t="str">
            <v>COMPUTACION E INFORMATICA</v>
          </cell>
          <cell r="H749" t="str">
            <v>CAS - LEY 311</v>
          </cell>
        </row>
        <row r="750">
          <cell r="E750" t="str">
            <v>80297478</v>
          </cell>
          <cell r="F750" t="str">
            <v>00256-2019-MTC/11</v>
          </cell>
          <cell r="G750" t="str">
            <v>ABOGADO</v>
          </cell>
          <cell r="H750" t="str">
            <v>CAS - LEY 311</v>
          </cell>
        </row>
        <row r="751">
          <cell r="E751" t="str">
            <v>02880108</v>
          </cell>
          <cell r="F751" t="str">
            <v>00322-2015-MTC/10</v>
          </cell>
          <cell r="G751" t="str">
            <v>ING. ELECTRONICO</v>
          </cell>
          <cell r="H751" t="str">
            <v>CAS - LEY 311</v>
          </cell>
        </row>
        <row r="752">
          <cell r="E752" t="str">
            <v>00402111</v>
          </cell>
          <cell r="F752" t="str">
            <v>00318-2015-MTC/10</v>
          </cell>
          <cell r="G752" t="str">
            <v>ING. ELECTRONICO</v>
          </cell>
          <cell r="H752" t="str">
            <v>CAS - LEY 311</v>
          </cell>
        </row>
        <row r="753">
          <cell r="E753" t="str">
            <v>40037987</v>
          </cell>
          <cell r="F753" t="str">
            <v>00087-2013-MTC/10</v>
          </cell>
          <cell r="G753" t="str">
            <v>ING. ELECTRONICO</v>
          </cell>
          <cell r="H753" t="str">
            <v>CAS - LEY 311</v>
          </cell>
        </row>
        <row r="754">
          <cell r="E754" t="str">
            <v>10403660</v>
          </cell>
          <cell r="F754" t="str">
            <v>00088-2013-MTC/10</v>
          </cell>
          <cell r="G754" t="str">
            <v>ING. DE TELECOMUNICACIONES</v>
          </cell>
          <cell r="H754" t="str">
            <v>CAS - LEY 311</v>
          </cell>
        </row>
        <row r="755">
          <cell r="E755" t="str">
            <v>40534513</v>
          </cell>
          <cell r="F755" t="str">
            <v>00349-2017-MTC/10</v>
          </cell>
          <cell r="G755" t="str">
            <v>ING. ELECTRONICO</v>
          </cell>
          <cell r="H755" t="str">
            <v>CAS - LEY 311</v>
          </cell>
        </row>
        <row r="756">
          <cell r="E756" t="str">
            <v>18112043</v>
          </cell>
          <cell r="F756" t="str">
            <v>00336-2015-MTC/10</v>
          </cell>
          <cell r="G756" t="str">
            <v>ING. ELECTRONICO</v>
          </cell>
          <cell r="H756" t="str">
            <v>CAS - LEY 311</v>
          </cell>
        </row>
        <row r="757">
          <cell r="E757" t="str">
            <v>41432118</v>
          </cell>
          <cell r="F757" t="str">
            <v>00110-2018-MTC/10</v>
          </cell>
          <cell r="H757" t="str">
            <v>CAS - LEY 311</v>
          </cell>
        </row>
        <row r="758">
          <cell r="E758" t="str">
            <v>17402562</v>
          </cell>
          <cell r="F758" t="str">
            <v>00250-2015-MTC/10</v>
          </cell>
          <cell r="G758" t="str">
            <v>DERECHO</v>
          </cell>
          <cell r="H758" t="str">
            <v>CAS - LEY 311</v>
          </cell>
        </row>
        <row r="759">
          <cell r="E759" t="str">
            <v>40635182</v>
          </cell>
          <cell r="F759" t="str">
            <v>00066-2018-MTC/10</v>
          </cell>
          <cell r="G759" t="str">
            <v>ING. ELECTRONICO</v>
          </cell>
          <cell r="H759" t="str">
            <v>CAS - LEY 311</v>
          </cell>
        </row>
        <row r="760">
          <cell r="E760" t="str">
            <v>20659973</v>
          </cell>
          <cell r="F760" t="str">
            <v>00010-2018-MTC/10</v>
          </cell>
          <cell r="G760" t="str">
            <v>ING. ELECTRONICO</v>
          </cell>
          <cell r="H760" t="str">
            <v>CAS - LEY 311</v>
          </cell>
        </row>
        <row r="761">
          <cell r="E761" t="str">
            <v>45549119</v>
          </cell>
          <cell r="F761" t="str">
            <v>00352-2017-MTC/10</v>
          </cell>
          <cell r="G761" t="str">
            <v>ING. ELECTRONICO</v>
          </cell>
          <cell r="H761" t="str">
            <v>CAS - LEY 311</v>
          </cell>
        </row>
        <row r="762">
          <cell r="E762" t="str">
            <v>45919943</v>
          </cell>
          <cell r="F762" t="str">
            <v>00344-2017-MTC/10</v>
          </cell>
          <cell r="G762" t="str">
            <v>MOTORES DISEL Y SISTEMAS DE INYECCIONES</v>
          </cell>
          <cell r="H762" t="str">
            <v>CAS - LEY 311</v>
          </cell>
        </row>
        <row r="763">
          <cell r="E763" t="str">
            <v>80066982</v>
          </cell>
          <cell r="F763" t="str">
            <v>00323-2017-MTC/10</v>
          </cell>
          <cell r="H763" t="str">
            <v>CAS - LEY 311</v>
          </cell>
        </row>
        <row r="764">
          <cell r="E764" t="str">
            <v>18216236</v>
          </cell>
          <cell r="F764" t="str">
            <v>00313-2017-MTC/10</v>
          </cell>
          <cell r="G764" t="str">
            <v>ING. ELECTRONICO</v>
          </cell>
          <cell r="H764" t="str">
            <v>CAS - LEY 311</v>
          </cell>
        </row>
        <row r="765">
          <cell r="E765" t="str">
            <v>41522265</v>
          </cell>
          <cell r="F765" t="str">
            <v>00306-2017-MTC/10</v>
          </cell>
          <cell r="G765" t="str">
            <v>ING. ELECTRONICO</v>
          </cell>
          <cell r="H765" t="str">
            <v>CAS - LEY 311</v>
          </cell>
        </row>
        <row r="766">
          <cell r="E766" t="str">
            <v>43969871</v>
          </cell>
          <cell r="F766" t="str">
            <v>00317-2017-MTC/10</v>
          </cell>
          <cell r="G766" t="str">
            <v>ING. ELECTRONICO</v>
          </cell>
          <cell r="H766" t="str">
            <v>CAS - LEY 311</v>
          </cell>
        </row>
        <row r="767">
          <cell r="E767" t="str">
            <v>07230227</v>
          </cell>
          <cell r="F767" t="str">
            <v>00296-2017-MTC/10</v>
          </cell>
          <cell r="H767" t="str">
            <v>CAS - LEY 311</v>
          </cell>
        </row>
        <row r="768">
          <cell r="E768" t="str">
            <v>43229413</v>
          </cell>
          <cell r="F768" t="str">
            <v>00295-2017-MTC/10</v>
          </cell>
          <cell r="G768" t="str">
            <v>ING. ELECTRONICO</v>
          </cell>
          <cell r="H768" t="str">
            <v>CAS - LEY 311</v>
          </cell>
        </row>
        <row r="769">
          <cell r="E769" t="str">
            <v>10675269</v>
          </cell>
          <cell r="F769" t="str">
            <v>00293-2017-MTC/10</v>
          </cell>
          <cell r="H769" t="str">
            <v>CAS - LEY 311</v>
          </cell>
        </row>
        <row r="770">
          <cell r="E770" t="str">
            <v>16794238</v>
          </cell>
          <cell r="F770" t="str">
            <v>00281-2017-MTC/10</v>
          </cell>
          <cell r="G770" t="str">
            <v>DERECHO</v>
          </cell>
          <cell r="H770" t="str">
            <v>CAS - LEY 311</v>
          </cell>
        </row>
        <row r="771">
          <cell r="E771" t="str">
            <v>23806627</v>
          </cell>
          <cell r="F771" t="str">
            <v>00266-2017-MTC/10</v>
          </cell>
          <cell r="H771" t="str">
            <v>CAS - LEY 311</v>
          </cell>
        </row>
        <row r="772">
          <cell r="E772" t="str">
            <v>43941687</v>
          </cell>
          <cell r="F772" t="str">
            <v>00081-2018-MTC/10</v>
          </cell>
          <cell r="G772" t="str">
            <v>ING. ELECTRONICO</v>
          </cell>
          <cell r="H772" t="str">
            <v>CAS - LEY 311</v>
          </cell>
        </row>
        <row r="773">
          <cell r="E773" t="str">
            <v>41757862</v>
          </cell>
          <cell r="F773" t="str">
            <v>00310-2017-MTC/10</v>
          </cell>
          <cell r="H773" t="str">
            <v>CAS - LEY 311</v>
          </cell>
        </row>
        <row r="774">
          <cell r="E774" t="str">
            <v>28300455</v>
          </cell>
          <cell r="F774" t="str">
            <v>00381-2017-MTC/10</v>
          </cell>
          <cell r="H774" t="str">
            <v>CAS - LEY 311</v>
          </cell>
        </row>
        <row r="775">
          <cell r="E775" t="str">
            <v>00791319</v>
          </cell>
          <cell r="F775" t="str">
            <v>00268-2017-MTC/10</v>
          </cell>
          <cell r="H775" t="str">
            <v>CAS - LEY 311</v>
          </cell>
        </row>
        <row r="776">
          <cell r="E776" t="str">
            <v>25801390</v>
          </cell>
          <cell r="F776" t="str">
            <v>00353-2017-MTC/10</v>
          </cell>
          <cell r="H776" t="str">
            <v>CAS - LEY 311</v>
          </cell>
        </row>
        <row r="777">
          <cell r="E777" t="str">
            <v>10006782</v>
          </cell>
          <cell r="F777" t="str">
            <v>00361-2015-MTC/10</v>
          </cell>
          <cell r="H777" t="str">
            <v>CAS - LEY 311</v>
          </cell>
        </row>
        <row r="778">
          <cell r="E778" t="str">
            <v>43236556</v>
          </cell>
          <cell r="F778" t="str">
            <v>00351-2017-MTC/10</v>
          </cell>
          <cell r="G778" t="str">
            <v>ING. ELECTRONICO</v>
          </cell>
          <cell r="H778" t="str">
            <v>CAS - LEY 311</v>
          </cell>
        </row>
        <row r="779">
          <cell r="E779" t="str">
            <v>29313125</v>
          </cell>
          <cell r="F779" t="str">
            <v>00321-2015-MTC/10</v>
          </cell>
          <cell r="G779" t="str">
            <v>ING. ELECTRONICO</v>
          </cell>
          <cell r="H779" t="str">
            <v>CAS - LEY 311</v>
          </cell>
        </row>
        <row r="780">
          <cell r="E780" t="str">
            <v>70431800</v>
          </cell>
          <cell r="F780" t="str">
            <v>00063-2020-MTC/10</v>
          </cell>
          <cell r="G780" t="str">
            <v>ING. ELECTRONICO</v>
          </cell>
          <cell r="H780" t="str">
            <v>CAS - LEY 311</v>
          </cell>
        </row>
        <row r="781">
          <cell r="E781" t="str">
            <v>08488495</v>
          </cell>
          <cell r="F781" t="str">
            <v>00035-2017-MTC/10</v>
          </cell>
          <cell r="G781" t="str">
            <v>ING. ELECTRONICO</v>
          </cell>
          <cell r="H781" t="str">
            <v>CAS - LEY 311</v>
          </cell>
        </row>
        <row r="782">
          <cell r="E782" t="str">
            <v>41786539</v>
          </cell>
          <cell r="F782" t="str">
            <v>00064-2016-MTC/10</v>
          </cell>
          <cell r="G782" t="str">
            <v>ING. DE TELECOMUNICACIONES</v>
          </cell>
          <cell r="H782" t="str">
            <v>CAS - LEY 311</v>
          </cell>
        </row>
        <row r="783">
          <cell r="E783" t="str">
            <v>47792215</v>
          </cell>
          <cell r="F783" t="str">
            <v>00373-2015-MTC/10</v>
          </cell>
          <cell r="G783" t="str">
            <v>ADMINISTRACION DE EMPRESAS</v>
          </cell>
          <cell r="H783" t="str">
            <v>CAS - LEY 311</v>
          </cell>
        </row>
        <row r="784">
          <cell r="E784" t="str">
            <v>40657411</v>
          </cell>
          <cell r="F784" t="str">
            <v>00018-2022-MTC/11</v>
          </cell>
          <cell r="G784" t="str">
            <v>ING. ELECTRONICO</v>
          </cell>
          <cell r="H784" t="str">
            <v>CAS</v>
          </cell>
        </row>
        <row r="785">
          <cell r="F785" t="str">
            <v/>
          </cell>
        </row>
        <row r="786">
          <cell r="E786" t="str">
            <v>08688177</v>
          </cell>
          <cell r="F786" t="str">
            <v>00062-2020-MTC/11</v>
          </cell>
          <cell r="G786" t="str">
            <v>SECRETARIA BILINGUE</v>
          </cell>
          <cell r="H786" t="str">
            <v>CAS</v>
          </cell>
        </row>
        <row r="787">
          <cell r="E787" t="str">
            <v>09996090</v>
          </cell>
          <cell r="F787" t="str">
            <v>00363-2015-MTC/10</v>
          </cell>
          <cell r="G787" t="str">
            <v>CONTADOR PUBLICO</v>
          </cell>
          <cell r="H787" t="str">
            <v>CAS - LEY 311</v>
          </cell>
        </row>
        <row r="788">
          <cell r="E788" t="str">
            <v>40413876</v>
          </cell>
          <cell r="F788" t="str">
            <v>00072-2015-MTC/10</v>
          </cell>
          <cell r="G788" t="str">
            <v>ABOGADO</v>
          </cell>
          <cell r="H788" t="str">
            <v>CAS - LEY 311</v>
          </cell>
        </row>
        <row r="789">
          <cell r="E789" t="str">
            <v>10017782</v>
          </cell>
          <cell r="F789" t="str">
            <v>00368-2015-MTC/10</v>
          </cell>
          <cell r="H789" t="str">
            <v>CAS - LEY 311</v>
          </cell>
        </row>
        <row r="790">
          <cell r="E790" t="str">
            <v>09678802</v>
          </cell>
          <cell r="F790" t="str">
            <v>00188-2009-MTC/10</v>
          </cell>
          <cell r="G790" t="str">
            <v>ADMINISTRACION DE NEGOCIOS INTERNACIONALES</v>
          </cell>
          <cell r="H790" t="str">
            <v>CAS - LEY 311</v>
          </cell>
        </row>
        <row r="791">
          <cell r="E791" t="str">
            <v>40424407</v>
          </cell>
          <cell r="F791" t="str">
            <v>00157-2021-MTC/11</v>
          </cell>
          <cell r="G791" t="str">
            <v>ABOGADO</v>
          </cell>
          <cell r="H791" t="str">
            <v>CAS DESIGNADO</v>
          </cell>
        </row>
        <row r="792">
          <cell r="E792" t="str">
            <v>10232154</v>
          </cell>
          <cell r="F792" t="str">
            <v>00198-2009-MTC/10</v>
          </cell>
          <cell r="H792" t="str">
            <v>CAS - LEY 311</v>
          </cell>
        </row>
        <row r="793">
          <cell r="E793" t="str">
            <v>00126415</v>
          </cell>
          <cell r="F793" t="str">
            <v>00002-2016-MTC/10</v>
          </cell>
          <cell r="G793" t="str">
            <v>ING. ADMINISTRATIVO</v>
          </cell>
          <cell r="H793" t="str">
            <v>CAS - LEY 311</v>
          </cell>
        </row>
        <row r="794">
          <cell r="F794" t="str">
            <v/>
          </cell>
        </row>
        <row r="795">
          <cell r="E795" t="str">
            <v>43021682</v>
          </cell>
          <cell r="F795" t="str">
            <v>00118-2019-MTC/11</v>
          </cell>
          <cell r="G795" t="str">
            <v>ABOGADO</v>
          </cell>
          <cell r="H795" t="str">
            <v>CAS - LEY 311</v>
          </cell>
        </row>
        <row r="796">
          <cell r="E796" t="str">
            <v>43658209</v>
          </cell>
          <cell r="F796" t="str">
            <v>00119-2019-MTC/11</v>
          </cell>
          <cell r="G796" t="str">
            <v>ABOGADO</v>
          </cell>
          <cell r="H796" t="str">
            <v>CAS - LEY 311</v>
          </cell>
        </row>
        <row r="797">
          <cell r="E797" t="str">
            <v>45129872</v>
          </cell>
          <cell r="F797" t="str">
            <v>00096-2019-MTC/11</v>
          </cell>
          <cell r="G797" t="str">
            <v>ABOGADO</v>
          </cell>
          <cell r="H797" t="str">
            <v>CAS - LEY 311</v>
          </cell>
        </row>
        <row r="798">
          <cell r="E798" t="str">
            <v>17434570</v>
          </cell>
          <cell r="F798" t="str">
            <v>00308-2015-MTC/10</v>
          </cell>
          <cell r="G798" t="str">
            <v>ECONOMISTA</v>
          </cell>
          <cell r="H798" t="str">
            <v>CAS - LEY 311</v>
          </cell>
        </row>
        <row r="799">
          <cell r="E799" t="str">
            <v>22291342</v>
          </cell>
          <cell r="F799" t="str">
            <v>00077-2021-MTC/11</v>
          </cell>
          <cell r="G799" t="str">
            <v>ING. ELECTRONICO</v>
          </cell>
          <cell r="H799" t="str">
            <v>CAS DESIGNADO</v>
          </cell>
        </row>
        <row r="800">
          <cell r="E800" t="str">
            <v>45599937</v>
          </cell>
          <cell r="F800" t="str">
            <v>00037-2016-MTC/10</v>
          </cell>
          <cell r="G800" t="str">
            <v>ING. INDUSTRIAL</v>
          </cell>
          <cell r="H800" t="str">
            <v>CAS - LEY 311</v>
          </cell>
        </row>
        <row r="801">
          <cell r="E801" t="str">
            <v>07886734</v>
          </cell>
          <cell r="F801" t="str">
            <v>00375-2015-MTC/10</v>
          </cell>
          <cell r="G801" t="str">
            <v>LIC. EN ADMINISTRACION</v>
          </cell>
          <cell r="H801" t="str">
            <v>CAS - LEY 311</v>
          </cell>
        </row>
        <row r="802">
          <cell r="E802" t="str">
            <v>41038962</v>
          </cell>
          <cell r="F802" t="str">
            <v>00161-2019-MTC/11</v>
          </cell>
          <cell r="G802" t="str">
            <v>ECONOMISTA</v>
          </cell>
          <cell r="H802" t="str">
            <v>CAS - LEY 311</v>
          </cell>
        </row>
        <row r="803">
          <cell r="E803" t="str">
            <v>10342995</v>
          </cell>
          <cell r="F803" t="str">
            <v>00382-2015-MTC/10</v>
          </cell>
          <cell r="G803" t="str">
            <v>CONTABILIDAD</v>
          </cell>
          <cell r="H803" t="str">
            <v>CAS - LEY 311</v>
          </cell>
        </row>
        <row r="804">
          <cell r="E804" t="str">
            <v>41005905</v>
          </cell>
          <cell r="F804" t="str">
            <v>00107-2021-MTC/11</v>
          </cell>
          <cell r="H804" t="str">
            <v xml:space="preserve">CAS - DU 083 </v>
          </cell>
        </row>
        <row r="805">
          <cell r="E805" t="str">
            <v>72533686</v>
          </cell>
          <cell r="F805" t="str">
            <v>00043-2021-MTC/11</v>
          </cell>
          <cell r="G805" t="str">
            <v>ABOGADO</v>
          </cell>
          <cell r="H805" t="str">
            <v xml:space="preserve">CAS - DU 034 </v>
          </cell>
        </row>
        <row r="806">
          <cell r="F806" t="str">
            <v/>
          </cell>
        </row>
        <row r="807">
          <cell r="F807" t="str">
            <v/>
          </cell>
        </row>
        <row r="808">
          <cell r="E808" t="str">
            <v>44307210</v>
          </cell>
          <cell r="F808" t="str">
            <v>00076-2016-MTC/10</v>
          </cell>
          <cell r="G808" t="str">
            <v>ABOGADO</v>
          </cell>
          <cell r="H808" t="str">
            <v>CAS - LEY 311</v>
          </cell>
        </row>
        <row r="809">
          <cell r="E809" t="str">
            <v>45512874</v>
          </cell>
          <cell r="F809" t="str">
            <v>00181-2020-MTC/11</v>
          </cell>
          <cell r="G809" t="str">
            <v>ABOGADO</v>
          </cell>
          <cell r="H809" t="str">
            <v>CAS - LEY 311</v>
          </cell>
        </row>
        <row r="810">
          <cell r="E810" t="str">
            <v>47308266</v>
          </cell>
          <cell r="F810" t="str">
            <v>00208-2019-MTC/11</v>
          </cell>
          <cell r="G810" t="str">
            <v>ING. ELECTRONICO</v>
          </cell>
          <cell r="H810" t="str">
            <v>CAS - LEY 311</v>
          </cell>
        </row>
        <row r="811">
          <cell r="E811" t="str">
            <v>44759102</v>
          </cell>
          <cell r="F811" t="str">
            <v>00210-2019-MTC/11</v>
          </cell>
          <cell r="G811" t="str">
            <v>ING. ELECTRONICO</v>
          </cell>
          <cell r="H811" t="str">
            <v>CAS - LEY 311</v>
          </cell>
        </row>
        <row r="812">
          <cell r="E812" t="str">
            <v>46652088</v>
          </cell>
          <cell r="F812" t="str">
            <v>00180-2020-MTC/11</v>
          </cell>
          <cell r="H812" t="str">
            <v>CAS - LEY 311</v>
          </cell>
        </row>
        <row r="813">
          <cell r="E813" t="str">
            <v>43402334</v>
          </cell>
          <cell r="F813" t="str">
            <v>00315-2018-MTC/10</v>
          </cell>
          <cell r="G813" t="str">
            <v>ABOGADO</v>
          </cell>
          <cell r="H813" t="str">
            <v>CAS - LEY 311</v>
          </cell>
        </row>
        <row r="814">
          <cell r="E814" t="str">
            <v>43574679</v>
          </cell>
          <cell r="F814" t="str">
            <v>00321-2017-MTC/10</v>
          </cell>
          <cell r="G814" t="str">
            <v>SECRETARIA EJECUTIVA</v>
          </cell>
          <cell r="H814" t="str">
            <v>CAS - LEY 311</v>
          </cell>
        </row>
        <row r="815">
          <cell r="E815" t="str">
            <v>47711057</v>
          </cell>
          <cell r="F815" t="str">
            <v>00317-2018-MTC/10</v>
          </cell>
          <cell r="G815" t="str">
            <v>DERECHO</v>
          </cell>
          <cell r="H815" t="str">
            <v>CAS - LEY 311</v>
          </cell>
        </row>
        <row r="816">
          <cell r="E816" t="str">
            <v>41951986</v>
          </cell>
          <cell r="F816" t="str">
            <v>00308-2017-MTC/10</v>
          </cell>
          <cell r="G816" t="str">
            <v>ING. ELECTRONICO</v>
          </cell>
          <cell r="H816" t="str">
            <v>CAS - LEY 311</v>
          </cell>
        </row>
        <row r="817">
          <cell r="E817" t="str">
            <v>25857638</v>
          </cell>
          <cell r="F817" t="str">
            <v>00135-2019-MTC/11</v>
          </cell>
          <cell r="G817" t="str">
            <v>ABOGADO</v>
          </cell>
          <cell r="H817" t="str">
            <v>CAS - LEY 311</v>
          </cell>
        </row>
        <row r="818">
          <cell r="E818" t="str">
            <v>25406804</v>
          </cell>
          <cell r="F818" t="str">
            <v>00307-2017-MTC/10</v>
          </cell>
          <cell r="G818" t="str">
            <v>ING. ELECTRONICO</v>
          </cell>
          <cell r="H818" t="str">
            <v>CAS - LEY 311</v>
          </cell>
        </row>
        <row r="819">
          <cell r="E819" t="str">
            <v>43150389</v>
          </cell>
          <cell r="F819" t="str">
            <v>00324-2017-MTC/10</v>
          </cell>
          <cell r="G819" t="str">
            <v>ABOGADO</v>
          </cell>
          <cell r="H819" t="str">
            <v>CAS - LEY 311</v>
          </cell>
        </row>
        <row r="820">
          <cell r="E820" t="str">
            <v>46312101</v>
          </cell>
          <cell r="F820" t="str">
            <v>00217-2017-MTC/10</v>
          </cell>
          <cell r="G820" t="str">
            <v>ABOGADO</v>
          </cell>
          <cell r="H820" t="str">
            <v>CAS - LEY 311</v>
          </cell>
        </row>
        <row r="821">
          <cell r="E821" t="str">
            <v>47100859</v>
          </cell>
          <cell r="F821" t="str">
            <v>00221-2019-MTC/11</v>
          </cell>
          <cell r="G821" t="str">
            <v>ABOGADO</v>
          </cell>
          <cell r="H821" t="str">
            <v>CAS - LEY 311</v>
          </cell>
        </row>
        <row r="822">
          <cell r="E822" t="str">
            <v>06839873</v>
          </cell>
          <cell r="F822" t="str">
            <v>00065-2018-MTC/10</v>
          </cell>
          <cell r="G822" t="str">
            <v>ADMINISTRACION DE EMPRESAS</v>
          </cell>
          <cell r="H822" t="str">
            <v>CAS - LEY 311</v>
          </cell>
        </row>
        <row r="823">
          <cell r="E823" t="str">
            <v>10723476</v>
          </cell>
          <cell r="F823" t="str">
            <v>00077-2016-MTC/10</v>
          </cell>
          <cell r="G823" t="str">
            <v>ABOGADO</v>
          </cell>
          <cell r="H823" t="str">
            <v>CAS - LEY 311</v>
          </cell>
        </row>
        <row r="824">
          <cell r="E824" t="str">
            <v>42791674</v>
          </cell>
          <cell r="F824" t="str">
            <v>00070-2018-MTC/10</v>
          </cell>
          <cell r="G824" t="str">
            <v>DERECHO</v>
          </cell>
          <cell r="H824" t="str">
            <v>CAS - LEY 311</v>
          </cell>
        </row>
        <row r="825">
          <cell r="E825" t="str">
            <v>80373029</v>
          </cell>
          <cell r="F825" t="str">
            <v>00094-2017-MTC/10</v>
          </cell>
          <cell r="G825" t="str">
            <v>ABOGADO</v>
          </cell>
          <cell r="H825" t="str">
            <v>CAS - LEY 311</v>
          </cell>
        </row>
        <row r="826">
          <cell r="E826" t="str">
            <v>42778053</v>
          </cell>
          <cell r="F826" t="str">
            <v>00096-2017-MTC/10</v>
          </cell>
          <cell r="G826" t="str">
            <v>ABOGADO</v>
          </cell>
          <cell r="H826" t="str">
            <v>CAS - LEY 311</v>
          </cell>
        </row>
        <row r="827">
          <cell r="E827" t="str">
            <v>46511247</v>
          </cell>
          <cell r="F827" t="str">
            <v>00263-2019-MTC/11</v>
          </cell>
          <cell r="G827" t="str">
            <v>ABOGADO</v>
          </cell>
          <cell r="H827" t="str">
            <v>CAS - LEY 311</v>
          </cell>
        </row>
        <row r="828">
          <cell r="E828" t="str">
            <v>08473629</v>
          </cell>
          <cell r="F828" t="str">
            <v>00146-2021-MTC/11</v>
          </cell>
          <cell r="G828" t="str">
            <v>ING. ELECTRONICO</v>
          </cell>
          <cell r="H828" t="str">
            <v>CAS DESIGNADO</v>
          </cell>
        </row>
        <row r="829">
          <cell r="E829" t="str">
            <v>42338977</v>
          </cell>
          <cell r="F829" t="str">
            <v>00316-2018-MTC/10</v>
          </cell>
          <cell r="G829" t="str">
            <v>ABOGADO</v>
          </cell>
          <cell r="H829" t="str">
            <v>CAS - LEY 311</v>
          </cell>
        </row>
        <row r="830">
          <cell r="E830" t="str">
            <v>42880388</v>
          </cell>
          <cell r="F830" t="str">
            <v>00061-2018-MTC/10</v>
          </cell>
          <cell r="G830" t="str">
            <v>BACH. EN DERECHO CORPORATIVO</v>
          </cell>
          <cell r="H830" t="str">
            <v>CAS - LEY 311</v>
          </cell>
        </row>
        <row r="831">
          <cell r="E831" t="str">
            <v>47162434</v>
          </cell>
          <cell r="F831" t="str">
            <v>00330-2018-MTC/10</v>
          </cell>
          <cell r="G831" t="str">
            <v>ING. INDUSTRIAL</v>
          </cell>
          <cell r="H831" t="str">
            <v>CAS - LEY 311</v>
          </cell>
        </row>
        <row r="832">
          <cell r="E832" t="str">
            <v>43835042</v>
          </cell>
          <cell r="F832" t="str">
            <v>00062-2018-MTC/10</v>
          </cell>
          <cell r="G832" t="str">
            <v>CONTABILIDAD</v>
          </cell>
          <cell r="H832" t="str">
            <v>CAS - LEY 311</v>
          </cell>
        </row>
        <row r="833">
          <cell r="E833" t="str">
            <v>10134026</v>
          </cell>
          <cell r="F833" t="str">
            <v>00340-2017-MTC/10</v>
          </cell>
          <cell r="H833" t="str">
            <v>CAS - LEY 311</v>
          </cell>
        </row>
        <row r="834">
          <cell r="E834" t="str">
            <v>44915523</v>
          </cell>
          <cell r="F834" t="str">
            <v>00189-2020-MTC/11</v>
          </cell>
          <cell r="G834" t="str">
            <v>ABOGADO</v>
          </cell>
          <cell r="H834" t="str">
            <v>CAS - LEY 311</v>
          </cell>
        </row>
        <row r="835">
          <cell r="E835" t="str">
            <v>43020216</v>
          </cell>
          <cell r="F835" t="str">
            <v>00179-2020-MTC/11</v>
          </cell>
          <cell r="H835" t="str">
            <v>CAS - LEY 311</v>
          </cell>
        </row>
        <row r="836">
          <cell r="E836" t="str">
            <v>70909659</v>
          </cell>
          <cell r="F836" t="str">
            <v>00332-2017-MTC/10</v>
          </cell>
          <cell r="G836" t="str">
            <v>ABOGADO</v>
          </cell>
          <cell r="H836" t="str">
            <v>CAS - LEY 311</v>
          </cell>
        </row>
        <row r="837">
          <cell r="E837" t="str">
            <v>44537288</v>
          </cell>
          <cell r="F837" t="str">
            <v>00073-2020-MTC/11</v>
          </cell>
          <cell r="G837" t="str">
            <v>ABOGADO</v>
          </cell>
          <cell r="H837" t="str">
            <v>CAS - LEY 311</v>
          </cell>
        </row>
        <row r="838">
          <cell r="E838" t="str">
            <v>46865271</v>
          </cell>
          <cell r="F838" t="str">
            <v>00218-2019-MTC/11</v>
          </cell>
          <cell r="G838" t="str">
            <v>ABOGADO</v>
          </cell>
          <cell r="H838" t="str">
            <v>CAS - LEY 311</v>
          </cell>
        </row>
        <row r="839">
          <cell r="E839" t="str">
            <v>23272738</v>
          </cell>
          <cell r="F839" t="str">
            <v>00206-2019-MTC/11</v>
          </cell>
          <cell r="G839" t="str">
            <v>ING. ELECTRONICO</v>
          </cell>
          <cell r="H839" t="str">
            <v>CAS - LEY 311</v>
          </cell>
        </row>
        <row r="840">
          <cell r="E840" t="str">
            <v>46792980</v>
          </cell>
          <cell r="F840" t="str">
            <v>00223-2019-MTC/11</v>
          </cell>
          <cell r="G840" t="str">
            <v>ABOGADO</v>
          </cell>
          <cell r="H840" t="str">
            <v>CAS - LEY 311</v>
          </cell>
        </row>
        <row r="841">
          <cell r="E841" t="str">
            <v>10230096</v>
          </cell>
          <cell r="F841" t="str">
            <v>00232-2019-MTC/11</v>
          </cell>
          <cell r="G841" t="str">
            <v>ING. ELECTRONICO</v>
          </cell>
          <cell r="H841" t="str">
            <v>CAS - LEY 311</v>
          </cell>
        </row>
        <row r="842">
          <cell r="E842" t="str">
            <v>42823703</v>
          </cell>
          <cell r="F842" t="str">
            <v>00207-2019-MTC/11</v>
          </cell>
          <cell r="G842" t="str">
            <v>ING. ELECTRONICO</v>
          </cell>
          <cell r="H842" t="str">
            <v>CAS - LEY 311</v>
          </cell>
        </row>
        <row r="843">
          <cell r="E843" t="str">
            <v>43905046</v>
          </cell>
          <cell r="F843" t="str">
            <v>00063-2018-MTC/10</v>
          </cell>
          <cell r="G843" t="str">
            <v>ADMINISTRACION</v>
          </cell>
          <cell r="H843" t="str">
            <v>CAS - LEY 311</v>
          </cell>
        </row>
        <row r="844">
          <cell r="E844" t="str">
            <v>09975092</v>
          </cell>
          <cell r="F844" t="str">
            <v>00050-2018-MTC/10</v>
          </cell>
          <cell r="G844" t="str">
            <v>ADMINISTRACION</v>
          </cell>
          <cell r="H844" t="str">
            <v>CAS - LEY 311</v>
          </cell>
        </row>
        <row r="845">
          <cell r="E845" t="str">
            <v>07449328</v>
          </cell>
          <cell r="F845" t="str">
            <v>00300-2017-MTC/10</v>
          </cell>
          <cell r="G845" t="str">
            <v>ING. ELECTRICISTA</v>
          </cell>
          <cell r="H845" t="str">
            <v>CAS - LEY 311</v>
          </cell>
        </row>
        <row r="846">
          <cell r="E846" t="str">
            <v>70884789</v>
          </cell>
          <cell r="F846" t="str">
            <v>00264-2019-MTC/11</v>
          </cell>
          <cell r="G846" t="str">
            <v>ADMINISTRACION BANCARIA</v>
          </cell>
          <cell r="H846" t="str">
            <v>CAS - LEY 311</v>
          </cell>
        </row>
        <row r="847">
          <cell r="E847" t="str">
            <v>09707080</v>
          </cell>
          <cell r="F847" t="str">
            <v>00275-2009-MTC/10</v>
          </cell>
          <cell r="G847" t="str">
            <v>COMPUTACION E INFORMATICA</v>
          </cell>
          <cell r="H847" t="str">
            <v>CAS - LEY 311</v>
          </cell>
        </row>
        <row r="848">
          <cell r="E848" t="str">
            <v>26685726</v>
          </cell>
          <cell r="F848" t="str">
            <v>00334-2015-MTC/10</v>
          </cell>
          <cell r="G848" t="str">
            <v>ING. ELECTRONICO</v>
          </cell>
          <cell r="H848" t="str">
            <v>CAS - LEY 311</v>
          </cell>
        </row>
        <row r="849">
          <cell r="E849" t="str">
            <v>45818384</v>
          </cell>
          <cell r="F849" t="str">
            <v>00134-2019-MTC/11</v>
          </cell>
          <cell r="G849" t="str">
            <v>LIC. EN HISTORIA</v>
          </cell>
          <cell r="H849" t="str">
            <v>CAS - LEY 311</v>
          </cell>
        </row>
        <row r="850">
          <cell r="E850" t="str">
            <v>43071346</v>
          </cell>
          <cell r="F850" t="str">
            <v>00026-2020-MTC/11</v>
          </cell>
          <cell r="G850" t="str">
            <v>ABOGADO</v>
          </cell>
          <cell r="H850" t="str">
            <v>CAS - LEY 311</v>
          </cell>
        </row>
        <row r="851">
          <cell r="E851" t="str">
            <v>07632839</v>
          </cell>
          <cell r="F851" t="str">
            <v>00032-2014-MTC/10</v>
          </cell>
          <cell r="G851" t="str">
            <v>ABOGADO</v>
          </cell>
          <cell r="H851" t="str">
            <v>CAS - LEY 311</v>
          </cell>
        </row>
        <row r="852">
          <cell r="E852" t="str">
            <v>40968017</v>
          </cell>
          <cell r="F852" t="str">
            <v>00209-2019-MTC/11</v>
          </cell>
          <cell r="G852" t="str">
            <v>ING. ELECTRONICO</v>
          </cell>
          <cell r="H852" t="str">
            <v>CAS - LEY 311</v>
          </cell>
        </row>
        <row r="853">
          <cell r="E853" t="str">
            <v>41834761</v>
          </cell>
          <cell r="F853" t="str">
            <v>00302-2017-MTC/10</v>
          </cell>
          <cell r="G853" t="str">
            <v>ING. ELECTRONICO</v>
          </cell>
          <cell r="H853" t="str">
            <v>CAS - LEY 311</v>
          </cell>
        </row>
        <row r="854">
          <cell r="E854" t="str">
            <v>71544870</v>
          </cell>
          <cell r="F854" t="str">
            <v>00066-2020-MTC/11</v>
          </cell>
          <cell r="G854" t="str">
            <v>ABOGADO</v>
          </cell>
          <cell r="H854" t="str">
            <v>CAS - LEY 311</v>
          </cell>
        </row>
        <row r="855">
          <cell r="E855" t="str">
            <v>10379258</v>
          </cell>
          <cell r="F855" t="str">
            <v>00333-2017-MTC/10</v>
          </cell>
          <cell r="H855" t="str">
            <v>CAS - LEY 311</v>
          </cell>
        </row>
        <row r="856">
          <cell r="E856" t="str">
            <v>44089954</v>
          </cell>
          <cell r="F856" t="str">
            <v>00071-2020-MTC/11</v>
          </cell>
          <cell r="G856" t="str">
            <v>ABOGADO</v>
          </cell>
          <cell r="H856" t="str">
            <v>CAS - LEY 311</v>
          </cell>
        </row>
        <row r="857">
          <cell r="E857" t="str">
            <v>41191134</v>
          </cell>
          <cell r="F857" t="str">
            <v>00337-2017-MTC/10</v>
          </cell>
          <cell r="G857" t="str">
            <v>ABOGADO</v>
          </cell>
          <cell r="H857" t="str">
            <v>CAS - LEY 311</v>
          </cell>
        </row>
        <row r="858">
          <cell r="E858" t="str">
            <v>10134819</v>
          </cell>
          <cell r="F858" t="str">
            <v>00315-2017-MTC/10</v>
          </cell>
          <cell r="G858" t="str">
            <v>LIC. EN HISTORIA</v>
          </cell>
          <cell r="H858" t="str">
            <v>CAS - LEY 311</v>
          </cell>
        </row>
        <row r="859">
          <cell r="E859" t="str">
            <v>47327565</v>
          </cell>
          <cell r="F859" t="str">
            <v>00038-2021-MTC/11</v>
          </cell>
          <cell r="G859" t="str">
            <v>ABOGADO</v>
          </cell>
          <cell r="H859" t="str">
            <v xml:space="preserve">CAS - DU 034 </v>
          </cell>
        </row>
        <row r="860">
          <cell r="E860" t="str">
            <v>47916986</v>
          </cell>
          <cell r="F860" t="str">
            <v>00046-2021-MTC/11</v>
          </cell>
          <cell r="G860" t="str">
            <v>DERECHO</v>
          </cell>
          <cell r="H860" t="str">
            <v xml:space="preserve">CAS - DU 034 </v>
          </cell>
        </row>
        <row r="861">
          <cell r="E861" t="str">
            <v>46106532</v>
          </cell>
          <cell r="F861" t="str">
            <v>00039-2021-MTC/11</v>
          </cell>
          <cell r="G861" t="str">
            <v>ABOGADO</v>
          </cell>
          <cell r="H861" t="str">
            <v xml:space="preserve">CAS - DU 034 </v>
          </cell>
        </row>
        <row r="862">
          <cell r="F862" t="str">
            <v/>
          </cell>
        </row>
        <row r="863">
          <cell r="E863" t="str">
            <v>41923870</v>
          </cell>
          <cell r="F863" t="str">
            <v>00079-2016-MTC/10</v>
          </cell>
          <cell r="G863" t="str">
            <v>ABOGADO</v>
          </cell>
          <cell r="H863" t="str">
            <v>CAS - LEY 311</v>
          </cell>
        </row>
        <row r="864">
          <cell r="E864" t="str">
            <v>44484522</v>
          </cell>
          <cell r="F864" t="str">
            <v>00260-2019-MTC/11</v>
          </cell>
          <cell r="G864" t="str">
            <v>ABOGADO</v>
          </cell>
          <cell r="H864" t="str">
            <v>CAS - LEY 311</v>
          </cell>
        </row>
        <row r="865">
          <cell r="E865" t="str">
            <v>07927062</v>
          </cell>
          <cell r="F865" t="str">
            <v>00273-2009-MTC/10</v>
          </cell>
          <cell r="G865" t="str">
            <v>ING. ELECTRONICO</v>
          </cell>
          <cell r="H865" t="str">
            <v>CAS - LEY 311</v>
          </cell>
        </row>
        <row r="866">
          <cell r="E866" t="str">
            <v>07643371</v>
          </cell>
          <cell r="F866" t="str">
            <v>00053-2018-MTC/10</v>
          </cell>
          <cell r="G866" t="str">
            <v>ABOGADO</v>
          </cell>
          <cell r="H866" t="str">
            <v>CAS - LEY 311</v>
          </cell>
        </row>
        <row r="867">
          <cell r="E867" t="str">
            <v>44398755</v>
          </cell>
          <cell r="F867" t="str">
            <v>00188-2020-MTC/11</v>
          </cell>
          <cell r="G867" t="str">
            <v>ING. INDUSTRIAL</v>
          </cell>
          <cell r="H867" t="str">
            <v>CAS - LEY 311</v>
          </cell>
        </row>
        <row r="868">
          <cell r="E868" t="str">
            <v>08558088</v>
          </cell>
          <cell r="F868" t="str">
            <v>00141-2021-MTC/11</v>
          </cell>
          <cell r="G868" t="str">
            <v>ING. ELECTRONICO</v>
          </cell>
          <cell r="H868" t="str">
            <v>CAS DESIGNADO</v>
          </cell>
        </row>
        <row r="869">
          <cell r="E869" t="str">
            <v>10743658</v>
          </cell>
          <cell r="F869" t="str">
            <v>01981-2009-MTC/10</v>
          </cell>
          <cell r="G869" t="str">
            <v>COMPUTACION E INFORMATICA</v>
          </cell>
          <cell r="H869" t="str">
            <v>CAS - LEY 311</v>
          </cell>
        </row>
        <row r="870">
          <cell r="E870" t="str">
            <v>06805222</v>
          </cell>
          <cell r="F870" t="str">
            <v>00266-2009-MTC/10</v>
          </cell>
          <cell r="G870" t="str">
            <v>ING. ELECTRONICA</v>
          </cell>
          <cell r="H870" t="str">
            <v>CAS - LEY 311</v>
          </cell>
        </row>
        <row r="871">
          <cell r="E871" t="str">
            <v>40351684</v>
          </cell>
          <cell r="F871" t="str">
            <v>00282-2018-MTC/10</v>
          </cell>
          <cell r="G871" t="str">
            <v>SECRETARIA EJECUTIVA</v>
          </cell>
          <cell r="H871" t="str">
            <v>CAS - LEY 311</v>
          </cell>
        </row>
        <row r="872">
          <cell r="E872" t="str">
            <v>19985573</v>
          </cell>
          <cell r="F872" t="str">
            <v>00041-2021-MTC/11</v>
          </cell>
          <cell r="G872" t="str">
            <v>ING. ELECTRONICA</v>
          </cell>
          <cell r="H872" t="str">
            <v xml:space="preserve">CAS - DU 034 </v>
          </cell>
        </row>
        <row r="873">
          <cell r="E873" t="str">
            <v>44105741</v>
          </cell>
          <cell r="F873" t="str">
            <v>00040-2021-MTC/11</v>
          </cell>
          <cell r="H873" t="str">
            <v xml:space="preserve">CAS - DU 034 </v>
          </cell>
        </row>
        <row r="874">
          <cell r="F874" t="str">
            <v/>
          </cell>
        </row>
        <row r="875">
          <cell r="E875" t="str">
            <v>09923567</v>
          </cell>
          <cell r="F875" t="str">
            <v>00342-2017-MTC/10</v>
          </cell>
          <cell r="G875" t="str">
            <v>ABOGADO</v>
          </cell>
          <cell r="H875" t="str">
            <v>CAS - LEY 311</v>
          </cell>
        </row>
        <row r="876">
          <cell r="E876" t="str">
            <v>10169492</v>
          </cell>
          <cell r="F876" t="str">
            <v>00076-2021-MTC/11</v>
          </cell>
          <cell r="G876" t="str">
            <v>ING. ELECTRONICO</v>
          </cell>
          <cell r="H876" t="str">
            <v>CAS DESIGNADO</v>
          </cell>
        </row>
        <row r="877">
          <cell r="E877" t="str">
            <v>43090690</v>
          </cell>
          <cell r="F877" t="str">
            <v>00187-2020-MTC/11</v>
          </cell>
          <cell r="G877" t="str">
            <v>ABOGADO</v>
          </cell>
          <cell r="H877" t="str">
            <v>CAS - LEY 311</v>
          </cell>
        </row>
        <row r="878">
          <cell r="E878" t="str">
            <v>41530257</v>
          </cell>
          <cell r="F878" t="str">
            <v>00301-2017-MTC/10</v>
          </cell>
          <cell r="G878" t="str">
            <v>CONTADOR PUBLICO</v>
          </cell>
          <cell r="H878" t="str">
            <v>CAS - LEY 311</v>
          </cell>
        </row>
        <row r="879">
          <cell r="E879" t="str">
            <v>40977219</v>
          </cell>
          <cell r="F879" t="str">
            <v>00092-2016-MTC/10</v>
          </cell>
          <cell r="G879" t="str">
            <v>ABOGADO</v>
          </cell>
          <cell r="H879" t="str">
            <v>CAS - LEY 311</v>
          </cell>
        </row>
        <row r="880">
          <cell r="E880" t="str">
            <v>47083439</v>
          </cell>
          <cell r="F880" t="str">
            <v>00298-2017-MTC/10</v>
          </cell>
          <cell r="G880" t="str">
            <v>ECONOMISTA</v>
          </cell>
          <cell r="H880" t="str">
            <v>CAS - LEY 311</v>
          </cell>
        </row>
        <row r="881">
          <cell r="E881" t="str">
            <v>44621855</v>
          </cell>
          <cell r="F881" t="str">
            <v>00185-2020-MTC/11</v>
          </cell>
          <cell r="G881" t="str">
            <v>ABOGADO</v>
          </cell>
          <cell r="H881" t="str">
            <v>CAS - LEY 311</v>
          </cell>
        </row>
        <row r="882">
          <cell r="E882" t="str">
            <v>06180297</v>
          </cell>
          <cell r="F882" t="str">
            <v>00314-2018-MTC/10</v>
          </cell>
          <cell r="G882" t="str">
            <v>ABOGADO</v>
          </cell>
          <cell r="H882" t="str">
            <v>CAS - LEY 311</v>
          </cell>
        </row>
        <row r="883">
          <cell r="E883" t="str">
            <v>47027551</v>
          </cell>
          <cell r="F883" t="str">
            <v>00045-2020-MTC/11</v>
          </cell>
          <cell r="G883" t="str">
            <v>ABOGADO</v>
          </cell>
          <cell r="H883" t="str">
            <v>CAS - LEY 311</v>
          </cell>
        </row>
        <row r="884">
          <cell r="E884" t="str">
            <v>40728423</v>
          </cell>
          <cell r="F884" t="str">
            <v>00091-2020-MTC/11</v>
          </cell>
          <cell r="G884" t="str">
            <v>CONTADOR PUBLICO</v>
          </cell>
          <cell r="H884" t="str">
            <v>CAS - LEY 311</v>
          </cell>
        </row>
        <row r="885">
          <cell r="E885" t="str">
            <v>40601292</v>
          </cell>
          <cell r="F885" t="str">
            <v>00007-2019-MTC/10</v>
          </cell>
          <cell r="G885" t="str">
            <v>ABOGADO</v>
          </cell>
          <cell r="H885" t="str">
            <v>CAS - LEY 311</v>
          </cell>
        </row>
        <row r="886">
          <cell r="E886" t="str">
            <v>43692447</v>
          </cell>
          <cell r="F886" t="str">
            <v>00322-2018-MTC/10</v>
          </cell>
          <cell r="G886" t="str">
            <v>CONTADOR PUBLICO</v>
          </cell>
          <cell r="H886" t="str">
            <v>CAS - LEY 311</v>
          </cell>
        </row>
        <row r="887">
          <cell r="E887" t="str">
            <v>08676636</v>
          </cell>
          <cell r="F887" t="str">
            <v>00282-2009-MTC/10</v>
          </cell>
          <cell r="G887" t="str">
            <v>ING. DE SISTEMAS</v>
          </cell>
          <cell r="H887" t="str">
            <v>CAS - LEY 311</v>
          </cell>
        </row>
        <row r="888">
          <cell r="E888" t="str">
            <v>44223582</v>
          </cell>
          <cell r="F888" t="str">
            <v>00067-2018-MTC/10</v>
          </cell>
          <cell r="H888" t="str">
            <v>CAS - LEY 311</v>
          </cell>
        </row>
        <row r="889">
          <cell r="E889" t="str">
            <v>08139901</v>
          </cell>
          <cell r="F889" t="str">
            <v>00098-2017-MTC/10</v>
          </cell>
          <cell r="G889" t="str">
            <v>ING. ELECTRONICO</v>
          </cell>
          <cell r="H889" t="str">
            <v>CAS - LEY 311</v>
          </cell>
        </row>
        <row r="890">
          <cell r="E890" t="str">
            <v>45502569</v>
          </cell>
          <cell r="F890" t="str">
            <v>00233-2019-MTC/11</v>
          </cell>
          <cell r="G890" t="str">
            <v>ABOGADO</v>
          </cell>
          <cell r="H890" t="str">
            <v>CAS - LEY 311</v>
          </cell>
        </row>
        <row r="891">
          <cell r="E891" t="str">
            <v>73324993</v>
          </cell>
          <cell r="F891" t="str">
            <v>00144-2019-MTC/11</v>
          </cell>
          <cell r="G891" t="str">
            <v>DERECHO</v>
          </cell>
          <cell r="H891" t="str">
            <v>CAS - LEY 311</v>
          </cell>
        </row>
        <row r="892">
          <cell r="E892" t="str">
            <v>09438967</v>
          </cell>
          <cell r="F892" t="str">
            <v>00328-2017-MTC/10</v>
          </cell>
          <cell r="H892" t="str">
            <v>CAS - LEY 311</v>
          </cell>
        </row>
        <row r="893">
          <cell r="E893" t="str">
            <v>10681459</v>
          </cell>
          <cell r="F893" t="str">
            <v>00305-2017-MTC/10</v>
          </cell>
          <cell r="G893" t="str">
            <v>ECONOMISTA</v>
          </cell>
          <cell r="H893" t="str">
            <v>CAS - LEY 311</v>
          </cell>
        </row>
        <row r="894">
          <cell r="F894" t="str">
            <v/>
          </cell>
        </row>
        <row r="895">
          <cell r="F895" t="str">
            <v/>
          </cell>
        </row>
        <row r="896">
          <cell r="E896" t="str">
            <v>10792568</v>
          </cell>
          <cell r="F896" t="str">
            <v>00225-2009-MTC/10</v>
          </cell>
          <cell r="H896" t="str">
            <v>CAS - LEY 311</v>
          </cell>
        </row>
        <row r="897">
          <cell r="E897" t="str">
            <v>16165684</v>
          </cell>
          <cell r="F897" t="str">
            <v>00224-2009-MTC/10</v>
          </cell>
          <cell r="H897" t="str">
            <v>CAS - LEY 311</v>
          </cell>
        </row>
        <row r="898">
          <cell r="E898" t="str">
            <v>08247734</v>
          </cell>
          <cell r="F898" t="str">
            <v>00132-2016-MTC/10</v>
          </cell>
          <cell r="G898" t="str">
            <v>ABOGADO</v>
          </cell>
          <cell r="H898" t="str">
            <v>CAS - LEY 311</v>
          </cell>
        </row>
        <row r="899">
          <cell r="E899" t="str">
            <v>45450003</v>
          </cell>
          <cell r="F899" t="str">
            <v>00147-2015-MTC/10</v>
          </cell>
          <cell r="G899" t="str">
            <v>SECRETARIA EJECUTIVA</v>
          </cell>
          <cell r="H899" t="str">
            <v>CAS - LEY 311</v>
          </cell>
        </row>
        <row r="900">
          <cell r="E900" t="str">
            <v>10144058</v>
          </cell>
          <cell r="F900" t="str">
            <v>00190-2017-MTC/10</v>
          </cell>
          <cell r="G900" t="str">
            <v>COMPUTACION E INFORMATICA</v>
          </cell>
          <cell r="H900" t="str">
            <v>CAS - LEY 311</v>
          </cell>
        </row>
        <row r="901">
          <cell r="F901" t="str">
            <v/>
          </cell>
        </row>
        <row r="902">
          <cell r="F902" t="str">
            <v/>
          </cell>
        </row>
        <row r="903">
          <cell r="E903" t="str">
            <v>17918768</v>
          </cell>
          <cell r="F903" t="str">
            <v>00052-2022-MTC/11</v>
          </cell>
          <cell r="G903" t="str">
            <v>ING. QUIMICO</v>
          </cell>
          <cell r="H903" t="str">
            <v>CAS DESIGNADO</v>
          </cell>
        </row>
        <row r="904">
          <cell r="F904" t="str">
            <v/>
          </cell>
        </row>
        <row r="905">
          <cell r="E905" t="str">
            <v>41537038</v>
          </cell>
          <cell r="F905" t="str">
            <v>00079-2021-MTC/11</v>
          </cell>
          <cell r="G905" t="str">
            <v>ING. DE TRANSPORTES</v>
          </cell>
          <cell r="H905" t="str">
            <v>CAS DESIGNADO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
          <cell r="AD1" t="str">
            <v>FECHA INICIO CONTRATO</v>
          </cell>
        </row>
        <row r="2">
          <cell r="AC2" t="str">
            <v>00725-2009-MTC/10</v>
          </cell>
          <cell r="AD2">
            <v>39845.000000000102</v>
          </cell>
        </row>
        <row r="3">
          <cell r="AC3" t="str">
            <v>00120-2009-MTC/10</v>
          </cell>
          <cell r="AD3">
            <v>39845.000000000102</v>
          </cell>
        </row>
        <row r="4">
          <cell r="AC4" t="str">
            <v>0542-2010-MTC/10</v>
          </cell>
          <cell r="AD4">
            <v>40544.000000000102</v>
          </cell>
        </row>
        <row r="5">
          <cell r="AC5" t="str">
            <v>00828-2009-MTC/10</v>
          </cell>
          <cell r="AD5">
            <v>39845.000000000102</v>
          </cell>
        </row>
        <row r="6">
          <cell r="AC6" t="str">
            <v>0638-2010-MTC/10</v>
          </cell>
          <cell r="AD6">
            <v>40544.000000000102</v>
          </cell>
        </row>
        <row r="7">
          <cell r="AC7" t="str">
            <v>00728-2009-MTC/10</v>
          </cell>
          <cell r="AD7">
            <v>39845.000000000102</v>
          </cell>
        </row>
        <row r="8">
          <cell r="AC8" t="str">
            <v>00963-2009-MTC/10</v>
          </cell>
          <cell r="AD8">
            <v>39845.000000000102</v>
          </cell>
        </row>
        <row r="9">
          <cell r="AC9" t="str">
            <v>00718-2009-MTC/10</v>
          </cell>
          <cell r="AD9">
            <v>39845.000000000102</v>
          </cell>
        </row>
        <row r="10">
          <cell r="AC10" t="str">
            <v>01161-2009-MTC/10</v>
          </cell>
          <cell r="AD10">
            <v>39845.000000000102</v>
          </cell>
        </row>
        <row r="11">
          <cell r="AC11" t="str">
            <v>01343-2009-MTC/10</v>
          </cell>
          <cell r="AD11">
            <v>39845.000000000102</v>
          </cell>
        </row>
        <row r="12">
          <cell r="AC12" t="str">
            <v>0610-2010-MTC/10</v>
          </cell>
          <cell r="AD12">
            <v>40544.000000000102</v>
          </cell>
        </row>
        <row r="13">
          <cell r="AC13" t="str">
            <v>00701-2009-MTC/10</v>
          </cell>
          <cell r="AD13">
            <v>39845.000000000102</v>
          </cell>
        </row>
        <row r="14">
          <cell r="AC14" t="str">
            <v>01539-2009-MTC/10</v>
          </cell>
          <cell r="AD14">
            <v>39916.000000000102</v>
          </cell>
        </row>
        <row r="15">
          <cell r="AC15" t="str">
            <v>00476-2010-MTC/10</v>
          </cell>
          <cell r="AD15">
            <v>40466.000000000102</v>
          </cell>
        </row>
        <row r="16">
          <cell r="AC16" t="str">
            <v>00657-2009-MTC/10</v>
          </cell>
          <cell r="AD16">
            <v>39845.000000000102</v>
          </cell>
        </row>
        <row r="17">
          <cell r="AC17" t="str">
            <v>00899-2009-MTC/10</v>
          </cell>
          <cell r="AD17">
            <v>39845.000000000102</v>
          </cell>
        </row>
        <row r="18">
          <cell r="AC18" t="str">
            <v>01324-2009-MTC/10</v>
          </cell>
          <cell r="AD18">
            <v>39845.000000000102</v>
          </cell>
        </row>
        <row r="19">
          <cell r="AC19" t="str">
            <v>00170-2010-MTC/10</v>
          </cell>
          <cell r="AD19">
            <v>40238.000000000102</v>
          </cell>
        </row>
        <row r="20">
          <cell r="AC20" t="str">
            <v>01002-2009-MTC/10</v>
          </cell>
          <cell r="AD20">
            <v>39845.000000000102</v>
          </cell>
        </row>
        <row r="21">
          <cell r="AC21" t="str">
            <v>01135-2009-MTC/10</v>
          </cell>
          <cell r="AD21">
            <v>39845.000000000102</v>
          </cell>
        </row>
        <row r="22">
          <cell r="AC22" t="str">
            <v>01400-2009-MTC/10</v>
          </cell>
          <cell r="AD22">
            <v>39888.000000000102</v>
          </cell>
        </row>
        <row r="23">
          <cell r="AC23" t="str">
            <v>00879-2009-MTC/10</v>
          </cell>
          <cell r="AD23">
            <v>39845.000000000102</v>
          </cell>
        </row>
        <row r="24">
          <cell r="AC24" t="str">
            <v>01665-2009-MTC/10</v>
          </cell>
          <cell r="AD24">
            <v>39995.000000000102</v>
          </cell>
        </row>
        <row r="25">
          <cell r="AC25" t="str">
            <v>01457-2009-MTC/10</v>
          </cell>
          <cell r="AD25">
            <v>39910.000000000102</v>
          </cell>
        </row>
        <row r="26">
          <cell r="AC26" t="str">
            <v>00685-2010-MTC/10</v>
          </cell>
          <cell r="AD26">
            <v>40546.000000000102</v>
          </cell>
        </row>
        <row r="27">
          <cell r="AC27" t="str">
            <v>00080-2014-MTC/10</v>
          </cell>
          <cell r="AD27">
            <v>41852.000000000102</v>
          </cell>
        </row>
        <row r="28">
          <cell r="AC28" t="str">
            <v>00241-2009-MTC/10</v>
          </cell>
          <cell r="AD28">
            <v>39845.000000000102</v>
          </cell>
        </row>
        <row r="29">
          <cell r="AC29" t="str">
            <v>00813-2009-MTC/10</v>
          </cell>
          <cell r="AD29">
            <v>39845.000000000102</v>
          </cell>
        </row>
        <row r="30">
          <cell r="AC30" t="str">
            <v>00674-2010-MTC/10</v>
          </cell>
          <cell r="AD30">
            <v>40546.000000000102</v>
          </cell>
        </row>
        <row r="31">
          <cell r="AC31" t="str">
            <v>00203-2010-MTC/10</v>
          </cell>
          <cell r="AD31">
            <v>40240.000000000102</v>
          </cell>
        </row>
        <row r="32">
          <cell r="AC32" t="str">
            <v>00179-2011-MTC/10</v>
          </cell>
          <cell r="AD32">
            <v>40680.000000000102</v>
          </cell>
        </row>
        <row r="33">
          <cell r="AC33" t="str">
            <v>01406-2009-MTC/10</v>
          </cell>
          <cell r="AD33">
            <v>39904.000000000102</v>
          </cell>
        </row>
        <row r="34">
          <cell r="AC34" t="str">
            <v>0592-2010-MTC/10</v>
          </cell>
          <cell r="AD34">
            <v>40544.000000000102</v>
          </cell>
        </row>
        <row r="35">
          <cell r="AC35" t="str">
            <v>00265-2011-MTC/10</v>
          </cell>
          <cell r="AD35">
            <v>40695.000000000102</v>
          </cell>
        </row>
        <row r="36">
          <cell r="AC36" t="str">
            <v>0588-2010-MTC/10</v>
          </cell>
          <cell r="AD36">
            <v>40544.000000000102</v>
          </cell>
        </row>
        <row r="37">
          <cell r="AC37" t="str">
            <v>01591-2009-MTC/10</v>
          </cell>
          <cell r="AD37">
            <v>39944.000000000102</v>
          </cell>
        </row>
        <row r="38">
          <cell r="AC38" t="str">
            <v>01623-2009-MTC/10</v>
          </cell>
          <cell r="AD38">
            <v>39980.000000000102</v>
          </cell>
        </row>
        <row r="39">
          <cell r="AC39" t="str">
            <v>01251-2009-MTC/10</v>
          </cell>
          <cell r="AD39">
            <v>39845.000000000102</v>
          </cell>
        </row>
        <row r="40">
          <cell r="AC40" t="str">
            <v>00665-2009-MTC/10</v>
          </cell>
          <cell r="AD40">
            <v>39845.000000000102</v>
          </cell>
        </row>
        <row r="41">
          <cell r="AC41" t="str">
            <v>00067-2012-MTC/10</v>
          </cell>
          <cell r="AD41">
            <v>41099.000000000102</v>
          </cell>
        </row>
        <row r="42">
          <cell r="AC42" t="str">
            <v>00232-2009-MTC/10</v>
          </cell>
          <cell r="AD42">
            <v>39845.000000000102</v>
          </cell>
        </row>
        <row r="43">
          <cell r="AC43" t="str">
            <v>00125-2010-MTC/10</v>
          </cell>
          <cell r="AD43">
            <v>40238.000000000102</v>
          </cell>
        </row>
        <row r="44">
          <cell r="AC44" t="str">
            <v>00250-2010-MTC/10</v>
          </cell>
          <cell r="AD44">
            <v>40287.000000000102</v>
          </cell>
        </row>
        <row r="45">
          <cell r="AC45" t="str">
            <v>0572-2010-MTC/10</v>
          </cell>
          <cell r="AD45">
            <v>40544.000000000102</v>
          </cell>
        </row>
        <row r="46">
          <cell r="AC46" t="str">
            <v>01260-2009-MTC/10</v>
          </cell>
          <cell r="AD46">
            <v>39845.000000000102</v>
          </cell>
        </row>
        <row r="47">
          <cell r="AC47" t="str">
            <v>00328-2015-MTC/10</v>
          </cell>
          <cell r="AD47">
            <v>42261.000000000102</v>
          </cell>
        </row>
        <row r="48">
          <cell r="AC48" t="str">
            <v>00349-2015-MTC/10</v>
          </cell>
          <cell r="AD48">
            <v>42278.000000000102</v>
          </cell>
        </row>
        <row r="49">
          <cell r="AC49" t="str">
            <v>01578-2009-MTC/10</v>
          </cell>
          <cell r="AD49">
            <v>39934.000000000102</v>
          </cell>
        </row>
        <row r="50">
          <cell r="AC50" t="str">
            <v>00986-2009-MTC/10</v>
          </cell>
          <cell r="AD50">
            <v>39845.000000000102</v>
          </cell>
        </row>
        <row r="51">
          <cell r="AC51" t="str">
            <v>01146-2009-MTC/10</v>
          </cell>
          <cell r="AD51">
            <v>39845.000000000102</v>
          </cell>
        </row>
        <row r="52">
          <cell r="AC52" t="str">
            <v>00190-2011-MTC/10</v>
          </cell>
          <cell r="AD52">
            <v>40681.000000000102</v>
          </cell>
        </row>
        <row r="53">
          <cell r="AC53" t="str">
            <v>01352-2009-MTC/10</v>
          </cell>
          <cell r="AD53">
            <v>39845.000000000102</v>
          </cell>
        </row>
        <row r="54">
          <cell r="AC54" t="str">
            <v>00361-2009-MTC/10</v>
          </cell>
          <cell r="AD54">
            <v>39845.000000000102</v>
          </cell>
        </row>
        <row r="55">
          <cell r="AC55" t="str">
            <v>00225-2011-MTC/10</v>
          </cell>
          <cell r="AD55">
            <v>40688.000000000102</v>
          </cell>
        </row>
        <row r="56">
          <cell r="AC56" t="str">
            <v>00410-2009-MTC/10</v>
          </cell>
          <cell r="AD56">
            <v>39845.000000000102</v>
          </cell>
        </row>
        <row r="57">
          <cell r="AC57" t="str">
            <v>01284-2009-MTC/10</v>
          </cell>
          <cell r="AD57">
            <v>39845.000000000102</v>
          </cell>
        </row>
        <row r="58">
          <cell r="AC58" t="str">
            <v>01101-2009-MTC/10</v>
          </cell>
          <cell r="AD58">
            <v>39845.000000000102</v>
          </cell>
        </row>
        <row r="59">
          <cell r="AC59" t="str">
            <v>01055-2009-MTC/10</v>
          </cell>
          <cell r="AD59">
            <v>39845.000000000102</v>
          </cell>
        </row>
        <row r="60">
          <cell r="AC60" t="str">
            <v>00493-2010-MTC/10</v>
          </cell>
          <cell r="AD60">
            <v>40492.000000000102</v>
          </cell>
        </row>
        <row r="61">
          <cell r="AC61" t="str">
            <v>00680-2009-MTC/10</v>
          </cell>
          <cell r="AD61">
            <v>39845.000000000102</v>
          </cell>
        </row>
        <row r="62">
          <cell r="AC62" t="str">
            <v>01480-2009-MTC/10</v>
          </cell>
          <cell r="AD62">
            <v>39906.000000000102</v>
          </cell>
        </row>
        <row r="63">
          <cell r="AC63" t="str">
            <v>01854-2009-MTC/10</v>
          </cell>
          <cell r="AD63">
            <v>40148.000000000102</v>
          </cell>
        </row>
        <row r="64">
          <cell r="AC64" t="str">
            <v>01312-2009-MTC/10</v>
          </cell>
          <cell r="AD64">
            <v>39845.000000000102</v>
          </cell>
        </row>
        <row r="65">
          <cell r="AC65" t="str">
            <v>01037-2009-MTC/10</v>
          </cell>
          <cell r="AD65">
            <v>39845.000000000102</v>
          </cell>
        </row>
        <row r="66">
          <cell r="AC66" t="str">
            <v>00150-2014-MTC/10</v>
          </cell>
          <cell r="AD66">
            <v>41964.000000000102</v>
          </cell>
        </row>
        <row r="67">
          <cell r="AC67" t="str">
            <v>01960-2009-MTC/10</v>
          </cell>
          <cell r="AD67">
            <v>40170.000000000102</v>
          </cell>
        </row>
        <row r="68">
          <cell r="AC68" t="str">
            <v>01640-2009-MTC/10</v>
          </cell>
          <cell r="AD68">
            <v>39980.000000000102</v>
          </cell>
        </row>
        <row r="69">
          <cell r="AC69" t="str">
            <v>00177-2011-MTC/10</v>
          </cell>
          <cell r="AD69">
            <v>40680.000000000102</v>
          </cell>
        </row>
        <row r="70">
          <cell r="AC70" t="str">
            <v>00309-2011-MTC/10</v>
          </cell>
          <cell r="AD70">
            <v>40718.000000000102</v>
          </cell>
        </row>
        <row r="71">
          <cell r="AC71" t="str">
            <v>00956-2009-MTC/10</v>
          </cell>
          <cell r="AD71">
            <v>39845.000000000102</v>
          </cell>
        </row>
        <row r="72">
          <cell r="AC72" t="str">
            <v>01495-2009-MTC/10</v>
          </cell>
          <cell r="AD72">
            <v>39919.000000000102</v>
          </cell>
        </row>
        <row r="73">
          <cell r="AC73" t="str">
            <v>00234-2009-MTC/10</v>
          </cell>
          <cell r="AD73">
            <v>39845.000000000102</v>
          </cell>
        </row>
        <row r="74">
          <cell r="AC74" t="str">
            <v>0629-2010-MTC/10</v>
          </cell>
          <cell r="AD74">
            <v>40544.000000000102</v>
          </cell>
        </row>
        <row r="75">
          <cell r="AC75" t="str">
            <v>01442-2009-MTC/10</v>
          </cell>
          <cell r="AD75">
            <v>39906.000000000102</v>
          </cell>
        </row>
        <row r="76">
          <cell r="AC76" t="str">
            <v>01823-2009-MTC/10</v>
          </cell>
          <cell r="AD76">
            <v>40148.000000000102</v>
          </cell>
        </row>
        <row r="77">
          <cell r="AC77" t="str">
            <v>00688-2009-MTC/10</v>
          </cell>
          <cell r="AD77">
            <v>39845.000000000102</v>
          </cell>
        </row>
        <row r="78">
          <cell r="AC78" t="str">
            <v>01628-2009-MTC/10</v>
          </cell>
          <cell r="AD78">
            <v>39980.000000000102</v>
          </cell>
        </row>
        <row r="79">
          <cell r="AC79" t="str">
            <v>01776-2009-MTC/10</v>
          </cell>
          <cell r="AD79">
            <v>40118.000000000102</v>
          </cell>
        </row>
        <row r="80">
          <cell r="AC80" t="str">
            <v>00503-2010-MTC/10</v>
          </cell>
          <cell r="AD80">
            <v>40501.000000000102</v>
          </cell>
        </row>
        <row r="81">
          <cell r="AC81" t="str">
            <v>00467-2010-MTC/10</v>
          </cell>
          <cell r="AD81">
            <v>40456.000000000102</v>
          </cell>
        </row>
        <row r="82">
          <cell r="AC82" t="str">
            <v>00022-2009-MTC/10</v>
          </cell>
          <cell r="AD82">
            <v>39845.000000000102</v>
          </cell>
        </row>
        <row r="83">
          <cell r="AC83" t="str">
            <v>00022-2011-MTC/10</v>
          </cell>
          <cell r="AD83">
            <v>40569.000000000102</v>
          </cell>
        </row>
        <row r="84">
          <cell r="AC84" t="str">
            <v>01164-2009-MTC/10</v>
          </cell>
          <cell r="AD84">
            <v>39845.000000000102</v>
          </cell>
        </row>
        <row r="85">
          <cell r="AC85" t="str">
            <v>00158-2013-MTC/10</v>
          </cell>
          <cell r="AD85">
            <v>41612.000000000102</v>
          </cell>
        </row>
        <row r="86">
          <cell r="AC86" t="str">
            <v>00372-2010-MTC/10</v>
          </cell>
          <cell r="AD86">
            <v>40406.000000000102</v>
          </cell>
        </row>
        <row r="87">
          <cell r="AC87" t="str">
            <v>00172-2011-MTC/10</v>
          </cell>
          <cell r="AD87">
            <v>40674.000000000102</v>
          </cell>
        </row>
        <row r="88">
          <cell r="AC88" t="str">
            <v>00135-2013-MTC/10</v>
          </cell>
          <cell r="AD88">
            <v>41529.000000000102</v>
          </cell>
        </row>
        <row r="89">
          <cell r="AC89" t="str">
            <v>00255-2015-MTC/10</v>
          </cell>
          <cell r="AD89">
            <v>42217.000000000102</v>
          </cell>
        </row>
        <row r="90">
          <cell r="AC90" t="str">
            <v>00262-2015-MTC/10</v>
          </cell>
          <cell r="AD90">
            <v>42226.000000000102</v>
          </cell>
        </row>
        <row r="91">
          <cell r="AC91" t="str">
            <v>0594-2010-MTC/10</v>
          </cell>
          <cell r="AD91">
            <v>40544.000000000102</v>
          </cell>
        </row>
        <row r="92">
          <cell r="AC92" t="str">
            <v>0587-2010-MTC/10</v>
          </cell>
          <cell r="AD92">
            <v>40544.000000000102</v>
          </cell>
        </row>
        <row r="93">
          <cell r="AC93" t="str">
            <v>0613-2010-MTC/10</v>
          </cell>
          <cell r="AD93">
            <v>40544.000000000102</v>
          </cell>
        </row>
        <row r="94">
          <cell r="AC94" t="str">
            <v>00573-2009-MTC/10</v>
          </cell>
          <cell r="AD94">
            <v>39845.000000000102</v>
          </cell>
        </row>
        <row r="95">
          <cell r="AC95" t="str">
            <v>01084-2009-MTC/10</v>
          </cell>
          <cell r="AD95">
            <v>39845.000000000102</v>
          </cell>
        </row>
        <row r="96">
          <cell r="AC96" t="str">
            <v>01153-2009-MTC/10</v>
          </cell>
          <cell r="AD96">
            <v>39845.000000000102</v>
          </cell>
        </row>
        <row r="97">
          <cell r="AC97" t="str">
            <v>01930-2009-MTC/10</v>
          </cell>
          <cell r="AD97">
            <v>40164.000000000102</v>
          </cell>
        </row>
        <row r="98">
          <cell r="AC98" t="str">
            <v>0577-2010-MTC/10</v>
          </cell>
          <cell r="AD98">
            <v>40544.000000000102</v>
          </cell>
        </row>
        <row r="99">
          <cell r="AC99" t="str">
            <v>01244-2009-MTC/10</v>
          </cell>
          <cell r="AD99">
            <v>39845.000000000102</v>
          </cell>
        </row>
        <row r="100">
          <cell r="AC100" t="str">
            <v>01120-2009-MTC/10</v>
          </cell>
          <cell r="AD100">
            <v>39845.000000000102</v>
          </cell>
        </row>
        <row r="101">
          <cell r="AC101" t="str">
            <v>01889-2009-MTC/10</v>
          </cell>
          <cell r="AD101">
            <v>40158.000000000102</v>
          </cell>
        </row>
        <row r="102">
          <cell r="AC102" t="str">
            <v>00491-2010-MTC/10</v>
          </cell>
          <cell r="AD102">
            <v>40492.000000000102</v>
          </cell>
        </row>
        <row r="103">
          <cell r="AC103" t="str">
            <v>00359-2009-MTC/10</v>
          </cell>
          <cell r="AD103">
            <v>39845.000000000102</v>
          </cell>
        </row>
        <row r="104">
          <cell r="AC104" t="str">
            <v>00271-2010-MTC/10</v>
          </cell>
          <cell r="AD104">
            <v>40305.000000000102</v>
          </cell>
        </row>
        <row r="105">
          <cell r="AC105" t="str">
            <v>00405-2009-MTC/10</v>
          </cell>
          <cell r="AD105">
            <v>39845.000000000102</v>
          </cell>
        </row>
        <row r="106">
          <cell r="AC106" t="str">
            <v>01760-2009-MTC/10</v>
          </cell>
          <cell r="AD106">
            <v>40100.000000000102</v>
          </cell>
        </row>
        <row r="107">
          <cell r="AC107" t="str">
            <v>00913-2009-MTC/10</v>
          </cell>
          <cell r="AD107">
            <v>39845.000000000102</v>
          </cell>
        </row>
        <row r="108">
          <cell r="AC108" t="str">
            <v>01103-2009-MTC/10</v>
          </cell>
          <cell r="AD108">
            <v>39845.000000000102</v>
          </cell>
        </row>
        <row r="109">
          <cell r="AC109" t="str">
            <v>00160-2011-MTC/10</v>
          </cell>
          <cell r="AD109">
            <v>40641.000000000102</v>
          </cell>
        </row>
        <row r="110">
          <cell r="AC110" t="str">
            <v>00670-2009-MTC/10</v>
          </cell>
          <cell r="AD110">
            <v>39845.000000000102</v>
          </cell>
        </row>
        <row r="111">
          <cell r="AC111" t="str">
            <v>00160-2015-MTC/10</v>
          </cell>
          <cell r="AD111">
            <v>42119.000000000102</v>
          </cell>
        </row>
        <row r="112">
          <cell r="AC112" t="str">
            <v>00202-2015-MTC/10</v>
          </cell>
          <cell r="AD112">
            <v>42179.000000000102</v>
          </cell>
        </row>
        <row r="113">
          <cell r="AC113" t="str">
            <v>0611-2010-MTC/10</v>
          </cell>
          <cell r="AD113">
            <v>40544.000000000102</v>
          </cell>
        </row>
        <row r="114">
          <cell r="AC114" t="str">
            <v>01868-2009-MTC/10</v>
          </cell>
          <cell r="AD114">
            <v>40148.000000000102</v>
          </cell>
        </row>
        <row r="115">
          <cell r="AC115" t="str">
            <v>01691-2009-MTC/10</v>
          </cell>
          <cell r="AD115">
            <v>40014.000000000102</v>
          </cell>
        </row>
        <row r="116">
          <cell r="AC116" t="str">
            <v>01466-2009-MTC/10</v>
          </cell>
          <cell r="AD116">
            <v>39910.000000000102</v>
          </cell>
        </row>
        <row r="117">
          <cell r="AC117" t="str">
            <v>00481-2010-MTC/10</v>
          </cell>
          <cell r="AD117">
            <v>40477.000000000102</v>
          </cell>
        </row>
        <row r="118">
          <cell r="AC118" t="str">
            <v>0641-2010-MTC/10</v>
          </cell>
          <cell r="AD118">
            <v>40544.000000000102</v>
          </cell>
        </row>
        <row r="119">
          <cell r="AC119" t="str">
            <v>0648-2010-MTC/10</v>
          </cell>
          <cell r="AD119">
            <v>40544.000000000102</v>
          </cell>
        </row>
        <row r="120">
          <cell r="AC120" t="str">
            <v>01885-2009-MTC/10</v>
          </cell>
          <cell r="AD120">
            <v>40148.000000000102</v>
          </cell>
        </row>
        <row r="121">
          <cell r="AC121" t="str">
            <v>01535-2009-MTC/10</v>
          </cell>
          <cell r="AD121">
            <v>39916.000000000102</v>
          </cell>
        </row>
        <row r="122">
          <cell r="AC122" t="str">
            <v>00425-2009-MTC/10</v>
          </cell>
          <cell r="AD122">
            <v>39845.000000000102</v>
          </cell>
        </row>
        <row r="123">
          <cell r="AC123" t="str">
            <v>00532-2010-MTC/10</v>
          </cell>
          <cell r="AD123">
            <v>40528.000000000102</v>
          </cell>
        </row>
        <row r="124">
          <cell r="AC124" t="str">
            <v>00824-2009-MTC/10</v>
          </cell>
          <cell r="AD124">
            <v>39845.000000000102</v>
          </cell>
        </row>
        <row r="125">
          <cell r="AC125" t="str">
            <v>00585-2009-MTC/10</v>
          </cell>
          <cell r="AD125">
            <v>39845.000000000102</v>
          </cell>
        </row>
        <row r="126">
          <cell r="AC126" t="str">
            <v>00394-2009-MTC/10</v>
          </cell>
          <cell r="AD126">
            <v>39845.000000000102</v>
          </cell>
        </row>
        <row r="127">
          <cell r="AC127" t="str">
            <v>00473-2010-MTC/10</v>
          </cell>
          <cell r="AD127">
            <v>40466.000000000102</v>
          </cell>
        </row>
        <row r="128">
          <cell r="AC128" t="str">
            <v>00283-2009-MTC/10</v>
          </cell>
          <cell r="AD128">
            <v>39845.000000000102</v>
          </cell>
        </row>
        <row r="129">
          <cell r="AC129" t="str">
            <v>392-2015-MTC/10</v>
          </cell>
          <cell r="AD129">
            <v>42335.000000000102</v>
          </cell>
        </row>
        <row r="130">
          <cell r="AC130" t="str">
            <v>00438-2009-MTC/10</v>
          </cell>
          <cell r="AD130">
            <v>39845.000000000102</v>
          </cell>
        </row>
        <row r="131">
          <cell r="AC131" t="str">
            <v>00131-2009-MTC/10</v>
          </cell>
          <cell r="AD131">
            <v>39845.000000000102</v>
          </cell>
        </row>
        <row r="132">
          <cell r="AC132" t="str">
            <v>00067-2014-MTC/10</v>
          </cell>
          <cell r="AD132">
            <v>41766.000000000102</v>
          </cell>
        </row>
        <row r="133">
          <cell r="AC133" t="str">
            <v>00043-2014-MTC/10</v>
          </cell>
          <cell r="AD133">
            <v>41703.000000000102</v>
          </cell>
        </row>
        <row r="134">
          <cell r="AC134" t="str">
            <v>00047-2014-MTC/10</v>
          </cell>
          <cell r="AD134">
            <v>41701.000000000102</v>
          </cell>
        </row>
        <row r="135">
          <cell r="AC135" t="str">
            <v>00059-2014-MTC/10</v>
          </cell>
          <cell r="AD135">
            <v>41733.000000000102</v>
          </cell>
        </row>
        <row r="136">
          <cell r="AC136" t="str">
            <v>00037-2012-MTC/10</v>
          </cell>
          <cell r="AD136">
            <v>41044.000000000102</v>
          </cell>
        </row>
        <row r="137">
          <cell r="AC137" t="str">
            <v>00027-2012-MTC/10</v>
          </cell>
          <cell r="AD137">
            <v>40977.000000000102</v>
          </cell>
        </row>
        <row r="138">
          <cell r="AC138" t="str">
            <v>00119-2012-MTC/10</v>
          </cell>
          <cell r="AD138">
            <v>41256.000000000102</v>
          </cell>
        </row>
        <row r="139">
          <cell r="AC139" t="str">
            <v>00337-2011-MTC/10</v>
          </cell>
          <cell r="AD139">
            <v>40817.000000000102</v>
          </cell>
        </row>
        <row r="140">
          <cell r="AC140" t="str">
            <v>00026-2011-MTC/10</v>
          </cell>
          <cell r="AD140">
            <v>40575.000000000102</v>
          </cell>
        </row>
        <row r="141">
          <cell r="AC141" t="str">
            <v>00234-2011-MTC/10</v>
          </cell>
          <cell r="AD141">
            <v>40688.000000000102</v>
          </cell>
        </row>
        <row r="142">
          <cell r="AC142" t="str">
            <v>0555-2010-MTC/10</v>
          </cell>
          <cell r="AD142">
            <v>40544.000000000102</v>
          </cell>
        </row>
        <row r="143">
          <cell r="AC143" t="str">
            <v>0601-2010-MTC/10</v>
          </cell>
          <cell r="AD143">
            <v>40544.000000000102</v>
          </cell>
        </row>
        <row r="144">
          <cell r="AC144" t="str">
            <v>00686-2010-MTC/10</v>
          </cell>
          <cell r="AD144">
            <v>40546.000000000102</v>
          </cell>
        </row>
        <row r="145">
          <cell r="AC145" t="str">
            <v>00180-2010-MTC/10</v>
          </cell>
          <cell r="AD145">
            <v>40238.000000000102</v>
          </cell>
        </row>
        <row r="146">
          <cell r="AC146" t="str">
            <v>00167-2010-MTC/10</v>
          </cell>
          <cell r="AD146">
            <v>40233.000000000102</v>
          </cell>
        </row>
        <row r="147">
          <cell r="AC147" t="str">
            <v>00204-2010-MTC/10</v>
          </cell>
          <cell r="AD147">
            <v>40240.000000000102</v>
          </cell>
        </row>
        <row r="148">
          <cell r="AC148" t="str">
            <v>00341-2009-MTC/10</v>
          </cell>
          <cell r="AD148">
            <v>39845.000000000102</v>
          </cell>
        </row>
        <row r="149">
          <cell r="AC149" t="str">
            <v>01012-2009-MTC/10</v>
          </cell>
          <cell r="AD149">
            <v>39845.000000000102</v>
          </cell>
        </row>
        <row r="150">
          <cell r="AC150" t="str">
            <v>01253-2009-MTC/10</v>
          </cell>
          <cell r="AD150">
            <v>39845.000000000102</v>
          </cell>
        </row>
        <row r="151">
          <cell r="AC151" t="str">
            <v>01195-2009-MTC/10</v>
          </cell>
          <cell r="AD151">
            <v>39845.000000000102</v>
          </cell>
        </row>
        <row r="152">
          <cell r="AC152" t="str">
            <v>01503-2009-MTC/10</v>
          </cell>
          <cell r="AD152">
            <v>39917.000000000102</v>
          </cell>
        </row>
        <row r="153">
          <cell r="AC153" t="str">
            <v>01579-2009-MTC/10</v>
          </cell>
          <cell r="AD153">
            <v>39952.000000000102</v>
          </cell>
        </row>
        <row r="154">
          <cell r="AC154" t="str">
            <v>01747-2009-MTC/10</v>
          </cell>
          <cell r="AD154">
            <v>40075.000000000102</v>
          </cell>
        </row>
        <row r="155">
          <cell r="AC155" t="str">
            <v>01546-2009-MTC/10</v>
          </cell>
          <cell r="AD155">
            <v>39920.000000000102</v>
          </cell>
        </row>
        <row r="156">
          <cell r="AC156" t="str">
            <v>00742-2009-MTC/10</v>
          </cell>
          <cell r="AD156">
            <v>39845.000000000102</v>
          </cell>
        </row>
        <row r="157">
          <cell r="AC157" t="str">
            <v>00816-2009-MTC/10</v>
          </cell>
          <cell r="AD157">
            <v>39845.000000000102</v>
          </cell>
        </row>
        <row r="158">
          <cell r="AC158" t="str">
            <v>00873-2009-MTC/10</v>
          </cell>
          <cell r="AD158">
            <v>39845.000000000102</v>
          </cell>
        </row>
        <row r="159">
          <cell r="AC159" t="str">
            <v>00887-2009-MTC/10</v>
          </cell>
          <cell r="AD159">
            <v>39845.000000000102</v>
          </cell>
        </row>
        <row r="160">
          <cell r="AC160" t="str">
            <v>00124-2010-MTC/10</v>
          </cell>
          <cell r="AD160">
            <v>40238.000000000102</v>
          </cell>
        </row>
        <row r="161">
          <cell r="AC161" t="str">
            <v>00418-2009-MTC/10</v>
          </cell>
          <cell r="AD161">
            <v>39845.000000000102</v>
          </cell>
        </row>
        <row r="162">
          <cell r="AC162" t="str">
            <v>00071-2013-MTC/10</v>
          </cell>
          <cell r="AD162">
            <v>41407.000000000102</v>
          </cell>
        </row>
        <row r="163">
          <cell r="AC163" t="str">
            <v>00187-2011-MTC/10</v>
          </cell>
          <cell r="AD163">
            <v>40681.000000000102</v>
          </cell>
        </row>
        <row r="164">
          <cell r="AC164" t="str">
            <v>00256-2010-MTC/10</v>
          </cell>
          <cell r="AD164">
            <v>40289.000000000102</v>
          </cell>
        </row>
        <row r="165">
          <cell r="AC165" t="str">
            <v>01367-2009-MTC/10</v>
          </cell>
          <cell r="AD165">
            <v>39845.000000000102</v>
          </cell>
        </row>
        <row r="166">
          <cell r="AC166" t="str">
            <v>01808-2009-MTC/10</v>
          </cell>
          <cell r="AD166">
            <v>40131.000000000102</v>
          </cell>
        </row>
        <row r="167">
          <cell r="AC167" t="str">
            <v>00250-2011-MTC/10</v>
          </cell>
          <cell r="AD167">
            <v>40695.000000000102</v>
          </cell>
        </row>
        <row r="168">
          <cell r="AC168" t="str">
            <v>01024-2009-MTC/10</v>
          </cell>
          <cell r="AD168">
            <v>39845.000000000102</v>
          </cell>
        </row>
        <row r="169">
          <cell r="AC169" t="str">
            <v>00052-2009-MTC/10</v>
          </cell>
          <cell r="AD169">
            <v>39845.000000000102</v>
          </cell>
        </row>
        <row r="170">
          <cell r="AC170" t="str">
            <v>01408-2009-MTC/10</v>
          </cell>
          <cell r="AD170">
            <v>39904.000000000102</v>
          </cell>
        </row>
        <row r="171">
          <cell r="AC171" t="str">
            <v>01359-2009-MTC/10</v>
          </cell>
          <cell r="AD171">
            <v>39845.000000000102</v>
          </cell>
        </row>
        <row r="172">
          <cell r="AC172" t="str">
            <v>00110-2009-MTC/10</v>
          </cell>
          <cell r="AD172">
            <v>39845.000000000102</v>
          </cell>
        </row>
        <row r="173">
          <cell r="AC173" t="str">
            <v>00355-2015-MTC/10</v>
          </cell>
          <cell r="AD173">
            <v>42311.000000000102</v>
          </cell>
        </row>
        <row r="174">
          <cell r="AC174" t="str">
            <v>01947-2009-MTC/10</v>
          </cell>
          <cell r="AD174">
            <v>40165.000000000102</v>
          </cell>
        </row>
        <row r="175">
          <cell r="AC175" t="str">
            <v>00788-2009-MTC/10</v>
          </cell>
          <cell r="AD175">
            <v>39845.000000000102</v>
          </cell>
        </row>
        <row r="176">
          <cell r="AC176" t="str">
            <v>00432-2009-MTC/10</v>
          </cell>
          <cell r="AD176">
            <v>39845.000000000102</v>
          </cell>
        </row>
        <row r="177">
          <cell r="AC177" t="str">
            <v>00139-2009-MTC/10</v>
          </cell>
          <cell r="AD177">
            <v>39845.000000000102</v>
          </cell>
        </row>
        <row r="178">
          <cell r="AC178" t="str">
            <v>00382-2009-MTC/10</v>
          </cell>
          <cell r="AD178">
            <v>39845.000000000102</v>
          </cell>
        </row>
        <row r="179">
          <cell r="AC179" t="str">
            <v>00971-2009-MTC/10</v>
          </cell>
          <cell r="AD179">
            <v>39845.000000000102</v>
          </cell>
        </row>
        <row r="180">
          <cell r="AC180" t="str">
            <v>01452-2009-MTC/10</v>
          </cell>
          <cell r="AD180">
            <v>39910.000000000102</v>
          </cell>
        </row>
        <row r="181">
          <cell r="AC181" t="str">
            <v>00704-2009-MTC/10</v>
          </cell>
          <cell r="AD181">
            <v>39845.000000000102</v>
          </cell>
        </row>
        <row r="182">
          <cell r="AC182" t="str">
            <v>00715-2009-MTC/10</v>
          </cell>
          <cell r="AD182">
            <v>39845.000000000102</v>
          </cell>
        </row>
        <row r="183">
          <cell r="AC183" t="str">
            <v>00304-2011-MTC/10</v>
          </cell>
          <cell r="AD183">
            <v>40714.000000000102</v>
          </cell>
        </row>
        <row r="184">
          <cell r="AC184" t="str">
            <v>01848-2009-MTC/10</v>
          </cell>
          <cell r="AD184">
            <v>40148.000000000102</v>
          </cell>
        </row>
        <row r="185">
          <cell r="AC185" t="str">
            <v>00610-2009-MTC/10</v>
          </cell>
          <cell r="AD185">
            <v>39845.000000000102</v>
          </cell>
        </row>
        <row r="186">
          <cell r="AC186" t="str">
            <v>00233-2009-MTC/10</v>
          </cell>
          <cell r="AD186">
            <v>39845.000000000102</v>
          </cell>
        </row>
        <row r="187">
          <cell r="AC187" t="str">
            <v>00325-2010-MTC/10</v>
          </cell>
          <cell r="AD187">
            <v>40371.000000000102</v>
          </cell>
        </row>
        <row r="188">
          <cell r="AC188" t="str">
            <v>00386-2009-MTC/10</v>
          </cell>
          <cell r="AD188">
            <v>39845.000000000102</v>
          </cell>
        </row>
        <row r="189">
          <cell r="AC189" t="str">
            <v>00749-2009-MTC/10</v>
          </cell>
          <cell r="AD189">
            <v>39845.000000000102</v>
          </cell>
        </row>
        <row r="190">
          <cell r="AC190" t="str">
            <v>00034-2011-MTC/10</v>
          </cell>
          <cell r="AD190">
            <v>40575.000000000102</v>
          </cell>
        </row>
        <row r="191">
          <cell r="AC191" t="str">
            <v>00330-2010-MTC/10</v>
          </cell>
          <cell r="AD191">
            <v>40374.000000000102</v>
          </cell>
        </row>
        <row r="192">
          <cell r="AC192" t="str">
            <v>01379-2009-MTC/10</v>
          </cell>
          <cell r="AD192">
            <v>39857.000000000102</v>
          </cell>
        </row>
        <row r="193">
          <cell r="AC193" t="str">
            <v>00627-2009-MTC/10</v>
          </cell>
          <cell r="AD193">
            <v>39845.000000000102</v>
          </cell>
        </row>
        <row r="194">
          <cell r="AC194" t="str">
            <v>00296-2010-MTC/10</v>
          </cell>
          <cell r="AD194">
            <v>40345.000000000102</v>
          </cell>
        </row>
        <row r="195">
          <cell r="AC195" t="str">
            <v>00125-2011-MTC/10</v>
          </cell>
          <cell r="AD195">
            <v>40634.000000000102</v>
          </cell>
        </row>
        <row r="196">
          <cell r="AC196" t="str">
            <v>00353-2011-MTC/10</v>
          </cell>
          <cell r="AD196">
            <v>40820.000000000102</v>
          </cell>
        </row>
        <row r="197">
          <cell r="AC197" t="str">
            <v>00072-2013-MTC/10</v>
          </cell>
          <cell r="AD197">
            <v>41407.000000000102</v>
          </cell>
        </row>
        <row r="198">
          <cell r="AC198" t="str">
            <v>00357-2015-MTC/10</v>
          </cell>
          <cell r="AD198">
            <v>42317.000000000102</v>
          </cell>
        </row>
        <row r="199">
          <cell r="AC199" t="str">
            <v>00452-2010-MTC/10</v>
          </cell>
          <cell r="AD199">
            <v>40452.000000000102</v>
          </cell>
        </row>
        <row r="200">
          <cell r="AC200" t="str">
            <v>0658-2010-MTC/10</v>
          </cell>
          <cell r="AD200">
            <v>40544.000000000102</v>
          </cell>
        </row>
        <row r="201">
          <cell r="AC201" t="str">
            <v>00934-2009-MTC/10</v>
          </cell>
          <cell r="AD201">
            <v>39845.000000000102</v>
          </cell>
        </row>
        <row r="202">
          <cell r="AC202" t="str">
            <v>00114-2009-MTC/10</v>
          </cell>
          <cell r="AD202">
            <v>39845.000000000102</v>
          </cell>
        </row>
        <row r="203">
          <cell r="AC203" t="str">
            <v>01068-2009-MTC/10</v>
          </cell>
          <cell r="AD203">
            <v>39845.000000000102</v>
          </cell>
        </row>
        <row r="204">
          <cell r="AC204" t="str">
            <v>01072-2009-MTC/10</v>
          </cell>
          <cell r="AD204">
            <v>39845.000000000102</v>
          </cell>
        </row>
        <row r="205">
          <cell r="AC205" t="str">
            <v>01098-2009-MTC/10</v>
          </cell>
          <cell r="AD205">
            <v>39845.000000000102</v>
          </cell>
        </row>
        <row r="206">
          <cell r="AC206" t="str">
            <v>01333-2009-MTC/10</v>
          </cell>
          <cell r="AD206">
            <v>39845.000000000102</v>
          </cell>
        </row>
        <row r="207">
          <cell r="AC207" t="str">
            <v>01141-2009-MTC/10</v>
          </cell>
          <cell r="AD207">
            <v>39845.000000000102</v>
          </cell>
        </row>
        <row r="208">
          <cell r="AC208" t="str">
            <v>00944-2009-MTC/10</v>
          </cell>
          <cell r="AD208">
            <v>39845.000000000102</v>
          </cell>
        </row>
        <row r="209">
          <cell r="AC209" t="str">
            <v>00178-2015-MTC/10</v>
          </cell>
          <cell r="AD209">
            <v>42150.000000000102</v>
          </cell>
        </row>
        <row r="210">
          <cell r="AC210" t="str">
            <v>00432-2010-MTC/10</v>
          </cell>
          <cell r="AD210">
            <v>40430.000000000102</v>
          </cell>
        </row>
        <row r="211">
          <cell r="AC211" t="str">
            <v>00142-2009-MTC/10</v>
          </cell>
          <cell r="AD211">
            <v>39845.000000000102</v>
          </cell>
        </row>
        <row r="212">
          <cell r="AC212" t="str">
            <v>00043-2009-MTC/10</v>
          </cell>
          <cell r="AD212">
            <v>39845.000000000102</v>
          </cell>
        </row>
        <row r="213">
          <cell r="AC213" t="str">
            <v>00088-2012-MTC/10</v>
          </cell>
          <cell r="AD213">
            <v>41171.000000000102</v>
          </cell>
        </row>
        <row r="214">
          <cell r="AC214" t="str">
            <v>00102-2009-MTC/10</v>
          </cell>
          <cell r="AD214">
            <v>39845.000000000102</v>
          </cell>
        </row>
        <row r="215">
          <cell r="AC215" t="str">
            <v>00108-2012-MTC/10</v>
          </cell>
          <cell r="AD215">
            <v>41244.000000000102</v>
          </cell>
        </row>
        <row r="216">
          <cell r="AC216" t="str">
            <v>00100-2011-MTC/10</v>
          </cell>
          <cell r="AD216">
            <v>40616.000000000102</v>
          </cell>
        </row>
        <row r="217">
          <cell r="AC217" t="str">
            <v>00091-2010-MTC/10</v>
          </cell>
          <cell r="AD217">
            <v>40211.000000000102</v>
          </cell>
        </row>
        <row r="218">
          <cell r="AC218" t="str">
            <v>00093-2013-MTC/10</v>
          </cell>
          <cell r="AD218">
            <v>41470.000000000102</v>
          </cell>
        </row>
        <row r="219">
          <cell r="AC219" t="str">
            <v>00078-2009-MTC/10</v>
          </cell>
          <cell r="AD219">
            <v>39845.000000000102</v>
          </cell>
        </row>
        <row r="220">
          <cell r="AC220" t="str">
            <v>00030-2010-MTC/10</v>
          </cell>
          <cell r="AD220">
            <v>40179.000000000102</v>
          </cell>
        </row>
        <row r="221">
          <cell r="AC221" t="str">
            <v>00002-2009-MTC/10</v>
          </cell>
          <cell r="AD221">
            <v>39814.000000000102</v>
          </cell>
        </row>
        <row r="222">
          <cell r="AC222" t="str">
            <v>00144-2013-MTC/10</v>
          </cell>
          <cell r="AD222">
            <v>41536.000000000102</v>
          </cell>
        </row>
        <row r="223">
          <cell r="AC223" t="str">
            <v>00114-2010-MTC/10</v>
          </cell>
          <cell r="AD223">
            <v>40220.000000000102</v>
          </cell>
        </row>
        <row r="224">
          <cell r="AC224" t="str">
            <v>00082-2012-MTC/10</v>
          </cell>
          <cell r="AD224">
            <v>41157.000000000102</v>
          </cell>
        </row>
        <row r="225">
          <cell r="AC225" t="str">
            <v>00444-2009-MTC/10</v>
          </cell>
          <cell r="AD225">
            <v>39845.000000000102</v>
          </cell>
        </row>
        <row r="226">
          <cell r="AC226" t="str">
            <v>00062-2011-MTC/10</v>
          </cell>
          <cell r="AD226">
            <v>40589.000000000102</v>
          </cell>
        </row>
        <row r="227">
          <cell r="AC227" t="str">
            <v>00155-2014-MTC/10</v>
          </cell>
          <cell r="AD227">
            <v>41974.000000000102</v>
          </cell>
        </row>
        <row r="228">
          <cell r="AC228" t="str">
            <v>01670-2009-MTC/10</v>
          </cell>
          <cell r="AD228">
            <v>39995.000000000102</v>
          </cell>
        </row>
        <row r="229">
          <cell r="AC229" t="str">
            <v>00291-2011-MTC/10</v>
          </cell>
          <cell r="AD229">
            <v>40709.000000000102</v>
          </cell>
        </row>
        <row r="230">
          <cell r="AC230" t="str">
            <v>00367-2009-MTC/10</v>
          </cell>
          <cell r="AD230">
            <v>39845.000000000102</v>
          </cell>
        </row>
        <row r="231">
          <cell r="AC231" t="str">
            <v>00554-2009-MTC/10</v>
          </cell>
          <cell r="AD231">
            <v>39845.000000000102</v>
          </cell>
        </row>
        <row r="232">
          <cell r="AC232" t="str">
            <v>00316-2009-MTC/10</v>
          </cell>
          <cell r="AD232">
            <v>39845.000000000102</v>
          </cell>
        </row>
        <row r="233">
          <cell r="AC233" t="str">
            <v>00197-2011-MTC/10</v>
          </cell>
          <cell r="AD233">
            <v>40682.000000000102</v>
          </cell>
        </row>
        <row r="234">
          <cell r="AC234" t="str">
            <v>00164-2013-MTC/10</v>
          </cell>
          <cell r="AD234">
            <v>41640.000000000102</v>
          </cell>
        </row>
        <row r="235">
          <cell r="AC235" t="str">
            <v>00218-2011-MTC/10</v>
          </cell>
          <cell r="AD235">
            <v>40686.000000000102</v>
          </cell>
        </row>
        <row r="236">
          <cell r="AC236" t="str">
            <v>00264-2010-MTC/10</v>
          </cell>
          <cell r="AD236">
            <v>40299.000000000102</v>
          </cell>
        </row>
        <row r="237">
          <cell r="AC237" t="str">
            <v>00140-2011-MTC/10</v>
          </cell>
          <cell r="AD237">
            <v>40634.000000000102</v>
          </cell>
        </row>
        <row r="238">
          <cell r="AC238" t="str">
            <v>0546-2010-MTC/10</v>
          </cell>
          <cell r="AD238">
            <v>40544.000000000102</v>
          </cell>
        </row>
        <row r="239">
          <cell r="AC239" t="str">
            <v>00050-2014-MTC/10</v>
          </cell>
          <cell r="AD239">
            <v>41701.000000000102</v>
          </cell>
        </row>
        <row r="240">
          <cell r="AC240" t="str">
            <v>00050-2015-MTC/10</v>
          </cell>
          <cell r="AD240">
            <v>42058.000000000102</v>
          </cell>
        </row>
        <row r="241">
          <cell r="AC241" t="str">
            <v>00051-2009-MTC/10</v>
          </cell>
          <cell r="AD241">
            <v>39845.000000000102</v>
          </cell>
        </row>
        <row r="242">
          <cell r="AC242" t="str">
            <v>00051-2010-MTC/10</v>
          </cell>
          <cell r="AD242">
            <v>40191.000000000102</v>
          </cell>
        </row>
        <row r="243">
          <cell r="AC243" t="str">
            <v>00051-2011-MTC/10</v>
          </cell>
          <cell r="AD243">
            <v>40584.000000000102</v>
          </cell>
        </row>
        <row r="244">
          <cell r="AC244" t="str">
            <v>00051-2012-MTC/10</v>
          </cell>
          <cell r="AD244">
            <v>41047.000000000102</v>
          </cell>
        </row>
        <row r="245">
          <cell r="AC245" t="str">
            <v>00051-2014-MTC/10</v>
          </cell>
          <cell r="AD245">
            <v>41701.000000000102</v>
          </cell>
        </row>
        <row r="246">
          <cell r="AC246" t="str">
            <v>00051-2015-MTC/10</v>
          </cell>
          <cell r="AD246">
            <v>42059.000000000102</v>
          </cell>
        </row>
        <row r="247">
          <cell r="AC247" t="str">
            <v>00052-2010-MTC/10</v>
          </cell>
          <cell r="AD247">
            <v>40193.000000000102</v>
          </cell>
        </row>
        <row r="248">
          <cell r="AC248" t="str">
            <v>00052-2011-MTC/10</v>
          </cell>
          <cell r="AD248">
            <v>40584.000000000102</v>
          </cell>
        </row>
        <row r="249">
          <cell r="AC249" t="str">
            <v>00052-2012-MTC/10</v>
          </cell>
          <cell r="AD249">
            <v>41047.000000000102</v>
          </cell>
        </row>
        <row r="250">
          <cell r="AC250" t="str">
            <v>00052-2014-MTC/10</v>
          </cell>
          <cell r="AD250">
            <v>41699.000000000102</v>
          </cell>
        </row>
        <row r="251">
          <cell r="AC251" t="str">
            <v>00052-2015-MTC/10</v>
          </cell>
          <cell r="AD251">
            <v>42055.000000000102</v>
          </cell>
        </row>
        <row r="252">
          <cell r="AC252" t="str">
            <v>00053-2009-MTC/10</v>
          </cell>
          <cell r="AD252">
            <v>39845.000000000102</v>
          </cell>
        </row>
        <row r="253">
          <cell r="AC253" t="str">
            <v>00060-2013-MTC/10</v>
          </cell>
          <cell r="AD253">
            <v>41402.000000000102</v>
          </cell>
        </row>
        <row r="254">
          <cell r="AC254" t="str">
            <v>00060-2014-MTC/10</v>
          </cell>
          <cell r="AD254">
            <v>41730.000000000102</v>
          </cell>
        </row>
        <row r="255">
          <cell r="AC255" t="str">
            <v>00060-2015-MTC/10</v>
          </cell>
          <cell r="AD255">
            <v>42060.000000000102</v>
          </cell>
        </row>
        <row r="256">
          <cell r="AC256" t="str">
            <v>00061-2009-MTC/10</v>
          </cell>
          <cell r="AD256">
            <v>39845.000000000102</v>
          </cell>
        </row>
        <row r="257">
          <cell r="AC257" t="str">
            <v>00061-2010-MTC/10</v>
          </cell>
          <cell r="AD257">
            <v>40196.000000000102</v>
          </cell>
        </row>
        <row r="258">
          <cell r="AC258" t="str">
            <v>00061-2011-MTC/10</v>
          </cell>
          <cell r="AD258">
            <v>40603.000000000102</v>
          </cell>
        </row>
        <row r="259">
          <cell r="AC259" t="str">
            <v>00061-2012-MTC/10</v>
          </cell>
          <cell r="AD259">
            <v>41092.000000000102</v>
          </cell>
        </row>
        <row r="260">
          <cell r="AC260" t="str">
            <v>00061-2013-MTC/10</v>
          </cell>
          <cell r="AD260">
            <v>41402.000000000102</v>
          </cell>
        </row>
        <row r="261">
          <cell r="AC261" t="str">
            <v>00061-2014-MTC/10</v>
          </cell>
          <cell r="AD261">
            <v>41733.000000000102</v>
          </cell>
        </row>
        <row r="262">
          <cell r="AC262" t="str">
            <v>00061-2015-MTC/10</v>
          </cell>
          <cell r="AD262">
            <v>42064.000000000102</v>
          </cell>
        </row>
        <row r="263">
          <cell r="AC263" t="str">
            <v>00062-2009-MTC/10</v>
          </cell>
          <cell r="AD263">
            <v>39845.000000000102</v>
          </cell>
        </row>
        <row r="264">
          <cell r="AC264" t="str">
            <v>00062-2012-MTC/10</v>
          </cell>
          <cell r="AD264">
            <v>41091.000000000102</v>
          </cell>
        </row>
        <row r="265">
          <cell r="AC265" t="str">
            <v>00065-2009-MTC/10</v>
          </cell>
          <cell r="AD265">
            <v>39845.000000000102</v>
          </cell>
        </row>
        <row r="266">
          <cell r="AC266" t="str">
            <v>00065-2010-MTC/10</v>
          </cell>
          <cell r="AD266">
            <v>40197.000000000102</v>
          </cell>
        </row>
        <row r="267">
          <cell r="AC267" t="str">
            <v>00065-2011-MTC/10</v>
          </cell>
          <cell r="AD267">
            <v>40603.000000000102</v>
          </cell>
        </row>
        <row r="268">
          <cell r="AC268" t="str">
            <v>00065-2012-MTC/10</v>
          </cell>
          <cell r="AD268">
            <v>41095.000000000102</v>
          </cell>
        </row>
        <row r="269">
          <cell r="AC269" t="str">
            <v>00065-2013-MTC/10</v>
          </cell>
          <cell r="AD269">
            <v>41403.000000000102</v>
          </cell>
        </row>
        <row r="270">
          <cell r="AC270" t="str">
            <v>00065-2014-MTC/10</v>
          </cell>
          <cell r="AD270">
            <v>41744.000000000102</v>
          </cell>
        </row>
        <row r="271">
          <cell r="AC271" t="str">
            <v>00065-2015-MTC/10</v>
          </cell>
          <cell r="AD271">
            <v>42065.000000000102</v>
          </cell>
        </row>
        <row r="272">
          <cell r="AC272" t="str">
            <v>00066-2009-MTC/10</v>
          </cell>
          <cell r="AD272">
            <v>39845.000000000102</v>
          </cell>
        </row>
        <row r="273">
          <cell r="AC273" t="str">
            <v>00066-2010-MTC/10</v>
          </cell>
          <cell r="AD273">
            <v>40197.000000000102</v>
          </cell>
        </row>
        <row r="274">
          <cell r="AC274" t="str">
            <v>00066-2011-MTC/10</v>
          </cell>
          <cell r="AD274">
            <v>40591.000000000102</v>
          </cell>
        </row>
        <row r="275">
          <cell r="AC275" t="str">
            <v>00066-2012-MTC/10</v>
          </cell>
          <cell r="AD275">
            <v>41095.000000000102</v>
          </cell>
        </row>
        <row r="276">
          <cell r="AC276" t="str">
            <v>00066-2013-MTC/10</v>
          </cell>
          <cell r="AD276">
            <v>41404.000000000102</v>
          </cell>
        </row>
        <row r="277">
          <cell r="AC277" t="str">
            <v>00066-2014-MTC/10</v>
          </cell>
          <cell r="AD277">
            <v>41761.000000000102</v>
          </cell>
        </row>
        <row r="278">
          <cell r="AC278" t="str">
            <v>00066-2015-MTC/10</v>
          </cell>
          <cell r="AD278">
            <v>42065.000000000102</v>
          </cell>
        </row>
        <row r="279">
          <cell r="AC279" t="str">
            <v>00067-2009-MTC/10</v>
          </cell>
          <cell r="AD279">
            <v>39845.000000000102</v>
          </cell>
        </row>
        <row r="280">
          <cell r="AC280" t="str">
            <v>00067-2011-MTC/10</v>
          </cell>
          <cell r="AD280">
            <v>40603.000000000102</v>
          </cell>
        </row>
        <row r="281">
          <cell r="AC281" t="str">
            <v>00067-2013-MTC/10</v>
          </cell>
          <cell r="AD281">
            <v>41404.000000000102</v>
          </cell>
        </row>
        <row r="282">
          <cell r="AC282" t="str">
            <v>00067-2015-MTC/10</v>
          </cell>
          <cell r="AD282">
            <v>42065.000000000102</v>
          </cell>
        </row>
        <row r="283">
          <cell r="AC283" t="str">
            <v>00068-2009-MTC/10</v>
          </cell>
          <cell r="AD283">
            <v>39845.000000000102</v>
          </cell>
        </row>
        <row r="284">
          <cell r="AC284" t="str">
            <v>00068-2010-MTC/10</v>
          </cell>
          <cell r="AD284">
            <v>40197.000000000102</v>
          </cell>
        </row>
        <row r="285">
          <cell r="AC285" t="str">
            <v>00068-2011-MTC/10</v>
          </cell>
          <cell r="AD285">
            <v>40589.000000000102</v>
          </cell>
        </row>
        <row r="286">
          <cell r="AC286" t="str">
            <v>00068-2012-MTC/10</v>
          </cell>
          <cell r="AD286">
            <v>41099.000000000102</v>
          </cell>
        </row>
        <row r="287">
          <cell r="AC287" t="str">
            <v>00068-2013-MTC/10</v>
          </cell>
          <cell r="AD287">
            <v>41404.000000000102</v>
          </cell>
        </row>
        <row r="288">
          <cell r="AC288" t="str">
            <v>00068-2014-MTC/10</v>
          </cell>
          <cell r="AD288">
            <v>41771.000000000102</v>
          </cell>
        </row>
        <row r="289">
          <cell r="AC289" t="str">
            <v>00068-2015-MTC/10</v>
          </cell>
          <cell r="AD289">
            <v>42065.000000000102</v>
          </cell>
        </row>
        <row r="290">
          <cell r="AC290" t="str">
            <v>00069-2009-MTC/10</v>
          </cell>
          <cell r="AD290">
            <v>39845.000000000102</v>
          </cell>
        </row>
        <row r="291">
          <cell r="AC291" t="str">
            <v>00069-2010-MTC/10</v>
          </cell>
          <cell r="AD291">
            <v>40197.000000000102</v>
          </cell>
        </row>
        <row r="292">
          <cell r="AC292" t="str">
            <v>00069-2011-MTC/10</v>
          </cell>
          <cell r="AD292">
            <v>40603.000000000102</v>
          </cell>
        </row>
        <row r="293">
          <cell r="AC293" t="str">
            <v>00069-2012-MTC/10</v>
          </cell>
          <cell r="AD293">
            <v>41106.000000000102</v>
          </cell>
        </row>
        <row r="294">
          <cell r="AC294" t="str">
            <v>00069-2013-MTC/10</v>
          </cell>
          <cell r="AD294">
            <v>41404.000000000102</v>
          </cell>
        </row>
        <row r="295">
          <cell r="AC295" t="str">
            <v>00069-2014-MTC/10</v>
          </cell>
          <cell r="AD295">
            <v>41784.000000000102</v>
          </cell>
        </row>
        <row r="296">
          <cell r="AC296" t="str">
            <v>00070-2009-MTC/10</v>
          </cell>
          <cell r="AD296">
            <v>39845.000000000102</v>
          </cell>
        </row>
        <row r="297">
          <cell r="AC297" t="str">
            <v>00070-2011-MTC/10</v>
          </cell>
          <cell r="AD297">
            <v>40603.000000000102</v>
          </cell>
        </row>
        <row r="298">
          <cell r="AC298" t="str">
            <v>00070-2012-MTC/10</v>
          </cell>
          <cell r="AD298">
            <v>41106.000000000102</v>
          </cell>
        </row>
        <row r="299">
          <cell r="AC299" t="str">
            <v>00070-2013-MTC/10</v>
          </cell>
          <cell r="AD299">
            <v>41407.000000000102</v>
          </cell>
        </row>
        <row r="300">
          <cell r="AC300" t="str">
            <v>00070-2014-MTC/10</v>
          </cell>
          <cell r="AD300">
            <v>41785.000000000102</v>
          </cell>
        </row>
        <row r="301">
          <cell r="AC301" t="str">
            <v>00070-2015-MTC/10</v>
          </cell>
          <cell r="AD301">
            <v>42066.000000000102</v>
          </cell>
        </row>
        <row r="302">
          <cell r="AC302" t="str">
            <v>00071-2009-MTC/10</v>
          </cell>
          <cell r="AD302">
            <v>39845.000000000102</v>
          </cell>
        </row>
        <row r="303">
          <cell r="AC303" t="str">
            <v>00071-2010-MTC/10</v>
          </cell>
          <cell r="AD303">
            <v>40197.000000000102</v>
          </cell>
        </row>
        <row r="304">
          <cell r="AC304" t="str">
            <v>00071-2011-MTC/10</v>
          </cell>
          <cell r="AD304">
            <v>40589.000000000102</v>
          </cell>
        </row>
        <row r="305">
          <cell r="AC305" t="str">
            <v>00071-2012-MTC/10</v>
          </cell>
          <cell r="AD305">
            <v>41113.000000000102</v>
          </cell>
        </row>
        <row r="306">
          <cell r="AC306" t="str">
            <v>00071-2014-MTC/10</v>
          </cell>
          <cell r="AD306">
            <v>41821.000000000102</v>
          </cell>
        </row>
        <row r="307">
          <cell r="AC307" t="str">
            <v>00062-2013-MTC/10</v>
          </cell>
          <cell r="AD307">
            <v>41403.000000000102</v>
          </cell>
        </row>
        <row r="308">
          <cell r="AC308" t="str">
            <v>00062-2014-MTC/10</v>
          </cell>
          <cell r="AD308">
            <v>41743.000000000102</v>
          </cell>
        </row>
        <row r="309">
          <cell r="AC309" t="str">
            <v>00062-2015-MTC/10</v>
          </cell>
          <cell r="AD309">
            <v>42064.000000000102</v>
          </cell>
        </row>
        <row r="310">
          <cell r="AC310" t="str">
            <v>00063-2009-MTC/10</v>
          </cell>
          <cell r="AD310">
            <v>39845.000000000102</v>
          </cell>
        </row>
        <row r="311">
          <cell r="AC311" t="str">
            <v>00063-2010-MTC/10</v>
          </cell>
          <cell r="AD311">
            <v>40203.000000000102</v>
          </cell>
        </row>
        <row r="312">
          <cell r="AC312" t="str">
            <v>00063-2012-MTC/10</v>
          </cell>
          <cell r="AD312">
            <v>41091.000000000102</v>
          </cell>
        </row>
        <row r="313">
          <cell r="AC313" t="str">
            <v>00063-2013-MTC/10</v>
          </cell>
          <cell r="AD313">
            <v>41403.000000000102</v>
          </cell>
        </row>
        <row r="314">
          <cell r="AC314" t="str">
            <v>00063-2015-MTC/10</v>
          </cell>
          <cell r="AD314">
            <v>42065.000000000102</v>
          </cell>
        </row>
        <row r="315">
          <cell r="AC315" t="str">
            <v>00064-2009-MTC/10</v>
          </cell>
          <cell r="AD315">
            <v>39845.000000000102</v>
          </cell>
        </row>
        <row r="316">
          <cell r="AC316" t="str">
            <v>00064-2010-MTC/10</v>
          </cell>
          <cell r="AD316">
            <v>40197.000000000102</v>
          </cell>
        </row>
        <row r="317">
          <cell r="AC317" t="str">
            <v>00064-2011-MTC/10</v>
          </cell>
          <cell r="AD317">
            <v>40589.000000000102</v>
          </cell>
        </row>
        <row r="318">
          <cell r="AC318" t="str">
            <v>00064-2012-MTC/10</v>
          </cell>
          <cell r="AD318">
            <v>41099.000000000102</v>
          </cell>
        </row>
        <row r="319">
          <cell r="AC319" t="str">
            <v>00064-2013-MTC/10</v>
          </cell>
          <cell r="AD319">
            <v>41403.000000000102</v>
          </cell>
        </row>
        <row r="320">
          <cell r="AC320" t="str">
            <v>00064-2014-MTC/10</v>
          </cell>
          <cell r="AD320">
            <v>41744.000000000102</v>
          </cell>
        </row>
        <row r="321">
          <cell r="AC321" t="str">
            <v>00064-2015-MTC/10</v>
          </cell>
          <cell r="AD321">
            <v>42065.000000000102</v>
          </cell>
        </row>
        <row r="322">
          <cell r="AC322" t="str">
            <v>00053-2012-MTC/10</v>
          </cell>
          <cell r="AD322">
            <v>41047.000000000102</v>
          </cell>
        </row>
        <row r="323">
          <cell r="AC323" t="str">
            <v>00053-2013-MTC/10</v>
          </cell>
          <cell r="AD323">
            <v>41395.000000000102</v>
          </cell>
        </row>
        <row r="324">
          <cell r="AC324" t="str">
            <v>00053-2014-MTC/10</v>
          </cell>
          <cell r="AD324">
            <v>41718.000000000102</v>
          </cell>
        </row>
        <row r="325">
          <cell r="AC325" t="str">
            <v>00053-2015-MTC/10</v>
          </cell>
          <cell r="AD325">
            <v>42065.000000000102</v>
          </cell>
        </row>
        <row r="326">
          <cell r="AC326" t="str">
            <v>00054-2009-MTC/10</v>
          </cell>
          <cell r="AD326">
            <v>39845.000000000102</v>
          </cell>
        </row>
        <row r="327">
          <cell r="AC327" t="str">
            <v>00054-2010-MTC/10</v>
          </cell>
          <cell r="AD327">
            <v>40193.000000000102</v>
          </cell>
        </row>
        <row r="328">
          <cell r="AC328" t="str">
            <v>00054-2011-MTC/10</v>
          </cell>
          <cell r="AD328">
            <v>40584.000000000102</v>
          </cell>
        </row>
        <row r="329">
          <cell r="AC329" t="str">
            <v>00054-2012-MTC/10</v>
          </cell>
          <cell r="AD329">
            <v>41047.000000000102</v>
          </cell>
        </row>
        <row r="330">
          <cell r="AC330" t="str">
            <v>00054-2013-MTC/10</v>
          </cell>
          <cell r="AD330">
            <v>41386.000000000102</v>
          </cell>
        </row>
        <row r="331">
          <cell r="AC331" t="str">
            <v>00054-2014-MTC/10</v>
          </cell>
          <cell r="AD331">
            <v>41722.000000000102</v>
          </cell>
        </row>
        <row r="332">
          <cell r="AC332" t="str">
            <v>00054-2015-MTC/10</v>
          </cell>
          <cell r="AD332">
            <v>42065.000000000102</v>
          </cell>
        </row>
        <row r="333">
          <cell r="AC333" t="str">
            <v>00055-2009-MTC/10</v>
          </cell>
          <cell r="AD333">
            <v>39845.000000000102</v>
          </cell>
        </row>
        <row r="334">
          <cell r="AC334" t="str">
            <v>00055-2010-MTC/10</v>
          </cell>
          <cell r="AD334">
            <v>40193.000000000102</v>
          </cell>
        </row>
        <row r="335">
          <cell r="AC335" t="str">
            <v>00055-2011-MTC/10</v>
          </cell>
          <cell r="AD335">
            <v>40584.000000000102</v>
          </cell>
        </row>
        <row r="336">
          <cell r="AC336" t="str">
            <v>00055-2012-MTC/10</v>
          </cell>
          <cell r="AD336">
            <v>41047.000000000102</v>
          </cell>
        </row>
        <row r="337">
          <cell r="AC337" t="str">
            <v>00055-2013-MTC/10</v>
          </cell>
          <cell r="AD337">
            <v>41400.000000000102</v>
          </cell>
        </row>
        <row r="338">
          <cell r="AC338" t="str">
            <v>00055-2014-MTC/10</v>
          </cell>
          <cell r="AD338">
            <v>41723.000000000102</v>
          </cell>
        </row>
        <row r="339">
          <cell r="AC339" t="str">
            <v>00056-2009-MTC/10</v>
          </cell>
          <cell r="AD339">
            <v>39845.000000000102</v>
          </cell>
        </row>
        <row r="340">
          <cell r="AC340" t="str">
            <v>00056-2010-MTC/10</v>
          </cell>
          <cell r="AD340">
            <v>40196.000000000102</v>
          </cell>
        </row>
        <row r="341">
          <cell r="AC341" t="str">
            <v>00056-2011-MTC/10</v>
          </cell>
          <cell r="AD341">
            <v>40584.000000000102</v>
          </cell>
        </row>
        <row r="342">
          <cell r="AC342" t="str">
            <v>00056-2012-MTC/10</v>
          </cell>
          <cell r="AD342">
            <v>41047.000000000102</v>
          </cell>
        </row>
        <row r="343">
          <cell r="AC343" t="str">
            <v>00056-2014-MTC/10</v>
          </cell>
          <cell r="AD343">
            <v>41730.000000000102</v>
          </cell>
        </row>
        <row r="344">
          <cell r="AC344" t="str">
            <v>00056-2015-MTC/10</v>
          </cell>
          <cell r="AD344">
            <v>42065.000000000102</v>
          </cell>
        </row>
        <row r="345">
          <cell r="AC345" t="str">
            <v>00057-2009-MTC/10</v>
          </cell>
          <cell r="AD345">
            <v>39845.000000000102</v>
          </cell>
        </row>
        <row r="346">
          <cell r="AC346" t="str">
            <v>00057-2010-MTC/10</v>
          </cell>
          <cell r="AD346">
            <v>40196.000000000102</v>
          </cell>
        </row>
        <row r="347">
          <cell r="AC347" t="str">
            <v>00057-2011-MTC/10</v>
          </cell>
          <cell r="AD347">
            <v>40585.000000000102</v>
          </cell>
        </row>
        <row r="348">
          <cell r="AC348" t="str">
            <v>00057-2012-MTC/10</v>
          </cell>
          <cell r="AD348">
            <v>41061.000000000102</v>
          </cell>
        </row>
        <row r="349">
          <cell r="AC349" t="str">
            <v>00057-2013-MTC/10</v>
          </cell>
          <cell r="AD349">
            <v>41401.000000000102</v>
          </cell>
        </row>
        <row r="350">
          <cell r="AC350" t="str">
            <v>00057-2014-MTC/10</v>
          </cell>
          <cell r="AD350">
            <v>41730.000000000102</v>
          </cell>
        </row>
        <row r="351">
          <cell r="AC351" t="str">
            <v>00057-2015-MTC/10</v>
          </cell>
          <cell r="AD351">
            <v>42065.000000000102</v>
          </cell>
        </row>
        <row r="352">
          <cell r="AC352" t="str">
            <v>00058-2009-MTC/10</v>
          </cell>
          <cell r="AD352">
            <v>39845.000000000102</v>
          </cell>
        </row>
        <row r="353">
          <cell r="AC353" t="str">
            <v>00058-2010-MTC/10</v>
          </cell>
          <cell r="AD353">
            <v>40196.000000000102</v>
          </cell>
        </row>
        <row r="354">
          <cell r="AC354" t="str">
            <v>00058-2011-MTC/10</v>
          </cell>
          <cell r="AD354">
            <v>40585.000000000102</v>
          </cell>
        </row>
        <row r="355">
          <cell r="AC355" t="str">
            <v>00058-2012-MTC/10</v>
          </cell>
          <cell r="AD355">
            <v>41065.000000000102</v>
          </cell>
        </row>
        <row r="356">
          <cell r="AC356" t="str">
            <v>00058-2013-MTC/10</v>
          </cell>
          <cell r="AD356">
            <v>41401.000000000102</v>
          </cell>
        </row>
        <row r="357">
          <cell r="AC357" t="str">
            <v>00058-2014-MTC/10</v>
          </cell>
          <cell r="AD357">
            <v>41730.000000000102</v>
          </cell>
        </row>
        <row r="358">
          <cell r="AC358" t="str">
            <v>00058-2015-MTC/10</v>
          </cell>
          <cell r="AD358">
            <v>42060.000000000102</v>
          </cell>
        </row>
        <row r="359">
          <cell r="AC359" t="str">
            <v>00059-2009-MTC/10</v>
          </cell>
          <cell r="AD359">
            <v>39845.000000000102</v>
          </cell>
        </row>
        <row r="360">
          <cell r="AC360" t="str">
            <v>00059-2010-MTC/10</v>
          </cell>
          <cell r="AD360">
            <v>40196.000000000102</v>
          </cell>
        </row>
        <row r="361">
          <cell r="AC361" t="str">
            <v>00059-2011-MTC/10</v>
          </cell>
          <cell r="AD361">
            <v>40585.000000000102</v>
          </cell>
        </row>
        <row r="362">
          <cell r="AC362" t="str">
            <v>00059-2012-MTC/10</v>
          </cell>
          <cell r="AD362">
            <v>41066.000000000102</v>
          </cell>
        </row>
        <row r="363">
          <cell r="AC363" t="str">
            <v>00059-2013-MTC/10</v>
          </cell>
          <cell r="AD363">
            <v>41401.000000000102</v>
          </cell>
        </row>
        <row r="364">
          <cell r="AC364" t="str">
            <v>00060-2009-MTC/10</v>
          </cell>
          <cell r="AD364">
            <v>39845.000000000102</v>
          </cell>
        </row>
        <row r="365">
          <cell r="AC365" t="str">
            <v>00060-2010-MTC/10</v>
          </cell>
          <cell r="AD365">
            <v>40196.000000000102</v>
          </cell>
        </row>
        <row r="366">
          <cell r="AC366" t="str">
            <v>00060-2011-MTC/10</v>
          </cell>
          <cell r="AD366">
            <v>40585.000000000102</v>
          </cell>
        </row>
        <row r="367">
          <cell r="AC367" t="str">
            <v>00060-2012-MTC/10</v>
          </cell>
          <cell r="AD367">
            <v>41072.000000000102</v>
          </cell>
        </row>
        <row r="368">
          <cell r="AC368" t="str">
            <v>00036-2014-MTC/10</v>
          </cell>
          <cell r="AD368">
            <v>41701.000000000102</v>
          </cell>
        </row>
        <row r="369">
          <cell r="AC369" t="str">
            <v>00036-2015-MTC/10</v>
          </cell>
          <cell r="AD369">
            <v>42051.000000000102</v>
          </cell>
        </row>
        <row r="370">
          <cell r="AC370" t="str">
            <v>00037-2009-MTC/10</v>
          </cell>
          <cell r="AD370">
            <v>39845.000000000102</v>
          </cell>
        </row>
        <row r="371">
          <cell r="AC371" t="str">
            <v>00037-2010-MTC/10</v>
          </cell>
          <cell r="AD371">
            <v>40183.000000000102</v>
          </cell>
        </row>
        <row r="372">
          <cell r="AC372" t="str">
            <v>00037-2011-MTC/10</v>
          </cell>
          <cell r="AD372">
            <v>40576.000000000102</v>
          </cell>
        </row>
        <row r="373">
          <cell r="AC373" t="str">
            <v>00037-2013-MTC/10</v>
          </cell>
          <cell r="AD373">
            <v>41334.000000000102</v>
          </cell>
        </row>
        <row r="374">
          <cell r="AC374" t="str">
            <v>00037-2014-MTC/10</v>
          </cell>
          <cell r="AD374">
            <v>41695.000000000102</v>
          </cell>
        </row>
        <row r="375">
          <cell r="AC375" t="str">
            <v>00037-2015-MTC/10</v>
          </cell>
          <cell r="AD375">
            <v>42053.000000000102</v>
          </cell>
        </row>
        <row r="376">
          <cell r="AC376" t="str">
            <v>00038-2009-MTC/10</v>
          </cell>
          <cell r="AD376">
            <v>39845.000000000102</v>
          </cell>
        </row>
        <row r="377">
          <cell r="AC377" t="str">
            <v>00038-2010-MTC/10</v>
          </cell>
          <cell r="AD377">
            <v>40183.000000000102</v>
          </cell>
        </row>
        <row r="378">
          <cell r="AC378" t="str">
            <v>00038-2011-MTC/10</v>
          </cell>
          <cell r="AD378">
            <v>40576.000000000102</v>
          </cell>
        </row>
        <row r="379">
          <cell r="AC379" t="str">
            <v>00038-2012-MTC/10</v>
          </cell>
          <cell r="AD379">
            <v>41045.000000000102</v>
          </cell>
        </row>
        <row r="380">
          <cell r="AC380" t="str">
            <v>00038-2013-MTC/10</v>
          </cell>
          <cell r="AD380">
            <v>41334.000000000102</v>
          </cell>
        </row>
        <row r="381">
          <cell r="AC381" t="str">
            <v>00038-2014-MTC/10</v>
          </cell>
          <cell r="AD381">
            <v>41701.000000000102</v>
          </cell>
        </row>
        <row r="382">
          <cell r="AC382" t="str">
            <v>00039-2009-MTC/10</v>
          </cell>
          <cell r="AD382">
            <v>39845.000000000102</v>
          </cell>
        </row>
        <row r="383">
          <cell r="AC383" t="str">
            <v>00039-2010-MTC/10</v>
          </cell>
          <cell r="AD383">
            <v>40183.000000000102</v>
          </cell>
        </row>
        <row r="384">
          <cell r="AC384" t="str">
            <v>00039-2011-MTC/10</v>
          </cell>
          <cell r="AD384">
            <v>40576.000000000102</v>
          </cell>
        </row>
        <row r="385">
          <cell r="AC385" t="str">
            <v>00039-2012-MTC/10</v>
          </cell>
          <cell r="AD385">
            <v>41045.000000000102</v>
          </cell>
        </row>
        <row r="386">
          <cell r="AC386" t="str">
            <v>00039-2013-MTC/10</v>
          </cell>
          <cell r="AD386">
            <v>41338.000000000102</v>
          </cell>
        </row>
        <row r="387">
          <cell r="AC387" t="str">
            <v>00039-2014-MTC/10</v>
          </cell>
          <cell r="AD387">
            <v>41701.000000000102</v>
          </cell>
        </row>
        <row r="388">
          <cell r="AC388" t="str">
            <v>00039-2015-MTC/10</v>
          </cell>
          <cell r="AD388">
            <v>42051.000000000102</v>
          </cell>
        </row>
        <row r="389">
          <cell r="AC389" t="str">
            <v>00040-2009-MTC/10</v>
          </cell>
          <cell r="AD389">
            <v>39845.000000000102</v>
          </cell>
        </row>
        <row r="390">
          <cell r="AC390" t="str">
            <v>00040-2011-MTC/10</v>
          </cell>
          <cell r="AD390">
            <v>40576.000000000102</v>
          </cell>
        </row>
        <row r="391">
          <cell r="AC391" t="str">
            <v>00040-2012-MTC/10</v>
          </cell>
          <cell r="AD391">
            <v>41044.000000000102</v>
          </cell>
        </row>
        <row r="392">
          <cell r="AC392" t="str">
            <v>00040-2013-MTC/10</v>
          </cell>
          <cell r="AD392">
            <v>41344.000000000102</v>
          </cell>
        </row>
        <row r="393">
          <cell r="AC393" t="str">
            <v>00040-2014-MTC/10</v>
          </cell>
          <cell r="AD393">
            <v>41701.000000000102</v>
          </cell>
        </row>
        <row r="394">
          <cell r="AC394" t="str">
            <v>00040-2015-MTC/10</v>
          </cell>
          <cell r="AD394">
            <v>42059.000000000102</v>
          </cell>
        </row>
        <row r="395">
          <cell r="AC395" t="str">
            <v>00041-2010-MTC/10</v>
          </cell>
          <cell r="AD395">
            <v>40184.000000000102</v>
          </cell>
        </row>
        <row r="396">
          <cell r="AC396" t="str">
            <v>00041-2011-MTC/10</v>
          </cell>
          <cell r="AD396">
            <v>40577.000000000102</v>
          </cell>
        </row>
        <row r="397">
          <cell r="AC397" t="str">
            <v>00041-2012-MTC/10</v>
          </cell>
          <cell r="AD397">
            <v>41044.000000000102</v>
          </cell>
        </row>
        <row r="398">
          <cell r="AC398" t="str">
            <v>00041-2013-MTC/10</v>
          </cell>
          <cell r="AD398">
            <v>41348.000000000102</v>
          </cell>
        </row>
        <row r="399">
          <cell r="AC399" t="str">
            <v>00041-2014-MTC/10</v>
          </cell>
          <cell r="AD399">
            <v>41696.000000000102</v>
          </cell>
        </row>
        <row r="400">
          <cell r="AC400" t="str">
            <v>00041-2015-MTC/10</v>
          </cell>
          <cell r="AD400">
            <v>42059.000000000102</v>
          </cell>
        </row>
        <row r="401">
          <cell r="AC401" t="str">
            <v>00042-2010-MTC/10</v>
          </cell>
          <cell r="AD401">
            <v>40189.000000000102</v>
          </cell>
        </row>
        <row r="402">
          <cell r="AC402" t="str">
            <v>00042-2011-MTC/10</v>
          </cell>
          <cell r="AD402">
            <v>40577.000000000102</v>
          </cell>
        </row>
        <row r="403">
          <cell r="AC403" t="str">
            <v>00042-2012-MTC/10</v>
          </cell>
          <cell r="AD403">
            <v>41047.000000000102</v>
          </cell>
        </row>
        <row r="404">
          <cell r="AC404" t="str">
            <v>00042-2013-MTC/10</v>
          </cell>
          <cell r="AD404">
            <v>41348.000000000102</v>
          </cell>
        </row>
        <row r="405">
          <cell r="AC405" t="str">
            <v>00042-2014-MTC/10</v>
          </cell>
          <cell r="AD405">
            <v>41701.000000000102</v>
          </cell>
        </row>
        <row r="406">
          <cell r="AC406" t="str">
            <v>00042-2015-MTC/10</v>
          </cell>
          <cell r="AD406">
            <v>42059.000000000102</v>
          </cell>
        </row>
        <row r="407">
          <cell r="AC407" t="str">
            <v>00043-2010-MTC/10</v>
          </cell>
          <cell r="AD407">
            <v>40189.000000000102</v>
          </cell>
        </row>
        <row r="408">
          <cell r="AC408" t="str">
            <v>00043-2011-MTC/10</v>
          </cell>
          <cell r="AD408">
            <v>40577.000000000102</v>
          </cell>
        </row>
        <row r="409">
          <cell r="AC409" t="str">
            <v>00043-2012-MTC/10</v>
          </cell>
          <cell r="AD409">
            <v>41047.000000000102</v>
          </cell>
        </row>
        <row r="410">
          <cell r="AC410" t="str">
            <v>00043-2013-MTC/10</v>
          </cell>
          <cell r="AD410">
            <v>41348.000000000102</v>
          </cell>
        </row>
        <row r="411">
          <cell r="AC411" t="str">
            <v>00043-2015-MTC/10</v>
          </cell>
          <cell r="AD411">
            <v>42058.000000000102</v>
          </cell>
        </row>
        <row r="412">
          <cell r="AC412" t="str">
            <v>00044-2009-MTC/10</v>
          </cell>
          <cell r="AD412">
            <v>39845.000000000102</v>
          </cell>
        </row>
        <row r="413">
          <cell r="AC413" t="str">
            <v>00044-2010-MTC/10</v>
          </cell>
          <cell r="AD413">
            <v>40191.000000000102</v>
          </cell>
        </row>
        <row r="414">
          <cell r="AC414" t="str">
            <v>00044-2011-MTC/10</v>
          </cell>
          <cell r="AD414">
            <v>40577.000000000102</v>
          </cell>
        </row>
        <row r="415">
          <cell r="AC415" t="str">
            <v>00044-2012-MTC/10</v>
          </cell>
          <cell r="AD415">
            <v>41047.000000000102</v>
          </cell>
        </row>
        <row r="416">
          <cell r="AC416" t="str">
            <v>00044-2013-MTC/10</v>
          </cell>
          <cell r="AD416">
            <v>41351.000000000102</v>
          </cell>
        </row>
        <row r="417">
          <cell r="AC417" t="str">
            <v>00044-2014-MTC/10</v>
          </cell>
          <cell r="AD417">
            <v>41702.000000000102</v>
          </cell>
        </row>
        <row r="418">
          <cell r="AC418" t="str">
            <v>00044-2015-MTC/10</v>
          </cell>
          <cell r="AD418">
            <v>42058.000000000102</v>
          </cell>
        </row>
        <row r="419">
          <cell r="AC419" t="str">
            <v>00045-2009-MTC/10</v>
          </cell>
          <cell r="AD419">
            <v>39845.000000000102</v>
          </cell>
        </row>
        <row r="420">
          <cell r="AC420" t="str">
            <v>00045-2010-MTC/10</v>
          </cell>
          <cell r="AD420">
            <v>40191.000000000102</v>
          </cell>
        </row>
        <row r="421">
          <cell r="AC421" t="str">
            <v>00045-2011-MTC/10</v>
          </cell>
          <cell r="AD421">
            <v>40578.000000000102</v>
          </cell>
        </row>
        <row r="422">
          <cell r="AC422" t="str">
            <v>00045-2013-MTC/10</v>
          </cell>
          <cell r="AD422">
            <v>41342.000000000102</v>
          </cell>
        </row>
        <row r="423">
          <cell r="AC423" t="str">
            <v>00045-2014-MTC/10</v>
          </cell>
          <cell r="AD423">
            <v>41701.000000000102</v>
          </cell>
        </row>
        <row r="424">
          <cell r="AC424" t="str">
            <v>00045-2015-MTC/10</v>
          </cell>
          <cell r="AD424">
            <v>42058.000000000102</v>
          </cell>
        </row>
        <row r="425">
          <cell r="AC425" t="str">
            <v>00046-2009-MTC/10</v>
          </cell>
          <cell r="AD425">
            <v>39845.000000000102</v>
          </cell>
        </row>
        <row r="426">
          <cell r="AC426" t="str">
            <v>00046-2010-MTC/10</v>
          </cell>
          <cell r="AD426">
            <v>40191.000000000102</v>
          </cell>
        </row>
        <row r="427">
          <cell r="AC427" t="str">
            <v>00046-2011-MTC/10</v>
          </cell>
          <cell r="AD427">
            <v>40578.000000000102</v>
          </cell>
        </row>
        <row r="428">
          <cell r="AC428" t="str">
            <v>00046-2012-MTC/10</v>
          </cell>
          <cell r="AD428">
            <v>41047.000000000102</v>
          </cell>
        </row>
        <row r="429">
          <cell r="AC429" t="str">
            <v>00046-2014-MTC/10</v>
          </cell>
          <cell r="AD429">
            <v>41701.000000000102</v>
          </cell>
        </row>
        <row r="430">
          <cell r="AC430" t="str">
            <v>00046-2015-MTC/10</v>
          </cell>
          <cell r="AD430">
            <v>42058.000000000102</v>
          </cell>
        </row>
        <row r="431">
          <cell r="AC431" t="str">
            <v>00047-2009-MTC/10</v>
          </cell>
          <cell r="AD431">
            <v>39845.000000000102</v>
          </cell>
        </row>
        <row r="432">
          <cell r="AC432" t="str">
            <v>00047-2010-MTC/10</v>
          </cell>
          <cell r="AD432">
            <v>40191.000000000102</v>
          </cell>
        </row>
        <row r="433">
          <cell r="AC433" t="str">
            <v>00047-2011-MTC/10</v>
          </cell>
          <cell r="AD433">
            <v>40583.000000000102</v>
          </cell>
        </row>
        <row r="434">
          <cell r="AC434" t="str">
            <v>00047-2012-MTC/10</v>
          </cell>
          <cell r="AD434">
            <v>41047.000000000102</v>
          </cell>
        </row>
        <row r="435">
          <cell r="AC435" t="str">
            <v>00047-2013-MTC/10</v>
          </cell>
          <cell r="AD435">
            <v>41358.000000000102</v>
          </cell>
        </row>
        <row r="436">
          <cell r="AC436" t="str">
            <v>00047-2015-MTC/10</v>
          </cell>
          <cell r="AD436">
            <v>42058.000000000102</v>
          </cell>
        </row>
        <row r="437">
          <cell r="AC437" t="str">
            <v>00048-2009-MTC/10</v>
          </cell>
          <cell r="AD437">
            <v>39845.000000000102</v>
          </cell>
        </row>
        <row r="438">
          <cell r="AC438" t="str">
            <v>00048-2010-MTC/10</v>
          </cell>
          <cell r="AD438">
            <v>40191.000000000102</v>
          </cell>
        </row>
        <row r="439">
          <cell r="AC439" t="str">
            <v>00048-2011-MTC/10</v>
          </cell>
          <cell r="AD439">
            <v>40583.000000000102</v>
          </cell>
        </row>
        <row r="440">
          <cell r="AC440" t="str">
            <v>00048-2013-MTC/10</v>
          </cell>
          <cell r="AD440">
            <v>41365.000000000102</v>
          </cell>
        </row>
        <row r="441">
          <cell r="AC441" t="str">
            <v>00048-2014-MTC/10</v>
          </cell>
          <cell r="AD441">
            <v>41701.000000000102</v>
          </cell>
        </row>
        <row r="442">
          <cell r="AC442" t="str">
            <v>00048-2015-MTC/10</v>
          </cell>
          <cell r="AD442">
            <v>42058.000000000102</v>
          </cell>
        </row>
        <row r="443">
          <cell r="AC443" t="str">
            <v>00049-2009-MTC/10</v>
          </cell>
          <cell r="AD443">
            <v>39845.000000000102</v>
          </cell>
        </row>
        <row r="444">
          <cell r="AC444" t="str">
            <v>00049-2010-MTC/10</v>
          </cell>
          <cell r="AD444">
            <v>40191.000000000102</v>
          </cell>
        </row>
        <row r="445">
          <cell r="AC445" t="str">
            <v>00049-2011-MTC/10</v>
          </cell>
          <cell r="AD445">
            <v>40584.000000000102</v>
          </cell>
        </row>
        <row r="446">
          <cell r="AC446" t="str">
            <v>00049-2012-MTC/10</v>
          </cell>
          <cell r="AD446">
            <v>41047.000000000102</v>
          </cell>
        </row>
        <row r="447">
          <cell r="AC447" t="str">
            <v>00049-2013-MTC/10</v>
          </cell>
          <cell r="AD447">
            <v>41395.000000000102</v>
          </cell>
        </row>
        <row r="448">
          <cell r="AC448" t="str">
            <v>00049-2014-MTC/10</v>
          </cell>
          <cell r="AD448">
            <v>41701.000000000102</v>
          </cell>
        </row>
        <row r="449">
          <cell r="AC449" t="str">
            <v>00049-2015-MTC/10</v>
          </cell>
          <cell r="AD449">
            <v>42058.000000000102</v>
          </cell>
        </row>
        <row r="450">
          <cell r="AC450" t="str">
            <v>00050-2009-MTC/10</v>
          </cell>
          <cell r="AD450">
            <v>39845.000000000102</v>
          </cell>
        </row>
        <row r="451">
          <cell r="AC451" t="str">
            <v>00050-2010-MTC/10</v>
          </cell>
          <cell r="AD451">
            <v>40191.000000000102</v>
          </cell>
        </row>
        <row r="452">
          <cell r="AC452" t="str">
            <v>00050-2012-MTC/10</v>
          </cell>
          <cell r="AD452">
            <v>41047.000000000102</v>
          </cell>
        </row>
        <row r="453">
          <cell r="AC453" t="str">
            <v>00050-2013-MTC/10</v>
          </cell>
          <cell r="AD453">
            <v>41395.000000000102</v>
          </cell>
        </row>
        <row r="454">
          <cell r="AC454" t="str">
            <v>00087-2009-MTC/10</v>
          </cell>
          <cell r="AD454">
            <v>39845.000000000102</v>
          </cell>
        </row>
        <row r="455">
          <cell r="AC455" t="str">
            <v>00087-2010-MTC/10</v>
          </cell>
          <cell r="AD455">
            <v>40210.000000000102</v>
          </cell>
        </row>
        <row r="456">
          <cell r="AC456" t="str">
            <v>00087-2012-MTC/10</v>
          </cell>
          <cell r="AD456">
            <v>41153.000000000102</v>
          </cell>
        </row>
        <row r="457">
          <cell r="AC457" t="str">
            <v>00087-2013-MTC/10</v>
          </cell>
          <cell r="AD457">
            <v>41432.000000000102</v>
          </cell>
        </row>
        <row r="458">
          <cell r="AC458" t="str">
            <v>00087-2014-MTC/10</v>
          </cell>
          <cell r="AD458">
            <v>41878.000000000102</v>
          </cell>
        </row>
        <row r="459">
          <cell r="AC459" t="str">
            <v>00087-2015-MTC/10</v>
          </cell>
          <cell r="AD459">
            <v>42072.000000000102</v>
          </cell>
        </row>
        <row r="460">
          <cell r="AC460" t="str">
            <v>00088-2009-MTC/10</v>
          </cell>
          <cell r="AD460">
            <v>39845.000000000102</v>
          </cell>
        </row>
        <row r="461">
          <cell r="AC461" t="str">
            <v>00088-2010-MTC/10</v>
          </cell>
          <cell r="AD461">
            <v>40210.000000000102</v>
          </cell>
        </row>
        <row r="462">
          <cell r="AC462" t="str">
            <v>00088-2011-MTC/10</v>
          </cell>
          <cell r="AD462">
            <v>40600.000000000102</v>
          </cell>
        </row>
        <row r="463">
          <cell r="AC463" t="str">
            <v>00088-2013-MTC/10</v>
          </cell>
          <cell r="AD463">
            <v>41432.000000000102</v>
          </cell>
        </row>
        <row r="464">
          <cell r="AC464" t="str">
            <v>00088-2014-MTC/10</v>
          </cell>
          <cell r="AD464">
            <v>41878.000000000102</v>
          </cell>
        </row>
        <row r="465">
          <cell r="AC465" t="str">
            <v>00088-2015-MTC/10</v>
          </cell>
          <cell r="AD465">
            <v>42072.000000000102</v>
          </cell>
        </row>
        <row r="466">
          <cell r="AC466" t="str">
            <v>00089-2009-MTC/10</v>
          </cell>
          <cell r="AD466">
            <v>39845.000000000102</v>
          </cell>
        </row>
        <row r="467">
          <cell r="AC467" t="str">
            <v>00089-2010-MTC/10</v>
          </cell>
          <cell r="AD467">
            <v>40210.000000000102</v>
          </cell>
        </row>
        <row r="468">
          <cell r="AC468" t="str">
            <v>00089-2011-MTC/10</v>
          </cell>
          <cell r="AD468">
            <v>40599.000000000102</v>
          </cell>
        </row>
        <row r="469">
          <cell r="AC469" t="str">
            <v>00089-2012-MTC/10</v>
          </cell>
          <cell r="AD469">
            <v>41153.000000000102</v>
          </cell>
        </row>
        <row r="470">
          <cell r="AC470" t="str">
            <v>00096-2014-MTC/10</v>
          </cell>
          <cell r="AD470">
            <v>41887.000000000102</v>
          </cell>
        </row>
        <row r="471">
          <cell r="AC471" t="str">
            <v>00096-2015-MTC/10</v>
          </cell>
          <cell r="AD471">
            <v>42082.000000000102</v>
          </cell>
        </row>
        <row r="472">
          <cell r="AC472" t="str">
            <v>00097-2009-MTC/10</v>
          </cell>
          <cell r="AD472">
            <v>39845.000000000102</v>
          </cell>
        </row>
        <row r="473">
          <cell r="AC473" t="str">
            <v>00097-2010-MTC/10</v>
          </cell>
          <cell r="AD473">
            <v>40220.000000000102</v>
          </cell>
        </row>
        <row r="474">
          <cell r="AC474" t="str">
            <v>00097-2011-MTC/10</v>
          </cell>
          <cell r="AD474">
            <v>40606.000000000102</v>
          </cell>
        </row>
        <row r="475">
          <cell r="AC475" t="str">
            <v>00097-2013-MTC/10</v>
          </cell>
          <cell r="AD475">
            <v>41460.000000000102</v>
          </cell>
        </row>
        <row r="476">
          <cell r="AC476" t="str">
            <v>00097-2014-MTC/10</v>
          </cell>
          <cell r="AD476">
            <v>41887.000000000102</v>
          </cell>
        </row>
        <row r="477">
          <cell r="AC477" t="str">
            <v>00097-2015-MTC/10</v>
          </cell>
          <cell r="AD477">
            <v>42095.000000000102</v>
          </cell>
        </row>
        <row r="478">
          <cell r="AC478" t="str">
            <v>00098-2009-MTC/10</v>
          </cell>
          <cell r="AD478">
            <v>39845.000000000102</v>
          </cell>
        </row>
        <row r="479">
          <cell r="AC479" t="str">
            <v>00098-2011-MTC/10</v>
          </cell>
          <cell r="AD479">
            <v>40609.000000000102</v>
          </cell>
        </row>
        <row r="480">
          <cell r="AC480" t="str">
            <v>00098-2012-MTC/10</v>
          </cell>
          <cell r="AD480">
            <v>41191.000000000102</v>
          </cell>
        </row>
        <row r="481">
          <cell r="AC481" t="str">
            <v>00098-2013-MTC/10</v>
          </cell>
          <cell r="AD481">
            <v>41460.000000000102</v>
          </cell>
        </row>
        <row r="482">
          <cell r="AC482" t="str">
            <v>00098-2014-MTC/10</v>
          </cell>
          <cell r="AD482">
            <v>41889.000000000102</v>
          </cell>
        </row>
        <row r="483">
          <cell r="AC483" t="str">
            <v>00098-2015-MTC/10</v>
          </cell>
          <cell r="AD483">
            <v>42095.000000000102</v>
          </cell>
        </row>
        <row r="484">
          <cell r="AC484" t="str">
            <v>00099-2009-MTC/10</v>
          </cell>
          <cell r="AD484">
            <v>39845.000000000102</v>
          </cell>
        </row>
        <row r="485">
          <cell r="AC485" t="str">
            <v>00101-2014-MTC/10</v>
          </cell>
          <cell r="AD485">
            <v>41900.000000000102</v>
          </cell>
        </row>
        <row r="486">
          <cell r="AC486" t="str">
            <v>00101-2015-MTC/10</v>
          </cell>
          <cell r="AD486">
            <v>42095.000000000102</v>
          </cell>
        </row>
        <row r="487">
          <cell r="AC487" t="str">
            <v>00102-2010-MTC/10</v>
          </cell>
          <cell r="AD487">
            <v>40214.000000000102</v>
          </cell>
        </row>
        <row r="488">
          <cell r="AC488" t="str">
            <v>00102-2011-MTC/10</v>
          </cell>
          <cell r="AD488">
            <v>40634.000000000102</v>
          </cell>
        </row>
        <row r="489">
          <cell r="AC489" t="str">
            <v>00102-2012-MTC/10</v>
          </cell>
          <cell r="AD489">
            <v>41214.000000000102</v>
          </cell>
        </row>
        <row r="490">
          <cell r="AC490" t="str">
            <v>00102-2013-MTC/10</v>
          </cell>
          <cell r="AD490">
            <v>41487.000000000102</v>
          </cell>
        </row>
        <row r="491">
          <cell r="AC491" t="str">
            <v>00102-2015-MTC/10</v>
          </cell>
          <cell r="AD491">
            <v>42083.000000000102</v>
          </cell>
        </row>
        <row r="492">
          <cell r="AC492" t="str">
            <v>00103-2009-MTC/10</v>
          </cell>
          <cell r="AD492">
            <v>39845.000000000102</v>
          </cell>
        </row>
        <row r="493">
          <cell r="AC493" t="str">
            <v>00103-2010-MTC/10</v>
          </cell>
          <cell r="AD493">
            <v>40217.000000000102</v>
          </cell>
        </row>
        <row r="494">
          <cell r="AC494" t="str">
            <v>00103-2011-MTC/10</v>
          </cell>
          <cell r="AD494">
            <v>40634.000000000102</v>
          </cell>
        </row>
        <row r="495">
          <cell r="AC495" t="str">
            <v>00103-2012-MTC/10</v>
          </cell>
          <cell r="AD495">
            <v>41232.000000000102</v>
          </cell>
        </row>
        <row r="496">
          <cell r="AC496" t="str">
            <v>00103-2013-MTC/10</v>
          </cell>
          <cell r="AD496">
            <v>41487.000000000102</v>
          </cell>
        </row>
        <row r="497">
          <cell r="AC497" t="str">
            <v>00103-2014-MTC/10</v>
          </cell>
          <cell r="AD497">
            <v>41914.000000000102</v>
          </cell>
        </row>
        <row r="498">
          <cell r="AC498" t="str">
            <v>00103-2015-MTC/10</v>
          </cell>
          <cell r="AD498">
            <v>42083.000000000102</v>
          </cell>
        </row>
        <row r="499">
          <cell r="AC499" t="str">
            <v>00104-2009-MTC/10</v>
          </cell>
          <cell r="AD499">
            <v>39845.000000000102</v>
          </cell>
        </row>
        <row r="500">
          <cell r="AC500" t="str">
            <v>00104-2010-MTC/10</v>
          </cell>
          <cell r="AD500">
            <v>40238.000000000102</v>
          </cell>
        </row>
        <row r="501">
          <cell r="AC501" t="str">
            <v>00104-2011-MTC/10</v>
          </cell>
          <cell r="AD501">
            <v>40616.000000000102</v>
          </cell>
        </row>
        <row r="502">
          <cell r="AC502" t="str">
            <v>00104-2012-MTC/10</v>
          </cell>
          <cell r="AD502">
            <v>41239.000000000102</v>
          </cell>
        </row>
        <row r="503">
          <cell r="AC503" t="str">
            <v>00104-2014-MTC/10</v>
          </cell>
          <cell r="AD503">
            <v>41942.000000000102</v>
          </cell>
        </row>
        <row r="504">
          <cell r="AC504" t="str">
            <v>00104-2015-MTC/10</v>
          </cell>
          <cell r="AD504">
            <v>42083.000000000102</v>
          </cell>
        </row>
        <row r="505">
          <cell r="AC505" t="str">
            <v>00105-2009-MTC/10</v>
          </cell>
          <cell r="AD505">
            <v>39845.000000000102</v>
          </cell>
        </row>
        <row r="506">
          <cell r="AC506" t="str">
            <v>00105-2010-MTC/10</v>
          </cell>
          <cell r="AD506">
            <v>40217.000000000102</v>
          </cell>
        </row>
        <row r="507">
          <cell r="AC507" t="str">
            <v>00105-2011-MTC/10</v>
          </cell>
          <cell r="AD507">
            <v>40616.000000000102</v>
          </cell>
        </row>
        <row r="508">
          <cell r="AC508" t="str">
            <v>00105-2012-MTC/10</v>
          </cell>
          <cell r="AD508">
            <v>41229.000000000102</v>
          </cell>
        </row>
        <row r="509">
          <cell r="AC509" t="str">
            <v>00105-2013-MTC/10</v>
          </cell>
          <cell r="AD509">
            <v>41487.000000000102</v>
          </cell>
        </row>
        <row r="510">
          <cell r="AC510" t="str">
            <v>00105-2014-MTC/10</v>
          </cell>
          <cell r="AD510">
            <v>41925.000000000102</v>
          </cell>
        </row>
        <row r="511">
          <cell r="AC511" t="str">
            <v>00105-2015-MTC/10</v>
          </cell>
          <cell r="AD511">
            <v>42083.000000000102</v>
          </cell>
        </row>
        <row r="512">
          <cell r="AC512" t="str">
            <v>00106-2009-MTC/10</v>
          </cell>
          <cell r="AD512">
            <v>39845.000000000102</v>
          </cell>
        </row>
        <row r="513">
          <cell r="AC513" t="str">
            <v>00106-2011-MTC/10</v>
          </cell>
          <cell r="AD513">
            <v>40616.000000000102</v>
          </cell>
        </row>
        <row r="514">
          <cell r="AC514" t="str">
            <v>00106-2013-MTC/10</v>
          </cell>
          <cell r="AD514">
            <v>41487.000000000102</v>
          </cell>
        </row>
        <row r="515">
          <cell r="AC515" t="str">
            <v>00106-2014-MTC/10</v>
          </cell>
          <cell r="AD515">
            <v>41925.000000000102</v>
          </cell>
        </row>
        <row r="516">
          <cell r="AC516" t="str">
            <v>00106-2015-MTC/10</v>
          </cell>
          <cell r="AD516">
            <v>42095.000000000102</v>
          </cell>
        </row>
        <row r="517">
          <cell r="AC517" t="str">
            <v>00107-2009-MTC/10</v>
          </cell>
          <cell r="AD517">
            <v>39845.000000000102</v>
          </cell>
        </row>
        <row r="518">
          <cell r="AC518" t="str">
            <v>00107-2010-MTC/10</v>
          </cell>
          <cell r="AD518">
            <v>40238.000000000102</v>
          </cell>
        </row>
        <row r="519">
          <cell r="AC519" t="str">
            <v>00107-2011-MTC/10</v>
          </cell>
          <cell r="AD519">
            <v>40618.000000000102</v>
          </cell>
        </row>
        <row r="520">
          <cell r="AC520" t="str">
            <v>00107-2012-MTC/10</v>
          </cell>
          <cell r="AD520">
            <v>41244.000000000102</v>
          </cell>
        </row>
        <row r="521">
          <cell r="AC521" t="str">
            <v>00107-2013-MTC/10</v>
          </cell>
          <cell r="AD521">
            <v>41487.000000000102</v>
          </cell>
        </row>
        <row r="522">
          <cell r="AC522" t="str">
            <v>00107-2014-MTC/10</v>
          </cell>
          <cell r="AD522">
            <v>41925.000000000102</v>
          </cell>
        </row>
        <row r="523">
          <cell r="AC523" t="str">
            <v>00107-2015-MTC/10</v>
          </cell>
          <cell r="AD523">
            <v>42095.000000000102</v>
          </cell>
        </row>
        <row r="524">
          <cell r="AC524" t="str">
            <v>00108-2009-MTC/10</v>
          </cell>
          <cell r="AD524">
            <v>39845.000000000102</v>
          </cell>
        </row>
        <row r="525">
          <cell r="AC525" t="str">
            <v>00108-2010-MTC/10</v>
          </cell>
          <cell r="AD525">
            <v>40238.000000000102</v>
          </cell>
        </row>
        <row r="526">
          <cell r="AC526" t="str">
            <v>00108-2011-MTC/10</v>
          </cell>
          <cell r="AD526">
            <v>40618.000000000102</v>
          </cell>
        </row>
        <row r="527">
          <cell r="AC527" t="str">
            <v>00108-2013-MTC/10</v>
          </cell>
          <cell r="AD527">
            <v>41487.000000000102</v>
          </cell>
        </row>
        <row r="528">
          <cell r="AC528" t="str">
            <v>00108-2014-MTC/10</v>
          </cell>
          <cell r="AD528">
            <v>41927.000000000102</v>
          </cell>
        </row>
        <row r="529">
          <cell r="AC529" t="str">
            <v>00099-2010-MTC/10</v>
          </cell>
          <cell r="AD529">
            <v>40214.000000000102</v>
          </cell>
        </row>
        <row r="530">
          <cell r="AC530" t="str">
            <v>00099-2012-MTC/10</v>
          </cell>
          <cell r="AD530">
            <v>41194.000000000102</v>
          </cell>
        </row>
        <row r="531">
          <cell r="AC531" t="str">
            <v>00099-2013-MTC/10</v>
          </cell>
          <cell r="AD531">
            <v>41460.000000000102</v>
          </cell>
        </row>
        <row r="532">
          <cell r="AC532" t="str">
            <v>00099-2014-MTC/10</v>
          </cell>
          <cell r="AD532">
            <v>41894.000000000102</v>
          </cell>
        </row>
        <row r="533">
          <cell r="AC533" t="str">
            <v>00099-2015-MTC/10</v>
          </cell>
          <cell r="AD533">
            <v>42095.000000000102</v>
          </cell>
        </row>
        <row r="534">
          <cell r="AC534" t="str">
            <v>00100-2009-MTC/10</v>
          </cell>
          <cell r="AD534">
            <v>39845.000000000102</v>
          </cell>
        </row>
        <row r="535">
          <cell r="AC535" t="str">
            <v>00100-2010-MTC/10</v>
          </cell>
          <cell r="AD535">
            <v>40214.000000000102</v>
          </cell>
        </row>
        <row r="536">
          <cell r="AC536" t="str">
            <v>00100-2012-MTC/10</v>
          </cell>
          <cell r="AD536">
            <v>41214.000000000102</v>
          </cell>
        </row>
        <row r="537">
          <cell r="AC537" t="str">
            <v>00100-2013-MTC/10</v>
          </cell>
          <cell r="AD537">
            <v>41460.000000000102</v>
          </cell>
        </row>
        <row r="538">
          <cell r="AC538" t="str">
            <v>00100-2014-MTC/10</v>
          </cell>
          <cell r="AD538">
            <v>41898.000000000102</v>
          </cell>
        </row>
        <row r="539">
          <cell r="AC539" t="str">
            <v>00100-2015-MTC/10</v>
          </cell>
          <cell r="AD539">
            <v>42095.000000000102</v>
          </cell>
        </row>
        <row r="540">
          <cell r="AC540" t="str">
            <v>00101-2009-MTC/10</v>
          </cell>
          <cell r="AD540">
            <v>39845.000000000102</v>
          </cell>
        </row>
        <row r="541">
          <cell r="AC541" t="str">
            <v>00101-2010-MTC/10</v>
          </cell>
          <cell r="AD541">
            <v>40214.000000000102</v>
          </cell>
        </row>
        <row r="542">
          <cell r="AC542" t="str">
            <v>00101-2011-MTC/10</v>
          </cell>
          <cell r="AD542">
            <v>40618.000000000102</v>
          </cell>
        </row>
        <row r="543">
          <cell r="AC543" t="str">
            <v>00101-2012-MTC/10</v>
          </cell>
          <cell r="AD543">
            <v>41214.000000000102</v>
          </cell>
        </row>
        <row r="544">
          <cell r="AC544" t="str">
            <v>00101-2013-MTC/10</v>
          </cell>
          <cell r="AD544">
            <v>41460.000000000102</v>
          </cell>
        </row>
        <row r="545">
          <cell r="AC545" t="str">
            <v>00089-2013-MTC/10</v>
          </cell>
          <cell r="AD545">
            <v>41432.000000000102</v>
          </cell>
        </row>
        <row r="546">
          <cell r="AC546" t="str">
            <v>00089-2014-MTC/10</v>
          </cell>
          <cell r="AD546">
            <v>41879.000000000102</v>
          </cell>
        </row>
        <row r="547">
          <cell r="AC547" t="str">
            <v>00090-2009-MTC/10</v>
          </cell>
          <cell r="AD547">
            <v>39845.000000000102</v>
          </cell>
        </row>
        <row r="548">
          <cell r="AC548" t="str">
            <v>00090-2010-MTC/10</v>
          </cell>
          <cell r="AD548">
            <v>40210.000000000102</v>
          </cell>
        </row>
        <row r="549">
          <cell r="AC549" t="str">
            <v>00090-2011-MTC/10</v>
          </cell>
          <cell r="AD549">
            <v>40603.000000000102</v>
          </cell>
        </row>
        <row r="550">
          <cell r="AC550" t="str">
            <v>00090-2012-MTC/10</v>
          </cell>
          <cell r="AD550">
            <v>41173.000000000102</v>
          </cell>
        </row>
        <row r="551">
          <cell r="AC551" t="str">
            <v>00090-2013-MTC/10</v>
          </cell>
          <cell r="AD551">
            <v>41432.000000000102</v>
          </cell>
        </row>
        <row r="552">
          <cell r="AC552" t="str">
            <v>00090-2014-MTC/10</v>
          </cell>
          <cell r="AD552">
            <v>41883.000000000102</v>
          </cell>
        </row>
        <row r="553">
          <cell r="AC553" t="str">
            <v>00090-2015-MTC/10</v>
          </cell>
          <cell r="AD553">
            <v>42069.000000000102</v>
          </cell>
        </row>
        <row r="554">
          <cell r="AC554" t="str">
            <v>00091-2009-MTC/10</v>
          </cell>
          <cell r="AD554">
            <v>39845.000000000102</v>
          </cell>
        </row>
        <row r="555">
          <cell r="AC555" t="str">
            <v>00091-2011-MTC/10</v>
          </cell>
          <cell r="AD555">
            <v>40603.000000000102</v>
          </cell>
        </row>
        <row r="556">
          <cell r="AC556" t="str">
            <v>00091-2012-MTC/10</v>
          </cell>
          <cell r="AD556">
            <v>41173.000000000102</v>
          </cell>
        </row>
        <row r="557">
          <cell r="AC557" t="str">
            <v>00091-2013-MTC/10</v>
          </cell>
          <cell r="AD557">
            <v>41432.000000000102</v>
          </cell>
        </row>
        <row r="558">
          <cell r="AC558" t="str">
            <v>00091-2014-MTC/10</v>
          </cell>
          <cell r="AD558">
            <v>41883.000000000102</v>
          </cell>
        </row>
        <row r="559">
          <cell r="AC559" t="str">
            <v>00091-2015-MTC/10</v>
          </cell>
          <cell r="AD559">
            <v>42095.000000000102</v>
          </cell>
        </row>
        <row r="560">
          <cell r="AC560" t="str">
            <v>00092-2009-MTC/10</v>
          </cell>
          <cell r="AD560">
            <v>39845.000000000102</v>
          </cell>
        </row>
        <row r="561">
          <cell r="AC561" t="str">
            <v>00092-2010-MTC/10</v>
          </cell>
          <cell r="AD561">
            <v>40210.000000000102</v>
          </cell>
        </row>
        <row r="562">
          <cell r="AC562" t="str">
            <v>00092-2011-MTC/10</v>
          </cell>
          <cell r="AD562">
            <v>40603.000000000102</v>
          </cell>
        </row>
        <row r="563">
          <cell r="AC563" t="str">
            <v>00092-2012-MTC/10</v>
          </cell>
          <cell r="AD563">
            <v>41183.000000000102</v>
          </cell>
        </row>
        <row r="564">
          <cell r="AC564" t="str">
            <v>00092-2013-MTC/10</v>
          </cell>
          <cell r="AD564">
            <v>41442.000000000102</v>
          </cell>
        </row>
        <row r="565">
          <cell r="AC565" t="str">
            <v>00092-2014-MTC/10</v>
          </cell>
          <cell r="AD565">
            <v>41883.000000000102</v>
          </cell>
        </row>
        <row r="566">
          <cell r="AC566" t="str">
            <v>00092-2015-MTC/10</v>
          </cell>
          <cell r="AD566">
            <v>42095.000000000102</v>
          </cell>
        </row>
        <row r="567">
          <cell r="AC567" t="str">
            <v>00093-2010-MTC/10</v>
          </cell>
          <cell r="AD567">
            <v>40210.000000000102</v>
          </cell>
        </row>
        <row r="568">
          <cell r="AC568" t="str">
            <v>00093-2011-MTC/10</v>
          </cell>
          <cell r="AD568">
            <v>40603.000000000102</v>
          </cell>
        </row>
        <row r="569">
          <cell r="AC569" t="str">
            <v>00093-2012-MTC/10</v>
          </cell>
          <cell r="AD569">
            <v>41183.000000000102</v>
          </cell>
        </row>
        <row r="570">
          <cell r="AC570" t="str">
            <v>00093-2014-MTC/10</v>
          </cell>
          <cell r="AD570">
            <v>41890.000000000102</v>
          </cell>
        </row>
        <row r="571">
          <cell r="AC571" t="str">
            <v>00093-2015-MTC/10</v>
          </cell>
          <cell r="AD571">
            <v>42095.000000000102</v>
          </cell>
        </row>
        <row r="572">
          <cell r="AC572" t="str">
            <v>00094-2009-MTC/10</v>
          </cell>
          <cell r="AD572">
            <v>39845.000000000102</v>
          </cell>
        </row>
        <row r="573">
          <cell r="AC573" t="str">
            <v>00094-2010-MTC/10</v>
          </cell>
          <cell r="AD573">
            <v>40210.000000000102</v>
          </cell>
        </row>
        <row r="574">
          <cell r="AC574" t="str">
            <v>00094-2012-MTC/10</v>
          </cell>
          <cell r="AD574">
            <v>41183.000000000102</v>
          </cell>
        </row>
        <row r="575">
          <cell r="AC575" t="str">
            <v>00094-2013-MTC/10</v>
          </cell>
          <cell r="AD575">
            <v>41456.000000000102</v>
          </cell>
        </row>
        <row r="576">
          <cell r="AC576" t="str">
            <v>00094-2014-MTC/10</v>
          </cell>
          <cell r="AD576">
            <v>41890.000000000102</v>
          </cell>
        </row>
        <row r="577">
          <cell r="AC577" t="str">
            <v>00094-2015-MTC/10</v>
          </cell>
          <cell r="AD577">
            <v>42095.000000000102</v>
          </cell>
        </row>
        <row r="578">
          <cell r="AC578" t="str">
            <v>00095-2009-MTC/10</v>
          </cell>
          <cell r="AD578">
            <v>39845.000000000102</v>
          </cell>
        </row>
        <row r="579">
          <cell r="AC579" t="str">
            <v>00095-2010-MTC/10</v>
          </cell>
          <cell r="AD579">
            <v>40210.000000000102</v>
          </cell>
        </row>
        <row r="580">
          <cell r="AC580" t="str">
            <v>00095-2011-MTC/10</v>
          </cell>
          <cell r="AD580">
            <v>40603.000000000102</v>
          </cell>
        </row>
        <row r="581">
          <cell r="AC581" t="str">
            <v>00095-2012-MTC/10</v>
          </cell>
          <cell r="AD581">
            <v>41183.000000000102</v>
          </cell>
        </row>
        <row r="582">
          <cell r="AC582" t="str">
            <v>00095-2013-MTC/10</v>
          </cell>
          <cell r="AD582">
            <v>41463.000000000102</v>
          </cell>
        </row>
        <row r="583">
          <cell r="AC583" t="str">
            <v>00095-2014-MTC/10</v>
          </cell>
          <cell r="AD583">
            <v>41890.000000000102</v>
          </cell>
        </row>
        <row r="584">
          <cell r="AC584" t="str">
            <v>00095-2015-MTC/10</v>
          </cell>
          <cell r="AD584">
            <v>42095.000000000102</v>
          </cell>
        </row>
        <row r="585">
          <cell r="AC585" t="str">
            <v>00096-2010-MTC/10</v>
          </cell>
          <cell r="AD585">
            <v>40197.000000000102</v>
          </cell>
        </row>
        <row r="586">
          <cell r="AC586" t="str">
            <v>00096-2011-MTC/10</v>
          </cell>
          <cell r="AD586">
            <v>40603.000000000102</v>
          </cell>
        </row>
        <row r="587">
          <cell r="AC587" t="str">
            <v>00096-2012-MTC/10</v>
          </cell>
          <cell r="AD587">
            <v>41185.000000000102</v>
          </cell>
        </row>
        <row r="588">
          <cell r="AC588" t="str">
            <v>00096-2013-MTC/10</v>
          </cell>
          <cell r="AD588">
            <v>41456.000000000102</v>
          </cell>
        </row>
        <row r="589">
          <cell r="AC589" t="str">
            <v>00072-2009-MTC/10</v>
          </cell>
          <cell r="AD589">
            <v>39845.000000000102</v>
          </cell>
        </row>
        <row r="590">
          <cell r="AC590" t="str">
            <v>00072-2010-MTC/10</v>
          </cell>
          <cell r="AD590">
            <v>40198.000000000102</v>
          </cell>
        </row>
        <row r="591">
          <cell r="AC591" t="str">
            <v>00072-2011-MTC/10</v>
          </cell>
          <cell r="AD591">
            <v>40592.000000000102</v>
          </cell>
        </row>
        <row r="592">
          <cell r="AC592" t="str">
            <v>00072-2012-MTC/10</v>
          </cell>
          <cell r="AD592">
            <v>41122.000000000102</v>
          </cell>
        </row>
        <row r="593">
          <cell r="AC593" t="str">
            <v>00072-2014-MTC/10</v>
          </cell>
          <cell r="AD593">
            <v>41829.000000000102</v>
          </cell>
        </row>
        <row r="594">
          <cell r="AC594" t="str">
            <v>00072-2015-MTC/10</v>
          </cell>
          <cell r="AD594">
            <v>42065.000000000102</v>
          </cell>
        </row>
        <row r="595">
          <cell r="AC595" t="str">
            <v>00073-2009-MTC/10</v>
          </cell>
          <cell r="AD595">
            <v>39845.000000000102</v>
          </cell>
        </row>
        <row r="596">
          <cell r="AC596" t="str">
            <v>00073-2010-MTC/10</v>
          </cell>
          <cell r="AD596">
            <v>40198.000000000102</v>
          </cell>
        </row>
        <row r="597">
          <cell r="AC597" t="str">
            <v>00073-2011-MTC/10</v>
          </cell>
          <cell r="AD597">
            <v>40591.000000000102</v>
          </cell>
        </row>
        <row r="598">
          <cell r="AC598" t="str">
            <v>00073-2013-MTC/10</v>
          </cell>
          <cell r="AD598">
            <v>41407.000000000102</v>
          </cell>
        </row>
        <row r="599">
          <cell r="AC599" t="str">
            <v>00073-2014-MTC/10</v>
          </cell>
          <cell r="AD599">
            <v>41834.000000000102</v>
          </cell>
        </row>
        <row r="600">
          <cell r="AC600" t="str">
            <v>00073-2015-MTC/10</v>
          </cell>
          <cell r="AD600">
            <v>42066.000000000102</v>
          </cell>
        </row>
        <row r="601">
          <cell r="AC601" t="str">
            <v>00074-2009-MTC/10</v>
          </cell>
          <cell r="AD601">
            <v>39845.000000000102</v>
          </cell>
        </row>
        <row r="602">
          <cell r="AC602" t="str">
            <v>00074-2010-MTC/10</v>
          </cell>
          <cell r="AD602">
            <v>40198.000000000102</v>
          </cell>
        </row>
        <row r="603">
          <cell r="AC603" t="str">
            <v>00074-2011-MTC/10</v>
          </cell>
          <cell r="AD603">
            <v>40603.000000000102</v>
          </cell>
        </row>
        <row r="604">
          <cell r="AC604" t="str">
            <v>00074-2012-MTC/10</v>
          </cell>
          <cell r="AD604">
            <v>41122.000000000102</v>
          </cell>
        </row>
        <row r="605">
          <cell r="AC605" t="str">
            <v>00074-2013-MTC/10</v>
          </cell>
          <cell r="AD605">
            <v>41407.000000000102</v>
          </cell>
        </row>
        <row r="606">
          <cell r="AC606" t="str">
            <v>00074-2014-MTC/10</v>
          </cell>
          <cell r="AD606">
            <v>41836.000000000102</v>
          </cell>
        </row>
        <row r="607">
          <cell r="AC607" t="str">
            <v>00074-2015-MTC/10</v>
          </cell>
          <cell r="AD607">
            <v>42064.000000000102</v>
          </cell>
        </row>
        <row r="608">
          <cell r="AC608" t="str">
            <v>00075-2009-MTC/10</v>
          </cell>
          <cell r="AD608">
            <v>39845.000000000102</v>
          </cell>
        </row>
        <row r="609">
          <cell r="AC609" t="str">
            <v>00075-2011-MTC/10</v>
          </cell>
          <cell r="AD609">
            <v>40603.000000000102</v>
          </cell>
        </row>
        <row r="610">
          <cell r="AC610" t="str">
            <v>00075-2012-MTC/10</v>
          </cell>
          <cell r="AD610">
            <v>41122.000000000102</v>
          </cell>
        </row>
        <row r="611">
          <cell r="AC611" t="str">
            <v>00075-2013-MTC/10</v>
          </cell>
          <cell r="AD611">
            <v>41407.000000000102</v>
          </cell>
        </row>
        <row r="612">
          <cell r="AC612" t="str">
            <v>00075-2014-MTC/10</v>
          </cell>
          <cell r="AD612">
            <v>41835.000000000102</v>
          </cell>
        </row>
        <row r="613">
          <cell r="AC613" t="str">
            <v>00076-2009-MTC/10</v>
          </cell>
          <cell r="AD613">
            <v>39845.000000000102</v>
          </cell>
        </row>
        <row r="614">
          <cell r="AC614" t="str">
            <v>00076-2011-MT/10</v>
          </cell>
          <cell r="AD614">
            <v>40603.000000000102</v>
          </cell>
        </row>
        <row r="615">
          <cell r="AC615" t="str">
            <v>00076-2011-MTC/10</v>
          </cell>
          <cell r="AD615">
            <v>40595.000000000102</v>
          </cell>
        </row>
        <row r="616">
          <cell r="AC616" t="str">
            <v>00076-2012-MTC/10</v>
          </cell>
          <cell r="AD616">
            <v>41122.000000000102</v>
          </cell>
        </row>
        <row r="617">
          <cell r="AC617" t="str">
            <v>00076-2013-MTC/10</v>
          </cell>
          <cell r="AD617">
            <v>41414.000000000102</v>
          </cell>
        </row>
        <row r="618">
          <cell r="AC618" t="str">
            <v>00076-2014-MTC/10</v>
          </cell>
          <cell r="AD618">
            <v>41836.000000000102</v>
          </cell>
        </row>
        <row r="619">
          <cell r="AC619" t="str">
            <v>00076-2015-MTC/10</v>
          </cell>
          <cell r="AD619">
            <v>42065.000000000102</v>
          </cell>
        </row>
        <row r="620">
          <cell r="AC620" t="str">
            <v>00077-2009-MTC/10</v>
          </cell>
          <cell r="AD620">
            <v>39845.000000000102</v>
          </cell>
        </row>
        <row r="621">
          <cell r="AC621" t="str">
            <v>00077-2011-MTC/10</v>
          </cell>
          <cell r="AD621">
            <v>40595.000000000102</v>
          </cell>
        </row>
        <row r="622">
          <cell r="AC622" t="str">
            <v>00077-2012-MTC/10</v>
          </cell>
          <cell r="AD622">
            <v>41130.000000000102</v>
          </cell>
        </row>
        <row r="623">
          <cell r="AC623" t="str">
            <v>00077-2013-MTC/10</v>
          </cell>
          <cell r="AD623">
            <v>41414.000000000102</v>
          </cell>
        </row>
        <row r="624">
          <cell r="AC624" t="str">
            <v>00077-2014-MTC/10</v>
          </cell>
          <cell r="AD624">
            <v>41836.000000000102</v>
          </cell>
        </row>
        <row r="625">
          <cell r="AC625" t="str">
            <v>00077-2015-MTC/10</v>
          </cell>
          <cell r="AD625">
            <v>42066.000000000102</v>
          </cell>
        </row>
        <row r="626">
          <cell r="AC626" t="str">
            <v>00078-2011-MTC/10</v>
          </cell>
          <cell r="AD626">
            <v>40603.000000000102</v>
          </cell>
        </row>
        <row r="627">
          <cell r="AC627" t="str">
            <v>00078-2012-MTC/10</v>
          </cell>
          <cell r="AD627">
            <v>41131.000000000102</v>
          </cell>
        </row>
        <row r="628">
          <cell r="AC628" t="str">
            <v>00078-2013-MTC/10</v>
          </cell>
          <cell r="AD628">
            <v>41426.000000000102</v>
          </cell>
        </row>
        <row r="629">
          <cell r="AC629" t="str">
            <v>00078-2014-MTC/10</v>
          </cell>
          <cell r="AD629">
            <v>41837.000000000102</v>
          </cell>
        </row>
        <row r="630">
          <cell r="AC630" t="str">
            <v>00078-2015-MTC/10</v>
          </cell>
          <cell r="AD630">
            <v>42066.000000000102</v>
          </cell>
        </row>
        <row r="631">
          <cell r="AC631" t="str">
            <v>00079-2009-MTC/10</v>
          </cell>
          <cell r="AD631">
            <v>39845.000000000102</v>
          </cell>
        </row>
        <row r="632">
          <cell r="AC632" t="str">
            <v>00079-2012-MTC/10</v>
          </cell>
          <cell r="AD632">
            <v>41124.000000000102</v>
          </cell>
        </row>
        <row r="633">
          <cell r="AC633" t="str">
            <v>00079-2013-MTC/10</v>
          </cell>
          <cell r="AD633">
            <v>41426.000000000102</v>
          </cell>
        </row>
        <row r="634">
          <cell r="AC634" t="str">
            <v>00079-2014-MTC/10</v>
          </cell>
          <cell r="AD634">
            <v>41837.000000000102</v>
          </cell>
        </row>
        <row r="635">
          <cell r="AC635" t="str">
            <v>00079-2015-MTC/10</v>
          </cell>
          <cell r="AD635">
            <v>42065.000000000102</v>
          </cell>
        </row>
        <row r="636">
          <cell r="AC636" t="str">
            <v>00080-2009-MTC/10</v>
          </cell>
          <cell r="AD636">
            <v>39845.000000000102</v>
          </cell>
        </row>
        <row r="637">
          <cell r="AC637" t="str">
            <v>00080-2010-MTC/10</v>
          </cell>
          <cell r="AD637">
            <v>40210.000000000102</v>
          </cell>
        </row>
        <row r="638">
          <cell r="AC638" t="str">
            <v>00080-2011-MTC/10</v>
          </cell>
          <cell r="AD638">
            <v>40595.000000000102</v>
          </cell>
        </row>
        <row r="639">
          <cell r="AC639" t="str">
            <v>00080-2012-MTC/10</v>
          </cell>
          <cell r="AD639">
            <v>41153.000000000102</v>
          </cell>
        </row>
        <row r="640">
          <cell r="AC640" t="str">
            <v>00080-2013-MTC/10</v>
          </cell>
          <cell r="AD640">
            <v>41426.000000000102</v>
          </cell>
        </row>
        <row r="641">
          <cell r="AC641" t="str">
            <v>00080-2015-MTC/10</v>
          </cell>
          <cell r="AD641">
            <v>42066.000000000102</v>
          </cell>
        </row>
        <row r="642">
          <cell r="AC642" t="str">
            <v>00081-2009-MTC/10</v>
          </cell>
          <cell r="AD642">
            <v>39845.000000000102</v>
          </cell>
        </row>
        <row r="643">
          <cell r="AC643" t="str">
            <v>00081-2010-MTC/10</v>
          </cell>
          <cell r="AD643">
            <v>40210.000000000102</v>
          </cell>
        </row>
        <row r="644">
          <cell r="AC644" t="str">
            <v>00081-2011-MTC/10</v>
          </cell>
          <cell r="AD644">
            <v>40596.000000000102</v>
          </cell>
        </row>
        <row r="645">
          <cell r="AC645" t="str">
            <v>00081-2012-MTC/10</v>
          </cell>
          <cell r="AD645">
            <v>41156.000000000102</v>
          </cell>
        </row>
        <row r="646">
          <cell r="AC646" t="str">
            <v>00081-2013-MTC/10</v>
          </cell>
          <cell r="AD646">
            <v>41432.000000000102</v>
          </cell>
        </row>
        <row r="647">
          <cell r="AC647" t="str">
            <v>00081-2014-MTC/10</v>
          </cell>
          <cell r="AD647">
            <v>41855.000000000102</v>
          </cell>
        </row>
        <row r="648">
          <cell r="AC648" t="str">
            <v>00081-2015-MTC/10</v>
          </cell>
          <cell r="AD648">
            <v>42065.000000000102</v>
          </cell>
        </row>
        <row r="649">
          <cell r="AC649" t="str">
            <v>00082-2009-MTC/10</v>
          </cell>
          <cell r="AD649">
            <v>39845.000000000102</v>
          </cell>
        </row>
        <row r="650">
          <cell r="AC650" t="str">
            <v>00082-2010-MTC/10</v>
          </cell>
          <cell r="AD650">
            <v>40210.000000000102</v>
          </cell>
        </row>
        <row r="651">
          <cell r="AC651" t="str">
            <v>00082-2011-MTC/10</v>
          </cell>
          <cell r="AD651">
            <v>40589.000000000102</v>
          </cell>
        </row>
        <row r="652">
          <cell r="AC652" t="str">
            <v>00082-2013-MTC/10</v>
          </cell>
          <cell r="AD652">
            <v>41430.000000000102</v>
          </cell>
        </row>
        <row r="653">
          <cell r="AC653" t="str">
            <v>00082-2014-MTC/10</v>
          </cell>
          <cell r="AD653">
            <v>41855.000000000102</v>
          </cell>
        </row>
        <row r="654">
          <cell r="AC654" t="str">
            <v>00082-2015-MTC/10</v>
          </cell>
          <cell r="AD654">
            <v>42068.000000000102</v>
          </cell>
        </row>
        <row r="655">
          <cell r="AC655" t="str">
            <v>00083-2009-MTC/10</v>
          </cell>
          <cell r="AD655">
            <v>39845.000000000102</v>
          </cell>
        </row>
        <row r="656">
          <cell r="AC656" t="str">
            <v>00083-2010-MTC/10</v>
          </cell>
          <cell r="AD656">
            <v>40210.000000000102</v>
          </cell>
        </row>
        <row r="657">
          <cell r="AC657" t="str">
            <v>00083-2011-MTC/10</v>
          </cell>
          <cell r="AD657">
            <v>40603.000000000102</v>
          </cell>
        </row>
        <row r="658">
          <cell r="AC658" t="str">
            <v>00083-2012-MTC/10</v>
          </cell>
          <cell r="AD658">
            <v>41157.000000000102</v>
          </cell>
        </row>
        <row r="659">
          <cell r="AC659" t="str">
            <v>00083-2014-MTC/10</v>
          </cell>
          <cell r="AD659">
            <v>41859.000000000102</v>
          </cell>
        </row>
        <row r="660">
          <cell r="AC660" t="str">
            <v>00083-2015-MTC/10</v>
          </cell>
          <cell r="AD660">
            <v>42068.000000000102</v>
          </cell>
        </row>
        <row r="661">
          <cell r="AC661" t="str">
            <v>00084-2009-MTC/10</v>
          </cell>
          <cell r="AD661">
            <v>39845.000000000102</v>
          </cell>
        </row>
        <row r="662">
          <cell r="AC662" t="str">
            <v>00084-2010-MTC/10</v>
          </cell>
          <cell r="AD662">
            <v>40210.000000000102</v>
          </cell>
        </row>
        <row r="663">
          <cell r="AC663" t="str">
            <v>00084-2011-MTC/10</v>
          </cell>
          <cell r="AD663">
            <v>40603.000000000102</v>
          </cell>
        </row>
        <row r="664">
          <cell r="AC664" t="str">
            <v>00084-2012-MTC/10</v>
          </cell>
          <cell r="AD664">
            <v>41156.000000000102</v>
          </cell>
        </row>
        <row r="665">
          <cell r="AC665" t="str">
            <v>00084-2013-MTC/10</v>
          </cell>
          <cell r="AD665">
            <v>41432.000000000102</v>
          </cell>
        </row>
        <row r="666">
          <cell r="AC666" t="str">
            <v>00084-2014-MTC/10</v>
          </cell>
          <cell r="AD666">
            <v>41883.000000000102</v>
          </cell>
        </row>
        <row r="667">
          <cell r="AC667" t="str">
            <v>00084-2015-MTC/10</v>
          </cell>
          <cell r="AD667">
            <v>42095.000000000102</v>
          </cell>
        </row>
        <row r="668">
          <cell r="AC668" t="str">
            <v>00085-2009-MTC/10</v>
          </cell>
          <cell r="AD668">
            <v>39845.000000000102</v>
          </cell>
        </row>
        <row r="669">
          <cell r="AC669" t="str">
            <v>00085-2010-MTC/10</v>
          </cell>
          <cell r="AD669">
            <v>40187.000000000102</v>
          </cell>
        </row>
        <row r="670">
          <cell r="AC670" t="str">
            <v>00085-2011-MTC/10</v>
          </cell>
          <cell r="AD670">
            <v>40597.000000000102</v>
          </cell>
        </row>
        <row r="671">
          <cell r="AC671" t="str">
            <v>00085-2012-MTC/10</v>
          </cell>
          <cell r="AD671">
            <v>41156.000000000102</v>
          </cell>
        </row>
        <row r="672">
          <cell r="AC672" t="str">
            <v>00085-2014-MTC/10</v>
          </cell>
          <cell r="AD672">
            <v>41883.000000000102</v>
          </cell>
        </row>
        <row r="673">
          <cell r="AC673" t="str">
            <v>00085-2015-MTC/10</v>
          </cell>
          <cell r="AD673">
            <v>42095.000000000102</v>
          </cell>
        </row>
        <row r="674">
          <cell r="AC674" t="str">
            <v>00086-2009-MTC/10</v>
          </cell>
          <cell r="AD674">
            <v>39845.000000000102</v>
          </cell>
        </row>
        <row r="675">
          <cell r="AC675" t="str">
            <v>00086-2010-MTC/10</v>
          </cell>
          <cell r="AD675">
            <v>40210.000000000102</v>
          </cell>
        </row>
        <row r="676">
          <cell r="AC676" t="str">
            <v>00086-2012-MTC/10</v>
          </cell>
          <cell r="AD676">
            <v>41153.000000000102</v>
          </cell>
        </row>
        <row r="677">
          <cell r="AC677" t="str">
            <v>00086-2013-MTC/10</v>
          </cell>
          <cell r="AD677">
            <v>41432.000000000102</v>
          </cell>
        </row>
        <row r="678">
          <cell r="AC678" t="str">
            <v>00086-2014-MTC/10</v>
          </cell>
          <cell r="AD678">
            <v>41878.000000000102</v>
          </cell>
        </row>
        <row r="679">
          <cell r="AC679" t="str">
            <v>00086-2015-MTC/10</v>
          </cell>
          <cell r="AD679">
            <v>42069.000000000102</v>
          </cell>
        </row>
        <row r="680">
          <cell r="AC680" t="str">
            <v>00015-2010-MTC/10</v>
          </cell>
          <cell r="AD680">
            <v>40179.000000000102</v>
          </cell>
        </row>
        <row r="681">
          <cell r="AC681" t="str">
            <v>00015-2011-MTC/10</v>
          </cell>
          <cell r="AD681">
            <v>40553.000000000102</v>
          </cell>
        </row>
        <row r="682">
          <cell r="AC682" t="str">
            <v>00015-2012-MTC/10</v>
          </cell>
          <cell r="AD682">
            <v>40970.000000000102</v>
          </cell>
        </row>
        <row r="683">
          <cell r="AC683" t="str">
            <v>00015-2013-MTC/10</v>
          </cell>
          <cell r="AD683">
            <v>41330.000000000102</v>
          </cell>
        </row>
        <row r="684">
          <cell r="AC684" t="str">
            <v>00015-2014-MTC/10</v>
          </cell>
          <cell r="AD684">
            <v>41666.000000000102</v>
          </cell>
        </row>
        <row r="685">
          <cell r="AC685" t="str">
            <v>00015-2015-MTC/10</v>
          </cell>
          <cell r="AD685">
            <v>42039.000000000102</v>
          </cell>
        </row>
        <row r="686">
          <cell r="AC686" t="str">
            <v>00016-2009-MTC/10</v>
          </cell>
          <cell r="AD686">
            <v>39845.000000000102</v>
          </cell>
        </row>
        <row r="687">
          <cell r="AC687" t="str">
            <v>00016-2010-MTC/10</v>
          </cell>
          <cell r="AD687">
            <v>40179.000000000102</v>
          </cell>
        </row>
        <row r="688">
          <cell r="AC688" t="str">
            <v>00016-2012-MTC/10</v>
          </cell>
          <cell r="AD688">
            <v>40970.000000000102</v>
          </cell>
        </row>
        <row r="689">
          <cell r="AC689" t="str">
            <v>00016-2013-MTC/10</v>
          </cell>
          <cell r="AD689">
            <v>41330.000000000102</v>
          </cell>
        </row>
        <row r="690">
          <cell r="AC690" t="str">
            <v>00016-2014-MTC/10</v>
          </cell>
          <cell r="AD690">
            <v>41660.000000000102</v>
          </cell>
        </row>
        <row r="691">
          <cell r="AC691" t="str">
            <v>00016-2015-MTC/10</v>
          </cell>
          <cell r="AD691">
            <v>42039.000000000102</v>
          </cell>
        </row>
        <row r="692">
          <cell r="AC692" t="str">
            <v>00017-2009-MTC/10</v>
          </cell>
          <cell r="AD692">
            <v>39845.000000000102</v>
          </cell>
        </row>
        <row r="693">
          <cell r="AC693" t="str">
            <v>00017-2010-MTC/10</v>
          </cell>
          <cell r="AD693">
            <v>40179.000000000102</v>
          </cell>
        </row>
        <row r="694">
          <cell r="AC694" t="str">
            <v>00017-2012-MTC/10</v>
          </cell>
          <cell r="AD694">
            <v>40973.000000000102</v>
          </cell>
        </row>
        <row r="695">
          <cell r="AC695" t="str">
            <v>00017-2013-MTC/10</v>
          </cell>
          <cell r="AD695">
            <v>41330.000000000102</v>
          </cell>
        </row>
        <row r="696">
          <cell r="AC696" t="str">
            <v>00017-2014-MTC/10</v>
          </cell>
          <cell r="AD696">
            <v>41666.000000000102</v>
          </cell>
        </row>
        <row r="697">
          <cell r="AC697" t="str">
            <v>00025-2009-MTC/10</v>
          </cell>
          <cell r="AD697">
            <v>39845.000000000102</v>
          </cell>
        </row>
        <row r="698">
          <cell r="AC698" t="str">
            <v>00025-2010-MTC/10</v>
          </cell>
          <cell r="AD698">
            <v>40179.000000000102</v>
          </cell>
        </row>
        <row r="699">
          <cell r="AC699" t="str">
            <v>00025-2011-MTC/10</v>
          </cell>
          <cell r="AD699">
            <v>40560.000000000102</v>
          </cell>
        </row>
        <row r="700">
          <cell r="AC700" t="str">
            <v>00025-2012-MTC/10</v>
          </cell>
          <cell r="AD700">
            <v>40977.000000000102</v>
          </cell>
        </row>
        <row r="701">
          <cell r="AC701" t="str">
            <v>00025-2013-MTC/10</v>
          </cell>
          <cell r="AD701">
            <v>41330.000000000102</v>
          </cell>
        </row>
        <row r="702">
          <cell r="AC702" t="str">
            <v>00025-2014-MTC/10</v>
          </cell>
          <cell r="AD702">
            <v>41694.000000000102</v>
          </cell>
        </row>
        <row r="703">
          <cell r="AC703" t="str">
            <v>00025-2015-MTC/10</v>
          </cell>
          <cell r="AD703">
            <v>42051.000000000102</v>
          </cell>
        </row>
        <row r="704">
          <cell r="AC704" t="str">
            <v>00026-2009-MTC/10</v>
          </cell>
          <cell r="AD704">
            <v>39845.000000000102</v>
          </cell>
        </row>
        <row r="705">
          <cell r="AC705" t="str">
            <v>00026-2010-MTC/10</v>
          </cell>
          <cell r="AD705">
            <v>40179.000000000102</v>
          </cell>
        </row>
        <row r="706">
          <cell r="AC706" t="str">
            <v>00026-2012-MTC/10</v>
          </cell>
          <cell r="AD706">
            <v>40977.000000000102</v>
          </cell>
        </row>
        <row r="707">
          <cell r="AC707" t="str">
            <v>00026-2013-MTC/10</v>
          </cell>
          <cell r="AD707">
            <v>41330.000000000102</v>
          </cell>
        </row>
        <row r="708">
          <cell r="AC708" t="str">
            <v>00026-2014-MTC/10</v>
          </cell>
          <cell r="AD708">
            <v>41687.000000000102</v>
          </cell>
        </row>
        <row r="709">
          <cell r="AC709" t="str">
            <v>00026-2015-MTC/10</v>
          </cell>
          <cell r="AD709">
            <v>42051.000000000102</v>
          </cell>
        </row>
        <row r="710">
          <cell r="AC710" t="str">
            <v>00027-2009-MTC/10</v>
          </cell>
          <cell r="AD710">
            <v>39845.000000000102</v>
          </cell>
        </row>
        <row r="711">
          <cell r="AC711" t="str">
            <v>00029-2014-MTC/10</v>
          </cell>
          <cell r="AD711">
            <v>41691.000000000102</v>
          </cell>
        </row>
        <row r="712">
          <cell r="AC712" t="str">
            <v>00030-2009-MTC/10</v>
          </cell>
          <cell r="AD712">
            <v>39845.000000000102</v>
          </cell>
        </row>
        <row r="713">
          <cell r="AC713" t="str">
            <v>00030-2011-MTC/10</v>
          </cell>
          <cell r="AD713">
            <v>40571.000000000102</v>
          </cell>
        </row>
        <row r="714">
          <cell r="AC714" t="str">
            <v>00030-2012-MTC/10</v>
          </cell>
          <cell r="AD714">
            <v>41001.000000000102</v>
          </cell>
        </row>
        <row r="715">
          <cell r="AC715" t="str">
            <v>00030-2013-MTC/10</v>
          </cell>
          <cell r="AD715">
            <v>41334.000000000102</v>
          </cell>
        </row>
        <row r="716">
          <cell r="AC716" t="str">
            <v>00030-2014-MTC/10</v>
          </cell>
          <cell r="AD716">
            <v>41691.000000000102</v>
          </cell>
        </row>
        <row r="717">
          <cell r="AC717" t="str">
            <v>00030-2015-MTC/10</v>
          </cell>
          <cell r="AD717">
            <v>42048.000000000102</v>
          </cell>
        </row>
        <row r="718">
          <cell r="AC718" t="str">
            <v>00031-2009-MTC/10</v>
          </cell>
          <cell r="AD718">
            <v>39845.000000000102</v>
          </cell>
        </row>
        <row r="719">
          <cell r="AC719" t="str">
            <v>00031-2010-MTC/10</v>
          </cell>
          <cell r="AD719">
            <v>40179.000000000102</v>
          </cell>
        </row>
        <row r="720">
          <cell r="AC720" t="str">
            <v>00031-2011-MTC/10</v>
          </cell>
          <cell r="AD720">
            <v>40575.000000000102</v>
          </cell>
        </row>
        <row r="721">
          <cell r="AC721" t="str">
            <v>00031-2012-MTC/10</v>
          </cell>
          <cell r="AD721">
            <v>41000.000000000102</v>
          </cell>
        </row>
        <row r="722">
          <cell r="AC722" t="str">
            <v>00031-2013-MTC/10</v>
          </cell>
          <cell r="AD722">
            <v>41334.000000000102</v>
          </cell>
        </row>
        <row r="723">
          <cell r="AC723" t="str">
            <v>00031-2014-MTC/10</v>
          </cell>
          <cell r="AD723">
            <v>41690.000000000102</v>
          </cell>
        </row>
        <row r="724">
          <cell r="AC724" t="str">
            <v>00031-2015-MTC/10</v>
          </cell>
          <cell r="AD724">
            <v>42048.000000000102</v>
          </cell>
        </row>
        <row r="725">
          <cell r="AC725" t="str">
            <v>00032-2009-MTC/10</v>
          </cell>
          <cell r="AD725">
            <v>39845.000000000102</v>
          </cell>
        </row>
        <row r="726">
          <cell r="AC726" t="str">
            <v>00032-2010-MTC/10</v>
          </cell>
          <cell r="AD726">
            <v>40179.000000000102</v>
          </cell>
        </row>
        <row r="727">
          <cell r="AC727" t="str">
            <v>00032-2011-MTC/10</v>
          </cell>
          <cell r="AD727">
            <v>40575.000000000102</v>
          </cell>
        </row>
        <row r="728">
          <cell r="AC728" t="str">
            <v>00032-2012-MTC/10</v>
          </cell>
          <cell r="AD728">
            <v>41009.000000000102</v>
          </cell>
        </row>
        <row r="729">
          <cell r="AC729" t="str">
            <v>00032-2013-MTC/10</v>
          </cell>
          <cell r="AD729">
            <v>41334.000000000102</v>
          </cell>
        </row>
        <row r="730">
          <cell r="AC730" t="str">
            <v>00032-2014-MTC/10</v>
          </cell>
          <cell r="AD730">
            <v>41690.000000000102</v>
          </cell>
        </row>
        <row r="731">
          <cell r="AC731" t="str">
            <v>00032-2015-MTC/10</v>
          </cell>
          <cell r="AD731">
            <v>42051.000000000102</v>
          </cell>
        </row>
        <row r="732">
          <cell r="AC732" t="str">
            <v>00033-2009-MTC/10</v>
          </cell>
          <cell r="AD732">
            <v>39845.000000000102</v>
          </cell>
        </row>
        <row r="733">
          <cell r="AC733" t="str">
            <v>00033-2010-MTC/10</v>
          </cell>
          <cell r="AD733">
            <v>40179.000000000102</v>
          </cell>
        </row>
        <row r="734">
          <cell r="AC734" t="str">
            <v>00033-2011-MTC/10</v>
          </cell>
          <cell r="AD734">
            <v>40575.000000000102</v>
          </cell>
        </row>
        <row r="735">
          <cell r="AC735" t="str">
            <v>00033-2012-MTC/10</v>
          </cell>
          <cell r="AD735">
            <v>41015.000000000102</v>
          </cell>
        </row>
        <row r="736">
          <cell r="AC736" t="str">
            <v>00033-2013-MTC/10</v>
          </cell>
          <cell r="AD736">
            <v>41334.000000000102</v>
          </cell>
        </row>
        <row r="737">
          <cell r="AC737" t="str">
            <v>00033-2014-MTC/10</v>
          </cell>
          <cell r="AD737">
            <v>41695.000000000102</v>
          </cell>
        </row>
        <row r="738">
          <cell r="AC738" t="str">
            <v>00033-2015-MTC/10</v>
          </cell>
          <cell r="AD738">
            <v>42051.000000000102</v>
          </cell>
        </row>
        <row r="739">
          <cell r="AC739" t="str">
            <v>00034-2009-MTC/10</v>
          </cell>
          <cell r="AD739">
            <v>39845.000000000102</v>
          </cell>
        </row>
        <row r="740">
          <cell r="AC740" t="str">
            <v>00034-2010-MTC/10</v>
          </cell>
          <cell r="AD740">
            <v>40179.000000000102</v>
          </cell>
        </row>
        <row r="741">
          <cell r="AC741" t="str">
            <v>00034-2012-MTC/10</v>
          </cell>
          <cell r="AD741">
            <v>41018.000000000102</v>
          </cell>
        </row>
        <row r="742">
          <cell r="AC742" t="str">
            <v>00034-2013-MTC/10</v>
          </cell>
          <cell r="AD742">
            <v>41334.000000000102</v>
          </cell>
        </row>
        <row r="743">
          <cell r="AC743" t="str">
            <v>00034-2014-MTC/10</v>
          </cell>
          <cell r="AD743">
            <v>41695.000000000102</v>
          </cell>
        </row>
        <row r="744">
          <cell r="AC744" t="str">
            <v>00034-2015-MTC/10</v>
          </cell>
          <cell r="AD744">
            <v>42051.000000000102</v>
          </cell>
        </row>
        <row r="745">
          <cell r="AC745" t="str">
            <v>00035-2009-MTC/10</v>
          </cell>
          <cell r="AD745">
            <v>39845.000000000102</v>
          </cell>
        </row>
        <row r="746">
          <cell r="AC746" t="str">
            <v>00035-2010-MTC/10</v>
          </cell>
          <cell r="AD746">
            <v>40179.000000000102</v>
          </cell>
        </row>
        <row r="747">
          <cell r="AC747" t="str">
            <v>00035-2011-MTC/10</v>
          </cell>
          <cell r="AD747">
            <v>40576.000000000102</v>
          </cell>
        </row>
        <row r="748">
          <cell r="AC748" t="str">
            <v>00035-2012-MTC/10</v>
          </cell>
          <cell r="AD748">
            <v>41031.000000000102</v>
          </cell>
        </row>
        <row r="749">
          <cell r="AC749" t="str">
            <v>00035-2013-MTC/10</v>
          </cell>
          <cell r="AD749">
            <v>41334.000000000102</v>
          </cell>
        </row>
        <row r="750">
          <cell r="AC750" t="str">
            <v>00035-2014-MTC/10</v>
          </cell>
          <cell r="AD750">
            <v>41695.000000000102</v>
          </cell>
        </row>
        <row r="751">
          <cell r="AC751" t="str">
            <v>00035-2015-MTC/10</v>
          </cell>
          <cell r="AD751">
            <v>42051.000000000102</v>
          </cell>
        </row>
        <row r="752">
          <cell r="AC752" t="str">
            <v>00036-2010-MTC/10</v>
          </cell>
          <cell r="AD752">
            <v>40179.000000000102</v>
          </cell>
        </row>
        <row r="753">
          <cell r="AC753" t="str">
            <v>00036-2011-MTC/10</v>
          </cell>
          <cell r="AD753">
            <v>40576.000000000102</v>
          </cell>
        </row>
        <row r="754">
          <cell r="AC754" t="str">
            <v>00036-2012-MTC/10</v>
          </cell>
          <cell r="AD754">
            <v>41050.000000000102</v>
          </cell>
        </row>
        <row r="755">
          <cell r="AC755" t="str">
            <v>00027-2011-MTC/10</v>
          </cell>
          <cell r="AD755">
            <v>40575.000000000102</v>
          </cell>
        </row>
        <row r="756">
          <cell r="AC756" t="str">
            <v>00027-2013-MTC/10</v>
          </cell>
          <cell r="AD756">
            <v>41330.000000000102</v>
          </cell>
        </row>
        <row r="757">
          <cell r="AC757" t="str">
            <v>00027-2014-MTC/10</v>
          </cell>
          <cell r="AD757">
            <v>41689.000000000102</v>
          </cell>
        </row>
        <row r="758">
          <cell r="AC758" t="str">
            <v>00027-2015-MTC/10</v>
          </cell>
          <cell r="AD758">
            <v>42051.000000000102</v>
          </cell>
        </row>
        <row r="759">
          <cell r="AC759" t="str">
            <v>00028-2009-MTC/10</v>
          </cell>
          <cell r="AD759">
            <v>39845.000000000102</v>
          </cell>
        </row>
        <row r="760">
          <cell r="AC760" t="str">
            <v>00028-2010-MTC/10</v>
          </cell>
          <cell r="AD760">
            <v>40179.000000000102</v>
          </cell>
        </row>
        <row r="761">
          <cell r="AC761" t="str">
            <v>00028-2011-MTC/10</v>
          </cell>
          <cell r="AD761">
            <v>40575.000000000102</v>
          </cell>
        </row>
        <row r="762">
          <cell r="AC762" t="str">
            <v>00028-2012-MTC/10</v>
          </cell>
          <cell r="AD762">
            <v>40983.000000000102</v>
          </cell>
        </row>
        <row r="763">
          <cell r="AC763" t="str">
            <v>00028-2014-MTC/10</v>
          </cell>
          <cell r="AD763">
            <v>41701.000000000102</v>
          </cell>
        </row>
        <row r="764">
          <cell r="AC764" t="str">
            <v>00028-2015-MTC/10</v>
          </cell>
          <cell r="AD764">
            <v>42051.000000000102</v>
          </cell>
        </row>
        <row r="765">
          <cell r="AC765" t="str">
            <v>00029-2009-MTC/10</v>
          </cell>
          <cell r="AD765">
            <v>39845.000000000102</v>
          </cell>
        </row>
        <row r="766">
          <cell r="AC766" t="str">
            <v>00029-2010-MTC/10</v>
          </cell>
          <cell r="AD766">
            <v>40179.000000000102</v>
          </cell>
        </row>
        <row r="767">
          <cell r="AC767" t="str">
            <v>00029-2011-MTC/10</v>
          </cell>
          <cell r="AD767">
            <v>40575.000000000102</v>
          </cell>
        </row>
        <row r="768">
          <cell r="AC768" t="str">
            <v>00029-2012-MTC/10</v>
          </cell>
          <cell r="AD768">
            <v>41001.000000000102</v>
          </cell>
        </row>
        <row r="769">
          <cell r="AC769" t="str">
            <v>00029-2013-MTC/10</v>
          </cell>
          <cell r="AD769">
            <v>41334.000000000102</v>
          </cell>
        </row>
        <row r="770">
          <cell r="AC770" t="str">
            <v>00017-2015-MTC/10</v>
          </cell>
          <cell r="AD770">
            <v>42039.000000000102</v>
          </cell>
        </row>
        <row r="771">
          <cell r="AC771" t="str">
            <v>00018-2009-MTC/10</v>
          </cell>
          <cell r="AD771">
            <v>39845.000000000102</v>
          </cell>
        </row>
        <row r="772">
          <cell r="AC772" t="str">
            <v>00018-2010-MTC/10</v>
          </cell>
          <cell r="AD772">
            <v>40179.000000000102</v>
          </cell>
        </row>
        <row r="773">
          <cell r="AC773" t="str">
            <v>00018-2011-MTC/10</v>
          </cell>
          <cell r="AD773">
            <v>40555.000000000102</v>
          </cell>
        </row>
        <row r="774">
          <cell r="AC774" t="str">
            <v>00018-2012-MTC/10</v>
          </cell>
          <cell r="AD774">
            <v>40973.000000000102</v>
          </cell>
        </row>
        <row r="775">
          <cell r="AC775" t="str">
            <v>00018-2013-MTC/10</v>
          </cell>
          <cell r="AD775">
            <v>41330.000000000102</v>
          </cell>
        </row>
        <row r="776">
          <cell r="AC776" t="str">
            <v>00018-2014-MTC/10</v>
          </cell>
          <cell r="AD776">
            <v>41660.000000000102</v>
          </cell>
        </row>
        <row r="777">
          <cell r="AC777" t="str">
            <v>00018-2015-MTC/10</v>
          </cell>
          <cell r="AD777">
            <v>42040.000000000102</v>
          </cell>
        </row>
        <row r="778">
          <cell r="AC778" t="str">
            <v>00019-2009-MTC/10</v>
          </cell>
          <cell r="AD778">
            <v>39845.000000000102</v>
          </cell>
        </row>
        <row r="779">
          <cell r="AC779" t="str">
            <v>00019-2010-MTC/10</v>
          </cell>
          <cell r="AD779">
            <v>40179.000000000102</v>
          </cell>
        </row>
        <row r="780">
          <cell r="AC780" t="str">
            <v>00019-2011-MTC/10</v>
          </cell>
          <cell r="AD780">
            <v>40555.000000000102</v>
          </cell>
        </row>
        <row r="781">
          <cell r="AC781" t="str">
            <v>00019-2012-MTC/10</v>
          </cell>
          <cell r="AD781">
            <v>40973.000000000102</v>
          </cell>
        </row>
        <row r="782">
          <cell r="AC782" t="str">
            <v>00019-2014-MTC/10</v>
          </cell>
          <cell r="AD782">
            <v>41673.000000000102</v>
          </cell>
        </row>
        <row r="783">
          <cell r="AC783" t="str">
            <v>00019-2015-MTC/10</v>
          </cell>
          <cell r="AD783">
            <v>42051.000000000102</v>
          </cell>
        </row>
        <row r="784">
          <cell r="AC784" t="str">
            <v>00020-2009-MTC/10</v>
          </cell>
          <cell r="AD784">
            <v>39845.000000000102</v>
          </cell>
        </row>
        <row r="785">
          <cell r="AC785" t="str">
            <v>00020-2010-MTC/10</v>
          </cell>
          <cell r="AD785">
            <v>40179.000000000102</v>
          </cell>
        </row>
        <row r="786">
          <cell r="AC786" t="str">
            <v>00020-2011-MTC/10</v>
          </cell>
          <cell r="AD786">
            <v>40553.000000000102</v>
          </cell>
        </row>
        <row r="787">
          <cell r="AC787" t="str">
            <v>00020-2012-MTC/10</v>
          </cell>
          <cell r="AD787">
            <v>40973.000000000102</v>
          </cell>
        </row>
        <row r="788">
          <cell r="AC788" t="str">
            <v>00020-2014-MTC/10</v>
          </cell>
          <cell r="AD788">
            <v>41673.000000000102</v>
          </cell>
        </row>
        <row r="789">
          <cell r="AC789" t="str">
            <v>00020-2015-MTC/10</v>
          </cell>
          <cell r="AD789">
            <v>42051.000000000102</v>
          </cell>
        </row>
        <row r="790">
          <cell r="AC790" t="str">
            <v>00021-2009-MTC/10</v>
          </cell>
          <cell r="AD790">
            <v>39845.000000000102</v>
          </cell>
        </row>
        <row r="791">
          <cell r="AC791" t="str">
            <v>00021-2010-MTC/10</v>
          </cell>
          <cell r="AD791">
            <v>40179.000000000102</v>
          </cell>
        </row>
        <row r="792">
          <cell r="AC792" t="str">
            <v>00021-2012-MTC/10</v>
          </cell>
          <cell r="AD792">
            <v>40973.000000000102</v>
          </cell>
        </row>
        <row r="793">
          <cell r="AC793" t="str">
            <v>00021-2013-MTC/10</v>
          </cell>
          <cell r="AD793">
            <v>41330.000000000102</v>
          </cell>
        </row>
        <row r="794">
          <cell r="AC794" t="str">
            <v>00021-2014-MTC/10</v>
          </cell>
          <cell r="AD794">
            <v>41673.000000000102</v>
          </cell>
        </row>
        <row r="795">
          <cell r="AC795" t="str">
            <v>00021-2015-MTC/10</v>
          </cell>
          <cell r="AD795">
            <v>42051.000000000102</v>
          </cell>
        </row>
        <row r="796">
          <cell r="AC796" t="str">
            <v>00022-2010-MTC/10</v>
          </cell>
          <cell r="AD796">
            <v>40179.000000000102</v>
          </cell>
        </row>
        <row r="797">
          <cell r="AC797" t="str">
            <v>00022-2012-MTC/10</v>
          </cell>
          <cell r="AD797">
            <v>40974.000000000102</v>
          </cell>
        </row>
        <row r="798">
          <cell r="AC798" t="str">
            <v>00022-2013-MTC/10</v>
          </cell>
          <cell r="AD798">
            <v>41330.000000000102</v>
          </cell>
        </row>
        <row r="799">
          <cell r="AC799" t="str">
            <v>00022-2014-MTC/10</v>
          </cell>
          <cell r="AD799">
            <v>41674.000000000102</v>
          </cell>
        </row>
        <row r="800">
          <cell r="AC800" t="str">
            <v>00022-2015-MTC/10</v>
          </cell>
          <cell r="AD800">
            <v>42051.000000000102</v>
          </cell>
        </row>
        <row r="801">
          <cell r="AC801" t="str">
            <v>00023-2009-MTC/10</v>
          </cell>
          <cell r="AD801">
            <v>39845.000000000102</v>
          </cell>
        </row>
        <row r="802">
          <cell r="AC802" t="str">
            <v>00023-2010-MTC/10</v>
          </cell>
          <cell r="AD802">
            <v>40179.000000000102</v>
          </cell>
        </row>
        <row r="803">
          <cell r="AC803" t="str">
            <v>00023-2011-MTC/10</v>
          </cell>
          <cell r="AD803">
            <v>40575.000000000102</v>
          </cell>
        </row>
        <row r="804">
          <cell r="AC804" t="str">
            <v>00023-2012-MTC/10</v>
          </cell>
          <cell r="AD804">
            <v>40977.000000000102</v>
          </cell>
        </row>
        <row r="805">
          <cell r="AC805" t="str">
            <v>00023-2013-MTC/10</v>
          </cell>
          <cell r="AD805">
            <v>41334.000000000102</v>
          </cell>
        </row>
        <row r="806">
          <cell r="AC806" t="str">
            <v>00023-2014-MTC/10</v>
          </cell>
          <cell r="AD806">
            <v>41691.000000000102</v>
          </cell>
        </row>
        <row r="807">
          <cell r="AC807" t="str">
            <v>00023-2015-MTC/10</v>
          </cell>
          <cell r="AD807">
            <v>42044.000000000102</v>
          </cell>
        </row>
        <row r="808">
          <cell r="AC808" t="str">
            <v>00024-2009-MTC/10</v>
          </cell>
          <cell r="AD808">
            <v>39845.000000000102</v>
          </cell>
        </row>
        <row r="809">
          <cell r="AC809" t="str">
            <v>00024-2010-MTC/10</v>
          </cell>
          <cell r="AD809">
            <v>40179.000000000102</v>
          </cell>
        </row>
        <row r="810">
          <cell r="AC810" t="str">
            <v>00024-2011-MTC/10</v>
          </cell>
          <cell r="AD810">
            <v>40560.000000000102</v>
          </cell>
        </row>
        <row r="811">
          <cell r="AC811" t="str">
            <v>00024-2013-MTC/10</v>
          </cell>
          <cell r="AD811">
            <v>41330.000000000102</v>
          </cell>
        </row>
        <row r="812">
          <cell r="AC812" t="str">
            <v>00024-2014-MTC/10</v>
          </cell>
          <cell r="AD812">
            <v>41688.000000000102</v>
          </cell>
        </row>
        <row r="813">
          <cell r="AC813" t="str">
            <v>00000000</v>
          </cell>
          <cell r="AD813">
            <v>41953.000000000102</v>
          </cell>
        </row>
        <row r="814">
          <cell r="AC814" t="str">
            <v>00000-2014-MTC/10</v>
          </cell>
          <cell r="AD814">
            <v>41913.000000000102</v>
          </cell>
        </row>
        <row r="815">
          <cell r="AC815" t="str">
            <v>00001-2009-MTC/10</v>
          </cell>
          <cell r="AD815">
            <v>39814.000000000102</v>
          </cell>
        </row>
        <row r="816">
          <cell r="AC816" t="str">
            <v>00001-2012-MTC/10</v>
          </cell>
          <cell r="AD816">
            <v>40909.000000000102</v>
          </cell>
        </row>
        <row r="817">
          <cell r="AC817" t="str">
            <v>00001-2013-MTC/10</v>
          </cell>
          <cell r="AD817">
            <v>41277.000000000102</v>
          </cell>
        </row>
        <row r="818">
          <cell r="AC818" t="str">
            <v>00001-2014-MTC/10</v>
          </cell>
          <cell r="AD818">
            <v>41647.000000000102</v>
          </cell>
        </row>
        <row r="819">
          <cell r="AC819" t="str">
            <v>00001-2015-MTC/10</v>
          </cell>
          <cell r="AD819">
            <v>42016.000000000102</v>
          </cell>
        </row>
        <row r="820">
          <cell r="AC820" t="str">
            <v>00002-2010-MTC/10</v>
          </cell>
          <cell r="AD820">
            <v>40179.000000000102</v>
          </cell>
        </row>
        <row r="821">
          <cell r="AC821" t="str">
            <v>00002-2011-MTC/10</v>
          </cell>
          <cell r="AD821">
            <v>40548.000000000102</v>
          </cell>
        </row>
        <row r="822">
          <cell r="AC822" t="str">
            <v>00002-2012-MTC/10</v>
          </cell>
          <cell r="AD822">
            <v>40918.000000000102</v>
          </cell>
        </row>
        <row r="823">
          <cell r="AC823" t="str">
            <v>00002-2013-MTC/10</v>
          </cell>
          <cell r="AD823">
            <v>41283.000000000102</v>
          </cell>
        </row>
        <row r="824">
          <cell r="AC824" t="str">
            <v>00002-2014-MTC/10</v>
          </cell>
          <cell r="AD824">
            <v>41648.000000000102</v>
          </cell>
        </row>
        <row r="825">
          <cell r="AC825" t="str">
            <v>00002-2015-MTC/10</v>
          </cell>
          <cell r="AD825">
            <v>42018.000000000102</v>
          </cell>
        </row>
        <row r="826">
          <cell r="AC826" t="str">
            <v>00003-2009-MTC/10</v>
          </cell>
          <cell r="AD826">
            <v>39814.000000000102</v>
          </cell>
        </row>
        <row r="827">
          <cell r="AC827" t="str">
            <v>00003-2010-MTC/10</v>
          </cell>
          <cell r="AD827">
            <v>40179.000000000102</v>
          </cell>
        </row>
        <row r="828">
          <cell r="AC828" t="str">
            <v>00003-2011-MTC/10</v>
          </cell>
          <cell r="AD828">
            <v>40549.000000000102</v>
          </cell>
        </row>
        <row r="829">
          <cell r="AC829" t="str">
            <v>00003-2012-MTC/10</v>
          </cell>
          <cell r="AD829">
            <v>40918.000000000102</v>
          </cell>
        </row>
        <row r="830">
          <cell r="AC830" t="str">
            <v>00003-2014-MTC/10</v>
          </cell>
          <cell r="AD830">
            <v>41652.000000000102</v>
          </cell>
        </row>
        <row r="831">
          <cell r="AC831" t="str">
            <v>00003-2015-MTC/10</v>
          </cell>
          <cell r="AD831">
            <v>42024.000000000102</v>
          </cell>
        </row>
        <row r="832">
          <cell r="AC832" t="str">
            <v>00004-2009-MTC/10</v>
          </cell>
          <cell r="AD832">
            <v>39814.000000000102</v>
          </cell>
        </row>
        <row r="833">
          <cell r="AC833" t="str">
            <v>00004-2010-MTC/10</v>
          </cell>
          <cell r="AD833">
            <v>40179.000000000102</v>
          </cell>
        </row>
        <row r="834">
          <cell r="AC834" t="str">
            <v>00004-2011-MTC/10</v>
          </cell>
          <cell r="AD834">
            <v>40550.000000000102</v>
          </cell>
        </row>
        <row r="835">
          <cell r="AC835" t="str">
            <v>00004-2012-MTC/10</v>
          </cell>
          <cell r="AD835">
            <v>40918.000000000102</v>
          </cell>
        </row>
        <row r="836">
          <cell r="AC836" t="str">
            <v>00004-2014-MTC/10</v>
          </cell>
          <cell r="AD836">
            <v>41652.000000000102</v>
          </cell>
        </row>
        <row r="837">
          <cell r="AC837" t="str">
            <v>00004-2015-MTC/10</v>
          </cell>
          <cell r="AD837">
            <v>42023.000000000102</v>
          </cell>
        </row>
        <row r="838">
          <cell r="AC838" t="str">
            <v>00005-2009-MTC/10</v>
          </cell>
          <cell r="AD838">
            <v>39814.000000000102</v>
          </cell>
        </row>
        <row r="839">
          <cell r="AC839" t="str">
            <v>00005-2010-MTC/10</v>
          </cell>
          <cell r="AD839">
            <v>40179.000000000102</v>
          </cell>
        </row>
        <row r="840">
          <cell r="AC840" t="str">
            <v>00005-2011-MTC/10</v>
          </cell>
          <cell r="AD840">
            <v>40550.000000000102</v>
          </cell>
        </row>
        <row r="841">
          <cell r="AC841" t="str">
            <v>00005-2012-MTC/10</v>
          </cell>
          <cell r="AD841">
            <v>40935.000000000102</v>
          </cell>
        </row>
        <row r="842">
          <cell r="AC842" t="str">
            <v>00005-2013-MTC/10</v>
          </cell>
          <cell r="AD842">
            <v>41295.000000000102</v>
          </cell>
        </row>
        <row r="843">
          <cell r="AC843" t="str">
            <v>00005-2014-MTC/10</v>
          </cell>
          <cell r="AD843">
            <v>41652.000000000102</v>
          </cell>
        </row>
        <row r="844">
          <cell r="AC844" t="str">
            <v>00005-2015-MTC/10</v>
          </cell>
          <cell r="AD844">
            <v>42025.000000000102</v>
          </cell>
        </row>
        <row r="845">
          <cell r="AC845" t="str">
            <v>00006-2009-MTC/10</v>
          </cell>
          <cell r="AD845">
            <v>39814.000000000102</v>
          </cell>
        </row>
        <row r="846">
          <cell r="AC846" t="str">
            <v>00006-2010-MTC/10</v>
          </cell>
          <cell r="AD846">
            <v>40179.000000000102</v>
          </cell>
        </row>
        <row r="847">
          <cell r="AC847" t="str">
            <v>00006-2012-MTC/10</v>
          </cell>
          <cell r="AD847">
            <v>40931.000000000102</v>
          </cell>
        </row>
        <row r="848">
          <cell r="AC848" t="str">
            <v>00006-2013-MTC/10</v>
          </cell>
          <cell r="AD848">
            <v>41296.000000000102</v>
          </cell>
        </row>
        <row r="849">
          <cell r="AC849" t="str">
            <v>00006-2014-MTC/10</v>
          </cell>
          <cell r="AD849">
            <v>41652.000000000102</v>
          </cell>
        </row>
        <row r="850">
          <cell r="AC850" t="str">
            <v>00006-2015-MTC/10</v>
          </cell>
          <cell r="AD850">
            <v>42026.000000000102</v>
          </cell>
        </row>
        <row r="851">
          <cell r="AC851" t="str">
            <v>00007-2009-MTC/10</v>
          </cell>
          <cell r="AD851">
            <v>39814.000000000102</v>
          </cell>
        </row>
        <row r="852">
          <cell r="AC852" t="str">
            <v>00007-2010-MTC/10</v>
          </cell>
          <cell r="AD852">
            <v>40179.000000000102</v>
          </cell>
        </row>
        <row r="853">
          <cell r="AC853" t="str">
            <v>00007-2011-MTC/10</v>
          </cell>
          <cell r="AD853">
            <v>40550.000000000102</v>
          </cell>
        </row>
        <row r="854">
          <cell r="AC854" t="str">
            <v>00007-2012-MTC/10</v>
          </cell>
          <cell r="AD854">
            <v>40928.000000000102</v>
          </cell>
        </row>
        <row r="855">
          <cell r="AC855" t="str">
            <v>00007-2013-MTC/10</v>
          </cell>
          <cell r="AD855">
            <v>41296.000000000102</v>
          </cell>
        </row>
        <row r="856">
          <cell r="AC856" t="str">
            <v>00007-2014-MTC/10</v>
          </cell>
          <cell r="AD856">
            <v>41652.000000000102</v>
          </cell>
        </row>
        <row r="857">
          <cell r="AC857" t="str">
            <v>00007-2015-MTC/10</v>
          </cell>
          <cell r="AD857">
            <v>42030.000000000102</v>
          </cell>
        </row>
        <row r="858">
          <cell r="AC858" t="str">
            <v>00008-2009-MTC/10</v>
          </cell>
          <cell r="AD858">
            <v>39814.000000000102</v>
          </cell>
        </row>
        <row r="859">
          <cell r="AC859" t="str">
            <v>00008-2010-MTC/10</v>
          </cell>
          <cell r="AD859">
            <v>40179.000000000102</v>
          </cell>
        </row>
        <row r="860">
          <cell r="AC860" t="str">
            <v>00008-2011-MTC/10</v>
          </cell>
          <cell r="AD860">
            <v>40550.000000000102</v>
          </cell>
        </row>
        <row r="861">
          <cell r="AC861" t="str">
            <v>00008-2013-MTC/10</v>
          </cell>
          <cell r="AD861">
            <v>41296.000000000102</v>
          </cell>
        </row>
        <row r="862">
          <cell r="AC862" t="str">
            <v>00008-2014-MTC/10</v>
          </cell>
          <cell r="AD862">
            <v>41652.000000000102</v>
          </cell>
        </row>
        <row r="863">
          <cell r="AC863" t="str">
            <v>00008-2015-MTC/10</v>
          </cell>
          <cell r="AD863">
            <v>42030.000000000102</v>
          </cell>
        </row>
        <row r="864">
          <cell r="AC864" t="str">
            <v>00009-2009-MTC/10</v>
          </cell>
          <cell r="AD864">
            <v>39828.000000000102</v>
          </cell>
        </row>
        <row r="865">
          <cell r="AC865" t="str">
            <v>00009-2010-MTC/10</v>
          </cell>
          <cell r="AD865">
            <v>40179.000000000102</v>
          </cell>
        </row>
        <row r="866">
          <cell r="AC866" t="str">
            <v>00009-2011-MTC/10</v>
          </cell>
          <cell r="AD866">
            <v>40553.000000000102</v>
          </cell>
        </row>
        <row r="867">
          <cell r="AC867" t="str">
            <v>00009-2013-MTC/10</v>
          </cell>
          <cell r="AD867">
            <v>41309.000000000102</v>
          </cell>
        </row>
        <row r="868">
          <cell r="AC868" t="str">
            <v>00009-2014-MTC/10</v>
          </cell>
          <cell r="AD868">
            <v>41652.000000000102</v>
          </cell>
        </row>
        <row r="869">
          <cell r="AC869" t="str">
            <v>00009-2015-MTC/10</v>
          </cell>
          <cell r="AD869">
            <v>42031.000000000102</v>
          </cell>
        </row>
        <row r="870">
          <cell r="AC870" t="str">
            <v>00010-2009-MTC/10</v>
          </cell>
          <cell r="AD870">
            <v>39829.000000000102</v>
          </cell>
        </row>
        <row r="871">
          <cell r="AC871" t="str">
            <v>00010-2010-MTC/10</v>
          </cell>
          <cell r="AD871">
            <v>40179.000000000102</v>
          </cell>
        </row>
        <row r="872">
          <cell r="AC872" t="str">
            <v>00010-2011-MTC/10</v>
          </cell>
          <cell r="AD872">
            <v>40553.000000000102</v>
          </cell>
        </row>
        <row r="873">
          <cell r="AC873" t="str">
            <v>00010-2012-MTC/10</v>
          </cell>
          <cell r="AD873">
            <v>40943.000000000102</v>
          </cell>
        </row>
        <row r="874">
          <cell r="AC874" t="str">
            <v>00010-2013-MTC/10</v>
          </cell>
          <cell r="AD874">
            <v>41310.000000000102</v>
          </cell>
        </row>
        <row r="875">
          <cell r="AC875" t="str">
            <v>00010-2014-MTC/10</v>
          </cell>
          <cell r="AD875">
            <v>41671.000000000102</v>
          </cell>
        </row>
        <row r="876">
          <cell r="AC876" t="str">
            <v>00010-2015-MTC/10</v>
          </cell>
          <cell r="AD876">
            <v>42036.000000000102</v>
          </cell>
        </row>
        <row r="877">
          <cell r="AC877" t="str">
            <v>00011-2009-MTC/10</v>
          </cell>
          <cell r="AD877">
            <v>39834.000000000102</v>
          </cell>
        </row>
        <row r="878">
          <cell r="AC878" t="str">
            <v>00011-2011-MTC/10</v>
          </cell>
          <cell r="AD878">
            <v>40553.000000000102</v>
          </cell>
        </row>
        <row r="879">
          <cell r="AC879" t="str">
            <v>00011-2012-MTC/10</v>
          </cell>
          <cell r="AD879">
            <v>40945.000000000102</v>
          </cell>
        </row>
        <row r="880">
          <cell r="AC880" t="str">
            <v>00011-2013-MTC/10</v>
          </cell>
          <cell r="AD880">
            <v>41330.000000000102</v>
          </cell>
        </row>
        <row r="881">
          <cell r="AC881" t="str">
            <v>00011-2014-MTC/10</v>
          </cell>
          <cell r="AD881">
            <v>41652.000000000102</v>
          </cell>
        </row>
        <row r="882">
          <cell r="AC882" t="str">
            <v>00011-2015-MTC/10</v>
          </cell>
          <cell r="AD882">
            <v>42036.000000000102</v>
          </cell>
        </row>
        <row r="883">
          <cell r="AC883" t="str">
            <v>0001-2011-MTC/10</v>
          </cell>
          <cell r="AD883">
            <v>40546.000000000102</v>
          </cell>
        </row>
        <row r="884">
          <cell r="AC884" t="str">
            <v>00012-2009-MTC/10</v>
          </cell>
          <cell r="AD884">
            <v>39845.000000000102</v>
          </cell>
        </row>
        <row r="885">
          <cell r="AC885" t="str">
            <v>00012-2010 MTC/10</v>
          </cell>
          <cell r="AD885">
            <v>40179.000000000102</v>
          </cell>
        </row>
        <row r="886">
          <cell r="AC886" t="str">
            <v>00012-2012-MTC/10</v>
          </cell>
          <cell r="AD886">
            <v>40945.000000000102</v>
          </cell>
        </row>
        <row r="887">
          <cell r="AC887" t="str">
            <v>00012-2013-MTC/10</v>
          </cell>
          <cell r="AD887">
            <v>41330.000000000102</v>
          </cell>
        </row>
        <row r="888">
          <cell r="AC888" t="str">
            <v>00012-2014-MTC/10</v>
          </cell>
          <cell r="AD888">
            <v>41666.000000000102</v>
          </cell>
        </row>
        <row r="889">
          <cell r="AC889" t="str">
            <v>00012-2015-MTC/10</v>
          </cell>
          <cell r="AD889">
            <v>42037.000000000102</v>
          </cell>
        </row>
        <row r="890">
          <cell r="AC890" t="str">
            <v>00013-2009-MTC/10</v>
          </cell>
          <cell r="AD890">
            <v>39845.000000000102</v>
          </cell>
        </row>
        <row r="891">
          <cell r="AC891" t="str">
            <v>00013-2011-MTC/10</v>
          </cell>
          <cell r="AD891">
            <v>40553.000000000102</v>
          </cell>
        </row>
        <row r="892">
          <cell r="AC892" t="str">
            <v>00013-2012-MTC/10</v>
          </cell>
          <cell r="AD892">
            <v>40969.000000000102</v>
          </cell>
        </row>
        <row r="893">
          <cell r="AC893" t="str">
            <v>00013-2013-MTC/10</v>
          </cell>
          <cell r="AD893">
            <v>41330.000000000102</v>
          </cell>
        </row>
        <row r="894">
          <cell r="AC894" t="str">
            <v>00013-2015-MTC/10</v>
          </cell>
          <cell r="AD894">
            <v>42033.000000000102</v>
          </cell>
        </row>
        <row r="895">
          <cell r="AC895" t="str">
            <v>00014-2009-MTC/10</v>
          </cell>
          <cell r="AD895">
            <v>39845.000000000102</v>
          </cell>
        </row>
        <row r="896">
          <cell r="AC896" t="str">
            <v>00014-2010-MTC/10</v>
          </cell>
          <cell r="AD896">
            <v>40179.000000000102</v>
          </cell>
        </row>
        <row r="897">
          <cell r="AC897" t="str">
            <v>00014-2011-MTC/10</v>
          </cell>
          <cell r="AD897">
            <v>40553.000000000102</v>
          </cell>
        </row>
        <row r="898">
          <cell r="AC898" t="str">
            <v>00014-2012-MTC/10</v>
          </cell>
          <cell r="AD898">
            <v>40969.000000000102</v>
          </cell>
        </row>
        <row r="899">
          <cell r="AC899" t="str">
            <v>00014-2013-MTC/10</v>
          </cell>
          <cell r="AD899">
            <v>41330.000000000102</v>
          </cell>
        </row>
        <row r="900">
          <cell r="AC900" t="str">
            <v>00014-2014-MTC/10</v>
          </cell>
          <cell r="AD900">
            <v>41659.000000000102</v>
          </cell>
        </row>
        <row r="901">
          <cell r="AC901" t="str">
            <v>00014-2015-MTC/10</v>
          </cell>
          <cell r="AD901">
            <v>42037.000000000102</v>
          </cell>
        </row>
        <row r="902">
          <cell r="AC902" t="str">
            <v>00015-2009-MTC/10</v>
          </cell>
          <cell r="AD902">
            <v>39845.000000000102</v>
          </cell>
        </row>
        <row r="903">
          <cell r="AC903" t="str">
            <v>00036-2013-MTC/10</v>
          </cell>
          <cell r="AD903">
            <v>41334.000000000102</v>
          </cell>
        </row>
        <row r="904">
          <cell r="AC904" t="str">
            <v>00109-2009-MTC/10</v>
          </cell>
          <cell r="AD904">
            <v>39845.000000000102</v>
          </cell>
        </row>
        <row r="905">
          <cell r="AC905" t="str">
            <v>00127-2015-MTC/10</v>
          </cell>
          <cell r="AD905">
            <v>42095.000000000102</v>
          </cell>
        </row>
        <row r="906">
          <cell r="AC906" t="str">
            <v>00128-2009-MTC/10</v>
          </cell>
          <cell r="AD906">
            <v>39845.000000000102</v>
          </cell>
        </row>
        <row r="907">
          <cell r="AC907" t="str">
            <v>00128-2010-MTC/10</v>
          </cell>
          <cell r="AD907">
            <v>40238.000000000102</v>
          </cell>
        </row>
        <row r="908">
          <cell r="AC908" t="str">
            <v>00128-2011-MTC/10</v>
          </cell>
          <cell r="AD908">
            <v>40621.000000000102</v>
          </cell>
        </row>
        <row r="909">
          <cell r="AC909" t="str">
            <v>00128-2013-MTC/10</v>
          </cell>
          <cell r="AD909">
            <v>41548.000000000102</v>
          </cell>
        </row>
        <row r="910">
          <cell r="AC910" t="str">
            <v>00128-2014-MTC/10</v>
          </cell>
          <cell r="AD910">
            <v>41953.000000000102</v>
          </cell>
        </row>
        <row r="911">
          <cell r="AC911" t="str">
            <v>00128-2015-MTC/10</v>
          </cell>
          <cell r="AD911">
            <v>42095.000000000102</v>
          </cell>
        </row>
        <row r="912">
          <cell r="AC912" t="str">
            <v>00129-2009-MTC/10</v>
          </cell>
          <cell r="AD912">
            <v>39845.000000000102</v>
          </cell>
        </row>
        <row r="913">
          <cell r="AC913" t="str">
            <v>00129-2011-MTC/10</v>
          </cell>
          <cell r="AD913">
            <v>40634.000000000102</v>
          </cell>
        </row>
        <row r="914">
          <cell r="AC914" t="str">
            <v>00129-2013-MTC/10</v>
          </cell>
          <cell r="AD914">
            <v>41533.000000000102</v>
          </cell>
        </row>
        <row r="915">
          <cell r="AC915" t="str">
            <v>00129-2014-MTC/10</v>
          </cell>
          <cell r="AD915">
            <v>41957.000000000102</v>
          </cell>
        </row>
        <row r="916">
          <cell r="AC916" t="str">
            <v>00129-2015-MTC/10</v>
          </cell>
          <cell r="AD916">
            <v>42101.000000000102</v>
          </cell>
        </row>
        <row r="917">
          <cell r="AC917" t="str">
            <v>00130-2010-MTC/10</v>
          </cell>
          <cell r="AD917">
            <v>40226.000000000102</v>
          </cell>
        </row>
        <row r="918">
          <cell r="AC918" t="str">
            <v>00130-2011-MTC/10</v>
          </cell>
          <cell r="AD918">
            <v>40634.000000000102</v>
          </cell>
        </row>
        <row r="919">
          <cell r="AC919" t="str">
            <v>00130-2013-MTC/10</v>
          </cell>
          <cell r="AD919">
            <v>41548.000000000102</v>
          </cell>
        </row>
        <row r="920">
          <cell r="AC920" t="str">
            <v>00251-2009-MTC/10</v>
          </cell>
          <cell r="AD920">
            <v>39845.000000000102</v>
          </cell>
        </row>
        <row r="921">
          <cell r="AC921" t="str">
            <v>00251-2011-MTC/10</v>
          </cell>
          <cell r="AD921">
            <v>40695.000000000102</v>
          </cell>
        </row>
        <row r="922">
          <cell r="AC922" t="str">
            <v>00252-2009-MTC/10</v>
          </cell>
          <cell r="AD922">
            <v>39845.000000000102</v>
          </cell>
        </row>
        <row r="923">
          <cell r="AC923" t="str">
            <v>00252-2010-MTC/10</v>
          </cell>
          <cell r="AD923">
            <v>40299.000000000102</v>
          </cell>
        </row>
        <row r="924">
          <cell r="AC924" t="str">
            <v>00252-2011-MTC/10</v>
          </cell>
          <cell r="AD924">
            <v>40682.000000000102</v>
          </cell>
        </row>
        <row r="925">
          <cell r="AC925" t="str">
            <v>00253-2009-MTC/10</v>
          </cell>
          <cell r="AD925">
            <v>39845.000000000102</v>
          </cell>
        </row>
        <row r="926">
          <cell r="AC926" t="str">
            <v>00253-2011-MTC/10</v>
          </cell>
          <cell r="AD926">
            <v>40695.000000000102</v>
          </cell>
        </row>
        <row r="927">
          <cell r="AC927" t="str">
            <v>00254-2009-MTC/10</v>
          </cell>
          <cell r="AD927">
            <v>39845.000000000102</v>
          </cell>
        </row>
        <row r="928">
          <cell r="AC928" t="str">
            <v>00254-2010-MTC/10</v>
          </cell>
          <cell r="AD928">
            <v>40289.000000000102</v>
          </cell>
        </row>
        <row r="929">
          <cell r="AC929" t="str">
            <v>00254-2011-MTC/10</v>
          </cell>
          <cell r="AD929">
            <v>40695.000000000102</v>
          </cell>
        </row>
        <row r="930">
          <cell r="AC930" t="str">
            <v>00255-2009-MTC/10</v>
          </cell>
          <cell r="AD930">
            <v>39845.000000000102</v>
          </cell>
        </row>
        <row r="931">
          <cell r="AC931" t="str">
            <v>00255-2010-MTC/10</v>
          </cell>
          <cell r="AD931">
            <v>40289.000000000102</v>
          </cell>
        </row>
        <row r="932">
          <cell r="AC932" t="str">
            <v>00287-2010-MTC/10</v>
          </cell>
          <cell r="AD932">
            <v>40336.000000000102</v>
          </cell>
        </row>
        <row r="933">
          <cell r="AC933" t="str">
            <v>00287-2011-MTC/10</v>
          </cell>
          <cell r="AD933">
            <v>40703.000000000102</v>
          </cell>
        </row>
        <row r="934">
          <cell r="AC934" t="str">
            <v>00288-2009-MTC/10</v>
          </cell>
          <cell r="AD934">
            <v>39845.000000000102</v>
          </cell>
        </row>
        <row r="935">
          <cell r="AC935" t="str">
            <v>00288-2011-MTC/10</v>
          </cell>
          <cell r="AD935">
            <v>40707.000000000102</v>
          </cell>
        </row>
        <row r="936">
          <cell r="AC936" t="str">
            <v>00289-2009-MTC/10</v>
          </cell>
          <cell r="AD936">
            <v>39845.000000000102</v>
          </cell>
        </row>
        <row r="937">
          <cell r="AC937" t="str">
            <v>00289-2010-MTC/10</v>
          </cell>
          <cell r="AD937">
            <v>40336.000000000102</v>
          </cell>
        </row>
        <row r="938">
          <cell r="AC938" t="str">
            <v>00289-2011-MTC/10</v>
          </cell>
          <cell r="AD938">
            <v>40707.000000000102</v>
          </cell>
        </row>
        <row r="939">
          <cell r="AC939" t="str">
            <v>00290-2009-MTC/10</v>
          </cell>
          <cell r="AD939">
            <v>39845.000000000102</v>
          </cell>
        </row>
        <row r="940">
          <cell r="AC940" t="str">
            <v>00290-2010-MTC/10</v>
          </cell>
          <cell r="AD940">
            <v>40338.000000000102</v>
          </cell>
        </row>
        <row r="941">
          <cell r="AC941" t="str">
            <v>00290-2011-MTC/10</v>
          </cell>
          <cell r="AD941">
            <v>40707.000000000102</v>
          </cell>
        </row>
        <row r="942">
          <cell r="AC942" t="str">
            <v>00291-2009-MTC/10</v>
          </cell>
          <cell r="AD942">
            <v>39845.000000000102</v>
          </cell>
        </row>
        <row r="943">
          <cell r="AC943" t="str">
            <v>00291-2010-MTC/10</v>
          </cell>
          <cell r="AD943">
            <v>40332.000000000102</v>
          </cell>
        </row>
        <row r="944">
          <cell r="AC944" t="str">
            <v>00148-2010-MTC/10</v>
          </cell>
          <cell r="AD944">
            <v>40227.000000000102</v>
          </cell>
        </row>
        <row r="945">
          <cell r="AC945" t="str">
            <v>00148-2011-MTC/10</v>
          </cell>
          <cell r="AD945">
            <v>40637.000000000102</v>
          </cell>
        </row>
        <row r="946">
          <cell r="AC946" t="str">
            <v>00148-2013-MTC/10</v>
          </cell>
          <cell r="AD946">
            <v>41548.000000000102</v>
          </cell>
        </row>
        <row r="947">
          <cell r="AC947" t="str">
            <v>00148-2014-MTC/10</v>
          </cell>
          <cell r="AD947">
            <v>41963.000000000102</v>
          </cell>
        </row>
        <row r="948">
          <cell r="AC948" t="str">
            <v>00148-2015-MTC/10</v>
          </cell>
          <cell r="AD948">
            <v>42109.000000000102</v>
          </cell>
        </row>
        <row r="949">
          <cell r="AC949" t="str">
            <v>00149-2009-MTC/10</v>
          </cell>
          <cell r="AD949">
            <v>39845.000000000102</v>
          </cell>
        </row>
        <row r="950">
          <cell r="AC950" t="str">
            <v>00149-2010-MTC/10</v>
          </cell>
          <cell r="AD950">
            <v>40238.000000000102</v>
          </cell>
        </row>
        <row r="951">
          <cell r="AC951" t="str">
            <v>00149-2011-MTC/10</v>
          </cell>
          <cell r="AD951">
            <v>40637.000000000102</v>
          </cell>
        </row>
        <row r="952">
          <cell r="AC952" t="str">
            <v>00149-2013-MTC/10</v>
          </cell>
          <cell r="AD952">
            <v>41548.000000000102</v>
          </cell>
        </row>
        <row r="953">
          <cell r="AC953" t="str">
            <v>00149-2014-MTC/10</v>
          </cell>
          <cell r="AD953">
            <v>41963.000000000102</v>
          </cell>
        </row>
        <row r="954">
          <cell r="AC954" t="str">
            <v>00149-2015-MTC/10</v>
          </cell>
          <cell r="AD954">
            <v>42111.000000000102</v>
          </cell>
        </row>
        <row r="955">
          <cell r="AC955" t="str">
            <v>00150-2009-MTC/10</v>
          </cell>
          <cell r="AD955">
            <v>39845.000000000102</v>
          </cell>
        </row>
        <row r="956">
          <cell r="AC956" t="str">
            <v>00150-2010-MTC/10</v>
          </cell>
          <cell r="AD956">
            <v>40238.000000000102</v>
          </cell>
        </row>
        <row r="957">
          <cell r="AC957" t="str">
            <v>00150-2011-MTC/10</v>
          </cell>
          <cell r="AD957">
            <v>40641.000000000102</v>
          </cell>
        </row>
        <row r="958">
          <cell r="AC958" t="str">
            <v>00150-2013-MTC/10</v>
          </cell>
          <cell r="AD958">
            <v>41548.000000000102</v>
          </cell>
        </row>
        <row r="959">
          <cell r="AC959" t="str">
            <v>00130-2014-MTC/10</v>
          </cell>
          <cell r="AD959">
            <v>41957.000000000102</v>
          </cell>
        </row>
        <row r="960">
          <cell r="AC960" t="str">
            <v>00175-2009-MTC/10</v>
          </cell>
          <cell r="AD960">
            <v>39845.000000000102</v>
          </cell>
        </row>
        <row r="961">
          <cell r="AC961" t="str">
            <v>00175-2011-MTC/10</v>
          </cell>
          <cell r="AD961">
            <v>40679.000000000102</v>
          </cell>
        </row>
        <row r="962">
          <cell r="AC962" t="str">
            <v>00175-2014-MTC/10</v>
          </cell>
          <cell r="AD962">
            <v>41992.000000000102</v>
          </cell>
        </row>
        <row r="963">
          <cell r="AC963" t="str">
            <v>00176-2009-MTC/10</v>
          </cell>
          <cell r="AD963">
            <v>39845.000000000102</v>
          </cell>
        </row>
        <row r="964">
          <cell r="AC964" t="str">
            <v>00176-2010-MTC/10</v>
          </cell>
          <cell r="AD964">
            <v>40238.000000000102</v>
          </cell>
        </row>
        <row r="965">
          <cell r="AC965" t="str">
            <v>00176-2011-MTC/10</v>
          </cell>
          <cell r="AD965">
            <v>40676.000000000102</v>
          </cell>
        </row>
        <row r="966">
          <cell r="AC966" t="str">
            <v>00176-2014-MTC/10</v>
          </cell>
          <cell r="AD966">
            <v>41996.000000000102</v>
          </cell>
        </row>
        <row r="967">
          <cell r="AC967" t="str">
            <v>00177-2009-MTC/10</v>
          </cell>
          <cell r="AD967">
            <v>39845.000000000102</v>
          </cell>
        </row>
        <row r="968">
          <cell r="AC968" t="str">
            <v>00177-2010-MTC/10</v>
          </cell>
          <cell r="AD968">
            <v>40238.000000000102</v>
          </cell>
        </row>
        <row r="969">
          <cell r="AC969" t="str">
            <v>00177-2014-MTC/10</v>
          </cell>
          <cell r="AD969">
            <v>41996.000000000102</v>
          </cell>
        </row>
        <row r="970">
          <cell r="AC970" t="str">
            <v>00178-2009-MTC/10</v>
          </cell>
          <cell r="AD970">
            <v>39845.000000000102</v>
          </cell>
        </row>
        <row r="971">
          <cell r="AC971" t="str">
            <v>00178-2011-MTC/10</v>
          </cell>
          <cell r="AD971">
            <v>40680.000000000102</v>
          </cell>
        </row>
        <row r="972">
          <cell r="AC972" t="str">
            <v>00178-2014-MTC/10</v>
          </cell>
          <cell r="AD972">
            <v>41996.000000000102</v>
          </cell>
        </row>
        <row r="973">
          <cell r="AC973" t="str">
            <v>00179-2009-MTC/10</v>
          </cell>
          <cell r="AD973">
            <v>39845.000000000102</v>
          </cell>
        </row>
        <row r="974">
          <cell r="AC974" t="str">
            <v>00255-2011-MTC/10</v>
          </cell>
          <cell r="AD974">
            <v>40695.000000000102</v>
          </cell>
        </row>
        <row r="975">
          <cell r="AC975" t="str">
            <v>00292-2010-MTC/10</v>
          </cell>
          <cell r="AD975">
            <v>40339.000000000102</v>
          </cell>
        </row>
        <row r="976">
          <cell r="AC976" t="str">
            <v>00292-2011-MTC/10</v>
          </cell>
          <cell r="AD976">
            <v>40709.000000000102</v>
          </cell>
        </row>
        <row r="977">
          <cell r="AC977" t="str">
            <v>00293-2009-MTC/10</v>
          </cell>
          <cell r="AD977">
            <v>39845.000000000102</v>
          </cell>
        </row>
        <row r="978">
          <cell r="AC978" t="str">
            <v>00293-2010-MTC/10</v>
          </cell>
          <cell r="AD978">
            <v>40340.000000000102</v>
          </cell>
        </row>
        <row r="979">
          <cell r="AC979" t="str">
            <v>00293-2011-MTC/10</v>
          </cell>
          <cell r="AD979">
            <v>40710.000000000102</v>
          </cell>
        </row>
        <row r="980">
          <cell r="AC980" t="str">
            <v>00294-2009-MTC/10</v>
          </cell>
          <cell r="AD980">
            <v>39845.000000000102</v>
          </cell>
        </row>
        <row r="981">
          <cell r="AC981" t="str">
            <v>00294-2011-MTC/10</v>
          </cell>
          <cell r="AD981">
            <v>40714.000000000102</v>
          </cell>
        </row>
        <row r="982">
          <cell r="AC982" t="str">
            <v>00295-2009-MTC/10</v>
          </cell>
          <cell r="AD982">
            <v>39845.000000000102</v>
          </cell>
        </row>
        <row r="983">
          <cell r="AC983" t="str">
            <v>00295-2010-MTC/10</v>
          </cell>
          <cell r="AD983">
            <v>40360.000000000102</v>
          </cell>
        </row>
        <row r="984">
          <cell r="AC984" t="str">
            <v>00295-2011-MTC/10</v>
          </cell>
          <cell r="AD984">
            <v>40714.000000000102</v>
          </cell>
        </row>
        <row r="985">
          <cell r="AC985" t="str">
            <v>00296-2009-MTC/10</v>
          </cell>
          <cell r="AD985">
            <v>39845.000000000102</v>
          </cell>
        </row>
        <row r="986">
          <cell r="AC986" t="str">
            <v>00296-2011-MTC/10</v>
          </cell>
          <cell r="AD986">
            <v>40714.000000000102</v>
          </cell>
        </row>
        <row r="987">
          <cell r="AC987" t="str">
            <v>00297-2009-MTC/10</v>
          </cell>
          <cell r="AD987">
            <v>39845.000000000102</v>
          </cell>
        </row>
        <row r="988">
          <cell r="AC988" t="str">
            <v>00292-2009-MTC/10</v>
          </cell>
          <cell r="AD988">
            <v>39845.000000000102</v>
          </cell>
        </row>
        <row r="989">
          <cell r="AC989" t="str">
            <v>00297-2011-MTC/10</v>
          </cell>
          <cell r="AD989">
            <v>40714.000000000102</v>
          </cell>
        </row>
        <row r="990">
          <cell r="AC990" t="str">
            <v>00298-2009-MTC/10</v>
          </cell>
          <cell r="AD990">
            <v>39845.000000000102</v>
          </cell>
        </row>
        <row r="991">
          <cell r="AC991" t="str">
            <v>00298-2010-MTC/10</v>
          </cell>
          <cell r="AD991">
            <v>40345.000000000102</v>
          </cell>
        </row>
        <row r="992">
          <cell r="AC992" t="str">
            <v>00298-2011-MTC/10</v>
          </cell>
          <cell r="AD992">
            <v>40714.000000000102</v>
          </cell>
        </row>
        <row r="993">
          <cell r="AC993" t="str">
            <v>00299-2009-MTC/10</v>
          </cell>
          <cell r="AD993">
            <v>39845.000000000102</v>
          </cell>
        </row>
        <row r="994">
          <cell r="AC994" t="str">
            <v>00299-2010-MTC/10</v>
          </cell>
          <cell r="AD994">
            <v>40360.000000000102</v>
          </cell>
        </row>
        <row r="995">
          <cell r="AC995" t="str">
            <v>00299-2011-MTC/10</v>
          </cell>
          <cell r="AD995">
            <v>40714.000000000102</v>
          </cell>
        </row>
        <row r="996">
          <cell r="AC996" t="str">
            <v>00300-2009-MTC/10</v>
          </cell>
          <cell r="AD996">
            <v>39845.000000000102</v>
          </cell>
        </row>
        <row r="997">
          <cell r="AC997" t="str">
            <v>00300-2011-MTC/10</v>
          </cell>
          <cell r="AD997">
            <v>40714.000000000102</v>
          </cell>
        </row>
        <row r="998">
          <cell r="AC998" t="str">
            <v>00301-2009-MTC/10</v>
          </cell>
          <cell r="AD998">
            <v>39845.000000000102</v>
          </cell>
        </row>
        <row r="999">
          <cell r="AC999" t="str">
            <v>00301-2010-MTC/10</v>
          </cell>
          <cell r="AD999">
            <v>40360.000000000102</v>
          </cell>
        </row>
        <row r="1000">
          <cell r="AC1000" t="str">
            <v>00301-2011-MTC/10</v>
          </cell>
          <cell r="AD1000">
            <v>40714.000000000102</v>
          </cell>
        </row>
        <row r="1001">
          <cell r="AC1001" t="str">
            <v>00151-2009-MTC/10</v>
          </cell>
          <cell r="AD1001">
            <v>39845.000000000102</v>
          </cell>
        </row>
        <row r="1002">
          <cell r="AC1002" t="str">
            <v>00151-2010-MTC/10</v>
          </cell>
          <cell r="AD1002">
            <v>40238.000000000102</v>
          </cell>
        </row>
        <row r="1003">
          <cell r="AC1003" t="str">
            <v>00151-2011-MTC/10</v>
          </cell>
          <cell r="AD1003">
            <v>40638.000000000102</v>
          </cell>
        </row>
        <row r="1004">
          <cell r="AC1004" t="str">
            <v>00151-2014-MTC/10</v>
          </cell>
          <cell r="AD1004">
            <v>41964.000000000102</v>
          </cell>
        </row>
        <row r="1005">
          <cell r="AC1005" t="str">
            <v>00151-2015-MTC/10</v>
          </cell>
          <cell r="AD1005">
            <v>42121.000000000102</v>
          </cell>
        </row>
        <row r="1006">
          <cell r="AC1006" t="str">
            <v>00152-2009-MTC/10</v>
          </cell>
          <cell r="AD1006">
            <v>39845.000000000102</v>
          </cell>
        </row>
        <row r="1007">
          <cell r="AC1007" t="str">
            <v>00152-2010-MTC/10</v>
          </cell>
          <cell r="AD1007">
            <v>40238.000000000102</v>
          </cell>
        </row>
        <row r="1008">
          <cell r="AC1008" t="str">
            <v>00152-2011-MTC/10</v>
          </cell>
          <cell r="AD1008">
            <v>40639.000000000102</v>
          </cell>
        </row>
        <row r="1009">
          <cell r="AC1009" t="str">
            <v>00152-2013-MTC/10</v>
          </cell>
          <cell r="AD1009">
            <v>41589.000000000102</v>
          </cell>
        </row>
        <row r="1010">
          <cell r="AC1010" t="str">
            <v>00152-2015-MTC/10</v>
          </cell>
          <cell r="AD1010">
            <v>42114.000000000102</v>
          </cell>
        </row>
        <row r="1011">
          <cell r="AC1011" t="str">
            <v>00153-2009-MTC/10</v>
          </cell>
          <cell r="AD1011">
            <v>39845.000000000102</v>
          </cell>
        </row>
        <row r="1012">
          <cell r="AC1012" t="str">
            <v>00153-2010-MTC/10</v>
          </cell>
          <cell r="AD1012">
            <v>40238.000000000102</v>
          </cell>
        </row>
        <row r="1013">
          <cell r="AC1013" t="str">
            <v>00153-2011-MTC/10</v>
          </cell>
          <cell r="AD1013">
            <v>40644.000000000102</v>
          </cell>
        </row>
        <row r="1014">
          <cell r="AC1014" t="str">
            <v>00153-2013-MTC/10</v>
          </cell>
          <cell r="AD1014">
            <v>41589.000000000102</v>
          </cell>
        </row>
        <row r="1015">
          <cell r="AC1015" t="str">
            <v>00179-2010-MTC/10</v>
          </cell>
          <cell r="AD1015">
            <v>40238.000000000102</v>
          </cell>
        </row>
        <row r="1016">
          <cell r="AC1016" t="str">
            <v>00179-2014-MTC/10</v>
          </cell>
          <cell r="AD1016">
            <v>41997.000000000102</v>
          </cell>
        </row>
        <row r="1017">
          <cell r="AC1017" t="str">
            <v>00180-2009-MTC/10</v>
          </cell>
          <cell r="AD1017">
            <v>39845.000000000102</v>
          </cell>
        </row>
        <row r="1018">
          <cell r="AC1018" t="str">
            <v>00180-2011-MTC/10</v>
          </cell>
          <cell r="AD1018">
            <v>40680.000000000102</v>
          </cell>
        </row>
        <row r="1019">
          <cell r="AC1019" t="str">
            <v>00180-2014-MTC/10</v>
          </cell>
          <cell r="AD1019">
            <v>41997.000000000102</v>
          </cell>
        </row>
        <row r="1020">
          <cell r="AC1020" t="str">
            <v>00181-2009-MTC/10</v>
          </cell>
          <cell r="AD1020">
            <v>39845.000000000102</v>
          </cell>
        </row>
        <row r="1021">
          <cell r="AC1021" t="str">
            <v>00181-2010-MTC/10</v>
          </cell>
          <cell r="AD1021">
            <v>40238.000000000102</v>
          </cell>
        </row>
        <row r="1022">
          <cell r="AC1022" t="str">
            <v>00181-2011-MTC/10</v>
          </cell>
          <cell r="AD1022">
            <v>40680.000000000102</v>
          </cell>
        </row>
        <row r="1023">
          <cell r="AC1023" t="str">
            <v>00181-2014-MTC/10</v>
          </cell>
          <cell r="AD1023">
            <v>42005.000000000102</v>
          </cell>
        </row>
        <row r="1024">
          <cell r="AC1024" t="str">
            <v>00182-2009-MTC/10</v>
          </cell>
          <cell r="AD1024">
            <v>39845.000000000102</v>
          </cell>
        </row>
        <row r="1025">
          <cell r="AC1025" t="str">
            <v>00182-2010-MTC/10</v>
          </cell>
          <cell r="AD1025">
            <v>40238.000000000102</v>
          </cell>
        </row>
        <row r="1026">
          <cell r="AC1026" t="str">
            <v>00183-2009-MTC/10</v>
          </cell>
          <cell r="AD1026">
            <v>39845.000000000102</v>
          </cell>
        </row>
        <row r="1027">
          <cell r="AC1027" t="str">
            <v>00297-2010-MTC/10</v>
          </cell>
          <cell r="AD1027">
            <v>40360.000000000102</v>
          </cell>
        </row>
        <row r="1028">
          <cell r="AC1028" t="str">
            <v>00302-2009-MTC/10</v>
          </cell>
          <cell r="AD1028">
            <v>39845.000000000102</v>
          </cell>
        </row>
        <row r="1029">
          <cell r="AC1029" t="str">
            <v>00302-2010-MTC/10</v>
          </cell>
          <cell r="AD1029">
            <v>40360.000000000102</v>
          </cell>
        </row>
        <row r="1030">
          <cell r="AC1030" t="str">
            <v>00302-2011-MTC/10</v>
          </cell>
          <cell r="AD1030">
            <v>40714.000000000102</v>
          </cell>
        </row>
        <row r="1031">
          <cell r="AC1031" t="str">
            <v>00303-2009-MTC/10</v>
          </cell>
          <cell r="AD1031">
            <v>39845.000000000102</v>
          </cell>
        </row>
        <row r="1032">
          <cell r="AC1032" t="str">
            <v>00303-2010-MTC/10</v>
          </cell>
          <cell r="AD1032">
            <v>40360.000000000102</v>
          </cell>
        </row>
        <row r="1033">
          <cell r="AC1033" t="str">
            <v>00304-2009-MTC/10</v>
          </cell>
          <cell r="AD1033">
            <v>39845.000000000102</v>
          </cell>
        </row>
        <row r="1034">
          <cell r="AC1034" t="str">
            <v>00304-2010-MTC/10</v>
          </cell>
          <cell r="AD1034">
            <v>40360.000000000102</v>
          </cell>
        </row>
        <row r="1035">
          <cell r="AC1035" t="str">
            <v>00305-2009-MTC/10</v>
          </cell>
          <cell r="AD1035">
            <v>39845.000000000102</v>
          </cell>
        </row>
        <row r="1036">
          <cell r="AC1036" t="str">
            <v>00305-2010-MTC/10</v>
          </cell>
          <cell r="AD1036">
            <v>40360.000000000102</v>
          </cell>
        </row>
        <row r="1037">
          <cell r="AC1037" t="str">
            <v>00305-2011-MTC/10</v>
          </cell>
          <cell r="AD1037">
            <v>40716.000000000102</v>
          </cell>
        </row>
        <row r="1038">
          <cell r="AC1038" t="str">
            <v>00306-2009-MTC/10</v>
          </cell>
          <cell r="AD1038">
            <v>39845.000000000102</v>
          </cell>
        </row>
        <row r="1039">
          <cell r="AC1039" t="str">
            <v>00306-2011-MTC/10</v>
          </cell>
          <cell r="AD1039">
            <v>40716.000000000102</v>
          </cell>
        </row>
        <row r="1040">
          <cell r="AC1040" t="str">
            <v>00340-2010-MTC/10</v>
          </cell>
          <cell r="AD1040">
            <v>40391.000000000102</v>
          </cell>
        </row>
        <row r="1041">
          <cell r="AC1041" t="str">
            <v>00340-2011-MTC/10</v>
          </cell>
          <cell r="AD1041">
            <v>40817.000000000102</v>
          </cell>
        </row>
        <row r="1042">
          <cell r="AC1042" t="str">
            <v>00341-2010-MTC/10</v>
          </cell>
          <cell r="AD1042">
            <v>40391.000000000102</v>
          </cell>
        </row>
        <row r="1043">
          <cell r="AC1043" t="str">
            <v>00341-2011-MTC/10</v>
          </cell>
          <cell r="AD1043">
            <v>40817.000000000102</v>
          </cell>
        </row>
        <row r="1044">
          <cell r="AC1044" t="str">
            <v>00342-2009-MTC/10</v>
          </cell>
          <cell r="AD1044">
            <v>39845.000000000102</v>
          </cell>
        </row>
        <row r="1045">
          <cell r="AC1045" t="str">
            <v>00342-2010-MTC/10</v>
          </cell>
          <cell r="AD1045">
            <v>40391.000000000102</v>
          </cell>
        </row>
        <row r="1046">
          <cell r="AC1046" t="str">
            <v>00342-2011-MTC/10</v>
          </cell>
          <cell r="AD1046">
            <v>40817.000000000102</v>
          </cell>
        </row>
        <row r="1047">
          <cell r="AC1047" t="str">
            <v>00343-2009-MTC/10</v>
          </cell>
          <cell r="AD1047">
            <v>39845.000000000102</v>
          </cell>
        </row>
        <row r="1048">
          <cell r="AC1048" t="str">
            <v>00343-2010-MTC/10</v>
          </cell>
          <cell r="AD1048">
            <v>40391.000000000102</v>
          </cell>
        </row>
        <row r="1049">
          <cell r="AC1049" t="str">
            <v>00343-2011-MTC/10</v>
          </cell>
          <cell r="AD1049">
            <v>40817.000000000102</v>
          </cell>
        </row>
        <row r="1050">
          <cell r="AC1050" t="str">
            <v>00344-2009-MTC/10</v>
          </cell>
          <cell r="AD1050">
            <v>39845.000000000102</v>
          </cell>
        </row>
        <row r="1051">
          <cell r="AC1051" t="str">
            <v>00153-2014-MTC/10</v>
          </cell>
          <cell r="AD1051">
            <v>41964.000000000102</v>
          </cell>
        </row>
        <row r="1052">
          <cell r="AC1052" t="str">
            <v>00153-2015-MTC/10</v>
          </cell>
          <cell r="AD1052">
            <v>42107.000000000102</v>
          </cell>
        </row>
        <row r="1053">
          <cell r="AC1053" t="str">
            <v>00154-2009-MTC/10</v>
          </cell>
          <cell r="AD1053">
            <v>39845.000000000102</v>
          </cell>
        </row>
        <row r="1054">
          <cell r="AC1054" t="str">
            <v>00154-2010-MTC/10</v>
          </cell>
          <cell r="AD1054">
            <v>40238.000000000102</v>
          </cell>
        </row>
        <row r="1055">
          <cell r="AC1055" t="str">
            <v>00154-2011-MTC/10</v>
          </cell>
          <cell r="AD1055">
            <v>40646.000000000102</v>
          </cell>
        </row>
        <row r="1056">
          <cell r="AC1056" t="str">
            <v>00154-2013-MTC/10</v>
          </cell>
          <cell r="AD1056">
            <v>41593.000000000102</v>
          </cell>
        </row>
        <row r="1057">
          <cell r="AC1057" t="str">
            <v>00154-2014-MTC/10</v>
          </cell>
          <cell r="AD1057">
            <v>41969.000000000102</v>
          </cell>
        </row>
        <row r="1058">
          <cell r="AC1058" t="str">
            <v>00154-2015-MTC/10</v>
          </cell>
          <cell r="AD1058">
            <v>42117.000000000102</v>
          </cell>
        </row>
        <row r="1059">
          <cell r="AC1059" t="str">
            <v>00155-2009-MTC/10</v>
          </cell>
          <cell r="AD1059">
            <v>39845.000000000102</v>
          </cell>
        </row>
        <row r="1060">
          <cell r="AC1060" t="str">
            <v>00155-2010-MTC/10</v>
          </cell>
          <cell r="AD1060">
            <v>40238.000000000102</v>
          </cell>
        </row>
        <row r="1061">
          <cell r="AC1061" t="str">
            <v>00155-2013-MTC/10</v>
          </cell>
          <cell r="AD1061">
            <v>41596.000000000102</v>
          </cell>
        </row>
        <row r="1062">
          <cell r="AC1062" t="str">
            <v>00155-2015-MTC/10</v>
          </cell>
          <cell r="AD1062">
            <v>42117.000000000102</v>
          </cell>
        </row>
        <row r="1063">
          <cell r="AC1063" t="str">
            <v>00156-2009-MTC/10</v>
          </cell>
          <cell r="AD1063">
            <v>39845.000000000102</v>
          </cell>
        </row>
        <row r="1064">
          <cell r="AC1064" t="str">
            <v>00156-2010-MTC/10</v>
          </cell>
          <cell r="AD1064">
            <v>40238.000000000102</v>
          </cell>
        </row>
        <row r="1065">
          <cell r="AC1065" t="str">
            <v>00156-2011-MTC/10</v>
          </cell>
          <cell r="AD1065">
            <v>40640.000000000102</v>
          </cell>
        </row>
        <row r="1066">
          <cell r="AC1066" t="str">
            <v>00156-2013-MTC/10</v>
          </cell>
          <cell r="AD1066">
            <v>41609.000000000102</v>
          </cell>
        </row>
        <row r="1067">
          <cell r="AC1067" t="str">
            <v>00183-2010-MTC/10</v>
          </cell>
          <cell r="AD1067">
            <v>40238.000000000102</v>
          </cell>
        </row>
        <row r="1068">
          <cell r="AC1068" t="str">
            <v>00183-2011-MTC/10</v>
          </cell>
          <cell r="AD1068">
            <v>40680.000000000102</v>
          </cell>
        </row>
        <row r="1069">
          <cell r="AC1069" t="str">
            <v>00184-2009-MTC/10</v>
          </cell>
          <cell r="AD1069">
            <v>39845.000000000102</v>
          </cell>
        </row>
        <row r="1070">
          <cell r="AC1070" t="str">
            <v>00184-2010-MTC/10</v>
          </cell>
          <cell r="AD1070">
            <v>40238.000000000102</v>
          </cell>
        </row>
        <row r="1071">
          <cell r="AC1071" t="str">
            <v>00184-2011-MTC/10</v>
          </cell>
          <cell r="AD1071">
            <v>40680.000000000102</v>
          </cell>
        </row>
        <row r="1072">
          <cell r="AC1072" t="str">
            <v>00185-2009-MTC/10</v>
          </cell>
          <cell r="AD1072">
            <v>39845.000000000102</v>
          </cell>
        </row>
        <row r="1073">
          <cell r="AC1073" t="str">
            <v>00185-2011-MTC/10</v>
          </cell>
          <cell r="AD1073">
            <v>40680.000000000102</v>
          </cell>
        </row>
        <row r="1074">
          <cell r="AC1074" t="str">
            <v>00186-2009-MTC/10</v>
          </cell>
          <cell r="AD1074">
            <v>39845.000000000102</v>
          </cell>
        </row>
        <row r="1075">
          <cell r="AC1075" t="str">
            <v>00186-2010-MTC/10</v>
          </cell>
          <cell r="AD1075">
            <v>40238.000000000102</v>
          </cell>
        </row>
        <row r="1076">
          <cell r="AC1076" t="str">
            <v>00186-2011-MTC/10</v>
          </cell>
          <cell r="AD1076">
            <v>40681.000000000102</v>
          </cell>
        </row>
        <row r="1077">
          <cell r="AC1077" t="str">
            <v>00187-2009-MTC/10</v>
          </cell>
          <cell r="AD1077">
            <v>39845.000000000102</v>
          </cell>
        </row>
        <row r="1078">
          <cell r="AC1078" t="str">
            <v>00187-2010-MTC/10</v>
          </cell>
          <cell r="AD1078">
            <v>40238.000000000102</v>
          </cell>
        </row>
        <row r="1079">
          <cell r="AC1079" t="str">
            <v>00188-2009-MTC/10</v>
          </cell>
          <cell r="AD1079">
            <v>39845.000000000102</v>
          </cell>
        </row>
        <row r="1080">
          <cell r="AC1080" t="str">
            <v>00188-2010-MTC/10</v>
          </cell>
          <cell r="AD1080">
            <v>40238.000000000102</v>
          </cell>
        </row>
        <row r="1081">
          <cell r="AC1081" t="str">
            <v>00307-2009-MTC/10</v>
          </cell>
          <cell r="AD1081">
            <v>39845.000000000102</v>
          </cell>
        </row>
        <row r="1082">
          <cell r="AC1082" t="str">
            <v>00307-2010-MTC/10</v>
          </cell>
          <cell r="AD1082">
            <v>40360.000000000102</v>
          </cell>
        </row>
        <row r="1083">
          <cell r="AC1083" t="str">
            <v>00307-2011-MTC/10</v>
          </cell>
          <cell r="AD1083">
            <v>40725.000000000102</v>
          </cell>
        </row>
        <row r="1084">
          <cell r="AC1084" t="str">
            <v>00308-2009-MTC/10</v>
          </cell>
          <cell r="AD1084">
            <v>39845.000000000102</v>
          </cell>
        </row>
        <row r="1085">
          <cell r="AC1085" t="str">
            <v>00308-2010-MTC/10</v>
          </cell>
          <cell r="AD1085">
            <v>40360.000000000102</v>
          </cell>
        </row>
        <row r="1086">
          <cell r="AC1086" t="str">
            <v>00308-2011-MTC/10</v>
          </cell>
          <cell r="AD1086">
            <v>40725.000000000102</v>
          </cell>
        </row>
        <row r="1087">
          <cell r="AC1087" t="str">
            <v>00309-2009-MTC/10</v>
          </cell>
          <cell r="AD1087">
            <v>39845.000000000102</v>
          </cell>
        </row>
        <row r="1088">
          <cell r="AC1088" t="str">
            <v>00309-2010-MTC/10</v>
          </cell>
          <cell r="AD1088">
            <v>40360.000000000102</v>
          </cell>
        </row>
        <row r="1089">
          <cell r="AC1089" t="str">
            <v>00310-2009-MTC/10</v>
          </cell>
          <cell r="AD1089">
            <v>39845.000000000102</v>
          </cell>
        </row>
        <row r="1090">
          <cell r="AC1090" t="str">
            <v>00310-2011-MTC/10</v>
          </cell>
          <cell r="AD1090">
            <v>40718.000000000102</v>
          </cell>
        </row>
        <row r="1091">
          <cell r="AC1091" t="str">
            <v>00311-2009-MTC/10</v>
          </cell>
          <cell r="AD1091">
            <v>39845.000000000102</v>
          </cell>
        </row>
        <row r="1092">
          <cell r="AC1092" t="str">
            <v>00311-2010-MTC/10</v>
          </cell>
          <cell r="AD1092">
            <v>40364.000000000102</v>
          </cell>
        </row>
        <row r="1093">
          <cell r="AC1093" t="str">
            <v>00311-2011-MTC/10</v>
          </cell>
          <cell r="AD1093">
            <v>40718.000000000102</v>
          </cell>
        </row>
        <row r="1094">
          <cell r="AC1094" t="str">
            <v>00344-2011-MTC/10</v>
          </cell>
          <cell r="AD1094">
            <v>40817.000000000102</v>
          </cell>
        </row>
        <row r="1095">
          <cell r="AC1095" t="str">
            <v>00364-2011-MTC/10</v>
          </cell>
          <cell r="AD1095">
            <v>40829.000000000102</v>
          </cell>
        </row>
        <row r="1096">
          <cell r="AC1096" t="str">
            <v>00365-2009-MTC/10</v>
          </cell>
          <cell r="AD1096">
            <v>39845.000000000102</v>
          </cell>
        </row>
        <row r="1097">
          <cell r="AC1097" t="str">
            <v>00365-2010-MTC/10</v>
          </cell>
          <cell r="AD1097">
            <v>40406.000000000102</v>
          </cell>
        </row>
        <row r="1098">
          <cell r="AC1098" t="str">
            <v>00366-2009-MTC/10</v>
          </cell>
          <cell r="AD1098">
            <v>39845.000000000102</v>
          </cell>
        </row>
        <row r="1099">
          <cell r="AC1099" t="str">
            <v>00366-2010-MTC/10</v>
          </cell>
          <cell r="AD1099">
            <v>40406.000000000102</v>
          </cell>
        </row>
        <row r="1100">
          <cell r="AC1100" t="str">
            <v>00366-2011-MTC/10</v>
          </cell>
          <cell r="AD1100">
            <v>40840.000000000102</v>
          </cell>
        </row>
        <row r="1101">
          <cell r="AC1101" t="str">
            <v>00367-2010-MTC/10</v>
          </cell>
          <cell r="AD1101">
            <v>40406.000000000102</v>
          </cell>
        </row>
        <row r="1102">
          <cell r="AC1102" t="str">
            <v>00367-2011-MTC/10</v>
          </cell>
          <cell r="AD1102">
            <v>40836.000000000102</v>
          </cell>
        </row>
        <row r="1103">
          <cell r="AC1103" t="str">
            <v>00368-2009-MTC/10</v>
          </cell>
          <cell r="AD1103">
            <v>39845.000000000102</v>
          </cell>
        </row>
        <row r="1104">
          <cell r="AC1104" t="str">
            <v>00368-2010-MTC/10</v>
          </cell>
          <cell r="AD1104">
            <v>40406.000000000102</v>
          </cell>
        </row>
        <row r="1105">
          <cell r="AC1105" t="str">
            <v>00368-2011-MTC/10</v>
          </cell>
          <cell r="AD1105">
            <v>40836.000000000102</v>
          </cell>
        </row>
        <row r="1106">
          <cell r="AC1106" t="str">
            <v>00369-2009-MTC/10</v>
          </cell>
          <cell r="AD1106">
            <v>39845.000000000102</v>
          </cell>
        </row>
        <row r="1107">
          <cell r="AC1107" t="str">
            <v>00156-2014-MTC/10</v>
          </cell>
          <cell r="AD1107">
            <v>41974.000000000102</v>
          </cell>
        </row>
        <row r="1108">
          <cell r="AC1108" t="str">
            <v>00156-2015-MTC/10</v>
          </cell>
          <cell r="AD1108">
            <v>42117.000000000102</v>
          </cell>
        </row>
        <row r="1109">
          <cell r="AC1109" t="str">
            <v>00157-2009-MTC/10</v>
          </cell>
          <cell r="AD1109">
            <v>39845.000000000102</v>
          </cell>
        </row>
        <row r="1110">
          <cell r="AC1110" t="str">
            <v>00157-2010-MTC/10</v>
          </cell>
          <cell r="AD1110">
            <v>40238.000000000102</v>
          </cell>
        </row>
        <row r="1111">
          <cell r="AC1111" t="str">
            <v>00157-2011-MTC/10</v>
          </cell>
          <cell r="AD1111">
            <v>40645.000000000102</v>
          </cell>
        </row>
        <row r="1112">
          <cell r="AC1112" t="str">
            <v>00157-2013-MTC/10</v>
          </cell>
          <cell r="AD1112">
            <v>41612.000000000102</v>
          </cell>
        </row>
        <row r="1113">
          <cell r="AC1113" t="str">
            <v>00158-2009-MTC/10</v>
          </cell>
          <cell r="AD1113">
            <v>39845.000000000102</v>
          </cell>
        </row>
        <row r="1114">
          <cell r="AC1114" t="str">
            <v>00158-2010-MTC/10</v>
          </cell>
          <cell r="AD1114">
            <v>40238.000000000102</v>
          </cell>
        </row>
        <row r="1115">
          <cell r="AC1115" t="str">
            <v>00158-2011-MTC/10</v>
          </cell>
          <cell r="AD1115">
            <v>40645.000000000102</v>
          </cell>
        </row>
        <row r="1116">
          <cell r="AC1116" t="str">
            <v>00158-2014-MTC/10</v>
          </cell>
          <cell r="AD1116">
            <v>41974.000000000102</v>
          </cell>
        </row>
        <row r="1117">
          <cell r="AC1117" t="str">
            <v>00159-2009-MTC/10</v>
          </cell>
          <cell r="AD1117">
            <v>39845.000000000102</v>
          </cell>
        </row>
        <row r="1118">
          <cell r="AC1118" t="str">
            <v>00159-2010-MTC/10</v>
          </cell>
          <cell r="AD1118">
            <v>40238.000000000102</v>
          </cell>
        </row>
        <row r="1119">
          <cell r="AC1119" t="str">
            <v>00159-2011-MTC/10</v>
          </cell>
          <cell r="AD1119">
            <v>40639.000000000102</v>
          </cell>
        </row>
        <row r="1120">
          <cell r="AC1120" t="str">
            <v>00159-2013-MTC/10</v>
          </cell>
          <cell r="AD1120">
            <v>41612.000000000102</v>
          </cell>
        </row>
        <row r="1121">
          <cell r="AC1121" t="str">
            <v>00159-2014-MTC/10</v>
          </cell>
          <cell r="AD1121">
            <v>41974.000000000102</v>
          </cell>
        </row>
        <row r="1122">
          <cell r="AC1122" t="str">
            <v>00160-2009-MTC/10</v>
          </cell>
          <cell r="AD1122">
            <v>39845.000000000102</v>
          </cell>
        </row>
        <row r="1123">
          <cell r="AC1123" t="str">
            <v>00189-2009-MTC/10</v>
          </cell>
          <cell r="AD1123">
            <v>39845.000000000102</v>
          </cell>
        </row>
        <row r="1124">
          <cell r="AC1124" t="str">
            <v>00189-2010-MTC/10</v>
          </cell>
          <cell r="AD1124">
            <v>40238.000000000102</v>
          </cell>
        </row>
        <row r="1125">
          <cell r="AC1125" t="str">
            <v>00190-2009-MTC/10</v>
          </cell>
          <cell r="AD1125">
            <v>39845.000000000102</v>
          </cell>
        </row>
        <row r="1126">
          <cell r="AC1126" t="str">
            <v>00190-2010-MTC/10</v>
          </cell>
          <cell r="AD1126">
            <v>40238.000000000102</v>
          </cell>
        </row>
        <row r="1127">
          <cell r="AC1127" t="str">
            <v>00191-2009-MTC/10</v>
          </cell>
          <cell r="AD1127">
            <v>39845.000000000102</v>
          </cell>
        </row>
        <row r="1128">
          <cell r="AC1128" t="str">
            <v>00191-2010-MTC/10</v>
          </cell>
          <cell r="AD1128">
            <v>40238.000000000102</v>
          </cell>
        </row>
        <row r="1129">
          <cell r="AC1129" t="str">
            <v>00191-2011-MTC/10</v>
          </cell>
          <cell r="AD1129">
            <v>40682.000000000102</v>
          </cell>
        </row>
        <row r="1130">
          <cell r="AC1130" t="str">
            <v>00192-2009-MTC/10</v>
          </cell>
          <cell r="AD1130">
            <v>39845.000000000102</v>
          </cell>
        </row>
        <row r="1131">
          <cell r="AC1131" t="str">
            <v>00192-2010-MTC/10</v>
          </cell>
          <cell r="AD1131">
            <v>40238.000000000102</v>
          </cell>
        </row>
        <row r="1132">
          <cell r="AC1132" t="str">
            <v>00192-2011-MTC/10</v>
          </cell>
          <cell r="AD1132">
            <v>40682.000000000102</v>
          </cell>
        </row>
        <row r="1133">
          <cell r="AC1133" t="str">
            <v>00193-2009-MTC/10</v>
          </cell>
          <cell r="AD1133">
            <v>39845.000000000102</v>
          </cell>
        </row>
        <row r="1134">
          <cell r="AC1134" t="str">
            <v>00193-2010-MTC/10</v>
          </cell>
          <cell r="AD1134">
            <v>40239.000000000102</v>
          </cell>
        </row>
        <row r="1135">
          <cell r="AC1135" t="str">
            <v>00193-2011-MTC/10</v>
          </cell>
          <cell r="AD1135">
            <v>40682.000000000102</v>
          </cell>
        </row>
        <row r="1136">
          <cell r="AC1136" t="str">
            <v>00312-2009-MTC/10</v>
          </cell>
          <cell r="AD1136">
            <v>39845.000000000102</v>
          </cell>
        </row>
        <row r="1137">
          <cell r="AC1137" t="str">
            <v>00312-2010-MTC/10</v>
          </cell>
          <cell r="AD1137">
            <v>40364.000000000102</v>
          </cell>
        </row>
        <row r="1138">
          <cell r="AC1138" t="str">
            <v>00312-2011-MTC/10</v>
          </cell>
          <cell r="AD1138">
            <v>40718.000000000102</v>
          </cell>
        </row>
        <row r="1139">
          <cell r="AC1139" t="str">
            <v>00313-2009-MTC/10</v>
          </cell>
          <cell r="AD1139">
            <v>39845.000000000102</v>
          </cell>
        </row>
        <row r="1140">
          <cell r="AC1140" t="str">
            <v>00313-2010-MTC/10</v>
          </cell>
          <cell r="AD1140">
            <v>40364.000000000102</v>
          </cell>
        </row>
        <row r="1141">
          <cell r="AC1141" t="str">
            <v>00313-2011-MTC/10</v>
          </cell>
          <cell r="AD1141">
            <v>40717.000000000102</v>
          </cell>
        </row>
        <row r="1142">
          <cell r="AC1142" t="str">
            <v>00314-2009-MTC/10</v>
          </cell>
          <cell r="AD1142">
            <v>39845.000000000102</v>
          </cell>
        </row>
        <row r="1143">
          <cell r="AC1143" t="str">
            <v>00314-2010-MTC/10</v>
          </cell>
          <cell r="AD1143">
            <v>40364.000000000102</v>
          </cell>
        </row>
        <row r="1144">
          <cell r="AC1144" t="str">
            <v>00314-2011-MTC/10</v>
          </cell>
          <cell r="AD1144">
            <v>40716.000000000102</v>
          </cell>
        </row>
        <row r="1145">
          <cell r="AC1145" t="str">
            <v>00315-2009-MTC/10</v>
          </cell>
          <cell r="AD1145">
            <v>39845.000000000102</v>
          </cell>
        </row>
        <row r="1146">
          <cell r="AC1146" t="str">
            <v>00315-2010-MTC/10</v>
          </cell>
          <cell r="AD1146">
            <v>40365.000000000102</v>
          </cell>
        </row>
        <row r="1147">
          <cell r="AC1147" t="str">
            <v>00315-2011-MTC/10</v>
          </cell>
          <cell r="AD1147">
            <v>40749.000000000102</v>
          </cell>
        </row>
        <row r="1148">
          <cell r="AC1148" t="str">
            <v>00316-2010-MTC/10</v>
          </cell>
          <cell r="AD1148">
            <v>40366.000000000102</v>
          </cell>
        </row>
        <row r="1149">
          <cell r="AC1149" t="str">
            <v>00345-2009-MTC/10</v>
          </cell>
          <cell r="AD1149">
            <v>39845.000000000102</v>
          </cell>
        </row>
        <row r="1150">
          <cell r="AC1150" t="str">
            <v>00345-2010-MTC/10</v>
          </cell>
          <cell r="AD1150">
            <v>40393.000000000102</v>
          </cell>
        </row>
        <row r="1151">
          <cell r="AC1151" t="str">
            <v>00345-2011-MTC/10</v>
          </cell>
          <cell r="AD1151">
            <v>40817.000000000102</v>
          </cell>
        </row>
        <row r="1152">
          <cell r="AC1152" t="str">
            <v>00346-2009-MTC/10</v>
          </cell>
          <cell r="AD1152">
            <v>39845.000000000102</v>
          </cell>
        </row>
        <row r="1153">
          <cell r="AC1153" t="str">
            <v>00346-2010-MTC/10</v>
          </cell>
          <cell r="AD1153">
            <v>40393.000000000102</v>
          </cell>
        </row>
        <row r="1154">
          <cell r="AC1154" t="str">
            <v>00346-2011-MTC/10</v>
          </cell>
          <cell r="AD1154">
            <v>40817.000000000102</v>
          </cell>
        </row>
        <row r="1155">
          <cell r="AC1155" t="str">
            <v>00347-2009-MTC/10</v>
          </cell>
          <cell r="AD1155">
            <v>39845.000000000102</v>
          </cell>
        </row>
        <row r="1156">
          <cell r="AC1156" t="str">
            <v>00347-2010-MTC/10</v>
          </cell>
          <cell r="AD1156">
            <v>40393.000000000102</v>
          </cell>
        </row>
        <row r="1157">
          <cell r="AC1157" t="str">
            <v>00347-2011-MTC/10</v>
          </cell>
          <cell r="AD1157">
            <v>40817.000000000102</v>
          </cell>
        </row>
        <row r="1158">
          <cell r="AC1158" t="str">
            <v>00348-2009-MTC/10</v>
          </cell>
          <cell r="AD1158">
            <v>39845.000000000102</v>
          </cell>
        </row>
        <row r="1159">
          <cell r="AC1159" t="str">
            <v>00348-2010-MTC/10</v>
          </cell>
          <cell r="AD1159">
            <v>40393.000000000102</v>
          </cell>
        </row>
        <row r="1160">
          <cell r="AC1160" t="str">
            <v>00348-2011-MTC/10</v>
          </cell>
          <cell r="AD1160">
            <v>40817.000000000102</v>
          </cell>
        </row>
        <row r="1161">
          <cell r="AC1161" t="str">
            <v>00349-2010-MTC/10</v>
          </cell>
          <cell r="AD1161">
            <v>40395.000000000102</v>
          </cell>
        </row>
        <row r="1162">
          <cell r="AC1162" t="str">
            <v>00349-2011-MTC/10</v>
          </cell>
          <cell r="AD1162">
            <v>40817.000000000102</v>
          </cell>
        </row>
        <row r="1163">
          <cell r="AC1163" t="str">
            <v>00160-2010-MTC/10</v>
          </cell>
          <cell r="AD1163">
            <v>40238.000000000102</v>
          </cell>
        </row>
        <row r="1164">
          <cell r="AC1164" t="str">
            <v>00160-2013-MTC/10</v>
          </cell>
          <cell r="AD1164">
            <v>41612.000000000102</v>
          </cell>
        </row>
        <row r="1165">
          <cell r="AC1165" t="str">
            <v>00161-2009-MTC/10</v>
          </cell>
          <cell r="AD1165">
            <v>39845.000000000102</v>
          </cell>
        </row>
        <row r="1166">
          <cell r="AC1166" t="str">
            <v>00161-2010-MTC/10</v>
          </cell>
          <cell r="AD1166">
            <v>40238.000000000102</v>
          </cell>
        </row>
        <row r="1167">
          <cell r="AC1167" t="str">
            <v>00161-2011-MTC/10</v>
          </cell>
          <cell r="AD1167">
            <v>40651.000000000102</v>
          </cell>
        </row>
        <row r="1168">
          <cell r="AC1168" t="str">
            <v>00161-2013-MTC/10</v>
          </cell>
          <cell r="AD1168">
            <v>41613.000000000102</v>
          </cell>
        </row>
        <row r="1169">
          <cell r="AC1169" t="str">
            <v>00161-2014-MTC/10</v>
          </cell>
          <cell r="AD1169">
            <v>41974.000000000102</v>
          </cell>
        </row>
        <row r="1170">
          <cell r="AC1170" t="str">
            <v>00162-2009-MTC/10</v>
          </cell>
          <cell r="AD1170">
            <v>39845.000000000102</v>
          </cell>
        </row>
        <row r="1171">
          <cell r="AC1171" t="str">
            <v>00162-2010-MTC/10</v>
          </cell>
          <cell r="AD1171">
            <v>40238.000000000102</v>
          </cell>
        </row>
        <row r="1172">
          <cell r="AC1172" t="str">
            <v>00162-2011-MTC/10</v>
          </cell>
          <cell r="AD1172">
            <v>40637.000000000102</v>
          </cell>
        </row>
        <row r="1173">
          <cell r="AC1173" t="str">
            <v>00162-2013-MTC/10</v>
          </cell>
          <cell r="AD1173">
            <v>41617.000000000102</v>
          </cell>
        </row>
        <row r="1174">
          <cell r="AC1174" t="str">
            <v>00163-2009-MTC/10</v>
          </cell>
          <cell r="AD1174">
            <v>39845.000000000102</v>
          </cell>
        </row>
        <row r="1175">
          <cell r="AC1175" t="str">
            <v>00163-2010-MTC/10</v>
          </cell>
          <cell r="AD1175">
            <v>40238.000000000102</v>
          </cell>
        </row>
        <row r="1176">
          <cell r="AC1176" t="str">
            <v>00194-2009-MTC/10</v>
          </cell>
          <cell r="AD1176">
            <v>39845.000000000102</v>
          </cell>
        </row>
        <row r="1177">
          <cell r="AC1177" t="str">
            <v>00194-2010-MTC/10</v>
          </cell>
          <cell r="AD1177">
            <v>40239.000000000102</v>
          </cell>
        </row>
        <row r="1178">
          <cell r="AC1178" t="str">
            <v>00194-2011-MTC/10</v>
          </cell>
          <cell r="AD1178">
            <v>40682.000000000102</v>
          </cell>
        </row>
        <row r="1179">
          <cell r="AC1179" t="str">
            <v>00195-2009-MTC/10</v>
          </cell>
          <cell r="AD1179">
            <v>39845.000000000102</v>
          </cell>
        </row>
        <row r="1180">
          <cell r="AC1180" t="str">
            <v>00195-2010-MTC/10</v>
          </cell>
          <cell r="AD1180">
            <v>40241.000000000102</v>
          </cell>
        </row>
        <row r="1181">
          <cell r="AC1181" t="str">
            <v>00195-2011-MTC/10</v>
          </cell>
          <cell r="AD1181">
            <v>40682.000000000102</v>
          </cell>
        </row>
        <row r="1182">
          <cell r="AC1182" t="str">
            <v>00196-2009-MTC/10</v>
          </cell>
          <cell r="AD1182">
            <v>39845.000000000102</v>
          </cell>
        </row>
        <row r="1183">
          <cell r="AC1183" t="str">
            <v>00196-2010-MTC/10</v>
          </cell>
          <cell r="AD1183">
            <v>40240.000000000102</v>
          </cell>
        </row>
        <row r="1184">
          <cell r="AC1184" t="str">
            <v>00196-2011-MTC/10</v>
          </cell>
          <cell r="AD1184">
            <v>40682.000000000102</v>
          </cell>
        </row>
        <row r="1185">
          <cell r="AC1185" t="str">
            <v>00197-2009-MTC/10</v>
          </cell>
          <cell r="AD1185">
            <v>39845.000000000102</v>
          </cell>
        </row>
        <row r="1186">
          <cell r="AC1186" t="str">
            <v>00198-2009-MTC/10</v>
          </cell>
          <cell r="AD1186">
            <v>39845.000000000102</v>
          </cell>
        </row>
        <row r="1187">
          <cell r="AC1187" t="str">
            <v>00198-2010-MTC/10</v>
          </cell>
          <cell r="AD1187">
            <v>40240.000000000102</v>
          </cell>
        </row>
        <row r="1188">
          <cell r="AC1188" t="str">
            <v>00198-2011-MTC/10</v>
          </cell>
          <cell r="AD1188">
            <v>40682.000000000102</v>
          </cell>
        </row>
        <row r="1189">
          <cell r="AC1189" t="str">
            <v>00199-2009-MTC/10</v>
          </cell>
          <cell r="AD1189">
            <v>39845.000000000102</v>
          </cell>
        </row>
        <row r="1190">
          <cell r="AC1190" t="str">
            <v>00316-2011-MTC/10</v>
          </cell>
          <cell r="AD1190">
            <v>40777.000000000102</v>
          </cell>
        </row>
        <row r="1191">
          <cell r="AC1191" t="str">
            <v>00317-2009-MTC/10</v>
          </cell>
          <cell r="AD1191">
            <v>39845.000000000102</v>
          </cell>
        </row>
        <row r="1192">
          <cell r="AC1192" t="str">
            <v>00317-2010-MTC/10</v>
          </cell>
          <cell r="AD1192">
            <v>40366.000000000102</v>
          </cell>
        </row>
        <row r="1193">
          <cell r="AC1193" t="str">
            <v>00317-2011-MTC/10</v>
          </cell>
          <cell r="AD1193">
            <v>40787.000000000102</v>
          </cell>
        </row>
        <row r="1194">
          <cell r="AC1194" t="str">
            <v>00318-2009-MTC/10</v>
          </cell>
          <cell r="AD1194">
            <v>39845.000000000102</v>
          </cell>
        </row>
        <row r="1195">
          <cell r="AC1195" t="str">
            <v>00318-2010-MTC/10</v>
          </cell>
          <cell r="AD1195">
            <v>40360.000000000102</v>
          </cell>
        </row>
        <row r="1196">
          <cell r="AC1196" t="str">
            <v>00318-2011-MTC/10</v>
          </cell>
          <cell r="AD1196">
            <v>40780.000000000102</v>
          </cell>
        </row>
        <row r="1197">
          <cell r="AC1197" t="str">
            <v>00319-2009-MTC/10</v>
          </cell>
          <cell r="AD1197">
            <v>39845.000000000102</v>
          </cell>
        </row>
        <row r="1198">
          <cell r="AC1198" t="str">
            <v>00319-2010-MTC/10</v>
          </cell>
          <cell r="AD1198">
            <v>40365.000000000102</v>
          </cell>
        </row>
        <row r="1199">
          <cell r="AC1199" t="str">
            <v>00319-2011-MTC/10</v>
          </cell>
          <cell r="AD1199">
            <v>40780.000000000102</v>
          </cell>
        </row>
        <row r="1200">
          <cell r="AC1200" t="str">
            <v>00320-2009-MTC/10</v>
          </cell>
          <cell r="AD1200">
            <v>39845.000000000102</v>
          </cell>
        </row>
        <row r="1201">
          <cell r="AC1201" t="str">
            <v>00320-2010-MTC/10</v>
          </cell>
          <cell r="AD1201">
            <v>40365.000000000102</v>
          </cell>
        </row>
        <row r="1202">
          <cell r="AC1202" t="str">
            <v>00320-2011-MTC/10</v>
          </cell>
          <cell r="AD1202">
            <v>40792.000000000102</v>
          </cell>
        </row>
        <row r="1203">
          <cell r="AC1203" t="str">
            <v>00321-2009-MTC/10</v>
          </cell>
          <cell r="AD1203">
            <v>39845.000000000102</v>
          </cell>
        </row>
        <row r="1204">
          <cell r="AC1204" t="str">
            <v>00354-2011-MTC/10</v>
          </cell>
          <cell r="AD1204">
            <v>40820.000000000102</v>
          </cell>
        </row>
        <row r="1205">
          <cell r="AC1205" t="str">
            <v>00355-2009-MTC/10</v>
          </cell>
          <cell r="AD1205">
            <v>39845.000000000102</v>
          </cell>
        </row>
        <row r="1206">
          <cell r="AC1206" t="str">
            <v>00355-2010-MTC/10</v>
          </cell>
          <cell r="AD1206">
            <v>40406.000000000102</v>
          </cell>
        </row>
        <row r="1207">
          <cell r="AC1207" t="str">
            <v>00356-2009-MTC/10</v>
          </cell>
          <cell r="AD1207">
            <v>39845.000000000102</v>
          </cell>
        </row>
        <row r="1208">
          <cell r="AC1208" t="str">
            <v>00356-2010-MTC/10</v>
          </cell>
          <cell r="AD1208">
            <v>40406.000000000102</v>
          </cell>
        </row>
        <row r="1209">
          <cell r="AC1209" t="str">
            <v>00356-2011-MTC/10</v>
          </cell>
          <cell r="AD1209">
            <v>40820.000000000102</v>
          </cell>
        </row>
        <row r="1210">
          <cell r="AC1210" t="str">
            <v>00357-2009-MTC/10</v>
          </cell>
          <cell r="AD1210">
            <v>39845.000000000102</v>
          </cell>
        </row>
        <row r="1211">
          <cell r="AC1211" t="str">
            <v>00357-2010-MTC/10</v>
          </cell>
          <cell r="AD1211">
            <v>40406.000000000102</v>
          </cell>
        </row>
        <row r="1212">
          <cell r="AC1212" t="str">
            <v>00357-2011-MTC/10</v>
          </cell>
          <cell r="AD1212">
            <v>40822.000000000102</v>
          </cell>
        </row>
        <row r="1213">
          <cell r="AC1213" t="str">
            <v>00358-2009-MTC/10</v>
          </cell>
          <cell r="AD1213">
            <v>39845.000000000102</v>
          </cell>
        </row>
        <row r="1214">
          <cell r="AC1214" t="str">
            <v>00358-2010-MTC/10</v>
          </cell>
          <cell r="AD1214">
            <v>40406.000000000102</v>
          </cell>
        </row>
        <row r="1215">
          <cell r="AC1215" t="str">
            <v>00358-2011-MTC/10</v>
          </cell>
          <cell r="AD1215">
            <v>40822.000000000102</v>
          </cell>
        </row>
        <row r="1216">
          <cell r="AC1216" t="str">
            <v>00359-2010-MTC/10</v>
          </cell>
          <cell r="AD1216">
            <v>40406.000000000102</v>
          </cell>
        </row>
        <row r="1217">
          <cell r="AC1217" t="str">
            <v>00359-2011-MTC/10</v>
          </cell>
          <cell r="AD1217">
            <v>40833.000000000102</v>
          </cell>
        </row>
        <row r="1218">
          <cell r="AC1218" t="str">
            <v>00163-2011-MTC/10</v>
          </cell>
          <cell r="AD1218">
            <v>40658.000000000102</v>
          </cell>
        </row>
        <row r="1219">
          <cell r="AC1219" t="str">
            <v>00163-2014-MTC/10</v>
          </cell>
          <cell r="AD1219">
            <v>41974.000000000102</v>
          </cell>
        </row>
        <row r="1220">
          <cell r="AC1220" t="str">
            <v>00164-2009-MTC/10</v>
          </cell>
          <cell r="AD1220">
            <v>39845.000000000102</v>
          </cell>
        </row>
        <row r="1221">
          <cell r="AC1221" t="str">
            <v>00164-2010-MTC/10</v>
          </cell>
          <cell r="AD1221">
            <v>40238.000000000102</v>
          </cell>
        </row>
        <row r="1222">
          <cell r="AC1222" t="str">
            <v>00164-2011-MTC/10</v>
          </cell>
          <cell r="AD1222">
            <v>40664.000000000102</v>
          </cell>
        </row>
        <row r="1223">
          <cell r="AC1223" t="str">
            <v>00164-2014-MTC/10</v>
          </cell>
          <cell r="AD1223">
            <v>41974.000000000102</v>
          </cell>
        </row>
        <row r="1224">
          <cell r="AC1224" t="str">
            <v>00165-2009-MTC/10</v>
          </cell>
          <cell r="AD1224">
            <v>39845.000000000102</v>
          </cell>
        </row>
        <row r="1225">
          <cell r="AC1225" t="str">
            <v>00165-2010-MTC/10</v>
          </cell>
          <cell r="AD1225">
            <v>40238.000000000102</v>
          </cell>
        </row>
        <row r="1226">
          <cell r="AC1226" t="str">
            <v>00165-2011-MTC/10</v>
          </cell>
          <cell r="AD1226">
            <v>40659.000000000102</v>
          </cell>
        </row>
        <row r="1227">
          <cell r="AC1227" t="str">
            <v>00165-2013-MTC/10</v>
          </cell>
          <cell r="AD1227">
            <v>41642.000000000102</v>
          </cell>
        </row>
        <row r="1228">
          <cell r="AC1228" t="str">
            <v>00165-2014-MTC/10</v>
          </cell>
          <cell r="AD1228">
            <v>41974.000000000102</v>
          </cell>
        </row>
        <row r="1229">
          <cell r="AC1229" t="str">
            <v>00166-2009-MTC/10</v>
          </cell>
          <cell r="AD1229">
            <v>39845.000000000102</v>
          </cell>
        </row>
        <row r="1230">
          <cell r="AC1230" t="str">
            <v>00166-2010-MTC/10</v>
          </cell>
          <cell r="AD1230">
            <v>40238.000000000102</v>
          </cell>
        </row>
        <row r="1231">
          <cell r="AC1231" t="str">
            <v>00166-2011-MTC/10</v>
          </cell>
          <cell r="AD1231">
            <v>40659.000000000102</v>
          </cell>
        </row>
        <row r="1232">
          <cell r="AC1232" t="str">
            <v>00166-2014-MTC/10</v>
          </cell>
          <cell r="AD1232">
            <v>41974.000000000102</v>
          </cell>
        </row>
        <row r="1233">
          <cell r="AC1233" t="str">
            <v>00199-2010-MTC/10</v>
          </cell>
          <cell r="AD1233">
            <v>40240.000000000102</v>
          </cell>
        </row>
        <row r="1234">
          <cell r="AC1234" t="str">
            <v>00199-2011-MTC/10</v>
          </cell>
          <cell r="AD1234">
            <v>40682.000000000102</v>
          </cell>
        </row>
        <row r="1235">
          <cell r="AC1235" t="str">
            <v>00200-2009-MTC/10</v>
          </cell>
          <cell r="AD1235">
            <v>39845.000000000102</v>
          </cell>
        </row>
        <row r="1236">
          <cell r="AC1236" t="str">
            <v>00200-2010-MTC/10</v>
          </cell>
          <cell r="AD1236">
            <v>40240.000000000102</v>
          </cell>
        </row>
        <row r="1237">
          <cell r="AC1237" t="str">
            <v>00201-2009-MTC/10</v>
          </cell>
          <cell r="AD1237">
            <v>39845.000000000102</v>
          </cell>
        </row>
        <row r="1238">
          <cell r="AC1238" t="str">
            <v>00201-2010-MTC/10</v>
          </cell>
          <cell r="AD1238">
            <v>40240.000000000102</v>
          </cell>
        </row>
        <row r="1239">
          <cell r="AC1239" t="str">
            <v>00201-2011-MTC/10</v>
          </cell>
          <cell r="AD1239">
            <v>40679.000000000102</v>
          </cell>
        </row>
        <row r="1240">
          <cell r="AC1240" t="str">
            <v>00202-2009-MTC/10</v>
          </cell>
          <cell r="AD1240">
            <v>39845.000000000102</v>
          </cell>
        </row>
        <row r="1241">
          <cell r="AC1241" t="str">
            <v>00202-2010-MTC/10</v>
          </cell>
          <cell r="AD1241">
            <v>40240.000000000102</v>
          </cell>
        </row>
        <row r="1242">
          <cell r="AC1242" t="str">
            <v>00202-2011-MTC/10</v>
          </cell>
          <cell r="AD1242">
            <v>40679.000000000102</v>
          </cell>
        </row>
        <row r="1243">
          <cell r="AC1243" t="str">
            <v>00203-2009-MTC/10</v>
          </cell>
          <cell r="AD1243">
            <v>39845.000000000102</v>
          </cell>
        </row>
        <row r="1244">
          <cell r="AC1244" t="str">
            <v>00321-2010-MTC/10</v>
          </cell>
          <cell r="AD1244">
            <v>40367.000000000102</v>
          </cell>
        </row>
        <row r="1245">
          <cell r="AC1245" t="str">
            <v>00321-2011-MTC/10</v>
          </cell>
          <cell r="AD1245">
            <v>40787.000000000102</v>
          </cell>
        </row>
        <row r="1246">
          <cell r="AC1246" t="str">
            <v>00322-2009-MTC/10</v>
          </cell>
          <cell r="AD1246">
            <v>39845.000000000102</v>
          </cell>
        </row>
        <row r="1247">
          <cell r="AC1247" t="str">
            <v>00322-2010-MTC/10</v>
          </cell>
          <cell r="AD1247">
            <v>40367.000000000102</v>
          </cell>
        </row>
        <row r="1248">
          <cell r="AC1248" t="str">
            <v>00322-2011-MTC/10</v>
          </cell>
          <cell r="AD1248">
            <v>40775.000000000102</v>
          </cell>
        </row>
        <row r="1249">
          <cell r="AC1249" t="str">
            <v>00323-2009-MTC/10</v>
          </cell>
          <cell r="AD1249">
            <v>39845.000000000102</v>
          </cell>
        </row>
        <row r="1250">
          <cell r="AC1250" t="str">
            <v>00323-2010-MTC/10</v>
          </cell>
          <cell r="AD1250">
            <v>40367.000000000102</v>
          </cell>
        </row>
        <row r="1251">
          <cell r="AC1251" t="str">
            <v>00323-2011-MTC/10</v>
          </cell>
          <cell r="AD1251">
            <v>40772.000000000102</v>
          </cell>
        </row>
        <row r="1252">
          <cell r="AC1252" t="str">
            <v>00324-2009-MTC/10</v>
          </cell>
          <cell r="AD1252">
            <v>39845.000000000102</v>
          </cell>
        </row>
        <row r="1253">
          <cell r="AC1253" t="str">
            <v>00324-2011-MTC/10</v>
          </cell>
          <cell r="AD1253">
            <v>40787.000000000102</v>
          </cell>
        </row>
        <row r="1254">
          <cell r="AC1254" t="str">
            <v>00325-2009-MTC/10</v>
          </cell>
          <cell r="AD1254">
            <v>39845.000000000102</v>
          </cell>
        </row>
        <row r="1255">
          <cell r="AC1255" t="str">
            <v>00369-2010-MTC/10</v>
          </cell>
          <cell r="AD1255">
            <v>40406.000000000102</v>
          </cell>
        </row>
        <row r="1256">
          <cell r="AC1256" t="str">
            <v>00369-2011-MTC/10</v>
          </cell>
          <cell r="AD1256">
            <v>40838.000000000102</v>
          </cell>
        </row>
        <row r="1257">
          <cell r="AC1257" t="str">
            <v>00370-2009-MTC/10</v>
          </cell>
          <cell r="AD1257">
            <v>39845.000000000102</v>
          </cell>
        </row>
        <row r="1258">
          <cell r="AC1258" t="str">
            <v>00370-2010-MTC/10</v>
          </cell>
          <cell r="AD1258">
            <v>40406.000000000102</v>
          </cell>
        </row>
        <row r="1259">
          <cell r="AC1259" t="str">
            <v>00370-2011-MTC/10</v>
          </cell>
          <cell r="AD1259">
            <v>40842.000000000102</v>
          </cell>
        </row>
        <row r="1260">
          <cell r="AC1260" t="str">
            <v>00371-2009-MTC/10</v>
          </cell>
          <cell r="AD1260">
            <v>39845.000000000102</v>
          </cell>
        </row>
        <row r="1261">
          <cell r="AC1261" t="str">
            <v>00371-2010-MTC/10</v>
          </cell>
          <cell r="AD1261">
            <v>40406.000000000102</v>
          </cell>
        </row>
        <row r="1262">
          <cell r="AC1262" t="str">
            <v>00371-2011-MTC/10</v>
          </cell>
          <cell r="AD1262">
            <v>40837.000000000102</v>
          </cell>
        </row>
        <row r="1263">
          <cell r="AC1263" t="str">
            <v>00372-2009-MTC/10</v>
          </cell>
          <cell r="AD1263">
            <v>39845.000000000102</v>
          </cell>
        </row>
        <row r="1264">
          <cell r="AC1264" t="str">
            <v>00373-2009-MTC/10</v>
          </cell>
          <cell r="AD1264">
            <v>39845.000000000102</v>
          </cell>
        </row>
        <row r="1265">
          <cell r="AC1265" t="str">
            <v>00373-2010-MTC/10</v>
          </cell>
          <cell r="AD1265">
            <v>40406.000000000102</v>
          </cell>
        </row>
        <row r="1266">
          <cell r="AC1266" t="str">
            <v>00373-2011-MTC/10</v>
          </cell>
          <cell r="AD1266">
            <v>40843.000000000102</v>
          </cell>
        </row>
        <row r="1267">
          <cell r="AC1267" t="str">
            <v>00167-2009-MTC/10</v>
          </cell>
          <cell r="AD1267">
            <v>39845.000000000102</v>
          </cell>
        </row>
        <row r="1268">
          <cell r="AC1268" t="str">
            <v>00167-2011-MTC/10</v>
          </cell>
          <cell r="AD1268">
            <v>40666.000000000102</v>
          </cell>
        </row>
        <row r="1269">
          <cell r="AC1269" t="str">
            <v>00167-2014-MTC/10</v>
          </cell>
          <cell r="AD1269">
            <v>41975.000000000102</v>
          </cell>
        </row>
        <row r="1270">
          <cell r="AC1270" t="str">
            <v>00168-2009-MTC/10</v>
          </cell>
          <cell r="AD1270">
            <v>39845.000000000102</v>
          </cell>
        </row>
        <row r="1271">
          <cell r="AC1271" t="str">
            <v>00168-2010-MTC/10</v>
          </cell>
          <cell r="AD1271">
            <v>40238.000000000102</v>
          </cell>
        </row>
        <row r="1272">
          <cell r="AC1272" t="str">
            <v>00168-2014-MTC/10</v>
          </cell>
          <cell r="AD1272">
            <v>41977.000000000102</v>
          </cell>
        </row>
        <row r="1273">
          <cell r="AC1273" t="str">
            <v>00169-2009-MTC/10</v>
          </cell>
          <cell r="AD1273">
            <v>39845.000000000102</v>
          </cell>
        </row>
        <row r="1274">
          <cell r="AC1274" t="str">
            <v>00169-2010-MTC/10</v>
          </cell>
          <cell r="AD1274">
            <v>40238.000000000102</v>
          </cell>
        </row>
        <row r="1275">
          <cell r="AC1275" t="str">
            <v>00169-2011-MTC/10</v>
          </cell>
          <cell r="AD1275">
            <v>40672.000000000102</v>
          </cell>
        </row>
        <row r="1276">
          <cell r="AC1276" t="str">
            <v>00169-2014-MTC/10</v>
          </cell>
          <cell r="AD1276">
            <v>41976.000000000102</v>
          </cell>
        </row>
        <row r="1277">
          <cell r="AC1277" t="str">
            <v>00170-2009-MTC/10</v>
          </cell>
          <cell r="AD1277">
            <v>39845.000000000102</v>
          </cell>
        </row>
        <row r="1278">
          <cell r="AC1278" t="str">
            <v>00170-2011-MTC/10</v>
          </cell>
          <cell r="AD1278">
            <v>40672.000000000102</v>
          </cell>
        </row>
        <row r="1279">
          <cell r="AC1279" t="str">
            <v>00170-2014-MTC/10</v>
          </cell>
          <cell r="AD1279">
            <v>41976.000000000102</v>
          </cell>
        </row>
        <row r="1280">
          <cell r="AC1280" t="str">
            <v>00171-2009-MTC/10</v>
          </cell>
          <cell r="AD1280">
            <v>39845.000000000102</v>
          </cell>
        </row>
        <row r="1281">
          <cell r="AC1281" t="str">
            <v>00204-2011-MTC/10</v>
          </cell>
          <cell r="AD1281">
            <v>40683.000000000102</v>
          </cell>
        </row>
        <row r="1282">
          <cell r="AC1282" t="str">
            <v>00205-2009-MTC/10</v>
          </cell>
          <cell r="AD1282">
            <v>39845.000000000102</v>
          </cell>
        </row>
        <row r="1283">
          <cell r="AC1283" t="str">
            <v>00205-2010-MTC/10</v>
          </cell>
          <cell r="AD1283">
            <v>40240.000000000102</v>
          </cell>
        </row>
        <row r="1284">
          <cell r="AC1284" t="str">
            <v>00205-2011-MTC/10</v>
          </cell>
          <cell r="AD1284">
            <v>40683.000000000102</v>
          </cell>
        </row>
        <row r="1285">
          <cell r="AC1285" t="str">
            <v>00206-2009-MTC/10</v>
          </cell>
          <cell r="AD1285">
            <v>39845.000000000102</v>
          </cell>
        </row>
        <row r="1286">
          <cell r="AC1286" t="str">
            <v>00206-2010-MTC/10</v>
          </cell>
          <cell r="AD1286">
            <v>40240.000000000102</v>
          </cell>
        </row>
        <row r="1287">
          <cell r="AC1287" t="str">
            <v>00206-2011-MTC/10</v>
          </cell>
          <cell r="AD1287">
            <v>40674.000000000102</v>
          </cell>
        </row>
        <row r="1288">
          <cell r="AC1288" t="str">
            <v>00207-2009-MTC/10</v>
          </cell>
          <cell r="AD1288">
            <v>39845.000000000102</v>
          </cell>
        </row>
        <row r="1289">
          <cell r="AC1289" t="str">
            <v>00207-2010-MTC/10</v>
          </cell>
          <cell r="AD1289">
            <v>40242.000000000102</v>
          </cell>
        </row>
        <row r="1290">
          <cell r="AC1290" t="str">
            <v>00207-2011-MTC/10</v>
          </cell>
          <cell r="AD1290">
            <v>40676.000000000102</v>
          </cell>
        </row>
        <row r="1291">
          <cell r="AC1291" t="str">
            <v>00208-2009-MTC/10</v>
          </cell>
          <cell r="AD1291">
            <v>39845.000000000102</v>
          </cell>
        </row>
        <row r="1292">
          <cell r="AC1292" t="str">
            <v>00208-2010-MTC/10</v>
          </cell>
          <cell r="AD1292">
            <v>40242.000000000102</v>
          </cell>
        </row>
        <row r="1293">
          <cell r="AC1293" t="str">
            <v>00208-2011-MTC/10</v>
          </cell>
          <cell r="AD1293">
            <v>40676.000000000102</v>
          </cell>
        </row>
        <row r="1294">
          <cell r="AC1294" t="str">
            <v>00325-2011-MTC/10</v>
          </cell>
          <cell r="AD1294">
            <v>40800.000000000102</v>
          </cell>
        </row>
        <row r="1295">
          <cell r="AC1295" t="str">
            <v>00326-2010-MTC/10</v>
          </cell>
          <cell r="AD1295">
            <v>40378.000000000102</v>
          </cell>
        </row>
        <row r="1296">
          <cell r="AC1296" t="str">
            <v>00326-2011-MTC/10</v>
          </cell>
          <cell r="AD1296">
            <v>40798.000000000102</v>
          </cell>
        </row>
        <row r="1297">
          <cell r="AC1297" t="str">
            <v>00327-2009-MTC/10</v>
          </cell>
          <cell r="AD1297">
            <v>39845.000000000102</v>
          </cell>
        </row>
        <row r="1298">
          <cell r="AC1298" t="str">
            <v>00327-2010-MTC/10</v>
          </cell>
          <cell r="AD1298">
            <v>40374.000000000102</v>
          </cell>
        </row>
        <row r="1299">
          <cell r="AC1299" t="str">
            <v>00327-2011-MTC/10</v>
          </cell>
          <cell r="AD1299">
            <v>40787.000000000102</v>
          </cell>
        </row>
        <row r="1300">
          <cell r="AC1300" t="str">
            <v>00328-2009-MTC/10</v>
          </cell>
          <cell r="AD1300">
            <v>39845.000000000102</v>
          </cell>
        </row>
        <row r="1301">
          <cell r="AC1301" t="str">
            <v>00328-2010-MTC/10</v>
          </cell>
          <cell r="AD1301">
            <v>40374.000000000102</v>
          </cell>
        </row>
        <row r="1302">
          <cell r="AC1302" t="str">
            <v>00328-2011-MTC/10</v>
          </cell>
          <cell r="AD1302">
            <v>40805.000000000102</v>
          </cell>
        </row>
        <row r="1303">
          <cell r="AC1303" t="str">
            <v>00329-2009-MTC/10</v>
          </cell>
          <cell r="AD1303">
            <v>39845.000000000102</v>
          </cell>
        </row>
        <row r="1304">
          <cell r="AC1304" t="str">
            <v>00329-2010-MTC/10</v>
          </cell>
          <cell r="AD1304">
            <v>40374.000000000102</v>
          </cell>
        </row>
        <row r="1305">
          <cell r="AC1305" t="str">
            <v>00329-2011-MTC/10</v>
          </cell>
          <cell r="AD1305">
            <v>40806.000000000102</v>
          </cell>
        </row>
        <row r="1306">
          <cell r="AC1306" t="str">
            <v>00330-2009-MTC/10</v>
          </cell>
          <cell r="AD1306">
            <v>39845.000000000102</v>
          </cell>
        </row>
        <row r="1307">
          <cell r="AC1307" t="str">
            <v>00350-2009-MTC/10</v>
          </cell>
          <cell r="AD1307">
            <v>39845.000000000102</v>
          </cell>
        </row>
        <row r="1308">
          <cell r="AC1308" t="str">
            <v>00350-2010-MTC/10</v>
          </cell>
          <cell r="AD1308">
            <v>40395.000000000102</v>
          </cell>
        </row>
        <row r="1309">
          <cell r="AC1309" t="str">
            <v>00350-2011-MTC/10</v>
          </cell>
          <cell r="AD1309">
            <v>40820.000000000102</v>
          </cell>
        </row>
        <row r="1310">
          <cell r="AC1310" t="str">
            <v>00351-2009-MTC/10</v>
          </cell>
          <cell r="AD1310">
            <v>39845.000000000102</v>
          </cell>
        </row>
        <row r="1311">
          <cell r="AC1311" t="str">
            <v>00351-2010-MTC/10</v>
          </cell>
          <cell r="AD1311">
            <v>40395.000000000102</v>
          </cell>
        </row>
        <row r="1312">
          <cell r="AC1312" t="str">
            <v>00351-2011-MTC/10</v>
          </cell>
          <cell r="AD1312">
            <v>40817.000000000102</v>
          </cell>
        </row>
        <row r="1313">
          <cell r="AC1313" t="str">
            <v>00352-2009-MTC/10</v>
          </cell>
          <cell r="AD1313">
            <v>39845.000000000102</v>
          </cell>
        </row>
        <row r="1314">
          <cell r="AC1314" t="str">
            <v>00352-2010-MTC/10</v>
          </cell>
          <cell r="AD1314">
            <v>40399.000000000102</v>
          </cell>
        </row>
        <row r="1315">
          <cell r="AC1315" t="str">
            <v>00352-2011-MTC/10</v>
          </cell>
          <cell r="AD1315">
            <v>40820.000000000102</v>
          </cell>
        </row>
        <row r="1316">
          <cell r="AC1316" t="str">
            <v>00353-2009-MTC/10</v>
          </cell>
          <cell r="AD1316">
            <v>39845.000000000102</v>
          </cell>
        </row>
        <row r="1317">
          <cell r="AC1317" t="str">
            <v>00354-2009-MTC/10</v>
          </cell>
          <cell r="AD1317">
            <v>39845.000000000102</v>
          </cell>
        </row>
        <row r="1318">
          <cell r="AC1318" t="str">
            <v>00354-2010-MTC/10</v>
          </cell>
          <cell r="AD1318">
            <v>40402.000000000102</v>
          </cell>
        </row>
        <row r="1319">
          <cell r="AC1319" t="str">
            <v>00171-2010-MTC/10</v>
          </cell>
          <cell r="AD1319">
            <v>40238.000000000102</v>
          </cell>
        </row>
        <row r="1320">
          <cell r="AC1320" t="str">
            <v>00171-2011-MTC/10</v>
          </cell>
          <cell r="AD1320">
            <v>40653.000000000102</v>
          </cell>
        </row>
        <row r="1321">
          <cell r="AC1321" t="str">
            <v>00171-2014-MTC/10</v>
          </cell>
          <cell r="AD1321">
            <v>41983.000000000102</v>
          </cell>
        </row>
        <row r="1322">
          <cell r="AC1322" t="str">
            <v>00172-2009-MTC/10</v>
          </cell>
          <cell r="AD1322">
            <v>39845.000000000102</v>
          </cell>
        </row>
        <row r="1323">
          <cell r="AC1323" t="str">
            <v>00172-2010-MTC/10</v>
          </cell>
          <cell r="AD1323">
            <v>40238.000000000102</v>
          </cell>
        </row>
        <row r="1324">
          <cell r="AC1324" t="str">
            <v>00172-2014-MTC/10</v>
          </cell>
          <cell r="AD1324">
            <v>41984.000000000102</v>
          </cell>
        </row>
        <row r="1325">
          <cell r="AC1325" t="str">
            <v>00173-2009-MTC/10</v>
          </cell>
          <cell r="AD1325">
            <v>39845.000000000102</v>
          </cell>
        </row>
        <row r="1326">
          <cell r="AC1326" t="str">
            <v>00173-2010-MTC/10</v>
          </cell>
          <cell r="AD1326">
            <v>40210.000000000102</v>
          </cell>
        </row>
        <row r="1327">
          <cell r="AC1327" t="str">
            <v>00173-2011-MTC/10</v>
          </cell>
          <cell r="AD1327">
            <v>40669.000000000102</v>
          </cell>
        </row>
        <row r="1328">
          <cell r="AC1328" t="str">
            <v>00173-2014-MTC/10</v>
          </cell>
          <cell r="AD1328">
            <v>41988.000000000102</v>
          </cell>
        </row>
        <row r="1329">
          <cell r="AC1329" t="str">
            <v>00174-2011-MTC/10</v>
          </cell>
          <cell r="AD1329">
            <v>40679.000000000102</v>
          </cell>
        </row>
        <row r="1330">
          <cell r="AC1330" t="str">
            <v>00174-2014-MTC/10</v>
          </cell>
          <cell r="AD1330">
            <v>41983.000000000102</v>
          </cell>
        </row>
        <row r="1331">
          <cell r="AC1331" t="str">
            <v>00209-2009-MTC/10</v>
          </cell>
          <cell r="AD1331">
            <v>39845.000000000102</v>
          </cell>
        </row>
        <row r="1332">
          <cell r="AC1332" t="str">
            <v>00209-2010-MTC/10</v>
          </cell>
          <cell r="AD1332">
            <v>40242.000000000102</v>
          </cell>
        </row>
        <row r="1333">
          <cell r="AC1333" t="str">
            <v>00209-2011-MTC/10</v>
          </cell>
          <cell r="AD1333">
            <v>40681.000000000102</v>
          </cell>
        </row>
        <row r="1334">
          <cell r="AC1334" t="str">
            <v>00210-2009-MTC/10</v>
          </cell>
          <cell r="AD1334">
            <v>39845.000000000102</v>
          </cell>
        </row>
        <row r="1335">
          <cell r="AC1335" t="str">
            <v>00210-2010-MTC/10</v>
          </cell>
          <cell r="AD1335">
            <v>40242.000000000102</v>
          </cell>
        </row>
        <row r="1336">
          <cell r="AC1336" t="str">
            <v>00210-2011-MTC/10</v>
          </cell>
          <cell r="AD1336">
            <v>40688.000000000102</v>
          </cell>
        </row>
        <row r="1337">
          <cell r="AC1337" t="str">
            <v>00211-2009-MTC/10</v>
          </cell>
          <cell r="AD1337">
            <v>39845.000000000102</v>
          </cell>
        </row>
        <row r="1338">
          <cell r="AC1338" t="str">
            <v>00211-2010-MTC/10</v>
          </cell>
          <cell r="AD1338">
            <v>40242.000000000102</v>
          </cell>
        </row>
        <row r="1339">
          <cell r="AC1339" t="str">
            <v>00212-2009-MTC/10</v>
          </cell>
          <cell r="AD1339">
            <v>39845.000000000102</v>
          </cell>
        </row>
        <row r="1340">
          <cell r="AC1340" t="str">
            <v>00212-2010-MTC/10</v>
          </cell>
          <cell r="AD1340">
            <v>40269.000000000102</v>
          </cell>
        </row>
        <row r="1341">
          <cell r="AC1341" t="str">
            <v>00212-2011-MTC/10</v>
          </cell>
          <cell r="AD1341">
            <v>40688.000000000102</v>
          </cell>
        </row>
        <row r="1342">
          <cell r="AC1342" t="str">
            <v>00213-2009-MTC/10</v>
          </cell>
          <cell r="AD1342">
            <v>39845.000000000102</v>
          </cell>
        </row>
        <row r="1343">
          <cell r="AC1343" t="str">
            <v>00213-2010-MTC/10</v>
          </cell>
          <cell r="AD1343">
            <v>40269.000000000102</v>
          </cell>
        </row>
        <row r="1344">
          <cell r="AC1344" t="str">
            <v>00330-2011-MTC/10</v>
          </cell>
          <cell r="AD1344">
            <v>40801.000000000102</v>
          </cell>
        </row>
        <row r="1345">
          <cell r="AC1345" t="str">
            <v>00331-2009-MTC/10</v>
          </cell>
          <cell r="AD1345">
            <v>39845.000000000102</v>
          </cell>
        </row>
        <row r="1346">
          <cell r="AC1346" t="str">
            <v>00331-2010-MTC/10</v>
          </cell>
          <cell r="AD1346">
            <v>40375.000000000102</v>
          </cell>
        </row>
        <row r="1347">
          <cell r="AC1347" t="str">
            <v>00331-2011-MTC/10</v>
          </cell>
          <cell r="AD1347">
            <v>40794.000000000102</v>
          </cell>
        </row>
        <row r="1348">
          <cell r="AC1348" t="str">
            <v>00332-2009-MTC/10</v>
          </cell>
          <cell r="AD1348">
            <v>39845.000000000102</v>
          </cell>
        </row>
        <row r="1349">
          <cell r="AC1349" t="str">
            <v>00332-2010-MTC/10</v>
          </cell>
          <cell r="AD1349">
            <v>40391.000000000102</v>
          </cell>
        </row>
        <row r="1350">
          <cell r="AC1350" t="str">
            <v>00332-2011-MTC/10</v>
          </cell>
          <cell r="AD1350">
            <v>40796.000000000102</v>
          </cell>
        </row>
        <row r="1351">
          <cell r="AC1351" t="str">
            <v>00333-2009-MTC/10</v>
          </cell>
          <cell r="AD1351">
            <v>39845.000000000102</v>
          </cell>
        </row>
        <row r="1352">
          <cell r="AC1352" t="str">
            <v>00333-2010-MTC/10</v>
          </cell>
          <cell r="AD1352">
            <v>40391.000000000102</v>
          </cell>
        </row>
        <row r="1353">
          <cell r="AC1353" t="str">
            <v>00333-2011-MTC/10</v>
          </cell>
          <cell r="AD1353">
            <v>40807.000000000102</v>
          </cell>
        </row>
        <row r="1354">
          <cell r="AC1354" t="str">
            <v>00334-2009-MTC/10</v>
          </cell>
          <cell r="AD1354">
            <v>39845.000000000102</v>
          </cell>
        </row>
        <row r="1355">
          <cell r="AC1355" t="str">
            <v>00334-2010-MTC/10</v>
          </cell>
          <cell r="AD1355">
            <v>40391.000000000102</v>
          </cell>
        </row>
        <row r="1356">
          <cell r="AC1356" t="str">
            <v>00334-2011-MTC/10</v>
          </cell>
          <cell r="AD1356">
            <v>40808.000000000102</v>
          </cell>
        </row>
        <row r="1357">
          <cell r="AC1357" t="str">
            <v>00360-2009-MTC/10</v>
          </cell>
          <cell r="AD1357">
            <v>39845.000000000102</v>
          </cell>
        </row>
        <row r="1358">
          <cell r="AC1358" t="str">
            <v>00360-2010-MTC/10</v>
          </cell>
          <cell r="AD1358">
            <v>40406.000000000102</v>
          </cell>
        </row>
        <row r="1359">
          <cell r="AC1359" t="str">
            <v>00360-2011-MTC/10</v>
          </cell>
          <cell r="AD1359">
            <v>40827.000000000102</v>
          </cell>
        </row>
        <row r="1360">
          <cell r="AC1360" t="str">
            <v>00361-2010-MTC/10</v>
          </cell>
          <cell r="AD1360">
            <v>40406.000000000102</v>
          </cell>
        </row>
        <row r="1361">
          <cell r="AC1361" t="str">
            <v>00361-2011-MTC/10</v>
          </cell>
          <cell r="AD1361">
            <v>40827.000000000102</v>
          </cell>
        </row>
        <row r="1362">
          <cell r="AC1362" t="str">
            <v>00362-2009-MTC/10</v>
          </cell>
          <cell r="AD1362">
            <v>39845.000000000102</v>
          </cell>
        </row>
        <row r="1363">
          <cell r="AC1363" t="str">
            <v>00362-2010-MTC/10</v>
          </cell>
          <cell r="AD1363">
            <v>40406.000000000102</v>
          </cell>
        </row>
        <row r="1364">
          <cell r="AC1364" t="str">
            <v>00362-2011-MTC/10</v>
          </cell>
          <cell r="AD1364">
            <v>40833.000000000102</v>
          </cell>
        </row>
        <row r="1365">
          <cell r="AC1365" t="str">
            <v>00363-2009-MTC/10</v>
          </cell>
          <cell r="AD1365">
            <v>39845.000000000102</v>
          </cell>
        </row>
        <row r="1366">
          <cell r="AC1366" t="str">
            <v>00363-2010-MTC/10</v>
          </cell>
          <cell r="AD1366">
            <v>40406.000000000102</v>
          </cell>
        </row>
        <row r="1367">
          <cell r="AC1367" t="str">
            <v>00363-2011-MTC/10</v>
          </cell>
          <cell r="AD1367">
            <v>40829.000000000102</v>
          </cell>
        </row>
        <row r="1368">
          <cell r="AC1368" t="str">
            <v>00364-2009-MTC/10</v>
          </cell>
          <cell r="AD1368">
            <v>39845.000000000102</v>
          </cell>
        </row>
        <row r="1369">
          <cell r="AC1369" t="str">
            <v>00364-2010-MTC/10</v>
          </cell>
          <cell r="AD1369">
            <v>40406.000000000102</v>
          </cell>
        </row>
        <row r="1370">
          <cell r="AC1370" t="str">
            <v>00109-2010-MTC/10</v>
          </cell>
          <cell r="AD1370">
            <v>40238.000000000102</v>
          </cell>
        </row>
        <row r="1371">
          <cell r="AC1371" t="str">
            <v>00109-2011-MTC/10</v>
          </cell>
          <cell r="AD1371">
            <v>40617.000000000102</v>
          </cell>
        </row>
        <row r="1372">
          <cell r="AC1372" t="str">
            <v>00109-2012-MTC/10</v>
          </cell>
          <cell r="AD1372">
            <v>41244.000000000102</v>
          </cell>
        </row>
        <row r="1373">
          <cell r="AC1373" t="str">
            <v>00109-2013-MTC/10</v>
          </cell>
          <cell r="AD1373">
            <v>41487.000000000102</v>
          </cell>
        </row>
        <row r="1374">
          <cell r="AC1374" t="str">
            <v>00109-2014-MTC/10</v>
          </cell>
          <cell r="AD1374">
            <v>41927.000000000102</v>
          </cell>
        </row>
        <row r="1375">
          <cell r="AC1375" t="str">
            <v>00110-2010-MTC/10</v>
          </cell>
          <cell r="AD1375">
            <v>40238.000000000102</v>
          </cell>
        </row>
        <row r="1376">
          <cell r="AC1376" t="str">
            <v>00110-2011-MTC/10</v>
          </cell>
          <cell r="AD1376">
            <v>40610.000000000102</v>
          </cell>
        </row>
        <row r="1377">
          <cell r="AC1377" t="str">
            <v>00110-2013-MTC/10</v>
          </cell>
          <cell r="AD1377">
            <v>41487.000000000102</v>
          </cell>
        </row>
        <row r="1378">
          <cell r="AC1378" t="str">
            <v>00110-2014-MTC/10</v>
          </cell>
          <cell r="AD1378">
            <v>41927.000000000102</v>
          </cell>
        </row>
        <row r="1379">
          <cell r="AC1379" t="str">
            <v>00111-2009-MTC/10</v>
          </cell>
          <cell r="AD1379">
            <v>39845.000000000102</v>
          </cell>
        </row>
        <row r="1380">
          <cell r="AC1380" t="str">
            <v>00111-2010-MTC/10</v>
          </cell>
          <cell r="AD1380">
            <v>40220.000000000102</v>
          </cell>
        </row>
        <row r="1381">
          <cell r="AC1381" t="str">
            <v>00111-2011-MTC/10</v>
          </cell>
          <cell r="AD1381">
            <v>40610.000000000102</v>
          </cell>
        </row>
        <row r="1382">
          <cell r="AC1382" t="str">
            <v>00111-2012-MTC/10</v>
          </cell>
          <cell r="AD1382">
            <v>41253.000000000102</v>
          </cell>
        </row>
        <row r="1383">
          <cell r="AC1383" t="str">
            <v>00111-2013-MTC/10</v>
          </cell>
          <cell r="AD1383">
            <v>41493.000000000102</v>
          </cell>
        </row>
        <row r="1384">
          <cell r="AC1384" t="str">
            <v>00111-2014-MTC/10</v>
          </cell>
          <cell r="AD1384">
            <v>41927.000000000102</v>
          </cell>
        </row>
        <row r="1385">
          <cell r="AC1385" t="str">
            <v>00214-2010-MTC/10</v>
          </cell>
          <cell r="AD1385">
            <v>40269.000000000102</v>
          </cell>
        </row>
        <row r="1386">
          <cell r="AC1386" t="str">
            <v>00214-2011-MTC/10</v>
          </cell>
          <cell r="AD1386">
            <v>40688.000000000102</v>
          </cell>
        </row>
        <row r="1387">
          <cell r="AC1387" t="str">
            <v>00215-2009-MTC/10</v>
          </cell>
          <cell r="AD1387">
            <v>39845.000000000102</v>
          </cell>
        </row>
        <row r="1388">
          <cell r="AC1388" t="str">
            <v>00215-2010-MTC/10</v>
          </cell>
          <cell r="AD1388">
            <v>40269.000000000102</v>
          </cell>
        </row>
        <row r="1389">
          <cell r="AC1389" t="str">
            <v>00215-2011-MTC/10</v>
          </cell>
          <cell r="AD1389">
            <v>40688.000000000102</v>
          </cell>
        </row>
        <row r="1390">
          <cell r="AC1390" t="str">
            <v>00216-2009-MTC/10</v>
          </cell>
          <cell r="AD1390">
            <v>39845.000000000102</v>
          </cell>
        </row>
        <row r="1391">
          <cell r="AC1391" t="str">
            <v>00216-2010-MTC/10</v>
          </cell>
          <cell r="AD1391">
            <v>40269.000000000102</v>
          </cell>
        </row>
        <row r="1392">
          <cell r="AC1392" t="str">
            <v>00216-2011-MTC/10</v>
          </cell>
          <cell r="AD1392">
            <v>40686.000000000102</v>
          </cell>
        </row>
        <row r="1393">
          <cell r="AC1393" t="str">
            <v>00217-2009-MTC/10</v>
          </cell>
          <cell r="AD1393">
            <v>39845.000000000102</v>
          </cell>
        </row>
        <row r="1394">
          <cell r="AC1394" t="str">
            <v>00217-2010-MTC/10</v>
          </cell>
          <cell r="AD1394">
            <v>40242.000000000102</v>
          </cell>
        </row>
        <row r="1395">
          <cell r="AC1395" t="str">
            <v>00217-2011-MTC/10</v>
          </cell>
          <cell r="AD1395">
            <v>40686.000000000102</v>
          </cell>
        </row>
        <row r="1396">
          <cell r="AC1396" t="str">
            <v>00218-2009-MTC/10</v>
          </cell>
          <cell r="AD1396">
            <v>39845.000000000102</v>
          </cell>
        </row>
        <row r="1397">
          <cell r="AC1397" t="str">
            <v>00218-2010-MTC/10</v>
          </cell>
          <cell r="AD1397">
            <v>40242.000000000102</v>
          </cell>
        </row>
        <row r="1398">
          <cell r="AC1398" t="str">
            <v>00335-2009-MTC/10</v>
          </cell>
          <cell r="AD1398">
            <v>39845.000000000102</v>
          </cell>
        </row>
        <row r="1399">
          <cell r="AC1399" t="str">
            <v>00335-2010-MTC/10</v>
          </cell>
          <cell r="AD1399">
            <v>40391.000000000102</v>
          </cell>
        </row>
        <row r="1400">
          <cell r="AC1400" t="str">
            <v>00335-2011-MTC/10</v>
          </cell>
          <cell r="AD1400">
            <v>40817.000000000102</v>
          </cell>
        </row>
        <row r="1401">
          <cell r="AC1401" t="str">
            <v>00336-2009-MTC/10</v>
          </cell>
          <cell r="AD1401">
            <v>39845.000000000102</v>
          </cell>
        </row>
        <row r="1402">
          <cell r="AC1402" t="str">
            <v>00336-2011-MTC/10</v>
          </cell>
          <cell r="AD1402">
            <v>40817.000000000102</v>
          </cell>
        </row>
        <row r="1403">
          <cell r="AC1403" t="str">
            <v>00337-2009-MTC/10</v>
          </cell>
          <cell r="AD1403">
            <v>39845.000000000102</v>
          </cell>
        </row>
        <row r="1404">
          <cell r="AC1404" t="str">
            <v>00337-2010-MTC/10</v>
          </cell>
          <cell r="AD1404">
            <v>40391.000000000102</v>
          </cell>
        </row>
        <row r="1405">
          <cell r="AC1405" t="str">
            <v>00338-2009-MTC/10</v>
          </cell>
          <cell r="AD1405">
            <v>39845.000000000102</v>
          </cell>
        </row>
        <row r="1406">
          <cell r="AC1406" t="str">
            <v>00338-2010-MTC/10</v>
          </cell>
          <cell r="AD1406">
            <v>40391.000000000102</v>
          </cell>
        </row>
        <row r="1407">
          <cell r="AC1407" t="str">
            <v>00338-2011-MTC/10</v>
          </cell>
          <cell r="AD1407">
            <v>40817.000000000102</v>
          </cell>
        </row>
        <row r="1408">
          <cell r="AC1408" t="str">
            <v>00339-2009-MTC/10</v>
          </cell>
          <cell r="AD1408">
            <v>39845.000000000102</v>
          </cell>
        </row>
        <row r="1409">
          <cell r="AC1409" t="str">
            <v>00339-2010-MTC/10</v>
          </cell>
          <cell r="AD1409">
            <v>40391.000000000102</v>
          </cell>
        </row>
        <row r="1410">
          <cell r="AC1410" t="str">
            <v>00339-2011-MTC/10</v>
          </cell>
          <cell r="AD1410">
            <v>40817.000000000102</v>
          </cell>
        </row>
        <row r="1411">
          <cell r="AC1411" t="str">
            <v>00340-2009-MTC/10</v>
          </cell>
          <cell r="AD1411">
            <v>39845.000000000102</v>
          </cell>
        </row>
        <row r="1412">
          <cell r="AC1412" t="str">
            <v>00130-2015-MTC/10</v>
          </cell>
          <cell r="AD1412">
            <v>42095.000000000102</v>
          </cell>
        </row>
        <row r="1413">
          <cell r="AC1413" t="str">
            <v>00131-2010-MTC/10</v>
          </cell>
          <cell r="AD1413">
            <v>40226.000000000102</v>
          </cell>
        </row>
        <row r="1414">
          <cell r="AC1414" t="str">
            <v>00131-2013-MTC/10</v>
          </cell>
          <cell r="AD1414">
            <v>41548.000000000102</v>
          </cell>
        </row>
        <row r="1415">
          <cell r="AC1415" t="str">
            <v>00131-2015-MTC/10</v>
          </cell>
          <cell r="AD1415">
            <v>42102.000000000102</v>
          </cell>
        </row>
        <row r="1416">
          <cell r="AC1416" t="str">
            <v>00132-2009-MTC/10</v>
          </cell>
          <cell r="AD1416">
            <v>39845.000000000102</v>
          </cell>
        </row>
        <row r="1417">
          <cell r="AC1417" t="str">
            <v>00132-2010-MTC/10</v>
          </cell>
          <cell r="AD1417">
            <v>40231.000000000102</v>
          </cell>
        </row>
        <row r="1418">
          <cell r="AC1418" t="str">
            <v>00132-2011-MTC/10</v>
          </cell>
          <cell r="AD1418">
            <v>40634.000000000102</v>
          </cell>
        </row>
        <row r="1419">
          <cell r="AC1419" t="str">
            <v>00132-2013-MTC/10</v>
          </cell>
          <cell r="AD1419">
            <v>41548.000000000102</v>
          </cell>
        </row>
        <row r="1420">
          <cell r="AC1420" t="str">
            <v>00132-2014-MTC/10</v>
          </cell>
          <cell r="AD1420">
            <v>41957.000000000102</v>
          </cell>
        </row>
        <row r="1421">
          <cell r="AC1421" t="str">
            <v>00132-2015-MTC/10</v>
          </cell>
          <cell r="AD1421">
            <v>42106.000000000102</v>
          </cell>
        </row>
        <row r="1422">
          <cell r="AC1422" t="str">
            <v>00133-2009-MTC/10</v>
          </cell>
          <cell r="AD1422">
            <v>39845.000000000102</v>
          </cell>
        </row>
        <row r="1423">
          <cell r="AC1423" t="str">
            <v>00133-2010-MTC/10</v>
          </cell>
          <cell r="AD1423">
            <v>40226.000000000102</v>
          </cell>
        </row>
        <row r="1424">
          <cell r="AC1424" t="str">
            <v>00133-2011-MTC/10</v>
          </cell>
          <cell r="AD1424">
            <v>40634.000000000102</v>
          </cell>
        </row>
        <row r="1425">
          <cell r="AC1425" t="str">
            <v>00133-2013-MTC/10</v>
          </cell>
          <cell r="AD1425">
            <v>41529.000000000102</v>
          </cell>
        </row>
        <row r="1426">
          <cell r="AC1426" t="str">
            <v>00112-2009-MTC/10</v>
          </cell>
          <cell r="AD1426">
            <v>39845.000000000102</v>
          </cell>
        </row>
        <row r="1427">
          <cell r="AC1427" t="str">
            <v>00112-2010-MTC/10</v>
          </cell>
          <cell r="AD1427">
            <v>40220.000000000102</v>
          </cell>
        </row>
        <row r="1428">
          <cell r="AC1428" t="str">
            <v>00112-2011-MTC/10</v>
          </cell>
          <cell r="AD1428">
            <v>40610.000000000102</v>
          </cell>
        </row>
        <row r="1429">
          <cell r="AC1429" t="str">
            <v>00112-2012-MTC/10</v>
          </cell>
          <cell r="AD1429">
            <v>41253.000000000102</v>
          </cell>
        </row>
        <row r="1430">
          <cell r="AC1430" t="str">
            <v>00112-2014-MTC/10</v>
          </cell>
          <cell r="AD1430">
            <v>41927.000000000102</v>
          </cell>
        </row>
        <row r="1431">
          <cell r="AC1431" t="str">
            <v>00112-2015-MTC/10</v>
          </cell>
          <cell r="AD1431">
            <v>42095.000000000102</v>
          </cell>
        </row>
        <row r="1432">
          <cell r="AC1432" t="str">
            <v>00113-2009-MTC/10</v>
          </cell>
          <cell r="AD1432">
            <v>39845.000000000102</v>
          </cell>
        </row>
        <row r="1433">
          <cell r="AC1433" t="str">
            <v>00113-2010-MTC/10</v>
          </cell>
          <cell r="AD1433">
            <v>40220.000000000102</v>
          </cell>
        </row>
        <row r="1434">
          <cell r="AC1434" t="str">
            <v>00113-2011-MTC/10</v>
          </cell>
          <cell r="AD1434">
            <v>40610.000000000102</v>
          </cell>
        </row>
        <row r="1435">
          <cell r="AC1435" t="str">
            <v>00113-2012-MTC/10</v>
          </cell>
          <cell r="AD1435">
            <v>41253.000000000102</v>
          </cell>
        </row>
        <row r="1436">
          <cell r="AC1436" t="str">
            <v>00113-2013-MTC/10</v>
          </cell>
          <cell r="AD1436">
            <v>41499.000000000102</v>
          </cell>
        </row>
        <row r="1437">
          <cell r="AC1437" t="str">
            <v>00113-2014-MTC/10</v>
          </cell>
          <cell r="AD1437">
            <v>41929.000000000102</v>
          </cell>
        </row>
        <row r="1438">
          <cell r="AC1438" t="str">
            <v>00113-2015-MTC/10</v>
          </cell>
          <cell r="AD1438">
            <v>42095.000000000102</v>
          </cell>
        </row>
        <row r="1439">
          <cell r="AC1439" t="str">
            <v>00219-2009-MTC/10</v>
          </cell>
          <cell r="AD1439">
            <v>39845.000000000102</v>
          </cell>
        </row>
        <row r="1440">
          <cell r="AC1440" t="str">
            <v>00219-2010-MTC/10</v>
          </cell>
          <cell r="AD1440">
            <v>40242.000000000102</v>
          </cell>
        </row>
        <row r="1441">
          <cell r="AC1441" t="str">
            <v>00219-2011-MTC/10</v>
          </cell>
          <cell r="AD1441">
            <v>40686.000000000102</v>
          </cell>
        </row>
        <row r="1442">
          <cell r="AC1442" t="str">
            <v>00220-2009-MTC/10</v>
          </cell>
          <cell r="AD1442">
            <v>39845.000000000102</v>
          </cell>
        </row>
        <row r="1443">
          <cell r="AC1443" t="str">
            <v>00220-2010-MTC/10</v>
          </cell>
          <cell r="AD1443">
            <v>40249.000000000102</v>
          </cell>
        </row>
        <row r="1444">
          <cell r="AC1444" t="str">
            <v>00220-2011-MTC/10</v>
          </cell>
          <cell r="AD1444">
            <v>40686.000000000102</v>
          </cell>
        </row>
        <row r="1445">
          <cell r="AC1445" t="str">
            <v>00221-2009-MTC/10</v>
          </cell>
          <cell r="AD1445">
            <v>39845.000000000102</v>
          </cell>
        </row>
        <row r="1446">
          <cell r="AC1446" t="str">
            <v>00221-2010-MTC/10</v>
          </cell>
          <cell r="AD1446">
            <v>40252.000000000102</v>
          </cell>
        </row>
        <row r="1447">
          <cell r="AC1447" t="str">
            <v>00221-2011-MTC/10</v>
          </cell>
          <cell r="AD1447">
            <v>40688.000000000102</v>
          </cell>
        </row>
        <row r="1448">
          <cell r="AC1448" t="str">
            <v>00222-2009-MTC/10</v>
          </cell>
          <cell r="AD1448">
            <v>39845.000000000102</v>
          </cell>
        </row>
        <row r="1449">
          <cell r="AC1449" t="str">
            <v>00222-2010-MTC/10</v>
          </cell>
          <cell r="AD1449">
            <v>40252.000000000102</v>
          </cell>
        </row>
        <row r="1450">
          <cell r="AC1450" t="str">
            <v>00223-2009-MTC/10</v>
          </cell>
          <cell r="AD1450">
            <v>39845.000000000102</v>
          </cell>
        </row>
        <row r="1451">
          <cell r="AC1451" t="str">
            <v>00256-2009-MTC/10</v>
          </cell>
          <cell r="AD1451">
            <v>39845.000000000102</v>
          </cell>
        </row>
        <row r="1452">
          <cell r="AC1452" t="str">
            <v>00256-2011-MTC/10</v>
          </cell>
          <cell r="AD1452">
            <v>40695.000000000102</v>
          </cell>
        </row>
        <row r="1453">
          <cell r="AC1453" t="str">
            <v>00257-2009-MTC/10</v>
          </cell>
          <cell r="AD1453">
            <v>39845.000000000102</v>
          </cell>
        </row>
        <row r="1454">
          <cell r="AC1454" t="str">
            <v>00257-2010-MTC/10</v>
          </cell>
          <cell r="AD1454">
            <v>40299.000000000102</v>
          </cell>
        </row>
        <row r="1455">
          <cell r="AC1455" t="str">
            <v>00257-2011-MTC/10</v>
          </cell>
          <cell r="AD1455">
            <v>40695.000000000102</v>
          </cell>
        </row>
        <row r="1456">
          <cell r="AC1456" t="str">
            <v>00258-2009-MTC/10</v>
          </cell>
          <cell r="AD1456">
            <v>39845.000000000102</v>
          </cell>
        </row>
        <row r="1457">
          <cell r="AC1457" t="str">
            <v>00258-2010-MTC/10</v>
          </cell>
          <cell r="AD1457">
            <v>40299.000000000102</v>
          </cell>
        </row>
        <row r="1458">
          <cell r="AC1458" t="str">
            <v>00258-2011-MTC/10</v>
          </cell>
          <cell r="AD1458">
            <v>40695.000000000102</v>
          </cell>
        </row>
        <row r="1459">
          <cell r="AC1459" t="str">
            <v>00259-2009-MTC/10</v>
          </cell>
          <cell r="AD1459">
            <v>39845.000000000102</v>
          </cell>
        </row>
        <row r="1460">
          <cell r="AC1460" t="str">
            <v>00259-2010-MTC/10</v>
          </cell>
          <cell r="AD1460">
            <v>40299.000000000102</v>
          </cell>
        </row>
        <row r="1461">
          <cell r="AC1461" t="str">
            <v>00259-2011-MTC/10</v>
          </cell>
          <cell r="AD1461">
            <v>40695.000000000102</v>
          </cell>
        </row>
        <row r="1462">
          <cell r="AC1462" t="str">
            <v>00260-2009-MTC/10</v>
          </cell>
          <cell r="AD1462">
            <v>39845.000000000102</v>
          </cell>
        </row>
        <row r="1463">
          <cell r="AC1463" t="str">
            <v>00260-2011-MTC/10</v>
          </cell>
          <cell r="AD1463">
            <v>40695.000000000102</v>
          </cell>
        </row>
        <row r="1464">
          <cell r="AC1464" t="str">
            <v>00261-2009-MTC/10</v>
          </cell>
          <cell r="AD1464">
            <v>39845.000000000102</v>
          </cell>
        </row>
        <row r="1465">
          <cell r="AC1465" t="str">
            <v>00261-2010-MTC/10</v>
          </cell>
          <cell r="AD1465">
            <v>40299.000000000102</v>
          </cell>
        </row>
        <row r="1466">
          <cell r="AC1466" t="str">
            <v>00133-2014-MTC/10</v>
          </cell>
          <cell r="AD1466">
            <v>41957.000000000102</v>
          </cell>
        </row>
        <row r="1467">
          <cell r="AC1467" t="str">
            <v>00133-2015-MTC/10</v>
          </cell>
          <cell r="AD1467">
            <v>42101.000000000102</v>
          </cell>
        </row>
        <row r="1468">
          <cell r="AC1468" t="str">
            <v>00134-2009-MTC/10</v>
          </cell>
          <cell r="AD1468">
            <v>39845.000000000102</v>
          </cell>
        </row>
        <row r="1469">
          <cell r="AC1469" t="str">
            <v>00134-2010-MTC/10</v>
          </cell>
          <cell r="AD1469">
            <v>40226.000000000102</v>
          </cell>
        </row>
        <row r="1470">
          <cell r="AC1470" t="str">
            <v>00134-2011-MTC/10</v>
          </cell>
          <cell r="AD1470">
            <v>40634.000000000102</v>
          </cell>
        </row>
        <row r="1471">
          <cell r="AC1471" t="str">
            <v>00134-2013-MTC/10</v>
          </cell>
          <cell r="AD1471">
            <v>41530.000000000102</v>
          </cell>
        </row>
        <row r="1472">
          <cell r="AC1472" t="str">
            <v>00134-2015-MTC/10</v>
          </cell>
          <cell r="AD1472">
            <v>42104.000000000102</v>
          </cell>
        </row>
        <row r="1473">
          <cell r="AC1473" t="str">
            <v>00135-2009-MTC/10</v>
          </cell>
          <cell r="AD1473">
            <v>39845.000000000102</v>
          </cell>
        </row>
        <row r="1474">
          <cell r="AC1474" t="str">
            <v>00135-2010-MTC/10</v>
          </cell>
          <cell r="AD1474">
            <v>40238.000000000102</v>
          </cell>
        </row>
        <row r="1475">
          <cell r="AC1475" t="str">
            <v>00135-2011-MTC/10</v>
          </cell>
          <cell r="AD1475">
            <v>40634.000000000102</v>
          </cell>
        </row>
        <row r="1476">
          <cell r="AC1476" t="str">
            <v>00135-2014-MTC/10</v>
          </cell>
          <cell r="AD1476">
            <v>41954.000000000102</v>
          </cell>
        </row>
        <row r="1477">
          <cell r="AC1477" t="str">
            <v>00135-2015-MTC/10</v>
          </cell>
          <cell r="AD1477">
            <v>42107.000000000102</v>
          </cell>
        </row>
        <row r="1478">
          <cell r="AC1478" t="str">
            <v>00136-2009-MTC/10</v>
          </cell>
          <cell r="AD1478">
            <v>39845.000000000102</v>
          </cell>
        </row>
        <row r="1479">
          <cell r="AC1479" t="str">
            <v>00136-2010-MTC/10</v>
          </cell>
          <cell r="AD1479">
            <v>40238.000000000102</v>
          </cell>
        </row>
        <row r="1480">
          <cell r="AC1480" t="str">
            <v>00136-2011-MTC/10</v>
          </cell>
          <cell r="AD1480">
            <v>40634.000000000102</v>
          </cell>
        </row>
        <row r="1481">
          <cell r="AC1481" t="str">
            <v>00136-2013-MTC/10</v>
          </cell>
          <cell r="AD1481">
            <v>41533.000000000102</v>
          </cell>
        </row>
        <row r="1482">
          <cell r="AC1482" t="str">
            <v>00136-2014-MTC/10</v>
          </cell>
          <cell r="AD1482">
            <v>41955.000000000102</v>
          </cell>
        </row>
        <row r="1483">
          <cell r="AC1483" t="str">
            <v>00114-2011-MTC/10</v>
          </cell>
          <cell r="AD1483">
            <v>40610.000000000102</v>
          </cell>
        </row>
        <row r="1484">
          <cell r="AC1484" t="str">
            <v>00114-2012-MTC/10</v>
          </cell>
          <cell r="AD1484">
            <v>41256.000000000102</v>
          </cell>
        </row>
        <row r="1485">
          <cell r="AC1485" t="str">
            <v>00114-2013-MTC/10</v>
          </cell>
          <cell r="AD1485">
            <v>41498.000000000102</v>
          </cell>
        </row>
        <row r="1486">
          <cell r="AC1486" t="str">
            <v>00114-2014-MTC/10</v>
          </cell>
          <cell r="AD1486">
            <v>41927.000000000102</v>
          </cell>
        </row>
        <row r="1487">
          <cell r="AC1487" t="str">
            <v>00114-2015-MTC/10</v>
          </cell>
          <cell r="AD1487">
            <v>42095.000000000102</v>
          </cell>
        </row>
        <row r="1488">
          <cell r="AC1488" t="str">
            <v>00115-2009-MTC/10</v>
          </cell>
          <cell r="AD1488">
            <v>39845.000000000102</v>
          </cell>
        </row>
        <row r="1489">
          <cell r="AC1489" t="str">
            <v>00115-2010-MTC/10</v>
          </cell>
          <cell r="AD1489">
            <v>40220.000000000102</v>
          </cell>
        </row>
        <row r="1490">
          <cell r="AC1490" t="str">
            <v>00115-2011-MTC/10</v>
          </cell>
          <cell r="AD1490">
            <v>40618.000000000102</v>
          </cell>
        </row>
        <row r="1491">
          <cell r="AC1491" t="str">
            <v>00115-2012-MTC/10</v>
          </cell>
          <cell r="AD1491">
            <v>41254.000000000102</v>
          </cell>
        </row>
        <row r="1492">
          <cell r="AC1492" t="str">
            <v>00115-2013-MTC/10</v>
          </cell>
          <cell r="AD1492">
            <v>41498.000000000102</v>
          </cell>
        </row>
        <row r="1493">
          <cell r="AC1493" t="str">
            <v>00115-2014-MTC/10</v>
          </cell>
          <cell r="AD1493">
            <v>41927.000000000102</v>
          </cell>
        </row>
        <row r="1494">
          <cell r="AC1494" t="str">
            <v>00116-2009-MTC/10</v>
          </cell>
          <cell r="AD1494">
            <v>39845.000000000102</v>
          </cell>
        </row>
        <row r="1495">
          <cell r="AC1495" t="str">
            <v>00116-2010-MTC/10</v>
          </cell>
          <cell r="AD1495">
            <v>40219.000000000102</v>
          </cell>
        </row>
        <row r="1496">
          <cell r="AC1496" t="str">
            <v>00116-2011-MTC/10</v>
          </cell>
          <cell r="AD1496">
            <v>40618.000000000102</v>
          </cell>
        </row>
        <row r="1497">
          <cell r="AC1497" t="str">
            <v>00116-2012-MTC/10</v>
          </cell>
          <cell r="AD1497">
            <v>41254.000000000102</v>
          </cell>
        </row>
        <row r="1498">
          <cell r="AC1498" t="str">
            <v>00116-2013-MTC/10</v>
          </cell>
          <cell r="AD1498">
            <v>41501.000000000102</v>
          </cell>
        </row>
        <row r="1499">
          <cell r="AC1499" t="str">
            <v>00223-2010-MTC/10</v>
          </cell>
          <cell r="AD1499">
            <v>40255.000000000102</v>
          </cell>
        </row>
        <row r="1500">
          <cell r="AC1500" t="str">
            <v>00223-2011-MTC/10</v>
          </cell>
          <cell r="AD1500">
            <v>40688.000000000102</v>
          </cell>
        </row>
        <row r="1501">
          <cell r="AC1501" t="str">
            <v>00224-2009-MTC/10</v>
          </cell>
          <cell r="AD1501">
            <v>39845.000000000102</v>
          </cell>
        </row>
        <row r="1502">
          <cell r="AC1502" t="str">
            <v>00224-2010-MTC/10</v>
          </cell>
          <cell r="AD1502">
            <v>40269.000000000102</v>
          </cell>
        </row>
        <row r="1503">
          <cell r="AC1503" t="str">
            <v>00225-2009-MTC/10</v>
          </cell>
          <cell r="AD1503">
            <v>39845.000000000102</v>
          </cell>
        </row>
        <row r="1504">
          <cell r="AC1504" t="str">
            <v>00225-2010-MTC/10</v>
          </cell>
          <cell r="AD1504">
            <v>40259.000000000102</v>
          </cell>
        </row>
        <row r="1505">
          <cell r="AC1505" t="str">
            <v>00226-2009-MTC/10</v>
          </cell>
          <cell r="AD1505">
            <v>39845.000000000102</v>
          </cell>
        </row>
        <row r="1506">
          <cell r="AC1506" t="str">
            <v>00226-2010-MTC/10</v>
          </cell>
          <cell r="AD1506">
            <v>40269.000000000102</v>
          </cell>
        </row>
        <row r="1507">
          <cell r="AC1507" t="str">
            <v>00226-2011-MTC/10</v>
          </cell>
          <cell r="AD1507">
            <v>40688.000000000102</v>
          </cell>
        </row>
        <row r="1508">
          <cell r="AC1508" t="str">
            <v>00227-2009-MTC/10</v>
          </cell>
          <cell r="AD1508">
            <v>39845.000000000102</v>
          </cell>
        </row>
        <row r="1509">
          <cell r="AC1509" t="str">
            <v>00227-2010-MTC/10</v>
          </cell>
          <cell r="AD1509">
            <v>40269.000000000102</v>
          </cell>
        </row>
        <row r="1510">
          <cell r="AC1510" t="str">
            <v>00228-2009-MTC/10</v>
          </cell>
          <cell r="AD1510">
            <v>39845.000000000102</v>
          </cell>
        </row>
        <row r="1511">
          <cell r="AC1511" t="str">
            <v>00228-2010-MTC/10</v>
          </cell>
          <cell r="AD1511">
            <v>40269.000000000102</v>
          </cell>
        </row>
        <row r="1512">
          <cell r="AC1512" t="str">
            <v>00228-2011-MTC/10</v>
          </cell>
          <cell r="AD1512">
            <v>40687.000000000102</v>
          </cell>
        </row>
        <row r="1513">
          <cell r="AC1513" t="str">
            <v>00261-2011-MTC/10</v>
          </cell>
          <cell r="AD1513">
            <v>40695.000000000102</v>
          </cell>
        </row>
        <row r="1514">
          <cell r="AC1514" t="str">
            <v>00262-2009-MTC/10</v>
          </cell>
          <cell r="AD1514">
            <v>39845.000000000102</v>
          </cell>
        </row>
        <row r="1515">
          <cell r="AC1515" t="str">
            <v>00262-2010-MTC/10</v>
          </cell>
          <cell r="AD1515">
            <v>40299.000000000102</v>
          </cell>
        </row>
        <row r="1516">
          <cell r="AC1516" t="str">
            <v>00263-2009-MTC/10</v>
          </cell>
          <cell r="AD1516">
            <v>39845.000000000102</v>
          </cell>
        </row>
        <row r="1517">
          <cell r="AC1517" t="str">
            <v>00263-2010-MTC/10</v>
          </cell>
          <cell r="AD1517">
            <v>40295.000000000102</v>
          </cell>
        </row>
        <row r="1518">
          <cell r="AC1518" t="str">
            <v>00263-2011-MTC/10</v>
          </cell>
          <cell r="AD1518">
            <v>40695.000000000102</v>
          </cell>
        </row>
        <row r="1519">
          <cell r="AC1519" t="str">
            <v>00264-2009-MTC/10</v>
          </cell>
          <cell r="AD1519">
            <v>39845.000000000102</v>
          </cell>
        </row>
        <row r="1520">
          <cell r="AC1520" t="str">
            <v>00264-2011-MTC/10</v>
          </cell>
          <cell r="AD1520">
            <v>40695.000000000102</v>
          </cell>
        </row>
        <row r="1521">
          <cell r="AC1521" t="str">
            <v>00265-2009-MTC/10</v>
          </cell>
          <cell r="AD1521">
            <v>39845.000000000102</v>
          </cell>
        </row>
        <row r="1522">
          <cell r="AC1522" t="str">
            <v>00265-2010-MTC/10</v>
          </cell>
          <cell r="AD1522">
            <v>40299.000000000102</v>
          </cell>
        </row>
        <row r="1523">
          <cell r="AC1523" t="str">
            <v>00266-2009-MTC/10</v>
          </cell>
          <cell r="AD1523">
            <v>39845.000000000102</v>
          </cell>
        </row>
        <row r="1524">
          <cell r="AC1524" t="str">
            <v>00266-2010-MTC/10</v>
          </cell>
          <cell r="AD1524">
            <v>40299.000000000102</v>
          </cell>
        </row>
        <row r="1525">
          <cell r="AC1525" t="str">
            <v>00136-2015-MTC/10</v>
          </cell>
          <cell r="AD1525">
            <v>42095.000000000102</v>
          </cell>
        </row>
        <row r="1526">
          <cell r="AC1526" t="str">
            <v>00137-2009-MTC/10</v>
          </cell>
          <cell r="AD1526">
            <v>39845.000000000102</v>
          </cell>
        </row>
        <row r="1527">
          <cell r="AC1527" t="str">
            <v>00137-2010-MTC/10</v>
          </cell>
          <cell r="AD1527">
            <v>40226.000000000102</v>
          </cell>
        </row>
        <row r="1528">
          <cell r="AC1528" t="str">
            <v>00137-2011-MTC/10</v>
          </cell>
          <cell r="AD1528">
            <v>40634.000000000102</v>
          </cell>
        </row>
        <row r="1529">
          <cell r="AC1529" t="str">
            <v>00137-2013-MTC/10</v>
          </cell>
          <cell r="AD1529">
            <v>41548.000000000102</v>
          </cell>
        </row>
        <row r="1530">
          <cell r="AC1530" t="str">
            <v>00137-2014-MTC/10</v>
          </cell>
          <cell r="AD1530">
            <v>41957.000000000102</v>
          </cell>
        </row>
        <row r="1531">
          <cell r="AC1531" t="str">
            <v>00137-2015-MTC/10</v>
          </cell>
          <cell r="AD1531">
            <v>42095.000000000102</v>
          </cell>
        </row>
        <row r="1532">
          <cell r="AC1532" t="str">
            <v>00138-2009-MTC/10</v>
          </cell>
          <cell r="AD1532">
            <v>39845.000000000102</v>
          </cell>
        </row>
        <row r="1533">
          <cell r="AC1533" t="str">
            <v>00138-2010-MTC/10</v>
          </cell>
          <cell r="AD1533">
            <v>40238.000000000102</v>
          </cell>
        </row>
        <row r="1534">
          <cell r="AC1534" t="str">
            <v>00138-2011-MTC/10</v>
          </cell>
          <cell r="AD1534">
            <v>40634.000000000102</v>
          </cell>
        </row>
        <row r="1535">
          <cell r="AC1535" t="str">
            <v>00138-2013-MTC/10</v>
          </cell>
          <cell r="AD1535">
            <v>41534.000000000102</v>
          </cell>
        </row>
        <row r="1536">
          <cell r="AC1536" t="str">
            <v>00138-2014-MTC/10</v>
          </cell>
          <cell r="AD1536">
            <v>41955.000000000102</v>
          </cell>
        </row>
        <row r="1537">
          <cell r="AC1537" t="str">
            <v>00138-2015-MTC/10</v>
          </cell>
          <cell r="AD1537">
            <v>42095.000000000102</v>
          </cell>
        </row>
        <row r="1538">
          <cell r="AC1538" t="str">
            <v>00139-2010-MTC/10</v>
          </cell>
          <cell r="AD1538">
            <v>40228.000000000102</v>
          </cell>
        </row>
        <row r="1539">
          <cell r="AC1539" t="str">
            <v>00139-2011-MTC/10</v>
          </cell>
          <cell r="AD1539">
            <v>40634.000000000102</v>
          </cell>
        </row>
        <row r="1540">
          <cell r="AC1540" t="str">
            <v>00139-2014-MTC/10</v>
          </cell>
          <cell r="AD1540">
            <v>41957.000000000102</v>
          </cell>
        </row>
        <row r="1541">
          <cell r="AC1541" t="str">
            <v>00139-2015-MTC/10</v>
          </cell>
          <cell r="AD1541">
            <v>42095.000000000102</v>
          </cell>
        </row>
        <row r="1542">
          <cell r="AC1542" t="str">
            <v>00116-2014-MTC/10</v>
          </cell>
          <cell r="AD1542">
            <v>41929.000000000102</v>
          </cell>
        </row>
        <row r="1543">
          <cell r="AC1543" t="str">
            <v>00117-2009-MTC/10</v>
          </cell>
          <cell r="AD1543">
            <v>39845.000000000102</v>
          </cell>
        </row>
        <row r="1544">
          <cell r="AC1544" t="str">
            <v>00117-2010-MTC/10</v>
          </cell>
          <cell r="AD1544">
            <v>40212.000000000102</v>
          </cell>
        </row>
        <row r="1545">
          <cell r="AC1545" t="str">
            <v>00117-2011-MTC/10</v>
          </cell>
          <cell r="AD1545">
            <v>40634.000000000102</v>
          </cell>
        </row>
        <row r="1546">
          <cell r="AC1546" t="str">
            <v>00117-2012-MTC/10</v>
          </cell>
          <cell r="AD1546">
            <v>41244.000000000102</v>
          </cell>
        </row>
        <row r="1547">
          <cell r="AC1547" t="str">
            <v>00117-2013-MTC/10</v>
          </cell>
          <cell r="AD1547">
            <v>41498.000000000102</v>
          </cell>
        </row>
        <row r="1548">
          <cell r="AC1548" t="str">
            <v>00117-2014-MTC/10</v>
          </cell>
          <cell r="AD1548">
            <v>41929.000000000102</v>
          </cell>
        </row>
        <row r="1549">
          <cell r="AC1549" t="str">
            <v>00118-2009-MTC/10</v>
          </cell>
          <cell r="AD1549">
            <v>39845.000000000102</v>
          </cell>
        </row>
        <row r="1550">
          <cell r="AC1550" t="str">
            <v>00118-2010-MTC/10</v>
          </cell>
          <cell r="AD1550">
            <v>40224.000000000102</v>
          </cell>
        </row>
        <row r="1551">
          <cell r="AC1551" t="str">
            <v>00118-2011-MTC/10</v>
          </cell>
          <cell r="AD1551">
            <v>40603.000000000102</v>
          </cell>
        </row>
        <row r="1552">
          <cell r="AC1552" t="str">
            <v>00118-2012-MTC/10</v>
          </cell>
          <cell r="AD1552">
            <v>41256.000000000102</v>
          </cell>
        </row>
        <row r="1553">
          <cell r="AC1553" t="str">
            <v>00118-2014-MTC/10</v>
          </cell>
          <cell r="AD1553">
            <v>41927.000000000102</v>
          </cell>
        </row>
        <row r="1554">
          <cell r="AC1554" t="str">
            <v>00119-2009-MTC/10</v>
          </cell>
          <cell r="AD1554">
            <v>39845.000000000102</v>
          </cell>
        </row>
        <row r="1555">
          <cell r="AC1555" t="str">
            <v>00119-2010-MTC/10</v>
          </cell>
          <cell r="AD1555">
            <v>40224.000000000102</v>
          </cell>
        </row>
        <row r="1556">
          <cell r="AC1556" t="str">
            <v>00119-2011-MTC/10</v>
          </cell>
          <cell r="AD1556">
            <v>40618.000000000102</v>
          </cell>
        </row>
        <row r="1557">
          <cell r="AC1557" t="str">
            <v>00229-2011-MTC/10</v>
          </cell>
          <cell r="AD1557">
            <v>40688.000000000102</v>
          </cell>
        </row>
        <row r="1558">
          <cell r="AC1558" t="str">
            <v>00230-2009-MTC/10</v>
          </cell>
          <cell r="AD1558">
            <v>39845.000000000102</v>
          </cell>
        </row>
        <row r="1559">
          <cell r="AC1559" t="str">
            <v>00230-2010-MTC/10</v>
          </cell>
          <cell r="AD1559">
            <v>40269.000000000102</v>
          </cell>
        </row>
        <row r="1560">
          <cell r="AC1560" t="str">
            <v>00230-2011-MTC/10</v>
          </cell>
          <cell r="AD1560">
            <v>40688.000000000102</v>
          </cell>
        </row>
        <row r="1561">
          <cell r="AC1561" t="str">
            <v>00231-2009-MTC/10</v>
          </cell>
          <cell r="AD1561">
            <v>39845.000000000102</v>
          </cell>
        </row>
        <row r="1562">
          <cell r="AC1562" t="str">
            <v>00231-2010-MTC/10</v>
          </cell>
          <cell r="AD1562">
            <v>40269.000000000102</v>
          </cell>
        </row>
        <row r="1563">
          <cell r="AC1563" t="str">
            <v>00231-2011-MTC/10</v>
          </cell>
          <cell r="AD1563">
            <v>40688.000000000102</v>
          </cell>
        </row>
        <row r="1564">
          <cell r="AC1564" t="str">
            <v>00232-2010-MTC/10</v>
          </cell>
          <cell r="AD1564">
            <v>40269.000000000102</v>
          </cell>
        </row>
        <row r="1565">
          <cell r="AC1565" t="str">
            <v>00232-2011-MTC/10</v>
          </cell>
          <cell r="AD1565">
            <v>40688.000000000102</v>
          </cell>
        </row>
        <row r="1566">
          <cell r="AC1566" t="str">
            <v>00233-2010-MTC/10</v>
          </cell>
          <cell r="AD1566">
            <v>40269.000000000102</v>
          </cell>
        </row>
        <row r="1567">
          <cell r="AC1567" t="str">
            <v>00233-2011-MTC/10</v>
          </cell>
          <cell r="AD1567">
            <v>40688.000000000102</v>
          </cell>
        </row>
        <row r="1568">
          <cell r="AC1568" t="str">
            <v>00266-2011-MTC/10</v>
          </cell>
          <cell r="AD1568">
            <v>40695.000000000102</v>
          </cell>
        </row>
        <row r="1569">
          <cell r="AC1569" t="str">
            <v>00267-2009-MTC/10</v>
          </cell>
          <cell r="AD1569">
            <v>39845.000000000102</v>
          </cell>
        </row>
        <row r="1570">
          <cell r="AC1570" t="str">
            <v>00267-2010-MTC/10</v>
          </cell>
          <cell r="AD1570">
            <v>40299.000000000102</v>
          </cell>
        </row>
        <row r="1571">
          <cell r="AC1571" t="str">
            <v>00267-2011-MTC/10</v>
          </cell>
          <cell r="AD1571">
            <v>40695.000000000102</v>
          </cell>
        </row>
        <row r="1572">
          <cell r="AC1572" t="str">
            <v>00268-2009-MTC/10</v>
          </cell>
          <cell r="AD1572">
            <v>39845.000000000102</v>
          </cell>
        </row>
        <row r="1573">
          <cell r="AC1573" t="str">
            <v>00268-2010-MTC/10</v>
          </cell>
          <cell r="AD1573">
            <v>40308.000000000102</v>
          </cell>
        </row>
        <row r="1574">
          <cell r="AC1574" t="str">
            <v>00269-2009-MTC/10</v>
          </cell>
          <cell r="AD1574">
            <v>39845.000000000102</v>
          </cell>
        </row>
        <row r="1575">
          <cell r="AC1575" t="str">
            <v>00269-2010-MTC/10</v>
          </cell>
          <cell r="AD1575">
            <v>40305.000000000102</v>
          </cell>
        </row>
        <row r="1576">
          <cell r="AC1576" t="str">
            <v>00269-2011-MTC/10</v>
          </cell>
          <cell r="AD1576">
            <v>40696.000000000102</v>
          </cell>
        </row>
        <row r="1577">
          <cell r="AC1577" t="str">
            <v>00270-2009-MTC/10</v>
          </cell>
          <cell r="AD1577">
            <v>39845.000000000102</v>
          </cell>
        </row>
        <row r="1578">
          <cell r="AC1578" t="str">
            <v>00270-2010-MTC/10</v>
          </cell>
          <cell r="AD1578">
            <v>40305.000000000102</v>
          </cell>
        </row>
        <row r="1579">
          <cell r="AC1579" t="str">
            <v>00270-2011-MTC/10</v>
          </cell>
          <cell r="AD1579">
            <v>40696.000000000102</v>
          </cell>
        </row>
        <row r="1580">
          <cell r="AC1580" t="str">
            <v>00271-2009-MTC/10</v>
          </cell>
          <cell r="AD1580">
            <v>39845.000000000102</v>
          </cell>
        </row>
        <row r="1581">
          <cell r="AC1581" t="str">
            <v>00140-2009-MTC/10</v>
          </cell>
          <cell r="AD1581">
            <v>39845.000000000102</v>
          </cell>
        </row>
        <row r="1582">
          <cell r="AC1582" t="str">
            <v>00140-2010-MTC/10</v>
          </cell>
          <cell r="AD1582">
            <v>40228.000000000102</v>
          </cell>
        </row>
        <row r="1583">
          <cell r="AC1583" t="str">
            <v>00140-2014-MTC/10</v>
          </cell>
          <cell r="AD1583">
            <v>41957.000000000102</v>
          </cell>
        </row>
        <row r="1584">
          <cell r="AC1584" t="str">
            <v>00140-2015-MTC/10</v>
          </cell>
          <cell r="AD1584">
            <v>42109.000000000102</v>
          </cell>
        </row>
        <row r="1585">
          <cell r="AC1585" t="str">
            <v>00141-2009-MTC/10</v>
          </cell>
          <cell r="AD1585">
            <v>39845.000000000102</v>
          </cell>
        </row>
        <row r="1586">
          <cell r="AC1586" t="str">
            <v>00141-2010-MTC/10</v>
          </cell>
          <cell r="AD1586">
            <v>40238.000000000102</v>
          </cell>
        </row>
        <row r="1587">
          <cell r="AC1587" t="str">
            <v>00141-2011-MTC/10</v>
          </cell>
          <cell r="AD1587">
            <v>40634.000000000102</v>
          </cell>
        </row>
        <row r="1588">
          <cell r="AC1588" t="str">
            <v>00141-2013-MTC/10</v>
          </cell>
          <cell r="AD1588">
            <v>41551.000000000102</v>
          </cell>
        </row>
        <row r="1589">
          <cell r="AC1589" t="str">
            <v>00141-2014-MTC/10</v>
          </cell>
          <cell r="AD1589">
            <v>41957.000000000102</v>
          </cell>
        </row>
        <row r="1590">
          <cell r="AC1590" t="str">
            <v>00141-2015-MTC/10</v>
          </cell>
          <cell r="AD1590">
            <v>42108.000000000102</v>
          </cell>
        </row>
        <row r="1591">
          <cell r="AC1591" t="str">
            <v>00142-2010-MTC/10</v>
          </cell>
          <cell r="AD1591">
            <v>40238.000000000102</v>
          </cell>
        </row>
        <row r="1592">
          <cell r="AC1592" t="str">
            <v>00119-2013-MTC/10</v>
          </cell>
          <cell r="AD1592">
            <v>41500.000000000102</v>
          </cell>
        </row>
        <row r="1593">
          <cell r="AC1593" t="str">
            <v>00119-2014-MTC/10</v>
          </cell>
          <cell r="AD1593">
            <v>41929.000000000102</v>
          </cell>
        </row>
        <row r="1594">
          <cell r="AC1594" t="str">
            <v>00120-2010-MTC/10</v>
          </cell>
          <cell r="AD1594">
            <v>40238.000000000102</v>
          </cell>
        </row>
        <row r="1595">
          <cell r="AC1595" t="str">
            <v>00120-2011-MTC/10</v>
          </cell>
          <cell r="AD1595">
            <v>40620.000000000102</v>
          </cell>
        </row>
        <row r="1596">
          <cell r="AC1596" t="str">
            <v>00120-2012-MTC/10</v>
          </cell>
          <cell r="AD1596">
            <v>41260.000000000102</v>
          </cell>
        </row>
        <row r="1597">
          <cell r="AC1597" t="str">
            <v>00120-2013-MTC/10</v>
          </cell>
          <cell r="AD1597">
            <v>41495.000000000102</v>
          </cell>
        </row>
        <row r="1598">
          <cell r="AC1598" t="str">
            <v>00121-2009-MTC/10</v>
          </cell>
          <cell r="AD1598">
            <v>39845.000000000102</v>
          </cell>
        </row>
        <row r="1599">
          <cell r="AC1599" t="str">
            <v>00121-2010-MTC/10</v>
          </cell>
          <cell r="AD1599">
            <v>40238.000000000102</v>
          </cell>
        </row>
        <row r="1600">
          <cell r="AC1600" t="str">
            <v>00121-2011-MTC/10</v>
          </cell>
          <cell r="AD1600">
            <v>40634.000000000102</v>
          </cell>
        </row>
        <row r="1601">
          <cell r="AC1601" t="str">
            <v>00121-2012-MTC/10</v>
          </cell>
          <cell r="AD1601">
            <v>41262.000000000102</v>
          </cell>
        </row>
        <row r="1602">
          <cell r="AC1602" t="str">
            <v>00121-2013-MTC/10</v>
          </cell>
          <cell r="AD1602">
            <v>41496.000000000102</v>
          </cell>
        </row>
        <row r="1603">
          <cell r="AC1603" t="str">
            <v>00121-2014-MTC/10</v>
          </cell>
          <cell r="AD1603">
            <v>41928.000000000102</v>
          </cell>
        </row>
        <row r="1604">
          <cell r="AC1604" t="str">
            <v>00121-2015-MTC/10</v>
          </cell>
          <cell r="AD1604">
            <v>42095.000000000102</v>
          </cell>
        </row>
        <row r="1605">
          <cell r="AC1605" t="str">
            <v>00234-2010-MTC/10</v>
          </cell>
          <cell r="AD1605">
            <v>40269.000000000102</v>
          </cell>
        </row>
        <row r="1606">
          <cell r="AC1606" t="str">
            <v>00235-2009-MTC/10</v>
          </cell>
          <cell r="AD1606">
            <v>39845.000000000102</v>
          </cell>
        </row>
        <row r="1607">
          <cell r="AC1607" t="str">
            <v>00235-2010-MTC/10</v>
          </cell>
          <cell r="AD1607">
            <v>40256.000000000102</v>
          </cell>
        </row>
        <row r="1608">
          <cell r="AC1608" t="str">
            <v>00235-2011-MTC/10</v>
          </cell>
          <cell r="AD1608">
            <v>40689.000000000102</v>
          </cell>
        </row>
        <row r="1609">
          <cell r="AC1609" t="str">
            <v>00236-2009-MTC/10</v>
          </cell>
          <cell r="AD1609">
            <v>39845.000000000102</v>
          </cell>
        </row>
        <row r="1610">
          <cell r="AC1610" t="str">
            <v>00236-2010-MTC/10</v>
          </cell>
          <cell r="AD1610">
            <v>40269.000000000102</v>
          </cell>
        </row>
        <row r="1611">
          <cell r="AC1611" t="str">
            <v>00236-2011-MTC/10</v>
          </cell>
          <cell r="AD1611">
            <v>40695.000000000102</v>
          </cell>
        </row>
        <row r="1612">
          <cell r="AC1612" t="str">
            <v>00237-2009-MTC/10</v>
          </cell>
          <cell r="AD1612">
            <v>39845.000000000102</v>
          </cell>
        </row>
        <row r="1613">
          <cell r="AC1613" t="str">
            <v>00237-2010-MTC/10</v>
          </cell>
          <cell r="AD1613">
            <v>40269.000000000102</v>
          </cell>
        </row>
        <row r="1614">
          <cell r="AC1614" t="str">
            <v>00237-2011-MTC/10</v>
          </cell>
          <cell r="AD1614">
            <v>40695.000000000102</v>
          </cell>
        </row>
        <row r="1615">
          <cell r="AC1615" t="str">
            <v>00238-2009-MTC/10</v>
          </cell>
          <cell r="AD1615">
            <v>39845.000000000102</v>
          </cell>
        </row>
        <row r="1616">
          <cell r="AC1616" t="str">
            <v>00238-2010-MTC/10</v>
          </cell>
          <cell r="AD1616">
            <v>40269.000000000102</v>
          </cell>
        </row>
        <row r="1617">
          <cell r="AC1617" t="str">
            <v>00239-2009-MTC/10</v>
          </cell>
          <cell r="AD1617">
            <v>39845.000000000102</v>
          </cell>
        </row>
        <row r="1618">
          <cell r="AC1618" t="str">
            <v>00239-2010-MTC/10</v>
          </cell>
          <cell r="AD1618">
            <v>40269.000000000102</v>
          </cell>
        </row>
        <row r="1619">
          <cell r="AC1619" t="str">
            <v>00239-2011-MTC/10</v>
          </cell>
          <cell r="AD1619">
            <v>40695.000000000102</v>
          </cell>
        </row>
        <row r="1620">
          <cell r="AC1620" t="str">
            <v>00272-2009-MTC/10</v>
          </cell>
          <cell r="AD1620">
            <v>39845.000000000102</v>
          </cell>
        </row>
        <row r="1621">
          <cell r="AC1621" t="str">
            <v>00272-2010-MTC/10</v>
          </cell>
          <cell r="AD1621">
            <v>40310.000000000102</v>
          </cell>
        </row>
        <row r="1622">
          <cell r="AC1622" t="str">
            <v>00272-2011-MTC/10</v>
          </cell>
          <cell r="AD1622">
            <v>40697.000000000102</v>
          </cell>
        </row>
        <row r="1623">
          <cell r="AC1623" t="str">
            <v>00273-2009-MTC/10</v>
          </cell>
          <cell r="AD1623">
            <v>39845.000000000102</v>
          </cell>
        </row>
        <row r="1624">
          <cell r="AC1624" t="str">
            <v>00273-2010-MTC/10</v>
          </cell>
          <cell r="AD1624">
            <v>40310.000000000102</v>
          </cell>
        </row>
        <row r="1625">
          <cell r="AC1625" t="str">
            <v>00274-2009-MTC/10</v>
          </cell>
          <cell r="AD1625">
            <v>39845.000000000102</v>
          </cell>
        </row>
        <row r="1626">
          <cell r="AC1626" t="str">
            <v>00274-2011-MTC/10</v>
          </cell>
          <cell r="AD1626">
            <v>40697.000000000102</v>
          </cell>
        </row>
        <row r="1627">
          <cell r="AC1627" t="str">
            <v>00275-2009-MTC/10</v>
          </cell>
          <cell r="AD1627">
            <v>39845.000000000102</v>
          </cell>
        </row>
        <row r="1628">
          <cell r="AC1628" t="str">
            <v>00275-2010-MTC/10</v>
          </cell>
          <cell r="AD1628">
            <v>40299.000000000102</v>
          </cell>
        </row>
        <row r="1629">
          <cell r="AC1629" t="str">
            <v>00275-2011-MTC/10</v>
          </cell>
          <cell r="AD1629">
            <v>40697.000000000102</v>
          </cell>
        </row>
        <row r="1630">
          <cell r="AC1630" t="str">
            <v>00276-2009-MTC/10</v>
          </cell>
          <cell r="AD1630">
            <v>39845.000000000102</v>
          </cell>
        </row>
        <row r="1631">
          <cell r="AC1631" t="str">
            <v>00276-2010-MTC/10</v>
          </cell>
          <cell r="AD1631">
            <v>40330.000000000102</v>
          </cell>
        </row>
        <row r="1632">
          <cell r="AC1632" t="str">
            <v>00276-2011-MTC/10</v>
          </cell>
          <cell r="AD1632">
            <v>40700.000000000102</v>
          </cell>
        </row>
        <row r="1633">
          <cell r="AC1633" t="str">
            <v>00142-2013-MTC/10</v>
          </cell>
          <cell r="AD1633">
            <v>41548.000000000102</v>
          </cell>
        </row>
        <row r="1634">
          <cell r="AC1634" t="str">
            <v>00142-2014-MTC/10</v>
          </cell>
          <cell r="AD1634">
            <v>41960.000000000102</v>
          </cell>
        </row>
        <row r="1635">
          <cell r="AC1635" t="str">
            <v>00142-2015-MTC/10</v>
          </cell>
          <cell r="AD1635">
            <v>42107.000000000102</v>
          </cell>
        </row>
        <row r="1636">
          <cell r="AC1636" t="str">
            <v>00143-2009-MTC/10</v>
          </cell>
          <cell r="AD1636">
            <v>39845.000000000102</v>
          </cell>
        </row>
        <row r="1637">
          <cell r="AC1637" t="str">
            <v>00143-2010-MTC/10</v>
          </cell>
          <cell r="AD1637">
            <v>40238.000000000102</v>
          </cell>
        </row>
        <row r="1638">
          <cell r="AC1638" t="str">
            <v>00143-2011-MTC/10</v>
          </cell>
          <cell r="AD1638">
            <v>40634.000000000102</v>
          </cell>
        </row>
        <row r="1639">
          <cell r="AC1639" t="str">
            <v>00143-2013-MTC/10</v>
          </cell>
          <cell r="AD1639">
            <v>41551.000000000102</v>
          </cell>
        </row>
        <row r="1640">
          <cell r="AC1640" t="str">
            <v>00143-2014-MTC/10</v>
          </cell>
          <cell r="AD1640">
            <v>41960.000000000102</v>
          </cell>
        </row>
        <row r="1641">
          <cell r="AC1641" t="str">
            <v>00143-2015-MTC/10</v>
          </cell>
          <cell r="AD1641">
            <v>42107.000000000102</v>
          </cell>
        </row>
        <row r="1642">
          <cell r="AC1642" t="str">
            <v>00144-2009-MTC/10</v>
          </cell>
          <cell r="AD1642">
            <v>39845.000000000102</v>
          </cell>
        </row>
        <row r="1643">
          <cell r="AC1643" t="str">
            <v>00144-2010-MTC/10</v>
          </cell>
          <cell r="AD1643">
            <v>40227.000000000102</v>
          </cell>
        </row>
        <row r="1644">
          <cell r="AC1644" t="str">
            <v>00144-2011-MTC/10</v>
          </cell>
          <cell r="AD1644">
            <v>40634.000000000102</v>
          </cell>
        </row>
        <row r="1645">
          <cell r="AC1645" t="str">
            <v>00144-2015-MTC/10</v>
          </cell>
          <cell r="AD1645">
            <v>42115.000000000102</v>
          </cell>
        </row>
        <row r="1646">
          <cell r="AC1646" t="str">
            <v>00145-2009-MTC/10</v>
          </cell>
          <cell r="AD1646">
            <v>39845.000000000102</v>
          </cell>
        </row>
        <row r="1647">
          <cell r="AC1647" t="str">
            <v>00145-2010-MTC/10</v>
          </cell>
          <cell r="AD1647">
            <v>40227.000000000102</v>
          </cell>
        </row>
        <row r="1648">
          <cell r="AC1648" t="str">
            <v>00145-2011-MTC/10</v>
          </cell>
          <cell r="AD1648">
            <v>40634.000000000102</v>
          </cell>
        </row>
        <row r="1649">
          <cell r="AC1649" t="str">
            <v>00122-2009-MTC/10</v>
          </cell>
          <cell r="AD1649">
            <v>39845.000000000102</v>
          </cell>
        </row>
        <row r="1650">
          <cell r="AC1650" t="str">
            <v>00122-2010-MTC/10</v>
          </cell>
          <cell r="AD1650">
            <v>40238.000000000102</v>
          </cell>
        </row>
        <row r="1651">
          <cell r="AC1651" t="str">
            <v>00122-2011-MTC/10</v>
          </cell>
          <cell r="AD1651">
            <v>40634.000000000102</v>
          </cell>
        </row>
        <row r="1652">
          <cell r="AC1652" t="str">
            <v>00122-2013-MTC/10</v>
          </cell>
          <cell r="AD1652">
            <v>41518.000000000102</v>
          </cell>
        </row>
        <row r="1653">
          <cell r="AC1653" t="str">
            <v>00122-2014-MTC/10</v>
          </cell>
          <cell r="AD1653">
            <v>41928.000000000102</v>
          </cell>
        </row>
        <row r="1654">
          <cell r="AC1654" t="str">
            <v>00122-2015-MTC/10</v>
          </cell>
          <cell r="AD1654">
            <v>42095.000000000102</v>
          </cell>
        </row>
        <row r="1655">
          <cell r="AC1655" t="str">
            <v>00123-2009-MTC/10</v>
          </cell>
          <cell r="AD1655">
            <v>39845.000000000102</v>
          </cell>
        </row>
        <row r="1656">
          <cell r="AC1656" t="str">
            <v>00123-2010-MTC/10</v>
          </cell>
          <cell r="AD1656">
            <v>40238.000000000102</v>
          </cell>
        </row>
        <row r="1657">
          <cell r="AC1657" t="str">
            <v>00123-2011-MTC/10</v>
          </cell>
          <cell r="AD1657">
            <v>40634.000000000102</v>
          </cell>
        </row>
        <row r="1658">
          <cell r="AC1658" t="str">
            <v>00123-2013-MTC/10</v>
          </cell>
          <cell r="AD1658">
            <v>41522.000000000102</v>
          </cell>
        </row>
        <row r="1659">
          <cell r="AC1659" t="str">
            <v>00123-2014-MTC/10</v>
          </cell>
          <cell r="AD1659">
            <v>41933.000000000102</v>
          </cell>
        </row>
        <row r="1660">
          <cell r="AC1660" t="str">
            <v>00123-2015-MTC/10</v>
          </cell>
          <cell r="AD1660">
            <v>42095.000000000102</v>
          </cell>
        </row>
        <row r="1661">
          <cell r="AC1661" t="str">
            <v>00124-2009-MTC/10</v>
          </cell>
          <cell r="AD1661">
            <v>39845.000000000102</v>
          </cell>
        </row>
        <row r="1662">
          <cell r="AC1662" t="str">
            <v>00124-2011-MTC/10</v>
          </cell>
          <cell r="AD1662">
            <v>40634.000000000102</v>
          </cell>
        </row>
        <row r="1663">
          <cell r="AC1663" t="str">
            <v>00240-2009-MTC/10</v>
          </cell>
          <cell r="AD1663">
            <v>39845.000000000102</v>
          </cell>
        </row>
        <row r="1664">
          <cell r="AC1664" t="str">
            <v>00240-2010-MTC/10</v>
          </cell>
          <cell r="AD1664">
            <v>40269.000000000102</v>
          </cell>
        </row>
        <row r="1665">
          <cell r="AC1665" t="str">
            <v>00240-2011-MTC/10</v>
          </cell>
          <cell r="AD1665">
            <v>40695.000000000102</v>
          </cell>
        </row>
        <row r="1666">
          <cell r="AC1666" t="str">
            <v>00241-2010-MTC/10</v>
          </cell>
          <cell r="AD1666">
            <v>40269.000000000102</v>
          </cell>
        </row>
        <row r="1667">
          <cell r="AC1667" t="str">
            <v>00241-2011-MTC/10</v>
          </cell>
          <cell r="AD1667">
            <v>40695.000000000102</v>
          </cell>
        </row>
        <row r="1668">
          <cell r="AC1668" t="str">
            <v>00242-2009-MTC/10</v>
          </cell>
          <cell r="AD1668">
            <v>39845.000000000102</v>
          </cell>
        </row>
        <row r="1669">
          <cell r="AC1669" t="str">
            <v>00242-2010-MTC/10</v>
          </cell>
          <cell r="AD1669">
            <v>40281.000000000102</v>
          </cell>
        </row>
        <row r="1670">
          <cell r="AC1670" t="str">
            <v>00242-2011-MTC/10</v>
          </cell>
          <cell r="AD1670">
            <v>40690.000000000102</v>
          </cell>
        </row>
        <row r="1671">
          <cell r="AC1671" t="str">
            <v>00243-2009-MTC/10</v>
          </cell>
          <cell r="AD1671">
            <v>39845.000000000102</v>
          </cell>
        </row>
        <row r="1672">
          <cell r="AC1672" t="str">
            <v>00243-2010-MTC/10</v>
          </cell>
          <cell r="AD1672">
            <v>40278.000000000102</v>
          </cell>
        </row>
        <row r="1673">
          <cell r="AC1673" t="str">
            <v>00243-2011-MTC/10</v>
          </cell>
          <cell r="AD1673">
            <v>40695.000000000102</v>
          </cell>
        </row>
        <row r="1674">
          <cell r="AC1674" t="str">
            <v>00244-2009-MTC/10</v>
          </cell>
          <cell r="AD1674">
            <v>39845.000000000102</v>
          </cell>
        </row>
        <row r="1675">
          <cell r="AC1675" t="str">
            <v>00244-2010-MTC/10</v>
          </cell>
          <cell r="AD1675">
            <v>40284.000000000102</v>
          </cell>
        </row>
        <row r="1676">
          <cell r="AC1676" t="str">
            <v>00277-2009-MTC/10</v>
          </cell>
          <cell r="AD1676">
            <v>39845.000000000102</v>
          </cell>
        </row>
        <row r="1677">
          <cell r="AC1677" t="str">
            <v>00277-2010-MTC/10</v>
          </cell>
          <cell r="AD1677">
            <v>40330.000000000102</v>
          </cell>
        </row>
        <row r="1678">
          <cell r="AC1678" t="str">
            <v>00277-2011-MTC/10</v>
          </cell>
          <cell r="AD1678">
            <v>40700.000000000102</v>
          </cell>
        </row>
        <row r="1679">
          <cell r="AC1679" t="str">
            <v>00278-2009-MTC/10</v>
          </cell>
          <cell r="AD1679">
            <v>39845.000000000102</v>
          </cell>
        </row>
        <row r="1680">
          <cell r="AC1680" t="str">
            <v>00278-2011-MTC/10</v>
          </cell>
          <cell r="AD1680">
            <v>40700.000000000102</v>
          </cell>
        </row>
        <row r="1681">
          <cell r="AC1681" t="str">
            <v>00279-2009-MTC/10</v>
          </cell>
          <cell r="AD1681">
            <v>39845.000000000102</v>
          </cell>
        </row>
        <row r="1682">
          <cell r="AC1682" t="str">
            <v>00279-2010-MTC/10</v>
          </cell>
          <cell r="AD1682">
            <v>40330.000000000102</v>
          </cell>
        </row>
        <row r="1683">
          <cell r="AC1683" t="str">
            <v>00280-2009-MTC/10</v>
          </cell>
          <cell r="AD1683">
            <v>39845.000000000102</v>
          </cell>
        </row>
        <row r="1684">
          <cell r="AC1684" t="str">
            <v>00280-2010-MTC/10</v>
          </cell>
          <cell r="AD1684">
            <v>40336.000000000102</v>
          </cell>
        </row>
        <row r="1685">
          <cell r="AC1685" t="str">
            <v>00280-2011-MTC/10</v>
          </cell>
          <cell r="AD1685">
            <v>40700.000000000102</v>
          </cell>
        </row>
        <row r="1686">
          <cell r="AC1686" t="str">
            <v>00281-2009-MTC/10</v>
          </cell>
          <cell r="AD1686">
            <v>39845.000000000102</v>
          </cell>
        </row>
        <row r="1687">
          <cell r="AC1687" t="str">
            <v>00281-2010-MTC/10</v>
          </cell>
          <cell r="AD1687">
            <v>40330.000000000102</v>
          </cell>
        </row>
        <row r="1688">
          <cell r="AC1688" t="str">
            <v>00281-2011-MTC/10</v>
          </cell>
          <cell r="AD1688">
            <v>40700.000000000102</v>
          </cell>
        </row>
        <row r="1689">
          <cell r="AC1689" t="str">
            <v>00145-2013-MTC/10</v>
          </cell>
          <cell r="AD1689">
            <v>41548.000000000102</v>
          </cell>
        </row>
        <row r="1690">
          <cell r="AC1690" t="str">
            <v>00145-2014-MTC/10</v>
          </cell>
          <cell r="AD1690">
            <v>41960.000000000102</v>
          </cell>
        </row>
        <row r="1691">
          <cell r="AC1691" t="str">
            <v>00145-2015-MTC/10</v>
          </cell>
          <cell r="AD1691">
            <v>42107.000000000102</v>
          </cell>
        </row>
        <row r="1692">
          <cell r="AC1692" t="str">
            <v>00146-2009-MTC/10</v>
          </cell>
          <cell r="AD1692">
            <v>39845.000000000102</v>
          </cell>
        </row>
        <row r="1693">
          <cell r="AC1693" t="str">
            <v>00146-2010-MTC/10</v>
          </cell>
          <cell r="AD1693">
            <v>40227.000000000102</v>
          </cell>
        </row>
        <row r="1694">
          <cell r="AC1694" t="str">
            <v>00146-2011-MTC/10</v>
          </cell>
          <cell r="AD1694">
            <v>40634.000000000102</v>
          </cell>
        </row>
        <row r="1695">
          <cell r="AC1695" t="str">
            <v>00146-2013-MTC/10</v>
          </cell>
          <cell r="AD1695">
            <v>41548.000000000102</v>
          </cell>
        </row>
        <row r="1696">
          <cell r="AC1696" t="str">
            <v>00146-2015-MTC/10</v>
          </cell>
          <cell r="AD1696">
            <v>42107.000000000102</v>
          </cell>
        </row>
        <row r="1697">
          <cell r="AC1697" t="str">
            <v>00147-2009-MTC/10</v>
          </cell>
          <cell r="AD1697">
            <v>39845.000000000102</v>
          </cell>
        </row>
        <row r="1698">
          <cell r="AC1698" t="str">
            <v>00147-2010-MTC/10</v>
          </cell>
          <cell r="AD1698">
            <v>40227.000000000102</v>
          </cell>
        </row>
        <row r="1699">
          <cell r="AC1699" t="str">
            <v>00147-2013-MTC/10</v>
          </cell>
          <cell r="AD1699">
            <v>41548.000000000102</v>
          </cell>
        </row>
        <row r="1700">
          <cell r="AC1700" t="str">
            <v>00147-2014-MTC/10</v>
          </cell>
          <cell r="AD1700">
            <v>41962.000000000102</v>
          </cell>
        </row>
        <row r="1701">
          <cell r="AC1701" t="str">
            <v>00147-2015-MTC/10</v>
          </cell>
          <cell r="AD1701">
            <v>42110.000000000102</v>
          </cell>
        </row>
        <row r="1702">
          <cell r="AC1702" t="str">
            <v>00148-2009-MTC/10</v>
          </cell>
          <cell r="AD1702">
            <v>39845.000000000102</v>
          </cell>
        </row>
        <row r="1703">
          <cell r="AC1703" t="str">
            <v>00124-2014-MTC/10</v>
          </cell>
          <cell r="AD1703">
            <v>41944.000000000102</v>
          </cell>
        </row>
        <row r="1704">
          <cell r="AC1704" t="str">
            <v>00124-2015-MTC/10</v>
          </cell>
          <cell r="AD1704">
            <v>42095.000000000102</v>
          </cell>
        </row>
        <row r="1705">
          <cell r="AC1705" t="str">
            <v>00125-2009-MTC/10</v>
          </cell>
          <cell r="AD1705">
            <v>39845.000000000102</v>
          </cell>
        </row>
        <row r="1706">
          <cell r="AC1706" t="str">
            <v>00125-2013-MTC/10</v>
          </cell>
          <cell r="AD1706">
            <v>41548.000000000102</v>
          </cell>
        </row>
        <row r="1707">
          <cell r="AC1707" t="str">
            <v>00125-2014-MTC/10</v>
          </cell>
          <cell r="AD1707">
            <v>41944.000000000102</v>
          </cell>
        </row>
        <row r="1708">
          <cell r="AC1708" t="str">
            <v>00125-2015-MTC/10</v>
          </cell>
          <cell r="AD1708">
            <v>42095.000000000102</v>
          </cell>
        </row>
        <row r="1709">
          <cell r="AC1709" t="str">
            <v>00126-2009-MTC/10</v>
          </cell>
          <cell r="AD1709">
            <v>39845.000000000102</v>
          </cell>
        </row>
        <row r="1710">
          <cell r="AC1710" t="str">
            <v>00126-2010-MTC/10</v>
          </cell>
          <cell r="AD1710">
            <v>40238.000000000102</v>
          </cell>
        </row>
        <row r="1711">
          <cell r="AC1711" t="str">
            <v>00126-2011-MTC/10</v>
          </cell>
          <cell r="AD1711">
            <v>40634.000000000102</v>
          </cell>
        </row>
        <row r="1712">
          <cell r="AC1712" t="str">
            <v>00126-2013-MTC/10</v>
          </cell>
          <cell r="AD1712">
            <v>41548.000000000102</v>
          </cell>
        </row>
        <row r="1713">
          <cell r="AC1713" t="str">
            <v>00126-2015-MTC/10</v>
          </cell>
          <cell r="AD1713">
            <v>42095.000000000102</v>
          </cell>
        </row>
        <row r="1714">
          <cell r="AC1714" t="str">
            <v>00127-2009-MTC/10</v>
          </cell>
          <cell r="AD1714">
            <v>39845.000000000102</v>
          </cell>
        </row>
        <row r="1715">
          <cell r="AC1715" t="str">
            <v>00127-2010-MTC/10</v>
          </cell>
          <cell r="AD1715">
            <v>40226.000000000102</v>
          </cell>
        </row>
        <row r="1716">
          <cell r="AC1716" t="str">
            <v>00127-2011-MTC/10</v>
          </cell>
          <cell r="AD1716">
            <v>40634.000000000102</v>
          </cell>
        </row>
        <row r="1717">
          <cell r="AC1717" t="str">
            <v>00127-2013-MTC/10</v>
          </cell>
          <cell r="AD1717">
            <v>41548.000000000102</v>
          </cell>
        </row>
        <row r="1718">
          <cell r="AC1718" t="str">
            <v>00127-2014-MTC/10</v>
          </cell>
          <cell r="AD1718">
            <v>41953.000000000102</v>
          </cell>
        </row>
        <row r="1719">
          <cell r="AC1719" t="str">
            <v>00245-2009-MTC/10</v>
          </cell>
          <cell r="AD1719">
            <v>39845.000000000102</v>
          </cell>
        </row>
        <row r="1720">
          <cell r="AC1720" t="str">
            <v>00245-2010-MTC/10</v>
          </cell>
          <cell r="AD1720">
            <v>40284.000000000102</v>
          </cell>
        </row>
        <row r="1721">
          <cell r="AC1721" t="str">
            <v>00245-2011-MTC/10</v>
          </cell>
          <cell r="AD1721">
            <v>40695.000000000102</v>
          </cell>
        </row>
        <row r="1722">
          <cell r="AC1722" t="str">
            <v>00246-2009-MTC/10</v>
          </cell>
          <cell r="AD1722">
            <v>39845.000000000102</v>
          </cell>
        </row>
        <row r="1723">
          <cell r="AC1723" t="str">
            <v>00246-2010-MTC/10</v>
          </cell>
          <cell r="AD1723">
            <v>40284.000000000102</v>
          </cell>
        </row>
        <row r="1724">
          <cell r="AC1724" t="str">
            <v>00246-2011-MTC/10</v>
          </cell>
          <cell r="AD1724">
            <v>40695.000000000102</v>
          </cell>
        </row>
        <row r="1725">
          <cell r="AC1725" t="str">
            <v>00247-2009-MTC/10</v>
          </cell>
          <cell r="AD1725">
            <v>39845.000000000102</v>
          </cell>
        </row>
        <row r="1726">
          <cell r="AC1726" t="str">
            <v>00247-2010-MTC/10</v>
          </cell>
          <cell r="AD1726">
            <v>40269.000000000102</v>
          </cell>
        </row>
        <row r="1727">
          <cell r="AC1727" t="str">
            <v>00247-2011-MTC/10</v>
          </cell>
          <cell r="AD1727">
            <v>40690.000000000102</v>
          </cell>
        </row>
        <row r="1728">
          <cell r="AC1728" t="str">
            <v>00248-2009-MTC/10</v>
          </cell>
          <cell r="AD1728">
            <v>39845.000000000102</v>
          </cell>
        </row>
        <row r="1729">
          <cell r="AC1729" t="str">
            <v>00248-2010-MTC/10</v>
          </cell>
          <cell r="AD1729">
            <v>40284.000000000102</v>
          </cell>
        </row>
        <row r="1730">
          <cell r="AC1730" t="str">
            <v>00248-2011-MTC/10</v>
          </cell>
          <cell r="AD1730">
            <v>40695.000000000102</v>
          </cell>
        </row>
        <row r="1731">
          <cell r="AC1731" t="str">
            <v>00249-2009-MTC/10</v>
          </cell>
          <cell r="AD1731">
            <v>39845.000000000102</v>
          </cell>
        </row>
        <row r="1732">
          <cell r="AC1732" t="str">
            <v>00249-2010-MTC/10</v>
          </cell>
          <cell r="AD1732">
            <v>40283.000000000102</v>
          </cell>
        </row>
        <row r="1733">
          <cell r="AC1733" t="str">
            <v>00249-2011-MTC/10</v>
          </cell>
          <cell r="AD1733">
            <v>40695.000000000102</v>
          </cell>
        </row>
        <row r="1734">
          <cell r="AC1734" t="str">
            <v>00250-2009-MTC/10</v>
          </cell>
          <cell r="AD1734">
            <v>39845.000000000102</v>
          </cell>
        </row>
        <row r="1735">
          <cell r="AC1735" t="str">
            <v>00282-2009-MTC/10</v>
          </cell>
          <cell r="AD1735">
            <v>39845.000000000102</v>
          </cell>
        </row>
        <row r="1736">
          <cell r="AC1736" t="str">
            <v>00282-2010-MTC/10</v>
          </cell>
          <cell r="AD1736">
            <v>40331.000000000102</v>
          </cell>
        </row>
        <row r="1737">
          <cell r="AC1737" t="str">
            <v>00282-2011-MTC/10</v>
          </cell>
          <cell r="AD1737">
            <v>40700.000000000102</v>
          </cell>
        </row>
        <row r="1738">
          <cell r="AC1738" t="str">
            <v>00283-2010-MTC/10</v>
          </cell>
          <cell r="AD1738">
            <v>40336.000000000102</v>
          </cell>
        </row>
        <row r="1739">
          <cell r="AC1739" t="str">
            <v>00283-2011-MTC/10</v>
          </cell>
          <cell r="AD1739">
            <v>40700.000000000102</v>
          </cell>
        </row>
        <row r="1740">
          <cell r="AC1740" t="str">
            <v>00284-2009-MTC/10</v>
          </cell>
          <cell r="AD1740">
            <v>39845.000000000102</v>
          </cell>
        </row>
        <row r="1741">
          <cell r="AC1741" t="str">
            <v>00284-2010-MTC/10</v>
          </cell>
          <cell r="AD1741">
            <v>40333.000000000102</v>
          </cell>
        </row>
        <row r="1742">
          <cell r="AC1742" t="str">
            <v>00284-2011-MTC/10</v>
          </cell>
          <cell r="AD1742">
            <v>40701.000000000102</v>
          </cell>
        </row>
        <row r="1743">
          <cell r="AC1743" t="str">
            <v>00285-2009-MTC/10</v>
          </cell>
          <cell r="AD1743">
            <v>39845.000000000102</v>
          </cell>
        </row>
        <row r="1744">
          <cell r="AC1744" t="str">
            <v>00285-2011-MTC/10</v>
          </cell>
          <cell r="AD1744">
            <v>40701.000000000102</v>
          </cell>
        </row>
        <row r="1745">
          <cell r="AC1745" t="str">
            <v>00286-2009-MTC/10</v>
          </cell>
          <cell r="AD1745">
            <v>39845.000000000102</v>
          </cell>
        </row>
        <row r="1746">
          <cell r="AC1746" t="str">
            <v>00286-2011-MTC/10</v>
          </cell>
          <cell r="AD1746">
            <v>40704.000000000102</v>
          </cell>
        </row>
        <row r="1747">
          <cell r="AC1747" t="str">
            <v>00287-2009-MTC/10</v>
          </cell>
          <cell r="AD1747">
            <v>39845.000000000102</v>
          </cell>
        </row>
        <row r="1748">
          <cell r="AC1748" t="str">
            <v>0538-2010-MTC/10</v>
          </cell>
          <cell r="AD1748">
            <v>40544.000000000102</v>
          </cell>
        </row>
        <row r="1749">
          <cell r="AC1749" t="str">
            <v>0539-2010-MTC/10</v>
          </cell>
          <cell r="AD1749">
            <v>40544.000000000102</v>
          </cell>
        </row>
        <row r="1750">
          <cell r="AC1750" t="str">
            <v>0540-2010-MTC/10</v>
          </cell>
          <cell r="AD1750">
            <v>40544.000000000102</v>
          </cell>
        </row>
        <row r="1751">
          <cell r="AC1751" t="str">
            <v>0541-2010-MTC/10</v>
          </cell>
          <cell r="AD1751">
            <v>40544.000000000102</v>
          </cell>
        </row>
        <row r="1752">
          <cell r="AC1752" t="str">
            <v>0543-2010-MTC/10</v>
          </cell>
          <cell r="AD1752">
            <v>40544.000000000102</v>
          </cell>
        </row>
        <row r="1753">
          <cell r="AC1753" t="str">
            <v>0544-2010-MTC/10</v>
          </cell>
          <cell r="AD1753">
            <v>40544.000000000102</v>
          </cell>
        </row>
        <row r="1754">
          <cell r="AC1754" t="str">
            <v>0545-2010-MTC/10</v>
          </cell>
          <cell r="AD1754">
            <v>40544.000000000102</v>
          </cell>
        </row>
        <row r="1755">
          <cell r="AC1755" t="str">
            <v>0547-2010-MTC/10</v>
          </cell>
          <cell r="AD1755">
            <v>40544.000000000102</v>
          </cell>
        </row>
        <row r="1756">
          <cell r="AC1756" t="str">
            <v>0548-2010-MTC/10</v>
          </cell>
          <cell r="AD1756">
            <v>40544.000000000102</v>
          </cell>
        </row>
        <row r="1757">
          <cell r="AC1757" t="str">
            <v>00549-2010-MTC/10</v>
          </cell>
          <cell r="AD1757">
            <v>40544.000000000102</v>
          </cell>
        </row>
        <row r="1758">
          <cell r="AC1758" t="str">
            <v>0550-2010-MTC/10</v>
          </cell>
          <cell r="AD1758">
            <v>40544.000000000102</v>
          </cell>
        </row>
        <row r="1759">
          <cell r="AC1759" t="str">
            <v>0551-2010-MTC/10</v>
          </cell>
          <cell r="AD1759">
            <v>40544.000000000102</v>
          </cell>
        </row>
        <row r="1760">
          <cell r="AC1760" t="str">
            <v>0552-2010-MTC/10</v>
          </cell>
          <cell r="AD1760">
            <v>40544.000000000102</v>
          </cell>
        </row>
        <row r="1761">
          <cell r="AC1761" t="str">
            <v>0553-2010-MTC/10</v>
          </cell>
          <cell r="AD1761">
            <v>40544.000000000102</v>
          </cell>
        </row>
        <row r="1762">
          <cell r="AC1762" t="str">
            <v>0554-2010-MTC/10</v>
          </cell>
          <cell r="AD1762">
            <v>40544.000000000102</v>
          </cell>
        </row>
        <row r="1763">
          <cell r="AC1763" t="str">
            <v>00556-2010-MTC/10</v>
          </cell>
          <cell r="AD1763">
            <v>40544.000000000102</v>
          </cell>
        </row>
        <row r="1764">
          <cell r="AC1764" t="str">
            <v>0557-2010-MTC/10</v>
          </cell>
          <cell r="AD1764">
            <v>40544.000000000102</v>
          </cell>
        </row>
        <row r="1765">
          <cell r="AC1765" t="str">
            <v>0558-2010-MTC/10</v>
          </cell>
          <cell r="AD1765">
            <v>40544.000000000102</v>
          </cell>
        </row>
        <row r="1766">
          <cell r="AC1766" t="str">
            <v>0559-2010-MTC/10</v>
          </cell>
          <cell r="AD1766">
            <v>40544.000000000102</v>
          </cell>
        </row>
        <row r="1767">
          <cell r="AC1767" t="str">
            <v>0560-2010-MTC/10</v>
          </cell>
          <cell r="AD1767">
            <v>40544.000000000102</v>
          </cell>
        </row>
        <row r="1768">
          <cell r="AC1768" t="str">
            <v>0561-2010-MTC/10</v>
          </cell>
          <cell r="AD1768">
            <v>40544.000000000102</v>
          </cell>
        </row>
        <row r="1769">
          <cell r="AC1769" t="str">
            <v>00562-2010-MTC/10</v>
          </cell>
          <cell r="AD1769">
            <v>40544.000000000102</v>
          </cell>
        </row>
        <row r="1770">
          <cell r="AC1770" t="str">
            <v>0563-2010-MTC/10</v>
          </cell>
          <cell r="AD1770">
            <v>40544.000000000102</v>
          </cell>
        </row>
        <row r="1771">
          <cell r="AC1771" t="str">
            <v>0564-2010-MTC/10</v>
          </cell>
          <cell r="AD1771">
            <v>40544.000000000102</v>
          </cell>
        </row>
        <row r="1772">
          <cell r="AC1772" t="str">
            <v>0565-2010-MTC/10</v>
          </cell>
          <cell r="AD1772">
            <v>40544.000000000102</v>
          </cell>
        </row>
        <row r="1773">
          <cell r="AC1773" t="str">
            <v>0566-2010-MTC/10</v>
          </cell>
          <cell r="AD1773">
            <v>40544.000000000102</v>
          </cell>
        </row>
        <row r="1774">
          <cell r="AC1774" t="str">
            <v>0567-2010-MTC/10</v>
          </cell>
          <cell r="AD1774">
            <v>40544.000000000102</v>
          </cell>
        </row>
        <row r="1775">
          <cell r="AC1775" t="str">
            <v>0568-2010-MTC/10</v>
          </cell>
          <cell r="AD1775">
            <v>40544.000000000102</v>
          </cell>
        </row>
        <row r="1776">
          <cell r="AC1776" t="str">
            <v>0569-2010-MTC/10</v>
          </cell>
          <cell r="AD1776">
            <v>40544.000000000102</v>
          </cell>
        </row>
        <row r="1777">
          <cell r="AC1777" t="str">
            <v>0571-2010-MTC/10</v>
          </cell>
          <cell r="AD1777">
            <v>40544.000000000102</v>
          </cell>
        </row>
        <row r="1778">
          <cell r="AC1778" t="str">
            <v>0573-2010-MTC/10</v>
          </cell>
          <cell r="AD1778">
            <v>40544.000000000102</v>
          </cell>
        </row>
        <row r="1779">
          <cell r="AC1779" t="str">
            <v>0574-2010-MTC/10</v>
          </cell>
          <cell r="AD1779">
            <v>40544.000000000102</v>
          </cell>
        </row>
        <row r="1780">
          <cell r="AC1780" t="str">
            <v>0576-2010-MTC/10</v>
          </cell>
          <cell r="AD1780">
            <v>40544.000000000102</v>
          </cell>
        </row>
        <row r="1781">
          <cell r="AC1781" t="str">
            <v>0578-2010-MTC/10</v>
          </cell>
          <cell r="AD1781">
            <v>40544.000000000102</v>
          </cell>
        </row>
        <row r="1782">
          <cell r="AC1782" t="str">
            <v>0579-2010-MTC/10</v>
          </cell>
          <cell r="AD1782">
            <v>40544.000000000102</v>
          </cell>
        </row>
        <row r="1783">
          <cell r="AC1783" t="str">
            <v>0580-2010-MTC/10</v>
          </cell>
          <cell r="AD1783">
            <v>40544.000000000102</v>
          </cell>
        </row>
        <row r="1784">
          <cell r="AC1784" t="str">
            <v>0581-2010-MTC/10</v>
          </cell>
          <cell r="AD1784">
            <v>40544.000000000102</v>
          </cell>
        </row>
        <row r="1785">
          <cell r="AC1785" t="str">
            <v>0582-2010-MTC/10</v>
          </cell>
          <cell r="AD1785">
            <v>40544.000000000102</v>
          </cell>
        </row>
        <row r="1786">
          <cell r="AC1786" t="str">
            <v>0583-2010-MTC/10</v>
          </cell>
          <cell r="AD1786">
            <v>40544.000000000102</v>
          </cell>
        </row>
        <row r="1787">
          <cell r="AC1787" t="str">
            <v>0584-2010-MTC/10</v>
          </cell>
          <cell r="AD1787">
            <v>40544.000000000102</v>
          </cell>
        </row>
        <row r="1788">
          <cell r="AC1788" t="str">
            <v>0585-2010-MTC/10</v>
          </cell>
          <cell r="AD1788">
            <v>40544.000000000102</v>
          </cell>
        </row>
        <row r="1789">
          <cell r="AC1789" t="str">
            <v>0586-2010-MTC/10</v>
          </cell>
          <cell r="AD1789">
            <v>40544.000000000102</v>
          </cell>
        </row>
        <row r="1790">
          <cell r="AC1790" t="str">
            <v>0589-2010-MTC/10</v>
          </cell>
          <cell r="AD1790">
            <v>40544.000000000102</v>
          </cell>
        </row>
        <row r="1791">
          <cell r="AC1791" t="str">
            <v>0590-2010-MTC/10</v>
          </cell>
          <cell r="AD1791">
            <v>40544.000000000102</v>
          </cell>
        </row>
        <row r="1792">
          <cell r="AC1792" t="str">
            <v>0591-2010-MTC/10</v>
          </cell>
          <cell r="AD1792">
            <v>40544.000000000102</v>
          </cell>
        </row>
        <row r="1793">
          <cell r="AC1793" t="str">
            <v>0593-2010-MTC/10</v>
          </cell>
          <cell r="AD1793">
            <v>40544.000000000102</v>
          </cell>
        </row>
        <row r="1794">
          <cell r="AC1794" t="str">
            <v>0595-2010-MTC/10</v>
          </cell>
          <cell r="AD1794">
            <v>40544.000000000102</v>
          </cell>
        </row>
        <row r="1795">
          <cell r="AC1795" t="str">
            <v>0596-2010-MTC/10</v>
          </cell>
          <cell r="AD1795">
            <v>40544.000000000102</v>
          </cell>
        </row>
        <row r="1796">
          <cell r="AC1796" t="str">
            <v>0597-2010-MTC/10</v>
          </cell>
          <cell r="AD1796">
            <v>40544.000000000102</v>
          </cell>
        </row>
        <row r="1797">
          <cell r="AC1797" t="str">
            <v>0598-2010-MTC/10</v>
          </cell>
          <cell r="AD1797">
            <v>40544.000000000102</v>
          </cell>
        </row>
        <row r="1798">
          <cell r="AC1798" t="str">
            <v>0600-2010-MTC/10</v>
          </cell>
          <cell r="AD1798">
            <v>40544.000000000102</v>
          </cell>
        </row>
        <row r="1799">
          <cell r="AC1799" t="str">
            <v>0602-2010-MTC/10</v>
          </cell>
          <cell r="AD1799">
            <v>40544.000000000102</v>
          </cell>
        </row>
        <row r="1800">
          <cell r="AC1800" t="str">
            <v>0603-2010-MTC/10</v>
          </cell>
          <cell r="AD1800">
            <v>40544.000000000102</v>
          </cell>
        </row>
        <row r="1801">
          <cell r="AC1801" t="str">
            <v>0604-2010-MTC/10</v>
          </cell>
          <cell r="AD1801">
            <v>40544.000000000102</v>
          </cell>
        </row>
        <row r="1802">
          <cell r="AC1802" t="str">
            <v>0605-2010-MTC/10</v>
          </cell>
          <cell r="AD1802">
            <v>40544.000000000102</v>
          </cell>
        </row>
        <row r="1803">
          <cell r="AC1803" t="str">
            <v>0606-2010-MTC/10</v>
          </cell>
          <cell r="AD1803">
            <v>40544.000000000102</v>
          </cell>
        </row>
        <row r="1804">
          <cell r="AC1804" t="str">
            <v>0607-2010-MTC/10</v>
          </cell>
          <cell r="AD1804">
            <v>40544.000000000102</v>
          </cell>
        </row>
        <row r="1805">
          <cell r="AC1805" t="str">
            <v>0608-2010-MTC/10</v>
          </cell>
          <cell r="AD1805">
            <v>40544.000000000102</v>
          </cell>
        </row>
        <row r="1806">
          <cell r="AC1806" t="str">
            <v>0609-2010-MTC/10</v>
          </cell>
          <cell r="AD1806">
            <v>40544.000000000102</v>
          </cell>
        </row>
        <row r="1807">
          <cell r="AC1807" t="str">
            <v>00612-2010-MTC/10</v>
          </cell>
          <cell r="AD1807">
            <v>40544.000000000102</v>
          </cell>
        </row>
        <row r="1808">
          <cell r="AC1808" t="str">
            <v>0614-2010-MTC/10</v>
          </cell>
          <cell r="AD1808">
            <v>40544.000000000102</v>
          </cell>
        </row>
        <row r="1809">
          <cell r="AC1809" t="str">
            <v>0615-2010-MTC/10</v>
          </cell>
          <cell r="AD1809">
            <v>40544.000000000102</v>
          </cell>
        </row>
        <row r="1810">
          <cell r="AC1810" t="str">
            <v>0616-2010-MTC/10</v>
          </cell>
          <cell r="AD1810">
            <v>40544.000000000102</v>
          </cell>
        </row>
        <row r="1811">
          <cell r="AC1811" t="str">
            <v>0617-2010-MTC/10</v>
          </cell>
          <cell r="AD1811">
            <v>40544.000000000102</v>
          </cell>
        </row>
        <row r="1812">
          <cell r="AC1812" t="str">
            <v>0618-2010-MTC/10</v>
          </cell>
          <cell r="AD1812">
            <v>40544.000000000102</v>
          </cell>
        </row>
        <row r="1813">
          <cell r="AC1813" t="str">
            <v>0619-2010-MTC/10</v>
          </cell>
          <cell r="AD1813">
            <v>40544.000000000102</v>
          </cell>
        </row>
        <row r="1814">
          <cell r="AC1814" t="str">
            <v>0620-2010-MTC/10</v>
          </cell>
          <cell r="AD1814">
            <v>40544.000000000102</v>
          </cell>
        </row>
        <row r="1815">
          <cell r="AC1815" t="str">
            <v>0621-2010-MTC/10</v>
          </cell>
          <cell r="AD1815">
            <v>40544.000000000102</v>
          </cell>
        </row>
        <row r="1816">
          <cell r="AC1816" t="str">
            <v>0622-2010-MTC/10</v>
          </cell>
          <cell r="AD1816">
            <v>40544.000000000102</v>
          </cell>
        </row>
        <row r="1817">
          <cell r="AC1817" t="str">
            <v>0623-2010-MTC/10</v>
          </cell>
          <cell r="AD1817">
            <v>40544.000000000102</v>
          </cell>
        </row>
        <row r="1818">
          <cell r="AC1818" t="str">
            <v>0624-2010-MTC/10</v>
          </cell>
          <cell r="AD1818">
            <v>40544.000000000102</v>
          </cell>
        </row>
        <row r="1819">
          <cell r="AC1819" t="str">
            <v>0626-2010-MTC/10</v>
          </cell>
          <cell r="AD1819">
            <v>40544.000000000102</v>
          </cell>
        </row>
        <row r="1820">
          <cell r="AC1820" t="str">
            <v>0627-2010-MTC/10</v>
          </cell>
          <cell r="AD1820">
            <v>40544.000000000102</v>
          </cell>
        </row>
        <row r="1821">
          <cell r="AC1821" t="str">
            <v>0628-2010-MTC/10</v>
          </cell>
          <cell r="AD1821">
            <v>40544.000000000102</v>
          </cell>
        </row>
        <row r="1822">
          <cell r="AC1822" t="str">
            <v>0630-2010-MTC/10</v>
          </cell>
          <cell r="AD1822">
            <v>40544.000000000102</v>
          </cell>
        </row>
        <row r="1823">
          <cell r="AC1823" t="str">
            <v>0631-2010-MTC/10</v>
          </cell>
          <cell r="AD1823">
            <v>40544.000000000102</v>
          </cell>
        </row>
        <row r="1824">
          <cell r="AC1824" t="str">
            <v>0632-2010-MTC/10</v>
          </cell>
          <cell r="AD1824">
            <v>40544.000000000102</v>
          </cell>
        </row>
        <row r="1825">
          <cell r="AC1825" t="str">
            <v>0633-2010-MTC/10</v>
          </cell>
          <cell r="AD1825">
            <v>40544.000000000102</v>
          </cell>
        </row>
        <row r="1826">
          <cell r="AC1826" t="str">
            <v>0634-2010-MTC/10</v>
          </cell>
          <cell r="AD1826">
            <v>40544.000000000102</v>
          </cell>
        </row>
        <row r="1827">
          <cell r="AC1827" t="str">
            <v>0635-2010-MTC/10</v>
          </cell>
          <cell r="AD1827">
            <v>40544.000000000102</v>
          </cell>
        </row>
        <row r="1828">
          <cell r="AC1828" t="str">
            <v>0637-2010-MTC/10</v>
          </cell>
          <cell r="AD1828">
            <v>40544.000000000102</v>
          </cell>
        </row>
        <row r="1829">
          <cell r="AC1829" t="str">
            <v>0639-2010-MTC/10</v>
          </cell>
          <cell r="AD1829">
            <v>40544.000000000102</v>
          </cell>
        </row>
        <row r="1830">
          <cell r="AC1830" t="str">
            <v>0640-2010-MTC/10</v>
          </cell>
          <cell r="AD1830">
            <v>40544.000000000102</v>
          </cell>
        </row>
        <row r="1831">
          <cell r="AC1831" t="str">
            <v>0642-2010-MTC/10</v>
          </cell>
          <cell r="AD1831">
            <v>40544.000000000102</v>
          </cell>
        </row>
        <row r="1832">
          <cell r="AC1832" t="str">
            <v>0643-2010-MTC/10</v>
          </cell>
          <cell r="AD1832">
            <v>40544.000000000102</v>
          </cell>
        </row>
        <row r="1833">
          <cell r="AC1833" t="str">
            <v>0644-2010-MTC/10</v>
          </cell>
          <cell r="AD1833">
            <v>40544.000000000102</v>
          </cell>
        </row>
        <row r="1834">
          <cell r="AC1834" t="str">
            <v>0645-2010-MTC/10</v>
          </cell>
          <cell r="AD1834">
            <v>40544.000000000102</v>
          </cell>
        </row>
        <row r="1835">
          <cell r="AC1835" t="str">
            <v>0646-2010-MTC/10</v>
          </cell>
          <cell r="AD1835">
            <v>40544.000000000102</v>
          </cell>
        </row>
        <row r="1836">
          <cell r="AC1836" t="str">
            <v>0647-2010-MTC/10</v>
          </cell>
          <cell r="AD1836">
            <v>40544.000000000102</v>
          </cell>
        </row>
        <row r="1837">
          <cell r="AC1837" t="str">
            <v>0649-2010-MTC/10</v>
          </cell>
          <cell r="AD1837">
            <v>40544.000000000102</v>
          </cell>
        </row>
        <row r="1838">
          <cell r="AC1838" t="str">
            <v>0651-2010-MTC/10</v>
          </cell>
          <cell r="AD1838">
            <v>40544.000000000102</v>
          </cell>
        </row>
        <row r="1839">
          <cell r="AC1839" t="str">
            <v>0652-2010-MTC/10</v>
          </cell>
          <cell r="AD1839">
            <v>40544.000000000102</v>
          </cell>
        </row>
        <row r="1840">
          <cell r="AC1840" t="str">
            <v>0653-2010-MTC/10</v>
          </cell>
          <cell r="AD1840">
            <v>40544.000000000102</v>
          </cell>
        </row>
        <row r="1841">
          <cell r="AC1841" t="str">
            <v>0654-2010-MTC/10</v>
          </cell>
          <cell r="AD1841">
            <v>40544.000000000102</v>
          </cell>
        </row>
        <row r="1842">
          <cell r="AC1842" t="str">
            <v>0655-2010-MTC/10</v>
          </cell>
          <cell r="AD1842">
            <v>40544.000000000102</v>
          </cell>
        </row>
        <row r="1843">
          <cell r="AC1843" t="str">
            <v>0656-2010-MTC/10</v>
          </cell>
          <cell r="AD1843">
            <v>40544.000000000102</v>
          </cell>
        </row>
        <row r="1844">
          <cell r="AC1844" t="str">
            <v>0657-2010-MTC/10</v>
          </cell>
          <cell r="AD1844">
            <v>40544.000000000102</v>
          </cell>
        </row>
        <row r="1845">
          <cell r="AC1845" t="str">
            <v>0659-2010-MTC/10</v>
          </cell>
          <cell r="AD1845">
            <v>40544.000000000102</v>
          </cell>
        </row>
        <row r="1846">
          <cell r="AC1846" t="str">
            <v>0660-2010-MTC/10</v>
          </cell>
          <cell r="AD1846">
            <v>40544.000000000102</v>
          </cell>
        </row>
        <row r="1847">
          <cell r="AC1847" t="str">
            <v>0661-2010-MTC/10</v>
          </cell>
          <cell r="AD1847">
            <v>40544.000000000102</v>
          </cell>
        </row>
        <row r="1848">
          <cell r="AC1848" t="str">
            <v>0662-2010-MTC/10</v>
          </cell>
          <cell r="AD1848">
            <v>40544.000000000102</v>
          </cell>
        </row>
        <row r="1849">
          <cell r="AC1849" t="str">
            <v>0663-2010-MTC/10</v>
          </cell>
          <cell r="AD1849">
            <v>40544.000000000102</v>
          </cell>
        </row>
        <row r="1850">
          <cell r="AC1850" t="str">
            <v>0664-2010-MTC/10</v>
          </cell>
          <cell r="AD1850">
            <v>40544.000000000102</v>
          </cell>
        </row>
        <row r="1851">
          <cell r="AC1851" t="str">
            <v>0665-2010-MTC/10</v>
          </cell>
          <cell r="AD1851">
            <v>40544.000000000102</v>
          </cell>
        </row>
        <row r="1852">
          <cell r="AC1852" t="str">
            <v>0666-2010-MTC/10</v>
          </cell>
          <cell r="AD1852">
            <v>40544.000000000102</v>
          </cell>
        </row>
        <row r="1853">
          <cell r="AC1853" t="str">
            <v>0667-2010-MTC/10</v>
          </cell>
          <cell r="AD1853">
            <v>40544.000000000102</v>
          </cell>
        </row>
        <row r="1854">
          <cell r="AC1854" t="str">
            <v>0668-2010-MTC/10</v>
          </cell>
          <cell r="AD1854">
            <v>40544.000000000102</v>
          </cell>
        </row>
        <row r="1855">
          <cell r="AC1855" t="str">
            <v>0669-2010-MTC/10</v>
          </cell>
          <cell r="AD1855">
            <v>40544.000000000102</v>
          </cell>
        </row>
        <row r="1856">
          <cell r="AC1856" t="str">
            <v>0670-2010-MTC/10</v>
          </cell>
          <cell r="AD1856">
            <v>40544.000000000102</v>
          </cell>
        </row>
        <row r="1857">
          <cell r="AC1857" t="str">
            <v>0671-2010-MTC/10</v>
          </cell>
          <cell r="AD1857">
            <v>40544.000000000102</v>
          </cell>
        </row>
        <row r="1858">
          <cell r="AC1858" t="str">
            <v>0672-2010-MTC/10</v>
          </cell>
          <cell r="AD1858">
            <v>40544.000000000102</v>
          </cell>
        </row>
        <row r="1859">
          <cell r="AC1859" t="str">
            <v>00928-2009-MTC/10</v>
          </cell>
          <cell r="AD1859">
            <v>39845.000000000102</v>
          </cell>
        </row>
        <row r="1860">
          <cell r="AC1860" t="str">
            <v>00929-2009-MTC/10</v>
          </cell>
          <cell r="AD1860">
            <v>39845.000000000102</v>
          </cell>
        </row>
        <row r="1861">
          <cell r="AC1861" t="str">
            <v>00930-2009-MTC/10</v>
          </cell>
          <cell r="AD1861">
            <v>39845.000000000102</v>
          </cell>
        </row>
        <row r="1862">
          <cell r="AC1862" t="str">
            <v>00931-2009-MTC/10</v>
          </cell>
          <cell r="AD1862">
            <v>39845.000000000102</v>
          </cell>
        </row>
        <row r="1863">
          <cell r="AC1863" t="str">
            <v>00932-2009-MTC/10</v>
          </cell>
          <cell r="AD1863">
            <v>39845.000000000102</v>
          </cell>
        </row>
        <row r="1864">
          <cell r="AC1864" t="str">
            <v>00933-2009-MTC/10</v>
          </cell>
          <cell r="AD1864">
            <v>39845.000000000102</v>
          </cell>
        </row>
        <row r="1865">
          <cell r="AC1865" t="str">
            <v>00935-2009-MTC/10</v>
          </cell>
          <cell r="AD1865">
            <v>39845.000000000102</v>
          </cell>
        </row>
        <row r="1866">
          <cell r="AC1866" t="str">
            <v>00936-2009-MTC/10</v>
          </cell>
          <cell r="AD1866">
            <v>39845.000000000102</v>
          </cell>
        </row>
        <row r="1867">
          <cell r="AC1867" t="str">
            <v>01209-2009-MTC/10</v>
          </cell>
          <cell r="AD1867">
            <v>39845.000000000102</v>
          </cell>
        </row>
        <row r="1868">
          <cell r="AC1868" t="str">
            <v>01210-2009-MTC/10</v>
          </cell>
          <cell r="AD1868">
            <v>39845.000000000102</v>
          </cell>
        </row>
        <row r="1869">
          <cell r="AC1869" t="str">
            <v>01211-2009-MTC/10</v>
          </cell>
          <cell r="AD1869">
            <v>39845.000000000102</v>
          </cell>
        </row>
        <row r="1870">
          <cell r="AC1870" t="str">
            <v>01212-2009-MTC/10</v>
          </cell>
          <cell r="AD1870">
            <v>39845.000000000102</v>
          </cell>
        </row>
        <row r="1871">
          <cell r="AC1871" t="str">
            <v>01213-2009-MTC/10</v>
          </cell>
          <cell r="AD1871">
            <v>39845.000000000102</v>
          </cell>
        </row>
        <row r="1872">
          <cell r="AC1872" t="str">
            <v>01214-2009-MTC/10</v>
          </cell>
          <cell r="AD1872">
            <v>39845.000000000102</v>
          </cell>
        </row>
        <row r="1873">
          <cell r="AC1873" t="str">
            <v>01215-2009-MTC/10</v>
          </cell>
          <cell r="AD1873">
            <v>39845.000000000102</v>
          </cell>
        </row>
        <row r="1874">
          <cell r="AC1874" t="str">
            <v>01216-2009-MTC/10</v>
          </cell>
          <cell r="AD1874">
            <v>39845.000000000102</v>
          </cell>
        </row>
        <row r="1875">
          <cell r="AC1875" t="str">
            <v>01217-2009-MTC/10</v>
          </cell>
          <cell r="AD1875">
            <v>39845.000000000102</v>
          </cell>
        </row>
        <row r="1876">
          <cell r="AC1876" t="str">
            <v>01218-2009-MTC/10</v>
          </cell>
          <cell r="AD1876">
            <v>39845.000000000102</v>
          </cell>
        </row>
        <row r="1877">
          <cell r="AC1877" t="str">
            <v>01278-2009-MTC/10</v>
          </cell>
          <cell r="AD1877">
            <v>39845.000000000102</v>
          </cell>
        </row>
        <row r="1878">
          <cell r="AC1878" t="str">
            <v>01279-2009-MTC/10</v>
          </cell>
          <cell r="AD1878">
            <v>39845.000000000102</v>
          </cell>
        </row>
        <row r="1879">
          <cell r="AC1879" t="str">
            <v>01280-2009-MTC/10</v>
          </cell>
          <cell r="AD1879">
            <v>39845.000000000102</v>
          </cell>
        </row>
        <row r="1880">
          <cell r="AC1880" t="str">
            <v>01281-2009-MTC/10</v>
          </cell>
          <cell r="AD1880">
            <v>39845.000000000102</v>
          </cell>
        </row>
        <row r="1881">
          <cell r="AC1881" t="str">
            <v>01282-2009-MTC/10</v>
          </cell>
          <cell r="AD1881">
            <v>39845.000000000102</v>
          </cell>
        </row>
        <row r="1882">
          <cell r="AC1882" t="str">
            <v>01283-2009-MTC/10</v>
          </cell>
          <cell r="AD1882">
            <v>39845.000000000102</v>
          </cell>
        </row>
        <row r="1883">
          <cell r="AC1883" t="str">
            <v>01285-2009-MTC/10</v>
          </cell>
          <cell r="AD1883">
            <v>39845.000000000102</v>
          </cell>
        </row>
        <row r="1884">
          <cell r="AC1884" t="str">
            <v>01286-2009-MTC/10</v>
          </cell>
          <cell r="AD1884">
            <v>39845.000000000102</v>
          </cell>
        </row>
        <row r="1885">
          <cell r="AC1885" t="str">
            <v>00991-2009-MTC/10</v>
          </cell>
          <cell r="AD1885">
            <v>39845.000000000102</v>
          </cell>
        </row>
        <row r="1886">
          <cell r="AC1886" t="str">
            <v>00992-2009-MTC/10</v>
          </cell>
          <cell r="AD1886">
            <v>39845.000000000102</v>
          </cell>
        </row>
        <row r="1887">
          <cell r="AC1887" t="str">
            <v>00993-2009-MTC/10</v>
          </cell>
          <cell r="AD1887">
            <v>39845.000000000102</v>
          </cell>
        </row>
        <row r="1888">
          <cell r="AC1888" t="str">
            <v>00994-2009-MTC/10</v>
          </cell>
          <cell r="AD1888">
            <v>39845.000000000102</v>
          </cell>
        </row>
        <row r="1889">
          <cell r="AC1889" t="str">
            <v>00995-2009-MTC/10</v>
          </cell>
          <cell r="AD1889">
            <v>39845.000000000102</v>
          </cell>
        </row>
        <row r="1890">
          <cell r="AC1890" t="str">
            <v>00996-2009-MTC/10</v>
          </cell>
          <cell r="AD1890">
            <v>39845.000000000102</v>
          </cell>
        </row>
        <row r="1891">
          <cell r="AC1891" t="str">
            <v>00997-2009-MTC/10</v>
          </cell>
          <cell r="AD1891">
            <v>39845.000000000102</v>
          </cell>
        </row>
        <row r="1892">
          <cell r="AC1892" t="str">
            <v>00998-2009-MTC/10</v>
          </cell>
          <cell r="AD1892">
            <v>39845.000000000102</v>
          </cell>
        </row>
        <row r="1893">
          <cell r="AC1893" t="str">
            <v>00999-2009-MTC/10</v>
          </cell>
          <cell r="AD1893">
            <v>39845.000000000102</v>
          </cell>
        </row>
        <row r="1894">
          <cell r="AC1894" t="str">
            <v>01000-2009-MTC/10</v>
          </cell>
          <cell r="AD1894">
            <v>39845.000000000102</v>
          </cell>
        </row>
        <row r="1895">
          <cell r="AC1895" t="str">
            <v>00937-2009-MTC/10</v>
          </cell>
          <cell r="AD1895">
            <v>39845.000000000102</v>
          </cell>
        </row>
        <row r="1896">
          <cell r="AC1896" t="str">
            <v>01062-2009-MTC/10</v>
          </cell>
          <cell r="AD1896">
            <v>39845.000000000102</v>
          </cell>
        </row>
        <row r="1897">
          <cell r="AC1897" t="str">
            <v>01063-2009-MTC/10</v>
          </cell>
          <cell r="AD1897">
            <v>39845.000000000102</v>
          </cell>
        </row>
        <row r="1898">
          <cell r="AC1898" t="str">
            <v>01064-2009-MTC/10</v>
          </cell>
          <cell r="AD1898">
            <v>39845.000000000102</v>
          </cell>
        </row>
        <row r="1899">
          <cell r="AC1899" t="str">
            <v>01065-2009-MTC/10</v>
          </cell>
          <cell r="AD1899">
            <v>39845.000000000102</v>
          </cell>
        </row>
        <row r="1900">
          <cell r="AC1900" t="str">
            <v>01066-2009-MTC/10</v>
          </cell>
          <cell r="AD1900">
            <v>39845.000000000102</v>
          </cell>
        </row>
        <row r="1901">
          <cell r="AC1901" t="str">
            <v>01067-2009-MTC/10</v>
          </cell>
          <cell r="AD1901">
            <v>39845.000000000102</v>
          </cell>
        </row>
        <row r="1902">
          <cell r="AC1902" t="str">
            <v>01069-2009-MTC/10</v>
          </cell>
          <cell r="AD1902">
            <v>39845.000000000102</v>
          </cell>
        </row>
        <row r="1903">
          <cell r="AC1903" t="str">
            <v>01070-2009-MTC/10</v>
          </cell>
          <cell r="AD1903">
            <v>39845.000000000102</v>
          </cell>
        </row>
        <row r="1904">
          <cell r="AC1904" t="str">
            <v>01071-2009-MTC/10</v>
          </cell>
          <cell r="AD1904">
            <v>39845.000000000102</v>
          </cell>
        </row>
        <row r="1905">
          <cell r="AC1905" t="str">
            <v>01287-2009-MTC/10</v>
          </cell>
          <cell r="AD1905">
            <v>39845.000000000102</v>
          </cell>
        </row>
        <row r="1906">
          <cell r="AC1906" t="str">
            <v>01288-2009-MTC/10</v>
          </cell>
          <cell r="AD1906">
            <v>39845.000000000102</v>
          </cell>
        </row>
        <row r="1907">
          <cell r="AC1907" t="str">
            <v>01289-2009-MTC/10</v>
          </cell>
          <cell r="AD1907">
            <v>39845.000000000102</v>
          </cell>
        </row>
        <row r="1908">
          <cell r="AC1908" t="str">
            <v>01290-2009-MTC/10</v>
          </cell>
          <cell r="AD1908">
            <v>39845.000000000102</v>
          </cell>
        </row>
        <row r="1909">
          <cell r="AC1909" t="str">
            <v>01291-2009-MTC/10</v>
          </cell>
          <cell r="AD1909">
            <v>39845.000000000102</v>
          </cell>
        </row>
        <row r="1910">
          <cell r="AC1910" t="str">
            <v>01292-2009-MTC/10</v>
          </cell>
          <cell r="AD1910">
            <v>39845.000000000102</v>
          </cell>
        </row>
        <row r="1911">
          <cell r="AC1911" t="str">
            <v>01293-2009-MTC/10</v>
          </cell>
          <cell r="AD1911">
            <v>39845.000000000102</v>
          </cell>
        </row>
        <row r="1912">
          <cell r="AC1912" t="str">
            <v>01294-2009-MTC/10</v>
          </cell>
          <cell r="AD1912">
            <v>39845.000000000102</v>
          </cell>
        </row>
        <row r="1913">
          <cell r="AC1913" t="str">
            <v>01296-2009-MTC/10</v>
          </cell>
          <cell r="AD1913">
            <v>39845.000000000102</v>
          </cell>
        </row>
        <row r="1914">
          <cell r="AC1914" t="str">
            <v>01298-2009-MTC/10</v>
          </cell>
          <cell r="AD1914">
            <v>39845.000000000102</v>
          </cell>
        </row>
        <row r="1915">
          <cell r="AC1915" t="str">
            <v>01299-2009-MTC/10</v>
          </cell>
          <cell r="AD1915">
            <v>39845.000000000102</v>
          </cell>
        </row>
        <row r="1916">
          <cell r="AC1916" t="str">
            <v>01300-2009-MTC/10</v>
          </cell>
          <cell r="AD1916">
            <v>39845.000000000102</v>
          </cell>
        </row>
        <row r="1917">
          <cell r="AC1917" t="str">
            <v>01301-2009-MTC/10</v>
          </cell>
          <cell r="AD1917">
            <v>39845.000000000102</v>
          </cell>
        </row>
        <row r="1918">
          <cell r="AC1918" t="str">
            <v>01302-2009-MTC/10</v>
          </cell>
          <cell r="AD1918">
            <v>39845.000000000102</v>
          </cell>
        </row>
        <row r="1919">
          <cell r="AC1919" t="str">
            <v>01303-2009-MTC/10</v>
          </cell>
          <cell r="AD1919">
            <v>39845.000000000102</v>
          </cell>
        </row>
        <row r="1920">
          <cell r="AC1920" t="str">
            <v>01001-2009-MTC/10</v>
          </cell>
          <cell r="AD1920">
            <v>39845.000000000102</v>
          </cell>
        </row>
        <row r="1921">
          <cell r="AC1921" t="str">
            <v>01003-2009-MTC/10</v>
          </cell>
          <cell r="AD1921">
            <v>39845.000000000102</v>
          </cell>
        </row>
        <row r="1922">
          <cell r="AC1922" t="str">
            <v>01004-2009-MTC/10</v>
          </cell>
          <cell r="AD1922">
            <v>39845.000000000102</v>
          </cell>
        </row>
        <row r="1923">
          <cell r="AC1923" t="str">
            <v>01005-2009-MTC/10</v>
          </cell>
          <cell r="AD1923">
            <v>39845.000000000102</v>
          </cell>
        </row>
        <row r="1924">
          <cell r="AC1924" t="str">
            <v>01007-2009-MTC/10</v>
          </cell>
          <cell r="AD1924">
            <v>39845.000000000102</v>
          </cell>
        </row>
        <row r="1925">
          <cell r="AC1925" t="str">
            <v>01008-2009-MTC/10</v>
          </cell>
          <cell r="AD1925">
            <v>39845.000000000102</v>
          </cell>
        </row>
        <row r="1926">
          <cell r="AC1926" t="str">
            <v>01009-2009-MTC/10</v>
          </cell>
          <cell r="AD1926">
            <v>39845.000000000102</v>
          </cell>
        </row>
        <row r="1927">
          <cell r="AC1927" t="str">
            <v>01010-2009-MTC/10</v>
          </cell>
          <cell r="AD1927">
            <v>39845.000000000102</v>
          </cell>
        </row>
        <row r="1928">
          <cell r="AC1928" t="str">
            <v>01073-2009-MTC/10</v>
          </cell>
          <cell r="AD1928">
            <v>39845.000000000102</v>
          </cell>
        </row>
        <row r="1929">
          <cell r="AC1929" t="str">
            <v>01074-2009-MTC/10</v>
          </cell>
          <cell r="AD1929">
            <v>39845.000000000102</v>
          </cell>
        </row>
        <row r="1930">
          <cell r="AC1930" t="str">
            <v>01075-2009-MTC/10</v>
          </cell>
          <cell r="AD1930">
            <v>39845.000000000102</v>
          </cell>
        </row>
        <row r="1931">
          <cell r="AC1931" t="str">
            <v>01076-2009-MTC/10</v>
          </cell>
          <cell r="AD1931">
            <v>39845.000000000102</v>
          </cell>
        </row>
        <row r="1932">
          <cell r="AC1932" t="str">
            <v>01077-2009-MTC/10</v>
          </cell>
          <cell r="AD1932">
            <v>39845.000000000102</v>
          </cell>
        </row>
        <row r="1933">
          <cell r="AC1933" t="str">
            <v>01078-2009-MTC/10</v>
          </cell>
          <cell r="AD1933">
            <v>39845.000000000102</v>
          </cell>
        </row>
        <row r="1934">
          <cell r="AC1934" t="str">
            <v>01079-2009-MTC/10</v>
          </cell>
          <cell r="AD1934">
            <v>39845.000000000102</v>
          </cell>
        </row>
        <row r="1935">
          <cell r="AC1935" t="str">
            <v>01080-2009-MTC/10</v>
          </cell>
          <cell r="AD1935">
            <v>39845.000000000102</v>
          </cell>
        </row>
        <row r="1936">
          <cell r="AC1936" t="str">
            <v>01295-2009-MTC/10</v>
          </cell>
          <cell r="AD1936">
            <v>39845.000000000102</v>
          </cell>
        </row>
        <row r="1937">
          <cell r="AC1937" t="str">
            <v>01304-2009-MTC/10</v>
          </cell>
          <cell r="AD1937">
            <v>39845.000000000102</v>
          </cell>
        </row>
        <row r="1938">
          <cell r="AC1938" t="str">
            <v>01305-2009-MTC/10</v>
          </cell>
          <cell r="AD1938">
            <v>39845.000000000102</v>
          </cell>
        </row>
        <row r="1939">
          <cell r="AC1939" t="str">
            <v>01306-2009-MTC/10</v>
          </cell>
          <cell r="AD1939">
            <v>39845.000000000102</v>
          </cell>
        </row>
        <row r="1940">
          <cell r="AC1940" t="str">
            <v>01307-2009-MTC/10</v>
          </cell>
          <cell r="AD1940">
            <v>39845.000000000102</v>
          </cell>
        </row>
        <row r="1941">
          <cell r="AC1941" t="str">
            <v>01308-2009-MTC/10</v>
          </cell>
          <cell r="AD1941">
            <v>39845.000000000102</v>
          </cell>
        </row>
        <row r="1942">
          <cell r="AC1942" t="str">
            <v>01309-2009-MTC/10</v>
          </cell>
          <cell r="AD1942">
            <v>39845.000000000102</v>
          </cell>
        </row>
        <row r="1943">
          <cell r="AC1943" t="str">
            <v>01310-2009-MTC/10</v>
          </cell>
          <cell r="AD1943">
            <v>39845.000000000102</v>
          </cell>
        </row>
        <row r="1944">
          <cell r="AC1944" t="str">
            <v>01311-2009-MTC/10</v>
          </cell>
          <cell r="AD1944">
            <v>39845.000000000102</v>
          </cell>
        </row>
        <row r="1945">
          <cell r="AC1945" t="str">
            <v>01375-2009-MTC/10</v>
          </cell>
          <cell r="AD1945">
            <v>39856.000000000102</v>
          </cell>
        </row>
        <row r="1946">
          <cell r="AC1946" t="str">
            <v>01376-2009-MTC/10</v>
          </cell>
          <cell r="AD1946">
            <v>39856.000000000102</v>
          </cell>
        </row>
        <row r="1947">
          <cell r="AC1947" t="str">
            <v>01377-2009-MTC/10</v>
          </cell>
          <cell r="AD1947">
            <v>39856.000000000102</v>
          </cell>
        </row>
        <row r="1948">
          <cell r="AC1948" t="str">
            <v>01378-2009-MTC/10</v>
          </cell>
          <cell r="AD1948">
            <v>39858.000000000102</v>
          </cell>
        </row>
        <row r="1949">
          <cell r="AC1949" t="str">
            <v>01380-2009-MTC/10</v>
          </cell>
          <cell r="AD1949">
            <v>39861.000000000102</v>
          </cell>
        </row>
        <row r="1950">
          <cell r="AC1950" t="str">
            <v>01381-2009-MTC/10</v>
          </cell>
          <cell r="AD1950">
            <v>39861.000000000102</v>
          </cell>
        </row>
        <row r="1951">
          <cell r="AC1951" t="str">
            <v>01011-2009-MTC/10</v>
          </cell>
          <cell r="AD1951">
            <v>39845.000000000102</v>
          </cell>
        </row>
        <row r="1952">
          <cell r="AC1952" t="str">
            <v>01013-2009-MTC/10</v>
          </cell>
          <cell r="AD1952">
            <v>39845.000000000102</v>
          </cell>
        </row>
        <row r="1953">
          <cell r="AC1953" t="str">
            <v>01015-2009-MTC/10</v>
          </cell>
          <cell r="AD1953">
            <v>39845.000000000102</v>
          </cell>
        </row>
        <row r="1954">
          <cell r="AC1954" t="str">
            <v>01016-2009-MTC/10</v>
          </cell>
          <cell r="AD1954">
            <v>39845.000000000102</v>
          </cell>
        </row>
        <row r="1955">
          <cell r="AC1955" t="str">
            <v>01017-2009-MTC/10</v>
          </cell>
          <cell r="AD1955">
            <v>39845.000000000102</v>
          </cell>
        </row>
        <row r="1956">
          <cell r="AC1956" t="str">
            <v>01018-2009-MTC/10</v>
          </cell>
          <cell r="AD1956">
            <v>39845.000000000102</v>
          </cell>
        </row>
        <row r="1957">
          <cell r="AC1957" t="str">
            <v>01019-2009-MTC/10</v>
          </cell>
          <cell r="AD1957">
            <v>39845.000000000102</v>
          </cell>
        </row>
        <row r="1958">
          <cell r="AC1958" t="str">
            <v>01082-2009-MTC/10</v>
          </cell>
          <cell r="AD1958">
            <v>39845.000000000102</v>
          </cell>
        </row>
        <row r="1959">
          <cell r="AC1959" t="str">
            <v>01083-2009-MTC/10</v>
          </cell>
          <cell r="AD1959">
            <v>39845.000000000102</v>
          </cell>
        </row>
        <row r="1960">
          <cell r="AC1960" t="str">
            <v>01085-2009-MTC/10</v>
          </cell>
          <cell r="AD1960">
            <v>39845.000000000102</v>
          </cell>
        </row>
        <row r="1961">
          <cell r="AC1961" t="str">
            <v>01086-2009-MTC/10</v>
          </cell>
          <cell r="AD1961">
            <v>39845.000000000102</v>
          </cell>
        </row>
        <row r="1962">
          <cell r="AC1962" t="str">
            <v>01087-2009-MTC/10</v>
          </cell>
          <cell r="AD1962">
            <v>39845.000000000102</v>
          </cell>
        </row>
        <row r="1963">
          <cell r="AC1963" t="str">
            <v>01088-2009-MTC/10</v>
          </cell>
          <cell r="AD1963">
            <v>39845.000000000102</v>
          </cell>
        </row>
        <row r="1964">
          <cell r="AC1964" t="str">
            <v>01090-2009-MTC/10</v>
          </cell>
          <cell r="AD1964">
            <v>39845.000000000102</v>
          </cell>
        </row>
        <row r="1965">
          <cell r="AC1965" t="str">
            <v>01091-2009-MTC/10</v>
          </cell>
          <cell r="AD1965">
            <v>39845.000000000102</v>
          </cell>
        </row>
        <row r="1966">
          <cell r="AC1966" t="str">
            <v>01313-2009-MTC/10</v>
          </cell>
          <cell r="AD1966">
            <v>39845.000000000102</v>
          </cell>
        </row>
        <row r="1967">
          <cell r="AC1967" t="str">
            <v>01314-2009-MTC/10</v>
          </cell>
          <cell r="AD1967">
            <v>39845.000000000102</v>
          </cell>
        </row>
        <row r="1968">
          <cell r="AC1968" t="str">
            <v>01315-2009-MTC/10</v>
          </cell>
          <cell r="AD1968">
            <v>39845.000000000102</v>
          </cell>
        </row>
        <row r="1969">
          <cell r="AC1969" t="str">
            <v>01316-2009-MTC/10</v>
          </cell>
          <cell r="AD1969">
            <v>39845.000000000102</v>
          </cell>
        </row>
        <row r="1970">
          <cell r="AC1970" t="str">
            <v>01317-2009-MTC/10</v>
          </cell>
          <cell r="AD1970">
            <v>39845.000000000102</v>
          </cell>
        </row>
        <row r="1971">
          <cell r="AC1971" t="str">
            <v>01318-2009-MTC/10</v>
          </cell>
          <cell r="AD1971">
            <v>39845.000000000102</v>
          </cell>
        </row>
        <row r="1972">
          <cell r="AC1972" t="str">
            <v>01319-2009-MTC/10</v>
          </cell>
          <cell r="AD1972">
            <v>39845.000000000102</v>
          </cell>
        </row>
        <row r="1973">
          <cell r="AC1973" t="str">
            <v>01320-2009-MTC/10</v>
          </cell>
          <cell r="AD1973">
            <v>39845.000000000102</v>
          </cell>
        </row>
        <row r="1974">
          <cell r="AC1974" t="str">
            <v>01321-2009-MTC/10</v>
          </cell>
          <cell r="AD1974">
            <v>39845.000000000102</v>
          </cell>
        </row>
        <row r="1975">
          <cell r="AC1975" t="str">
            <v>01421-2009-MTC/10</v>
          </cell>
          <cell r="AD1975">
            <v>39904.000000000102</v>
          </cell>
        </row>
        <row r="1976">
          <cell r="AC1976" t="str">
            <v>01422-2009-MTC/10</v>
          </cell>
          <cell r="AD1976">
            <v>39904.000000000102</v>
          </cell>
        </row>
        <row r="1977">
          <cell r="AC1977" t="str">
            <v>01423-2009-MTC/10</v>
          </cell>
          <cell r="AD1977">
            <v>39904.000000000102</v>
          </cell>
        </row>
        <row r="1978">
          <cell r="AC1978" t="str">
            <v>01424-2009-MTC/10</v>
          </cell>
          <cell r="AD1978">
            <v>39904.000000000102</v>
          </cell>
        </row>
        <row r="1979">
          <cell r="AC1979" t="str">
            <v>01425-2009-MTC/10</v>
          </cell>
          <cell r="AD1979">
            <v>39904.000000000102</v>
          </cell>
        </row>
        <row r="1980">
          <cell r="AC1980" t="str">
            <v>01426-2009-MTC/10</v>
          </cell>
          <cell r="AD1980">
            <v>39904.000000000102</v>
          </cell>
        </row>
        <row r="1981">
          <cell r="AC1981" t="str">
            <v>01427-2009-MTC/10</v>
          </cell>
          <cell r="AD1981">
            <v>39904.000000000102</v>
          </cell>
        </row>
        <row r="1982">
          <cell r="AC1982" t="str">
            <v>01020-2009-MTC/10</v>
          </cell>
          <cell r="AD1982">
            <v>39845.000000000102</v>
          </cell>
        </row>
        <row r="1983">
          <cell r="AC1983" t="str">
            <v>01021-2009-MTC/10</v>
          </cell>
          <cell r="AD1983">
            <v>39845.000000000102</v>
          </cell>
        </row>
        <row r="1984">
          <cell r="AC1984" t="str">
            <v>01022-2009-MTC/10</v>
          </cell>
          <cell r="AD1984">
            <v>39845.000000000102</v>
          </cell>
        </row>
        <row r="1985">
          <cell r="AC1985" t="str">
            <v>01023-2009-MTC/10</v>
          </cell>
          <cell r="AD1985">
            <v>39845.000000000102</v>
          </cell>
        </row>
        <row r="1986">
          <cell r="AC1986" t="str">
            <v>01025-2009-MTC/10</v>
          </cell>
          <cell r="AD1986">
            <v>39845.000000000102</v>
          </cell>
        </row>
        <row r="1987">
          <cell r="AC1987" t="str">
            <v>01026-2009-MTC/10</v>
          </cell>
          <cell r="AD1987">
            <v>39845.000000000102</v>
          </cell>
        </row>
        <row r="1988">
          <cell r="AC1988" t="str">
            <v>01027-2009-MTC/10</v>
          </cell>
          <cell r="AD1988">
            <v>39845.000000000102</v>
          </cell>
        </row>
        <row r="1989">
          <cell r="AC1989" t="str">
            <v>01092-2009-MTC/10</v>
          </cell>
          <cell r="AD1989">
            <v>39845.000000000102</v>
          </cell>
        </row>
        <row r="1990">
          <cell r="AC1990" t="str">
            <v>01093-2009-MTC/10</v>
          </cell>
          <cell r="AD1990">
            <v>39845.000000000102</v>
          </cell>
        </row>
        <row r="1991">
          <cell r="AC1991" t="str">
            <v>01094-2009-MTC/10</v>
          </cell>
          <cell r="AD1991">
            <v>39845.000000000102</v>
          </cell>
        </row>
        <row r="1992">
          <cell r="AC1992" t="str">
            <v>01095-2009-MTC/10</v>
          </cell>
          <cell r="AD1992">
            <v>39845.000000000102</v>
          </cell>
        </row>
        <row r="1993">
          <cell r="AC1993" t="str">
            <v>01096-2009-MTC/10</v>
          </cell>
          <cell r="AD1993">
            <v>39845.000000000102</v>
          </cell>
        </row>
        <row r="1994">
          <cell r="AC1994" t="str">
            <v>01097-2009-MTC/10</v>
          </cell>
          <cell r="AD1994">
            <v>39845.000000000102</v>
          </cell>
        </row>
        <row r="1995">
          <cell r="AC1995" t="str">
            <v>01099-2009-MTC/10</v>
          </cell>
          <cell r="AD1995">
            <v>39845.000000000102</v>
          </cell>
        </row>
        <row r="1996">
          <cell r="AC1996" t="str">
            <v>01100-2009-MTC/10</v>
          </cell>
          <cell r="AD1996">
            <v>39845.000000000102</v>
          </cell>
        </row>
        <row r="1997">
          <cell r="AC1997" t="str">
            <v>01322-2009-MTC/10</v>
          </cell>
          <cell r="AD1997">
            <v>39845.000000000102</v>
          </cell>
        </row>
        <row r="1998">
          <cell r="AC1998" t="str">
            <v>01323-2009-MTC/10</v>
          </cell>
          <cell r="AD1998">
            <v>39845.000000000102</v>
          </cell>
        </row>
        <row r="1999">
          <cell r="AC1999" t="str">
            <v>01325-2009-MTC/10</v>
          </cell>
          <cell r="AD1999">
            <v>39845.000000000102</v>
          </cell>
        </row>
        <row r="2000">
          <cell r="AC2000" t="str">
            <v>01326-2009-MTC/10</v>
          </cell>
          <cell r="AD2000">
            <v>39845.000000000102</v>
          </cell>
        </row>
        <row r="2001">
          <cell r="AC2001" t="str">
            <v>01327-2009-MTC/10</v>
          </cell>
          <cell r="AD2001">
            <v>39845.000000000102</v>
          </cell>
        </row>
        <row r="2002">
          <cell r="AC2002" t="str">
            <v>01328-2009-MTC/10</v>
          </cell>
          <cell r="AD2002">
            <v>39845.000000000102</v>
          </cell>
        </row>
        <row r="2003">
          <cell r="AC2003" t="str">
            <v>01329-2009-MTC/10</v>
          </cell>
          <cell r="AD2003">
            <v>39845.000000000102</v>
          </cell>
        </row>
        <row r="2004">
          <cell r="AC2004" t="str">
            <v>01330-2009-MTC/10</v>
          </cell>
          <cell r="AD2004">
            <v>39845.000000000102</v>
          </cell>
        </row>
        <row r="2005">
          <cell r="AC2005" t="str">
            <v>01331-2009-MTC/10</v>
          </cell>
          <cell r="AD2005">
            <v>39845.000000000102</v>
          </cell>
        </row>
        <row r="2006">
          <cell r="AC2006" t="str">
            <v>01383-2009-MTC/10</v>
          </cell>
          <cell r="AD2006">
            <v>39845.000000000102</v>
          </cell>
        </row>
        <row r="2007">
          <cell r="AC2007" t="str">
            <v>01384-2009-MTC/10</v>
          </cell>
          <cell r="AD2007">
            <v>39863.000000000102</v>
          </cell>
        </row>
        <row r="2008">
          <cell r="AC2008" t="str">
            <v>01385-2009-MTC/10</v>
          </cell>
          <cell r="AD2008">
            <v>39873.000000000102</v>
          </cell>
        </row>
        <row r="2009">
          <cell r="AC2009" t="str">
            <v>01386-2009-MTC/10</v>
          </cell>
          <cell r="AD2009">
            <v>39873.000000000102</v>
          </cell>
        </row>
        <row r="2010">
          <cell r="AC2010" t="str">
            <v>01387-2009-MTC/10</v>
          </cell>
          <cell r="AD2010">
            <v>39873.000000000102</v>
          </cell>
        </row>
        <row r="2011">
          <cell r="AC2011" t="str">
            <v>01389-2009-MTC/10</v>
          </cell>
          <cell r="AD2011">
            <v>39836.000000000102</v>
          </cell>
        </row>
        <row r="2012">
          <cell r="AC2012" t="str">
            <v>01390-2009-MTC/10</v>
          </cell>
          <cell r="AD2012">
            <v>39845.000000000102</v>
          </cell>
        </row>
        <row r="2013">
          <cell r="AC2013" t="str">
            <v>01391-2009-MTC/10</v>
          </cell>
          <cell r="AD2013">
            <v>39877.000000000102</v>
          </cell>
        </row>
        <row r="2014">
          <cell r="AC2014" t="str">
            <v>01028-2009-MTC/10</v>
          </cell>
          <cell r="AD2014">
            <v>39845.000000000102</v>
          </cell>
        </row>
        <row r="2015">
          <cell r="AC2015" t="str">
            <v>01029-2009-MTC/10</v>
          </cell>
          <cell r="AD2015">
            <v>39845.000000000102</v>
          </cell>
        </row>
        <row r="2016">
          <cell r="AC2016" t="str">
            <v>01030-2009-MTC/10</v>
          </cell>
          <cell r="AD2016">
            <v>39845.000000000102</v>
          </cell>
        </row>
        <row r="2017">
          <cell r="AC2017" t="str">
            <v>01031-2009-MTC/10</v>
          </cell>
          <cell r="AD2017">
            <v>39845.000000000102</v>
          </cell>
        </row>
        <row r="2018">
          <cell r="AC2018" t="str">
            <v>01032-2009-MTC/10</v>
          </cell>
          <cell r="AD2018">
            <v>39845.000000000102</v>
          </cell>
        </row>
        <row r="2019">
          <cell r="AC2019" t="str">
            <v>01033-2009-MTC/10</v>
          </cell>
          <cell r="AD2019">
            <v>39845.000000000102</v>
          </cell>
        </row>
        <row r="2020">
          <cell r="AC2020" t="str">
            <v>01034-2009-MTC/10</v>
          </cell>
          <cell r="AD2020">
            <v>39845.000000000102</v>
          </cell>
        </row>
        <row r="2021">
          <cell r="AC2021" t="str">
            <v>01035-2009-MTC/10</v>
          </cell>
          <cell r="AD2021">
            <v>39845.000000000102</v>
          </cell>
        </row>
        <row r="2022">
          <cell r="AC2022" t="str">
            <v>01036-2009-MTC/10</v>
          </cell>
          <cell r="AD2022">
            <v>39845.000000000102</v>
          </cell>
        </row>
        <row r="2023">
          <cell r="AC2023" t="str">
            <v>01102-2009-MTC/10</v>
          </cell>
          <cell r="AD2023">
            <v>39845.000000000102</v>
          </cell>
        </row>
        <row r="2024">
          <cell r="AC2024" t="str">
            <v>01104-2009-MTC/10</v>
          </cell>
          <cell r="AD2024">
            <v>39845.000000000102</v>
          </cell>
        </row>
        <row r="2025">
          <cell r="AC2025" t="str">
            <v>01105-2009-MTC/10</v>
          </cell>
          <cell r="AD2025">
            <v>39845.000000000102</v>
          </cell>
        </row>
        <row r="2026">
          <cell r="AC2026" t="str">
            <v>01106-2009-MTC/10</v>
          </cell>
          <cell r="AD2026">
            <v>39845.000000000102</v>
          </cell>
        </row>
        <row r="2027">
          <cell r="AC2027" t="str">
            <v>01107-2009-MTC/10</v>
          </cell>
          <cell r="AD2027">
            <v>39845.000000000102</v>
          </cell>
        </row>
        <row r="2028">
          <cell r="AC2028" t="str">
            <v>01109-2009-MTC/10</v>
          </cell>
          <cell r="AD2028">
            <v>39845.000000000102</v>
          </cell>
        </row>
        <row r="2029">
          <cell r="AC2029" t="str">
            <v>01110-2009-MTC/10</v>
          </cell>
          <cell r="AD2029">
            <v>39845.000000000102</v>
          </cell>
        </row>
        <row r="2030">
          <cell r="AC2030" t="str">
            <v>01111-2009-MTC/10</v>
          </cell>
          <cell r="AD2030">
            <v>39845.000000000102</v>
          </cell>
        </row>
        <row r="2031">
          <cell r="AC2031" t="str">
            <v>01332-2009-MTC/10</v>
          </cell>
          <cell r="AD2031">
            <v>39845.000000000102</v>
          </cell>
        </row>
        <row r="2032">
          <cell r="AC2032" t="str">
            <v>01334-2009-MTC/10</v>
          </cell>
          <cell r="AD2032">
            <v>39845.000000000102</v>
          </cell>
        </row>
        <row r="2033">
          <cell r="AC2033" t="str">
            <v>01335-2009-MTC/10</v>
          </cell>
          <cell r="AD2033">
            <v>39845.000000000102</v>
          </cell>
        </row>
        <row r="2034">
          <cell r="AC2034" t="str">
            <v>01336-2009-MTC/10</v>
          </cell>
          <cell r="AD2034">
            <v>39845.000000000102</v>
          </cell>
        </row>
        <row r="2035">
          <cell r="AC2035" t="str">
            <v>01337-2009-MTC/10</v>
          </cell>
          <cell r="AD2035">
            <v>39845.000000000102</v>
          </cell>
        </row>
        <row r="2036">
          <cell r="AC2036" t="str">
            <v>01338-2009-MTC/10</v>
          </cell>
          <cell r="AD2036">
            <v>39845.000000000102</v>
          </cell>
        </row>
        <row r="2037">
          <cell r="AC2037" t="str">
            <v>01340-2009-MTC/10</v>
          </cell>
          <cell r="AD2037">
            <v>39845.000000000102</v>
          </cell>
        </row>
        <row r="2038">
          <cell r="AC2038" t="str">
            <v>01402-2009-MTC/10</v>
          </cell>
          <cell r="AD2038">
            <v>39904.000000000102</v>
          </cell>
        </row>
        <row r="2039">
          <cell r="AC2039" t="str">
            <v>01403-2009-MTC/10</v>
          </cell>
          <cell r="AD2039">
            <v>39904.000000000102</v>
          </cell>
        </row>
        <row r="2040">
          <cell r="AC2040" t="str">
            <v>01404-2009-MTC/10</v>
          </cell>
          <cell r="AD2040">
            <v>39904.000000000102</v>
          </cell>
        </row>
        <row r="2041">
          <cell r="AC2041" t="str">
            <v>01405-2009-MTC/10</v>
          </cell>
          <cell r="AD2041">
            <v>39904.000000000102</v>
          </cell>
        </row>
        <row r="2042">
          <cell r="AC2042" t="str">
            <v>01409-2009-MTC/10</v>
          </cell>
          <cell r="AD2042">
            <v>39904.000000000102</v>
          </cell>
        </row>
        <row r="2043">
          <cell r="AC2043" t="str">
            <v>01410-2009-MTC/10</v>
          </cell>
          <cell r="AD2043">
            <v>39904.000000000102</v>
          </cell>
        </row>
        <row r="2044">
          <cell r="AC2044" t="str">
            <v>01411-2009-MTC/10</v>
          </cell>
          <cell r="AD2044">
            <v>39904.000000000102</v>
          </cell>
        </row>
        <row r="2045">
          <cell r="AC2045" t="str">
            <v>01038-2009-MTC/10</v>
          </cell>
          <cell r="AD2045">
            <v>39845.000000000102</v>
          </cell>
        </row>
        <row r="2046">
          <cell r="AC2046" t="str">
            <v>01039-2009-MTC/10</v>
          </cell>
          <cell r="AD2046">
            <v>39845.000000000102</v>
          </cell>
        </row>
        <row r="2047">
          <cell r="AC2047" t="str">
            <v>01040-2009-MTC/10</v>
          </cell>
          <cell r="AD2047">
            <v>39845.000000000102</v>
          </cell>
        </row>
        <row r="2048">
          <cell r="AC2048" t="str">
            <v>01041-2009-MTC/10</v>
          </cell>
          <cell r="AD2048">
            <v>39845.000000000102</v>
          </cell>
        </row>
        <row r="2049">
          <cell r="AC2049" t="str">
            <v>01042-2009-MTC/10</v>
          </cell>
          <cell r="AD2049">
            <v>39845.000000000102</v>
          </cell>
        </row>
        <row r="2050">
          <cell r="AC2050" t="str">
            <v>01043-2009-MTC/10</v>
          </cell>
          <cell r="AD2050">
            <v>39845.000000000102</v>
          </cell>
        </row>
        <row r="2051">
          <cell r="AC2051" t="str">
            <v>01112-2009-MTC/10</v>
          </cell>
          <cell r="AD2051">
            <v>39845.000000000102</v>
          </cell>
        </row>
        <row r="2052">
          <cell r="AC2052" t="str">
            <v>01113-2009-MTC/10</v>
          </cell>
          <cell r="AD2052">
            <v>39845.000000000102</v>
          </cell>
        </row>
        <row r="2053">
          <cell r="AC2053" t="str">
            <v>01114-2009-MTC/10</v>
          </cell>
          <cell r="AD2053">
            <v>39845.000000000102</v>
          </cell>
        </row>
        <row r="2054">
          <cell r="AC2054" t="str">
            <v>01115-2009-MTC/10</v>
          </cell>
          <cell r="AD2054">
            <v>39845.000000000102</v>
          </cell>
        </row>
        <row r="2055">
          <cell r="AC2055" t="str">
            <v>01116-2009-MTC/10</v>
          </cell>
          <cell r="AD2055">
            <v>39845.000000000102</v>
          </cell>
        </row>
        <row r="2056">
          <cell r="AC2056" t="str">
            <v>01118-2009-MTC/10</v>
          </cell>
          <cell r="AD2056">
            <v>39845.000000000102</v>
          </cell>
        </row>
        <row r="2057">
          <cell r="AC2057" t="str">
            <v>01119-2009-MTC/10</v>
          </cell>
          <cell r="AD2057">
            <v>39845.000000000102</v>
          </cell>
        </row>
        <row r="2058">
          <cell r="AC2058" t="str">
            <v>01121-2009-MTC/10</v>
          </cell>
          <cell r="AD2058">
            <v>39845.000000000102</v>
          </cell>
        </row>
        <row r="2059">
          <cell r="AC2059" t="str">
            <v>01341-2009-MTC/10</v>
          </cell>
          <cell r="AD2059">
            <v>39845.000000000102</v>
          </cell>
        </row>
        <row r="2060">
          <cell r="AC2060" t="str">
            <v>01342-2009-MTC/10</v>
          </cell>
          <cell r="AD2060">
            <v>39845.000000000102</v>
          </cell>
        </row>
        <row r="2061">
          <cell r="AC2061" t="str">
            <v>01344-2009-MTC/10</v>
          </cell>
          <cell r="AD2061">
            <v>39845.000000000102</v>
          </cell>
        </row>
        <row r="2062">
          <cell r="AC2062" t="str">
            <v>01345-2009-MTC/10</v>
          </cell>
          <cell r="AD2062">
            <v>39845.000000000102</v>
          </cell>
        </row>
        <row r="2063">
          <cell r="AC2063" t="str">
            <v>01346-2009-MTC/10</v>
          </cell>
          <cell r="AD2063">
            <v>39845.000000000102</v>
          </cell>
        </row>
        <row r="2064">
          <cell r="AC2064" t="str">
            <v>01347-2009-MTC/10</v>
          </cell>
          <cell r="AD2064">
            <v>39845.000000000102</v>
          </cell>
        </row>
        <row r="2065">
          <cell r="AC2065" t="str">
            <v>01349-2009-MTC/10</v>
          </cell>
          <cell r="AD2065">
            <v>39845.000000000102</v>
          </cell>
        </row>
        <row r="2066">
          <cell r="AC2066" t="str">
            <v>01428-2009-MTC/10</v>
          </cell>
          <cell r="AD2066">
            <v>39904.000000000102</v>
          </cell>
        </row>
        <row r="2067">
          <cell r="AC2067" t="str">
            <v>01429-2009-MTC/10</v>
          </cell>
          <cell r="AD2067">
            <v>39904.000000000102</v>
          </cell>
        </row>
        <row r="2068">
          <cell r="AC2068" t="str">
            <v>01430-2009-MTC/10</v>
          </cell>
          <cell r="AD2068">
            <v>39904.000000000102</v>
          </cell>
        </row>
        <row r="2069">
          <cell r="AC2069" t="str">
            <v>01431-2009-MTC/10</v>
          </cell>
          <cell r="AD2069">
            <v>39904.000000000102</v>
          </cell>
        </row>
        <row r="2070">
          <cell r="AC2070" t="str">
            <v>01432-2009-MTC/10</v>
          </cell>
          <cell r="AD2070">
            <v>39904.000000000102</v>
          </cell>
        </row>
        <row r="2071">
          <cell r="AC2071" t="str">
            <v>01433-2009-MTC/10</v>
          </cell>
          <cell r="AD2071">
            <v>39904.000000000102</v>
          </cell>
        </row>
        <row r="2072">
          <cell r="AC2072" t="str">
            <v>01434-2009-MTC/10</v>
          </cell>
          <cell r="AD2072">
            <v>39904.000000000102</v>
          </cell>
        </row>
        <row r="2073">
          <cell r="AC2073" t="str">
            <v>01435-2009-MTC/10</v>
          </cell>
          <cell r="AD2073">
            <v>39904.000000000102</v>
          </cell>
        </row>
        <row r="2074">
          <cell r="AC2074" t="str">
            <v>01045-2009-MTC/10</v>
          </cell>
          <cell r="AD2074">
            <v>39845.000000000102</v>
          </cell>
        </row>
        <row r="2075">
          <cell r="AC2075" t="str">
            <v>01046-2009-MTC/10</v>
          </cell>
          <cell r="AD2075">
            <v>39845.000000000102</v>
          </cell>
        </row>
        <row r="2076">
          <cell r="AC2076" t="str">
            <v>01047-2009-MTC/10</v>
          </cell>
          <cell r="AD2076">
            <v>39845.000000000102</v>
          </cell>
        </row>
        <row r="2077">
          <cell r="AC2077" t="str">
            <v>01048-2009-MTC/10</v>
          </cell>
          <cell r="AD2077">
            <v>39845.000000000102</v>
          </cell>
        </row>
        <row r="2078">
          <cell r="AC2078" t="str">
            <v>01049-2009-MTC/10</v>
          </cell>
          <cell r="AD2078">
            <v>39845.000000000102</v>
          </cell>
        </row>
        <row r="2079">
          <cell r="AC2079" t="str">
            <v>01050-2009-MTC/10</v>
          </cell>
          <cell r="AD2079">
            <v>39845.000000000102</v>
          </cell>
        </row>
        <row r="2080">
          <cell r="AC2080" t="str">
            <v>01051-2009-MTC/10</v>
          </cell>
          <cell r="AD2080">
            <v>39845.000000000102</v>
          </cell>
        </row>
        <row r="2081">
          <cell r="AC2081" t="str">
            <v>01122-2009-MTC/10</v>
          </cell>
          <cell r="AD2081">
            <v>39845.000000000102</v>
          </cell>
        </row>
        <row r="2082">
          <cell r="AC2082" t="str">
            <v>01123-2009-MTC/10</v>
          </cell>
          <cell r="AD2082">
            <v>39845.000000000102</v>
          </cell>
        </row>
        <row r="2083">
          <cell r="AC2083" t="str">
            <v>01124-2009-MTC/10</v>
          </cell>
          <cell r="AD2083">
            <v>39845.000000000102</v>
          </cell>
        </row>
        <row r="2084">
          <cell r="AC2084" t="str">
            <v>01125-2009-MTC/10</v>
          </cell>
          <cell r="AD2084">
            <v>39845.000000000102</v>
          </cell>
        </row>
        <row r="2085">
          <cell r="AC2085" t="str">
            <v>01126-2009-MTC/10</v>
          </cell>
          <cell r="AD2085">
            <v>39845.000000000102</v>
          </cell>
        </row>
        <row r="2086">
          <cell r="AC2086" t="str">
            <v>01127-2009-MTC/10</v>
          </cell>
          <cell r="AD2086">
            <v>39845.000000000102</v>
          </cell>
        </row>
        <row r="2087">
          <cell r="AC2087" t="str">
            <v>01128-2009-MTC/10</v>
          </cell>
          <cell r="AD2087">
            <v>39845.000000000102</v>
          </cell>
        </row>
        <row r="2088">
          <cell r="AC2088" t="str">
            <v>01129-2009-MTC/10</v>
          </cell>
          <cell r="AD2088">
            <v>39845.000000000102</v>
          </cell>
        </row>
        <row r="2089">
          <cell r="AC2089" t="str">
            <v>01130-2009-MTC/10</v>
          </cell>
          <cell r="AD2089">
            <v>39845.000000000102</v>
          </cell>
        </row>
        <row r="2090">
          <cell r="AC2090" t="str">
            <v>01131-2009-MTC/10</v>
          </cell>
          <cell r="AD2090">
            <v>39845.000000000102</v>
          </cell>
        </row>
        <row r="2091">
          <cell r="AC2091" t="str">
            <v>01350-2009-MTC/10</v>
          </cell>
          <cell r="AD2091">
            <v>39845.000000000102</v>
          </cell>
        </row>
        <row r="2092">
          <cell r="AC2092" t="str">
            <v>01351-2009-MTC/10</v>
          </cell>
          <cell r="AD2092">
            <v>39845.000000000102</v>
          </cell>
        </row>
        <row r="2093">
          <cell r="AC2093" t="str">
            <v>01353-2009-MTC/10</v>
          </cell>
          <cell r="AD2093">
            <v>39845.000000000102</v>
          </cell>
        </row>
        <row r="2094">
          <cell r="AC2094" t="str">
            <v>01354-2009-MTC/10</v>
          </cell>
          <cell r="AD2094">
            <v>39845.000000000102</v>
          </cell>
        </row>
        <row r="2095">
          <cell r="AC2095" t="str">
            <v>01355-2009-MTC/10</v>
          </cell>
          <cell r="AD2095">
            <v>39845.000000000102</v>
          </cell>
        </row>
        <row r="2096">
          <cell r="AC2096" t="str">
            <v>01356-2009-MTC/10</v>
          </cell>
          <cell r="AD2096">
            <v>39845.000000000102</v>
          </cell>
        </row>
        <row r="2097">
          <cell r="AC2097" t="str">
            <v>01357-2009-MTC/10</v>
          </cell>
          <cell r="AD2097">
            <v>39845.000000000102</v>
          </cell>
        </row>
        <row r="2098">
          <cell r="AC2098" t="str">
            <v>01392-2009-MTC/10</v>
          </cell>
          <cell r="AD2098">
            <v>39877.000000000102</v>
          </cell>
        </row>
        <row r="2099">
          <cell r="AC2099" t="str">
            <v>01393-2009-MTC/10</v>
          </cell>
          <cell r="AD2099">
            <v>39877.000000000102</v>
          </cell>
        </row>
        <row r="2100">
          <cell r="AC2100" t="str">
            <v>01394-2009-MTC/10</v>
          </cell>
          <cell r="AD2100">
            <v>39877.000000000102</v>
          </cell>
        </row>
        <row r="2101">
          <cell r="AC2101" t="str">
            <v>01395-2009-MTC/10</v>
          </cell>
          <cell r="AD2101">
            <v>39877.000000000102</v>
          </cell>
        </row>
        <row r="2102">
          <cell r="AC2102" t="str">
            <v>01396-2009-MTC/10</v>
          </cell>
          <cell r="AD2102">
            <v>39878.000000000102</v>
          </cell>
        </row>
        <row r="2103">
          <cell r="AC2103" t="str">
            <v>01397-2009-MTC/10</v>
          </cell>
          <cell r="AD2103">
            <v>39882.000000000102</v>
          </cell>
        </row>
        <row r="2104">
          <cell r="AC2104" t="str">
            <v>01398-2009-MTC/10</v>
          </cell>
          <cell r="AD2104">
            <v>39884.000000000102</v>
          </cell>
        </row>
        <row r="2105">
          <cell r="AC2105" t="str">
            <v>01399-2009-MTC/10</v>
          </cell>
          <cell r="AD2105">
            <v>39885.000000000102</v>
          </cell>
        </row>
        <row r="2106">
          <cell r="AC2106" t="str">
            <v>01401-2009-MTC/10</v>
          </cell>
          <cell r="AD2106">
            <v>39888.000000000102</v>
          </cell>
        </row>
        <row r="2107">
          <cell r="AC2107" t="str">
            <v>01052-2009-MTC/10</v>
          </cell>
          <cell r="AD2107">
            <v>39845.000000000102</v>
          </cell>
        </row>
        <row r="2108">
          <cell r="AC2108" t="str">
            <v>01053-2009-MTC/10</v>
          </cell>
          <cell r="AD2108">
            <v>39845.000000000102</v>
          </cell>
        </row>
        <row r="2109">
          <cell r="AC2109" t="str">
            <v>01054-2009-MTC/10</v>
          </cell>
          <cell r="AD2109">
            <v>39845.000000000102</v>
          </cell>
        </row>
        <row r="2110">
          <cell r="AC2110" t="str">
            <v>01056-2009-MTC/10</v>
          </cell>
          <cell r="AD2110">
            <v>39845.000000000102</v>
          </cell>
        </row>
        <row r="2111">
          <cell r="AC2111" t="str">
            <v>01057-2009-MTC/10</v>
          </cell>
          <cell r="AD2111">
            <v>39845.000000000102</v>
          </cell>
        </row>
        <row r="2112">
          <cell r="AC2112" t="str">
            <v>01058-2009-MTC/10</v>
          </cell>
          <cell r="AD2112">
            <v>39845.000000000102</v>
          </cell>
        </row>
        <row r="2113">
          <cell r="AC2113" t="str">
            <v>01059-2009-MTC/10</v>
          </cell>
          <cell r="AD2113">
            <v>39845.000000000102</v>
          </cell>
        </row>
        <row r="2114">
          <cell r="AC2114" t="str">
            <v>01060-2009-MTC/10</v>
          </cell>
          <cell r="AD2114">
            <v>39845.000000000102</v>
          </cell>
        </row>
        <row r="2115">
          <cell r="AC2115" t="str">
            <v>01061-2009-MTC/10</v>
          </cell>
          <cell r="AD2115">
            <v>39845.000000000102</v>
          </cell>
        </row>
        <row r="2116">
          <cell r="AC2116" t="str">
            <v>01132-2009-MTC/10</v>
          </cell>
          <cell r="AD2116">
            <v>39845.000000000102</v>
          </cell>
        </row>
        <row r="2117">
          <cell r="AC2117" t="str">
            <v>01133-2009-MTC/10</v>
          </cell>
          <cell r="AD2117">
            <v>39845.000000000102</v>
          </cell>
        </row>
        <row r="2118">
          <cell r="AC2118" t="str">
            <v>01134-2009-MTC/10</v>
          </cell>
          <cell r="AD2118">
            <v>39845.000000000102</v>
          </cell>
        </row>
        <row r="2119">
          <cell r="AC2119" t="str">
            <v>01136-2009-MTC/10</v>
          </cell>
          <cell r="AD2119">
            <v>39845.000000000102</v>
          </cell>
        </row>
        <row r="2120">
          <cell r="AC2120" t="str">
            <v>01137-2009-MTC/10</v>
          </cell>
          <cell r="AD2120">
            <v>39845.000000000102</v>
          </cell>
        </row>
        <row r="2121">
          <cell r="AC2121" t="str">
            <v>01138-2009-MTC/10</v>
          </cell>
          <cell r="AD2121">
            <v>39845.000000000102</v>
          </cell>
        </row>
        <row r="2122">
          <cell r="AC2122" t="str">
            <v>01139-2009-MTC/10</v>
          </cell>
          <cell r="AD2122">
            <v>39845.000000000102</v>
          </cell>
        </row>
        <row r="2123">
          <cell r="AC2123" t="str">
            <v>01140-2009-MTC/10</v>
          </cell>
          <cell r="AD2123">
            <v>39845.000000000102</v>
          </cell>
        </row>
        <row r="2124">
          <cell r="AC2124" t="str">
            <v>01358-2009-MTC/10</v>
          </cell>
          <cell r="AD2124">
            <v>39845.000000000102</v>
          </cell>
        </row>
        <row r="2125">
          <cell r="AC2125" t="str">
            <v>01360-2009-MTC/10</v>
          </cell>
          <cell r="AD2125">
            <v>39845.000000000102</v>
          </cell>
        </row>
        <row r="2126">
          <cell r="AC2126" t="str">
            <v>01361-2009-MTC/10</v>
          </cell>
          <cell r="AD2126">
            <v>39839.000000000102</v>
          </cell>
        </row>
        <row r="2127">
          <cell r="AC2127" t="str">
            <v>01362-2009-MTC/10</v>
          </cell>
          <cell r="AD2127">
            <v>39839.000000000102</v>
          </cell>
        </row>
        <row r="2128">
          <cell r="AC2128" t="str">
            <v>01363-2009-MTC/10</v>
          </cell>
          <cell r="AD2128">
            <v>39836.000000000102</v>
          </cell>
        </row>
        <row r="2129">
          <cell r="AC2129" t="str">
            <v>01365-2009-MTC/10</v>
          </cell>
          <cell r="AD2129">
            <v>39845.000000000102</v>
          </cell>
        </row>
        <row r="2130">
          <cell r="AC2130" t="str">
            <v>01412-2009-MTC/10</v>
          </cell>
          <cell r="AD2130">
            <v>39904.000000000102</v>
          </cell>
        </row>
        <row r="2131">
          <cell r="AC2131" t="str">
            <v>01413-2009-MTC/10</v>
          </cell>
          <cell r="AD2131">
            <v>39904.000000000102</v>
          </cell>
        </row>
        <row r="2132">
          <cell r="AC2132" t="str">
            <v>01414-2009-MTC/10</v>
          </cell>
          <cell r="AD2132">
            <v>39904.000000000102</v>
          </cell>
        </row>
        <row r="2133">
          <cell r="AC2133" t="str">
            <v>01415-2009-MTC/10</v>
          </cell>
          <cell r="AD2133">
            <v>39904.000000000102</v>
          </cell>
        </row>
        <row r="2134">
          <cell r="AC2134" t="str">
            <v>01416-2009-MTC/10</v>
          </cell>
          <cell r="AD2134">
            <v>39904.000000000102</v>
          </cell>
        </row>
        <row r="2135">
          <cell r="AC2135" t="str">
            <v>01418-2009-MTC/10</v>
          </cell>
          <cell r="AD2135">
            <v>39904.000000000102</v>
          </cell>
        </row>
        <row r="2136">
          <cell r="AC2136" t="str">
            <v>01419-2009-MTC/10</v>
          </cell>
          <cell r="AD2136">
            <v>39904.000000000102</v>
          </cell>
        </row>
        <row r="2137">
          <cell r="AC2137" t="str">
            <v>01420-2009-MTC/10</v>
          </cell>
          <cell r="AD2137">
            <v>39904.000000000102</v>
          </cell>
        </row>
        <row r="2138">
          <cell r="AC2138" t="str">
            <v>00866-2009-MTC/10</v>
          </cell>
          <cell r="AD2138">
            <v>39845.000000000102</v>
          </cell>
        </row>
        <row r="2139">
          <cell r="AC2139" t="str">
            <v>00867-2009-MTC/10</v>
          </cell>
          <cell r="AD2139">
            <v>39845.000000000102</v>
          </cell>
        </row>
        <row r="2140">
          <cell r="AC2140" t="str">
            <v>00868-2009-MTC/10</v>
          </cell>
          <cell r="AD2140">
            <v>39845.000000000102</v>
          </cell>
        </row>
        <row r="2141">
          <cell r="AC2141" t="str">
            <v>00869-2009-MTC/10</v>
          </cell>
          <cell r="AD2141">
            <v>39845.000000000102</v>
          </cell>
        </row>
        <row r="2142">
          <cell r="AC2142" t="str">
            <v>00870-2009-MTC/10</v>
          </cell>
          <cell r="AD2142">
            <v>39845.000000000102</v>
          </cell>
        </row>
        <row r="2143">
          <cell r="AC2143" t="str">
            <v>00871-2009-MTC/10</v>
          </cell>
          <cell r="AD2143">
            <v>39845.000000000102</v>
          </cell>
        </row>
        <row r="2144">
          <cell r="AC2144" t="str">
            <v>00872-2009-MTC/10</v>
          </cell>
          <cell r="AD2144">
            <v>39845.000000000102</v>
          </cell>
        </row>
        <row r="2145">
          <cell r="AC2145" t="str">
            <v>01142-2009-MTC/10</v>
          </cell>
          <cell r="AD2145">
            <v>39845.000000000102</v>
          </cell>
        </row>
        <row r="2146">
          <cell r="AC2146" t="str">
            <v>01143-2009-MTC/10</v>
          </cell>
          <cell r="AD2146">
            <v>39845.000000000102</v>
          </cell>
        </row>
        <row r="2147">
          <cell r="AC2147" t="str">
            <v>01144-2009-MTC/10</v>
          </cell>
          <cell r="AD2147">
            <v>39845.000000000102</v>
          </cell>
        </row>
        <row r="2148">
          <cell r="AC2148" t="str">
            <v>01145-2009-MTC/10</v>
          </cell>
          <cell r="AD2148">
            <v>39845.000000000102</v>
          </cell>
        </row>
        <row r="2149">
          <cell r="AC2149" t="str">
            <v>01147-2009-MTC/10</v>
          </cell>
          <cell r="AD2149">
            <v>39845.000000000102</v>
          </cell>
        </row>
        <row r="2150">
          <cell r="AC2150" t="str">
            <v>01149-2009-MTC/10</v>
          </cell>
          <cell r="AD2150">
            <v>39845.000000000102</v>
          </cell>
        </row>
        <row r="2151">
          <cell r="AC2151" t="str">
            <v>01150-2009-MTC/10</v>
          </cell>
          <cell r="AD2151">
            <v>39845.000000000102</v>
          </cell>
        </row>
        <row r="2152">
          <cell r="AC2152" t="str">
            <v>01366-2009-MTC/10</v>
          </cell>
          <cell r="AD2152">
            <v>39845.000000000102</v>
          </cell>
        </row>
        <row r="2153">
          <cell r="AC2153" t="str">
            <v>01368-2009-MTC/10</v>
          </cell>
          <cell r="AD2153">
            <v>39845.000000000102</v>
          </cell>
        </row>
        <row r="2154">
          <cell r="AC2154" t="str">
            <v>01369-2009-MTC/10</v>
          </cell>
          <cell r="AD2154">
            <v>39845.000000000102</v>
          </cell>
        </row>
        <row r="2155">
          <cell r="AC2155" t="str">
            <v>01370-2009-MTC/10</v>
          </cell>
          <cell r="AD2155">
            <v>39845.000000000102</v>
          </cell>
        </row>
        <row r="2156">
          <cell r="AC2156" t="str">
            <v>01371-2009-MTC/10</v>
          </cell>
          <cell r="AD2156">
            <v>39860.000000000102</v>
          </cell>
        </row>
        <row r="2157">
          <cell r="AC2157" t="str">
            <v>01372-2009-MTC/10</v>
          </cell>
          <cell r="AD2157">
            <v>39850.000000000102</v>
          </cell>
        </row>
        <row r="2158">
          <cell r="AC2158" t="str">
            <v>01374-2009-MTC/10</v>
          </cell>
          <cell r="AD2158">
            <v>39861.000000000102</v>
          </cell>
        </row>
        <row r="2159">
          <cell r="AC2159" t="str">
            <v>00938-2009-MTC/10</v>
          </cell>
          <cell r="AD2159">
            <v>39845.000000000102</v>
          </cell>
        </row>
        <row r="2160">
          <cell r="AC2160" t="str">
            <v>00939-2009-MTC/10</v>
          </cell>
          <cell r="AD2160">
            <v>39845.000000000102</v>
          </cell>
        </row>
        <row r="2161">
          <cell r="AC2161" t="str">
            <v>00940-2009-MTC/10</v>
          </cell>
          <cell r="AD2161">
            <v>39845.000000000102</v>
          </cell>
        </row>
        <row r="2162">
          <cell r="AC2162" t="str">
            <v>00941-2009-MTC/10</v>
          </cell>
          <cell r="AD2162">
            <v>39845.000000000102</v>
          </cell>
        </row>
        <row r="2163">
          <cell r="AC2163" t="str">
            <v>00942-2009-MTC/10</v>
          </cell>
          <cell r="AD2163">
            <v>39845.000000000102</v>
          </cell>
        </row>
        <row r="2164">
          <cell r="AC2164" t="str">
            <v>00943-2009-MTC/10</v>
          </cell>
          <cell r="AD2164">
            <v>39845.000000000102</v>
          </cell>
        </row>
        <row r="2165">
          <cell r="AC2165" t="str">
            <v>00874-2009-MTC/10</v>
          </cell>
          <cell r="AD2165">
            <v>39845.000000000102</v>
          </cell>
        </row>
        <row r="2166">
          <cell r="AC2166" t="str">
            <v>00875-2009-MTC/10</v>
          </cell>
          <cell r="AD2166">
            <v>39845.000000000102</v>
          </cell>
        </row>
        <row r="2167">
          <cell r="AC2167" t="str">
            <v>00876-2009-MTC/10</v>
          </cell>
          <cell r="AD2167">
            <v>39845.000000000102</v>
          </cell>
        </row>
        <row r="2168">
          <cell r="AC2168" t="str">
            <v>00877-2009-MTC/10</v>
          </cell>
          <cell r="AD2168">
            <v>39845.000000000102</v>
          </cell>
        </row>
        <row r="2169">
          <cell r="AC2169" t="str">
            <v>00878-2009-MTC/10</v>
          </cell>
          <cell r="AD2169">
            <v>39845.000000000102</v>
          </cell>
        </row>
        <row r="2170">
          <cell r="AC2170" t="str">
            <v>00880-2009-MTC/10</v>
          </cell>
          <cell r="AD2170">
            <v>39845.000000000102</v>
          </cell>
        </row>
        <row r="2171">
          <cell r="AC2171" t="str">
            <v>00881-2009-MTC/10</v>
          </cell>
          <cell r="AD2171">
            <v>39845.000000000102</v>
          </cell>
        </row>
        <row r="2172">
          <cell r="AC2172" t="str">
            <v>01151-2009-MTC/10</v>
          </cell>
          <cell r="AD2172">
            <v>39845.000000000102</v>
          </cell>
        </row>
        <row r="2173">
          <cell r="AC2173" t="str">
            <v>01152-2009-MTC/10</v>
          </cell>
          <cell r="AD2173">
            <v>39845.000000000102</v>
          </cell>
        </row>
        <row r="2174">
          <cell r="AC2174" t="str">
            <v>01154-2009-MTC/10</v>
          </cell>
          <cell r="AD2174">
            <v>39845.000000000102</v>
          </cell>
        </row>
        <row r="2175">
          <cell r="AC2175" t="str">
            <v>01155-2009-MTC/10</v>
          </cell>
          <cell r="AD2175">
            <v>39845.000000000102</v>
          </cell>
        </row>
        <row r="2176">
          <cell r="AC2176" t="str">
            <v>01156-2009-MTC/10</v>
          </cell>
          <cell r="AD2176">
            <v>39845.000000000102</v>
          </cell>
        </row>
        <row r="2177">
          <cell r="AC2177" t="str">
            <v>01157-2009-MTC/10</v>
          </cell>
          <cell r="AD2177">
            <v>39845.000000000102</v>
          </cell>
        </row>
        <row r="2178">
          <cell r="AC2178" t="str">
            <v>01158-2009-MTC/10</v>
          </cell>
          <cell r="AD2178">
            <v>39845.000000000102</v>
          </cell>
        </row>
        <row r="2179">
          <cell r="AC2179" t="str">
            <v>01159-2009-MTC/10</v>
          </cell>
          <cell r="AD2179">
            <v>39845.000000000102</v>
          </cell>
        </row>
        <row r="2180">
          <cell r="AC2180" t="str">
            <v>01160-2009-MTC/10</v>
          </cell>
          <cell r="AD2180">
            <v>39845.000000000102</v>
          </cell>
        </row>
        <row r="2181">
          <cell r="AC2181" t="str">
            <v>01219-2009-MTC/10</v>
          </cell>
          <cell r="AD2181">
            <v>39845.000000000102</v>
          </cell>
        </row>
        <row r="2182">
          <cell r="AC2182" t="str">
            <v>01220-2009-MTC/10</v>
          </cell>
          <cell r="AD2182">
            <v>39845.000000000102</v>
          </cell>
        </row>
        <row r="2183">
          <cell r="AC2183" t="str">
            <v>01221-2009-MTC/10</v>
          </cell>
          <cell r="AD2183">
            <v>39845.000000000102</v>
          </cell>
        </row>
        <row r="2184">
          <cell r="AC2184" t="str">
            <v>01222-2009-MTC/10</v>
          </cell>
          <cell r="AD2184">
            <v>39845.000000000102</v>
          </cell>
        </row>
        <row r="2185">
          <cell r="AC2185" t="str">
            <v>01223-2009-MTC/10</v>
          </cell>
          <cell r="AD2185">
            <v>39845.000000000102</v>
          </cell>
        </row>
        <row r="2186">
          <cell r="AC2186" t="str">
            <v>01224-2009-MTC/10</v>
          </cell>
          <cell r="AD2186">
            <v>39845.000000000102</v>
          </cell>
        </row>
        <row r="2187">
          <cell r="AC2187" t="str">
            <v>01225-2009-MTC/10</v>
          </cell>
          <cell r="AD2187">
            <v>39845.000000000102</v>
          </cell>
        </row>
        <row r="2188">
          <cell r="AC2188" t="str">
            <v>01226-2009-MTC/10</v>
          </cell>
          <cell r="AD2188">
            <v>39845.000000000102</v>
          </cell>
        </row>
        <row r="2189">
          <cell r="AC2189" t="str">
            <v>01227-2009-MTC/10</v>
          </cell>
          <cell r="AD2189">
            <v>39845.000000000102</v>
          </cell>
        </row>
        <row r="2190">
          <cell r="AC2190" t="str">
            <v>01228-2009-MTC/10</v>
          </cell>
          <cell r="AD2190">
            <v>39845.000000000102</v>
          </cell>
        </row>
        <row r="2191">
          <cell r="AC2191" t="str">
            <v>00945-2009-MTC/10</v>
          </cell>
          <cell r="AD2191">
            <v>39845.000000000102</v>
          </cell>
        </row>
        <row r="2192">
          <cell r="AC2192" t="str">
            <v>00946-2009-MTC/10</v>
          </cell>
          <cell r="AD2192">
            <v>39845.000000000102</v>
          </cell>
        </row>
        <row r="2193">
          <cell r="AC2193" t="str">
            <v>00947-2009-MTC/10</v>
          </cell>
          <cell r="AD2193">
            <v>39845.000000000102</v>
          </cell>
        </row>
        <row r="2194">
          <cell r="AC2194" t="str">
            <v>00948-2009-MTC/10</v>
          </cell>
          <cell r="AD2194">
            <v>39845.000000000102</v>
          </cell>
        </row>
        <row r="2195">
          <cell r="AC2195" t="str">
            <v>00949-2009-MTC/10</v>
          </cell>
          <cell r="AD2195">
            <v>39845.000000000102</v>
          </cell>
        </row>
        <row r="2196">
          <cell r="AC2196" t="str">
            <v>00951-2009-MTC/10</v>
          </cell>
          <cell r="AD2196">
            <v>39845.000000000102</v>
          </cell>
        </row>
        <row r="2197">
          <cell r="AC2197" t="str">
            <v>00952-2009-MTC/10</v>
          </cell>
          <cell r="AD2197">
            <v>39845.000000000102</v>
          </cell>
        </row>
        <row r="2198">
          <cell r="AC2198" t="str">
            <v>00882-2009-MTC/10</v>
          </cell>
          <cell r="AD2198">
            <v>39845.000000000102</v>
          </cell>
        </row>
        <row r="2199">
          <cell r="AC2199" t="str">
            <v>00883-2009-MTC/10</v>
          </cell>
          <cell r="AD2199">
            <v>39845.000000000102</v>
          </cell>
        </row>
        <row r="2200">
          <cell r="AC2200" t="str">
            <v>00884-2009-MTC/10</v>
          </cell>
          <cell r="AD2200">
            <v>39845.000000000102</v>
          </cell>
        </row>
        <row r="2201">
          <cell r="AC2201" t="str">
            <v>00885-2009-MTC/10</v>
          </cell>
          <cell r="AD2201">
            <v>39845.000000000102</v>
          </cell>
        </row>
        <row r="2202">
          <cell r="AC2202" t="str">
            <v>00886-2009-MTC/10</v>
          </cell>
          <cell r="AD2202">
            <v>39845.000000000102</v>
          </cell>
        </row>
        <row r="2203">
          <cell r="AC2203" t="str">
            <v>00888-2009-MTC/10</v>
          </cell>
          <cell r="AD2203">
            <v>39845.000000000102</v>
          </cell>
        </row>
        <row r="2204">
          <cell r="AC2204" t="str">
            <v>00889-2009-MTC/10</v>
          </cell>
          <cell r="AD2204">
            <v>39845.000000000102</v>
          </cell>
        </row>
        <row r="2205">
          <cell r="AC2205" t="str">
            <v>00890-2009-MTC/10</v>
          </cell>
          <cell r="AD2205">
            <v>39845.000000000102</v>
          </cell>
        </row>
        <row r="2206">
          <cell r="AC2206" t="str">
            <v>00891-2009-MTC/10</v>
          </cell>
          <cell r="AD2206">
            <v>39845.000000000102</v>
          </cell>
        </row>
        <row r="2207">
          <cell r="AC2207" t="str">
            <v>01162-2009-MTC/10</v>
          </cell>
          <cell r="AD2207">
            <v>39845.000000000102</v>
          </cell>
        </row>
        <row r="2208">
          <cell r="AC2208" t="str">
            <v>01163-2009-MTC/10</v>
          </cell>
          <cell r="AD2208">
            <v>39845.000000000102</v>
          </cell>
        </row>
        <row r="2209">
          <cell r="AC2209" t="str">
            <v>01165-2009-MTC/10</v>
          </cell>
          <cell r="AD2209">
            <v>39845.000000000102</v>
          </cell>
        </row>
        <row r="2210">
          <cell r="AC2210" t="str">
            <v>01166-2009-MTC/10</v>
          </cell>
          <cell r="AD2210">
            <v>39845.000000000102</v>
          </cell>
        </row>
        <row r="2211">
          <cell r="AC2211" t="str">
            <v>01167-2009-MTC/10</v>
          </cell>
          <cell r="AD2211">
            <v>39845.000000000102</v>
          </cell>
        </row>
        <row r="2212">
          <cell r="AC2212" t="str">
            <v>01168-2009-MTC/10</v>
          </cell>
          <cell r="AD2212">
            <v>39845.000000000102</v>
          </cell>
        </row>
        <row r="2213">
          <cell r="AC2213" t="str">
            <v>01169-2009-MTC/10</v>
          </cell>
          <cell r="AD2213">
            <v>39845.000000000102</v>
          </cell>
        </row>
        <row r="2214">
          <cell r="AC2214" t="str">
            <v>01170-2009-MTC/10</v>
          </cell>
          <cell r="AD2214">
            <v>39845.000000000102</v>
          </cell>
        </row>
        <row r="2215">
          <cell r="AC2215" t="str">
            <v>01230-2009-MTC/10</v>
          </cell>
          <cell r="AD2215">
            <v>39845.000000000102</v>
          </cell>
        </row>
        <row r="2216">
          <cell r="AC2216" t="str">
            <v>01231-2009-MTC/10</v>
          </cell>
          <cell r="AD2216">
            <v>39845.000000000102</v>
          </cell>
        </row>
        <row r="2217">
          <cell r="AC2217" t="str">
            <v>01233-2009-MTC/10</v>
          </cell>
          <cell r="AD2217">
            <v>39845.000000000102</v>
          </cell>
        </row>
        <row r="2218">
          <cell r="AC2218" t="str">
            <v>01234-2009-MTC/10</v>
          </cell>
          <cell r="AD2218">
            <v>39845.000000000102</v>
          </cell>
        </row>
        <row r="2219">
          <cell r="AC2219" t="str">
            <v>01235-2009-MTC/10</v>
          </cell>
          <cell r="AD2219">
            <v>39845.000000000102</v>
          </cell>
        </row>
        <row r="2220">
          <cell r="AC2220" t="str">
            <v>01236-2009-MTC/10</v>
          </cell>
          <cell r="AD2220">
            <v>39845.000000000102</v>
          </cell>
        </row>
        <row r="2221">
          <cell r="AC2221" t="str">
            <v>01237-2009-MTC/10</v>
          </cell>
          <cell r="AD2221">
            <v>39845.000000000102</v>
          </cell>
        </row>
        <row r="2222">
          <cell r="AC2222" t="str">
            <v>01238-2009-MTC/10</v>
          </cell>
          <cell r="AD2222">
            <v>39845.000000000102</v>
          </cell>
        </row>
        <row r="2223">
          <cell r="AC2223" t="str">
            <v>00953-2009-MTC/10</v>
          </cell>
          <cell r="AD2223">
            <v>39845.000000000102</v>
          </cell>
        </row>
        <row r="2224">
          <cell r="AC2224" t="str">
            <v>00954-2009-MTC/10</v>
          </cell>
          <cell r="AD2224">
            <v>39845.000000000102</v>
          </cell>
        </row>
        <row r="2225">
          <cell r="AC2225" t="str">
            <v>00955-2009-MTC/10</v>
          </cell>
          <cell r="AD2225">
            <v>39845.000000000102</v>
          </cell>
        </row>
        <row r="2226">
          <cell r="AC2226" t="str">
            <v>00957-2009-MTC/10</v>
          </cell>
          <cell r="AD2226">
            <v>39845.000000000102</v>
          </cell>
        </row>
        <row r="2227">
          <cell r="AC2227" t="str">
            <v>00958-2009-MTC/10</v>
          </cell>
          <cell r="AD2227">
            <v>39845.000000000102</v>
          </cell>
        </row>
        <row r="2228">
          <cell r="AC2228" t="str">
            <v>00959-2009-MTC/10</v>
          </cell>
          <cell r="AD2228">
            <v>39845.000000000102</v>
          </cell>
        </row>
        <row r="2229">
          <cell r="AC2229" t="str">
            <v>00960-2009-MTC/10</v>
          </cell>
          <cell r="AD2229">
            <v>39845.000000000102</v>
          </cell>
        </row>
        <row r="2230">
          <cell r="AC2230" t="str">
            <v>00961-2009-MTC/10</v>
          </cell>
          <cell r="AD2230">
            <v>39845.000000000102</v>
          </cell>
        </row>
        <row r="2231">
          <cell r="AC2231" t="str">
            <v>00892-2009-MTC/10</v>
          </cell>
          <cell r="AD2231">
            <v>39845.000000000102</v>
          </cell>
        </row>
        <row r="2232">
          <cell r="AC2232" t="str">
            <v>00893-2009-MTC/10</v>
          </cell>
          <cell r="AD2232">
            <v>39845.000000000102</v>
          </cell>
        </row>
        <row r="2233">
          <cell r="AC2233" t="str">
            <v>00894-2009-MTC/10</v>
          </cell>
          <cell r="AD2233">
            <v>39845.000000000102</v>
          </cell>
        </row>
        <row r="2234">
          <cell r="AC2234" t="str">
            <v>00896-2009-MTC/10</v>
          </cell>
          <cell r="AD2234">
            <v>39845.000000000102</v>
          </cell>
        </row>
        <row r="2235">
          <cell r="AC2235" t="str">
            <v>00897-2009-MTC/10</v>
          </cell>
          <cell r="AD2235">
            <v>39845.000000000102</v>
          </cell>
        </row>
        <row r="2236">
          <cell r="AC2236" t="str">
            <v>00898-2009-MTC/10</v>
          </cell>
          <cell r="AD2236">
            <v>39845.000000000102</v>
          </cell>
        </row>
        <row r="2237">
          <cell r="AC2237" t="str">
            <v>00900-2009-MTC/10</v>
          </cell>
          <cell r="AD2237">
            <v>39845.000000000102</v>
          </cell>
        </row>
        <row r="2238">
          <cell r="AC2238" t="str">
            <v>01171-2009-MTC/10</v>
          </cell>
          <cell r="AD2238">
            <v>39845.000000000102</v>
          </cell>
        </row>
        <row r="2239">
          <cell r="AC2239" t="str">
            <v>01172-2009-MTC/10</v>
          </cell>
          <cell r="AD2239">
            <v>39845.000000000102</v>
          </cell>
        </row>
        <row r="2240">
          <cell r="AC2240" t="str">
            <v>01173-2009-MTC/10</v>
          </cell>
          <cell r="AD2240">
            <v>39845.000000000102</v>
          </cell>
        </row>
        <row r="2241">
          <cell r="AC2241" t="str">
            <v>01174-2009-MTC/10</v>
          </cell>
          <cell r="AD2241">
            <v>39845.000000000102</v>
          </cell>
        </row>
        <row r="2242">
          <cell r="AC2242" t="str">
            <v>01175-2009-MTC/10</v>
          </cell>
          <cell r="AD2242">
            <v>39845.000000000102</v>
          </cell>
        </row>
        <row r="2243">
          <cell r="AC2243" t="str">
            <v>01176-2009-MTC/10</v>
          </cell>
          <cell r="AD2243">
            <v>39845.000000000102</v>
          </cell>
        </row>
        <row r="2244">
          <cell r="AC2244" t="str">
            <v>01177-2009-MTC/10</v>
          </cell>
          <cell r="AD2244">
            <v>39845.000000000102</v>
          </cell>
        </row>
        <row r="2245">
          <cell r="AC2245" t="str">
            <v>01178-2009-MTC/10</v>
          </cell>
          <cell r="AD2245">
            <v>39845.000000000102</v>
          </cell>
        </row>
        <row r="2246">
          <cell r="AC2246" t="str">
            <v>01179-2009-MTC/10</v>
          </cell>
          <cell r="AD2246">
            <v>39845.000000000102</v>
          </cell>
        </row>
        <row r="2247">
          <cell r="AC2247" t="str">
            <v>01180-2009-MTC/10</v>
          </cell>
          <cell r="AD2247">
            <v>39845.000000000102</v>
          </cell>
        </row>
        <row r="2248">
          <cell r="AC2248" t="str">
            <v>01181-2009-MTC/10</v>
          </cell>
          <cell r="AD2248">
            <v>39845.000000000102</v>
          </cell>
        </row>
        <row r="2249">
          <cell r="AC2249" t="str">
            <v>01239-2009-MTC/10</v>
          </cell>
          <cell r="AD2249">
            <v>39845.000000000102</v>
          </cell>
        </row>
        <row r="2250">
          <cell r="AC2250" t="str">
            <v>01240-2009-MTC/10</v>
          </cell>
          <cell r="AD2250">
            <v>39845.000000000102</v>
          </cell>
        </row>
        <row r="2251">
          <cell r="AC2251" t="str">
            <v>01242-2009-MTC/10</v>
          </cell>
          <cell r="AD2251">
            <v>39845.000000000102</v>
          </cell>
        </row>
        <row r="2252">
          <cell r="AC2252" t="str">
            <v>01243-2009-MTC/10</v>
          </cell>
          <cell r="AD2252">
            <v>39845.000000000102</v>
          </cell>
        </row>
        <row r="2253">
          <cell r="AC2253" t="str">
            <v>01245-2009-MTC/10</v>
          </cell>
          <cell r="AD2253">
            <v>39845.000000000102</v>
          </cell>
        </row>
        <row r="2254">
          <cell r="AC2254" t="str">
            <v>01246-2009-MTC/10</v>
          </cell>
          <cell r="AD2254">
            <v>39845.000000000102</v>
          </cell>
        </row>
        <row r="2255">
          <cell r="AC2255" t="str">
            <v>01247-2009-MTC/10</v>
          </cell>
          <cell r="AD2255">
            <v>39845.000000000102</v>
          </cell>
        </row>
        <row r="2256">
          <cell r="AC2256" t="str">
            <v>01248-2009-MTC/10</v>
          </cell>
          <cell r="AD2256">
            <v>39845.000000000102</v>
          </cell>
        </row>
        <row r="2257">
          <cell r="AC2257" t="str">
            <v>00962-2009-MTC/10</v>
          </cell>
          <cell r="AD2257">
            <v>39845.000000000102</v>
          </cell>
        </row>
        <row r="2258">
          <cell r="AC2258" t="str">
            <v>00964-2009-MTC/10</v>
          </cell>
          <cell r="AD2258">
            <v>39845.000000000102</v>
          </cell>
        </row>
        <row r="2259">
          <cell r="AC2259" t="str">
            <v>00965-2009-MTC/10</v>
          </cell>
          <cell r="AD2259">
            <v>39845.000000000102</v>
          </cell>
        </row>
        <row r="2260">
          <cell r="AC2260" t="str">
            <v>00966-2009-MTC/10</v>
          </cell>
          <cell r="AD2260">
            <v>39845.000000000102</v>
          </cell>
        </row>
        <row r="2261">
          <cell r="AC2261" t="str">
            <v>00967-2009-MTC/10</v>
          </cell>
          <cell r="AD2261">
            <v>39845.000000000102</v>
          </cell>
        </row>
        <row r="2262">
          <cell r="AC2262" t="str">
            <v>00968-2009-MTC/10</v>
          </cell>
          <cell r="AD2262">
            <v>39845.000000000102</v>
          </cell>
        </row>
        <row r="2263">
          <cell r="AC2263" t="str">
            <v>00969-2009-MTC/10</v>
          </cell>
          <cell r="AD2263">
            <v>39845.000000000102</v>
          </cell>
        </row>
        <row r="2264">
          <cell r="AC2264" t="str">
            <v>00970-2009-MTC/10</v>
          </cell>
          <cell r="AD2264">
            <v>39845.000000000102</v>
          </cell>
        </row>
        <row r="2265">
          <cell r="AC2265" t="str">
            <v>00901-2009-MTC/10</v>
          </cell>
          <cell r="AD2265">
            <v>39845.000000000102</v>
          </cell>
        </row>
        <row r="2266">
          <cell r="AC2266" t="str">
            <v>00902-2009-MTC/10</v>
          </cell>
          <cell r="AD2266">
            <v>39845.000000000102</v>
          </cell>
        </row>
        <row r="2267">
          <cell r="AC2267" t="str">
            <v>00903-2009-MTC/10</v>
          </cell>
          <cell r="AD2267">
            <v>39845.000000000102</v>
          </cell>
        </row>
        <row r="2268">
          <cell r="AC2268" t="str">
            <v>00904-2009-MTC/10</v>
          </cell>
          <cell r="AD2268">
            <v>39845.000000000102</v>
          </cell>
        </row>
        <row r="2269">
          <cell r="AC2269" t="str">
            <v>00905-2009-MTC/10</v>
          </cell>
          <cell r="AD2269">
            <v>39845.000000000102</v>
          </cell>
        </row>
        <row r="2270">
          <cell r="AC2270" t="str">
            <v>00906-2009-MTC/10</v>
          </cell>
          <cell r="AD2270">
            <v>39845.000000000102</v>
          </cell>
        </row>
        <row r="2271">
          <cell r="AC2271" t="str">
            <v>00907-2009-MTC/10</v>
          </cell>
          <cell r="AD2271">
            <v>39845.000000000102</v>
          </cell>
        </row>
        <row r="2272">
          <cell r="AC2272" t="str">
            <v>00908-2009-MTC/10</v>
          </cell>
          <cell r="AD2272">
            <v>39845.000000000102</v>
          </cell>
        </row>
        <row r="2273">
          <cell r="AC2273" t="str">
            <v>00909-2009-MTC/10</v>
          </cell>
          <cell r="AD2273">
            <v>39845.000000000102</v>
          </cell>
        </row>
        <row r="2274">
          <cell r="AC2274" t="str">
            <v>01182-2009-MTC/10</v>
          </cell>
          <cell r="AD2274">
            <v>39845.000000000102</v>
          </cell>
        </row>
        <row r="2275">
          <cell r="AC2275" t="str">
            <v>01183-2009-MTC/10</v>
          </cell>
          <cell r="AD2275">
            <v>39845.000000000102</v>
          </cell>
        </row>
        <row r="2276">
          <cell r="AC2276" t="str">
            <v>01185-2009-MTC/10</v>
          </cell>
          <cell r="AD2276">
            <v>39845.000000000102</v>
          </cell>
        </row>
        <row r="2277">
          <cell r="AC2277" t="str">
            <v>01186-2009-MTC/10</v>
          </cell>
          <cell r="AD2277">
            <v>39845.000000000102</v>
          </cell>
        </row>
        <row r="2278">
          <cell r="AC2278" t="str">
            <v>01187-2009-MTC/10</v>
          </cell>
          <cell r="AD2278">
            <v>39845.000000000102</v>
          </cell>
        </row>
        <row r="2279">
          <cell r="AC2279" t="str">
            <v>01188-2009-MTC/10</v>
          </cell>
          <cell r="AD2279">
            <v>39845.000000000102</v>
          </cell>
        </row>
        <row r="2280">
          <cell r="AC2280" t="str">
            <v>01189-2009-MTC/10</v>
          </cell>
          <cell r="AD2280">
            <v>39845.000000000102</v>
          </cell>
        </row>
        <row r="2281">
          <cell r="AC2281" t="str">
            <v>01190-2009-MTC/10</v>
          </cell>
          <cell r="AD2281">
            <v>39845.000000000102</v>
          </cell>
        </row>
        <row r="2282">
          <cell r="AC2282" t="str">
            <v>01249-2009-MTC/10</v>
          </cell>
          <cell r="AD2282">
            <v>39845.000000000102</v>
          </cell>
        </row>
        <row r="2283">
          <cell r="AC2283" t="str">
            <v>01250-2009-MTC/10</v>
          </cell>
          <cell r="AD2283">
            <v>39845.000000000102</v>
          </cell>
        </row>
        <row r="2284">
          <cell r="AC2284" t="str">
            <v>01252-2009-MTC/10</v>
          </cell>
          <cell r="AD2284">
            <v>39845.000000000102</v>
          </cell>
        </row>
        <row r="2285">
          <cell r="AC2285" t="str">
            <v>01254-2009-MTC/10</v>
          </cell>
          <cell r="AD2285">
            <v>39845.000000000102</v>
          </cell>
        </row>
        <row r="2286">
          <cell r="AC2286" t="str">
            <v>01255-2009-MTC/10</v>
          </cell>
          <cell r="AD2286">
            <v>39845.000000000102</v>
          </cell>
        </row>
        <row r="2287">
          <cell r="AC2287" t="str">
            <v>01256-2009-MTC/10</v>
          </cell>
          <cell r="AD2287">
            <v>39845.000000000102</v>
          </cell>
        </row>
        <row r="2288">
          <cell r="AC2288" t="str">
            <v>01257-2009-MTC/10</v>
          </cell>
          <cell r="AD2288">
            <v>39845.000000000102</v>
          </cell>
        </row>
        <row r="2289">
          <cell r="AC2289" t="str">
            <v>00973-2009-MTC/10</v>
          </cell>
          <cell r="AD2289">
            <v>39845.000000000102</v>
          </cell>
        </row>
        <row r="2290">
          <cell r="AC2290" t="str">
            <v>00974-2009-MTC/10</v>
          </cell>
          <cell r="AD2290">
            <v>39845.000000000102</v>
          </cell>
        </row>
        <row r="2291">
          <cell r="AC2291" t="str">
            <v>00975-2009-MTC/10</v>
          </cell>
          <cell r="AD2291">
            <v>39845.000000000102</v>
          </cell>
        </row>
        <row r="2292">
          <cell r="AC2292" t="str">
            <v>00976-2009-MTC/10</v>
          </cell>
          <cell r="AD2292">
            <v>39845.000000000102</v>
          </cell>
        </row>
        <row r="2293">
          <cell r="AC2293" t="str">
            <v>00977-2009-MTC/10</v>
          </cell>
          <cell r="AD2293">
            <v>39845.000000000102</v>
          </cell>
        </row>
        <row r="2294">
          <cell r="AC2294" t="str">
            <v>00978-2009-MTC/10</v>
          </cell>
          <cell r="AD2294">
            <v>39845.000000000102</v>
          </cell>
        </row>
        <row r="2295">
          <cell r="AC2295" t="str">
            <v>00979-2009-MTC/10</v>
          </cell>
          <cell r="AD2295">
            <v>39845.000000000102</v>
          </cell>
        </row>
        <row r="2296">
          <cell r="AC2296" t="str">
            <v>00980-2009-MTC/10</v>
          </cell>
          <cell r="AD2296">
            <v>39845.000000000102</v>
          </cell>
        </row>
        <row r="2297">
          <cell r="AC2297" t="str">
            <v>00910-2009-MTC/10</v>
          </cell>
          <cell r="AD2297">
            <v>39845.000000000102</v>
          </cell>
        </row>
        <row r="2298">
          <cell r="AC2298" t="str">
            <v>00911-2009-MTC/10</v>
          </cell>
          <cell r="AD2298">
            <v>39845.000000000102</v>
          </cell>
        </row>
        <row r="2299">
          <cell r="AC2299" t="str">
            <v>00912-2009-MTC/10</v>
          </cell>
          <cell r="AD2299">
            <v>39845.000000000102</v>
          </cell>
        </row>
        <row r="2300">
          <cell r="AC2300" t="str">
            <v>00914-2009-MTC/10</v>
          </cell>
          <cell r="AD2300">
            <v>39845.000000000102</v>
          </cell>
        </row>
        <row r="2301">
          <cell r="AC2301" t="str">
            <v>00915-2009-MTC/10</v>
          </cell>
          <cell r="AD2301">
            <v>39845.000000000102</v>
          </cell>
        </row>
        <row r="2302">
          <cell r="AC2302" t="str">
            <v>00916-2009-MTC/10</v>
          </cell>
          <cell r="AD2302">
            <v>39845.000000000102</v>
          </cell>
        </row>
        <row r="2303">
          <cell r="AC2303" t="str">
            <v>00917-2009-MTC/10</v>
          </cell>
          <cell r="AD2303">
            <v>39845.000000000102</v>
          </cell>
        </row>
        <row r="2304">
          <cell r="AC2304" t="str">
            <v>00918-2009-MTC/10</v>
          </cell>
          <cell r="AD2304">
            <v>39845.000000000102</v>
          </cell>
        </row>
        <row r="2305">
          <cell r="AC2305" t="str">
            <v>01191-2009-MTC/10</v>
          </cell>
          <cell r="AD2305">
            <v>39845.000000000102</v>
          </cell>
        </row>
        <row r="2306">
          <cell r="AC2306" t="str">
            <v>01192-2009-MTC/10</v>
          </cell>
          <cell r="AD2306">
            <v>39845.000000000102</v>
          </cell>
        </row>
        <row r="2307">
          <cell r="AC2307" t="str">
            <v>01193-2009-MTC/10</v>
          </cell>
          <cell r="AD2307">
            <v>39845.000000000102</v>
          </cell>
        </row>
        <row r="2308">
          <cell r="AC2308" t="str">
            <v>01194-2009-MTC/10</v>
          </cell>
          <cell r="AD2308">
            <v>39845.000000000102</v>
          </cell>
        </row>
        <row r="2309">
          <cell r="AC2309" t="str">
            <v>01196-2009-MTC/10</v>
          </cell>
          <cell r="AD2309">
            <v>39845.000000000102</v>
          </cell>
        </row>
        <row r="2310">
          <cell r="AC2310" t="str">
            <v>01197-2009-MTC/10</v>
          </cell>
          <cell r="AD2310">
            <v>39845.000000000102</v>
          </cell>
        </row>
        <row r="2311">
          <cell r="AC2311" t="str">
            <v>01198-2009-MTC/10</v>
          </cell>
          <cell r="AD2311">
            <v>39845.000000000102</v>
          </cell>
        </row>
        <row r="2312">
          <cell r="AC2312" t="str">
            <v>01199-2009-MTC/10</v>
          </cell>
          <cell r="AD2312">
            <v>39845.000000000102</v>
          </cell>
        </row>
        <row r="2313">
          <cell r="AC2313" t="str">
            <v>01259-2009-MTC/10</v>
          </cell>
          <cell r="AD2313">
            <v>39845.000000000102</v>
          </cell>
        </row>
        <row r="2314">
          <cell r="AC2314" t="str">
            <v>01261-2009-MTC/10</v>
          </cell>
          <cell r="AD2314">
            <v>39845.000000000102</v>
          </cell>
        </row>
        <row r="2315">
          <cell r="AC2315" t="str">
            <v>01262-2009-MTC/10</v>
          </cell>
          <cell r="AD2315">
            <v>39845.000000000102</v>
          </cell>
        </row>
        <row r="2316">
          <cell r="AC2316" t="str">
            <v>01263-2009-MTC/10</v>
          </cell>
          <cell r="AD2316">
            <v>39845.000000000102</v>
          </cell>
        </row>
        <row r="2317">
          <cell r="AC2317" t="str">
            <v>01264-2009-MTC/10</v>
          </cell>
          <cell r="AD2317">
            <v>39845.000000000102</v>
          </cell>
        </row>
        <row r="2318">
          <cell r="AC2318" t="str">
            <v>01265-2009-MTC/10</v>
          </cell>
          <cell r="AD2318">
            <v>39845.000000000102</v>
          </cell>
        </row>
        <row r="2319">
          <cell r="AC2319" t="str">
            <v>01266-2009-MTC/10</v>
          </cell>
          <cell r="AD2319">
            <v>39845.000000000102</v>
          </cell>
        </row>
        <row r="2320">
          <cell r="AC2320" t="str">
            <v>01267-2009-MTC/10</v>
          </cell>
          <cell r="AD2320">
            <v>39845.000000000102</v>
          </cell>
        </row>
        <row r="2321">
          <cell r="AC2321" t="str">
            <v>01268-2009-MTC/10</v>
          </cell>
          <cell r="AD2321">
            <v>39845.000000000102</v>
          </cell>
        </row>
        <row r="2322">
          <cell r="AC2322" t="str">
            <v>00981-2009-MTC/10</v>
          </cell>
          <cell r="AD2322">
            <v>39845.000000000102</v>
          </cell>
        </row>
        <row r="2323">
          <cell r="AC2323" t="str">
            <v>00982-2009-MTC/10</v>
          </cell>
          <cell r="AD2323">
            <v>39845.000000000102</v>
          </cell>
        </row>
        <row r="2324">
          <cell r="AC2324" t="str">
            <v>00983-2009-MTC/10</v>
          </cell>
          <cell r="AD2324">
            <v>39845.000000000102</v>
          </cell>
        </row>
        <row r="2325">
          <cell r="AC2325" t="str">
            <v>00984-2009-MTC/10</v>
          </cell>
          <cell r="AD2325">
            <v>39845.000000000102</v>
          </cell>
        </row>
        <row r="2326">
          <cell r="AC2326" t="str">
            <v>00985-2009-MTC/10</v>
          </cell>
          <cell r="AD2326">
            <v>39845.000000000102</v>
          </cell>
        </row>
        <row r="2327">
          <cell r="AC2327" t="str">
            <v>00987-2009-MTC/10</v>
          </cell>
          <cell r="AD2327">
            <v>39845.000000000102</v>
          </cell>
        </row>
        <row r="2328">
          <cell r="AC2328" t="str">
            <v>00988-2009-MTC/10</v>
          </cell>
          <cell r="AD2328">
            <v>39845.000000000102</v>
          </cell>
        </row>
        <row r="2329">
          <cell r="AC2329" t="str">
            <v>00989-2009-MTC/10</v>
          </cell>
          <cell r="AD2329">
            <v>39845.000000000102</v>
          </cell>
        </row>
        <row r="2330">
          <cell r="AC2330" t="str">
            <v>00990-2009-MTC/10</v>
          </cell>
          <cell r="AD2330">
            <v>39845.000000000102</v>
          </cell>
        </row>
        <row r="2331">
          <cell r="AC2331" t="str">
            <v>00919-2009-MTC/10</v>
          </cell>
          <cell r="AD2331">
            <v>39845.000000000102</v>
          </cell>
        </row>
        <row r="2332">
          <cell r="AC2332" t="str">
            <v>00920-2009-MTC/10</v>
          </cell>
          <cell r="AD2332">
            <v>39845.000000000102</v>
          </cell>
        </row>
        <row r="2333">
          <cell r="AC2333" t="str">
            <v>00921-2009-MTC/10</v>
          </cell>
          <cell r="AD2333">
            <v>39845.000000000102</v>
          </cell>
        </row>
        <row r="2334">
          <cell r="AC2334" t="str">
            <v>00922-2009-MTC/10</v>
          </cell>
          <cell r="AD2334">
            <v>39845.000000000102</v>
          </cell>
        </row>
        <row r="2335">
          <cell r="AC2335" t="str">
            <v>00923-2009-MTC/10</v>
          </cell>
          <cell r="AD2335">
            <v>39845.000000000102</v>
          </cell>
        </row>
        <row r="2336">
          <cell r="AC2336" t="str">
            <v>00924-2009-MTC/10</v>
          </cell>
          <cell r="AD2336">
            <v>39845.000000000102</v>
          </cell>
        </row>
        <row r="2337">
          <cell r="AC2337" t="str">
            <v>00925-2009-MTC/10</v>
          </cell>
          <cell r="AD2337">
            <v>39845.000000000102</v>
          </cell>
        </row>
        <row r="2338">
          <cell r="AC2338" t="str">
            <v>00926-2009-MTC/10</v>
          </cell>
          <cell r="AD2338">
            <v>39845.000000000102</v>
          </cell>
        </row>
        <row r="2339">
          <cell r="AC2339" t="str">
            <v>00927-2009-MTC/10</v>
          </cell>
          <cell r="AD2339">
            <v>39845.000000000102</v>
          </cell>
        </row>
        <row r="2340">
          <cell r="AC2340" t="str">
            <v>01200-2009-MTC/10</v>
          </cell>
          <cell r="AD2340">
            <v>39845.000000000102</v>
          </cell>
        </row>
        <row r="2341">
          <cell r="AC2341" t="str">
            <v>01201-2009-MTC/10</v>
          </cell>
          <cell r="AD2341">
            <v>39845.000000000102</v>
          </cell>
        </row>
        <row r="2342">
          <cell r="AC2342" t="str">
            <v>01202-2009-MTC/10</v>
          </cell>
          <cell r="AD2342">
            <v>39845.000000000102</v>
          </cell>
        </row>
        <row r="2343">
          <cell r="AC2343" t="str">
            <v>01203-2009-MTC/10</v>
          </cell>
          <cell r="AD2343">
            <v>39845.000000000102</v>
          </cell>
        </row>
        <row r="2344">
          <cell r="AC2344" t="str">
            <v>01205-2009-MTC/10</v>
          </cell>
          <cell r="AD2344">
            <v>39845.000000000102</v>
          </cell>
        </row>
        <row r="2345">
          <cell r="AC2345" t="str">
            <v>01206-2009-MTC/10</v>
          </cell>
          <cell r="AD2345">
            <v>39845.000000000102</v>
          </cell>
        </row>
        <row r="2346">
          <cell r="AC2346" t="str">
            <v>01207-2009-MTC/10</v>
          </cell>
          <cell r="AD2346">
            <v>39845.000000000102</v>
          </cell>
        </row>
        <row r="2347">
          <cell r="AC2347" t="str">
            <v>01208-2009-MTC/10</v>
          </cell>
          <cell r="AD2347">
            <v>39845.000000000102</v>
          </cell>
        </row>
        <row r="2348">
          <cell r="AC2348" t="str">
            <v>01269-2009-MTC/10</v>
          </cell>
          <cell r="AD2348">
            <v>39845.000000000102</v>
          </cell>
        </row>
        <row r="2349">
          <cell r="AC2349" t="str">
            <v>01270-2009-MTC/10</v>
          </cell>
          <cell r="AD2349">
            <v>39845.000000000102</v>
          </cell>
        </row>
        <row r="2350">
          <cell r="AC2350" t="str">
            <v>01271-2009-MTC/10</v>
          </cell>
          <cell r="AD2350">
            <v>39845.000000000102</v>
          </cell>
        </row>
        <row r="2351">
          <cell r="AC2351" t="str">
            <v>01272-2009-MTC/10</v>
          </cell>
          <cell r="AD2351">
            <v>39845.000000000102</v>
          </cell>
        </row>
        <row r="2352">
          <cell r="AC2352" t="str">
            <v>01273-2009-MTC/10</v>
          </cell>
          <cell r="AD2352">
            <v>39845.000000000102</v>
          </cell>
        </row>
        <row r="2353">
          <cell r="AC2353" t="str">
            <v>01274-2009-MTC/10</v>
          </cell>
          <cell r="AD2353">
            <v>39845.000000000102</v>
          </cell>
        </row>
        <row r="2354">
          <cell r="AC2354" t="str">
            <v>01275-2009-MTC/10</v>
          </cell>
          <cell r="AD2354">
            <v>39845.000000000102</v>
          </cell>
        </row>
        <row r="2355">
          <cell r="AC2355" t="str">
            <v>01276-2009-MTC/10</v>
          </cell>
          <cell r="AD2355">
            <v>39845.000000000102</v>
          </cell>
        </row>
        <row r="2356">
          <cell r="AC2356" t="str">
            <v>01277-2009-MTC/10</v>
          </cell>
          <cell r="AD2356">
            <v>39845.000000000102</v>
          </cell>
        </row>
        <row r="2357">
          <cell r="AC2357" t="str">
            <v>01436-2009-MTC/10</v>
          </cell>
          <cell r="AD2357">
            <v>39904.000000000102</v>
          </cell>
        </row>
        <row r="2358">
          <cell r="AC2358" t="str">
            <v>01502-2009-MTC/10</v>
          </cell>
          <cell r="AD2358">
            <v>39919.000000000102</v>
          </cell>
        </row>
        <row r="2359">
          <cell r="AC2359" t="str">
            <v>01504-2009-MTC/10</v>
          </cell>
          <cell r="AD2359">
            <v>39917.000000000102</v>
          </cell>
        </row>
        <row r="2360">
          <cell r="AC2360" t="str">
            <v>01505-2009-MTC/10</v>
          </cell>
          <cell r="AD2360">
            <v>39917.000000000102</v>
          </cell>
        </row>
        <row r="2361">
          <cell r="AC2361" t="str">
            <v>01506-2009-MTC/10</v>
          </cell>
          <cell r="AD2361">
            <v>39917.000000000102</v>
          </cell>
        </row>
        <row r="2362">
          <cell r="AC2362" t="str">
            <v>01507-2009-MTC/10</v>
          </cell>
          <cell r="AD2362">
            <v>39917.000000000102</v>
          </cell>
        </row>
        <row r="2363">
          <cell r="AC2363" t="str">
            <v>01508-2009-MTC/10</v>
          </cell>
          <cell r="AD2363">
            <v>39918.000000000102</v>
          </cell>
        </row>
        <row r="2364">
          <cell r="AC2364" t="str">
            <v>01509-2009-MTC/10</v>
          </cell>
          <cell r="AD2364">
            <v>39918.000000000102</v>
          </cell>
        </row>
        <row r="2365">
          <cell r="AC2365" t="str">
            <v>01510-2009-MTC/10</v>
          </cell>
          <cell r="AD2365">
            <v>39919.000000000102</v>
          </cell>
        </row>
        <row r="2366">
          <cell r="AC2366" t="str">
            <v>01511-2009-MTC/10</v>
          </cell>
          <cell r="AD2366">
            <v>39934.000000000102</v>
          </cell>
        </row>
        <row r="2367">
          <cell r="AC2367" t="str">
            <v>01864-2009-MTC/10</v>
          </cell>
          <cell r="AD2367">
            <v>40148.000000000102</v>
          </cell>
        </row>
        <row r="2368">
          <cell r="AC2368" t="str">
            <v>01866-2009-MTC/10</v>
          </cell>
          <cell r="AD2368">
            <v>40148.000000000102</v>
          </cell>
        </row>
        <row r="2369">
          <cell r="AC2369" t="str">
            <v>01867-2009-MTC/10</v>
          </cell>
          <cell r="AD2369">
            <v>40148.000000000102</v>
          </cell>
        </row>
        <row r="2370">
          <cell r="AC2370" t="str">
            <v>01869-2009-MTC/10</v>
          </cell>
          <cell r="AD2370">
            <v>40148.000000000102</v>
          </cell>
        </row>
        <row r="2371">
          <cell r="AC2371" t="str">
            <v>01870-2009-MTC/10</v>
          </cell>
          <cell r="AD2371">
            <v>40148.000000000102</v>
          </cell>
        </row>
        <row r="2372">
          <cell r="AC2372" t="str">
            <v>01871-2009-MTC/10</v>
          </cell>
          <cell r="AD2372">
            <v>40148.000000000102</v>
          </cell>
        </row>
        <row r="2373">
          <cell r="AC2373" t="str">
            <v>01873-2009-MTC/10</v>
          </cell>
          <cell r="AD2373">
            <v>40148.000000000102</v>
          </cell>
        </row>
        <row r="2374">
          <cell r="AC2374" t="str">
            <v>01874-2009-MTC/10</v>
          </cell>
          <cell r="AD2374">
            <v>40148.000000000102</v>
          </cell>
        </row>
        <row r="2375">
          <cell r="AC2375" t="str">
            <v>01876-2009-MTC/10</v>
          </cell>
          <cell r="AD2375">
            <v>40148.000000000102</v>
          </cell>
        </row>
        <row r="2376">
          <cell r="AC2376" t="str">
            <v>01877-2009-MTC/10</v>
          </cell>
          <cell r="AD2376">
            <v>40148.000000000102</v>
          </cell>
        </row>
        <row r="2377">
          <cell r="AC2377" t="str">
            <v>01878-2009-MTC/10</v>
          </cell>
          <cell r="AD2377">
            <v>40148.000000000102</v>
          </cell>
        </row>
        <row r="2378">
          <cell r="AC2378" t="str">
            <v>01879-2009-MTC/10</v>
          </cell>
          <cell r="AD2378">
            <v>40148.000000000102</v>
          </cell>
        </row>
        <row r="2379">
          <cell r="AC2379" t="str">
            <v>01880-2009-MTC/10</v>
          </cell>
          <cell r="AD2379">
            <v>40148.000000000102</v>
          </cell>
        </row>
        <row r="2380">
          <cell r="AC2380" t="str">
            <v>01881-2009-MTC/10</v>
          </cell>
          <cell r="AD2380">
            <v>40148.000000000102</v>
          </cell>
        </row>
        <row r="2381">
          <cell r="AC2381" t="str">
            <v>01982-2009-MTC/10</v>
          </cell>
          <cell r="AD2381">
            <v>40161.000000000102</v>
          </cell>
        </row>
        <row r="2382">
          <cell r="AC2382" t="str">
            <v>01572-2009-MTC/10</v>
          </cell>
          <cell r="AD2382">
            <v>39937.000000000102</v>
          </cell>
        </row>
        <row r="2383">
          <cell r="AC2383" t="str">
            <v>01573-2009-MTC/10</v>
          </cell>
          <cell r="AD2383">
            <v>39934.000000000102</v>
          </cell>
        </row>
        <row r="2384">
          <cell r="AC2384" t="str">
            <v>01574-2009-MTC/10</v>
          </cell>
          <cell r="AD2384">
            <v>39934.000000000102</v>
          </cell>
        </row>
        <row r="2385">
          <cell r="AC2385" t="str">
            <v>01575-2009-MTC/10</v>
          </cell>
          <cell r="AD2385">
            <v>39934.000000000102</v>
          </cell>
        </row>
        <row r="2386">
          <cell r="AC2386" t="str">
            <v>01576-2009-MTC/10</v>
          </cell>
          <cell r="AD2386">
            <v>39934.000000000102</v>
          </cell>
        </row>
        <row r="2387">
          <cell r="AC2387" t="str">
            <v>01577-2009-MTC/10</v>
          </cell>
          <cell r="AD2387">
            <v>39934.000000000102</v>
          </cell>
        </row>
        <row r="2388">
          <cell r="AC2388" t="str">
            <v>01580-2009-MTC/10</v>
          </cell>
          <cell r="AD2388">
            <v>39965.000000000102</v>
          </cell>
        </row>
        <row r="2389">
          <cell r="AC2389" t="str">
            <v>01581-2009-MTC/10</v>
          </cell>
          <cell r="AD2389">
            <v>39953.000000000102</v>
          </cell>
        </row>
        <row r="2390">
          <cell r="AC2390" t="str">
            <v>01646-2009-MTC/10</v>
          </cell>
          <cell r="AD2390">
            <v>39980.000000000102</v>
          </cell>
        </row>
        <row r="2391">
          <cell r="AC2391" t="str">
            <v>01647-2009-MTC/10</v>
          </cell>
          <cell r="AD2391">
            <v>39980.000000000102</v>
          </cell>
        </row>
        <row r="2392">
          <cell r="AC2392" t="str">
            <v>01648-2009-MTC/10</v>
          </cell>
          <cell r="AD2392">
            <v>39980.000000000102</v>
          </cell>
        </row>
        <row r="2393">
          <cell r="AC2393" t="str">
            <v>01649-2009-MTC/10</v>
          </cell>
          <cell r="AD2393">
            <v>39980.000000000102</v>
          </cell>
        </row>
        <row r="2394">
          <cell r="AC2394" t="str">
            <v>01650-2009-MTC/10</v>
          </cell>
          <cell r="AD2394">
            <v>39980.000000000102</v>
          </cell>
        </row>
        <row r="2395">
          <cell r="AC2395" t="str">
            <v>01651-2009-MTC/10</v>
          </cell>
          <cell r="AD2395">
            <v>39980.000000000102</v>
          </cell>
        </row>
        <row r="2396">
          <cell r="AC2396" t="str">
            <v>01653-2009-MTC/10</v>
          </cell>
          <cell r="AD2396">
            <v>39980.000000000102</v>
          </cell>
        </row>
        <row r="2397">
          <cell r="AC2397" t="str">
            <v>01654-2009-MTC/10</v>
          </cell>
          <cell r="AD2397">
            <v>39980.000000000102</v>
          </cell>
        </row>
        <row r="2398">
          <cell r="AC2398" t="str">
            <v>01582-2009-MTC/10</v>
          </cell>
          <cell r="AD2398">
            <v>39941.000000000102</v>
          </cell>
        </row>
        <row r="2399">
          <cell r="AC2399" t="str">
            <v>01583-2009-MTC/10</v>
          </cell>
          <cell r="AD2399">
            <v>39944.000000000102</v>
          </cell>
        </row>
        <row r="2400">
          <cell r="AC2400" t="str">
            <v>01584-2009-MTC/10</v>
          </cell>
          <cell r="AD2400">
            <v>39944.000000000102</v>
          </cell>
        </row>
        <row r="2401">
          <cell r="AC2401" t="str">
            <v>01585-2009-MTC/10</v>
          </cell>
          <cell r="AD2401">
            <v>39944.000000000102</v>
          </cell>
        </row>
        <row r="2402">
          <cell r="AC2402" t="str">
            <v>01587-2009-MTC/10</v>
          </cell>
          <cell r="AD2402">
            <v>39944.000000000102</v>
          </cell>
        </row>
        <row r="2403">
          <cell r="AC2403" t="str">
            <v>01588-2009-MTC/10</v>
          </cell>
          <cell r="AD2403">
            <v>39946.000000000102</v>
          </cell>
        </row>
        <row r="2404">
          <cell r="AC2404" t="str">
            <v>01589-2009-MTC/10</v>
          </cell>
          <cell r="AD2404">
            <v>39946.000000000102</v>
          </cell>
        </row>
        <row r="2405">
          <cell r="AC2405" t="str">
            <v>01590-2009-MTC/10</v>
          </cell>
          <cell r="AD2405">
            <v>39946.000000000102</v>
          </cell>
        </row>
        <row r="2406">
          <cell r="AC2406" t="str">
            <v>01655-2009-MTC/10</v>
          </cell>
          <cell r="AD2406">
            <v>39974.000000000102</v>
          </cell>
        </row>
        <row r="2407">
          <cell r="AC2407" t="str">
            <v>01656-2009-MTC/10</v>
          </cell>
          <cell r="AD2407">
            <v>39974.000000000102</v>
          </cell>
        </row>
        <row r="2408">
          <cell r="AC2408" t="str">
            <v>01657-2009-MTC/10</v>
          </cell>
          <cell r="AD2408">
            <v>39979.000000000102</v>
          </cell>
        </row>
        <row r="2409">
          <cell r="AC2409" t="str">
            <v>01658-2009-MTC/10</v>
          </cell>
          <cell r="AD2409">
            <v>39979.000000000102</v>
          </cell>
        </row>
        <row r="2410">
          <cell r="AC2410" t="str">
            <v>01659-2009-MTC/10</v>
          </cell>
          <cell r="AD2410">
            <v>39995.000000000102</v>
          </cell>
        </row>
        <row r="2411">
          <cell r="AC2411" t="str">
            <v>01660-2009-MTC/10</v>
          </cell>
          <cell r="AD2411">
            <v>39995.000000000102</v>
          </cell>
        </row>
        <row r="2412">
          <cell r="AC2412" t="str">
            <v>01661-2009-MTC/10</v>
          </cell>
          <cell r="AD2412">
            <v>39995.000000000102</v>
          </cell>
        </row>
        <row r="2413">
          <cell r="AC2413" t="str">
            <v>01662-2009-MTC/10</v>
          </cell>
          <cell r="AD2413">
            <v>39995.000000000102</v>
          </cell>
        </row>
        <row r="2414">
          <cell r="AC2414" t="str">
            <v>01663-2009-MTC/10</v>
          </cell>
          <cell r="AD2414">
            <v>39995.000000000102</v>
          </cell>
        </row>
        <row r="2415">
          <cell r="AC2415" t="str">
            <v>01664-2009-MTC/10</v>
          </cell>
          <cell r="AD2415">
            <v>39995.000000000102</v>
          </cell>
        </row>
        <row r="2416">
          <cell r="AC2416" t="str">
            <v>01592-2009-MTC/10</v>
          </cell>
          <cell r="AD2416">
            <v>39946.000000000102</v>
          </cell>
        </row>
        <row r="2417">
          <cell r="AC2417" t="str">
            <v>01593-2009-MTC/10</v>
          </cell>
          <cell r="AD2417">
            <v>39949.000000000102</v>
          </cell>
        </row>
        <row r="2418">
          <cell r="AC2418" t="str">
            <v>01594-2009-MTC/10</v>
          </cell>
          <cell r="AD2418">
            <v>39949.000000000102</v>
          </cell>
        </row>
        <row r="2419">
          <cell r="AC2419" t="str">
            <v>01595-2009-MTC/10</v>
          </cell>
          <cell r="AD2419">
            <v>39951.000000000102</v>
          </cell>
        </row>
        <row r="2420">
          <cell r="AC2420" t="str">
            <v>01596-2009-MTC/10</v>
          </cell>
          <cell r="AD2420">
            <v>39965.000000000102</v>
          </cell>
        </row>
        <row r="2421">
          <cell r="AC2421" t="str">
            <v>01597-2009-MTC/10</v>
          </cell>
          <cell r="AD2421">
            <v>39965.000000000102</v>
          </cell>
        </row>
        <row r="2422">
          <cell r="AC2422" t="str">
            <v>01598-2009-MTC/10</v>
          </cell>
          <cell r="AD2422">
            <v>39965.000000000102</v>
          </cell>
        </row>
        <row r="2423">
          <cell r="AC2423" t="str">
            <v>01599-2009-MTC/10</v>
          </cell>
          <cell r="AD2423">
            <v>39965.000000000102</v>
          </cell>
        </row>
        <row r="2424">
          <cell r="AC2424" t="str">
            <v>01667-2009-MTC/10</v>
          </cell>
          <cell r="AD2424">
            <v>39995.000000000102</v>
          </cell>
        </row>
        <row r="2425">
          <cell r="AC2425" t="str">
            <v>01668-2009-MTC/10</v>
          </cell>
          <cell r="AD2425">
            <v>39995.000000000102</v>
          </cell>
        </row>
        <row r="2426">
          <cell r="AC2426" t="str">
            <v>01669-2009-MTC/10</v>
          </cell>
          <cell r="AD2426">
            <v>39995.000000000102</v>
          </cell>
        </row>
        <row r="2427">
          <cell r="AC2427" t="str">
            <v>01671-2009-MTC/10</v>
          </cell>
          <cell r="AD2427">
            <v>39995.000000000102</v>
          </cell>
        </row>
        <row r="2428">
          <cell r="AC2428" t="str">
            <v>01673-2009-MTC/10</v>
          </cell>
          <cell r="AD2428">
            <v>39995.000000000102</v>
          </cell>
        </row>
        <row r="2429">
          <cell r="AC2429" t="str">
            <v>01674-2009-MTC/10</v>
          </cell>
          <cell r="AD2429">
            <v>39995.000000000102</v>
          </cell>
        </row>
        <row r="2430">
          <cell r="AC2430" t="str">
            <v>01675-2009-MTC/10</v>
          </cell>
          <cell r="AD2430">
            <v>39995.000000000102</v>
          </cell>
        </row>
        <row r="2431">
          <cell r="AC2431" t="str">
            <v>01676-2009-MTC/10</v>
          </cell>
          <cell r="AD2431">
            <v>39995.000000000102</v>
          </cell>
        </row>
        <row r="2432">
          <cell r="AC2432" t="str">
            <v>01677-2009-MTC/10</v>
          </cell>
          <cell r="AD2432">
            <v>39995.000000000102</v>
          </cell>
        </row>
        <row r="2433">
          <cell r="AC2433" t="str">
            <v>01678-2009-MTC/10</v>
          </cell>
          <cell r="AD2433">
            <v>39995.000000000102</v>
          </cell>
        </row>
        <row r="2434">
          <cell r="AC2434" t="str">
            <v>01679-2009-MTC/10</v>
          </cell>
          <cell r="AD2434">
            <v>39996.000000000102</v>
          </cell>
        </row>
        <row r="2435">
          <cell r="AC2435" t="str">
            <v>01680-2009-MTC/10</v>
          </cell>
          <cell r="AD2435">
            <v>39996.000000000102</v>
          </cell>
        </row>
        <row r="2436">
          <cell r="AC2436" t="str">
            <v>01681-2009-MTC/10</v>
          </cell>
          <cell r="AD2436">
            <v>39954.000000000102</v>
          </cell>
        </row>
        <row r="2437">
          <cell r="AC2437" t="str">
            <v>01600-2009-MTC/10</v>
          </cell>
          <cell r="AD2437">
            <v>39965.000000000102</v>
          </cell>
        </row>
        <row r="2438">
          <cell r="AC2438" t="str">
            <v>01601-2009-MTC/10</v>
          </cell>
          <cell r="AD2438">
            <v>39948.000000000102</v>
          </cell>
        </row>
        <row r="2439">
          <cell r="AC2439" t="str">
            <v>01602-2009-MTC/10</v>
          </cell>
          <cell r="AD2439">
            <v>39953.000000000102</v>
          </cell>
        </row>
        <row r="2440">
          <cell r="AC2440" t="str">
            <v>01603-2009-MTC/10</v>
          </cell>
          <cell r="AD2440">
            <v>39953.000000000102</v>
          </cell>
        </row>
        <row r="2441">
          <cell r="AC2441" t="str">
            <v>01604-2009-MTC/10</v>
          </cell>
          <cell r="AD2441">
            <v>39953.000000000102</v>
          </cell>
        </row>
        <row r="2442">
          <cell r="AC2442" t="str">
            <v>01605-2009-MTC/10</v>
          </cell>
          <cell r="AD2442">
            <v>39953.000000000102</v>
          </cell>
        </row>
        <row r="2443">
          <cell r="AC2443" t="str">
            <v>01606-2009-MTC/10</v>
          </cell>
          <cell r="AD2443">
            <v>39953.000000000102</v>
          </cell>
        </row>
        <row r="2444">
          <cell r="AC2444" t="str">
            <v>01607-2009-MTC/10</v>
          </cell>
          <cell r="AD2444">
            <v>39953.000000000102</v>
          </cell>
        </row>
        <row r="2445">
          <cell r="AC2445" t="str">
            <v>01608-2009-MTC/10</v>
          </cell>
          <cell r="AD2445">
            <v>39953.000000000102</v>
          </cell>
        </row>
        <row r="2446">
          <cell r="AC2446" t="str">
            <v>01609-2009-MTC/10</v>
          </cell>
          <cell r="AD2446">
            <v>39965.000000000102</v>
          </cell>
        </row>
        <row r="2447">
          <cell r="AC2447" t="str">
            <v>01682-2009-MTC/10</v>
          </cell>
          <cell r="AD2447">
            <v>40011.000000000102</v>
          </cell>
        </row>
        <row r="2448">
          <cell r="AC2448" t="str">
            <v>01683-2009-MTC/10</v>
          </cell>
          <cell r="AD2448">
            <v>40011.000000000102</v>
          </cell>
        </row>
        <row r="2449">
          <cell r="AC2449" t="str">
            <v>01684-2009-MTC/10</v>
          </cell>
          <cell r="AD2449">
            <v>40011.000000000102</v>
          </cell>
        </row>
        <row r="2450">
          <cell r="AC2450" t="str">
            <v>01685-2009-MTC/10</v>
          </cell>
          <cell r="AD2450">
            <v>40010.000000000102</v>
          </cell>
        </row>
        <row r="2451">
          <cell r="AC2451" t="str">
            <v>01687-2009-MTC/10</v>
          </cell>
          <cell r="AD2451">
            <v>40010.000000000102</v>
          </cell>
        </row>
        <row r="2452">
          <cell r="AC2452" t="str">
            <v>01688-2009-MTC/10</v>
          </cell>
          <cell r="AD2452">
            <v>40010.000000000102</v>
          </cell>
        </row>
        <row r="2453">
          <cell r="AC2453" t="str">
            <v>01689-2009-MTC/10</v>
          </cell>
          <cell r="AD2453">
            <v>40010.000000000102</v>
          </cell>
        </row>
        <row r="2454">
          <cell r="AC2454" t="str">
            <v>01690-2009-MTC/10</v>
          </cell>
          <cell r="AD2454">
            <v>40011.000000000102</v>
          </cell>
        </row>
        <row r="2455">
          <cell r="AC2455" t="str">
            <v>01692-2009-MTC/10</v>
          </cell>
          <cell r="AD2455">
            <v>40014.000000000102</v>
          </cell>
        </row>
        <row r="2456">
          <cell r="AC2456" t="str">
            <v>01693-2009-MTC/10</v>
          </cell>
          <cell r="AD2456">
            <v>40014.000000000102</v>
          </cell>
        </row>
        <row r="2457">
          <cell r="AC2457" t="str">
            <v>01694-2009-MTC/10</v>
          </cell>
          <cell r="AD2457">
            <v>40026.000000000102</v>
          </cell>
        </row>
        <row r="2458">
          <cell r="AC2458" t="str">
            <v>01695-2009-MTC/10</v>
          </cell>
          <cell r="AD2458">
            <v>40026.000000000102</v>
          </cell>
        </row>
        <row r="2459">
          <cell r="AC2459" t="str">
            <v>01610-2009-MTC/10</v>
          </cell>
          <cell r="AD2459">
            <v>39965.000000000102</v>
          </cell>
        </row>
        <row r="2460">
          <cell r="AC2460" t="str">
            <v>01611-2009-MTC/10</v>
          </cell>
          <cell r="AD2460">
            <v>39959.000000000102</v>
          </cell>
        </row>
        <row r="2461">
          <cell r="AC2461" t="str">
            <v>01612-2009-MTC/10</v>
          </cell>
          <cell r="AD2461">
            <v>39965.000000000102</v>
          </cell>
        </row>
        <row r="2462">
          <cell r="AC2462" t="str">
            <v>01613-2009-MTC/10</v>
          </cell>
          <cell r="AD2462">
            <v>39965.000000000102</v>
          </cell>
        </row>
        <row r="2463">
          <cell r="AC2463" t="str">
            <v>01614-2009-MTC/10</v>
          </cell>
          <cell r="AD2463">
            <v>39965.000000000102</v>
          </cell>
        </row>
        <row r="2464">
          <cell r="AC2464" t="str">
            <v>01615-2009-MTC/10</v>
          </cell>
          <cell r="AD2464">
            <v>39966.000000000102</v>
          </cell>
        </row>
        <row r="2465">
          <cell r="AC2465" t="str">
            <v>01616-2009-MTC/10</v>
          </cell>
          <cell r="AD2465">
            <v>39967.000000000102</v>
          </cell>
        </row>
        <row r="2466">
          <cell r="AC2466" t="str">
            <v>01617-2009-MTC/10</v>
          </cell>
          <cell r="AD2466">
            <v>39967.000000000102</v>
          </cell>
        </row>
        <row r="2467">
          <cell r="AC2467" t="str">
            <v>01618-2009-MTC/10</v>
          </cell>
          <cell r="AD2467">
            <v>39916.000000000102</v>
          </cell>
        </row>
        <row r="2468">
          <cell r="AC2468" t="str">
            <v>01696-2009-MTC/10</v>
          </cell>
          <cell r="AD2468">
            <v>40026.000000000102</v>
          </cell>
        </row>
        <row r="2469">
          <cell r="AC2469" t="str">
            <v>01697-2009-MTC/10</v>
          </cell>
          <cell r="AD2469">
            <v>40026.000000000102</v>
          </cell>
        </row>
        <row r="2470">
          <cell r="AC2470" t="str">
            <v>01698-2009-MTC/10</v>
          </cell>
          <cell r="AD2470">
            <v>40026.000000000102</v>
          </cell>
        </row>
        <row r="2471">
          <cell r="AC2471" t="str">
            <v>01699-2009-MTC/10</v>
          </cell>
          <cell r="AD2471">
            <v>40026.000000000102</v>
          </cell>
        </row>
        <row r="2472">
          <cell r="AC2472" t="str">
            <v>01700-2009-MTC/10</v>
          </cell>
          <cell r="AD2472">
            <v>40026.000000000102</v>
          </cell>
        </row>
        <row r="2473">
          <cell r="AC2473" t="str">
            <v>01701-2009-MTC/10</v>
          </cell>
          <cell r="AD2473">
            <v>40026.000000000102</v>
          </cell>
        </row>
        <row r="2474">
          <cell r="AC2474" t="str">
            <v>01702-2009-MTC/10</v>
          </cell>
          <cell r="AD2474">
            <v>40026.000000000102</v>
          </cell>
        </row>
        <row r="2475">
          <cell r="AC2475" t="str">
            <v>01705-2009-MTC/10</v>
          </cell>
          <cell r="AD2475">
            <v>40026.000000000102</v>
          </cell>
        </row>
        <row r="2476">
          <cell r="AC2476" t="str">
            <v>01706-2009-MTC/10</v>
          </cell>
          <cell r="AD2476">
            <v>40026.000000000102</v>
          </cell>
        </row>
        <row r="2477">
          <cell r="AC2477" t="str">
            <v>01708-2009-MTC/10</v>
          </cell>
          <cell r="AD2477">
            <v>40026.000000000102</v>
          </cell>
        </row>
        <row r="2478">
          <cell r="AC2478" t="str">
            <v>01709-2009-MTC/10</v>
          </cell>
          <cell r="AD2478">
            <v>40026.000000000102</v>
          </cell>
        </row>
        <row r="2479">
          <cell r="AC2479" t="str">
            <v>01710-2009-MTC/10</v>
          </cell>
          <cell r="AD2479">
            <v>40031.000000000102</v>
          </cell>
        </row>
        <row r="2480">
          <cell r="AC2480" t="str">
            <v>01711-2009-MTC/10</v>
          </cell>
          <cell r="AD2480">
            <v>40031.000000000102</v>
          </cell>
        </row>
        <row r="2481">
          <cell r="AC2481" t="str">
            <v>01619-2009-MTC/10</v>
          </cell>
          <cell r="AD2481">
            <v>39916.000000000102</v>
          </cell>
        </row>
        <row r="2482">
          <cell r="AC2482" t="str">
            <v>01620-2009-MTC/10</v>
          </cell>
          <cell r="AD2482">
            <v>39980.000000000102</v>
          </cell>
        </row>
        <row r="2483">
          <cell r="AC2483" t="str">
            <v>01621-2009-MTC/10</v>
          </cell>
          <cell r="AD2483">
            <v>39980.000000000102</v>
          </cell>
        </row>
        <row r="2484">
          <cell r="AC2484" t="str">
            <v>01622-2009-MTC/10</v>
          </cell>
          <cell r="AD2484">
            <v>39980.000000000102</v>
          </cell>
        </row>
        <row r="2485">
          <cell r="AC2485" t="str">
            <v>01624-2009-MTC/10</v>
          </cell>
          <cell r="AD2485">
            <v>39980.000000000102</v>
          </cell>
        </row>
        <row r="2486">
          <cell r="AC2486" t="str">
            <v>01626-2009-MTC/10</v>
          </cell>
          <cell r="AD2486">
            <v>39980.000000000102</v>
          </cell>
        </row>
        <row r="2487">
          <cell r="AC2487" t="str">
            <v>01712-2009-MTC/10</v>
          </cell>
          <cell r="AD2487">
            <v>40031.000000000102</v>
          </cell>
        </row>
        <row r="2488">
          <cell r="AC2488" t="str">
            <v>01713-2009-MTC/10</v>
          </cell>
          <cell r="AD2488">
            <v>40031.000000000102</v>
          </cell>
        </row>
        <row r="2489">
          <cell r="AC2489" t="str">
            <v>01714-2009-MTC/10</v>
          </cell>
          <cell r="AD2489">
            <v>40026.000000000102</v>
          </cell>
        </row>
        <row r="2490">
          <cell r="AC2490" t="str">
            <v>01715-2009-MTC/10</v>
          </cell>
          <cell r="AD2490">
            <v>40026.000000000102</v>
          </cell>
        </row>
        <row r="2491">
          <cell r="AC2491" t="str">
            <v>01716-2009-MTC/10</v>
          </cell>
          <cell r="AD2491">
            <v>40026.000000000102</v>
          </cell>
        </row>
        <row r="2492">
          <cell r="AC2492" t="str">
            <v>01717-2009-MTC/10</v>
          </cell>
          <cell r="AD2492">
            <v>40036.000000000102</v>
          </cell>
        </row>
        <row r="2493">
          <cell r="AC2493" t="str">
            <v>01719-2009-MTC/10</v>
          </cell>
          <cell r="AD2493">
            <v>40026.000000000102</v>
          </cell>
        </row>
        <row r="2494">
          <cell r="AC2494" t="str">
            <v>01720-2009-MTC/10</v>
          </cell>
          <cell r="AD2494">
            <v>40026.000000000102</v>
          </cell>
        </row>
        <row r="2495">
          <cell r="AC2495" t="str">
            <v>01721-2009-MTC/10</v>
          </cell>
          <cell r="AD2495">
            <v>40036.000000000102</v>
          </cell>
        </row>
        <row r="2496">
          <cell r="AC2496" t="str">
            <v>01722-2009-MTC/10</v>
          </cell>
          <cell r="AD2496">
            <v>40042.000000000102</v>
          </cell>
        </row>
        <row r="2497">
          <cell r="AC2497" t="str">
            <v>01723-2009-MTC/10</v>
          </cell>
          <cell r="AD2497">
            <v>40026.000000000102</v>
          </cell>
        </row>
        <row r="2498">
          <cell r="AC2498" t="str">
            <v>01724-2009-MTC/10</v>
          </cell>
          <cell r="AD2498">
            <v>40051.000000000102</v>
          </cell>
        </row>
        <row r="2499">
          <cell r="AC2499" t="str">
            <v>01725-2009-MTC/10</v>
          </cell>
          <cell r="AD2499">
            <v>40057.000000000102</v>
          </cell>
        </row>
        <row r="2500">
          <cell r="AC2500" t="str">
            <v>01726-2009-MTC/10</v>
          </cell>
          <cell r="AD2500">
            <v>40057.000000000102</v>
          </cell>
        </row>
        <row r="2501">
          <cell r="AC2501" t="str">
            <v>01627-2009-MTC/10</v>
          </cell>
          <cell r="AD2501">
            <v>39980.000000000102</v>
          </cell>
        </row>
        <row r="2502">
          <cell r="AC2502" t="str">
            <v>01629-2009-MTC/10</v>
          </cell>
          <cell r="AD2502">
            <v>39980.000000000102</v>
          </cell>
        </row>
        <row r="2503">
          <cell r="AC2503" t="str">
            <v>01630-2009-MTC/10</v>
          </cell>
          <cell r="AD2503">
            <v>39980.000000000102</v>
          </cell>
        </row>
        <row r="2504">
          <cell r="AC2504" t="str">
            <v>01631-2009-MTC/10</v>
          </cell>
          <cell r="AD2504">
            <v>39980.000000000102</v>
          </cell>
        </row>
        <row r="2505">
          <cell r="AC2505" t="str">
            <v>01633-2009-MTC/10</v>
          </cell>
          <cell r="AD2505">
            <v>39980.000000000102</v>
          </cell>
        </row>
        <row r="2506">
          <cell r="AC2506" t="str">
            <v>01634-2009-MTC/10</v>
          </cell>
          <cell r="AD2506">
            <v>39980.000000000102</v>
          </cell>
        </row>
        <row r="2507">
          <cell r="AC2507" t="str">
            <v>01635-2009-MTC/10</v>
          </cell>
          <cell r="AD2507">
            <v>39980.000000000102</v>
          </cell>
        </row>
        <row r="2508">
          <cell r="AC2508" t="str">
            <v>01727-2009-MTC/10</v>
          </cell>
          <cell r="AD2508">
            <v>40057.000000000102</v>
          </cell>
        </row>
        <row r="2509">
          <cell r="AC2509" t="str">
            <v>01728-2009-MTC/10</v>
          </cell>
          <cell r="AD2509">
            <v>40058.000000000102</v>
          </cell>
        </row>
        <row r="2510">
          <cell r="AC2510" t="str">
            <v>01729-2009-MTC/10</v>
          </cell>
          <cell r="AD2510">
            <v>40058.000000000102</v>
          </cell>
        </row>
        <row r="2511">
          <cell r="AC2511" t="str">
            <v>01730-2009-MTC/10</v>
          </cell>
          <cell r="AD2511">
            <v>40058.000000000102</v>
          </cell>
        </row>
        <row r="2512">
          <cell r="AC2512" t="str">
            <v>01732-2009-MTC/10</v>
          </cell>
          <cell r="AD2512">
            <v>40058.000000000102</v>
          </cell>
        </row>
        <row r="2513">
          <cell r="AC2513" t="str">
            <v>01733-2009-MTC/10</v>
          </cell>
          <cell r="AD2513">
            <v>40057.000000000102</v>
          </cell>
        </row>
        <row r="2514">
          <cell r="AC2514" t="str">
            <v>01734-2009-MTC/10</v>
          </cell>
          <cell r="AD2514">
            <v>40061.000000000102</v>
          </cell>
        </row>
        <row r="2515">
          <cell r="AC2515" t="str">
            <v>01735-2009-MTC/10</v>
          </cell>
          <cell r="AD2515">
            <v>40061.000000000102</v>
          </cell>
        </row>
        <row r="2516">
          <cell r="AC2516" t="str">
            <v>01736-2009-MTC/10</v>
          </cell>
          <cell r="AD2516">
            <v>40061.000000000102</v>
          </cell>
        </row>
        <row r="2517">
          <cell r="AC2517" t="str">
            <v>01737-2009-MTC/10</v>
          </cell>
          <cell r="AD2517">
            <v>40071.000000000102</v>
          </cell>
        </row>
        <row r="2518">
          <cell r="AC2518" t="str">
            <v>01738-2009-MTC/10</v>
          </cell>
          <cell r="AD2518">
            <v>40064.000000000102</v>
          </cell>
        </row>
        <row r="2519">
          <cell r="AC2519" t="str">
            <v>01739-2009-MTC/10</v>
          </cell>
          <cell r="AD2519">
            <v>40064.000000000102</v>
          </cell>
        </row>
        <row r="2520">
          <cell r="AC2520" t="str">
            <v>01740-2009-MTC/10</v>
          </cell>
          <cell r="AD2520">
            <v>40071.000000000102</v>
          </cell>
        </row>
        <row r="2521">
          <cell r="AC2521" t="str">
            <v>01636-2009-MTC/10</v>
          </cell>
          <cell r="AD2521">
            <v>39980.000000000102</v>
          </cell>
        </row>
        <row r="2522">
          <cell r="AC2522" t="str">
            <v>01637-2009-MTC/10</v>
          </cell>
          <cell r="AD2522">
            <v>39980.000000000102</v>
          </cell>
        </row>
        <row r="2523">
          <cell r="AC2523" t="str">
            <v>01638-2009-MTC/10</v>
          </cell>
          <cell r="AD2523">
            <v>39980.000000000102</v>
          </cell>
        </row>
        <row r="2524">
          <cell r="AC2524" t="str">
            <v>01639-2009-MTC/10</v>
          </cell>
          <cell r="AD2524">
            <v>39980.000000000102</v>
          </cell>
        </row>
        <row r="2525">
          <cell r="AC2525" t="str">
            <v>01641-2009-MTC/10</v>
          </cell>
          <cell r="AD2525">
            <v>39980.000000000102</v>
          </cell>
        </row>
        <row r="2526">
          <cell r="AC2526" t="str">
            <v>01643-2009-MTC/10</v>
          </cell>
          <cell r="AD2526">
            <v>39980.000000000102</v>
          </cell>
        </row>
        <row r="2527">
          <cell r="AC2527" t="str">
            <v>01645-2009-MTC/10</v>
          </cell>
          <cell r="AD2527">
            <v>39980.000000000102</v>
          </cell>
        </row>
        <row r="2528">
          <cell r="AC2528" t="str">
            <v>01742-2009-MTC/10</v>
          </cell>
          <cell r="AD2528">
            <v>40072.000000000102</v>
          </cell>
        </row>
        <row r="2529">
          <cell r="AC2529" t="str">
            <v>01743-2009-MTC/10</v>
          </cell>
          <cell r="AD2529">
            <v>40074.000000000102</v>
          </cell>
        </row>
        <row r="2530">
          <cell r="AC2530" t="str">
            <v>01744-2009-MTC/10</v>
          </cell>
          <cell r="AD2530">
            <v>40074.000000000102</v>
          </cell>
        </row>
        <row r="2531">
          <cell r="AC2531" t="str">
            <v>01746-2009-MTC/10</v>
          </cell>
          <cell r="AD2531">
            <v>40075.000000000102</v>
          </cell>
        </row>
        <row r="2532">
          <cell r="AC2532" t="str">
            <v>01748-2009-MTC/10</v>
          </cell>
          <cell r="AD2532">
            <v>40075.000000000102</v>
          </cell>
        </row>
        <row r="2533">
          <cell r="AC2533" t="str">
            <v>01749-2009-MTC/10</v>
          </cell>
          <cell r="AD2533">
            <v>40118.000000000102</v>
          </cell>
        </row>
        <row r="2534">
          <cell r="AC2534" t="str">
            <v>01750-2009-MTC/10</v>
          </cell>
          <cell r="AD2534">
            <v>40087.000000000102</v>
          </cell>
        </row>
        <row r="2535">
          <cell r="AC2535" t="str">
            <v>01751-2009-MTC/10</v>
          </cell>
          <cell r="AD2535">
            <v>40087.000000000102</v>
          </cell>
        </row>
        <row r="2536">
          <cell r="AC2536" t="str">
            <v>01752-2009-MTC/10</v>
          </cell>
          <cell r="AD2536">
            <v>40087.000000000102</v>
          </cell>
        </row>
        <row r="2537">
          <cell r="AC2537" t="str">
            <v>01753-2009-MTC/10</v>
          </cell>
          <cell r="AD2537">
            <v>40087.000000000102</v>
          </cell>
        </row>
        <row r="2538">
          <cell r="AC2538" t="str">
            <v>01754-2009-MTC/10</v>
          </cell>
          <cell r="AD2538">
            <v>40087.000000000102</v>
          </cell>
        </row>
        <row r="2539">
          <cell r="AC2539" t="str">
            <v>01755-2009-MTC/10</v>
          </cell>
          <cell r="AD2539">
            <v>40087.000000000102</v>
          </cell>
        </row>
        <row r="2540">
          <cell r="AC2540" t="str">
            <v>01756-2009-MTC/10</v>
          </cell>
          <cell r="AD2540">
            <v>40087.000000000102</v>
          </cell>
        </row>
        <row r="2541">
          <cell r="AC2541" t="str">
            <v>01757-2009-MTC/10</v>
          </cell>
          <cell r="AD2541">
            <v>40089.000000000102</v>
          </cell>
        </row>
        <row r="2542">
          <cell r="AC2542" t="str">
            <v>01437-2009-MTC/10</v>
          </cell>
          <cell r="AD2542">
            <v>39904.000000000102</v>
          </cell>
        </row>
        <row r="2543">
          <cell r="AC2543" t="str">
            <v>01438-2009-MTC/10</v>
          </cell>
          <cell r="AD2543">
            <v>39906.000000000102</v>
          </cell>
        </row>
        <row r="2544">
          <cell r="AC2544" t="str">
            <v>01439-2009-MTC/10</v>
          </cell>
          <cell r="AD2544">
            <v>39906.000000000102</v>
          </cell>
        </row>
        <row r="2545">
          <cell r="AC2545" t="str">
            <v>01440-2009-MTC/10</v>
          </cell>
          <cell r="AD2545">
            <v>39934.000000000102</v>
          </cell>
        </row>
        <row r="2546">
          <cell r="AC2546" t="str">
            <v>01441-2009-MTC/10</v>
          </cell>
          <cell r="AD2546">
            <v>39906.000000000102</v>
          </cell>
        </row>
        <row r="2547">
          <cell r="AC2547" t="str">
            <v>01443-2009-MTC/10</v>
          </cell>
          <cell r="AD2547">
            <v>39906.000000000102</v>
          </cell>
        </row>
        <row r="2548">
          <cell r="AC2548" t="str">
            <v>01444-2009-MTC/10</v>
          </cell>
          <cell r="AD2548">
            <v>39906.000000000102</v>
          </cell>
        </row>
        <row r="2549">
          <cell r="AC2549" t="str">
            <v>01445-2009-MTC/10</v>
          </cell>
          <cell r="AD2549">
            <v>39906.000000000102</v>
          </cell>
        </row>
        <row r="2550">
          <cell r="AC2550" t="str">
            <v>01758-2009-MTC/10</v>
          </cell>
          <cell r="AD2550">
            <v>40088.000000000102</v>
          </cell>
        </row>
        <row r="2551">
          <cell r="AC2551" t="str">
            <v>01761-2009-MTC/10</v>
          </cell>
          <cell r="AD2551">
            <v>40100.000000000102</v>
          </cell>
        </row>
        <row r="2552">
          <cell r="AC2552" t="str">
            <v>01762-2009-MTC/10</v>
          </cell>
          <cell r="AD2552">
            <v>40101.000000000102</v>
          </cell>
        </row>
        <row r="2553">
          <cell r="AC2553" t="str">
            <v>01763-2009-MTC/10</v>
          </cell>
          <cell r="AD2553">
            <v>40101.000000000102</v>
          </cell>
        </row>
        <row r="2554">
          <cell r="AC2554" t="str">
            <v>01764-2009-MTC/10</v>
          </cell>
          <cell r="AD2554">
            <v>40102.000000000102</v>
          </cell>
        </row>
        <row r="2555">
          <cell r="AC2555" t="str">
            <v>01765-2009-MTC/10</v>
          </cell>
          <cell r="AD2555">
            <v>40102.000000000102</v>
          </cell>
        </row>
        <row r="2556">
          <cell r="AC2556" t="str">
            <v>01766-2009-MTC/10</v>
          </cell>
          <cell r="AD2556">
            <v>40103.000000000102</v>
          </cell>
        </row>
        <row r="2557">
          <cell r="AC2557" t="str">
            <v>01767-2009-MTC/10</v>
          </cell>
          <cell r="AD2557">
            <v>40108.000000000102</v>
          </cell>
        </row>
        <row r="2558">
          <cell r="AC2558" t="str">
            <v>01768-2009-MTC/10</v>
          </cell>
          <cell r="AD2558">
            <v>40118.000000000102</v>
          </cell>
        </row>
        <row r="2559">
          <cell r="AC2559" t="str">
            <v>01769-2009-MTC/10</v>
          </cell>
          <cell r="AD2559">
            <v>40113.000000000102</v>
          </cell>
        </row>
        <row r="2560">
          <cell r="AC2560" t="str">
            <v>01770-2009-MTC/10</v>
          </cell>
          <cell r="AD2560">
            <v>40118.000000000102</v>
          </cell>
        </row>
        <row r="2561">
          <cell r="AC2561" t="str">
            <v>01771-2009-MTC/10</v>
          </cell>
          <cell r="AD2561">
            <v>40118.000000000102</v>
          </cell>
        </row>
        <row r="2562">
          <cell r="AC2562" t="str">
            <v>01512-2009-MTC/10</v>
          </cell>
          <cell r="AD2562">
            <v>39916.000000000102</v>
          </cell>
        </row>
        <row r="2563">
          <cell r="AC2563" t="str">
            <v>01513-2009-MTC/10</v>
          </cell>
          <cell r="AD2563">
            <v>39916.000000000102</v>
          </cell>
        </row>
        <row r="2564">
          <cell r="AC2564" t="str">
            <v>01514-2009-MTC/10</v>
          </cell>
          <cell r="AD2564">
            <v>39916.000000000102</v>
          </cell>
        </row>
        <row r="2565">
          <cell r="AC2565" t="str">
            <v>01515-2009-MTC/10</v>
          </cell>
          <cell r="AD2565">
            <v>39916.000000000102</v>
          </cell>
        </row>
        <row r="2566">
          <cell r="AC2566" t="str">
            <v>01516-2009-MTC/10</v>
          </cell>
          <cell r="AD2566">
            <v>39916.000000000102</v>
          </cell>
        </row>
        <row r="2567">
          <cell r="AC2567" t="str">
            <v>01517-2009-MTC/10</v>
          </cell>
          <cell r="AD2567">
            <v>39916.000000000102</v>
          </cell>
        </row>
        <row r="2568">
          <cell r="AC2568" t="str">
            <v>01518-2009-MTC/10</v>
          </cell>
          <cell r="AD2568">
            <v>39916.000000000102</v>
          </cell>
        </row>
        <row r="2569">
          <cell r="AC2569" t="str">
            <v>01519-2009-MTC/10</v>
          </cell>
          <cell r="AD2569">
            <v>39916.000000000102</v>
          </cell>
        </row>
        <row r="2570">
          <cell r="AC2570" t="str">
            <v>01520-2009-MTC/10</v>
          </cell>
          <cell r="AD2570">
            <v>39916.000000000102</v>
          </cell>
        </row>
        <row r="2571">
          <cell r="AC2571" t="str">
            <v>01521-2009-MTC/10</v>
          </cell>
          <cell r="AD2571">
            <v>39916.000000000102</v>
          </cell>
        </row>
        <row r="2572">
          <cell r="AC2572" t="str">
            <v>01446-2009-MTC/10</v>
          </cell>
          <cell r="AD2572">
            <v>39906.000000000102</v>
          </cell>
        </row>
        <row r="2573">
          <cell r="AC2573" t="str">
            <v>01447-2009-MTC/10</v>
          </cell>
          <cell r="AD2573">
            <v>39906.000000000102</v>
          </cell>
        </row>
        <row r="2574">
          <cell r="AC2574" t="str">
            <v>01448-2009-MTC/10</v>
          </cell>
          <cell r="AD2574">
            <v>39906.000000000102</v>
          </cell>
        </row>
        <row r="2575">
          <cell r="AC2575" t="str">
            <v>01449-2009-MTC/10</v>
          </cell>
          <cell r="AD2575">
            <v>39906.000000000102</v>
          </cell>
        </row>
        <row r="2576">
          <cell r="AC2576" t="str">
            <v>01451-2009-MTC/10</v>
          </cell>
          <cell r="AD2576">
            <v>39910.000000000102</v>
          </cell>
        </row>
        <row r="2577">
          <cell r="AC2577" t="str">
            <v>01453-2009-MTC/10</v>
          </cell>
          <cell r="AD2577">
            <v>39910.000000000102</v>
          </cell>
        </row>
        <row r="2578">
          <cell r="AC2578" t="str">
            <v>01772-2009-MTC/10</v>
          </cell>
          <cell r="AD2578">
            <v>40118.000000000102</v>
          </cell>
        </row>
        <row r="2579">
          <cell r="AC2579" t="str">
            <v>01773-2009-MTC/10</v>
          </cell>
          <cell r="AD2579">
            <v>40118.000000000102</v>
          </cell>
        </row>
        <row r="2580">
          <cell r="AC2580" t="str">
            <v>01774-2009-MTC/10</v>
          </cell>
          <cell r="AD2580">
            <v>40118.000000000102</v>
          </cell>
        </row>
        <row r="2581">
          <cell r="AC2581" t="str">
            <v>01775-2009-MTC/10</v>
          </cell>
          <cell r="AD2581">
            <v>40118.000000000102</v>
          </cell>
        </row>
        <row r="2582">
          <cell r="AC2582" t="str">
            <v>01777-2009-MTC/10</v>
          </cell>
          <cell r="AD2582">
            <v>40120.000000000102</v>
          </cell>
        </row>
        <row r="2583">
          <cell r="AC2583" t="str">
            <v>01778-2009-MTC/10</v>
          </cell>
          <cell r="AD2583">
            <v>40140.000000000102</v>
          </cell>
        </row>
        <row r="2584">
          <cell r="AC2584" t="str">
            <v>01779-2009-MTC/10</v>
          </cell>
          <cell r="AD2584">
            <v>40120.000000000102</v>
          </cell>
        </row>
        <row r="2585">
          <cell r="AC2585" t="str">
            <v>01780-2009-MTC/10</v>
          </cell>
          <cell r="AD2585">
            <v>40120.000000000102</v>
          </cell>
        </row>
        <row r="2586">
          <cell r="AC2586" t="str">
            <v>01781-2009-MTC/10</v>
          </cell>
          <cell r="AD2586">
            <v>40120.000000000102</v>
          </cell>
        </row>
        <row r="2587">
          <cell r="AC2587" t="str">
            <v>01783-2009-MTC/10</v>
          </cell>
          <cell r="AD2587">
            <v>40120.000000000102</v>
          </cell>
        </row>
        <row r="2588">
          <cell r="AC2588" t="str">
            <v>01785-2009-MTC/10</v>
          </cell>
          <cell r="AD2588">
            <v>40122.000000000102</v>
          </cell>
        </row>
        <row r="2589">
          <cell r="AC2589" t="str">
            <v>01786-2009-MTC/10</v>
          </cell>
          <cell r="AD2589">
            <v>40122.000000000102</v>
          </cell>
        </row>
        <row r="2590">
          <cell r="AC2590" t="str">
            <v>01787-2009-MTC/10</v>
          </cell>
          <cell r="AD2590">
            <v>40121.000000000102</v>
          </cell>
        </row>
        <row r="2591">
          <cell r="AC2591" t="str">
            <v>01788-2009-MTC/10</v>
          </cell>
          <cell r="AD2591">
            <v>40131.000000000102</v>
          </cell>
        </row>
        <row r="2592">
          <cell r="AC2592" t="str">
            <v>01789-2009-MTC/10</v>
          </cell>
          <cell r="AD2592">
            <v>40107.000000000102</v>
          </cell>
        </row>
        <row r="2593">
          <cell r="AC2593" t="str">
            <v>01892-2009-MTC/10</v>
          </cell>
          <cell r="AD2593">
            <v>40150.000000000102</v>
          </cell>
        </row>
        <row r="2594">
          <cell r="AC2594" t="str">
            <v>01894-2009-MTC/10</v>
          </cell>
          <cell r="AD2594">
            <v>40156.000000000102</v>
          </cell>
        </row>
        <row r="2595">
          <cell r="AC2595" t="str">
            <v>01895-2009-MTC/10</v>
          </cell>
          <cell r="AD2595">
            <v>40179.000000000102</v>
          </cell>
        </row>
        <row r="2596">
          <cell r="AC2596" t="str">
            <v>01896-2009-MTC/10</v>
          </cell>
          <cell r="AD2596">
            <v>40179.000000000102</v>
          </cell>
        </row>
        <row r="2597">
          <cell r="AC2597" t="str">
            <v>01897-2009-MTC/10</v>
          </cell>
          <cell r="AD2597">
            <v>40179.000000000102</v>
          </cell>
        </row>
        <row r="2598">
          <cell r="AC2598" t="str">
            <v>01898-2009-MTC/10</v>
          </cell>
          <cell r="AD2598">
            <v>40179.000000000102</v>
          </cell>
        </row>
        <row r="2599">
          <cell r="AC2599" t="str">
            <v>01900-2009-MTC/10</v>
          </cell>
          <cell r="AD2599">
            <v>40179.000000000102</v>
          </cell>
        </row>
        <row r="2600">
          <cell r="AC2600" t="str">
            <v>01901-2009-MTC/10</v>
          </cell>
          <cell r="AD2600">
            <v>40179.000000000102</v>
          </cell>
        </row>
        <row r="2601">
          <cell r="AC2601" t="str">
            <v>01882-2009-MTC/10</v>
          </cell>
          <cell r="AD2601">
            <v>40148.000000000102</v>
          </cell>
        </row>
        <row r="2602">
          <cell r="AC2602" t="str">
            <v>01883-2009-MTC/10</v>
          </cell>
          <cell r="AD2602">
            <v>40148.000000000102</v>
          </cell>
        </row>
        <row r="2603">
          <cell r="AC2603" t="str">
            <v>01886-2009-MTC/10</v>
          </cell>
          <cell r="AD2603">
            <v>40148.000000000102</v>
          </cell>
        </row>
        <row r="2604">
          <cell r="AC2604" t="str">
            <v>01887-2009-MTC/10</v>
          </cell>
          <cell r="AD2604">
            <v>40148.000000000102</v>
          </cell>
        </row>
        <row r="2605">
          <cell r="AC2605" t="str">
            <v>01890-2009-MTC/10</v>
          </cell>
          <cell r="AD2605">
            <v>40150.000000000102</v>
          </cell>
        </row>
        <row r="2606">
          <cell r="AC2606" t="str">
            <v>01891-2009-MTC/10</v>
          </cell>
          <cell r="AD2606">
            <v>40150.000000000102</v>
          </cell>
        </row>
        <row r="2607">
          <cell r="AC2607" t="str">
            <v>01522-2009-MTC/10</v>
          </cell>
          <cell r="AD2607">
            <v>39916.000000000102</v>
          </cell>
        </row>
        <row r="2608">
          <cell r="AC2608" t="str">
            <v>01523-2009-MTC/10</v>
          </cell>
          <cell r="AD2608">
            <v>39916.000000000102</v>
          </cell>
        </row>
        <row r="2609">
          <cell r="AC2609" t="str">
            <v>01524-2009-MTC/10</v>
          </cell>
          <cell r="AD2609">
            <v>39916.000000000102</v>
          </cell>
        </row>
        <row r="2610">
          <cell r="AC2610" t="str">
            <v>01525-2009-MTC/10</v>
          </cell>
          <cell r="AD2610">
            <v>39916.000000000102</v>
          </cell>
        </row>
        <row r="2611">
          <cell r="AC2611" t="str">
            <v>01526-2009-MTC/10</v>
          </cell>
          <cell r="AD2611">
            <v>39916.000000000102</v>
          </cell>
        </row>
        <row r="2612">
          <cell r="AC2612" t="str">
            <v>01527-2009-MTC/10</v>
          </cell>
          <cell r="AD2612">
            <v>39916.000000000102</v>
          </cell>
        </row>
        <row r="2613">
          <cell r="AC2613" t="str">
            <v>01528-2009-MTC/10</v>
          </cell>
          <cell r="AD2613">
            <v>39916.000000000102</v>
          </cell>
        </row>
        <row r="2614">
          <cell r="AC2614" t="str">
            <v>01529-2009-MTC/10</v>
          </cell>
          <cell r="AD2614">
            <v>39916.000000000102</v>
          </cell>
        </row>
        <row r="2615">
          <cell r="AC2615" t="str">
            <v>01531-2009-MTC/10</v>
          </cell>
          <cell r="AD2615">
            <v>39916.000000000102</v>
          </cell>
        </row>
        <row r="2616">
          <cell r="AC2616" t="str">
            <v>01454-2009-MTC/10</v>
          </cell>
          <cell r="AD2616">
            <v>39910.000000000102</v>
          </cell>
        </row>
        <row r="2617">
          <cell r="AC2617" t="str">
            <v>01455-2009-MTC/10</v>
          </cell>
          <cell r="AD2617">
            <v>39910.000000000102</v>
          </cell>
        </row>
        <row r="2618">
          <cell r="AC2618" t="str">
            <v>01456-2009-MTC/10</v>
          </cell>
          <cell r="AD2618">
            <v>39910.000000000102</v>
          </cell>
        </row>
        <row r="2619">
          <cell r="AC2619" t="str">
            <v>01458-2009-MTC/10</v>
          </cell>
          <cell r="AD2619">
            <v>39910.000000000102</v>
          </cell>
        </row>
        <row r="2620">
          <cell r="AC2620" t="str">
            <v>01460-2009-MTC/10</v>
          </cell>
          <cell r="AD2620">
            <v>39910.000000000102</v>
          </cell>
        </row>
        <row r="2621">
          <cell r="AC2621" t="str">
            <v>01461-2009-MTC/10</v>
          </cell>
          <cell r="AD2621">
            <v>39910.000000000102</v>
          </cell>
        </row>
        <row r="2622">
          <cell r="AC2622" t="str">
            <v>01462-2009-MTC/10</v>
          </cell>
          <cell r="AD2622">
            <v>39910.000000000102</v>
          </cell>
        </row>
        <row r="2623">
          <cell r="AC2623" t="str">
            <v>01463-2009-MTC/10</v>
          </cell>
          <cell r="AD2623">
            <v>39910.000000000102</v>
          </cell>
        </row>
        <row r="2624">
          <cell r="AC2624" t="str">
            <v>01464-2009-MTC/10</v>
          </cell>
          <cell r="AD2624">
            <v>39910.000000000102</v>
          </cell>
        </row>
        <row r="2625">
          <cell r="AC2625" t="str">
            <v>01790-2009-MTC/10</v>
          </cell>
          <cell r="AD2625">
            <v>40124.000000000102</v>
          </cell>
        </row>
        <row r="2626">
          <cell r="AC2626" t="str">
            <v>01791-2009-MTC/10</v>
          </cell>
          <cell r="AD2626">
            <v>40124.000000000102</v>
          </cell>
        </row>
        <row r="2627">
          <cell r="AC2627" t="str">
            <v>01792-2009-MTC/10</v>
          </cell>
          <cell r="AD2627">
            <v>40124.000000000102</v>
          </cell>
        </row>
        <row r="2628">
          <cell r="AC2628" t="str">
            <v>01793-2009-MTC/10</v>
          </cell>
          <cell r="AD2628">
            <v>40124.000000000102</v>
          </cell>
        </row>
        <row r="2629">
          <cell r="AC2629" t="str">
            <v>01794-2009-MTC/10</v>
          </cell>
          <cell r="AD2629">
            <v>40124.000000000102</v>
          </cell>
        </row>
        <row r="2630">
          <cell r="AC2630" t="str">
            <v>01795-2009-MTC/10</v>
          </cell>
          <cell r="AD2630">
            <v>40124.000000000102</v>
          </cell>
        </row>
        <row r="2631">
          <cell r="AC2631" t="str">
            <v>01796-2009-MTC/10</v>
          </cell>
          <cell r="AD2631">
            <v>40124.000000000102</v>
          </cell>
        </row>
        <row r="2632">
          <cell r="AC2632" t="str">
            <v>01797-2009-MTC/10</v>
          </cell>
          <cell r="AD2632">
            <v>40131.000000000102</v>
          </cell>
        </row>
        <row r="2633">
          <cell r="AC2633" t="str">
            <v>01798-2009-MTC/10</v>
          </cell>
          <cell r="AD2633">
            <v>40131.000000000102</v>
          </cell>
        </row>
        <row r="2634">
          <cell r="AC2634" t="str">
            <v>01799-2009-MTC/10</v>
          </cell>
          <cell r="AD2634">
            <v>40131.000000000102</v>
          </cell>
        </row>
        <row r="2635">
          <cell r="AC2635" t="str">
            <v>01800-2009-MTC/10</v>
          </cell>
          <cell r="AD2635">
            <v>40131.000000000102</v>
          </cell>
        </row>
        <row r="2636">
          <cell r="AC2636" t="str">
            <v>01801-2009-MTC/10</v>
          </cell>
          <cell r="AD2636">
            <v>40131.000000000102</v>
          </cell>
        </row>
        <row r="2637">
          <cell r="AC2637" t="str">
            <v>01802-2009-MTC/10</v>
          </cell>
          <cell r="AD2637">
            <v>40131.000000000102</v>
          </cell>
        </row>
        <row r="2638">
          <cell r="AC2638" t="str">
            <v>01903-2009-MTC/10</v>
          </cell>
          <cell r="AD2638">
            <v>40179.000000000102</v>
          </cell>
        </row>
        <row r="2639">
          <cell r="AC2639" t="str">
            <v>01904-2009-MTC/10</v>
          </cell>
          <cell r="AD2639">
            <v>40157.000000000102</v>
          </cell>
        </row>
        <row r="2640">
          <cell r="AC2640" t="str">
            <v>01905-2009-MTC/10</v>
          </cell>
          <cell r="AD2640">
            <v>40157.000000000102</v>
          </cell>
        </row>
        <row r="2641">
          <cell r="AC2641" t="str">
            <v>01906-2009-MTC/10</v>
          </cell>
          <cell r="AD2641">
            <v>40157.000000000102</v>
          </cell>
        </row>
        <row r="2642">
          <cell r="AC2642" t="str">
            <v>01907-2009-MTC/10</v>
          </cell>
          <cell r="AD2642">
            <v>40157.000000000102</v>
          </cell>
        </row>
        <row r="2643">
          <cell r="AC2643" t="str">
            <v>01908-2009-MTC/10</v>
          </cell>
          <cell r="AD2643">
            <v>40158.000000000102</v>
          </cell>
        </row>
        <row r="2644">
          <cell r="AC2644" t="str">
            <v>01909-2009-MTC/10</v>
          </cell>
          <cell r="AD2644">
            <v>40158.000000000102</v>
          </cell>
        </row>
        <row r="2645">
          <cell r="AC2645" t="str">
            <v>01910-2009-MTC/10</v>
          </cell>
          <cell r="AD2645">
            <v>40158.000000000102</v>
          </cell>
        </row>
        <row r="2646">
          <cell r="AC2646" t="str">
            <v>01911-2009-MTC/10</v>
          </cell>
          <cell r="AD2646">
            <v>40158.000000000102</v>
          </cell>
        </row>
        <row r="2647">
          <cell r="AC2647" t="str">
            <v>01912-2009-MTC/10</v>
          </cell>
          <cell r="AD2647">
            <v>40158.000000000102</v>
          </cell>
        </row>
        <row r="2648">
          <cell r="AC2648" t="str">
            <v>01913-2009-MTC/10</v>
          </cell>
          <cell r="AD2648">
            <v>40158.000000000102</v>
          </cell>
        </row>
        <row r="2649">
          <cell r="AC2649" t="str">
            <v>01914-2009-MTC/10</v>
          </cell>
          <cell r="AD2649">
            <v>40158.000000000102</v>
          </cell>
        </row>
        <row r="2650">
          <cell r="AC2650" t="str">
            <v>01915-2009-MTC/10</v>
          </cell>
          <cell r="AD2650">
            <v>40158.000000000102</v>
          </cell>
        </row>
        <row r="2651">
          <cell r="AC2651" t="str">
            <v>01916-2009-MTC/10</v>
          </cell>
          <cell r="AD2651">
            <v>40158.000000000102</v>
          </cell>
        </row>
        <row r="2652">
          <cell r="AC2652" t="str">
            <v>01917-2009-MTC/10</v>
          </cell>
          <cell r="AD2652">
            <v>40158.000000000102</v>
          </cell>
        </row>
        <row r="2653">
          <cell r="AC2653" t="str">
            <v>01918-2009-MTC/10</v>
          </cell>
          <cell r="AD2653">
            <v>40158.000000000102</v>
          </cell>
        </row>
        <row r="2654">
          <cell r="AC2654" t="str">
            <v>01532-2009-MTC/10</v>
          </cell>
          <cell r="AD2654">
            <v>39916.000000000102</v>
          </cell>
        </row>
        <row r="2655">
          <cell r="AC2655" t="str">
            <v>01533-2009-MTC/10</v>
          </cell>
          <cell r="AD2655">
            <v>39916.000000000102</v>
          </cell>
        </row>
        <row r="2656">
          <cell r="AC2656" t="str">
            <v>01534-2009-MTC/10</v>
          </cell>
          <cell r="AD2656">
            <v>39916.000000000102</v>
          </cell>
        </row>
        <row r="2657">
          <cell r="AC2657" t="str">
            <v>01537-2009-MTC/10</v>
          </cell>
          <cell r="AD2657">
            <v>39916.000000000102</v>
          </cell>
        </row>
        <row r="2658">
          <cell r="AC2658" t="str">
            <v>01538-2009-MTC/10</v>
          </cell>
          <cell r="AD2658">
            <v>39916.000000000102</v>
          </cell>
        </row>
        <row r="2659">
          <cell r="AC2659" t="str">
            <v>01540-2009-MTC/10</v>
          </cell>
          <cell r="AD2659">
            <v>39916.000000000102</v>
          </cell>
        </row>
        <row r="2660">
          <cell r="AC2660" t="str">
            <v>01541-2009-MTC/10</v>
          </cell>
          <cell r="AD2660">
            <v>39916.000000000102</v>
          </cell>
        </row>
        <row r="2661">
          <cell r="AC2661" t="str">
            <v>01465-2009-MTC/10</v>
          </cell>
          <cell r="AD2661">
            <v>39910.000000000102</v>
          </cell>
        </row>
        <row r="2662">
          <cell r="AC2662" t="str">
            <v>01468-2009-MTC/10</v>
          </cell>
          <cell r="AD2662">
            <v>39906.000000000102</v>
          </cell>
        </row>
        <row r="2663">
          <cell r="AC2663" t="str">
            <v>01469-2009-MTC/10</v>
          </cell>
          <cell r="AD2663">
            <v>39906.000000000102</v>
          </cell>
        </row>
        <row r="2664">
          <cell r="AC2664" t="str">
            <v>01470-2009-MTC/10</v>
          </cell>
          <cell r="AD2664">
            <v>39906.000000000102</v>
          </cell>
        </row>
        <row r="2665">
          <cell r="AC2665" t="str">
            <v>01471-2009-MTC/10</v>
          </cell>
          <cell r="AD2665">
            <v>39906.000000000102</v>
          </cell>
        </row>
        <row r="2666">
          <cell r="AC2666" t="str">
            <v>01472-2009-MTC/10</v>
          </cell>
          <cell r="AD2666">
            <v>39906.000000000102</v>
          </cell>
        </row>
        <row r="2667">
          <cell r="AC2667" t="str">
            <v>01473-2009-MTC/10</v>
          </cell>
          <cell r="AD2667">
            <v>39906.000000000102</v>
          </cell>
        </row>
        <row r="2668">
          <cell r="AC2668" t="str">
            <v>01804-2009-MTC/10</v>
          </cell>
          <cell r="AD2668">
            <v>40131.000000000102</v>
          </cell>
        </row>
        <row r="2669">
          <cell r="AC2669" t="str">
            <v>01805-2009-MTC/10</v>
          </cell>
          <cell r="AD2669">
            <v>40131.000000000102</v>
          </cell>
        </row>
        <row r="2670">
          <cell r="AC2670" t="str">
            <v>01807-2009-MTC/10</v>
          </cell>
          <cell r="AD2670">
            <v>40134.000000000102</v>
          </cell>
        </row>
        <row r="2671">
          <cell r="AC2671" t="str">
            <v>01809-2009-MTC/10</v>
          </cell>
          <cell r="AD2671">
            <v>40131.000000000102</v>
          </cell>
        </row>
        <row r="2672">
          <cell r="AC2672" t="str">
            <v>01810-2009-MTC/10</v>
          </cell>
          <cell r="AD2672">
            <v>40131.000000000102</v>
          </cell>
        </row>
        <row r="2673">
          <cell r="AC2673" t="str">
            <v>01811-2009-MTC/10</v>
          </cell>
          <cell r="AD2673">
            <v>40124.000000000102</v>
          </cell>
        </row>
        <row r="2674">
          <cell r="AC2674" t="str">
            <v>01812-2009-MTC/10</v>
          </cell>
          <cell r="AD2674">
            <v>40081.000000000102</v>
          </cell>
        </row>
        <row r="2675">
          <cell r="AC2675" t="str">
            <v>01813-2009-MTC/10</v>
          </cell>
          <cell r="AD2675">
            <v>40137.000000000102</v>
          </cell>
        </row>
        <row r="2676">
          <cell r="AC2676" t="str">
            <v>01814-2009-MTC/10</v>
          </cell>
          <cell r="AD2676">
            <v>40137.000000000102</v>
          </cell>
        </row>
        <row r="2677">
          <cell r="AC2677" t="str">
            <v>01815-2009-MTC/10</v>
          </cell>
          <cell r="AD2677">
            <v>40137.000000000102</v>
          </cell>
        </row>
        <row r="2678">
          <cell r="AC2678" t="str">
            <v>01816-2009-MTC/10</v>
          </cell>
          <cell r="AD2678">
            <v>40157.000000000102</v>
          </cell>
        </row>
        <row r="2679">
          <cell r="AC2679" t="str">
            <v>01817-2009-MTC/10</v>
          </cell>
          <cell r="AD2679">
            <v>40140.000000000102</v>
          </cell>
        </row>
        <row r="2680">
          <cell r="AC2680" t="str">
            <v>01818-2009-MTC/10</v>
          </cell>
          <cell r="AD2680">
            <v>40140.000000000102</v>
          </cell>
        </row>
        <row r="2681">
          <cell r="AC2681" t="str">
            <v>01819-2009-MTC/10</v>
          </cell>
          <cell r="AD2681">
            <v>40140.000000000102</v>
          </cell>
        </row>
        <row r="2682">
          <cell r="AC2682" t="str">
            <v>01921-2009-MTC/10</v>
          </cell>
          <cell r="AD2682">
            <v>40163.000000000102</v>
          </cell>
        </row>
        <row r="2683">
          <cell r="AC2683" t="str">
            <v>01922-2009-MTC/10</v>
          </cell>
          <cell r="AD2683">
            <v>40163.000000000102</v>
          </cell>
        </row>
        <row r="2684">
          <cell r="AC2684" t="str">
            <v>01923-2009-MTC/10</v>
          </cell>
          <cell r="AD2684">
            <v>40163.000000000102</v>
          </cell>
        </row>
        <row r="2685">
          <cell r="AC2685" t="str">
            <v>01924-2009-MTC/10</v>
          </cell>
          <cell r="AD2685">
            <v>40126.000000000102</v>
          </cell>
        </row>
        <row r="2686">
          <cell r="AC2686" t="str">
            <v>01925-2009-MTC/10</v>
          </cell>
          <cell r="AD2686">
            <v>40164.000000000102</v>
          </cell>
        </row>
        <row r="2687">
          <cell r="AC2687" t="str">
            <v>01928-2009-MTC/10</v>
          </cell>
          <cell r="AD2687">
            <v>40164.000000000102</v>
          </cell>
        </row>
        <row r="2688">
          <cell r="AC2688" t="str">
            <v>01929-2009-MTC/10</v>
          </cell>
          <cell r="AD2688">
            <v>40164.000000000102</v>
          </cell>
        </row>
        <row r="2689">
          <cell r="AC2689" t="str">
            <v>01931-2009-MTC/10</v>
          </cell>
          <cell r="AD2689">
            <v>40164.000000000102</v>
          </cell>
        </row>
        <row r="2690">
          <cell r="AC2690" t="str">
            <v>01932-2009-MTC/10</v>
          </cell>
          <cell r="AD2690">
            <v>40164.000000000102</v>
          </cell>
        </row>
        <row r="2691">
          <cell r="AC2691" t="str">
            <v>01542-2009-MTC/10</v>
          </cell>
          <cell r="AD2691">
            <v>39904.000000000102</v>
          </cell>
        </row>
        <row r="2692">
          <cell r="AC2692" t="str">
            <v>01543-2009-MTC/10</v>
          </cell>
          <cell r="AD2692">
            <v>39934.000000000102</v>
          </cell>
        </row>
        <row r="2693">
          <cell r="AC2693" t="str">
            <v>01544-2009-MTC/10</v>
          </cell>
          <cell r="AD2693">
            <v>39930.000000000102</v>
          </cell>
        </row>
        <row r="2694">
          <cell r="AC2694" t="str">
            <v>01545-2009-MTC/10</v>
          </cell>
          <cell r="AD2694">
            <v>39920.000000000102</v>
          </cell>
        </row>
        <row r="2695">
          <cell r="AC2695" t="str">
            <v>01547-2009-MTC/10</v>
          </cell>
          <cell r="AD2695">
            <v>39920.000000000102</v>
          </cell>
        </row>
        <row r="2696">
          <cell r="AC2696" t="str">
            <v>01548-2009-MTC/10</v>
          </cell>
          <cell r="AD2696">
            <v>39920.000000000102</v>
          </cell>
        </row>
        <row r="2697">
          <cell r="AC2697" t="str">
            <v>01549-2009-MTC/10</v>
          </cell>
          <cell r="AD2697">
            <v>39920.000000000102</v>
          </cell>
        </row>
        <row r="2698">
          <cell r="AC2698" t="str">
            <v>01550-2009-MTC/10</v>
          </cell>
          <cell r="AD2698">
            <v>39920.000000000102</v>
          </cell>
        </row>
        <row r="2699">
          <cell r="AC2699" t="str">
            <v>01551-2009-MTC/10</v>
          </cell>
          <cell r="AD2699">
            <v>39920.000000000102</v>
          </cell>
        </row>
        <row r="2700">
          <cell r="AC2700" t="str">
            <v>01474-2009-MTC/10</v>
          </cell>
          <cell r="AD2700">
            <v>39906.000000000102</v>
          </cell>
        </row>
        <row r="2701">
          <cell r="AC2701" t="str">
            <v>01475-2009-MTC/10</v>
          </cell>
          <cell r="AD2701">
            <v>39906.000000000102</v>
          </cell>
        </row>
        <row r="2702">
          <cell r="AC2702" t="str">
            <v>01476-2009-MTC/10</v>
          </cell>
          <cell r="AD2702">
            <v>39906.000000000102</v>
          </cell>
        </row>
        <row r="2703">
          <cell r="AC2703" t="str">
            <v>01478-2009-MTC/10</v>
          </cell>
          <cell r="AD2703">
            <v>39906.000000000102</v>
          </cell>
        </row>
        <row r="2704">
          <cell r="AC2704" t="str">
            <v>01479-2009-MTC/10</v>
          </cell>
          <cell r="AD2704">
            <v>39906.000000000102</v>
          </cell>
        </row>
        <row r="2705">
          <cell r="AC2705" t="str">
            <v>01481-2009-MTC/10</v>
          </cell>
          <cell r="AD2705">
            <v>39906.000000000102</v>
          </cell>
        </row>
        <row r="2706">
          <cell r="AC2706" t="str">
            <v>01482-2009-MTC/10</v>
          </cell>
          <cell r="AD2706">
            <v>39906.000000000102</v>
          </cell>
        </row>
        <row r="2707">
          <cell r="AC2707" t="str">
            <v>01820-2009-MTC/10</v>
          </cell>
          <cell r="AD2707">
            <v>40140.000000000102</v>
          </cell>
        </row>
        <row r="2708">
          <cell r="AC2708" t="str">
            <v>01821-2009-MTC/10</v>
          </cell>
          <cell r="AD2708">
            <v>40140.000000000102</v>
          </cell>
        </row>
        <row r="2709">
          <cell r="AC2709" t="str">
            <v>01824-2009-MTC/10</v>
          </cell>
          <cell r="AD2709">
            <v>40148.000000000102</v>
          </cell>
        </row>
        <row r="2710">
          <cell r="AC2710" t="str">
            <v>01825-2009-MTC/10</v>
          </cell>
          <cell r="AD2710">
            <v>40148.000000000102</v>
          </cell>
        </row>
        <row r="2711">
          <cell r="AC2711" t="str">
            <v>01826-2009-MTC/10</v>
          </cell>
          <cell r="AD2711">
            <v>40148.000000000102</v>
          </cell>
        </row>
        <row r="2712">
          <cell r="AC2712" t="str">
            <v>01827-2009-MTC/10</v>
          </cell>
          <cell r="AD2712">
            <v>40148.000000000102</v>
          </cell>
        </row>
        <row r="2713">
          <cell r="AC2713" t="str">
            <v>01828-2009-MTC/10</v>
          </cell>
          <cell r="AD2713">
            <v>40138.000000000102</v>
          </cell>
        </row>
        <row r="2714">
          <cell r="AC2714" t="str">
            <v>01829-2009-MTC/10</v>
          </cell>
          <cell r="AD2714">
            <v>40138.000000000102</v>
          </cell>
        </row>
        <row r="2715">
          <cell r="AC2715" t="str">
            <v>01830-2009-MTC/10</v>
          </cell>
          <cell r="AD2715">
            <v>40138.000000000102</v>
          </cell>
        </row>
        <row r="2716">
          <cell r="AC2716" t="str">
            <v>01831-2009-MTC/10</v>
          </cell>
          <cell r="AD2716">
            <v>40140.000000000102</v>
          </cell>
        </row>
        <row r="2717">
          <cell r="AC2717" t="str">
            <v>01935-2009-MTC/10</v>
          </cell>
          <cell r="AD2717">
            <v>40164.000000000102</v>
          </cell>
        </row>
        <row r="2718">
          <cell r="AC2718" t="str">
            <v>01936-2009-MTC/10</v>
          </cell>
          <cell r="AD2718">
            <v>40164.000000000102</v>
          </cell>
        </row>
        <row r="2719">
          <cell r="AC2719" t="str">
            <v>01937-2009-MTC/10</v>
          </cell>
          <cell r="AD2719">
            <v>40164.000000000102</v>
          </cell>
        </row>
        <row r="2720">
          <cell r="AC2720" t="str">
            <v>01938-2009-MTC/10</v>
          </cell>
          <cell r="AD2720">
            <v>40164.000000000102</v>
          </cell>
        </row>
        <row r="2721">
          <cell r="AC2721" t="str">
            <v>01939-2009-MTC/10</v>
          </cell>
          <cell r="AD2721">
            <v>40164.000000000102</v>
          </cell>
        </row>
        <row r="2722">
          <cell r="AC2722" t="str">
            <v>01940-2009-MTC/10</v>
          </cell>
          <cell r="AD2722">
            <v>40164.000000000102</v>
          </cell>
        </row>
        <row r="2723">
          <cell r="AC2723" t="str">
            <v>01941-2009-MTC/10</v>
          </cell>
          <cell r="AD2723">
            <v>40164.000000000102</v>
          </cell>
        </row>
        <row r="2724">
          <cell r="AC2724" t="str">
            <v>01942-2009-MTC/10</v>
          </cell>
          <cell r="AD2724">
            <v>40164.000000000102</v>
          </cell>
        </row>
        <row r="2725">
          <cell r="AC2725" t="str">
            <v>01944-2009-MTC/10</v>
          </cell>
          <cell r="AD2725">
            <v>40164.000000000102</v>
          </cell>
        </row>
        <row r="2726">
          <cell r="AC2726" t="str">
            <v>01945-2009-MTC/10</v>
          </cell>
          <cell r="AD2726">
            <v>40164.000000000102</v>
          </cell>
        </row>
        <row r="2727">
          <cell r="AC2727" t="str">
            <v>01946-2009-MTC/10</v>
          </cell>
          <cell r="AD2727">
            <v>40164.000000000102</v>
          </cell>
        </row>
        <row r="2728">
          <cell r="AC2728" t="str">
            <v>01949-2009-MTC/10</v>
          </cell>
          <cell r="AD2728">
            <v>40165.000000000102</v>
          </cell>
        </row>
        <row r="2729">
          <cell r="AC2729" t="str">
            <v>01950-2009-MTC/10</v>
          </cell>
          <cell r="AD2729">
            <v>40165.000000000102</v>
          </cell>
        </row>
        <row r="2730">
          <cell r="AC2730" t="str">
            <v>01951-2009-MTC/10</v>
          </cell>
          <cell r="AD2730">
            <v>40168.000000000102</v>
          </cell>
        </row>
        <row r="2731">
          <cell r="AC2731" t="str">
            <v>01552-2009-MTC/10</v>
          </cell>
          <cell r="AD2731">
            <v>39920.000000000102</v>
          </cell>
        </row>
        <row r="2732">
          <cell r="AC2732" t="str">
            <v>01553-2009-MTC/10</v>
          </cell>
          <cell r="AD2732">
            <v>39923.000000000102</v>
          </cell>
        </row>
        <row r="2733">
          <cell r="AC2733" t="str">
            <v>01554-2009-MTC/10</v>
          </cell>
          <cell r="AD2733">
            <v>39923.000000000102</v>
          </cell>
        </row>
        <row r="2734">
          <cell r="AC2734" t="str">
            <v>01555-2009-MTC/10</v>
          </cell>
          <cell r="AD2734">
            <v>39923.000000000102</v>
          </cell>
        </row>
        <row r="2735">
          <cell r="AC2735" t="str">
            <v>01556-2009-MTC/10</v>
          </cell>
          <cell r="AD2735">
            <v>39923.000000000102</v>
          </cell>
        </row>
        <row r="2736">
          <cell r="AC2736" t="str">
            <v>01557-2009-MTC/10</v>
          </cell>
          <cell r="AD2736">
            <v>39925.000000000102</v>
          </cell>
        </row>
        <row r="2737">
          <cell r="AC2737" t="str">
            <v>01558-2009-MTC/10</v>
          </cell>
          <cell r="AD2737">
            <v>39925.000000000102</v>
          </cell>
        </row>
        <row r="2738">
          <cell r="AC2738" t="str">
            <v>01559-2009-MTC/10</v>
          </cell>
          <cell r="AD2738">
            <v>39925.000000000102</v>
          </cell>
        </row>
        <row r="2739">
          <cell r="AC2739" t="str">
            <v>01560-2009-MTC/10</v>
          </cell>
          <cell r="AD2739">
            <v>39925.000000000102</v>
          </cell>
        </row>
        <row r="2740">
          <cell r="AC2740" t="str">
            <v>01561-2009-MTC/10</v>
          </cell>
          <cell r="AD2740">
            <v>39934.000000000102</v>
          </cell>
        </row>
        <row r="2741">
          <cell r="AC2741" t="str">
            <v>01483-2009-MTC/10</v>
          </cell>
          <cell r="AD2741">
            <v>39906.000000000102</v>
          </cell>
        </row>
        <row r="2742">
          <cell r="AC2742" t="str">
            <v>01484-2009-MTC/10</v>
          </cell>
          <cell r="AD2742">
            <v>39906.000000000102</v>
          </cell>
        </row>
        <row r="2743">
          <cell r="AC2743" t="str">
            <v>01485-2009-MTC/10</v>
          </cell>
          <cell r="AD2743">
            <v>39909.000000000102</v>
          </cell>
        </row>
        <row r="2744">
          <cell r="AC2744" t="str">
            <v>01486-2009-MTC/10</v>
          </cell>
          <cell r="AD2744">
            <v>39909.000000000102</v>
          </cell>
        </row>
        <row r="2745">
          <cell r="AC2745" t="str">
            <v>01487-2009-MTC/10</v>
          </cell>
          <cell r="AD2745">
            <v>39909.000000000102</v>
          </cell>
        </row>
        <row r="2746">
          <cell r="AC2746" t="str">
            <v>01488-2009-MTC/10</v>
          </cell>
          <cell r="AD2746">
            <v>39909.000000000102</v>
          </cell>
        </row>
        <row r="2747">
          <cell r="AC2747" t="str">
            <v>01489-2009-MTC/10</v>
          </cell>
          <cell r="AD2747">
            <v>39909.000000000102</v>
          </cell>
        </row>
        <row r="2748">
          <cell r="AC2748" t="str">
            <v>01490-2009-MTC/10</v>
          </cell>
          <cell r="AD2748">
            <v>39909.000000000102</v>
          </cell>
        </row>
        <row r="2749">
          <cell r="AC2749" t="str">
            <v>01491-2009-MTC/10</v>
          </cell>
          <cell r="AD2749">
            <v>39909.000000000102</v>
          </cell>
        </row>
        <row r="2750">
          <cell r="AC2750" t="str">
            <v>01492-2009-MTC/10</v>
          </cell>
          <cell r="AD2750">
            <v>39909.000000000102</v>
          </cell>
        </row>
        <row r="2751">
          <cell r="AC2751" t="str">
            <v>01833-2009-MTC/10</v>
          </cell>
          <cell r="AD2751">
            <v>40138.000000000102</v>
          </cell>
        </row>
        <row r="2752">
          <cell r="AC2752" t="str">
            <v>01834-2009-MTC/10</v>
          </cell>
          <cell r="AD2752">
            <v>40141.000000000102</v>
          </cell>
        </row>
        <row r="2753">
          <cell r="AC2753" t="str">
            <v>01835-2009-MTC/10</v>
          </cell>
          <cell r="AD2753">
            <v>40141.000000000102</v>
          </cell>
        </row>
        <row r="2754">
          <cell r="AC2754" t="str">
            <v>01836-2009-MTC/10</v>
          </cell>
          <cell r="AD2754">
            <v>40141.000000000102</v>
          </cell>
        </row>
        <row r="2755">
          <cell r="AC2755" t="str">
            <v>01837-2009-MTC/10</v>
          </cell>
          <cell r="AD2755">
            <v>40141.000000000102</v>
          </cell>
        </row>
        <row r="2756">
          <cell r="AC2756" t="str">
            <v>01838-2009-MTC/10</v>
          </cell>
          <cell r="AD2756">
            <v>40131.000000000102</v>
          </cell>
        </row>
        <row r="2757">
          <cell r="AC2757" t="str">
            <v>01839-2009-MTC/10</v>
          </cell>
          <cell r="AD2757">
            <v>40144.000000000102</v>
          </cell>
        </row>
        <row r="2758">
          <cell r="AC2758" t="str">
            <v>01841-2009-MTC/10</v>
          </cell>
          <cell r="AD2758">
            <v>40148.000000000102</v>
          </cell>
        </row>
        <row r="2759">
          <cell r="AC2759" t="str">
            <v>01842-2009-MTC/10</v>
          </cell>
          <cell r="AD2759">
            <v>40148.000000000102</v>
          </cell>
        </row>
        <row r="2760">
          <cell r="AC2760" t="str">
            <v>01843-2009-MTC/10</v>
          </cell>
          <cell r="AD2760">
            <v>40148.000000000102</v>
          </cell>
        </row>
        <row r="2761">
          <cell r="AC2761" t="str">
            <v>01844-2009-MTC/10</v>
          </cell>
          <cell r="AD2761">
            <v>40148.000000000102</v>
          </cell>
        </row>
        <row r="2762">
          <cell r="AC2762" t="str">
            <v>01845-2009-MTC/10</v>
          </cell>
          <cell r="AD2762">
            <v>40144.000000000102</v>
          </cell>
        </row>
        <row r="2763">
          <cell r="AC2763" t="str">
            <v>01846-2009-MTC/10</v>
          </cell>
          <cell r="AD2763">
            <v>40148.000000000102</v>
          </cell>
        </row>
        <row r="2764">
          <cell r="AC2764" t="str">
            <v>01953-2009-MTC/10</v>
          </cell>
          <cell r="AD2764">
            <v>40168.000000000102</v>
          </cell>
        </row>
        <row r="2765">
          <cell r="AC2765" t="str">
            <v>01954-2009-MTC/10</v>
          </cell>
          <cell r="AD2765">
            <v>40168.000000000102</v>
          </cell>
        </row>
        <row r="2766">
          <cell r="AC2766" t="str">
            <v>01955-2009-MTC/10</v>
          </cell>
          <cell r="AD2766">
            <v>40168.000000000102</v>
          </cell>
        </row>
        <row r="2767">
          <cell r="AC2767" t="str">
            <v>01956-2009-MTC/10</v>
          </cell>
          <cell r="AD2767">
            <v>40168.000000000102</v>
          </cell>
        </row>
        <row r="2768">
          <cell r="AC2768" t="str">
            <v>01957-2009-MTC/10</v>
          </cell>
          <cell r="AD2768">
            <v>40168.000000000102</v>
          </cell>
        </row>
        <row r="2769">
          <cell r="AC2769" t="str">
            <v>01958-2009-MTC/10</v>
          </cell>
          <cell r="AD2769">
            <v>40168.000000000102</v>
          </cell>
        </row>
        <row r="2770">
          <cell r="AC2770" t="str">
            <v>01959-2009-MTC/10</v>
          </cell>
          <cell r="AD2770">
            <v>40170.000000000102</v>
          </cell>
        </row>
        <row r="2771">
          <cell r="AC2771" t="str">
            <v>01961-2009-MTC/10</v>
          </cell>
          <cell r="AD2771">
            <v>40170.000000000102</v>
          </cell>
        </row>
        <row r="2772">
          <cell r="AC2772" t="str">
            <v>01963-2009-MTC/10</v>
          </cell>
          <cell r="AD2772">
            <v>40170.000000000102</v>
          </cell>
        </row>
        <row r="2773">
          <cell r="AC2773" t="str">
            <v>01964-2009-MTC/10</v>
          </cell>
          <cell r="AD2773">
            <v>40170.000000000102</v>
          </cell>
        </row>
        <row r="2774">
          <cell r="AC2774" t="str">
            <v>01562-2009-MTC/10</v>
          </cell>
          <cell r="AD2774">
            <v>39925.000000000102</v>
          </cell>
        </row>
        <row r="2775">
          <cell r="AC2775" t="str">
            <v>01563-2009-MTC/10</v>
          </cell>
          <cell r="AD2775">
            <v>39934.000000000102</v>
          </cell>
        </row>
        <row r="2776">
          <cell r="AC2776" t="str">
            <v>01564-2009-MTC/10</v>
          </cell>
          <cell r="AD2776">
            <v>39925.000000000102</v>
          </cell>
        </row>
        <row r="2777">
          <cell r="AC2777" t="str">
            <v>01565-2009-MTC/10</v>
          </cell>
          <cell r="AD2777">
            <v>39934.000000000102</v>
          </cell>
        </row>
        <row r="2778">
          <cell r="AC2778" t="str">
            <v>01566-2009-MTC/10</v>
          </cell>
          <cell r="AD2778">
            <v>39934.000000000102</v>
          </cell>
        </row>
        <row r="2779">
          <cell r="AC2779" t="str">
            <v>01567-2009-MTC/10</v>
          </cell>
          <cell r="AD2779">
            <v>39934.000000000102</v>
          </cell>
        </row>
        <row r="2780">
          <cell r="AC2780" t="str">
            <v>01568-2009-MTC/10</v>
          </cell>
          <cell r="AD2780">
            <v>39934.000000000102</v>
          </cell>
        </row>
        <row r="2781">
          <cell r="AC2781" t="str">
            <v>01569-2009-MTC/10</v>
          </cell>
          <cell r="AD2781">
            <v>39934.000000000102</v>
          </cell>
        </row>
        <row r="2782">
          <cell r="AC2782" t="str">
            <v>01570-2009-MTC/10</v>
          </cell>
          <cell r="AD2782">
            <v>39944.000000000102</v>
          </cell>
        </row>
        <row r="2783">
          <cell r="AC2783" t="str">
            <v>01571-2009-MTC/10</v>
          </cell>
          <cell r="AD2783">
            <v>39934.000000000102</v>
          </cell>
        </row>
        <row r="2784">
          <cell r="AC2784" t="str">
            <v>01493-2009-MTC/10</v>
          </cell>
          <cell r="AD2784">
            <v>39909.000000000102</v>
          </cell>
        </row>
        <row r="2785">
          <cell r="AC2785" t="str">
            <v>01494-2009-MTC/10</v>
          </cell>
          <cell r="AD2785">
            <v>39918.000000000102</v>
          </cell>
        </row>
        <row r="2786">
          <cell r="AC2786" t="str">
            <v>01496-2009-MTC/10</v>
          </cell>
          <cell r="AD2786">
            <v>39919.000000000102</v>
          </cell>
        </row>
        <row r="2787">
          <cell r="AC2787" t="str">
            <v>01497-2009-MTC/10</v>
          </cell>
          <cell r="AD2787">
            <v>39919.000000000102</v>
          </cell>
        </row>
        <row r="2788">
          <cell r="AC2788" t="str">
            <v>01498-2009-MTC/10</v>
          </cell>
          <cell r="AD2788">
            <v>39919.000000000102</v>
          </cell>
        </row>
        <row r="2789">
          <cell r="AC2789" t="str">
            <v>01499-2009-MTC/10</v>
          </cell>
          <cell r="AD2789">
            <v>39919.000000000102</v>
          </cell>
        </row>
        <row r="2790">
          <cell r="AC2790" t="str">
            <v>01500-2009-MTC/10</v>
          </cell>
          <cell r="AD2790">
            <v>39919.000000000102</v>
          </cell>
        </row>
        <row r="2791">
          <cell r="AC2791" t="str">
            <v>01501-2009-MTC/10</v>
          </cell>
          <cell r="AD2791">
            <v>39919.000000000102</v>
          </cell>
        </row>
        <row r="2792">
          <cell r="AC2792" t="str">
            <v>01849-2009-MTC/10</v>
          </cell>
          <cell r="AD2792">
            <v>40148.000000000102</v>
          </cell>
        </row>
        <row r="2793">
          <cell r="AC2793" t="str">
            <v>01850-2009-MTC/10</v>
          </cell>
          <cell r="AD2793">
            <v>40148.000000000102</v>
          </cell>
        </row>
        <row r="2794">
          <cell r="AC2794" t="str">
            <v>01851-2009-MTC/10</v>
          </cell>
          <cell r="AD2794">
            <v>40148.000000000102</v>
          </cell>
        </row>
        <row r="2795">
          <cell r="AC2795" t="str">
            <v>01852-2009-MTC/10</v>
          </cell>
          <cell r="AD2795">
            <v>40148.000000000102</v>
          </cell>
        </row>
        <row r="2796">
          <cell r="AC2796" t="str">
            <v>01853-2009-MTC/10</v>
          </cell>
          <cell r="AD2796">
            <v>40148.000000000102</v>
          </cell>
        </row>
        <row r="2797">
          <cell r="AC2797" t="str">
            <v>01855-2009-MTC/10</v>
          </cell>
          <cell r="AD2797">
            <v>40148.000000000102</v>
          </cell>
        </row>
        <row r="2798">
          <cell r="AC2798" t="str">
            <v>01857-2009-MTC/10</v>
          </cell>
          <cell r="AD2798">
            <v>40148.000000000102</v>
          </cell>
        </row>
        <row r="2799">
          <cell r="AC2799" t="str">
            <v>01858-2009-MTC/10</v>
          </cell>
          <cell r="AD2799">
            <v>40148.000000000102</v>
          </cell>
        </row>
        <row r="2800">
          <cell r="AC2800" t="str">
            <v>01859-2009-MTC/10</v>
          </cell>
          <cell r="AD2800">
            <v>40148.000000000102</v>
          </cell>
        </row>
        <row r="2801">
          <cell r="AC2801" t="str">
            <v>01860-2009-MTC/10</v>
          </cell>
          <cell r="AD2801">
            <v>40148.000000000102</v>
          </cell>
        </row>
        <row r="2802">
          <cell r="AC2802" t="str">
            <v>01861-2009-MTC/10</v>
          </cell>
          <cell r="AD2802">
            <v>40148.000000000102</v>
          </cell>
        </row>
        <row r="2803">
          <cell r="AC2803" t="str">
            <v>01862-2009-MTC/10</v>
          </cell>
          <cell r="AD2803">
            <v>40148.000000000102</v>
          </cell>
        </row>
        <row r="2804">
          <cell r="AC2804" t="str">
            <v>01863-2009-MTC/10</v>
          </cell>
          <cell r="AD2804">
            <v>40148.000000000102</v>
          </cell>
        </row>
        <row r="2805">
          <cell r="AC2805" t="str">
            <v>01965-2009-MTC/10</v>
          </cell>
          <cell r="AD2805">
            <v>40170.000000000102</v>
          </cell>
        </row>
        <row r="2806">
          <cell r="AC2806" t="str">
            <v>01966-2009-MTC/10</v>
          </cell>
          <cell r="AD2806">
            <v>40170.000000000102</v>
          </cell>
        </row>
        <row r="2807">
          <cell r="AC2807" t="str">
            <v>01967-2009-MTC/10</v>
          </cell>
          <cell r="AD2807">
            <v>40170.000000000102</v>
          </cell>
        </row>
        <row r="2808">
          <cell r="AC2808" t="str">
            <v>01968-2009-MTC/10</v>
          </cell>
          <cell r="AD2808">
            <v>40170.000000000102</v>
          </cell>
        </row>
        <row r="2809">
          <cell r="AC2809" t="str">
            <v>01969-2009-MTC/10</v>
          </cell>
          <cell r="AD2809">
            <v>40170.000000000102</v>
          </cell>
        </row>
        <row r="2810">
          <cell r="AC2810" t="str">
            <v>01970-2009-MTC/10</v>
          </cell>
          <cell r="AD2810">
            <v>40179.000000000102</v>
          </cell>
        </row>
        <row r="2811">
          <cell r="AC2811" t="str">
            <v>01971-2009-MTC/10</v>
          </cell>
          <cell r="AD2811">
            <v>40169.000000000102</v>
          </cell>
        </row>
        <row r="2812">
          <cell r="AC2812" t="str">
            <v>01972-2009-MTC/10</v>
          </cell>
          <cell r="AD2812">
            <v>40170.000000000102</v>
          </cell>
        </row>
        <row r="2813">
          <cell r="AC2813" t="str">
            <v>01973-2009-MTC/10</v>
          </cell>
          <cell r="AD2813">
            <v>40169.000000000102</v>
          </cell>
        </row>
        <row r="2814">
          <cell r="AC2814" t="str">
            <v>01975-2009-MTC/10</v>
          </cell>
          <cell r="AD2814">
            <v>40169.000000000102</v>
          </cell>
        </row>
        <row r="2815">
          <cell r="AC2815" t="str">
            <v>01976-2009-MTC/10</v>
          </cell>
          <cell r="AD2815">
            <v>40169.000000000102</v>
          </cell>
        </row>
        <row r="2816">
          <cell r="AC2816" t="str">
            <v>01977-2009-MTC/10</v>
          </cell>
          <cell r="AD2816">
            <v>40169.000000000102</v>
          </cell>
        </row>
        <row r="2817">
          <cell r="AC2817" t="str">
            <v>01979-2009-MTC/10</v>
          </cell>
          <cell r="AD2817">
            <v>40179.000000000102</v>
          </cell>
        </row>
        <row r="2818">
          <cell r="AC2818" t="str">
            <v>01980-2009-MTC/10</v>
          </cell>
          <cell r="AD2818">
            <v>40179.000000000102</v>
          </cell>
        </row>
        <row r="2819">
          <cell r="AC2819" t="str">
            <v>01981-2009-MTC/10</v>
          </cell>
          <cell r="AD2819">
            <v>40179.000000000102</v>
          </cell>
        </row>
        <row r="2820">
          <cell r="AC2820" t="str">
            <v>00423-2009-MTC/10</v>
          </cell>
          <cell r="AD2820">
            <v>39845.000000000102</v>
          </cell>
        </row>
        <row r="2821">
          <cell r="AC2821" t="str">
            <v>00423-2010-MTC/10</v>
          </cell>
          <cell r="AD2821">
            <v>40423.000000000102</v>
          </cell>
        </row>
        <row r="2822">
          <cell r="AC2822" t="str">
            <v>00424-2009-MTC/10</v>
          </cell>
          <cell r="AD2822">
            <v>39845.000000000102</v>
          </cell>
        </row>
        <row r="2823">
          <cell r="AC2823" t="str">
            <v>00424-2010-MTC/10</v>
          </cell>
          <cell r="AD2823">
            <v>40423.000000000102</v>
          </cell>
        </row>
        <row r="2824">
          <cell r="AC2824" t="str">
            <v>00425-2010-MTC/10</v>
          </cell>
          <cell r="AD2824">
            <v>40424.000000000102</v>
          </cell>
        </row>
        <row r="2825">
          <cell r="AC2825" t="str">
            <v>00426-2009-MTC/10</v>
          </cell>
          <cell r="AD2825">
            <v>39845.000000000102</v>
          </cell>
        </row>
        <row r="2826">
          <cell r="AC2826" t="str">
            <v>00426-2010-MTC/10</v>
          </cell>
          <cell r="AD2826">
            <v>40424.000000000102</v>
          </cell>
        </row>
        <row r="2827">
          <cell r="AC2827" t="str">
            <v>00427-2009-MTC/10</v>
          </cell>
          <cell r="AD2827">
            <v>39845.000000000102</v>
          </cell>
        </row>
        <row r="2828">
          <cell r="AC2828" t="str">
            <v>00428-2009-MTC/10</v>
          </cell>
          <cell r="AD2828">
            <v>39845.000000000102</v>
          </cell>
        </row>
        <row r="2829">
          <cell r="AC2829" t="str">
            <v>00428-2010-MTC/10</v>
          </cell>
          <cell r="AD2829">
            <v>40424.000000000102</v>
          </cell>
        </row>
        <row r="2830">
          <cell r="AC2830" t="str">
            <v>00429-2009-MTC/10</v>
          </cell>
          <cell r="AD2830">
            <v>39845.000000000102</v>
          </cell>
        </row>
        <row r="2831">
          <cell r="AC2831" t="str">
            <v>00429-2010-MTC/10</v>
          </cell>
          <cell r="AD2831">
            <v>40424.000000000102</v>
          </cell>
        </row>
        <row r="2832">
          <cell r="AC2832" t="str">
            <v>00667-2009-MTC/10</v>
          </cell>
          <cell r="AD2832">
            <v>39845.000000000102</v>
          </cell>
        </row>
        <row r="2833">
          <cell r="AC2833" t="str">
            <v>00668-2009-MTC/10</v>
          </cell>
          <cell r="AD2833">
            <v>39845.000000000102</v>
          </cell>
        </row>
        <row r="2834">
          <cell r="AC2834" t="str">
            <v>00669-2009-MTC/10</v>
          </cell>
          <cell r="AD2834">
            <v>39845.000000000102</v>
          </cell>
        </row>
        <row r="2835">
          <cell r="AC2835" t="str">
            <v>00671-2009-MTC/10</v>
          </cell>
          <cell r="AD2835">
            <v>39845.000000000102</v>
          </cell>
        </row>
        <row r="2836">
          <cell r="AC2836" t="str">
            <v>00672-2009-MTC/10</v>
          </cell>
          <cell r="AD2836">
            <v>39845.000000000102</v>
          </cell>
        </row>
        <row r="2837">
          <cell r="AC2837" t="str">
            <v>00673-2009-MTC/10</v>
          </cell>
          <cell r="AD2837">
            <v>39845.000000000102</v>
          </cell>
        </row>
        <row r="2838">
          <cell r="AC2838" t="str">
            <v>00673-2010-MTC/10</v>
          </cell>
          <cell r="AD2838">
            <v>40544.000000000102</v>
          </cell>
        </row>
        <row r="2839">
          <cell r="AC2839" t="str">
            <v>00674-2009-MTC/10</v>
          </cell>
          <cell r="AD2839">
            <v>39845.000000000102</v>
          </cell>
        </row>
        <row r="2840">
          <cell r="AC2840" t="str">
            <v>00727-2009-MTC/10</v>
          </cell>
          <cell r="AD2840">
            <v>39845.000000000102</v>
          </cell>
        </row>
        <row r="2841">
          <cell r="AC2841" t="str">
            <v>00729-2009-MTC/10</v>
          </cell>
          <cell r="AD2841">
            <v>39845.000000000102</v>
          </cell>
        </row>
        <row r="2842">
          <cell r="AC2842" t="str">
            <v>00730-2009-MTC/10</v>
          </cell>
          <cell r="AD2842">
            <v>39845.000000000102</v>
          </cell>
        </row>
        <row r="2843">
          <cell r="AC2843" t="str">
            <v>00731-2009-MTC/10</v>
          </cell>
          <cell r="AD2843">
            <v>39845.000000000102</v>
          </cell>
        </row>
        <row r="2844">
          <cell r="AC2844" t="str">
            <v>00732-2009-MTC/10</v>
          </cell>
          <cell r="AD2844">
            <v>39845.000000000102</v>
          </cell>
        </row>
        <row r="2845">
          <cell r="AC2845" t="str">
            <v>00733-2009-MTC/10</v>
          </cell>
          <cell r="AD2845">
            <v>39845.000000000102</v>
          </cell>
        </row>
        <row r="2846">
          <cell r="AC2846" t="str">
            <v>00734-2009-MTC/10</v>
          </cell>
          <cell r="AD2846">
            <v>39845.000000000102</v>
          </cell>
        </row>
        <row r="2847">
          <cell r="AC2847" t="str">
            <v>00735-2009-MTC/10</v>
          </cell>
          <cell r="AD2847">
            <v>39845.000000000102</v>
          </cell>
        </row>
        <row r="2848">
          <cell r="AC2848" t="str">
            <v>00485-2010-MTC/10</v>
          </cell>
          <cell r="AD2848">
            <v>40483.000000000102</v>
          </cell>
        </row>
        <row r="2849">
          <cell r="AC2849" t="str">
            <v>00486-2010-MTC/10</v>
          </cell>
          <cell r="AD2849">
            <v>40483.000000000102</v>
          </cell>
        </row>
        <row r="2850">
          <cell r="AC2850" t="str">
            <v>00487-2009-MTC/10</v>
          </cell>
          <cell r="AD2850">
            <v>39845.000000000102</v>
          </cell>
        </row>
        <row r="2851">
          <cell r="AC2851" t="str">
            <v>00487-2010-MTC/10</v>
          </cell>
          <cell r="AD2851">
            <v>40470.000000000102</v>
          </cell>
        </row>
        <row r="2852">
          <cell r="AC2852" t="str">
            <v>00488-2009-MTC/10</v>
          </cell>
          <cell r="AD2852">
            <v>39845.000000000102</v>
          </cell>
        </row>
        <row r="2853">
          <cell r="AC2853" t="str">
            <v>00488-2010-MTC/10</v>
          </cell>
          <cell r="AD2853">
            <v>40490.000000000102</v>
          </cell>
        </row>
        <row r="2854">
          <cell r="AC2854" t="str">
            <v>00489-2009-MTC/10</v>
          </cell>
          <cell r="AD2854">
            <v>39845.000000000102</v>
          </cell>
        </row>
        <row r="2855">
          <cell r="AC2855" t="str">
            <v>00489-2010-MTC/10</v>
          </cell>
          <cell r="AD2855">
            <v>40490.000000000102</v>
          </cell>
        </row>
        <row r="2856">
          <cell r="AC2856" t="str">
            <v>00490-2009-MTC/10</v>
          </cell>
          <cell r="AD2856">
            <v>39845.000000000102</v>
          </cell>
        </row>
        <row r="2857">
          <cell r="AC2857" t="str">
            <v>00490-2010-MTC/10</v>
          </cell>
          <cell r="AD2857">
            <v>40491.000000000102</v>
          </cell>
        </row>
        <row r="2858">
          <cell r="AC2858" t="str">
            <v>00491-2009-MTC/10</v>
          </cell>
          <cell r="AD2858">
            <v>39845.000000000102</v>
          </cell>
        </row>
        <row r="2859">
          <cell r="AC2859" t="str">
            <v>00430-2009-MTC/10</v>
          </cell>
          <cell r="AD2859">
            <v>39845.000000000102</v>
          </cell>
        </row>
        <row r="2860">
          <cell r="AC2860" t="str">
            <v>00530-2010-MTC/10</v>
          </cell>
          <cell r="AD2860">
            <v>40528.000000000102</v>
          </cell>
        </row>
        <row r="2861">
          <cell r="AC2861" t="str">
            <v>00531-2009-MTC/10</v>
          </cell>
          <cell r="AD2861">
            <v>39845.000000000102</v>
          </cell>
        </row>
        <row r="2862">
          <cell r="AC2862" t="str">
            <v>00531-2010-MTC/10</v>
          </cell>
          <cell r="AD2862">
            <v>40528.000000000102</v>
          </cell>
        </row>
        <row r="2863">
          <cell r="AC2863" t="str">
            <v>00532-2009-MTC/10</v>
          </cell>
          <cell r="AD2863">
            <v>39845.000000000102</v>
          </cell>
        </row>
        <row r="2864">
          <cell r="AC2864" t="str">
            <v>00533-2009-MTC/10</v>
          </cell>
          <cell r="AD2864">
            <v>39845.000000000102</v>
          </cell>
        </row>
        <row r="2865">
          <cell r="AC2865" t="str">
            <v>00533-2010-MTC/10</v>
          </cell>
          <cell r="AD2865">
            <v>40532.000000000102</v>
          </cell>
        </row>
        <row r="2866">
          <cell r="AC2866" t="str">
            <v>00534-2009-MTC/10</v>
          </cell>
          <cell r="AD2866">
            <v>39845.000000000102</v>
          </cell>
        </row>
        <row r="2867">
          <cell r="AC2867" t="str">
            <v>00534-2010-MTC/10</v>
          </cell>
          <cell r="AD2867">
            <v>40532.000000000102</v>
          </cell>
        </row>
        <row r="2868">
          <cell r="AC2868" t="str">
            <v>00535-2009-MTC/10</v>
          </cell>
          <cell r="AD2868">
            <v>39845.000000000102</v>
          </cell>
        </row>
        <row r="2869">
          <cell r="AC2869" t="str">
            <v>00536-2009-MTC/10</v>
          </cell>
          <cell r="AD2869">
            <v>39845.000000000102</v>
          </cell>
        </row>
        <row r="2870">
          <cell r="AC2870" t="str">
            <v>00536-2010-MTC/10</v>
          </cell>
          <cell r="AD2870">
            <v>40539.000000000102</v>
          </cell>
        </row>
        <row r="2871">
          <cell r="AC2871" t="str">
            <v>00737-2009-MTC/10</v>
          </cell>
          <cell r="AD2871">
            <v>39845.000000000102</v>
          </cell>
        </row>
        <row r="2872">
          <cell r="AC2872" t="str">
            <v>00738-2009-MTC/10</v>
          </cell>
          <cell r="AD2872">
            <v>39845.000000000102</v>
          </cell>
        </row>
        <row r="2873">
          <cell r="AC2873" t="str">
            <v>00739-2009-MTC/10</v>
          </cell>
          <cell r="AD2873">
            <v>39845.000000000102</v>
          </cell>
        </row>
        <row r="2874">
          <cell r="AC2874" t="str">
            <v>00740-2009-MTC/10</v>
          </cell>
          <cell r="AD2874">
            <v>39845.000000000102</v>
          </cell>
        </row>
        <row r="2875">
          <cell r="AC2875" t="str">
            <v>00741-2009-MTC/10</v>
          </cell>
          <cell r="AD2875">
            <v>39845.000000000102</v>
          </cell>
        </row>
        <row r="2876">
          <cell r="AC2876" t="str">
            <v>00743-2009-MTC/10</v>
          </cell>
          <cell r="AD2876">
            <v>39845.000000000102</v>
          </cell>
        </row>
        <row r="2877">
          <cell r="AC2877" t="str">
            <v>00736-2009-MTC/10</v>
          </cell>
          <cell r="AD2877">
            <v>39845.000000000102</v>
          </cell>
        </row>
        <row r="2878">
          <cell r="AC2878" t="str">
            <v>00745-2009-MTC/10</v>
          </cell>
          <cell r="AD2878">
            <v>39845.000000000102</v>
          </cell>
        </row>
        <row r="2879">
          <cell r="AC2879" t="str">
            <v>00746-2009-MTC/10</v>
          </cell>
          <cell r="AD2879">
            <v>39845.000000000102</v>
          </cell>
        </row>
        <row r="2880">
          <cell r="AC2880" t="str">
            <v>00747-2009-MTC/10</v>
          </cell>
          <cell r="AD2880">
            <v>39845.000000000102</v>
          </cell>
        </row>
        <row r="2881">
          <cell r="AC2881" t="str">
            <v>00748-2009-MTC/10</v>
          </cell>
          <cell r="AD2881">
            <v>39845.000000000102</v>
          </cell>
        </row>
        <row r="2882">
          <cell r="AC2882" t="str">
            <v>00750-2009-MTC/10</v>
          </cell>
          <cell r="AD2882">
            <v>39845.000000000102</v>
          </cell>
        </row>
        <row r="2883">
          <cell r="AC2883" t="str">
            <v>00751-2009-MTC/10</v>
          </cell>
          <cell r="AD2883">
            <v>39845.000000000102</v>
          </cell>
        </row>
        <row r="2884">
          <cell r="AC2884" t="str">
            <v>00492-2009-MTC/10</v>
          </cell>
          <cell r="AD2884">
            <v>39845.000000000102</v>
          </cell>
        </row>
        <row r="2885">
          <cell r="AC2885" t="str">
            <v>00493-2009-MTC/10</v>
          </cell>
          <cell r="AD2885">
            <v>39845.000000000102</v>
          </cell>
        </row>
        <row r="2886">
          <cell r="AC2886" t="str">
            <v>00494-2009-MTC/10</v>
          </cell>
          <cell r="AD2886">
            <v>39845.000000000102</v>
          </cell>
        </row>
        <row r="2887">
          <cell r="AC2887" t="str">
            <v>00494-2010-MTC/10</v>
          </cell>
          <cell r="AD2887">
            <v>40492.000000000102</v>
          </cell>
        </row>
        <row r="2888">
          <cell r="AC2888" t="str">
            <v>00495-2009-MTC/10</v>
          </cell>
          <cell r="AD2888">
            <v>39845.000000000102</v>
          </cell>
        </row>
        <row r="2889">
          <cell r="AC2889" t="str">
            <v>00495-2010-MTC/10</v>
          </cell>
          <cell r="AD2889">
            <v>40504.000000000102</v>
          </cell>
        </row>
        <row r="2890">
          <cell r="AC2890" t="str">
            <v>00496-2009-MTC/10</v>
          </cell>
          <cell r="AD2890">
            <v>39845.000000000102</v>
          </cell>
        </row>
        <row r="2891">
          <cell r="AC2891" t="str">
            <v>00496-2010-MTC/10</v>
          </cell>
          <cell r="AD2891">
            <v>40500.000000000102</v>
          </cell>
        </row>
        <row r="2892">
          <cell r="AC2892" t="str">
            <v>00497-2009-MTC/10</v>
          </cell>
          <cell r="AD2892">
            <v>39845.000000000102</v>
          </cell>
        </row>
        <row r="2893">
          <cell r="AC2893" t="str">
            <v>00497-2010-MTC/10</v>
          </cell>
          <cell r="AD2893">
            <v>40502.000000000102</v>
          </cell>
        </row>
        <row r="2894">
          <cell r="AC2894" t="str">
            <v>00498-2009-MTC/10</v>
          </cell>
          <cell r="AD2894">
            <v>39845.000000000102</v>
          </cell>
        </row>
        <row r="2895">
          <cell r="AC2895" t="str">
            <v>00537-2009-MTC/10</v>
          </cell>
          <cell r="AD2895">
            <v>39845.000000000102</v>
          </cell>
        </row>
        <row r="2896">
          <cell r="AC2896" t="str">
            <v>00537-2010-MTC/10</v>
          </cell>
          <cell r="AD2896">
            <v>40534.000000000102</v>
          </cell>
        </row>
        <row r="2897">
          <cell r="AC2897" t="str">
            <v>00538-2009-MTC/10</v>
          </cell>
          <cell r="AD2897">
            <v>39845.000000000102</v>
          </cell>
        </row>
        <row r="2898">
          <cell r="AC2898" t="str">
            <v>00539-2009-MTC/10</v>
          </cell>
          <cell r="AD2898">
            <v>39845.000000000102</v>
          </cell>
        </row>
        <row r="2899">
          <cell r="AC2899" t="str">
            <v>00540-2009-MTC/10</v>
          </cell>
          <cell r="AD2899">
            <v>39845.000000000102</v>
          </cell>
        </row>
        <row r="2900">
          <cell r="AC2900" t="str">
            <v>00541-2009-MTC/10</v>
          </cell>
          <cell r="AD2900">
            <v>39845.000000000102</v>
          </cell>
        </row>
        <row r="2901">
          <cell r="AC2901" t="str">
            <v>00542-2009-MTC/10</v>
          </cell>
          <cell r="AD2901">
            <v>39845.000000000102</v>
          </cell>
        </row>
        <row r="2902">
          <cell r="AC2902" t="str">
            <v>00543-2009-MTC/10</v>
          </cell>
          <cell r="AD2902">
            <v>39845.000000000102</v>
          </cell>
        </row>
        <row r="2903">
          <cell r="AC2903" t="str">
            <v>00544-2009-MTC/10</v>
          </cell>
          <cell r="AD2903">
            <v>39845.000000000102</v>
          </cell>
        </row>
        <row r="2904">
          <cell r="AC2904" t="str">
            <v>00545-2009-MTC/10</v>
          </cell>
          <cell r="AD2904">
            <v>39845.000000000102</v>
          </cell>
        </row>
        <row r="2905">
          <cell r="AC2905" t="str">
            <v>00744-2009-MTC/10</v>
          </cell>
          <cell r="AD2905">
            <v>39845.000000000102</v>
          </cell>
        </row>
        <row r="2906">
          <cell r="AC2906" t="str">
            <v>00753-2009-MTC/10</v>
          </cell>
          <cell r="AD2906">
            <v>39845.000000000102</v>
          </cell>
        </row>
        <row r="2907">
          <cell r="AC2907" t="str">
            <v>00754-2009-MTC/10</v>
          </cell>
          <cell r="AD2907">
            <v>39845.000000000102</v>
          </cell>
        </row>
        <row r="2908">
          <cell r="AC2908" t="str">
            <v>00755-2009-MTC/10</v>
          </cell>
          <cell r="AD2908">
            <v>39845.000000000102</v>
          </cell>
        </row>
        <row r="2909">
          <cell r="AC2909" t="str">
            <v>00756-2009-MTC/10</v>
          </cell>
          <cell r="AD2909">
            <v>39845.000000000102</v>
          </cell>
        </row>
        <row r="2910">
          <cell r="AC2910" t="str">
            <v>00757-2009-MTC/10</v>
          </cell>
          <cell r="AD2910">
            <v>39845.000000000102</v>
          </cell>
        </row>
        <row r="2911">
          <cell r="AC2911" t="str">
            <v>00758-2009-MTC/10</v>
          </cell>
          <cell r="AD2911">
            <v>39845.000000000102</v>
          </cell>
        </row>
        <row r="2912">
          <cell r="AC2912" t="str">
            <v>00759-2009-MTC/10</v>
          </cell>
          <cell r="AD2912">
            <v>39845.000000000102</v>
          </cell>
        </row>
        <row r="2913">
          <cell r="AC2913" t="str">
            <v>00760-2009-MTC/10</v>
          </cell>
          <cell r="AD2913">
            <v>39845.000000000102</v>
          </cell>
        </row>
        <row r="2914">
          <cell r="AC2914" t="str">
            <v>00761-2009-MTC/10</v>
          </cell>
          <cell r="AD2914">
            <v>39845.000000000102</v>
          </cell>
        </row>
        <row r="2915">
          <cell r="AC2915" t="str">
            <v>00752-2009-MTC/10</v>
          </cell>
          <cell r="AD2915">
            <v>39845.000000000102</v>
          </cell>
        </row>
        <row r="2916">
          <cell r="AC2916" t="str">
            <v>00762-2009-MTC/10</v>
          </cell>
          <cell r="AD2916">
            <v>39845.000000000102</v>
          </cell>
        </row>
        <row r="2917">
          <cell r="AC2917" t="str">
            <v>00764-2009-MTC/10</v>
          </cell>
          <cell r="AD2917">
            <v>39845.000000000102</v>
          </cell>
        </row>
        <row r="2918">
          <cell r="AC2918" t="str">
            <v>00765-2009-MTC/10</v>
          </cell>
          <cell r="AD2918">
            <v>39845.000000000102</v>
          </cell>
        </row>
        <row r="2919">
          <cell r="AC2919" t="str">
            <v>00766-2009-MTC/10</v>
          </cell>
          <cell r="AD2919">
            <v>39845.000000000102</v>
          </cell>
        </row>
        <row r="2920">
          <cell r="AC2920" t="str">
            <v>00767-2009-MTC/10</v>
          </cell>
          <cell r="AD2920">
            <v>39845.000000000102</v>
          </cell>
        </row>
        <row r="2921">
          <cell r="AC2921" t="str">
            <v>00768-2009-MTC/10</v>
          </cell>
          <cell r="AD2921">
            <v>39845.000000000102</v>
          </cell>
        </row>
        <row r="2922">
          <cell r="AC2922" t="str">
            <v>00769-2009-MTC/10</v>
          </cell>
          <cell r="AD2922">
            <v>39845.000000000102</v>
          </cell>
        </row>
        <row r="2923">
          <cell r="AC2923" t="str">
            <v>00771-2009-MTC/10</v>
          </cell>
          <cell r="AD2923">
            <v>39845.000000000102</v>
          </cell>
        </row>
        <row r="2924">
          <cell r="AC2924" t="str">
            <v>00498-2010-MTC/10</v>
          </cell>
          <cell r="AD2924">
            <v>40513.000000000102</v>
          </cell>
        </row>
        <row r="2925">
          <cell r="AC2925" t="str">
            <v>00499-2009-MTC/10</v>
          </cell>
          <cell r="AD2925">
            <v>39845.000000000102</v>
          </cell>
        </row>
        <row r="2926">
          <cell r="AC2926" t="str">
            <v>00499-2010-MTC/10</v>
          </cell>
          <cell r="AD2926">
            <v>40513.000000000102</v>
          </cell>
        </row>
        <row r="2927">
          <cell r="AC2927" t="str">
            <v>00500-2009-MTC/10</v>
          </cell>
          <cell r="AD2927">
            <v>39845.000000000102</v>
          </cell>
        </row>
        <row r="2928">
          <cell r="AC2928" t="str">
            <v>00501-2009-MTC/10</v>
          </cell>
          <cell r="AD2928">
            <v>39845.000000000102</v>
          </cell>
        </row>
        <row r="2929">
          <cell r="AC2929" t="str">
            <v>00501-2010-MTC/10</v>
          </cell>
          <cell r="AD2929">
            <v>40513.000000000102</v>
          </cell>
        </row>
        <row r="2930">
          <cell r="AC2930" t="str">
            <v>00502-2009-MTC/10</v>
          </cell>
          <cell r="AD2930">
            <v>39845.000000000102</v>
          </cell>
        </row>
        <row r="2931">
          <cell r="AC2931" t="str">
            <v>00502-2010-MTC/10</v>
          </cell>
          <cell r="AD2931">
            <v>40445.000000000102</v>
          </cell>
        </row>
        <row r="2932">
          <cell r="AC2932" t="str">
            <v>00503-2009-MTC/10</v>
          </cell>
          <cell r="AD2932">
            <v>39845.000000000102</v>
          </cell>
        </row>
        <row r="2933">
          <cell r="AC2933" t="str">
            <v>00546-2009-MTC/10</v>
          </cell>
          <cell r="AD2933">
            <v>39845.000000000102</v>
          </cell>
        </row>
        <row r="2934">
          <cell r="AC2934" t="str">
            <v>00547-2009-MTC/10</v>
          </cell>
          <cell r="AD2934">
            <v>39845.000000000102</v>
          </cell>
        </row>
        <row r="2935">
          <cell r="AC2935" t="str">
            <v>00548-2009-MTC/10</v>
          </cell>
          <cell r="AD2935">
            <v>39845.000000000102</v>
          </cell>
        </row>
        <row r="2936">
          <cell r="AC2936" t="str">
            <v>00549-2009-MTC/10</v>
          </cell>
          <cell r="AD2936">
            <v>39845.000000000102</v>
          </cell>
        </row>
        <row r="2937">
          <cell r="AC2937" t="str">
            <v>00550-2009-MTC/10</v>
          </cell>
          <cell r="AD2937">
            <v>39845.000000000102</v>
          </cell>
        </row>
        <row r="2938">
          <cell r="AC2938" t="str">
            <v>00551-2009-MTC/10</v>
          </cell>
          <cell r="AD2938">
            <v>39845.000000000102</v>
          </cell>
        </row>
        <row r="2939">
          <cell r="AC2939" t="str">
            <v>00552-2009-MTC/10</v>
          </cell>
          <cell r="AD2939">
            <v>39845.000000000102</v>
          </cell>
        </row>
        <row r="2940">
          <cell r="AC2940" t="str">
            <v>00553-2009-MTC/10</v>
          </cell>
          <cell r="AD2940">
            <v>39845.000000000102</v>
          </cell>
        </row>
        <row r="2941">
          <cell r="AC2941" t="str">
            <v>00772-2009-MTC/10</v>
          </cell>
          <cell r="AD2941">
            <v>39845.000000000102</v>
          </cell>
        </row>
        <row r="2942">
          <cell r="AC2942" t="str">
            <v>00773-2009-MTC/10</v>
          </cell>
          <cell r="AD2942">
            <v>39845.000000000102</v>
          </cell>
        </row>
        <row r="2943">
          <cell r="AC2943" t="str">
            <v>00774-2009-MTC/10</v>
          </cell>
          <cell r="AD2943">
            <v>39845.000000000102</v>
          </cell>
        </row>
        <row r="2944">
          <cell r="AC2944" t="str">
            <v>00775-2009-MTC/10</v>
          </cell>
          <cell r="AD2944">
            <v>39845.000000000102</v>
          </cell>
        </row>
        <row r="2945">
          <cell r="AC2945" t="str">
            <v>00776-2009-MTC/10</v>
          </cell>
          <cell r="AD2945">
            <v>39845.000000000102</v>
          </cell>
        </row>
        <row r="2946">
          <cell r="AC2946" t="str">
            <v>00778-2009-MTC/10</v>
          </cell>
          <cell r="AD2946">
            <v>39845.000000000102</v>
          </cell>
        </row>
        <row r="2947">
          <cell r="AC2947" t="str">
            <v>00822-2009-MTC/10</v>
          </cell>
          <cell r="AD2947">
            <v>39845.000000000102</v>
          </cell>
        </row>
        <row r="2948">
          <cell r="AC2948" t="str">
            <v>00823-2009-MTC/10</v>
          </cell>
          <cell r="AD2948">
            <v>39845.000000000102</v>
          </cell>
        </row>
        <row r="2949">
          <cell r="AC2949" t="str">
            <v>00825-2009-MTC/10</v>
          </cell>
          <cell r="AD2949">
            <v>39845.000000000102</v>
          </cell>
        </row>
        <row r="2950">
          <cell r="AC2950" t="str">
            <v>00826-2009-MTC/10</v>
          </cell>
          <cell r="AD2950">
            <v>39845.000000000102</v>
          </cell>
        </row>
        <row r="2951">
          <cell r="AC2951" t="str">
            <v>00827-2009-MTC/10</v>
          </cell>
          <cell r="AD2951">
            <v>39845.000000000102</v>
          </cell>
        </row>
        <row r="2952">
          <cell r="AC2952" t="str">
            <v>00829-2009-MTC/10</v>
          </cell>
          <cell r="AD2952">
            <v>39845.000000000102</v>
          </cell>
        </row>
        <row r="2953">
          <cell r="AC2953" t="str">
            <v>00830-2009-MTC/10</v>
          </cell>
          <cell r="AD2953">
            <v>39845.000000000102</v>
          </cell>
        </row>
        <row r="2954">
          <cell r="AC2954" t="str">
            <v>00504-2009-MTC/10</v>
          </cell>
          <cell r="AD2954">
            <v>39845.000000000102</v>
          </cell>
        </row>
        <row r="2955">
          <cell r="AC2955" t="str">
            <v>00504-2010-MTC/10</v>
          </cell>
          <cell r="AD2955">
            <v>40513.000000000102</v>
          </cell>
        </row>
        <row r="2956">
          <cell r="AC2956" t="str">
            <v>00505-2009-MTC/10</v>
          </cell>
          <cell r="AD2956">
            <v>39845.000000000102</v>
          </cell>
        </row>
        <row r="2957">
          <cell r="AC2957" t="str">
            <v>00505-2010-MTC/10</v>
          </cell>
          <cell r="AD2957">
            <v>40505.000000000102</v>
          </cell>
        </row>
        <row r="2958">
          <cell r="AC2958" t="str">
            <v>00506-2009-MTC/10</v>
          </cell>
          <cell r="AD2958">
            <v>39845.000000000102</v>
          </cell>
        </row>
        <row r="2959">
          <cell r="AC2959" t="str">
            <v>00507-2009-MTC/10</v>
          </cell>
          <cell r="AD2959">
            <v>39845.000000000102</v>
          </cell>
        </row>
        <row r="2960">
          <cell r="AC2960" t="str">
            <v>00507-2010-MTC/10</v>
          </cell>
          <cell r="AD2960">
            <v>40508.000000000102</v>
          </cell>
        </row>
        <row r="2961">
          <cell r="AC2961" t="str">
            <v>00508-2009-MTC/10</v>
          </cell>
          <cell r="AD2961">
            <v>39845.000000000102</v>
          </cell>
        </row>
        <row r="2962">
          <cell r="AC2962" t="str">
            <v>00508-2010-MTC/10</v>
          </cell>
          <cell r="AD2962">
            <v>40511.000000000102</v>
          </cell>
        </row>
        <row r="2963">
          <cell r="AC2963" t="str">
            <v>00509-2009-MTC/10</v>
          </cell>
          <cell r="AD2963">
            <v>39845.000000000102</v>
          </cell>
        </row>
        <row r="2964">
          <cell r="AC2964" t="str">
            <v>00509-2010-MTC/10</v>
          </cell>
          <cell r="AD2964">
            <v>40515.000000000102</v>
          </cell>
        </row>
        <row r="2965">
          <cell r="AC2965" t="str">
            <v>00510-2010-MTC/10</v>
          </cell>
          <cell r="AD2965">
            <v>40515.000000000102</v>
          </cell>
        </row>
        <row r="2966">
          <cell r="AC2966" t="str">
            <v>00511-2009-MTC/10</v>
          </cell>
          <cell r="AD2966">
            <v>39845.000000000102</v>
          </cell>
        </row>
        <row r="2967">
          <cell r="AC2967" t="str">
            <v>00555-2009-MTC/10</v>
          </cell>
          <cell r="AD2967">
            <v>39845.000000000102</v>
          </cell>
        </row>
        <row r="2968">
          <cell r="AC2968" t="str">
            <v>00556-2009-MTC/10</v>
          </cell>
          <cell r="AD2968">
            <v>39845.000000000102</v>
          </cell>
        </row>
        <row r="2969">
          <cell r="AC2969" t="str">
            <v>00557-2009-MTC/10</v>
          </cell>
          <cell r="AD2969">
            <v>39845.000000000102</v>
          </cell>
        </row>
        <row r="2970">
          <cell r="AC2970" t="str">
            <v>00558-2009-MTC/10</v>
          </cell>
          <cell r="AD2970">
            <v>39845.000000000102</v>
          </cell>
        </row>
        <row r="2971">
          <cell r="AC2971" t="str">
            <v>00560-2009-MTC/10</v>
          </cell>
          <cell r="AD2971">
            <v>39845.000000000102</v>
          </cell>
        </row>
        <row r="2972">
          <cell r="AC2972" t="str">
            <v>00561-2009-MTC/10</v>
          </cell>
          <cell r="AD2972">
            <v>39845.000000000102</v>
          </cell>
        </row>
        <row r="2973">
          <cell r="AC2973" t="str">
            <v>00562-2009-MTC/10</v>
          </cell>
          <cell r="AD2973">
            <v>39845.000000000102</v>
          </cell>
        </row>
        <row r="2974">
          <cell r="AC2974" t="str">
            <v>00563-2009-MTC/10</v>
          </cell>
          <cell r="AD2974">
            <v>39845.000000000102</v>
          </cell>
        </row>
        <row r="2975">
          <cell r="AC2975" t="str">
            <v>00564-2009-MTC/10</v>
          </cell>
          <cell r="AD2975">
            <v>39845.000000000102</v>
          </cell>
        </row>
        <row r="2976">
          <cell r="AC2976" t="str">
            <v>00779-2009-MTC/10</v>
          </cell>
          <cell r="AD2976">
            <v>39845.000000000102</v>
          </cell>
        </row>
        <row r="2977">
          <cell r="AC2977" t="str">
            <v>00780-2009-MTC/10</v>
          </cell>
          <cell r="AD2977">
            <v>39845.000000000102</v>
          </cell>
        </row>
        <row r="2978">
          <cell r="AC2978" t="str">
            <v>00781-2009-MTC/10</v>
          </cell>
          <cell r="AD2978">
            <v>39845.000000000102</v>
          </cell>
        </row>
        <row r="2979">
          <cell r="AC2979" t="str">
            <v>00782-2009-MTC/10</v>
          </cell>
          <cell r="AD2979">
            <v>39845.000000000102</v>
          </cell>
        </row>
        <row r="2980">
          <cell r="AC2980" t="str">
            <v>00783-2009-MTC/10</v>
          </cell>
          <cell r="AD2980">
            <v>39845.000000000102</v>
          </cell>
        </row>
        <row r="2981">
          <cell r="AC2981" t="str">
            <v>00784-2009-MTC/10</v>
          </cell>
          <cell r="AD2981">
            <v>39845.000000000102</v>
          </cell>
        </row>
        <row r="2982">
          <cell r="AC2982" t="str">
            <v>00785-2009-MTC/10</v>
          </cell>
          <cell r="AD2982">
            <v>39845.000000000102</v>
          </cell>
        </row>
        <row r="2983">
          <cell r="AC2983" t="str">
            <v>00786-2009-MTC/10</v>
          </cell>
          <cell r="AD2983">
            <v>39845.000000000102</v>
          </cell>
        </row>
        <row r="2984">
          <cell r="AC2984" t="str">
            <v>00831-2009-MTC/10</v>
          </cell>
          <cell r="AD2984">
            <v>39845.000000000102</v>
          </cell>
        </row>
        <row r="2985">
          <cell r="AC2985" t="str">
            <v>00849-2009-MTC/10</v>
          </cell>
          <cell r="AD2985">
            <v>39845.000000000102</v>
          </cell>
        </row>
        <row r="2986">
          <cell r="AC2986" t="str">
            <v>00850-2009-MTC/10</v>
          </cell>
          <cell r="AD2986">
            <v>39845.000000000102</v>
          </cell>
        </row>
        <row r="2987">
          <cell r="AC2987" t="str">
            <v>00851-2009-MTC/10</v>
          </cell>
          <cell r="AD2987">
            <v>39845.000000000102</v>
          </cell>
        </row>
        <row r="2988">
          <cell r="AC2988" t="str">
            <v>00852-2009-MTC/10</v>
          </cell>
          <cell r="AD2988">
            <v>39845.000000000102</v>
          </cell>
        </row>
        <row r="2989">
          <cell r="AC2989" t="str">
            <v>00853-2009-MTC/10</v>
          </cell>
          <cell r="AD2989">
            <v>39845.000000000102</v>
          </cell>
        </row>
        <row r="2990">
          <cell r="AC2990" t="str">
            <v>00854-2009-MTC/10</v>
          </cell>
          <cell r="AD2990">
            <v>39845.000000000102</v>
          </cell>
        </row>
        <row r="2991">
          <cell r="AC2991" t="str">
            <v>00855-2009-MTC/10</v>
          </cell>
          <cell r="AD2991">
            <v>39845.000000000102</v>
          </cell>
        </row>
        <row r="2992">
          <cell r="AC2992" t="str">
            <v>00856-2009-MTC/10</v>
          </cell>
          <cell r="AD2992">
            <v>39845.000000000102</v>
          </cell>
        </row>
        <row r="2993">
          <cell r="AC2993" t="str">
            <v>00511-2010-MTC/10</v>
          </cell>
          <cell r="AD2993">
            <v>40515.000000000102</v>
          </cell>
        </row>
        <row r="2994">
          <cell r="AC2994" t="str">
            <v>00512-2009-MTC/10</v>
          </cell>
          <cell r="AD2994">
            <v>39845.000000000102</v>
          </cell>
        </row>
        <row r="2995">
          <cell r="AC2995" t="str">
            <v>00513-2009-MTC/10</v>
          </cell>
          <cell r="AD2995">
            <v>39845.000000000102</v>
          </cell>
        </row>
        <row r="2996">
          <cell r="AC2996" t="str">
            <v>00513-2010-MTC/10</v>
          </cell>
          <cell r="AD2996">
            <v>40515.000000000102</v>
          </cell>
        </row>
        <row r="2997">
          <cell r="AC2997" t="str">
            <v>00514-2009-MTC/10</v>
          </cell>
          <cell r="AD2997">
            <v>39845.000000000102</v>
          </cell>
        </row>
        <row r="2998">
          <cell r="AC2998" t="str">
            <v>00514-2010-MTC/10</v>
          </cell>
          <cell r="AD2998">
            <v>40518.000000000102</v>
          </cell>
        </row>
        <row r="2999">
          <cell r="AC2999" t="str">
            <v>00515-2010-MTC/10</v>
          </cell>
          <cell r="AD2999">
            <v>40518.000000000102</v>
          </cell>
        </row>
        <row r="3000">
          <cell r="AC3000" t="str">
            <v>00516-2009-MTC/10</v>
          </cell>
          <cell r="AD3000">
            <v>39845.000000000102</v>
          </cell>
        </row>
        <row r="3001">
          <cell r="AC3001" t="str">
            <v>00516-2010-MTC/10</v>
          </cell>
          <cell r="AD3001">
            <v>40518.000000000102</v>
          </cell>
        </row>
        <row r="3002">
          <cell r="AC3002" t="str">
            <v>00517-2009-MTC/10</v>
          </cell>
          <cell r="AD3002">
            <v>39845.000000000102</v>
          </cell>
        </row>
        <row r="3003">
          <cell r="AC3003" t="str">
            <v>00565-2009-MTC/10</v>
          </cell>
          <cell r="AD3003">
            <v>39845.000000000102</v>
          </cell>
        </row>
        <row r="3004">
          <cell r="AC3004" t="str">
            <v>00566-2009-MTC/10</v>
          </cell>
          <cell r="AD3004">
            <v>39845.000000000102</v>
          </cell>
        </row>
        <row r="3005">
          <cell r="AC3005" t="str">
            <v>00567-2009-MTC/10</v>
          </cell>
          <cell r="AD3005">
            <v>39845.000000000102</v>
          </cell>
        </row>
        <row r="3006">
          <cell r="AC3006" t="str">
            <v>00568-2009-MTC/10</v>
          </cell>
          <cell r="AD3006">
            <v>39845.000000000102</v>
          </cell>
        </row>
        <row r="3007">
          <cell r="AC3007" t="str">
            <v>00569-2009-MTC/10</v>
          </cell>
          <cell r="AD3007">
            <v>39845.000000000102</v>
          </cell>
        </row>
        <row r="3008">
          <cell r="AC3008" t="str">
            <v>00570-2009-MTC/10</v>
          </cell>
          <cell r="AD3008">
            <v>39845.000000000102</v>
          </cell>
        </row>
        <row r="3009">
          <cell r="AC3009" t="str">
            <v>00571-2009-MTC/10</v>
          </cell>
          <cell r="AD3009">
            <v>39845.000000000102</v>
          </cell>
        </row>
        <row r="3010">
          <cell r="AC3010" t="str">
            <v>00572-2009-MTC/10</v>
          </cell>
          <cell r="AD3010">
            <v>39845.000000000102</v>
          </cell>
        </row>
        <row r="3011">
          <cell r="AC3011" t="str">
            <v>00787-2009-MTC/10</v>
          </cell>
          <cell r="AD3011">
            <v>39845.000000000102</v>
          </cell>
        </row>
        <row r="3012">
          <cell r="AC3012" t="str">
            <v>00789-2009-MTC/10</v>
          </cell>
          <cell r="AD3012">
            <v>39845.000000000102</v>
          </cell>
        </row>
        <row r="3013">
          <cell r="AC3013" t="str">
            <v>00790-2009-MTC/10</v>
          </cell>
          <cell r="AD3013">
            <v>39845.000000000102</v>
          </cell>
        </row>
        <row r="3014">
          <cell r="AC3014" t="str">
            <v>00791-2009-MTC/10</v>
          </cell>
          <cell r="AD3014">
            <v>39845.000000000102</v>
          </cell>
        </row>
        <row r="3015">
          <cell r="AC3015" t="str">
            <v>00792-2009-MTC/10</v>
          </cell>
          <cell r="AD3015">
            <v>39845.000000000102</v>
          </cell>
        </row>
        <row r="3016">
          <cell r="AC3016" t="str">
            <v>00793-2009-MTC/10</v>
          </cell>
          <cell r="AD3016">
            <v>39845.000000000102</v>
          </cell>
        </row>
        <row r="3017">
          <cell r="AC3017" t="str">
            <v>00794-2009-MTC/10</v>
          </cell>
          <cell r="AD3017">
            <v>39845.000000000102</v>
          </cell>
        </row>
        <row r="3018">
          <cell r="AC3018" t="str">
            <v>00795-2009-MTC/10</v>
          </cell>
          <cell r="AD3018">
            <v>39845.000000000102</v>
          </cell>
        </row>
        <row r="3019">
          <cell r="AC3019" t="str">
            <v>00832-2009-MTC/10</v>
          </cell>
          <cell r="AD3019">
            <v>39845.000000000102</v>
          </cell>
        </row>
        <row r="3020">
          <cell r="AC3020" t="str">
            <v>00833-2009-MTC/10</v>
          </cell>
          <cell r="AD3020">
            <v>39845.000000000102</v>
          </cell>
        </row>
        <row r="3021">
          <cell r="AC3021" t="str">
            <v>00834-2009-MTC/10</v>
          </cell>
          <cell r="AD3021">
            <v>39845.000000000102</v>
          </cell>
        </row>
        <row r="3022">
          <cell r="AC3022" t="str">
            <v>00835-2009-MTC/10</v>
          </cell>
          <cell r="AD3022">
            <v>39845.000000000102</v>
          </cell>
        </row>
        <row r="3023">
          <cell r="AC3023" t="str">
            <v>00836-2009-MTC/10</v>
          </cell>
          <cell r="AD3023">
            <v>39845.000000000102</v>
          </cell>
        </row>
        <row r="3024">
          <cell r="AC3024" t="str">
            <v>00837-2009-MTC/10</v>
          </cell>
          <cell r="AD3024">
            <v>39845.000000000102</v>
          </cell>
        </row>
        <row r="3025">
          <cell r="AC3025" t="str">
            <v>00838-2009-MTC/10</v>
          </cell>
          <cell r="AD3025">
            <v>39845.000000000102</v>
          </cell>
        </row>
        <row r="3026">
          <cell r="AC3026" t="str">
            <v>00839-2009-MTC/10</v>
          </cell>
          <cell r="AD3026">
            <v>39845.000000000102</v>
          </cell>
        </row>
        <row r="3027">
          <cell r="AC3027" t="str">
            <v>00517-2010-MTC/10</v>
          </cell>
          <cell r="AD3027">
            <v>40518.000000000102</v>
          </cell>
        </row>
        <row r="3028">
          <cell r="AC3028" t="str">
            <v>00518-2009-MTC/10</v>
          </cell>
          <cell r="AD3028">
            <v>39845.000000000102</v>
          </cell>
        </row>
        <row r="3029">
          <cell r="AC3029" t="str">
            <v>00518-2010-MTC/10</v>
          </cell>
          <cell r="AD3029">
            <v>40518.000000000102</v>
          </cell>
        </row>
        <row r="3030">
          <cell r="AC3030" t="str">
            <v>00519-2009-MTC/10</v>
          </cell>
          <cell r="AD3030">
            <v>39845.000000000102</v>
          </cell>
        </row>
        <row r="3031">
          <cell r="AC3031" t="str">
            <v>00519-2010-MTC/10</v>
          </cell>
          <cell r="AD3031">
            <v>40521.000000000102</v>
          </cell>
        </row>
        <row r="3032">
          <cell r="AC3032" t="str">
            <v>00520-2009-MTC/10</v>
          </cell>
          <cell r="AD3032">
            <v>39845.000000000102</v>
          </cell>
        </row>
        <row r="3033">
          <cell r="AC3033" t="str">
            <v>00520-2010-MTC/10</v>
          </cell>
          <cell r="AD3033">
            <v>40521.000000000102</v>
          </cell>
        </row>
        <row r="3034">
          <cell r="AC3034" t="str">
            <v>00521-2009-MTC/10</v>
          </cell>
          <cell r="AD3034">
            <v>39845.000000000102</v>
          </cell>
        </row>
        <row r="3035">
          <cell r="AC3035" t="str">
            <v>00521-2010-MTC/10</v>
          </cell>
          <cell r="AD3035">
            <v>40521.000000000102</v>
          </cell>
        </row>
        <row r="3036">
          <cell r="AC3036" t="str">
            <v>00522-2009-MTC/10</v>
          </cell>
          <cell r="AD3036">
            <v>39845.000000000102</v>
          </cell>
        </row>
        <row r="3037">
          <cell r="AC3037" t="str">
            <v>00576-2009-MTC/10</v>
          </cell>
          <cell r="AD3037">
            <v>39845.000000000102</v>
          </cell>
        </row>
        <row r="3038">
          <cell r="AC3038" t="str">
            <v>00577-2009-MTC/10</v>
          </cell>
          <cell r="AD3038">
            <v>39845.000000000102</v>
          </cell>
        </row>
        <row r="3039">
          <cell r="AC3039" t="str">
            <v>00578-2009-MTC/10</v>
          </cell>
          <cell r="AD3039">
            <v>39845.000000000102</v>
          </cell>
        </row>
        <row r="3040">
          <cell r="AC3040" t="str">
            <v>00580-2009-MTC/10</v>
          </cell>
          <cell r="AD3040">
            <v>39845.000000000102</v>
          </cell>
        </row>
        <row r="3041">
          <cell r="AC3041" t="str">
            <v>00581-2009-MTC/10</v>
          </cell>
          <cell r="AD3041">
            <v>39845.000000000102</v>
          </cell>
        </row>
        <row r="3042">
          <cell r="AC3042" t="str">
            <v>00582-2009-MTC/10</v>
          </cell>
          <cell r="AD3042">
            <v>39845.000000000102</v>
          </cell>
        </row>
        <row r="3043">
          <cell r="AC3043" t="str">
            <v>00583-2009-MTC/10</v>
          </cell>
          <cell r="AD3043">
            <v>39845.000000000102</v>
          </cell>
        </row>
        <row r="3044">
          <cell r="AC3044" t="str">
            <v>00584-2009-MTC/10</v>
          </cell>
          <cell r="AD3044">
            <v>39845.000000000102</v>
          </cell>
        </row>
        <row r="3045">
          <cell r="AC3045" t="str">
            <v>00796-2009-MTC/10</v>
          </cell>
          <cell r="AD3045">
            <v>39845.000000000102</v>
          </cell>
        </row>
        <row r="3046">
          <cell r="AC3046" t="str">
            <v>00797-2009-MTC/10</v>
          </cell>
          <cell r="AD3046">
            <v>39845.000000000102</v>
          </cell>
        </row>
        <row r="3047">
          <cell r="AC3047" t="str">
            <v>00798-2009-MTC/10</v>
          </cell>
          <cell r="AD3047">
            <v>39845.000000000102</v>
          </cell>
        </row>
        <row r="3048">
          <cell r="AC3048" t="str">
            <v>00799-2009-MTC/10</v>
          </cell>
          <cell r="AD3048">
            <v>39845.000000000102</v>
          </cell>
        </row>
        <row r="3049">
          <cell r="AC3049" t="str">
            <v>00800-2009-MTC/10</v>
          </cell>
          <cell r="AD3049">
            <v>39845.000000000102</v>
          </cell>
        </row>
        <row r="3050">
          <cell r="AC3050" t="str">
            <v>00801-2009-MTC/10</v>
          </cell>
          <cell r="AD3050">
            <v>39845.000000000102</v>
          </cell>
        </row>
        <row r="3051">
          <cell r="AC3051" t="str">
            <v>00802-2009-MTC/10</v>
          </cell>
          <cell r="AD3051">
            <v>39845.000000000102</v>
          </cell>
        </row>
        <row r="3052">
          <cell r="AC3052" t="str">
            <v>00803-2009-MTC/10</v>
          </cell>
          <cell r="AD3052">
            <v>39845.000000000102</v>
          </cell>
        </row>
        <row r="3053">
          <cell r="AC3053" t="str">
            <v>00840-2009-MTC/10</v>
          </cell>
          <cell r="AD3053">
            <v>39845.000000000102</v>
          </cell>
        </row>
        <row r="3054">
          <cell r="AC3054" t="str">
            <v>00841-2009-MTC/10</v>
          </cell>
          <cell r="AD3054">
            <v>39845.000000000102</v>
          </cell>
        </row>
        <row r="3055">
          <cell r="AC3055" t="str">
            <v>00842-2009-MTC/10</v>
          </cell>
          <cell r="AD3055">
            <v>39845.000000000102</v>
          </cell>
        </row>
        <row r="3056">
          <cell r="AC3056" t="str">
            <v>00843-2009-MTC/10</v>
          </cell>
          <cell r="AD3056">
            <v>39845.000000000102</v>
          </cell>
        </row>
        <row r="3057">
          <cell r="AC3057" t="str">
            <v>00844-2009-MTC/10</v>
          </cell>
          <cell r="AD3057">
            <v>39845.000000000102</v>
          </cell>
        </row>
        <row r="3058">
          <cell r="AC3058" t="str">
            <v>00845-2009-MTC/10</v>
          </cell>
          <cell r="AD3058">
            <v>39845.000000000102</v>
          </cell>
        </row>
        <row r="3059">
          <cell r="AC3059" t="str">
            <v>00846-2009-MTC/10</v>
          </cell>
          <cell r="AD3059">
            <v>39845.000000000102</v>
          </cell>
        </row>
        <row r="3060">
          <cell r="AC3060" t="str">
            <v>00847-2009-MTC/10</v>
          </cell>
          <cell r="AD3060">
            <v>39845.000000000102</v>
          </cell>
        </row>
        <row r="3061">
          <cell r="AC3061" t="str">
            <v>00848-2009-MTC/10</v>
          </cell>
          <cell r="AD3061">
            <v>39845.000000000102</v>
          </cell>
        </row>
        <row r="3062">
          <cell r="AC3062" t="str">
            <v>00523-2009-MTC/10</v>
          </cell>
          <cell r="AD3062">
            <v>39845.000000000102</v>
          </cell>
        </row>
        <row r="3063">
          <cell r="AC3063" t="str">
            <v>00524-2009-MTC/10</v>
          </cell>
          <cell r="AD3063">
            <v>39845.000000000102</v>
          </cell>
        </row>
        <row r="3064">
          <cell r="AC3064" t="str">
            <v>00524-2010-MTC/10</v>
          </cell>
          <cell r="AD3064">
            <v>40522.000000000102</v>
          </cell>
        </row>
        <row r="3065">
          <cell r="AC3065" t="str">
            <v>00525-2009-MTC/10</v>
          </cell>
          <cell r="AD3065">
            <v>39845.000000000102</v>
          </cell>
        </row>
        <row r="3066">
          <cell r="AC3066" t="str">
            <v>00525-2010-MTC/10</v>
          </cell>
          <cell r="AD3066">
            <v>40522.000000000102</v>
          </cell>
        </row>
        <row r="3067">
          <cell r="AC3067" t="str">
            <v>00526-2009-MTC/10</v>
          </cell>
          <cell r="AD3067">
            <v>39845.000000000102</v>
          </cell>
        </row>
        <row r="3068">
          <cell r="AC3068" t="str">
            <v>00526-2010-MTC/10</v>
          </cell>
          <cell r="AD3068">
            <v>40526.000000000102</v>
          </cell>
        </row>
        <row r="3069">
          <cell r="AC3069" t="str">
            <v>00527-2009-MTC/10</v>
          </cell>
          <cell r="AD3069">
            <v>39845.000000000102</v>
          </cell>
        </row>
        <row r="3070">
          <cell r="AC3070" t="str">
            <v>00527-2010-MTC/10</v>
          </cell>
          <cell r="AD3070">
            <v>40526.000000000102</v>
          </cell>
        </row>
        <row r="3071">
          <cell r="AC3071" t="str">
            <v>00528-2009-MTC/10</v>
          </cell>
          <cell r="AD3071">
            <v>39845.000000000102</v>
          </cell>
        </row>
        <row r="3072">
          <cell r="AC3072" t="str">
            <v>00528-2010-MTC/10</v>
          </cell>
          <cell r="AD3072">
            <v>40526.000000000102</v>
          </cell>
        </row>
        <row r="3073">
          <cell r="AC3073" t="str">
            <v>00529-2009-MTC/10</v>
          </cell>
          <cell r="AD3073">
            <v>39845.000000000102</v>
          </cell>
        </row>
        <row r="3074">
          <cell r="AC3074" t="str">
            <v>00529-2010-MTC/10</v>
          </cell>
          <cell r="AD3074">
            <v>40528.000000000102</v>
          </cell>
        </row>
        <row r="3075">
          <cell r="AC3075" t="str">
            <v>00530-2009-MTC/10</v>
          </cell>
          <cell r="AD3075">
            <v>39845.000000000102</v>
          </cell>
        </row>
        <row r="3076">
          <cell r="AC3076" t="str">
            <v>00586-2009-MTC/10</v>
          </cell>
          <cell r="AD3076">
            <v>39845.000000000102</v>
          </cell>
        </row>
        <row r="3077">
          <cell r="AC3077" t="str">
            <v>00587-2009-MTC/10</v>
          </cell>
          <cell r="AD3077">
            <v>39845.000000000102</v>
          </cell>
        </row>
        <row r="3078">
          <cell r="AC3078" t="str">
            <v>00588-2009-MTC/10</v>
          </cell>
          <cell r="AD3078">
            <v>39845.000000000102</v>
          </cell>
        </row>
        <row r="3079">
          <cell r="AC3079" t="str">
            <v>00589-2009-MTC/10</v>
          </cell>
          <cell r="AD3079">
            <v>39845.000000000102</v>
          </cell>
        </row>
        <row r="3080">
          <cell r="AC3080" t="str">
            <v>00590-2009-MTC/10</v>
          </cell>
          <cell r="AD3080">
            <v>39845.000000000102</v>
          </cell>
        </row>
        <row r="3081">
          <cell r="AC3081" t="str">
            <v>00592-2009-MTC/10</v>
          </cell>
          <cell r="AD3081">
            <v>39845.000000000102</v>
          </cell>
        </row>
        <row r="3082">
          <cell r="AC3082" t="str">
            <v>00593-2009-MTC/10</v>
          </cell>
          <cell r="AD3082">
            <v>39845.000000000102</v>
          </cell>
        </row>
        <row r="3083">
          <cell r="AC3083" t="str">
            <v>00804-2009-MTC/10</v>
          </cell>
          <cell r="AD3083">
            <v>39845.000000000102</v>
          </cell>
        </row>
        <row r="3084">
          <cell r="AC3084" t="str">
            <v>00805-2009-MTC/10</v>
          </cell>
          <cell r="AD3084">
            <v>39845.000000000102</v>
          </cell>
        </row>
        <row r="3085">
          <cell r="AC3085" t="str">
            <v>00806-2009-MTC/10</v>
          </cell>
          <cell r="AD3085">
            <v>39845.000000000102</v>
          </cell>
        </row>
        <row r="3086">
          <cell r="AC3086" t="str">
            <v>00807-2009-MTC/10</v>
          </cell>
          <cell r="AD3086">
            <v>39845.000000000102</v>
          </cell>
        </row>
        <row r="3087">
          <cell r="AC3087" t="str">
            <v>00808-2009-MTC/10</v>
          </cell>
          <cell r="AD3087">
            <v>39845.000000000102</v>
          </cell>
        </row>
        <row r="3088">
          <cell r="AC3088" t="str">
            <v>00809-2009-MTC/10</v>
          </cell>
          <cell r="AD3088">
            <v>39845.000000000102</v>
          </cell>
        </row>
        <row r="3089">
          <cell r="AC3089" t="str">
            <v>00810-2009-MTC/10</v>
          </cell>
          <cell r="AD3089">
            <v>39845.000000000102</v>
          </cell>
        </row>
        <row r="3090">
          <cell r="AC3090" t="str">
            <v>00812-2009-MTC/10</v>
          </cell>
          <cell r="AD3090">
            <v>39845.000000000102</v>
          </cell>
        </row>
        <row r="3091">
          <cell r="AC3091" t="str">
            <v>00857-2009-MTC/10</v>
          </cell>
          <cell r="AD3091">
            <v>39845.000000000102</v>
          </cell>
        </row>
        <row r="3092">
          <cell r="AC3092" t="str">
            <v>00858-2009-MTC/10</v>
          </cell>
          <cell r="AD3092">
            <v>39845.000000000102</v>
          </cell>
        </row>
        <row r="3093">
          <cell r="AC3093" t="str">
            <v>00859-2009-MTC/10</v>
          </cell>
          <cell r="AD3093">
            <v>39845.000000000102</v>
          </cell>
        </row>
        <row r="3094">
          <cell r="AC3094" t="str">
            <v>00860-2009-MTC/10</v>
          </cell>
          <cell r="AD3094">
            <v>39845.000000000102</v>
          </cell>
        </row>
        <row r="3095">
          <cell r="AC3095" t="str">
            <v>00861-2009-MTC/10</v>
          </cell>
          <cell r="AD3095">
            <v>39845.000000000102</v>
          </cell>
        </row>
        <row r="3096">
          <cell r="AC3096" t="str">
            <v>00862-2009-MTC/10</v>
          </cell>
          <cell r="AD3096">
            <v>39845.000000000102</v>
          </cell>
        </row>
        <row r="3097">
          <cell r="AC3097" t="str">
            <v>00863-2009-MTC/10</v>
          </cell>
          <cell r="AD3097">
            <v>39845.000000000102</v>
          </cell>
        </row>
        <row r="3098">
          <cell r="AC3098" t="str">
            <v>00864-2009-MTC/10</v>
          </cell>
          <cell r="AD3098">
            <v>39845.000000000102</v>
          </cell>
        </row>
        <row r="3099">
          <cell r="AC3099" t="str">
            <v>00374-2009-MTC/10</v>
          </cell>
          <cell r="AD3099">
            <v>39845.000000000102</v>
          </cell>
        </row>
        <row r="3100">
          <cell r="AC3100" t="str">
            <v>00374-2010-MTC/10</v>
          </cell>
          <cell r="AD3100">
            <v>40406.000000000102</v>
          </cell>
        </row>
        <row r="3101">
          <cell r="AC3101" t="str">
            <v>00374-2011-MTC/10</v>
          </cell>
          <cell r="AD3101">
            <v>40848.000000000102</v>
          </cell>
        </row>
        <row r="3102">
          <cell r="AC3102" t="str">
            <v>00375-2009-MTC/10</v>
          </cell>
          <cell r="AD3102">
            <v>39845.000000000102</v>
          </cell>
        </row>
        <row r="3103">
          <cell r="AC3103" t="str">
            <v>00375-2010-MTC/10</v>
          </cell>
          <cell r="AD3103">
            <v>40406.000000000102</v>
          </cell>
        </row>
        <row r="3104">
          <cell r="AC3104" t="str">
            <v>00376-2009-MTC/10</v>
          </cell>
          <cell r="AD3104">
            <v>39845.000000000102</v>
          </cell>
        </row>
        <row r="3105">
          <cell r="AC3105" t="str">
            <v>00376-2010-MTC/10</v>
          </cell>
          <cell r="AD3105">
            <v>40406.000000000102</v>
          </cell>
        </row>
        <row r="3106">
          <cell r="AC3106" t="str">
            <v>00376-2011-MTC/10</v>
          </cell>
          <cell r="AD3106">
            <v>40848.000000000102</v>
          </cell>
        </row>
        <row r="3107">
          <cell r="AC3107" t="str">
            <v>00377-2009-MTC/10</v>
          </cell>
          <cell r="AD3107">
            <v>39845.000000000102</v>
          </cell>
        </row>
        <row r="3108">
          <cell r="AC3108" t="str">
            <v>00377-2010-MTC/10</v>
          </cell>
          <cell r="AD3108">
            <v>40406.000000000102</v>
          </cell>
        </row>
        <row r="3109">
          <cell r="AC3109" t="str">
            <v>00377-2011-MTC/10</v>
          </cell>
          <cell r="AD3109">
            <v>40848.000000000102</v>
          </cell>
        </row>
        <row r="3110">
          <cell r="AC3110" t="str">
            <v>00378-2009-MTC/10</v>
          </cell>
          <cell r="AD3110">
            <v>39845.000000000102</v>
          </cell>
        </row>
        <row r="3111">
          <cell r="AC3111" t="str">
            <v>00378-2010-MTC/10</v>
          </cell>
          <cell r="AD3111">
            <v>40406.000000000102</v>
          </cell>
        </row>
        <row r="3112">
          <cell r="AC3112" t="str">
            <v>00378-2011-MTC/10</v>
          </cell>
          <cell r="AD3112">
            <v>40848.000000000102</v>
          </cell>
        </row>
        <row r="3113">
          <cell r="AC3113" t="str">
            <v>00379-2009-MTC/10</v>
          </cell>
          <cell r="AD3113">
            <v>39845.000000000102</v>
          </cell>
        </row>
        <row r="3114">
          <cell r="AC3114" t="str">
            <v>00594-2009-MTC/10</v>
          </cell>
          <cell r="AD3114">
            <v>39845.000000000102</v>
          </cell>
        </row>
        <row r="3115">
          <cell r="AC3115" t="str">
            <v>00595-2009-MTC/10</v>
          </cell>
          <cell r="AD3115">
            <v>39845.000000000102</v>
          </cell>
        </row>
        <row r="3116">
          <cell r="AC3116" t="str">
            <v>00596-2009-MTC/10</v>
          </cell>
          <cell r="AD3116">
            <v>39845.000000000102</v>
          </cell>
        </row>
        <row r="3117">
          <cell r="AC3117" t="str">
            <v>00597-2009-MTC/10</v>
          </cell>
          <cell r="AD3117">
            <v>39845.000000000102</v>
          </cell>
        </row>
        <row r="3118">
          <cell r="AC3118" t="str">
            <v>00598-2009-MTC/10</v>
          </cell>
          <cell r="AD3118">
            <v>39845.000000000102</v>
          </cell>
        </row>
        <row r="3119">
          <cell r="AC3119" t="str">
            <v>00599-2009-MTC/10</v>
          </cell>
          <cell r="AD3119">
            <v>39845.000000000102</v>
          </cell>
        </row>
        <row r="3120">
          <cell r="AC3120" t="str">
            <v>00600-2009-MTC/10</v>
          </cell>
          <cell r="AD3120">
            <v>39845.000000000102</v>
          </cell>
        </row>
        <row r="3121">
          <cell r="AC3121" t="str">
            <v>00601-2009-MTC/10</v>
          </cell>
          <cell r="AD3121">
            <v>39845.000000000102</v>
          </cell>
        </row>
        <row r="3122">
          <cell r="AC3122" t="str">
            <v>00602-2009-MTC/10</v>
          </cell>
          <cell r="AD3122">
            <v>39845.000000000102</v>
          </cell>
        </row>
        <row r="3123">
          <cell r="AC3123" t="str">
            <v>00814-2009-MTC/10</v>
          </cell>
          <cell r="AD3123">
            <v>39845.000000000102</v>
          </cell>
        </row>
        <row r="3124">
          <cell r="AC3124" t="str">
            <v>00815-2009-MTC/10</v>
          </cell>
          <cell r="AD3124">
            <v>39845.000000000102</v>
          </cell>
        </row>
        <row r="3125">
          <cell r="AC3125" t="str">
            <v>00817-2009-MTC/10</v>
          </cell>
          <cell r="AD3125">
            <v>39845.000000000102</v>
          </cell>
        </row>
        <row r="3126">
          <cell r="AC3126" t="str">
            <v>00818-2009-MTC/10</v>
          </cell>
          <cell r="AD3126">
            <v>39845.000000000102</v>
          </cell>
        </row>
        <row r="3127">
          <cell r="AC3127" t="str">
            <v>00819-2009-MTC/10</v>
          </cell>
          <cell r="AD3127">
            <v>39845.000000000102</v>
          </cell>
        </row>
        <row r="3128">
          <cell r="AC3128" t="str">
            <v>00820-2009-MTC/10</v>
          </cell>
          <cell r="AD3128">
            <v>39845.000000000102</v>
          </cell>
        </row>
        <row r="3129">
          <cell r="AC3129" t="str">
            <v>00821-2009-MTC/10</v>
          </cell>
          <cell r="AD3129">
            <v>39845.000000000102</v>
          </cell>
        </row>
        <row r="3130">
          <cell r="AC3130" t="str">
            <v>00430-2010-MTC/10</v>
          </cell>
          <cell r="AD3130">
            <v>40422.000000000102</v>
          </cell>
        </row>
        <row r="3131">
          <cell r="AC3131" t="str">
            <v>00431-2009-MTC/10</v>
          </cell>
          <cell r="AD3131">
            <v>39845.000000000102</v>
          </cell>
        </row>
        <row r="3132">
          <cell r="AC3132" t="str">
            <v>00431-2010-MTC/10</v>
          </cell>
          <cell r="AD3132">
            <v>40434.000000000102</v>
          </cell>
        </row>
        <row r="3133">
          <cell r="AC3133" t="str">
            <v>00433-2009-MTC/10</v>
          </cell>
          <cell r="AD3133">
            <v>39845.000000000102</v>
          </cell>
        </row>
        <row r="3134">
          <cell r="AC3134" t="str">
            <v>00433-2010-MTC/10</v>
          </cell>
          <cell r="AD3134">
            <v>40430.000000000102</v>
          </cell>
        </row>
        <row r="3135">
          <cell r="AC3135" t="str">
            <v>00434-2009-MTC/10</v>
          </cell>
          <cell r="AD3135">
            <v>39845.000000000102</v>
          </cell>
        </row>
        <row r="3136">
          <cell r="AC3136" t="str">
            <v>00434-2010-MTC/10</v>
          </cell>
          <cell r="AD3136">
            <v>40434.000000000102</v>
          </cell>
        </row>
        <row r="3137">
          <cell r="AC3137" t="str">
            <v>00435-2009-MTC/10</v>
          </cell>
          <cell r="AD3137">
            <v>39845.000000000102</v>
          </cell>
        </row>
        <row r="3138">
          <cell r="AC3138" t="str">
            <v>00435-2010-MTC/10</v>
          </cell>
          <cell r="AD3138">
            <v>40431.000000000102</v>
          </cell>
        </row>
        <row r="3139">
          <cell r="AC3139" t="str">
            <v>00436-2009-MTC/10</v>
          </cell>
          <cell r="AD3139">
            <v>39845.000000000102</v>
          </cell>
        </row>
        <row r="3140">
          <cell r="AC3140" t="str">
            <v>00436-2010-MTC/10</v>
          </cell>
          <cell r="AD3140">
            <v>40431.000000000102</v>
          </cell>
        </row>
        <row r="3141">
          <cell r="AC3141" t="str">
            <v>00379-2010-MTC/10</v>
          </cell>
          <cell r="AD3141">
            <v>40406.000000000102</v>
          </cell>
        </row>
        <row r="3142">
          <cell r="AC3142" t="str">
            <v>00379-2011-MTC/10</v>
          </cell>
          <cell r="AD3142">
            <v>40848.000000000102</v>
          </cell>
        </row>
        <row r="3143">
          <cell r="AC3143" t="str">
            <v>00380-2009-MTC/10</v>
          </cell>
          <cell r="AD3143">
            <v>39845.000000000102</v>
          </cell>
        </row>
        <row r="3144">
          <cell r="AC3144" t="str">
            <v>00380-2010-MTC/10</v>
          </cell>
          <cell r="AD3144">
            <v>40406.000000000102</v>
          </cell>
        </row>
        <row r="3145">
          <cell r="AC3145" t="str">
            <v>00380-2011-MTC/10</v>
          </cell>
          <cell r="AD3145">
            <v>40856.000000000102</v>
          </cell>
        </row>
        <row r="3146">
          <cell r="AC3146" t="str">
            <v>00381-2009-MTC/10</v>
          </cell>
          <cell r="AD3146">
            <v>39845.000000000102</v>
          </cell>
        </row>
        <row r="3147">
          <cell r="AC3147" t="str">
            <v>00381-2010-MTC/10</v>
          </cell>
          <cell r="AD3147">
            <v>40406.000000000102</v>
          </cell>
        </row>
        <row r="3148">
          <cell r="AC3148" t="str">
            <v>00381-2011-MTC/10</v>
          </cell>
          <cell r="AD3148">
            <v>40856.000000000102</v>
          </cell>
        </row>
        <row r="3149">
          <cell r="AC3149" t="str">
            <v>00382-2010-MTC/10</v>
          </cell>
          <cell r="AD3149">
            <v>40406.000000000102</v>
          </cell>
        </row>
        <row r="3150">
          <cell r="AC3150" t="str">
            <v>00383-2009-MTC/10</v>
          </cell>
          <cell r="AD3150">
            <v>39845.000000000102</v>
          </cell>
        </row>
        <row r="3151">
          <cell r="AC3151" t="str">
            <v>00383-2010-MTC/10</v>
          </cell>
          <cell r="AD3151">
            <v>40406.000000000102</v>
          </cell>
        </row>
        <row r="3152">
          <cell r="AC3152" t="str">
            <v>00383-2011-MTC/10</v>
          </cell>
          <cell r="AD3152">
            <v>40863.000000000102</v>
          </cell>
        </row>
        <row r="3153">
          <cell r="AC3153" t="str">
            <v>00603-2009-MTC/10</v>
          </cell>
          <cell r="AD3153">
            <v>39845.000000000102</v>
          </cell>
        </row>
        <row r="3154">
          <cell r="AC3154" t="str">
            <v>00604-2009-MTC/10</v>
          </cell>
          <cell r="AD3154">
            <v>39845.000000000102</v>
          </cell>
        </row>
        <row r="3155">
          <cell r="AC3155" t="str">
            <v>00605-2009-MTC/10</v>
          </cell>
          <cell r="AD3155">
            <v>39845.000000000102</v>
          </cell>
        </row>
        <row r="3156">
          <cell r="AC3156" t="str">
            <v>00606-2009-MTC/10</v>
          </cell>
          <cell r="AD3156">
            <v>39845.000000000102</v>
          </cell>
        </row>
        <row r="3157">
          <cell r="AC3157" t="str">
            <v>00607-2009-MTC/10</v>
          </cell>
          <cell r="AD3157">
            <v>39845.000000000102</v>
          </cell>
        </row>
        <row r="3158">
          <cell r="AC3158" t="str">
            <v>00608-2009-MTC/10</v>
          </cell>
          <cell r="AD3158">
            <v>39845.000000000102</v>
          </cell>
        </row>
        <row r="3159">
          <cell r="AC3159" t="str">
            <v>00609-2009-MTC/10</v>
          </cell>
          <cell r="AD3159">
            <v>39845.000000000102</v>
          </cell>
        </row>
        <row r="3160">
          <cell r="AC3160" t="str">
            <v>00611-2009-MTC/10</v>
          </cell>
          <cell r="AD3160">
            <v>39845.000000000102</v>
          </cell>
        </row>
        <row r="3161">
          <cell r="AC3161" t="str">
            <v>00675-2009-MTC/10</v>
          </cell>
          <cell r="AD3161">
            <v>39845.000000000102</v>
          </cell>
        </row>
        <row r="3162">
          <cell r="AC3162" t="str">
            <v>00676-2009-MTC/10</v>
          </cell>
          <cell r="AD3162">
            <v>39845.000000000102</v>
          </cell>
        </row>
        <row r="3163">
          <cell r="AC3163" t="str">
            <v>00676-2010-MTC/10</v>
          </cell>
          <cell r="AD3163">
            <v>40546.000000000102</v>
          </cell>
        </row>
        <row r="3164">
          <cell r="AC3164" t="str">
            <v>00677-2009-MTC/10</v>
          </cell>
          <cell r="AD3164">
            <v>39845.000000000102</v>
          </cell>
        </row>
        <row r="3165">
          <cell r="AC3165" t="str">
            <v>00677-2010-MTC/10</v>
          </cell>
          <cell r="AD3165">
            <v>40544.000000000102</v>
          </cell>
        </row>
        <row r="3166">
          <cell r="AC3166" t="str">
            <v>00678-2009-MTC/10</v>
          </cell>
          <cell r="AD3166">
            <v>39845.000000000102</v>
          </cell>
        </row>
        <row r="3167">
          <cell r="AC3167" t="str">
            <v>00678-2010-MTC/10</v>
          </cell>
          <cell r="AD3167">
            <v>40544.000000000102</v>
          </cell>
        </row>
        <row r="3168">
          <cell r="AC3168" t="str">
            <v>00679-2009-MTC/10</v>
          </cell>
          <cell r="AD3168">
            <v>39845.000000000102</v>
          </cell>
        </row>
        <row r="3169">
          <cell r="AC3169" t="str">
            <v>00679-2010-MTC/10</v>
          </cell>
          <cell r="AD3169">
            <v>40544.000000000102</v>
          </cell>
        </row>
        <row r="3170">
          <cell r="AC3170" t="str">
            <v>00680-2010-MTC/10</v>
          </cell>
          <cell r="AD3170">
            <v>40544.000000000102</v>
          </cell>
        </row>
        <row r="3171">
          <cell r="AC3171" t="str">
            <v>00681-2009-MTC/10</v>
          </cell>
          <cell r="AD3171">
            <v>39845.000000000102</v>
          </cell>
        </row>
        <row r="3172">
          <cell r="AC3172" t="str">
            <v>00437-2009-MTC/10</v>
          </cell>
          <cell r="AD3172">
            <v>39845.000000000102</v>
          </cell>
        </row>
        <row r="3173">
          <cell r="AC3173" t="str">
            <v>00437-2010-MTC/10</v>
          </cell>
          <cell r="AD3173">
            <v>40431.000000000102</v>
          </cell>
        </row>
        <row r="3174">
          <cell r="AC3174" t="str">
            <v>00438-2010-MTC/10</v>
          </cell>
          <cell r="AD3174">
            <v>40431.000000000102</v>
          </cell>
        </row>
        <row r="3175">
          <cell r="AC3175" t="str">
            <v>00439-2009-MTC/10</v>
          </cell>
          <cell r="AD3175">
            <v>39845.000000000102</v>
          </cell>
        </row>
        <row r="3176">
          <cell r="AC3176" t="str">
            <v>00440-2009-MTC/10</v>
          </cell>
          <cell r="AD3176">
            <v>39845.000000000102</v>
          </cell>
        </row>
        <row r="3177">
          <cell r="AC3177" t="str">
            <v>00440-2010-MTC/10</v>
          </cell>
          <cell r="AD3177">
            <v>40434.000000000102</v>
          </cell>
        </row>
        <row r="3178">
          <cell r="AC3178" t="str">
            <v>00441-2009-MTC/10</v>
          </cell>
          <cell r="AD3178">
            <v>39845.000000000102</v>
          </cell>
        </row>
        <row r="3179">
          <cell r="AC3179" t="str">
            <v>00441-2010-MTC/10</v>
          </cell>
          <cell r="AD3179">
            <v>40437.000000000102</v>
          </cell>
        </row>
        <row r="3180">
          <cell r="AC3180" t="str">
            <v>00442-2009-MTC/10</v>
          </cell>
          <cell r="AD3180">
            <v>39845.000000000102</v>
          </cell>
        </row>
        <row r="3181">
          <cell r="AC3181" t="str">
            <v>00442-2010-MTC/10</v>
          </cell>
          <cell r="AD3181">
            <v>40437.000000000102</v>
          </cell>
        </row>
        <row r="3182">
          <cell r="AC3182" t="str">
            <v>00443-2009-MTC/10</v>
          </cell>
          <cell r="AD3182">
            <v>39845.000000000102</v>
          </cell>
        </row>
        <row r="3183">
          <cell r="AC3183" t="str">
            <v>00443-2010-MTC/10</v>
          </cell>
          <cell r="AD3183">
            <v>40437.000000000102</v>
          </cell>
        </row>
        <row r="3184">
          <cell r="AC3184" t="str">
            <v>00384-2009-MTC/10</v>
          </cell>
          <cell r="AD3184">
            <v>39845.000000000102</v>
          </cell>
        </row>
        <row r="3185">
          <cell r="AC3185" t="str">
            <v>00384-2010-MTC/10</v>
          </cell>
          <cell r="AD3185">
            <v>40406.000000000102</v>
          </cell>
        </row>
        <row r="3186">
          <cell r="AC3186" t="str">
            <v>00384-2011-MTC/10</v>
          </cell>
          <cell r="AD3186">
            <v>40868.000000000102</v>
          </cell>
        </row>
        <row r="3187">
          <cell r="AC3187" t="str">
            <v>00385-2009-MTC/10</v>
          </cell>
          <cell r="AD3187">
            <v>39845.000000000102</v>
          </cell>
        </row>
        <row r="3188">
          <cell r="AC3188" t="str">
            <v>00385-2010-MTC/10</v>
          </cell>
          <cell r="AD3188">
            <v>40406.000000000102</v>
          </cell>
        </row>
        <row r="3189">
          <cell r="AC3189" t="str">
            <v>00385-2011-MTC/10</v>
          </cell>
          <cell r="AD3189">
            <v>40868.000000000102</v>
          </cell>
        </row>
        <row r="3190">
          <cell r="AC3190" t="str">
            <v>00386-2010-MTC/10</v>
          </cell>
          <cell r="AD3190">
            <v>40406.000000000102</v>
          </cell>
        </row>
        <row r="3191">
          <cell r="AC3191" t="str">
            <v>00386-2011-MTC/10</v>
          </cell>
          <cell r="AD3191">
            <v>40868.000000000102</v>
          </cell>
        </row>
        <row r="3192">
          <cell r="AC3192" t="str">
            <v>00387-2009-MTC/10</v>
          </cell>
          <cell r="AD3192">
            <v>39845.000000000102</v>
          </cell>
        </row>
        <row r="3193">
          <cell r="AC3193" t="str">
            <v>00387-2010-MTC/10</v>
          </cell>
          <cell r="AD3193">
            <v>40406.000000000102</v>
          </cell>
        </row>
        <row r="3194">
          <cell r="AC3194" t="str">
            <v>00387-2011-MTC/10</v>
          </cell>
          <cell r="AD3194">
            <v>40865.000000000102</v>
          </cell>
        </row>
        <row r="3195">
          <cell r="AC3195" t="str">
            <v>00388-2009-MTC/10</v>
          </cell>
          <cell r="AD3195">
            <v>39845.000000000102</v>
          </cell>
        </row>
        <row r="3196">
          <cell r="AC3196" t="str">
            <v>00388-2010-MTC/10</v>
          </cell>
          <cell r="AD3196">
            <v>40406.000000000102</v>
          </cell>
        </row>
        <row r="3197">
          <cell r="AC3197" t="str">
            <v>00389-2009-MTC/10</v>
          </cell>
          <cell r="AD3197">
            <v>39845.000000000102</v>
          </cell>
        </row>
        <row r="3198">
          <cell r="AC3198" t="str">
            <v>00389-2010-MTC/10</v>
          </cell>
          <cell r="AD3198">
            <v>40406.000000000102</v>
          </cell>
        </row>
        <row r="3199">
          <cell r="AC3199" t="str">
            <v>00612-2009-MTC/10</v>
          </cell>
          <cell r="AD3199">
            <v>39845.000000000102</v>
          </cell>
        </row>
        <row r="3200">
          <cell r="AC3200" t="str">
            <v>00613-2009-MTC/10</v>
          </cell>
          <cell r="AD3200">
            <v>39845.000000000102</v>
          </cell>
        </row>
        <row r="3201">
          <cell r="AC3201" t="str">
            <v>00615-2009-MTC/10</v>
          </cell>
          <cell r="AD3201">
            <v>39845.000000000102</v>
          </cell>
        </row>
        <row r="3202">
          <cell r="AC3202" t="str">
            <v>00616-2009-MTC/10</v>
          </cell>
          <cell r="AD3202">
            <v>39845.000000000102</v>
          </cell>
        </row>
        <row r="3203">
          <cell r="AC3203" t="str">
            <v>00617-2009-MTC/10</v>
          </cell>
          <cell r="AD3203">
            <v>39845.000000000102</v>
          </cell>
        </row>
        <row r="3204">
          <cell r="AC3204" t="str">
            <v>00618-2009-MTC/10</v>
          </cell>
          <cell r="AD3204">
            <v>39845.000000000102</v>
          </cell>
        </row>
        <row r="3205">
          <cell r="AC3205" t="str">
            <v>00619-2009-MTC/10</v>
          </cell>
          <cell r="AD3205">
            <v>39845.000000000102</v>
          </cell>
        </row>
        <row r="3206">
          <cell r="AC3206" t="str">
            <v>00620-2009-MTC/10</v>
          </cell>
          <cell r="AD3206">
            <v>39845.000000000102</v>
          </cell>
        </row>
        <row r="3207">
          <cell r="AC3207" t="str">
            <v>00621-2009-MTC/10</v>
          </cell>
          <cell r="AD3207">
            <v>39845.000000000102</v>
          </cell>
        </row>
        <row r="3208">
          <cell r="AC3208" t="str">
            <v>00682-2009-MTC/10</v>
          </cell>
          <cell r="AD3208">
            <v>39845.000000000102</v>
          </cell>
        </row>
        <row r="3209">
          <cell r="AC3209" t="str">
            <v>00682-2010-MTC/10</v>
          </cell>
          <cell r="AD3209">
            <v>40544.000000000102</v>
          </cell>
        </row>
        <row r="3210">
          <cell r="AC3210" t="str">
            <v>00683-2009-MTC/10</v>
          </cell>
          <cell r="AD3210">
            <v>39845.000000000102</v>
          </cell>
        </row>
        <row r="3211">
          <cell r="AC3211" t="str">
            <v>00683-2010-MTC/10</v>
          </cell>
          <cell r="AD3211">
            <v>40544.000000000102</v>
          </cell>
        </row>
        <row r="3212">
          <cell r="AC3212" t="str">
            <v>00684-2009-MTC/10</v>
          </cell>
          <cell r="AD3212">
            <v>39845.000000000102</v>
          </cell>
        </row>
        <row r="3213">
          <cell r="AC3213" t="str">
            <v>00684-2010-MTC/10</v>
          </cell>
          <cell r="AD3213">
            <v>40546.000000000102</v>
          </cell>
        </row>
        <row r="3214">
          <cell r="AC3214" t="str">
            <v>00685-2009-MTC/10</v>
          </cell>
          <cell r="AD3214">
            <v>39845.000000000102</v>
          </cell>
        </row>
        <row r="3215">
          <cell r="AC3215" t="str">
            <v>00686-2009-MTC/10</v>
          </cell>
          <cell r="AD3215">
            <v>39845.000000000102</v>
          </cell>
        </row>
        <row r="3216">
          <cell r="AC3216" t="str">
            <v>00687-2009-MTC/10</v>
          </cell>
          <cell r="AD3216">
            <v>39845.000000000102</v>
          </cell>
        </row>
        <row r="3217">
          <cell r="AC3217" t="str">
            <v>00687-2010-MTC/10</v>
          </cell>
          <cell r="AD3217">
            <v>40546.000000000102</v>
          </cell>
        </row>
        <row r="3218">
          <cell r="AC3218" t="str">
            <v>00444-2010-MTC/10</v>
          </cell>
          <cell r="AD3218">
            <v>40437.000000000102</v>
          </cell>
        </row>
        <row r="3219">
          <cell r="AC3219" t="str">
            <v>00445-2009-MTC/10</v>
          </cell>
          <cell r="AD3219">
            <v>39845.000000000102</v>
          </cell>
        </row>
        <row r="3220">
          <cell r="AC3220" t="str">
            <v>00445-2010-MTC/10</v>
          </cell>
          <cell r="AD3220">
            <v>40437.000000000102</v>
          </cell>
        </row>
        <row r="3221">
          <cell r="AC3221" t="str">
            <v>00446-2009-MTC/10</v>
          </cell>
          <cell r="AD3221">
            <v>39845.000000000102</v>
          </cell>
        </row>
        <row r="3222">
          <cell r="AC3222" t="str">
            <v>00446-2010-MTC/10</v>
          </cell>
          <cell r="AD3222">
            <v>40452.000000000102</v>
          </cell>
        </row>
        <row r="3223">
          <cell r="AC3223" t="str">
            <v>00447-2009-MTC/10</v>
          </cell>
          <cell r="AD3223">
            <v>39845.000000000102</v>
          </cell>
        </row>
        <row r="3224">
          <cell r="AC3224" t="str">
            <v>00447-2010-MTC/10</v>
          </cell>
          <cell r="AD3224">
            <v>40452.000000000102</v>
          </cell>
        </row>
        <row r="3225">
          <cell r="AC3225" t="str">
            <v>00448-2009-MTC/10</v>
          </cell>
          <cell r="AD3225">
            <v>39845.000000000102</v>
          </cell>
        </row>
        <row r="3226">
          <cell r="AC3226" t="str">
            <v>00448-2010-MTC/10</v>
          </cell>
          <cell r="AD3226">
            <v>40452.000000000102</v>
          </cell>
        </row>
        <row r="3227">
          <cell r="AC3227" t="str">
            <v>00449-2009-MTC/10</v>
          </cell>
          <cell r="AD3227">
            <v>39845.000000000102</v>
          </cell>
        </row>
        <row r="3228">
          <cell r="AC3228" t="str">
            <v>00449-2010-MTC/10</v>
          </cell>
          <cell r="AD3228">
            <v>40452.000000000102</v>
          </cell>
        </row>
        <row r="3229">
          <cell r="AC3229" t="str">
            <v>00450-2009-MTC/10</v>
          </cell>
          <cell r="AD3229">
            <v>39845.000000000102</v>
          </cell>
        </row>
        <row r="3230">
          <cell r="AC3230" t="str">
            <v>00451-2009-MTC/10</v>
          </cell>
          <cell r="AD3230">
            <v>39845.000000000102</v>
          </cell>
        </row>
        <row r="3231">
          <cell r="AC3231" t="str">
            <v>00390-2009-MTC/10</v>
          </cell>
          <cell r="AD3231">
            <v>39845.000000000102</v>
          </cell>
        </row>
        <row r="3232">
          <cell r="AC3232" t="str">
            <v>00390-2010-MTC/10</v>
          </cell>
          <cell r="AD3232">
            <v>40406.000000000102</v>
          </cell>
        </row>
        <row r="3233">
          <cell r="AC3233" t="str">
            <v>00390-2011-MTC/10</v>
          </cell>
          <cell r="AD3233">
            <v>40875.000000000102</v>
          </cell>
        </row>
        <row r="3234">
          <cell r="AC3234" t="str">
            <v>00391-2009-MTC/10</v>
          </cell>
          <cell r="AD3234">
            <v>39845.000000000102</v>
          </cell>
        </row>
        <row r="3235">
          <cell r="AC3235" t="str">
            <v>00391-2010-MTC/10</v>
          </cell>
          <cell r="AD3235">
            <v>40406.000000000102</v>
          </cell>
        </row>
        <row r="3236">
          <cell r="AC3236" t="str">
            <v>00391-2011-MTC/10</v>
          </cell>
          <cell r="AD3236">
            <v>40875.000000000102</v>
          </cell>
        </row>
        <row r="3237">
          <cell r="AC3237" t="str">
            <v>00392-2009-MTC/10</v>
          </cell>
          <cell r="AD3237">
            <v>39845.000000000102</v>
          </cell>
        </row>
        <row r="3238">
          <cell r="AC3238" t="str">
            <v>00392-2010-MTC/10</v>
          </cell>
          <cell r="AD3238">
            <v>40409.000000000102</v>
          </cell>
        </row>
        <row r="3239">
          <cell r="AC3239" t="str">
            <v>00392-2011-MTC/10</v>
          </cell>
          <cell r="AD3239">
            <v>40875.000000000102</v>
          </cell>
        </row>
        <row r="3240">
          <cell r="AC3240" t="str">
            <v>00393-2009-MTC/10</v>
          </cell>
          <cell r="AD3240">
            <v>39845.000000000102</v>
          </cell>
        </row>
        <row r="3241">
          <cell r="AC3241" t="str">
            <v>00393-2010-MTC/10</v>
          </cell>
          <cell r="AD3241">
            <v>40409.000000000102</v>
          </cell>
        </row>
        <row r="3242">
          <cell r="AC3242" t="str">
            <v>00393-2011-MTC/10</v>
          </cell>
          <cell r="AD3242">
            <v>40878.000000000102</v>
          </cell>
        </row>
        <row r="3243">
          <cell r="AC3243" t="str">
            <v>00622-2009-MTC/10</v>
          </cell>
          <cell r="AD3243">
            <v>39845.000000000102</v>
          </cell>
        </row>
        <row r="3244">
          <cell r="AC3244" t="str">
            <v>00623-2009-MTC/10</v>
          </cell>
          <cell r="AD3244">
            <v>39845.000000000102</v>
          </cell>
        </row>
        <row r="3245">
          <cell r="AC3245" t="str">
            <v>00624-2009-MTC/10</v>
          </cell>
          <cell r="AD3245">
            <v>39845.000000000102</v>
          </cell>
        </row>
        <row r="3246">
          <cell r="AC3246" t="str">
            <v>00625-2009-MTC/10</v>
          </cell>
          <cell r="AD3246">
            <v>39845.000000000102</v>
          </cell>
        </row>
        <row r="3247">
          <cell r="AC3247" t="str">
            <v>00626-2009-MTC/10</v>
          </cell>
          <cell r="AD3247">
            <v>39845.000000000102</v>
          </cell>
        </row>
        <row r="3248">
          <cell r="AC3248" t="str">
            <v>00628-2009-MTC/10</v>
          </cell>
          <cell r="AD3248">
            <v>39845.000000000102</v>
          </cell>
        </row>
        <row r="3249">
          <cell r="AC3249" t="str">
            <v>00629-2009-MTC/10</v>
          </cell>
          <cell r="AD3249">
            <v>39845.000000000102</v>
          </cell>
        </row>
        <row r="3250">
          <cell r="AC3250" t="str">
            <v>00630-2009-MTC/10</v>
          </cell>
          <cell r="AD3250">
            <v>39845.000000000102</v>
          </cell>
        </row>
        <row r="3251">
          <cell r="AC3251" t="str">
            <v>00631-2009-MTC/10</v>
          </cell>
          <cell r="AD3251">
            <v>39845.000000000102</v>
          </cell>
        </row>
        <row r="3252">
          <cell r="AC3252" t="str">
            <v>00688-2010-MTC/10</v>
          </cell>
          <cell r="AD3252">
            <v>40544.000000000102</v>
          </cell>
        </row>
        <row r="3253">
          <cell r="AC3253" t="str">
            <v>00689-2009-MTC/10</v>
          </cell>
          <cell r="AD3253">
            <v>39845.000000000102</v>
          </cell>
        </row>
        <row r="3254">
          <cell r="AC3254" t="str">
            <v>00689-2010-MTC/10</v>
          </cell>
          <cell r="AD3254">
            <v>40544.000000000102</v>
          </cell>
        </row>
        <row r="3255">
          <cell r="AC3255" t="str">
            <v>00690-2009-MTC/10</v>
          </cell>
          <cell r="AD3255">
            <v>39845.000000000102</v>
          </cell>
        </row>
        <row r="3256">
          <cell r="AC3256" t="str">
            <v>00690-2010-MTC/10</v>
          </cell>
          <cell r="AD3256">
            <v>40544.000000000102</v>
          </cell>
        </row>
        <row r="3257">
          <cell r="AC3257" t="str">
            <v>00691-2009-MTC/10</v>
          </cell>
          <cell r="AD3257">
            <v>39845.000000000102</v>
          </cell>
        </row>
        <row r="3258">
          <cell r="AC3258" t="str">
            <v>00691-2010-MTC/10</v>
          </cell>
          <cell r="AD3258">
            <v>40544.000000000102</v>
          </cell>
        </row>
        <row r="3259">
          <cell r="AC3259" t="str">
            <v>00692-2009-MTC/10</v>
          </cell>
          <cell r="AD3259">
            <v>39845.000000000102</v>
          </cell>
        </row>
        <row r="3260">
          <cell r="AC3260" t="str">
            <v>00692-2010-MTC/10</v>
          </cell>
          <cell r="AD3260">
            <v>40544.000000000102</v>
          </cell>
        </row>
        <row r="3261">
          <cell r="AC3261" t="str">
            <v>00693-2009-MTC/10</v>
          </cell>
          <cell r="AD3261">
            <v>39845.000000000102</v>
          </cell>
        </row>
        <row r="3262">
          <cell r="AC3262" t="str">
            <v>00694-2009-MTC/10</v>
          </cell>
          <cell r="AD3262">
            <v>39845.000000000102</v>
          </cell>
        </row>
        <row r="3263">
          <cell r="AC3263" t="str">
            <v>00451-2010-MTC/10</v>
          </cell>
          <cell r="AD3263">
            <v>40444.000000000102</v>
          </cell>
        </row>
        <row r="3264">
          <cell r="AC3264" t="str">
            <v>00452-2009-MTC/10</v>
          </cell>
          <cell r="AD3264">
            <v>39845.000000000102</v>
          </cell>
        </row>
        <row r="3265">
          <cell r="AC3265" t="str">
            <v>00453-2009-MTC/10</v>
          </cell>
          <cell r="AD3265">
            <v>39845.000000000102</v>
          </cell>
        </row>
        <row r="3266">
          <cell r="AC3266" t="str">
            <v>00453-2010-MTC/10</v>
          </cell>
          <cell r="AD3266">
            <v>40452.000000000102</v>
          </cell>
        </row>
        <row r="3267">
          <cell r="AC3267" t="str">
            <v>00454-2009-MTC/10</v>
          </cell>
          <cell r="AD3267">
            <v>39845.000000000102</v>
          </cell>
        </row>
        <row r="3268">
          <cell r="AC3268" t="str">
            <v>00454-2010-MTC/10</v>
          </cell>
          <cell r="AD3268">
            <v>40452.000000000102</v>
          </cell>
        </row>
        <row r="3269">
          <cell r="AC3269" t="str">
            <v>00455-2009-MTC/10</v>
          </cell>
          <cell r="AD3269">
            <v>39845.000000000102</v>
          </cell>
        </row>
        <row r="3270">
          <cell r="AC3270" t="str">
            <v>00455-2010-MTC/10</v>
          </cell>
          <cell r="AD3270">
            <v>40455.000000000102</v>
          </cell>
        </row>
        <row r="3271">
          <cell r="AC3271" t="str">
            <v>00456-2009-MTC/10</v>
          </cell>
          <cell r="AD3271">
            <v>39845.000000000102</v>
          </cell>
        </row>
        <row r="3272">
          <cell r="AC3272" t="str">
            <v>00457-2009-MTC/10</v>
          </cell>
          <cell r="AD3272">
            <v>39845.000000000102</v>
          </cell>
        </row>
        <row r="3273">
          <cell r="AC3273" t="str">
            <v>00457-2010-MTC/10</v>
          </cell>
          <cell r="AD3273">
            <v>40452.000000000102</v>
          </cell>
        </row>
        <row r="3274">
          <cell r="AC3274" t="str">
            <v>00394-2010-MTC/10</v>
          </cell>
          <cell r="AD3274">
            <v>40409.000000000102</v>
          </cell>
        </row>
        <row r="3275">
          <cell r="AC3275" t="str">
            <v>00394-2011-MTC/10</v>
          </cell>
          <cell r="AD3275">
            <v>40878.000000000102</v>
          </cell>
        </row>
        <row r="3276">
          <cell r="AC3276" t="str">
            <v>00395-2009-MTC/10</v>
          </cell>
          <cell r="AD3276">
            <v>39845.000000000102</v>
          </cell>
        </row>
        <row r="3277">
          <cell r="AC3277" t="str">
            <v>00395-2011-MTC/10</v>
          </cell>
          <cell r="AD3277">
            <v>40882.000000000102</v>
          </cell>
        </row>
        <row r="3278">
          <cell r="AC3278" t="str">
            <v>00396-2009-MTC/10</v>
          </cell>
          <cell r="AD3278">
            <v>39845.000000000102</v>
          </cell>
        </row>
        <row r="3279">
          <cell r="AC3279" t="str">
            <v>00396-2011-MTC/10</v>
          </cell>
          <cell r="AD3279">
            <v>40878.000000000102</v>
          </cell>
        </row>
        <row r="3280">
          <cell r="AC3280" t="str">
            <v>00397-2009-MTC/10</v>
          </cell>
          <cell r="AD3280">
            <v>39845.000000000102</v>
          </cell>
        </row>
        <row r="3281">
          <cell r="AC3281" t="str">
            <v>00397-2011-MTC/10</v>
          </cell>
          <cell r="AD3281">
            <v>40879.000000000102</v>
          </cell>
        </row>
        <row r="3282">
          <cell r="AC3282" t="str">
            <v>00398-2009-MTC/10</v>
          </cell>
          <cell r="AD3282">
            <v>39845.000000000102</v>
          </cell>
        </row>
        <row r="3283">
          <cell r="AC3283" t="str">
            <v>00399-2009-MTC/10</v>
          </cell>
          <cell r="AD3283">
            <v>39845.000000000102</v>
          </cell>
        </row>
        <row r="3284">
          <cell r="AC3284" t="str">
            <v>00399-2011-MTC/10</v>
          </cell>
          <cell r="AD3284">
            <v>40879.000000000102</v>
          </cell>
        </row>
        <row r="3285">
          <cell r="AC3285" t="str">
            <v>00400-2009-MTC/10</v>
          </cell>
          <cell r="AD3285">
            <v>39845.000000000102</v>
          </cell>
        </row>
        <row r="3286">
          <cell r="AC3286" t="str">
            <v>00632-2009-MTC/10</v>
          </cell>
          <cell r="AD3286">
            <v>39845.000000000102</v>
          </cell>
        </row>
        <row r="3287">
          <cell r="AC3287" t="str">
            <v>00633-2009-MTC/10</v>
          </cell>
          <cell r="AD3287">
            <v>39845.000000000102</v>
          </cell>
        </row>
        <row r="3288">
          <cell r="AC3288" t="str">
            <v>00634-2009-MTC/10</v>
          </cell>
          <cell r="AD3288">
            <v>39845.000000000102</v>
          </cell>
        </row>
        <row r="3289">
          <cell r="AC3289" t="str">
            <v>00635-2009-MTC/10</v>
          </cell>
          <cell r="AD3289">
            <v>39845.000000000102</v>
          </cell>
        </row>
        <row r="3290">
          <cell r="AC3290" t="str">
            <v>00636-2009-MTC/10</v>
          </cell>
          <cell r="AD3290">
            <v>39845.000000000102</v>
          </cell>
        </row>
        <row r="3291">
          <cell r="AC3291" t="str">
            <v>00638-2009-MTC/10</v>
          </cell>
          <cell r="AD3291">
            <v>39845.000000000102</v>
          </cell>
        </row>
        <row r="3292">
          <cell r="AC3292" t="str">
            <v>00639-2009-MTC/10</v>
          </cell>
          <cell r="AD3292">
            <v>39845.000000000102</v>
          </cell>
        </row>
        <row r="3293">
          <cell r="AC3293" t="str">
            <v>00640-2009-MTC/10</v>
          </cell>
          <cell r="AD3293">
            <v>39845.000000000102</v>
          </cell>
        </row>
        <row r="3294">
          <cell r="AC3294" t="str">
            <v>00694-2010-MTC/10</v>
          </cell>
          <cell r="AD3294">
            <v>40544.000000000102</v>
          </cell>
        </row>
        <row r="3295">
          <cell r="AC3295" t="str">
            <v>00695-2009-MTC/10</v>
          </cell>
          <cell r="AD3295">
            <v>39845.000000000102</v>
          </cell>
        </row>
        <row r="3296">
          <cell r="AC3296" t="str">
            <v>00695-2010-MTC/10</v>
          </cell>
          <cell r="AD3296">
            <v>40544.000000000102</v>
          </cell>
        </row>
        <row r="3297">
          <cell r="AC3297" t="str">
            <v>00696-2009-MTC/10</v>
          </cell>
          <cell r="AD3297">
            <v>39845.000000000102</v>
          </cell>
        </row>
        <row r="3298">
          <cell r="AC3298" t="str">
            <v>00696-2010-MTC/10</v>
          </cell>
          <cell r="AD3298">
            <v>40544.000000000102</v>
          </cell>
        </row>
        <row r="3299">
          <cell r="AC3299" t="str">
            <v>00697-2009-MTC/10</v>
          </cell>
          <cell r="AD3299">
            <v>39845.000000000102</v>
          </cell>
        </row>
        <row r="3300">
          <cell r="AC3300" t="str">
            <v>00698-2009-MTC/10</v>
          </cell>
          <cell r="AD3300">
            <v>39845.000000000102</v>
          </cell>
        </row>
        <row r="3301">
          <cell r="AC3301" t="str">
            <v>00699-2009-MTC/10</v>
          </cell>
          <cell r="AD3301">
            <v>39845.000000000102</v>
          </cell>
        </row>
        <row r="3302">
          <cell r="AC3302" t="str">
            <v>00700-2009-MTC/10</v>
          </cell>
          <cell r="AD3302">
            <v>39845.000000000102</v>
          </cell>
        </row>
        <row r="3303">
          <cell r="AC3303" t="str">
            <v>00458-2009-MTC/10</v>
          </cell>
          <cell r="AD3303">
            <v>39845.000000000102</v>
          </cell>
        </row>
        <row r="3304">
          <cell r="AC3304" t="str">
            <v>00458-2010-MTC/10</v>
          </cell>
          <cell r="AD3304">
            <v>40452.000000000102</v>
          </cell>
        </row>
        <row r="3305">
          <cell r="AC3305" t="str">
            <v>00459-2009-MTC/10</v>
          </cell>
          <cell r="AD3305">
            <v>39845.000000000102</v>
          </cell>
        </row>
        <row r="3306">
          <cell r="AC3306" t="str">
            <v>00460-2009-MTC/10</v>
          </cell>
          <cell r="AD3306">
            <v>39845.000000000102</v>
          </cell>
        </row>
        <row r="3307">
          <cell r="AC3307" t="str">
            <v>00460-2010-MTC/10</v>
          </cell>
          <cell r="AD3307">
            <v>40452.000000000102</v>
          </cell>
        </row>
        <row r="3308">
          <cell r="AC3308" t="str">
            <v>00461-2009-MTC/10</v>
          </cell>
          <cell r="AD3308">
            <v>39845.000000000102</v>
          </cell>
        </row>
        <row r="3309">
          <cell r="AC3309" t="str">
            <v>00461-2010-MTC/10</v>
          </cell>
          <cell r="AD3309">
            <v>40452.000000000102</v>
          </cell>
        </row>
        <row r="3310">
          <cell r="AC3310" t="str">
            <v>00462-2009-MTC/10</v>
          </cell>
          <cell r="AD3310">
            <v>39845.000000000102</v>
          </cell>
        </row>
        <row r="3311">
          <cell r="AC3311" t="str">
            <v>00462-2010-MTC/10</v>
          </cell>
          <cell r="AD3311">
            <v>40452.000000000102</v>
          </cell>
        </row>
        <row r="3312">
          <cell r="AC3312" t="str">
            <v>00463-2009-MTC/10</v>
          </cell>
          <cell r="AD3312">
            <v>39845.000000000102</v>
          </cell>
        </row>
        <row r="3313">
          <cell r="AC3313" t="str">
            <v>00463-2010-MTC/10</v>
          </cell>
          <cell r="AD3313">
            <v>40452.000000000102</v>
          </cell>
        </row>
        <row r="3314">
          <cell r="AC3314" t="str">
            <v>00400-2010-MTC/10</v>
          </cell>
          <cell r="AD3314">
            <v>40409.000000000102</v>
          </cell>
        </row>
        <row r="3315">
          <cell r="AC3315" t="str">
            <v>00400-2011-MTC/10</v>
          </cell>
          <cell r="AD3315">
            <v>40879.000000000102</v>
          </cell>
        </row>
        <row r="3316">
          <cell r="AC3316" t="str">
            <v>00401-2009-MTC/10</v>
          </cell>
          <cell r="AD3316">
            <v>39845.000000000102</v>
          </cell>
        </row>
        <row r="3317">
          <cell r="AC3317" t="str">
            <v>00401-2010-MTC/10</v>
          </cell>
          <cell r="AD3317">
            <v>40409.000000000102</v>
          </cell>
        </row>
        <row r="3318">
          <cell r="AC3318" t="str">
            <v>00401-2011-MTC/10</v>
          </cell>
          <cell r="AD3318">
            <v>40879.000000000102</v>
          </cell>
        </row>
        <row r="3319">
          <cell r="AC3319" t="str">
            <v>00402-2011-MTC/10</v>
          </cell>
          <cell r="AD3319">
            <v>40879.000000000102</v>
          </cell>
        </row>
        <row r="3320">
          <cell r="AC3320" t="str">
            <v>00403-2009-MTC/10</v>
          </cell>
          <cell r="AD3320">
            <v>39845.000000000102</v>
          </cell>
        </row>
        <row r="3321">
          <cell r="AC3321" t="str">
            <v>00403-2010-MTC/10</v>
          </cell>
          <cell r="AD3321">
            <v>40409.000000000102</v>
          </cell>
        </row>
        <row r="3322">
          <cell r="AC3322" t="str">
            <v>00403-2011-MTC/10</v>
          </cell>
          <cell r="AD3322">
            <v>40878.000000000102</v>
          </cell>
        </row>
        <row r="3323">
          <cell r="AC3323" t="str">
            <v>00404-2009-MTC/10</v>
          </cell>
          <cell r="AD3323">
            <v>39845.000000000102</v>
          </cell>
        </row>
        <row r="3324">
          <cell r="AC3324" t="str">
            <v>00404-2010-MTC/10</v>
          </cell>
          <cell r="AD3324">
            <v>40409.000000000102</v>
          </cell>
        </row>
        <row r="3325">
          <cell r="AC3325" t="str">
            <v>00404-2011-MTC/10</v>
          </cell>
          <cell r="AD3325">
            <v>40882.000000000102</v>
          </cell>
        </row>
        <row r="3326">
          <cell r="AC3326" t="str">
            <v>00405-2011-MTC/10</v>
          </cell>
          <cell r="AD3326">
            <v>40884.000000000102</v>
          </cell>
        </row>
        <row r="3327">
          <cell r="AC3327" t="str">
            <v>00641-2009-MTC/10</v>
          </cell>
          <cell r="AD3327">
            <v>39845.000000000102</v>
          </cell>
        </row>
        <row r="3328">
          <cell r="AC3328" t="str">
            <v>00642-2009-MTC/10</v>
          </cell>
          <cell r="AD3328">
            <v>39845.000000000102</v>
          </cell>
        </row>
        <row r="3329">
          <cell r="AC3329" t="str">
            <v>00643-2009-MTC/10</v>
          </cell>
          <cell r="AD3329">
            <v>39845.000000000102</v>
          </cell>
        </row>
        <row r="3330">
          <cell r="AC3330" t="str">
            <v>00644-2009-MTC/10</v>
          </cell>
          <cell r="AD3330">
            <v>39845.000000000102</v>
          </cell>
        </row>
        <row r="3331">
          <cell r="AC3331" t="str">
            <v>00646-2009-MTC/10</v>
          </cell>
          <cell r="AD3331">
            <v>39845.000000000102</v>
          </cell>
        </row>
        <row r="3332">
          <cell r="AC3332" t="str">
            <v>00647-2009-MTC/10</v>
          </cell>
          <cell r="AD3332">
            <v>39845.000000000102</v>
          </cell>
        </row>
        <row r="3333">
          <cell r="AC3333" t="str">
            <v>00648-2009-MTC/10</v>
          </cell>
          <cell r="AD3333">
            <v>39845.000000000102</v>
          </cell>
        </row>
        <row r="3334">
          <cell r="AC3334" t="str">
            <v>00649-2009-MTC/10</v>
          </cell>
          <cell r="AD3334">
            <v>39845.000000000102</v>
          </cell>
        </row>
        <row r="3335">
          <cell r="AC3335" t="str">
            <v>00702-2009-MTC/10</v>
          </cell>
          <cell r="AD3335">
            <v>39845.000000000102</v>
          </cell>
        </row>
        <row r="3336">
          <cell r="AC3336" t="str">
            <v>00703-2009-MTC/10</v>
          </cell>
          <cell r="AD3336">
            <v>39845.000000000102</v>
          </cell>
        </row>
        <row r="3337">
          <cell r="AC3337" t="str">
            <v>00705-2009-MTC/10</v>
          </cell>
          <cell r="AD3337">
            <v>39845.000000000102</v>
          </cell>
        </row>
        <row r="3338">
          <cell r="AC3338" t="str">
            <v>00706-2009-MTC/10</v>
          </cell>
          <cell r="AD3338">
            <v>39845.000000000102</v>
          </cell>
        </row>
        <row r="3339">
          <cell r="AC3339" t="str">
            <v>00707-2009-MTC/10</v>
          </cell>
          <cell r="AD3339">
            <v>39845.000000000102</v>
          </cell>
        </row>
        <row r="3340">
          <cell r="AC3340" t="str">
            <v>00708-2009-MTC/10</v>
          </cell>
          <cell r="AD3340">
            <v>39845.000000000102</v>
          </cell>
        </row>
        <row r="3341">
          <cell r="AC3341" t="str">
            <v>00709-2009-MTC/10</v>
          </cell>
          <cell r="AD3341">
            <v>39845.000000000102</v>
          </cell>
        </row>
        <row r="3342">
          <cell r="AC3342" t="str">
            <v>00710-2009-MTC/10</v>
          </cell>
          <cell r="AD3342">
            <v>39845.000000000102</v>
          </cell>
        </row>
        <row r="3343">
          <cell r="AC3343" t="str">
            <v>00464-2009-MTC/10</v>
          </cell>
          <cell r="AD3343">
            <v>39845.000000000102</v>
          </cell>
        </row>
        <row r="3344">
          <cell r="AC3344" t="str">
            <v>00464-2010-MTC/10</v>
          </cell>
          <cell r="AD3344">
            <v>40455.000000000102</v>
          </cell>
        </row>
        <row r="3345">
          <cell r="AC3345" t="str">
            <v>00465-2009-MTC/10</v>
          </cell>
          <cell r="AD3345">
            <v>39845.000000000102</v>
          </cell>
        </row>
        <row r="3346">
          <cell r="AC3346" t="str">
            <v>00465-2010-MTC/10</v>
          </cell>
          <cell r="AD3346">
            <v>40455.000000000102</v>
          </cell>
        </row>
        <row r="3347">
          <cell r="AC3347" t="str">
            <v>00466-2009-MTC/10</v>
          </cell>
          <cell r="AD3347">
            <v>39845.000000000102</v>
          </cell>
        </row>
        <row r="3348">
          <cell r="AC3348" t="str">
            <v>00466-2010-MTC/10</v>
          </cell>
          <cell r="AD3348">
            <v>40456.000000000102</v>
          </cell>
        </row>
        <row r="3349">
          <cell r="AC3349" t="str">
            <v>00467-2009-MTC/10</v>
          </cell>
          <cell r="AD3349">
            <v>39845.000000000102</v>
          </cell>
        </row>
        <row r="3350">
          <cell r="AC3350" t="str">
            <v>00468-2010-MTC/10</v>
          </cell>
          <cell r="AD3350">
            <v>40465.000000000102</v>
          </cell>
        </row>
        <row r="3351">
          <cell r="AC3351" t="str">
            <v>00469-2009-MTC/10</v>
          </cell>
          <cell r="AD3351">
            <v>39845.000000000102</v>
          </cell>
        </row>
        <row r="3352">
          <cell r="AC3352" t="str">
            <v>00469-2010-MTC/10</v>
          </cell>
          <cell r="AD3352">
            <v>40456.000000000102</v>
          </cell>
        </row>
        <row r="3353">
          <cell r="AC3353" t="str">
            <v>00470-2009-MTC/10</v>
          </cell>
          <cell r="AD3353">
            <v>39845.000000000102</v>
          </cell>
        </row>
        <row r="3354">
          <cell r="AC3354" t="str">
            <v>00470-2010-MTC/10</v>
          </cell>
          <cell r="AD3354">
            <v>40464.000000000102</v>
          </cell>
        </row>
        <row r="3355">
          <cell r="AC3355" t="str">
            <v>00471-2009-MTC/10</v>
          </cell>
          <cell r="AD3355">
            <v>39845.000000000102</v>
          </cell>
        </row>
        <row r="3356">
          <cell r="AC3356" t="str">
            <v>00406-2009-MTC/10</v>
          </cell>
          <cell r="AD3356">
            <v>39845.000000000102</v>
          </cell>
        </row>
        <row r="3357">
          <cell r="AC3357" t="str">
            <v>00406-2011-MTC/10</v>
          </cell>
          <cell r="AD3357">
            <v>40878.000000000102</v>
          </cell>
        </row>
        <row r="3358">
          <cell r="AC3358" t="str">
            <v>00407-2009-MTC/10</v>
          </cell>
          <cell r="AD3358">
            <v>39845.000000000102</v>
          </cell>
        </row>
        <row r="3359">
          <cell r="AC3359" t="str">
            <v>00407-2010-MTC/10</v>
          </cell>
          <cell r="AD3359">
            <v>40409.000000000102</v>
          </cell>
        </row>
        <row r="3360">
          <cell r="AC3360" t="str">
            <v>00407-2011-MTC/10</v>
          </cell>
          <cell r="AD3360">
            <v>40882.000000000102</v>
          </cell>
        </row>
        <row r="3361">
          <cell r="AC3361" t="str">
            <v>00408-2009-MTC/10</v>
          </cell>
          <cell r="AD3361">
            <v>39845.000000000102</v>
          </cell>
        </row>
        <row r="3362">
          <cell r="AC3362" t="str">
            <v>00408-2010-MTC/10</v>
          </cell>
          <cell r="AD3362">
            <v>40409.000000000102</v>
          </cell>
        </row>
        <row r="3363">
          <cell r="AC3363" t="str">
            <v>00408-2011-MTC/10</v>
          </cell>
          <cell r="AD3363">
            <v>40882.000000000102</v>
          </cell>
        </row>
        <row r="3364">
          <cell r="AC3364" t="str">
            <v>00409-2009-MTC/10</v>
          </cell>
          <cell r="AD3364">
            <v>39845.000000000102</v>
          </cell>
        </row>
        <row r="3365">
          <cell r="AC3365" t="str">
            <v>00409-2011-MTC/10</v>
          </cell>
          <cell r="AD3365">
            <v>40891.000000000102</v>
          </cell>
        </row>
        <row r="3366">
          <cell r="AC3366" t="str">
            <v>00410-2010-MTC/10</v>
          </cell>
          <cell r="AD3366">
            <v>40409.000000000102</v>
          </cell>
        </row>
        <row r="3367">
          <cell r="AC3367" t="str">
            <v>00410-2011-MTC/10</v>
          </cell>
          <cell r="AD3367">
            <v>40878.000000000102</v>
          </cell>
        </row>
        <row r="3368">
          <cell r="AC3368" t="str">
            <v>00411-2009-MTC/10</v>
          </cell>
          <cell r="AD3368">
            <v>39845.000000000102</v>
          </cell>
        </row>
        <row r="3369">
          <cell r="AC3369" t="str">
            <v>00411-2010-MTC/10</v>
          </cell>
          <cell r="AD3369">
            <v>40409.000000000102</v>
          </cell>
        </row>
        <row r="3370">
          <cell r="AC3370" t="str">
            <v>00650-2009-MTC/10</v>
          </cell>
          <cell r="AD3370">
            <v>39845.000000000102</v>
          </cell>
        </row>
        <row r="3371">
          <cell r="AC3371" t="str">
            <v>00651-2009-MTC/10</v>
          </cell>
          <cell r="AD3371">
            <v>39845.000000000102</v>
          </cell>
        </row>
        <row r="3372">
          <cell r="AC3372" t="str">
            <v>00652-2009-MTC/10</v>
          </cell>
          <cell r="AD3372">
            <v>39845.000000000102</v>
          </cell>
        </row>
        <row r="3373">
          <cell r="AC3373" t="str">
            <v>00653-2009-MTC/10</v>
          </cell>
          <cell r="AD3373">
            <v>39845.000000000102</v>
          </cell>
        </row>
        <row r="3374">
          <cell r="AC3374" t="str">
            <v>00655-2009-MTC/10</v>
          </cell>
          <cell r="AD3374">
            <v>39845.000000000102</v>
          </cell>
        </row>
        <row r="3375">
          <cell r="AC3375" t="str">
            <v>00656-2009-MTC/10</v>
          </cell>
          <cell r="AD3375">
            <v>39845.000000000102</v>
          </cell>
        </row>
        <row r="3376">
          <cell r="AC3376" t="str">
            <v>00658-2009-MTC/10</v>
          </cell>
          <cell r="AD3376">
            <v>39845.000000000102</v>
          </cell>
        </row>
        <row r="3377">
          <cell r="AC3377" t="str">
            <v>00711-2009-MTC/10</v>
          </cell>
          <cell r="AD3377">
            <v>39845.000000000102</v>
          </cell>
        </row>
        <row r="3378">
          <cell r="AC3378" t="str">
            <v>00712-2009-MTC/10</v>
          </cell>
          <cell r="AD3378">
            <v>39845.000000000102</v>
          </cell>
        </row>
        <row r="3379">
          <cell r="AC3379" t="str">
            <v>00713-2009-MTC/10</v>
          </cell>
          <cell r="AD3379">
            <v>39845.000000000102</v>
          </cell>
        </row>
        <row r="3380">
          <cell r="AC3380" t="str">
            <v>00714-2009-MTC/10</v>
          </cell>
          <cell r="AD3380">
            <v>39845.000000000102</v>
          </cell>
        </row>
        <row r="3381">
          <cell r="AC3381" t="str">
            <v>00716-2009-MTC/10</v>
          </cell>
          <cell r="AD3381">
            <v>39845.000000000102</v>
          </cell>
        </row>
        <row r="3382">
          <cell r="AC3382" t="str">
            <v>00717-2009-MTC/10</v>
          </cell>
          <cell r="AD3382">
            <v>39845.000000000102</v>
          </cell>
        </row>
        <row r="3383">
          <cell r="AC3383" t="str">
            <v>00719-2009-MTC/10</v>
          </cell>
          <cell r="AD3383">
            <v>39845.000000000102</v>
          </cell>
        </row>
        <row r="3384">
          <cell r="AC3384" t="str">
            <v>00472-2009-MTC/10</v>
          </cell>
          <cell r="AD3384">
            <v>39845.000000000102</v>
          </cell>
        </row>
        <row r="3385">
          <cell r="AC3385" t="str">
            <v>00472-2010-MTC/10</v>
          </cell>
          <cell r="AD3385">
            <v>40464.000000000102</v>
          </cell>
        </row>
        <row r="3386">
          <cell r="AC3386" t="str">
            <v>00473-2009-MTC/10</v>
          </cell>
          <cell r="AD3386">
            <v>39845.000000000102</v>
          </cell>
        </row>
        <row r="3387">
          <cell r="AC3387" t="str">
            <v>00474-2009-MTC/10</v>
          </cell>
          <cell r="AD3387">
            <v>39845.000000000102</v>
          </cell>
        </row>
        <row r="3388">
          <cell r="AC3388" t="str">
            <v>00474-2010-MTC/10</v>
          </cell>
          <cell r="AD3388">
            <v>40466.000000000102</v>
          </cell>
        </row>
        <row r="3389">
          <cell r="AC3389" t="str">
            <v>00475-2010-MTC/10</v>
          </cell>
          <cell r="AD3389">
            <v>40466.000000000102</v>
          </cell>
        </row>
        <row r="3390">
          <cell r="AC3390" t="str">
            <v>00476-2009-MTC/10</v>
          </cell>
          <cell r="AD3390">
            <v>39845.000000000102</v>
          </cell>
        </row>
        <row r="3391">
          <cell r="AC3391" t="str">
            <v>00477-2009-MTC/10</v>
          </cell>
          <cell r="AD3391">
            <v>39845.000000000102</v>
          </cell>
        </row>
        <row r="3392">
          <cell r="AC3392" t="str">
            <v>00477-2010-MTC/10</v>
          </cell>
          <cell r="AD3392">
            <v>40483.000000000102</v>
          </cell>
        </row>
        <row r="3393">
          <cell r="AC3393" t="str">
            <v>00478-2009-MTC/10</v>
          </cell>
          <cell r="AD3393">
            <v>39845.000000000102</v>
          </cell>
        </row>
        <row r="3394">
          <cell r="AC3394" t="str">
            <v>00478-2010-MTC/10</v>
          </cell>
          <cell r="AD3394">
            <v>40470.000000000102</v>
          </cell>
        </row>
        <row r="3395">
          <cell r="AC3395" t="str">
            <v>00411-2011-MTC/10</v>
          </cell>
          <cell r="AD3395">
            <v>40886.000000000102</v>
          </cell>
        </row>
        <row r="3396">
          <cell r="AC3396" t="str">
            <v>00412-2009-MTC/10</v>
          </cell>
          <cell r="AD3396">
            <v>39845.000000000102</v>
          </cell>
        </row>
        <row r="3397">
          <cell r="AC3397" t="str">
            <v>00412-2010-MTC/10</v>
          </cell>
          <cell r="AD3397">
            <v>40409.000000000102</v>
          </cell>
        </row>
        <row r="3398">
          <cell r="AC3398" t="str">
            <v>00413-2009-MTC/10</v>
          </cell>
          <cell r="AD3398">
            <v>39845.000000000102</v>
          </cell>
        </row>
        <row r="3399">
          <cell r="AC3399" t="str">
            <v>00413-2010-MTC/10</v>
          </cell>
          <cell r="AD3399">
            <v>40422.000000000102</v>
          </cell>
        </row>
        <row r="3400">
          <cell r="AC3400" t="str">
            <v>00413-2011-MTC/10</v>
          </cell>
          <cell r="AD3400">
            <v>40893.000000000102</v>
          </cell>
        </row>
        <row r="3401">
          <cell r="AC3401" t="str">
            <v>00414-2009-MTC/10</v>
          </cell>
          <cell r="AD3401">
            <v>39845.000000000102</v>
          </cell>
        </row>
        <row r="3402">
          <cell r="AC3402" t="str">
            <v>00414-2010-MTC/10</v>
          </cell>
          <cell r="AD3402">
            <v>40409.000000000102</v>
          </cell>
        </row>
        <row r="3403">
          <cell r="AC3403" t="str">
            <v>00414-2011-MTC/10</v>
          </cell>
          <cell r="AD3403">
            <v>40905.000000000102</v>
          </cell>
        </row>
        <row r="3404">
          <cell r="AC3404" t="str">
            <v>00415-2009-MTC/10</v>
          </cell>
          <cell r="AD3404">
            <v>39845.000000000102</v>
          </cell>
        </row>
        <row r="3405">
          <cell r="AC3405" t="str">
            <v>00415-2010-MTC/10</v>
          </cell>
          <cell r="AD3405">
            <v>40414.000000000102</v>
          </cell>
        </row>
        <row r="3406">
          <cell r="AC3406" t="str">
            <v>00415-2011-MTC/10</v>
          </cell>
          <cell r="AD3406">
            <v>40905.000000000102</v>
          </cell>
        </row>
        <row r="3407">
          <cell r="AC3407" t="str">
            <v>00416-2009-MTC/10</v>
          </cell>
          <cell r="AD3407">
            <v>39845.000000000102</v>
          </cell>
        </row>
        <row r="3408">
          <cell r="AC3408" t="str">
            <v>00416-2010-MTC/10</v>
          </cell>
          <cell r="AD3408">
            <v>40422.000000000102</v>
          </cell>
        </row>
        <row r="3409">
          <cell r="AC3409" t="str">
            <v>00659-2009-MTC/10</v>
          </cell>
          <cell r="AD3409">
            <v>39845.000000000102</v>
          </cell>
        </row>
        <row r="3410">
          <cell r="AC3410" t="str">
            <v>00660-2009-MTC/10</v>
          </cell>
          <cell r="AD3410">
            <v>39845.000000000102</v>
          </cell>
        </row>
        <row r="3411">
          <cell r="AC3411" t="str">
            <v>00661-2009-MTC/10</v>
          </cell>
          <cell r="AD3411">
            <v>39845.000000000102</v>
          </cell>
        </row>
        <row r="3412">
          <cell r="AC3412" t="str">
            <v>00662-2009-MTC/10</v>
          </cell>
          <cell r="AD3412">
            <v>39845.000000000102</v>
          </cell>
        </row>
        <row r="3413">
          <cell r="AC3413" t="str">
            <v>00663-2009-MTC/10</v>
          </cell>
          <cell r="AD3413">
            <v>39845.000000000102</v>
          </cell>
        </row>
        <row r="3414">
          <cell r="AC3414" t="str">
            <v>00664-2009-MTC/10</v>
          </cell>
          <cell r="AD3414">
            <v>39845.000000000102</v>
          </cell>
        </row>
        <row r="3415">
          <cell r="AC3415" t="str">
            <v>00666-2009-MTC/10</v>
          </cell>
          <cell r="AD3415">
            <v>39845.000000000102</v>
          </cell>
        </row>
        <row r="3416">
          <cell r="AC3416" t="str">
            <v>00720-2009-MTC/10</v>
          </cell>
          <cell r="AD3416">
            <v>39845.000000000102</v>
          </cell>
        </row>
        <row r="3417">
          <cell r="AC3417" t="str">
            <v>00721-2009-MTC/10</v>
          </cell>
          <cell r="AD3417">
            <v>39845.000000000102</v>
          </cell>
        </row>
        <row r="3418">
          <cell r="AC3418" t="str">
            <v>00723-2009-MTC/10</v>
          </cell>
          <cell r="AD3418">
            <v>39845.000000000102</v>
          </cell>
        </row>
        <row r="3419">
          <cell r="AC3419" t="str">
            <v>00724-2009-MTC/10</v>
          </cell>
          <cell r="AD3419">
            <v>39845.000000000102</v>
          </cell>
        </row>
        <row r="3420">
          <cell r="AC3420" t="str">
            <v>00726-2009-MTC/10</v>
          </cell>
          <cell r="AD3420">
            <v>39845.000000000102</v>
          </cell>
        </row>
        <row r="3421">
          <cell r="AC3421" t="str">
            <v>00479-2009-MTC/10</v>
          </cell>
          <cell r="AD3421">
            <v>39845.000000000102</v>
          </cell>
        </row>
        <row r="3422">
          <cell r="AC3422" t="str">
            <v>00479-2010-MTC/10</v>
          </cell>
          <cell r="AD3422">
            <v>40471.000000000102</v>
          </cell>
        </row>
        <row r="3423">
          <cell r="AC3423" t="str">
            <v>00480-2009-MTC/10</v>
          </cell>
          <cell r="AD3423">
            <v>39845.000000000102</v>
          </cell>
        </row>
        <row r="3424">
          <cell r="AC3424" t="str">
            <v>00480-2010-MTC/10</v>
          </cell>
          <cell r="AD3424">
            <v>40483.000000000102</v>
          </cell>
        </row>
        <row r="3425">
          <cell r="AC3425" t="str">
            <v>00481-2009-MTC/10</v>
          </cell>
          <cell r="AD3425">
            <v>39845.000000000102</v>
          </cell>
        </row>
        <row r="3426">
          <cell r="AC3426" t="str">
            <v>00482-2009-MTC/10</v>
          </cell>
          <cell r="AD3426">
            <v>39845.000000000102</v>
          </cell>
        </row>
        <row r="3427">
          <cell r="AC3427" t="str">
            <v>00483-2009-MTC/10</v>
          </cell>
          <cell r="AD3427">
            <v>39845.000000000102</v>
          </cell>
        </row>
        <row r="3428">
          <cell r="AC3428" t="str">
            <v>00483-2010-MTC/10</v>
          </cell>
          <cell r="AD3428">
            <v>40483.000000000102</v>
          </cell>
        </row>
        <row r="3429">
          <cell r="AC3429" t="str">
            <v>00484-2009-MTC/10</v>
          </cell>
          <cell r="AD3429">
            <v>39845.000000000102</v>
          </cell>
        </row>
        <row r="3430">
          <cell r="AC3430" t="str">
            <v>00484-2010-MTC/10</v>
          </cell>
          <cell r="AD3430">
            <v>40483.000000000102</v>
          </cell>
        </row>
        <row r="3431">
          <cell r="AC3431" t="str">
            <v>00485-2009-MTC/10</v>
          </cell>
          <cell r="AD3431">
            <v>39845.000000000102</v>
          </cell>
        </row>
        <row r="3432">
          <cell r="AC3432" t="str">
            <v>00417-2009-MTC/10</v>
          </cell>
          <cell r="AD3432">
            <v>39845.000000000102</v>
          </cell>
        </row>
        <row r="3433">
          <cell r="AC3433" t="str">
            <v>00417-2010-MTC/10</v>
          </cell>
          <cell r="AD3433">
            <v>40422.000000000102</v>
          </cell>
        </row>
        <row r="3434">
          <cell r="AC3434" t="str">
            <v>00418-2010-MTC/10</v>
          </cell>
          <cell r="AD3434">
            <v>40422.000000000102</v>
          </cell>
        </row>
        <row r="3435">
          <cell r="AC3435" t="str">
            <v>00419-2009-MTC/10</v>
          </cell>
          <cell r="AD3435">
            <v>39845.000000000102</v>
          </cell>
        </row>
        <row r="3436">
          <cell r="AC3436" t="str">
            <v>00419-2010-MTC/10</v>
          </cell>
          <cell r="AD3436">
            <v>40422.000000000102</v>
          </cell>
        </row>
        <row r="3437">
          <cell r="AC3437" t="str">
            <v>00420-2009-MTC/10</v>
          </cell>
          <cell r="AD3437">
            <v>39845.000000000102</v>
          </cell>
        </row>
        <row r="3438">
          <cell r="AC3438" t="str">
            <v>00421-2009-MTC/10</v>
          </cell>
          <cell r="AD3438">
            <v>39845.000000000102</v>
          </cell>
        </row>
        <row r="3439">
          <cell r="AC3439" t="str">
            <v>00421-2010-MTC/10</v>
          </cell>
          <cell r="AD3439">
            <v>40415.000000000102</v>
          </cell>
        </row>
        <row r="3440">
          <cell r="AC3440" t="str">
            <v>00422-2009-MTC/10</v>
          </cell>
          <cell r="AD3440">
            <v>39845.000000000102</v>
          </cell>
        </row>
        <row r="3441">
          <cell r="AC3441" t="str">
            <v>00422-2010-MTC/10</v>
          </cell>
          <cell r="AD3441">
            <v>40422.000000000102</v>
          </cell>
        </row>
        <row r="3442">
          <cell r="AC3442" t="str">
            <v>00129-2016-MTC/10</v>
          </cell>
          <cell r="AD3442">
            <v>42650.000000000102</v>
          </cell>
        </row>
        <row r="3443">
          <cell r="AC3443" t="str">
            <v>00123-2017-MTC/10</v>
          </cell>
          <cell r="AD3443">
            <v>42917.000000000102</v>
          </cell>
        </row>
        <row r="3444">
          <cell r="AC3444" t="str">
            <v>00124-2017-MTC/10</v>
          </cell>
          <cell r="AD3444">
            <v>42917.000000000102</v>
          </cell>
        </row>
        <row r="3445">
          <cell r="AC3445" t="str">
            <v>00344-2010-MTC/10</v>
          </cell>
          <cell r="AD3445">
            <v>40391.000000000102</v>
          </cell>
        </row>
        <row r="3446">
          <cell r="AC3446" t="str">
            <v>00071-2019-MTC/11</v>
          </cell>
          <cell r="AD3446">
            <v>43533.000000000102</v>
          </cell>
        </row>
        <row r="3447">
          <cell r="AC3447" t="str">
            <v>00072-2019-MTC/11</v>
          </cell>
          <cell r="AD3447">
            <v>43533.000000000102</v>
          </cell>
        </row>
        <row r="3448">
          <cell r="AC3448" t="str">
            <v>00075-2019-MTC/11</v>
          </cell>
          <cell r="AD3448">
            <v>43525.000000000102</v>
          </cell>
        </row>
        <row r="3449">
          <cell r="AC3449" t="str">
            <v>00021-2021-MTC/11</v>
          </cell>
          <cell r="AD3449">
            <v>44253.000000000102</v>
          </cell>
        </row>
        <row r="3450">
          <cell r="AC3450" t="str">
            <v>00022-2021-MTC/11</v>
          </cell>
          <cell r="AD3450">
            <v>44256.000000000102</v>
          </cell>
        </row>
        <row r="3451">
          <cell r="AC3451" t="str">
            <v>00023-2021-MTC/11</v>
          </cell>
          <cell r="AD3451">
            <v>44256.000000000102</v>
          </cell>
        </row>
        <row r="3452">
          <cell r="AC3452" t="str">
            <v>00024-2021-MTC/11</v>
          </cell>
          <cell r="AD3452">
            <v>44256.000000000102</v>
          </cell>
        </row>
        <row r="3453">
          <cell r="AC3453" t="str">
            <v>00074-2021-MTC/11</v>
          </cell>
          <cell r="AD3453">
            <v>44451.000000000102</v>
          </cell>
        </row>
        <row r="3454">
          <cell r="AC3454" t="str">
            <v>00086-2021-MTC/11</v>
          </cell>
          <cell r="AD3454">
            <v>44467.000000000102</v>
          </cell>
        </row>
        <row r="3455">
          <cell r="AC3455" t="str">
            <v>00087-2021-MTC/11</v>
          </cell>
          <cell r="AD3455">
            <v>44467.000000000102</v>
          </cell>
        </row>
        <row r="3456">
          <cell r="AC3456" t="str">
            <v>00071-2022-MTC/11</v>
          </cell>
          <cell r="AD3456">
            <v>44747.000000000102</v>
          </cell>
        </row>
        <row r="3457">
          <cell r="AC3457" t="str">
            <v>01044-2009-MTC/10</v>
          </cell>
          <cell r="AD3457">
            <v>39845.000000000102</v>
          </cell>
        </row>
        <row r="3458">
          <cell r="AC3458" t="str">
            <v>00042-2009-MTC/10</v>
          </cell>
          <cell r="AD3458">
            <v>39845.000000000102</v>
          </cell>
        </row>
        <row r="3459">
          <cell r="AC3459" t="str">
            <v>00102-2017-MTC/10</v>
          </cell>
          <cell r="AD3459">
            <v>42891.000000000102</v>
          </cell>
        </row>
        <row r="3460">
          <cell r="AC3460" t="str">
            <v>00103-2017-MTC/10</v>
          </cell>
          <cell r="AD3460">
            <v>42887.000000000102</v>
          </cell>
        </row>
        <row r="3461">
          <cell r="AC3461" t="str">
            <v>00104-2017-MTC/10</v>
          </cell>
          <cell r="AD3461">
            <v>42887.000000000102</v>
          </cell>
        </row>
        <row r="3462">
          <cell r="AC3462" t="str">
            <v>00105-2017-MTC/10</v>
          </cell>
          <cell r="AD3462">
            <v>42887.000000000102</v>
          </cell>
        </row>
        <row r="3463">
          <cell r="AC3463" t="str">
            <v>00109-2017-MTC/10</v>
          </cell>
          <cell r="AD3463">
            <v>42887.000000000102</v>
          </cell>
        </row>
        <row r="3464">
          <cell r="AC3464" t="str">
            <v>00110-2017-MTC/10</v>
          </cell>
          <cell r="AD3464">
            <v>42891.000000000102</v>
          </cell>
        </row>
        <row r="3465">
          <cell r="AC3465" t="str">
            <v>00111-2017-MTC/10</v>
          </cell>
          <cell r="AD3465">
            <v>42887.000000000102</v>
          </cell>
        </row>
        <row r="3466">
          <cell r="AC3466" t="str">
            <v>00112-2017-MTC/10</v>
          </cell>
          <cell r="AD3466">
            <v>42893.000000000102</v>
          </cell>
        </row>
        <row r="3467">
          <cell r="AC3467" t="str">
            <v>00056-2013-MTC/10</v>
          </cell>
          <cell r="AD3467">
            <v>41401.000000000102</v>
          </cell>
        </row>
        <row r="3468">
          <cell r="AC3468" t="str">
            <v>00121-2017-MTC/10</v>
          </cell>
          <cell r="AD3468">
            <v>42911.000000000102</v>
          </cell>
        </row>
        <row r="3469">
          <cell r="AC3469" t="str">
            <v>00122-2017-MTC/10</v>
          </cell>
          <cell r="AD3469">
            <v>42917.000000000102</v>
          </cell>
        </row>
        <row r="3470">
          <cell r="AC3470" t="str">
            <v>00125-2017-MTC/10</v>
          </cell>
          <cell r="AD3470">
            <v>42928.000000000102</v>
          </cell>
        </row>
        <row r="3471">
          <cell r="AC3471" t="str">
            <v>00130-2017-MTC/10</v>
          </cell>
          <cell r="AD3471">
            <v>42924.000000000102</v>
          </cell>
        </row>
        <row r="3472">
          <cell r="AC3472" t="str">
            <v>00365-2011-MTC/10</v>
          </cell>
          <cell r="AD3472">
            <v>40829.000000000102</v>
          </cell>
        </row>
        <row r="3473">
          <cell r="AC3473" t="str">
            <v>00138-2018-MTC/10</v>
          </cell>
          <cell r="AD3473">
            <v>43217.000000000102</v>
          </cell>
        </row>
        <row r="3474">
          <cell r="AC3474" t="str">
            <v>00236-2019-MTC/11</v>
          </cell>
          <cell r="AD3474">
            <v>43774.000000000102</v>
          </cell>
        </row>
        <row r="3475">
          <cell r="AC3475" t="str">
            <v>00237-2019-MTC/11</v>
          </cell>
          <cell r="AD3475">
            <v>43774.000000000102</v>
          </cell>
        </row>
        <row r="3476">
          <cell r="AC3476" t="str">
            <v>00239-2019-MTC/11</v>
          </cell>
          <cell r="AD3476">
            <v>43774.000000000102</v>
          </cell>
        </row>
        <row r="3477">
          <cell r="AC3477" t="str">
            <v>00240-2019-MTC/11</v>
          </cell>
          <cell r="AD3477">
            <v>43774.000000000102</v>
          </cell>
        </row>
        <row r="3478">
          <cell r="AC3478" t="str">
            <v>00171-2020-MTC/11</v>
          </cell>
          <cell r="AD3478">
            <v>44111.000000000102</v>
          </cell>
        </row>
        <row r="3479">
          <cell r="AC3479" t="str">
            <v>00184-2020-MTC/11</v>
          </cell>
          <cell r="AD3479">
            <v>44126.000000000102</v>
          </cell>
        </row>
        <row r="3480">
          <cell r="AC3480" t="str">
            <v>01707-2009-MTC/10</v>
          </cell>
          <cell r="AD3480">
            <v>40026.000000000102</v>
          </cell>
        </row>
        <row r="3481">
          <cell r="AC3481" t="str">
            <v>01884-2009-MTC/10</v>
          </cell>
          <cell r="AD3481">
            <v>40148.000000000102</v>
          </cell>
        </row>
        <row r="3482">
          <cell r="AC3482" t="str">
            <v>01832-2009-MTC/10</v>
          </cell>
          <cell r="AD3482">
            <v>40138.000000000102</v>
          </cell>
        </row>
        <row r="3483">
          <cell r="AC3483" t="str">
            <v>01962-2009-MTC/10</v>
          </cell>
          <cell r="AD3483">
            <v>40170.000000000102</v>
          </cell>
        </row>
        <row r="3484">
          <cell r="AC3484" t="str">
            <v>00777-2009-MTC/10</v>
          </cell>
          <cell r="AD3484">
            <v>39845.000000000102</v>
          </cell>
        </row>
        <row r="3485">
          <cell r="AC3485" t="str">
            <v>00574-2009-MTC/10</v>
          </cell>
          <cell r="AD3485">
            <v>39845.000000000102</v>
          </cell>
        </row>
        <row r="3486">
          <cell r="AC3486" t="str">
            <v>01948-2009-MTC/10</v>
          </cell>
          <cell r="AD3486">
            <v>40165.000000000102</v>
          </cell>
        </row>
        <row r="3487">
          <cell r="AC3487" t="str">
            <v>00134-2014-MTC/10</v>
          </cell>
          <cell r="AD3487">
            <v>41954.000000000102</v>
          </cell>
        </row>
        <row r="3488">
          <cell r="AC3488" t="str">
            <v>00637-2009-MTC/10</v>
          </cell>
          <cell r="AD3488">
            <v>39845.000000000102</v>
          </cell>
        </row>
        <row r="3489">
          <cell r="AC3489" t="str">
            <v>00137-2018-MTC/10</v>
          </cell>
          <cell r="AD3489">
            <v>43215.000000000102</v>
          </cell>
        </row>
        <row r="3490">
          <cell r="AC3490" t="str">
            <v>00037-2019-MTC/11</v>
          </cell>
          <cell r="AD3490">
            <v>43525.000000000102</v>
          </cell>
        </row>
        <row r="3491">
          <cell r="AC3491" t="str">
            <v>00038-2019-MTC/11</v>
          </cell>
          <cell r="AD3491">
            <v>43525.000000000102</v>
          </cell>
        </row>
        <row r="3492">
          <cell r="AC3492" t="str">
            <v>00039-2019-MTC/11</v>
          </cell>
          <cell r="AD3492">
            <v>43525.000000000102</v>
          </cell>
        </row>
        <row r="3493">
          <cell r="AC3493" t="str">
            <v>00040-2019-MTC/11</v>
          </cell>
          <cell r="AD3493">
            <v>43525.000000000102</v>
          </cell>
        </row>
        <row r="3494">
          <cell r="AC3494" t="str">
            <v>00041-2019-MTC/11</v>
          </cell>
          <cell r="AD3494">
            <v>43525.000000000102</v>
          </cell>
        </row>
        <row r="3495">
          <cell r="AC3495" t="str">
            <v>00042-2019-MTC/11</v>
          </cell>
          <cell r="AD3495">
            <v>43525.000000000102</v>
          </cell>
        </row>
        <row r="3496">
          <cell r="AC3496" t="str">
            <v>00043-2019-MTC/11</v>
          </cell>
          <cell r="AD3496">
            <v>43525.000000000102</v>
          </cell>
        </row>
        <row r="3497">
          <cell r="AC3497" t="str">
            <v>00262-2017-MTC/10</v>
          </cell>
          <cell r="AD3497">
            <v>43055.000000000102</v>
          </cell>
        </row>
        <row r="3498">
          <cell r="AC3498" t="str">
            <v>00162-2014-MTC/10</v>
          </cell>
          <cell r="AD3498">
            <v>41974.000000000102</v>
          </cell>
        </row>
        <row r="3499">
          <cell r="AC3499" t="str">
            <v>00131-2018-MTC/10</v>
          </cell>
          <cell r="AD3499">
            <v>43203.000000000102</v>
          </cell>
        </row>
        <row r="3500">
          <cell r="AC3500" t="str">
            <v>00134-2018-MTC/10</v>
          </cell>
          <cell r="AD3500">
            <v>43213.000000000102</v>
          </cell>
        </row>
        <row r="3501">
          <cell r="AC3501" t="str">
            <v>00135-2018-MTC/10</v>
          </cell>
          <cell r="AD3501">
            <v>43209.000000000102</v>
          </cell>
        </row>
        <row r="3502">
          <cell r="AC3502" t="str">
            <v>00722-2009-MTC/10</v>
          </cell>
          <cell r="AD3502">
            <v>39845.000000000102</v>
          </cell>
        </row>
        <row r="3503">
          <cell r="AC3503" t="str">
            <v>00763-2009-MTC/10</v>
          </cell>
          <cell r="AD3503">
            <v>39845.000000000102</v>
          </cell>
        </row>
        <row r="3504">
          <cell r="AC3504" t="str">
            <v>00144-2018-MTC/10</v>
          </cell>
          <cell r="AD3504">
            <v>43232.000000000102</v>
          </cell>
        </row>
        <row r="3505">
          <cell r="AC3505" t="str">
            <v>00145-2018-MTC/10</v>
          </cell>
          <cell r="AD3505">
            <v>43232.000000000102</v>
          </cell>
        </row>
        <row r="3506">
          <cell r="AC3506" t="str">
            <v>00323-2018-MTC/10</v>
          </cell>
          <cell r="AD3506">
            <v>43432.000000000102</v>
          </cell>
        </row>
        <row r="3507">
          <cell r="AC3507" t="str">
            <v>00359-2018-MTC/10</v>
          </cell>
          <cell r="AD3507">
            <v>43462.000000000102</v>
          </cell>
        </row>
        <row r="3508">
          <cell r="AC3508" t="str">
            <v>00005-2019-MTC/10</v>
          </cell>
          <cell r="AD3508">
            <v>43477.000000000102</v>
          </cell>
        </row>
        <row r="3509">
          <cell r="AC3509" t="str">
            <v>00027-2019-MTC/10</v>
          </cell>
          <cell r="AD3509">
            <v>43494.000000000102</v>
          </cell>
        </row>
        <row r="3510">
          <cell r="AC3510" t="str">
            <v>00036-2019-MTC/11</v>
          </cell>
          <cell r="AD3510">
            <v>43525.000000000102</v>
          </cell>
        </row>
        <row r="3511">
          <cell r="AC3511" t="str">
            <v>00061-2019-MTC/11</v>
          </cell>
          <cell r="AD3511">
            <v>43525.000000000102</v>
          </cell>
        </row>
        <row r="3512">
          <cell r="AC3512" t="str">
            <v>00062-2019-MTC/11</v>
          </cell>
          <cell r="AD3512">
            <v>43525.000000000102</v>
          </cell>
        </row>
        <row r="3513">
          <cell r="AC3513" t="str">
            <v>00066-2019-MTC/11</v>
          </cell>
          <cell r="AD3513">
            <v>43531.000000000102</v>
          </cell>
        </row>
        <row r="3514">
          <cell r="AC3514" t="str">
            <v>00067-2019-MTC/11</v>
          </cell>
          <cell r="AD3514">
            <v>43528.000000000102</v>
          </cell>
        </row>
        <row r="3515">
          <cell r="AC3515" t="str">
            <v>00083-2019-MTC/11</v>
          </cell>
          <cell r="AD3515">
            <v>43569.000000000102</v>
          </cell>
        </row>
        <row r="3516">
          <cell r="AC3516" t="str">
            <v>00042-2017-MTC/10</v>
          </cell>
          <cell r="AD3516">
            <v>42819.000000000102</v>
          </cell>
        </row>
        <row r="3517">
          <cell r="AC3517" t="str">
            <v>00199-2017-MTC/10</v>
          </cell>
          <cell r="AD3517">
            <v>42996.000000000102</v>
          </cell>
        </row>
        <row r="3518">
          <cell r="AC3518" t="str">
            <v>00169-2020-MTC/11</v>
          </cell>
          <cell r="AD3518">
            <v>44105.000000000102</v>
          </cell>
        </row>
        <row r="3519">
          <cell r="AC3519" t="str">
            <v>00170-2020-MTC/11</v>
          </cell>
          <cell r="AD3519">
            <v>44107.000000000102</v>
          </cell>
        </row>
        <row r="3520">
          <cell r="AC3520" t="str">
            <v>00052-2021-MTC/11</v>
          </cell>
          <cell r="AD3520">
            <v>44350.000000000102</v>
          </cell>
        </row>
        <row r="3521">
          <cell r="AC3521" t="str">
            <v>00053-2021-MTC/11</v>
          </cell>
          <cell r="AD3521">
            <v>44372.000000000102</v>
          </cell>
        </row>
        <row r="3522">
          <cell r="AC3522" t="str">
            <v>00054-2021-MTC/11</v>
          </cell>
          <cell r="AD3522">
            <v>44378.000000000102</v>
          </cell>
        </row>
        <row r="3523">
          <cell r="AC3523" t="str">
            <v>00063-2011-MTC/10</v>
          </cell>
          <cell r="AD3523">
            <v>40603.000000000102</v>
          </cell>
        </row>
        <row r="3524">
          <cell r="AC3524" t="str">
            <v>00053-2011-MTC/10</v>
          </cell>
          <cell r="AD3524">
            <v>40584.000000000102</v>
          </cell>
        </row>
        <row r="3525">
          <cell r="AC3525" t="str">
            <v>00041-2009-MTC/10</v>
          </cell>
          <cell r="AD3525">
            <v>39845.000000000102</v>
          </cell>
        </row>
        <row r="3526">
          <cell r="AC3526" t="str">
            <v>00048-2012-MTC/10</v>
          </cell>
          <cell r="AD3526">
            <v>41047.000000000102</v>
          </cell>
        </row>
        <row r="3527">
          <cell r="AC3527" t="str">
            <v>00097-2012-MTC/10</v>
          </cell>
          <cell r="AD3527">
            <v>41185.000000000102</v>
          </cell>
        </row>
        <row r="3528">
          <cell r="AC3528" t="str">
            <v>00106-2010-MTC/10</v>
          </cell>
          <cell r="AD3528">
            <v>40217.000000000102</v>
          </cell>
        </row>
        <row r="3529">
          <cell r="AC3529" t="str">
            <v>00094-2011-MTC/10</v>
          </cell>
          <cell r="AD3529">
            <v>40603.000000000102</v>
          </cell>
        </row>
        <row r="3530">
          <cell r="AC3530" t="str">
            <v>00086-2011-MTC/10</v>
          </cell>
          <cell r="AD3530">
            <v>40597.000000000102</v>
          </cell>
        </row>
        <row r="3531">
          <cell r="AC3531" t="str">
            <v>00017-2011-MTC/10</v>
          </cell>
          <cell r="AD3531">
            <v>40553.000000000102</v>
          </cell>
        </row>
        <row r="3532">
          <cell r="AC3532" t="str">
            <v>00019-2013-MTC/10</v>
          </cell>
          <cell r="AD3532">
            <v>41330.000000000102</v>
          </cell>
        </row>
        <row r="3533">
          <cell r="AC3533" t="str">
            <v>00003-2013-MTC/10</v>
          </cell>
          <cell r="AD3533">
            <v>41289.000000000102</v>
          </cell>
        </row>
        <row r="3534">
          <cell r="AC3534" t="str">
            <v>00008-2012-MTC/10</v>
          </cell>
          <cell r="AD3534">
            <v>40931.000000000102</v>
          </cell>
        </row>
        <row r="3535">
          <cell r="AC3535" t="str">
            <v>00012-2011-MTC/10</v>
          </cell>
          <cell r="AD3535">
            <v>40553.000000000102</v>
          </cell>
        </row>
        <row r="3536">
          <cell r="AC3536" t="str">
            <v>00139-2016-MTC/10</v>
          </cell>
          <cell r="AD3536">
            <v>42683.000000000102</v>
          </cell>
        </row>
        <row r="3537">
          <cell r="AC3537" t="str">
            <v>00044-2019-MTC/11</v>
          </cell>
          <cell r="AD3537">
            <v>43525.000000000102</v>
          </cell>
        </row>
        <row r="3538">
          <cell r="AC3538" t="str">
            <v>00045-2019-MTC/11</v>
          </cell>
          <cell r="AD3538">
            <v>43525.000000000102</v>
          </cell>
        </row>
        <row r="3539">
          <cell r="AC3539" t="str">
            <v>00046-2019-MTC/11</v>
          </cell>
          <cell r="AD3539">
            <v>43525.000000000102</v>
          </cell>
        </row>
        <row r="3540">
          <cell r="AC3540" t="str">
            <v>00047-2019-MTC/11</v>
          </cell>
          <cell r="AD3540">
            <v>43525.000000000102</v>
          </cell>
        </row>
        <row r="3541">
          <cell r="AC3541" t="str">
            <v>00048-2019-MTC/11</v>
          </cell>
          <cell r="AD3541">
            <v>43525.000000000102</v>
          </cell>
        </row>
        <row r="3542">
          <cell r="AC3542" t="str">
            <v>00049-2019-MTC/11</v>
          </cell>
          <cell r="AD3542">
            <v>43525.000000000102</v>
          </cell>
        </row>
        <row r="3543">
          <cell r="AC3543" t="str">
            <v>00050-2019-MTC/11</v>
          </cell>
          <cell r="AD3543">
            <v>43525.000000000102</v>
          </cell>
        </row>
        <row r="3544">
          <cell r="AC3544" t="str">
            <v>00051-2019-MTC/11</v>
          </cell>
          <cell r="AD3544">
            <v>43525.000000000102</v>
          </cell>
        </row>
        <row r="3545">
          <cell r="AC3545" t="str">
            <v>00052-2019-MTC/11</v>
          </cell>
          <cell r="AD3545">
            <v>43529.000000000102</v>
          </cell>
        </row>
        <row r="3546">
          <cell r="AC3546" t="str">
            <v>00053-2019-MTC/11</v>
          </cell>
          <cell r="AD3546">
            <v>43525.000000000102</v>
          </cell>
        </row>
        <row r="3547">
          <cell r="AC3547" t="str">
            <v>00054-2019-MTC/11</v>
          </cell>
          <cell r="AD3547">
            <v>43525.000000000102</v>
          </cell>
        </row>
        <row r="3548">
          <cell r="AC3548" t="str">
            <v>00165-2019-MTC/11</v>
          </cell>
          <cell r="AD3548">
            <v>43698.000000000102</v>
          </cell>
        </row>
        <row r="3549">
          <cell r="AC3549" t="str">
            <v>00166-2019-MTC/11</v>
          </cell>
          <cell r="AD3549">
            <v>43699.000000000102</v>
          </cell>
        </row>
        <row r="3550">
          <cell r="AC3550" t="str">
            <v>00167-2019-MTC/11</v>
          </cell>
          <cell r="AD3550">
            <v>43699.000000000102</v>
          </cell>
        </row>
        <row r="3551">
          <cell r="AC3551" t="str">
            <v>00131-2020-MTC/11</v>
          </cell>
          <cell r="AD3551">
            <v>44033.000000000102</v>
          </cell>
        </row>
        <row r="3552">
          <cell r="AC3552" t="str">
            <v>00136-2020-MTC/11</v>
          </cell>
          <cell r="AD3552">
            <v>44044.000000000102</v>
          </cell>
        </row>
        <row r="3553">
          <cell r="AC3553" t="str">
            <v>00137-2020-MTC/11</v>
          </cell>
          <cell r="AD3553">
            <v>44044.000000000102</v>
          </cell>
        </row>
        <row r="3554">
          <cell r="AC3554" t="str">
            <v>00138-2020-MTC/11</v>
          </cell>
          <cell r="AD3554">
            <v>44044.000000000102</v>
          </cell>
        </row>
        <row r="3555">
          <cell r="AC3555" t="str">
            <v>00084-2019-MTC/11</v>
          </cell>
          <cell r="AD3555">
            <v>43569.000000000102</v>
          </cell>
        </row>
        <row r="3556">
          <cell r="AC3556" t="str">
            <v>00090-2019-MTC/11</v>
          </cell>
          <cell r="AD3556">
            <v>43587.000000000102</v>
          </cell>
        </row>
        <row r="3557">
          <cell r="AC3557" t="str">
            <v>00100-2019-MTC/11</v>
          </cell>
          <cell r="AD3557">
            <v>43601.000000000102</v>
          </cell>
        </row>
        <row r="3558">
          <cell r="AC3558" t="str">
            <v>00156-2019-MTC/11</v>
          </cell>
          <cell r="AD3558">
            <v>43672.000000000102</v>
          </cell>
        </row>
        <row r="3559">
          <cell r="AC3559" t="str">
            <v>00157-2019-MTC/11</v>
          </cell>
          <cell r="AD3559">
            <v>43672.000000000102</v>
          </cell>
        </row>
        <row r="3560">
          <cell r="AC3560" t="str">
            <v>00172-2019-MTC/11</v>
          </cell>
          <cell r="AD3560">
            <v>43709.000000000102</v>
          </cell>
        </row>
        <row r="3561">
          <cell r="AC3561" t="str">
            <v>00173-2019-MTC/11</v>
          </cell>
          <cell r="AD3561">
            <v>43709.000000000102</v>
          </cell>
        </row>
        <row r="3562">
          <cell r="AC3562" t="str">
            <v>00174-2019-MTC/11</v>
          </cell>
          <cell r="AD3562">
            <v>43709.000000000102</v>
          </cell>
        </row>
        <row r="3563">
          <cell r="AC3563" t="str">
            <v>00175-2019-MTC/11</v>
          </cell>
          <cell r="AD3563">
            <v>43710.000000000102</v>
          </cell>
        </row>
        <row r="3564">
          <cell r="AC3564" t="str">
            <v>00176-2019-MTC/11</v>
          </cell>
          <cell r="AD3564">
            <v>43710.000000000102</v>
          </cell>
        </row>
        <row r="3565">
          <cell r="AC3565" t="str">
            <v>00195-2019-MTC/11</v>
          </cell>
          <cell r="AD3565">
            <v>43729.000000000102</v>
          </cell>
        </row>
        <row r="3566">
          <cell r="AC3566" t="str">
            <v>00220-2019-MTC/11</v>
          </cell>
          <cell r="AD3566">
            <v>43749.000000000102</v>
          </cell>
        </row>
        <row r="3567">
          <cell r="AC3567" t="str">
            <v>00234-2019-MTC/11</v>
          </cell>
          <cell r="AD3567">
            <v>43758.000000000102</v>
          </cell>
        </row>
        <row r="3568">
          <cell r="AC3568" t="str">
            <v>01865-2009-MTC/10</v>
          </cell>
          <cell r="AD3568">
            <v>40148.000000000102</v>
          </cell>
        </row>
        <row r="3569">
          <cell r="AC3569" t="str">
            <v>00076-2020-MTC/11</v>
          </cell>
          <cell r="AD3569">
            <v>43867.000000000102</v>
          </cell>
        </row>
        <row r="3570">
          <cell r="AC3570" t="str">
            <v>00094-2020-MTC/11</v>
          </cell>
          <cell r="AD3570">
            <v>43892.000000000102</v>
          </cell>
        </row>
        <row r="3571">
          <cell r="AC3571" t="str">
            <v>00114-2020-MTC/11</v>
          </cell>
          <cell r="AD3571">
            <v>43938.000000000102</v>
          </cell>
        </row>
        <row r="3572">
          <cell r="AC3572" t="str">
            <v>00115-2020-MTC/11</v>
          </cell>
          <cell r="AD3572">
            <v>43970.000000000102</v>
          </cell>
        </row>
        <row r="3573">
          <cell r="AC3573" t="str">
            <v>00116-2020-MTC/11</v>
          </cell>
          <cell r="AD3573">
            <v>43976.000000000102</v>
          </cell>
        </row>
        <row r="3574">
          <cell r="AC3574" t="str">
            <v>00106-2017-MTC/10</v>
          </cell>
          <cell r="AD3574">
            <v>42887.000000000102</v>
          </cell>
        </row>
        <row r="3575">
          <cell r="AC3575" t="str">
            <v>00107-2017-MTC/10</v>
          </cell>
          <cell r="AD3575">
            <v>42887.000000000102</v>
          </cell>
        </row>
        <row r="3576">
          <cell r="AC3576" t="str">
            <v>00108-2017-MTC/10</v>
          </cell>
          <cell r="AD3576">
            <v>42887.000000000102</v>
          </cell>
        </row>
        <row r="3577">
          <cell r="AC3577" t="str">
            <v>00342-2018-MTC/10</v>
          </cell>
          <cell r="AD3577">
            <v>43446.000000000102</v>
          </cell>
        </row>
        <row r="3578">
          <cell r="AC3578" t="str">
            <v>00110-2020-MTC/11</v>
          </cell>
          <cell r="AD3578">
            <v>43900.000000000102</v>
          </cell>
        </row>
        <row r="3579">
          <cell r="AC3579" t="str">
            <v>00111-2020-MTC/11</v>
          </cell>
          <cell r="AD3579">
            <v>43900.000000000102</v>
          </cell>
        </row>
        <row r="3580">
          <cell r="AC3580" t="str">
            <v>00112-2020-MTC/11</v>
          </cell>
          <cell r="AD3580">
            <v>43900.000000000102</v>
          </cell>
        </row>
        <row r="3581">
          <cell r="AC3581" t="str">
            <v>00047-2021-MTC/11</v>
          </cell>
          <cell r="AD3581">
            <v>44340.000000000102</v>
          </cell>
        </row>
        <row r="3582">
          <cell r="AC3582" t="str">
            <v>00067-2021-MTC/11</v>
          </cell>
          <cell r="AD3582">
            <v>44432.000000000102</v>
          </cell>
        </row>
        <row r="3583">
          <cell r="AC3583" t="str">
            <v>00055-2022-MTC/11</v>
          </cell>
          <cell r="AD3583">
            <v>44688.000000000102</v>
          </cell>
        </row>
        <row r="3584">
          <cell r="AC3584" t="str">
            <v>00013-2014-MTC/10</v>
          </cell>
          <cell r="AD3584">
            <v>41659.000000000102</v>
          </cell>
        </row>
        <row r="3585">
          <cell r="AC3585" t="str">
            <v>00129-2010-MTC/10</v>
          </cell>
          <cell r="AD3585">
            <v>40226.000000000102</v>
          </cell>
        </row>
        <row r="3586">
          <cell r="AC3586" t="str">
            <v>00253-2010-MTC/10</v>
          </cell>
          <cell r="AD3586">
            <v>40289.000000000102</v>
          </cell>
        </row>
        <row r="3587">
          <cell r="AC3587" t="str">
            <v>00178-2010-MTC/10</v>
          </cell>
          <cell r="AD3587">
            <v>40238.000000000102</v>
          </cell>
        </row>
        <row r="3588">
          <cell r="AC3588" t="str">
            <v>00155-2011-MTC/10</v>
          </cell>
          <cell r="AD3588">
            <v>40642.000000000102</v>
          </cell>
        </row>
        <row r="3589">
          <cell r="AC3589" t="str">
            <v>00200-2011-MTC/10</v>
          </cell>
          <cell r="AD3589">
            <v>40679.000000000102</v>
          </cell>
        </row>
        <row r="3590">
          <cell r="AC3590" t="str">
            <v>00372-2011-MTC/10</v>
          </cell>
          <cell r="AD3590">
            <v>40848.000000000102</v>
          </cell>
        </row>
        <row r="3591">
          <cell r="AC3591" t="str">
            <v>00326-2009-MTC/10</v>
          </cell>
          <cell r="AD3591">
            <v>39845.000000000102</v>
          </cell>
        </row>
        <row r="3592">
          <cell r="AC3592" t="str">
            <v>00174-2009-MTC/10</v>
          </cell>
          <cell r="AD3592">
            <v>39845.000000000102</v>
          </cell>
        </row>
        <row r="3593">
          <cell r="AC3593" t="str">
            <v>00134-2016-MTC/10</v>
          </cell>
          <cell r="AD3593">
            <v>42661.000000000102</v>
          </cell>
        </row>
        <row r="3594">
          <cell r="AC3594" t="str">
            <v>00078-2017-MTC/10</v>
          </cell>
          <cell r="AD3594">
            <v>42858.000000000102</v>
          </cell>
        </row>
        <row r="3595">
          <cell r="AC3595" t="str">
            <v>01920-2009-MTC/10</v>
          </cell>
          <cell r="AD3595">
            <v>40163.000000000102</v>
          </cell>
        </row>
        <row r="3596">
          <cell r="AC3596" t="str">
            <v>00096-2021-MTC/11</v>
          </cell>
          <cell r="AD3596">
            <v>44483.000000000102</v>
          </cell>
        </row>
        <row r="3597">
          <cell r="AC3597" t="str">
            <v>00018-2022-MTC/11</v>
          </cell>
          <cell r="AD3597">
            <v>44595.000000000102</v>
          </cell>
        </row>
        <row r="3598">
          <cell r="AC3598" t="str">
            <v>00036-2022-MTC/11</v>
          </cell>
          <cell r="AD3598">
            <v>44640.000000000102</v>
          </cell>
        </row>
        <row r="3599">
          <cell r="AC3599" t="str">
            <v>00135-2020-MTC/11</v>
          </cell>
          <cell r="AD3599">
            <v>44040.000000000102</v>
          </cell>
        </row>
        <row r="3600">
          <cell r="AC3600" t="str">
            <v>00162-2020-MTC/11</v>
          </cell>
          <cell r="AD3600">
            <v>44095.000000000102</v>
          </cell>
        </row>
        <row r="3601">
          <cell r="AC3601" t="str">
            <v>00199-2020-MTC/11</v>
          </cell>
          <cell r="AD3601">
            <v>44136.000000000102</v>
          </cell>
        </row>
        <row r="3602">
          <cell r="AC3602" t="str">
            <v>00220-2020-MTC/11</v>
          </cell>
          <cell r="AD3602">
            <v>44141.000000000102</v>
          </cell>
        </row>
        <row r="3603">
          <cell r="AC3603" t="str">
            <v>00225-2020-MTC/11</v>
          </cell>
          <cell r="AD3603">
            <v>44156.000000000102</v>
          </cell>
        </row>
        <row r="3604">
          <cell r="AC3604" t="str">
            <v>00227-2020-MTC/11</v>
          </cell>
          <cell r="AD3604">
            <v>44163.000000000102</v>
          </cell>
        </row>
        <row r="3605">
          <cell r="AC3605" t="str">
            <v>00228-2020-MTC/11</v>
          </cell>
          <cell r="AD3605">
            <v>44163.000000000102</v>
          </cell>
        </row>
        <row r="3606">
          <cell r="AC3606" t="str">
            <v>00237-2020-MTC/11</v>
          </cell>
          <cell r="AD3606">
            <v>44177.000000000102</v>
          </cell>
        </row>
        <row r="3607">
          <cell r="AC3607" t="str">
            <v>00012-2021-MTC/11</v>
          </cell>
          <cell r="AD3607">
            <v>44224.000000000102</v>
          </cell>
        </row>
        <row r="3608">
          <cell r="AC3608" t="str">
            <v>00013-2021-MTC/11</v>
          </cell>
          <cell r="AD3608">
            <v>44228.000000000102</v>
          </cell>
        </row>
        <row r="3609">
          <cell r="AC3609" t="str">
            <v>00018-2021-MTC/11</v>
          </cell>
          <cell r="AD3609">
            <v>44242.000000000102</v>
          </cell>
        </row>
        <row r="3610">
          <cell r="AC3610" t="str">
            <v>00019-2021-MTC/11</v>
          </cell>
          <cell r="AD3610">
            <v>44256.000000000102</v>
          </cell>
        </row>
        <row r="3611">
          <cell r="AC3611" t="str">
            <v>00029-2021-MTC/11</v>
          </cell>
          <cell r="AD3611">
            <v>44265.000000000102</v>
          </cell>
        </row>
        <row r="3612">
          <cell r="AC3612" t="str">
            <v>00030-2021-MTC/11</v>
          </cell>
          <cell r="AD3612">
            <v>44271.000000000102</v>
          </cell>
        </row>
        <row r="3613">
          <cell r="AC3613" t="str">
            <v>00050-2021-MTC/11</v>
          </cell>
          <cell r="AD3613">
            <v>44355.000000000102</v>
          </cell>
        </row>
        <row r="3614">
          <cell r="AC3614" t="str">
            <v>00066-2021-MTC/11</v>
          </cell>
          <cell r="AD3614">
            <v>44430.000000000102</v>
          </cell>
        </row>
        <row r="3615">
          <cell r="AC3615" t="str">
            <v>00075-2021-MTC/11</v>
          </cell>
          <cell r="AD3615">
            <v>44455.000000000102</v>
          </cell>
        </row>
        <row r="3616">
          <cell r="AC3616" t="str">
            <v>00076-2021-MTC/11</v>
          </cell>
          <cell r="AD3616">
            <v>44455.000000000102</v>
          </cell>
        </row>
        <row r="3617">
          <cell r="AC3617" t="str">
            <v>00077-2021-MTC/11</v>
          </cell>
          <cell r="AD3617">
            <v>44455.000000000102</v>
          </cell>
        </row>
        <row r="3618">
          <cell r="AC3618" t="str">
            <v>00078-2021-MTC/11</v>
          </cell>
          <cell r="AD3618">
            <v>44455.000000000102</v>
          </cell>
        </row>
        <row r="3619">
          <cell r="AC3619" t="str">
            <v>00014-2016-MTC/10</v>
          </cell>
          <cell r="AD3619">
            <v>42418.000000000102</v>
          </cell>
        </row>
        <row r="3620">
          <cell r="AC3620" t="str">
            <v>00109-2016-MTC/10</v>
          </cell>
          <cell r="AD3620">
            <v>42600.000000000102</v>
          </cell>
        </row>
        <row r="3621">
          <cell r="AC3621" t="str">
            <v>00110-2016-MTC/10</v>
          </cell>
          <cell r="AD3621">
            <v>42600.000000000102</v>
          </cell>
        </row>
        <row r="3622">
          <cell r="AC3622" t="str">
            <v>00512-2010-MTC/10</v>
          </cell>
          <cell r="AD3622">
            <v>40515.000000000102</v>
          </cell>
        </row>
        <row r="3623">
          <cell r="AC3623" t="str">
            <v>00150-2015-MTC/10</v>
          </cell>
          <cell r="AD3623">
            <v>42114.000000000102</v>
          </cell>
        </row>
        <row r="3624">
          <cell r="AC3624" t="str">
            <v>00131-2014-MTC/10</v>
          </cell>
          <cell r="AD3624">
            <v>41957.000000000102</v>
          </cell>
        </row>
        <row r="3625">
          <cell r="AC3625" t="str">
            <v>00146-2018-MTC/10</v>
          </cell>
          <cell r="AD3625">
            <v>43252.000000000102</v>
          </cell>
        </row>
        <row r="3626">
          <cell r="AC3626" t="str">
            <v>00260-2018-MTC/10</v>
          </cell>
          <cell r="AD3626">
            <v>43383.000000000102</v>
          </cell>
        </row>
        <row r="3627">
          <cell r="AC3627" t="str">
            <v>00261-2018-MTC/10</v>
          </cell>
          <cell r="AD3627">
            <v>43383.000000000102</v>
          </cell>
        </row>
        <row r="3628">
          <cell r="AC3628" t="str">
            <v>00085-2013-MTC/10</v>
          </cell>
          <cell r="AD3628">
            <v>41432.000000000102</v>
          </cell>
        </row>
        <row r="3629">
          <cell r="AC3629" t="str">
            <v>00226-2019-MTC/11</v>
          </cell>
          <cell r="AD3629">
            <v>43751.000000000102</v>
          </cell>
        </row>
        <row r="3630">
          <cell r="AC3630" t="str">
            <v>00060-2021-MTC/11</v>
          </cell>
          <cell r="AD3630">
            <v>44419.000000000102</v>
          </cell>
        </row>
        <row r="3631">
          <cell r="AC3631" t="str">
            <v>00061-2021-MTC/11</v>
          </cell>
          <cell r="AD3631">
            <v>44419.000000000102</v>
          </cell>
        </row>
        <row r="3632">
          <cell r="AC3632" t="str">
            <v>00062-2021-MTC/11</v>
          </cell>
          <cell r="AD3632">
            <v>44420.000000000102</v>
          </cell>
        </row>
        <row r="3633">
          <cell r="AC3633" t="str">
            <v>00063-2021-MTC/11</v>
          </cell>
          <cell r="AD3633">
            <v>44420.000000000102</v>
          </cell>
        </row>
        <row r="3634">
          <cell r="AC3634" t="str">
            <v>00064-2021-MTC/11</v>
          </cell>
          <cell r="AD3634">
            <v>44420.000000000102</v>
          </cell>
        </row>
        <row r="3635">
          <cell r="AC3635" t="str">
            <v>00062-2022-MTC/11</v>
          </cell>
          <cell r="AD3635">
            <v>44720.000000000102</v>
          </cell>
        </row>
        <row r="3636">
          <cell r="AC3636" t="str">
            <v>00213-2011-MTC/10</v>
          </cell>
          <cell r="AD3636">
            <v>40688.000000000102</v>
          </cell>
        </row>
        <row r="3637">
          <cell r="AC3637" t="str">
            <v>00224-2011-MTC/10</v>
          </cell>
          <cell r="AD3637">
            <v>40688.000000000102</v>
          </cell>
        </row>
        <row r="3638">
          <cell r="AC3638" t="str">
            <v>00118-2013-MTC/10</v>
          </cell>
          <cell r="AD3638">
            <v>41505.000000000102</v>
          </cell>
        </row>
        <row r="3639">
          <cell r="AC3639" t="str">
            <v>00268-2011-MTC/10</v>
          </cell>
          <cell r="AD3639">
            <v>40695.000000000102</v>
          </cell>
        </row>
        <row r="3640">
          <cell r="AC3640" t="str">
            <v>00273-2011-MTC/10</v>
          </cell>
          <cell r="AD3640">
            <v>40697.000000000102</v>
          </cell>
        </row>
        <row r="3641">
          <cell r="AC3641" t="str">
            <v>00244-2011-MTC/10</v>
          </cell>
          <cell r="AD3641">
            <v>40695.000000000102</v>
          </cell>
        </row>
        <row r="3642">
          <cell r="AC3642" t="str">
            <v>00279-2011-MTC/10</v>
          </cell>
          <cell r="AD3642">
            <v>40700.000000000102</v>
          </cell>
        </row>
        <row r="3643">
          <cell r="AC3643" t="str">
            <v>0570-2010-MTC/10</v>
          </cell>
          <cell r="AD3643">
            <v>40544.000000000102</v>
          </cell>
        </row>
        <row r="3644">
          <cell r="AC3644" t="str">
            <v>01297-2009-MTC/10</v>
          </cell>
          <cell r="AD3644">
            <v>39845.000000000102</v>
          </cell>
        </row>
        <row r="3645">
          <cell r="AC3645" t="str">
            <v>01006-2009-MTC/10</v>
          </cell>
          <cell r="AD3645">
            <v>39845.000000000102</v>
          </cell>
        </row>
        <row r="3646">
          <cell r="AC3646" t="str">
            <v>01364-2009-MTC/10</v>
          </cell>
          <cell r="AD3646">
            <v>39839.000000000102</v>
          </cell>
        </row>
        <row r="3647">
          <cell r="AC3647" t="str">
            <v>00024-2015-MTC/10</v>
          </cell>
          <cell r="AD3647">
            <v>42040.000000000102</v>
          </cell>
        </row>
        <row r="3648">
          <cell r="AC3648" t="str">
            <v>00062-2010-MTC/10</v>
          </cell>
          <cell r="AD3648">
            <v>40196.000000000102</v>
          </cell>
        </row>
        <row r="3649">
          <cell r="AC3649" t="str">
            <v>01373-2009-MTC/10</v>
          </cell>
          <cell r="AD3649">
            <v>39850.000000000102</v>
          </cell>
        </row>
        <row r="3650">
          <cell r="AC3650" t="str">
            <v>00024-2012-MTC/10</v>
          </cell>
          <cell r="AD3650">
            <v>40977.000000000102</v>
          </cell>
        </row>
        <row r="3651">
          <cell r="AC3651" t="str">
            <v>00052-2013-MTC/10</v>
          </cell>
          <cell r="AD3651">
            <v>41395.000000000102</v>
          </cell>
        </row>
        <row r="3652">
          <cell r="AC3652" t="str">
            <v>01382-2009-MTC/10</v>
          </cell>
          <cell r="AD3652">
            <v>39861.000000000102</v>
          </cell>
        </row>
        <row r="3653">
          <cell r="AC3653" t="str">
            <v>00020-2013-MTC/10</v>
          </cell>
          <cell r="AD3653">
            <v>41330.000000000102</v>
          </cell>
        </row>
        <row r="3654">
          <cell r="AC3654" t="str">
            <v>00045-2012-MTC/10</v>
          </cell>
          <cell r="AD3654">
            <v>41047.000000000102</v>
          </cell>
        </row>
        <row r="3655">
          <cell r="AC3655" t="str">
            <v>00028-2013-MTC/10</v>
          </cell>
          <cell r="AD3655">
            <v>41330.000000000102</v>
          </cell>
        </row>
        <row r="3656">
          <cell r="AC3656" t="str">
            <v>00063-2014-MTC/10</v>
          </cell>
          <cell r="AD3656">
            <v>41737.000000000102</v>
          </cell>
        </row>
        <row r="3657">
          <cell r="AC3657" t="str">
            <v>00069-2015-MTC/10</v>
          </cell>
          <cell r="AD3657">
            <v>42065.000000000102</v>
          </cell>
        </row>
        <row r="3658">
          <cell r="AC3658" t="str">
            <v>00059-2015-MTC/10</v>
          </cell>
          <cell r="AD3658">
            <v>42066.000000000102</v>
          </cell>
        </row>
        <row r="3659">
          <cell r="AC3659" t="str">
            <v>00099-2021-MTC/11</v>
          </cell>
          <cell r="AD3659">
            <v>44494.000000000102</v>
          </cell>
        </row>
        <row r="3660">
          <cell r="AC3660" t="str">
            <v>00100-2021-MTC/11</v>
          </cell>
          <cell r="AD3660">
            <v>44495.000000000102</v>
          </cell>
        </row>
        <row r="3661">
          <cell r="AC3661" t="str">
            <v>00101-2021-MTC/11</v>
          </cell>
          <cell r="AD3661">
            <v>44496.000000000102</v>
          </cell>
        </row>
        <row r="3662">
          <cell r="AC3662" t="str">
            <v>00133-2021-MTC/11</v>
          </cell>
          <cell r="AD3662">
            <v>44504.000000000102</v>
          </cell>
        </row>
        <row r="3663">
          <cell r="AC3663" t="str">
            <v>00134-2021-MTC/11</v>
          </cell>
          <cell r="AD3663">
            <v>44504.000000000102</v>
          </cell>
        </row>
        <row r="3664">
          <cell r="AC3664" t="str">
            <v>00135-2021-MTC/11</v>
          </cell>
          <cell r="AD3664">
            <v>44504.000000000102</v>
          </cell>
        </row>
        <row r="3665">
          <cell r="AC3665" t="str">
            <v>00136-2021-MTC/11</v>
          </cell>
          <cell r="AD3665">
            <v>44504.000000000102</v>
          </cell>
        </row>
        <row r="3666">
          <cell r="AC3666" t="str">
            <v>00137-2021-MTC/11</v>
          </cell>
          <cell r="AD3666">
            <v>44504.000000000102</v>
          </cell>
        </row>
        <row r="3667">
          <cell r="AC3667" t="str">
            <v>00138-2021-MTC/11</v>
          </cell>
          <cell r="AD3667">
            <v>44507.000000000102</v>
          </cell>
        </row>
        <row r="3668">
          <cell r="AC3668" t="str">
            <v>00139-2021-MTC/11</v>
          </cell>
          <cell r="AD3668">
            <v>44507.000000000102</v>
          </cell>
        </row>
        <row r="3669">
          <cell r="AC3669" t="str">
            <v>00140-2021-MTC/11</v>
          </cell>
          <cell r="AD3669">
            <v>44506.000000000102</v>
          </cell>
        </row>
        <row r="3670">
          <cell r="AC3670" t="str">
            <v>00155-2021-MTC/11</v>
          </cell>
          <cell r="AD3670">
            <v>44544.000000000102</v>
          </cell>
        </row>
        <row r="3671">
          <cell r="AC3671" t="str">
            <v>00010-2022-MTC/11</v>
          </cell>
          <cell r="AD3671">
            <v>44574.000000000102</v>
          </cell>
        </row>
        <row r="3672">
          <cell r="AC3672" t="str">
            <v>00011-2022-MTC/11</v>
          </cell>
          <cell r="AD3672">
            <v>44575.000000000102</v>
          </cell>
        </row>
        <row r="3673">
          <cell r="AC3673" t="str">
            <v>00012-2022-MTC/11</v>
          </cell>
          <cell r="AD3673">
            <v>44575.000000000102</v>
          </cell>
        </row>
        <row r="3674">
          <cell r="AC3674" t="str">
            <v>00030-2022-MTC/11</v>
          </cell>
          <cell r="AD3674">
            <v>44631.000000000102</v>
          </cell>
        </row>
        <row r="3675">
          <cell r="AC3675" t="str">
            <v>00031-2022-MTC/11</v>
          </cell>
          <cell r="AD3675">
            <v>44631.000000000102</v>
          </cell>
        </row>
        <row r="3676">
          <cell r="AC3676" t="str">
            <v>00032-2022-MTC/11</v>
          </cell>
          <cell r="AD3676">
            <v>44632.000000000102</v>
          </cell>
        </row>
        <row r="3677">
          <cell r="AC3677" t="str">
            <v>00041-2022-MTC/11</v>
          </cell>
          <cell r="AD3677">
            <v>44652.000000000102</v>
          </cell>
        </row>
        <row r="3678">
          <cell r="AC3678" t="str">
            <v>00034-2018-MTC/10</v>
          </cell>
          <cell r="AD3678">
            <v>43118.000000000102</v>
          </cell>
        </row>
        <row r="3679">
          <cell r="AC3679" t="str">
            <v>00035-2018-MTC/10</v>
          </cell>
          <cell r="AD3679">
            <v>43118.000000000102</v>
          </cell>
        </row>
        <row r="3680">
          <cell r="AC3680" t="str">
            <v>00157-2018-MTC/10</v>
          </cell>
          <cell r="AD3680">
            <v>43282.000000000102</v>
          </cell>
        </row>
        <row r="3681">
          <cell r="AC3681" t="str">
            <v>00158-2018-MTC/10</v>
          </cell>
          <cell r="AD3681">
            <v>43282.000000000102</v>
          </cell>
        </row>
        <row r="3682">
          <cell r="AC3682" t="str">
            <v>00002-2021-MTC/11</v>
          </cell>
          <cell r="AD3682">
            <v>44205.000000000102</v>
          </cell>
        </row>
        <row r="3683">
          <cell r="AC3683" t="str">
            <v>00003-2021-MTC/11</v>
          </cell>
          <cell r="AD3683">
            <v>44197.000000000102</v>
          </cell>
        </row>
        <row r="3684">
          <cell r="AC3684" t="str">
            <v>00072-2022-MTC/11</v>
          </cell>
          <cell r="AD3684">
            <v>44747.000000000102</v>
          </cell>
        </row>
        <row r="3685">
          <cell r="AC3685" t="str">
            <v>01089-2009-MTC/10</v>
          </cell>
          <cell r="AD3685">
            <v>39845.000000000102</v>
          </cell>
        </row>
        <row r="3686">
          <cell r="AC3686" t="str">
            <v>01388-2009-MTC/10</v>
          </cell>
          <cell r="AD3686">
            <v>39829.000000000102</v>
          </cell>
        </row>
        <row r="3687">
          <cell r="AC3687" t="str">
            <v>01108-2009-MTC/10</v>
          </cell>
          <cell r="AD3687">
            <v>39845.000000000102</v>
          </cell>
        </row>
        <row r="3688">
          <cell r="AC3688" t="str">
            <v>01339-2009-MTC/10</v>
          </cell>
          <cell r="AD3688">
            <v>39845.000000000102</v>
          </cell>
        </row>
        <row r="3689">
          <cell r="AC3689" t="str">
            <v>01117-2009-MTC/10</v>
          </cell>
          <cell r="AD3689">
            <v>39845.000000000102</v>
          </cell>
        </row>
        <row r="3690">
          <cell r="AC3690" t="str">
            <v>01148-2009-MTC/10</v>
          </cell>
          <cell r="AD3690">
            <v>39845.000000000102</v>
          </cell>
        </row>
        <row r="3691">
          <cell r="AC3691" t="str">
            <v>00950-2009-MTC/10</v>
          </cell>
          <cell r="AD3691">
            <v>39845.000000000102</v>
          </cell>
        </row>
        <row r="3692">
          <cell r="AC3692" t="str">
            <v>00098-2016-MTC/10</v>
          </cell>
          <cell r="AD3692">
            <v>42560.000000000102</v>
          </cell>
        </row>
        <row r="3693">
          <cell r="AC3693" t="str">
            <v>00128-2016-MTC/10</v>
          </cell>
          <cell r="AD3693">
            <v>42655.000000000102</v>
          </cell>
        </row>
        <row r="3694">
          <cell r="AC3694" t="str">
            <v>01407-2009-MTC/10</v>
          </cell>
          <cell r="AD3694">
            <v>39904.000000000102</v>
          </cell>
        </row>
        <row r="3695">
          <cell r="AC3695" t="str">
            <v>00083-2013-MTC/10</v>
          </cell>
          <cell r="AD3695">
            <v>41432.000000000102</v>
          </cell>
        </row>
        <row r="3696">
          <cell r="AC3696" t="str">
            <v>00089-2015-MTC/10</v>
          </cell>
          <cell r="AD3696">
            <v>42069.000000000102</v>
          </cell>
        </row>
        <row r="3697">
          <cell r="AC3697" t="str">
            <v>00185-2010-MTC/10</v>
          </cell>
          <cell r="AD3697">
            <v>40238.000000000102</v>
          </cell>
        </row>
        <row r="3698">
          <cell r="AC3698" t="str">
            <v>00087-2011-MTC/10</v>
          </cell>
          <cell r="AD3698">
            <v>40600.000000000102</v>
          </cell>
        </row>
        <row r="3699">
          <cell r="AC3699" t="str">
            <v>00112-2013-MTC/10</v>
          </cell>
          <cell r="AD3699">
            <v>41498.000000000102</v>
          </cell>
        </row>
        <row r="3700">
          <cell r="AC3700" t="str">
            <v>00079-2011-MTC/10</v>
          </cell>
          <cell r="AD3700">
            <v>40595.000000000102</v>
          </cell>
        </row>
        <row r="3701">
          <cell r="AC3701" t="str">
            <v>00124-2013-MTC/10</v>
          </cell>
          <cell r="AD3701">
            <v>41526.000000000102</v>
          </cell>
        </row>
        <row r="3702">
          <cell r="AC3702" t="str">
            <v>00115-2015-MTC/10</v>
          </cell>
          <cell r="AD3702">
            <v>42095.000000000102</v>
          </cell>
        </row>
        <row r="3703">
          <cell r="AC3703" t="str">
            <v>00126-2014-MTC/10</v>
          </cell>
          <cell r="AD3703">
            <v>41946.000000000102</v>
          </cell>
        </row>
        <row r="3704">
          <cell r="AC3704" t="str">
            <v>01536-2009-MTC/10</v>
          </cell>
          <cell r="AD3704">
            <v>39916.000000000102</v>
          </cell>
        </row>
        <row r="3705">
          <cell r="AC3705" t="str">
            <v>00045-2022-MTC/11</v>
          </cell>
          <cell r="AD3705">
            <v>44678.000000000102</v>
          </cell>
        </row>
        <row r="3706">
          <cell r="AC3706" t="str">
            <v>00046-2022-MTC/11</v>
          </cell>
          <cell r="AD3706">
            <v>44678.000000000102</v>
          </cell>
        </row>
        <row r="3707">
          <cell r="AC3707" t="str">
            <v>00047-2022-MTC/11</v>
          </cell>
          <cell r="AD3707">
            <v>44678.000000000102</v>
          </cell>
        </row>
        <row r="3708">
          <cell r="AC3708" t="str">
            <v>00048-2022-MTC/11</v>
          </cell>
          <cell r="AD3708">
            <v>44678.000000000102</v>
          </cell>
        </row>
        <row r="3709">
          <cell r="AC3709" t="str">
            <v>00049-2022-MTC/11</v>
          </cell>
          <cell r="AD3709">
            <v>44678.000000000102</v>
          </cell>
        </row>
        <row r="3710">
          <cell r="AC3710" t="str">
            <v>00050-2022-MTC/11</v>
          </cell>
          <cell r="AD3710">
            <v>44678.000000000102</v>
          </cell>
        </row>
        <row r="3711">
          <cell r="AC3711" t="str">
            <v>00051-2022-MTC/11</v>
          </cell>
          <cell r="AD3711">
            <v>44678.000000000102</v>
          </cell>
        </row>
        <row r="3712">
          <cell r="AC3712" t="str">
            <v>00052-2022-MTC/11</v>
          </cell>
          <cell r="AD3712">
            <v>44679.000000000102</v>
          </cell>
        </row>
        <row r="3713">
          <cell r="AC3713" t="str">
            <v>00053-2022-MTC/11</v>
          </cell>
          <cell r="AD3713">
            <v>44679.000000000102</v>
          </cell>
        </row>
        <row r="3714">
          <cell r="AC3714" t="str">
            <v>00064-2022-MTC/11</v>
          </cell>
          <cell r="AD3714">
            <v>44721.000000000102</v>
          </cell>
        </row>
        <row r="3715">
          <cell r="AC3715" t="str">
            <v>00067-2022-MTC/11</v>
          </cell>
          <cell r="AD3715">
            <v>44729.000000000102</v>
          </cell>
        </row>
        <row r="3716">
          <cell r="AC3716" t="str">
            <v>00074-2022-MTC/11</v>
          </cell>
          <cell r="AD3716">
            <v>44754.000000000102</v>
          </cell>
        </row>
        <row r="3717">
          <cell r="AC3717" t="str">
            <v>00076-2022-MTC/11</v>
          </cell>
          <cell r="AD3717">
            <v>44757.000000000102</v>
          </cell>
        </row>
        <row r="3718">
          <cell r="AC3718" t="str">
            <v>00077-2022-MTC/11</v>
          </cell>
          <cell r="AD3718">
            <v>44758.000000000102</v>
          </cell>
        </row>
        <row r="3719">
          <cell r="AC3719" t="str">
            <v>00027-2010-MTC/10</v>
          </cell>
          <cell r="AD3719">
            <v>40179.000000000102</v>
          </cell>
        </row>
        <row r="3720">
          <cell r="AC3720" t="str">
            <v>00128-2018-MTC/10</v>
          </cell>
          <cell r="AD3720">
            <v>43196.000000000102</v>
          </cell>
        </row>
        <row r="3721">
          <cell r="AC3721" t="str">
            <v>00129-2018-MTC/10</v>
          </cell>
          <cell r="AD3721">
            <v>43197.000000000102</v>
          </cell>
        </row>
        <row r="3722">
          <cell r="AC3722" t="str">
            <v>00068-2019-MTC/11</v>
          </cell>
          <cell r="AD3722">
            <v>43533.000000000102</v>
          </cell>
        </row>
        <row r="3723">
          <cell r="AC3723" t="str">
            <v>00069-2019-MTC/11</v>
          </cell>
          <cell r="AD3723">
            <v>43533.000000000102</v>
          </cell>
        </row>
        <row r="3724">
          <cell r="AC3724" t="str">
            <v>00087-2020-MTC/11</v>
          </cell>
          <cell r="AD3724">
            <v>43881.000000000102</v>
          </cell>
        </row>
        <row r="3725">
          <cell r="AC3725" t="str">
            <v>00088-2020-MTC/11</v>
          </cell>
          <cell r="AD3725">
            <v>43881.000000000102</v>
          </cell>
        </row>
        <row r="3726">
          <cell r="AC3726" t="str">
            <v>00020-2022-MTC/11</v>
          </cell>
          <cell r="AD3726">
            <v>44610.000000000102</v>
          </cell>
        </row>
        <row r="3727">
          <cell r="AC3727" t="str">
            <v>01232-2009-MTC/10</v>
          </cell>
          <cell r="AD3727">
            <v>39845.000000000102</v>
          </cell>
        </row>
        <row r="3728">
          <cell r="AC3728" t="str">
            <v>00895-2009-MTC/10</v>
          </cell>
          <cell r="AD3728">
            <v>39845.000000000102</v>
          </cell>
        </row>
        <row r="3729">
          <cell r="AC3729" t="str">
            <v>01241-2009-MTC/10</v>
          </cell>
          <cell r="AD3729">
            <v>39845.000000000102</v>
          </cell>
        </row>
        <row r="3730">
          <cell r="AC3730" t="str">
            <v>01184-2009-MTC/10</v>
          </cell>
          <cell r="AD3730">
            <v>39845.000000000102</v>
          </cell>
        </row>
        <row r="3731">
          <cell r="AC3731" t="str">
            <v>01258-2009-MTC/10</v>
          </cell>
          <cell r="AD3731">
            <v>39845.000000000102</v>
          </cell>
        </row>
        <row r="3732">
          <cell r="AC3732" t="str">
            <v>00972-2009-MTC/10</v>
          </cell>
          <cell r="AD3732">
            <v>39845.000000000102</v>
          </cell>
        </row>
        <row r="3733">
          <cell r="AC3733" t="str">
            <v>01204-2009-MTC/10</v>
          </cell>
          <cell r="AD3733">
            <v>39845.000000000102</v>
          </cell>
        </row>
        <row r="3734">
          <cell r="AC3734" t="str">
            <v>01450-2009-MTC/10</v>
          </cell>
          <cell r="AD3734">
            <v>39910.000000000102</v>
          </cell>
        </row>
        <row r="3735">
          <cell r="AC3735" t="str">
            <v>01467-2009-MTC/10</v>
          </cell>
          <cell r="AD3735">
            <v>39910.000000000102</v>
          </cell>
        </row>
        <row r="3736">
          <cell r="AC3736" t="str">
            <v>01459-2009-MTC/10</v>
          </cell>
          <cell r="AD3736">
            <v>39910.000000000102</v>
          </cell>
        </row>
        <row r="3737">
          <cell r="AC3737" t="str">
            <v>00146-2014-MTC/10</v>
          </cell>
          <cell r="AD3737">
            <v>41960.000000000102</v>
          </cell>
        </row>
        <row r="3738">
          <cell r="AC3738" t="str">
            <v>00140-2013-MTC/10</v>
          </cell>
          <cell r="AD3738">
            <v>41534.000000000102</v>
          </cell>
        </row>
        <row r="3739">
          <cell r="AC3739" t="str">
            <v>00151-2013-MTC/10</v>
          </cell>
          <cell r="AD3739">
            <v>41579.000000000102</v>
          </cell>
        </row>
        <row r="3740">
          <cell r="AC3740" t="str">
            <v>00160-2014-MTC/10</v>
          </cell>
          <cell r="AD3740">
            <v>41974.000000000102</v>
          </cell>
        </row>
        <row r="3741">
          <cell r="AC3741" t="str">
            <v>00131-2011-MTC/10</v>
          </cell>
          <cell r="AD3741">
            <v>40634.000000000102</v>
          </cell>
        </row>
        <row r="3742">
          <cell r="AC3742" t="str">
            <v>00163-2013-MTC/10</v>
          </cell>
          <cell r="AD3742">
            <v>41640.000000000102</v>
          </cell>
        </row>
        <row r="3743">
          <cell r="AC3743" t="str">
            <v>00229-2010-MTC/10</v>
          </cell>
          <cell r="AD3743">
            <v>40269.000000000102</v>
          </cell>
        </row>
        <row r="3744">
          <cell r="AC3744" t="str">
            <v>00168-2011-MTC/10</v>
          </cell>
          <cell r="AD3744">
            <v>40667.000000000102</v>
          </cell>
        </row>
        <row r="3745">
          <cell r="AC3745" t="str">
            <v>00238-2011-MTC/10</v>
          </cell>
          <cell r="AD3745">
            <v>40695.000000000102</v>
          </cell>
        </row>
        <row r="3746">
          <cell r="AC3746" t="str">
            <v>00260-2010-MTC/10</v>
          </cell>
          <cell r="AD3746">
            <v>40299.000000000102</v>
          </cell>
        </row>
        <row r="3747">
          <cell r="AC3747" t="str">
            <v>00227-2011-MTC/10</v>
          </cell>
          <cell r="AD3747">
            <v>40687.000000000102</v>
          </cell>
        </row>
        <row r="3748">
          <cell r="AC3748" t="str">
            <v>00142-2018-MTC/10</v>
          </cell>
          <cell r="AD3748">
            <v>43225.000000000102</v>
          </cell>
        </row>
        <row r="3749">
          <cell r="AC3749" t="str">
            <v>00143-2018-MTC/10</v>
          </cell>
          <cell r="AD3749">
            <v>43229.000000000102</v>
          </cell>
        </row>
        <row r="3750">
          <cell r="AC3750" t="str">
            <v>00077-2019-MTC/11</v>
          </cell>
          <cell r="AD3750">
            <v>43556.000000000102</v>
          </cell>
        </row>
        <row r="3751">
          <cell r="AC3751" t="str">
            <v>00031-2021-MTC/11</v>
          </cell>
          <cell r="AD3751">
            <v>44271.000000000102</v>
          </cell>
        </row>
        <row r="3752">
          <cell r="AC3752" t="str">
            <v>00156-2021-MTC/11</v>
          </cell>
          <cell r="AD3752">
            <v>44546.000000000102</v>
          </cell>
        </row>
        <row r="3753">
          <cell r="AC3753" t="str">
            <v>00157-2021-MTC/11</v>
          </cell>
          <cell r="AD3753">
            <v>44552.000000000102</v>
          </cell>
        </row>
        <row r="3754">
          <cell r="AC3754" t="str">
            <v>01625-2009-MTC/10</v>
          </cell>
          <cell r="AD3754">
            <v>39980.000000000102</v>
          </cell>
        </row>
        <row r="3755">
          <cell r="AC3755" t="str">
            <v>01644-2009-MTC/10</v>
          </cell>
          <cell r="AD3755">
            <v>39980.000000000102</v>
          </cell>
        </row>
        <row r="3756">
          <cell r="AC3756" t="str">
            <v>01784-2009-MTC/10</v>
          </cell>
          <cell r="AD3756">
            <v>40118.000000000102</v>
          </cell>
        </row>
        <row r="3757">
          <cell r="AC3757" t="str">
            <v>01530-2009-MTC/10</v>
          </cell>
          <cell r="AD3757">
            <v>39916.000000000102</v>
          </cell>
        </row>
        <row r="3758">
          <cell r="AC3758" t="str">
            <v>01919-2009-MTC/10</v>
          </cell>
          <cell r="AD3758">
            <v>40158.000000000102</v>
          </cell>
        </row>
        <row r="3759">
          <cell r="AC3759" t="str">
            <v>01586-2009-MTC/10</v>
          </cell>
          <cell r="AD3759">
            <v>39944.000000000102</v>
          </cell>
        </row>
        <row r="3760">
          <cell r="AC3760" t="str">
            <v>00182-2011-MTC/10</v>
          </cell>
          <cell r="AD3760">
            <v>40680.000000000102</v>
          </cell>
        </row>
        <row r="3761">
          <cell r="AC3761" t="str">
            <v>00294-2010-MTC/10</v>
          </cell>
          <cell r="AD3761">
            <v>40344.000000000102</v>
          </cell>
        </row>
        <row r="3762">
          <cell r="AC3762" t="str">
            <v>00288-2010-MTC/10</v>
          </cell>
          <cell r="AD3762">
            <v>40339.000000000102</v>
          </cell>
        </row>
        <row r="3763">
          <cell r="AC3763" t="str">
            <v>00286-2010-MTC/10</v>
          </cell>
          <cell r="AD3763">
            <v>40332.000000000102</v>
          </cell>
        </row>
        <row r="3764">
          <cell r="AC3764" t="str">
            <v>00306-2010-MTC/10</v>
          </cell>
          <cell r="AD3764">
            <v>40360.000000000102</v>
          </cell>
        </row>
        <row r="3765">
          <cell r="AC3765" t="str">
            <v>01666-2009-MTC/10</v>
          </cell>
          <cell r="AD3765">
            <v>39995.000000000102</v>
          </cell>
        </row>
        <row r="3766">
          <cell r="AC3766" t="str">
            <v>01672-2009-MTC/10</v>
          </cell>
          <cell r="AD3766">
            <v>39995.000000000102</v>
          </cell>
        </row>
        <row r="3767">
          <cell r="AC3767" t="str">
            <v>00189-2011-MTC/10</v>
          </cell>
          <cell r="AD3767">
            <v>40681.000000000102</v>
          </cell>
        </row>
        <row r="3768">
          <cell r="AC3768" t="str">
            <v>00310-2010-MTC/10</v>
          </cell>
          <cell r="AD3768">
            <v>40360.000000000102</v>
          </cell>
        </row>
        <row r="3769">
          <cell r="AC3769" t="str">
            <v>00324-2010-MTC/10</v>
          </cell>
          <cell r="AD3769">
            <v>40367.000000000102</v>
          </cell>
        </row>
        <row r="3770">
          <cell r="AC3770" t="str">
            <v>01718-2009-MTC/10</v>
          </cell>
          <cell r="AD3770">
            <v>40026.000000000102</v>
          </cell>
        </row>
        <row r="3771">
          <cell r="AC3771" t="str">
            <v>00262-2011-MTC/10</v>
          </cell>
          <cell r="AD3771">
            <v>40695.000000000102</v>
          </cell>
        </row>
        <row r="3772">
          <cell r="AC3772" t="str">
            <v>00122-2012-MTC/10</v>
          </cell>
          <cell r="AD3772">
            <v>41262.000000000102</v>
          </cell>
        </row>
        <row r="3773">
          <cell r="AC3773" t="str">
            <v>00107-2018-MTC/10</v>
          </cell>
          <cell r="AD3773">
            <v>43167.000000000102</v>
          </cell>
        </row>
        <row r="3774">
          <cell r="AC3774" t="str">
            <v>00108-2018-MTC/10</v>
          </cell>
          <cell r="AD3774">
            <v>43164.000000000102</v>
          </cell>
        </row>
        <row r="3775">
          <cell r="AC3775" t="str">
            <v>00131-2019-MTC/11</v>
          </cell>
          <cell r="AD3775">
            <v>43636.000000000102</v>
          </cell>
        </row>
        <row r="3776">
          <cell r="AC3776" t="str">
            <v>00164-2019-MTC/11</v>
          </cell>
          <cell r="AD3776">
            <v>43693.000000000102</v>
          </cell>
        </row>
        <row r="3777">
          <cell r="AC3777" t="str">
            <v>00188-2019-MTC/11</v>
          </cell>
          <cell r="AD3777">
            <v>43715.000000000102</v>
          </cell>
        </row>
        <row r="3778">
          <cell r="AC3778" t="str">
            <v>00189-2019-MTC/11</v>
          </cell>
          <cell r="AD3778">
            <v>43715.000000000102</v>
          </cell>
        </row>
        <row r="3779">
          <cell r="AC3779" t="str">
            <v>00190-2019-MTC/11</v>
          </cell>
          <cell r="AD3779">
            <v>43715.000000000102</v>
          </cell>
        </row>
        <row r="3780">
          <cell r="AC3780" t="str">
            <v>00191-2019-MTC/11</v>
          </cell>
          <cell r="AD3780">
            <v>43715.000000000102</v>
          </cell>
        </row>
        <row r="3781">
          <cell r="AC3781" t="str">
            <v>00055-2021-MTC/11</v>
          </cell>
          <cell r="AD3781">
            <v>44380.000000000102</v>
          </cell>
        </row>
        <row r="3782">
          <cell r="AC3782" t="str">
            <v>00068-2022-MTC/11</v>
          </cell>
          <cell r="AD3782">
            <v>44736.000000000102</v>
          </cell>
        </row>
        <row r="3783">
          <cell r="AC3783" t="str">
            <v>00069-2022-MTC/11</v>
          </cell>
          <cell r="AD3783">
            <v>44736.000000000102</v>
          </cell>
        </row>
        <row r="3784">
          <cell r="AC3784" t="str">
            <v>00486-2009-MTC/10</v>
          </cell>
          <cell r="AD3784">
            <v>39845.000000000102</v>
          </cell>
        </row>
        <row r="3785">
          <cell r="AC3785" t="str">
            <v>00770-2009-MTC/10</v>
          </cell>
          <cell r="AD3785">
            <v>39845.000000000102</v>
          </cell>
        </row>
        <row r="3786">
          <cell r="AC3786" t="str">
            <v>00506-2010-MTC/10</v>
          </cell>
          <cell r="AD3786">
            <v>40505.000000000102</v>
          </cell>
        </row>
        <row r="3787">
          <cell r="AC3787" t="str">
            <v>00559-2009-MTC/10</v>
          </cell>
          <cell r="AD3787">
            <v>39845.000000000102</v>
          </cell>
        </row>
        <row r="3788">
          <cell r="AC3788" t="str">
            <v>00515-2009-MTC/10</v>
          </cell>
          <cell r="AD3788">
            <v>39845.000000000102</v>
          </cell>
        </row>
        <row r="3789">
          <cell r="AC3789" t="str">
            <v>00811-2009-MTC/10</v>
          </cell>
          <cell r="AD3789">
            <v>39845.000000000102</v>
          </cell>
        </row>
        <row r="3790">
          <cell r="AC3790" t="str">
            <v>00375-2011-MTC/10</v>
          </cell>
          <cell r="AD3790">
            <v>40848.000000000102</v>
          </cell>
        </row>
        <row r="3791">
          <cell r="AC3791" t="str">
            <v>00336-2010-MTC/10</v>
          </cell>
          <cell r="AD3791">
            <v>40391.000000000102</v>
          </cell>
        </row>
        <row r="3792">
          <cell r="AC3792" t="str">
            <v>01704-2009-MTC/10</v>
          </cell>
          <cell r="AD3792">
            <v>40026.000000000102</v>
          </cell>
        </row>
        <row r="3793">
          <cell r="AC3793" t="str">
            <v>01731-2009-MTC/10</v>
          </cell>
          <cell r="AD3793">
            <v>40058.000000000102</v>
          </cell>
        </row>
        <row r="3794">
          <cell r="AC3794" t="str">
            <v>00353-2010-MTC/10</v>
          </cell>
          <cell r="AD3794">
            <v>40406.000000000102</v>
          </cell>
        </row>
        <row r="3795">
          <cell r="AC3795" t="str">
            <v>01745-2009-MTC/10</v>
          </cell>
          <cell r="AD3795">
            <v>40075.000000000102</v>
          </cell>
        </row>
        <row r="3796">
          <cell r="AC3796" t="str">
            <v>00420-2010-MTC/10</v>
          </cell>
          <cell r="AD3796">
            <v>40422.000000000102</v>
          </cell>
        </row>
        <row r="3797">
          <cell r="AC3797" t="str">
            <v>01759-2009-MTC/10</v>
          </cell>
          <cell r="AD3797">
            <v>40093.000000000102</v>
          </cell>
        </row>
        <row r="3798">
          <cell r="AC3798" t="str">
            <v>00427-2010-MTC/10</v>
          </cell>
          <cell r="AD3798">
            <v>40424.000000000102</v>
          </cell>
        </row>
        <row r="3799">
          <cell r="AC3799" t="str">
            <v>00439-2010-MTC/10</v>
          </cell>
          <cell r="AD3799">
            <v>40431.000000000102</v>
          </cell>
        </row>
        <row r="3800">
          <cell r="AC3800" t="str">
            <v>00355-2011-MTC/10</v>
          </cell>
          <cell r="AD3800">
            <v>40820.000000000102</v>
          </cell>
        </row>
        <row r="3801">
          <cell r="AC3801" t="str">
            <v>01782-2009-MTC/10</v>
          </cell>
          <cell r="AD3801">
            <v>40120.000000000102</v>
          </cell>
        </row>
        <row r="3802">
          <cell r="AC3802" t="str">
            <v>00456-2010-MTC/10</v>
          </cell>
          <cell r="AD3802">
            <v>40452.000000000102</v>
          </cell>
        </row>
        <row r="3803">
          <cell r="AC3803" t="str">
            <v>01803-2009-MTC/10</v>
          </cell>
          <cell r="AD3803">
            <v>40131.000000000102</v>
          </cell>
        </row>
        <row r="3804">
          <cell r="AC3804" t="str">
            <v>01806-2009-MTC/10</v>
          </cell>
          <cell r="AD3804">
            <v>40131.000000000102</v>
          </cell>
        </row>
        <row r="3805">
          <cell r="AC3805" t="str">
            <v>00230-2020-MTC/11</v>
          </cell>
          <cell r="AD3805">
            <v>44169.000000000102</v>
          </cell>
        </row>
        <row r="3806">
          <cell r="AC3806" t="str">
            <v>00382-2011-MTC/10</v>
          </cell>
          <cell r="AD3806">
            <v>40858.000000000102</v>
          </cell>
        </row>
        <row r="3807">
          <cell r="AC3807" t="str">
            <v>00675-2010-MTC/10</v>
          </cell>
          <cell r="AD3807">
            <v>40544.000000000102</v>
          </cell>
        </row>
        <row r="3808">
          <cell r="AC3808" t="str">
            <v>00614-2009-MTC/10</v>
          </cell>
          <cell r="AD3808">
            <v>39845.000000000102</v>
          </cell>
        </row>
        <row r="3809">
          <cell r="AC3809" t="str">
            <v>00450-2010-MTC/10</v>
          </cell>
          <cell r="AD3809">
            <v>40444.000000000102</v>
          </cell>
        </row>
        <row r="3810">
          <cell r="AC3810" t="str">
            <v>00402-2009-MTC/10</v>
          </cell>
          <cell r="AD3810">
            <v>39845.000000000102</v>
          </cell>
        </row>
        <row r="3811">
          <cell r="AC3811" t="str">
            <v>00645-2009-MTC/10</v>
          </cell>
          <cell r="AD3811">
            <v>39845.000000000102</v>
          </cell>
        </row>
        <row r="3812">
          <cell r="AC3812" t="str">
            <v>00468-2009-MTC/10</v>
          </cell>
          <cell r="AD3812">
            <v>39845.000000000102</v>
          </cell>
        </row>
        <row r="3813">
          <cell r="AC3813" t="str">
            <v>00406-2010-MTC/10</v>
          </cell>
          <cell r="AD3813">
            <v>40409.000000000102</v>
          </cell>
        </row>
        <row r="3814">
          <cell r="AC3814" t="str">
            <v>00654-2009-MTC/10</v>
          </cell>
          <cell r="AD3814">
            <v>39845.000000000102</v>
          </cell>
        </row>
        <row r="3815">
          <cell r="AC3815" t="str">
            <v>00412-2011-MTC/10</v>
          </cell>
          <cell r="AD3815">
            <v>40891.000000000102</v>
          </cell>
        </row>
        <row r="3816">
          <cell r="AC3816" t="str">
            <v>00591-2009-MTC/10</v>
          </cell>
          <cell r="AD3816">
            <v>39845.000000000102</v>
          </cell>
        </row>
        <row r="3817">
          <cell r="AC3817" t="str">
            <v>00865-2009-MTC/10</v>
          </cell>
          <cell r="AD3817">
            <v>39845.000000000102</v>
          </cell>
        </row>
        <row r="3818">
          <cell r="AC3818" t="str">
            <v>00356-2015-MTC/10</v>
          </cell>
          <cell r="AD3818">
            <v>42317.000000000102</v>
          </cell>
        </row>
        <row r="3819">
          <cell r="AC3819" t="str">
            <v>00459-2010-MTC/10</v>
          </cell>
          <cell r="AD3819">
            <v>40452.000000000102</v>
          </cell>
        </row>
        <row r="3820">
          <cell r="AC3820" t="str">
            <v>01822-2009-MTC/10</v>
          </cell>
          <cell r="AD3820">
            <v>40148.000000000102</v>
          </cell>
        </row>
        <row r="3821">
          <cell r="AC3821" t="str">
            <v>01840-2009-MTC/10</v>
          </cell>
          <cell r="AD3821">
            <v>40148.000000000102</v>
          </cell>
        </row>
        <row r="3822">
          <cell r="AC3822" t="str">
            <v>00482-2010-MTC/10</v>
          </cell>
          <cell r="AD3822">
            <v>40477.000000000102</v>
          </cell>
        </row>
        <row r="3823">
          <cell r="AC3823" t="str">
            <v>00398-2011-MTC/10</v>
          </cell>
          <cell r="AD3823">
            <v>40879.000000000102</v>
          </cell>
        </row>
        <row r="3824">
          <cell r="AC3824" t="str">
            <v>00492-2010-MTC/10</v>
          </cell>
          <cell r="AD3824">
            <v>40491.000000000102</v>
          </cell>
        </row>
        <row r="3825">
          <cell r="AC3825" t="str">
            <v>01856-2009-MTC/10</v>
          </cell>
          <cell r="AD3825">
            <v>40148.000000000102</v>
          </cell>
        </row>
        <row r="3826">
          <cell r="AC3826" t="str">
            <v>00500-2010-MTC/10</v>
          </cell>
          <cell r="AD3826">
            <v>40513.000000000102</v>
          </cell>
        </row>
        <row r="3827">
          <cell r="AC3827" t="str">
            <v>01888-2009-MTC/10</v>
          </cell>
          <cell r="AD3827">
            <v>40148.000000000102</v>
          </cell>
        </row>
        <row r="3828">
          <cell r="AC3828" t="str">
            <v>01875-2009-MTC/10</v>
          </cell>
          <cell r="AD3828">
            <v>40148.000000000102</v>
          </cell>
        </row>
        <row r="3829">
          <cell r="AC3829" t="str">
            <v>00522-2010-MTC/10</v>
          </cell>
          <cell r="AD3829">
            <v>40521.000000000102</v>
          </cell>
        </row>
        <row r="3830">
          <cell r="AC3830" t="str">
            <v>00523-2010-MTC/10</v>
          </cell>
          <cell r="AD3830">
            <v>40522.000000000102</v>
          </cell>
        </row>
        <row r="3831">
          <cell r="AC3831" t="str">
            <v>00535-2010-MTC/10</v>
          </cell>
          <cell r="AD3831">
            <v>40532.000000000102</v>
          </cell>
        </row>
        <row r="3832">
          <cell r="AC3832" t="str">
            <v>00681-2010-MTC/10</v>
          </cell>
          <cell r="AD3832">
            <v>40544.000000000102</v>
          </cell>
        </row>
        <row r="3833">
          <cell r="AC3833" t="str">
            <v>01902-2009-MTC/10</v>
          </cell>
          <cell r="AD3833">
            <v>40179.000000000102</v>
          </cell>
        </row>
        <row r="3834">
          <cell r="AC3834" t="str">
            <v>00071-2015-MTC/10</v>
          </cell>
          <cell r="AD3834">
            <v>42065.000000000102</v>
          </cell>
        </row>
        <row r="3835">
          <cell r="AC3835" t="str">
            <v>00050-2011-MTC/10</v>
          </cell>
          <cell r="AD3835">
            <v>40584.000000000102</v>
          </cell>
        </row>
        <row r="3836">
          <cell r="AC3836" t="str">
            <v>00098-2010-MTC/10</v>
          </cell>
          <cell r="AD3836">
            <v>40214.000000000102</v>
          </cell>
        </row>
        <row r="3837">
          <cell r="AC3837" t="str">
            <v>00104-2013-MTC/10</v>
          </cell>
          <cell r="AD3837">
            <v>41487.000000000102</v>
          </cell>
        </row>
        <row r="3838">
          <cell r="AC3838" t="str">
            <v>00093-2009-MTC/10</v>
          </cell>
          <cell r="AD3838">
            <v>39845.000000000102</v>
          </cell>
        </row>
        <row r="3839">
          <cell r="AC3839" t="str">
            <v>00096-2009-MTC/10</v>
          </cell>
          <cell r="AD3839">
            <v>39845.000000000102</v>
          </cell>
        </row>
        <row r="3840">
          <cell r="AC3840" t="str">
            <v>00036-2009-MTC/10</v>
          </cell>
          <cell r="AD3840">
            <v>39845.000000000102</v>
          </cell>
        </row>
        <row r="3841">
          <cell r="AC3841" t="str">
            <v>00009-2012-MTC/10</v>
          </cell>
          <cell r="AD3841">
            <v>40941.000000000102</v>
          </cell>
        </row>
        <row r="3842">
          <cell r="AC3842" t="str">
            <v>00388-2011-MTC/10</v>
          </cell>
          <cell r="AD3842">
            <v>40869.000000000102</v>
          </cell>
        </row>
        <row r="3843">
          <cell r="AC3843" t="str">
            <v>00471-2010-MTC/10</v>
          </cell>
          <cell r="AD3843">
            <v>40464.000000000102</v>
          </cell>
        </row>
        <row r="3844">
          <cell r="AC3844" t="str">
            <v>00409-2010-MTC/10</v>
          </cell>
          <cell r="AD3844">
            <v>40409.000000000102</v>
          </cell>
        </row>
        <row r="3845">
          <cell r="AC3845" t="str">
            <v>00475-2009-MTC/10</v>
          </cell>
          <cell r="AD3845">
            <v>39845.000000000102</v>
          </cell>
        </row>
        <row r="3846">
          <cell r="AC3846" t="str">
            <v>00041-2017-MTC/10</v>
          </cell>
          <cell r="AD3846">
            <v>42815.000000000102</v>
          </cell>
        </row>
        <row r="3847">
          <cell r="AC3847" t="str">
            <v>00008-2016-MTC/10</v>
          </cell>
          <cell r="AD3847">
            <v>42408.000000000102</v>
          </cell>
        </row>
        <row r="3848">
          <cell r="AC3848" t="str">
            <v>00009-2016-MTC/10</v>
          </cell>
          <cell r="AD3848">
            <v>42408.000000000102</v>
          </cell>
        </row>
        <row r="3849">
          <cell r="AC3849" t="str">
            <v>00010-2016-MTC/10</v>
          </cell>
          <cell r="AD3849">
            <v>42408.000000000102</v>
          </cell>
        </row>
        <row r="3850">
          <cell r="AC3850" t="str">
            <v>00011-2016-MTC/10</v>
          </cell>
          <cell r="AD3850">
            <v>42408.000000000102</v>
          </cell>
        </row>
        <row r="3851">
          <cell r="AC3851" t="str">
            <v>00018-2016-MTC/10</v>
          </cell>
          <cell r="AD3851">
            <v>42430.000000000102</v>
          </cell>
        </row>
        <row r="3852">
          <cell r="AC3852" t="str">
            <v>01933-2009-MTC/10</v>
          </cell>
          <cell r="AD3852">
            <v>40164.000000000102</v>
          </cell>
        </row>
        <row r="3853">
          <cell r="AC3853" t="str">
            <v>00693-2010-MTC/10</v>
          </cell>
          <cell r="AD3853">
            <v>40544.000000000102</v>
          </cell>
        </row>
        <row r="3854">
          <cell r="AC3854" t="str">
            <v>00016-2011-MTC/10</v>
          </cell>
          <cell r="AD3854">
            <v>40553.000000000102</v>
          </cell>
        </row>
        <row r="3855">
          <cell r="AC3855" t="str">
            <v>00006-2011-MTC/10</v>
          </cell>
          <cell r="AD3855">
            <v>40553.000000000102</v>
          </cell>
        </row>
        <row r="3856">
          <cell r="AC3856" t="str">
            <v>01974-2009-MTC/10</v>
          </cell>
          <cell r="AD3856">
            <v>40169.000000000102</v>
          </cell>
        </row>
        <row r="3857">
          <cell r="AC3857" t="str">
            <v>01952-2009-MTC/10</v>
          </cell>
          <cell r="AD3857">
            <v>40168.000000000102</v>
          </cell>
        </row>
        <row r="3858">
          <cell r="AC3858" t="str">
            <v>01943-2009-MTC/10</v>
          </cell>
          <cell r="AD3858">
            <v>40164.000000000102</v>
          </cell>
        </row>
        <row r="3859">
          <cell r="AC3859" t="str">
            <v>00075-2010-MTC/10</v>
          </cell>
          <cell r="AD3859">
            <v>40198.000000000102</v>
          </cell>
        </row>
        <row r="3860">
          <cell r="AC3860" t="str">
            <v>00053-2010-MTC/10</v>
          </cell>
          <cell r="AD3860">
            <v>40193.000000000102</v>
          </cell>
        </row>
        <row r="3861">
          <cell r="AC3861" t="str">
            <v>00067-2010-MTC/10</v>
          </cell>
          <cell r="AD3861">
            <v>40197.000000000102</v>
          </cell>
        </row>
        <row r="3862">
          <cell r="AC3862" t="str">
            <v>00197-2010-MTC/10</v>
          </cell>
          <cell r="AD3862">
            <v>40240.000000000102</v>
          </cell>
        </row>
        <row r="3863">
          <cell r="AC3863" t="str">
            <v>00300-2010-MTC/10</v>
          </cell>
          <cell r="AD3863">
            <v>40360.000000000102</v>
          </cell>
        </row>
        <row r="3864">
          <cell r="AC3864" t="str">
            <v>00349-2009-MTC/10</v>
          </cell>
          <cell r="AD3864">
            <v>39845.000000000102</v>
          </cell>
        </row>
        <row r="3865">
          <cell r="AC3865" t="str">
            <v>00203-2011-MTC/10</v>
          </cell>
          <cell r="AD3865">
            <v>40679.000000000102</v>
          </cell>
        </row>
        <row r="3866">
          <cell r="AC3866" t="str">
            <v>00271-2011-MTC/10</v>
          </cell>
          <cell r="AD3866">
            <v>40696.000000000102</v>
          </cell>
        </row>
        <row r="3867">
          <cell r="AC3867" t="str">
            <v>00120-2014-MTC/10</v>
          </cell>
          <cell r="AD3867">
            <v>41928.000000000102</v>
          </cell>
        </row>
        <row r="3868">
          <cell r="AC3868" t="str">
            <v>00241-2017-MTC/10</v>
          </cell>
          <cell r="AD3868">
            <v>43040.000000000102</v>
          </cell>
        </row>
        <row r="3869">
          <cell r="AC3869" t="str">
            <v>00125-2018-MTC/10</v>
          </cell>
          <cell r="AD3869">
            <v>43193.000000000102</v>
          </cell>
        </row>
        <row r="3870">
          <cell r="AC3870" t="str">
            <v>00126-2018-MTC/10</v>
          </cell>
          <cell r="AD3870">
            <v>43188.000000000102</v>
          </cell>
        </row>
        <row r="3871">
          <cell r="AC3871" t="str">
            <v>00127-2018-MTC/10</v>
          </cell>
          <cell r="AD3871">
            <v>43188.000000000102</v>
          </cell>
        </row>
        <row r="3872">
          <cell r="AC3872" t="str">
            <v>00133-2018-MTC/10</v>
          </cell>
          <cell r="AD3872">
            <v>43203.000000000102</v>
          </cell>
        </row>
        <row r="3873">
          <cell r="AC3873" t="str">
            <v>00148-2018-MTC/10</v>
          </cell>
          <cell r="AD3873">
            <v>43257.000000000102</v>
          </cell>
        </row>
        <row r="3874">
          <cell r="AC3874" t="str">
            <v>00258-2018-MTC/10</v>
          </cell>
          <cell r="AD3874">
            <v>43377.000000000102</v>
          </cell>
        </row>
        <row r="3875">
          <cell r="AC3875" t="str">
            <v>00073-2019-MTC/11</v>
          </cell>
          <cell r="AD3875">
            <v>43540.000000000102</v>
          </cell>
        </row>
        <row r="3876">
          <cell r="AC3876" t="str">
            <v>00074-2019-MTC/11</v>
          </cell>
          <cell r="AD3876">
            <v>43544.000000000102</v>
          </cell>
        </row>
        <row r="3877">
          <cell r="AC3877" t="str">
            <v>00086-2019-MTC/11</v>
          </cell>
          <cell r="AD3877">
            <v>43572.000000000102</v>
          </cell>
        </row>
        <row r="3878">
          <cell r="AC3878" t="str">
            <v>00013-2016-MTC/10</v>
          </cell>
          <cell r="AD3878">
            <v>42418.000000000102</v>
          </cell>
        </row>
        <row r="3879">
          <cell r="AC3879" t="str">
            <v>00097-2016-MTC/10</v>
          </cell>
          <cell r="AD3879">
            <v>42560.000000000102</v>
          </cell>
        </row>
        <row r="3880">
          <cell r="AC3880" t="str">
            <v>00073-2012-MTC/10</v>
          </cell>
          <cell r="AD3880">
            <v>41122.000000000102</v>
          </cell>
        </row>
        <row r="3881">
          <cell r="AC3881" t="str">
            <v>00001-2010-MTC/10</v>
          </cell>
          <cell r="AD3881">
            <v>40179.000000000102</v>
          </cell>
        </row>
        <row r="3882">
          <cell r="AC3882" t="str">
            <v>00099-2011-MTC/10</v>
          </cell>
          <cell r="AD3882">
            <v>40618.000000000102</v>
          </cell>
        </row>
        <row r="3883">
          <cell r="AC3883" t="str">
            <v>00106-2012-MTC/10</v>
          </cell>
          <cell r="AD3883">
            <v>41244.000000000102</v>
          </cell>
        </row>
        <row r="3884">
          <cell r="AC3884" t="str">
            <v>0575-2010-MTC/10</v>
          </cell>
          <cell r="AD3884">
            <v>40544.000000000102</v>
          </cell>
        </row>
        <row r="3885">
          <cell r="AC3885" t="str">
            <v>00132-2019-MTC/11</v>
          </cell>
          <cell r="AD3885">
            <v>43636.000000000102</v>
          </cell>
        </row>
        <row r="3886">
          <cell r="AC3886" t="str">
            <v>00133-2019-MTC/11</v>
          </cell>
          <cell r="AD3886">
            <v>43640.000000000102</v>
          </cell>
        </row>
        <row r="3887">
          <cell r="AC3887" t="str">
            <v>00192-2019-MTC/11</v>
          </cell>
          <cell r="AD3887">
            <v>43720.000000000102</v>
          </cell>
        </row>
        <row r="3888">
          <cell r="AC3888" t="str">
            <v>00194-2019-MTC/11</v>
          </cell>
          <cell r="AD3888">
            <v>43723.000000000102</v>
          </cell>
        </row>
        <row r="3889">
          <cell r="AC3889" t="str">
            <v>00219-2019-MTC/11</v>
          </cell>
          <cell r="AD3889">
            <v>43748.000000000102</v>
          </cell>
        </row>
        <row r="3890">
          <cell r="AC3890" t="str">
            <v>00229-2019-MTC/11</v>
          </cell>
          <cell r="AD3890">
            <v>43751.000000000102</v>
          </cell>
        </row>
        <row r="3891">
          <cell r="AC3891" t="str">
            <v>00230-2019-MTC/11</v>
          </cell>
          <cell r="AD3891">
            <v>43754.000000000102</v>
          </cell>
        </row>
        <row r="3892">
          <cell r="AC3892" t="str">
            <v>00231-2019-MTC/11</v>
          </cell>
          <cell r="AD3892">
            <v>43754.000000000102</v>
          </cell>
        </row>
        <row r="3893">
          <cell r="AC3893" t="str">
            <v>00235-2019-MTC/11</v>
          </cell>
          <cell r="AD3893">
            <v>43761.000000000102</v>
          </cell>
        </row>
        <row r="3894">
          <cell r="AC3894" t="str">
            <v>00059-2020-MTC/11</v>
          </cell>
          <cell r="AD3894">
            <v>43851.000000000102</v>
          </cell>
        </row>
        <row r="3895">
          <cell r="AC3895" t="str">
            <v>00060-2020-MTC/11</v>
          </cell>
          <cell r="AD3895">
            <v>43851.000000000102</v>
          </cell>
        </row>
        <row r="3896">
          <cell r="AC3896" t="str">
            <v>00110-2012-MTC/10</v>
          </cell>
          <cell r="AD3896">
            <v>41248.000000000102</v>
          </cell>
        </row>
        <row r="3897">
          <cell r="AC3897" t="str">
            <v>00004-2013-MTC/10</v>
          </cell>
          <cell r="AD3897">
            <v>41306.000000000102</v>
          </cell>
        </row>
        <row r="3898">
          <cell r="AC3898" t="str">
            <v>00139-2013-MTC/10</v>
          </cell>
          <cell r="AD3898">
            <v>41534.000000000102</v>
          </cell>
        </row>
        <row r="3899">
          <cell r="AC3899" t="str">
            <v>00004-2016-MTC/10</v>
          </cell>
          <cell r="AD3899">
            <v>42381.000000000102</v>
          </cell>
        </row>
        <row r="3900">
          <cell r="AC3900" t="str">
            <v>0599-2010-MTC/10</v>
          </cell>
          <cell r="AD3900">
            <v>40544.000000000102</v>
          </cell>
        </row>
        <row r="3901">
          <cell r="AC3901" t="str">
            <v>0625-2010-MTC/10</v>
          </cell>
          <cell r="AD3901">
            <v>40544.000000000102</v>
          </cell>
        </row>
        <row r="3902">
          <cell r="AC3902" t="str">
            <v>0636-2010-MTC/10</v>
          </cell>
          <cell r="AD3902">
            <v>40544.000000000102</v>
          </cell>
        </row>
        <row r="3903">
          <cell r="AC3903" t="str">
            <v>0650-2010-MTC/10</v>
          </cell>
          <cell r="AD3903">
            <v>40544.000000000102</v>
          </cell>
        </row>
        <row r="3904">
          <cell r="AC3904" t="str">
            <v>00061-2020-MTC/11</v>
          </cell>
          <cell r="AD3904">
            <v>43845.000000000102</v>
          </cell>
        </row>
        <row r="3905">
          <cell r="AC3905" t="str">
            <v>00062-2020-MTC/11</v>
          </cell>
          <cell r="AD3905">
            <v>43850.000000000102</v>
          </cell>
        </row>
        <row r="3906">
          <cell r="AC3906" t="str">
            <v>00117-2020-MTC/11</v>
          </cell>
          <cell r="AD3906">
            <v>43983.000000000102</v>
          </cell>
        </row>
        <row r="3907">
          <cell r="AC3907" t="str">
            <v>00128-2020-MTC/11</v>
          </cell>
          <cell r="AD3907">
            <v>44030.000000000102</v>
          </cell>
        </row>
        <row r="3908">
          <cell r="AC3908" t="str">
            <v>00119-2020-MTC/11</v>
          </cell>
          <cell r="AD3908">
            <v>43986.000000000102</v>
          </cell>
        </row>
        <row r="3909">
          <cell r="AC3909" t="str">
            <v>00118-2020-MTC/11</v>
          </cell>
          <cell r="AD3909">
            <v>43986.000000000102</v>
          </cell>
        </row>
        <row r="3910">
          <cell r="AC3910" t="str">
            <v>00129-2020-MTC/11</v>
          </cell>
          <cell r="AD3910">
            <v>44030.000000000102</v>
          </cell>
        </row>
        <row r="3911">
          <cell r="AC3911" t="str">
            <v>00130-2020-MTC/11</v>
          </cell>
          <cell r="AD3911">
            <v>44030.000000000102</v>
          </cell>
        </row>
        <row r="3912">
          <cell r="AC3912" t="str">
            <v>00144-2020-MTC/11</v>
          </cell>
          <cell r="AD3912">
            <v>44054.000000000102</v>
          </cell>
        </row>
        <row r="3913">
          <cell r="AC3913" t="str">
            <v>00145-2020-MTC/11</v>
          </cell>
          <cell r="AD3913">
            <v>44054.000000000102</v>
          </cell>
        </row>
        <row r="3914">
          <cell r="AC3914" t="str">
            <v>00146-2020-MTC/11</v>
          </cell>
          <cell r="AD3914">
            <v>44054.000000000102</v>
          </cell>
        </row>
        <row r="3915">
          <cell r="AC3915" t="str">
            <v>00149-2020-MTC/11</v>
          </cell>
          <cell r="AD3915">
            <v>44064.000000000102</v>
          </cell>
        </row>
        <row r="3916">
          <cell r="AC3916" t="str">
            <v>00150-2020-MTC/11</v>
          </cell>
          <cell r="AD3916">
            <v>44064.000000000102</v>
          </cell>
        </row>
        <row r="3917">
          <cell r="AC3917" t="str">
            <v>00226-2020-MTC/11</v>
          </cell>
          <cell r="AD3917">
            <v>44160.000000000102</v>
          </cell>
        </row>
        <row r="3918">
          <cell r="AC3918" t="str">
            <v>00229-2020-MTC/11</v>
          </cell>
          <cell r="AD3918">
            <v>44166.000000000102</v>
          </cell>
        </row>
        <row r="3919">
          <cell r="AC3919" t="str">
            <v>00093-2021-MTC/11</v>
          </cell>
          <cell r="AD3919">
            <v>44475.000000000102</v>
          </cell>
        </row>
        <row r="3920">
          <cell r="AC3920" t="str">
            <v>00094-2021-MTC/11</v>
          </cell>
          <cell r="AD3920">
            <v>44475.000000000102</v>
          </cell>
        </row>
        <row r="3921">
          <cell r="AC3921" t="str">
            <v>00095-2021-MTC/11</v>
          </cell>
          <cell r="AD3921">
            <v>44476.000000000102</v>
          </cell>
        </row>
        <row r="3922">
          <cell r="AC3922" t="str">
            <v>00097-2021-MTC/11</v>
          </cell>
          <cell r="AD3922">
            <v>44489.000000000102</v>
          </cell>
        </row>
        <row r="3923">
          <cell r="AC3923" t="str">
            <v>00098-2021-MTC/11</v>
          </cell>
          <cell r="AD3923">
            <v>44489.000000000102</v>
          </cell>
        </row>
        <row r="3924">
          <cell r="AC3924" t="str">
            <v>01686-2009-MTC/10</v>
          </cell>
          <cell r="AD3924">
            <v>40010.000000000102</v>
          </cell>
        </row>
        <row r="3925">
          <cell r="AC3925" t="str">
            <v>01081-2009-MTC/10</v>
          </cell>
          <cell r="AD3925">
            <v>39845.000000000102</v>
          </cell>
        </row>
        <row r="3926">
          <cell r="AC3926" t="str">
            <v>01348-2009-MTC/10</v>
          </cell>
          <cell r="AD3926">
            <v>39845.000000000102</v>
          </cell>
        </row>
        <row r="3927">
          <cell r="AC3927" t="str">
            <v>01417-2009-MTC/10</v>
          </cell>
          <cell r="AD3927">
            <v>39904.000000000102</v>
          </cell>
        </row>
        <row r="3928">
          <cell r="AC3928" t="str">
            <v>00142-2021-MTC/11</v>
          </cell>
          <cell r="AD3928">
            <v>44514.000000000102</v>
          </cell>
        </row>
        <row r="3929">
          <cell r="AC3929" t="str">
            <v>00143-2021-MTC/11</v>
          </cell>
          <cell r="AD3929">
            <v>44514.000000000102</v>
          </cell>
        </row>
        <row r="3930">
          <cell r="AC3930" t="str">
            <v>00144-2021-MTC/11</v>
          </cell>
          <cell r="AD3930">
            <v>44514.000000000102</v>
          </cell>
        </row>
        <row r="3931">
          <cell r="AC3931" t="str">
            <v>00145-2021-MTC/11</v>
          </cell>
          <cell r="AD3931">
            <v>44514.000000000102</v>
          </cell>
        </row>
        <row r="3932">
          <cell r="AC3932" t="str">
            <v>00146-2021-MTC/11</v>
          </cell>
          <cell r="AD3932">
            <v>44516.000000000102</v>
          </cell>
        </row>
        <row r="3933">
          <cell r="AC3933" t="str">
            <v>00147-2021-MTC/11</v>
          </cell>
          <cell r="AD3933">
            <v>44516.000000000102</v>
          </cell>
        </row>
        <row r="3934">
          <cell r="AC3934" t="str">
            <v>00148-2021-MTC/11</v>
          </cell>
          <cell r="AD3934">
            <v>44516.000000000102</v>
          </cell>
        </row>
        <row r="3935">
          <cell r="AC3935" t="str">
            <v>00001-2022-MTC/11</v>
          </cell>
          <cell r="AD3935">
            <v>44562.000000000102</v>
          </cell>
        </row>
        <row r="3936">
          <cell r="AC3936" t="str">
            <v>00013-2022-MTC/11</v>
          </cell>
          <cell r="AD3936">
            <v>44588.000000000102</v>
          </cell>
        </row>
        <row r="3937">
          <cell r="AC3937" t="str">
            <v>00014-2022-MTC/11</v>
          </cell>
          <cell r="AD3937">
            <v>44589.000000000102</v>
          </cell>
        </row>
        <row r="3938">
          <cell r="AC3938" t="str">
            <v>00015-2022-MTC/11</v>
          </cell>
          <cell r="AD3938">
            <v>44590.000000000102</v>
          </cell>
        </row>
        <row r="3939">
          <cell r="AC3939" t="str">
            <v>00016-2022-MTC/11</v>
          </cell>
          <cell r="AD3939">
            <v>44590.000000000102</v>
          </cell>
        </row>
        <row r="3940">
          <cell r="AC3940" t="str">
            <v>00017-2022-MTC/11</v>
          </cell>
          <cell r="AD3940">
            <v>44590.000000000102</v>
          </cell>
        </row>
        <row r="3941">
          <cell r="AC3941" t="str">
            <v>00033-2022-MTC/11</v>
          </cell>
          <cell r="AD3941">
            <v>44638.000000000102</v>
          </cell>
        </row>
        <row r="3942">
          <cell r="AC3942" t="str">
            <v>00034-2022-MTC/11</v>
          </cell>
          <cell r="AD3942">
            <v>44639.000000000102</v>
          </cell>
        </row>
        <row r="3943">
          <cell r="AC3943" t="str">
            <v>00035-2022-MTC/11</v>
          </cell>
          <cell r="AD3943">
            <v>44640.000000000102</v>
          </cell>
        </row>
        <row r="3944">
          <cell r="AC3944" t="str">
            <v>00057-2022-MTC/11</v>
          </cell>
          <cell r="AD3944">
            <v>44702.000000000102</v>
          </cell>
        </row>
        <row r="3945">
          <cell r="AC3945" t="str">
            <v>00089-2022-MTC/11</v>
          </cell>
          <cell r="AD3945">
            <v>44789.000000000102</v>
          </cell>
        </row>
        <row r="3946">
          <cell r="AC3946" t="str">
            <v>00090-2022-MTC/11</v>
          </cell>
          <cell r="AD3946">
            <v>44793.000000000102</v>
          </cell>
        </row>
        <row r="3947">
          <cell r="AC3947" t="str">
            <v>00389-2011-MTC/10</v>
          </cell>
          <cell r="AD3947">
            <v>40872.000000000102</v>
          </cell>
        </row>
        <row r="3948">
          <cell r="AC3948" t="str">
            <v>00038-2015-MTC/10</v>
          </cell>
          <cell r="AD3948">
            <v>42064.000000000102</v>
          </cell>
        </row>
        <row r="3949">
          <cell r="AC3949" t="str">
            <v>00046-2013-MTC/10</v>
          </cell>
          <cell r="AD3949">
            <v>41343.000000000102</v>
          </cell>
        </row>
        <row r="3950">
          <cell r="AC3950" t="str">
            <v>00102-2014-MTC/10</v>
          </cell>
          <cell r="AD3950">
            <v>41913.000000000102</v>
          </cell>
        </row>
        <row r="3951">
          <cell r="AC3951" t="str">
            <v>00157-2014-MTC/10</v>
          </cell>
          <cell r="AD3951">
            <v>41968.000000000102</v>
          </cell>
        </row>
        <row r="3952">
          <cell r="AC3952" t="str">
            <v>00040-2010-MTC/10</v>
          </cell>
          <cell r="AD3952">
            <v>40179.000000000102</v>
          </cell>
        </row>
        <row r="3953">
          <cell r="AC3953" t="str">
            <v>00015-2016-MTC/10</v>
          </cell>
          <cell r="AD3953">
            <v>42430.000000000102</v>
          </cell>
        </row>
        <row r="3954">
          <cell r="AC3954" t="str">
            <v>00204-2009-MTC/10</v>
          </cell>
          <cell r="AD3954">
            <v>39845.000000000102</v>
          </cell>
        </row>
        <row r="3955">
          <cell r="AC3955" t="str">
            <v>00214-2009-MTC/10</v>
          </cell>
          <cell r="AD3955">
            <v>39845.000000000102</v>
          </cell>
        </row>
        <row r="3956">
          <cell r="AC3956" t="str">
            <v>00033-2017-MTC/10</v>
          </cell>
          <cell r="AD3956">
            <v>42773.000000000102</v>
          </cell>
        </row>
        <row r="3957">
          <cell r="AC3957" t="str">
            <v>00034-2017-MTC/10</v>
          </cell>
          <cell r="AD3957">
            <v>42769.000000000102</v>
          </cell>
        </row>
        <row r="3958">
          <cell r="AC3958" t="str">
            <v>01229-2009-MTC/10</v>
          </cell>
          <cell r="AD3958">
            <v>39845.000000000102</v>
          </cell>
        </row>
        <row r="3959">
          <cell r="AC3959" t="str">
            <v>01014-2009-MTC/10</v>
          </cell>
          <cell r="AD3959">
            <v>39845.000000000102</v>
          </cell>
        </row>
        <row r="3960">
          <cell r="AC3960" t="str">
            <v>00510-2009-MTC/10</v>
          </cell>
          <cell r="AD3960">
            <v>39845.000000000102</v>
          </cell>
        </row>
        <row r="3961">
          <cell r="AC3961" t="str">
            <v>00575-2009-MTC/10</v>
          </cell>
          <cell r="AD3961">
            <v>39845.000000000102</v>
          </cell>
        </row>
        <row r="3962">
          <cell r="AC3962" t="str">
            <v>00115-2016-MTC/10</v>
          </cell>
          <cell r="AD3962">
            <v>42616.000000000102</v>
          </cell>
        </row>
        <row r="3963">
          <cell r="AC3963" t="str">
            <v>00116-2016-MTC/10</v>
          </cell>
          <cell r="AD3963">
            <v>42616.000000000102</v>
          </cell>
        </row>
        <row r="3964">
          <cell r="AC3964" t="str">
            <v>00117-2016-MTC/10</v>
          </cell>
          <cell r="AD3964">
            <v>42618.000000000102</v>
          </cell>
        </row>
        <row r="3965">
          <cell r="AC3965" t="str">
            <v>00190-2018-MTC/10</v>
          </cell>
          <cell r="AD3965">
            <v>43303.000000000102</v>
          </cell>
        </row>
        <row r="3966">
          <cell r="AC3966" t="str">
            <v>00002-2022-MTC/11</v>
          </cell>
          <cell r="AD3966">
            <v>44562.000000000102</v>
          </cell>
        </row>
        <row r="3967">
          <cell r="AC3967" t="str">
            <v>00003-2022-MTC/11</v>
          </cell>
          <cell r="AD3967">
            <v>44562.000000000102</v>
          </cell>
        </row>
        <row r="3968">
          <cell r="AC3968" t="str">
            <v>00004-2022-MTC/11</v>
          </cell>
          <cell r="AD3968">
            <v>44562.000000000102</v>
          </cell>
        </row>
        <row r="3969">
          <cell r="AC3969" t="str">
            <v>00005-2022-MTC/11</v>
          </cell>
          <cell r="AD3969">
            <v>44566.000000000102</v>
          </cell>
        </row>
        <row r="3970">
          <cell r="AC3970" t="str">
            <v>00006-2022-MTC/11</v>
          </cell>
          <cell r="AD3970">
            <v>44566.000000000102</v>
          </cell>
        </row>
        <row r="3971">
          <cell r="AC3971" t="str">
            <v>00007-2022-MTC/11</v>
          </cell>
          <cell r="AD3971">
            <v>44566.000000000102</v>
          </cell>
        </row>
        <row r="3972">
          <cell r="AC3972" t="str">
            <v>00008-2022-MTC/11</v>
          </cell>
          <cell r="AD3972">
            <v>44567.000000000102</v>
          </cell>
        </row>
        <row r="3973">
          <cell r="AC3973" t="str">
            <v>00031-2017-MTC/10</v>
          </cell>
          <cell r="AD3973">
            <v>42767.000000000102</v>
          </cell>
        </row>
        <row r="3974">
          <cell r="AC3974" t="str">
            <v>01652-2009-MTC/10</v>
          </cell>
          <cell r="AD3974">
            <v>39980.000000000102</v>
          </cell>
        </row>
        <row r="3975">
          <cell r="AC3975" t="str">
            <v>00132-2018-MTC/10</v>
          </cell>
          <cell r="AD3975">
            <v>43213.000000000102</v>
          </cell>
        </row>
        <row r="3976">
          <cell r="AC3976" t="str">
            <v>00147-2020-MTC/11</v>
          </cell>
          <cell r="AD3976">
            <v>44056.000000000102</v>
          </cell>
        </row>
        <row r="3977">
          <cell r="AC3977" t="str">
            <v>00148-2020-MTC/11</v>
          </cell>
          <cell r="AD3977">
            <v>44059.000000000102</v>
          </cell>
        </row>
        <row r="3978">
          <cell r="AC3978" t="str">
            <v>00036-2021-MTC/11</v>
          </cell>
          <cell r="AD3978">
            <v>44301.000000000102</v>
          </cell>
        </row>
        <row r="3979">
          <cell r="AC3979" t="str">
            <v>00051-2021-MTC/11</v>
          </cell>
          <cell r="AD3979">
            <v>44372.000000000102</v>
          </cell>
        </row>
        <row r="3980">
          <cell r="AC3980" t="str">
            <v>00058-2022-MTC/11</v>
          </cell>
          <cell r="AD3980">
            <v>44706.000000000102</v>
          </cell>
        </row>
        <row r="3981">
          <cell r="AC3981" t="str">
            <v>00059-2022-MTC/11</v>
          </cell>
          <cell r="AD3981">
            <v>44708.000000000102</v>
          </cell>
        </row>
        <row r="3982">
          <cell r="AC3982" t="str">
            <v>00064-2017-MTC/10</v>
          </cell>
          <cell r="AD3982">
            <v>42819.000000000102</v>
          </cell>
        </row>
        <row r="3983">
          <cell r="AC3983" t="str">
            <v>00108-2019-MTC/11</v>
          </cell>
          <cell r="AD3983">
            <v>43602.000000000102</v>
          </cell>
        </row>
        <row r="3984">
          <cell r="AC3984" t="str">
            <v>00111-2016-MTC/10</v>
          </cell>
          <cell r="AD3984">
            <v>42591.000000000102</v>
          </cell>
        </row>
        <row r="3985">
          <cell r="AC3985" t="str">
            <v>00112-2016-MTC/10</v>
          </cell>
          <cell r="AD3985">
            <v>42608.000000000102</v>
          </cell>
        </row>
        <row r="3986">
          <cell r="AC3986" t="str">
            <v>00113-2016-MTC/10</v>
          </cell>
          <cell r="AD3986">
            <v>42603.000000000102</v>
          </cell>
        </row>
        <row r="3987">
          <cell r="AC3987" t="str">
            <v>00144-2014-MTC/10</v>
          </cell>
          <cell r="AD3987">
            <v>41960.000000000102</v>
          </cell>
        </row>
        <row r="3988">
          <cell r="AC3988" t="str">
            <v>00050-2017-MTC/10</v>
          </cell>
          <cell r="AD3988">
            <v>42826.000000000102</v>
          </cell>
        </row>
        <row r="3989">
          <cell r="AC3989" t="str">
            <v>00093-2020-MTC/11</v>
          </cell>
          <cell r="AD3989">
            <v>43891.000000000102</v>
          </cell>
        </row>
        <row r="3990">
          <cell r="AC3990" t="str">
            <v>00240-2020-MTC/11</v>
          </cell>
          <cell r="AD3990">
            <v>44187.000000000102</v>
          </cell>
        </row>
        <row r="3991">
          <cell r="AC3991" t="str">
            <v>00040-2017-MTC/10</v>
          </cell>
          <cell r="AD3991">
            <v>42815.000000000102</v>
          </cell>
        </row>
        <row r="3992">
          <cell r="AC3992" t="str">
            <v>00118-2017-MTC/10</v>
          </cell>
          <cell r="AD3992">
            <v>42903.000000000102</v>
          </cell>
        </row>
        <row r="3993">
          <cell r="AC3993" t="str">
            <v>00078-2018-MTC/10</v>
          </cell>
          <cell r="AD3993">
            <v>43151.000000000102</v>
          </cell>
        </row>
        <row r="3994">
          <cell r="AC3994" t="str">
            <v>00079-2018-MTC/10</v>
          </cell>
          <cell r="AD3994">
            <v>43151.000000000102</v>
          </cell>
        </row>
        <row r="3995">
          <cell r="AC3995" t="str">
            <v>00080-2018-MTC/10</v>
          </cell>
          <cell r="AD3995">
            <v>43150.000000000102</v>
          </cell>
        </row>
        <row r="3996">
          <cell r="AC3996" t="str">
            <v>00136-2019-MTC/11</v>
          </cell>
          <cell r="AD3996">
            <v>43650.000000000102</v>
          </cell>
        </row>
        <row r="3997">
          <cell r="AC3997" t="str">
            <v>00196-2019-MTC/11</v>
          </cell>
          <cell r="AD3997">
            <v>43730.000000000102</v>
          </cell>
        </row>
        <row r="3998">
          <cell r="AC3998" t="str">
            <v>00197-2019-MTC/11</v>
          </cell>
          <cell r="AD3998">
            <v>43727.000000000102</v>
          </cell>
        </row>
        <row r="3999">
          <cell r="AC3999" t="str">
            <v>00265-2019-MTC/11</v>
          </cell>
          <cell r="AD3999">
            <v>43801.000000000102</v>
          </cell>
        </row>
        <row r="4000">
          <cell r="AC4000" t="str">
            <v>00046-2020-MTC/11</v>
          </cell>
          <cell r="AD4000">
            <v>43844.000000000102</v>
          </cell>
        </row>
        <row r="4001">
          <cell r="AC4001" t="str">
            <v>00238-2020-MTC/11</v>
          </cell>
          <cell r="AD4001">
            <v>44184.000000000102</v>
          </cell>
        </row>
        <row r="4002">
          <cell r="AC4002" t="str">
            <v>00063-2022-MTC/11</v>
          </cell>
          <cell r="AD4002">
            <v>44696.000000000102</v>
          </cell>
        </row>
        <row r="4003">
          <cell r="AC4003" t="str">
            <v>01847-2009-MTC/10</v>
          </cell>
          <cell r="AD4003">
            <v>40148.000000000102</v>
          </cell>
        </row>
        <row r="4004">
          <cell r="AC4004" t="str">
            <v>00129-2019-MTC/11</v>
          </cell>
          <cell r="AD4004">
            <v>43627.000000000102</v>
          </cell>
        </row>
        <row r="4005">
          <cell r="AC4005" t="str">
            <v>00130-2019-MTC/11</v>
          </cell>
          <cell r="AD4005">
            <v>43629.000000000102</v>
          </cell>
        </row>
        <row r="4006">
          <cell r="AC4006" t="str">
            <v>00162-2019-MTC/11</v>
          </cell>
          <cell r="AD4006">
            <v>43686.000000000102</v>
          </cell>
        </row>
        <row r="4007">
          <cell r="AC4007" t="str">
            <v>00163-2019-MTC/11</v>
          </cell>
          <cell r="AD4007">
            <v>43686.000000000102</v>
          </cell>
        </row>
        <row r="4008">
          <cell r="AC4008" t="str">
            <v>00231-2020-MTC/11</v>
          </cell>
          <cell r="AD4008">
            <v>44170.000000000102</v>
          </cell>
        </row>
        <row r="4009">
          <cell r="AC4009" t="str">
            <v>00232-2020-MTC/11</v>
          </cell>
          <cell r="AD4009">
            <v>44171.000000000102</v>
          </cell>
        </row>
        <row r="4010">
          <cell r="AC4010" t="str">
            <v>00233-2020-MTC/11</v>
          </cell>
          <cell r="AD4010">
            <v>44173.000000000102</v>
          </cell>
        </row>
        <row r="4011">
          <cell r="AC4011" t="str">
            <v>00069-2021-MTC/11</v>
          </cell>
          <cell r="AD4011">
            <v>44447.000000000102</v>
          </cell>
        </row>
        <row r="4012">
          <cell r="AC4012" t="str">
            <v>00042-2022-MTC/11</v>
          </cell>
          <cell r="AD4012">
            <v>44671.000000000102</v>
          </cell>
        </row>
        <row r="4013">
          <cell r="AC4013" t="str">
            <v>00043-2022-MTC/11</v>
          </cell>
          <cell r="AD4013">
            <v>44671.000000000102</v>
          </cell>
        </row>
        <row r="4014">
          <cell r="AC4014" t="str">
            <v>00044-2022-MTC/11</v>
          </cell>
          <cell r="AD4014">
            <v>44673.000000000102</v>
          </cell>
        </row>
        <row r="4015">
          <cell r="AC4015" t="str">
            <v>00065-2022-MTC/11</v>
          </cell>
          <cell r="AD4015">
            <v>44729.000000000102</v>
          </cell>
        </row>
        <row r="4016">
          <cell r="AC4016" t="str">
            <v>00066-2022-MTC/11</v>
          </cell>
          <cell r="AD4016">
            <v>44729.000000000102</v>
          </cell>
        </row>
        <row r="4017">
          <cell r="AC4017" t="str">
            <v>00136-2016-MTC/10</v>
          </cell>
          <cell r="AD4017">
            <v>42677.000000000102</v>
          </cell>
        </row>
        <row r="4018">
          <cell r="AC4018" t="str">
            <v>00251-2018-MTC/10</v>
          </cell>
          <cell r="AD4018">
            <v>43365.000000000102</v>
          </cell>
        </row>
        <row r="4019">
          <cell r="AC4019" t="str">
            <v>00256-2018-MTC/10</v>
          </cell>
          <cell r="AD4019">
            <v>43378.000000000102</v>
          </cell>
        </row>
        <row r="4020">
          <cell r="AC4020" t="str">
            <v>00078-2019-MTC/11</v>
          </cell>
          <cell r="AD4020">
            <v>43549.000000000102</v>
          </cell>
        </row>
        <row r="4021">
          <cell r="AC4021" t="str">
            <v>00212-2019-MTC/11</v>
          </cell>
          <cell r="AD4021">
            <v>43744.000000000102</v>
          </cell>
        </row>
        <row r="4022">
          <cell r="AC4022" t="str">
            <v>00065-2021-MTC/11</v>
          </cell>
          <cell r="AD4022">
            <v>44428.000000000102</v>
          </cell>
        </row>
        <row r="4023">
          <cell r="AC4023" t="str">
            <v>00022-2016-MTC/10</v>
          </cell>
          <cell r="AD4023">
            <v>42433.000000000102</v>
          </cell>
        </row>
        <row r="4024">
          <cell r="AC4024" t="str">
            <v>00108-2016-MTC/10</v>
          </cell>
          <cell r="AD4024">
            <v>42587.000000000102</v>
          </cell>
        </row>
        <row r="4025">
          <cell r="AC4025" t="str">
            <v>00118-2016-MTC/10</v>
          </cell>
          <cell r="AD4025">
            <v>42614.000000000102</v>
          </cell>
        </row>
        <row r="4026">
          <cell r="AC4026" t="str">
            <v>00274-2010-MTC/10</v>
          </cell>
          <cell r="AD4026">
            <v>40308.000000000102</v>
          </cell>
        </row>
        <row r="4027">
          <cell r="AC4027" t="str">
            <v>00251-2010-MTC/10</v>
          </cell>
          <cell r="AD4027">
            <v>40227.000000000102</v>
          </cell>
        </row>
        <row r="4028">
          <cell r="AC4028" t="str">
            <v>01632-2009-MTC/10</v>
          </cell>
          <cell r="AD4028">
            <v>39980.000000000102</v>
          </cell>
        </row>
        <row r="4029">
          <cell r="AC4029" t="str">
            <v>01642-2009-MTC/10</v>
          </cell>
          <cell r="AD4029">
            <v>39980.000000000102</v>
          </cell>
        </row>
        <row r="4030">
          <cell r="AC4030" t="str">
            <v>00113-2017-MTC/10</v>
          </cell>
          <cell r="AD4030">
            <v>42892.000000000102</v>
          </cell>
        </row>
        <row r="4031">
          <cell r="AC4031" t="str">
            <v>00114-2017-MTC/10</v>
          </cell>
          <cell r="AD4031">
            <v>42887.000000000102</v>
          </cell>
        </row>
        <row r="4032">
          <cell r="AC4032" t="str">
            <v>00121-2019-MTC/11</v>
          </cell>
          <cell r="AD4032">
            <v>43613.000000000102</v>
          </cell>
        </row>
        <row r="4033">
          <cell r="AC4033" t="str">
            <v>00121-2020-MTC/11</v>
          </cell>
          <cell r="AD4033">
            <v>43989.000000000102</v>
          </cell>
        </row>
        <row r="4034">
          <cell r="AC4034" t="str">
            <v>00156-2020-MTC/11</v>
          </cell>
          <cell r="AD4034">
            <v>44076.000000000102</v>
          </cell>
        </row>
        <row r="4035">
          <cell r="AC4035" t="str">
            <v>00130-2009-MTC/10</v>
          </cell>
          <cell r="AD4035">
            <v>39845.000000000102</v>
          </cell>
        </row>
        <row r="4036">
          <cell r="AC4036" t="str">
            <v>00189-2018-MTC/10</v>
          </cell>
          <cell r="AD4036">
            <v>43313.000000000102</v>
          </cell>
        </row>
        <row r="4037">
          <cell r="AC4037" t="str">
            <v>00152-2020-MTC/11</v>
          </cell>
          <cell r="AD4037">
            <v>44070.000000000102</v>
          </cell>
        </row>
        <row r="4038">
          <cell r="AC4038" t="str">
            <v>00153-2020-MTC/11</v>
          </cell>
          <cell r="AD4038">
            <v>44070.000000000102</v>
          </cell>
        </row>
        <row r="4039">
          <cell r="AC4039" t="str">
            <v>00154-2020-MTC/11</v>
          </cell>
          <cell r="AD4039">
            <v>44071.000000000102</v>
          </cell>
        </row>
        <row r="4040">
          <cell r="AC4040" t="str">
            <v>00155-2020-MTC/11</v>
          </cell>
          <cell r="AD4040">
            <v>44074.000000000102</v>
          </cell>
        </row>
        <row r="4041">
          <cell r="AC4041" t="str">
            <v>00032-2021-MTC/11</v>
          </cell>
          <cell r="AD4041">
            <v>44277.000000000102</v>
          </cell>
        </row>
        <row r="4042">
          <cell r="AC4042" t="str">
            <v>00149-2021-MTC/11</v>
          </cell>
          <cell r="AD4042">
            <v>44521.000000000102</v>
          </cell>
        </row>
        <row r="4043">
          <cell r="AC4043" t="str">
            <v>00104-2016-MTC/10</v>
          </cell>
          <cell r="AD4043">
            <v>42584.000000000102</v>
          </cell>
        </row>
        <row r="4044">
          <cell r="AC4044" t="str">
            <v>00101-2017-MTC/10</v>
          </cell>
          <cell r="AD4044">
            <v>42891.000000000102</v>
          </cell>
        </row>
        <row r="4045">
          <cell r="AC4045" t="str">
            <v>00126-2017-MTC/10</v>
          </cell>
          <cell r="AD4045">
            <v>42917.000000000102</v>
          </cell>
        </row>
        <row r="4046">
          <cell r="AC4046" t="str">
            <v>00147-2017-MTC/10</v>
          </cell>
          <cell r="AD4046">
            <v>42949.000000000102</v>
          </cell>
        </row>
        <row r="4047">
          <cell r="AC4047" t="str">
            <v>00079-2019-MTC/11</v>
          </cell>
          <cell r="AD4047">
            <v>43563.000000000102</v>
          </cell>
        </row>
        <row r="4048">
          <cell r="AC4048" t="str">
            <v>00080-2019-MTC/11</v>
          </cell>
          <cell r="AD4048">
            <v>43563.000000000102</v>
          </cell>
        </row>
        <row r="4049">
          <cell r="AC4049" t="str">
            <v>00205-2019-MTC/11</v>
          </cell>
          <cell r="AD4049">
            <v>43739.000000000102</v>
          </cell>
        </row>
        <row r="4050">
          <cell r="AC4050" t="str">
            <v>00122-2020-MTC/11</v>
          </cell>
          <cell r="AD4050">
            <v>43997.000000000102</v>
          </cell>
        </row>
        <row r="4051">
          <cell r="AC4051" t="str">
            <v>00026-2021-MTC/11</v>
          </cell>
          <cell r="AD4051">
            <v>44260.000000000102</v>
          </cell>
        </row>
        <row r="4052">
          <cell r="AC4052" t="str">
            <v>00027-2021-MTC/11</v>
          </cell>
          <cell r="AD4052">
            <v>44258.000000000102</v>
          </cell>
        </row>
        <row r="4053">
          <cell r="AC4053" t="str">
            <v>00028-2021-MTC/11</v>
          </cell>
          <cell r="AD4053">
            <v>44260.000000000102</v>
          </cell>
        </row>
        <row r="4054">
          <cell r="AC4054" t="str">
            <v>00000-2021-MTC/</v>
          </cell>
          <cell r="AD4054">
            <v>44521.000000000102</v>
          </cell>
        </row>
        <row r="4055">
          <cell r="AC4055" t="str">
            <v>00079-2022-MTC/11</v>
          </cell>
          <cell r="AD4055">
            <v>44769.000000000102</v>
          </cell>
        </row>
        <row r="4056">
          <cell r="AC4056" t="str">
            <v>00080-2022-MTC/11</v>
          </cell>
          <cell r="AD4056">
            <v>44774.000000000102</v>
          </cell>
        </row>
        <row r="4057">
          <cell r="AC4057" t="str">
            <v>00032-2017-MTC/10</v>
          </cell>
          <cell r="AD4057">
            <v>42758.000000000102</v>
          </cell>
        </row>
        <row r="4058">
          <cell r="AC4058" t="str">
            <v>00169-2017-MTC/10</v>
          </cell>
          <cell r="AD4058">
            <v>42955.000000000102</v>
          </cell>
        </row>
        <row r="4059">
          <cell r="AC4059" t="str">
            <v>00250-2017-MTC/10</v>
          </cell>
          <cell r="AD4059">
            <v>43054.000000000102</v>
          </cell>
        </row>
        <row r="4060">
          <cell r="AC4060" t="str">
            <v>00139-2018-MTC/10</v>
          </cell>
          <cell r="AD4060">
            <v>43222.000000000102</v>
          </cell>
        </row>
        <row r="4061">
          <cell r="AC4061" t="str">
            <v>00140-2018-MTC/10</v>
          </cell>
          <cell r="AD4061">
            <v>43221.000000000102</v>
          </cell>
        </row>
        <row r="4062">
          <cell r="AC4062" t="str">
            <v>00141-2018-MTC/10</v>
          </cell>
          <cell r="AD4062">
            <v>43225.000000000102</v>
          </cell>
        </row>
        <row r="4063">
          <cell r="AC4063" t="str">
            <v>00167-2018-MTC/10</v>
          </cell>
          <cell r="AD4063">
            <v>43295.000000000102</v>
          </cell>
        </row>
        <row r="4064">
          <cell r="AC4064" t="str">
            <v>00099-2019-MTC/11</v>
          </cell>
          <cell r="AD4064">
            <v>43601.000000000102</v>
          </cell>
        </row>
        <row r="4065">
          <cell r="AC4065" t="str">
            <v>00259-2019-MTC/11</v>
          </cell>
          <cell r="AD4065">
            <v>43796.000000000102</v>
          </cell>
        </row>
        <row r="4066">
          <cell r="AC4066" t="str">
            <v>01872-2009-MTC/10</v>
          </cell>
          <cell r="AD4066">
            <v>40148.000000000102</v>
          </cell>
        </row>
        <row r="4067">
          <cell r="AC4067" t="str">
            <v>00149-2018-MTC/10</v>
          </cell>
          <cell r="AD4067">
            <v>43257.000000000102</v>
          </cell>
        </row>
        <row r="4068">
          <cell r="AC4068" t="str">
            <v>00203-2018-MTC/10</v>
          </cell>
          <cell r="AD4068">
            <v>43332.000000000102</v>
          </cell>
        </row>
        <row r="4069">
          <cell r="AC4069" t="str">
            <v>00048-2021-MTC/11</v>
          </cell>
          <cell r="AD4069">
            <v>44350.000000000102</v>
          </cell>
        </row>
        <row r="4070">
          <cell r="AC4070" t="str">
            <v>00049-2021-MTC/11</v>
          </cell>
          <cell r="AD4070">
            <v>44350.000000000102</v>
          </cell>
        </row>
        <row r="4071">
          <cell r="AC4071" t="str">
            <v>00115-2021-MTC/11</v>
          </cell>
          <cell r="AD4071">
            <v>44497.000000000102</v>
          </cell>
        </row>
        <row r="4072">
          <cell r="AC4072" t="str">
            <v>00153-2021-MTC/11</v>
          </cell>
          <cell r="AD4072">
            <v>44535.000000000102</v>
          </cell>
        </row>
        <row r="4073">
          <cell r="AC4073" t="str">
            <v>00154-2021-MTC/11</v>
          </cell>
          <cell r="AD4073">
            <v>44535.000000000102</v>
          </cell>
        </row>
        <row r="4074">
          <cell r="AC4074" t="str">
            <v>00087-2022-MTC/11</v>
          </cell>
          <cell r="AD4074">
            <v>44782.000000000102</v>
          </cell>
        </row>
        <row r="4075">
          <cell r="AC4075" t="str">
            <v>00107-2016-MTC/10</v>
          </cell>
          <cell r="AD4075">
            <v>42587.000000000102</v>
          </cell>
        </row>
        <row r="4076">
          <cell r="AC4076" t="str">
            <v>00196-2018-MTC/10</v>
          </cell>
          <cell r="AD4076">
            <v>43321.000000000102</v>
          </cell>
        </row>
        <row r="4077">
          <cell r="AC4077" t="str">
            <v>00081-2019-MTC/11</v>
          </cell>
          <cell r="AD4077">
            <v>43567.000000000102</v>
          </cell>
        </row>
        <row r="4078">
          <cell r="AC4078" t="str">
            <v>00120-2020-MTC/11</v>
          </cell>
          <cell r="AD4078">
            <v>43987.000000000102</v>
          </cell>
        </row>
        <row r="4079">
          <cell r="AC4079" t="str">
            <v>00004-2021-MTC/11</v>
          </cell>
          <cell r="AD4079">
            <v>44209.000000000102</v>
          </cell>
        </row>
        <row r="4080">
          <cell r="AC4080" t="str">
            <v>00005-2021-MTC/11</v>
          </cell>
          <cell r="AD4080">
            <v>44209.000000000102</v>
          </cell>
        </row>
        <row r="4081">
          <cell r="AC4081" t="str">
            <v>00006-2021-MTC/11</v>
          </cell>
          <cell r="AD4081">
            <v>44209.000000000102</v>
          </cell>
        </row>
        <row r="4082">
          <cell r="AC4082" t="str">
            <v>00007-2021-MTC/11</v>
          </cell>
          <cell r="AD4082">
            <v>44209.000000000102</v>
          </cell>
        </row>
        <row r="4083">
          <cell r="AC4083" t="str">
            <v>00016-2021-MTC/11</v>
          </cell>
          <cell r="AD4083">
            <v>44233.000000000102</v>
          </cell>
        </row>
        <row r="4084">
          <cell r="AC4084" t="str">
            <v>00059-2021-MTC/11</v>
          </cell>
          <cell r="AD4084">
            <v>44417.000000000102</v>
          </cell>
        </row>
        <row r="4085">
          <cell r="AC4085" t="str">
            <v>00058-2021-MTC/11</v>
          </cell>
          <cell r="AD4085">
            <v>44414.000000000102</v>
          </cell>
        </row>
        <row r="4086">
          <cell r="AC4086" t="str">
            <v>00057-2021-MTC/</v>
          </cell>
          <cell r="AD4086">
            <v>44413.000000000102</v>
          </cell>
        </row>
        <row r="4087">
          <cell r="AC4087" t="str">
            <v>00079-2021-MTC/11</v>
          </cell>
          <cell r="AD4087">
            <v>44457.000000000102</v>
          </cell>
        </row>
        <row r="4088">
          <cell r="AC4088" t="str">
            <v>00080-2021-MTC/11</v>
          </cell>
          <cell r="AD4088">
            <v>44457.000000000102</v>
          </cell>
        </row>
        <row r="4089">
          <cell r="AC4089" t="str">
            <v>00081-2021-MTC/11</v>
          </cell>
          <cell r="AD4089">
            <v>44457.000000000102</v>
          </cell>
        </row>
        <row r="4090">
          <cell r="AC4090" t="str">
            <v>00082-2021-MTC/11</v>
          </cell>
          <cell r="AD4090">
            <v>44458.000000000102</v>
          </cell>
        </row>
        <row r="4091">
          <cell r="AC4091" t="str">
            <v>00070-2022-MTC/11</v>
          </cell>
          <cell r="AD4091">
            <v>44743.000000000102</v>
          </cell>
        </row>
        <row r="4092">
          <cell r="AC4092" t="str">
            <v>00152-2014-MTC/10</v>
          </cell>
          <cell r="AD4092">
            <v>41967.000000000102</v>
          </cell>
        </row>
        <row r="4093">
          <cell r="AC4093" t="str">
            <v>00124-2018-MTC/10</v>
          </cell>
          <cell r="AD4093">
            <v>43185.000000000102</v>
          </cell>
        </row>
        <row r="4094">
          <cell r="AC4094" t="str">
            <v>00063-2019-MTC/11</v>
          </cell>
          <cell r="AD4094">
            <v>43525.000000000102</v>
          </cell>
        </row>
        <row r="4095">
          <cell r="AC4095" t="str">
            <v>00064-2019-MTC/11</v>
          </cell>
          <cell r="AD4095">
            <v>43525.000000000102</v>
          </cell>
        </row>
        <row r="4096">
          <cell r="AC4096" t="str">
            <v>00065-2019-MTC/11</v>
          </cell>
          <cell r="AD4096">
            <v>43525.000000000102</v>
          </cell>
        </row>
        <row r="4097">
          <cell r="AC4097" t="str">
            <v>00015-2021-MTC/11</v>
          </cell>
          <cell r="AD4097">
            <v>44232.000000000102</v>
          </cell>
        </row>
        <row r="4098">
          <cell r="AC4098" t="str">
            <v>00037-2021-MTC/11</v>
          </cell>
          <cell r="AD4098">
            <v>44317.000000000102</v>
          </cell>
        </row>
        <row r="4099">
          <cell r="AC4099" t="str">
            <v>00141-2021-MTC/11</v>
          </cell>
          <cell r="AD4099">
            <v>44511.000000000102</v>
          </cell>
        </row>
        <row r="4100">
          <cell r="AC4100" t="str">
            <v>00150-2021-MTC/11</v>
          </cell>
          <cell r="AD4100">
            <v>44523.000000000102</v>
          </cell>
        </row>
        <row r="4101">
          <cell r="AC4101" t="str">
            <v>00262-2019-MTC/11</v>
          </cell>
          <cell r="AD4101">
            <v>43802.000000000102</v>
          </cell>
        </row>
        <row r="4102">
          <cell r="AC4102" t="str">
            <v>00056-2022-MTC/11</v>
          </cell>
          <cell r="AD4102">
            <v>44688.000000000102</v>
          </cell>
        </row>
        <row r="4103">
          <cell r="AC4103" t="str">
            <v>00075-2022-MTC/11</v>
          </cell>
          <cell r="AD4103">
            <v>44750.000000000102</v>
          </cell>
        </row>
        <row r="4104">
          <cell r="AC4104" t="str">
            <v>00082-2022-MTC/11</v>
          </cell>
          <cell r="AD4104">
            <v>44778.000000000102</v>
          </cell>
        </row>
        <row r="4105">
          <cell r="AC4105" t="str">
            <v>00083-2022-MTC/11</v>
          </cell>
          <cell r="AD4105">
            <v>44778.000000000102</v>
          </cell>
        </row>
        <row r="4106">
          <cell r="AC4106" t="str">
            <v>00084-2022-MTC/11</v>
          </cell>
          <cell r="AD4106">
            <v>44782.000000000102</v>
          </cell>
        </row>
        <row r="4107">
          <cell r="AC4107" t="str">
            <v>00085-2022-MTC/11</v>
          </cell>
          <cell r="AD4107">
            <v>44782.000000000102</v>
          </cell>
        </row>
        <row r="4108">
          <cell r="AC4108" t="str">
            <v>00086-2022-MTC/11</v>
          </cell>
          <cell r="AD4108">
            <v>44782.000000000102</v>
          </cell>
        </row>
        <row r="4109">
          <cell r="AC4109" t="str">
            <v>00038-2017-MTC/10</v>
          </cell>
          <cell r="AD4109">
            <v>42795.000000000102</v>
          </cell>
        </row>
        <row r="4110">
          <cell r="AC4110" t="str">
            <v>00055-2019-MTC/11</v>
          </cell>
          <cell r="AD4110">
            <v>43525.000000000102</v>
          </cell>
        </row>
        <row r="4111">
          <cell r="AC4111" t="str">
            <v>00056-2019-MTC/11</v>
          </cell>
          <cell r="AD4111">
            <v>43525.000000000102</v>
          </cell>
        </row>
        <row r="4112">
          <cell r="AC4112" t="str">
            <v>00057-2019-MTC/11</v>
          </cell>
          <cell r="AD4112">
            <v>43525.000000000102</v>
          </cell>
        </row>
        <row r="4113">
          <cell r="AC4113" t="str">
            <v>00058-2019-MTC/11</v>
          </cell>
          <cell r="AD4113">
            <v>43525.000000000102</v>
          </cell>
        </row>
        <row r="4114">
          <cell r="AC4114" t="str">
            <v>00059-2019-MTC/11</v>
          </cell>
          <cell r="AD4114">
            <v>43525.000000000102</v>
          </cell>
        </row>
        <row r="4115">
          <cell r="AC4115" t="str">
            <v>00060-2019-MTC/11</v>
          </cell>
          <cell r="AD4115">
            <v>43525.000000000102</v>
          </cell>
        </row>
        <row r="4116">
          <cell r="AC4116" t="str">
            <v>00172-2020-MTC/11</v>
          </cell>
          <cell r="AD4116">
            <v>44112.000000000102</v>
          </cell>
        </row>
        <row r="4117">
          <cell r="AC4117" t="str">
            <v>00229-2009-MTC/10</v>
          </cell>
          <cell r="AD4117">
            <v>39845.000000000102</v>
          </cell>
        </row>
        <row r="4118">
          <cell r="AC4118" t="str">
            <v>00037-2022-MTC/11</v>
          </cell>
          <cell r="AD4118">
            <v>44648.000000000102</v>
          </cell>
        </row>
        <row r="4119">
          <cell r="AC4119" t="str">
            <v>00038-2022-MTC/11</v>
          </cell>
          <cell r="AD4119">
            <v>44648.000000000102</v>
          </cell>
        </row>
        <row r="4120">
          <cell r="AC4120" t="str">
            <v>00039-2022-MTC/11</v>
          </cell>
          <cell r="AD4120">
            <v>44649.000000000102</v>
          </cell>
        </row>
        <row r="4121">
          <cell r="AC4121" t="str">
            <v>00130-2018-MTC/10</v>
          </cell>
          <cell r="AD4121">
            <v>43202.000000000102</v>
          </cell>
        </row>
        <row r="4122">
          <cell r="AC4122" t="str">
            <v>00143-2020-MTC/11</v>
          </cell>
          <cell r="AD4122">
            <v>44051.000000000102</v>
          </cell>
        </row>
        <row r="4123">
          <cell r="AC4123" t="str">
            <v>00151-2020-MTC/11</v>
          </cell>
          <cell r="AD4123">
            <v>44056.000000000102</v>
          </cell>
        </row>
        <row r="4124">
          <cell r="AC4124" t="str">
            <v>00234-2020-MTC/11</v>
          </cell>
          <cell r="AD4124">
            <v>44178.000000000102</v>
          </cell>
        </row>
        <row r="4125">
          <cell r="AC4125" t="str">
            <v>00235-2020-MTC/11</v>
          </cell>
          <cell r="AD4125">
            <v>44179.000000000102</v>
          </cell>
        </row>
        <row r="4126">
          <cell r="AC4126" t="str">
            <v>00236-2020-MTC/11</v>
          </cell>
          <cell r="AD4126">
            <v>44180.000000000102</v>
          </cell>
        </row>
        <row r="4127">
          <cell r="AC4127" t="str">
            <v>00033-2021-MTC/11</v>
          </cell>
          <cell r="AD4127">
            <v>44284.000000000102</v>
          </cell>
        </row>
        <row r="4128">
          <cell r="AC4128" t="str">
            <v>00061-2016-MTC/10</v>
          </cell>
          <cell r="AD4128">
            <v>42496.000000000102</v>
          </cell>
        </row>
        <row r="4129">
          <cell r="AC4129" t="str">
            <v>00138-2016-MTC/10</v>
          </cell>
          <cell r="AD4129">
            <v>42677.000000000102</v>
          </cell>
        </row>
        <row r="4130">
          <cell r="AC4130" t="str">
            <v>00140-2016-MTC/10</v>
          </cell>
          <cell r="AD4130">
            <v>42675.000000000102</v>
          </cell>
        </row>
        <row r="4131">
          <cell r="AC4131" t="str">
            <v>00080-2020-MTC/11</v>
          </cell>
          <cell r="AD4131">
            <v>43874.000000000102</v>
          </cell>
        </row>
        <row r="4132">
          <cell r="AC4132" t="str">
            <v>00025-2021-MTC/11</v>
          </cell>
          <cell r="AD4132">
            <v>44256.000000000102</v>
          </cell>
        </row>
        <row r="4133">
          <cell r="AC4133" t="str">
            <v>00056-2021-MTC/11</v>
          </cell>
          <cell r="AD4133">
            <v>44391.000000000102</v>
          </cell>
        </row>
        <row r="4134">
          <cell r="AC4134" t="str">
            <v>00070-2021-MTC/11</v>
          </cell>
          <cell r="AD4134">
            <v>44447.000000000102</v>
          </cell>
        </row>
        <row r="4135">
          <cell r="AC4135" t="str">
            <v>00043-2016-MTC/10</v>
          </cell>
          <cell r="AD4135">
            <v>42461.000000000102</v>
          </cell>
        </row>
        <row r="4136">
          <cell r="AC4136" t="str">
            <v>00123-2020-MTC/11</v>
          </cell>
          <cell r="AD4136">
            <v>44013.000000000102</v>
          </cell>
        </row>
        <row r="4137">
          <cell r="AC4137" t="str">
            <v>00124-2020-MTC/11</v>
          </cell>
          <cell r="AD4137">
            <v>44013.000000000102</v>
          </cell>
        </row>
        <row r="4138">
          <cell r="AC4138" t="str">
            <v>00125-2020-MTC/11</v>
          </cell>
          <cell r="AD4138">
            <v>44013.000000000102</v>
          </cell>
        </row>
        <row r="4139">
          <cell r="AC4139" t="str">
            <v>00126-2020-MTC/11</v>
          </cell>
          <cell r="AD4139">
            <v>44013.000000000102</v>
          </cell>
        </row>
        <row r="4140">
          <cell r="AC4140" t="str">
            <v>00088-2021-MTC/11</v>
          </cell>
          <cell r="AD4140">
            <v>44469.000000000102</v>
          </cell>
        </row>
        <row r="4141">
          <cell r="AC4141" t="str">
            <v>00089-2021-MTC/11</v>
          </cell>
          <cell r="AD4141">
            <v>44469.000000000102</v>
          </cell>
        </row>
        <row r="4142">
          <cell r="AC4142" t="str">
            <v>00090-2021-MTC/11</v>
          </cell>
          <cell r="AD4142">
            <v>44470.000000000102</v>
          </cell>
        </row>
        <row r="4143">
          <cell r="AC4143" t="str">
            <v>00091-2021-MTC/11</v>
          </cell>
          <cell r="AD4143">
            <v>44470.000000000102</v>
          </cell>
        </row>
        <row r="4144">
          <cell r="AC4144" t="str">
            <v>00092-2021-MTC/11</v>
          </cell>
          <cell r="AD4144">
            <v>44471.000000000102</v>
          </cell>
        </row>
        <row r="4145">
          <cell r="AC4145" t="str">
            <v>00123-2016-MTC/10</v>
          </cell>
          <cell r="AD4145">
            <v>42644.000000000102</v>
          </cell>
        </row>
        <row r="4146">
          <cell r="AC4146" t="str">
            <v>00124-2016-MTC/10</v>
          </cell>
          <cell r="AD4146">
            <v>42644.000000000102</v>
          </cell>
        </row>
        <row r="4147">
          <cell r="AC4147" t="str">
            <v>00001-2021-MTC/11</v>
          </cell>
          <cell r="AD4147">
            <v>44206.000000000102</v>
          </cell>
        </row>
        <row r="4148">
          <cell r="AC4148" t="str">
            <v>00009-2021-MTC/11</v>
          </cell>
          <cell r="AD4148">
            <v>44218.000000000102</v>
          </cell>
        </row>
        <row r="4149">
          <cell r="AC4149" t="str">
            <v>00579-2009-MTC/10</v>
          </cell>
          <cell r="AD4149">
            <v>39845.000000000102</v>
          </cell>
        </row>
        <row r="4150">
          <cell r="AC4150" t="str">
            <v>00165-2018-MTC/10</v>
          </cell>
          <cell r="AD4150">
            <v>43294.000000000102</v>
          </cell>
        </row>
        <row r="4151">
          <cell r="AC4151" t="str">
            <v>00285-2018-MTC/10</v>
          </cell>
          <cell r="AD4151">
            <v>43408.000000000102</v>
          </cell>
        </row>
        <row r="4152">
          <cell r="AC4152" t="str">
            <v>00125-2019-MTC/11</v>
          </cell>
          <cell r="AD4152">
            <v>43622.000000000102</v>
          </cell>
        </row>
        <row r="4153">
          <cell r="AC4153" t="str">
            <v>00190-2020-MTC/11</v>
          </cell>
          <cell r="AD4153">
            <v>44132.000000000102</v>
          </cell>
        </row>
        <row r="4154">
          <cell r="AC4154" t="str">
            <v>00073-2022-MTC/11</v>
          </cell>
          <cell r="AD4154">
            <v>44747.000000000102</v>
          </cell>
        </row>
        <row r="4155">
          <cell r="AC4155" t="str">
            <v>00081-2022-MTC/11</v>
          </cell>
          <cell r="AD4155">
            <v>44778.000000000102</v>
          </cell>
        </row>
        <row r="4156">
          <cell r="AC4156" t="str">
            <v>00008-2021-MTC/11</v>
          </cell>
          <cell r="AD4156">
            <v>44214.000000000102</v>
          </cell>
        </row>
        <row r="4157">
          <cell r="AC4157" t="str">
            <v>00071-2021-MTC/11</v>
          </cell>
          <cell r="AD4157">
            <v>44447.000000000102</v>
          </cell>
        </row>
        <row r="4158">
          <cell r="AC4158" t="str">
            <v>00072-2021-MTC/11</v>
          </cell>
          <cell r="AD4158">
            <v>44447.000000000102</v>
          </cell>
        </row>
        <row r="4159">
          <cell r="AC4159" t="str">
            <v>00073-2021-MTC/11</v>
          </cell>
          <cell r="AD4159">
            <v>44447.000000000102</v>
          </cell>
        </row>
        <row r="4160">
          <cell r="AC4160" t="str">
            <v>00040-2022-MTC/11</v>
          </cell>
          <cell r="AD4160">
            <v>44670.000000000102</v>
          </cell>
        </row>
        <row r="4161">
          <cell r="AC4161" t="str">
            <v>00054-2022-MTC/11</v>
          </cell>
          <cell r="AD4161">
            <v>44682.000000000102</v>
          </cell>
        </row>
        <row r="4162">
          <cell r="AC4162" t="str">
            <v>00060-2022-MTC/11</v>
          </cell>
          <cell r="AD4162">
            <v>44713.000000000102</v>
          </cell>
        </row>
        <row r="4163">
          <cell r="AC4163" t="str">
            <v>00061-2022-MTC/11</v>
          </cell>
          <cell r="AD4163">
            <v>44713.000000000102</v>
          </cell>
        </row>
        <row r="4164">
          <cell r="AC4164" t="str">
            <v>00106-2016-MTC/10</v>
          </cell>
          <cell r="AD4164">
            <v>42586.000000000102</v>
          </cell>
        </row>
        <row r="4165">
          <cell r="AC4165" t="str">
            <v>00036-2017-MTC/10</v>
          </cell>
          <cell r="AD4165">
            <v>42797.000000000102</v>
          </cell>
        </row>
        <row r="4166">
          <cell r="AC4166" t="str">
            <v>00140-2020-MTC/11</v>
          </cell>
          <cell r="AD4166">
            <v>44051.000000000102</v>
          </cell>
        </row>
        <row r="4167">
          <cell r="AC4167" t="str">
            <v>00141-2020-MTC/11</v>
          </cell>
          <cell r="AD4167">
            <v>44051.000000000102</v>
          </cell>
        </row>
        <row r="4168">
          <cell r="AC4168" t="str">
            <v>00142-2020-MTC/11</v>
          </cell>
          <cell r="AD4168">
            <v>44053.000000000102</v>
          </cell>
        </row>
        <row r="4169">
          <cell r="AC4169" t="str">
            <v>00009-2022-MTC/11</v>
          </cell>
          <cell r="AD4169">
            <v>44567.000000000102</v>
          </cell>
        </row>
        <row r="4170">
          <cell r="AC4170" t="str">
            <v>00021-2022-MTC/11</v>
          </cell>
          <cell r="AD4170">
            <v>44562.000000000102</v>
          </cell>
        </row>
        <row r="4171">
          <cell r="AC4171" t="str">
            <v>00022-2022-MTC/11</v>
          </cell>
          <cell r="AD4171">
            <v>44562.000000000102</v>
          </cell>
        </row>
        <row r="4172">
          <cell r="AC4172" t="str">
            <v>00023-2022-MTC/11</v>
          </cell>
          <cell r="AD4172">
            <v>44562.000000000102</v>
          </cell>
        </row>
        <row r="4173">
          <cell r="AC4173" t="str">
            <v>00024-2022-MTC/11</v>
          </cell>
          <cell r="AD4173">
            <v>44562.000000000102</v>
          </cell>
        </row>
        <row r="4174">
          <cell r="AC4174" t="str">
            <v>00025-2022-MTC/11</v>
          </cell>
          <cell r="AD4174">
            <v>44562.000000000102</v>
          </cell>
        </row>
        <row r="4175">
          <cell r="AC4175" t="str">
            <v>00026-2022-MTC/11</v>
          </cell>
          <cell r="AD4175">
            <v>44562.000000000102</v>
          </cell>
        </row>
        <row r="4176">
          <cell r="AC4176" t="str">
            <v>00027-2022-MTC/11</v>
          </cell>
          <cell r="AD4176">
            <v>44562.000000000102</v>
          </cell>
        </row>
        <row r="4177">
          <cell r="AC4177" t="str">
            <v>00028-2022-MTC/11</v>
          </cell>
          <cell r="AD4177">
            <v>44562.000000000102</v>
          </cell>
        </row>
        <row r="4178">
          <cell r="AC4178" t="str">
            <v>00029-2022-MTC/11</v>
          </cell>
          <cell r="AD4178">
            <v>44562.000000000102</v>
          </cell>
        </row>
        <row r="4179">
          <cell r="AC4179" t="str">
            <v>00088-2022-MTC/11</v>
          </cell>
          <cell r="AD4179">
            <v>44778.000000000102</v>
          </cell>
        </row>
        <row r="4180">
          <cell r="AC4180" t="str">
            <v>00005-2016-MTC/10</v>
          </cell>
          <cell r="AD4180">
            <v>42381.000000000102</v>
          </cell>
        </row>
        <row r="4181">
          <cell r="AC4181" t="str">
            <v>00105-2016-MTC/10</v>
          </cell>
          <cell r="AD4181">
            <v>42586.000000000102</v>
          </cell>
        </row>
        <row r="4182">
          <cell r="AC4182" t="str">
            <v>00029-2015-MTC/10</v>
          </cell>
          <cell r="AD4182">
            <v>42048.000000000102</v>
          </cell>
        </row>
        <row r="4183">
          <cell r="AC4183" t="str">
            <v>00055-2015-MTC/10</v>
          </cell>
          <cell r="AD4183">
            <v>42065.000000000102</v>
          </cell>
        </row>
        <row r="4184">
          <cell r="AC4184" t="str">
            <v>00184-2018-MTC/10</v>
          </cell>
          <cell r="AD4184">
            <v>43295.000000000102</v>
          </cell>
        </row>
        <row r="4185">
          <cell r="AC4185" t="str">
            <v>00185-2018-MTC/10</v>
          </cell>
          <cell r="AD4185">
            <v>43295.000000000102</v>
          </cell>
        </row>
        <row r="4186">
          <cell r="AC4186" t="str">
            <v>00186-2018-MTC/10</v>
          </cell>
          <cell r="AD4186">
            <v>43305.000000000102</v>
          </cell>
        </row>
        <row r="4187">
          <cell r="AC4187" t="str">
            <v>00151-2021-MTC/11</v>
          </cell>
          <cell r="AD4187">
            <v>44531.000000000102</v>
          </cell>
        </row>
        <row r="4188">
          <cell r="AC4188" t="str">
            <v>00152-2021-MTC/11</v>
          </cell>
          <cell r="AD4188">
            <v>44535.000000000102</v>
          </cell>
        </row>
        <row r="4189">
          <cell r="AC4189" t="str">
            <v>00114-2016-MTC/10</v>
          </cell>
          <cell r="AD4189">
            <v>42609.000000000102</v>
          </cell>
        </row>
        <row r="4190">
          <cell r="AC4190" t="str">
            <v>00115-2017-MTC/10</v>
          </cell>
          <cell r="AD4190">
            <v>42887.000000000102</v>
          </cell>
        </row>
        <row r="4191">
          <cell r="AC4191" t="str">
            <v>00116-2017-MTC/10</v>
          </cell>
          <cell r="AD4191">
            <v>42887.000000000102</v>
          </cell>
        </row>
        <row r="4192">
          <cell r="AC4192" t="str">
            <v>00117-2017-MTC/10</v>
          </cell>
          <cell r="AD4192">
            <v>42901.000000000102</v>
          </cell>
        </row>
        <row r="4193">
          <cell r="AC4193" t="str">
            <v>00136-2018-MTC/10</v>
          </cell>
          <cell r="AD4193">
            <v>43209.000000000102</v>
          </cell>
        </row>
        <row r="4194">
          <cell r="AC4194" t="str">
            <v>00147-2018-MTC/10</v>
          </cell>
          <cell r="AD4194">
            <v>43249.000000000102</v>
          </cell>
        </row>
        <row r="4195">
          <cell r="AC4195" t="str">
            <v>00083-2021-MTC/11</v>
          </cell>
          <cell r="AD4195">
            <v>44461.000000000102</v>
          </cell>
        </row>
        <row r="4196">
          <cell r="AC4196" t="str">
            <v>00084-2021-MTC/11</v>
          </cell>
          <cell r="AD4196">
            <v>44461.000000000102</v>
          </cell>
        </row>
        <row r="4197">
          <cell r="AC4197" t="str">
            <v>00085-2021-MTC/11</v>
          </cell>
          <cell r="AD4197">
            <v>44461.000000000102</v>
          </cell>
        </row>
        <row r="4198">
          <cell r="AC4198" t="str">
            <v>00011-2010-MTC/10</v>
          </cell>
          <cell r="AD4198">
            <v>40179.000000000102</v>
          </cell>
        </row>
        <row r="4199">
          <cell r="AC4199" t="str">
            <v>00044-2017-MTC/10</v>
          </cell>
          <cell r="AD4199">
            <v>42826.000000000102</v>
          </cell>
        </row>
        <row r="4200">
          <cell r="AC4200" t="str">
            <v>00075-2015-MTC/10</v>
          </cell>
          <cell r="AD4200">
            <v>42065.000000000102</v>
          </cell>
        </row>
        <row r="4201">
          <cell r="AC4201" t="str">
            <v>00139-2020-MTC/11</v>
          </cell>
          <cell r="AD4201">
            <v>44047.000000000102</v>
          </cell>
        </row>
        <row r="4202">
          <cell r="AC4202" t="str">
            <v>00011-2021-MTC/11</v>
          </cell>
          <cell r="AD4202">
            <v>44223.000000000102</v>
          </cell>
        </row>
        <row r="4203">
          <cell r="AC4203" t="str">
            <v>00078-2022-MTC/11</v>
          </cell>
          <cell r="AD4203">
            <v>44769.000000000102</v>
          </cell>
        </row>
        <row r="4204">
          <cell r="AC4204" t="str">
            <v>00266-2019-MTC/11</v>
          </cell>
          <cell r="AD4204">
            <v>43809.000000000102</v>
          </cell>
        </row>
        <row r="4205">
          <cell r="AC4205" t="str">
            <v>00113-2020-MTC/11</v>
          </cell>
          <cell r="AD4205">
            <v>43901.000000000102</v>
          </cell>
        </row>
        <row r="4206">
          <cell r="AC4206" t="str">
            <v>00132-2020-MTC/11</v>
          </cell>
          <cell r="AD4206">
            <v>44035.000000000102</v>
          </cell>
        </row>
        <row r="4207">
          <cell r="AC4207" t="str">
            <v>00133-2020-MTC/11</v>
          </cell>
          <cell r="AD4207">
            <v>44036.000000000102</v>
          </cell>
        </row>
        <row r="4208">
          <cell r="AC4208" t="str">
            <v>00134-2020-MTC/11</v>
          </cell>
          <cell r="AD4208">
            <v>44037.000000000102</v>
          </cell>
        </row>
        <row r="4209">
          <cell r="AC4209" t="str">
            <v>00157-2020-MTC/11</v>
          </cell>
          <cell r="AD4209">
            <v>44086.000000000102</v>
          </cell>
        </row>
        <row r="4210">
          <cell r="AC4210" t="str">
            <v>00158-2020-MTC/11</v>
          </cell>
          <cell r="AD4210">
            <v>44086.000000000102</v>
          </cell>
        </row>
        <row r="4211">
          <cell r="AC4211" t="str">
            <v>00068-2021-MTC/11</v>
          </cell>
          <cell r="AD4211">
            <v>44446.000000000102</v>
          </cell>
        </row>
        <row r="4212">
          <cell r="AC4212" t="str">
            <v>00147-2011-MTC/10</v>
          </cell>
          <cell r="AD4212">
            <v>40658.000000000102</v>
          </cell>
        </row>
        <row r="4213">
          <cell r="AC4213" t="str">
            <v>01978-2009-MTC/10</v>
          </cell>
          <cell r="AD4213">
            <v>40182.000000000102</v>
          </cell>
        </row>
        <row r="4214">
          <cell r="AC4214" t="str">
            <v>00278-2010-MTC/10</v>
          </cell>
          <cell r="AD4214">
            <v>40330.000000000102</v>
          </cell>
        </row>
        <row r="4215">
          <cell r="AC4215" t="str">
            <v>00076-2017-MTC/10</v>
          </cell>
          <cell r="AD4215">
            <v>42825.000000000102</v>
          </cell>
        </row>
        <row r="4216">
          <cell r="AC4216" t="str">
            <v>00131-2017-MTC/10</v>
          </cell>
          <cell r="AD4216">
            <v>42940.000000000102</v>
          </cell>
        </row>
        <row r="4217">
          <cell r="AC4217" t="str">
            <v>00001-2020-MTC/11</v>
          </cell>
          <cell r="AD4217">
            <v>43835.000000000102</v>
          </cell>
        </row>
        <row r="4218">
          <cell r="AC4218" t="str">
            <v>00002-2020-MTC/11</v>
          </cell>
          <cell r="AD4218">
            <v>43835.000000000102</v>
          </cell>
        </row>
        <row r="4219">
          <cell r="AC4219" t="str">
            <v>00003-2020-MTC/11</v>
          </cell>
          <cell r="AD4219">
            <v>43836.000000000102</v>
          </cell>
        </row>
        <row r="4220">
          <cell r="AC4220" t="str">
            <v>00335-2018-MTC/10</v>
          </cell>
          <cell r="AD4220">
            <v>43437.000000000102</v>
          </cell>
        </row>
        <row r="4221">
          <cell r="AC4221" t="str">
            <v>00267-2019-MTC/11</v>
          </cell>
          <cell r="AD4221">
            <v>43814.000000000102</v>
          </cell>
        </row>
        <row r="4222">
          <cell r="AC4222" t="str">
            <v>00268-2019-MTC/11</v>
          </cell>
          <cell r="AD4222">
            <v>43813.000000000102</v>
          </cell>
        </row>
        <row r="4223">
          <cell r="AC4223" t="str">
            <v>00077-2020-MTC/11</v>
          </cell>
          <cell r="AD4223">
            <v>43868.000000000102</v>
          </cell>
        </row>
        <row r="4224">
          <cell r="AC4224" t="str">
            <v>00014-2021-MTC/11</v>
          </cell>
          <cell r="AD4224">
            <v>44230.000000000102</v>
          </cell>
        </row>
        <row r="4225">
          <cell r="AC4225" t="str">
            <v>00034-2021-MTC/11</v>
          </cell>
          <cell r="AD4225">
            <v>44291.000000000102</v>
          </cell>
        </row>
        <row r="4226">
          <cell r="AC4226" t="str">
            <v>00035-2021-MTC/11</v>
          </cell>
          <cell r="AD4226">
            <v>44287.000000000102</v>
          </cell>
        </row>
        <row r="4227">
          <cell r="AC4227" t="str">
            <v>00019-2022-MTC/11</v>
          </cell>
          <cell r="AD4227">
            <v>44596.000000000102</v>
          </cell>
        </row>
        <row r="4228">
          <cell r="AC4228" t="str">
            <v>00168-2015-MTC/10</v>
          </cell>
          <cell r="AD4228">
            <v>42129.000000000102</v>
          </cell>
        </row>
        <row r="4229">
          <cell r="AC4229" t="str">
            <v>00164-2015-MTC/10</v>
          </cell>
          <cell r="AD4229">
            <v>42125.000000000102</v>
          </cell>
        </row>
        <row r="4230">
          <cell r="AC4230" t="str">
            <v>00165-2015-MTC/10</v>
          </cell>
          <cell r="AD4230">
            <v>42126.000000000102</v>
          </cell>
        </row>
        <row r="4231">
          <cell r="AC4231" t="str">
            <v>00166-2015-MTC/10</v>
          </cell>
          <cell r="AD4231">
            <v>42128.000000000102</v>
          </cell>
        </row>
        <row r="4232">
          <cell r="AC4232" t="str">
            <v>00177-2015-MTC/10</v>
          </cell>
          <cell r="AD4232">
            <v>42144.000000000102</v>
          </cell>
        </row>
        <row r="4233">
          <cell r="AC4233" t="str">
            <v>00176-2015-MTC/10</v>
          </cell>
          <cell r="AD4233">
            <v>42156.000000000102</v>
          </cell>
        </row>
        <row r="4234">
          <cell r="AC4234" t="str">
            <v>00110-2015-MTC/10</v>
          </cell>
          <cell r="AD4234">
            <v>42095.000000000102</v>
          </cell>
        </row>
        <row r="4235">
          <cell r="AC4235" t="str">
            <v>00111-2015-MTC/10</v>
          </cell>
          <cell r="AD4235">
            <v>42095.000000000102</v>
          </cell>
        </row>
        <row r="4236">
          <cell r="AC4236" t="str">
            <v>00116-2015-MTC/10</v>
          </cell>
          <cell r="AD4236">
            <v>42095.000000000102</v>
          </cell>
        </row>
        <row r="4237">
          <cell r="AC4237" t="str">
            <v>00117-2015-MTC/10</v>
          </cell>
          <cell r="AD4237">
            <v>42095.000000000102</v>
          </cell>
        </row>
        <row r="4238">
          <cell r="AC4238" t="str">
            <v>00118-2015-MTC/10</v>
          </cell>
          <cell r="AD4238">
            <v>42095.000000000102</v>
          </cell>
        </row>
        <row r="4239">
          <cell r="AC4239" t="str">
            <v>00119-2015-MTC/10</v>
          </cell>
          <cell r="AD4239">
            <v>42095.000000000102</v>
          </cell>
        </row>
        <row r="4240">
          <cell r="AC4240" t="str">
            <v>00120-2015-MTC/10</v>
          </cell>
          <cell r="AD4240">
            <v>42095.000000000102</v>
          </cell>
        </row>
        <row r="4241">
          <cell r="AC4241" t="str">
            <v>00161-2015-MTC/10</v>
          </cell>
          <cell r="AD4241">
            <v>42128.000000000102</v>
          </cell>
        </row>
        <row r="4242">
          <cell r="AC4242" t="str">
            <v>00167-2015-MTC/10</v>
          </cell>
          <cell r="AD4242">
            <v>42128.000000000102</v>
          </cell>
        </row>
        <row r="4243">
          <cell r="AC4243" t="str">
            <v>00162-2015-MTC/10</v>
          </cell>
          <cell r="AD4243">
            <v>42128.000000000102</v>
          </cell>
        </row>
        <row r="4244">
          <cell r="AC4244" t="str">
            <v>00157-2015-MTC/10</v>
          </cell>
          <cell r="AD4244">
            <v>42114.000000000102</v>
          </cell>
        </row>
        <row r="4245">
          <cell r="AC4245" t="str">
            <v>00222-2015-MTC/10</v>
          </cell>
          <cell r="AD4245">
            <v>42187.000000000102</v>
          </cell>
        </row>
        <row r="4246">
          <cell r="AC4246" t="str">
            <v>00254-2015-MTC/10</v>
          </cell>
          <cell r="AD4246">
            <v>42217.000000000102</v>
          </cell>
        </row>
        <row r="4247">
          <cell r="AC4247" t="str">
            <v>00259-2015-MTC/10</v>
          </cell>
          <cell r="AD4247">
            <v>42200.000000000102</v>
          </cell>
        </row>
        <row r="4248">
          <cell r="AC4248" t="str">
            <v>00251-2015-MTC/10</v>
          </cell>
          <cell r="AD4248">
            <v>42219.000000000102</v>
          </cell>
        </row>
        <row r="4249">
          <cell r="AC4249" t="str">
            <v>00261-2015-MTC/10</v>
          </cell>
          <cell r="AD4249">
            <v>42221.000000000102</v>
          </cell>
        </row>
        <row r="4250">
          <cell r="AC4250" t="str">
            <v>00253-2015-MTC/10</v>
          </cell>
          <cell r="AD4250">
            <v>42219.000000000102</v>
          </cell>
        </row>
        <row r="4251">
          <cell r="AC4251" t="str">
            <v>00256-2015-MTC/10</v>
          </cell>
          <cell r="AD4251">
            <v>42219.000000000102</v>
          </cell>
        </row>
        <row r="4252">
          <cell r="AC4252" t="str">
            <v>00260-2015-MTC/10</v>
          </cell>
          <cell r="AD4252">
            <v>42220.000000000102</v>
          </cell>
        </row>
        <row r="4253">
          <cell r="AC4253" t="str">
            <v>00266-2015-MTC/10</v>
          </cell>
          <cell r="AD4253">
            <v>42230.000000000102</v>
          </cell>
        </row>
        <row r="4254">
          <cell r="AC4254" t="str">
            <v>00265-2015-MTC/10</v>
          </cell>
          <cell r="AD4254">
            <v>42233.000000000102</v>
          </cell>
        </row>
        <row r="4255">
          <cell r="AC4255" t="str">
            <v>00276-2015-MTC/10</v>
          </cell>
          <cell r="AD4255">
            <v>42248.000000000102</v>
          </cell>
        </row>
        <row r="4256">
          <cell r="AC4256" t="str">
            <v>00158-2015-MTC/10</v>
          </cell>
          <cell r="AD4256">
            <v>42114.000000000102</v>
          </cell>
        </row>
        <row r="4257">
          <cell r="AC4257" t="str">
            <v>00174-2015-MTC/10</v>
          </cell>
          <cell r="AD4257">
            <v>42139.000000000102</v>
          </cell>
        </row>
        <row r="4258">
          <cell r="AC4258" t="str">
            <v>00175-2015-MTC/10</v>
          </cell>
          <cell r="AD4258">
            <v>42139.000000000102</v>
          </cell>
        </row>
        <row r="4259">
          <cell r="AC4259" t="str">
            <v>00238-2015-MTC/10</v>
          </cell>
          <cell r="AD4259">
            <v>42200.000000000102</v>
          </cell>
        </row>
        <row r="4260">
          <cell r="AC4260" t="str">
            <v>00237-2015-MTC/10</v>
          </cell>
          <cell r="AD4260">
            <v>42198.000000000102</v>
          </cell>
        </row>
        <row r="4261">
          <cell r="AC4261" t="str">
            <v>00236-2015-MTC/10</v>
          </cell>
          <cell r="AD4261">
            <v>42198.000000000102</v>
          </cell>
        </row>
        <row r="4262">
          <cell r="AC4262" t="str">
            <v>00235-2015-MTC/10</v>
          </cell>
          <cell r="AD4262">
            <v>42200.000000000102</v>
          </cell>
        </row>
        <row r="4263">
          <cell r="AC4263" t="str">
            <v>00247-2015-MTC/10</v>
          </cell>
          <cell r="AD4263">
            <v>42200.000000000102</v>
          </cell>
        </row>
        <row r="4264">
          <cell r="AC4264" t="str">
            <v>00257-2015-MTC/10</v>
          </cell>
          <cell r="AD4264">
            <v>42219.000000000102</v>
          </cell>
        </row>
        <row r="4265">
          <cell r="AC4265" t="str">
            <v>00275-2015-MTC/10</v>
          </cell>
          <cell r="AD4265">
            <v>42248.000000000102</v>
          </cell>
        </row>
        <row r="4266">
          <cell r="AC4266" t="str">
            <v>00273-2015-MTC/10</v>
          </cell>
          <cell r="AD4266">
            <v>42248.000000000102</v>
          </cell>
        </row>
        <row r="4267">
          <cell r="AC4267" t="str">
            <v>00258-2015-MTC/10</v>
          </cell>
          <cell r="AD4267">
            <v>42219.000000000102</v>
          </cell>
        </row>
        <row r="4268">
          <cell r="AC4268" t="str">
            <v>00268-2015-MTC/10</v>
          </cell>
          <cell r="AD4268">
            <v>42233.000000000102</v>
          </cell>
        </row>
        <row r="4269">
          <cell r="AC4269" t="str">
            <v>00269-2015-MTC/10</v>
          </cell>
          <cell r="AD4269">
            <v>42233.000000000102</v>
          </cell>
        </row>
        <row r="4270">
          <cell r="AC4270" t="str">
            <v>00263-2015-MTC/10</v>
          </cell>
          <cell r="AD4270">
            <v>42233.000000000102</v>
          </cell>
        </row>
        <row r="4271">
          <cell r="AC4271" t="str">
            <v>00272-2015-MTC/10</v>
          </cell>
          <cell r="AD4271">
            <v>42240.000000000102</v>
          </cell>
        </row>
        <row r="4272">
          <cell r="AC4272" t="str">
            <v>00271-2015-MTC/10</v>
          </cell>
          <cell r="AD4272">
            <v>42234.000000000102</v>
          </cell>
        </row>
        <row r="4273">
          <cell r="AC4273" t="str">
            <v>00270-2015-MTC/10</v>
          </cell>
          <cell r="AD4273">
            <v>42234.000000000102</v>
          </cell>
        </row>
        <row r="4274">
          <cell r="AC4274" t="str">
            <v>00264-2015-MTC/10</v>
          </cell>
          <cell r="AD4274">
            <v>42233.000000000102</v>
          </cell>
        </row>
        <row r="4275">
          <cell r="AC4275" t="str">
            <v>00274-2015-MTC/10</v>
          </cell>
          <cell r="AD4275">
            <v>42248.000000000102</v>
          </cell>
        </row>
        <row r="4276">
          <cell r="AC4276" t="str">
            <v>00267-2015-MTC/10</v>
          </cell>
          <cell r="AD4276">
            <v>42233.000000000102</v>
          </cell>
        </row>
        <row r="4277">
          <cell r="AC4277" t="str">
            <v>00277-2015-MTC/10</v>
          </cell>
          <cell r="AD4277">
            <v>42248.000000000102</v>
          </cell>
        </row>
        <row r="4278">
          <cell r="AC4278" t="str">
            <v>00278-2015-MTC/10</v>
          </cell>
          <cell r="AD4278">
            <v>42248.000000000102</v>
          </cell>
        </row>
        <row r="4279">
          <cell r="AC4279" t="str">
            <v>00279-2015-MTC/10</v>
          </cell>
          <cell r="AD4279">
            <v>42248.000000000102</v>
          </cell>
        </row>
        <row r="4280">
          <cell r="AC4280" t="str">
            <v>00280-2015-MTC/10</v>
          </cell>
          <cell r="AD4280">
            <v>42248.000000000102</v>
          </cell>
        </row>
        <row r="4281">
          <cell r="AC4281" t="str">
            <v>00281-2015-MTC/10</v>
          </cell>
          <cell r="AD4281">
            <v>42248.000000000102</v>
          </cell>
        </row>
        <row r="4282">
          <cell r="AC4282" t="str">
            <v>00282-2015-MTC/10</v>
          </cell>
          <cell r="AD4282">
            <v>42248.000000000102</v>
          </cell>
        </row>
        <row r="4283">
          <cell r="AC4283" t="str">
            <v>00283-2015-MTC/10</v>
          </cell>
          <cell r="AD4283">
            <v>42248.000000000102</v>
          </cell>
        </row>
        <row r="4284">
          <cell r="AC4284" t="str">
            <v>00284-2015-MTC/10</v>
          </cell>
          <cell r="AD4284">
            <v>42248.000000000102</v>
          </cell>
        </row>
        <row r="4285">
          <cell r="AC4285" t="str">
            <v>00285-2015-MTC/10</v>
          </cell>
          <cell r="AD4285">
            <v>42248.000000000102</v>
          </cell>
        </row>
        <row r="4286">
          <cell r="AC4286" t="str">
            <v>00244-2015-MTC/10</v>
          </cell>
          <cell r="AD4286">
            <v>42201.000000000102</v>
          </cell>
        </row>
        <row r="4287">
          <cell r="AC4287" t="str">
            <v>00249-2015-MTC/10</v>
          </cell>
          <cell r="AD4287">
            <v>42217.000000000102</v>
          </cell>
        </row>
        <row r="4288">
          <cell r="AC4288" t="str">
            <v>00246-2015-MTC/10</v>
          </cell>
          <cell r="AD4288">
            <v>42202.000000000102</v>
          </cell>
        </row>
        <row r="4289">
          <cell r="AC4289" t="str">
            <v>00243-2015-MTC/10</v>
          </cell>
          <cell r="AD4289">
            <v>42200.000000000102</v>
          </cell>
        </row>
        <row r="4290">
          <cell r="AC4290" t="str">
            <v>00248-2015-MTC/10</v>
          </cell>
          <cell r="AD4290">
            <v>42200.000000000102</v>
          </cell>
        </row>
        <row r="4291">
          <cell r="AC4291" t="str">
            <v>00241-2015-MTC/10</v>
          </cell>
          <cell r="AD4291">
            <v>42217.000000000102</v>
          </cell>
        </row>
        <row r="4292">
          <cell r="AC4292" t="str">
            <v>00240-2015-MTC/10</v>
          </cell>
          <cell r="AD4292">
            <v>42217.000000000102</v>
          </cell>
        </row>
        <row r="4293">
          <cell r="AC4293" t="str">
            <v>00242-2015-MTC/10</v>
          </cell>
          <cell r="AD4293">
            <v>42201.000000000102</v>
          </cell>
        </row>
        <row r="4294">
          <cell r="AC4294" t="str">
            <v>00239-2015-MTC/10</v>
          </cell>
          <cell r="AD4294">
            <v>42205.000000000102</v>
          </cell>
        </row>
        <row r="4295">
          <cell r="AC4295" t="str">
            <v>00233-2015-MTC/10</v>
          </cell>
          <cell r="AD4295">
            <v>42200.000000000102</v>
          </cell>
        </row>
        <row r="4296">
          <cell r="AC4296" t="str">
            <v>00170-2015-MTC/10</v>
          </cell>
          <cell r="AD4296">
            <v>42135.000000000102</v>
          </cell>
        </row>
        <row r="4297">
          <cell r="AC4297" t="str">
            <v>00182-2015-MTC/10</v>
          </cell>
          <cell r="AD4297">
            <v>42156.000000000102</v>
          </cell>
        </row>
        <row r="4298">
          <cell r="AC4298" t="str">
            <v>00211-2015-MTC/10</v>
          </cell>
          <cell r="AD4298">
            <v>42186.000000000102</v>
          </cell>
        </row>
        <row r="4299">
          <cell r="AC4299" t="str">
            <v>00204-2015-MTC/10</v>
          </cell>
          <cell r="AD4299">
            <v>42186.000000000102</v>
          </cell>
        </row>
        <row r="4300">
          <cell r="AC4300" t="str">
            <v>00286-2015-MTC/10</v>
          </cell>
          <cell r="AD4300">
            <v>42248.000000000102</v>
          </cell>
        </row>
        <row r="4301">
          <cell r="AC4301" t="str">
            <v>00287-2015-MTC/10</v>
          </cell>
          <cell r="AD4301">
            <v>42248.000000000102</v>
          </cell>
        </row>
        <row r="4302">
          <cell r="AC4302" t="str">
            <v>00288-2015-MTC/10</v>
          </cell>
          <cell r="AD4302">
            <v>42248.000000000102</v>
          </cell>
        </row>
        <row r="4303">
          <cell r="AC4303" t="str">
            <v>00293-2015-MTC/10</v>
          </cell>
          <cell r="AD4303">
            <v>42248.000000000102</v>
          </cell>
        </row>
        <row r="4304">
          <cell r="AC4304" t="str">
            <v>00294-2015-MTC/10</v>
          </cell>
          <cell r="AD4304">
            <v>42248.000000000102</v>
          </cell>
        </row>
        <row r="4305">
          <cell r="AC4305" t="str">
            <v>00292-2015-MTC/10</v>
          </cell>
          <cell r="AD4305">
            <v>42248.000000000102</v>
          </cell>
        </row>
        <row r="4306">
          <cell r="AC4306" t="str">
            <v>00289-2015-MTC/10</v>
          </cell>
          <cell r="AD4306">
            <v>42248.000000000102</v>
          </cell>
        </row>
        <row r="4307">
          <cell r="AC4307" t="str">
            <v>00290-2015-MTC/10</v>
          </cell>
          <cell r="AD4307">
            <v>42248.000000000102</v>
          </cell>
        </row>
        <row r="4308">
          <cell r="AC4308" t="str">
            <v>00298-2015-MTC/10</v>
          </cell>
          <cell r="AD4308">
            <v>42248.000000000102</v>
          </cell>
        </row>
        <row r="4309">
          <cell r="AC4309" t="str">
            <v>00295-2015-MTC/10</v>
          </cell>
          <cell r="AD4309">
            <v>42248.000000000102</v>
          </cell>
        </row>
        <row r="4310">
          <cell r="AC4310" t="str">
            <v>00297-2015-MTC/10</v>
          </cell>
          <cell r="AD4310">
            <v>42248.000000000102</v>
          </cell>
        </row>
        <row r="4311">
          <cell r="AC4311" t="str">
            <v>00299-2015-MTC/10</v>
          </cell>
          <cell r="AD4311">
            <v>42248.000000000102</v>
          </cell>
        </row>
        <row r="4312">
          <cell r="AC4312" t="str">
            <v>00291-2015-MTC/10</v>
          </cell>
          <cell r="AD4312">
            <v>42248.000000000102</v>
          </cell>
        </row>
        <row r="4313">
          <cell r="AC4313" t="str">
            <v>00296-2015-MTC/10</v>
          </cell>
          <cell r="AD4313">
            <v>42248.000000000102</v>
          </cell>
        </row>
        <row r="4314">
          <cell r="AC4314" t="str">
            <v>00301-2015-MTC/10</v>
          </cell>
          <cell r="AD4314">
            <v>42249.000000000102</v>
          </cell>
        </row>
        <row r="4315">
          <cell r="AC4315" t="str">
            <v>00302-2015-MTC/10</v>
          </cell>
          <cell r="AD4315">
            <v>42248.000000000102</v>
          </cell>
        </row>
        <row r="4316">
          <cell r="AC4316" t="str">
            <v>00250-2015-MTC/10</v>
          </cell>
          <cell r="AD4316">
            <v>42220.000000000102</v>
          </cell>
        </row>
        <row r="4317">
          <cell r="AC4317" t="str">
            <v>00245-2015-MTC/10</v>
          </cell>
          <cell r="AD4317">
            <v>42202.000000000102</v>
          </cell>
        </row>
        <row r="4318">
          <cell r="AC4318" t="str">
            <v>00184-2015-MTC/10</v>
          </cell>
          <cell r="AD4318">
            <v>42158.000000000102</v>
          </cell>
        </row>
        <row r="4319">
          <cell r="AC4319" t="str">
            <v>00185-2015-MTC/10</v>
          </cell>
          <cell r="AD4319">
            <v>42158.000000000102</v>
          </cell>
        </row>
        <row r="4320">
          <cell r="AC4320" t="str">
            <v>00187-2015-MTC/10</v>
          </cell>
          <cell r="AD4320">
            <v>42164.000000000102</v>
          </cell>
        </row>
        <row r="4321">
          <cell r="AC4321" t="str">
            <v>00203-2015-MTC/10</v>
          </cell>
          <cell r="AD4321">
            <v>42174.000000000102</v>
          </cell>
        </row>
        <row r="4322">
          <cell r="AC4322" t="str">
            <v>00188-2015-MTC/10</v>
          </cell>
          <cell r="AD4322">
            <v>42171.000000000102</v>
          </cell>
        </row>
        <row r="4323">
          <cell r="AC4323" t="str">
            <v>00212-2015-MTC/10</v>
          </cell>
          <cell r="AD4323">
            <v>42171.000000000102</v>
          </cell>
        </row>
        <row r="4324">
          <cell r="AC4324" t="str">
            <v>00225-2015-MTC/10</v>
          </cell>
          <cell r="AD4324">
            <v>42187.000000000102</v>
          </cell>
        </row>
        <row r="4325">
          <cell r="AC4325" t="str">
            <v>00195-2015-MTC/10</v>
          </cell>
          <cell r="AD4325">
            <v>42186.000000000102</v>
          </cell>
        </row>
        <row r="4326">
          <cell r="AC4326" t="str">
            <v>00190-2015-MTC/10</v>
          </cell>
          <cell r="AD4326">
            <v>42186.000000000102</v>
          </cell>
        </row>
        <row r="4327">
          <cell r="AC4327" t="str">
            <v>00194-2015-MTC/10</v>
          </cell>
          <cell r="AD4327">
            <v>42186.000000000102</v>
          </cell>
        </row>
        <row r="4328">
          <cell r="AC4328" t="str">
            <v>00196-2015-MTC/10</v>
          </cell>
          <cell r="AD4328">
            <v>42186.000000000102</v>
          </cell>
        </row>
        <row r="4329">
          <cell r="AC4329" t="str">
            <v>00210-2015-MTC/10</v>
          </cell>
          <cell r="AD4329">
            <v>42186.000000000102</v>
          </cell>
        </row>
        <row r="4330">
          <cell r="AC4330" t="str">
            <v>00213-2015-MTC/10</v>
          </cell>
          <cell r="AD4330">
            <v>42186.000000000102</v>
          </cell>
        </row>
        <row r="4331">
          <cell r="AC4331" t="str">
            <v>00200-2015-MTC/10</v>
          </cell>
          <cell r="AD4331">
            <v>42186.000000000102</v>
          </cell>
        </row>
        <row r="4332">
          <cell r="AC4332" t="str">
            <v>00191-2015-MTC/10</v>
          </cell>
          <cell r="AD4332">
            <v>42186.000000000102</v>
          </cell>
        </row>
        <row r="4333">
          <cell r="AC4333" t="str">
            <v>00192-2015-MTC/10</v>
          </cell>
          <cell r="AD4333">
            <v>42186.000000000102</v>
          </cell>
        </row>
        <row r="4334">
          <cell r="AC4334" t="str">
            <v>00199-2015-MTC/10</v>
          </cell>
          <cell r="AD4334">
            <v>42186.000000000102</v>
          </cell>
        </row>
        <row r="4335">
          <cell r="AC4335" t="str">
            <v>00193-2015-MTC/10</v>
          </cell>
          <cell r="AD4335">
            <v>42186.000000000102</v>
          </cell>
        </row>
        <row r="4336">
          <cell r="AC4336" t="str">
            <v>00198-2015-MTC/10</v>
          </cell>
          <cell r="AD4336">
            <v>42177.000000000102</v>
          </cell>
        </row>
        <row r="4337">
          <cell r="AC4337" t="str">
            <v>00197-2015-MTC/10</v>
          </cell>
          <cell r="AD4337">
            <v>42177.000000000102</v>
          </cell>
        </row>
        <row r="4338">
          <cell r="AC4338" t="str">
            <v>00207-2015-MTC/10</v>
          </cell>
          <cell r="AD4338">
            <v>42186.000000000102</v>
          </cell>
        </row>
        <row r="4339">
          <cell r="AC4339" t="str">
            <v>00215-2015-MTC/10</v>
          </cell>
          <cell r="AD4339">
            <v>42186.000000000102</v>
          </cell>
        </row>
        <row r="4340">
          <cell r="AC4340" t="str">
            <v>00216-2015-MTC/10</v>
          </cell>
          <cell r="AD4340">
            <v>42186.000000000102</v>
          </cell>
        </row>
        <row r="4341">
          <cell r="AC4341" t="str">
            <v>00209-2015-MTC/10</v>
          </cell>
          <cell r="AD4341">
            <v>42186.000000000102</v>
          </cell>
        </row>
        <row r="4342">
          <cell r="AC4342" t="str">
            <v>00214-2015-MTC/10</v>
          </cell>
          <cell r="AD4342">
            <v>42186.000000000102</v>
          </cell>
        </row>
        <row r="4343">
          <cell r="AC4343" t="str">
            <v>00226-2015-MTC/10</v>
          </cell>
          <cell r="AD4343">
            <v>42186.000000000102</v>
          </cell>
        </row>
        <row r="4344">
          <cell r="AC4344" t="str">
            <v>00205-2015-MTC/10</v>
          </cell>
          <cell r="AD4344">
            <v>42186.000000000102</v>
          </cell>
        </row>
        <row r="4345">
          <cell r="AC4345" t="str">
            <v>00208-2015-MTC/10</v>
          </cell>
          <cell r="AD4345">
            <v>42186.000000000102</v>
          </cell>
        </row>
        <row r="4346">
          <cell r="AC4346" t="str">
            <v>00217-2015-MTC/10</v>
          </cell>
          <cell r="AD4346">
            <v>42186.000000000102</v>
          </cell>
        </row>
        <row r="4347">
          <cell r="AC4347" t="str">
            <v>00108-2015-MTC/10</v>
          </cell>
          <cell r="AD4347">
            <v>42095.000000000102</v>
          </cell>
        </row>
        <row r="4348">
          <cell r="AC4348" t="str">
            <v>00169-2015-MTC/10</v>
          </cell>
          <cell r="AD4348">
            <v>42128.000000000102</v>
          </cell>
        </row>
        <row r="4349">
          <cell r="AC4349" t="str">
            <v>00171-2015-MTC/10</v>
          </cell>
          <cell r="AD4349">
            <v>42137.000000000102</v>
          </cell>
        </row>
        <row r="4350">
          <cell r="AC4350" t="str">
            <v>00172-2015-MTC/10</v>
          </cell>
          <cell r="AD4350">
            <v>42137.000000000102</v>
          </cell>
        </row>
        <row r="4351">
          <cell r="AC4351" t="str">
            <v>00252-2015-MTC/10</v>
          </cell>
          <cell r="AD4351">
            <v>42219.000000000102</v>
          </cell>
        </row>
        <row r="4352">
          <cell r="AC4352" t="str">
            <v>00218-2015-MTC/10</v>
          </cell>
          <cell r="AD4352">
            <v>42186.000000000102</v>
          </cell>
        </row>
        <row r="4353">
          <cell r="AC4353" t="str">
            <v>00219-2015-MTC/10</v>
          </cell>
          <cell r="AD4353">
            <v>42186.000000000102</v>
          </cell>
        </row>
        <row r="4354">
          <cell r="AC4354" t="str">
            <v>00224-2015-MTC/10</v>
          </cell>
          <cell r="AD4354">
            <v>42187.000000000102</v>
          </cell>
        </row>
        <row r="4355">
          <cell r="AC4355" t="str">
            <v>00220-2015-MTC/10</v>
          </cell>
          <cell r="AD4355">
            <v>42187.000000000102</v>
          </cell>
        </row>
        <row r="4356">
          <cell r="AC4356" t="str">
            <v>00223-2015-MTC/10</v>
          </cell>
          <cell r="AD4356">
            <v>42187.000000000102</v>
          </cell>
        </row>
        <row r="4357">
          <cell r="AC4357" t="str">
            <v>00221-2015-MTC/10</v>
          </cell>
          <cell r="AD4357">
            <v>42187.000000000102</v>
          </cell>
        </row>
        <row r="4358">
          <cell r="AC4358" t="str">
            <v>00234-2015-MTC/10</v>
          </cell>
          <cell r="AD4358">
            <v>42194.000000000102</v>
          </cell>
        </row>
        <row r="4359">
          <cell r="AC4359" t="str">
            <v>00227-2015-MTC/10</v>
          </cell>
          <cell r="AD4359">
            <v>42188.000000000102</v>
          </cell>
        </row>
        <row r="4360">
          <cell r="AC4360" t="str">
            <v>00228-2015-MTC/10</v>
          </cell>
          <cell r="AD4360">
            <v>42188.000000000102</v>
          </cell>
        </row>
        <row r="4361">
          <cell r="AC4361" t="str">
            <v>00229-2015-MTC/10</v>
          </cell>
          <cell r="AD4361">
            <v>42188.000000000102</v>
          </cell>
        </row>
        <row r="4362">
          <cell r="AC4362" t="str">
            <v>00230-2015-MTC/10</v>
          </cell>
          <cell r="AD4362">
            <v>42191.000000000102</v>
          </cell>
        </row>
        <row r="4363">
          <cell r="AC4363" t="str">
            <v>00231-2015-MTC/10</v>
          </cell>
          <cell r="AD4363">
            <v>42191.000000000102</v>
          </cell>
        </row>
        <row r="4364">
          <cell r="AC4364" t="str">
            <v>00232-2015-MTC/10</v>
          </cell>
          <cell r="AD4364">
            <v>42192.000000000102</v>
          </cell>
        </row>
        <row r="4365">
          <cell r="AC4365" t="str">
            <v>00159-2015-MTC/10</v>
          </cell>
          <cell r="AD4365">
            <v>42111.000000000102</v>
          </cell>
        </row>
        <row r="4366">
          <cell r="AC4366" t="str">
            <v>00180-2015-MTC/10</v>
          </cell>
          <cell r="AD4366">
            <v>42157.000000000102</v>
          </cell>
        </row>
        <row r="4367">
          <cell r="AC4367" t="str">
            <v>00183-2015-MTC/10</v>
          </cell>
          <cell r="AD4367">
            <v>42156.000000000102</v>
          </cell>
        </row>
        <row r="4368">
          <cell r="AC4368" t="str">
            <v>00181-2015-MTC/10</v>
          </cell>
          <cell r="AD4368">
            <v>42156.000000000102</v>
          </cell>
        </row>
        <row r="4369">
          <cell r="AC4369" t="str">
            <v>00189-2015-MTC/10</v>
          </cell>
          <cell r="AD4369">
            <v>42171.000000000102</v>
          </cell>
        </row>
        <row r="4370">
          <cell r="AC4370" t="str">
            <v>00163-2015-MTC/10</v>
          </cell>
          <cell r="AD4370">
            <v>42128.000000000102</v>
          </cell>
        </row>
        <row r="4371">
          <cell r="AC4371" t="str">
            <v>00173-2015-MTC/10</v>
          </cell>
          <cell r="AD4371">
            <v>42139.000000000102</v>
          </cell>
        </row>
        <row r="4372">
          <cell r="AC4372" t="str">
            <v>00179-2015-MTC/10</v>
          </cell>
          <cell r="AD4372">
            <v>42156.000000000102</v>
          </cell>
        </row>
        <row r="4373">
          <cell r="AC4373" t="str">
            <v>00186-2015-MTC/10</v>
          </cell>
          <cell r="AD4373">
            <v>42170.000000000102</v>
          </cell>
        </row>
        <row r="4374">
          <cell r="AC4374" t="str">
            <v>00201-2015-MTC/10</v>
          </cell>
          <cell r="AD4374">
            <v>42186.000000000102</v>
          </cell>
        </row>
        <row r="4375">
          <cell r="AC4375" t="str">
            <v>00206-2015-MTC/10</v>
          </cell>
          <cell r="AD4375">
            <v>42186.000000000102</v>
          </cell>
        </row>
        <row r="4376">
          <cell r="AC4376" t="str">
            <v>00109-2015-MTC/10</v>
          </cell>
          <cell r="AD4376">
            <v>42095.000000000102</v>
          </cell>
        </row>
        <row r="4377">
          <cell r="AC4377" t="str">
            <v>00348-2015-MTC/10</v>
          </cell>
          <cell r="AD4377">
            <v>42278.000000000102</v>
          </cell>
        </row>
        <row r="4378">
          <cell r="AC4378" t="str">
            <v>00346-2015-MTC/10</v>
          </cell>
          <cell r="AD4378">
            <v>42262.000000000102</v>
          </cell>
        </row>
        <row r="4379">
          <cell r="AC4379" t="str">
            <v>00350-2015-MTC/10</v>
          </cell>
          <cell r="AD4379">
            <v>42278.000000000102</v>
          </cell>
        </row>
        <row r="4380">
          <cell r="AC4380" t="str">
            <v>00351-2015-MTC/10</v>
          </cell>
          <cell r="AD4380">
            <v>42278.000000000102</v>
          </cell>
        </row>
        <row r="4381">
          <cell r="AC4381" t="str">
            <v>00352-2015-MTC/10</v>
          </cell>
          <cell r="AD4381">
            <v>42278.000000000102</v>
          </cell>
        </row>
        <row r="4382">
          <cell r="AC4382" t="str">
            <v>00353-2015-MTC/10</v>
          </cell>
          <cell r="AD4382">
            <v>42278.000000000102</v>
          </cell>
        </row>
        <row r="4383">
          <cell r="AC4383" t="str">
            <v>00016-2016-MTC/10</v>
          </cell>
          <cell r="AD4383">
            <v>42430.000000000102</v>
          </cell>
        </row>
        <row r="4384">
          <cell r="AC4384" t="str">
            <v>00017-2016-MTC/10</v>
          </cell>
          <cell r="AD4384">
            <v>42430.000000000102</v>
          </cell>
        </row>
        <row r="4385">
          <cell r="AC4385" t="str">
            <v>00020-2016-MTC/10</v>
          </cell>
          <cell r="AD4385">
            <v>42430.000000000102</v>
          </cell>
        </row>
        <row r="4386">
          <cell r="AC4386" t="str">
            <v>00021-2016-MTC/10</v>
          </cell>
          <cell r="AD4386">
            <v>42430.000000000102</v>
          </cell>
        </row>
        <row r="4387">
          <cell r="AC4387" t="str">
            <v>00019-2016-MTC/10</v>
          </cell>
          <cell r="AD4387">
            <v>42430.000000000102</v>
          </cell>
        </row>
        <row r="4388">
          <cell r="AC4388" t="str">
            <v>00024-2016-MTC/10</v>
          </cell>
          <cell r="AD4388">
            <v>42433.000000000102</v>
          </cell>
        </row>
        <row r="4389">
          <cell r="AC4389" t="str">
            <v>00025-2016-MTC/10</v>
          </cell>
          <cell r="AD4389">
            <v>42444.000000000102</v>
          </cell>
        </row>
        <row r="4390">
          <cell r="AC4390" t="str">
            <v>00026-2016-MTC/10</v>
          </cell>
          <cell r="AD4390">
            <v>42444.000000000102</v>
          </cell>
        </row>
        <row r="4391">
          <cell r="AC4391" t="str">
            <v>00027-2016-MTC/10</v>
          </cell>
          <cell r="AD4391">
            <v>42444.000000000102</v>
          </cell>
        </row>
        <row r="4392">
          <cell r="AC4392" t="str">
            <v>00028-2016-MTC/10</v>
          </cell>
          <cell r="AD4392">
            <v>42444.000000000102</v>
          </cell>
        </row>
        <row r="4393">
          <cell r="AC4393" t="str">
            <v>00029-2016-MTC/10</v>
          </cell>
          <cell r="AD4393">
            <v>42444.000000000102</v>
          </cell>
        </row>
        <row r="4394">
          <cell r="AC4394" t="str">
            <v>00030-2016-MTC/10</v>
          </cell>
          <cell r="AD4394">
            <v>42444.000000000102</v>
          </cell>
        </row>
        <row r="4395">
          <cell r="AC4395" t="str">
            <v>00031-2016-MTC/10</v>
          </cell>
          <cell r="AD4395">
            <v>42444.000000000102</v>
          </cell>
        </row>
        <row r="4396">
          <cell r="AC4396" t="str">
            <v>00044-2016-MTC/10</v>
          </cell>
          <cell r="AD4396">
            <v>42461.000000000102</v>
          </cell>
        </row>
        <row r="4397">
          <cell r="AC4397" t="str">
            <v>00045-2016-MTC/10</v>
          </cell>
          <cell r="AD4397">
            <v>42461.000000000102</v>
          </cell>
        </row>
        <row r="4398">
          <cell r="AC4398" t="str">
            <v>00048-2016-MTC/10</v>
          </cell>
          <cell r="AD4398">
            <v>42475.000000000102</v>
          </cell>
        </row>
        <row r="4399">
          <cell r="AC4399" t="str">
            <v>00049-2016-MTC/10</v>
          </cell>
          <cell r="AD4399">
            <v>42475.000000000102</v>
          </cell>
        </row>
        <row r="4400">
          <cell r="AC4400" t="str">
            <v>00050-2016-MTC/10</v>
          </cell>
          <cell r="AD4400">
            <v>42475.000000000102</v>
          </cell>
        </row>
        <row r="4401">
          <cell r="AC4401" t="str">
            <v>00051-2016-MTC/10</v>
          </cell>
          <cell r="AD4401">
            <v>42475.000000000102</v>
          </cell>
        </row>
        <row r="4402">
          <cell r="AC4402" t="str">
            <v>00122-2016-MTC/10</v>
          </cell>
          <cell r="AD4402">
            <v>42646.000000000102</v>
          </cell>
        </row>
        <row r="4403">
          <cell r="AC4403" t="str">
            <v>00125-2016-MTC/10</v>
          </cell>
          <cell r="AD4403">
            <v>42649.000000000102</v>
          </cell>
        </row>
        <row r="4404">
          <cell r="AC4404" t="str">
            <v>00126-2016-MTC/10</v>
          </cell>
          <cell r="AD4404">
            <v>42650.000000000102</v>
          </cell>
        </row>
        <row r="4405">
          <cell r="AC4405" t="str">
            <v>00127-2016-MTC/10</v>
          </cell>
          <cell r="AD4405">
            <v>42653.000000000102</v>
          </cell>
        </row>
        <row r="4406">
          <cell r="AC4406" t="str">
            <v>00133-2016-MTC/10</v>
          </cell>
          <cell r="AD4406">
            <v>42663.000000000102</v>
          </cell>
        </row>
        <row r="4407">
          <cell r="AC4407" t="str">
            <v>00052-2016-MTC/10</v>
          </cell>
          <cell r="AD4407">
            <v>42492.000000000102</v>
          </cell>
        </row>
        <row r="4408">
          <cell r="AC4408" t="str">
            <v>00054-2016-MTC/10</v>
          </cell>
          <cell r="AD4408">
            <v>42492.000000000102</v>
          </cell>
        </row>
        <row r="4409">
          <cell r="AC4409" t="str">
            <v>00055-2016-MTC/10</v>
          </cell>
          <cell r="AD4409">
            <v>42492.000000000102</v>
          </cell>
        </row>
        <row r="4410">
          <cell r="AC4410" t="str">
            <v>00056-2016-MTC/10</v>
          </cell>
          <cell r="AD4410">
            <v>42492.000000000102</v>
          </cell>
        </row>
        <row r="4411">
          <cell r="AC4411" t="str">
            <v>00057-2016-MTC/10</v>
          </cell>
          <cell r="AD4411">
            <v>42492.000000000102</v>
          </cell>
        </row>
        <row r="4412">
          <cell r="AC4412" t="str">
            <v>00062-2016-MTC/10</v>
          </cell>
          <cell r="AD4412">
            <v>42522.000000000102</v>
          </cell>
        </row>
        <row r="4413">
          <cell r="AC4413" t="str">
            <v>00121-2016-MTC/10</v>
          </cell>
          <cell r="AD4413">
            <v>42634.000000000102</v>
          </cell>
        </row>
        <row r="4414">
          <cell r="AC4414" t="str">
            <v>00130-2016-MTC/10</v>
          </cell>
          <cell r="AD4414">
            <v>42660.000000000102</v>
          </cell>
        </row>
        <row r="4415">
          <cell r="AC4415" t="str">
            <v>00135-2016-MTC/10</v>
          </cell>
          <cell r="AD4415">
            <v>42671.000000000102</v>
          </cell>
        </row>
        <row r="4416">
          <cell r="AC4416" t="str">
            <v>00137-2016-MTC/10</v>
          </cell>
          <cell r="AD4416">
            <v>42682.000000000102</v>
          </cell>
        </row>
        <row r="4417">
          <cell r="AC4417" t="str">
            <v>00004-2017-MTC/10</v>
          </cell>
          <cell r="AD4417">
            <v>42739.000000000102</v>
          </cell>
        </row>
        <row r="4418">
          <cell r="AC4418" t="str">
            <v>00005-2017-MTC/10</v>
          </cell>
          <cell r="AD4418">
            <v>42737.000000000102</v>
          </cell>
        </row>
        <row r="4419">
          <cell r="AC4419" t="str">
            <v>00006-2017-MTC/10</v>
          </cell>
          <cell r="AD4419">
            <v>42737.000000000102</v>
          </cell>
        </row>
        <row r="4420">
          <cell r="AC4420" t="str">
            <v>00007-2017-MTC/10</v>
          </cell>
          <cell r="AD4420">
            <v>42740.000000000102</v>
          </cell>
        </row>
        <row r="4421">
          <cell r="AC4421" t="str">
            <v>00008-2017-MTC/10</v>
          </cell>
          <cell r="AD4421">
            <v>42739.000000000102</v>
          </cell>
        </row>
        <row r="4422">
          <cell r="AC4422" t="str">
            <v>00009-2017-MTC/10</v>
          </cell>
          <cell r="AD4422">
            <v>42741.000000000102</v>
          </cell>
        </row>
        <row r="4423">
          <cell r="AC4423" t="str">
            <v>00013-2017-MTC/10</v>
          </cell>
          <cell r="AD4423">
            <v>42746.000000000102</v>
          </cell>
        </row>
        <row r="4424">
          <cell r="AC4424" t="str">
            <v>00014-2017-MTC/10</v>
          </cell>
          <cell r="AD4424">
            <v>42746.000000000102</v>
          </cell>
        </row>
        <row r="4425">
          <cell r="AC4425" t="str">
            <v>00015-2017-MTC/10</v>
          </cell>
          <cell r="AD4425">
            <v>42747.000000000102</v>
          </cell>
        </row>
        <row r="4426">
          <cell r="AC4426" t="str">
            <v>00016-2017-MTC/10</v>
          </cell>
          <cell r="AD4426">
            <v>42746.000000000102</v>
          </cell>
        </row>
        <row r="4427">
          <cell r="AC4427" t="str">
            <v>00017-2017-MTC/10</v>
          </cell>
          <cell r="AD4427">
            <v>42753.000000000102</v>
          </cell>
        </row>
        <row r="4428">
          <cell r="AC4428" t="str">
            <v>00020-2017-MTC/10</v>
          </cell>
          <cell r="AD4428">
            <v>42752.000000000102</v>
          </cell>
        </row>
        <row r="4429">
          <cell r="AC4429" t="str">
            <v>00021-2017-MTC/10</v>
          </cell>
          <cell r="AD4429">
            <v>42753.000000000102</v>
          </cell>
        </row>
        <row r="4430">
          <cell r="AC4430" t="str">
            <v>00022-2017-MTC/10</v>
          </cell>
          <cell r="AD4430">
            <v>42767.000000000102</v>
          </cell>
        </row>
        <row r="4431">
          <cell r="AC4431" t="str">
            <v>00023-2017-MTC/10</v>
          </cell>
          <cell r="AD4431">
            <v>42767.000000000102</v>
          </cell>
        </row>
        <row r="4432">
          <cell r="AC4432" t="str">
            <v>00024-2017-MTC/10</v>
          </cell>
          <cell r="AD4432">
            <v>42767.000000000102</v>
          </cell>
        </row>
        <row r="4433">
          <cell r="AC4433" t="str">
            <v>00025-2017-MTC/10</v>
          </cell>
          <cell r="AD4433">
            <v>42767.000000000102</v>
          </cell>
        </row>
        <row r="4434">
          <cell r="AC4434" t="str">
            <v>00026-2017-MTC/10</v>
          </cell>
          <cell r="AD4434">
            <v>42767.000000000102</v>
          </cell>
        </row>
        <row r="4435">
          <cell r="AC4435" t="str">
            <v>00037-2017-MTC/10</v>
          </cell>
          <cell r="AD4435">
            <v>42797.000000000102</v>
          </cell>
        </row>
        <row r="4436">
          <cell r="AC4436" t="str">
            <v>00039-2017-MTC/10</v>
          </cell>
          <cell r="AD4436">
            <v>42816.000000000102</v>
          </cell>
        </row>
        <row r="4437">
          <cell r="AC4437" t="str">
            <v>00316-2015-MTC/10</v>
          </cell>
          <cell r="AD4437">
            <v>42262.000000000102</v>
          </cell>
        </row>
        <row r="4438">
          <cell r="AC4438" t="str">
            <v>00327-2015-MTC/10</v>
          </cell>
          <cell r="AD4438">
            <v>42262.000000000102</v>
          </cell>
        </row>
        <row r="4439">
          <cell r="AC4439" t="str">
            <v>00324-2015-MTC/10</v>
          </cell>
          <cell r="AD4439">
            <v>42262.000000000102</v>
          </cell>
        </row>
        <row r="4440">
          <cell r="AC4440" t="str">
            <v>00325-2015-MTC/10</v>
          </cell>
          <cell r="AD4440">
            <v>42262.000000000102</v>
          </cell>
        </row>
        <row r="4441">
          <cell r="AC4441" t="str">
            <v>00001-2016-MTC/10</v>
          </cell>
          <cell r="AD4441">
            <v>42373.000000000102</v>
          </cell>
        </row>
        <row r="4442">
          <cell r="AC4442" t="str">
            <v>00002-2016-MTC/10</v>
          </cell>
          <cell r="AD4442">
            <v>42373.000000000102</v>
          </cell>
        </row>
        <row r="4443">
          <cell r="AC4443" t="str">
            <v>00003-2016-MTC/10</v>
          </cell>
          <cell r="AD4443">
            <v>42373.000000000102</v>
          </cell>
        </row>
        <row r="4444">
          <cell r="AC4444" t="str">
            <v>00006-2016-MTC/10</v>
          </cell>
          <cell r="AD4444">
            <v>42388.000000000102</v>
          </cell>
        </row>
        <row r="4445">
          <cell r="AC4445" t="str">
            <v>00007-2016-MTC/10</v>
          </cell>
          <cell r="AD4445">
            <v>42388.000000000102</v>
          </cell>
        </row>
        <row r="4446">
          <cell r="AC4446" t="str">
            <v>00047-2016-MTC/10</v>
          </cell>
          <cell r="AD4446">
            <v>42475.000000000102</v>
          </cell>
        </row>
        <row r="4447">
          <cell r="AC4447" t="str">
            <v>00053-2016-MTC/10</v>
          </cell>
          <cell r="AD4447">
            <v>42492.000000000102</v>
          </cell>
        </row>
        <row r="4448">
          <cell r="AC4448" t="str">
            <v>00058-2016-MTC/10</v>
          </cell>
          <cell r="AD4448">
            <v>42492.000000000102</v>
          </cell>
        </row>
        <row r="4449">
          <cell r="AC4449" t="str">
            <v>00090-2016-MTC/10</v>
          </cell>
          <cell r="AD4449">
            <v>42528.000000000102</v>
          </cell>
        </row>
        <row r="4450">
          <cell r="AC4450" t="str">
            <v>00091-2016-MTC/10</v>
          </cell>
          <cell r="AD4450">
            <v>42530.000000000102</v>
          </cell>
        </row>
        <row r="4451">
          <cell r="AC4451" t="str">
            <v>00092-2016-MTC/10</v>
          </cell>
          <cell r="AD4451">
            <v>42528.000000000102</v>
          </cell>
        </row>
        <row r="4452">
          <cell r="AC4452" t="str">
            <v>00093-2016-MTC/10</v>
          </cell>
          <cell r="AD4452">
            <v>42527.000000000102</v>
          </cell>
        </row>
        <row r="4453">
          <cell r="AC4453" t="str">
            <v>00094-2016-MTC/10</v>
          </cell>
          <cell r="AD4453">
            <v>42527.000000000102</v>
          </cell>
        </row>
        <row r="4454">
          <cell r="AC4454" t="str">
            <v>00099-2016-MTC/10</v>
          </cell>
          <cell r="AD4454">
            <v>42566.000000000102</v>
          </cell>
        </row>
        <row r="4455">
          <cell r="AC4455" t="str">
            <v>00100-2016-MTC/10</v>
          </cell>
          <cell r="AD4455">
            <v>42566.000000000102</v>
          </cell>
        </row>
        <row r="4456">
          <cell r="AC4456" t="str">
            <v>00131-2016-MTC/10</v>
          </cell>
          <cell r="AD4456">
            <v>42661.000000000102</v>
          </cell>
        </row>
        <row r="4457">
          <cell r="AC4457" t="str">
            <v>00132-2016-MTC/10</v>
          </cell>
          <cell r="AD4457">
            <v>42661.000000000102</v>
          </cell>
        </row>
        <row r="4458">
          <cell r="AC4458" t="str">
            <v>00141-2016-MTC/10</v>
          </cell>
          <cell r="AD4458">
            <v>42710.000000000102</v>
          </cell>
        </row>
        <row r="4459">
          <cell r="AC4459" t="str">
            <v>00142-2016-MTC/10</v>
          </cell>
          <cell r="AD4459">
            <v>42710.000000000102</v>
          </cell>
        </row>
        <row r="4460">
          <cell r="AC4460" t="str">
            <v>00143-2016-MTC/10</v>
          </cell>
          <cell r="AD4460">
            <v>42710.000000000102</v>
          </cell>
        </row>
        <row r="4461">
          <cell r="AC4461" t="str">
            <v>00144-2016-MTC/10</v>
          </cell>
          <cell r="AD4461">
            <v>42717.000000000102</v>
          </cell>
        </row>
        <row r="4462">
          <cell r="AC4462" t="str">
            <v>00001-2017-MTC/10</v>
          </cell>
          <cell r="AD4462">
            <v>42737.000000000102</v>
          </cell>
        </row>
        <row r="4463">
          <cell r="AC4463" t="str">
            <v>00003-2017-MTC/10</v>
          </cell>
          <cell r="AD4463">
            <v>42738.000000000102</v>
          </cell>
        </row>
        <row r="4464">
          <cell r="AC4464" t="str">
            <v>00043-2017-MTC/10</v>
          </cell>
          <cell r="AD4464">
            <v>42829.000000000102</v>
          </cell>
        </row>
        <row r="4465">
          <cell r="AC4465" t="str">
            <v>00047-2017-MTC/10</v>
          </cell>
          <cell r="AD4465">
            <v>42829.000000000102</v>
          </cell>
        </row>
        <row r="4466">
          <cell r="AC4466" t="str">
            <v>00048-2017-MTC/10</v>
          </cell>
          <cell r="AD4466">
            <v>42828.000000000102</v>
          </cell>
        </row>
        <row r="4467">
          <cell r="AC4467" t="str">
            <v>00023-2016-MTC/10</v>
          </cell>
          <cell r="AD4467">
            <v>42436.000000000102</v>
          </cell>
        </row>
        <row r="4468">
          <cell r="AC4468" t="str">
            <v>00038-2016-MTC/10</v>
          </cell>
          <cell r="AD4468">
            <v>42461.000000000102</v>
          </cell>
        </row>
        <row r="4469">
          <cell r="AC4469" t="str">
            <v>00039-2016-MTC/10</v>
          </cell>
          <cell r="AD4469">
            <v>42451.000000000102</v>
          </cell>
        </row>
        <row r="4470">
          <cell r="AC4470" t="str">
            <v>00040-2016-MTC/10</v>
          </cell>
          <cell r="AD4470">
            <v>42461.000000000102</v>
          </cell>
        </row>
        <row r="4471">
          <cell r="AC4471" t="str">
            <v>00041-2016-MTC/10</v>
          </cell>
          <cell r="AD4471">
            <v>42461.000000000102</v>
          </cell>
        </row>
        <row r="4472">
          <cell r="AC4472" t="str">
            <v>00042-2016-MTC/10</v>
          </cell>
          <cell r="AD4472">
            <v>42461.000000000102</v>
          </cell>
        </row>
        <row r="4473">
          <cell r="AC4473" t="str">
            <v>00046-2016-MTC/10</v>
          </cell>
          <cell r="AD4473">
            <v>42475.000000000102</v>
          </cell>
        </row>
        <row r="4474">
          <cell r="AC4474" t="str">
            <v>00002-2017-MTC/10</v>
          </cell>
          <cell r="AD4474">
            <v>42738.000000000102</v>
          </cell>
        </row>
        <row r="4475">
          <cell r="AC4475" t="str">
            <v>00010-2017-MTC/10</v>
          </cell>
          <cell r="AD4475">
            <v>42745.000000000102</v>
          </cell>
        </row>
        <row r="4476">
          <cell r="AC4476" t="str">
            <v>00011-2017-MTC/10</v>
          </cell>
          <cell r="AD4476">
            <v>42745.000000000102</v>
          </cell>
        </row>
        <row r="4477">
          <cell r="AC4477" t="str">
            <v>00012-2017-MTC/10</v>
          </cell>
          <cell r="AD4477">
            <v>42745.000000000102</v>
          </cell>
        </row>
        <row r="4478">
          <cell r="AC4478" t="str">
            <v>00018-2017-MTC/10</v>
          </cell>
          <cell r="AD4478">
            <v>42753.000000000102</v>
          </cell>
        </row>
        <row r="4479">
          <cell r="AC4479" t="str">
            <v>00019-2017-MTC/10</v>
          </cell>
          <cell r="AD4479">
            <v>42753.000000000102</v>
          </cell>
        </row>
        <row r="4480">
          <cell r="AC4480" t="str">
            <v>00027-2017-MTC/10</v>
          </cell>
          <cell r="AD4480">
            <v>42767.000000000102</v>
          </cell>
        </row>
        <row r="4481">
          <cell r="AC4481" t="str">
            <v>00028-2017-MTC/10</v>
          </cell>
          <cell r="AD4481">
            <v>42767.000000000102</v>
          </cell>
        </row>
        <row r="4482">
          <cell r="AC4482" t="str">
            <v>00029-2017-MTC/10</v>
          </cell>
          <cell r="AD4482">
            <v>42767.000000000102</v>
          </cell>
        </row>
        <row r="4483">
          <cell r="AC4483" t="str">
            <v>00030-2017-MTC/10</v>
          </cell>
          <cell r="AD4483">
            <v>42767.000000000102</v>
          </cell>
        </row>
        <row r="4484">
          <cell r="AC4484" t="str">
            <v>00035-2017-MTC/10</v>
          </cell>
          <cell r="AD4484">
            <v>42797.000000000102</v>
          </cell>
        </row>
        <row r="4485">
          <cell r="AC4485" t="str">
            <v>00045-2017-MTC/10</v>
          </cell>
          <cell r="AD4485">
            <v>42829.000000000102</v>
          </cell>
        </row>
        <row r="4486">
          <cell r="AC4486" t="str">
            <v>00046-2017-MTC/10</v>
          </cell>
          <cell r="AD4486">
            <v>42829.000000000102</v>
          </cell>
        </row>
        <row r="4487">
          <cell r="AC4487" t="str">
            <v>00049-2017-MTC/10</v>
          </cell>
          <cell r="AD4487">
            <v>42829.000000000102</v>
          </cell>
        </row>
        <row r="4488">
          <cell r="AC4488" t="str">
            <v>00051-2017-MTC/10</v>
          </cell>
          <cell r="AD4488">
            <v>42830.000000000102</v>
          </cell>
        </row>
        <row r="4489">
          <cell r="AC4489" t="str">
            <v>00052-2017-MTC/10</v>
          </cell>
          <cell r="AD4489">
            <v>42828.000000000102</v>
          </cell>
        </row>
        <row r="4490">
          <cell r="AC4490" t="str">
            <v>00053-2017-MTC/10</v>
          </cell>
          <cell r="AD4490">
            <v>42828.000000000102</v>
          </cell>
        </row>
        <row r="4491">
          <cell r="AC4491" t="str">
            <v>00054-2017-MTC/10</v>
          </cell>
          <cell r="AD4491">
            <v>42830.000000000102</v>
          </cell>
        </row>
        <row r="4492">
          <cell r="AC4492" t="str">
            <v>00055-2017-MTC/10</v>
          </cell>
          <cell r="AD4492">
            <v>42831.000000000102</v>
          </cell>
        </row>
        <row r="4493">
          <cell r="AC4493" t="str">
            <v>00056-2017-MTC/10</v>
          </cell>
          <cell r="AD4493">
            <v>42831.000000000102</v>
          </cell>
        </row>
        <row r="4494">
          <cell r="AC4494" t="str">
            <v>00057-2017-MTC/10</v>
          </cell>
          <cell r="AD4494">
            <v>42831.000000000102</v>
          </cell>
        </row>
        <row r="4495">
          <cell r="AC4495" t="str">
            <v>00058-2017-MTC/10</v>
          </cell>
          <cell r="AD4495">
            <v>42831.000000000102</v>
          </cell>
        </row>
        <row r="4496">
          <cell r="AC4496" t="str">
            <v>00059-2017-MTC/10</v>
          </cell>
          <cell r="AD4496">
            <v>42832.000000000102</v>
          </cell>
        </row>
        <row r="4497">
          <cell r="AC4497" t="str">
            <v>00318-2015-MTC/10</v>
          </cell>
          <cell r="AD4497">
            <v>42262.000000000102</v>
          </cell>
        </row>
        <row r="4498">
          <cell r="AC4498" t="str">
            <v>00320-2015-MTC/10</v>
          </cell>
          <cell r="AD4498">
            <v>42262.000000000102</v>
          </cell>
        </row>
        <row r="4499">
          <cell r="AC4499" t="str">
            <v>00321-2015-MTC/10</v>
          </cell>
          <cell r="AD4499">
            <v>42262.000000000102</v>
          </cell>
        </row>
        <row r="4500">
          <cell r="AC4500" t="str">
            <v>00322-2015-MTC/10</v>
          </cell>
          <cell r="AD4500">
            <v>42262.000000000102</v>
          </cell>
        </row>
        <row r="4501">
          <cell r="AC4501" t="str">
            <v>00323-2015-MTC/10</v>
          </cell>
          <cell r="AD4501">
            <v>42262.000000000102</v>
          </cell>
        </row>
        <row r="4502">
          <cell r="AC4502" t="str">
            <v>00334-2015-MTC/10</v>
          </cell>
          <cell r="AD4502">
            <v>42262.000000000102</v>
          </cell>
        </row>
        <row r="4503">
          <cell r="AC4503" t="str">
            <v>00335-2015-MTC/10</v>
          </cell>
          <cell r="AD4503">
            <v>42262.000000000102</v>
          </cell>
        </row>
        <row r="4504">
          <cell r="AC4504" t="str">
            <v>00336-2015-MTC/10</v>
          </cell>
          <cell r="AD4504">
            <v>42262.000000000102</v>
          </cell>
        </row>
        <row r="4505">
          <cell r="AC4505" t="str">
            <v>00337-2015-MTC/10</v>
          </cell>
          <cell r="AD4505">
            <v>42262.000000000102</v>
          </cell>
        </row>
        <row r="4506">
          <cell r="AC4506" t="str">
            <v>00339-2015-MTC/10</v>
          </cell>
          <cell r="AD4506">
            <v>42262.000000000102</v>
          </cell>
        </row>
        <row r="4507">
          <cell r="AC4507" t="str">
            <v>00340-2015-MTC/10</v>
          </cell>
          <cell r="AD4507">
            <v>42262.000000000102</v>
          </cell>
        </row>
        <row r="4508">
          <cell r="AC4508" t="str">
            <v>00341-2015-MTC/10</v>
          </cell>
          <cell r="AD4508">
            <v>42262.000000000102</v>
          </cell>
        </row>
        <row r="4509">
          <cell r="AC4509" t="str">
            <v>00367-2015-MTC/10</v>
          </cell>
          <cell r="AD4509">
            <v>42339.000000000102</v>
          </cell>
        </row>
        <row r="4510">
          <cell r="AC4510" t="str">
            <v>00368-2015-MTC/10</v>
          </cell>
          <cell r="AD4510">
            <v>42339.000000000102</v>
          </cell>
        </row>
        <row r="4511">
          <cell r="AC4511" t="str">
            <v>00370-2015-MTC/10</v>
          </cell>
          <cell r="AD4511">
            <v>42339.000000000102</v>
          </cell>
        </row>
        <row r="4512">
          <cell r="AC4512" t="str">
            <v>00376-2015-MTC/10</v>
          </cell>
          <cell r="AD4512">
            <v>42339.000000000102</v>
          </cell>
        </row>
        <row r="4513">
          <cell r="AC4513" t="str">
            <v>00377-2015-MTC/10</v>
          </cell>
          <cell r="AD4513">
            <v>42339.000000000102</v>
          </cell>
        </row>
        <row r="4514">
          <cell r="AC4514" t="str">
            <v>00378-2015-MTC/10</v>
          </cell>
          <cell r="AD4514">
            <v>42339.000000000102</v>
          </cell>
        </row>
        <row r="4515">
          <cell r="AC4515" t="str">
            <v>00379-2015-MTC/10</v>
          </cell>
          <cell r="AD4515">
            <v>42339.000000000102</v>
          </cell>
        </row>
        <row r="4516">
          <cell r="AC4516" t="str">
            <v>00380-2015-MTC/10</v>
          </cell>
          <cell r="AD4516">
            <v>42339.000000000102</v>
          </cell>
        </row>
        <row r="4517">
          <cell r="AC4517" t="str">
            <v>00381-2015-MTC/10</v>
          </cell>
          <cell r="AD4517">
            <v>42339.000000000102</v>
          </cell>
        </row>
        <row r="4518">
          <cell r="AC4518" t="str">
            <v>00371-2015-MTC/10</v>
          </cell>
          <cell r="AD4518">
            <v>42339.000000000102</v>
          </cell>
        </row>
        <row r="4519">
          <cell r="AC4519" t="str">
            <v>00372-2015-MTC/10</v>
          </cell>
          <cell r="AD4519">
            <v>42339.000000000102</v>
          </cell>
        </row>
        <row r="4520">
          <cell r="AC4520" t="str">
            <v>00373-2015-MTC/10</v>
          </cell>
          <cell r="AD4520">
            <v>42339.000000000102</v>
          </cell>
        </row>
        <row r="4521">
          <cell r="AC4521" t="str">
            <v>00374-2015-MTC/10</v>
          </cell>
          <cell r="AD4521">
            <v>42339.000000000102</v>
          </cell>
        </row>
        <row r="4522">
          <cell r="AC4522" t="str">
            <v>00375-2015-MTC/10</v>
          </cell>
          <cell r="AD4522">
            <v>42339.000000000102</v>
          </cell>
        </row>
        <row r="4523">
          <cell r="AC4523" t="str">
            <v>00382-2015-MTC/10</v>
          </cell>
          <cell r="AD4523">
            <v>42339.000000000102</v>
          </cell>
        </row>
        <row r="4524">
          <cell r="AC4524" t="str">
            <v>00383-2015-MTC/10</v>
          </cell>
          <cell r="AD4524">
            <v>42339.000000000102</v>
          </cell>
        </row>
        <row r="4525">
          <cell r="AC4525" t="str">
            <v>00386-2015-MTC/10</v>
          </cell>
          <cell r="AD4525">
            <v>42339.000000000102</v>
          </cell>
        </row>
        <row r="4526">
          <cell r="AC4526" t="str">
            <v>00366-2015-MTC/10</v>
          </cell>
          <cell r="AD4526">
            <v>42339.000000000102</v>
          </cell>
        </row>
        <row r="4527">
          <cell r="AC4527" t="str">
            <v>00303-2015-MTC/10</v>
          </cell>
          <cell r="AD4527">
            <v>42249.000000000102</v>
          </cell>
        </row>
        <row r="4528">
          <cell r="AC4528" t="str">
            <v>00300-2015-MTC/10</v>
          </cell>
          <cell r="AD4528">
            <v>42250.000000000102</v>
          </cell>
        </row>
        <row r="4529">
          <cell r="AC4529" t="str">
            <v>00305-2015-MTC/10</v>
          </cell>
          <cell r="AD4529">
            <v>42249.000000000102</v>
          </cell>
        </row>
        <row r="4530">
          <cell r="AC4530" t="str">
            <v>00306-2015-MTC/10</v>
          </cell>
          <cell r="AD4530">
            <v>42250.000000000102</v>
          </cell>
        </row>
        <row r="4531">
          <cell r="AC4531" t="str">
            <v>00307-2015-MTC/10</v>
          </cell>
          <cell r="AD4531">
            <v>42250.000000000102</v>
          </cell>
        </row>
        <row r="4532">
          <cell r="AC4532" t="str">
            <v>00304-2015-MTC/10</v>
          </cell>
          <cell r="AD4532">
            <v>42249.000000000102</v>
          </cell>
        </row>
        <row r="4533">
          <cell r="AC4533" t="str">
            <v>00308-2015-MTC/10</v>
          </cell>
          <cell r="AD4533">
            <v>42250.000000000102</v>
          </cell>
        </row>
        <row r="4534">
          <cell r="AC4534" t="str">
            <v>00310-2015-MTC/10</v>
          </cell>
          <cell r="AD4534">
            <v>42250.000000000102</v>
          </cell>
        </row>
        <row r="4535">
          <cell r="AC4535" t="str">
            <v>00311-2015-MTC/10</v>
          </cell>
          <cell r="AD4535">
            <v>42250.000000000102</v>
          </cell>
        </row>
        <row r="4536">
          <cell r="AC4536" t="str">
            <v>00312-2015-MTC/10</v>
          </cell>
          <cell r="AD4536">
            <v>42249.000000000102</v>
          </cell>
        </row>
        <row r="4537">
          <cell r="AC4537" t="str">
            <v>00317-2015-MTC/10</v>
          </cell>
          <cell r="AD4537">
            <v>42250.000000000102</v>
          </cell>
        </row>
        <row r="4538">
          <cell r="AC4538" t="str">
            <v>00313-2015-MTC/10</v>
          </cell>
          <cell r="AD4538">
            <v>42251.000000000102</v>
          </cell>
        </row>
        <row r="4539">
          <cell r="AC4539" t="str">
            <v>00314-2015-MTC/10</v>
          </cell>
          <cell r="AD4539">
            <v>42251.000000000102</v>
          </cell>
        </row>
        <row r="4540">
          <cell r="AC4540" t="str">
            <v>00315-2015-MTC/10</v>
          </cell>
          <cell r="AD4540">
            <v>42250.000000000102</v>
          </cell>
        </row>
        <row r="4541">
          <cell r="AC4541" t="str">
            <v>00309-2015-MTC/10</v>
          </cell>
          <cell r="AD4541">
            <v>42249.000000000102</v>
          </cell>
        </row>
        <row r="4542">
          <cell r="AC4542" t="str">
            <v>00319-2015-MTC/10</v>
          </cell>
          <cell r="AD4542">
            <v>42262.000000000102</v>
          </cell>
        </row>
        <row r="4543">
          <cell r="AC4543" t="str">
            <v>00329-2015-MTC/10</v>
          </cell>
          <cell r="AD4543">
            <v>42262.000000000102</v>
          </cell>
        </row>
        <row r="4544">
          <cell r="AC4544" t="str">
            <v>00330-2015-MTC/10</v>
          </cell>
          <cell r="AD4544">
            <v>42262.000000000102</v>
          </cell>
        </row>
        <row r="4545">
          <cell r="AC4545" t="str">
            <v>00342-2015-MTC/10</v>
          </cell>
          <cell r="AD4545">
            <v>42262.000000000102</v>
          </cell>
        </row>
        <row r="4546">
          <cell r="AC4546" t="str">
            <v>00343-2015-MTC/10</v>
          </cell>
          <cell r="AD4546">
            <v>42262.000000000102</v>
          </cell>
        </row>
        <row r="4547">
          <cell r="AC4547" t="str">
            <v>00347-2015-MTC/10</v>
          </cell>
          <cell r="AD4547">
            <v>42262.000000000102</v>
          </cell>
        </row>
        <row r="4548">
          <cell r="AC4548" t="str">
            <v>00331-2015-MTC/10</v>
          </cell>
          <cell r="AD4548">
            <v>42262.000000000102</v>
          </cell>
        </row>
        <row r="4549">
          <cell r="AC4549" t="str">
            <v>00332-2015-MTC/10</v>
          </cell>
          <cell r="AD4549">
            <v>42262.000000000102</v>
          </cell>
        </row>
        <row r="4550">
          <cell r="AC4550" t="str">
            <v>00344-2015-MTC/10</v>
          </cell>
          <cell r="AD4550">
            <v>42262.000000000102</v>
          </cell>
        </row>
        <row r="4551">
          <cell r="AC4551" t="str">
            <v>00345-2015-MTC/10</v>
          </cell>
          <cell r="AD4551">
            <v>42262.000000000102</v>
          </cell>
        </row>
        <row r="4552">
          <cell r="AC4552" t="str">
            <v>00338-2015-MTC/10</v>
          </cell>
          <cell r="AD4552">
            <v>42262.000000000102</v>
          </cell>
        </row>
        <row r="4553">
          <cell r="AC4553" t="str">
            <v>00333-2015-MTC/10</v>
          </cell>
          <cell r="AD4553">
            <v>42262.000000000102</v>
          </cell>
        </row>
        <row r="4554">
          <cell r="AC4554" t="str">
            <v>00012-2016-MTC/10</v>
          </cell>
          <cell r="AD4554">
            <v>42418.000000000102</v>
          </cell>
        </row>
        <row r="4555">
          <cell r="AC4555" t="str">
            <v>00326-2015-MTC/10</v>
          </cell>
          <cell r="AD4555">
            <v>42262.000000000102</v>
          </cell>
        </row>
        <row r="4556">
          <cell r="AC4556" t="str">
            <v>00358-2015-MTC/10</v>
          </cell>
          <cell r="AD4556">
            <v>42339.000000000102</v>
          </cell>
        </row>
        <row r="4557">
          <cell r="AC4557" t="str">
            <v>00359-2015-MTC/10</v>
          </cell>
          <cell r="AD4557">
            <v>42339.000000000102</v>
          </cell>
        </row>
        <row r="4558">
          <cell r="AC4558" t="str">
            <v>00360-2015-MTC/10</v>
          </cell>
          <cell r="AD4558">
            <v>42339.000000000102</v>
          </cell>
        </row>
        <row r="4559">
          <cell r="AC4559" t="str">
            <v>00361-2015-MTC/10</v>
          </cell>
          <cell r="AD4559">
            <v>42339.000000000102</v>
          </cell>
        </row>
        <row r="4560">
          <cell r="AC4560" t="str">
            <v>00362-2015-MTC/10</v>
          </cell>
          <cell r="AD4560">
            <v>42339.000000000102</v>
          </cell>
        </row>
        <row r="4561">
          <cell r="AC4561" t="str">
            <v>00363-2015-MTC/10</v>
          </cell>
          <cell r="AD4561">
            <v>42339.000000000102</v>
          </cell>
        </row>
        <row r="4562">
          <cell r="AC4562" t="str">
            <v>00364-2015-MTC/10</v>
          </cell>
          <cell r="AD4562">
            <v>42339.000000000102</v>
          </cell>
        </row>
        <row r="4563">
          <cell r="AC4563" t="str">
            <v>00365-2015-MTC/10</v>
          </cell>
          <cell r="AD4563">
            <v>42339.000000000102</v>
          </cell>
        </row>
        <row r="4564">
          <cell r="AC4564" t="str">
            <v>00389-2015-MTC/10</v>
          </cell>
          <cell r="AD4564">
            <v>42341.000000000102</v>
          </cell>
        </row>
        <row r="4565">
          <cell r="AC4565" t="str">
            <v>00390-2015-MTC/10</v>
          </cell>
          <cell r="AD4565">
            <v>42339.000000000102</v>
          </cell>
        </row>
        <row r="4566">
          <cell r="AC4566" t="str">
            <v>00391-2015-MTC/10</v>
          </cell>
          <cell r="AD4566">
            <v>42339.000000000102</v>
          </cell>
        </row>
        <row r="4567">
          <cell r="AC4567" t="str">
            <v>00387-2015-MTC/10</v>
          </cell>
          <cell r="AD4567">
            <v>42339.000000000102</v>
          </cell>
        </row>
        <row r="4568">
          <cell r="AC4568" t="str">
            <v>00388-2015-MTC/10</v>
          </cell>
          <cell r="AD4568">
            <v>42339.000000000102</v>
          </cell>
        </row>
        <row r="4569">
          <cell r="AC4569" t="str">
            <v>00384-2015-MTC/10</v>
          </cell>
          <cell r="AD4569">
            <v>42339.000000000102</v>
          </cell>
        </row>
        <row r="4570">
          <cell r="AC4570" t="str">
            <v>00385-2015-MTC/10</v>
          </cell>
          <cell r="AD4570">
            <v>42339.000000000102</v>
          </cell>
        </row>
        <row r="4571">
          <cell r="AC4571" t="str">
            <v>00369-2015-MTC/10</v>
          </cell>
          <cell r="AD4571">
            <v>42339.000000000102</v>
          </cell>
        </row>
        <row r="4572">
          <cell r="AC4572" t="str">
            <v>00032-2016-MTC/10</v>
          </cell>
          <cell r="AD4572">
            <v>42444.000000000102</v>
          </cell>
        </row>
        <row r="4573">
          <cell r="AC4573" t="str">
            <v>00033-2016-MTC/10</v>
          </cell>
          <cell r="AD4573">
            <v>42444.000000000102</v>
          </cell>
        </row>
        <row r="4574">
          <cell r="AC4574" t="str">
            <v>00034-2016-MTC/10</v>
          </cell>
          <cell r="AD4574">
            <v>42444.000000000102</v>
          </cell>
        </row>
        <row r="4575">
          <cell r="AC4575" t="str">
            <v>00035-2016-MTC/10</v>
          </cell>
          <cell r="AD4575">
            <v>42444.000000000102</v>
          </cell>
        </row>
        <row r="4576">
          <cell r="AC4576" t="str">
            <v>00036-2016-MTC/10</v>
          </cell>
          <cell r="AD4576">
            <v>42444.000000000102</v>
          </cell>
        </row>
        <row r="4577">
          <cell r="AC4577" t="str">
            <v>00037-2016-MTC/10</v>
          </cell>
          <cell r="AD4577">
            <v>42461.000000000102</v>
          </cell>
        </row>
        <row r="4578">
          <cell r="AC4578" t="str">
            <v>00063-2016-MTC/10</v>
          </cell>
          <cell r="AD4578">
            <v>42524.000000000102</v>
          </cell>
        </row>
        <row r="4579">
          <cell r="AC4579" t="str">
            <v>00064-2016-MTC/10</v>
          </cell>
          <cell r="AD4579">
            <v>42524.000000000102</v>
          </cell>
        </row>
        <row r="4580">
          <cell r="AC4580" t="str">
            <v>00065-2016-MTC/10</v>
          </cell>
          <cell r="AD4580">
            <v>42524.000000000102</v>
          </cell>
        </row>
        <row r="4581">
          <cell r="AC4581" t="str">
            <v>00066-2016-MTC/10</v>
          </cell>
          <cell r="AD4581">
            <v>42524.000000000102</v>
          </cell>
        </row>
        <row r="4582">
          <cell r="AC4582" t="str">
            <v>00067-2016-MTC/10</v>
          </cell>
          <cell r="AD4582">
            <v>42524.000000000102</v>
          </cell>
        </row>
        <row r="4583">
          <cell r="AC4583" t="str">
            <v>00068-2016-MTC/10</v>
          </cell>
          <cell r="AD4583">
            <v>42524.000000000102</v>
          </cell>
        </row>
        <row r="4584">
          <cell r="AC4584" t="str">
            <v>00095-2016-MTC/10</v>
          </cell>
          <cell r="AD4584">
            <v>42534.000000000102</v>
          </cell>
        </row>
        <row r="4585">
          <cell r="AC4585" t="str">
            <v>00354-2015-MTC/10</v>
          </cell>
          <cell r="AD4585">
            <v>42278.000000000102</v>
          </cell>
        </row>
        <row r="4586">
          <cell r="AC4586" t="str">
            <v>00059-2016-MTC/10</v>
          </cell>
          <cell r="AD4586">
            <v>42492.000000000102</v>
          </cell>
        </row>
        <row r="4587">
          <cell r="AC4587" t="str">
            <v>00060-2016-MTC/10</v>
          </cell>
          <cell r="AD4587">
            <v>42493.000000000102</v>
          </cell>
        </row>
        <row r="4588">
          <cell r="AC4588" t="str">
            <v>00069-2016-MTC/10</v>
          </cell>
          <cell r="AD4588">
            <v>42524.000000000102</v>
          </cell>
        </row>
        <row r="4589">
          <cell r="AC4589" t="str">
            <v>00070-2016-MTC/10</v>
          </cell>
          <cell r="AD4589">
            <v>42524.000000000102</v>
          </cell>
        </row>
        <row r="4590">
          <cell r="AC4590" t="str">
            <v>00071-2016-MTC/10</v>
          </cell>
          <cell r="AD4590">
            <v>42524.000000000102</v>
          </cell>
        </row>
        <row r="4591">
          <cell r="AC4591" t="str">
            <v>00072-2016-MTC/10</v>
          </cell>
          <cell r="AD4591">
            <v>42524.000000000102</v>
          </cell>
        </row>
        <row r="4592">
          <cell r="AC4592" t="str">
            <v>00073-2016-MTC/10</v>
          </cell>
          <cell r="AD4592">
            <v>42524.000000000102</v>
          </cell>
        </row>
        <row r="4593">
          <cell r="AC4593" t="str">
            <v>00074-2016-MTC/10</v>
          </cell>
          <cell r="AD4593">
            <v>42524.000000000102</v>
          </cell>
        </row>
        <row r="4594">
          <cell r="AC4594" t="str">
            <v>00075-2016-MTC/10</v>
          </cell>
          <cell r="AD4594">
            <v>42524.000000000102</v>
          </cell>
        </row>
        <row r="4595">
          <cell r="AC4595" t="str">
            <v>00076-2016-MTC/10</v>
          </cell>
          <cell r="AD4595">
            <v>42527.000000000102</v>
          </cell>
        </row>
        <row r="4596">
          <cell r="AC4596" t="str">
            <v>00077-2016-MTC/10</v>
          </cell>
          <cell r="AD4596">
            <v>42527.000000000102</v>
          </cell>
        </row>
        <row r="4597">
          <cell r="AC4597" t="str">
            <v>00078-2016-MTC/10</v>
          </cell>
          <cell r="AD4597">
            <v>42527.000000000102</v>
          </cell>
        </row>
        <row r="4598">
          <cell r="AC4598" t="str">
            <v>00079-2016-MTC/10</v>
          </cell>
          <cell r="AD4598">
            <v>42527.000000000102</v>
          </cell>
        </row>
        <row r="4599">
          <cell r="AC4599" t="str">
            <v>00080-2016-MTC/10</v>
          </cell>
          <cell r="AD4599">
            <v>42528.000000000102</v>
          </cell>
        </row>
        <row r="4600">
          <cell r="AC4600" t="str">
            <v>00081-2016-MTC/10</v>
          </cell>
          <cell r="AD4600">
            <v>42524.000000000102</v>
          </cell>
        </row>
        <row r="4601">
          <cell r="AC4601" t="str">
            <v>00082-2016-MTC/10</v>
          </cell>
          <cell r="AD4601">
            <v>42524.000000000102</v>
          </cell>
        </row>
        <row r="4602">
          <cell r="AC4602" t="str">
            <v>00083-2016-MTC/10</v>
          </cell>
          <cell r="AD4602">
            <v>42524.000000000102</v>
          </cell>
        </row>
        <row r="4603">
          <cell r="AC4603" t="str">
            <v>00084-2016-MTC/10</v>
          </cell>
          <cell r="AD4603">
            <v>42524.000000000102</v>
          </cell>
        </row>
        <row r="4604">
          <cell r="AC4604" t="str">
            <v>00085-2016-MTC/10</v>
          </cell>
          <cell r="AD4604">
            <v>42527.000000000102</v>
          </cell>
        </row>
        <row r="4605">
          <cell r="AC4605" t="str">
            <v>00086-2016-MTC/10</v>
          </cell>
          <cell r="AD4605">
            <v>42527.000000000102</v>
          </cell>
        </row>
        <row r="4606">
          <cell r="AC4606" t="str">
            <v>00087-2016-MTC/10</v>
          </cell>
          <cell r="AD4606">
            <v>42527.000000000102</v>
          </cell>
        </row>
        <row r="4607">
          <cell r="AC4607" t="str">
            <v>00088-2016-MTC/10</v>
          </cell>
          <cell r="AD4607">
            <v>42527.000000000102</v>
          </cell>
        </row>
        <row r="4608">
          <cell r="AC4608" t="str">
            <v>00089-2016-MTC/10</v>
          </cell>
          <cell r="AD4608">
            <v>42527.000000000102</v>
          </cell>
        </row>
        <row r="4609">
          <cell r="AC4609" t="str">
            <v>00096-2016-MTC/10</v>
          </cell>
          <cell r="AD4609">
            <v>42538.000000000102</v>
          </cell>
        </row>
        <row r="4610">
          <cell r="AC4610" t="str">
            <v>00101-2016-MTC/10</v>
          </cell>
          <cell r="AD4610">
            <v>42569.000000000102</v>
          </cell>
        </row>
        <row r="4611">
          <cell r="AC4611" t="str">
            <v>00102-2016-MTC/10</v>
          </cell>
          <cell r="AD4611">
            <v>42570.000000000102</v>
          </cell>
        </row>
        <row r="4612">
          <cell r="AC4612" t="str">
            <v>00103-2016-MTC/10</v>
          </cell>
          <cell r="AD4612">
            <v>42583.000000000102</v>
          </cell>
        </row>
        <row r="4613">
          <cell r="AC4613" t="str">
            <v>00119-2016-MTC/10</v>
          </cell>
          <cell r="AD4613">
            <v>42628.000000000102</v>
          </cell>
        </row>
        <row r="4614">
          <cell r="AC4614" t="str">
            <v>00120-2016-MTC/10</v>
          </cell>
          <cell r="AD4614">
            <v>42634.000000000102</v>
          </cell>
        </row>
        <row r="4615">
          <cell r="AC4615" t="str">
            <v>00075-2017-MTC/10</v>
          </cell>
          <cell r="AD4615">
            <v>42831.000000000102</v>
          </cell>
        </row>
        <row r="4616">
          <cell r="AC4616" t="str">
            <v>00088-2017-MTC/10</v>
          </cell>
          <cell r="AD4616">
            <v>42872.000000000102</v>
          </cell>
        </row>
        <row r="4617">
          <cell r="AC4617" t="str">
            <v>00098-2017-MTC/10</v>
          </cell>
          <cell r="AD4617">
            <v>42891.000000000102</v>
          </cell>
        </row>
        <row r="4618">
          <cell r="AC4618" t="str">
            <v>00099-2017-MTC/10</v>
          </cell>
          <cell r="AD4618">
            <v>42891.000000000102</v>
          </cell>
        </row>
        <row r="4619">
          <cell r="AC4619" t="str">
            <v>00100-2017-MTC/10</v>
          </cell>
          <cell r="AD4619">
            <v>42891.000000000102</v>
          </cell>
        </row>
        <row r="4620">
          <cell r="AC4620" t="str">
            <v>00132-2017-MTC/10</v>
          </cell>
          <cell r="AD4620">
            <v>42948.000000000102</v>
          </cell>
        </row>
        <row r="4621">
          <cell r="AC4621" t="str">
            <v>00133-2017-MTC/10</v>
          </cell>
          <cell r="AD4621">
            <v>42948.000000000102</v>
          </cell>
        </row>
        <row r="4622">
          <cell r="AC4622" t="str">
            <v>00134-2017-MTC/10</v>
          </cell>
          <cell r="AD4622">
            <v>42948.000000000102</v>
          </cell>
        </row>
        <row r="4623">
          <cell r="AC4623" t="str">
            <v>00148-2017-MTC/10</v>
          </cell>
          <cell r="AD4623">
            <v>42951.000000000102</v>
          </cell>
        </row>
        <row r="4624">
          <cell r="AC4624" t="str">
            <v>00181-2017-MTC/10</v>
          </cell>
          <cell r="AD4624">
            <v>42965.000000000102</v>
          </cell>
        </row>
        <row r="4625">
          <cell r="AC4625" t="str">
            <v>00198-2017-MTC/10</v>
          </cell>
          <cell r="AD4625">
            <v>42991.000000000102</v>
          </cell>
        </row>
        <row r="4626">
          <cell r="AC4626" t="str">
            <v>00222-2017-MTC/10</v>
          </cell>
          <cell r="AD4626">
            <v>43013.000000000102</v>
          </cell>
        </row>
        <row r="4627">
          <cell r="AC4627" t="str">
            <v>00238-2017-MTC/10</v>
          </cell>
          <cell r="AD4627">
            <v>43033.000000000102</v>
          </cell>
        </row>
        <row r="4628">
          <cell r="AC4628" t="str">
            <v>00239-2017-MTC/10</v>
          </cell>
          <cell r="AD4628">
            <v>43032.000000000102</v>
          </cell>
        </row>
        <row r="4629">
          <cell r="AC4629" t="str">
            <v>00244-2017-MTC/10</v>
          </cell>
          <cell r="AD4629">
            <v>43042.000000000102</v>
          </cell>
        </row>
        <row r="4630">
          <cell r="AC4630" t="str">
            <v>00246-2017-MTC/10</v>
          </cell>
          <cell r="AD4630">
            <v>43054.000000000102</v>
          </cell>
        </row>
        <row r="4631">
          <cell r="AC4631" t="str">
            <v>00270-2017-MTC/10</v>
          </cell>
          <cell r="AD4631">
            <v>43062.000000000102</v>
          </cell>
        </row>
        <row r="4632">
          <cell r="AC4632" t="str">
            <v>00271-2017-MTC/10</v>
          </cell>
          <cell r="AD4632">
            <v>43066.000000000102</v>
          </cell>
        </row>
        <row r="4633">
          <cell r="AC4633" t="str">
            <v>00288-2017-MTC/10</v>
          </cell>
          <cell r="AD4633">
            <v>43070.000000000102</v>
          </cell>
        </row>
        <row r="4634">
          <cell r="AC4634" t="str">
            <v>00293-2017-MTC/10</v>
          </cell>
          <cell r="AD4634">
            <v>43074.000000000102</v>
          </cell>
        </row>
        <row r="4635">
          <cell r="AC4635" t="str">
            <v>00294-2017-MTC/10</v>
          </cell>
          <cell r="AD4635">
            <v>43074.000000000102</v>
          </cell>
        </row>
        <row r="4636">
          <cell r="AC4636" t="str">
            <v>00296-2017-MTC/10</v>
          </cell>
          <cell r="AD4636">
            <v>43080.000000000102</v>
          </cell>
        </row>
        <row r="4637">
          <cell r="AC4637" t="str">
            <v>00297-2017-MTC/10</v>
          </cell>
          <cell r="AD4637">
            <v>43076.000000000102</v>
          </cell>
        </row>
        <row r="4638">
          <cell r="AC4638" t="str">
            <v>00298-2017-MTC/10</v>
          </cell>
          <cell r="AD4638">
            <v>43081.000000000102</v>
          </cell>
        </row>
        <row r="4639">
          <cell r="AC4639" t="str">
            <v>00299-2017-MTC/10</v>
          </cell>
          <cell r="AD4639">
            <v>43081.000000000102</v>
          </cell>
        </row>
        <row r="4640">
          <cell r="AC4640" t="str">
            <v>00300-2017-MTC/10</v>
          </cell>
          <cell r="AD4640">
            <v>43081.000000000102</v>
          </cell>
        </row>
        <row r="4641">
          <cell r="AC4641" t="str">
            <v>00301-2017-MTC/10</v>
          </cell>
          <cell r="AD4641">
            <v>43082.000000000102</v>
          </cell>
        </row>
        <row r="4642">
          <cell r="AC4642" t="str">
            <v>00302-2017-MTC/10</v>
          </cell>
          <cell r="AD4642">
            <v>43082.000000000102</v>
          </cell>
        </row>
        <row r="4643">
          <cell r="AC4643" t="str">
            <v>00303-2017-MTC/10</v>
          </cell>
          <cell r="AD4643">
            <v>43083.000000000102</v>
          </cell>
        </row>
        <row r="4644">
          <cell r="AC4644" t="str">
            <v>00304-2017-MTC/10</v>
          </cell>
          <cell r="AD4644">
            <v>43083.000000000102</v>
          </cell>
        </row>
        <row r="4645">
          <cell r="AC4645" t="str">
            <v>00065-2017-MTC/10</v>
          </cell>
          <cell r="AD4645">
            <v>42832.000000000102</v>
          </cell>
        </row>
        <row r="4646">
          <cell r="AC4646" t="str">
            <v>00066-2017-MTC/10</v>
          </cell>
          <cell r="AD4646">
            <v>42832.000000000102</v>
          </cell>
        </row>
        <row r="4647">
          <cell r="AC4647" t="str">
            <v>00067-2017-MTC/10</v>
          </cell>
          <cell r="AD4647">
            <v>42842.000000000102</v>
          </cell>
        </row>
        <row r="4648">
          <cell r="AC4648" t="str">
            <v>00079-2017-MTC/10</v>
          </cell>
          <cell r="AD4648">
            <v>42871.000000000102</v>
          </cell>
        </row>
        <row r="4649">
          <cell r="AC4649" t="str">
            <v>00080-2017-MTC/10</v>
          </cell>
          <cell r="AD4649">
            <v>42871.000000000102</v>
          </cell>
        </row>
        <row r="4650">
          <cell r="AC4650" t="str">
            <v>00081-2017-MTC/10</v>
          </cell>
          <cell r="AD4650">
            <v>42871.000000000102</v>
          </cell>
        </row>
        <row r="4651">
          <cell r="AC4651" t="str">
            <v>00082-2017-MTC/10</v>
          </cell>
          <cell r="AD4651">
            <v>42871.000000000102</v>
          </cell>
        </row>
        <row r="4652">
          <cell r="AC4652" t="str">
            <v>00083-2017-MTC/10</v>
          </cell>
          <cell r="AD4652">
            <v>42871.000000000102</v>
          </cell>
        </row>
        <row r="4653">
          <cell r="AC4653" t="str">
            <v>00094-2017-MTC/10</v>
          </cell>
          <cell r="AD4653">
            <v>42887.000000000102</v>
          </cell>
        </row>
        <row r="4654">
          <cell r="AC4654" t="str">
            <v>00119-2017-MTC/10</v>
          </cell>
          <cell r="AD4654">
            <v>42922.000000000102</v>
          </cell>
        </row>
        <row r="4655">
          <cell r="AC4655" t="str">
            <v>00139-2017-MTC/10</v>
          </cell>
          <cell r="AD4655">
            <v>42950.000000000102</v>
          </cell>
        </row>
        <row r="4656">
          <cell r="AC4656" t="str">
            <v>00149-2017-MTC/10</v>
          </cell>
          <cell r="AD4656">
            <v>42956.000000000102</v>
          </cell>
        </row>
        <row r="4657">
          <cell r="AC4657" t="str">
            <v>00150-2017-MTC/10</v>
          </cell>
          <cell r="AD4657">
            <v>42956.000000000102</v>
          </cell>
        </row>
        <row r="4658">
          <cell r="AC4658" t="str">
            <v>00151-2017-MTC/10</v>
          </cell>
          <cell r="AD4658">
            <v>42956.000000000102</v>
          </cell>
        </row>
        <row r="4659">
          <cell r="AC4659" t="str">
            <v>00152-2017-MTC/10</v>
          </cell>
          <cell r="AD4659">
            <v>42956.000000000102</v>
          </cell>
        </row>
        <row r="4660">
          <cell r="AC4660" t="str">
            <v>00153-2017-MTC/10</v>
          </cell>
          <cell r="AD4660">
            <v>42956.000000000102</v>
          </cell>
        </row>
        <row r="4661">
          <cell r="AC4661" t="str">
            <v>00154-2017-MTC/10</v>
          </cell>
          <cell r="AD4661">
            <v>42956.000000000102</v>
          </cell>
        </row>
        <row r="4662">
          <cell r="AC4662" t="str">
            <v>00173-2017-MTC/10</v>
          </cell>
          <cell r="AD4662">
            <v>42965.000000000102</v>
          </cell>
        </row>
        <row r="4663">
          <cell r="AC4663" t="str">
            <v>00174-2017-MTC/10</v>
          </cell>
          <cell r="AD4663">
            <v>42965.000000000102</v>
          </cell>
        </row>
        <row r="4664">
          <cell r="AC4664" t="str">
            <v>00200-2017-MTC/10</v>
          </cell>
          <cell r="AD4664">
            <v>43007.000000000102</v>
          </cell>
        </row>
        <row r="4665">
          <cell r="AC4665" t="str">
            <v>00201-2017-MTC/10</v>
          </cell>
          <cell r="AD4665">
            <v>43007.000000000102</v>
          </cell>
        </row>
        <row r="4666">
          <cell r="AC4666" t="str">
            <v>00213-2017-MTC/10</v>
          </cell>
          <cell r="AD4666">
            <v>43010.000000000102</v>
          </cell>
        </row>
        <row r="4667">
          <cell r="AC4667" t="str">
            <v>00220-2017-MTC/10</v>
          </cell>
          <cell r="AD4667">
            <v>43012.000000000102</v>
          </cell>
        </row>
        <row r="4668">
          <cell r="AC4668" t="str">
            <v>00221-2017-MTC/10</v>
          </cell>
          <cell r="AD4668">
            <v>43013.000000000102</v>
          </cell>
        </row>
        <row r="4669">
          <cell r="AC4669" t="str">
            <v>00228-2017-MTC/10</v>
          </cell>
          <cell r="AD4669">
            <v>43020.000000000102</v>
          </cell>
        </row>
        <row r="4670">
          <cell r="AC4670" t="str">
            <v>00229-2017-MTC/10</v>
          </cell>
          <cell r="AD4670">
            <v>43020.000000000102</v>
          </cell>
        </row>
        <row r="4671">
          <cell r="AC4671" t="str">
            <v>00230-2017-MTC/10</v>
          </cell>
          <cell r="AD4671">
            <v>43020.000000000102</v>
          </cell>
        </row>
        <row r="4672">
          <cell r="AC4672" t="str">
            <v>00240-2017-MTC/10</v>
          </cell>
          <cell r="AD4672">
            <v>43033.000000000102</v>
          </cell>
        </row>
        <row r="4673">
          <cell r="AC4673" t="str">
            <v>00242-2017-MTC/10</v>
          </cell>
          <cell r="AD4673">
            <v>43035.000000000102</v>
          </cell>
        </row>
        <row r="4674">
          <cell r="AC4674" t="str">
            <v>00243-2017-MTC/10</v>
          </cell>
          <cell r="AD4674">
            <v>43039.000000000102</v>
          </cell>
        </row>
        <row r="4675">
          <cell r="AC4675" t="str">
            <v>00085-2017-MTC/10</v>
          </cell>
          <cell r="AD4675">
            <v>42871.000000000102</v>
          </cell>
        </row>
        <row r="4676">
          <cell r="AC4676" t="str">
            <v>00086-2017-MTC/10</v>
          </cell>
          <cell r="AD4676">
            <v>42871.000000000102</v>
          </cell>
        </row>
        <row r="4677">
          <cell r="AC4677" t="str">
            <v>00087-2017-MTC/10</v>
          </cell>
          <cell r="AD4677">
            <v>42872.000000000102</v>
          </cell>
        </row>
        <row r="4678">
          <cell r="AC4678" t="str">
            <v>00155-2017-MTC/10</v>
          </cell>
          <cell r="AD4678">
            <v>42957.000000000102</v>
          </cell>
        </row>
        <row r="4679">
          <cell r="AC4679" t="str">
            <v>00156-2017-MTC/10</v>
          </cell>
          <cell r="AD4679">
            <v>42956.000000000102</v>
          </cell>
        </row>
        <row r="4680">
          <cell r="AC4680" t="str">
            <v>00157-2017-MTC/10</v>
          </cell>
          <cell r="AD4680">
            <v>42956.000000000102</v>
          </cell>
        </row>
        <row r="4681">
          <cell r="AC4681" t="str">
            <v>00158-2017-MTC/10</v>
          </cell>
          <cell r="AD4681">
            <v>42957.000000000102</v>
          </cell>
        </row>
        <row r="4682">
          <cell r="AC4682" t="str">
            <v>00159-2017-MTC/10</v>
          </cell>
          <cell r="AD4682">
            <v>42956.000000000102</v>
          </cell>
        </row>
        <row r="4683">
          <cell r="AC4683" t="str">
            <v>00160-2017-MTC/10</v>
          </cell>
          <cell r="AD4683">
            <v>42958.000000000102</v>
          </cell>
        </row>
        <row r="4684">
          <cell r="AC4684" t="str">
            <v>00161-2017-MTC/10</v>
          </cell>
          <cell r="AD4684">
            <v>42956.000000000102</v>
          </cell>
        </row>
        <row r="4685">
          <cell r="AC4685" t="str">
            <v>00162-2017-MTC/10</v>
          </cell>
          <cell r="AD4685">
            <v>42961.000000000102</v>
          </cell>
        </row>
        <row r="4686">
          <cell r="AC4686" t="str">
            <v>00192-2017-MTC/10</v>
          </cell>
          <cell r="AD4686">
            <v>42979.000000000102</v>
          </cell>
        </row>
        <row r="4687">
          <cell r="AC4687" t="str">
            <v>00206-2017-MTC/10</v>
          </cell>
          <cell r="AD4687">
            <v>43007.000000000102</v>
          </cell>
        </row>
        <row r="4688">
          <cell r="AC4688" t="str">
            <v>00207-2017-MTC/10</v>
          </cell>
          <cell r="AD4688">
            <v>43010.000000000102</v>
          </cell>
        </row>
        <row r="4689">
          <cell r="AC4689" t="str">
            <v>00208-2017-MTC/10</v>
          </cell>
          <cell r="AD4689">
            <v>43010.000000000102</v>
          </cell>
        </row>
        <row r="4690">
          <cell r="AC4690" t="str">
            <v>00209-2017-MTC/10</v>
          </cell>
          <cell r="AD4690">
            <v>43007.000000000102</v>
          </cell>
        </row>
        <row r="4691">
          <cell r="AC4691" t="str">
            <v>00210-2017-MTC/10</v>
          </cell>
          <cell r="AD4691">
            <v>43007.000000000102</v>
          </cell>
        </row>
        <row r="4692">
          <cell r="AC4692" t="str">
            <v>00211-2017-MTC/10</v>
          </cell>
          <cell r="AD4692">
            <v>43007.000000000102</v>
          </cell>
        </row>
        <row r="4693">
          <cell r="AC4693" t="str">
            <v>00212-2017-MTC/10</v>
          </cell>
          <cell r="AD4693">
            <v>43010.000000000102</v>
          </cell>
        </row>
        <row r="4694">
          <cell r="AC4694" t="str">
            <v>00223-2017-MTC/10</v>
          </cell>
          <cell r="AD4694">
            <v>43018.000000000102</v>
          </cell>
        </row>
        <row r="4695">
          <cell r="AC4695" t="str">
            <v>00224-2017-MTC/10</v>
          </cell>
          <cell r="AD4695">
            <v>43019.000000000102</v>
          </cell>
        </row>
        <row r="4696">
          <cell r="AC4696" t="str">
            <v>00235-2017-MTC/10</v>
          </cell>
          <cell r="AD4696">
            <v>43025.000000000102</v>
          </cell>
        </row>
        <row r="4697">
          <cell r="AC4697" t="str">
            <v>00236-2017-MTC/10</v>
          </cell>
          <cell r="AD4697">
            <v>43025.000000000102</v>
          </cell>
        </row>
        <row r="4698">
          <cell r="AC4698" t="str">
            <v>00251-2017-MTC/10</v>
          </cell>
          <cell r="AD4698">
            <v>43054.000000000102</v>
          </cell>
        </row>
        <row r="4699">
          <cell r="AC4699" t="str">
            <v>00252-2017-MTC/10</v>
          </cell>
          <cell r="AD4699">
            <v>43056.000000000102</v>
          </cell>
        </row>
        <row r="4700">
          <cell r="AC4700" t="str">
            <v>00253-2017-MTC/10</v>
          </cell>
          <cell r="AD4700">
            <v>43056.000000000102</v>
          </cell>
        </row>
        <row r="4701">
          <cell r="AC4701" t="str">
            <v>00254-2017-MTC/10</v>
          </cell>
          <cell r="AD4701">
            <v>43056.000000000102</v>
          </cell>
        </row>
        <row r="4702">
          <cell r="AC4702" t="str">
            <v>00259-2017-MTC/10</v>
          </cell>
          <cell r="AD4702">
            <v>43060.000000000102</v>
          </cell>
        </row>
        <row r="4703">
          <cell r="AC4703" t="str">
            <v>00261-2017-MTC/10</v>
          </cell>
          <cell r="AD4703">
            <v>43061.000000000102</v>
          </cell>
        </row>
        <row r="4704">
          <cell r="AC4704" t="str">
            <v>00263-2017-MTC/10</v>
          </cell>
          <cell r="AD4704">
            <v>43061.000000000102</v>
          </cell>
        </row>
        <row r="4705">
          <cell r="AC4705" t="str">
            <v>00060-2017-MTC/10</v>
          </cell>
          <cell r="AD4705">
            <v>42832.000000000102</v>
          </cell>
        </row>
        <row r="4706">
          <cell r="AC4706" t="str">
            <v>00061-2017-MTC/10</v>
          </cell>
          <cell r="AD4706">
            <v>42832.000000000102</v>
          </cell>
        </row>
        <row r="4707">
          <cell r="AC4707" t="str">
            <v>00068-2017-MTC/10</v>
          </cell>
          <cell r="AD4707">
            <v>42830.000000000102</v>
          </cell>
        </row>
        <row r="4708">
          <cell r="AC4708" t="str">
            <v>00069-2017-MTC/10</v>
          </cell>
          <cell r="AD4708">
            <v>42831.000000000102</v>
          </cell>
        </row>
        <row r="4709">
          <cell r="AC4709" t="str">
            <v>00070-2017-MTC/10</v>
          </cell>
          <cell r="AD4709">
            <v>42831.000000000102</v>
          </cell>
        </row>
        <row r="4710">
          <cell r="AC4710" t="str">
            <v>00071-2017-MTC/10</v>
          </cell>
          <cell r="AD4710">
            <v>42832.000000000102</v>
          </cell>
        </row>
        <row r="4711">
          <cell r="AC4711" t="str">
            <v>00092-2017-MTC/10</v>
          </cell>
          <cell r="AD4711">
            <v>42887.000000000102</v>
          </cell>
        </row>
        <row r="4712">
          <cell r="AC4712" t="str">
            <v>00172-2017-MTC/10</v>
          </cell>
          <cell r="AD4712">
            <v>42964.000000000102</v>
          </cell>
        </row>
        <row r="4713">
          <cell r="AC4713" t="str">
            <v>00175-2017-MTC/10</v>
          </cell>
          <cell r="AD4713">
            <v>42965.000000000102</v>
          </cell>
        </row>
        <row r="4714">
          <cell r="AC4714" t="str">
            <v>00176-2017-MTC/10</v>
          </cell>
          <cell r="AD4714">
            <v>42965.000000000102</v>
          </cell>
        </row>
        <row r="4715">
          <cell r="AC4715" t="str">
            <v>00177-2017-MTC/10</v>
          </cell>
          <cell r="AD4715">
            <v>42965.000000000102</v>
          </cell>
        </row>
        <row r="4716">
          <cell r="AC4716" t="str">
            <v>00178-2017-MTC/10</v>
          </cell>
          <cell r="AD4716">
            <v>42965.000000000102</v>
          </cell>
        </row>
        <row r="4717">
          <cell r="AC4717" t="str">
            <v>00179-2017-MTC/10</v>
          </cell>
          <cell r="AD4717">
            <v>42964.000000000102</v>
          </cell>
        </row>
        <row r="4718">
          <cell r="AC4718" t="str">
            <v>00180-2017-MTC/10</v>
          </cell>
          <cell r="AD4718">
            <v>42964.000000000102</v>
          </cell>
        </row>
        <row r="4719">
          <cell r="AC4719" t="str">
            <v>00182-2017-MTC/10</v>
          </cell>
          <cell r="AD4719">
            <v>42965.000000000102</v>
          </cell>
        </row>
        <row r="4720">
          <cell r="AC4720" t="str">
            <v>00183-2017-MTC/10</v>
          </cell>
          <cell r="AD4720">
            <v>42965.000000000102</v>
          </cell>
        </row>
        <row r="4721">
          <cell r="AC4721" t="str">
            <v>00184-2017-MTC/10</v>
          </cell>
          <cell r="AD4721">
            <v>42965.000000000102</v>
          </cell>
        </row>
        <row r="4722">
          <cell r="AC4722" t="str">
            <v>00185-2017-MTC/10</v>
          </cell>
          <cell r="AD4722">
            <v>42969.000000000102</v>
          </cell>
        </row>
        <row r="4723">
          <cell r="AC4723" t="str">
            <v>00186-2017-MTC/10</v>
          </cell>
          <cell r="AD4723">
            <v>42965.000000000102</v>
          </cell>
        </row>
        <row r="4724">
          <cell r="AC4724" t="str">
            <v>00187-2017-MTC/10</v>
          </cell>
          <cell r="AD4724">
            <v>42969.000000000102</v>
          </cell>
        </row>
        <row r="4725">
          <cell r="AC4725" t="str">
            <v>00188-2017-MTC/10</v>
          </cell>
          <cell r="AD4725">
            <v>42969.000000000102</v>
          </cell>
        </row>
        <row r="4726">
          <cell r="AC4726" t="str">
            <v>00189-2017-MTC/10</v>
          </cell>
          <cell r="AD4726">
            <v>42969.000000000102</v>
          </cell>
        </row>
        <row r="4727">
          <cell r="AC4727" t="str">
            <v>00190-2017-MTC/10</v>
          </cell>
          <cell r="AD4727">
            <v>42969.000000000102</v>
          </cell>
        </row>
        <row r="4728">
          <cell r="AC4728" t="str">
            <v>00191-2017-MTC/10</v>
          </cell>
          <cell r="AD4728">
            <v>42969.000000000102</v>
          </cell>
        </row>
        <row r="4729">
          <cell r="AC4729" t="str">
            <v>00193-2017-MTC/10</v>
          </cell>
          <cell r="AD4729">
            <v>42979.000000000102</v>
          </cell>
        </row>
        <row r="4730">
          <cell r="AC4730" t="str">
            <v>00194-2017-MTC/10</v>
          </cell>
          <cell r="AD4730">
            <v>42979.000000000102</v>
          </cell>
        </row>
        <row r="4731">
          <cell r="AC4731" t="str">
            <v>00195-2017-MTC/10</v>
          </cell>
          <cell r="AD4731">
            <v>42979.000000000102</v>
          </cell>
        </row>
        <row r="4732">
          <cell r="AC4732" t="str">
            <v>00203-2017-MTC/10</v>
          </cell>
          <cell r="AD4732">
            <v>43007.000000000102</v>
          </cell>
        </row>
        <row r="4733">
          <cell r="AC4733" t="str">
            <v>00245-2017-MTC/10</v>
          </cell>
          <cell r="AD4733">
            <v>43054.000000000102</v>
          </cell>
        </row>
        <row r="4734">
          <cell r="AC4734" t="str">
            <v>00247-2017-MTC/10</v>
          </cell>
          <cell r="AD4734">
            <v>43054.000000000102</v>
          </cell>
        </row>
        <row r="4735">
          <cell r="AC4735" t="str">
            <v>00077-2017-MTC/10</v>
          </cell>
          <cell r="AD4735">
            <v>42857.000000000102</v>
          </cell>
        </row>
        <row r="4736">
          <cell r="AC4736" t="str">
            <v>00127-2017-MTC/10</v>
          </cell>
          <cell r="AD4736">
            <v>42934.000000000102</v>
          </cell>
        </row>
        <row r="4737">
          <cell r="AC4737" t="str">
            <v>00128-2017-MTC/10</v>
          </cell>
          <cell r="AD4737">
            <v>42934.000000000102</v>
          </cell>
        </row>
        <row r="4738">
          <cell r="AC4738" t="str">
            <v>00196-2017-MTC/10</v>
          </cell>
          <cell r="AD4738">
            <v>42979.000000000102</v>
          </cell>
        </row>
        <row r="4739">
          <cell r="AC4739" t="str">
            <v>00204-2017-MTC/10</v>
          </cell>
          <cell r="AD4739">
            <v>43007.000000000102</v>
          </cell>
        </row>
        <row r="4740">
          <cell r="AC4740" t="str">
            <v>00215-2017-MTC/10</v>
          </cell>
          <cell r="AD4740">
            <v>43012.000000000102</v>
          </cell>
        </row>
        <row r="4741">
          <cell r="AC4741" t="str">
            <v>00216-2017-MTC/10</v>
          </cell>
          <cell r="AD4741">
            <v>43011.000000000102</v>
          </cell>
        </row>
        <row r="4742">
          <cell r="AC4742" t="str">
            <v>00217-2017-MTC/10</v>
          </cell>
          <cell r="AD4742">
            <v>43012.000000000102</v>
          </cell>
        </row>
        <row r="4743">
          <cell r="AC4743" t="str">
            <v>00231-2017-MTC/10</v>
          </cell>
          <cell r="AD4743">
            <v>43024.000000000102</v>
          </cell>
        </row>
        <row r="4744">
          <cell r="AC4744" t="str">
            <v>00232-2017-MTC/10</v>
          </cell>
          <cell r="AD4744">
            <v>43021.000000000102</v>
          </cell>
        </row>
        <row r="4745">
          <cell r="AC4745" t="str">
            <v>00233-2017-MTC/10</v>
          </cell>
          <cell r="AD4745">
            <v>43024.000000000102</v>
          </cell>
        </row>
        <row r="4746">
          <cell r="AC4746" t="str">
            <v>00234-2017-MTC/10</v>
          </cell>
          <cell r="AD4746">
            <v>43024.000000000102</v>
          </cell>
        </row>
        <row r="4747">
          <cell r="AC4747" t="str">
            <v>00237-2017-MTC/10</v>
          </cell>
          <cell r="AD4747">
            <v>43027.000000000102</v>
          </cell>
        </row>
        <row r="4748">
          <cell r="AC4748" t="str">
            <v>00248-2017-MTC/10</v>
          </cell>
          <cell r="AD4748">
            <v>43054.000000000102</v>
          </cell>
        </row>
        <row r="4749">
          <cell r="AC4749" t="str">
            <v>00249-2017-MTC/10</v>
          </cell>
          <cell r="AD4749">
            <v>43054.000000000102</v>
          </cell>
        </row>
        <row r="4750">
          <cell r="AC4750" t="str">
            <v>00258-2017-MTC/10</v>
          </cell>
          <cell r="AD4750">
            <v>43060.000000000102</v>
          </cell>
        </row>
        <row r="4751">
          <cell r="AC4751" t="str">
            <v>00264-2017-MTC/10</v>
          </cell>
          <cell r="AD4751">
            <v>43062.000000000102</v>
          </cell>
        </row>
        <row r="4752">
          <cell r="AC4752" t="str">
            <v>00266-2017-MTC/10</v>
          </cell>
          <cell r="AD4752">
            <v>43070.000000000102</v>
          </cell>
        </row>
        <row r="4753">
          <cell r="AC4753" t="str">
            <v>00268-2017-MTC/10</v>
          </cell>
          <cell r="AD4753">
            <v>43066.000000000102</v>
          </cell>
        </row>
        <row r="4754">
          <cell r="AC4754" t="str">
            <v>00267-2017-MTC/10</v>
          </cell>
          <cell r="AD4754">
            <v>43066.000000000102</v>
          </cell>
        </row>
        <row r="4755">
          <cell r="AC4755" t="str">
            <v>00274-2017-MTC/10</v>
          </cell>
          <cell r="AD4755">
            <v>43068.000000000102</v>
          </cell>
        </row>
        <row r="4756">
          <cell r="AC4756" t="str">
            <v>00275-2017-MTC/10</v>
          </cell>
          <cell r="AD4756">
            <v>43070.000000000102</v>
          </cell>
        </row>
        <row r="4757">
          <cell r="AC4757" t="str">
            <v>00276-2017-MTC/10</v>
          </cell>
          <cell r="AD4757">
            <v>43068.000000000102</v>
          </cell>
        </row>
        <row r="4758">
          <cell r="AC4758" t="str">
            <v>00277-2017-MTC/10</v>
          </cell>
          <cell r="AD4758">
            <v>43068.000000000102</v>
          </cell>
        </row>
        <row r="4759">
          <cell r="AC4759" t="str">
            <v>00279-2017-MTC/10</v>
          </cell>
          <cell r="AD4759">
            <v>43074.000000000102</v>
          </cell>
        </row>
        <row r="4760">
          <cell r="AC4760" t="str">
            <v>00280-2017-MTC/10</v>
          </cell>
          <cell r="AD4760">
            <v>43070.000000000102</v>
          </cell>
        </row>
        <row r="4761">
          <cell r="AC4761" t="str">
            <v>00281-2017-MTC/10</v>
          </cell>
          <cell r="AD4761">
            <v>43074.000000000102</v>
          </cell>
        </row>
        <row r="4762">
          <cell r="AC4762" t="str">
            <v>00285-2017-MTC/10</v>
          </cell>
          <cell r="AD4762">
            <v>43074.000000000102</v>
          </cell>
        </row>
        <row r="4763">
          <cell r="AC4763" t="str">
            <v>00287-2017-MTC/10</v>
          </cell>
          <cell r="AD4763">
            <v>43070.000000000102</v>
          </cell>
        </row>
        <row r="4764">
          <cell r="AC4764" t="str">
            <v>00289-2017-MTC/10</v>
          </cell>
          <cell r="AD4764">
            <v>43073.000000000102</v>
          </cell>
        </row>
        <row r="4765">
          <cell r="AC4765" t="str">
            <v>00084-2017-MTC/10</v>
          </cell>
          <cell r="AD4765">
            <v>42871.000000000102</v>
          </cell>
        </row>
        <row r="4766">
          <cell r="AC4766" t="str">
            <v>00089-2017-MTC/10</v>
          </cell>
          <cell r="AD4766">
            <v>42887.000000000102</v>
          </cell>
        </row>
        <row r="4767">
          <cell r="AC4767" t="str">
            <v>00090-2017-MTC/10</v>
          </cell>
          <cell r="AD4767">
            <v>42887.000000000102</v>
          </cell>
        </row>
        <row r="4768">
          <cell r="AC4768" t="str">
            <v>00091-2017-MTC/10</v>
          </cell>
          <cell r="AD4768">
            <v>42887.000000000102</v>
          </cell>
        </row>
        <row r="4769">
          <cell r="AC4769" t="str">
            <v>00093-2017-MTC/10</v>
          </cell>
          <cell r="AD4769">
            <v>42887.000000000102</v>
          </cell>
        </row>
        <row r="4770">
          <cell r="AC4770" t="str">
            <v>00129-2017-MTC/10</v>
          </cell>
          <cell r="AD4770">
            <v>42934.000000000102</v>
          </cell>
        </row>
        <row r="4771">
          <cell r="AC4771" t="str">
            <v>00135-2017-MTC/10</v>
          </cell>
          <cell r="AD4771">
            <v>42949.000000000102</v>
          </cell>
        </row>
        <row r="4772">
          <cell r="AC4772" t="str">
            <v>00136-2017-MTC/10</v>
          </cell>
          <cell r="AD4772">
            <v>42949.000000000102</v>
          </cell>
        </row>
        <row r="4773">
          <cell r="AC4773" t="str">
            <v>00137-2017-MTC/10</v>
          </cell>
          <cell r="AD4773">
            <v>42948.000000000102</v>
          </cell>
        </row>
        <row r="4774">
          <cell r="AC4774" t="str">
            <v>00138-2017-MTC/10</v>
          </cell>
          <cell r="AD4774">
            <v>42950.000000000102</v>
          </cell>
        </row>
        <row r="4775">
          <cell r="AC4775" t="str">
            <v>00163-2017-MTC/10</v>
          </cell>
          <cell r="AD4775">
            <v>42957.000000000102</v>
          </cell>
        </row>
        <row r="4776">
          <cell r="AC4776" t="str">
            <v>00164-2017-MTC/10</v>
          </cell>
          <cell r="AD4776">
            <v>42957.000000000102</v>
          </cell>
        </row>
        <row r="4777">
          <cell r="AC4777" t="str">
            <v>00165-2017-MTC/10</v>
          </cell>
          <cell r="AD4777">
            <v>42957.000000000102</v>
          </cell>
        </row>
        <row r="4778">
          <cell r="AC4778" t="str">
            <v>00166-2017-MTC/10</v>
          </cell>
          <cell r="AD4778">
            <v>42957.000000000102</v>
          </cell>
        </row>
        <row r="4779">
          <cell r="AC4779" t="str">
            <v>00167-2017-MTC/10</v>
          </cell>
          <cell r="AD4779">
            <v>42957.000000000102</v>
          </cell>
        </row>
        <row r="4780">
          <cell r="AC4780" t="str">
            <v>00168-2017-MTC/10</v>
          </cell>
          <cell r="AD4780">
            <v>42957.000000000102</v>
          </cell>
        </row>
        <row r="4781">
          <cell r="AC4781" t="str">
            <v>00170-2017-MTC/10</v>
          </cell>
          <cell r="AD4781">
            <v>42962.000000000102</v>
          </cell>
        </row>
        <row r="4782">
          <cell r="AC4782" t="str">
            <v>00171-2017-MTC/10</v>
          </cell>
          <cell r="AD4782">
            <v>42964.000000000102</v>
          </cell>
        </row>
        <row r="4783">
          <cell r="AC4783" t="str">
            <v>00197-2017-MTC/10</v>
          </cell>
          <cell r="AD4783">
            <v>42991.000000000102</v>
          </cell>
        </row>
        <row r="4784">
          <cell r="AC4784" t="str">
            <v>00202-2017-MTC/10</v>
          </cell>
          <cell r="AD4784">
            <v>43010.000000000102</v>
          </cell>
        </row>
        <row r="4785">
          <cell r="AC4785" t="str">
            <v>00214-2017-MTC/10</v>
          </cell>
          <cell r="AD4785">
            <v>43013.000000000102</v>
          </cell>
        </row>
        <row r="4786">
          <cell r="AC4786" t="str">
            <v>00218-2017-MTC/10</v>
          </cell>
          <cell r="AD4786">
            <v>43011.000000000102</v>
          </cell>
        </row>
        <row r="4787">
          <cell r="AC4787" t="str">
            <v>00219-2017-MTC/10</v>
          </cell>
          <cell r="AD4787">
            <v>43011.000000000102</v>
          </cell>
        </row>
        <row r="4788">
          <cell r="AC4788" t="str">
            <v>00255-2017-MTC/10</v>
          </cell>
          <cell r="AD4788">
            <v>43060.000000000102</v>
          </cell>
        </row>
        <row r="4789">
          <cell r="AC4789" t="str">
            <v>00256-2017-MTC/10</v>
          </cell>
          <cell r="AD4789">
            <v>43060.000000000102</v>
          </cell>
        </row>
        <row r="4790">
          <cell r="AC4790" t="str">
            <v>00257-2017-MTC/10</v>
          </cell>
          <cell r="AD4790">
            <v>43060.000000000102</v>
          </cell>
        </row>
        <row r="4791">
          <cell r="AC4791" t="str">
            <v>00260-2017-MTC/10</v>
          </cell>
          <cell r="AD4791">
            <v>43061.000000000102</v>
          </cell>
        </row>
        <row r="4792">
          <cell r="AC4792" t="str">
            <v>00278-2017-MTC/10</v>
          </cell>
          <cell r="AD4792">
            <v>43070.000000000102</v>
          </cell>
        </row>
        <row r="4793">
          <cell r="AC4793" t="str">
            <v>00282-2017-MTC/10</v>
          </cell>
          <cell r="AD4793">
            <v>43070.000000000102</v>
          </cell>
        </row>
        <row r="4794">
          <cell r="AC4794" t="str">
            <v>00283-2017-MTC/10</v>
          </cell>
          <cell r="AD4794">
            <v>43070.000000000102</v>
          </cell>
        </row>
        <row r="4795">
          <cell r="AC4795" t="str">
            <v>00062-2017-MTC/10</v>
          </cell>
          <cell r="AD4795">
            <v>42831.000000000102</v>
          </cell>
        </row>
        <row r="4796">
          <cell r="AC4796" t="str">
            <v>00063-2017-MTC/10</v>
          </cell>
          <cell r="AD4796">
            <v>42831.000000000102</v>
          </cell>
        </row>
        <row r="4797">
          <cell r="AC4797" t="str">
            <v>00072-2017-MTC/10</v>
          </cell>
          <cell r="AD4797">
            <v>42832.000000000102</v>
          </cell>
        </row>
        <row r="4798">
          <cell r="AC4798" t="str">
            <v>00073-2017-MTC/10</v>
          </cell>
          <cell r="AD4798">
            <v>42832.000000000102</v>
          </cell>
        </row>
        <row r="4799">
          <cell r="AC4799" t="str">
            <v>00074-2017-MTC/10</v>
          </cell>
          <cell r="AD4799">
            <v>42832.000000000102</v>
          </cell>
        </row>
        <row r="4800">
          <cell r="AC4800" t="str">
            <v>00095-2017-MTC/10</v>
          </cell>
          <cell r="AD4800">
            <v>42887.000000000102</v>
          </cell>
        </row>
        <row r="4801">
          <cell r="AC4801" t="str">
            <v>00096-2017-MTC/10</v>
          </cell>
          <cell r="AD4801">
            <v>42888.000000000102</v>
          </cell>
        </row>
        <row r="4802">
          <cell r="AC4802" t="str">
            <v>00097-2017-MTC/10</v>
          </cell>
          <cell r="AD4802">
            <v>42891.000000000102</v>
          </cell>
        </row>
        <row r="4803">
          <cell r="AC4803" t="str">
            <v>00120-2017-MTC/10</v>
          </cell>
          <cell r="AD4803">
            <v>42922.000000000102</v>
          </cell>
        </row>
        <row r="4804">
          <cell r="AC4804" t="str">
            <v>00140-2017-MTC/10</v>
          </cell>
          <cell r="AD4804">
            <v>42948.000000000102</v>
          </cell>
        </row>
        <row r="4805">
          <cell r="AC4805" t="str">
            <v>00141-2017-MTC/10</v>
          </cell>
          <cell r="AD4805">
            <v>42948.000000000102</v>
          </cell>
        </row>
        <row r="4806">
          <cell r="AC4806" t="str">
            <v>00142-2017-MTC/10</v>
          </cell>
          <cell r="AD4806">
            <v>42948.000000000102</v>
          </cell>
        </row>
        <row r="4807">
          <cell r="AC4807" t="str">
            <v>00143-2017-MTC/10</v>
          </cell>
          <cell r="AD4807">
            <v>42948.000000000102</v>
          </cell>
        </row>
        <row r="4808">
          <cell r="AC4808" t="str">
            <v>00144-2017-MTC/10</v>
          </cell>
          <cell r="AD4808">
            <v>42948.000000000102</v>
          </cell>
        </row>
        <row r="4809">
          <cell r="AC4809" t="str">
            <v>00145-2017-MTC/10</v>
          </cell>
          <cell r="AD4809">
            <v>42948.000000000102</v>
          </cell>
        </row>
        <row r="4810">
          <cell r="AC4810" t="str">
            <v>00146-2017-MTC/10</v>
          </cell>
          <cell r="AD4810">
            <v>42950.000000000102</v>
          </cell>
        </row>
        <row r="4811">
          <cell r="AC4811" t="str">
            <v>00205-2017-MTC/10</v>
          </cell>
          <cell r="AD4811">
            <v>43007.000000000102</v>
          </cell>
        </row>
        <row r="4812">
          <cell r="AC4812" t="str">
            <v>00225-2017-MTC/10</v>
          </cell>
          <cell r="AD4812">
            <v>43020.000000000102</v>
          </cell>
        </row>
        <row r="4813">
          <cell r="AC4813" t="str">
            <v>00226-2017-MTC/10</v>
          </cell>
          <cell r="AD4813">
            <v>43014.000000000102</v>
          </cell>
        </row>
        <row r="4814">
          <cell r="AC4814" t="str">
            <v>00227-2017-MTC/10</v>
          </cell>
          <cell r="AD4814">
            <v>43020.000000000102</v>
          </cell>
        </row>
        <row r="4815">
          <cell r="AC4815" t="str">
            <v>00265-2017-MTC/10</v>
          </cell>
          <cell r="AD4815">
            <v>43063.000000000102</v>
          </cell>
        </row>
        <row r="4816">
          <cell r="AC4816" t="str">
            <v>00269-2017-MTC/10</v>
          </cell>
          <cell r="AD4816">
            <v>43063.000000000102</v>
          </cell>
        </row>
        <row r="4817">
          <cell r="AC4817" t="str">
            <v>00272-2017-MTC/10</v>
          </cell>
          <cell r="AD4817">
            <v>43070.000000000102</v>
          </cell>
        </row>
        <row r="4818">
          <cell r="AC4818" t="str">
            <v>00273-2017-MTC/10</v>
          </cell>
          <cell r="AD4818">
            <v>43068.000000000102</v>
          </cell>
        </row>
        <row r="4819">
          <cell r="AC4819" t="str">
            <v>00284-2017-MTC/10</v>
          </cell>
          <cell r="AD4819">
            <v>43070.000000000102</v>
          </cell>
        </row>
        <row r="4820">
          <cell r="AC4820" t="str">
            <v>00286-2017-MTC/10</v>
          </cell>
          <cell r="AD4820">
            <v>43068.000000000102</v>
          </cell>
        </row>
        <row r="4821">
          <cell r="AC4821" t="str">
            <v>00290-2017-MTC/10</v>
          </cell>
          <cell r="AD4821">
            <v>43074.000000000102</v>
          </cell>
        </row>
        <row r="4822">
          <cell r="AC4822" t="str">
            <v>00291-2017-MTC/10</v>
          </cell>
          <cell r="AD4822">
            <v>43080.000000000102</v>
          </cell>
        </row>
        <row r="4823">
          <cell r="AC4823" t="str">
            <v>00292-2017-MTC/10</v>
          </cell>
          <cell r="AD4823">
            <v>43080.000000000102</v>
          </cell>
        </row>
        <row r="4824">
          <cell r="AC4824" t="str">
            <v>00295-2017-MTC/10</v>
          </cell>
          <cell r="AD4824">
            <v>43080.000000000102</v>
          </cell>
        </row>
        <row r="4825">
          <cell r="AC4825" t="str">
            <v>00311-2017-MTC/10</v>
          </cell>
          <cell r="AD4825">
            <v>43088.000000000102</v>
          </cell>
        </row>
        <row r="4826">
          <cell r="AC4826" t="str">
            <v>00315-2017-MTC/10</v>
          </cell>
          <cell r="AD4826">
            <v>43088.000000000102</v>
          </cell>
        </row>
        <row r="4827">
          <cell r="AC4827" t="str">
            <v>00054-2018-MTC/10</v>
          </cell>
          <cell r="AD4827">
            <v>43147.000000000102</v>
          </cell>
        </row>
        <row r="4828">
          <cell r="AC4828" t="str">
            <v>00061-2018-MTC/10</v>
          </cell>
          <cell r="AD4828">
            <v>43150.000000000102</v>
          </cell>
        </row>
        <row r="4829">
          <cell r="AC4829" t="str">
            <v>00062-2018-MTC/10</v>
          </cell>
          <cell r="AD4829">
            <v>43150.000000000102</v>
          </cell>
        </row>
        <row r="4830">
          <cell r="AC4830" t="str">
            <v>00063-2018-MTC/10</v>
          </cell>
          <cell r="AD4830">
            <v>43150.000000000102</v>
          </cell>
        </row>
        <row r="4831">
          <cell r="AC4831" t="str">
            <v>00064-2018-MTC/10</v>
          </cell>
          <cell r="AD4831">
            <v>43150.000000000102</v>
          </cell>
        </row>
        <row r="4832">
          <cell r="AC4832" t="str">
            <v>00065-2018-MTC/10</v>
          </cell>
          <cell r="AD4832">
            <v>43150.000000000102</v>
          </cell>
        </row>
        <row r="4833">
          <cell r="AC4833" t="str">
            <v>00087-2018-MTC/10</v>
          </cell>
          <cell r="AD4833">
            <v>43161.000000000102</v>
          </cell>
        </row>
        <row r="4834">
          <cell r="AC4834" t="str">
            <v>00091-2018-MTC/10</v>
          </cell>
          <cell r="AD4834">
            <v>43161.000000000102</v>
          </cell>
        </row>
        <row r="4835">
          <cell r="AC4835" t="str">
            <v>00092-2018-MTC/10</v>
          </cell>
          <cell r="AD4835">
            <v>43161.000000000102</v>
          </cell>
        </row>
        <row r="4836">
          <cell r="AC4836" t="str">
            <v>00117-2018-MTC/10</v>
          </cell>
          <cell r="AD4836">
            <v>43192.000000000102</v>
          </cell>
        </row>
        <row r="4837">
          <cell r="AC4837" t="str">
            <v>00118-2018-MTC/10</v>
          </cell>
          <cell r="AD4837">
            <v>43187.000000000102</v>
          </cell>
        </row>
        <row r="4838">
          <cell r="AC4838" t="str">
            <v>00119-2018-MTC/10</v>
          </cell>
          <cell r="AD4838">
            <v>43192.000000000102</v>
          </cell>
        </row>
        <row r="4839">
          <cell r="AC4839" t="str">
            <v>00120-2018-MTC/10</v>
          </cell>
          <cell r="AD4839">
            <v>43192.000000000102</v>
          </cell>
        </row>
        <row r="4840">
          <cell r="AC4840" t="str">
            <v>00121-2018-MTC/10</v>
          </cell>
          <cell r="AD4840">
            <v>43192.000000000102</v>
          </cell>
        </row>
        <row r="4841">
          <cell r="AC4841" t="str">
            <v>00122-2018-MTC/10</v>
          </cell>
          <cell r="AD4841">
            <v>43192.000000000102</v>
          </cell>
        </row>
        <row r="4842">
          <cell r="AC4842" t="str">
            <v>00123-2018-MTC/10</v>
          </cell>
          <cell r="AD4842">
            <v>43192.000000000102</v>
          </cell>
        </row>
        <row r="4843">
          <cell r="AC4843" t="str">
            <v>00152-2018-MTC/10</v>
          </cell>
          <cell r="AD4843">
            <v>43276.000000000102</v>
          </cell>
        </row>
        <row r="4844">
          <cell r="AC4844" t="str">
            <v>00180-2018-MTC/10</v>
          </cell>
          <cell r="AD4844">
            <v>43307.000000000102</v>
          </cell>
        </row>
        <row r="4845">
          <cell r="AC4845" t="str">
            <v>00187-2018-MTC/10</v>
          </cell>
          <cell r="AD4845">
            <v>43313.000000000102</v>
          </cell>
        </row>
        <row r="4846">
          <cell r="AC4846" t="str">
            <v>00188-2018-MTC/10</v>
          </cell>
          <cell r="AD4846">
            <v>43313.000000000102</v>
          </cell>
        </row>
        <row r="4847">
          <cell r="AC4847" t="str">
            <v>00191-2018-MTC/10</v>
          </cell>
          <cell r="AD4847">
            <v>43315.000000000102</v>
          </cell>
        </row>
        <row r="4848">
          <cell r="AC4848" t="str">
            <v>00192-2018-MTC/10</v>
          </cell>
          <cell r="AD4848">
            <v>43315.000000000102</v>
          </cell>
        </row>
        <row r="4849">
          <cell r="AC4849" t="str">
            <v>00193-2018-MTC/10</v>
          </cell>
          <cell r="AD4849">
            <v>43315.000000000102</v>
          </cell>
        </row>
        <row r="4850">
          <cell r="AC4850" t="str">
            <v>00194-2018-MTC/10</v>
          </cell>
          <cell r="AD4850">
            <v>43321.000000000102</v>
          </cell>
        </row>
        <row r="4851">
          <cell r="AC4851" t="str">
            <v>00195-2018-MTC/10</v>
          </cell>
          <cell r="AD4851">
            <v>43315.000000000102</v>
          </cell>
        </row>
        <row r="4852">
          <cell r="AC4852" t="str">
            <v>00197-2018-MTC/10</v>
          </cell>
          <cell r="AD4852">
            <v>43326.000000000102</v>
          </cell>
        </row>
        <row r="4853">
          <cell r="AC4853" t="str">
            <v>00198-2018-MTC/10</v>
          </cell>
          <cell r="AD4853">
            <v>43326.000000000102</v>
          </cell>
        </row>
        <row r="4854">
          <cell r="AC4854" t="str">
            <v>00310-2017-MTC/10</v>
          </cell>
          <cell r="AD4854">
            <v>43087.000000000102</v>
          </cell>
        </row>
        <row r="4855">
          <cell r="AC4855" t="str">
            <v>00322-2017-MTC/10</v>
          </cell>
          <cell r="AD4855">
            <v>43091.000000000102</v>
          </cell>
        </row>
        <row r="4856">
          <cell r="AC4856" t="str">
            <v>00369-2017-MTC/10</v>
          </cell>
          <cell r="AD4856">
            <v>43091.000000000102</v>
          </cell>
        </row>
        <row r="4857">
          <cell r="AC4857" t="str">
            <v>00370-2017-MTC/10</v>
          </cell>
          <cell r="AD4857">
            <v>43098.000000000102</v>
          </cell>
        </row>
        <row r="4858">
          <cell r="AC4858" t="str">
            <v>00371-2017-MTC/10</v>
          </cell>
          <cell r="AD4858">
            <v>43097.000000000102</v>
          </cell>
        </row>
        <row r="4859">
          <cell r="AC4859" t="str">
            <v>00372-2017-MTC/10</v>
          </cell>
          <cell r="AD4859">
            <v>43098.000000000102</v>
          </cell>
        </row>
        <row r="4860">
          <cell r="AC4860" t="str">
            <v>00373-2017-MTC/10</v>
          </cell>
          <cell r="AD4860">
            <v>43098.000000000102</v>
          </cell>
        </row>
        <row r="4861">
          <cell r="AC4861" t="str">
            <v>00374-2017-MTC/10</v>
          </cell>
          <cell r="AD4861">
            <v>43097.000000000102</v>
          </cell>
        </row>
        <row r="4862">
          <cell r="AC4862" t="str">
            <v>00375-2017-MTC/10</v>
          </cell>
          <cell r="AD4862">
            <v>43098.000000000102</v>
          </cell>
        </row>
        <row r="4863">
          <cell r="AC4863" t="str">
            <v>00376-2017-MTC/10</v>
          </cell>
          <cell r="AD4863">
            <v>43098.000000000102</v>
          </cell>
        </row>
        <row r="4864">
          <cell r="AC4864" t="str">
            <v>00377-2017-MTC/10</v>
          </cell>
          <cell r="AD4864">
            <v>43098.000000000102</v>
          </cell>
        </row>
        <row r="4865">
          <cell r="AC4865" t="str">
            <v>00378-2017-MTC/10</v>
          </cell>
          <cell r="AD4865">
            <v>43098.000000000102</v>
          </cell>
        </row>
        <row r="4866">
          <cell r="AC4866" t="str">
            <v>00379-2017-MTC/10</v>
          </cell>
          <cell r="AD4866">
            <v>43098.000000000102</v>
          </cell>
        </row>
        <row r="4867">
          <cell r="AC4867" t="str">
            <v>00010-2018-MTC/10</v>
          </cell>
          <cell r="AD4867">
            <v>43108.000000000102</v>
          </cell>
        </row>
        <row r="4868">
          <cell r="AC4868" t="str">
            <v>00028-2018-MTC/10</v>
          </cell>
          <cell r="AD4868">
            <v>43111.000000000102</v>
          </cell>
        </row>
        <row r="4869">
          <cell r="AC4869" t="str">
            <v>00029-2018-MTC/10</v>
          </cell>
          <cell r="AD4869">
            <v>43110.000000000102</v>
          </cell>
        </row>
        <row r="4870">
          <cell r="AC4870" t="str">
            <v>00030-2018-MTC/10</v>
          </cell>
          <cell r="AD4870">
            <v>43111.000000000102</v>
          </cell>
        </row>
        <row r="4871">
          <cell r="AC4871" t="str">
            <v>00031-2018-MTC/10</v>
          </cell>
          <cell r="AD4871">
            <v>43110.000000000102</v>
          </cell>
        </row>
        <row r="4872">
          <cell r="AC4872" t="str">
            <v>00036-2018-MTC/10</v>
          </cell>
          <cell r="AD4872">
            <v>43126.000000000102</v>
          </cell>
        </row>
        <row r="4873">
          <cell r="AC4873" t="str">
            <v>00045-2018-MTC/10</v>
          </cell>
          <cell r="AD4873">
            <v>43144.000000000102</v>
          </cell>
        </row>
        <row r="4874">
          <cell r="AC4874" t="str">
            <v>00046-2018-MTC/10</v>
          </cell>
          <cell r="AD4874">
            <v>43144.000000000102</v>
          </cell>
        </row>
        <row r="4875">
          <cell r="AC4875" t="str">
            <v>00047-2018-MTC/10</v>
          </cell>
          <cell r="AD4875">
            <v>43144.000000000102</v>
          </cell>
        </row>
        <row r="4876">
          <cell r="AC4876" t="str">
            <v>00048-2018-MTC/10</v>
          </cell>
          <cell r="AD4876">
            <v>43144.000000000102</v>
          </cell>
        </row>
        <row r="4877">
          <cell r="AC4877" t="str">
            <v>00049-2018-MTC/10</v>
          </cell>
          <cell r="AD4877">
            <v>43144.000000000102</v>
          </cell>
        </row>
        <row r="4878">
          <cell r="AC4878" t="str">
            <v>00050-2018-MTC/10</v>
          </cell>
          <cell r="AD4878">
            <v>43144.000000000102</v>
          </cell>
        </row>
        <row r="4879">
          <cell r="AC4879" t="str">
            <v>00057-2018-MTC/10</v>
          </cell>
          <cell r="AD4879">
            <v>43147.000000000102</v>
          </cell>
        </row>
        <row r="4880">
          <cell r="AC4880" t="str">
            <v>00058-2018-MTC/10</v>
          </cell>
          <cell r="AD4880">
            <v>43147.000000000102</v>
          </cell>
        </row>
        <row r="4881">
          <cell r="AC4881" t="str">
            <v>00059-2018-MTC/10</v>
          </cell>
          <cell r="AD4881">
            <v>43147.000000000102</v>
          </cell>
        </row>
        <row r="4882">
          <cell r="AC4882" t="str">
            <v>00060-2018-MTC/10</v>
          </cell>
          <cell r="AD4882">
            <v>43146.000000000102</v>
          </cell>
        </row>
        <row r="4883">
          <cell r="AC4883" t="str">
            <v>00073-2018-MTC/10</v>
          </cell>
          <cell r="AD4883">
            <v>43152.000000000102</v>
          </cell>
        </row>
        <row r="4884">
          <cell r="AC4884" t="str">
            <v>00314-2017-MTC/10</v>
          </cell>
          <cell r="AD4884">
            <v>43087.000000000102</v>
          </cell>
        </row>
        <row r="4885">
          <cell r="AC4885" t="str">
            <v>00345-2017-MTC/10</v>
          </cell>
          <cell r="AD4885">
            <v>43091.000000000102</v>
          </cell>
        </row>
        <row r="4886">
          <cell r="AC4886" t="str">
            <v>00346-2017-MTC/10</v>
          </cell>
          <cell r="AD4886">
            <v>43095.000000000102</v>
          </cell>
        </row>
        <row r="4887">
          <cell r="AC4887" t="str">
            <v>00352-2017-MTC/10</v>
          </cell>
          <cell r="AD4887">
            <v>43097.000000000102</v>
          </cell>
        </row>
        <row r="4888">
          <cell r="AC4888" t="str">
            <v>00353-2017-MTC/10</v>
          </cell>
          <cell r="AD4888">
            <v>43097.000000000102</v>
          </cell>
        </row>
        <row r="4889">
          <cell r="AC4889" t="str">
            <v>00358-2017-MTC/10</v>
          </cell>
          <cell r="AD4889">
            <v>43097.000000000102</v>
          </cell>
        </row>
        <row r="4890">
          <cell r="AC4890" t="str">
            <v>00359-2017-MTC/10</v>
          </cell>
          <cell r="AD4890">
            <v>43096.000000000102</v>
          </cell>
        </row>
        <row r="4891">
          <cell r="AC4891" t="str">
            <v>00360-2017-MTC/10</v>
          </cell>
          <cell r="AD4891">
            <v>43087.000000000102</v>
          </cell>
        </row>
        <row r="4892">
          <cell r="AC4892" t="str">
            <v>00361-2017-MTC/10</v>
          </cell>
          <cell r="AD4892">
            <v>43096.000000000102</v>
          </cell>
        </row>
        <row r="4893">
          <cell r="AC4893" t="str">
            <v>00362-2017-MTC/10</v>
          </cell>
          <cell r="AD4893">
            <v>43097.000000000102</v>
          </cell>
        </row>
        <row r="4894">
          <cell r="AC4894" t="str">
            <v>00363-2017-MTC/10</v>
          </cell>
          <cell r="AD4894">
            <v>43096.000000000102</v>
          </cell>
        </row>
        <row r="4895">
          <cell r="AC4895" t="str">
            <v>00368-2017-MTC/10</v>
          </cell>
          <cell r="AD4895">
            <v>43098.000000000102</v>
          </cell>
        </row>
        <row r="4896">
          <cell r="AC4896" t="str">
            <v>00011-2018-MTC/10</v>
          </cell>
          <cell r="AD4896">
            <v>43103.000000000102</v>
          </cell>
        </row>
        <row r="4897">
          <cell r="AC4897" t="str">
            <v>00016-2018-MTC/10</v>
          </cell>
          <cell r="AD4897">
            <v>43109.000000000102</v>
          </cell>
        </row>
        <row r="4898">
          <cell r="AC4898" t="str">
            <v>00017-2018-MTC/10</v>
          </cell>
          <cell r="AD4898">
            <v>43108.000000000102</v>
          </cell>
        </row>
        <row r="4899">
          <cell r="AC4899" t="str">
            <v>00025-2018-MTC/10</v>
          </cell>
          <cell r="AD4899">
            <v>43111.000000000102</v>
          </cell>
        </row>
        <row r="4900">
          <cell r="AC4900" t="str">
            <v>00026-2018-MTC/10</v>
          </cell>
          <cell r="AD4900">
            <v>43109.000000000102</v>
          </cell>
        </row>
        <row r="4901">
          <cell r="AC4901" t="str">
            <v>00027-2018-MTC/10</v>
          </cell>
          <cell r="AD4901">
            <v>43111.000000000102</v>
          </cell>
        </row>
        <row r="4902">
          <cell r="AC4902" t="str">
            <v>00037-2018-MTC/10</v>
          </cell>
          <cell r="AD4902">
            <v>43132.000000000102</v>
          </cell>
        </row>
        <row r="4903">
          <cell r="AC4903" t="str">
            <v>00042-2018-MTC/10</v>
          </cell>
          <cell r="AD4903">
            <v>43140.000000000102</v>
          </cell>
        </row>
        <row r="4904">
          <cell r="AC4904" t="str">
            <v>00043-2018-MTC/10</v>
          </cell>
          <cell r="AD4904">
            <v>43140.000000000102</v>
          </cell>
        </row>
        <row r="4905">
          <cell r="AC4905" t="str">
            <v>00044-2018-MTC/10</v>
          </cell>
          <cell r="AD4905">
            <v>43143.000000000102</v>
          </cell>
        </row>
        <row r="4906">
          <cell r="AC4906" t="str">
            <v>00093-2018-MTC/10</v>
          </cell>
          <cell r="AD4906">
            <v>43164.000000000102</v>
          </cell>
        </row>
        <row r="4907">
          <cell r="AC4907" t="str">
            <v>00094-2018-MTC/10</v>
          </cell>
          <cell r="AD4907">
            <v>43165.000000000102</v>
          </cell>
        </row>
        <row r="4908">
          <cell r="AC4908" t="str">
            <v>00095-2018-MTC/10</v>
          </cell>
          <cell r="AD4908">
            <v>43166.000000000102</v>
          </cell>
        </row>
        <row r="4909">
          <cell r="AC4909" t="str">
            <v>00096-2018-MTC/10</v>
          </cell>
          <cell r="AD4909">
            <v>43166.000000000102</v>
          </cell>
        </row>
        <row r="4910">
          <cell r="AC4910" t="str">
            <v>00097-2018-MTC/10</v>
          </cell>
          <cell r="AD4910">
            <v>43165.000000000102</v>
          </cell>
        </row>
        <row r="4911">
          <cell r="AC4911" t="str">
            <v>00098-2018-MTC/10</v>
          </cell>
          <cell r="AD4911">
            <v>43167.000000000102</v>
          </cell>
        </row>
        <row r="4912">
          <cell r="AC4912" t="str">
            <v>00099-2018-MTC/10</v>
          </cell>
          <cell r="AD4912">
            <v>43166.000000000102</v>
          </cell>
        </row>
        <row r="4913">
          <cell r="AC4913" t="str">
            <v>00100-2018-MTC/10</v>
          </cell>
          <cell r="AD4913">
            <v>43167.000000000102</v>
          </cell>
        </row>
        <row r="4914">
          <cell r="AC4914" t="str">
            <v>00329-2017-MTC/10</v>
          </cell>
          <cell r="AD4914">
            <v>43090.000000000102</v>
          </cell>
        </row>
        <row r="4915">
          <cell r="AC4915" t="str">
            <v>00330-2017-MTC/10</v>
          </cell>
          <cell r="AD4915">
            <v>43091.000000000102</v>
          </cell>
        </row>
        <row r="4916">
          <cell r="AC4916" t="str">
            <v>00331-2017-MTC/10</v>
          </cell>
          <cell r="AD4916">
            <v>43091.000000000102</v>
          </cell>
        </row>
        <row r="4917">
          <cell r="AC4917" t="str">
            <v>00332-2017-MTC/10</v>
          </cell>
          <cell r="AD4917">
            <v>43089.000000000102</v>
          </cell>
        </row>
        <row r="4918">
          <cell r="AC4918" t="str">
            <v>00333-2017-MTC/10</v>
          </cell>
          <cell r="AD4918">
            <v>43091.000000000102</v>
          </cell>
        </row>
        <row r="4919">
          <cell r="AC4919" t="str">
            <v>00334-2017-MTC/10</v>
          </cell>
          <cell r="AD4919">
            <v>43090.000000000102</v>
          </cell>
        </row>
        <row r="4920">
          <cell r="AC4920" t="str">
            <v>00335-2017-MTC/10</v>
          </cell>
          <cell r="AD4920">
            <v>43090.000000000102</v>
          </cell>
        </row>
        <row r="4921">
          <cell r="AC4921" t="str">
            <v>00336-2017-MTC/10</v>
          </cell>
          <cell r="AD4921">
            <v>43091.000000000102</v>
          </cell>
        </row>
        <row r="4922">
          <cell r="AC4922" t="str">
            <v>00337-2017-MTC/10</v>
          </cell>
          <cell r="AD4922">
            <v>43088.000000000102</v>
          </cell>
        </row>
        <row r="4923">
          <cell r="AC4923" t="str">
            <v>00338-2017-MTC/10</v>
          </cell>
          <cell r="AD4923">
            <v>43091.000000000102</v>
          </cell>
        </row>
        <row r="4924">
          <cell r="AC4924" t="str">
            <v>00339-2017-MTC/10</v>
          </cell>
          <cell r="AD4924">
            <v>43091.000000000102</v>
          </cell>
        </row>
        <row r="4925">
          <cell r="AC4925" t="str">
            <v>00340-2017-MTC/10</v>
          </cell>
          <cell r="AD4925">
            <v>43091.000000000102</v>
          </cell>
        </row>
        <row r="4926">
          <cell r="AC4926" t="str">
            <v>00364-2017-MTC/10</v>
          </cell>
          <cell r="AD4926">
            <v>43096.000000000102</v>
          </cell>
        </row>
        <row r="4927">
          <cell r="AC4927" t="str">
            <v>00365-2017-MTC/10</v>
          </cell>
          <cell r="AD4927">
            <v>43096.000000000102</v>
          </cell>
        </row>
        <row r="4928">
          <cell r="AC4928" t="str">
            <v>00381-2017-MTC/10</v>
          </cell>
          <cell r="AD4928">
            <v>43103.000000000102</v>
          </cell>
        </row>
        <row r="4929">
          <cell r="AC4929" t="str">
            <v>00032-2018-MTC/10</v>
          </cell>
          <cell r="AD4929">
            <v>43111.000000000102</v>
          </cell>
        </row>
        <row r="4930">
          <cell r="AC4930" t="str">
            <v>00039-2018-MTC/10</v>
          </cell>
          <cell r="AD4930">
            <v>43132.000000000102</v>
          </cell>
        </row>
        <row r="4931">
          <cell r="AC4931" t="str">
            <v>00041-2018-MTC/10</v>
          </cell>
          <cell r="AD4931">
            <v>43143.000000000102</v>
          </cell>
        </row>
        <row r="4932">
          <cell r="AC4932" t="str">
            <v>00066-2018-MTC/10</v>
          </cell>
          <cell r="AD4932">
            <v>43152.000000000102</v>
          </cell>
        </row>
        <row r="4933">
          <cell r="AC4933" t="str">
            <v>00074-2018-MTC/10</v>
          </cell>
          <cell r="AD4933">
            <v>43151.000000000102</v>
          </cell>
        </row>
        <row r="4934">
          <cell r="AC4934" t="str">
            <v>00075-2018-MTC/10</v>
          </cell>
          <cell r="AD4934">
            <v>43151.000000000102</v>
          </cell>
        </row>
        <row r="4935">
          <cell r="AC4935" t="str">
            <v>00077-2018-MTC/10</v>
          </cell>
          <cell r="AD4935">
            <v>43154.000000000102</v>
          </cell>
        </row>
        <row r="4936">
          <cell r="AC4936" t="str">
            <v>00081-2018-MTC/10</v>
          </cell>
          <cell r="AD4936">
            <v>43160.000000000102</v>
          </cell>
        </row>
        <row r="4937">
          <cell r="AC4937" t="str">
            <v>00082-2018-MTC/10</v>
          </cell>
          <cell r="AD4937">
            <v>43154.000000000102</v>
          </cell>
        </row>
        <row r="4938">
          <cell r="AC4938" t="str">
            <v>00084-2018-MTC/10</v>
          </cell>
          <cell r="AD4938">
            <v>43158.000000000102</v>
          </cell>
        </row>
        <row r="4939">
          <cell r="AC4939" t="str">
            <v>00085-2018-MTC/10</v>
          </cell>
          <cell r="AD4939">
            <v>43160.000000000102</v>
          </cell>
        </row>
        <row r="4940">
          <cell r="AC4940" t="str">
            <v>00090-2018-MTC/10</v>
          </cell>
          <cell r="AD4940">
            <v>43161.000000000102</v>
          </cell>
        </row>
        <row r="4941">
          <cell r="AC4941" t="str">
            <v>00101-2018-MTC/10</v>
          </cell>
          <cell r="AD4941">
            <v>43166.000000000102</v>
          </cell>
        </row>
        <row r="4942">
          <cell r="AC4942" t="str">
            <v>00102-2018-MTC/10</v>
          </cell>
          <cell r="AD4942">
            <v>43168.000000000102</v>
          </cell>
        </row>
        <row r="4943">
          <cell r="AC4943" t="str">
            <v>00305-2017-MTC/10</v>
          </cell>
          <cell r="AD4943">
            <v>43081.000000000102</v>
          </cell>
        </row>
        <row r="4944">
          <cell r="AC4944" t="str">
            <v>00306-2017-MTC/10</v>
          </cell>
          <cell r="AD4944">
            <v>43087.000000000102</v>
          </cell>
        </row>
        <row r="4945">
          <cell r="AC4945" t="str">
            <v>00307-2017-MTC/10</v>
          </cell>
          <cell r="AD4945">
            <v>43082.000000000102</v>
          </cell>
        </row>
        <row r="4946">
          <cell r="AC4946" t="str">
            <v>00308-2017-MTC/10</v>
          </cell>
          <cell r="AD4946">
            <v>43082.000000000102</v>
          </cell>
        </row>
        <row r="4947">
          <cell r="AC4947" t="str">
            <v>00309-2017-MTC/10</v>
          </cell>
          <cell r="AD4947">
            <v>43080.000000000102</v>
          </cell>
        </row>
        <row r="4948">
          <cell r="AC4948" t="str">
            <v>00316-2017-MTC/10</v>
          </cell>
          <cell r="AD4948">
            <v>43088.000000000102</v>
          </cell>
        </row>
        <row r="4949">
          <cell r="AC4949" t="str">
            <v>00317-2017-MTC/10</v>
          </cell>
          <cell r="AD4949">
            <v>43090.000000000102</v>
          </cell>
        </row>
        <row r="4950">
          <cell r="AC4950" t="str">
            <v>00318-2017-MTC/10</v>
          </cell>
          <cell r="AD4950">
            <v>43088.000000000102</v>
          </cell>
        </row>
        <row r="4951">
          <cell r="AC4951" t="str">
            <v>00323-2017-MTC/10</v>
          </cell>
          <cell r="AD4951">
            <v>43095.000000000102</v>
          </cell>
        </row>
        <row r="4952">
          <cell r="AC4952" t="str">
            <v>00344-2017-MTC/10</v>
          </cell>
          <cell r="AD4952">
            <v>43096.000000000102</v>
          </cell>
        </row>
        <row r="4953">
          <cell r="AC4953" t="str">
            <v>00367-2017-MTC/10</v>
          </cell>
          <cell r="AD4953">
            <v>43097.000000000102</v>
          </cell>
        </row>
        <row r="4954">
          <cell r="AC4954" t="str">
            <v>00382-2017-MTC/10</v>
          </cell>
          <cell r="AD4954">
            <v>43098.000000000102</v>
          </cell>
        </row>
        <row r="4955">
          <cell r="AC4955" t="str">
            <v>00001-2018-MTC/10</v>
          </cell>
          <cell r="AD4955">
            <v>43103.000000000102</v>
          </cell>
        </row>
        <row r="4956">
          <cell r="AC4956" t="str">
            <v>00002-2018-MTC/10</v>
          </cell>
          <cell r="AD4956">
            <v>43104.000000000102</v>
          </cell>
        </row>
        <row r="4957">
          <cell r="AC4957" t="str">
            <v>00003-2018-MTC/10</v>
          </cell>
          <cell r="AD4957">
            <v>43103.000000000102</v>
          </cell>
        </row>
        <row r="4958">
          <cell r="AC4958" t="str">
            <v>00004-2018-MTC/10</v>
          </cell>
          <cell r="AD4958">
            <v>43103.000000000102</v>
          </cell>
        </row>
        <row r="4959">
          <cell r="AC4959" t="str">
            <v>00005-2018-MTC/10</v>
          </cell>
          <cell r="AD4959">
            <v>43103.000000000102</v>
          </cell>
        </row>
        <row r="4960">
          <cell r="AC4960" t="str">
            <v>00006-2018-MTC/10</v>
          </cell>
          <cell r="AD4960">
            <v>43104.000000000102</v>
          </cell>
        </row>
        <row r="4961">
          <cell r="AC4961" t="str">
            <v>00007-2018-MTC/10</v>
          </cell>
          <cell r="AD4961">
            <v>43104.000000000102</v>
          </cell>
        </row>
        <row r="4962">
          <cell r="AC4962" t="str">
            <v>00383-2017-MTC/10</v>
          </cell>
          <cell r="AD4962">
            <v>43091.000000000102</v>
          </cell>
        </row>
        <row r="4963">
          <cell r="AC4963" t="str">
            <v>00008-2018-MTC/10</v>
          </cell>
          <cell r="AD4963">
            <v>43105.000000000102</v>
          </cell>
        </row>
        <row r="4964">
          <cell r="AC4964" t="str">
            <v>00009-2018-MTC/10</v>
          </cell>
          <cell r="AD4964">
            <v>43105.000000000102</v>
          </cell>
        </row>
        <row r="4965">
          <cell r="AC4965" t="str">
            <v>00040-2018-MTC/10</v>
          </cell>
          <cell r="AD4965">
            <v>43137.000000000102</v>
          </cell>
        </row>
        <row r="4966">
          <cell r="AC4966" t="str">
            <v>00051-2018-MTC/10</v>
          </cell>
          <cell r="AD4966">
            <v>43146.000000000102</v>
          </cell>
        </row>
        <row r="4967">
          <cell r="AC4967" t="str">
            <v>00052-2018-MTC/10</v>
          </cell>
          <cell r="AD4967">
            <v>43146.000000000102</v>
          </cell>
        </row>
        <row r="4968">
          <cell r="AC4968" t="str">
            <v>00053-2018-MTC/10</v>
          </cell>
          <cell r="AD4968">
            <v>43147.000000000102</v>
          </cell>
        </row>
        <row r="4969">
          <cell r="AC4969" t="str">
            <v>00067-2018-MTC/10</v>
          </cell>
          <cell r="AD4969">
            <v>43152.000000000102</v>
          </cell>
        </row>
        <row r="4970">
          <cell r="AC4970" t="str">
            <v>00068-2018-MTC/10</v>
          </cell>
          <cell r="AD4970">
            <v>43151.000000000102</v>
          </cell>
        </row>
        <row r="4971">
          <cell r="AC4971" t="str">
            <v>00069-2018-MTC/10</v>
          </cell>
          <cell r="AD4971">
            <v>43152.000000000102</v>
          </cell>
        </row>
        <row r="4972">
          <cell r="AC4972" t="str">
            <v>00070-2018-MTC/10</v>
          </cell>
          <cell r="AD4972">
            <v>43151.000000000102</v>
          </cell>
        </row>
        <row r="4973">
          <cell r="AC4973" t="str">
            <v>00071-2018-MTC/10</v>
          </cell>
          <cell r="AD4973">
            <v>43151.000000000102</v>
          </cell>
        </row>
        <row r="4974">
          <cell r="AC4974" t="str">
            <v>00320-2017-MTC/10</v>
          </cell>
          <cell r="AD4974">
            <v>43090.000000000102</v>
          </cell>
        </row>
        <row r="4975">
          <cell r="AC4975" t="str">
            <v>00321-2017-MTC/10</v>
          </cell>
          <cell r="AD4975">
            <v>43088.000000000102</v>
          </cell>
        </row>
        <row r="4976">
          <cell r="AC4976" t="str">
            <v>00324-2017-MTC/10</v>
          </cell>
          <cell r="AD4976">
            <v>43088.000000000102</v>
          </cell>
        </row>
        <row r="4977">
          <cell r="AC4977" t="str">
            <v>00325-2017-MTC/10</v>
          </cell>
          <cell r="AD4977">
            <v>43087.000000000102</v>
          </cell>
        </row>
        <row r="4978">
          <cell r="AC4978" t="str">
            <v>00326-2017-MTC/10</v>
          </cell>
          <cell r="AD4978">
            <v>43087.000000000102</v>
          </cell>
        </row>
        <row r="4979">
          <cell r="AC4979" t="str">
            <v>00327-2017-MTC/10</v>
          </cell>
          <cell r="AD4979">
            <v>43091.000000000102</v>
          </cell>
        </row>
        <row r="4980">
          <cell r="AC4980" t="str">
            <v>00328-2017-MTC/10</v>
          </cell>
          <cell r="AD4980">
            <v>43089.000000000102</v>
          </cell>
        </row>
        <row r="4981">
          <cell r="AC4981" t="str">
            <v>00341-2017-MTC/10</v>
          </cell>
          <cell r="AD4981">
            <v>43090.000000000102</v>
          </cell>
        </row>
        <row r="4982">
          <cell r="AC4982" t="str">
            <v>00342-2017-MTC/10</v>
          </cell>
          <cell r="AD4982">
            <v>43089.000000000102</v>
          </cell>
        </row>
        <row r="4983">
          <cell r="AC4983" t="str">
            <v>00343-2017-MTC/10</v>
          </cell>
          <cell r="AD4983">
            <v>43091.000000000102</v>
          </cell>
        </row>
        <row r="4984">
          <cell r="AC4984" t="str">
            <v>00347-2017-MTC/10</v>
          </cell>
          <cell r="AD4984">
            <v>43095.000000000102</v>
          </cell>
        </row>
        <row r="4985">
          <cell r="AC4985" t="str">
            <v>00351-2017-MTC/10</v>
          </cell>
          <cell r="AD4985">
            <v>43097.000000000102</v>
          </cell>
        </row>
        <row r="4986">
          <cell r="AC4986" t="str">
            <v>00366-2017-MTC/10</v>
          </cell>
          <cell r="AD4986">
            <v>43097.000000000102</v>
          </cell>
        </row>
        <row r="4987">
          <cell r="AC4987" t="str">
            <v>00033-2018-MTC/10</v>
          </cell>
          <cell r="AD4987">
            <v>43122.000000000102</v>
          </cell>
        </row>
        <row r="4988">
          <cell r="AC4988" t="str">
            <v>00038-2018-MTC/10</v>
          </cell>
          <cell r="AD4988">
            <v>43132.000000000102</v>
          </cell>
        </row>
        <row r="4989">
          <cell r="AC4989" t="str">
            <v>00076-2018-MTC/10</v>
          </cell>
          <cell r="AD4989">
            <v>43153.000000000102</v>
          </cell>
        </row>
        <row r="4990">
          <cell r="AC4990" t="str">
            <v>00103-2018-MTC/10</v>
          </cell>
          <cell r="AD4990">
            <v>43168.000000000102</v>
          </cell>
        </row>
        <row r="4991">
          <cell r="AC4991" t="str">
            <v>00104-2018-MTC/10</v>
          </cell>
          <cell r="AD4991">
            <v>43167.000000000102</v>
          </cell>
        </row>
        <row r="4992">
          <cell r="AC4992" t="str">
            <v>00105-2018-MTC/10</v>
          </cell>
          <cell r="AD4992">
            <v>43166.000000000102</v>
          </cell>
        </row>
        <row r="4993">
          <cell r="AC4993" t="str">
            <v>00106-2018-MTC/10</v>
          </cell>
          <cell r="AD4993">
            <v>43171.000000000102</v>
          </cell>
        </row>
        <row r="4994">
          <cell r="AC4994" t="str">
            <v>00109-2018-MTC/10</v>
          </cell>
          <cell r="AD4994">
            <v>43175.000000000102</v>
          </cell>
        </row>
        <row r="4995">
          <cell r="AC4995" t="str">
            <v>00110-2018-MTC/10</v>
          </cell>
          <cell r="AD4995">
            <v>43178.000000000102</v>
          </cell>
        </row>
        <row r="4996">
          <cell r="AC4996" t="str">
            <v>00112-2018-MTC/10</v>
          </cell>
          <cell r="AD4996">
            <v>43186.000000000102</v>
          </cell>
        </row>
        <row r="4997">
          <cell r="AC4997" t="str">
            <v>00113-2018-MTC/10</v>
          </cell>
          <cell r="AD4997">
            <v>43187.000000000102</v>
          </cell>
        </row>
        <row r="4998">
          <cell r="AC4998" t="str">
            <v>00114-2018-MTC/10</v>
          </cell>
          <cell r="AD4998">
            <v>43187.000000000102</v>
          </cell>
        </row>
        <row r="4999">
          <cell r="AC4999" t="str">
            <v>00115-2018-MTC/10</v>
          </cell>
          <cell r="AD4999">
            <v>43187.000000000102</v>
          </cell>
        </row>
        <row r="5000">
          <cell r="AC5000" t="str">
            <v>00116-2018-MTC/10</v>
          </cell>
          <cell r="AD5000">
            <v>43187.000000000102</v>
          </cell>
        </row>
        <row r="5001">
          <cell r="AC5001" t="str">
            <v>00150-2018-MTC/10</v>
          </cell>
          <cell r="AD5001">
            <v>43273.000000000102</v>
          </cell>
        </row>
        <row r="5002">
          <cell r="AC5002" t="str">
            <v>00151-2018-MTC/10</v>
          </cell>
          <cell r="AD5002">
            <v>43272.000000000102</v>
          </cell>
        </row>
        <row r="5003">
          <cell r="AC5003" t="str">
            <v>00155-2018-MTC/10</v>
          </cell>
          <cell r="AD5003">
            <v>43283.000000000102</v>
          </cell>
        </row>
        <row r="5004">
          <cell r="AC5004" t="str">
            <v>00312-2017-MTC/10</v>
          </cell>
          <cell r="AD5004">
            <v>43088.000000000102</v>
          </cell>
        </row>
        <row r="5005">
          <cell r="AC5005" t="str">
            <v>00313-2017-MTC/10</v>
          </cell>
          <cell r="AD5005">
            <v>43091.000000000102</v>
          </cell>
        </row>
        <row r="5006">
          <cell r="AC5006" t="str">
            <v>00319-2017-MTC/10</v>
          </cell>
          <cell r="AD5006">
            <v>43091.000000000102</v>
          </cell>
        </row>
        <row r="5007">
          <cell r="AC5007" t="str">
            <v>00354-2017-MTC/10</v>
          </cell>
          <cell r="AD5007">
            <v>43097.000000000102</v>
          </cell>
        </row>
        <row r="5008">
          <cell r="AC5008" t="str">
            <v>00355-2017-MTC/10</v>
          </cell>
          <cell r="AD5008">
            <v>43096.000000000102</v>
          </cell>
        </row>
        <row r="5009">
          <cell r="AC5009" t="str">
            <v>00356-2017-MTC/10</v>
          </cell>
          <cell r="AD5009">
            <v>43095.000000000102</v>
          </cell>
        </row>
        <row r="5010">
          <cell r="AC5010" t="str">
            <v>00357-2017-MTC/10</v>
          </cell>
          <cell r="AD5010">
            <v>43097.000000000102</v>
          </cell>
        </row>
        <row r="5011">
          <cell r="AC5011" t="str">
            <v>00384-2017-MTC/10</v>
          </cell>
          <cell r="AD5011">
            <v>43091.000000000102</v>
          </cell>
        </row>
        <row r="5012">
          <cell r="AC5012" t="str">
            <v>00012-2018-MTC/10</v>
          </cell>
          <cell r="AD5012">
            <v>43109.000000000102</v>
          </cell>
        </row>
        <row r="5013">
          <cell r="AC5013" t="str">
            <v>00013-2018-MTC/10</v>
          </cell>
          <cell r="AD5013">
            <v>43109.000000000102</v>
          </cell>
        </row>
        <row r="5014">
          <cell r="AC5014" t="str">
            <v>00014-2018-MTC/10</v>
          </cell>
          <cell r="AD5014">
            <v>43109.000000000102</v>
          </cell>
        </row>
        <row r="5015">
          <cell r="AC5015" t="str">
            <v>00015-2018-MTC/10</v>
          </cell>
          <cell r="AD5015">
            <v>43109.000000000102</v>
          </cell>
        </row>
        <row r="5016">
          <cell r="AC5016" t="str">
            <v>00055-2018-MTC/10</v>
          </cell>
          <cell r="AD5016">
            <v>43147.000000000102</v>
          </cell>
        </row>
        <row r="5017">
          <cell r="AC5017" t="str">
            <v>00056-2018-MTC/10</v>
          </cell>
          <cell r="AD5017">
            <v>43147.000000000102</v>
          </cell>
        </row>
        <row r="5018">
          <cell r="AC5018" t="str">
            <v>00072-2018-MTC/10</v>
          </cell>
          <cell r="AD5018">
            <v>43152.000000000102</v>
          </cell>
        </row>
        <row r="5019">
          <cell r="AC5019" t="str">
            <v>00089-2018-MTC/10</v>
          </cell>
          <cell r="AD5019">
            <v>43160.000000000102</v>
          </cell>
        </row>
        <row r="5020">
          <cell r="AC5020" t="str">
            <v>00156-2018-MTC/10</v>
          </cell>
          <cell r="AD5020">
            <v>43283.000000000102</v>
          </cell>
        </row>
        <row r="5021">
          <cell r="AC5021" t="str">
            <v>00159-2018-MTC/10</v>
          </cell>
          <cell r="AD5021">
            <v>43287.000000000102</v>
          </cell>
        </row>
        <row r="5022">
          <cell r="AC5022" t="str">
            <v>00160-2018-MTC/10</v>
          </cell>
          <cell r="AD5022">
            <v>43293.000000000102</v>
          </cell>
        </row>
        <row r="5023">
          <cell r="AC5023" t="str">
            <v>00161-2018-MTC/10</v>
          </cell>
          <cell r="AD5023">
            <v>43293.000000000102</v>
          </cell>
        </row>
        <row r="5024">
          <cell r="AC5024" t="str">
            <v>00162-2018-MTC/10</v>
          </cell>
          <cell r="AD5024">
            <v>43293.000000000102</v>
          </cell>
        </row>
        <row r="5025">
          <cell r="AC5025" t="str">
            <v>00163-2018-MTC/10</v>
          </cell>
          <cell r="AD5025">
            <v>43297.000000000102</v>
          </cell>
        </row>
        <row r="5026">
          <cell r="AC5026" t="str">
            <v>00164-2018-MTC/10</v>
          </cell>
          <cell r="AD5026">
            <v>43294.000000000102</v>
          </cell>
        </row>
        <row r="5027">
          <cell r="AC5027" t="str">
            <v>00166-2018-MTC/10</v>
          </cell>
          <cell r="AD5027">
            <v>43294.000000000102</v>
          </cell>
        </row>
        <row r="5028">
          <cell r="AC5028" t="str">
            <v>00168-2018-MTC/10</v>
          </cell>
          <cell r="AD5028">
            <v>43301.000000000102</v>
          </cell>
        </row>
        <row r="5029">
          <cell r="AC5029" t="str">
            <v>00169-2018-MTC/10</v>
          </cell>
          <cell r="AD5029">
            <v>43301.000000000102</v>
          </cell>
        </row>
        <row r="5030">
          <cell r="AC5030" t="str">
            <v>00174-2018-MTC/10</v>
          </cell>
          <cell r="AD5030">
            <v>43313.000000000102</v>
          </cell>
        </row>
        <row r="5031">
          <cell r="AC5031" t="str">
            <v>00175-2018-MTC/10</v>
          </cell>
          <cell r="AD5031">
            <v>43313.000000000102</v>
          </cell>
        </row>
        <row r="5032">
          <cell r="AC5032" t="str">
            <v>00176-2018-MTC/10</v>
          </cell>
          <cell r="AD5032">
            <v>43306.000000000102</v>
          </cell>
        </row>
        <row r="5033">
          <cell r="AC5033" t="str">
            <v>00348-2017-MTC/10</v>
          </cell>
          <cell r="AD5033">
            <v>43095.000000000102</v>
          </cell>
        </row>
        <row r="5034">
          <cell r="AC5034" t="str">
            <v>00349-2017-MTC/10</v>
          </cell>
          <cell r="AD5034">
            <v>43091.000000000102</v>
          </cell>
        </row>
        <row r="5035">
          <cell r="AC5035" t="str">
            <v>00350-2017-MTC/10</v>
          </cell>
          <cell r="AD5035">
            <v>43096.000000000102</v>
          </cell>
        </row>
        <row r="5036">
          <cell r="AC5036" t="str">
            <v>00380-2017-MTC/10</v>
          </cell>
          <cell r="AD5036">
            <v>43097.000000000102</v>
          </cell>
        </row>
        <row r="5037">
          <cell r="AC5037" t="str">
            <v>00018-2018-MTC/10</v>
          </cell>
          <cell r="AD5037">
            <v>43110.000000000102</v>
          </cell>
        </row>
        <row r="5038">
          <cell r="AC5038" t="str">
            <v>00019-2018-MTC/10</v>
          </cell>
          <cell r="AD5038">
            <v>43110.000000000102</v>
          </cell>
        </row>
        <row r="5039">
          <cell r="AC5039" t="str">
            <v>00020-2018-MTC/10</v>
          </cell>
          <cell r="AD5039">
            <v>43110.000000000102</v>
          </cell>
        </row>
        <row r="5040">
          <cell r="AC5040" t="str">
            <v>00021-2018-MTC/10</v>
          </cell>
          <cell r="AD5040">
            <v>43110.000000000102</v>
          </cell>
        </row>
        <row r="5041">
          <cell r="AC5041" t="str">
            <v>00022-2018-MTC/10</v>
          </cell>
          <cell r="AD5041">
            <v>43109.000000000102</v>
          </cell>
        </row>
        <row r="5042">
          <cell r="AC5042" t="str">
            <v>00023-2018-MTC/10</v>
          </cell>
          <cell r="AD5042">
            <v>43110.000000000102</v>
          </cell>
        </row>
        <row r="5043">
          <cell r="AC5043" t="str">
            <v>00024-2018-MTC/10</v>
          </cell>
          <cell r="AD5043">
            <v>43110.000000000102</v>
          </cell>
        </row>
        <row r="5044">
          <cell r="AC5044" t="str">
            <v>00083-2018-MTC/10</v>
          </cell>
          <cell r="AD5044">
            <v>43157.000000000102</v>
          </cell>
        </row>
        <row r="5045">
          <cell r="AC5045" t="str">
            <v>00086-2018-MTC/10</v>
          </cell>
          <cell r="AD5045">
            <v>43160.000000000102</v>
          </cell>
        </row>
        <row r="5046">
          <cell r="AC5046" t="str">
            <v>00088-2018-MTC/10</v>
          </cell>
          <cell r="AD5046">
            <v>43161.000000000102</v>
          </cell>
        </row>
        <row r="5047">
          <cell r="AC5047" t="str">
            <v>00111-2018-MTC/10</v>
          </cell>
          <cell r="AD5047">
            <v>43181.000000000102</v>
          </cell>
        </row>
        <row r="5048">
          <cell r="AC5048" t="str">
            <v>00153-2018-MTC/10</v>
          </cell>
          <cell r="AD5048">
            <v>43276.000000000102</v>
          </cell>
        </row>
        <row r="5049">
          <cell r="AC5049" t="str">
            <v>00154-2018-MTC/10</v>
          </cell>
          <cell r="AD5049">
            <v>43276.000000000102</v>
          </cell>
        </row>
        <row r="5050">
          <cell r="AC5050" t="str">
            <v>00170-2018-MTC/10</v>
          </cell>
          <cell r="AD5050">
            <v>43305.000000000102</v>
          </cell>
        </row>
        <row r="5051">
          <cell r="AC5051" t="str">
            <v>00171-2018-MTC/10</v>
          </cell>
          <cell r="AD5051">
            <v>43313.000000000102</v>
          </cell>
        </row>
        <row r="5052">
          <cell r="AC5052" t="str">
            <v>00172-2018-MTC/10</v>
          </cell>
          <cell r="AD5052">
            <v>43313.000000000102</v>
          </cell>
        </row>
        <row r="5053">
          <cell r="AC5053" t="str">
            <v>00173-2018-MTC/10</v>
          </cell>
          <cell r="AD5053">
            <v>43313.000000000102</v>
          </cell>
        </row>
        <row r="5054">
          <cell r="AC5054" t="str">
            <v>00177-2018-MTC/10</v>
          </cell>
          <cell r="AD5054">
            <v>43307.000000000102</v>
          </cell>
        </row>
        <row r="5055">
          <cell r="AC5055" t="str">
            <v>00178-2018-MTC/10</v>
          </cell>
          <cell r="AD5055">
            <v>43306.000000000102</v>
          </cell>
        </row>
        <row r="5056">
          <cell r="AC5056" t="str">
            <v>00179-2018-MTC/10</v>
          </cell>
          <cell r="AD5056">
            <v>43307.000000000102</v>
          </cell>
        </row>
        <row r="5057">
          <cell r="AC5057" t="str">
            <v>00181-2018-MTC/10</v>
          </cell>
          <cell r="AD5057">
            <v>43313.000000000102</v>
          </cell>
        </row>
        <row r="5058">
          <cell r="AC5058" t="str">
            <v>00182-2018-MTC/10</v>
          </cell>
          <cell r="AD5058">
            <v>43313.000000000102</v>
          </cell>
        </row>
        <row r="5059">
          <cell r="AC5059" t="str">
            <v>00183-2018-MTC/10</v>
          </cell>
          <cell r="AD5059">
            <v>43312.000000000102</v>
          </cell>
        </row>
        <row r="5060">
          <cell r="AC5060" t="str">
            <v>00262-2018-MTC/10</v>
          </cell>
          <cell r="AD5060">
            <v>43388.000000000102</v>
          </cell>
        </row>
        <row r="5061">
          <cell r="AC5061" t="str">
            <v>00263-2018-MTC/10</v>
          </cell>
          <cell r="AD5061">
            <v>43389.000000000102</v>
          </cell>
        </row>
        <row r="5062">
          <cell r="AC5062" t="str">
            <v>00267-2018-MTC/10</v>
          </cell>
          <cell r="AD5062">
            <v>43392.000000000102</v>
          </cell>
        </row>
        <row r="5063">
          <cell r="AC5063" t="str">
            <v>00268-2018-MTC/10</v>
          </cell>
          <cell r="AD5063">
            <v>43391.000000000102</v>
          </cell>
        </row>
        <row r="5064">
          <cell r="AC5064" t="str">
            <v>00280-2018-MTC/10</v>
          </cell>
          <cell r="AD5064">
            <v>43404.000000000102</v>
          </cell>
        </row>
        <row r="5065">
          <cell r="AC5065" t="str">
            <v>00284-2018-MTC/10</v>
          </cell>
          <cell r="AD5065">
            <v>43416.000000000102</v>
          </cell>
        </row>
        <row r="5066">
          <cell r="AC5066" t="str">
            <v>00286-2018-MTC/10</v>
          </cell>
          <cell r="AD5066">
            <v>43412.000000000102</v>
          </cell>
        </row>
        <row r="5067">
          <cell r="AC5067" t="str">
            <v>00293-2018-MTC/10</v>
          </cell>
          <cell r="AD5067">
            <v>43420.000000000102</v>
          </cell>
        </row>
        <row r="5068">
          <cell r="AC5068" t="str">
            <v>00324-2018-MTC/10</v>
          </cell>
          <cell r="AD5068">
            <v>43432.000000000102</v>
          </cell>
        </row>
        <row r="5069">
          <cell r="AC5069" t="str">
            <v>00325-2018-MTC/10</v>
          </cell>
          <cell r="AD5069">
            <v>43434.000000000102</v>
          </cell>
        </row>
        <row r="5070">
          <cell r="AC5070" t="str">
            <v>00326-2018-MTC/10</v>
          </cell>
          <cell r="AD5070">
            <v>43434.000000000102</v>
          </cell>
        </row>
        <row r="5071">
          <cell r="AC5071" t="str">
            <v>00327-2018-MTC/10</v>
          </cell>
          <cell r="AD5071">
            <v>43434.000000000102</v>
          </cell>
        </row>
        <row r="5072">
          <cell r="AC5072" t="str">
            <v>00328-2018-MTC/10</v>
          </cell>
          <cell r="AD5072">
            <v>43434.000000000102</v>
          </cell>
        </row>
        <row r="5073">
          <cell r="AC5073" t="str">
            <v>00333-2018-MTC/10</v>
          </cell>
          <cell r="AD5073">
            <v>43439.000000000102</v>
          </cell>
        </row>
        <row r="5074">
          <cell r="AC5074" t="str">
            <v>00347-2018-MTC/10</v>
          </cell>
          <cell r="AD5074">
            <v>43453.000000000102</v>
          </cell>
        </row>
        <row r="5075">
          <cell r="AC5075" t="str">
            <v>00002-2019-MTC/10</v>
          </cell>
          <cell r="AD5075">
            <v>43467.000000000102</v>
          </cell>
        </row>
        <row r="5076">
          <cell r="AC5076" t="str">
            <v>00003-2019-MTC/10</v>
          </cell>
          <cell r="AD5076">
            <v>43479.000000000102</v>
          </cell>
        </row>
        <row r="5077">
          <cell r="AC5077" t="str">
            <v>00001-2019-MTC/10</v>
          </cell>
          <cell r="AD5077">
            <v>43467.000000000102</v>
          </cell>
        </row>
        <row r="5078">
          <cell r="AC5078" t="str">
            <v>00019-2019-MTC/10</v>
          </cell>
          <cell r="AD5078">
            <v>43487.000000000102</v>
          </cell>
        </row>
        <row r="5079">
          <cell r="AC5079" t="str">
            <v>00020-2019-MTC/10</v>
          </cell>
          <cell r="AD5079">
            <v>43488.000000000102</v>
          </cell>
        </row>
        <row r="5080">
          <cell r="AC5080" t="str">
            <v>00021-2019-MTC/10</v>
          </cell>
          <cell r="AD5080">
            <v>43488.000000000102</v>
          </cell>
        </row>
        <row r="5081">
          <cell r="AC5081" t="str">
            <v>00022-2019-MTC/10</v>
          </cell>
          <cell r="AD5081">
            <v>43488.000000000102</v>
          </cell>
        </row>
        <row r="5082">
          <cell r="AC5082" t="str">
            <v>00023-2019-MTC/10</v>
          </cell>
          <cell r="AD5082">
            <v>43488.000000000102</v>
          </cell>
        </row>
        <row r="5083">
          <cell r="AC5083" t="str">
            <v>00024-2019-MTC/10</v>
          </cell>
          <cell r="AD5083">
            <v>43489.000000000102</v>
          </cell>
        </row>
        <row r="5084">
          <cell r="AC5084" t="str">
            <v>00025-2019-MTC/10</v>
          </cell>
          <cell r="AD5084">
            <v>43487.000000000102</v>
          </cell>
        </row>
        <row r="5085">
          <cell r="AC5085" t="str">
            <v>00026-2019-MTC/10</v>
          </cell>
          <cell r="AD5085">
            <v>43495.000000000102</v>
          </cell>
        </row>
        <row r="5086">
          <cell r="AC5086" t="str">
            <v>00028-2019-MTC/10</v>
          </cell>
          <cell r="AD5086">
            <v>43497.000000000102</v>
          </cell>
        </row>
        <row r="5087">
          <cell r="AC5087" t="str">
            <v>00202-2018-MTC/10</v>
          </cell>
          <cell r="AD5087">
            <v>43333.000000000102</v>
          </cell>
        </row>
        <row r="5088">
          <cell r="AC5088" t="str">
            <v>00207-2018-MTC/10</v>
          </cell>
          <cell r="AD5088">
            <v>43356.000000000102</v>
          </cell>
        </row>
        <row r="5089">
          <cell r="AC5089" t="str">
            <v>00216-2018-MTC/10</v>
          </cell>
          <cell r="AD5089">
            <v>43364.000000000102</v>
          </cell>
        </row>
        <row r="5090">
          <cell r="AC5090" t="str">
            <v>00217-2018-MTC/10</v>
          </cell>
          <cell r="AD5090">
            <v>43363.000000000102</v>
          </cell>
        </row>
        <row r="5091">
          <cell r="AC5091" t="str">
            <v>00218-2018-MTC/10</v>
          </cell>
          <cell r="AD5091">
            <v>43363.000000000102</v>
          </cell>
        </row>
        <row r="5092">
          <cell r="AC5092" t="str">
            <v>00219-2018-MTC/10</v>
          </cell>
          <cell r="AD5092">
            <v>43363.000000000102</v>
          </cell>
        </row>
        <row r="5093">
          <cell r="AC5093" t="str">
            <v>00220-2018-MTC/10</v>
          </cell>
          <cell r="AD5093">
            <v>43363.000000000102</v>
          </cell>
        </row>
        <row r="5094">
          <cell r="AC5094" t="str">
            <v>00264-2018-MTC/10</v>
          </cell>
          <cell r="AD5094">
            <v>43391.000000000102</v>
          </cell>
        </row>
        <row r="5095">
          <cell r="AC5095" t="str">
            <v>00265-2018-MTC/10</v>
          </cell>
          <cell r="AD5095">
            <v>43391.000000000102</v>
          </cell>
        </row>
        <row r="5096">
          <cell r="AC5096" t="str">
            <v>00266-2018-MTC/10</v>
          </cell>
          <cell r="AD5096">
            <v>43391.000000000102</v>
          </cell>
        </row>
        <row r="5097">
          <cell r="AC5097" t="str">
            <v>00282-2018-MTC/10</v>
          </cell>
          <cell r="AD5097">
            <v>43409.000000000102</v>
          </cell>
        </row>
        <row r="5098">
          <cell r="AC5098" t="str">
            <v>00287-2018-MTC/10</v>
          </cell>
          <cell r="AD5098">
            <v>43417.000000000102</v>
          </cell>
        </row>
        <row r="5099">
          <cell r="AC5099" t="str">
            <v>00288-2018-MTC/10</v>
          </cell>
          <cell r="AD5099">
            <v>43417.000000000102</v>
          </cell>
        </row>
        <row r="5100">
          <cell r="AC5100" t="str">
            <v>00289-2018-MTC/10</v>
          </cell>
          <cell r="AD5100">
            <v>43417.000000000102</v>
          </cell>
        </row>
        <row r="5101">
          <cell r="AC5101" t="str">
            <v>00290-2018-MTC/10</v>
          </cell>
          <cell r="AD5101">
            <v>43417.000000000102</v>
          </cell>
        </row>
        <row r="5102">
          <cell r="AC5102" t="str">
            <v>00300-2018-MTC/10</v>
          </cell>
          <cell r="AD5102">
            <v>43423.000000000102</v>
          </cell>
        </row>
        <row r="5103">
          <cell r="AC5103" t="str">
            <v>00301-2018-MTC/10</v>
          </cell>
          <cell r="AD5103">
            <v>43423.000000000102</v>
          </cell>
        </row>
        <row r="5104">
          <cell r="AC5104" t="str">
            <v>00302-2018-MTC/10</v>
          </cell>
          <cell r="AD5104">
            <v>43423.000000000102</v>
          </cell>
        </row>
        <row r="5105">
          <cell r="AC5105" t="str">
            <v>00303-2018-MTC/10</v>
          </cell>
          <cell r="AD5105">
            <v>43424.000000000102</v>
          </cell>
        </row>
        <row r="5106">
          <cell r="AC5106" t="str">
            <v>00304-2018-MTC/10</v>
          </cell>
          <cell r="AD5106">
            <v>43424.000000000102</v>
          </cell>
        </row>
        <row r="5107">
          <cell r="AC5107" t="str">
            <v>00305-2018-MTC/10</v>
          </cell>
          <cell r="AD5107">
            <v>43424.000000000102</v>
          </cell>
        </row>
        <row r="5108">
          <cell r="AC5108" t="str">
            <v>00306-2018-MTC/10</v>
          </cell>
          <cell r="AD5108">
            <v>43424.000000000102</v>
          </cell>
        </row>
        <row r="5109">
          <cell r="AC5109" t="str">
            <v>00307-2018-MTC/10</v>
          </cell>
          <cell r="AD5109">
            <v>43424.000000000102</v>
          </cell>
        </row>
        <row r="5110">
          <cell r="AC5110" t="str">
            <v>00308-2018-MTC/10</v>
          </cell>
          <cell r="AD5110">
            <v>43423.000000000102</v>
          </cell>
        </row>
        <row r="5111">
          <cell r="AC5111" t="str">
            <v>00341-2018-MTC/10</v>
          </cell>
          <cell r="AD5111">
            <v>43444.000000000102</v>
          </cell>
        </row>
        <row r="5112">
          <cell r="AC5112" t="str">
            <v>00350-2018-MTC/10</v>
          </cell>
          <cell r="AD5112">
            <v>43460.000000000102</v>
          </cell>
        </row>
        <row r="5113">
          <cell r="AC5113" t="str">
            <v>00351-2018-MTC/10</v>
          </cell>
          <cell r="AD5113">
            <v>43462.000000000102</v>
          </cell>
        </row>
        <row r="5114">
          <cell r="AC5114" t="str">
            <v>00352-2018-MTC/10</v>
          </cell>
          <cell r="AD5114">
            <v>43460.000000000102</v>
          </cell>
        </row>
        <row r="5115">
          <cell r="AC5115" t="str">
            <v>00353-2018-MTC/10</v>
          </cell>
          <cell r="AD5115">
            <v>43460.000000000102</v>
          </cell>
        </row>
        <row r="5116">
          <cell r="AC5116" t="str">
            <v>00201-2018-MTC/10</v>
          </cell>
          <cell r="AD5116">
            <v>43332.000000000102</v>
          </cell>
        </row>
        <row r="5117">
          <cell r="AC5117" t="str">
            <v>00208-2018-MTC/10</v>
          </cell>
          <cell r="AD5117">
            <v>43357.000000000102</v>
          </cell>
        </row>
        <row r="5118">
          <cell r="AC5118" t="str">
            <v>00225-2018-MTC/10</v>
          </cell>
          <cell r="AD5118">
            <v>43368.000000000102</v>
          </cell>
        </row>
        <row r="5119">
          <cell r="AC5119" t="str">
            <v>00273-2018-MTC/10</v>
          </cell>
          <cell r="AD5119">
            <v>43395.000000000102</v>
          </cell>
        </row>
        <row r="5120">
          <cell r="AC5120" t="str">
            <v>00274-2018-MTC/10</v>
          </cell>
          <cell r="AD5120">
            <v>43397.000000000102</v>
          </cell>
        </row>
        <row r="5121">
          <cell r="AC5121" t="str">
            <v>00275-2018-MTC/10</v>
          </cell>
          <cell r="AD5121">
            <v>43398.000000000102</v>
          </cell>
        </row>
        <row r="5122">
          <cell r="AC5122" t="str">
            <v>00276-2018-MTC/10</v>
          </cell>
          <cell r="AD5122">
            <v>43409.000000000102</v>
          </cell>
        </row>
        <row r="5123">
          <cell r="AC5123" t="str">
            <v>00281-2018-MTC/10</v>
          </cell>
          <cell r="AD5123">
            <v>43409.000000000102</v>
          </cell>
        </row>
        <row r="5124">
          <cell r="AC5124" t="str">
            <v>00283-2018-MTC/10</v>
          </cell>
          <cell r="AD5124">
            <v>43409.000000000102</v>
          </cell>
        </row>
        <row r="5125">
          <cell r="AC5125" t="str">
            <v>00330-2018-MTC/10</v>
          </cell>
          <cell r="AD5125">
            <v>43437.000000000102</v>
          </cell>
        </row>
        <row r="5126">
          <cell r="AC5126" t="str">
            <v>00331-2018-MTC/10</v>
          </cell>
          <cell r="AD5126">
            <v>43438.000000000102</v>
          </cell>
        </row>
        <row r="5127">
          <cell r="AC5127" t="str">
            <v>00332-2018-MTC/10</v>
          </cell>
          <cell r="AD5127">
            <v>43438.000000000102</v>
          </cell>
        </row>
        <row r="5128">
          <cell r="AC5128" t="str">
            <v>00354-2018-MTC/10</v>
          </cell>
          <cell r="AD5128">
            <v>43462.000000000102</v>
          </cell>
        </row>
        <row r="5129">
          <cell r="AC5129" t="str">
            <v>00355-2018-MTC/10</v>
          </cell>
          <cell r="AD5129">
            <v>43461.000000000102</v>
          </cell>
        </row>
        <row r="5130">
          <cell r="AC5130" t="str">
            <v>00006-2019-MTC/10</v>
          </cell>
          <cell r="AD5130">
            <v>43481.000000000102</v>
          </cell>
        </row>
        <row r="5131">
          <cell r="AC5131" t="str">
            <v>00007-2019-MTC/10</v>
          </cell>
          <cell r="AD5131">
            <v>43483.000000000102</v>
          </cell>
        </row>
        <row r="5132">
          <cell r="AC5132" t="str">
            <v>00008-2019-MTC/10</v>
          </cell>
          <cell r="AD5132">
            <v>43486.000000000102</v>
          </cell>
        </row>
        <row r="5133">
          <cell r="AC5133" t="str">
            <v>00009-2019-MTC/10</v>
          </cell>
          <cell r="AD5133">
            <v>43481.000000000102</v>
          </cell>
        </row>
        <row r="5134">
          <cell r="AC5134" t="str">
            <v>00010-2019-MTC/10</v>
          </cell>
          <cell r="AD5134">
            <v>43481.000000000102</v>
          </cell>
        </row>
        <row r="5135">
          <cell r="AC5135" t="str">
            <v>00011-2019-MTC/10</v>
          </cell>
          <cell r="AD5135">
            <v>43483.000000000102</v>
          </cell>
        </row>
        <row r="5136">
          <cell r="AC5136" t="str">
            <v>00012-2019-MTC/10</v>
          </cell>
          <cell r="AD5136">
            <v>43482.000000000102</v>
          </cell>
        </row>
        <row r="5137">
          <cell r="AC5137" t="str">
            <v>00013-2019-MTC/10</v>
          </cell>
          <cell r="AD5137">
            <v>43483.000000000102</v>
          </cell>
        </row>
        <row r="5138">
          <cell r="AC5138" t="str">
            <v>00014-2019-MTC/10</v>
          </cell>
          <cell r="AD5138">
            <v>43486.000000000102</v>
          </cell>
        </row>
        <row r="5139">
          <cell r="AC5139" t="str">
            <v>00015-2019-MTC/10</v>
          </cell>
          <cell r="AD5139">
            <v>43482.000000000102</v>
          </cell>
        </row>
        <row r="5140">
          <cell r="AC5140" t="str">
            <v>00016-2019-MTC/10</v>
          </cell>
          <cell r="AD5140">
            <v>43483.000000000102</v>
          </cell>
        </row>
        <row r="5141">
          <cell r="AC5141" t="str">
            <v>00017-2019-MTC/10</v>
          </cell>
          <cell r="AD5141">
            <v>43486.000000000102</v>
          </cell>
        </row>
        <row r="5142">
          <cell r="AC5142" t="str">
            <v>00018-2019-MTC/10</v>
          </cell>
          <cell r="AD5142">
            <v>43483.000000000102</v>
          </cell>
        </row>
        <row r="5143">
          <cell r="AC5143" t="str">
            <v>00200-2018-MTC/10</v>
          </cell>
          <cell r="AD5143">
            <v>43328.000000000102</v>
          </cell>
        </row>
        <row r="5144">
          <cell r="AC5144" t="str">
            <v>00204-2018-MTC/10</v>
          </cell>
          <cell r="AD5144">
            <v>43335.000000000102</v>
          </cell>
        </row>
        <row r="5145">
          <cell r="AC5145" t="str">
            <v>00205-2018-MTC/10</v>
          </cell>
          <cell r="AD5145">
            <v>43335.000000000102</v>
          </cell>
        </row>
        <row r="5146">
          <cell r="AC5146" t="str">
            <v>00211-2018-MTC/10</v>
          </cell>
          <cell r="AD5146">
            <v>43357.000000000102</v>
          </cell>
        </row>
        <row r="5147">
          <cell r="AC5147" t="str">
            <v>00227-2018-MTC/10</v>
          </cell>
          <cell r="AD5147">
            <v>43369.000000000102</v>
          </cell>
        </row>
        <row r="5148">
          <cell r="AC5148" t="str">
            <v>00259-2018-MTC/10</v>
          </cell>
          <cell r="AD5148">
            <v>43374.000000000102</v>
          </cell>
        </row>
        <row r="5149">
          <cell r="AC5149" t="str">
            <v>00277-2018-MTC/10</v>
          </cell>
          <cell r="AD5149">
            <v>43404.000000000102</v>
          </cell>
        </row>
        <row r="5150">
          <cell r="AC5150" t="str">
            <v>00278-2018-MTC/10</v>
          </cell>
          <cell r="AD5150">
            <v>43409.000000000102</v>
          </cell>
        </row>
        <row r="5151">
          <cell r="AC5151" t="str">
            <v>00279-2018-MTC/10</v>
          </cell>
          <cell r="AD5151">
            <v>43409.000000000102</v>
          </cell>
        </row>
        <row r="5152">
          <cell r="AC5152" t="str">
            <v>00294-2018-MTC/10</v>
          </cell>
          <cell r="AD5152">
            <v>43424.000000000102</v>
          </cell>
        </row>
        <row r="5153">
          <cell r="AC5153" t="str">
            <v>00295-2018-MTC/10</v>
          </cell>
          <cell r="AD5153">
            <v>43424.000000000102</v>
          </cell>
        </row>
        <row r="5154">
          <cell r="AC5154" t="str">
            <v>00296-2018-MTC/10</v>
          </cell>
          <cell r="AD5154">
            <v>43420.000000000102</v>
          </cell>
        </row>
        <row r="5155">
          <cell r="AC5155" t="str">
            <v>00297-2018-MTC/10</v>
          </cell>
          <cell r="AD5155">
            <v>43420.000000000102</v>
          </cell>
        </row>
        <row r="5156">
          <cell r="AC5156" t="str">
            <v>00298-2018-MTC/10</v>
          </cell>
          <cell r="AD5156">
            <v>43420.000000000102</v>
          </cell>
        </row>
        <row r="5157">
          <cell r="AC5157" t="str">
            <v>00299-2018-MTC/10</v>
          </cell>
          <cell r="AD5157">
            <v>43423.000000000102</v>
          </cell>
        </row>
        <row r="5158">
          <cell r="AC5158" t="str">
            <v>00329-2018-MTC/10</v>
          </cell>
          <cell r="AD5158">
            <v>43437.000000000102</v>
          </cell>
        </row>
        <row r="5159">
          <cell r="AC5159" t="str">
            <v>00348-2018-MTC/10</v>
          </cell>
          <cell r="AD5159">
            <v>43452.000000000102</v>
          </cell>
        </row>
        <row r="5160">
          <cell r="AC5160" t="str">
            <v>00004-2019-MTC/10</v>
          </cell>
          <cell r="AD5160">
            <v>43469.000000000102</v>
          </cell>
        </row>
        <row r="5161">
          <cell r="AC5161" t="str">
            <v>00029-2019-MTC/10</v>
          </cell>
          <cell r="AD5161">
            <v>43500.000000000102</v>
          </cell>
        </row>
        <row r="5162">
          <cell r="AC5162" t="str">
            <v>00030-2019-MTC/10</v>
          </cell>
          <cell r="AD5162">
            <v>43497.000000000102</v>
          </cell>
        </row>
        <row r="5163">
          <cell r="AC5163" t="str">
            <v>00031-2019-MTC/10</v>
          </cell>
          <cell r="AD5163">
            <v>43502.000000000102</v>
          </cell>
        </row>
        <row r="5164">
          <cell r="AC5164" t="str">
            <v>00032-2019-MTC/10</v>
          </cell>
          <cell r="AD5164">
            <v>43508.000000000102</v>
          </cell>
        </row>
        <row r="5165">
          <cell r="AC5165" t="str">
            <v>00035-2019-MTC/11</v>
          </cell>
          <cell r="AD5165">
            <v>43528.000000000102</v>
          </cell>
        </row>
        <row r="5166">
          <cell r="AC5166" t="str">
            <v>00070-2019-MTC/11</v>
          </cell>
          <cell r="AD5166">
            <v>43536.000000000102</v>
          </cell>
        </row>
        <row r="5167">
          <cell r="AC5167" t="str">
            <v>00076-2019-MTC/11</v>
          </cell>
          <cell r="AD5167">
            <v>43556.000000000102</v>
          </cell>
        </row>
        <row r="5168">
          <cell r="AC5168" t="str">
            <v>00085-2019-MTC/11</v>
          </cell>
          <cell r="AD5168">
            <v>43578.000000000102</v>
          </cell>
        </row>
        <row r="5169">
          <cell r="AC5169" t="str">
            <v>00087-2019-MTC/11</v>
          </cell>
          <cell r="AD5169">
            <v>43587.000000000102</v>
          </cell>
        </row>
        <row r="5170">
          <cell r="AC5170" t="str">
            <v>00212-2018-MTC/10</v>
          </cell>
          <cell r="AD5170">
            <v>43361.000000000102</v>
          </cell>
        </row>
        <row r="5171">
          <cell r="AC5171" t="str">
            <v>00213-2018-MTC/10</v>
          </cell>
          <cell r="AD5171">
            <v>43362.000000000102</v>
          </cell>
        </row>
        <row r="5172">
          <cell r="AC5172" t="str">
            <v>00252-2018-MTC/10</v>
          </cell>
          <cell r="AD5172">
            <v>43377.000000000102</v>
          </cell>
        </row>
        <row r="5173">
          <cell r="AC5173" t="str">
            <v>00254-2018-MTC/10</v>
          </cell>
          <cell r="AD5173">
            <v>43377.000000000102</v>
          </cell>
        </row>
        <row r="5174">
          <cell r="AC5174" t="str">
            <v>00255-2018-MTC/10</v>
          </cell>
          <cell r="AD5174">
            <v>43376.000000000102</v>
          </cell>
        </row>
        <row r="5175">
          <cell r="AC5175" t="str">
            <v>00269-2018-MTC/10</v>
          </cell>
          <cell r="AD5175">
            <v>43392.000000000102</v>
          </cell>
        </row>
        <row r="5176">
          <cell r="AC5176" t="str">
            <v>00270-2018-MTC/10</v>
          </cell>
          <cell r="AD5176">
            <v>43390.000000000102</v>
          </cell>
        </row>
        <row r="5177">
          <cell r="AC5177" t="str">
            <v>00271-2018-MTC/10</v>
          </cell>
          <cell r="AD5177">
            <v>43395.000000000102</v>
          </cell>
        </row>
        <row r="5178">
          <cell r="AC5178" t="str">
            <v>00272-2018-MTC/10</v>
          </cell>
          <cell r="AD5178">
            <v>43392.000000000102</v>
          </cell>
        </row>
        <row r="5179">
          <cell r="AC5179" t="str">
            <v>00313-2018-MTC/10</v>
          </cell>
          <cell r="AD5179">
            <v>43437.000000000102</v>
          </cell>
        </row>
        <row r="5180">
          <cell r="AC5180" t="str">
            <v>00314-2018-MTC/10</v>
          </cell>
          <cell r="AD5180">
            <v>43437.000000000102</v>
          </cell>
        </row>
        <row r="5181">
          <cell r="AC5181" t="str">
            <v>00315-2018-MTC/10</v>
          </cell>
          <cell r="AD5181">
            <v>43426.000000000102</v>
          </cell>
        </row>
        <row r="5182">
          <cell r="AC5182" t="str">
            <v>00316-2018-MTC/10</v>
          </cell>
          <cell r="AD5182">
            <v>43426.000000000102</v>
          </cell>
        </row>
        <row r="5183">
          <cell r="AC5183" t="str">
            <v>00317-2018-MTC/10</v>
          </cell>
          <cell r="AD5183">
            <v>43426.000000000102</v>
          </cell>
        </row>
        <row r="5184">
          <cell r="AC5184" t="str">
            <v>00334-2018-MTC/10</v>
          </cell>
          <cell r="AD5184">
            <v>43437.000000000102</v>
          </cell>
        </row>
        <row r="5185">
          <cell r="AC5185" t="str">
            <v>00336-2018-MTC/10</v>
          </cell>
          <cell r="AD5185">
            <v>43444.000000000102</v>
          </cell>
        </row>
        <row r="5186">
          <cell r="AC5186" t="str">
            <v>00343-2018-MTC/10</v>
          </cell>
          <cell r="AD5186">
            <v>43462.000000000102</v>
          </cell>
        </row>
        <row r="5187">
          <cell r="AC5187" t="str">
            <v>00033-2019-MTC/10</v>
          </cell>
          <cell r="AD5187">
            <v>43510.000000000102</v>
          </cell>
        </row>
        <row r="5188">
          <cell r="AC5188" t="str">
            <v>00034-2019-MTC/10</v>
          </cell>
          <cell r="AD5188">
            <v>43510.000000000102</v>
          </cell>
        </row>
        <row r="5189">
          <cell r="AC5189" t="str">
            <v>00082-2019-MTC/11</v>
          </cell>
          <cell r="AD5189">
            <v>43571.000000000102</v>
          </cell>
        </row>
        <row r="5190">
          <cell r="AC5190" t="str">
            <v>00088-2019-MTC/11</v>
          </cell>
          <cell r="AD5190">
            <v>43587.000000000102</v>
          </cell>
        </row>
        <row r="5191">
          <cell r="AC5191" t="str">
            <v>00089-2019-MTC/11</v>
          </cell>
          <cell r="AD5191">
            <v>43588.000000000102</v>
          </cell>
        </row>
        <row r="5192">
          <cell r="AC5192" t="str">
            <v>00091-2019-MTC/11</v>
          </cell>
          <cell r="AD5192">
            <v>43594.000000000102</v>
          </cell>
        </row>
        <row r="5193">
          <cell r="AC5193" t="str">
            <v>00092-2019-MTC/11</v>
          </cell>
          <cell r="AD5193">
            <v>43594.000000000102</v>
          </cell>
        </row>
        <row r="5194">
          <cell r="AC5194" t="str">
            <v>00093-2019-MTC/11</v>
          </cell>
          <cell r="AD5194">
            <v>43595.000000000102</v>
          </cell>
        </row>
        <row r="5195">
          <cell r="AC5195" t="str">
            <v>00094-2019-MTC/11</v>
          </cell>
          <cell r="AD5195">
            <v>43599.000000000102</v>
          </cell>
        </row>
        <row r="5196">
          <cell r="AC5196" t="str">
            <v>00095-2019-MTC/11</v>
          </cell>
          <cell r="AD5196">
            <v>43599.000000000102</v>
          </cell>
        </row>
        <row r="5197">
          <cell r="AC5197" t="str">
            <v>00096-2019-MTC/11</v>
          </cell>
          <cell r="AD5197">
            <v>43600.000000000102</v>
          </cell>
        </row>
        <row r="5198">
          <cell r="AC5198" t="str">
            <v>00206-2018-MTC/10</v>
          </cell>
          <cell r="AD5198">
            <v>43335.000000000102</v>
          </cell>
        </row>
        <row r="5199">
          <cell r="AC5199" t="str">
            <v>00221-2018-MTC/10</v>
          </cell>
          <cell r="AD5199">
            <v>43368.000000000102</v>
          </cell>
        </row>
        <row r="5200">
          <cell r="AC5200" t="str">
            <v>00222-2018-MTC/10</v>
          </cell>
          <cell r="AD5200">
            <v>43368.000000000102</v>
          </cell>
        </row>
        <row r="5201">
          <cell r="AC5201" t="str">
            <v>00223-2018-MTC/10</v>
          </cell>
          <cell r="AD5201">
            <v>43368.000000000102</v>
          </cell>
        </row>
        <row r="5202">
          <cell r="AC5202" t="str">
            <v>00224-2018-MTC/10</v>
          </cell>
          <cell r="AD5202">
            <v>43367.000000000102</v>
          </cell>
        </row>
        <row r="5203">
          <cell r="AC5203" t="str">
            <v>00253-2018-MTC/10</v>
          </cell>
          <cell r="AD5203">
            <v>43377.000000000102</v>
          </cell>
        </row>
        <row r="5204">
          <cell r="AC5204" t="str">
            <v>00291-2018-MTC/10</v>
          </cell>
          <cell r="AD5204">
            <v>43420.000000000102</v>
          </cell>
        </row>
        <row r="5205">
          <cell r="AC5205" t="str">
            <v>00292-2018-MTC/10</v>
          </cell>
          <cell r="AD5205">
            <v>43419.000000000102</v>
          </cell>
        </row>
        <row r="5206">
          <cell r="AC5206" t="str">
            <v>00309-2018-MTC/10</v>
          </cell>
          <cell r="AD5206">
            <v>43420.000000000102</v>
          </cell>
        </row>
        <row r="5207">
          <cell r="AC5207" t="str">
            <v>00310-2018-MTC/10</v>
          </cell>
          <cell r="AD5207">
            <v>43420.000000000102</v>
          </cell>
        </row>
        <row r="5208">
          <cell r="AC5208" t="str">
            <v>00311-2018-MTC/10</v>
          </cell>
          <cell r="AD5208">
            <v>43420.000000000102</v>
          </cell>
        </row>
        <row r="5209">
          <cell r="AC5209" t="str">
            <v>00312-2018-MTC/10</v>
          </cell>
          <cell r="AD5209">
            <v>43420.000000000102</v>
          </cell>
        </row>
        <row r="5210">
          <cell r="AC5210" t="str">
            <v>00318-2018-MTC/10</v>
          </cell>
          <cell r="AD5210">
            <v>43437.000000000102</v>
          </cell>
        </row>
        <row r="5211">
          <cell r="AC5211" t="str">
            <v>00319-2018-MTC/10</v>
          </cell>
          <cell r="AD5211">
            <v>43431.000000000102</v>
          </cell>
        </row>
        <row r="5212">
          <cell r="AC5212" t="str">
            <v>00320-2018-MTC/10</v>
          </cell>
          <cell r="AD5212">
            <v>43427.000000000102</v>
          </cell>
        </row>
        <row r="5213">
          <cell r="AC5213" t="str">
            <v>00321-2018-MTC/10</v>
          </cell>
          <cell r="AD5213">
            <v>43431.000000000102</v>
          </cell>
        </row>
        <row r="5214">
          <cell r="AC5214" t="str">
            <v>00322-2018-MTC/10</v>
          </cell>
          <cell r="AD5214">
            <v>43427.000000000102</v>
          </cell>
        </row>
        <row r="5215">
          <cell r="AC5215" t="str">
            <v>00337-2018-MTC/10</v>
          </cell>
          <cell r="AD5215">
            <v>43441.000000000102</v>
          </cell>
        </row>
        <row r="5216">
          <cell r="AC5216" t="str">
            <v>00338-2018-MTC/10</v>
          </cell>
          <cell r="AD5216">
            <v>43441.000000000102</v>
          </cell>
        </row>
        <row r="5217">
          <cell r="AC5217" t="str">
            <v>00339-2018-MTC/10</v>
          </cell>
          <cell r="AD5217">
            <v>43440.000000000102</v>
          </cell>
        </row>
        <row r="5218">
          <cell r="AC5218" t="str">
            <v>00340-2018-MTC/10</v>
          </cell>
          <cell r="AD5218">
            <v>43441.000000000102</v>
          </cell>
        </row>
        <row r="5219">
          <cell r="AC5219" t="str">
            <v>00344-2018-MTC/10</v>
          </cell>
          <cell r="AD5219">
            <v>43452.000000000102</v>
          </cell>
        </row>
        <row r="5220">
          <cell r="AC5220" t="str">
            <v>00345-2018-MTC/10</v>
          </cell>
          <cell r="AD5220">
            <v>43447.000000000102</v>
          </cell>
        </row>
        <row r="5221">
          <cell r="AC5221" t="str">
            <v>00346-2018-MTC/10</v>
          </cell>
          <cell r="AD5221">
            <v>43447.000000000102</v>
          </cell>
        </row>
        <row r="5222">
          <cell r="AC5222" t="str">
            <v>00349-2018-MTC/10</v>
          </cell>
          <cell r="AD5222">
            <v>43455.000000000102</v>
          </cell>
        </row>
        <row r="5223">
          <cell r="AC5223" t="str">
            <v>00356-2018-MTC/10</v>
          </cell>
          <cell r="AD5223">
            <v>43465.000000000102</v>
          </cell>
        </row>
        <row r="5224">
          <cell r="AC5224" t="str">
            <v>00357-2018-MTC/10</v>
          </cell>
          <cell r="AD5224">
            <v>43465.000000000102</v>
          </cell>
        </row>
        <row r="5225">
          <cell r="AC5225" t="str">
            <v>00358-2018-MTC/10</v>
          </cell>
          <cell r="AD5225">
            <v>43465.000000000102</v>
          </cell>
        </row>
        <row r="5226">
          <cell r="AC5226" t="str">
            <v>00199-2018-MTC/10</v>
          </cell>
          <cell r="AD5226">
            <v>43328.000000000102</v>
          </cell>
        </row>
        <row r="5227">
          <cell r="AC5227" t="str">
            <v>00209-2018-MTC/10</v>
          </cell>
          <cell r="AD5227">
            <v>43357.000000000102</v>
          </cell>
        </row>
        <row r="5228">
          <cell r="AC5228" t="str">
            <v>00210-2018-MTC/10</v>
          </cell>
          <cell r="AD5228">
            <v>43356.000000000102</v>
          </cell>
        </row>
        <row r="5229">
          <cell r="AC5229" t="str">
            <v>00214-2018-MTC/10</v>
          </cell>
          <cell r="AD5229">
            <v>43360.000000000102</v>
          </cell>
        </row>
        <row r="5230">
          <cell r="AC5230" t="str">
            <v>00215-2018-MTC/10</v>
          </cell>
          <cell r="AD5230">
            <v>43357.000000000102</v>
          </cell>
        </row>
        <row r="5231">
          <cell r="AC5231" t="str">
            <v>00226-2018-MTC/10</v>
          </cell>
          <cell r="AD5231">
            <v>43369.000000000102</v>
          </cell>
        </row>
        <row r="5232">
          <cell r="AC5232" t="str">
            <v>00228-2018-MTC/10</v>
          </cell>
          <cell r="AD5232">
            <v>43369.000000000102</v>
          </cell>
        </row>
        <row r="5233">
          <cell r="AC5233" t="str">
            <v>00229-2018-MTC/10</v>
          </cell>
          <cell r="AD5233">
            <v>43369.000000000102</v>
          </cell>
        </row>
        <row r="5234">
          <cell r="AC5234" t="str">
            <v>00230-2018-MTC/10</v>
          </cell>
          <cell r="AD5234">
            <v>43370.000000000102</v>
          </cell>
        </row>
        <row r="5235">
          <cell r="AC5235" t="str">
            <v>00231-2018-MTC/10</v>
          </cell>
          <cell r="AD5235">
            <v>43370.000000000102</v>
          </cell>
        </row>
        <row r="5236">
          <cell r="AC5236" t="str">
            <v>00232-2018-MTC/10</v>
          </cell>
          <cell r="AD5236">
            <v>43370.000000000102</v>
          </cell>
        </row>
        <row r="5237">
          <cell r="AC5237" t="str">
            <v>00233-2018-MTC/10</v>
          </cell>
          <cell r="AD5237">
            <v>43374.000000000102</v>
          </cell>
        </row>
        <row r="5238">
          <cell r="AC5238" t="str">
            <v>00234-2018-MTC/10</v>
          </cell>
          <cell r="AD5238">
            <v>43374.000000000102</v>
          </cell>
        </row>
        <row r="5239">
          <cell r="AC5239" t="str">
            <v>00235-2018-MTC/10</v>
          </cell>
          <cell r="AD5239">
            <v>43374.000000000102</v>
          </cell>
        </row>
        <row r="5240">
          <cell r="AC5240" t="str">
            <v>00236-2018-MTC/10</v>
          </cell>
          <cell r="AD5240">
            <v>43374.000000000102</v>
          </cell>
        </row>
        <row r="5241">
          <cell r="AC5241" t="str">
            <v>00237-2018-MTC/10</v>
          </cell>
          <cell r="AD5241">
            <v>43374.000000000102</v>
          </cell>
        </row>
        <row r="5242">
          <cell r="AC5242" t="str">
            <v>00238-2018-MTC/10</v>
          </cell>
          <cell r="AD5242">
            <v>43374.000000000102</v>
          </cell>
        </row>
        <row r="5243">
          <cell r="AC5243" t="str">
            <v>00239-2018-MTC/10</v>
          </cell>
          <cell r="AD5243">
            <v>43374.000000000102</v>
          </cell>
        </row>
        <row r="5244">
          <cell r="AC5244" t="str">
            <v>00240-2018-MTC/10</v>
          </cell>
          <cell r="AD5244">
            <v>43374.000000000102</v>
          </cell>
        </row>
        <row r="5245">
          <cell r="AC5245" t="str">
            <v>00241-2018-MTC/10</v>
          </cell>
          <cell r="AD5245">
            <v>43374.000000000102</v>
          </cell>
        </row>
        <row r="5246">
          <cell r="AC5246" t="str">
            <v>00242-2018-MTC/10</v>
          </cell>
          <cell r="AD5246">
            <v>43374.000000000102</v>
          </cell>
        </row>
        <row r="5247">
          <cell r="AC5247" t="str">
            <v>00243-2018-MTC/10</v>
          </cell>
          <cell r="AD5247">
            <v>43374.000000000102</v>
          </cell>
        </row>
        <row r="5248">
          <cell r="AC5248" t="str">
            <v>00244-2018-MTC/10</v>
          </cell>
          <cell r="AD5248">
            <v>43376.000000000102</v>
          </cell>
        </row>
        <row r="5249">
          <cell r="AC5249" t="str">
            <v>00245-2018-MTC/10</v>
          </cell>
          <cell r="AD5249">
            <v>43374.000000000102</v>
          </cell>
        </row>
        <row r="5250">
          <cell r="AC5250" t="str">
            <v>00246-2018-MTC/10</v>
          </cell>
          <cell r="AD5250">
            <v>43371.000000000102</v>
          </cell>
        </row>
        <row r="5251">
          <cell r="AC5251" t="str">
            <v>00247-2018-MTC/10</v>
          </cell>
          <cell r="AD5251">
            <v>43374.000000000102</v>
          </cell>
        </row>
        <row r="5252">
          <cell r="AC5252" t="str">
            <v>00248-2018-MTC/10</v>
          </cell>
          <cell r="AD5252">
            <v>43376.000000000102</v>
          </cell>
        </row>
        <row r="5253">
          <cell r="AC5253" t="str">
            <v>00249-2018-MTC/10</v>
          </cell>
          <cell r="AD5253">
            <v>43374.000000000102</v>
          </cell>
        </row>
        <row r="5254">
          <cell r="AC5254" t="str">
            <v>00250-2018-MTC/10</v>
          </cell>
          <cell r="AD5254">
            <v>43374.000000000102</v>
          </cell>
        </row>
        <row r="5255">
          <cell r="AC5255" t="str">
            <v>00257-2018-MTC/10</v>
          </cell>
          <cell r="AD5255">
            <v>43377.000000000102</v>
          </cell>
        </row>
        <row r="5256">
          <cell r="AC5256" t="str">
            <v>00101-2019-MTC/11</v>
          </cell>
          <cell r="AD5256">
            <v>43606.000000000102</v>
          </cell>
        </row>
        <row r="5257">
          <cell r="AC5257" t="str">
            <v>00102-2019-MTC/11</v>
          </cell>
          <cell r="AD5257">
            <v>43606.000000000102</v>
          </cell>
        </row>
        <row r="5258">
          <cell r="AC5258" t="str">
            <v>00155-2019-MTC/11</v>
          </cell>
          <cell r="AD5258">
            <v>43672.000000000102</v>
          </cell>
        </row>
        <row r="5259">
          <cell r="AC5259" t="str">
            <v>00160-2019-MTC/11</v>
          </cell>
          <cell r="AD5259">
            <v>43685.000000000102</v>
          </cell>
        </row>
        <row r="5260">
          <cell r="AC5260" t="str">
            <v>00161-2019-MTC/11</v>
          </cell>
          <cell r="AD5260">
            <v>43685.000000000102</v>
          </cell>
        </row>
        <row r="5261">
          <cell r="AC5261" t="str">
            <v>00177-2019-MTC/11</v>
          </cell>
          <cell r="AD5261">
            <v>43712.000000000102</v>
          </cell>
        </row>
        <row r="5262">
          <cell r="AC5262" t="str">
            <v>00198-2019-MTC/11</v>
          </cell>
          <cell r="AD5262">
            <v>43738.000000000102</v>
          </cell>
        </row>
        <row r="5263">
          <cell r="AC5263" t="str">
            <v>00213-2019-MTC/11</v>
          </cell>
          <cell r="AD5263">
            <v>43749.000000000102</v>
          </cell>
        </row>
        <row r="5264">
          <cell r="AC5264" t="str">
            <v>00214-2019-MTC/11</v>
          </cell>
          <cell r="AD5264">
            <v>43749.000000000102</v>
          </cell>
        </row>
        <row r="5265">
          <cell r="AC5265" t="str">
            <v>00215-2019-MTC/11</v>
          </cell>
          <cell r="AD5265">
            <v>43749.000000000102</v>
          </cell>
        </row>
        <row r="5266">
          <cell r="AC5266" t="str">
            <v>00216-2019-MTC/11</v>
          </cell>
          <cell r="AD5266">
            <v>43749.000000000102</v>
          </cell>
        </row>
        <row r="5267">
          <cell r="AC5267" t="str">
            <v>00217-2019-MTC/11</v>
          </cell>
          <cell r="AD5267">
            <v>43749.000000000102</v>
          </cell>
        </row>
        <row r="5268">
          <cell r="AC5268" t="str">
            <v>00221-2019-MTC/11</v>
          </cell>
          <cell r="AD5268">
            <v>43752.000000000102</v>
          </cell>
        </row>
        <row r="5269">
          <cell r="AC5269" t="str">
            <v>00222-2019-MTC/11</v>
          </cell>
          <cell r="AD5269">
            <v>43752.000000000102</v>
          </cell>
        </row>
        <row r="5270">
          <cell r="AC5270" t="str">
            <v>00223-2019-MTC/11</v>
          </cell>
          <cell r="AD5270">
            <v>43752.000000000102</v>
          </cell>
        </row>
        <row r="5271">
          <cell r="AC5271" t="str">
            <v>00224-2019-MTC/11</v>
          </cell>
          <cell r="AD5271">
            <v>43752.000000000102</v>
          </cell>
        </row>
        <row r="5272">
          <cell r="AC5272" t="str">
            <v>00225-2019-MTC/11</v>
          </cell>
          <cell r="AD5272">
            <v>43753.000000000102</v>
          </cell>
        </row>
        <row r="5273">
          <cell r="AC5273" t="str">
            <v>00227-2019-MTC/11</v>
          </cell>
          <cell r="AD5273">
            <v>43753.000000000102</v>
          </cell>
        </row>
        <row r="5274">
          <cell r="AC5274" t="str">
            <v>00247-2019-MTC/11</v>
          </cell>
          <cell r="AD5274">
            <v>43788.000000000102</v>
          </cell>
        </row>
        <row r="5275">
          <cell r="AC5275" t="str">
            <v>00254-2019-MTC/11</v>
          </cell>
          <cell r="AD5275">
            <v>43790.000000000102</v>
          </cell>
        </row>
        <row r="5276">
          <cell r="AC5276" t="str">
            <v>00064-2020-MTC/11</v>
          </cell>
          <cell r="AD5276">
            <v>43866.000000000102</v>
          </cell>
        </row>
        <row r="5277">
          <cell r="AC5277" t="str">
            <v>00065-2020-MTC/11</v>
          </cell>
          <cell r="AD5277">
            <v>43866.000000000102</v>
          </cell>
        </row>
        <row r="5278">
          <cell r="AC5278" t="str">
            <v>00085-2020-MTC/11</v>
          </cell>
          <cell r="AD5278">
            <v>43881.000000000102</v>
          </cell>
        </row>
        <row r="5279">
          <cell r="AC5279" t="str">
            <v>00086-2020-MTC/11</v>
          </cell>
          <cell r="AD5279">
            <v>43882.000000000102</v>
          </cell>
        </row>
        <row r="5280">
          <cell r="AC5280" t="str">
            <v>00090-2020-MTC/11</v>
          </cell>
          <cell r="AD5280">
            <v>43893.000000000102</v>
          </cell>
        </row>
        <row r="5281">
          <cell r="AC5281" t="str">
            <v>00091-2020-MTC/11</v>
          </cell>
          <cell r="AD5281">
            <v>43893.000000000102</v>
          </cell>
        </row>
        <row r="5282">
          <cell r="AC5282" t="str">
            <v>00092-2020-MTC/11</v>
          </cell>
          <cell r="AD5282">
            <v>43893.000000000102</v>
          </cell>
        </row>
        <row r="5283">
          <cell r="AC5283" t="str">
            <v>00098-2020-MTC/11</v>
          </cell>
          <cell r="AD5283">
            <v>43894.000000000102</v>
          </cell>
        </row>
        <row r="5284">
          <cell r="AC5284" t="str">
            <v>00099-2020-MTC/11</v>
          </cell>
          <cell r="AD5284">
            <v>43894.000000000102</v>
          </cell>
        </row>
        <row r="5285">
          <cell r="AC5285" t="str">
            <v>00100-2020-MTC/11</v>
          </cell>
          <cell r="AD5285">
            <v>43894.000000000102</v>
          </cell>
        </row>
        <row r="5286">
          <cell r="AC5286" t="str">
            <v>00142-2019-MTC/11</v>
          </cell>
          <cell r="AD5286">
            <v>43654.000000000102</v>
          </cell>
        </row>
        <row r="5287">
          <cell r="AC5287" t="str">
            <v>00143-2019-MTC/11</v>
          </cell>
          <cell r="AD5287">
            <v>43654.000000000102</v>
          </cell>
        </row>
        <row r="5288">
          <cell r="AC5288" t="str">
            <v>00228-2019-MTC/11</v>
          </cell>
          <cell r="AD5288">
            <v>43754.000000000102</v>
          </cell>
        </row>
        <row r="5289">
          <cell r="AC5289" t="str">
            <v>00250-2019-MTC/11</v>
          </cell>
          <cell r="AD5289">
            <v>43789.000000000102</v>
          </cell>
        </row>
        <row r="5290">
          <cell r="AC5290" t="str">
            <v>00251-2019-MTC/11</v>
          </cell>
          <cell r="AD5290">
            <v>43789.000000000102</v>
          </cell>
        </row>
        <row r="5291">
          <cell r="AC5291" t="str">
            <v>00258-2019-MTC/11</v>
          </cell>
          <cell r="AD5291">
            <v>43797.000000000102</v>
          </cell>
        </row>
        <row r="5292">
          <cell r="AC5292" t="str">
            <v>00263-2019-MTC/11</v>
          </cell>
          <cell r="AD5292">
            <v>43804.000000000102</v>
          </cell>
        </row>
        <row r="5293">
          <cell r="AC5293" t="str">
            <v>00264-2019-MTC/11</v>
          </cell>
          <cell r="AD5293">
            <v>43804.000000000102</v>
          </cell>
        </row>
        <row r="5294">
          <cell r="AC5294" t="str">
            <v>00004-2020-MTC/11</v>
          </cell>
          <cell r="AD5294">
            <v>43839.000000000102</v>
          </cell>
        </row>
        <row r="5295">
          <cell r="AC5295" t="str">
            <v>00005-2020-MTC/11</v>
          </cell>
          <cell r="AD5295">
            <v>43843.000000000102</v>
          </cell>
        </row>
        <row r="5296">
          <cell r="AC5296" t="str">
            <v>00006-2020-MTC/11</v>
          </cell>
          <cell r="AD5296">
            <v>43843.000000000102</v>
          </cell>
        </row>
        <row r="5297">
          <cell r="AC5297" t="str">
            <v>00007-2020-MTC/11</v>
          </cell>
          <cell r="AD5297">
            <v>43843.000000000102</v>
          </cell>
        </row>
        <row r="5298">
          <cell r="AC5298" t="str">
            <v>00074-2020-MTC/11</v>
          </cell>
          <cell r="AD5298">
            <v>43868.000000000102</v>
          </cell>
        </row>
        <row r="5299">
          <cell r="AC5299" t="str">
            <v>00089-2020-MTC/11</v>
          </cell>
          <cell r="AD5299">
            <v>43885.000000000102</v>
          </cell>
        </row>
        <row r="5300">
          <cell r="AC5300" t="str">
            <v>00101-2020-MTC/11</v>
          </cell>
          <cell r="AD5300">
            <v>43894.000000000102</v>
          </cell>
        </row>
        <row r="5301">
          <cell r="AC5301" t="str">
            <v>00105-2020-MTC/11</v>
          </cell>
          <cell r="AD5301">
            <v>43899.000000000102</v>
          </cell>
        </row>
        <row r="5302">
          <cell r="AC5302" t="str">
            <v>00106-2020-MTC/11</v>
          </cell>
          <cell r="AD5302">
            <v>43899.000000000102</v>
          </cell>
        </row>
        <row r="5303">
          <cell r="AC5303" t="str">
            <v>00107-2020-MTC/11</v>
          </cell>
          <cell r="AD5303">
            <v>43899.000000000102</v>
          </cell>
        </row>
        <row r="5304">
          <cell r="AC5304" t="str">
            <v>00108-2020-MTC/11</v>
          </cell>
          <cell r="AD5304">
            <v>43899.000000000102</v>
          </cell>
        </row>
        <row r="5305">
          <cell r="AC5305" t="str">
            <v>00173-2020-MTC/11</v>
          </cell>
          <cell r="AD5305">
            <v>44117.000000000102</v>
          </cell>
        </row>
        <row r="5306">
          <cell r="AC5306" t="str">
            <v>00174-2020-MTC/11</v>
          </cell>
          <cell r="AD5306">
            <v>44117.000000000102</v>
          </cell>
        </row>
        <row r="5307">
          <cell r="AC5307" t="str">
            <v>00175-2020-MTC/11</v>
          </cell>
          <cell r="AD5307">
            <v>44120.000000000102</v>
          </cell>
        </row>
        <row r="5308">
          <cell r="AC5308" t="str">
            <v>00178-2020-MTC/11</v>
          </cell>
          <cell r="AD5308">
            <v>44125.000000000102</v>
          </cell>
        </row>
        <row r="5309">
          <cell r="AC5309" t="str">
            <v>00182-2020-MTC/11</v>
          </cell>
          <cell r="AD5309">
            <v>44126.000000000102</v>
          </cell>
        </row>
        <row r="5310">
          <cell r="AC5310" t="str">
            <v>00180-2020-MTC/11</v>
          </cell>
          <cell r="AD5310">
            <v>44125.000000000102</v>
          </cell>
        </row>
        <row r="5311">
          <cell r="AC5311" t="str">
            <v>00181-2020-MTC/11</v>
          </cell>
          <cell r="AD5311">
            <v>44125.000000000102</v>
          </cell>
        </row>
        <row r="5312">
          <cell r="AC5312" t="str">
            <v>00179-2020-MTC/11</v>
          </cell>
          <cell r="AD5312">
            <v>44126.000000000102</v>
          </cell>
        </row>
        <row r="5313">
          <cell r="AC5313" t="str">
            <v>00183-2020-MTC/11</v>
          </cell>
          <cell r="AD5313">
            <v>44126.000000000102</v>
          </cell>
        </row>
        <row r="5314">
          <cell r="AC5314" t="str">
            <v>00185-2020-MTC/11</v>
          </cell>
          <cell r="AD5314">
            <v>44134.000000000102</v>
          </cell>
        </row>
        <row r="5315">
          <cell r="AC5315" t="str">
            <v>00104-2019-MTC/11</v>
          </cell>
          <cell r="AD5315">
            <v>43613.000000000102</v>
          </cell>
        </row>
        <row r="5316">
          <cell r="AC5316" t="str">
            <v>00105-2019-MTC/11</v>
          </cell>
          <cell r="AD5316">
            <v>43613.000000000102</v>
          </cell>
        </row>
        <row r="5317">
          <cell r="AC5317" t="str">
            <v>00106-2019-MTC/11</v>
          </cell>
          <cell r="AD5317">
            <v>43613.000000000102</v>
          </cell>
        </row>
        <row r="5318">
          <cell r="AC5318" t="str">
            <v>00158-2019-MTC/11</v>
          </cell>
          <cell r="AD5318">
            <v>43678.000000000102</v>
          </cell>
        </row>
        <row r="5319">
          <cell r="AC5319" t="str">
            <v>00179-2019-MTC/11</v>
          </cell>
          <cell r="AD5319">
            <v>43713.000000000102</v>
          </cell>
        </row>
        <row r="5320">
          <cell r="AC5320" t="str">
            <v>00180-2019-MTC/11</v>
          </cell>
          <cell r="AD5320">
            <v>43713.000000000102</v>
          </cell>
        </row>
        <row r="5321">
          <cell r="AC5321" t="str">
            <v>00181-2019-MTC/11</v>
          </cell>
          <cell r="AD5321">
            <v>43717.000000000102</v>
          </cell>
        </row>
        <row r="5322">
          <cell r="AC5322" t="str">
            <v>00182-2019-MTC/11</v>
          </cell>
          <cell r="AD5322">
            <v>43717.000000000102</v>
          </cell>
        </row>
        <row r="5323">
          <cell r="AC5323" t="str">
            <v>00183-2019-MTC/11</v>
          </cell>
          <cell r="AD5323">
            <v>43718.000000000102</v>
          </cell>
        </row>
        <row r="5324">
          <cell r="AC5324" t="str">
            <v>00184-2019-MTC/11</v>
          </cell>
          <cell r="AD5324">
            <v>43718.000000000102</v>
          </cell>
        </row>
        <row r="5325">
          <cell r="AC5325" t="str">
            <v>00185-2019-MTC/11</v>
          </cell>
          <cell r="AD5325">
            <v>43718.000000000102</v>
          </cell>
        </row>
        <row r="5326">
          <cell r="AC5326" t="str">
            <v>00199-2019-MTC/11</v>
          </cell>
          <cell r="AD5326">
            <v>43738.000000000102</v>
          </cell>
        </row>
        <row r="5327">
          <cell r="AC5327" t="str">
            <v>00206-2019-MTC/11</v>
          </cell>
          <cell r="AD5327">
            <v>43748.000000000102</v>
          </cell>
        </row>
        <row r="5328">
          <cell r="AC5328" t="str">
            <v>00207-2019-MTC/11</v>
          </cell>
          <cell r="AD5328">
            <v>43748.000000000102</v>
          </cell>
        </row>
        <row r="5329">
          <cell r="AC5329" t="str">
            <v>00208-2019-MTC/11</v>
          </cell>
          <cell r="AD5329">
            <v>43748.000000000102</v>
          </cell>
        </row>
        <row r="5330">
          <cell r="AC5330" t="str">
            <v>00209-2019-MTC/11</v>
          </cell>
          <cell r="AD5330">
            <v>43748.000000000102</v>
          </cell>
        </row>
        <row r="5331">
          <cell r="AC5331" t="str">
            <v>00210-2019-MTC/11</v>
          </cell>
          <cell r="AD5331">
            <v>43748.000000000102</v>
          </cell>
        </row>
        <row r="5332">
          <cell r="AC5332" t="str">
            <v>00211-2019-MTC/11</v>
          </cell>
          <cell r="AD5332">
            <v>43748.000000000102</v>
          </cell>
        </row>
        <row r="5333">
          <cell r="AC5333" t="str">
            <v>00238-2019-MTC/11</v>
          </cell>
          <cell r="AD5333">
            <v>43775.000000000102</v>
          </cell>
        </row>
        <row r="5334">
          <cell r="AC5334" t="str">
            <v>00257-2019-MTC/11</v>
          </cell>
          <cell r="AD5334">
            <v>43796.000000000102</v>
          </cell>
        </row>
        <row r="5335">
          <cell r="AC5335" t="str">
            <v>00026-2020-MTC/11</v>
          </cell>
          <cell r="AD5335">
            <v>43845.000000000102</v>
          </cell>
        </row>
        <row r="5336">
          <cell r="AC5336" t="str">
            <v>00027-2020-MTC/11</v>
          </cell>
          <cell r="AD5336">
            <v>43845.000000000102</v>
          </cell>
        </row>
        <row r="5337">
          <cell r="AC5337" t="str">
            <v>00028-2020-MTC/11</v>
          </cell>
          <cell r="AD5337">
            <v>43845.000000000102</v>
          </cell>
        </row>
        <row r="5338">
          <cell r="AC5338" t="str">
            <v>00029-2020-MTC/11</v>
          </cell>
          <cell r="AD5338">
            <v>43845.000000000102</v>
          </cell>
        </row>
        <row r="5339">
          <cell r="AC5339" t="str">
            <v>00030-2020-MTC/11</v>
          </cell>
          <cell r="AD5339">
            <v>43845.000000000102</v>
          </cell>
        </row>
        <row r="5340">
          <cell r="AC5340" t="str">
            <v>00031-2020-MTC/11</v>
          </cell>
          <cell r="AD5340">
            <v>43845.000000000102</v>
          </cell>
        </row>
        <row r="5341">
          <cell r="AC5341" t="str">
            <v>00032-2020-MTC/11</v>
          </cell>
          <cell r="AD5341">
            <v>43845.000000000102</v>
          </cell>
        </row>
        <row r="5342">
          <cell r="AC5342" t="str">
            <v>00033-2020-MTC/11</v>
          </cell>
          <cell r="AD5342">
            <v>43845.000000000102</v>
          </cell>
        </row>
        <row r="5343">
          <cell r="AC5343" t="str">
            <v>00034-2020-MTC/11</v>
          </cell>
          <cell r="AD5343">
            <v>43845.000000000102</v>
          </cell>
        </row>
        <row r="5344">
          <cell r="AC5344" t="str">
            <v>00123-2019-MTC/11</v>
          </cell>
          <cell r="AD5344">
            <v>43619.000000000102</v>
          </cell>
        </row>
        <row r="5345">
          <cell r="AC5345" t="str">
            <v>00124-2019-MTC/11</v>
          </cell>
          <cell r="AD5345">
            <v>43619.000000000102</v>
          </cell>
        </row>
        <row r="5346">
          <cell r="AC5346" t="str">
            <v>00134-2019-MTC/11</v>
          </cell>
          <cell r="AD5346">
            <v>43647.000000000102</v>
          </cell>
        </row>
        <row r="5347">
          <cell r="AC5347" t="str">
            <v>00135-2019-MTC/11</v>
          </cell>
          <cell r="AD5347">
            <v>43647.000000000102</v>
          </cell>
        </row>
        <row r="5348">
          <cell r="AC5348" t="str">
            <v>00137-2019-MTC/11</v>
          </cell>
          <cell r="AD5348">
            <v>43650.000000000102</v>
          </cell>
        </row>
        <row r="5349">
          <cell r="AC5349" t="str">
            <v>00138-2019-MTC/11</v>
          </cell>
          <cell r="AD5349">
            <v>43650.000000000102</v>
          </cell>
        </row>
        <row r="5350">
          <cell r="AC5350" t="str">
            <v>00139-2019-MTC/11</v>
          </cell>
          <cell r="AD5350">
            <v>43651.000000000102</v>
          </cell>
        </row>
        <row r="5351">
          <cell r="AC5351" t="str">
            <v>00140-2019-MTC/11</v>
          </cell>
          <cell r="AD5351">
            <v>43651.000000000102</v>
          </cell>
        </row>
        <row r="5352">
          <cell r="AC5352" t="str">
            <v>00141-2019-MTC/11</v>
          </cell>
          <cell r="AD5352">
            <v>43651.000000000102</v>
          </cell>
        </row>
        <row r="5353">
          <cell r="AC5353" t="str">
            <v>00153-2019-MTC/11</v>
          </cell>
          <cell r="AD5353">
            <v>43665.000000000102</v>
          </cell>
        </row>
        <row r="5354">
          <cell r="AC5354" t="str">
            <v>00154-2019-MTC/11</v>
          </cell>
          <cell r="AD5354">
            <v>43669.000000000102</v>
          </cell>
        </row>
        <row r="5355">
          <cell r="AC5355" t="str">
            <v>00159-2019-MTC/11</v>
          </cell>
          <cell r="AD5355">
            <v>43679.000000000102</v>
          </cell>
        </row>
        <row r="5356">
          <cell r="AC5356" t="str">
            <v>00248-2019-MTC/11</v>
          </cell>
          <cell r="AD5356">
            <v>43789.000000000102</v>
          </cell>
        </row>
        <row r="5357">
          <cell r="AC5357" t="str">
            <v>00249-2019-MTC/11</v>
          </cell>
          <cell r="AD5357">
            <v>43789.000000000102</v>
          </cell>
        </row>
        <row r="5358">
          <cell r="AC5358" t="str">
            <v>00019-2020-MTC/11</v>
          </cell>
          <cell r="AD5358">
            <v>43844.000000000102</v>
          </cell>
        </row>
        <row r="5359">
          <cell r="AC5359" t="str">
            <v>00020-2020-MTC/11</v>
          </cell>
          <cell r="AD5359">
            <v>43844.000000000102</v>
          </cell>
        </row>
        <row r="5360">
          <cell r="AC5360" t="str">
            <v>00021-2020-MTC/11</v>
          </cell>
          <cell r="AD5360">
            <v>43844.000000000102</v>
          </cell>
        </row>
        <row r="5361">
          <cell r="AC5361" t="str">
            <v>00035-2020-MTC/11</v>
          </cell>
          <cell r="AD5361">
            <v>43845.000000000102</v>
          </cell>
        </row>
        <row r="5362">
          <cell r="AC5362" t="str">
            <v>00036-2020-MTC/11</v>
          </cell>
          <cell r="AD5362">
            <v>43845.000000000102</v>
          </cell>
        </row>
        <row r="5363">
          <cell r="AC5363" t="str">
            <v>00037-2020-MTC/11</v>
          </cell>
          <cell r="AD5363">
            <v>43845.000000000102</v>
          </cell>
        </row>
        <row r="5364">
          <cell r="AC5364" t="str">
            <v>00044-2020-MTC/11</v>
          </cell>
          <cell r="AD5364">
            <v>43847.000000000102</v>
          </cell>
        </row>
        <row r="5365">
          <cell r="AC5365" t="str">
            <v>00045-2020-MTC/11</v>
          </cell>
          <cell r="AD5365">
            <v>43846.000000000102</v>
          </cell>
        </row>
        <row r="5366">
          <cell r="AC5366" t="str">
            <v>00047-2020-MTC/11</v>
          </cell>
          <cell r="AD5366">
            <v>43846.000000000102</v>
          </cell>
        </row>
        <row r="5367">
          <cell r="AC5367" t="str">
            <v>00048-2020-MTC/11</v>
          </cell>
          <cell r="AD5367">
            <v>43846.000000000102</v>
          </cell>
        </row>
        <row r="5368">
          <cell r="AC5368" t="str">
            <v>00049-2020-MTC/11</v>
          </cell>
          <cell r="AD5368">
            <v>43846.000000000102</v>
          </cell>
        </row>
        <row r="5369">
          <cell r="AC5369" t="str">
            <v>00050-2020-MTC/11</v>
          </cell>
          <cell r="AD5369">
            <v>43846.000000000102</v>
          </cell>
        </row>
        <row r="5370">
          <cell r="AC5370" t="str">
            <v>00075-2020-MTC/11</v>
          </cell>
          <cell r="AD5370">
            <v>43871.000000000102</v>
          </cell>
        </row>
        <row r="5371">
          <cell r="AC5371" t="str">
            <v>00078-2020-MTC/11</v>
          </cell>
          <cell r="AD5371">
            <v>43874.000000000102</v>
          </cell>
        </row>
        <row r="5372">
          <cell r="AC5372" t="str">
            <v>00102-2020-MTC/11</v>
          </cell>
          <cell r="AD5372">
            <v>43895.000000000102</v>
          </cell>
        </row>
        <row r="5373">
          <cell r="AC5373" t="str">
            <v>00103-2020-MTC/11</v>
          </cell>
          <cell r="AD5373">
            <v>43894.000000000102</v>
          </cell>
        </row>
        <row r="5374">
          <cell r="AC5374" t="str">
            <v>00098-2019-MTC/11</v>
          </cell>
          <cell r="AD5374">
            <v>43600.000000000102</v>
          </cell>
        </row>
        <row r="5375">
          <cell r="AC5375" t="str">
            <v>00103-2019-MTC/11</v>
          </cell>
          <cell r="AD5375">
            <v>43609.000000000102</v>
          </cell>
        </row>
        <row r="5376">
          <cell r="AC5376" t="str">
            <v>00112-2019-MTC/11</v>
          </cell>
          <cell r="AD5376">
            <v>43614.000000000102</v>
          </cell>
        </row>
        <row r="5377">
          <cell r="AC5377" t="str">
            <v>00113-2019-MTC/11</v>
          </cell>
          <cell r="AD5377">
            <v>43614.000000000102</v>
          </cell>
        </row>
        <row r="5378">
          <cell r="AC5378" t="str">
            <v>00118-2019-MTC/11</v>
          </cell>
          <cell r="AD5378">
            <v>43616.000000000102</v>
          </cell>
        </row>
        <row r="5379">
          <cell r="AC5379" t="str">
            <v>00119-2019-MTC/11</v>
          </cell>
          <cell r="AD5379">
            <v>43616.000000000102</v>
          </cell>
        </row>
        <row r="5380">
          <cell r="AC5380" t="str">
            <v>00120-2019-MTC/11</v>
          </cell>
          <cell r="AD5380">
            <v>43616.000000000102</v>
          </cell>
        </row>
        <row r="5381">
          <cell r="AC5381" t="str">
            <v>00169-2019-MTC/11</v>
          </cell>
          <cell r="AD5381">
            <v>43705.000000000102</v>
          </cell>
        </row>
        <row r="5382">
          <cell r="AC5382" t="str">
            <v>00170-2019-MTC/11</v>
          </cell>
          <cell r="AD5382">
            <v>43705.000000000102</v>
          </cell>
        </row>
        <row r="5383">
          <cell r="AC5383" t="str">
            <v>00178-2019-MTC/11</v>
          </cell>
          <cell r="AD5383">
            <v>43713.000000000102</v>
          </cell>
        </row>
        <row r="5384">
          <cell r="AC5384" t="str">
            <v>00193-2019-MTC/11</v>
          </cell>
          <cell r="AD5384">
            <v>43724.000000000102</v>
          </cell>
        </row>
        <row r="5385">
          <cell r="AC5385" t="str">
            <v>00200-2019-MTC/11</v>
          </cell>
          <cell r="AD5385">
            <v>43740.000000000102</v>
          </cell>
        </row>
        <row r="5386">
          <cell r="AC5386" t="str">
            <v>00244-2019-MTC/11</v>
          </cell>
          <cell r="AD5386">
            <v>43784.000000000102</v>
          </cell>
        </row>
        <row r="5387">
          <cell r="AC5387" t="str">
            <v>00245-2019-MTC/11</v>
          </cell>
          <cell r="AD5387">
            <v>43784.000000000102</v>
          </cell>
        </row>
        <row r="5388">
          <cell r="AC5388" t="str">
            <v>00252-2019-MTC/11</v>
          </cell>
          <cell r="AD5388">
            <v>43789.000000000102</v>
          </cell>
        </row>
        <row r="5389">
          <cell r="AC5389" t="str">
            <v>00253-2019-MTC/11</v>
          </cell>
          <cell r="AD5389">
            <v>43789.000000000102</v>
          </cell>
        </row>
        <row r="5390">
          <cell r="AC5390" t="str">
            <v>00260-2019-MTC/11</v>
          </cell>
          <cell r="AD5390">
            <v>43801.000000000102</v>
          </cell>
        </row>
        <row r="5391">
          <cell r="AC5391" t="str">
            <v>00261-2019-MTC/11</v>
          </cell>
          <cell r="AD5391">
            <v>43801.000000000102</v>
          </cell>
        </row>
        <row r="5392">
          <cell r="AC5392" t="str">
            <v>00038-2020-MTC/11</v>
          </cell>
          <cell r="AD5392">
            <v>43845.000000000102</v>
          </cell>
        </row>
        <row r="5393">
          <cell r="AC5393" t="str">
            <v>00039-2020-MTC/11</v>
          </cell>
          <cell r="AD5393">
            <v>43845.000000000102</v>
          </cell>
        </row>
        <row r="5394">
          <cell r="AC5394" t="str">
            <v>00040-2020-MTC/11</v>
          </cell>
          <cell r="AD5394">
            <v>43845.000000000102</v>
          </cell>
        </row>
        <row r="5395">
          <cell r="AC5395" t="str">
            <v>00041-2020-MTC/11</v>
          </cell>
          <cell r="AD5395">
            <v>43845.000000000102</v>
          </cell>
        </row>
        <row r="5396">
          <cell r="AC5396" t="str">
            <v>00042-2020-MTC/11</v>
          </cell>
          <cell r="AD5396">
            <v>43845.000000000102</v>
          </cell>
        </row>
        <row r="5397">
          <cell r="AC5397" t="str">
            <v>00043-2020-MTC/11</v>
          </cell>
          <cell r="AD5397">
            <v>43845.000000000102</v>
          </cell>
        </row>
        <row r="5398">
          <cell r="AC5398" t="str">
            <v>00081-2020-MTC/11</v>
          </cell>
          <cell r="AD5398">
            <v>43879.000000000102</v>
          </cell>
        </row>
        <row r="5399">
          <cell r="AC5399" t="str">
            <v>00082-2020-MTC/11</v>
          </cell>
          <cell r="AD5399">
            <v>43879.000000000102</v>
          </cell>
        </row>
        <row r="5400">
          <cell r="AC5400" t="str">
            <v>00083-2020-MTC/11</v>
          </cell>
          <cell r="AD5400">
            <v>43879.000000000102</v>
          </cell>
        </row>
        <row r="5401">
          <cell r="AC5401" t="str">
            <v>00084-2020-MTC/11</v>
          </cell>
          <cell r="AD5401">
            <v>43879.000000000102</v>
          </cell>
        </row>
        <row r="5402">
          <cell r="AC5402" t="str">
            <v>00104-2020-MTC/11</v>
          </cell>
          <cell r="AD5402">
            <v>43896.000000000102</v>
          </cell>
        </row>
        <row r="5403">
          <cell r="AC5403" t="str">
            <v>00159-2020-MTC/11</v>
          </cell>
          <cell r="AD5403">
            <v>44091.000000000102</v>
          </cell>
        </row>
        <row r="5404">
          <cell r="AC5404" t="str">
            <v>00097-2019-MTC/11</v>
          </cell>
          <cell r="AD5404">
            <v>43600.000000000102</v>
          </cell>
        </row>
        <row r="5405">
          <cell r="AC5405" t="str">
            <v>00107-2019-MTC/11</v>
          </cell>
          <cell r="AD5405">
            <v>43613.000000000102</v>
          </cell>
        </row>
        <row r="5406">
          <cell r="AC5406" t="str">
            <v>00109-2019-MTC/11</v>
          </cell>
          <cell r="AD5406">
            <v>43614.000000000102</v>
          </cell>
        </row>
        <row r="5407">
          <cell r="AC5407" t="str">
            <v>00110-2019-MTC/11</v>
          </cell>
          <cell r="AD5407">
            <v>43614.000000000102</v>
          </cell>
        </row>
        <row r="5408">
          <cell r="AC5408" t="str">
            <v>00111-2019-MTC/11</v>
          </cell>
          <cell r="AD5408">
            <v>43613.000000000102</v>
          </cell>
        </row>
        <row r="5409">
          <cell r="AC5409" t="str">
            <v>00126-2019-MTC/11</v>
          </cell>
          <cell r="AD5409">
            <v>43627.000000000102</v>
          </cell>
        </row>
        <row r="5410">
          <cell r="AC5410" t="str">
            <v>00127-2019-MTC/11</v>
          </cell>
          <cell r="AD5410">
            <v>43627.000000000102</v>
          </cell>
        </row>
        <row r="5411">
          <cell r="AC5411" t="str">
            <v>00128-2019-MTC/11</v>
          </cell>
          <cell r="AD5411">
            <v>43627.000000000102</v>
          </cell>
        </row>
        <row r="5412">
          <cell r="AC5412" t="str">
            <v>00148-2019-MTC/11</v>
          </cell>
          <cell r="AD5412">
            <v>43657.000000000102</v>
          </cell>
        </row>
        <row r="5413">
          <cell r="AC5413" t="str">
            <v>00233-2019-MTC/11</v>
          </cell>
          <cell r="AD5413">
            <v>43756.000000000102</v>
          </cell>
        </row>
        <row r="5414">
          <cell r="AC5414" t="str">
            <v>00241-2019-MTC/11</v>
          </cell>
          <cell r="AD5414">
            <v>43782.000000000102</v>
          </cell>
        </row>
        <row r="5415">
          <cell r="AC5415" t="str">
            <v>00242-2019-MTC/11</v>
          </cell>
          <cell r="AD5415">
            <v>43782.000000000102</v>
          </cell>
        </row>
        <row r="5416">
          <cell r="AC5416" t="str">
            <v>00243-2019-MTC/11</v>
          </cell>
          <cell r="AD5416">
            <v>43782.000000000102</v>
          </cell>
        </row>
        <row r="5417">
          <cell r="AC5417" t="str">
            <v>00255-2019-MTC/11</v>
          </cell>
          <cell r="AD5417">
            <v>43791.000000000102</v>
          </cell>
        </row>
        <row r="5418">
          <cell r="AC5418" t="str">
            <v>00057-2020-MTC/11</v>
          </cell>
          <cell r="AD5418">
            <v>43847.000000000102</v>
          </cell>
        </row>
        <row r="5419">
          <cell r="AC5419" t="str">
            <v>00058-2020-MTC/11</v>
          </cell>
          <cell r="AD5419">
            <v>43847.000000000102</v>
          </cell>
        </row>
        <row r="5420">
          <cell r="AC5420" t="str">
            <v>00109-2020-MTC/11</v>
          </cell>
          <cell r="AD5420">
            <v>43899.000000000102</v>
          </cell>
        </row>
        <row r="5421">
          <cell r="AC5421" t="str">
            <v>00127-2020-MTC/11</v>
          </cell>
          <cell r="AD5421">
            <v>44032.000000000102</v>
          </cell>
        </row>
        <row r="5422">
          <cell r="AC5422" t="str">
            <v>00160-2020-MTC/11</v>
          </cell>
          <cell r="AD5422">
            <v>44095.000000000102</v>
          </cell>
        </row>
        <row r="5423">
          <cell r="AC5423" t="str">
            <v>00161-2020-MTC/11</v>
          </cell>
          <cell r="AD5423">
            <v>44095.000000000102</v>
          </cell>
        </row>
        <row r="5424">
          <cell r="AC5424" t="str">
            <v>00163-2020-MTC/11</v>
          </cell>
          <cell r="AD5424">
            <v>44106.000000000102</v>
          </cell>
        </row>
        <row r="5425">
          <cell r="AC5425" t="str">
            <v>00164-2020-MTC/11</v>
          </cell>
          <cell r="AD5425">
            <v>44106.000000000102</v>
          </cell>
        </row>
        <row r="5426">
          <cell r="AC5426" t="str">
            <v>00165-2020-MTC/11</v>
          </cell>
          <cell r="AD5426">
            <v>44106.000000000102</v>
          </cell>
        </row>
        <row r="5427">
          <cell r="AC5427" t="str">
            <v>00166-2020-MTC/11</v>
          </cell>
          <cell r="AD5427">
            <v>44106.000000000102</v>
          </cell>
        </row>
        <row r="5428">
          <cell r="AC5428" t="str">
            <v>00167-2020-MTC/11</v>
          </cell>
          <cell r="AD5428">
            <v>44106.000000000102</v>
          </cell>
        </row>
        <row r="5429">
          <cell r="AC5429" t="str">
            <v>00168-2020-MTC/11</v>
          </cell>
          <cell r="AD5429">
            <v>44106.000000000102</v>
          </cell>
        </row>
        <row r="5430">
          <cell r="AC5430" t="str">
            <v>00176-2020-MTC/11</v>
          </cell>
          <cell r="AD5430">
            <v>44125.000000000102</v>
          </cell>
        </row>
        <row r="5431">
          <cell r="AC5431" t="str">
            <v>00177-2020-MTC/11</v>
          </cell>
          <cell r="AD5431">
            <v>44125.000000000102</v>
          </cell>
        </row>
        <row r="5432">
          <cell r="AC5432" t="str">
            <v>00114-2019-MTC/11</v>
          </cell>
          <cell r="AD5432">
            <v>43615.000000000102</v>
          </cell>
        </row>
        <row r="5433">
          <cell r="AC5433" t="str">
            <v>00115-2019-MTC/11</v>
          </cell>
          <cell r="AD5433">
            <v>43615.000000000102</v>
          </cell>
        </row>
        <row r="5434">
          <cell r="AC5434" t="str">
            <v>00116-2019-MTC/11</v>
          </cell>
          <cell r="AD5434">
            <v>43615.000000000102</v>
          </cell>
        </row>
        <row r="5435">
          <cell r="AC5435" t="str">
            <v>00117-2019-MTC/11</v>
          </cell>
          <cell r="AD5435">
            <v>43615.000000000102</v>
          </cell>
        </row>
        <row r="5436">
          <cell r="AC5436" t="str">
            <v>00122-2019-MTC/11</v>
          </cell>
          <cell r="AD5436">
            <v>43622.000000000102</v>
          </cell>
        </row>
        <row r="5437">
          <cell r="AC5437" t="str">
            <v>00151-2019-MTC/11</v>
          </cell>
          <cell r="AD5437">
            <v>43661.000000000102</v>
          </cell>
        </row>
        <row r="5438">
          <cell r="AC5438" t="str">
            <v>00218-2019-MTC/11</v>
          </cell>
          <cell r="AD5438">
            <v>43749.000000000102</v>
          </cell>
        </row>
        <row r="5439">
          <cell r="AC5439" t="str">
            <v>00232-2019-MTC/11</v>
          </cell>
          <cell r="AD5439">
            <v>43756.000000000102</v>
          </cell>
        </row>
        <row r="5440">
          <cell r="AC5440" t="str">
            <v>00246-2019-MTC/11</v>
          </cell>
          <cell r="AD5440">
            <v>43784.000000000102</v>
          </cell>
        </row>
        <row r="5441">
          <cell r="AC5441" t="str">
            <v>00008-2020-MTC/11</v>
          </cell>
          <cell r="AD5441">
            <v>43844.000000000102</v>
          </cell>
        </row>
        <row r="5442">
          <cell r="AC5442" t="str">
            <v>00009-2020-MTC/11</v>
          </cell>
          <cell r="AD5442">
            <v>43844.000000000102</v>
          </cell>
        </row>
        <row r="5443">
          <cell r="AC5443" t="str">
            <v>00010-2020-MTC/11</v>
          </cell>
          <cell r="AD5443">
            <v>43844.000000000102</v>
          </cell>
        </row>
        <row r="5444">
          <cell r="AC5444" t="str">
            <v>00011-2020-MTC/11</v>
          </cell>
          <cell r="AD5444">
            <v>43844.000000000102</v>
          </cell>
        </row>
        <row r="5445">
          <cell r="AC5445" t="str">
            <v>00012-2020-MTC/11</v>
          </cell>
          <cell r="AD5445">
            <v>43844.000000000102</v>
          </cell>
        </row>
        <row r="5446">
          <cell r="AC5446" t="str">
            <v>00013-2020-MTC/11</v>
          </cell>
          <cell r="AD5446">
            <v>43844.000000000102</v>
          </cell>
        </row>
        <row r="5447">
          <cell r="AC5447" t="str">
            <v>00014-2020-MTC/11</v>
          </cell>
          <cell r="AD5447">
            <v>43844.000000000102</v>
          </cell>
        </row>
        <row r="5448">
          <cell r="AC5448" t="str">
            <v>00015-2020-MTC/11</v>
          </cell>
          <cell r="AD5448">
            <v>43844.000000000102</v>
          </cell>
        </row>
        <row r="5449">
          <cell r="AC5449" t="str">
            <v>00016-2020-MTC/11</v>
          </cell>
          <cell r="AD5449">
            <v>43844.000000000102</v>
          </cell>
        </row>
        <row r="5450">
          <cell r="AC5450" t="str">
            <v>00017-2020-MTC/11</v>
          </cell>
          <cell r="AD5450">
            <v>43844.000000000102</v>
          </cell>
        </row>
        <row r="5451">
          <cell r="AC5451" t="str">
            <v>00018-2020-MTC/11</v>
          </cell>
          <cell r="AD5451">
            <v>43844.000000000102</v>
          </cell>
        </row>
        <row r="5452">
          <cell r="AC5452" t="str">
            <v>00025-2020-MTC/11</v>
          </cell>
          <cell r="AD5452">
            <v>43845.000000000102</v>
          </cell>
        </row>
        <row r="5453">
          <cell r="AC5453" t="str">
            <v>00063-2020-MTC/10</v>
          </cell>
          <cell r="AD5453">
            <v>43866.000000000102</v>
          </cell>
        </row>
        <row r="5454">
          <cell r="AC5454" t="str">
            <v>00069-2020-MTC/11</v>
          </cell>
          <cell r="AD5454">
            <v>43868.000000000102</v>
          </cell>
        </row>
        <row r="5455">
          <cell r="AC5455" t="str">
            <v>00070-2020-MTC/11</v>
          </cell>
          <cell r="AD5455">
            <v>43868.000000000102</v>
          </cell>
        </row>
        <row r="5456">
          <cell r="AC5456" t="str">
            <v>00071-2020-MTC/11</v>
          </cell>
          <cell r="AD5456">
            <v>43868.000000000102</v>
          </cell>
        </row>
        <row r="5457">
          <cell r="AC5457" t="str">
            <v>00072-2020-MTC/11</v>
          </cell>
          <cell r="AD5457">
            <v>43868.000000000102</v>
          </cell>
        </row>
        <row r="5458">
          <cell r="AC5458" t="str">
            <v>00073-2020-MTC/11</v>
          </cell>
          <cell r="AD5458">
            <v>43868.000000000102</v>
          </cell>
        </row>
        <row r="5459">
          <cell r="AC5459" t="str">
            <v>00095-2020-MTC/11</v>
          </cell>
          <cell r="AD5459">
            <v>43899.000000000102</v>
          </cell>
        </row>
        <row r="5460">
          <cell r="AC5460" t="str">
            <v>00096-2020-MTC/11</v>
          </cell>
          <cell r="AD5460">
            <v>43894.000000000102</v>
          </cell>
        </row>
        <row r="5461">
          <cell r="AC5461" t="str">
            <v>00097-2020-MTC/11</v>
          </cell>
          <cell r="AD5461">
            <v>43894.000000000102</v>
          </cell>
        </row>
        <row r="5462">
          <cell r="AC5462" t="str">
            <v>00144-2019-MTC/11</v>
          </cell>
          <cell r="AD5462">
            <v>43655.000000000102</v>
          </cell>
        </row>
        <row r="5463">
          <cell r="AC5463" t="str">
            <v>00145-2019-MTC/11</v>
          </cell>
          <cell r="AD5463">
            <v>43656.000000000102</v>
          </cell>
        </row>
        <row r="5464">
          <cell r="AC5464" t="str">
            <v>00146-2019-MTC/11</v>
          </cell>
          <cell r="AD5464">
            <v>43657.000000000102</v>
          </cell>
        </row>
        <row r="5465">
          <cell r="AC5465" t="str">
            <v>00147-2019-MTC/11</v>
          </cell>
          <cell r="AD5465">
            <v>43656.000000000102</v>
          </cell>
        </row>
        <row r="5466">
          <cell r="AC5466" t="str">
            <v>00149-2019-MTC/11</v>
          </cell>
          <cell r="AD5466">
            <v>43657.000000000102</v>
          </cell>
        </row>
        <row r="5467">
          <cell r="AC5467" t="str">
            <v>00150-2019-MTC/11</v>
          </cell>
          <cell r="AD5467">
            <v>43658.000000000102</v>
          </cell>
        </row>
        <row r="5468">
          <cell r="AC5468" t="str">
            <v>00152-2019-MTC/11</v>
          </cell>
          <cell r="AD5468">
            <v>43677.000000000102</v>
          </cell>
        </row>
        <row r="5469">
          <cell r="AC5469" t="str">
            <v>00168-2019-MTC/11</v>
          </cell>
          <cell r="AD5469">
            <v>43704.000000000102</v>
          </cell>
        </row>
        <row r="5470">
          <cell r="AC5470" t="str">
            <v>00171-2019-MTC/11</v>
          </cell>
          <cell r="AD5470">
            <v>43711.000000000102</v>
          </cell>
        </row>
        <row r="5471">
          <cell r="AC5471" t="str">
            <v>00186-2019-MTC/11</v>
          </cell>
          <cell r="AD5471">
            <v>43719.000000000102</v>
          </cell>
        </row>
        <row r="5472">
          <cell r="AC5472" t="str">
            <v>00187-2019-MTC/11</v>
          </cell>
          <cell r="AD5472">
            <v>43719.000000000102</v>
          </cell>
        </row>
        <row r="5473">
          <cell r="AC5473" t="str">
            <v>00201-2019-MTC/11</v>
          </cell>
          <cell r="AD5473">
            <v>43741.000000000102</v>
          </cell>
        </row>
        <row r="5474">
          <cell r="AC5474" t="str">
            <v>00202-2019-MTC/11</v>
          </cell>
          <cell r="AD5474">
            <v>43741.000000000102</v>
          </cell>
        </row>
        <row r="5475">
          <cell r="AC5475" t="str">
            <v>00203-2019-MTC/11</v>
          </cell>
          <cell r="AD5475">
            <v>43741.000000000102</v>
          </cell>
        </row>
        <row r="5476">
          <cell r="AC5476" t="str">
            <v>00204-2019-MTC/11</v>
          </cell>
          <cell r="AD5476">
            <v>43741.000000000102</v>
          </cell>
        </row>
        <row r="5477">
          <cell r="AC5477" t="str">
            <v>00256-2019-MTC/11</v>
          </cell>
          <cell r="AD5477">
            <v>43795.000000000102</v>
          </cell>
        </row>
        <row r="5478">
          <cell r="AC5478" t="str">
            <v>00022-2020-MTC/11</v>
          </cell>
          <cell r="AD5478">
            <v>43844.000000000102</v>
          </cell>
        </row>
        <row r="5479">
          <cell r="AC5479" t="str">
            <v>00023-2020-MTC/11</v>
          </cell>
          <cell r="AD5479">
            <v>43844.000000000102</v>
          </cell>
        </row>
        <row r="5480">
          <cell r="AC5480" t="str">
            <v>00024-2020-MTC/11</v>
          </cell>
          <cell r="AD5480">
            <v>43844.000000000102</v>
          </cell>
        </row>
        <row r="5481">
          <cell r="AC5481" t="str">
            <v>00051-2020-MTC/11</v>
          </cell>
          <cell r="AD5481">
            <v>43846.000000000102</v>
          </cell>
        </row>
        <row r="5482">
          <cell r="AC5482" t="str">
            <v>00052-2020-MTC/11</v>
          </cell>
          <cell r="AD5482">
            <v>43846.000000000102</v>
          </cell>
        </row>
        <row r="5483">
          <cell r="AC5483" t="str">
            <v>00053-2020-MTC/11</v>
          </cell>
          <cell r="AD5483">
            <v>43846.000000000102</v>
          </cell>
        </row>
        <row r="5484">
          <cell r="AC5484" t="str">
            <v>00054-2020-MTC/11</v>
          </cell>
          <cell r="AD5484">
            <v>43846.000000000102</v>
          </cell>
        </row>
        <row r="5485">
          <cell r="AC5485" t="str">
            <v>00055-2020-MTC/11</v>
          </cell>
          <cell r="AD5485">
            <v>43846.000000000102</v>
          </cell>
        </row>
        <row r="5486">
          <cell r="AC5486" t="str">
            <v>00056-2020-MTC/11</v>
          </cell>
          <cell r="AD5486">
            <v>43846.000000000102</v>
          </cell>
        </row>
        <row r="5487">
          <cell r="AC5487" t="str">
            <v>00066-2020-MTC/11</v>
          </cell>
          <cell r="AD5487">
            <v>43867.000000000102</v>
          </cell>
        </row>
        <row r="5488">
          <cell r="AC5488" t="str">
            <v>00067-2020-MTC/11</v>
          </cell>
          <cell r="AD5488">
            <v>43867.000000000102</v>
          </cell>
        </row>
        <row r="5489">
          <cell r="AC5489" t="str">
            <v>00068-2020-MTC/11</v>
          </cell>
          <cell r="AD5489">
            <v>43867.000000000102</v>
          </cell>
        </row>
        <row r="5490">
          <cell r="AC5490" t="str">
            <v>00079-2020-MTC/11</v>
          </cell>
          <cell r="AD5490">
            <v>43875.000000000102</v>
          </cell>
        </row>
        <row r="5491">
          <cell r="AC5491" t="str">
            <v>00186-2020-MTC/11</v>
          </cell>
          <cell r="AD5491">
            <v>44134.000000000102</v>
          </cell>
        </row>
        <row r="5492">
          <cell r="AC5492" t="str">
            <v>00187-2020-MTC/11</v>
          </cell>
          <cell r="AD5492">
            <v>44134.000000000102</v>
          </cell>
        </row>
        <row r="5493">
          <cell r="AC5493" t="str">
            <v>00188-2020-MTC/11</v>
          </cell>
          <cell r="AD5493">
            <v>44134.000000000102</v>
          </cell>
        </row>
        <row r="5494">
          <cell r="AC5494" t="str">
            <v>00213-2020-MTC/11</v>
          </cell>
          <cell r="AD5494">
            <v>44144.000000000102</v>
          </cell>
        </row>
        <row r="5495">
          <cell r="AC5495" t="str">
            <v>00214-2020-MTC/11</v>
          </cell>
          <cell r="AD5495">
            <v>44144.000000000102</v>
          </cell>
        </row>
        <row r="5496">
          <cell r="AC5496" t="str">
            <v>00215-2020-MTC/11</v>
          </cell>
          <cell r="AD5496">
            <v>44144.000000000102</v>
          </cell>
        </row>
        <row r="5497">
          <cell r="AC5497" t="str">
            <v>00216-2020-MTC/11</v>
          </cell>
          <cell r="AD5497">
            <v>44144.000000000102</v>
          </cell>
        </row>
        <row r="5498">
          <cell r="AC5498" t="str">
            <v>00217-2020-MTC/11</v>
          </cell>
          <cell r="AD5498">
            <v>44144.000000000102</v>
          </cell>
        </row>
        <row r="5499">
          <cell r="AC5499" t="str">
            <v>00218-2020-MTC/11</v>
          </cell>
          <cell r="AD5499">
            <v>44144.000000000102</v>
          </cell>
        </row>
        <row r="5500">
          <cell r="AC5500" t="str">
            <v>00219-2020-MTC/11</v>
          </cell>
          <cell r="AD5500">
            <v>44144.000000000102</v>
          </cell>
        </row>
        <row r="5501">
          <cell r="AC5501" t="str">
            <v>00223-2020-MTC/11</v>
          </cell>
          <cell r="AD5501">
            <v>44147.000000000102</v>
          </cell>
        </row>
        <row r="5502">
          <cell r="AC5502" t="str">
            <v>00224-2020-MTC/11</v>
          </cell>
          <cell r="AD5502">
            <v>44147.000000000102</v>
          </cell>
        </row>
        <row r="5503">
          <cell r="AC5503" t="str">
            <v>00017-2021-MTC/11</v>
          </cell>
          <cell r="AD5503">
            <v>44256.000000000102</v>
          </cell>
        </row>
        <row r="5504">
          <cell r="AC5504" t="str">
            <v>00104-2021-MTC/11</v>
          </cell>
          <cell r="AD5504">
            <v>44503.000000000102</v>
          </cell>
        </row>
        <row r="5505">
          <cell r="AC5505" t="str">
            <v>00105-2021-MTC/11</v>
          </cell>
          <cell r="AD5505">
            <v>44503.000000000102</v>
          </cell>
        </row>
        <row r="5506">
          <cell r="AC5506" t="str">
            <v>00106-2021-MTC/11</v>
          </cell>
          <cell r="AD5506">
            <v>44503.000000000102</v>
          </cell>
        </row>
        <row r="5507">
          <cell r="AC5507" t="str">
            <v>00107-2021-MTC/11</v>
          </cell>
          <cell r="AD5507">
            <v>44503.000000000102</v>
          </cell>
        </row>
        <row r="5508">
          <cell r="AC5508" t="str">
            <v>00108-2021-MTC/11</v>
          </cell>
          <cell r="AD5508">
            <v>44503.000000000102</v>
          </cell>
        </row>
        <row r="5509">
          <cell r="AC5509" t="str">
            <v>00112-2021-MTC/11</v>
          </cell>
          <cell r="AD5509">
            <v>44503.000000000102</v>
          </cell>
        </row>
        <row r="5510">
          <cell r="AC5510" t="str">
            <v>00116-2021-MTC/11</v>
          </cell>
          <cell r="AD5510">
            <v>44503.000000000102</v>
          </cell>
        </row>
        <row r="5511">
          <cell r="AC5511" t="str">
            <v>00117-2021-MTC/11</v>
          </cell>
          <cell r="AD5511">
            <v>44503.000000000102</v>
          </cell>
        </row>
        <row r="5512">
          <cell r="AC5512" t="str">
            <v>00118-2021-MTC/11</v>
          </cell>
          <cell r="AD5512">
            <v>44503.000000000102</v>
          </cell>
        </row>
        <row r="5513">
          <cell r="AC5513" t="str">
            <v>00119-2021-MTC/11</v>
          </cell>
          <cell r="AD5513">
            <v>44503.000000000102</v>
          </cell>
        </row>
        <row r="5514">
          <cell r="AC5514" t="str">
            <v>00120-2021-MTC/11</v>
          </cell>
          <cell r="AD5514">
            <v>44503.000000000102</v>
          </cell>
        </row>
        <row r="5515">
          <cell r="AC5515" t="str">
            <v>00123-2021-MTC/11</v>
          </cell>
          <cell r="AD5515">
            <v>44503.000000000102</v>
          </cell>
        </row>
        <row r="5516">
          <cell r="AC5516" t="str">
            <v>00124-2021-MTC/11</v>
          </cell>
          <cell r="AD5516">
            <v>44503.000000000102</v>
          </cell>
        </row>
        <row r="5517">
          <cell r="AC5517" t="str">
            <v>00125-2021-MTC/11</v>
          </cell>
          <cell r="AD5517">
            <v>44503.000000000102</v>
          </cell>
        </row>
        <row r="5518">
          <cell r="AC5518" t="str">
            <v>00126-2021-MTC/11</v>
          </cell>
          <cell r="AD5518">
            <v>44503.000000000102</v>
          </cell>
        </row>
        <row r="5519">
          <cell r="AC5519" t="str">
            <v>00127-2021-MTC/11</v>
          </cell>
          <cell r="AD5519">
            <v>44503.000000000102</v>
          </cell>
        </row>
        <row r="5520">
          <cell r="AC5520" t="str">
            <v>00197-2020-MTC/11</v>
          </cell>
          <cell r="AD5520">
            <v>44139.000000000102</v>
          </cell>
        </row>
        <row r="5521">
          <cell r="AC5521" t="str">
            <v>00198-2020-MTC/11</v>
          </cell>
          <cell r="AD5521">
            <v>44151.000000000102</v>
          </cell>
        </row>
        <row r="5522">
          <cell r="AC5522" t="str">
            <v>00239-2020-MTC/11</v>
          </cell>
          <cell r="AD5522">
            <v>44188.000000000102</v>
          </cell>
        </row>
        <row r="5523">
          <cell r="AC5523" t="str">
            <v>00045-2021-MTC/11</v>
          </cell>
          <cell r="AD5523">
            <v>44333.000000000102</v>
          </cell>
        </row>
        <row r="5524">
          <cell r="AC5524" t="str">
            <v>00046-2021-MTC/11</v>
          </cell>
          <cell r="AD5524">
            <v>44333.000000000102</v>
          </cell>
        </row>
        <row r="5525">
          <cell r="AC5525" t="str">
            <v>00102-2021-MTC/11</v>
          </cell>
          <cell r="AD5525">
            <v>44498.000000000102</v>
          </cell>
        </row>
        <row r="5526">
          <cell r="AC5526" t="str">
            <v>00103-2021-MTC/11</v>
          </cell>
          <cell r="AD5526">
            <v>44498.000000000102</v>
          </cell>
        </row>
        <row r="5527">
          <cell r="AC5527" t="str">
            <v>00191-2020-MTC/11</v>
          </cell>
          <cell r="AD5527">
            <v>44137.000000000102</v>
          </cell>
        </row>
        <row r="5528">
          <cell r="AC5528" t="str">
            <v>00192-2020-MTC/11</v>
          </cell>
          <cell r="AD5528">
            <v>44137.000000000102</v>
          </cell>
        </row>
        <row r="5529">
          <cell r="AC5529" t="str">
            <v>00193-2020-MTC/11</v>
          </cell>
          <cell r="AD5529">
            <v>44137.000000000102</v>
          </cell>
        </row>
        <row r="5530">
          <cell r="AC5530" t="str">
            <v>00194-2020-MTC/11</v>
          </cell>
          <cell r="AD5530">
            <v>44137.000000000102</v>
          </cell>
        </row>
        <row r="5531">
          <cell r="AC5531" t="str">
            <v>00195-2020-MTC/11</v>
          </cell>
          <cell r="AD5531">
            <v>44151.000000000102</v>
          </cell>
        </row>
        <row r="5532">
          <cell r="AC5532" t="str">
            <v>00201-2020-MTC/11</v>
          </cell>
          <cell r="AD5532">
            <v>44140.000000000102</v>
          </cell>
        </row>
        <row r="5533">
          <cell r="AC5533" t="str">
            <v>00202-2020-MTC/11</v>
          </cell>
          <cell r="AD5533">
            <v>44148.000000000102</v>
          </cell>
        </row>
        <row r="5534">
          <cell r="AC5534" t="str">
            <v>00203-2020-MTC/11</v>
          </cell>
          <cell r="AD5534">
            <v>44139.000000000102</v>
          </cell>
        </row>
        <row r="5535">
          <cell r="AC5535" t="str">
            <v>00204-2020-MTC/11</v>
          </cell>
          <cell r="AD5535">
            <v>44140.000000000102</v>
          </cell>
        </row>
        <row r="5536">
          <cell r="AC5536" t="str">
            <v>00205-2020-MTC/11</v>
          </cell>
          <cell r="AD5536">
            <v>44140.000000000102</v>
          </cell>
        </row>
        <row r="5537">
          <cell r="AC5537" t="str">
            <v>00206-2020-MTC/11</v>
          </cell>
          <cell r="AD5537">
            <v>44140.000000000102</v>
          </cell>
        </row>
        <row r="5538">
          <cell r="AC5538" t="str">
            <v>00207-2020-MTC/11</v>
          </cell>
          <cell r="AD5538">
            <v>44140.000000000102</v>
          </cell>
        </row>
        <row r="5539">
          <cell r="AC5539" t="str">
            <v>00208-2020-MTC/11</v>
          </cell>
          <cell r="AD5539">
            <v>44140.000000000102</v>
          </cell>
        </row>
        <row r="5540">
          <cell r="AC5540" t="str">
            <v>00209-2020-MTC/11</v>
          </cell>
          <cell r="AD5540">
            <v>44146.000000000102</v>
          </cell>
        </row>
        <row r="5541">
          <cell r="AC5541" t="str">
            <v>00210-2020-MTC/11</v>
          </cell>
          <cell r="AD5541">
            <v>44151.000000000102</v>
          </cell>
        </row>
        <row r="5542">
          <cell r="AC5542" t="str">
            <v>00211-2020-MTC/11</v>
          </cell>
          <cell r="AD5542">
            <v>44141.000000000102</v>
          </cell>
        </row>
        <row r="5543">
          <cell r="AC5543" t="str">
            <v>00212-2020-MTC/11</v>
          </cell>
          <cell r="AD5543">
            <v>44141.000000000102</v>
          </cell>
        </row>
        <row r="5544">
          <cell r="AC5544" t="str">
            <v>00020-2021-MTC/11</v>
          </cell>
          <cell r="AD5544">
            <v>44256.000000000102</v>
          </cell>
        </row>
        <row r="5545">
          <cell r="AC5545" t="str">
            <v>00109-2021-MTC/11</v>
          </cell>
          <cell r="AD5545">
            <v>44503.000000000102</v>
          </cell>
        </row>
        <row r="5546">
          <cell r="AC5546" t="str">
            <v>00110-2021-MTC/11</v>
          </cell>
          <cell r="AD5546">
            <v>44503.000000000102</v>
          </cell>
        </row>
        <row r="5547">
          <cell r="AC5547" t="str">
            <v>00111-2021-MTC/11</v>
          </cell>
          <cell r="AD5547">
            <v>44503.000000000102</v>
          </cell>
        </row>
        <row r="5548">
          <cell r="AC5548" t="str">
            <v>00113-2021-MTC/11</v>
          </cell>
          <cell r="AD5548">
            <v>44503.000000000102</v>
          </cell>
        </row>
        <row r="5549">
          <cell r="AC5549" t="str">
            <v>00114-2021-MTC/11</v>
          </cell>
          <cell r="AD5549">
            <v>44503.000000000102</v>
          </cell>
        </row>
        <row r="5550">
          <cell r="AC5550" t="str">
            <v>00121-2021-MTC/11</v>
          </cell>
          <cell r="AD5550">
            <v>44503.000000000102</v>
          </cell>
        </row>
        <row r="5551">
          <cell r="AC5551" t="str">
            <v>00122-2021-MTC/11</v>
          </cell>
          <cell r="AD5551">
            <v>44503.000000000102</v>
          </cell>
        </row>
        <row r="5552">
          <cell r="AC5552" t="str">
            <v>00243-2020-MTC/11</v>
          </cell>
          <cell r="AD5552">
            <v>44194.000000000102</v>
          </cell>
        </row>
        <row r="5553">
          <cell r="AC5553" t="str">
            <v>00128-2021-MTC/11</v>
          </cell>
          <cell r="AD5553">
            <v>44503.000000000102</v>
          </cell>
        </row>
        <row r="5554">
          <cell r="AC5554" t="str">
            <v>00129-2021-MTC/11</v>
          </cell>
          <cell r="AD5554">
            <v>44503.000000000102</v>
          </cell>
        </row>
        <row r="5555">
          <cell r="AC5555" t="str">
            <v>00130-2021-MTC/11</v>
          </cell>
          <cell r="AD5555">
            <v>44503.000000000102</v>
          </cell>
        </row>
        <row r="5556">
          <cell r="AC5556" t="str">
            <v>00131-2021-MTC/11</v>
          </cell>
          <cell r="AD5556">
            <v>44503.000000000102</v>
          </cell>
        </row>
        <row r="5557">
          <cell r="AC5557" t="str">
            <v>00132-2021-MTC/11</v>
          </cell>
          <cell r="AD5557">
            <v>44503.000000000102</v>
          </cell>
        </row>
        <row r="5558">
          <cell r="AC5558" t="str">
            <v>00200-2020-MTC/11</v>
          </cell>
          <cell r="AD5558">
            <v>44138.000000000102</v>
          </cell>
        </row>
        <row r="5559">
          <cell r="AC5559" t="str">
            <v>00244-2020-MTC/11</v>
          </cell>
          <cell r="AD5559">
            <v>44195.000000000102</v>
          </cell>
        </row>
        <row r="5560">
          <cell r="AC5560" t="str">
            <v>00196-2020-MTC/11</v>
          </cell>
          <cell r="AD5560">
            <v>44138.000000000102</v>
          </cell>
        </row>
        <row r="5561">
          <cell r="AC5561" t="str">
            <v>00189-2020-MTC/11</v>
          </cell>
          <cell r="AD5561">
            <v>44134.000000000102</v>
          </cell>
        </row>
        <row r="5562">
          <cell r="AC5562" t="str">
            <v>00221-2020-MTC/11</v>
          </cell>
          <cell r="AD5562">
            <v>44146.000000000102</v>
          </cell>
        </row>
        <row r="5563">
          <cell r="AC5563" t="str">
            <v>00222-2020-MTC/11</v>
          </cell>
          <cell r="AD5563">
            <v>44146.000000000102</v>
          </cell>
        </row>
        <row r="5564">
          <cell r="AC5564" t="str">
            <v>00241-2020-MTC/11</v>
          </cell>
          <cell r="AD5564">
            <v>44193.000000000102</v>
          </cell>
        </row>
        <row r="5565">
          <cell r="AC5565" t="str">
            <v>00242-2020-MTC/11</v>
          </cell>
          <cell r="AD5565">
            <v>44194.000000000102</v>
          </cell>
        </row>
        <row r="5566">
          <cell r="AC5566" t="str">
            <v>00010-2021-MTC/11</v>
          </cell>
          <cell r="AD5566">
            <v>44225.000000000102</v>
          </cell>
        </row>
        <row r="5567">
          <cell r="AC5567" t="str">
            <v>00038-2021-MTC/11</v>
          </cell>
          <cell r="AD5567">
            <v>44330.000000000102</v>
          </cell>
        </row>
        <row r="5568">
          <cell r="AC5568" t="str">
            <v>00039-2021-MTC/11</v>
          </cell>
          <cell r="AD5568">
            <v>44330.000000000102</v>
          </cell>
        </row>
        <row r="5569">
          <cell r="AC5569" t="str">
            <v>00040-2021-MTC/11</v>
          </cell>
          <cell r="AD5569">
            <v>44330.000000000102</v>
          </cell>
        </row>
        <row r="5570">
          <cell r="AC5570" t="str">
            <v>00041-2021-MTC/11</v>
          </cell>
          <cell r="AD5570">
            <v>44330.000000000102</v>
          </cell>
        </row>
        <row r="5571">
          <cell r="AC5571" t="str">
            <v>00042-2021-MTC/11</v>
          </cell>
          <cell r="AD5571">
            <v>44330.000000000102</v>
          </cell>
        </row>
        <row r="5572">
          <cell r="AC5572" t="str">
            <v>00043-2021-MTC/11</v>
          </cell>
          <cell r="AD5572">
            <v>44330.000000000102</v>
          </cell>
        </row>
        <row r="5573">
          <cell r="AC5573" t="str">
            <v>00044-2021-MTC/11</v>
          </cell>
          <cell r="AD5573">
            <v>44330.000000000102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JECUCIÓN"/>
      <sheetName val="CONCLUIDO"/>
      <sheetName val="RESUELTO"/>
      <sheetName val="NULIDAD"/>
      <sheetName val="TCE"/>
    </sheetNames>
    <sheetDataSet>
      <sheetData sheetId="0" refreshError="1">
        <row r="128">
          <cell r="E128" t="str">
            <v>DIRECTA-PROC-2-2021-MTC/10-1</v>
          </cell>
          <cell r="F128" t="str">
            <v>034-2021-MTC/10.02</v>
          </cell>
          <cell r="G128">
            <v>44336</v>
          </cell>
          <cell r="H128">
            <v>10432341629</v>
          </cell>
          <cell r="I128" t="str">
            <v>ULFFE CARRERA, JESSICA DE LUREN</v>
          </cell>
          <cell r="J128" t="str">
            <v>SERVICIO DE DEFENSA LEGAL PARA EX DIRECTOR GENERAL DE LA ENTONCES DIRECCION GENERAL DE CONCESIONES EN TRANSPORTES DEL MTC - R.S. 065-2021-MTC/04.</v>
          </cell>
          <cell r="K128">
            <v>47200</v>
          </cell>
          <cell r="L128" t="str">
            <v>Todo el tiempo que dure el proceso</v>
          </cell>
          <cell r="M128">
            <v>3</v>
          </cell>
          <cell r="N128">
            <v>44337</v>
          </cell>
          <cell r="O128" t="str">
            <v>Sujeto a proceso judicial</v>
          </cell>
        </row>
        <row r="129">
          <cell r="E129" t="str">
            <v>AS-SM-18-2020-MTC/10-2</v>
          </cell>
          <cell r="F129" t="str">
            <v>035-2021-MTC/10.02</v>
          </cell>
          <cell r="G129">
            <v>44337</v>
          </cell>
          <cell r="H129">
            <v>20600879376</v>
          </cell>
          <cell r="I129" t="str">
            <v>SG FORCE SAC</v>
          </cell>
          <cell r="J129" t="str">
            <v>SERVICIO DE SEGURIDAD Y VIGILANCIA PARA LAS ESTACIONES CER TUMBES</v>
          </cell>
          <cell r="K129">
            <v>179016</v>
          </cell>
          <cell r="L129" t="str">
            <v>730 días</v>
          </cell>
          <cell r="M129">
            <v>24</v>
          </cell>
          <cell r="N129">
            <v>44343</v>
          </cell>
          <cell r="O129">
            <v>45072</v>
          </cell>
        </row>
        <row r="130">
          <cell r="E130" t="str">
            <v>AS-SM-18-2020-MTC/10-2</v>
          </cell>
          <cell r="F130" t="str">
            <v>036-2021-MTC/10.02</v>
          </cell>
          <cell r="G130">
            <v>44337</v>
          </cell>
          <cell r="H130">
            <v>20600879376</v>
          </cell>
          <cell r="I130" t="str">
            <v>SG FORCE SAC</v>
          </cell>
          <cell r="J130" t="str">
            <v>SERVICIO DE SEGURIDAD Y VIGILANCIA PARA LAS ESTACIONES CER CHICLAYO</v>
          </cell>
          <cell r="K130">
            <v>179016</v>
          </cell>
          <cell r="L130" t="str">
            <v>730 días</v>
          </cell>
          <cell r="M130">
            <v>24</v>
          </cell>
          <cell r="N130">
            <v>44348</v>
          </cell>
          <cell r="O130">
            <v>45077</v>
          </cell>
        </row>
        <row r="131">
          <cell r="E131" t="str">
            <v>DIRECTA-PROC-3-2021-MTC/10-1</v>
          </cell>
          <cell r="F131" t="str">
            <v>037-2021-MTC/10.02</v>
          </cell>
          <cell r="G131">
            <v>44357</v>
          </cell>
          <cell r="H131">
            <v>20182246078</v>
          </cell>
          <cell r="I131" t="str">
            <v>SISTEMAS ORACLE DEL PERU SRL</v>
          </cell>
          <cell r="J131" t="str">
            <v>SERVICIO DE SOPORTE TECNICO Y GARANTÍA PARA LA INFRAESTRUCTURA DE BASE DE DATOS ORACLE DEL MINISTERIO DE TRANSPORTES Y COMUNICACIONES.</v>
          </cell>
          <cell r="K131">
            <v>1313863.67</v>
          </cell>
          <cell r="L131" t="str">
            <v>1,095 días</v>
          </cell>
          <cell r="M131">
            <v>3</v>
          </cell>
          <cell r="N131">
            <v>44358</v>
          </cell>
          <cell r="O131">
            <v>45453</v>
          </cell>
        </row>
        <row r="132">
          <cell r="E132" t="str">
            <v>AS-SM-9-2021-MTC/10-1</v>
          </cell>
          <cell r="F132" t="str">
            <v>038-2021-MTC/10.02</v>
          </cell>
          <cell r="G132">
            <v>44364</v>
          </cell>
          <cell r="H132">
            <v>20527145326</v>
          </cell>
          <cell r="I132" t="str">
            <v>SDCON S.CIVIL DE R.L.</v>
          </cell>
          <cell r="J132" t="str">
            <v>CONTRATACION DEL SERVICIO DE CONSULTORIA PARA LA ELABORACIÓN, GESTIÓN, EJECUCIÓN Y PRESENTACIÓN PARA LA APROBACIÓN DEL EXPEDIENTE E INFORME FINAL DEL PROYECTO DE EVALUACIÓN ARQUEOLÓGICA (PEA) DE LAS ÁREAS ADICIONALES DEL PROYECTO AEROPUERTO INTERNACIONAL DE CHINCHERO - CUSCO (AICC)</v>
          </cell>
          <cell r="K132">
            <v>95000</v>
          </cell>
          <cell r="L132" t="str">
            <v>145 días</v>
          </cell>
          <cell r="M132">
            <v>4</v>
          </cell>
          <cell r="N132">
            <v>43901</v>
          </cell>
          <cell r="O132">
            <v>44046</v>
          </cell>
        </row>
        <row r="133">
          <cell r="E133" t="str">
            <v>CP-SM-2-2021-MTC/10-1</v>
          </cell>
          <cell r="F133" t="str">
            <v>039-2021-MTC/10.02</v>
          </cell>
          <cell r="G133">
            <v>44379</v>
          </cell>
          <cell r="H133">
            <v>20428698569</v>
          </cell>
          <cell r="I133" t="str">
            <v>AMERICATEL PERU S.A.</v>
          </cell>
          <cell r="J133" t="str">
            <v>CONTRATACION DEL SERVICIO DE TRANSMISION DE DATOS ENTRE EL MTC Y SUS SEDES REMOTAS</v>
          </cell>
          <cell r="K133">
            <v>2057943.6</v>
          </cell>
          <cell r="L133" t="str">
            <v>1,095 días</v>
          </cell>
          <cell r="M133">
            <v>36</v>
          </cell>
          <cell r="N133">
            <v>44380</v>
          </cell>
          <cell r="O133">
            <v>45475</v>
          </cell>
        </row>
        <row r="134">
          <cell r="E134" t="str">
            <v>ASP</v>
          </cell>
          <cell r="F134" t="str">
            <v>041-2021-MTC/10.02</v>
          </cell>
          <cell r="G134">
            <v>44390</v>
          </cell>
          <cell r="H134">
            <v>2010017491</v>
          </cell>
          <cell r="I134" t="str">
            <v>TELEFONICA DEL PERU SAA</v>
          </cell>
          <cell r="J134" t="str">
            <v>SERVICIO DE PLAN DE TELEFONIA MOVIL (LLAMADAS, SMS, Y PAQUETE DE DATOS) EN CHIPS (SIM CARD) PARA LOS SERVICIOS INFORMATICOS DE USO INTERNO O EXTERNO QUE BRINDA EL MINISTERIO DE TRANSPORTES Y COMUNICACIONES.</v>
          </cell>
          <cell r="K134">
            <v>9314.0400000000009</v>
          </cell>
          <cell r="L134" t="str">
            <v>365 días</v>
          </cell>
          <cell r="M134">
            <v>12</v>
          </cell>
          <cell r="N134">
            <v>44391</v>
          </cell>
          <cell r="O134">
            <v>44761</v>
          </cell>
        </row>
        <row r="135">
          <cell r="E135" t="str">
            <v>AS-SM-8-2021-MTC/10-2</v>
          </cell>
          <cell r="F135" t="str">
            <v>042-2021-MTC/10.02</v>
          </cell>
          <cell r="G135">
            <v>44392</v>
          </cell>
          <cell r="H135">
            <v>20602250807</v>
          </cell>
          <cell r="I135" t="str">
            <v>SAMA OCUPACIONAL EIRL</v>
          </cell>
          <cell r="J135" t="str">
            <v>CONTRATACION DE SERVICIO PARA LA REALIZACIÓN DE PRUEBAS TIPO ANTÍGENOS PARA EL DESCARTE DEL COVID-19 A LOS TRABAJADORES DEL MINISTERIO DE TRANSPORTES Y COMUNICACIONES EN EL MARCO DEL ESTADO DE EMERGENCIA SANITARIA, ASÍ COMO LA VIGILANCIA DE LA SALUD DE LOS TRABAJADORES CON RIESGO DE EXPOSICIÓN A COVID-19 SEGUN LA NORMATIVA VIGENTE.</v>
          </cell>
          <cell r="K135">
            <v>34480</v>
          </cell>
          <cell r="L135" t="str">
            <v>150 días</v>
          </cell>
          <cell r="M135">
            <v>5</v>
          </cell>
          <cell r="N135">
            <v>44393</v>
          </cell>
          <cell r="O135">
            <v>44543</v>
          </cell>
        </row>
        <row r="136">
          <cell r="E136" t="str">
            <v>ASP</v>
          </cell>
          <cell r="F136" t="str">
            <v>043-2021-MTC/10.02</v>
          </cell>
          <cell r="G136">
            <v>44397</v>
          </cell>
          <cell r="H136">
            <v>10061927951</v>
          </cell>
          <cell r="I136" t="str">
            <v>AMANCIO CASTILLO LUZ MARÍA</v>
          </cell>
          <cell r="J136" t="str">
            <v>ADQUISICIÓN DE LOS DIARIOS LA REPUBLICA Y PERU 21 PARA EL DESPACHO VICEMINISTERIAL DE TRANSPORTES DEL MINISTERIO DE TRANSPORTES Y COMUNICACIONES.</v>
          </cell>
          <cell r="K136">
            <v>1199</v>
          </cell>
          <cell r="L136" t="str">
            <v>365 días</v>
          </cell>
          <cell r="M136">
            <v>12</v>
          </cell>
          <cell r="N136">
            <v>44398</v>
          </cell>
          <cell r="O136">
            <v>44763</v>
          </cell>
        </row>
        <row r="137">
          <cell r="E137" t="str">
            <v>PRESTACION ADICIONAL</v>
          </cell>
          <cell r="F137" t="str">
            <v>039-2021-MTC/10.02</v>
          </cell>
          <cell r="G137">
            <v>44379</v>
          </cell>
          <cell r="H137">
            <v>20428698569</v>
          </cell>
          <cell r="I137" t="str">
            <v>AMERICATEL PERU S.A.</v>
          </cell>
          <cell r="J137" t="str">
            <v>CONTRATACION DEL SERVICIO DE TRANSMISION DE DATOS ENTRE EL MTC Y SUS SEDES REMOTAS</v>
          </cell>
          <cell r="K137">
            <v>35000</v>
          </cell>
          <cell r="M137">
            <v>1</v>
          </cell>
          <cell r="N137">
            <v>44380</v>
          </cell>
          <cell r="O137">
            <v>45475</v>
          </cell>
        </row>
        <row r="138">
          <cell r="E138" t="str">
            <v>AS Nº 013-2021-MTC/10</v>
          </cell>
          <cell r="F138" t="str">
            <v>045-2021-MTC/10.02</v>
          </cell>
          <cell r="G138">
            <v>44404</v>
          </cell>
          <cell r="H138">
            <v>20552075341</v>
          </cell>
          <cell r="I138" t="str">
            <v>IMPERIA SOLUCIONES TECNOLOGICAS SAC</v>
          </cell>
          <cell r="J138" t="str">
            <v>SERVICIO DE ACTUALIZACIÓN DE LA LICENCIA DEL SOFTWARE DE FILTRO DE CONTENIDO WEB SYMANTEC PROXY SG S400-30 ( antes llamado BLUECOAT PROXY SG S400-30)</v>
          </cell>
          <cell r="K138">
            <v>399800</v>
          </cell>
          <cell r="L138" t="str">
            <v>13 DIAS (Principal) 24 MESES (Accesoria)</v>
          </cell>
          <cell r="M138">
            <v>24</v>
          </cell>
          <cell r="N138">
            <v>44405</v>
          </cell>
          <cell r="O138">
            <v>45148</v>
          </cell>
        </row>
        <row r="139">
          <cell r="E139" t="str">
            <v>ASP</v>
          </cell>
          <cell r="F139" t="str">
            <v>046-2021-MTC/10.02</v>
          </cell>
          <cell r="G139">
            <v>44404</v>
          </cell>
          <cell r="H139">
            <v>10200390011</v>
          </cell>
          <cell r="I139" t="str">
            <v xml:space="preserve">ANA MARIA MENDOZA ESTEBAN DE VILLALVA </v>
          </cell>
          <cell r="J139" t="str">
            <v>ADQUISICION DE COMBUSTIBLE PARA ABASTECER UNIDADES VEHICULARES Y MAQUINARIAS DEL FERROCARRIL HUANCAYO-HUANCAVELICA DEL MTC</v>
          </cell>
          <cell r="K139">
            <v>9135</v>
          </cell>
          <cell r="L139" t="str">
            <v>365 dias o hasta agotar monto contractual</v>
          </cell>
          <cell r="M139" t="str">
            <v>Según consumo</v>
          </cell>
          <cell r="N139">
            <v>44398</v>
          </cell>
          <cell r="O139" t="str">
            <v>Hasta agotar el monto contractual</v>
          </cell>
        </row>
        <row r="140">
          <cell r="E140" t="str">
            <v>AS N° 012-2021-MTC/10</v>
          </cell>
          <cell r="F140" t="str">
            <v>047-2021-MTC/10.02</v>
          </cell>
          <cell r="G140">
            <v>44419</v>
          </cell>
          <cell r="H140">
            <v>20100717124</v>
          </cell>
          <cell r="I140" t="str">
            <v>PROTECCIÓN Y RESGUARDO S.A.</v>
          </cell>
          <cell r="J140" t="str">
            <v>SERVICIO DE SEGURIDAD Y VIGILANCIA PARA LA SEDE CENTRAL, LOCALES PERIFERICOS Y TERRENOS EXPROPIADOS DEL MTC EN LA CIUDAD DE LIMA METROPOLITANA Y LA PROVINCIA CONSTITUCIONAL DEL CALLAO. AS N° 012-2021-MTC/10 DERIVADA DE LA CP N° 001-2021-MTC/10</v>
          </cell>
          <cell r="K140">
            <v>22720930.600000001</v>
          </cell>
          <cell r="L140" t="str">
            <v>730 días</v>
          </cell>
          <cell r="M140">
            <v>24</v>
          </cell>
          <cell r="N140">
            <v>44421</v>
          </cell>
          <cell r="O140">
            <v>45151</v>
          </cell>
        </row>
        <row r="141">
          <cell r="E141" t="str">
            <v>ASP</v>
          </cell>
          <cell r="F141" t="str">
            <v>050-2021-MTC/10.02</v>
          </cell>
          <cell r="G141">
            <v>44433</v>
          </cell>
          <cell r="H141">
            <v>20600299507</v>
          </cell>
          <cell r="I141" t="str">
            <v>CORPORACION DE NEGOCIOS SUR PERU S.A.C.</v>
          </cell>
          <cell r="J141" t="str">
            <v>ADQUISICION DE COMBUSTIBLE DIESEL PARA LA UNIDAD MÓVIL DE LA ESTACIÓN CER HUARAZ DE LA DIRECCIÓN GENERAL DE FISCALIZACIONES Y SANCIONES EN COMUNICACIONES</v>
          </cell>
          <cell r="K141">
            <v>8160</v>
          </cell>
          <cell r="L141" t="str">
            <v>365 dias o hasta agotar monto contractual</v>
          </cell>
          <cell r="M141" t="str">
            <v>Según consumo</v>
          </cell>
          <cell r="N141">
            <v>44434</v>
          </cell>
          <cell r="O141" t="str">
            <v>Hasta agotar el monto contractual</v>
          </cell>
        </row>
        <row r="142">
          <cell r="E142" t="str">
            <v>ASP</v>
          </cell>
          <cell r="F142" t="str">
            <v>051-2021-MTC/10.02</v>
          </cell>
          <cell r="G142">
            <v>44433</v>
          </cell>
          <cell r="H142">
            <v>20367707594</v>
          </cell>
          <cell r="I142" t="str">
            <v>ESTACIÓN DE SERVICIOS EL PACIFICO EIRL</v>
          </cell>
          <cell r="J142" t="str">
            <v>ADQUISICION DE COMBUSTIBLE DIESEL PARA LA UNIDAD MÓVIL DE LA ESTACIÓN CER ICA DE LA DIRECCIÓN GENERAL DE FISCALIZACIONES Y SANCIONES EN COMUNICACIONES</v>
          </cell>
          <cell r="K142">
            <v>7920</v>
          </cell>
          <cell r="L142" t="str">
            <v>365 dias o hasta agotar monto contractual</v>
          </cell>
          <cell r="M142" t="str">
            <v>Según consumo</v>
          </cell>
          <cell r="N142">
            <v>44434</v>
          </cell>
          <cell r="O142" t="str">
            <v>Hasta agotar el monto contractual</v>
          </cell>
        </row>
        <row r="143">
          <cell r="E143" t="str">
            <v>CONTRATACION COMPLEMENTARIA</v>
          </cell>
          <cell r="F143" t="str">
            <v>055-2021-MTC/10.02</v>
          </cell>
          <cell r="G143">
            <v>44454</v>
          </cell>
          <cell r="H143">
            <v>20387377167</v>
          </cell>
          <cell r="I143" t="str">
            <v>MACRO POST S.A.C.</v>
          </cell>
          <cell r="J143" t="str">
            <v>CONTRATACION COMPLEMENTARIA AL SERVICIO DE MENSAJERÍA A NIVEL LOCAL PERIFÉRICO, NACIONAL E INTERNACIONAL PARA EL MINISTERIO DE TRANSPORTES Y COMUNICACIONES. Contrato complementario al CONTRATO N° 06-2021-MTC/10.02</v>
          </cell>
          <cell r="K143">
            <v>131178.42000000001</v>
          </cell>
          <cell r="L143" t="str">
            <v>60 días</v>
          </cell>
          <cell r="M143">
            <v>2</v>
          </cell>
          <cell r="N143">
            <v>44454</v>
          </cell>
          <cell r="O143">
            <v>44514</v>
          </cell>
        </row>
        <row r="144">
          <cell r="E144" t="str">
            <v>AS N° 0015-2021-MTC/11</v>
          </cell>
          <cell r="F144" t="str">
            <v>057-2021-MTC/10.02</v>
          </cell>
          <cell r="G144">
            <v>44460</v>
          </cell>
          <cell r="H144">
            <v>20562703706</v>
          </cell>
          <cell r="I144" t="str">
            <v>STEO INVERSIONES Y SERVICIOS GENERALES S.A.C</v>
          </cell>
          <cell r="J144" t="str">
            <v>SERVICIO PARA LA REALIZACION DE PRUEBAS TIPO ANTIGENOS PARA EL DESCARTE EL COVID 19 A LSO TRABAJADORES DEL MTC A NIVEL NACIONAL EN EL MARCO DEL ESTADO DE EMERGENCIA SANITARIA ASI COMO LA VIGENCIA DE LA SALUD DE LOS TRABAJADORES CON RIESGO DE EXPOSICION A COVID 19</v>
          </cell>
          <cell r="K144">
            <v>68868</v>
          </cell>
          <cell r="L144" t="str">
            <v>180 días</v>
          </cell>
          <cell r="M144">
            <v>6</v>
          </cell>
          <cell r="N144">
            <v>44461</v>
          </cell>
          <cell r="O144">
            <v>44641</v>
          </cell>
        </row>
        <row r="145">
          <cell r="E145" t="str">
            <v>ASP</v>
          </cell>
          <cell r="F145" t="str">
            <v>058-2021-MTC/10.02</v>
          </cell>
          <cell r="G145">
            <v>44475</v>
          </cell>
          <cell r="H145">
            <v>20603306229</v>
          </cell>
          <cell r="I145" t="str">
            <v>ESTUDIO JURIDICO YAIPEN ZAPATA &amp; ABOGADOS ASOCIADOS SCRL</v>
          </cell>
          <cell r="J145" t="str">
            <v>SERVICIO DE DEFENSA LEGAL A FAVOR DEL SEÑOR OSCAR RODRIGO PORTUGAL LABAJOS EN SU CONDICION DE DIRECTOR GENERAL DE LA DIRECCIÓN GENERAL DE AUTORIZACIONES EN TRANSPORTES DEL MINISTERIO DE TRANSPORTES Y COMUNICACIONES</v>
          </cell>
          <cell r="K145">
            <v>17700</v>
          </cell>
          <cell r="L145" t="str">
            <v>Todo el tiempo que dure el proceso</v>
          </cell>
          <cell r="M145">
            <v>3</v>
          </cell>
          <cell r="N145">
            <v>44476</v>
          </cell>
          <cell r="O145" t="str">
            <v>Sujeto a proceso judicial</v>
          </cell>
        </row>
        <row r="146">
          <cell r="E146" t="str">
            <v>ASP</v>
          </cell>
          <cell r="F146" t="str">
            <v>059-2021-MTC/10.02</v>
          </cell>
          <cell r="G146">
            <v>44475</v>
          </cell>
          <cell r="H146">
            <v>20603585471</v>
          </cell>
          <cell r="I146" t="str">
            <v>VILSOL LATAM EIRL</v>
          </cell>
          <cell r="J146" t="str">
            <v>SERVICIO DE SOPORTE TECNICO PARA LA SOLUCIÓN DE SEGURIDAD ANTI-SPAM CISCO IRON PORT C380</v>
          </cell>
          <cell r="K146">
            <v>18000</v>
          </cell>
          <cell r="L146" t="str">
            <v>10 meses</v>
          </cell>
          <cell r="M146">
            <v>2</v>
          </cell>
          <cell r="N146">
            <v>44477</v>
          </cell>
          <cell r="O146">
            <v>44780</v>
          </cell>
        </row>
        <row r="147">
          <cell r="E147" t="str">
            <v>ASP</v>
          </cell>
          <cell r="F147" t="str">
            <v>060-2021-MTC/10.02</v>
          </cell>
          <cell r="G147">
            <v>44481</v>
          </cell>
          <cell r="H147">
            <v>20510709099</v>
          </cell>
          <cell r="I147" t="str">
            <v>DP COMUNICACIONES S.A.C.</v>
          </cell>
          <cell r="J147" t="str">
            <v>SERVICIO DE MONITOREO EN MEDIOS DE COMUNICACIÓN (IMPRESIÓN, RADIO, TELEVISION Y DIGITAL)</v>
          </cell>
          <cell r="K147">
            <v>32000</v>
          </cell>
          <cell r="L147" t="str">
            <v>365 días</v>
          </cell>
          <cell r="M147">
            <v>12</v>
          </cell>
          <cell r="N147">
            <v>44481</v>
          </cell>
          <cell r="O147">
            <v>44846</v>
          </cell>
        </row>
        <row r="148">
          <cell r="E148" t="str">
            <v>CP-SM-4-2021-MTC/10-1</v>
          </cell>
          <cell r="F148" t="str">
            <v>061-2021-MTC/10.02</v>
          </cell>
          <cell r="G148">
            <v>44491</v>
          </cell>
          <cell r="H148">
            <v>20602278931</v>
          </cell>
          <cell r="I148" t="str">
            <v>GRUPO MIURI SAC</v>
          </cell>
          <cell r="J148" t="str">
            <v>SERVICIO DE LIMPIEZA PARA 13 INSTALACIONES DE LOS CENTROS DESCONCENTRADOS TERRITORIALES DEL MTC - ITEM Nro.1</v>
          </cell>
          <cell r="K148">
            <v>87000</v>
          </cell>
          <cell r="L148" t="str">
            <v>365 días</v>
          </cell>
          <cell r="M148">
            <v>12</v>
          </cell>
          <cell r="N148">
            <v>44494</v>
          </cell>
          <cell r="O148">
            <v>44858</v>
          </cell>
        </row>
        <row r="149">
          <cell r="E149" t="str">
            <v>CP-SM-4-2021-MTC/10-1</v>
          </cell>
          <cell r="F149" t="str">
            <v>062-2021-MTC/10.02</v>
          </cell>
          <cell r="G149">
            <v>44491</v>
          </cell>
          <cell r="H149">
            <v>20568243162</v>
          </cell>
          <cell r="I149" t="str">
            <v>SUGERLIMP SAC</v>
          </cell>
          <cell r="J149" t="str">
            <v>SERVICIO DE LIMPIEZA PARA 13 INSTALACIONES DE LOS CENTROS DESCONCENTRADOS TERRITORIALES DEL MTC - ITEM Nro.4</v>
          </cell>
          <cell r="K149">
            <v>53760</v>
          </cell>
          <cell r="L149" t="str">
            <v>365 días</v>
          </cell>
          <cell r="M149">
            <v>12</v>
          </cell>
          <cell r="N149">
            <v>44497</v>
          </cell>
          <cell r="O149">
            <v>44861</v>
          </cell>
        </row>
        <row r="150">
          <cell r="E150" t="str">
            <v>CONTRATACION COMPLEMENTARIA</v>
          </cell>
          <cell r="F150" t="str">
            <v>065-2021-MTC/10.02</v>
          </cell>
          <cell r="G150">
            <v>44496</v>
          </cell>
          <cell r="H150">
            <v>20100017491</v>
          </cell>
          <cell r="I150" t="str">
            <v>TELEFONICA DEL PERU SAA</v>
          </cell>
          <cell r="J150" t="str">
            <v>SERVICIOS DE TELEVISION POR CABLE TV Y/O CABLE TV SATELITAL PARA EL MTC. CONTRATO COMPLEMENTARIO AL CONTRATO Nro.097-2020-MTC/10.02</v>
          </cell>
          <cell r="K150">
            <v>17098.080000000002</v>
          </cell>
          <cell r="L150" t="str">
            <v>114 días</v>
          </cell>
          <cell r="M150">
            <v>4</v>
          </cell>
          <cell r="N150">
            <v>44496</v>
          </cell>
          <cell r="O150">
            <v>44611</v>
          </cell>
        </row>
        <row r="151">
          <cell r="E151" t="str">
            <v>AS-SM-16-2021-MTC/10-1</v>
          </cell>
          <cell r="F151" t="str">
            <v>066-2021-MTC/10.02</v>
          </cell>
          <cell r="G151">
            <v>44512</v>
          </cell>
          <cell r="H151">
            <v>20603127987</v>
          </cell>
          <cell r="I151" t="str">
            <v>CENTRO MEDICO BLAU S.A.C.</v>
          </cell>
          <cell r="J151" t="str">
            <v>SERVICIO DE TOMA, PROCESAMIENTO, INTERPRETACIÓN Y REPORTE A LA AUTORIDAD SANITARIA DE PRUEBAS MOLECULARES (PCR) PARA DIAGNÓSTICO DEL COVID-19 DEL PERSONAL DEL MINISTERIO DE TRANSPORTES Y COMUNICACIONES.</v>
          </cell>
          <cell r="K151">
            <v>71400</v>
          </cell>
          <cell r="L151" t="str">
            <v>180 días</v>
          </cell>
          <cell r="M151">
            <v>6</v>
          </cell>
          <cell r="N151">
            <v>44513</v>
          </cell>
          <cell r="O151">
            <v>44693</v>
          </cell>
        </row>
        <row r="152">
          <cell r="E152" t="str">
            <v>CP-SM-8-2021-MTC/10-1</v>
          </cell>
          <cell r="F152" t="str">
            <v>067-2021-MTC/10.02</v>
          </cell>
          <cell r="G152">
            <v>44512</v>
          </cell>
          <cell r="H152">
            <v>20601701503</v>
          </cell>
          <cell r="I152" t="str">
            <v>P &amp; M COURIER EXPRESS S.A.C.</v>
          </cell>
          <cell r="J152" t="str">
            <v>SERVICIO DE MENSAJERIA A NIVEL LOCAL PERIFERICO, NACIONAL E INTERNACIONAL PARA EL MTC</v>
          </cell>
          <cell r="K152">
            <v>453000</v>
          </cell>
          <cell r="L152" t="str">
            <v>365 días</v>
          </cell>
          <cell r="M152">
            <v>12</v>
          </cell>
          <cell r="N152">
            <v>44513</v>
          </cell>
          <cell r="O152">
            <v>44878</v>
          </cell>
        </row>
        <row r="153">
          <cell r="E153" t="str">
            <v>DIRECTA-PROC-7-2021-MTC/10-1</v>
          </cell>
          <cell r="F153" t="str">
            <v>068-2021-MTC/10.02</v>
          </cell>
          <cell r="G153">
            <v>44519</v>
          </cell>
          <cell r="H153">
            <v>10421778791</v>
          </cell>
          <cell r="I153" t="str">
            <v>GALVAN RIVERA ANDER YOSIP</v>
          </cell>
          <cell r="J153" t="str">
            <v>SERVICIO DE ASESORIA Y DEFENSA LEGAL A FAVOR DEL SEÑOR ALEJANDRO CHANG CHIANG, EN SU CONDICIÓN DE EX VICEMINISTRO DE TRANSPORTES DEL MINISTERIO DE TRANSPORTES Y COMUNICACIONES, RESOLUCIÓN SECRETARIAL Nro.129-2021-MTC/04.</v>
          </cell>
          <cell r="K153">
            <v>80000</v>
          </cell>
          <cell r="L153" t="str">
            <v>Todo el tiempo que dure el proceso</v>
          </cell>
          <cell r="M153">
            <v>3</v>
          </cell>
          <cell r="N153">
            <v>44520</v>
          </cell>
          <cell r="O153" t="str">
            <v>Sujeto a proceso judicial</v>
          </cell>
        </row>
        <row r="154">
          <cell r="E154" t="str">
            <v>DIRECTA-PROC-5-2021-MTC/10-1</v>
          </cell>
          <cell r="F154" t="str">
            <v>069-2021-MTC/10.02</v>
          </cell>
          <cell r="G154">
            <v>44522</v>
          </cell>
          <cell r="H154">
            <v>10081952651</v>
          </cell>
          <cell r="I154" t="str">
            <v>CABALLERO LA ROSA EMILIO ROBERTO</v>
          </cell>
          <cell r="J154" t="str">
            <v>SERVICIO DE ASESORIA Y DEFENSA LEGAL A FAVOR DEL SEÑOR RENATO MAXIMO CABALLERO LA ROSA, EN SU CONDICION DE EX DIRECTOR EJECUTIVO DE LA OFICINA GENERAL DE ASESORÍA JURIDICA DEL MINISTERIO DE TRANSPORTES Y COMUNICACIONES. RESOLUCION SECRETARIAL Nro.101-2021-MTC/04 - ÍTEM Nro.01.</v>
          </cell>
          <cell r="K154">
            <v>41401.26</v>
          </cell>
          <cell r="L154" t="str">
            <v>Todo el tiempo que dure el proceso</v>
          </cell>
          <cell r="M154">
            <v>3</v>
          </cell>
          <cell r="N154">
            <v>44523</v>
          </cell>
          <cell r="O154" t="str">
            <v>Sujeto a proceso judicial</v>
          </cell>
        </row>
        <row r="155">
          <cell r="E155" t="str">
            <v>DIRECTA-PROC-5-2021-MTC/10-1</v>
          </cell>
          <cell r="F155" t="str">
            <v>070-2021-MTC/10.02</v>
          </cell>
          <cell r="G155">
            <v>44522</v>
          </cell>
          <cell r="H155">
            <v>10081952651</v>
          </cell>
          <cell r="I155" t="str">
            <v>CABALLERO LA ROSA EMILIO ROBERTO</v>
          </cell>
          <cell r="J155" t="str">
            <v>SERVICIO DE ASESORIA Y DEFENSA LEGAL A FAVOR DEL SEÑOR RENATO MAXIMO CABALLERO LA ROSA, EN SU CONDICION DE EX DIRECTOR EJECUTIVO DE LA OFICINA GENERAL DE ASESORÍA JURIDICA DEL MINISTERIO DE TRANSPORTES Y COMUNICACIONES. RESOLUCION SECRETARIAL Nro.102-2021-MTC/04 - ÍTEM Nro.02.</v>
          </cell>
          <cell r="K155">
            <v>37590</v>
          </cell>
          <cell r="L155" t="str">
            <v>Todo el tiempo que dure el proceso</v>
          </cell>
          <cell r="M155">
            <v>3</v>
          </cell>
          <cell r="N155">
            <v>44523</v>
          </cell>
          <cell r="O155" t="str">
            <v>Sujeto a proceso judicial</v>
          </cell>
        </row>
        <row r="156">
          <cell r="E156" t="str">
            <v>DIRECTA-PROC-5-2021-MTC/10-1</v>
          </cell>
          <cell r="F156" t="str">
            <v>071-2021-MTC/10.02</v>
          </cell>
          <cell r="G156">
            <v>44522</v>
          </cell>
          <cell r="H156">
            <v>10081952651</v>
          </cell>
          <cell r="I156" t="str">
            <v>CABALLERO LA ROSA EMILIO ROBERTO</v>
          </cell>
          <cell r="J156" t="str">
            <v>SERVICIO DE ASESORIA Y DEFENSA LEGAL A FAVOR DEL SEÑOR RENATO MAXIMO CABALLERO LA ROSA, EN SU CONDICION DE EX DIRECTOR EJECUTIVO DE LA OFICINA GENERAL DE ASESORÍA JURIDICA DEL MINISTERIO DE TRANSPORTES Y COMUNICACIONES. RESOLUCION SECRETARIAL Nro.104-2021-MTC/04 - ÍTEM Nro.03.</v>
          </cell>
          <cell r="K156">
            <v>52892.83</v>
          </cell>
          <cell r="L156" t="str">
            <v>Todo el tiempo que dure el proceso</v>
          </cell>
          <cell r="M156">
            <v>3</v>
          </cell>
          <cell r="N156">
            <v>44523</v>
          </cell>
          <cell r="O156" t="str">
            <v>Sujeto a proceso judicial</v>
          </cell>
        </row>
        <row r="157">
          <cell r="E157" t="str">
            <v>DIRECTA-PROC-5-2021-MTC/10-1</v>
          </cell>
          <cell r="F157" t="str">
            <v>072-2021-MTC/10.02</v>
          </cell>
          <cell r="G157">
            <v>44522</v>
          </cell>
          <cell r="H157">
            <v>10081952651</v>
          </cell>
          <cell r="I157" t="str">
            <v>CABALLERO LA ROSA EMILIO ROBERTO</v>
          </cell>
          <cell r="J157" t="str">
            <v>SERVICIO DE ASESORIA Y DEFENSA LEGAL A FAVOR DEL SEÑOR RENATO MAXIMO CABALLERO LA ROSA, EN SU CONDICION DE EX DIRECTOR EJECUTIVO DE LA OFICINA GENERAL DE ASESORÍA JURIDICA DEL MINISTERIO DE TRANSPORTES Y COMUNICACIONES. RESOLUCION SECRETARIAL Nro.105-2021-MTC/04 - ÍTEM Nro.04.</v>
          </cell>
          <cell r="K157">
            <v>52892.83</v>
          </cell>
          <cell r="L157" t="str">
            <v>Todo el tiempo que dure el proceso</v>
          </cell>
          <cell r="M157">
            <v>3</v>
          </cell>
          <cell r="N157">
            <v>44523</v>
          </cell>
          <cell r="O157" t="str">
            <v>Sujeto a proceso judicial</v>
          </cell>
        </row>
        <row r="158">
          <cell r="E158" t="str">
            <v>AS-SM-18-2021-MTC/10-1</v>
          </cell>
          <cell r="F158" t="str">
            <v>073-2021-MTC/10.02</v>
          </cell>
          <cell r="G158">
            <v>44525</v>
          </cell>
          <cell r="H158">
            <v>20505120451</v>
          </cell>
          <cell r="I158" t="str">
            <v>IT STORAGE E.I.R.L.</v>
          </cell>
          <cell r="J158" t="str">
            <v>CONTRATACION DE SERVICIOS DE SOPORTE TÉCNICO, MANTENIMIENTO Y SUSCRIPCIÓN DE LA INFRAESTRUCTURA VIRTUAL DE LA MARCA VMWARE.</v>
          </cell>
          <cell r="K158">
            <v>309000</v>
          </cell>
          <cell r="L158" t="str">
            <v>365 días</v>
          </cell>
          <cell r="M158">
            <v>12</v>
          </cell>
          <cell r="N158">
            <v>44526</v>
          </cell>
          <cell r="O158">
            <v>44891</v>
          </cell>
        </row>
        <row r="159">
          <cell r="E159" t="str">
            <v>DIRECTA-PROC-6-2021-MTC/10-1</v>
          </cell>
          <cell r="F159" t="str">
            <v>074-2021-MTC/10.02</v>
          </cell>
          <cell r="G159">
            <v>44525</v>
          </cell>
          <cell r="H159">
            <v>20492529941</v>
          </cell>
          <cell r="I159" t="str">
            <v>YON RUESTA, SANCHEZ MALAGA &amp; BASSINO ABOGADOS S.C.R.L</v>
          </cell>
          <cell r="J159" t="str">
            <v>SERVICIO DE ASESORIA Y DEFENSA LEGAL A FAVOR DEL SEÑOR JOSE JAVIER ORTIZ RIVERA, EN SU CONDICION DE EX MINISTRO DE TRANSPORTES Y COMUNICACIONES - RESOLUCION SECRETARIAL Nro.131-2021-MTC/04.</v>
          </cell>
          <cell r="K159">
            <v>200000</v>
          </cell>
          <cell r="L159" t="str">
            <v>Todo el tiempo que dure el proceso</v>
          </cell>
          <cell r="M159">
            <v>3</v>
          </cell>
          <cell r="N159">
            <v>44526</v>
          </cell>
          <cell r="O159" t="str">
            <v>Sujeto a proceso judicial</v>
          </cell>
        </row>
        <row r="160">
          <cell r="E160" t="str">
            <v>AS-SM-21-2021-MTC/10-1</v>
          </cell>
          <cell r="F160" t="str">
            <v>075-2021-MTC/10.02</v>
          </cell>
          <cell r="G160">
            <v>44529</v>
          </cell>
          <cell r="H160">
            <v>20536142569</v>
          </cell>
          <cell r="I160" t="str">
            <v>DOMAIN CONSULTING S.A.C.</v>
          </cell>
          <cell r="J160" t="str">
            <v>CONTRATACION DEL SERVICIO DE RENOVACIÓN DE LA SUSCRIPCIÓN Y SOPORTE TÉCNICO DE LA HERRAMIENTA DE GESTION DOCUMENTAL ALFRESCO O EQUIVALENTE PARA EL MINISTERIO DE TRANSPORTES Y COMUNICACIONES.</v>
          </cell>
          <cell r="K160">
            <v>350000</v>
          </cell>
          <cell r="L160" t="str">
            <v>365 días</v>
          </cell>
          <cell r="M160">
            <v>12</v>
          </cell>
          <cell r="N160">
            <v>44530</v>
          </cell>
          <cell r="O160">
            <v>44895</v>
          </cell>
        </row>
        <row r="161">
          <cell r="E161" t="str">
            <v>CP-SM-4-2021-MTC/10-1</v>
          </cell>
          <cell r="F161" t="str">
            <v>076-2021-MTC/10.02</v>
          </cell>
          <cell r="G161">
            <v>44529</v>
          </cell>
          <cell r="H161">
            <v>20601590906</v>
          </cell>
          <cell r="I161" t="str">
            <v>GRUPO SANFER CLEAN S.A.C.</v>
          </cell>
          <cell r="J161" t="str">
            <v>CONTRATO DE LIMPIEZA PARA 13 INSTALACIONES DE LOS CENTROS DESCONCENTRADOS TERRITORIALES DEL MINISTERIO DE TRANSPORTES Y COMUNICACIONES.</v>
          </cell>
          <cell r="K161">
            <v>131400</v>
          </cell>
          <cell r="L161" t="str">
            <v>365 días</v>
          </cell>
          <cell r="M161">
            <v>12</v>
          </cell>
          <cell r="N161">
            <v>44536</v>
          </cell>
          <cell r="O161">
            <v>44900</v>
          </cell>
        </row>
        <row r="162">
          <cell r="E162" t="str">
            <v>SIE N° 001-2021-MTC/10</v>
          </cell>
          <cell r="F162" t="str">
            <v>077-2021-MTC/10.02</v>
          </cell>
          <cell r="G162">
            <v>44531</v>
          </cell>
          <cell r="H162">
            <v>20370508659</v>
          </cell>
          <cell r="I162" t="str">
            <v>GRIFO JHP EIRL</v>
          </cell>
          <cell r="J162" t="str">
            <v>Adquisición de combustible GASOHOL 97  plus para las 12 unidades vehicualres del pool de choferes de la Suboficina de Servicios Generales del MTC</v>
          </cell>
          <cell r="K162">
            <v>175350</v>
          </cell>
          <cell r="L162" t="str">
            <v>365 dias o hasta agotar monto contractual</v>
          </cell>
          <cell r="M162" t="str">
            <v>Según consumo</v>
          </cell>
          <cell r="N162">
            <v>44558</v>
          </cell>
          <cell r="O162" t="str">
            <v>Hasta agotar el monto contractual</v>
          </cell>
        </row>
        <row r="163">
          <cell r="E163" t="str">
            <v>AS N° 020-2021-MTC/10</v>
          </cell>
          <cell r="F163" t="str">
            <v>079-2021-MTC/10.02</v>
          </cell>
          <cell r="G163">
            <v>44532</v>
          </cell>
          <cell r="H163">
            <v>20100017491</v>
          </cell>
          <cell r="I163" t="str">
            <v>TELEFONICA DEL PERU SAA</v>
          </cell>
          <cell r="J163" t="str">
            <v>Servicio de televisión por cable TV y/o cable TV satelital para uso de los funcionarios y/o trabajadores del Ministerio</v>
          </cell>
          <cell r="K163">
            <v>105292</v>
          </cell>
          <cell r="L163" t="str">
            <v>24 meses</v>
          </cell>
          <cell r="M163">
            <v>24</v>
          </cell>
          <cell r="N163">
            <v>44612</v>
          </cell>
          <cell r="O163">
            <v>45341</v>
          </cell>
        </row>
        <row r="164">
          <cell r="E164" t="str">
            <v>AS N° 019-2021-MTC/10 (1) derivada CP 005-2021-MTC/10</v>
          </cell>
          <cell r="F164" t="str">
            <v>086-2021-MTC/10.02</v>
          </cell>
          <cell r="G164">
            <v>44544</v>
          </cell>
          <cell r="H164">
            <v>20477591702</v>
          </cell>
          <cell r="I164" t="str">
            <v>PROXUS SECURITY S.A.C.</v>
          </cell>
          <cell r="J164" t="str">
            <v>SERVICIO DE SEGURIDAD Y VIGILANCIA EN TERRENOS DE TITULARIDAD DEL MTC DONDE SE AMPLIARÁ EL AEROPUERTO DE CAJAMARCA MAYOR GENERAL FAP ARMANDO REVOREDO IGLESIAS</v>
          </cell>
          <cell r="K164">
            <v>5179672.32</v>
          </cell>
          <cell r="L164" t="str">
            <v>730 días</v>
          </cell>
          <cell r="M164">
            <v>24</v>
          </cell>
          <cell r="N164">
            <v>44915</v>
          </cell>
          <cell r="O164">
            <v>45645</v>
          </cell>
        </row>
        <row r="165">
          <cell r="E165" t="str">
            <v>CP N° 09-2021-MTC/10-1</v>
          </cell>
          <cell r="F165" t="str">
            <v>088-2021-MTC/10.02</v>
          </cell>
          <cell r="G165">
            <v>44545</v>
          </cell>
          <cell r="H165">
            <v>20101064515</v>
          </cell>
          <cell r="I165" t="str">
            <v>J EVANS Y ASOCIADOS SAC</v>
          </cell>
          <cell r="J165" t="str">
            <v>CONTRATACION DE SERVICIO DE SOPORTE TÉCNICO, GARANTÍA Y MANTENIMIENTO DE HARDWARE DE LA MARCA DELL PARA EL MINISTERIO DE TRANSPORTES Y COMUNICACIONES</v>
          </cell>
          <cell r="K165">
            <v>786754</v>
          </cell>
          <cell r="L165" t="str">
            <v>Prestación Principal:  05 días calendario
Prestación Accesoria: 365 días calendarios</v>
          </cell>
          <cell r="M165">
            <v>1</v>
          </cell>
          <cell r="N165">
            <v>44546</v>
          </cell>
          <cell r="O165">
            <v>44550</v>
          </cell>
        </row>
      </sheetData>
      <sheetData sheetId="1" refreshError="1"/>
      <sheetData sheetId="2" refreshError="1"/>
      <sheetData sheetId="3" refreshError="1"/>
      <sheetData sheetId="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file://F:\..\..\..\..\..\..\..\..\..\..\..\..\..\..\..\..\..\AppData\Local\Microsoft\Windows\INetCache\Content.Outlook\AppData\Local\Microsoft\Windows\AppData\Local\Microsoft\Windows\AppData\Local\oga$\ASC\ADQUISICIONES_SEGUIMIENTO_CONTRACTUAL\III%20EJECUCION%20CONTRACTUAL\1REGISTRO-DE-CONTRATOS-MTC\CONTRATOS-2017\CONTRATO%20N&#176;%20068-2017%20-%20Arrendamiento%20Trujill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72CEBA-F5D1-4467-93AB-93449F9FDA92}">
  <sheetPr>
    <pageSetUpPr fitToPage="1"/>
  </sheetPr>
  <dimension ref="A1:U38"/>
  <sheetViews>
    <sheetView tabSelected="1" zoomScale="93" zoomScaleNormal="93" workbookViewId="0">
      <selection activeCell="A6" sqref="A6:A17"/>
    </sheetView>
  </sheetViews>
  <sheetFormatPr baseColWidth="10" defaultColWidth="2" defaultRowHeight="11.25" x14ac:dyDescent="0.2"/>
  <cols>
    <col min="1" max="1" width="21.28515625" style="5" customWidth="1"/>
    <col min="2" max="2" width="12.85546875" style="5" customWidth="1"/>
    <col min="3" max="3" width="25.85546875" style="5" customWidth="1"/>
    <col min="4" max="4" width="31.140625" style="5" customWidth="1"/>
    <col min="5" max="5" width="12" style="5" customWidth="1"/>
    <col min="6" max="6" width="8.140625" style="5" customWidth="1"/>
    <col min="7" max="7" width="9.5703125" style="5" customWidth="1"/>
    <col min="8" max="8" width="13.140625" style="5" customWidth="1"/>
    <col min="9" max="9" width="13.7109375" style="5" customWidth="1"/>
    <col min="10" max="10" width="12.7109375" style="5" customWidth="1"/>
    <col min="11" max="11" width="19.140625" style="5" customWidth="1"/>
    <col min="12" max="12" width="13.5703125" style="5" customWidth="1"/>
    <col min="13" max="13" width="12.42578125" style="5" customWidth="1"/>
    <col min="14" max="14" width="13" style="5" customWidth="1"/>
    <col min="15" max="15" width="14.28515625" style="5" customWidth="1"/>
    <col min="16" max="16" width="14.7109375" style="5" customWidth="1"/>
    <col min="17" max="17" width="14.5703125" style="5" customWidth="1"/>
    <col min="18" max="18" width="17" style="5" customWidth="1"/>
    <col min="19" max="19" width="15" style="5" customWidth="1"/>
    <col min="20" max="20" width="8.7109375" style="5" customWidth="1"/>
    <col min="21" max="16384" width="2" style="5"/>
  </cols>
  <sheetData>
    <row r="1" spans="1:21" s="1" customFormat="1" ht="41.25" customHeight="1" x14ac:dyDescent="0.2">
      <c r="A1" s="1069" t="s">
        <v>174</v>
      </c>
      <c r="B1" s="1069"/>
      <c r="C1" s="1069"/>
      <c r="D1" s="1069"/>
      <c r="E1" s="1069"/>
      <c r="F1" s="1069"/>
      <c r="G1" s="1069"/>
      <c r="H1" s="1069"/>
      <c r="I1" s="1069"/>
      <c r="J1" s="1069"/>
      <c r="K1" s="1069"/>
      <c r="L1" s="1069"/>
      <c r="M1" s="1069"/>
      <c r="N1" s="1069"/>
      <c r="O1" s="1069"/>
      <c r="P1" s="1069"/>
      <c r="Q1" s="1069"/>
      <c r="R1" s="1069"/>
      <c r="S1" s="1069"/>
    </row>
    <row r="2" spans="1:21" s="1" customFormat="1" ht="15.75" customHeight="1" x14ac:dyDescent="0.2">
      <c r="A2" s="1073" t="s">
        <v>296</v>
      </c>
      <c r="B2" s="1074"/>
      <c r="C2" s="1075"/>
      <c r="D2" s="1078"/>
      <c r="E2" s="1078"/>
      <c r="F2" s="1078"/>
      <c r="G2" s="1078"/>
      <c r="H2" s="1078"/>
      <c r="I2" s="1078"/>
      <c r="J2" s="1078"/>
      <c r="K2" s="1078"/>
      <c r="L2" s="1078"/>
      <c r="M2" s="1078"/>
      <c r="N2" s="1078"/>
      <c r="O2" s="1078"/>
      <c r="P2" s="1078"/>
      <c r="Q2" s="1078"/>
      <c r="R2" s="1078"/>
      <c r="S2" s="1078"/>
    </row>
    <row r="3" spans="1:21" s="2" customFormat="1" ht="17.25" customHeight="1" x14ac:dyDescent="0.25">
      <c r="A3" s="1076" t="s">
        <v>0</v>
      </c>
      <c r="B3" s="1076" t="s">
        <v>27836</v>
      </c>
      <c r="C3" s="1079" t="s">
        <v>1</v>
      </c>
      <c r="D3" s="1079" t="s">
        <v>2</v>
      </c>
      <c r="E3" s="1076" t="s">
        <v>27</v>
      </c>
      <c r="F3" s="1077" t="s">
        <v>3</v>
      </c>
      <c r="G3" s="1077"/>
      <c r="H3" s="1056">
        <v>2021</v>
      </c>
      <c r="I3" s="1057"/>
      <c r="J3" s="1057"/>
      <c r="K3" s="1057"/>
      <c r="L3" s="1058"/>
      <c r="M3" s="1056" t="s">
        <v>172</v>
      </c>
      <c r="N3" s="1057"/>
      <c r="O3" s="1057"/>
      <c r="P3" s="1057"/>
      <c r="Q3" s="1058"/>
      <c r="R3" s="1069" t="s">
        <v>173</v>
      </c>
      <c r="S3" s="1069"/>
    </row>
    <row r="4" spans="1:21" s="2" customFormat="1" ht="18.75" customHeight="1" x14ac:dyDescent="0.25">
      <c r="A4" s="1076"/>
      <c r="B4" s="1076"/>
      <c r="C4" s="1079"/>
      <c r="D4" s="1079"/>
      <c r="E4" s="1076"/>
      <c r="F4" s="1063" t="s">
        <v>28</v>
      </c>
      <c r="G4" s="1063" t="s">
        <v>29</v>
      </c>
      <c r="H4" s="1063" t="s">
        <v>31</v>
      </c>
      <c r="I4" s="1063" t="s">
        <v>32</v>
      </c>
      <c r="J4" s="1063" t="s">
        <v>30</v>
      </c>
      <c r="K4" s="1056" t="s">
        <v>255</v>
      </c>
      <c r="L4" s="1058"/>
      <c r="M4" s="144"/>
      <c r="N4" s="144"/>
      <c r="O4" s="144"/>
      <c r="P4" s="1056" t="s">
        <v>255</v>
      </c>
      <c r="Q4" s="1057"/>
      <c r="R4" s="1083" t="s">
        <v>31</v>
      </c>
      <c r="S4" s="1081" t="s">
        <v>27944</v>
      </c>
    </row>
    <row r="5" spans="1:21" s="2" customFormat="1" ht="24.75" customHeight="1" x14ac:dyDescent="0.25">
      <c r="A5" s="1063"/>
      <c r="B5" s="1063"/>
      <c r="C5" s="1080"/>
      <c r="D5" s="1080"/>
      <c r="E5" s="1063"/>
      <c r="F5" s="1064"/>
      <c r="G5" s="1064"/>
      <c r="H5" s="1064"/>
      <c r="I5" s="1064"/>
      <c r="J5" s="1064"/>
      <c r="K5" s="145" t="s">
        <v>256</v>
      </c>
      <c r="L5" s="145" t="s">
        <v>257</v>
      </c>
      <c r="M5" s="145" t="s">
        <v>31</v>
      </c>
      <c r="N5" s="145" t="s">
        <v>32</v>
      </c>
      <c r="O5" s="145" t="s">
        <v>30</v>
      </c>
      <c r="P5" s="145" t="s">
        <v>256</v>
      </c>
      <c r="Q5" s="478" t="s">
        <v>257</v>
      </c>
      <c r="R5" s="1084"/>
      <c r="S5" s="1082"/>
      <c r="U5" s="21"/>
    </row>
    <row r="6" spans="1:21" s="4" customFormat="1" ht="38.25" customHeight="1" x14ac:dyDescent="0.25">
      <c r="A6" s="1091" t="s">
        <v>27837</v>
      </c>
      <c r="B6" s="1051" t="s">
        <v>4</v>
      </c>
      <c r="C6" s="125" t="s">
        <v>27838</v>
      </c>
      <c r="D6" s="1018" t="s">
        <v>27839</v>
      </c>
      <c r="E6" s="480" t="s">
        <v>27840</v>
      </c>
      <c r="F6" s="481">
        <v>97</v>
      </c>
      <c r="G6" s="482">
        <v>2019</v>
      </c>
      <c r="H6" s="483">
        <v>93</v>
      </c>
      <c r="I6" s="484" t="s">
        <v>13914</v>
      </c>
      <c r="J6" s="485">
        <v>0</v>
      </c>
      <c r="K6" s="486">
        <v>8586255704</v>
      </c>
      <c r="L6" s="19">
        <v>0.31348378870618421</v>
      </c>
      <c r="M6" s="483">
        <v>91</v>
      </c>
      <c r="N6" s="483" t="s">
        <v>13914</v>
      </c>
      <c r="O6" s="485">
        <v>0</v>
      </c>
      <c r="P6" s="486">
        <v>7945330782</v>
      </c>
      <c r="Q6" s="487">
        <v>1</v>
      </c>
      <c r="R6" s="483">
        <v>89</v>
      </c>
      <c r="S6" s="486"/>
    </row>
    <row r="7" spans="1:21" s="4" customFormat="1" ht="36.75" customHeight="1" x14ac:dyDescent="0.25">
      <c r="A7" s="1092"/>
      <c r="B7" s="1053"/>
      <c r="C7" s="1102" t="s">
        <v>27841</v>
      </c>
      <c r="D7" s="488" t="s">
        <v>27842</v>
      </c>
      <c r="E7" s="18" t="s">
        <v>19147</v>
      </c>
      <c r="F7" s="489">
        <v>54.9</v>
      </c>
      <c r="G7" s="490">
        <v>2018</v>
      </c>
      <c r="H7" s="489">
        <v>53.5</v>
      </c>
      <c r="I7" s="489">
        <v>54.9</v>
      </c>
      <c r="J7" s="485">
        <f>+H7/I7</f>
        <v>0.97449908925318762</v>
      </c>
      <c r="K7" s="1061">
        <v>459326263</v>
      </c>
      <c r="L7" s="1054">
        <v>0.19222182309658178</v>
      </c>
      <c r="M7" s="489">
        <v>53</v>
      </c>
      <c r="N7" s="489">
        <v>53</v>
      </c>
      <c r="O7" s="485">
        <f>+M7/N7</f>
        <v>1</v>
      </c>
      <c r="P7" s="1061">
        <v>477040269</v>
      </c>
      <c r="Q7" s="1067">
        <v>1</v>
      </c>
      <c r="R7" s="489">
        <v>52.5</v>
      </c>
      <c r="S7" s="1061"/>
    </row>
    <row r="8" spans="1:21" s="4" customFormat="1" ht="33" customHeight="1" x14ac:dyDescent="0.25">
      <c r="A8" s="1092"/>
      <c r="B8" s="1053"/>
      <c r="C8" s="1103"/>
      <c r="D8" s="479" t="s">
        <v>27843</v>
      </c>
      <c r="E8" s="18" t="s">
        <v>19147</v>
      </c>
      <c r="F8" s="489">
        <v>248.75</v>
      </c>
      <c r="G8" s="490">
        <v>2018</v>
      </c>
      <c r="H8" s="489">
        <v>236</v>
      </c>
      <c r="I8" s="489">
        <v>241</v>
      </c>
      <c r="J8" s="485">
        <f>+H8/I8</f>
        <v>0.97925311203319498</v>
      </c>
      <c r="K8" s="1062"/>
      <c r="L8" s="1055"/>
      <c r="M8" s="489">
        <v>231</v>
      </c>
      <c r="N8" s="489">
        <v>231</v>
      </c>
      <c r="O8" s="485">
        <f>+M8/N8</f>
        <v>1</v>
      </c>
      <c r="P8" s="1062"/>
      <c r="Q8" s="1068"/>
      <c r="R8" s="489">
        <v>226</v>
      </c>
      <c r="S8" s="1062"/>
    </row>
    <row r="9" spans="1:21" s="4" customFormat="1" ht="45" x14ac:dyDescent="0.25">
      <c r="A9" s="1092"/>
      <c r="B9" s="1052"/>
      <c r="C9" s="479" t="s">
        <v>27844</v>
      </c>
      <c r="D9" s="479" t="s">
        <v>27845</v>
      </c>
      <c r="E9" s="18" t="s">
        <v>27846</v>
      </c>
      <c r="F9" s="492">
        <v>0</v>
      </c>
      <c r="G9" s="490">
        <v>2018</v>
      </c>
      <c r="H9" s="485">
        <v>0.10299999999999999</v>
      </c>
      <c r="I9" s="485">
        <v>0</v>
      </c>
      <c r="J9" s="485">
        <f>+I9/H9</f>
        <v>0</v>
      </c>
      <c r="K9" s="486">
        <v>789535874</v>
      </c>
      <c r="L9" s="493">
        <v>0.48783203125232538</v>
      </c>
      <c r="M9" s="485">
        <v>0.20699999999999999</v>
      </c>
      <c r="N9" s="485">
        <v>0.20699999999999999</v>
      </c>
      <c r="O9" s="485">
        <f>+N9/M9</f>
        <v>1</v>
      </c>
      <c r="P9" s="486">
        <v>1021051668</v>
      </c>
      <c r="Q9" s="487">
        <v>1</v>
      </c>
      <c r="R9" s="485">
        <v>0.31</v>
      </c>
      <c r="S9" s="486"/>
    </row>
    <row r="10" spans="1:21" s="4" customFormat="1" ht="33.75" x14ac:dyDescent="0.25">
      <c r="A10" s="1092"/>
      <c r="B10" s="1051" t="s">
        <v>27847</v>
      </c>
      <c r="C10" s="479" t="s">
        <v>27848</v>
      </c>
      <c r="D10" s="479" t="s">
        <v>27849</v>
      </c>
      <c r="E10" s="18" t="s">
        <v>27850</v>
      </c>
      <c r="F10" s="494">
        <v>8.9</v>
      </c>
      <c r="G10" s="490">
        <v>2017</v>
      </c>
      <c r="H10" s="495">
        <v>7.7</v>
      </c>
      <c r="I10" s="495">
        <v>9.1</v>
      </c>
      <c r="J10" s="485">
        <f>+H10/I10</f>
        <v>0.84615384615384626</v>
      </c>
      <c r="K10" s="486">
        <v>19688984</v>
      </c>
      <c r="L10" s="493">
        <v>0.63635459198910405</v>
      </c>
      <c r="M10" s="495">
        <v>6.9</v>
      </c>
      <c r="N10" s="495">
        <v>6.9</v>
      </c>
      <c r="O10" s="485">
        <f>+M10/N10</f>
        <v>1</v>
      </c>
      <c r="P10" s="486">
        <v>36119143</v>
      </c>
      <c r="Q10" s="487">
        <v>1</v>
      </c>
      <c r="R10" s="495">
        <v>6.2</v>
      </c>
      <c r="S10" s="486"/>
    </row>
    <row r="11" spans="1:21" s="4" customFormat="1" ht="45" x14ac:dyDescent="0.25">
      <c r="A11" s="1092"/>
      <c r="B11" s="1052"/>
      <c r="C11" s="479" t="s">
        <v>27851</v>
      </c>
      <c r="D11" s="479" t="s">
        <v>27852</v>
      </c>
      <c r="E11" s="18" t="s">
        <v>27846</v>
      </c>
      <c r="F11" s="492">
        <v>0.27</v>
      </c>
      <c r="G11" s="490">
        <v>2018</v>
      </c>
      <c r="H11" s="495">
        <v>29</v>
      </c>
      <c r="I11" s="495">
        <v>50.71</v>
      </c>
      <c r="J11" s="485">
        <f t="shared" ref="J11:J17" si="0">+I11/H11</f>
        <v>1.7486206896551724</v>
      </c>
      <c r="K11" s="486">
        <v>6585559.7999999998</v>
      </c>
      <c r="L11" s="493">
        <v>0.53706376335691319</v>
      </c>
      <c r="M11" s="495">
        <v>30</v>
      </c>
      <c r="N11" s="495">
        <v>30</v>
      </c>
      <c r="O11" s="485">
        <f t="shared" ref="O11:O29" si="1">+N11/M11</f>
        <v>1</v>
      </c>
      <c r="P11" s="486">
        <v>13729294.799999999</v>
      </c>
      <c r="Q11" s="487">
        <v>1</v>
      </c>
      <c r="R11" s="495">
        <v>31</v>
      </c>
      <c r="S11" s="486"/>
    </row>
    <row r="12" spans="1:21" s="4" customFormat="1" ht="48" x14ac:dyDescent="0.25">
      <c r="A12" s="1092"/>
      <c r="B12" s="1051" t="s">
        <v>27853</v>
      </c>
      <c r="C12" s="1094" t="s">
        <v>27854</v>
      </c>
      <c r="D12" s="479" t="s">
        <v>27855</v>
      </c>
      <c r="E12" s="18" t="s">
        <v>27846</v>
      </c>
      <c r="F12" s="496">
        <v>0.3</v>
      </c>
      <c r="G12" s="497">
        <v>2017</v>
      </c>
      <c r="H12" s="495">
        <v>44</v>
      </c>
      <c r="I12" s="495">
        <v>27</v>
      </c>
      <c r="J12" s="485">
        <f t="shared" si="0"/>
        <v>0.61363636363636365</v>
      </c>
      <c r="K12" s="1061">
        <v>1123877535.8100002</v>
      </c>
      <c r="L12" s="1059">
        <v>0.4932786965267032</v>
      </c>
      <c r="M12" s="495">
        <v>47</v>
      </c>
      <c r="N12" s="495">
        <v>47</v>
      </c>
      <c r="O12" s="485">
        <f t="shared" si="1"/>
        <v>1</v>
      </c>
      <c r="P12" s="1061">
        <v>1172718705.22</v>
      </c>
      <c r="Q12" s="1067">
        <v>1</v>
      </c>
      <c r="R12" s="495">
        <v>51</v>
      </c>
      <c r="S12" s="1061"/>
    </row>
    <row r="13" spans="1:21" s="4" customFormat="1" ht="33.75" x14ac:dyDescent="0.25">
      <c r="A13" s="1092"/>
      <c r="B13" s="1053"/>
      <c r="C13" s="1095"/>
      <c r="D13" s="479" t="s">
        <v>27856</v>
      </c>
      <c r="E13" s="18" t="s">
        <v>27846</v>
      </c>
      <c r="F13" s="496">
        <v>6.3E-2</v>
      </c>
      <c r="G13" s="497">
        <v>2017</v>
      </c>
      <c r="H13" s="495">
        <v>10</v>
      </c>
      <c r="I13" s="495">
        <v>8.1</v>
      </c>
      <c r="J13" s="485">
        <f t="shared" si="0"/>
        <v>0.80999999999999994</v>
      </c>
      <c r="K13" s="1062"/>
      <c r="L13" s="1060"/>
      <c r="M13" s="495">
        <v>12.5</v>
      </c>
      <c r="N13" s="495">
        <v>12.5</v>
      </c>
      <c r="O13" s="485">
        <f t="shared" si="1"/>
        <v>1</v>
      </c>
      <c r="P13" s="1062"/>
      <c r="Q13" s="1068"/>
      <c r="R13" s="495">
        <v>12.5</v>
      </c>
      <c r="S13" s="1062"/>
    </row>
    <row r="14" spans="1:21" s="4" customFormat="1" ht="45" x14ac:dyDescent="0.25">
      <c r="A14" s="1092"/>
      <c r="B14" s="1052"/>
      <c r="C14" s="479" t="s">
        <v>27857</v>
      </c>
      <c r="D14" s="499" t="s">
        <v>27858</v>
      </c>
      <c r="E14" s="18" t="s">
        <v>27846</v>
      </c>
      <c r="F14" s="496">
        <v>0.49</v>
      </c>
      <c r="G14" s="497">
        <v>2017</v>
      </c>
      <c r="H14" s="495">
        <v>60</v>
      </c>
      <c r="I14" s="495">
        <v>76</v>
      </c>
      <c r="J14" s="485">
        <f t="shared" si="0"/>
        <v>1.2666666666666666</v>
      </c>
      <c r="K14" s="486">
        <v>20107676</v>
      </c>
      <c r="L14" s="493">
        <v>0.1498529665984274</v>
      </c>
      <c r="M14" s="495">
        <v>63</v>
      </c>
      <c r="N14" s="495">
        <v>63</v>
      </c>
      <c r="O14" s="485">
        <f t="shared" si="1"/>
        <v>1</v>
      </c>
      <c r="P14" s="486">
        <v>8937100</v>
      </c>
      <c r="Q14" s="487">
        <v>1</v>
      </c>
      <c r="R14" s="495">
        <v>66</v>
      </c>
      <c r="S14" s="486"/>
    </row>
    <row r="15" spans="1:21" s="4" customFormat="1" ht="36" x14ac:dyDescent="0.25">
      <c r="A15" s="1092"/>
      <c r="B15" s="1051" t="s">
        <v>27859</v>
      </c>
      <c r="C15" s="479" t="s">
        <v>27860</v>
      </c>
      <c r="D15" s="1019" t="s">
        <v>27861</v>
      </c>
      <c r="E15" s="18" t="s">
        <v>27846</v>
      </c>
      <c r="F15" s="496" t="s">
        <v>27862</v>
      </c>
      <c r="G15" s="497">
        <v>2019</v>
      </c>
      <c r="H15" s="495">
        <v>60</v>
      </c>
      <c r="I15" s="495">
        <v>57</v>
      </c>
      <c r="J15" s="485">
        <f t="shared" si="0"/>
        <v>0.95</v>
      </c>
      <c r="K15" s="486">
        <v>782642178.83000028</v>
      </c>
      <c r="L15" s="493">
        <v>0.36716221591785381</v>
      </c>
      <c r="M15" s="495">
        <v>70</v>
      </c>
      <c r="N15" s="495">
        <v>70</v>
      </c>
      <c r="O15" s="485">
        <f t="shared" si="1"/>
        <v>1</v>
      </c>
      <c r="P15" s="486">
        <v>716983821.98000002</v>
      </c>
      <c r="Q15" s="487">
        <v>1</v>
      </c>
      <c r="R15" s="495">
        <v>80</v>
      </c>
      <c r="S15" s="486"/>
    </row>
    <row r="16" spans="1:21" s="4" customFormat="1" ht="36" x14ac:dyDescent="0.25">
      <c r="A16" s="1092"/>
      <c r="B16" s="1053"/>
      <c r="C16" s="479" t="s">
        <v>27863</v>
      </c>
      <c r="D16" s="499" t="s">
        <v>27864</v>
      </c>
      <c r="E16" s="18" t="s">
        <v>27840</v>
      </c>
      <c r="F16" s="496" t="s">
        <v>27862</v>
      </c>
      <c r="G16" s="497">
        <v>2018</v>
      </c>
      <c r="H16" s="495">
        <v>18</v>
      </c>
      <c r="I16" s="495">
        <v>19</v>
      </c>
      <c r="J16" s="485">
        <f t="shared" si="0"/>
        <v>1.0555555555555556</v>
      </c>
      <c r="K16" s="486">
        <v>5933616</v>
      </c>
      <c r="L16" s="493">
        <v>0.49287100142644885</v>
      </c>
      <c r="M16" s="495">
        <v>26</v>
      </c>
      <c r="N16" s="495">
        <v>26</v>
      </c>
      <c r="O16" s="485">
        <f t="shared" si="1"/>
        <v>1</v>
      </c>
      <c r="P16" s="486">
        <v>7544840</v>
      </c>
      <c r="Q16" s="487">
        <v>1</v>
      </c>
      <c r="R16" s="495">
        <v>26</v>
      </c>
      <c r="S16" s="486"/>
    </row>
    <row r="17" spans="1:19" s="4" customFormat="1" ht="33.75" x14ac:dyDescent="0.25">
      <c r="A17" s="1093"/>
      <c r="B17" s="1052"/>
      <c r="C17" s="479" t="s">
        <v>27865</v>
      </c>
      <c r="D17" s="479" t="s">
        <v>27866</v>
      </c>
      <c r="E17" s="18" t="s">
        <v>27846</v>
      </c>
      <c r="F17" s="496">
        <v>0.44</v>
      </c>
      <c r="G17" s="497">
        <v>2019</v>
      </c>
      <c r="H17" s="495">
        <v>56</v>
      </c>
      <c r="I17" s="495">
        <v>50</v>
      </c>
      <c r="J17" s="485">
        <f t="shared" si="0"/>
        <v>0.8928571428571429</v>
      </c>
      <c r="K17" s="486">
        <v>9978150</v>
      </c>
      <c r="L17" s="493">
        <v>9.3976468583855721E-2</v>
      </c>
      <c r="M17" s="495">
        <v>67</v>
      </c>
      <c r="N17" s="495">
        <v>67</v>
      </c>
      <c r="O17" s="485">
        <f t="shared" si="1"/>
        <v>1</v>
      </c>
      <c r="P17" s="486">
        <v>2418228</v>
      </c>
      <c r="Q17" s="487">
        <v>1</v>
      </c>
      <c r="R17" s="495">
        <v>72</v>
      </c>
      <c r="S17" s="486"/>
    </row>
    <row r="18" spans="1:19" ht="33.75" customHeight="1" x14ac:dyDescent="0.2">
      <c r="A18" s="1092" t="s">
        <v>27867</v>
      </c>
      <c r="B18" s="1051" t="s">
        <v>4</v>
      </c>
      <c r="C18" s="1094" t="s">
        <v>27868</v>
      </c>
      <c r="D18" s="3" t="s">
        <v>27869</v>
      </c>
      <c r="E18" s="18" t="s">
        <v>27846</v>
      </c>
      <c r="F18" s="491" t="s">
        <v>13914</v>
      </c>
      <c r="G18" s="500">
        <v>2021</v>
      </c>
      <c r="H18" s="491" t="s">
        <v>13914</v>
      </c>
      <c r="I18" s="491" t="s">
        <v>13914</v>
      </c>
      <c r="J18" s="501" t="s">
        <v>30</v>
      </c>
      <c r="K18" s="502" t="s">
        <v>13914</v>
      </c>
      <c r="L18" s="502" t="s">
        <v>13914</v>
      </c>
      <c r="M18" s="491">
        <v>0.4</v>
      </c>
      <c r="N18" s="491">
        <v>0.4</v>
      </c>
      <c r="O18" s="485">
        <f t="shared" si="1"/>
        <v>1</v>
      </c>
      <c r="P18" s="1070">
        <v>539656057</v>
      </c>
      <c r="Q18" s="1072">
        <v>1</v>
      </c>
      <c r="R18" s="491">
        <v>0.42</v>
      </c>
      <c r="S18" s="1065"/>
    </row>
    <row r="19" spans="1:19" ht="22.5" x14ac:dyDescent="0.2">
      <c r="A19" s="1092"/>
      <c r="B19" s="1053"/>
      <c r="C19" s="1095"/>
      <c r="D19" s="3" t="s">
        <v>27870</v>
      </c>
      <c r="E19" s="18" t="s">
        <v>27846</v>
      </c>
      <c r="F19" s="491">
        <v>1.2999999999999999E-2</v>
      </c>
      <c r="G19" s="500">
        <v>2021</v>
      </c>
      <c r="H19" s="491" t="s">
        <v>13914</v>
      </c>
      <c r="I19" s="491" t="s">
        <v>13914</v>
      </c>
      <c r="J19" s="501" t="s">
        <v>30</v>
      </c>
      <c r="K19" s="502" t="s">
        <v>13914</v>
      </c>
      <c r="L19" s="502" t="s">
        <v>13914</v>
      </c>
      <c r="M19" s="493">
        <v>1.18E-2</v>
      </c>
      <c r="N19" s="493">
        <v>1.18E-2</v>
      </c>
      <c r="O19" s="485">
        <f t="shared" si="1"/>
        <v>1</v>
      </c>
      <c r="P19" s="1071"/>
      <c r="Q19" s="1068"/>
      <c r="R19" s="493">
        <v>0.01</v>
      </c>
      <c r="S19" s="1066"/>
    </row>
    <row r="20" spans="1:19" ht="56.25" x14ac:dyDescent="0.2">
      <c r="A20" s="1092"/>
      <c r="B20" s="1052"/>
      <c r="C20" s="125" t="s">
        <v>27871</v>
      </c>
      <c r="D20" s="3" t="s">
        <v>27872</v>
      </c>
      <c r="E20" s="18" t="s">
        <v>27846</v>
      </c>
      <c r="F20" s="493">
        <v>0.14299999999999999</v>
      </c>
      <c r="G20" s="18">
        <v>2019</v>
      </c>
      <c r="H20" s="18" t="s">
        <v>13914</v>
      </c>
      <c r="I20" s="18" t="s">
        <v>13914</v>
      </c>
      <c r="J20" s="18" t="s">
        <v>30</v>
      </c>
      <c r="K20" s="502" t="s">
        <v>13914</v>
      </c>
      <c r="L20" s="502" t="s">
        <v>13914</v>
      </c>
      <c r="M20" s="493">
        <v>0.14799999999999999</v>
      </c>
      <c r="N20" s="493">
        <v>0.14799999999999999</v>
      </c>
      <c r="O20" s="485">
        <f t="shared" si="1"/>
        <v>1</v>
      </c>
      <c r="P20" s="503">
        <f>436984630+10572645</f>
        <v>447557275</v>
      </c>
      <c r="Q20" s="487">
        <v>1</v>
      </c>
      <c r="R20" s="493">
        <v>0.14899999999999999</v>
      </c>
      <c r="S20" s="504"/>
    </row>
    <row r="21" spans="1:19" ht="33.75" x14ac:dyDescent="0.2">
      <c r="A21" s="1092"/>
      <c r="B21" s="1051" t="s">
        <v>27859</v>
      </c>
      <c r="C21" s="125" t="s">
        <v>27873</v>
      </c>
      <c r="D21" s="3" t="s">
        <v>27874</v>
      </c>
      <c r="E21" s="18" t="s">
        <v>27846</v>
      </c>
      <c r="F21" s="493">
        <v>1.8E-3</v>
      </c>
      <c r="G21" s="18">
        <v>2021</v>
      </c>
      <c r="H21" s="18" t="s">
        <v>13914</v>
      </c>
      <c r="I21" s="18" t="s">
        <v>13914</v>
      </c>
      <c r="J21" s="18" t="s">
        <v>30</v>
      </c>
      <c r="K21" s="502" t="s">
        <v>13914</v>
      </c>
      <c r="L21" s="502" t="s">
        <v>13914</v>
      </c>
      <c r="M21" s="493">
        <v>3.0999999999999999E-3</v>
      </c>
      <c r="N21" s="493">
        <v>3.0999999999999999E-3</v>
      </c>
      <c r="O21" s="485">
        <f t="shared" si="1"/>
        <v>1</v>
      </c>
      <c r="P21" s="503">
        <f>77010817+5828270</f>
        <v>82839087</v>
      </c>
      <c r="Q21" s="487">
        <v>1</v>
      </c>
      <c r="R21" s="493">
        <v>3.8999999999999998E-3</v>
      </c>
      <c r="S21" s="504"/>
    </row>
    <row r="22" spans="1:19" ht="45" customHeight="1" x14ac:dyDescent="0.2">
      <c r="A22" s="1093"/>
      <c r="B22" s="1052"/>
      <c r="C22" s="125" t="s">
        <v>27875</v>
      </c>
      <c r="D22" s="3" t="s">
        <v>27876</v>
      </c>
      <c r="E22" s="18" t="s">
        <v>27846</v>
      </c>
      <c r="F22" s="493">
        <v>0.1</v>
      </c>
      <c r="G22" s="18">
        <v>2021</v>
      </c>
      <c r="H22" s="18" t="s">
        <v>13914</v>
      </c>
      <c r="I22" s="18" t="s">
        <v>13914</v>
      </c>
      <c r="J22" s="18" t="s">
        <v>30</v>
      </c>
      <c r="K22" s="502" t="s">
        <v>13914</v>
      </c>
      <c r="L22" s="502" t="s">
        <v>13914</v>
      </c>
      <c r="M22" s="493">
        <v>0.7</v>
      </c>
      <c r="N22" s="493">
        <v>0.7</v>
      </c>
      <c r="O22" s="485">
        <f t="shared" si="1"/>
        <v>1</v>
      </c>
      <c r="P22" s="503">
        <v>0</v>
      </c>
      <c r="Q22" s="487">
        <v>0</v>
      </c>
      <c r="R22" s="493">
        <v>0.75</v>
      </c>
      <c r="S22" s="504"/>
    </row>
    <row r="23" spans="1:19" ht="33.75" x14ac:dyDescent="0.2">
      <c r="A23" s="1101" t="s">
        <v>27877</v>
      </c>
      <c r="B23" s="1100" t="s">
        <v>4</v>
      </c>
      <c r="C23" s="1094" t="s">
        <v>27878</v>
      </c>
      <c r="D23" s="3" t="s">
        <v>27879</v>
      </c>
      <c r="E23" s="18" t="s">
        <v>27846</v>
      </c>
      <c r="F23" s="18">
        <v>25</v>
      </c>
      <c r="G23" s="18">
        <v>2017</v>
      </c>
      <c r="H23" s="18">
        <v>22</v>
      </c>
      <c r="I23" s="18">
        <v>21.5</v>
      </c>
      <c r="J23" s="505">
        <v>1.0232558139534884</v>
      </c>
      <c r="K23" s="1085">
        <v>34969802</v>
      </c>
      <c r="L23" s="1088">
        <v>0.88929896228751903</v>
      </c>
      <c r="M23" s="18">
        <v>21</v>
      </c>
      <c r="N23" s="18">
        <v>21</v>
      </c>
      <c r="O23" s="485">
        <f t="shared" si="1"/>
        <v>1</v>
      </c>
      <c r="P23" s="1085">
        <v>37724364</v>
      </c>
      <c r="Q23" s="1088">
        <v>0.96743780040930571</v>
      </c>
      <c r="R23" s="18">
        <v>20</v>
      </c>
      <c r="S23" s="1085"/>
    </row>
    <row r="24" spans="1:19" ht="33.75" x14ac:dyDescent="0.2">
      <c r="A24" s="1101"/>
      <c r="B24" s="1100"/>
      <c r="C24" s="1099"/>
      <c r="D24" s="3" t="s">
        <v>27880</v>
      </c>
      <c r="E24" s="18" t="s">
        <v>27846</v>
      </c>
      <c r="F24" s="18" t="s">
        <v>13914</v>
      </c>
      <c r="G24" s="18" t="s">
        <v>13914</v>
      </c>
      <c r="H24" s="18">
        <v>38</v>
      </c>
      <c r="I24" s="18">
        <v>38</v>
      </c>
      <c r="J24" s="505">
        <v>1</v>
      </c>
      <c r="K24" s="1086"/>
      <c r="L24" s="1089"/>
      <c r="M24" s="18">
        <v>40</v>
      </c>
      <c r="N24" s="18">
        <v>40</v>
      </c>
      <c r="O24" s="485">
        <f t="shared" si="1"/>
        <v>1</v>
      </c>
      <c r="P24" s="1086"/>
      <c r="Q24" s="1089"/>
      <c r="R24" s="18">
        <v>42</v>
      </c>
      <c r="S24" s="1086"/>
    </row>
    <row r="25" spans="1:19" ht="45" x14ac:dyDescent="0.2">
      <c r="A25" s="1101"/>
      <c r="B25" s="1100"/>
      <c r="C25" s="1099"/>
      <c r="D25" s="3" t="s">
        <v>27881</v>
      </c>
      <c r="E25" s="18" t="s">
        <v>27846</v>
      </c>
      <c r="F25" s="18">
        <v>0</v>
      </c>
      <c r="G25" s="18">
        <v>2017</v>
      </c>
      <c r="H25" s="18">
        <v>70</v>
      </c>
      <c r="I25" s="18">
        <v>72</v>
      </c>
      <c r="J25" s="505">
        <v>1.0285714285714285</v>
      </c>
      <c r="K25" s="1086"/>
      <c r="L25" s="1089"/>
      <c r="M25" s="18">
        <v>80</v>
      </c>
      <c r="N25" s="18">
        <v>80</v>
      </c>
      <c r="O25" s="485">
        <f t="shared" si="1"/>
        <v>1</v>
      </c>
      <c r="P25" s="1086"/>
      <c r="Q25" s="1089"/>
      <c r="R25" s="18">
        <v>90</v>
      </c>
      <c r="S25" s="1086"/>
    </row>
    <row r="26" spans="1:19" ht="28.5" customHeight="1" x14ac:dyDescent="0.2">
      <c r="A26" s="1101"/>
      <c r="B26" s="1100"/>
      <c r="C26" s="1099"/>
      <c r="D26" s="3" t="s">
        <v>27882</v>
      </c>
      <c r="E26" s="18" t="s">
        <v>27883</v>
      </c>
      <c r="F26" s="18">
        <v>3</v>
      </c>
      <c r="G26" s="18">
        <v>2017</v>
      </c>
      <c r="H26" s="18">
        <v>2.2000000000000002</v>
      </c>
      <c r="I26" s="18">
        <v>2.2000000000000002</v>
      </c>
      <c r="J26" s="505">
        <v>1</v>
      </c>
      <c r="K26" s="1086"/>
      <c r="L26" s="1089"/>
      <c r="M26" s="18">
        <v>2</v>
      </c>
      <c r="N26" s="18">
        <v>2</v>
      </c>
      <c r="O26" s="485">
        <f t="shared" si="1"/>
        <v>1</v>
      </c>
      <c r="P26" s="1086"/>
      <c r="Q26" s="1089"/>
      <c r="R26" s="18">
        <v>1.8</v>
      </c>
      <c r="S26" s="1086"/>
    </row>
    <row r="27" spans="1:19" ht="22.5" x14ac:dyDescent="0.2">
      <c r="A27" s="1101"/>
      <c r="B27" s="1100"/>
      <c r="C27" s="1095"/>
      <c r="D27" s="3" t="s">
        <v>27884</v>
      </c>
      <c r="E27" s="18" t="s">
        <v>27850</v>
      </c>
      <c r="F27" s="18" t="s">
        <v>13914</v>
      </c>
      <c r="G27" s="18" t="s">
        <v>13914</v>
      </c>
      <c r="H27" s="18">
        <v>1.62</v>
      </c>
      <c r="I27" s="18">
        <v>0.56999999999999995</v>
      </c>
      <c r="J27" s="505">
        <v>2.8421052631578951</v>
      </c>
      <c r="K27" s="1087"/>
      <c r="L27" s="1090"/>
      <c r="M27" s="18">
        <v>1.29</v>
      </c>
      <c r="N27" s="18">
        <v>1.29</v>
      </c>
      <c r="O27" s="485">
        <f t="shared" si="1"/>
        <v>1</v>
      </c>
      <c r="P27" s="1087"/>
      <c r="Q27" s="1090"/>
      <c r="R27" s="18">
        <v>0.96</v>
      </c>
      <c r="S27" s="1087"/>
    </row>
    <row r="28" spans="1:19" ht="22.5" x14ac:dyDescent="0.2">
      <c r="A28" s="1101"/>
      <c r="B28" s="1051" t="s">
        <v>27859</v>
      </c>
      <c r="C28" s="125" t="s">
        <v>27885</v>
      </c>
      <c r="D28" s="125" t="s">
        <v>27886</v>
      </c>
      <c r="E28" s="18" t="s">
        <v>27846</v>
      </c>
      <c r="F28" s="18">
        <v>77</v>
      </c>
      <c r="G28" s="18">
        <v>2017</v>
      </c>
      <c r="H28" s="18">
        <v>90</v>
      </c>
      <c r="I28" s="18">
        <v>90.2</v>
      </c>
      <c r="J28" s="505">
        <v>1.0022222222222223</v>
      </c>
      <c r="K28" s="506">
        <v>19974940</v>
      </c>
      <c r="L28" s="505">
        <v>0.85516473841723684</v>
      </c>
      <c r="M28" s="18">
        <v>93</v>
      </c>
      <c r="N28" s="18">
        <v>93</v>
      </c>
      <c r="O28" s="485">
        <f t="shared" si="1"/>
        <v>1</v>
      </c>
      <c r="P28" s="506">
        <v>20500858</v>
      </c>
      <c r="Q28" s="505">
        <v>0.94928337096915649</v>
      </c>
      <c r="R28" s="18">
        <v>95</v>
      </c>
      <c r="S28" s="506"/>
    </row>
    <row r="29" spans="1:19" ht="27.75" customHeight="1" x14ac:dyDescent="0.2">
      <c r="A29" s="1101"/>
      <c r="B29" s="1052"/>
      <c r="C29" s="125" t="s">
        <v>27887</v>
      </c>
      <c r="D29" s="125" t="s">
        <v>27888</v>
      </c>
      <c r="E29" s="18" t="s">
        <v>27846</v>
      </c>
      <c r="F29" s="18" t="s">
        <v>13914</v>
      </c>
      <c r="G29" s="18" t="s">
        <v>13914</v>
      </c>
      <c r="H29" s="18">
        <v>76.900000000000006</v>
      </c>
      <c r="I29" s="18">
        <v>76.900000000000006</v>
      </c>
      <c r="J29" s="505">
        <v>1</v>
      </c>
      <c r="K29" s="506">
        <v>0</v>
      </c>
      <c r="L29" s="18" t="s">
        <v>542</v>
      </c>
      <c r="M29" s="18">
        <v>90</v>
      </c>
      <c r="N29" s="18">
        <v>90</v>
      </c>
      <c r="O29" s="485">
        <f t="shared" si="1"/>
        <v>1</v>
      </c>
      <c r="P29" s="506">
        <v>0</v>
      </c>
      <c r="Q29" s="18" t="s">
        <v>542</v>
      </c>
      <c r="R29" s="18">
        <v>95</v>
      </c>
      <c r="S29" s="506"/>
    </row>
    <row r="30" spans="1:19" ht="33.75" x14ac:dyDescent="0.2">
      <c r="A30" s="1096" t="s">
        <v>27889</v>
      </c>
      <c r="B30" s="1097" t="s">
        <v>4</v>
      </c>
      <c r="C30" s="1094" t="s">
        <v>27890</v>
      </c>
      <c r="D30" s="125" t="s">
        <v>27891</v>
      </c>
      <c r="E30" s="500" t="s">
        <v>30</v>
      </c>
      <c r="F30" s="500">
        <v>92.91</v>
      </c>
      <c r="G30" s="500">
        <v>2019</v>
      </c>
      <c r="H30" s="491">
        <v>0.93410000000000004</v>
      </c>
      <c r="I30" s="491">
        <v>0.96650000000000003</v>
      </c>
      <c r="J30" s="500" t="s">
        <v>30</v>
      </c>
      <c r="K30" s="1104">
        <v>89616711</v>
      </c>
      <c r="L30" s="1107">
        <v>0.98099999999999998</v>
      </c>
      <c r="M30" s="498">
        <v>0.93910000000000005</v>
      </c>
      <c r="N30" s="501">
        <v>1</v>
      </c>
      <c r="O30" s="500" t="s">
        <v>30</v>
      </c>
      <c r="P30" s="1104">
        <v>90494975</v>
      </c>
      <c r="Q30" s="501">
        <v>1</v>
      </c>
      <c r="R30" s="491">
        <v>0.94410000000000005</v>
      </c>
      <c r="S30" s="1104"/>
    </row>
    <row r="31" spans="1:19" ht="56.25" x14ac:dyDescent="0.2">
      <c r="A31" s="1096"/>
      <c r="B31" s="1098"/>
      <c r="C31" s="1095"/>
      <c r="D31" s="125" t="s">
        <v>27892</v>
      </c>
      <c r="E31" s="500" t="s">
        <v>30</v>
      </c>
      <c r="F31" s="18" t="s">
        <v>13914</v>
      </c>
      <c r="G31" s="18">
        <v>2019</v>
      </c>
      <c r="H31" s="491">
        <v>0.98080000000000001</v>
      </c>
      <c r="I31" s="19">
        <v>0.99670000000000003</v>
      </c>
      <c r="J31" s="20" t="s">
        <v>30</v>
      </c>
      <c r="K31" s="1105"/>
      <c r="L31" s="1060"/>
      <c r="M31" s="498">
        <v>0.98180000000000001</v>
      </c>
      <c r="N31" s="501">
        <v>1</v>
      </c>
      <c r="O31" s="500" t="s">
        <v>30</v>
      </c>
      <c r="P31" s="1105"/>
      <c r="Q31" s="501">
        <v>1</v>
      </c>
      <c r="R31" s="19">
        <v>0.98280000000000001</v>
      </c>
      <c r="S31" s="1105"/>
    </row>
    <row r="32" spans="1:19" ht="24" customHeight="1" x14ac:dyDescent="0.2">
      <c r="A32" s="1096"/>
      <c r="B32" s="1051" t="s">
        <v>27859</v>
      </c>
      <c r="C32" s="1094" t="s">
        <v>27885</v>
      </c>
      <c r="D32" s="125" t="s">
        <v>27893</v>
      </c>
      <c r="E32" s="18" t="s">
        <v>27894</v>
      </c>
      <c r="F32" s="18" t="s">
        <v>13914</v>
      </c>
      <c r="G32" s="18">
        <v>2019</v>
      </c>
      <c r="H32" s="507">
        <v>0.42</v>
      </c>
      <c r="I32" s="507">
        <v>0.4</v>
      </c>
      <c r="J32" s="18" t="s">
        <v>27894</v>
      </c>
      <c r="K32" s="1106">
        <v>26736724</v>
      </c>
      <c r="L32" s="1059">
        <v>0.9617</v>
      </c>
      <c r="M32" s="507">
        <v>0.47</v>
      </c>
      <c r="N32" s="501">
        <v>1</v>
      </c>
      <c r="O32" s="18" t="s">
        <v>27894</v>
      </c>
      <c r="P32" s="1104">
        <v>40488865</v>
      </c>
      <c r="Q32" s="501">
        <v>1</v>
      </c>
      <c r="R32" s="507">
        <v>0.52</v>
      </c>
      <c r="S32" s="1104"/>
    </row>
    <row r="33" spans="1:19" ht="22.5" x14ac:dyDescent="0.2">
      <c r="A33" s="1096"/>
      <c r="B33" s="1053"/>
      <c r="C33" s="1095"/>
      <c r="D33" s="3" t="s">
        <v>27895</v>
      </c>
      <c r="E33" s="18" t="s">
        <v>27894</v>
      </c>
      <c r="F33" s="18" t="s">
        <v>13914</v>
      </c>
      <c r="G33" s="18">
        <v>2019</v>
      </c>
      <c r="H33" s="507">
        <v>0.4</v>
      </c>
      <c r="I33" s="507">
        <v>0.7</v>
      </c>
      <c r="J33" s="18" t="s">
        <v>27894</v>
      </c>
      <c r="K33" s="1105"/>
      <c r="L33" s="1060"/>
      <c r="M33" s="507">
        <v>0.6</v>
      </c>
      <c r="N33" s="501">
        <v>1</v>
      </c>
      <c r="O33" s="18" t="s">
        <v>27894</v>
      </c>
      <c r="P33" s="1105"/>
      <c r="Q33" s="501">
        <v>1</v>
      </c>
      <c r="R33" s="507">
        <v>0.7</v>
      </c>
      <c r="S33" s="1105"/>
    </row>
    <row r="34" spans="1:19" ht="33.75" x14ac:dyDescent="0.2">
      <c r="A34" s="1096"/>
      <c r="B34" s="1052"/>
      <c r="C34" s="125" t="s">
        <v>27896</v>
      </c>
      <c r="D34" s="3" t="s">
        <v>27897</v>
      </c>
      <c r="E34" s="18" t="s">
        <v>30</v>
      </c>
      <c r="F34" s="18" t="s">
        <v>13914</v>
      </c>
      <c r="G34" s="18">
        <v>2020</v>
      </c>
      <c r="H34" s="491">
        <v>0.5</v>
      </c>
      <c r="I34" s="19">
        <v>0.60399999999999998</v>
      </c>
      <c r="J34" s="20" t="s">
        <v>30</v>
      </c>
      <c r="K34" s="508">
        <v>201040</v>
      </c>
      <c r="L34" s="493">
        <v>0</v>
      </c>
      <c r="M34" s="498">
        <v>0.7</v>
      </c>
      <c r="N34" s="501">
        <v>1</v>
      </c>
      <c r="O34" s="500" t="s">
        <v>30</v>
      </c>
      <c r="P34" s="508">
        <v>24000</v>
      </c>
      <c r="Q34" s="501">
        <v>1</v>
      </c>
      <c r="R34" s="19">
        <v>0.9</v>
      </c>
      <c r="S34" s="508"/>
    </row>
    <row r="36" spans="1:19" x14ac:dyDescent="0.2">
      <c r="A36" s="70" t="s">
        <v>41</v>
      </c>
    </row>
    <row r="37" spans="1:19" x14ac:dyDescent="0.2">
      <c r="A37" s="71" t="s">
        <v>42</v>
      </c>
    </row>
    <row r="38" spans="1:19" x14ac:dyDescent="0.2">
      <c r="A38" s="71" t="s">
        <v>27943</v>
      </c>
    </row>
  </sheetData>
  <mergeCells count="67">
    <mergeCell ref="S30:S31"/>
    <mergeCell ref="C32:C33"/>
    <mergeCell ref="K32:K33"/>
    <mergeCell ref="L32:L33"/>
    <mergeCell ref="P32:P33"/>
    <mergeCell ref="S32:S33"/>
    <mergeCell ref="C30:C31"/>
    <mergeCell ref="K30:K31"/>
    <mergeCell ref="L30:L31"/>
    <mergeCell ref="P30:P31"/>
    <mergeCell ref="A6:A17"/>
    <mergeCell ref="A18:A22"/>
    <mergeCell ref="C18:C19"/>
    <mergeCell ref="G4:G5"/>
    <mergeCell ref="A30:A34"/>
    <mergeCell ref="B30:B31"/>
    <mergeCell ref="C23:C27"/>
    <mergeCell ref="B23:B27"/>
    <mergeCell ref="A23:A29"/>
    <mergeCell ref="C7:C8"/>
    <mergeCell ref="C12:C13"/>
    <mergeCell ref="B18:B20"/>
    <mergeCell ref="B21:B22"/>
    <mergeCell ref="B28:B29"/>
    <mergeCell ref="B32:B34"/>
    <mergeCell ref="B6:B9"/>
    <mergeCell ref="K23:K27"/>
    <mergeCell ref="L23:L27"/>
    <mergeCell ref="P23:P27"/>
    <mergeCell ref="Q23:Q27"/>
    <mergeCell ref="S23:S27"/>
    <mergeCell ref="A2:C2"/>
    <mergeCell ref="A1:S1"/>
    <mergeCell ref="E3:E5"/>
    <mergeCell ref="F3:G3"/>
    <mergeCell ref="D2:S2"/>
    <mergeCell ref="A3:A5"/>
    <mergeCell ref="B3:B5"/>
    <mergeCell ref="C3:C5"/>
    <mergeCell ref="D3:D5"/>
    <mergeCell ref="F4:F5"/>
    <mergeCell ref="S4:S5"/>
    <mergeCell ref="J4:J5"/>
    <mergeCell ref="R4:R5"/>
    <mergeCell ref="S18:S19"/>
    <mergeCell ref="Q7:Q8"/>
    <mergeCell ref="M3:Q3"/>
    <mergeCell ref="P4:Q4"/>
    <mergeCell ref="R3:S3"/>
    <mergeCell ref="Q12:Q13"/>
    <mergeCell ref="P7:P8"/>
    <mergeCell ref="S7:S8"/>
    <mergeCell ref="P18:P19"/>
    <mergeCell ref="Q18:Q19"/>
    <mergeCell ref="P12:P13"/>
    <mergeCell ref="S12:S13"/>
    <mergeCell ref="B10:B11"/>
    <mergeCell ref="B12:B14"/>
    <mergeCell ref="B15:B17"/>
    <mergeCell ref="L7:L8"/>
    <mergeCell ref="H3:L3"/>
    <mergeCell ref="K4:L4"/>
    <mergeCell ref="L12:L13"/>
    <mergeCell ref="K7:K8"/>
    <mergeCell ref="K12:K13"/>
    <mergeCell ref="H4:H5"/>
    <mergeCell ref="I4:I5"/>
  </mergeCells>
  <printOptions horizontalCentered="1"/>
  <pageMargins left="0.31496062992125984" right="0" top="0.74803149606299213" bottom="0.35433070866141736" header="0.31496062992125984" footer="0.31496062992125984"/>
  <pageSetup scale="43"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3A94D-4710-4B8B-94AB-7B06843C83DC}">
  <sheetPr>
    <pageSetUpPr fitToPage="1"/>
  </sheetPr>
  <dimension ref="A1:AB86"/>
  <sheetViews>
    <sheetView zoomScaleNormal="100" workbookViewId="0">
      <selection sqref="A1:W1"/>
    </sheetView>
  </sheetViews>
  <sheetFormatPr baseColWidth="10" defaultColWidth="11.42578125" defaultRowHeight="12" x14ac:dyDescent="0.2"/>
  <cols>
    <col min="1" max="1" width="35.42578125" style="28" customWidth="1"/>
    <col min="2" max="2" width="10" style="393" customWidth="1"/>
    <col min="3" max="3" width="15.42578125" style="28" customWidth="1"/>
    <col min="4" max="4" width="12.85546875" style="28" customWidth="1"/>
    <col min="5" max="5" width="16.85546875" style="28" customWidth="1"/>
    <col min="6" max="6" width="16.7109375" style="28" customWidth="1"/>
    <col min="7" max="7" width="14" style="28" customWidth="1"/>
    <col min="8" max="8" width="24.42578125" style="28" customWidth="1"/>
    <col min="9" max="9" width="12.42578125" style="28" customWidth="1"/>
    <col min="10" max="10" width="12.7109375" style="28" customWidth="1"/>
    <col min="11" max="11" width="10.7109375" style="28" customWidth="1"/>
    <col min="12" max="12" width="11.42578125" style="28" customWidth="1"/>
    <col min="13" max="13" width="13.42578125" style="28" customWidth="1"/>
    <col min="14" max="14" width="6.5703125" style="28" customWidth="1"/>
    <col min="15" max="15" width="12" style="28" customWidth="1"/>
    <col min="16" max="16" width="12.42578125" style="28" customWidth="1"/>
    <col min="17" max="17" width="12" style="28" customWidth="1"/>
    <col min="18" max="18" width="13.5703125" style="28" customWidth="1"/>
    <col min="19" max="19" width="13.7109375" style="28" customWidth="1"/>
    <col min="20" max="20" width="13.42578125" style="28" customWidth="1"/>
    <col min="21" max="21" width="14.42578125" style="28" customWidth="1"/>
    <col min="22" max="22" width="15.85546875" style="28" customWidth="1"/>
    <col min="23" max="23" width="14.7109375" style="28" customWidth="1"/>
    <col min="24" max="16384" width="11.42578125" style="28"/>
  </cols>
  <sheetData>
    <row r="1" spans="1:28" ht="20.25" x14ac:dyDescent="0.2">
      <c r="A1" s="1196" t="s">
        <v>244</v>
      </c>
      <c r="B1" s="1197"/>
      <c r="C1" s="1197"/>
      <c r="D1" s="1197"/>
      <c r="E1" s="1197"/>
      <c r="F1" s="1197"/>
      <c r="G1" s="1197"/>
      <c r="H1" s="1197"/>
      <c r="I1" s="1197"/>
      <c r="J1" s="1197"/>
      <c r="K1" s="1197"/>
      <c r="L1" s="1197"/>
      <c r="M1" s="1197"/>
      <c r="N1" s="1197"/>
      <c r="O1" s="1197"/>
      <c r="P1" s="1197"/>
      <c r="Q1" s="1197"/>
      <c r="R1" s="1197"/>
      <c r="S1" s="1197"/>
      <c r="T1" s="1197"/>
      <c r="U1" s="1197"/>
      <c r="V1" s="1197"/>
      <c r="W1" s="1198"/>
    </row>
    <row r="2" spans="1:28" ht="20.25" x14ac:dyDescent="0.2">
      <c r="A2" s="1196" t="s">
        <v>187</v>
      </c>
      <c r="B2" s="1197"/>
      <c r="C2" s="1197"/>
      <c r="D2" s="1197"/>
      <c r="E2" s="1197"/>
      <c r="F2" s="1197"/>
      <c r="G2" s="1197"/>
      <c r="H2" s="1197"/>
      <c r="I2" s="1197"/>
      <c r="J2" s="1197"/>
      <c r="K2" s="1197"/>
      <c r="L2" s="1197"/>
      <c r="M2" s="1197"/>
      <c r="N2" s="1197"/>
      <c r="O2" s="1197"/>
      <c r="P2" s="1197"/>
      <c r="Q2" s="1197"/>
      <c r="R2" s="1197"/>
      <c r="S2" s="1197"/>
      <c r="T2" s="1197"/>
      <c r="U2" s="1197"/>
      <c r="V2" s="1197"/>
      <c r="W2" s="1198"/>
    </row>
    <row r="3" spans="1:28" ht="18" x14ac:dyDescent="0.2">
      <c r="A3" s="75" t="s">
        <v>296</v>
      </c>
      <c r="B3" s="75"/>
      <c r="C3" s="249"/>
      <c r="D3" s="247"/>
      <c r="E3" s="247"/>
      <c r="F3" s="247"/>
      <c r="G3" s="247"/>
      <c r="H3" s="247"/>
      <c r="I3" s="247"/>
      <c r="J3" s="247"/>
      <c r="K3" s="247"/>
      <c r="L3" s="247"/>
      <c r="M3" s="247"/>
      <c r="N3" s="247"/>
      <c r="O3" s="247"/>
      <c r="P3" s="247"/>
      <c r="Q3" s="248"/>
      <c r="R3" s="1199" t="s">
        <v>195</v>
      </c>
      <c r="S3" s="1200"/>
      <c r="T3" s="1205" t="s">
        <v>186</v>
      </c>
      <c r="U3" s="1206"/>
      <c r="V3" s="1134" t="s">
        <v>188</v>
      </c>
      <c r="W3" s="1080" t="s">
        <v>206</v>
      </c>
      <c r="X3" s="29"/>
      <c r="Y3" s="29"/>
      <c r="Z3" s="29"/>
      <c r="AA3" s="29"/>
      <c r="AB3" s="29"/>
    </row>
    <row r="4" spans="1:28" hidden="1" x14ac:dyDescent="0.2">
      <c r="A4" s="76" t="s">
        <v>120</v>
      </c>
      <c r="B4" s="76"/>
      <c r="C4" s="76"/>
      <c r="D4" s="76"/>
      <c r="E4" s="76"/>
      <c r="F4" s="76"/>
      <c r="G4" s="76"/>
      <c r="H4" s="76"/>
      <c r="I4" s="76"/>
      <c r="J4" s="76"/>
      <c r="K4" s="76"/>
      <c r="L4" s="76"/>
      <c r="M4" s="76"/>
      <c r="N4" s="76"/>
      <c r="O4" s="76"/>
      <c r="P4" s="76"/>
      <c r="Q4" s="76"/>
      <c r="R4" s="1201"/>
      <c r="S4" s="1202"/>
      <c r="T4" s="1207"/>
      <c r="U4" s="1208"/>
      <c r="V4" s="1182"/>
      <c r="W4" s="1212"/>
    </row>
    <row r="5" spans="1:28" ht="31.15" customHeight="1" x14ac:dyDescent="0.2">
      <c r="A5" s="76"/>
      <c r="B5" s="1134" t="s">
        <v>209</v>
      </c>
      <c r="C5" s="1134" t="s">
        <v>189</v>
      </c>
      <c r="D5" s="1134" t="s">
        <v>121</v>
      </c>
      <c r="E5" s="1134" t="s">
        <v>190</v>
      </c>
      <c r="F5" s="1134" t="s">
        <v>184</v>
      </c>
      <c r="G5" s="1134" t="s">
        <v>122</v>
      </c>
      <c r="H5" s="1134" t="s">
        <v>191</v>
      </c>
      <c r="I5" s="1183" t="s">
        <v>196</v>
      </c>
      <c r="J5" s="1184"/>
      <c r="K5" s="1185" t="s">
        <v>123</v>
      </c>
      <c r="L5" s="1186"/>
      <c r="M5" s="1187" t="s">
        <v>199</v>
      </c>
      <c r="N5" s="1188"/>
      <c r="O5" s="1189" t="s">
        <v>208</v>
      </c>
      <c r="P5" s="1189"/>
      <c r="Q5" s="1189"/>
      <c r="R5" s="1203"/>
      <c r="S5" s="1204"/>
      <c r="T5" s="1209"/>
      <c r="U5" s="1210"/>
      <c r="V5" s="1211"/>
      <c r="W5" s="1213"/>
    </row>
    <row r="6" spans="1:28" ht="36" x14ac:dyDescent="0.2">
      <c r="A6" s="148" t="s">
        <v>185</v>
      </c>
      <c r="B6" s="1182"/>
      <c r="C6" s="1182"/>
      <c r="D6" s="1182"/>
      <c r="E6" s="1182"/>
      <c r="F6" s="1182"/>
      <c r="G6" s="1182"/>
      <c r="H6" s="1182"/>
      <c r="I6" s="148" t="s">
        <v>197</v>
      </c>
      <c r="J6" s="148" t="s">
        <v>198</v>
      </c>
      <c r="K6" s="148" t="s">
        <v>200</v>
      </c>
      <c r="L6" s="148" t="s">
        <v>201</v>
      </c>
      <c r="M6" s="521" t="s">
        <v>202</v>
      </c>
      <c r="N6" s="148" t="s">
        <v>30</v>
      </c>
      <c r="O6" s="156" t="s">
        <v>203</v>
      </c>
      <c r="P6" s="156" t="s">
        <v>204</v>
      </c>
      <c r="Q6" s="156" t="s">
        <v>205</v>
      </c>
      <c r="R6" s="817">
        <v>2021</v>
      </c>
      <c r="S6" s="817" t="s">
        <v>172</v>
      </c>
      <c r="T6" s="150" t="s">
        <v>127</v>
      </c>
      <c r="U6" s="152" t="s">
        <v>30</v>
      </c>
      <c r="V6" s="818" t="s">
        <v>173</v>
      </c>
      <c r="W6" s="83" t="s">
        <v>207</v>
      </c>
    </row>
    <row r="7" spans="1:28" ht="29.45" customHeight="1" x14ac:dyDescent="0.2">
      <c r="A7" s="811" t="s">
        <v>27946</v>
      </c>
      <c r="B7" s="812"/>
      <c r="C7" s="812"/>
      <c r="D7" s="812"/>
      <c r="E7" s="812"/>
      <c r="F7" s="812"/>
      <c r="G7" s="812"/>
      <c r="H7" s="812"/>
      <c r="I7" s="812"/>
      <c r="J7" s="812"/>
      <c r="K7" s="812"/>
      <c r="L7" s="812"/>
      <c r="M7" s="812"/>
      <c r="N7" s="812"/>
      <c r="O7" s="812"/>
      <c r="P7" s="812"/>
      <c r="Q7" s="812"/>
      <c r="R7" s="813"/>
      <c r="S7" s="813"/>
      <c r="T7" s="814"/>
      <c r="U7" s="815"/>
      <c r="V7" s="813"/>
      <c r="W7" s="816"/>
    </row>
    <row r="8" spans="1:28" s="1017" customFormat="1" ht="29.45" customHeight="1" x14ac:dyDescent="0.2">
      <c r="A8" s="1013" t="s">
        <v>27947</v>
      </c>
      <c r="B8" s="1014"/>
      <c r="C8" s="1014"/>
      <c r="D8" s="1014"/>
      <c r="E8" s="1014"/>
      <c r="F8" s="1014"/>
      <c r="G8" s="1014"/>
      <c r="H8" s="1014"/>
      <c r="I8" s="1014"/>
      <c r="J8" s="1014"/>
      <c r="K8" s="1014"/>
      <c r="L8" s="1014"/>
      <c r="M8" s="1014"/>
      <c r="N8" s="1014"/>
      <c r="O8" s="1014"/>
      <c r="P8" s="1014"/>
      <c r="Q8" s="1014"/>
      <c r="R8" s="1015"/>
      <c r="S8" s="1015"/>
      <c r="T8" s="1014"/>
      <c r="U8" s="1016"/>
      <c r="V8" s="1015"/>
      <c r="W8" s="816"/>
    </row>
    <row r="9" spans="1:28" ht="60" x14ac:dyDescent="0.2">
      <c r="A9" s="401" t="s">
        <v>13910</v>
      </c>
      <c r="B9" s="372">
        <v>2190272</v>
      </c>
      <c r="C9" s="576" t="s">
        <v>13911</v>
      </c>
      <c r="D9" s="374" t="s">
        <v>13873</v>
      </c>
      <c r="E9" s="374"/>
      <c r="F9" s="375">
        <f>3.85*169752440</f>
        <v>653546894</v>
      </c>
      <c r="G9" s="376">
        <v>44273</v>
      </c>
      <c r="H9" s="401" t="s">
        <v>13912</v>
      </c>
      <c r="I9" s="376">
        <v>44298</v>
      </c>
      <c r="J9" s="376">
        <v>45118</v>
      </c>
      <c r="K9" s="564"/>
      <c r="L9" s="564"/>
      <c r="M9" s="54"/>
      <c r="N9" s="374"/>
      <c r="O9" s="374"/>
      <c r="P9" s="74"/>
      <c r="Q9" s="74"/>
      <c r="R9" s="562">
        <v>338385121</v>
      </c>
      <c r="S9" s="562">
        <v>213213611.15000001</v>
      </c>
      <c r="T9" s="562">
        <v>44162326</v>
      </c>
      <c r="U9" s="585">
        <v>0</v>
      </c>
      <c r="V9" s="561">
        <v>95020368.092282996</v>
      </c>
      <c r="W9" s="561">
        <f>+F9-R9-S9-T9-V9</f>
        <v>-37234532.242283002</v>
      </c>
    </row>
    <row r="10" spans="1:28" ht="60" x14ac:dyDescent="0.2">
      <c r="A10" s="402" t="s">
        <v>13910</v>
      </c>
      <c r="B10" s="134">
        <v>2190272</v>
      </c>
      <c r="C10" s="395" t="s">
        <v>13911</v>
      </c>
      <c r="D10" s="124" t="s">
        <v>13873</v>
      </c>
      <c r="E10" s="124"/>
      <c r="F10" s="380">
        <f>3.85*427988360</f>
        <v>1647755186</v>
      </c>
      <c r="G10" s="381">
        <v>44404</v>
      </c>
      <c r="H10" s="402" t="s">
        <v>13913</v>
      </c>
      <c r="I10" s="381">
        <v>44431</v>
      </c>
      <c r="J10" s="381">
        <v>46348</v>
      </c>
      <c r="K10" s="385"/>
      <c r="L10" s="385"/>
      <c r="M10" s="39"/>
      <c r="N10" s="124"/>
      <c r="O10" s="124"/>
      <c r="P10" s="72"/>
      <c r="Q10" s="72"/>
      <c r="R10" s="561">
        <v>89400951</v>
      </c>
      <c r="S10" s="561">
        <v>133339306.13</v>
      </c>
      <c r="T10" s="561">
        <v>123117334</v>
      </c>
      <c r="U10" s="585">
        <v>0</v>
      </c>
      <c r="V10" s="561">
        <v>188507461.77951735</v>
      </c>
      <c r="W10" s="561">
        <f>+F10-R10-S10-T10-V10</f>
        <v>1113390133.0904825</v>
      </c>
    </row>
    <row r="11" spans="1:28" s="389" customFormat="1" ht="36" x14ac:dyDescent="0.25">
      <c r="A11" s="401" t="s">
        <v>27911</v>
      </c>
      <c r="B11" s="372">
        <v>2300496</v>
      </c>
      <c r="C11" s="386"/>
      <c r="D11" s="386"/>
      <c r="E11" s="387"/>
      <c r="F11" s="387"/>
      <c r="G11" s="387"/>
      <c r="H11" s="387"/>
      <c r="I11" s="381">
        <v>45108</v>
      </c>
      <c r="J11" s="381">
        <v>45778</v>
      </c>
      <c r="K11" s="387"/>
      <c r="L11" s="387"/>
      <c r="M11" s="388"/>
      <c r="N11" s="388"/>
      <c r="O11" s="387"/>
      <c r="P11" s="387"/>
      <c r="Q11" s="387"/>
      <c r="R11" s="561">
        <v>0</v>
      </c>
      <c r="S11" s="561">
        <v>0</v>
      </c>
      <c r="T11" s="561">
        <v>0</v>
      </c>
      <c r="U11" s="585">
        <v>0</v>
      </c>
      <c r="V11" s="561">
        <v>180000000</v>
      </c>
      <c r="W11" s="561">
        <v>155956335.99000001</v>
      </c>
    </row>
    <row r="12" spans="1:28" ht="24" x14ac:dyDescent="0.2">
      <c r="A12" s="402" t="s">
        <v>27912</v>
      </c>
      <c r="B12" s="372">
        <v>2397504</v>
      </c>
      <c r="C12" s="390"/>
      <c r="D12" s="390"/>
      <c r="E12" s="72"/>
      <c r="F12" s="391">
        <v>946715716</v>
      </c>
      <c r="G12" s="72"/>
      <c r="H12" s="72"/>
      <c r="I12" s="381">
        <v>44986</v>
      </c>
      <c r="J12" s="381">
        <v>46447</v>
      </c>
      <c r="K12" s="72"/>
      <c r="L12" s="72"/>
      <c r="M12" s="388"/>
      <c r="N12" s="388"/>
      <c r="O12" s="72"/>
      <c r="P12" s="72"/>
      <c r="Q12" s="72"/>
      <c r="R12" s="561">
        <v>0</v>
      </c>
      <c r="S12" s="561">
        <v>0</v>
      </c>
      <c r="T12" s="561">
        <v>0</v>
      </c>
      <c r="U12" s="585">
        <v>0</v>
      </c>
      <c r="V12" s="561">
        <v>19232039</v>
      </c>
      <c r="W12" s="561">
        <f>+F12-V12</f>
        <v>927483677</v>
      </c>
    </row>
    <row r="13" spans="1:28" ht="36" x14ac:dyDescent="0.2">
      <c r="A13" s="402" t="s">
        <v>27913</v>
      </c>
      <c r="B13" s="372">
        <v>2495613</v>
      </c>
      <c r="C13" s="390"/>
      <c r="D13" s="390"/>
      <c r="E13" s="72"/>
      <c r="F13" s="391">
        <v>158967689</v>
      </c>
      <c r="G13" s="72"/>
      <c r="H13" s="72"/>
      <c r="I13" s="381">
        <v>45047</v>
      </c>
      <c r="J13" s="381">
        <v>45383</v>
      </c>
      <c r="K13" s="72"/>
      <c r="L13" s="72"/>
      <c r="M13" s="388"/>
      <c r="N13" s="388"/>
      <c r="O13" s="72"/>
      <c r="P13" s="72"/>
      <c r="Q13" s="72"/>
      <c r="R13" s="561">
        <v>0</v>
      </c>
      <c r="S13" s="561">
        <v>0</v>
      </c>
      <c r="T13" s="561">
        <v>0</v>
      </c>
      <c r="U13" s="585">
        <v>0</v>
      </c>
      <c r="V13" s="561">
        <v>76468881</v>
      </c>
      <c r="W13" s="561">
        <f>+F13-V13</f>
        <v>82498808</v>
      </c>
    </row>
    <row r="14" spans="1:28" ht="36" x14ac:dyDescent="0.2">
      <c r="A14" s="402" t="s">
        <v>27914</v>
      </c>
      <c r="B14" s="372">
        <v>2480096</v>
      </c>
      <c r="C14" s="390"/>
      <c r="D14" s="390"/>
      <c r="E14" s="72"/>
      <c r="F14" s="391">
        <v>18021328.989999998</v>
      </c>
      <c r="G14" s="72"/>
      <c r="H14" s="72"/>
      <c r="I14" s="381">
        <v>44896</v>
      </c>
      <c r="J14" s="381">
        <v>45261</v>
      </c>
      <c r="K14" s="72"/>
      <c r="L14" s="72"/>
      <c r="M14" s="388"/>
      <c r="N14" s="388"/>
      <c r="O14" s="72"/>
      <c r="P14" s="72"/>
      <c r="Q14" s="72"/>
      <c r="R14" s="561">
        <v>0</v>
      </c>
      <c r="S14" s="561">
        <v>4789118</v>
      </c>
      <c r="T14" s="561">
        <v>13232210.99</v>
      </c>
      <c r="U14" s="586">
        <f>+S14/F14</f>
        <v>0.26574721557202979</v>
      </c>
      <c r="V14" s="561">
        <f>+F14-S14</f>
        <v>13232210.989999998</v>
      </c>
      <c r="W14" s="561">
        <v>0</v>
      </c>
    </row>
    <row r="15" spans="1:28" s="1017" customFormat="1" ht="29.45" customHeight="1" x14ac:dyDescent="0.2">
      <c r="A15" s="1013" t="s">
        <v>27948</v>
      </c>
      <c r="B15" s="1014"/>
      <c r="C15" s="1014"/>
      <c r="D15" s="1014"/>
      <c r="E15" s="1014"/>
      <c r="F15" s="1014"/>
      <c r="G15" s="1014"/>
      <c r="H15" s="1014"/>
      <c r="I15" s="1014"/>
      <c r="J15" s="1014"/>
      <c r="K15" s="1014"/>
      <c r="L15" s="1014"/>
      <c r="M15" s="1014"/>
      <c r="N15" s="1014"/>
      <c r="O15" s="1014"/>
      <c r="P15" s="1014"/>
      <c r="Q15" s="1014"/>
      <c r="R15" s="1015"/>
      <c r="S15" s="1015"/>
      <c r="T15" s="1014"/>
      <c r="U15" s="1016"/>
      <c r="V15" s="1015"/>
      <c r="W15" s="816"/>
    </row>
    <row r="16" spans="1:28" ht="48" x14ac:dyDescent="0.2">
      <c r="A16" s="565" t="s">
        <v>13787</v>
      </c>
      <c r="B16" s="372">
        <v>2158700</v>
      </c>
      <c r="C16" s="373" t="s">
        <v>13788</v>
      </c>
      <c r="D16" s="374"/>
      <c r="E16" s="373" t="s">
        <v>13789</v>
      </c>
      <c r="F16" s="375">
        <v>92980558.310000002</v>
      </c>
      <c r="G16" s="376">
        <v>44215</v>
      </c>
      <c r="H16" s="567" t="s">
        <v>13790</v>
      </c>
      <c r="I16" s="376">
        <v>44233</v>
      </c>
      <c r="J16" s="376">
        <f>+I16+360-1</f>
        <v>44592</v>
      </c>
      <c r="K16" s="376">
        <v>44593</v>
      </c>
      <c r="L16" s="376">
        <f>+K16+8+45+25+128+30</f>
        <v>44829</v>
      </c>
      <c r="M16" s="562">
        <v>10720966.309999999</v>
      </c>
      <c r="N16" s="378">
        <f>+M16/F16*100</f>
        <v>11.530331184134184</v>
      </c>
      <c r="O16" s="376">
        <v>44985</v>
      </c>
      <c r="P16" s="376">
        <f>IFERROR(O16+720/10," ")</f>
        <v>45057</v>
      </c>
      <c r="Q16" s="376">
        <f t="shared" ref="Q16:Q23" si="0">+P16+90</f>
        <v>45147</v>
      </c>
      <c r="R16" s="562">
        <v>34962891.93</v>
      </c>
      <c r="S16" s="562">
        <v>36532481.760000005</v>
      </c>
      <c r="T16" s="562">
        <f t="shared" ref="T16:T23" si="1">+F16+M16-R16-S16</f>
        <v>32206150.929999992</v>
      </c>
      <c r="U16" s="584">
        <f t="shared" ref="U16:U23" si="2">+T16/(F16+M16)</f>
        <v>0.31056583833280182</v>
      </c>
      <c r="V16" s="561">
        <f>+T16</f>
        <v>32206150.929999992</v>
      </c>
      <c r="W16" s="188"/>
    </row>
    <row r="17" spans="1:23" ht="204" x14ac:dyDescent="0.2">
      <c r="A17" s="566" t="s">
        <v>13791</v>
      </c>
      <c r="B17" s="134">
        <v>2233958</v>
      </c>
      <c r="C17" s="379" t="s">
        <v>13788</v>
      </c>
      <c r="D17" s="124"/>
      <c r="E17" s="379" t="s">
        <v>13792</v>
      </c>
      <c r="F17" s="380">
        <v>159574914.22999999</v>
      </c>
      <c r="G17" s="381">
        <v>44274</v>
      </c>
      <c r="H17" s="568" t="s">
        <v>13793</v>
      </c>
      <c r="I17" s="376">
        <v>44294</v>
      </c>
      <c r="J17" s="376">
        <v>44953</v>
      </c>
      <c r="K17" s="376"/>
      <c r="L17" s="376"/>
      <c r="M17" s="562"/>
      <c r="N17" s="124"/>
      <c r="O17" s="381">
        <f>+J17</f>
        <v>44953</v>
      </c>
      <c r="P17" s="376">
        <f>IFERROR(O17+720/10," ")</f>
        <v>45025</v>
      </c>
      <c r="Q17" s="376">
        <f t="shared" si="0"/>
        <v>45115</v>
      </c>
      <c r="R17" s="562">
        <v>74610330.929999992</v>
      </c>
      <c r="S17" s="562">
        <v>72972061.739999995</v>
      </c>
      <c r="T17" s="562">
        <f t="shared" si="1"/>
        <v>11992521.560000002</v>
      </c>
      <c r="U17" s="584">
        <f t="shared" si="2"/>
        <v>7.5152924993679329E-2</v>
      </c>
      <c r="V17" s="561">
        <f>+T17</f>
        <v>11992521.560000002</v>
      </c>
      <c r="W17" s="188"/>
    </row>
    <row r="18" spans="1:23" ht="120" x14ac:dyDescent="0.2">
      <c r="A18" s="566" t="s">
        <v>13794</v>
      </c>
      <c r="B18" s="134">
        <v>2188523</v>
      </c>
      <c r="C18" s="379" t="s">
        <v>13788</v>
      </c>
      <c r="D18" s="124"/>
      <c r="E18" s="379" t="s">
        <v>13795</v>
      </c>
      <c r="F18" s="380">
        <v>17215644.899999999</v>
      </c>
      <c r="G18" s="381">
        <v>44301</v>
      </c>
      <c r="H18" s="568" t="s">
        <v>13796</v>
      </c>
      <c r="I18" s="381">
        <v>44413</v>
      </c>
      <c r="J18" s="381">
        <f>+I18+300</f>
        <v>44713</v>
      </c>
      <c r="K18" s="124"/>
      <c r="L18" s="124"/>
      <c r="M18" s="562">
        <v>747518.46</v>
      </c>
      <c r="N18" s="378">
        <f>+M18/F18*100</f>
        <v>4.3420880503872379</v>
      </c>
      <c r="O18" s="381">
        <v>45230</v>
      </c>
      <c r="P18" s="376">
        <f>IFERROR(O18+30/10," ")</f>
        <v>45233</v>
      </c>
      <c r="Q18" s="376">
        <f t="shared" si="0"/>
        <v>45323</v>
      </c>
      <c r="R18" s="562">
        <v>10993227.439999999</v>
      </c>
      <c r="S18" s="562">
        <v>6969935.9199999999</v>
      </c>
      <c r="T18" s="562">
        <f t="shared" si="1"/>
        <v>0</v>
      </c>
      <c r="U18" s="584">
        <f t="shared" si="2"/>
        <v>0</v>
      </c>
      <c r="V18" s="561"/>
      <c r="W18" s="188"/>
    </row>
    <row r="19" spans="1:23" ht="84" x14ac:dyDescent="0.2">
      <c r="A19" s="566" t="s">
        <v>13797</v>
      </c>
      <c r="B19" s="134">
        <v>2027711</v>
      </c>
      <c r="C19" s="379" t="s">
        <v>13788</v>
      </c>
      <c r="D19" s="124"/>
      <c r="E19" s="382" t="s">
        <v>13798</v>
      </c>
      <c r="F19" s="380">
        <v>24984698.120000001</v>
      </c>
      <c r="G19" s="381">
        <v>44348</v>
      </c>
      <c r="H19" s="568" t="s">
        <v>13799</v>
      </c>
      <c r="I19" s="381">
        <v>44365</v>
      </c>
      <c r="J19" s="381">
        <f>+I19+210-1</f>
        <v>44574</v>
      </c>
      <c r="K19" s="381">
        <v>44575</v>
      </c>
      <c r="L19" s="381">
        <f>+K19+14+119</f>
        <v>44708</v>
      </c>
      <c r="M19" s="562">
        <v>284247.62999999989</v>
      </c>
      <c r="N19" s="378">
        <f>+M19/F19*100</f>
        <v>1.1376868699184421</v>
      </c>
      <c r="O19" s="381">
        <v>45174</v>
      </c>
      <c r="P19" s="376">
        <f>IFERROR(O19+720/10," ")</f>
        <v>45246</v>
      </c>
      <c r="Q19" s="376">
        <f t="shared" si="0"/>
        <v>45336</v>
      </c>
      <c r="R19" s="562">
        <v>8234537.6800000006</v>
      </c>
      <c r="S19" s="562">
        <v>9245628.9199999999</v>
      </c>
      <c r="T19" s="562">
        <f t="shared" si="1"/>
        <v>7788779.1500000004</v>
      </c>
      <c r="U19" s="584">
        <f t="shared" si="2"/>
        <v>0.30823522386168406</v>
      </c>
      <c r="V19" s="561">
        <f>+T19</f>
        <v>7788779.1500000004</v>
      </c>
      <c r="W19" s="188"/>
    </row>
    <row r="20" spans="1:23" ht="120" x14ac:dyDescent="0.2">
      <c r="A20" s="566" t="s">
        <v>13800</v>
      </c>
      <c r="B20" s="134">
        <v>2282760</v>
      </c>
      <c r="C20" s="379" t="s">
        <v>13788</v>
      </c>
      <c r="D20" s="124"/>
      <c r="E20" s="382" t="s">
        <v>13801</v>
      </c>
      <c r="F20" s="380">
        <v>166167111.88999999</v>
      </c>
      <c r="G20" s="381">
        <v>44354</v>
      </c>
      <c r="H20" s="568" t="s">
        <v>13802</v>
      </c>
      <c r="I20" s="381">
        <v>44370</v>
      </c>
      <c r="J20" s="381">
        <f>+I20+900-1</f>
        <v>45269</v>
      </c>
      <c r="K20" s="381">
        <f>+J20+1</f>
        <v>45270</v>
      </c>
      <c r="L20" s="381">
        <f>+K20+123</f>
        <v>45393</v>
      </c>
      <c r="M20" s="562">
        <v>1473666.67</v>
      </c>
      <c r="N20" s="378">
        <f>+M20/F20*100</f>
        <v>0.88685820752276412</v>
      </c>
      <c r="O20" s="381">
        <f>+L20</f>
        <v>45393</v>
      </c>
      <c r="P20" s="376">
        <f>IFERROR(O20+720/10," ")</f>
        <v>45465</v>
      </c>
      <c r="Q20" s="376">
        <f t="shared" si="0"/>
        <v>45555</v>
      </c>
      <c r="R20" s="562">
        <v>50034469.590000004</v>
      </c>
      <c r="S20" s="562">
        <v>33937013.170000002</v>
      </c>
      <c r="T20" s="562">
        <f t="shared" si="1"/>
        <v>83669295.799999967</v>
      </c>
      <c r="U20" s="584">
        <f t="shared" si="2"/>
        <v>0.4990987068820732</v>
      </c>
      <c r="V20" s="561">
        <v>57951704</v>
      </c>
      <c r="W20" s="188">
        <f>+T20-V20</f>
        <v>25717591.799999967</v>
      </c>
    </row>
    <row r="21" spans="1:23" ht="81" customHeight="1" x14ac:dyDescent="0.2">
      <c r="A21" s="566" t="s">
        <v>13803</v>
      </c>
      <c r="B21" s="134">
        <v>2282760</v>
      </c>
      <c r="C21" s="379" t="s">
        <v>13788</v>
      </c>
      <c r="D21" s="124"/>
      <c r="E21" s="382" t="s">
        <v>13804</v>
      </c>
      <c r="F21" s="380">
        <v>333898191.36000001</v>
      </c>
      <c r="G21" s="381">
        <v>44355</v>
      </c>
      <c r="H21" s="568" t="s">
        <v>13805</v>
      </c>
      <c r="I21" s="381">
        <v>44371</v>
      </c>
      <c r="J21" s="381">
        <f>+I21+690-1</f>
        <v>45060</v>
      </c>
      <c r="K21" s="381">
        <f>+J21+1</f>
        <v>45061</v>
      </c>
      <c r="L21" s="381">
        <f>+K21+17</f>
        <v>45078</v>
      </c>
      <c r="M21" s="562">
        <v>-31382.530000000028</v>
      </c>
      <c r="N21" s="378">
        <f>+M21/F21*100</f>
        <v>-9.3988319829394432E-3</v>
      </c>
      <c r="O21" s="381">
        <f>+L21</f>
        <v>45078</v>
      </c>
      <c r="P21" s="376">
        <f>IFERROR(O21+720/10," ")</f>
        <v>45150</v>
      </c>
      <c r="Q21" s="376">
        <f t="shared" si="0"/>
        <v>45240</v>
      </c>
      <c r="R21" s="562">
        <v>74552184.280000001</v>
      </c>
      <c r="S21" s="562">
        <v>91593226.159999996</v>
      </c>
      <c r="T21" s="562">
        <f t="shared" si="1"/>
        <v>167721398.39000005</v>
      </c>
      <c r="U21" s="584">
        <f t="shared" si="2"/>
        <v>0.50236020459105069</v>
      </c>
      <c r="V21" s="561">
        <f>+T21</f>
        <v>167721398.39000005</v>
      </c>
      <c r="W21" s="188">
        <f>+T21-V21</f>
        <v>0</v>
      </c>
    </row>
    <row r="22" spans="1:23" ht="84" x14ac:dyDescent="0.2">
      <c r="A22" s="363" t="s">
        <v>13806</v>
      </c>
      <c r="B22" s="134">
        <v>2057739</v>
      </c>
      <c r="C22" s="383" t="s">
        <v>13788</v>
      </c>
      <c r="D22" s="124"/>
      <c r="E22" s="382" t="s">
        <v>13807</v>
      </c>
      <c r="F22" s="380">
        <v>44356517.270000003</v>
      </c>
      <c r="G22" s="381">
        <v>44469</v>
      </c>
      <c r="H22" s="402" t="s">
        <v>13808</v>
      </c>
      <c r="I22" s="381">
        <v>44488</v>
      </c>
      <c r="J22" s="381">
        <f>+I22+360-1</f>
        <v>44847</v>
      </c>
      <c r="K22" s="381">
        <f>+J22+1</f>
        <v>44848</v>
      </c>
      <c r="L22" s="381">
        <f>+K22+55</f>
        <v>44903</v>
      </c>
      <c r="M22" s="377"/>
      <c r="N22" s="124"/>
      <c r="O22" s="381">
        <f>+L22</f>
        <v>44903</v>
      </c>
      <c r="P22" s="376">
        <f>IFERROR(O22+720/10," ")</f>
        <v>44975</v>
      </c>
      <c r="Q22" s="376">
        <f t="shared" si="0"/>
        <v>45065</v>
      </c>
      <c r="R22" s="562">
        <v>5036933.3</v>
      </c>
      <c r="S22" s="562">
        <v>38172576.530000001</v>
      </c>
      <c r="T22" s="562">
        <f t="shared" si="1"/>
        <v>1147007.4400000051</v>
      </c>
      <c r="U22" s="584">
        <f t="shared" si="2"/>
        <v>2.5858825502870799E-2</v>
      </c>
      <c r="V22" s="561">
        <f>+T22</f>
        <v>1147007.4400000051</v>
      </c>
      <c r="W22" s="188"/>
    </row>
    <row r="23" spans="1:23" ht="72" x14ac:dyDescent="0.2">
      <c r="A23" s="524" t="s">
        <v>13809</v>
      </c>
      <c r="B23" s="93">
        <v>2155808</v>
      </c>
      <c r="C23" s="94" t="s">
        <v>13810</v>
      </c>
      <c r="D23" s="94"/>
      <c r="E23" s="94" t="s">
        <v>13811</v>
      </c>
      <c r="F23" s="569">
        <v>44873763.869999997</v>
      </c>
      <c r="G23" s="570">
        <v>44796</v>
      </c>
      <c r="H23" s="571" t="s">
        <v>13812</v>
      </c>
      <c r="I23" s="570">
        <v>44811</v>
      </c>
      <c r="J23" s="570">
        <f>+I23+190-1</f>
        <v>45000</v>
      </c>
      <c r="K23" s="94"/>
      <c r="L23" s="94"/>
      <c r="M23" s="572"/>
      <c r="N23" s="94"/>
      <c r="O23" s="570">
        <f>+J23</f>
        <v>45000</v>
      </c>
      <c r="P23" s="573">
        <f>IFERROR(O23+720/10," ")</f>
        <v>45072</v>
      </c>
      <c r="Q23" s="573">
        <f t="shared" si="0"/>
        <v>45162</v>
      </c>
      <c r="R23" s="563"/>
      <c r="S23" s="574">
        <v>5937376.3870000001</v>
      </c>
      <c r="T23" s="574">
        <f t="shared" si="1"/>
        <v>38936387.482999995</v>
      </c>
      <c r="U23" s="584">
        <f t="shared" si="2"/>
        <v>0.8676871321915256</v>
      </c>
      <c r="V23" s="561">
        <f>+T23</f>
        <v>38936387.482999995</v>
      </c>
      <c r="W23" s="188"/>
    </row>
    <row r="24" spans="1:23" s="1017" customFormat="1" ht="29.45" customHeight="1" x14ac:dyDescent="0.2">
      <c r="A24" s="1013" t="s">
        <v>27949</v>
      </c>
      <c r="B24" s="1014"/>
      <c r="C24" s="1014"/>
      <c r="D24" s="1014"/>
      <c r="E24" s="1014"/>
      <c r="F24" s="1014"/>
      <c r="G24" s="1014"/>
      <c r="H24" s="1014"/>
      <c r="I24" s="1014"/>
      <c r="J24" s="1014"/>
      <c r="K24" s="1014"/>
      <c r="L24" s="1014"/>
      <c r="M24" s="1014"/>
      <c r="N24" s="1014"/>
      <c r="O24" s="1014"/>
      <c r="P24" s="1014"/>
      <c r="Q24" s="1014"/>
      <c r="R24" s="1015"/>
      <c r="S24" s="1015"/>
      <c r="T24" s="1014"/>
      <c r="U24" s="1016"/>
      <c r="V24" s="1015"/>
      <c r="W24" s="816"/>
    </row>
    <row r="25" spans="1:23" ht="96" x14ac:dyDescent="0.2">
      <c r="A25" s="557" t="s">
        <v>27915</v>
      </c>
      <c r="B25" s="372">
        <v>2441228</v>
      </c>
      <c r="C25" s="374" t="s">
        <v>13813</v>
      </c>
      <c r="D25" s="374" t="s">
        <v>13814</v>
      </c>
      <c r="E25" s="401" t="s">
        <v>13815</v>
      </c>
      <c r="F25" s="375">
        <v>8333760.5599999996</v>
      </c>
      <c r="G25" s="575" t="s">
        <v>13816</v>
      </c>
      <c r="H25" s="401" t="s">
        <v>13817</v>
      </c>
      <c r="I25" s="575" t="s">
        <v>13818</v>
      </c>
      <c r="J25" s="575" t="s">
        <v>13049</v>
      </c>
      <c r="K25" s="564" t="s">
        <v>13818</v>
      </c>
      <c r="L25" s="564" t="s">
        <v>13049</v>
      </c>
      <c r="M25" s="377" t="s">
        <v>542</v>
      </c>
      <c r="N25" s="374" t="s">
        <v>542</v>
      </c>
      <c r="O25" s="376"/>
      <c r="P25" s="376"/>
      <c r="Q25" s="376"/>
      <c r="R25" s="561">
        <v>1673952</v>
      </c>
      <c r="S25" s="561">
        <v>388349.15</v>
      </c>
      <c r="T25" s="561">
        <v>6271459.4099999992</v>
      </c>
      <c r="U25" s="584">
        <v>0.75253654875824749</v>
      </c>
      <c r="V25" s="408">
        <v>133509</v>
      </c>
      <c r="W25" s="408">
        <v>6137950.4099999992</v>
      </c>
    </row>
    <row r="26" spans="1:23" ht="96" x14ac:dyDescent="0.2">
      <c r="A26" s="363" t="s">
        <v>13819</v>
      </c>
      <c r="B26" s="134">
        <v>2440389</v>
      </c>
      <c r="C26" s="124" t="s">
        <v>13813</v>
      </c>
      <c r="D26" s="124" t="s">
        <v>13814</v>
      </c>
      <c r="E26" s="402" t="s">
        <v>13820</v>
      </c>
      <c r="F26" s="380">
        <v>8333760.5599999996</v>
      </c>
      <c r="G26" s="384" t="s">
        <v>13821</v>
      </c>
      <c r="H26" s="402" t="s">
        <v>13822</v>
      </c>
      <c r="I26" s="384" t="s">
        <v>13823</v>
      </c>
      <c r="J26" s="384" t="s">
        <v>13141</v>
      </c>
      <c r="K26" s="385" t="s">
        <v>13823</v>
      </c>
      <c r="L26" s="385" t="s">
        <v>13141</v>
      </c>
      <c r="M26" s="377" t="s">
        <v>542</v>
      </c>
      <c r="N26" s="124" t="s">
        <v>542</v>
      </c>
      <c r="O26" s="381"/>
      <c r="P26" s="376"/>
      <c r="Q26" s="376"/>
      <c r="R26" s="561">
        <v>649279</v>
      </c>
      <c r="S26" s="561">
        <v>11959.3</v>
      </c>
      <c r="T26" s="561">
        <v>7672522.2599999998</v>
      </c>
      <c r="U26" s="584">
        <v>0.92065547177179763</v>
      </c>
      <c r="V26" s="408">
        <v>4914089</v>
      </c>
      <c r="W26" s="408">
        <v>2758433.26</v>
      </c>
    </row>
    <row r="27" spans="1:23" ht="72" x14ac:dyDescent="0.2">
      <c r="A27" s="363" t="s">
        <v>27917</v>
      </c>
      <c r="B27" s="134">
        <v>2438848</v>
      </c>
      <c r="C27" s="124" t="s">
        <v>13813</v>
      </c>
      <c r="D27" s="124" t="s">
        <v>13814</v>
      </c>
      <c r="E27" s="402" t="s">
        <v>12635</v>
      </c>
      <c r="F27" s="380">
        <v>23816976.07</v>
      </c>
      <c r="G27" s="384" t="s">
        <v>13824</v>
      </c>
      <c r="H27" s="402" t="s">
        <v>13825</v>
      </c>
      <c r="I27" s="384" t="s">
        <v>13826</v>
      </c>
      <c r="J27" s="384" t="s">
        <v>13827</v>
      </c>
      <c r="K27" s="385" t="s">
        <v>13826</v>
      </c>
      <c r="L27" s="385" t="s">
        <v>13827</v>
      </c>
      <c r="M27" s="377" t="s">
        <v>542</v>
      </c>
      <c r="N27" s="124" t="s">
        <v>542</v>
      </c>
      <c r="O27" s="381"/>
      <c r="P27" s="376"/>
      <c r="Q27" s="376"/>
      <c r="R27" s="561">
        <v>6644053</v>
      </c>
      <c r="S27" s="561">
        <v>1952194.94</v>
      </c>
      <c r="T27" s="561">
        <v>15220728.130000001</v>
      </c>
      <c r="U27" s="584">
        <v>0.6390705556097912</v>
      </c>
      <c r="V27" s="408">
        <v>1683477</v>
      </c>
      <c r="W27" s="408">
        <v>13537251.130000001</v>
      </c>
    </row>
    <row r="28" spans="1:23" ht="60" x14ac:dyDescent="0.2">
      <c r="A28" s="363" t="s">
        <v>27918</v>
      </c>
      <c r="B28" s="134">
        <v>2210922</v>
      </c>
      <c r="C28" s="124" t="s">
        <v>13828</v>
      </c>
      <c r="D28" s="124" t="s">
        <v>13814</v>
      </c>
      <c r="E28" s="402" t="s">
        <v>13829</v>
      </c>
      <c r="F28" s="380">
        <v>67189273.060000002</v>
      </c>
      <c r="G28" s="384" t="s">
        <v>13830</v>
      </c>
      <c r="H28" s="402" t="s">
        <v>13831</v>
      </c>
      <c r="I28" s="384" t="s">
        <v>13832</v>
      </c>
      <c r="J28" s="384" t="s">
        <v>13833</v>
      </c>
      <c r="K28" s="385" t="s">
        <v>13832</v>
      </c>
      <c r="L28" s="385" t="s">
        <v>13833</v>
      </c>
      <c r="M28" s="377" t="s">
        <v>542</v>
      </c>
      <c r="N28" s="124" t="s">
        <v>542</v>
      </c>
      <c r="O28" s="381"/>
      <c r="P28" s="376"/>
      <c r="Q28" s="376"/>
      <c r="R28" s="561">
        <v>9417151</v>
      </c>
      <c r="S28" s="561">
        <v>393205.55999999994</v>
      </c>
      <c r="T28" s="561">
        <v>57378916.5</v>
      </c>
      <c r="U28" s="584">
        <v>0.85398924391934772</v>
      </c>
      <c r="V28" s="408">
        <v>15526733</v>
      </c>
      <c r="W28" s="408">
        <v>41852183.5</v>
      </c>
    </row>
    <row r="29" spans="1:23" ht="72" x14ac:dyDescent="0.2">
      <c r="A29" s="363" t="s">
        <v>27919</v>
      </c>
      <c r="B29" s="134">
        <v>2427005</v>
      </c>
      <c r="C29" s="124" t="s">
        <v>13834</v>
      </c>
      <c r="D29" s="124" t="s">
        <v>13814</v>
      </c>
      <c r="E29" s="402" t="s">
        <v>13835</v>
      </c>
      <c r="F29" s="380">
        <v>282254560.45999998</v>
      </c>
      <c r="G29" s="384" t="s">
        <v>13836</v>
      </c>
      <c r="H29" s="402" t="s">
        <v>13016</v>
      </c>
      <c r="I29" s="384" t="s">
        <v>13837</v>
      </c>
      <c r="J29" s="384" t="s">
        <v>13838</v>
      </c>
      <c r="K29" s="385" t="s">
        <v>13837</v>
      </c>
      <c r="L29" s="385" t="s">
        <v>13838</v>
      </c>
      <c r="M29" s="377" t="s">
        <v>542</v>
      </c>
      <c r="N29" s="124" t="s">
        <v>542</v>
      </c>
      <c r="O29" s="381">
        <v>44543</v>
      </c>
      <c r="P29" s="376">
        <v>44580</v>
      </c>
      <c r="Q29" s="376">
        <v>44687</v>
      </c>
      <c r="R29" s="561">
        <v>452126</v>
      </c>
      <c r="S29" s="561">
        <v>325197.69000000006</v>
      </c>
      <c r="T29" s="561">
        <v>281477236.76999998</v>
      </c>
      <c r="U29" s="584">
        <v>0.99724601902363186</v>
      </c>
      <c r="V29" s="408">
        <v>1035733</v>
      </c>
      <c r="W29" s="408">
        <v>280441503.76999998</v>
      </c>
    </row>
    <row r="30" spans="1:23" ht="60" x14ac:dyDescent="0.2">
      <c r="A30" s="363" t="s">
        <v>13839</v>
      </c>
      <c r="B30" s="134">
        <v>2427001</v>
      </c>
      <c r="C30" s="124" t="s">
        <v>13834</v>
      </c>
      <c r="D30" s="124" t="s">
        <v>13814</v>
      </c>
      <c r="E30" s="402" t="s">
        <v>13840</v>
      </c>
      <c r="F30" s="380">
        <v>282254560.45999998</v>
      </c>
      <c r="G30" s="384" t="s">
        <v>13841</v>
      </c>
      <c r="H30" s="402" t="s">
        <v>13842</v>
      </c>
      <c r="I30" s="384" t="s">
        <v>13843</v>
      </c>
      <c r="J30" s="384" t="s">
        <v>13844</v>
      </c>
      <c r="K30" s="385" t="s">
        <v>13843</v>
      </c>
      <c r="L30" s="385" t="s">
        <v>13844</v>
      </c>
      <c r="M30" s="377" t="s">
        <v>542</v>
      </c>
      <c r="N30" s="124" t="s">
        <v>542</v>
      </c>
      <c r="O30" s="381">
        <v>44595</v>
      </c>
      <c r="P30" s="376">
        <v>44635</v>
      </c>
      <c r="Q30" s="376">
        <v>44754</v>
      </c>
      <c r="R30" s="561">
        <v>892910</v>
      </c>
      <c r="S30" s="561">
        <v>1396035.6</v>
      </c>
      <c r="T30" s="561">
        <v>279965614.85999995</v>
      </c>
      <c r="U30" s="584">
        <v>0.99189049205699409</v>
      </c>
      <c r="V30" s="408">
        <v>6910807</v>
      </c>
      <c r="W30" s="408">
        <v>273054807.85999995</v>
      </c>
    </row>
    <row r="31" spans="1:23" ht="60" x14ac:dyDescent="0.2">
      <c r="A31" s="363" t="s">
        <v>13845</v>
      </c>
      <c r="B31" s="134">
        <v>2427001</v>
      </c>
      <c r="C31" s="124" t="s">
        <v>13834</v>
      </c>
      <c r="D31" s="124" t="s">
        <v>13814</v>
      </c>
      <c r="E31" s="402" t="s">
        <v>13840</v>
      </c>
      <c r="F31" s="380">
        <v>282254560.45999998</v>
      </c>
      <c r="G31" s="384" t="s">
        <v>13841</v>
      </c>
      <c r="H31" s="402" t="s">
        <v>13842</v>
      </c>
      <c r="I31" s="384" t="s">
        <v>13843</v>
      </c>
      <c r="J31" s="384" t="s">
        <v>13846</v>
      </c>
      <c r="K31" s="385" t="s">
        <v>13843</v>
      </c>
      <c r="L31" s="385" t="s">
        <v>13846</v>
      </c>
      <c r="M31" s="377" t="s">
        <v>542</v>
      </c>
      <c r="N31" s="124" t="s">
        <v>542</v>
      </c>
      <c r="O31" s="381">
        <v>44610</v>
      </c>
      <c r="P31" s="376">
        <v>44653</v>
      </c>
      <c r="Q31" s="376">
        <v>44768</v>
      </c>
      <c r="R31" s="561">
        <v>892910</v>
      </c>
      <c r="S31" s="561">
        <v>1396035.6</v>
      </c>
      <c r="T31" s="561">
        <v>279965614.85999995</v>
      </c>
      <c r="U31" s="584">
        <v>0.99189049205699409</v>
      </c>
      <c r="V31" s="408">
        <v>6910807</v>
      </c>
      <c r="W31" s="408">
        <v>273054807.85999995</v>
      </c>
    </row>
    <row r="32" spans="1:23" ht="72" x14ac:dyDescent="0.2">
      <c r="A32" s="363" t="s">
        <v>12819</v>
      </c>
      <c r="B32" s="134">
        <v>2426996</v>
      </c>
      <c r="C32" s="124" t="s">
        <v>13834</v>
      </c>
      <c r="D32" s="124" t="s">
        <v>13814</v>
      </c>
      <c r="E32" s="402" t="s">
        <v>12820</v>
      </c>
      <c r="F32" s="380">
        <v>282254560.45999998</v>
      </c>
      <c r="G32" s="381">
        <v>44573</v>
      </c>
      <c r="H32" s="402" t="s">
        <v>12821</v>
      </c>
      <c r="I32" s="384" t="s">
        <v>12823</v>
      </c>
      <c r="J32" s="384" t="s">
        <v>12970</v>
      </c>
      <c r="K32" s="385" t="s">
        <v>12823</v>
      </c>
      <c r="L32" s="385" t="s">
        <v>12970</v>
      </c>
      <c r="M32" s="377" t="s">
        <v>542</v>
      </c>
      <c r="N32" s="124" t="s">
        <v>542</v>
      </c>
      <c r="O32" s="381"/>
      <c r="P32" s="376"/>
      <c r="Q32" s="376"/>
      <c r="R32" s="561">
        <v>70708</v>
      </c>
      <c r="S32" s="561">
        <v>198282.36000000002</v>
      </c>
      <c r="T32" s="561">
        <v>281985570.09999996</v>
      </c>
      <c r="U32" s="584">
        <v>0.9990469937507418</v>
      </c>
      <c r="V32" s="408">
        <v>10988</v>
      </c>
      <c r="W32" s="408">
        <v>281974582.09999996</v>
      </c>
    </row>
    <row r="33" spans="1:23" ht="108" x14ac:dyDescent="0.2">
      <c r="A33" s="363" t="s">
        <v>13847</v>
      </c>
      <c r="B33" s="134" t="s">
        <v>13848</v>
      </c>
      <c r="C33" s="124" t="s">
        <v>13834</v>
      </c>
      <c r="D33" s="124" t="s">
        <v>13814</v>
      </c>
      <c r="E33" s="402" t="s">
        <v>12882</v>
      </c>
      <c r="F33" s="380">
        <f>6052560.24+2564442.7</f>
        <v>8617002.9400000013</v>
      </c>
      <c r="G33" s="381">
        <v>44621</v>
      </c>
      <c r="H33" s="402" t="s">
        <v>12883</v>
      </c>
      <c r="I33" s="384" t="s">
        <v>12837</v>
      </c>
      <c r="J33" s="384" t="s">
        <v>13849</v>
      </c>
      <c r="K33" s="385" t="s">
        <v>12837</v>
      </c>
      <c r="L33" s="385" t="s">
        <v>13849</v>
      </c>
      <c r="M33" s="377" t="s">
        <v>542</v>
      </c>
      <c r="N33" s="124" t="s">
        <v>542</v>
      </c>
      <c r="O33" s="381" t="s">
        <v>13850</v>
      </c>
      <c r="P33" s="376" t="s">
        <v>13851</v>
      </c>
      <c r="Q33" s="376" t="s">
        <v>467</v>
      </c>
      <c r="R33" s="561"/>
      <c r="S33" s="561">
        <v>1832151.32</v>
      </c>
      <c r="T33" s="561">
        <v>6784851.620000001</v>
      </c>
      <c r="U33" s="584">
        <v>0.78737951782571869</v>
      </c>
      <c r="V33" s="408">
        <v>6924751</v>
      </c>
      <c r="W33" s="408">
        <v>-139899.37999999896</v>
      </c>
    </row>
    <row r="34" spans="1:23" ht="72" x14ac:dyDescent="0.2">
      <c r="A34" s="363" t="s">
        <v>13852</v>
      </c>
      <c r="B34" s="134">
        <v>2268632</v>
      </c>
      <c r="C34" s="124" t="s">
        <v>13813</v>
      </c>
      <c r="D34" s="124" t="s">
        <v>13814</v>
      </c>
      <c r="E34" s="402" t="s">
        <v>12835</v>
      </c>
      <c r="F34" s="380">
        <v>150291055.25999999</v>
      </c>
      <c r="G34" s="381">
        <v>44622</v>
      </c>
      <c r="H34" s="402" t="s">
        <v>12836</v>
      </c>
      <c r="I34" s="384" t="s">
        <v>12838</v>
      </c>
      <c r="J34" s="384" t="s">
        <v>13853</v>
      </c>
      <c r="K34" s="385" t="s">
        <v>12838</v>
      </c>
      <c r="L34" s="385" t="s">
        <v>13853</v>
      </c>
      <c r="M34" s="377" t="s">
        <v>542</v>
      </c>
      <c r="N34" s="124" t="s">
        <v>542</v>
      </c>
      <c r="O34" s="381"/>
      <c r="P34" s="376"/>
      <c r="Q34" s="376"/>
      <c r="R34" s="561">
        <v>0</v>
      </c>
      <c r="S34" s="561">
        <v>117777.4</v>
      </c>
      <c r="T34" s="561">
        <v>150173277.85999998</v>
      </c>
      <c r="U34" s="584">
        <v>0.99921633792645703</v>
      </c>
      <c r="V34" s="408">
        <v>1444626</v>
      </c>
      <c r="W34" s="408">
        <v>148728651.85999998</v>
      </c>
    </row>
    <row r="35" spans="1:23" ht="48" x14ac:dyDescent="0.2">
      <c r="A35" s="363" t="s">
        <v>13854</v>
      </c>
      <c r="B35" s="134">
        <v>2426988</v>
      </c>
      <c r="C35" s="124" t="s">
        <v>13834</v>
      </c>
      <c r="D35" s="124" t="s">
        <v>13814</v>
      </c>
      <c r="E35" s="402" t="s">
        <v>12885</v>
      </c>
      <c r="F35" s="380">
        <v>282254560.45999998</v>
      </c>
      <c r="G35" s="381">
        <v>44627</v>
      </c>
      <c r="H35" s="402" t="s">
        <v>12886</v>
      </c>
      <c r="I35" s="384" t="s">
        <v>12876</v>
      </c>
      <c r="J35" s="384" t="s">
        <v>13855</v>
      </c>
      <c r="K35" s="385" t="s">
        <v>12876</v>
      </c>
      <c r="L35" s="385" t="s">
        <v>13855</v>
      </c>
      <c r="M35" s="377" t="s">
        <v>542</v>
      </c>
      <c r="N35" s="124" t="s">
        <v>542</v>
      </c>
      <c r="O35" s="381" t="s">
        <v>13856</v>
      </c>
      <c r="P35" s="376" t="s">
        <v>13857</v>
      </c>
      <c r="Q35" s="376" t="s">
        <v>467</v>
      </c>
      <c r="R35" s="561">
        <v>1033670</v>
      </c>
      <c r="S35" s="561">
        <v>1103223.6299999999</v>
      </c>
      <c r="T35" s="561">
        <v>280117666.82999998</v>
      </c>
      <c r="U35" s="584">
        <v>0.99242919715267863</v>
      </c>
      <c r="V35" s="408">
        <v>701604</v>
      </c>
      <c r="W35" s="408">
        <v>279416062.82999998</v>
      </c>
    </row>
    <row r="36" spans="1:23" ht="72" x14ac:dyDescent="0.2">
      <c r="A36" s="363" t="s">
        <v>13858</v>
      </c>
      <c r="B36" s="134">
        <v>2438594</v>
      </c>
      <c r="C36" s="124" t="s">
        <v>13813</v>
      </c>
      <c r="D36" s="124" t="s">
        <v>13814</v>
      </c>
      <c r="E36" s="402" t="s">
        <v>12874</v>
      </c>
      <c r="F36" s="380">
        <v>8333760.5599999996</v>
      </c>
      <c r="G36" s="381">
        <v>44629</v>
      </c>
      <c r="H36" s="402" t="s">
        <v>12875</v>
      </c>
      <c r="I36" s="384" t="s">
        <v>12871</v>
      </c>
      <c r="J36" s="384" t="s">
        <v>13245</v>
      </c>
      <c r="K36" s="385" t="s">
        <v>12871</v>
      </c>
      <c r="L36" s="385" t="s">
        <v>13245</v>
      </c>
      <c r="M36" s="377" t="s">
        <v>542</v>
      </c>
      <c r="N36" s="124" t="s">
        <v>542</v>
      </c>
      <c r="O36" s="381"/>
      <c r="P36" s="376"/>
      <c r="Q36" s="376"/>
      <c r="R36" s="561">
        <v>0</v>
      </c>
      <c r="S36" s="561">
        <v>65950.209999999992</v>
      </c>
      <c r="T36" s="561">
        <v>8267810.3499999996</v>
      </c>
      <c r="U36" s="584">
        <v>0.99208638050911313</v>
      </c>
      <c r="V36" s="408">
        <v>740961</v>
      </c>
      <c r="W36" s="408">
        <v>7526849.3499999996</v>
      </c>
    </row>
    <row r="37" spans="1:23" ht="36" x14ac:dyDescent="0.2">
      <c r="A37" s="363" t="s">
        <v>13859</v>
      </c>
      <c r="B37" s="134">
        <v>2426971</v>
      </c>
      <c r="C37" s="124" t="s">
        <v>13834</v>
      </c>
      <c r="D37" s="124" t="s">
        <v>13814</v>
      </c>
      <c r="E37" s="402" t="s">
        <v>12869</v>
      </c>
      <c r="F37" s="380">
        <v>282254560.45999998</v>
      </c>
      <c r="G37" s="381">
        <v>44629</v>
      </c>
      <c r="H37" s="402" t="s">
        <v>12870</v>
      </c>
      <c r="I37" s="384" t="s">
        <v>12872</v>
      </c>
      <c r="J37" s="384" t="s">
        <v>13849</v>
      </c>
      <c r="K37" s="385" t="s">
        <v>12872</v>
      </c>
      <c r="L37" s="385" t="s">
        <v>13849</v>
      </c>
      <c r="M37" s="377" t="s">
        <v>542</v>
      </c>
      <c r="N37" s="124" t="s">
        <v>542</v>
      </c>
      <c r="O37" s="381" t="s">
        <v>13860</v>
      </c>
      <c r="P37" s="376" t="s">
        <v>13861</v>
      </c>
      <c r="Q37" s="376" t="s">
        <v>467</v>
      </c>
      <c r="R37" s="561">
        <v>442516</v>
      </c>
      <c r="S37" s="561">
        <v>1682203.94</v>
      </c>
      <c r="T37" s="561">
        <v>280129840.51999998</v>
      </c>
      <c r="U37" s="584">
        <v>0.99247232733268409</v>
      </c>
      <c r="V37" s="408">
        <v>1554782</v>
      </c>
      <c r="W37" s="408">
        <v>278575058.51999998</v>
      </c>
    </row>
    <row r="38" spans="1:23" ht="84" x14ac:dyDescent="0.2">
      <c r="A38" s="363" t="s">
        <v>13862</v>
      </c>
      <c r="B38" s="134">
        <v>2311269</v>
      </c>
      <c r="C38" s="124" t="s">
        <v>13813</v>
      </c>
      <c r="D38" s="124" t="s">
        <v>13814</v>
      </c>
      <c r="E38" s="402" t="s">
        <v>12906</v>
      </c>
      <c r="F38" s="380">
        <v>810562931.84000003</v>
      </c>
      <c r="G38" s="381">
        <v>44631</v>
      </c>
      <c r="H38" s="402" t="s">
        <v>12907</v>
      </c>
      <c r="I38" s="384" t="s">
        <v>12908</v>
      </c>
      <c r="J38" s="384" t="s">
        <v>13863</v>
      </c>
      <c r="K38" s="385" t="s">
        <v>12908</v>
      </c>
      <c r="L38" s="385" t="s">
        <v>13863</v>
      </c>
      <c r="M38" s="377" t="s">
        <v>542</v>
      </c>
      <c r="N38" s="124" t="s">
        <v>542</v>
      </c>
      <c r="O38" s="381"/>
      <c r="P38" s="376"/>
      <c r="Q38" s="376"/>
      <c r="R38" s="561">
        <v>497199</v>
      </c>
      <c r="S38" s="561">
        <v>124372.61</v>
      </c>
      <c r="T38" s="561">
        <v>809941360.23000002</v>
      </c>
      <c r="U38" s="584">
        <v>0.99923316057818112</v>
      </c>
      <c r="V38" s="408">
        <v>4544355</v>
      </c>
      <c r="W38" s="408">
        <v>805397005.23000002</v>
      </c>
    </row>
    <row r="39" spans="1:23" ht="48" x14ac:dyDescent="0.2">
      <c r="A39" s="363" t="s">
        <v>13864</v>
      </c>
      <c r="B39" s="134">
        <v>2426995</v>
      </c>
      <c r="C39" s="124" t="s">
        <v>13834</v>
      </c>
      <c r="D39" s="124" t="s">
        <v>13814</v>
      </c>
      <c r="E39" s="402" t="s">
        <v>13865</v>
      </c>
      <c r="F39" s="380">
        <v>282254560.45999998</v>
      </c>
      <c r="G39" s="381">
        <v>44630</v>
      </c>
      <c r="H39" s="402" t="s">
        <v>12879</v>
      </c>
      <c r="I39" s="384" t="s">
        <v>12880</v>
      </c>
      <c r="J39" s="384" t="s">
        <v>7149</v>
      </c>
      <c r="K39" s="385" t="s">
        <v>12880</v>
      </c>
      <c r="L39" s="385" t="s">
        <v>7149</v>
      </c>
      <c r="M39" s="377" t="s">
        <v>542</v>
      </c>
      <c r="N39" s="124" t="s">
        <v>542</v>
      </c>
      <c r="O39" s="381" t="s">
        <v>13866</v>
      </c>
      <c r="P39" s="376" t="s">
        <v>13867</v>
      </c>
      <c r="Q39" s="376" t="s">
        <v>467</v>
      </c>
      <c r="R39" s="561">
        <v>820279</v>
      </c>
      <c r="S39" s="561">
        <v>1075286.53</v>
      </c>
      <c r="T39" s="561">
        <v>280358994.93000001</v>
      </c>
      <c r="U39" s="584">
        <v>0.99328419874984231</v>
      </c>
      <c r="V39" s="408">
        <v>6339185</v>
      </c>
      <c r="W39" s="408">
        <v>274019809.93000001</v>
      </c>
    </row>
    <row r="40" spans="1:23" ht="60" x14ac:dyDescent="0.2">
      <c r="A40" s="363" t="s">
        <v>13868</v>
      </c>
      <c r="B40" s="134">
        <v>2427004</v>
      </c>
      <c r="C40" s="124" t="s">
        <v>13834</v>
      </c>
      <c r="D40" s="124" t="s">
        <v>13814</v>
      </c>
      <c r="E40" s="402" t="s">
        <v>12910</v>
      </c>
      <c r="F40" s="380">
        <v>282254560.45999998</v>
      </c>
      <c r="G40" s="381">
        <v>44631</v>
      </c>
      <c r="H40" s="402" t="s">
        <v>12911</v>
      </c>
      <c r="I40" s="384" t="s">
        <v>12908</v>
      </c>
      <c r="J40" s="384" t="s">
        <v>13052</v>
      </c>
      <c r="K40" s="385" t="s">
        <v>12908</v>
      </c>
      <c r="L40" s="385" t="s">
        <v>13052</v>
      </c>
      <c r="M40" s="377" t="s">
        <v>542</v>
      </c>
      <c r="N40" s="124" t="s">
        <v>542</v>
      </c>
      <c r="O40" s="381"/>
      <c r="P40" s="376"/>
      <c r="Q40" s="376"/>
      <c r="R40" s="561">
        <v>758178</v>
      </c>
      <c r="S40" s="561">
        <v>300153.48000000004</v>
      </c>
      <c r="T40" s="561">
        <v>281196228.97999996</v>
      </c>
      <c r="U40" s="584">
        <v>0.99625043620809806</v>
      </c>
      <c r="V40" s="408">
        <v>4585170</v>
      </c>
      <c r="W40" s="408">
        <v>276611058.97999996</v>
      </c>
    </row>
    <row r="41" spans="1:23" ht="72" x14ac:dyDescent="0.2">
      <c r="A41" s="363" t="s">
        <v>13869</v>
      </c>
      <c r="B41" s="134">
        <v>2427005</v>
      </c>
      <c r="C41" s="124" t="s">
        <v>13834</v>
      </c>
      <c r="D41" s="124" t="s">
        <v>13814</v>
      </c>
      <c r="E41" s="402" t="s">
        <v>13870</v>
      </c>
      <c r="F41" s="380">
        <v>282254560.45999998</v>
      </c>
      <c r="G41" s="381">
        <v>44635</v>
      </c>
      <c r="H41" s="402" t="s">
        <v>12821</v>
      </c>
      <c r="I41" s="384" t="s">
        <v>12892</v>
      </c>
      <c r="J41" s="384" t="s">
        <v>13010</v>
      </c>
      <c r="K41" s="385" t="s">
        <v>12892</v>
      </c>
      <c r="L41" s="385" t="s">
        <v>13010</v>
      </c>
      <c r="M41" s="377" t="s">
        <v>542</v>
      </c>
      <c r="N41" s="124" t="s">
        <v>542</v>
      </c>
      <c r="O41" s="381"/>
      <c r="P41" s="376"/>
      <c r="Q41" s="376"/>
      <c r="R41" s="561">
        <v>452126</v>
      </c>
      <c r="S41" s="561">
        <v>325197.69000000006</v>
      </c>
      <c r="T41" s="561">
        <v>281477236.76999998</v>
      </c>
      <c r="U41" s="584">
        <v>0.99724601902363186</v>
      </c>
      <c r="V41" s="408">
        <v>1035733</v>
      </c>
      <c r="W41" s="408">
        <v>280441503.76999998</v>
      </c>
    </row>
    <row r="42" spans="1:23" ht="72" x14ac:dyDescent="0.2">
      <c r="A42" s="363" t="s">
        <v>12930</v>
      </c>
      <c r="B42" s="134" t="s">
        <v>13871</v>
      </c>
      <c r="C42" s="124" t="s">
        <v>13834</v>
      </c>
      <c r="D42" s="124" t="s">
        <v>13814</v>
      </c>
      <c r="E42" s="402" t="s">
        <v>13872</v>
      </c>
      <c r="F42" s="380">
        <f>6195089.53+28654128.86</f>
        <v>34849218.390000001</v>
      </c>
      <c r="G42" s="381">
        <v>44638</v>
      </c>
      <c r="H42" s="402" t="s">
        <v>12932</v>
      </c>
      <c r="I42" s="384" t="s">
        <v>12934</v>
      </c>
      <c r="J42" s="384" t="s">
        <v>7149</v>
      </c>
      <c r="K42" s="385" t="s">
        <v>12934</v>
      </c>
      <c r="L42" s="385" t="s">
        <v>7149</v>
      </c>
      <c r="M42" s="377" t="s">
        <v>542</v>
      </c>
      <c r="N42" s="124" t="s">
        <v>542</v>
      </c>
      <c r="O42" s="381">
        <v>44757</v>
      </c>
      <c r="P42" s="376">
        <v>44777</v>
      </c>
      <c r="Q42" s="376" t="s">
        <v>467</v>
      </c>
      <c r="R42" s="561"/>
      <c r="S42" s="561">
        <v>519006.69000000006</v>
      </c>
      <c r="T42" s="561">
        <v>34330211.700000003</v>
      </c>
      <c r="U42" s="584">
        <v>0.98510707803567477</v>
      </c>
      <c r="V42" s="408">
        <v>4585170</v>
      </c>
      <c r="W42" s="408">
        <v>29745041.700000003</v>
      </c>
    </row>
    <row r="43" spans="1:23" ht="60" x14ac:dyDescent="0.2">
      <c r="A43" s="363" t="s">
        <v>27916</v>
      </c>
      <c r="B43" s="134">
        <v>2115571</v>
      </c>
      <c r="C43" s="124" t="s">
        <v>13828</v>
      </c>
      <c r="D43" s="124" t="s">
        <v>13873</v>
      </c>
      <c r="E43" s="402" t="s">
        <v>12997</v>
      </c>
      <c r="F43" s="380">
        <v>3961813</v>
      </c>
      <c r="G43" s="381">
        <v>44704</v>
      </c>
      <c r="H43" s="402" t="s">
        <v>12998</v>
      </c>
      <c r="I43" s="384" t="s">
        <v>12999</v>
      </c>
      <c r="J43" s="384" t="s">
        <v>13874</v>
      </c>
      <c r="K43" s="385" t="s">
        <v>12999</v>
      </c>
      <c r="L43" s="385" t="s">
        <v>13874</v>
      </c>
      <c r="M43" s="377" t="s">
        <v>542</v>
      </c>
      <c r="N43" s="124" t="s">
        <v>542</v>
      </c>
      <c r="O43" s="381"/>
      <c r="P43" s="376"/>
      <c r="Q43" s="376"/>
      <c r="R43" s="561"/>
      <c r="S43" s="561">
        <v>0</v>
      </c>
      <c r="T43" s="561">
        <v>3961813</v>
      </c>
      <c r="U43" s="584">
        <v>1</v>
      </c>
      <c r="V43" s="408">
        <v>245000</v>
      </c>
      <c r="W43" s="408">
        <v>3716813</v>
      </c>
    </row>
    <row r="44" spans="1:23" ht="72" x14ac:dyDescent="0.2">
      <c r="A44" s="363" t="s">
        <v>13875</v>
      </c>
      <c r="B44" s="134">
        <v>2426971</v>
      </c>
      <c r="C44" s="124" t="s">
        <v>13834</v>
      </c>
      <c r="D44" s="124" t="s">
        <v>13873</v>
      </c>
      <c r="E44" s="402" t="s">
        <v>13015</v>
      </c>
      <c r="F44" s="380">
        <v>282254560.45999998</v>
      </c>
      <c r="G44" s="381">
        <v>44708</v>
      </c>
      <c r="H44" s="402" t="s">
        <v>13016</v>
      </c>
      <c r="I44" s="384" t="s">
        <v>13017</v>
      </c>
      <c r="J44" s="384" t="s">
        <v>13285</v>
      </c>
      <c r="K44" s="385" t="s">
        <v>13017</v>
      </c>
      <c r="L44" s="385" t="s">
        <v>13285</v>
      </c>
      <c r="M44" s="377" t="s">
        <v>542</v>
      </c>
      <c r="N44" s="124" t="s">
        <v>542</v>
      </c>
      <c r="O44" s="381">
        <v>44787</v>
      </c>
      <c r="P44" s="376" t="s">
        <v>467</v>
      </c>
      <c r="Q44" s="376" t="s">
        <v>467</v>
      </c>
      <c r="R44" s="561">
        <v>442516</v>
      </c>
      <c r="S44" s="561">
        <v>1682203.94</v>
      </c>
      <c r="T44" s="561">
        <v>280129840.51999998</v>
      </c>
      <c r="U44" s="584">
        <v>0.99247232733268409</v>
      </c>
      <c r="V44" s="408">
        <v>1554782</v>
      </c>
      <c r="W44" s="408">
        <v>278575058.51999998</v>
      </c>
    </row>
    <row r="45" spans="1:23" ht="60" x14ac:dyDescent="0.2">
      <c r="A45" s="363" t="s">
        <v>13876</v>
      </c>
      <c r="B45" s="134">
        <v>2427001</v>
      </c>
      <c r="C45" s="124" t="s">
        <v>13834</v>
      </c>
      <c r="D45" s="124" t="s">
        <v>13873</v>
      </c>
      <c r="E45" s="402" t="s">
        <v>13030</v>
      </c>
      <c r="F45" s="380">
        <v>282254560.45999998</v>
      </c>
      <c r="G45" s="381">
        <v>44715</v>
      </c>
      <c r="H45" s="402" t="s">
        <v>13031</v>
      </c>
      <c r="I45" s="384" t="s">
        <v>13033</v>
      </c>
      <c r="J45" s="384" t="s">
        <v>13877</v>
      </c>
      <c r="K45" s="385" t="s">
        <v>13033</v>
      </c>
      <c r="L45" s="385" t="s">
        <v>13877</v>
      </c>
      <c r="M45" s="377" t="s">
        <v>542</v>
      </c>
      <c r="N45" s="124" t="s">
        <v>542</v>
      </c>
      <c r="O45" s="381">
        <v>44789</v>
      </c>
      <c r="P45" s="376" t="s">
        <v>467</v>
      </c>
      <c r="Q45" s="376" t="s">
        <v>467</v>
      </c>
      <c r="R45" s="561">
        <v>892910</v>
      </c>
      <c r="S45" s="561">
        <v>1396035.6</v>
      </c>
      <c r="T45" s="561">
        <v>279965614.85999995</v>
      </c>
      <c r="U45" s="584">
        <v>0.99189049205699409</v>
      </c>
      <c r="V45" s="408">
        <v>6910807</v>
      </c>
      <c r="W45" s="408">
        <v>273054807.85999995</v>
      </c>
    </row>
    <row r="46" spans="1:23" ht="84" x14ac:dyDescent="0.2">
      <c r="A46" s="363" t="s">
        <v>13025</v>
      </c>
      <c r="B46" s="134">
        <v>2311021</v>
      </c>
      <c r="C46" s="124" t="s">
        <v>13813</v>
      </c>
      <c r="D46" s="124" t="s">
        <v>13814</v>
      </c>
      <c r="E46" s="402" t="s">
        <v>13026</v>
      </c>
      <c r="F46" s="380">
        <v>810562931.84000003</v>
      </c>
      <c r="G46" s="381">
        <v>44722</v>
      </c>
      <c r="H46" s="402" t="s">
        <v>13027</v>
      </c>
      <c r="I46" s="384" t="s">
        <v>13028</v>
      </c>
      <c r="J46" s="384" t="s">
        <v>13874</v>
      </c>
      <c r="K46" s="385" t="s">
        <v>13028</v>
      </c>
      <c r="L46" s="385" t="s">
        <v>13874</v>
      </c>
      <c r="M46" s="377" t="s">
        <v>542</v>
      </c>
      <c r="N46" s="124" t="s">
        <v>542</v>
      </c>
      <c r="O46" s="381"/>
      <c r="P46" s="376"/>
      <c r="Q46" s="376"/>
      <c r="R46" s="561">
        <v>328108</v>
      </c>
      <c r="S46" s="561">
        <v>32325.3</v>
      </c>
      <c r="T46" s="561">
        <v>810202498.54000008</v>
      </c>
      <c r="U46" s="584">
        <v>0.99955532965320559</v>
      </c>
      <c r="V46" s="408">
        <v>1614935</v>
      </c>
      <c r="W46" s="408">
        <v>808587563.54000008</v>
      </c>
    </row>
    <row r="47" spans="1:23" ht="48" x14ac:dyDescent="0.2">
      <c r="A47" s="363" t="s">
        <v>13042</v>
      </c>
      <c r="B47" s="134">
        <v>2426993</v>
      </c>
      <c r="C47" s="124" t="s">
        <v>13834</v>
      </c>
      <c r="D47" s="124" t="s">
        <v>13814</v>
      </c>
      <c r="E47" s="402" t="s">
        <v>13878</v>
      </c>
      <c r="F47" s="380">
        <v>282254560.45999998</v>
      </c>
      <c r="G47" s="381">
        <v>44722</v>
      </c>
      <c r="H47" s="402" t="s">
        <v>13044</v>
      </c>
      <c r="I47" s="384" t="s">
        <v>13028</v>
      </c>
      <c r="J47" s="384" t="s">
        <v>13285</v>
      </c>
      <c r="K47" s="385" t="s">
        <v>13028</v>
      </c>
      <c r="L47" s="385" t="s">
        <v>13285</v>
      </c>
      <c r="M47" s="377" t="s">
        <v>542</v>
      </c>
      <c r="N47" s="124" t="s">
        <v>542</v>
      </c>
      <c r="O47" s="381" t="s">
        <v>13879</v>
      </c>
      <c r="P47" s="376" t="s">
        <v>467</v>
      </c>
      <c r="Q47" s="376" t="s">
        <v>467</v>
      </c>
      <c r="R47" s="561">
        <v>279659</v>
      </c>
      <c r="S47" s="561">
        <v>0</v>
      </c>
      <c r="T47" s="561">
        <v>281974901.45999998</v>
      </c>
      <c r="U47" s="584">
        <v>0.99900919581407566</v>
      </c>
      <c r="V47" s="408">
        <v>0</v>
      </c>
      <c r="W47" s="408">
        <v>281974901.45999998</v>
      </c>
    </row>
    <row r="48" spans="1:23" ht="48" x14ac:dyDescent="0.2">
      <c r="A48" s="363" t="s">
        <v>13880</v>
      </c>
      <c r="B48" s="134">
        <v>2426988</v>
      </c>
      <c r="C48" s="124" t="s">
        <v>13834</v>
      </c>
      <c r="D48" s="124" t="s">
        <v>13873</v>
      </c>
      <c r="E48" s="402" t="s">
        <v>13059</v>
      </c>
      <c r="F48" s="380">
        <v>282254560.45999998</v>
      </c>
      <c r="G48" s="381">
        <v>44734</v>
      </c>
      <c r="H48" s="402" t="s">
        <v>13060</v>
      </c>
      <c r="I48" s="384" t="s">
        <v>13062</v>
      </c>
      <c r="J48" s="384" t="s">
        <v>13877</v>
      </c>
      <c r="K48" s="385" t="s">
        <v>13062</v>
      </c>
      <c r="L48" s="385" t="s">
        <v>13877</v>
      </c>
      <c r="M48" s="377" t="s">
        <v>542</v>
      </c>
      <c r="N48" s="124" t="s">
        <v>542</v>
      </c>
      <c r="O48" s="381"/>
      <c r="P48" s="376"/>
      <c r="Q48" s="376"/>
      <c r="R48" s="561">
        <v>1033670</v>
      </c>
      <c r="S48" s="561">
        <v>1103223.6299999999</v>
      </c>
      <c r="T48" s="561">
        <v>280117666.82999998</v>
      </c>
      <c r="U48" s="584">
        <v>0.99242919715267863</v>
      </c>
      <c r="V48" s="408">
        <v>701604</v>
      </c>
      <c r="W48" s="408">
        <v>279416062.82999998</v>
      </c>
    </row>
    <row r="49" spans="1:23" ht="84" x14ac:dyDescent="0.2">
      <c r="A49" s="363" t="s">
        <v>13881</v>
      </c>
      <c r="B49" s="134">
        <v>2416861</v>
      </c>
      <c r="C49" s="124" t="s">
        <v>13813</v>
      </c>
      <c r="D49" s="124" t="s">
        <v>13814</v>
      </c>
      <c r="E49" s="402" t="s">
        <v>13107</v>
      </c>
      <c r="F49" s="380">
        <v>282254560.45999998</v>
      </c>
      <c r="G49" s="381">
        <v>44748</v>
      </c>
      <c r="H49" s="402" t="s">
        <v>13108</v>
      </c>
      <c r="I49" s="384" t="s">
        <v>13077</v>
      </c>
      <c r="J49" s="384" t="s">
        <v>13882</v>
      </c>
      <c r="K49" s="385" t="s">
        <v>13077</v>
      </c>
      <c r="L49" s="385" t="s">
        <v>13882</v>
      </c>
      <c r="M49" s="377" t="s">
        <v>542</v>
      </c>
      <c r="N49" s="124" t="s">
        <v>542</v>
      </c>
      <c r="O49" s="381"/>
      <c r="P49" s="376"/>
      <c r="Q49" s="376"/>
      <c r="R49" s="561">
        <v>343458</v>
      </c>
      <c r="S49" s="561">
        <v>3660</v>
      </c>
      <c r="T49" s="561">
        <v>281907442.45999998</v>
      </c>
      <c r="U49" s="584">
        <v>0.99877019524703414</v>
      </c>
      <c r="V49" s="408">
        <v>2128526</v>
      </c>
      <c r="W49" s="408">
        <v>279778916.45999998</v>
      </c>
    </row>
    <row r="50" spans="1:23" ht="60" x14ac:dyDescent="0.2">
      <c r="A50" s="363" t="s">
        <v>13883</v>
      </c>
      <c r="B50" s="134">
        <v>2427001</v>
      </c>
      <c r="C50" s="124" t="s">
        <v>13834</v>
      </c>
      <c r="D50" s="124" t="s">
        <v>13873</v>
      </c>
      <c r="E50" s="402" t="s">
        <v>13884</v>
      </c>
      <c r="F50" s="380">
        <v>282254560.45999998</v>
      </c>
      <c r="G50" s="381">
        <v>44767</v>
      </c>
      <c r="H50" s="402" t="s">
        <v>12932</v>
      </c>
      <c r="I50" s="384" t="s">
        <v>13121</v>
      </c>
      <c r="J50" s="384" t="s">
        <v>13885</v>
      </c>
      <c r="K50" s="385" t="s">
        <v>13121</v>
      </c>
      <c r="L50" s="385" t="s">
        <v>13885</v>
      </c>
      <c r="M50" s="377" t="s">
        <v>542</v>
      </c>
      <c r="N50" s="124" t="s">
        <v>542</v>
      </c>
      <c r="O50" s="381"/>
      <c r="P50" s="376"/>
      <c r="Q50" s="376"/>
      <c r="R50" s="561">
        <v>892910</v>
      </c>
      <c r="S50" s="561">
        <v>1396035.6</v>
      </c>
      <c r="T50" s="561">
        <v>279965614.85999995</v>
      </c>
      <c r="U50" s="584">
        <v>0.99189049205699409</v>
      </c>
      <c r="V50" s="408">
        <v>6910807</v>
      </c>
      <c r="W50" s="408">
        <v>273054807.85999995</v>
      </c>
    </row>
    <row r="51" spans="1:23" ht="72" x14ac:dyDescent="0.2">
      <c r="A51" s="363" t="s">
        <v>13886</v>
      </c>
      <c r="B51" s="134">
        <v>2448267</v>
      </c>
      <c r="C51" s="124" t="s">
        <v>13834</v>
      </c>
      <c r="D51" s="124" t="s">
        <v>13873</v>
      </c>
      <c r="E51" s="402" t="s">
        <v>13176</v>
      </c>
      <c r="F51" s="380">
        <v>8333760.5599999996</v>
      </c>
      <c r="G51" s="381">
        <v>44769</v>
      </c>
      <c r="H51" s="402" t="s">
        <v>13177</v>
      </c>
      <c r="I51" s="384" t="s">
        <v>13160</v>
      </c>
      <c r="J51" s="384" t="s">
        <v>13887</v>
      </c>
      <c r="K51" s="385" t="s">
        <v>13160</v>
      </c>
      <c r="L51" s="385" t="s">
        <v>13887</v>
      </c>
      <c r="M51" s="377" t="s">
        <v>542</v>
      </c>
      <c r="N51" s="124" t="s">
        <v>542</v>
      </c>
      <c r="O51" s="381"/>
      <c r="P51" s="376"/>
      <c r="Q51" s="376"/>
      <c r="R51" s="561"/>
      <c r="S51" s="561">
        <v>0</v>
      </c>
      <c r="T51" s="561">
        <v>8333760.5599999996</v>
      </c>
      <c r="U51" s="584">
        <v>1</v>
      </c>
      <c r="V51" s="408">
        <v>16736</v>
      </c>
      <c r="W51" s="408">
        <v>8317024.5599999996</v>
      </c>
    </row>
    <row r="52" spans="1:23" ht="72" x14ac:dyDescent="0.2">
      <c r="A52" s="363" t="s">
        <v>13888</v>
      </c>
      <c r="B52" s="134">
        <v>2427001</v>
      </c>
      <c r="C52" s="124" t="s">
        <v>13834</v>
      </c>
      <c r="D52" s="124" t="s">
        <v>13873</v>
      </c>
      <c r="E52" s="402" t="s">
        <v>13889</v>
      </c>
      <c r="F52" s="380">
        <v>282254560.45999998</v>
      </c>
      <c r="G52" s="381">
        <v>44774</v>
      </c>
      <c r="H52" s="402" t="s">
        <v>13166</v>
      </c>
      <c r="I52" s="384" t="s">
        <v>13167</v>
      </c>
      <c r="J52" s="384" t="s">
        <v>13885</v>
      </c>
      <c r="K52" s="385" t="s">
        <v>13167</v>
      </c>
      <c r="L52" s="385" t="s">
        <v>13885</v>
      </c>
      <c r="M52" s="377" t="s">
        <v>542</v>
      </c>
      <c r="N52" s="124" t="s">
        <v>542</v>
      </c>
      <c r="O52" s="381"/>
      <c r="P52" s="376"/>
      <c r="Q52" s="376"/>
      <c r="R52" s="561">
        <v>892910</v>
      </c>
      <c r="S52" s="561">
        <v>1396035.6</v>
      </c>
      <c r="T52" s="561">
        <v>279965614.85999995</v>
      </c>
      <c r="U52" s="584">
        <v>0.99189049205699409</v>
      </c>
      <c r="V52" s="408">
        <v>6910807</v>
      </c>
      <c r="W52" s="408">
        <v>273054807.85999995</v>
      </c>
    </row>
    <row r="53" spans="1:23" ht="36" x14ac:dyDescent="0.2">
      <c r="A53" s="363" t="s">
        <v>13890</v>
      </c>
      <c r="B53" s="134">
        <v>2426989</v>
      </c>
      <c r="C53" s="124" t="s">
        <v>13834</v>
      </c>
      <c r="D53" s="124" t="s">
        <v>13873</v>
      </c>
      <c r="E53" s="402" t="s">
        <v>13891</v>
      </c>
      <c r="F53" s="380">
        <v>282254560.45999998</v>
      </c>
      <c r="G53" s="381">
        <v>44775</v>
      </c>
      <c r="H53" s="402" t="s">
        <v>13185</v>
      </c>
      <c r="I53" s="384" t="s">
        <v>13187</v>
      </c>
      <c r="J53" s="384" t="s">
        <v>13892</v>
      </c>
      <c r="K53" s="385" t="s">
        <v>13187</v>
      </c>
      <c r="L53" s="385" t="s">
        <v>13892</v>
      </c>
      <c r="M53" s="377" t="s">
        <v>542</v>
      </c>
      <c r="N53" s="124" t="s">
        <v>542</v>
      </c>
      <c r="O53" s="381"/>
      <c r="P53" s="376"/>
      <c r="Q53" s="376"/>
      <c r="R53" s="561">
        <v>111470</v>
      </c>
      <c r="S53" s="561">
        <v>891.76</v>
      </c>
      <c r="T53" s="561">
        <v>282142198.69999999</v>
      </c>
      <c r="U53" s="584">
        <v>0.9996019133940055</v>
      </c>
      <c r="V53" s="408">
        <v>21665</v>
      </c>
      <c r="W53" s="408">
        <v>282120533.69999999</v>
      </c>
    </row>
    <row r="54" spans="1:23" ht="96" x14ac:dyDescent="0.2">
      <c r="A54" s="363" t="s">
        <v>13893</v>
      </c>
      <c r="B54" s="134">
        <v>2448391</v>
      </c>
      <c r="C54" s="124" t="s">
        <v>13834</v>
      </c>
      <c r="D54" s="124" t="s">
        <v>13873</v>
      </c>
      <c r="E54" s="402" t="s">
        <v>13149</v>
      </c>
      <c r="F54" s="380">
        <v>8333760.5599999996</v>
      </c>
      <c r="G54" s="381">
        <v>44778</v>
      </c>
      <c r="H54" s="402" t="s">
        <v>13016</v>
      </c>
      <c r="I54" s="384" t="s">
        <v>13151</v>
      </c>
      <c r="J54" s="384" t="s">
        <v>13894</v>
      </c>
      <c r="K54" s="385" t="s">
        <v>13151</v>
      </c>
      <c r="L54" s="385" t="s">
        <v>13894</v>
      </c>
      <c r="M54" s="377" t="s">
        <v>542</v>
      </c>
      <c r="N54" s="124" t="s">
        <v>542</v>
      </c>
      <c r="O54" s="381"/>
      <c r="P54" s="376"/>
      <c r="Q54" s="376"/>
      <c r="R54" s="561">
        <v>332390</v>
      </c>
      <c r="S54" s="561">
        <v>436115.72</v>
      </c>
      <c r="T54" s="561">
        <v>7565254.8399999999</v>
      </c>
      <c r="U54" s="584">
        <v>0.90778404125400025</v>
      </c>
      <c r="V54" s="408">
        <v>13944</v>
      </c>
      <c r="W54" s="408">
        <v>7551310.8399999999</v>
      </c>
    </row>
    <row r="55" spans="1:23" ht="96" x14ac:dyDescent="0.2">
      <c r="A55" s="363" t="s">
        <v>13895</v>
      </c>
      <c r="B55" s="134">
        <v>2448034</v>
      </c>
      <c r="C55" s="124" t="s">
        <v>13834</v>
      </c>
      <c r="D55" s="124" t="s">
        <v>13873</v>
      </c>
      <c r="E55" s="402" t="s">
        <v>13210</v>
      </c>
      <c r="F55" s="380">
        <v>8333760.5599999996</v>
      </c>
      <c r="G55" s="381">
        <v>44782</v>
      </c>
      <c r="H55" s="402" t="s">
        <v>13016</v>
      </c>
      <c r="I55" s="384" t="s">
        <v>13156</v>
      </c>
      <c r="J55" s="384" t="s">
        <v>13885</v>
      </c>
      <c r="K55" s="385" t="s">
        <v>13156</v>
      </c>
      <c r="L55" s="385" t="s">
        <v>13885</v>
      </c>
      <c r="M55" s="377" t="s">
        <v>542</v>
      </c>
      <c r="N55" s="124" t="s">
        <v>542</v>
      </c>
      <c r="O55" s="381"/>
      <c r="P55" s="376"/>
      <c r="Q55" s="376"/>
      <c r="R55" s="561">
        <v>33500</v>
      </c>
      <c r="S55" s="561">
        <v>0</v>
      </c>
      <c r="T55" s="561">
        <v>8300260.5599999996</v>
      </c>
      <c r="U55" s="584">
        <v>0.99598020608357862</v>
      </c>
      <c r="V55" s="408">
        <v>0</v>
      </c>
      <c r="W55" s="408">
        <v>8300260.5599999996</v>
      </c>
    </row>
    <row r="56" spans="1:23" ht="72" x14ac:dyDescent="0.2">
      <c r="A56" s="363" t="s">
        <v>13896</v>
      </c>
      <c r="B56" s="134">
        <v>2427001</v>
      </c>
      <c r="C56" s="124" t="s">
        <v>13834</v>
      </c>
      <c r="D56" s="124" t="s">
        <v>13873</v>
      </c>
      <c r="E56" s="402" t="s">
        <v>13179</v>
      </c>
      <c r="F56" s="380">
        <v>282254560.45999998</v>
      </c>
      <c r="G56" s="381">
        <v>44781</v>
      </c>
      <c r="H56" s="402" t="s">
        <v>13166</v>
      </c>
      <c r="I56" s="384" t="s">
        <v>13156</v>
      </c>
      <c r="J56" s="384" t="s">
        <v>13897</v>
      </c>
      <c r="K56" s="385" t="s">
        <v>13156</v>
      </c>
      <c r="L56" s="385" t="s">
        <v>13897</v>
      </c>
      <c r="M56" s="377" t="s">
        <v>542</v>
      </c>
      <c r="N56" s="124" t="s">
        <v>542</v>
      </c>
      <c r="O56" s="381"/>
      <c r="P56" s="376"/>
      <c r="Q56" s="376"/>
      <c r="R56" s="561">
        <v>892910</v>
      </c>
      <c r="S56" s="561">
        <v>1396035.6</v>
      </c>
      <c r="T56" s="561">
        <v>279965614.85999995</v>
      </c>
      <c r="U56" s="584">
        <v>0.99189049205699409</v>
      </c>
      <c r="V56" s="408">
        <v>6910807</v>
      </c>
      <c r="W56" s="408">
        <v>273054807.85999995</v>
      </c>
    </row>
    <row r="57" spans="1:23" ht="72" x14ac:dyDescent="0.2">
      <c r="A57" s="363" t="s">
        <v>13197</v>
      </c>
      <c r="B57" s="134">
        <v>2426971</v>
      </c>
      <c r="C57" s="124" t="s">
        <v>13834</v>
      </c>
      <c r="D57" s="124" t="s">
        <v>13873</v>
      </c>
      <c r="E57" s="402" t="s">
        <v>13198</v>
      </c>
      <c r="F57" s="380">
        <v>282254560.45999998</v>
      </c>
      <c r="G57" s="381">
        <v>44782</v>
      </c>
      <c r="H57" s="402" t="s">
        <v>13016</v>
      </c>
      <c r="I57" s="384" t="s">
        <v>13156</v>
      </c>
      <c r="J57" s="384" t="s">
        <v>13885</v>
      </c>
      <c r="K57" s="385" t="s">
        <v>13156</v>
      </c>
      <c r="L57" s="385" t="s">
        <v>13885</v>
      </c>
      <c r="M57" s="377" t="s">
        <v>542</v>
      </c>
      <c r="N57" s="124" t="s">
        <v>542</v>
      </c>
      <c r="O57" s="381"/>
      <c r="P57" s="376"/>
      <c r="Q57" s="376"/>
      <c r="R57" s="561">
        <v>442516</v>
      </c>
      <c r="S57" s="561">
        <v>1682203.94</v>
      </c>
      <c r="T57" s="561">
        <v>280129840.51999998</v>
      </c>
      <c r="U57" s="584">
        <v>0.99247232733268409</v>
      </c>
      <c r="V57" s="408">
        <v>1554782</v>
      </c>
      <c r="W57" s="408">
        <v>278575058.51999998</v>
      </c>
    </row>
    <row r="58" spans="1:23" ht="84" x14ac:dyDescent="0.2">
      <c r="A58" s="363" t="s">
        <v>13898</v>
      </c>
      <c r="B58" s="134">
        <v>2448391</v>
      </c>
      <c r="C58" s="124" t="s">
        <v>13834</v>
      </c>
      <c r="D58" s="124" t="s">
        <v>13873</v>
      </c>
      <c r="E58" s="402" t="s">
        <v>13241</v>
      </c>
      <c r="F58" s="380">
        <v>8333760.5599999996</v>
      </c>
      <c r="G58" s="381">
        <v>44783</v>
      </c>
      <c r="H58" s="402" t="s">
        <v>13166</v>
      </c>
      <c r="I58" s="384" t="s">
        <v>13208</v>
      </c>
      <c r="J58" s="384" t="s">
        <v>13899</v>
      </c>
      <c r="K58" s="385" t="s">
        <v>13208</v>
      </c>
      <c r="L58" s="385" t="s">
        <v>13899</v>
      </c>
      <c r="M58" s="377" t="s">
        <v>542</v>
      </c>
      <c r="N58" s="124" t="s">
        <v>542</v>
      </c>
      <c r="O58" s="381"/>
      <c r="P58" s="376"/>
      <c r="Q58" s="376"/>
      <c r="R58" s="561">
        <v>332390</v>
      </c>
      <c r="S58" s="561">
        <v>436115.72</v>
      </c>
      <c r="T58" s="561">
        <v>7565254.8399999999</v>
      </c>
      <c r="U58" s="584">
        <v>0.90778404125400025</v>
      </c>
      <c r="V58" s="408">
        <v>13944</v>
      </c>
      <c r="W58" s="408">
        <v>7551310.8399999999</v>
      </c>
    </row>
    <row r="59" spans="1:23" ht="72" x14ac:dyDescent="0.2">
      <c r="A59" s="363" t="s">
        <v>13900</v>
      </c>
      <c r="B59" s="134">
        <v>2427004</v>
      </c>
      <c r="C59" s="124" t="s">
        <v>13834</v>
      </c>
      <c r="D59" s="124" t="s">
        <v>13873</v>
      </c>
      <c r="E59" s="402" t="s">
        <v>13234</v>
      </c>
      <c r="F59" s="380">
        <v>282254560.45999998</v>
      </c>
      <c r="G59" s="381">
        <v>44783</v>
      </c>
      <c r="H59" s="402" t="s">
        <v>13235</v>
      </c>
      <c r="I59" s="384" t="s">
        <v>13208</v>
      </c>
      <c r="J59" s="384" t="s">
        <v>13901</v>
      </c>
      <c r="K59" s="385" t="s">
        <v>13208</v>
      </c>
      <c r="L59" s="385" t="s">
        <v>13901</v>
      </c>
      <c r="M59" s="377" t="s">
        <v>542</v>
      </c>
      <c r="N59" s="124" t="s">
        <v>542</v>
      </c>
      <c r="O59" s="381"/>
      <c r="P59" s="376"/>
      <c r="Q59" s="376"/>
      <c r="R59" s="561">
        <v>758178</v>
      </c>
      <c r="S59" s="561">
        <v>300153.48000000004</v>
      </c>
      <c r="T59" s="561">
        <v>281196228.97999996</v>
      </c>
      <c r="U59" s="584">
        <v>0.99625043620809806</v>
      </c>
      <c r="V59" s="408">
        <v>4585170</v>
      </c>
      <c r="W59" s="408">
        <v>276611058.97999996</v>
      </c>
    </row>
    <row r="60" spans="1:23" ht="72" x14ac:dyDescent="0.2">
      <c r="A60" s="363" t="s">
        <v>13902</v>
      </c>
      <c r="B60" s="134">
        <v>2314239</v>
      </c>
      <c r="C60" s="124" t="s">
        <v>13813</v>
      </c>
      <c r="D60" s="124" t="s">
        <v>13873</v>
      </c>
      <c r="E60" s="402" t="s">
        <v>13243</v>
      </c>
      <c r="F60" s="380">
        <v>810562931.84000003</v>
      </c>
      <c r="G60" s="381">
        <v>44785</v>
      </c>
      <c r="H60" s="402" t="s">
        <v>13244</v>
      </c>
      <c r="I60" s="384" t="s">
        <v>13245</v>
      </c>
      <c r="J60" s="384" t="s">
        <v>13903</v>
      </c>
      <c r="K60" s="385" t="s">
        <v>13245</v>
      </c>
      <c r="L60" s="385" t="s">
        <v>13903</v>
      </c>
      <c r="M60" s="377" t="s">
        <v>542</v>
      </c>
      <c r="N60" s="124" t="s">
        <v>542</v>
      </c>
      <c r="O60" s="381"/>
      <c r="P60" s="376"/>
      <c r="Q60" s="376"/>
      <c r="R60" s="561">
        <v>335506</v>
      </c>
      <c r="S60" s="561">
        <v>49166.47</v>
      </c>
      <c r="T60" s="561">
        <v>810178259.37</v>
      </c>
      <c r="U60" s="584">
        <v>0.99952542553466295</v>
      </c>
      <c r="V60" s="408">
        <v>3296720</v>
      </c>
      <c r="W60" s="408">
        <v>806881539.37</v>
      </c>
    </row>
    <row r="61" spans="1:23" ht="60" x14ac:dyDescent="0.2">
      <c r="A61" s="363" t="s">
        <v>13904</v>
      </c>
      <c r="B61" s="134">
        <v>2426975</v>
      </c>
      <c r="C61" s="124" t="s">
        <v>13834</v>
      </c>
      <c r="D61" s="124" t="s">
        <v>13873</v>
      </c>
      <c r="E61" s="402" t="s">
        <v>13252</v>
      </c>
      <c r="F61" s="380">
        <v>282254560.45999998</v>
      </c>
      <c r="G61" s="381">
        <v>44790</v>
      </c>
      <c r="H61" s="402" t="s">
        <v>12932</v>
      </c>
      <c r="I61" s="384" t="s">
        <v>13226</v>
      </c>
      <c r="J61" s="384" t="s">
        <v>13887</v>
      </c>
      <c r="K61" s="385" t="s">
        <v>13226</v>
      </c>
      <c r="L61" s="385" t="s">
        <v>13887</v>
      </c>
      <c r="M61" s="377" t="s">
        <v>542</v>
      </c>
      <c r="N61" s="124" t="s">
        <v>542</v>
      </c>
      <c r="O61" s="381"/>
      <c r="P61" s="376"/>
      <c r="Q61" s="376"/>
      <c r="R61" s="561">
        <v>314322</v>
      </c>
      <c r="S61" s="561">
        <v>221028.84</v>
      </c>
      <c r="T61" s="561">
        <v>281719209.62</v>
      </c>
      <c r="U61" s="584">
        <v>0.99810330490629628</v>
      </c>
      <c r="V61" s="408">
        <v>64730</v>
      </c>
      <c r="W61" s="408">
        <v>281654479.62</v>
      </c>
    </row>
    <row r="62" spans="1:23" ht="84" x14ac:dyDescent="0.2">
      <c r="A62" s="363" t="s">
        <v>13905</v>
      </c>
      <c r="B62" s="134">
        <v>2426993</v>
      </c>
      <c r="C62" s="124" t="s">
        <v>13834</v>
      </c>
      <c r="D62" s="124" t="s">
        <v>13873</v>
      </c>
      <c r="E62" s="402" t="s">
        <v>13224</v>
      </c>
      <c r="F62" s="380">
        <v>282254560.45999998</v>
      </c>
      <c r="G62" s="381">
        <v>44790</v>
      </c>
      <c r="H62" s="402" t="s">
        <v>13225</v>
      </c>
      <c r="I62" s="384" t="s">
        <v>13227</v>
      </c>
      <c r="J62" s="384" t="s">
        <v>13887</v>
      </c>
      <c r="K62" s="385" t="s">
        <v>13227</v>
      </c>
      <c r="L62" s="385" t="s">
        <v>13887</v>
      </c>
      <c r="M62" s="377" t="s">
        <v>542</v>
      </c>
      <c r="N62" s="124" t="s">
        <v>542</v>
      </c>
      <c r="O62" s="381"/>
      <c r="P62" s="376"/>
      <c r="Q62" s="376"/>
      <c r="R62" s="561">
        <v>279659</v>
      </c>
      <c r="S62" s="561">
        <v>0</v>
      </c>
      <c r="T62" s="561">
        <v>281974901.45999998</v>
      </c>
      <c r="U62" s="584">
        <v>0.99900919581407566</v>
      </c>
      <c r="V62" s="408">
        <v>0</v>
      </c>
      <c r="W62" s="408">
        <v>281974901.45999998</v>
      </c>
    </row>
    <row r="63" spans="1:23" ht="72" x14ac:dyDescent="0.2">
      <c r="A63" s="363" t="s">
        <v>13906</v>
      </c>
      <c r="B63" s="134">
        <v>2426975</v>
      </c>
      <c r="C63" s="124" t="s">
        <v>13834</v>
      </c>
      <c r="D63" s="124" t="s">
        <v>13873</v>
      </c>
      <c r="E63" s="402" t="s">
        <v>13254</v>
      </c>
      <c r="F63" s="380">
        <v>282254560.45999998</v>
      </c>
      <c r="G63" s="381" t="s">
        <v>13249</v>
      </c>
      <c r="H63" s="402" t="s">
        <v>13255</v>
      </c>
      <c r="I63" s="384" t="s">
        <v>13249</v>
      </c>
      <c r="J63" s="384" t="s">
        <v>13907</v>
      </c>
      <c r="K63" s="385" t="s">
        <v>13249</v>
      </c>
      <c r="L63" s="385" t="s">
        <v>13907</v>
      </c>
      <c r="M63" s="377" t="s">
        <v>542</v>
      </c>
      <c r="N63" s="124" t="s">
        <v>542</v>
      </c>
      <c r="O63" s="381"/>
      <c r="P63" s="376"/>
      <c r="Q63" s="376"/>
      <c r="R63" s="561">
        <v>314322</v>
      </c>
      <c r="S63" s="561">
        <v>221028.84</v>
      </c>
      <c r="T63" s="561">
        <v>281719209.62</v>
      </c>
      <c r="U63" s="584">
        <v>0.99810330490629628</v>
      </c>
      <c r="V63" s="408">
        <v>64730</v>
      </c>
      <c r="W63" s="408">
        <v>281654479.62</v>
      </c>
    </row>
    <row r="64" spans="1:23" ht="48" x14ac:dyDescent="0.2">
      <c r="A64" s="363" t="s">
        <v>13908</v>
      </c>
      <c r="B64" s="134">
        <v>2426975</v>
      </c>
      <c r="C64" s="124" t="s">
        <v>13834</v>
      </c>
      <c r="D64" s="124" t="s">
        <v>13873</v>
      </c>
      <c r="E64" s="402" t="s">
        <v>13909</v>
      </c>
      <c r="F64" s="380">
        <v>282254560.45999998</v>
      </c>
      <c r="G64" s="381" t="s">
        <v>13264</v>
      </c>
      <c r="H64" s="402" t="s">
        <v>13263</v>
      </c>
      <c r="I64" s="384" t="s">
        <v>13265</v>
      </c>
      <c r="J64" s="384" t="s">
        <v>13887</v>
      </c>
      <c r="K64" s="385" t="s">
        <v>13265</v>
      </c>
      <c r="L64" s="385" t="s">
        <v>13887</v>
      </c>
      <c r="M64" s="377" t="s">
        <v>542</v>
      </c>
      <c r="N64" s="124" t="s">
        <v>542</v>
      </c>
      <c r="O64" s="381"/>
      <c r="P64" s="376"/>
      <c r="Q64" s="376"/>
      <c r="R64" s="561">
        <v>314322</v>
      </c>
      <c r="S64" s="561">
        <v>221028.84</v>
      </c>
      <c r="T64" s="561">
        <v>281719209.62</v>
      </c>
      <c r="U64" s="584">
        <v>0.99810330490629628</v>
      </c>
      <c r="V64" s="408">
        <v>64730</v>
      </c>
      <c r="W64" s="408">
        <v>281654479.62</v>
      </c>
    </row>
    <row r="65" spans="1:23" s="1017" customFormat="1" ht="29.45" customHeight="1" x14ac:dyDescent="0.2">
      <c r="A65" s="1013" t="s">
        <v>27950</v>
      </c>
      <c r="B65" s="1014"/>
      <c r="C65" s="1014"/>
      <c r="D65" s="1014"/>
      <c r="E65" s="1014"/>
      <c r="F65" s="1014"/>
      <c r="G65" s="1014"/>
      <c r="H65" s="1014"/>
      <c r="I65" s="1014"/>
      <c r="J65" s="1014"/>
      <c r="K65" s="1014"/>
      <c r="L65" s="1014"/>
      <c r="M65" s="1014"/>
      <c r="N65" s="1014"/>
      <c r="O65" s="1014"/>
      <c r="P65" s="1014"/>
      <c r="Q65" s="1014"/>
      <c r="R65" s="1015"/>
      <c r="S65" s="1015"/>
      <c r="T65" s="1014"/>
      <c r="U65" s="1016"/>
      <c r="V65" s="1015"/>
      <c r="W65" s="816"/>
    </row>
    <row r="66" spans="1:23" ht="21.6" customHeight="1" x14ac:dyDescent="0.2">
      <c r="A66" s="1193" t="s">
        <v>13786</v>
      </c>
      <c r="B66" s="1194"/>
      <c r="C66" s="1194"/>
      <c r="D66" s="1194"/>
      <c r="E66" s="1194"/>
      <c r="F66" s="1194"/>
      <c r="G66" s="1194"/>
      <c r="H66" s="1194"/>
      <c r="I66" s="1194"/>
      <c r="J66" s="1194"/>
      <c r="K66" s="1194"/>
      <c r="L66" s="1194"/>
      <c r="M66" s="1194"/>
      <c r="N66" s="1194"/>
      <c r="O66" s="1194"/>
      <c r="P66" s="1194"/>
      <c r="Q66" s="1194"/>
      <c r="R66" s="1194"/>
      <c r="S66" s="1194"/>
      <c r="T66" s="1194"/>
      <c r="U66" s="1194"/>
      <c r="V66" s="1194"/>
      <c r="W66" s="1195"/>
    </row>
    <row r="67" spans="1:23" s="1017" customFormat="1" ht="29.45" customHeight="1" x14ac:dyDescent="0.2">
      <c r="A67" s="1013" t="s">
        <v>27951</v>
      </c>
      <c r="B67" s="1014"/>
      <c r="C67" s="1014"/>
      <c r="D67" s="1014"/>
      <c r="E67" s="1014"/>
      <c r="F67" s="1014"/>
      <c r="G67" s="1014"/>
      <c r="H67" s="1014"/>
      <c r="I67" s="1014"/>
      <c r="J67" s="1014"/>
      <c r="K67" s="1014"/>
      <c r="L67" s="1014"/>
      <c r="M67" s="1014"/>
      <c r="N67" s="1014"/>
      <c r="O67" s="1014"/>
      <c r="P67" s="1014"/>
      <c r="Q67" s="1014"/>
      <c r="R67" s="1015"/>
      <c r="S67" s="1015"/>
      <c r="T67" s="1014"/>
      <c r="U67" s="1016"/>
      <c r="V67" s="1015"/>
      <c r="W67" s="816"/>
    </row>
    <row r="68" spans="1:23" ht="22.15" customHeight="1" x14ac:dyDescent="0.2">
      <c r="A68" s="1190" t="s">
        <v>13785</v>
      </c>
      <c r="B68" s="1191"/>
      <c r="C68" s="1191"/>
      <c r="D68" s="1191"/>
      <c r="E68" s="1191"/>
      <c r="F68" s="1191"/>
      <c r="G68" s="1191"/>
      <c r="H68" s="1191"/>
      <c r="I68" s="1191"/>
      <c r="J68" s="1191"/>
      <c r="K68" s="1191"/>
      <c r="L68" s="1191"/>
      <c r="M68" s="1191"/>
      <c r="N68" s="1191"/>
      <c r="O68" s="1191"/>
      <c r="P68" s="1191"/>
      <c r="Q68" s="1191"/>
      <c r="R68" s="1191"/>
      <c r="S68" s="1191"/>
      <c r="T68" s="1191"/>
      <c r="U68" s="1191"/>
      <c r="V68" s="1191"/>
      <c r="W68" s="1192"/>
    </row>
    <row r="69" spans="1:23" ht="22.15" customHeight="1" x14ac:dyDescent="0.2">
      <c r="A69" s="577"/>
      <c r="B69" s="577"/>
      <c r="C69" s="577"/>
      <c r="D69" s="577"/>
      <c r="E69" s="577"/>
      <c r="F69" s="577"/>
      <c r="G69" s="577"/>
      <c r="H69" s="577"/>
      <c r="I69" s="577"/>
      <c r="J69" s="577"/>
      <c r="K69" s="577"/>
      <c r="L69" s="577"/>
      <c r="M69" s="577"/>
      <c r="N69" s="577"/>
      <c r="O69" s="577"/>
      <c r="P69" s="577"/>
      <c r="Q69" s="577"/>
      <c r="R69" s="577"/>
      <c r="S69" s="577"/>
      <c r="T69" s="577"/>
      <c r="U69" s="577"/>
      <c r="V69" s="577"/>
      <c r="W69" s="577"/>
    </row>
    <row r="70" spans="1:23" ht="29.45" customHeight="1" x14ac:dyDescent="0.2">
      <c r="A70" s="811" t="s">
        <v>291</v>
      </c>
      <c r="B70" s="812"/>
      <c r="C70" s="812"/>
      <c r="D70" s="812"/>
      <c r="E70" s="812"/>
      <c r="F70" s="812"/>
      <c r="G70" s="812"/>
      <c r="H70" s="812"/>
      <c r="I70" s="812"/>
      <c r="J70" s="812"/>
      <c r="K70" s="812"/>
      <c r="L70" s="812"/>
      <c r="M70" s="812"/>
      <c r="N70" s="812"/>
      <c r="O70" s="812"/>
      <c r="P70" s="812"/>
      <c r="Q70" s="812"/>
      <c r="R70" s="813"/>
      <c r="S70" s="813"/>
      <c r="T70" s="814"/>
      <c r="U70" s="815"/>
      <c r="V70" s="813"/>
      <c r="W70" s="816"/>
    </row>
    <row r="71" spans="1:23" x14ac:dyDescent="0.2">
      <c r="A71" s="1173" t="s">
        <v>513</v>
      </c>
      <c r="B71" s="1174"/>
      <c r="C71" s="1174"/>
      <c r="D71" s="1174"/>
      <c r="E71" s="1174"/>
      <c r="F71" s="1174"/>
      <c r="G71" s="1174"/>
      <c r="H71" s="1174"/>
      <c r="I71" s="1174"/>
      <c r="J71" s="1174"/>
      <c r="K71" s="1174"/>
      <c r="L71" s="1174"/>
      <c r="M71" s="1174"/>
      <c r="N71" s="1174"/>
      <c r="O71" s="1174"/>
      <c r="P71" s="1174"/>
      <c r="Q71" s="1174"/>
      <c r="R71" s="1174"/>
      <c r="S71" s="1174"/>
      <c r="T71" s="1174"/>
      <c r="U71" s="1174"/>
      <c r="V71" s="1174"/>
      <c r="W71" s="1175"/>
    </row>
    <row r="72" spans="1:23" x14ac:dyDescent="0.2">
      <c r="A72" s="1176"/>
      <c r="B72" s="1177"/>
      <c r="C72" s="1177"/>
      <c r="D72" s="1177"/>
      <c r="E72" s="1177"/>
      <c r="F72" s="1177"/>
      <c r="G72" s="1177"/>
      <c r="H72" s="1177"/>
      <c r="I72" s="1177"/>
      <c r="J72" s="1177"/>
      <c r="K72" s="1177"/>
      <c r="L72" s="1177"/>
      <c r="M72" s="1177"/>
      <c r="N72" s="1177"/>
      <c r="O72" s="1177"/>
      <c r="P72" s="1177"/>
      <c r="Q72" s="1177"/>
      <c r="R72" s="1177"/>
      <c r="S72" s="1177"/>
      <c r="T72" s="1177"/>
      <c r="U72" s="1177"/>
      <c r="V72" s="1177"/>
      <c r="W72" s="1178"/>
    </row>
    <row r="73" spans="1:23" x14ac:dyDescent="0.2">
      <c r="A73" s="1176"/>
      <c r="B73" s="1177"/>
      <c r="C73" s="1177"/>
      <c r="D73" s="1177"/>
      <c r="E73" s="1177"/>
      <c r="F73" s="1177"/>
      <c r="G73" s="1177"/>
      <c r="H73" s="1177"/>
      <c r="I73" s="1177"/>
      <c r="J73" s="1177"/>
      <c r="K73" s="1177"/>
      <c r="L73" s="1177"/>
      <c r="M73" s="1177"/>
      <c r="N73" s="1177"/>
      <c r="O73" s="1177"/>
      <c r="P73" s="1177"/>
      <c r="Q73" s="1177"/>
      <c r="R73" s="1177"/>
      <c r="S73" s="1177"/>
      <c r="T73" s="1177"/>
      <c r="U73" s="1177"/>
      <c r="V73" s="1177"/>
      <c r="W73" s="1178"/>
    </row>
    <row r="74" spans="1:23" x14ac:dyDescent="0.2">
      <c r="A74" s="1179"/>
      <c r="B74" s="1180"/>
      <c r="C74" s="1180"/>
      <c r="D74" s="1180"/>
      <c r="E74" s="1180"/>
      <c r="F74" s="1180"/>
      <c r="G74" s="1180"/>
      <c r="H74" s="1180"/>
      <c r="I74" s="1180"/>
      <c r="J74" s="1180"/>
      <c r="K74" s="1180"/>
      <c r="L74" s="1180"/>
      <c r="M74" s="1180"/>
      <c r="N74" s="1180"/>
      <c r="O74" s="1180"/>
      <c r="P74" s="1180"/>
      <c r="Q74" s="1180"/>
      <c r="R74" s="1180"/>
      <c r="S74" s="1180"/>
      <c r="T74" s="1180"/>
      <c r="U74" s="1180"/>
      <c r="V74" s="1180"/>
      <c r="W74" s="1181"/>
    </row>
    <row r="75" spans="1:23" ht="22.15" customHeight="1" x14ac:dyDescent="0.2">
      <c r="A75" s="577"/>
      <c r="B75" s="577"/>
      <c r="C75" s="577"/>
      <c r="D75" s="577"/>
      <c r="E75" s="577"/>
      <c r="F75" s="577"/>
      <c r="G75" s="577"/>
      <c r="H75" s="577"/>
      <c r="I75" s="577"/>
      <c r="J75" s="577"/>
      <c r="K75" s="577"/>
      <c r="L75" s="577"/>
      <c r="M75" s="577"/>
      <c r="N75" s="577"/>
      <c r="O75" s="577"/>
      <c r="P75" s="577"/>
      <c r="Q75" s="577"/>
      <c r="R75" s="577"/>
      <c r="S75" s="577"/>
      <c r="T75" s="577"/>
      <c r="U75" s="577"/>
      <c r="V75" s="577"/>
      <c r="W75" s="577"/>
    </row>
    <row r="76" spans="1:23" ht="29.45" customHeight="1" x14ac:dyDescent="0.2">
      <c r="A76" s="811" t="s">
        <v>292</v>
      </c>
      <c r="B76" s="812"/>
      <c r="C76" s="812"/>
      <c r="D76" s="812"/>
      <c r="E76" s="812"/>
      <c r="F76" s="812"/>
      <c r="G76" s="812"/>
      <c r="H76" s="812"/>
      <c r="I76" s="812"/>
      <c r="J76" s="812"/>
      <c r="K76" s="812"/>
      <c r="L76" s="812"/>
      <c r="M76" s="812"/>
      <c r="N76" s="812"/>
      <c r="O76" s="812"/>
      <c r="P76" s="812"/>
      <c r="Q76" s="812"/>
      <c r="R76" s="813"/>
      <c r="S76" s="813"/>
      <c r="T76" s="814"/>
      <c r="U76" s="815"/>
      <c r="V76" s="813"/>
      <c r="W76" s="816"/>
    </row>
    <row r="77" spans="1:23" ht="84" x14ac:dyDescent="0.2">
      <c r="A77" s="363" t="s">
        <v>16429</v>
      </c>
      <c r="B77" s="134">
        <v>2233850</v>
      </c>
      <c r="C77" s="401" t="s">
        <v>16430</v>
      </c>
      <c r="D77" s="402" t="s">
        <v>16431</v>
      </c>
      <c r="E77" s="403" t="s">
        <v>16432</v>
      </c>
      <c r="F77" s="404">
        <v>4116000</v>
      </c>
      <c r="G77" s="405">
        <v>44365</v>
      </c>
      <c r="H77" s="406" t="s">
        <v>16433</v>
      </c>
      <c r="I77" s="407" t="s">
        <v>16434</v>
      </c>
      <c r="J77" s="407" t="s">
        <v>16435</v>
      </c>
      <c r="K77" s="124" t="s">
        <v>542</v>
      </c>
      <c r="L77" s="124" t="s">
        <v>542</v>
      </c>
      <c r="M77" s="124" t="s">
        <v>542</v>
      </c>
      <c r="N77" s="124" t="s">
        <v>542</v>
      </c>
      <c r="O77" s="381">
        <v>44506</v>
      </c>
      <c r="P77" s="381">
        <v>44546</v>
      </c>
      <c r="Q77" s="381">
        <v>44676</v>
      </c>
      <c r="R77" s="408">
        <v>3631031.74</v>
      </c>
      <c r="S77" s="408">
        <v>457459.72</v>
      </c>
      <c r="T77" s="408">
        <v>27508.539999999804</v>
      </c>
      <c r="U77" s="409">
        <v>6.6833187560738109E-3</v>
      </c>
      <c r="V77" s="410">
        <v>0</v>
      </c>
      <c r="W77" s="362">
        <v>0</v>
      </c>
    </row>
    <row r="78" spans="1:23" ht="96" x14ac:dyDescent="0.2">
      <c r="A78" s="363" t="s">
        <v>16436</v>
      </c>
      <c r="B78" s="134">
        <v>2233850</v>
      </c>
      <c r="C78" s="401" t="s">
        <v>16430</v>
      </c>
      <c r="D78" s="402" t="s">
        <v>16431</v>
      </c>
      <c r="E78" s="403" t="s">
        <v>16437</v>
      </c>
      <c r="F78" s="404">
        <v>1110000</v>
      </c>
      <c r="G78" s="405">
        <v>44399</v>
      </c>
      <c r="H78" s="406" t="s">
        <v>16438</v>
      </c>
      <c r="I78" s="411" t="s">
        <v>16439</v>
      </c>
      <c r="J78" s="411" t="s">
        <v>16440</v>
      </c>
      <c r="K78" s="124" t="s">
        <v>542</v>
      </c>
      <c r="L78" s="124" t="s">
        <v>542</v>
      </c>
      <c r="M78" s="124" t="s">
        <v>542</v>
      </c>
      <c r="N78" s="124" t="s">
        <v>542</v>
      </c>
      <c r="O78" s="381">
        <v>44513</v>
      </c>
      <c r="P78" s="381">
        <v>44601</v>
      </c>
      <c r="Q78" s="381">
        <v>44699</v>
      </c>
      <c r="R78" s="408">
        <v>1094675</v>
      </c>
      <c r="S78" s="408">
        <v>-23381.13</v>
      </c>
      <c r="T78" s="408">
        <v>38706.129999999997</v>
      </c>
      <c r="U78" s="409">
        <v>3.4870387387387382E-2</v>
      </c>
      <c r="V78" s="410">
        <v>0</v>
      </c>
      <c r="W78" s="362">
        <v>0</v>
      </c>
    </row>
    <row r="79" spans="1:23" x14ac:dyDescent="0.2">
      <c r="A79" s="525"/>
      <c r="B79" s="526"/>
      <c r="C79" s="527"/>
      <c r="D79" s="527"/>
      <c r="E79" s="578"/>
      <c r="F79" s="579"/>
      <c r="G79" s="580"/>
      <c r="H79" s="581"/>
      <c r="I79" s="582"/>
      <c r="J79" s="582"/>
      <c r="K79" s="62"/>
      <c r="L79" s="62"/>
      <c r="M79" s="62"/>
      <c r="N79" s="62"/>
      <c r="O79" s="559"/>
      <c r="P79" s="559"/>
      <c r="Q79" s="559"/>
      <c r="R79" s="560"/>
      <c r="S79" s="560"/>
      <c r="T79" s="560"/>
      <c r="U79" s="583"/>
      <c r="V79" s="394"/>
      <c r="W79" s="394"/>
    </row>
    <row r="80" spans="1:23" ht="29.45" customHeight="1" x14ac:dyDescent="0.2">
      <c r="A80" s="811" t="s">
        <v>283</v>
      </c>
      <c r="B80" s="812"/>
      <c r="C80" s="812"/>
      <c r="D80" s="812"/>
      <c r="E80" s="812"/>
      <c r="F80" s="812"/>
      <c r="G80" s="812"/>
      <c r="H80" s="812"/>
      <c r="I80" s="812"/>
      <c r="J80" s="812"/>
      <c r="K80" s="812"/>
      <c r="L80" s="812"/>
      <c r="M80" s="812"/>
      <c r="N80" s="812"/>
      <c r="O80" s="812"/>
      <c r="P80" s="812"/>
      <c r="Q80" s="812"/>
      <c r="R80" s="813"/>
      <c r="S80" s="813"/>
      <c r="T80" s="814"/>
      <c r="U80" s="815"/>
      <c r="V80" s="813"/>
      <c r="W80" s="816"/>
    </row>
    <row r="81" spans="1:24" ht="26.25" x14ac:dyDescent="0.2">
      <c r="A81" s="73"/>
      <c r="B81" s="73"/>
      <c r="C81" s="72"/>
      <c r="D81" s="72"/>
      <c r="E81" s="455" t="s">
        <v>6543</v>
      </c>
      <c r="F81" s="72"/>
      <c r="G81" s="72"/>
      <c r="H81" s="72"/>
      <c r="I81" s="72"/>
      <c r="J81" s="72"/>
      <c r="K81" s="72"/>
      <c r="L81" s="72"/>
      <c r="M81" s="72"/>
      <c r="N81" s="72"/>
      <c r="O81" s="72"/>
      <c r="P81" s="72"/>
      <c r="Q81" s="72"/>
      <c r="R81" s="39"/>
      <c r="S81" s="39"/>
      <c r="T81" s="39"/>
      <c r="U81" s="39"/>
      <c r="V81" s="78"/>
      <c r="W81" s="39"/>
    </row>
    <row r="82" spans="1:24" ht="22.15" customHeight="1" x14ac:dyDescent="0.2">
      <c r="A82" s="577"/>
      <c r="B82" s="577"/>
      <c r="C82" s="577"/>
      <c r="D82" s="577"/>
      <c r="E82" s="577"/>
      <c r="F82" s="577"/>
      <c r="G82" s="577"/>
      <c r="H82" s="577"/>
      <c r="I82" s="577"/>
      <c r="J82" s="577"/>
      <c r="K82" s="577"/>
      <c r="L82" s="577"/>
      <c r="M82" s="577"/>
      <c r="N82" s="577"/>
      <c r="O82" s="577"/>
      <c r="P82" s="577"/>
      <c r="Q82" s="577"/>
      <c r="R82" s="577"/>
      <c r="S82" s="577"/>
      <c r="T82" s="577"/>
      <c r="U82" s="577"/>
      <c r="V82" s="577"/>
      <c r="W82" s="577"/>
    </row>
    <row r="83" spans="1:24" ht="24" customHeight="1" x14ac:dyDescent="0.25">
      <c r="A83" s="149" t="s">
        <v>9</v>
      </c>
      <c r="B83" s="149"/>
      <c r="C83" s="75"/>
      <c r="D83" s="75"/>
      <c r="E83" s="75"/>
      <c r="F83" s="75"/>
      <c r="G83" s="75"/>
      <c r="H83" s="75"/>
      <c r="I83" s="75"/>
      <c r="J83" s="75"/>
      <c r="K83" s="75"/>
      <c r="L83" s="75"/>
      <c r="M83" s="75"/>
      <c r="N83" s="75"/>
      <c r="O83" s="75"/>
      <c r="P83" s="75"/>
      <c r="Q83" s="75"/>
      <c r="R83" s="95"/>
      <c r="S83" s="95"/>
      <c r="T83" s="95"/>
      <c r="U83" s="95"/>
      <c r="V83" s="1171"/>
      <c r="W83" s="1172"/>
      <c r="X83" s="79"/>
    </row>
    <row r="84" spans="1:24" x14ac:dyDescent="0.2">
      <c r="A84" s="71" t="s">
        <v>192</v>
      </c>
      <c r="B84" s="64"/>
      <c r="C84" s="29"/>
      <c r="D84" s="29"/>
      <c r="E84" s="29"/>
      <c r="F84" s="29"/>
      <c r="G84" s="29"/>
      <c r="H84" s="29"/>
      <c r="I84" s="29"/>
      <c r="J84" s="29"/>
      <c r="K84" s="29"/>
      <c r="L84" s="29"/>
      <c r="M84" s="29"/>
      <c r="N84" s="29"/>
    </row>
    <row r="85" spans="1:24" x14ac:dyDescent="0.2">
      <c r="A85" s="70" t="s">
        <v>193</v>
      </c>
      <c r="B85" s="64"/>
      <c r="C85" s="29"/>
      <c r="D85" s="29"/>
      <c r="E85" s="29"/>
      <c r="F85" s="29"/>
      <c r="G85" s="29"/>
      <c r="H85" s="29"/>
      <c r="I85" s="29"/>
      <c r="J85" s="29"/>
      <c r="K85" s="29"/>
      <c r="L85" s="29"/>
      <c r="M85" s="29"/>
      <c r="N85" s="29"/>
    </row>
    <row r="86" spans="1:24" x14ac:dyDescent="0.2">
      <c r="A86" s="71" t="s">
        <v>194</v>
      </c>
      <c r="B86" s="392"/>
    </row>
  </sheetData>
  <mergeCells count="21">
    <mergeCell ref="A1:W1"/>
    <mergeCell ref="A2:W2"/>
    <mergeCell ref="R3:S5"/>
    <mergeCell ref="T3:U5"/>
    <mergeCell ref="V3:V5"/>
    <mergeCell ref="W3:W5"/>
    <mergeCell ref="B5:B6"/>
    <mergeCell ref="C5:C6"/>
    <mergeCell ref="V83:W83"/>
    <mergeCell ref="A71:W74"/>
    <mergeCell ref="D5:D6"/>
    <mergeCell ref="E5:E6"/>
    <mergeCell ref="F5:F6"/>
    <mergeCell ref="G5:G6"/>
    <mergeCell ref="H5:H6"/>
    <mergeCell ref="I5:J5"/>
    <mergeCell ref="K5:L5"/>
    <mergeCell ref="M5:N5"/>
    <mergeCell ref="O5:Q5"/>
    <mergeCell ref="A68:W68"/>
    <mergeCell ref="A66:W66"/>
  </mergeCells>
  <printOptions horizontalCentered="1"/>
  <pageMargins left="0.31496062992125984" right="0.11811023622047245" top="0.74803149606299213" bottom="0.74803149606299213" header="0.31496062992125984" footer="0.31496062992125984"/>
  <pageSetup paperSize="9" scale="4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49C750-F70D-45C6-A66D-E290854BF61E}">
  <sheetPr>
    <pageSetUpPr fitToPage="1"/>
  </sheetPr>
  <dimension ref="A1:S7391"/>
  <sheetViews>
    <sheetView zoomScaleNormal="100" workbookViewId="0">
      <selection sqref="A1:R1"/>
    </sheetView>
  </sheetViews>
  <sheetFormatPr baseColWidth="10" defaultColWidth="9.140625" defaultRowHeight="13.5" x14ac:dyDescent="0.25"/>
  <cols>
    <col min="1" max="1" width="9.42578125" style="427" customWidth="1"/>
    <col min="2" max="2" width="12.7109375" style="427" customWidth="1"/>
    <col min="3" max="3" width="16.85546875" style="427" customWidth="1"/>
    <col min="4" max="4" width="26.85546875" style="427" customWidth="1"/>
    <col min="5" max="5" width="14.140625" style="428" customWidth="1"/>
    <col min="6" max="6" width="11.42578125" style="427" customWidth="1"/>
    <col min="7" max="7" width="29" style="418" customWidth="1"/>
    <col min="8" max="8" width="13.42578125" style="418" customWidth="1"/>
    <col min="9" max="9" width="22.42578125" style="418" customWidth="1"/>
    <col min="10" max="10" width="16.5703125" style="427" customWidth="1"/>
    <col min="11" max="12" width="9.85546875" style="427" customWidth="1"/>
    <col min="13" max="13" width="9.85546875" style="429" customWidth="1"/>
    <col min="14" max="15" width="9.85546875" style="427" customWidth="1"/>
    <col min="16" max="18" width="9.85546875" style="418" customWidth="1"/>
    <col min="19" max="16384" width="9.140625" style="418"/>
  </cols>
  <sheetData>
    <row r="1" spans="1:18" ht="18" x14ac:dyDescent="0.25">
      <c r="A1" s="1214" t="s">
        <v>245</v>
      </c>
      <c r="B1" s="1215"/>
      <c r="C1" s="1215"/>
      <c r="D1" s="1215"/>
      <c r="E1" s="1215"/>
      <c r="F1" s="1215"/>
      <c r="G1" s="1215"/>
      <c r="H1" s="1215"/>
      <c r="I1" s="1215"/>
      <c r="J1" s="1215"/>
      <c r="K1" s="1215"/>
      <c r="L1" s="1215"/>
      <c r="M1" s="1215"/>
      <c r="N1" s="1215"/>
      <c r="O1" s="1215"/>
      <c r="P1" s="1215"/>
      <c r="Q1" s="1215"/>
      <c r="R1" s="1215"/>
    </row>
    <row r="2" spans="1:18" ht="27.75" customHeight="1" x14ac:dyDescent="0.25">
      <c r="A2" s="102" t="s">
        <v>296</v>
      </c>
      <c r="B2" s="419"/>
      <c r="C2" s="157"/>
      <c r="D2" s="158"/>
      <c r="E2" s="420"/>
      <c r="F2" s="158"/>
      <c r="G2" s="158"/>
      <c r="H2" s="158"/>
      <c r="I2" s="158"/>
      <c r="J2" s="421"/>
      <c r="K2" s="158"/>
      <c r="L2" s="158"/>
      <c r="M2" s="422"/>
      <c r="N2" s="158"/>
      <c r="O2" s="158"/>
      <c r="P2" s="158"/>
      <c r="Q2" s="158"/>
      <c r="R2" s="158"/>
    </row>
    <row r="3" spans="1:18" ht="26.1" customHeight="1" x14ac:dyDescent="0.25">
      <c r="A3" s="1216" t="s">
        <v>141</v>
      </c>
      <c r="B3" s="1216"/>
      <c r="C3" s="1216"/>
      <c r="D3" s="1216"/>
      <c r="E3" s="1216"/>
      <c r="F3" s="1217" t="s">
        <v>142</v>
      </c>
      <c r="G3" s="1217"/>
      <c r="H3" s="1217"/>
      <c r="I3" s="1217"/>
      <c r="J3" s="1217"/>
      <c r="K3" s="1218" t="s">
        <v>227</v>
      </c>
      <c r="L3" s="1218"/>
      <c r="M3" s="1218"/>
      <c r="N3" s="1218" t="s">
        <v>228</v>
      </c>
      <c r="O3" s="1218"/>
      <c r="P3" s="1218"/>
      <c r="Q3" s="1219" t="s">
        <v>259</v>
      </c>
      <c r="R3" s="1220"/>
    </row>
    <row r="4" spans="1:18" ht="78.75" customHeight="1" x14ac:dyDescent="0.25">
      <c r="A4" s="423" t="s">
        <v>133</v>
      </c>
      <c r="B4" s="423" t="s">
        <v>143</v>
      </c>
      <c r="C4" s="423" t="s">
        <v>19166</v>
      </c>
      <c r="D4" s="423" t="s">
        <v>19167</v>
      </c>
      <c r="E4" s="424" t="s">
        <v>19168</v>
      </c>
      <c r="F4" s="423" t="s">
        <v>19169</v>
      </c>
      <c r="G4" s="423" t="s">
        <v>19170</v>
      </c>
      <c r="H4" s="423" t="s">
        <v>19171</v>
      </c>
      <c r="I4" s="423" t="s">
        <v>19172</v>
      </c>
      <c r="J4" s="423" t="s">
        <v>19173</v>
      </c>
      <c r="K4" s="425" t="s">
        <v>144</v>
      </c>
      <c r="L4" s="425" t="s">
        <v>145</v>
      </c>
      <c r="M4" s="426" t="s">
        <v>146</v>
      </c>
      <c r="N4" s="425" t="s">
        <v>144</v>
      </c>
      <c r="O4" s="425" t="s">
        <v>145</v>
      </c>
      <c r="P4" s="425" t="s">
        <v>146</v>
      </c>
      <c r="Q4" s="425" t="s">
        <v>144</v>
      </c>
      <c r="R4" s="425" t="s">
        <v>261</v>
      </c>
    </row>
    <row r="5" spans="1:18" x14ac:dyDescent="0.25">
      <c r="A5" s="592" t="s">
        <v>273</v>
      </c>
      <c r="B5" s="587"/>
      <c r="C5" s="587"/>
      <c r="D5" s="587"/>
      <c r="E5" s="588"/>
      <c r="F5" s="587"/>
      <c r="G5" s="587"/>
      <c r="H5" s="587"/>
      <c r="I5" s="587"/>
      <c r="J5" s="587"/>
      <c r="K5" s="589"/>
      <c r="L5" s="589"/>
      <c r="M5" s="590"/>
      <c r="N5" s="589"/>
      <c r="O5" s="589"/>
      <c r="P5" s="589"/>
      <c r="Q5" s="589"/>
      <c r="R5" s="591"/>
    </row>
    <row r="6" spans="1:18" x14ac:dyDescent="0.25">
      <c r="A6" s="592" t="s">
        <v>13286</v>
      </c>
      <c r="B6" s="587"/>
      <c r="C6" s="587"/>
      <c r="D6" s="587"/>
      <c r="E6" s="588"/>
      <c r="F6" s="587"/>
      <c r="G6" s="587"/>
      <c r="H6" s="587"/>
      <c r="I6" s="587"/>
      <c r="J6" s="587"/>
      <c r="K6" s="589"/>
      <c r="L6" s="589"/>
      <c r="M6" s="590"/>
      <c r="N6" s="589"/>
      <c r="O6" s="589"/>
      <c r="P6" s="589"/>
      <c r="Q6" s="589"/>
      <c r="R6" s="591"/>
    </row>
    <row r="7" spans="1:18" ht="11.85" customHeight="1" x14ac:dyDescent="0.25">
      <c r="A7" s="593" t="s">
        <v>19174</v>
      </c>
      <c r="B7" s="593" t="s">
        <v>19175</v>
      </c>
      <c r="C7" s="593" t="s">
        <v>147</v>
      </c>
      <c r="D7" s="594" t="s">
        <v>19176</v>
      </c>
      <c r="E7" s="595">
        <v>2000</v>
      </c>
      <c r="F7" s="593" t="s">
        <v>19177</v>
      </c>
      <c r="G7" s="594" t="s">
        <v>19178</v>
      </c>
      <c r="H7" s="594"/>
      <c r="I7" s="594" t="s">
        <v>571</v>
      </c>
      <c r="J7" s="593"/>
      <c r="K7" s="660">
        <v>1</v>
      </c>
      <c r="L7" s="660">
        <v>12</v>
      </c>
      <c r="M7" s="661">
        <f>+E7*L7</f>
        <v>24000</v>
      </c>
      <c r="N7" s="660">
        <v>0</v>
      </c>
      <c r="O7" s="660">
        <v>6</v>
      </c>
      <c r="P7" s="662">
        <f>+E7*6</f>
        <v>12000</v>
      </c>
      <c r="Q7" s="662">
        <v>0</v>
      </c>
      <c r="R7" s="663">
        <v>12</v>
      </c>
    </row>
    <row r="8" spans="1:18" ht="11.85" customHeight="1" x14ac:dyDescent="0.25">
      <c r="A8" s="598" t="s">
        <v>19174</v>
      </c>
      <c r="B8" s="598" t="s">
        <v>19175</v>
      </c>
      <c r="C8" s="598" t="s">
        <v>19179</v>
      </c>
      <c r="D8" s="599" t="s">
        <v>19180</v>
      </c>
      <c r="E8" s="600">
        <v>15600</v>
      </c>
      <c r="F8" s="598" t="s">
        <v>19181</v>
      </c>
      <c r="G8" s="599" t="s">
        <v>19182</v>
      </c>
      <c r="H8" s="599" t="s">
        <v>18178</v>
      </c>
      <c r="I8" s="599" t="s">
        <v>686</v>
      </c>
      <c r="J8" s="598" t="s">
        <v>5312</v>
      </c>
      <c r="K8" s="664">
        <v>0</v>
      </c>
      <c r="L8" s="664">
        <v>0</v>
      </c>
      <c r="M8" s="665">
        <f t="shared" ref="M8:M71" si="0">+E8*L8</f>
        <v>0</v>
      </c>
      <c r="N8" s="664">
        <v>1</v>
      </c>
      <c r="O8" s="664">
        <v>0</v>
      </c>
      <c r="P8" s="666">
        <f t="shared" ref="P8:P71" si="1">+E8*6</f>
        <v>93600</v>
      </c>
      <c r="Q8" s="666">
        <v>0</v>
      </c>
      <c r="R8" s="666">
        <v>0</v>
      </c>
    </row>
    <row r="9" spans="1:18" ht="11.85" customHeight="1" x14ac:dyDescent="0.25">
      <c r="A9" s="598" t="s">
        <v>19174</v>
      </c>
      <c r="B9" s="598" t="s">
        <v>19175</v>
      </c>
      <c r="C9" s="598" t="s">
        <v>147</v>
      </c>
      <c r="D9" s="599" t="s">
        <v>19183</v>
      </c>
      <c r="E9" s="600">
        <v>9000</v>
      </c>
      <c r="F9" s="598" t="s">
        <v>19184</v>
      </c>
      <c r="G9" s="599" t="s">
        <v>19185</v>
      </c>
      <c r="H9" s="599" t="s">
        <v>19186</v>
      </c>
      <c r="I9" s="599" t="s">
        <v>686</v>
      </c>
      <c r="J9" s="598" t="s">
        <v>5312</v>
      </c>
      <c r="K9" s="664">
        <v>1</v>
      </c>
      <c r="L9" s="664">
        <v>12</v>
      </c>
      <c r="M9" s="665">
        <f t="shared" si="0"/>
        <v>108000</v>
      </c>
      <c r="N9" s="664">
        <v>0</v>
      </c>
      <c r="O9" s="664">
        <v>6</v>
      </c>
      <c r="P9" s="666">
        <f t="shared" si="1"/>
        <v>54000</v>
      </c>
      <c r="Q9" s="666">
        <v>0</v>
      </c>
      <c r="R9" s="667">
        <v>12</v>
      </c>
    </row>
    <row r="10" spans="1:18" ht="11.85" customHeight="1" x14ac:dyDescent="0.25">
      <c r="A10" s="598" t="s">
        <v>19174</v>
      </c>
      <c r="B10" s="598" t="s">
        <v>19175</v>
      </c>
      <c r="C10" s="598" t="s">
        <v>147</v>
      </c>
      <c r="D10" s="599" t="s">
        <v>1112</v>
      </c>
      <c r="E10" s="600">
        <v>1800</v>
      </c>
      <c r="F10" s="598" t="s">
        <v>19187</v>
      </c>
      <c r="G10" s="599" t="s">
        <v>19188</v>
      </c>
      <c r="H10" s="599"/>
      <c r="I10" s="599" t="s">
        <v>571</v>
      </c>
      <c r="J10" s="598"/>
      <c r="K10" s="664">
        <v>2</v>
      </c>
      <c r="L10" s="664">
        <v>12</v>
      </c>
      <c r="M10" s="665">
        <f t="shared" si="0"/>
        <v>21600</v>
      </c>
      <c r="N10" s="664">
        <v>0</v>
      </c>
      <c r="O10" s="664">
        <v>6</v>
      </c>
      <c r="P10" s="666">
        <f t="shared" si="1"/>
        <v>10800</v>
      </c>
      <c r="Q10" s="666">
        <v>0</v>
      </c>
      <c r="R10" s="667">
        <v>12</v>
      </c>
    </row>
    <row r="11" spans="1:18" ht="11.85" customHeight="1" x14ac:dyDescent="0.25">
      <c r="A11" s="598" t="s">
        <v>19174</v>
      </c>
      <c r="B11" s="598" t="s">
        <v>19175</v>
      </c>
      <c r="C11" s="598" t="s">
        <v>147</v>
      </c>
      <c r="D11" s="599" t="s">
        <v>728</v>
      </c>
      <c r="E11" s="600">
        <v>2100</v>
      </c>
      <c r="F11" s="598" t="s">
        <v>19189</v>
      </c>
      <c r="G11" s="599" t="s">
        <v>19190</v>
      </c>
      <c r="H11" s="599" t="s">
        <v>519</v>
      </c>
      <c r="I11" s="599" t="s">
        <v>686</v>
      </c>
      <c r="J11" s="598" t="s">
        <v>5312</v>
      </c>
      <c r="K11" s="664">
        <v>1</v>
      </c>
      <c r="L11" s="664">
        <v>12</v>
      </c>
      <c r="M11" s="665">
        <f t="shared" si="0"/>
        <v>25200</v>
      </c>
      <c r="N11" s="664">
        <v>0</v>
      </c>
      <c r="O11" s="664">
        <v>6</v>
      </c>
      <c r="P11" s="666">
        <f t="shared" si="1"/>
        <v>12600</v>
      </c>
      <c r="Q11" s="666">
        <v>0</v>
      </c>
      <c r="R11" s="667">
        <v>12</v>
      </c>
    </row>
    <row r="12" spans="1:18" ht="11.85" customHeight="1" x14ac:dyDescent="0.25">
      <c r="A12" s="598" t="s">
        <v>19174</v>
      </c>
      <c r="B12" s="598" t="s">
        <v>19175</v>
      </c>
      <c r="C12" s="598" t="s">
        <v>147</v>
      </c>
      <c r="D12" s="599" t="s">
        <v>19191</v>
      </c>
      <c r="E12" s="600">
        <v>1900</v>
      </c>
      <c r="F12" s="598" t="s">
        <v>19192</v>
      </c>
      <c r="G12" s="599" t="s">
        <v>19193</v>
      </c>
      <c r="H12" s="599"/>
      <c r="I12" s="599" t="s">
        <v>571</v>
      </c>
      <c r="J12" s="598"/>
      <c r="K12" s="664">
        <v>1</v>
      </c>
      <c r="L12" s="664">
        <v>12</v>
      </c>
      <c r="M12" s="665">
        <f t="shared" si="0"/>
        <v>22800</v>
      </c>
      <c r="N12" s="664">
        <v>0</v>
      </c>
      <c r="O12" s="664">
        <v>6</v>
      </c>
      <c r="P12" s="666">
        <f t="shared" si="1"/>
        <v>11400</v>
      </c>
      <c r="Q12" s="666">
        <v>0</v>
      </c>
      <c r="R12" s="667">
        <v>12</v>
      </c>
    </row>
    <row r="13" spans="1:18" ht="11.85" customHeight="1" x14ac:dyDescent="0.25">
      <c r="A13" s="598" t="s">
        <v>19174</v>
      </c>
      <c r="B13" s="598" t="s">
        <v>19175</v>
      </c>
      <c r="C13" s="598" t="s">
        <v>147</v>
      </c>
      <c r="D13" s="599" t="s">
        <v>19194</v>
      </c>
      <c r="E13" s="600">
        <v>2100</v>
      </c>
      <c r="F13" s="598" t="s">
        <v>19195</v>
      </c>
      <c r="G13" s="599" t="s">
        <v>19196</v>
      </c>
      <c r="H13" s="599"/>
      <c r="I13" s="599" t="s">
        <v>571</v>
      </c>
      <c r="J13" s="598"/>
      <c r="K13" s="664">
        <v>1</v>
      </c>
      <c r="L13" s="664">
        <v>12</v>
      </c>
      <c r="M13" s="665">
        <f t="shared" si="0"/>
        <v>25200</v>
      </c>
      <c r="N13" s="664">
        <v>0</v>
      </c>
      <c r="O13" s="664">
        <v>6</v>
      </c>
      <c r="P13" s="666">
        <f t="shared" si="1"/>
        <v>12600</v>
      </c>
      <c r="Q13" s="666">
        <v>0</v>
      </c>
      <c r="R13" s="667">
        <v>12</v>
      </c>
    </row>
    <row r="14" spans="1:18" ht="11.85" customHeight="1" x14ac:dyDescent="0.25">
      <c r="A14" s="598" t="s">
        <v>19174</v>
      </c>
      <c r="B14" s="598" t="s">
        <v>19175</v>
      </c>
      <c r="C14" s="598" t="s">
        <v>147</v>
      </c>
      <c r="D14" s="599" t="s">
        <v>19197</v>
      </c>
      <c r="E14" s="600">
        <v>3400</v>
      </c>
      <c r="F14" s="598" t="s">
        <v>19198</v>
      </c>
      <c r="G14" s="599" t="s">
        <v>19199</v>
      </c>
      <c r="H14" s="599"/>
      <c r="I14" s="599" t="s">
        <v>571</v>
      </c>
      <c r="J14" s="598"/>
      <c r="K14" s="664">
        <v>1</v>
      </c>
      <c r="L14" s="664">
        <v>12</v>
      </c>
      <c r="M14" s="665">
        <f t="shared" si="0"/>
        <v>40800</v>
      </c>
      <c r="N14" s="664">
        <v>0</v>
      </c>
      <c r="O14" s="664">
        <v>6</v>
      </c>
      <c r="P14" s="666">
        <f t="shared" si="1"/>
        <v>20400</v>
      </c>
      <c r="Q14" s="666">
        <v>0</v>
      </c>
      <c r="R14" s="667">
        <v>12</v>
      </c>
    </row>
    <row r="15" spans="1:18" ht="11.85" customHeight="1" x14ac:dyDescent="0.25">
      <c r="A15" s="598" t="s">
        <v>19174</v>
      </c>
      <c r="B15" s="598" t="s">
        <v>19200</v>
      </c>
      <c r="C15" s="598" t="s">
        <v>147</v>
      </c>
      <c r="D15" s="599" t="s">
        <v>19201</v>
      </c>
      <c r="E15" s="600">
        <v>5500</v>
      </c>
      <c r="F15" s="598" t="s">
        <v>19202</v>
      </c>
      <c r="G15" s="599" t="s">
        <v>19203</v>
      </c>
      <c r="H15" s="599" t="s">
        <v>519</v>
      </c>
      <c r="I15" s="599" t="s">
        <v>686</v>
      </c>
      <c r="J15" s="598" t="s">
        <v>5312</v>
      </c>
      <c r="K15" s="664">
        <v>1</v>
      </c>
      <c r="L15" s="664">
        <v>2</v>
      </c>
      <c r="M15" s="665">
        <f t="shared" si="0"/>
        <v>11000</v>
      </c>
      <c r="N15" s="664">
        <v>0</v>
      </c>
      <c r="O15" s="664">
        <v>0</v>
      </c>
      <c r="P15" s="666">
        <f t="shared" si="1"/>
        <v>33000</v>
      </c>
      <c r="Q15" s="666">
        <v>0</v>
      </c>
      <c r="R15" s="666">
        <v>0</v>
      </c>
    </row>
    <row r="16" spans="1:18" ht="11.85" customHeight="1" x14ac:dyDescent="0.25">
      <c r="A16" s="598" t="s">
        <v>19174</v>
      </c>
      <c r="B16" s="598" t="s">
        <v>19175</v>
      </c>
      <c r="C16" s="598" t="s">
        <v>147</v>
      </c>
      <c r="D16" s="599" t="s">
        <v>19204</v>
      </c>
      <c r="E16" s="600">
        <v>1800</v>
      </c>
      <c r="F16" s="598" t="s">
        <v>19205</v>
      </c>
      <c r="G16" s="599" t="s">
        <v>19206</v>
      </c>
      <c r="H16" s="599"/>
      <c r="I16" s="599" t="s">
        <v>571</v>
      </c>
      <c r="J16" s="598"/>
      <c r="K16" s="664">
        <v>1</v>
      </c>
      <c r="L16" s="664">
        <v>12</v>
      </c>
      <c r="M16" s="665">
        <f t="shared" si="0"/>
        <v>21600</v>
      </c>
      <c r="N16" s="664">
        <v>0</v>
      </c>
      <c r="O16" s="664">
        <v>6</v>
      </c>
      <c r="P16" s="666">
        <f t="shared" si="1"/>
        <v>10800</v>
      </c>
      <c r="Q16" s="666">
        <v>0</v>
      </c>
      <c r="R16" s="667">
        <v>12</v>
      </c>
    </row>
    <row r="17" spans="1:18" ht="11.85" customHeight="1" x14ac:dyDescent="0.25">
      <c r="A17" s="598" t="s">
        <v>19174</v>
      </c>
      <c r="B17" s="598" t="s">
        <v>19175</v>
      </c>
      <c r="C17" s="598" t="s">
        <v>147</v>
      </c>
      <c r="D17" s="599" t="s">
        <v>19207</v>
      </c>
      <c r="E17" s="600">
        <v>1750</v>
      </c>
      <c r="F17" s="598" t="s">
        <v>19208</v>
      </c>
      <c r="G17" s="599" t="s">
        <v>19209</v>
      </c>
      <c r="H17" s="599"/>
      <c r="I17" s="599" t="s">
        <v>19210</v>
      </c>
      <c r="J17" s="598"/>
      <c r="K17" s="664">
        <v>1</v>
      </c>
      <c r="L17" s="664">
        <v>12</v>
      </c>
      <c r="M17" s="665">
        <f t="shared" si="0"/>
        <v>21000</v>
      </c>
      <c r="N17" s="664">
        <v>0</v>
      </c>
      <c r="O17" s="664">
        <v>6</v>
      </c>
      <c r="P17" s="666">
        <f t="shared" si="1"/>
        <v>10500</v>
      </c>
      <c r="Q17" s="666">
        <v>0</v>
      </c>
      <c r="R17" s="667">
        <v>12</v>
      </c>
    </row>
    <row r="18" spans="1:18" ht="11.85" customHeight="1" x14ac:dyDescent="0.25">
      <c r="A18" s="598" t="s">
        <v>19174</v>
      </c>
      <c r="B18" s="598" t="s">
        <v>19175</v>
      </c>
      <c r="C18" s="598" t="s">
        <v>147</v>
      </c>
      <c r="D18" s="599" t="s">
        <v>19211</v>
      </c>
      <c r="E18" s="600">
        <v>2800</v>
      </c>
      <c r="F18" s="598" t="s">
        <v>19212</v>
      </c>
      <c r="G18" s="599" t="s">
        <v>19213</v>
      </c>
      <c r="H18" s="599"/>
      <c r="I18" s="599" t="s">
        <v>571</v>
      </c>
      <c r="J18" s="598"/>
      <c r="K18" s="664">
        <v>1</v>
      </c>
      <c r="L18" s="664">
        <v>12</v>
      </c>
      <c r="M18" s="665">
        <f t="shared" si="0"/>
        <v>33600</v>
      </c>
      <c r="N18" s="664">
        <v>0</v>
      </c>
      <c r="O18" s="664">
        <v>6</v>
      </c>
      <c r="P18" s="666">
        <f t="shared" si="1"/>
        <v>16800</v>
      </c>
      <c r="Q18" s="666">
        <v>0</v>
      </c>
      <c r="R18" s="667">
        <v>12</v>
      </c>
    </row>
    <row r="19" spans="1:18" ht="11.85" customHeight="1" x14ac:dyDescent="0.25">
      <c r="A19" s="598" t="s">
        <v>19174</v>
      </c>
      <c r="B19" s="598" t="s">
        <v>19175</v>
      </c>
      <c r="C19" s="598" t="s">
        <v>147</v>
      </c>
      <c r="D19" s="599" t="s">
        <v>19214</v>
      </c>
      <c r="E19" s="600">
        <v>3600</v>
      </c>
      <c r="F19" s="598" t="s">
        <v>19215</v>
      </c>
      <c r="G19" s="599" t="s">
        <v>19216</v>
      </c>
      <c r="H19" s="599" t="s">
        <v>19217</v>
      </c>
      <c r="I19" s="599" t="s">
        <v>19218</v>
      </c>
      <c r="J19" s="598" t="s">
        <v>1464</v>
      </c>
      <c r="K19" s="664">
        <v>2</v>
      </c>
      <c r="L19" s="664">
        <v>12</v>
      </c>
      <c r="M19" s="665">
        <f t="shared" si="0"/>
        <v>43200</v>
      </c>
      <c r="N19" s="664">
        <v>0</v>
      </c>
      <c r="O19" s="664">
        <v>6</v>
      </c>
      <c r="P19" s="666">
        <f t="shared" si="1"/>
        <v>21600</v>
      </c>
      <c r="Q19" s="666">
        <v>0</v>
      </c>
      <c r="R19" s="667">
        <v>12</v>
      </c>
    </row>
    <row r="20" spans="1:18" ht="11.85" customHeight="1" x14ac:dyDescent="0.25">
      <c r="A20" s="598" t="s">
        <v>19174</v>
      </c>
      <c r="B20" s="598" t="s">
        <v>19175</v>
      </c>
      <c r="C20" s="598" t="s">
        <v>19179</v>
      </c>
      <c r="D20" s="599" t="s">
        <v>19219</v>
      </c>
      <c r="E20" s="600">
        <v>15000</v>
      </c>
      <c r="F20" s="598" t="s">
        <v>19220</v>
      </c>
      <c r="G20" s="599" t="s">
        <v>19221</v>
      </c>
      <c r="H20" s="599" t="s">
        <v>19222</v>
      </c>
      <c r="I20" s="599" t="s">
        <v>686</v>
      </c>
      <c r="J20" s="598" t="s">
        <v>5312</v>
      </c>
      <c r="K20" s="664">
        <v>0</v>
      </c>
      <c r="L20" s="664">
        <v>0</v>
      </c>
      <c r="M20" s="665">
        <f t="shared" si="0"/>
        <v>0</v>
      </c>
      <c r="N20" s="664">
        <v>0</v>
      </c>
      <c r="O20" s="664">
        <v>0</v>
      </c>
      <c r="P20" s="666">
        <f t="shared" si="1"/>
        <v>90000</v>
      </c>
      <c r="Q20" s="666">
        <v>0</v>
      </c>
      <c r="R20" s="666">
        <v>0</v>
      </c>
    </row>
    <row r="21" spans="1:18" ht="11.85" customHeight="1" x14ac:dyDescent="0.25">
      <c r="A21" s="598" t="s">
        <v>19174</v>
      </c>
      <c r="B21" s="598" t="s">
        <v>19175</v>
      </c>
      <c r="C21" s="598" t="s">
        <v>147</v>
      </c>
      <c r="D21" s="599" t="s">
        <v>19223</v>
      </c>
      <c r="E21" s="600">
        <v>2200</v>
      </c>
      <c r="F21" s="598" t="s">
        <v>19224</v>
      </c>
      <c r="G21" s="599" t="s">
        <v>19225</v>
      </c>
      <c r="H21" s="599" t="s">
        <v>19226</v>
      </c>
      <c r="I21" s="599" t="s">
        <v>19218</v>
      </c>
      <c r="J21" s="598" t="s">
        <v>1464</v>
      </c>
      <c r="K21" s="664">
        <v>1</v>
      </c>
      <c r="L21" s="664">
        <v>12</v>
      </c>
      <c r="M21" s="665">
        <f t="shared" si="0"/>
        <v>26400</v>
      </c>
      <c r="N21" s="664">
        <v>0</v>
      </c>
      <c r="O21" s="664">
        <v>6</v>
      </c>
      <c r="P21" s="666">
        <f t="shared" si="1"/>
        <v>13200</v>
      </c>
      <c r="Q21" s="666">
        <v>0</v>
      </c>
      <c r="R21" s="667">
        <v>12</v>
      </c>
    </row>
    <row r="22" spans="1:18" ht="11.85" customHeight="1" x14ac:dyDescent="0.25">
      <c r="A22" s="598" t="s">
        <v>19174</v>
      </c>
      <c r="B22" s="598" t="s">
        <v>19175</v>
      </c>
      <c r="C22" s="598" t="s">
        <v>147</v>
      </c>
      <c r="D22" s="599" t="s">
        <v>19227</v>
      </c>
      <c r="E22" s="600">
        <v>2500</v>
      </c>
      <c r="F22" s="598" t="s">
        <v>19228</v>
      </c>
      <c r="G22" s="599" t="s">
        <v>19229</v>
      </c>
      <c r="H22" s="599" t="s">
        <v>19226</v>
      </c>
      <c r="I22" s="599" t="s">
        <v>19230</v>
      </c>
      <c r="J22" s="598" t="s">
        <v>1464</v>
      </c>
      <c r="K22" s="664">
        <v>1</v>
      </c>
      <c r="L22" s="664">
        <v>12</v>
      </c>
      <c r="M22" s="665">
        <f t="shared" si="0"/>
        <v>30000</v>
      </c>
      <c r="N22" s="664">
        <v>0</v>
      </c>
      <c r="O22" s="664">
        <v>6</v>
      </c>
      <c r="P22" s="666">
        <f t="shared" si="1"/>
        <v>15000</v>
      </c>
      <c r="Q22" s="666">
        <v>0</v>
      </c>
      <c r="R22" s="667">
        <v>12</v>
      </c>
    </row>
    <row r="23" spans="1:18" ht="11.85" customHeight="1" x14ac:dyDescent="0.25">
      <c r="A23" s="598" t="s">
        <v>19174</v>
      </c>
      <c r="B23" s="598" t="s">
        <v>19175</v>
      </c>
      <c r="C23" s="598" t="s">
        <v>147</v>
      </c>
      <c r="D23" s="599" t="s">
        <v>19231</v>
      </c>
      <c r="E23" s="600">
        <v>2600</v>
      </c>
      <c r="F23" s="598" t="s">
        <v>19232</v>
      </c>
      <c r="G23" s="599" t="s">
        <v>19233</v>
      </c>
      <c r="H23" s="599" t="s">
        <v>19234</v>
      </c>
      <c r="I23" s="599" t="s">
        <v>6521</v>
      </c>
      <c r="J23" s="598"/>
      <c r="K23" s="664">
        <v>1</v>
      </c>
      <c r="L23" s="664">
        <v>12</v>
      </c>
      <c r="M23" s="665">
        <f t="shared" si="0"/>
        <v>31200</v>
      </c>
      <c r="N23" s="664">
        <v>0</v>
      </c>
      <c r="O23" s="664">
        <v>6</v>
      </c>
      <c r="P23" s="666">
        <f t="shared" si="1"/>
        <v>15600</v>
      </c>
      <c r="Q23" s="666">
        <v>0</v>
      </c>
      <c r="R23" s="667">
        <v>12</v>
      </c>
    </row>
    <row r="24" spans="1:18" ht="11.85" customHeight="1" x14ac:dyDescent="0.25">
      <c r="A24" s="598" t="s">
        <v>19174</v>
      </c>
      <c r="B24" s="598" t="s">
        <v>19175</v>
      </c>
      <c r="C24" s="598" t="s">
        <v>147</v>
      </c>
      <c r="D24" s="599" t="s">
        <v>19235</v>
      </c>
      <c r="E24" s="600">
        <v>3000</v>
      </c>
      <c r="F24" s="598" t="s">
        <v>19236</v>
      </c>
      <c r="G24" s="599" t="s">
        <v>19237</v>
      </c>
      <c r="H24" s="599" t="s">
        <v>19238</v>
      </c>
      <c r="I24" s="599" t="s">
        <v>686</v>
      </c>
      <c r="J24" s="598" t="s">
        <v>5312</v>
      </c>
      <c r="K24" s="664">
        <v>1</v>
      </c>
      <c r="L24" s="664">
        <v>12</v>
      </c>
      <c r="M24" s="665">
        <f t="shared" si="0"/>
        <v>36000</v>
      </c>
      <c r="N24" s="664">
        <v>0</v>
      </c>
      <c r="O24" s="664">
        <v>6</v>
      </c>
      <c r="P24" s="666">
        <f t="shared" si="1"/>
        <v>18000</v>
      </c>
      <c r="Q24" s="666">
        <v>0</v>
      </c>
      <c r="R24" s="667">
        <v>12</v>
      </c>
    </row>
    <row r="25" spans="1:18" ht="11.85" customHeight="1" x14ac:dyDescent="0.25">
      <c r="A25" s="598" t="s">
        <v>19174</v>
      </c>
      <c r="B25" s="598" t="s">
        <v>19175</v>
      </c>
      <c r="C25" s="598" t="s">
        <v>19179</v>
      </c>
      <c r="D25" s="599" t="s">
        <v>19239</v>
      </c>
      <c r="E25" s="600">
        <v>8000</v>
      </c>
      <c r="F25" s="598" t="s">
        <v>19240</v>
      </c>
      <c r="G25" s="599" t="s">
        <v>19241</v>
      </c>
      <c r="H25" s="599" t="s">
        <v>19242</v>
      </c>
      <c r="I25" s="599" t="s">
        <v>19243</v>
      </c>
      <c r="J25" s="598" t="s">
        <v>5312</v>
      </c>
      <c r="K25" s="664">
        <v>0</v>
      </c>
      <c r="L25" s="664">
        <v>0</v>
      </c>
      <c r="M25" s="665">
        <f t="shared" si="0"/>
        <v>0</v>
      </c>
      <c r="N25" s="664">
        <v>0</v>
      </c>
      <c r="O25" s="664">
        <v>0</v>
      </c>
      <c r="P25" s="666">
        <f t="shared" si="1"/>
        <v>48000</v>
      </c>
      <c r="Q25" s="666">
        <v>0</v>
      </c>
      <c r="R25" s="666">
        <v>0</v>
      </c>
    </row>
    <row r="26" spans="1:18" ht="11.85" customHeight="1" x14ac:dyDescent="0.25">
      <c r="A26" s="598" t="s">
        <v>19174</v>
      </c>
      <c r="B26" s="598" t="s">
        <v>19175</v>
      </c>
      <c r="C26" s="598" t="s">
        <v>147</v>
      </c>
      <c r="D26" s="599" t="s">
        <v>19244</v>
      </c>
      <c r="E26" s="600">
        <v>2000</v>
      </c>
      <c r="F26" s="598" t="s">
        <v>19245</v>
      </c>
      <c r="G26" s="599" t="s">
        <v>19246</v>
      </c>
      <c r="H26" s="599" t="s">
        <v>19247</v>
      </c>
      <c r="I26" s="599" t="s">
        <v>19248</v>
      </c>
      <c r="J26" s="598"/>
      <c r="K26" s="664">
        <v>1</v>
      </c>
      <c r="L26" s="664">
        <v>12</v>
      </c>
      <c r="M26" s="665">
        <f t="shared" si="0"/>
        <v>24000</v>
      </c>
      <c r="N26" s="664">
        <v>0</v>
      </c>
      <c r="O26" s="664">
        <v>6</v>
      </c>
      <c r="P26" s="666">
        <f t="shared" si="1"/>
        <v>12000</v>
      </c>
      <c r="Q26" s="666">
        <v>0</v>
      </c>
      <c r="R26" s="667">
        <v>12</v>
      </c>
    </row>
    <row r="27" spans="1:18" ht="11.85" customHeight="1" x14ac:dyDescent="0.25">
      <c r="A27" s="598" t="s">
        <v>19174</v>
      </c>
      <c r="B27" s="598" t="s">
        <v>19175</v>
      </c>
      <c r="C27" s="598" t="s">
        <v>147</v>
      </c>
      <c r="D27" s="599" t="s">
        <v>19235</v>
      </c>
      <c r="E27" s="600">
        <v>3000</v>
      </c>
      <c r="F27" s="598" t="s">
        <v>19249</v>
      </c>
      <c r="G27" s="599" t="s">
        <v>19250</v>
      </c>
      <c r="H27" s="599" t="s">
        <v>19251</v>
      </c>
      <c r="I27" s="599" t="s">
        <v>6521</v>
      </c>
      <c r="J27" s="598"/>
      <c r="K27" s="664">
        <v>1</v>
      </c>
      <c r="L27" s="664">
        <v>12</v>
      </c>
      <c r="M27" s="665">
        <f t="shared" si="0"/>
        <v>36000</v>
      </c>
      <c r="N27" s="664">
        <v>0</v>
      </c>
      <c r="O27" s="664">
        <v>6</v>
      </c>
      <c r="P27" s="666">
        <f t="shared" si="1"/>
        <v>18000</v>
      </c>
      <c r="Q27" s="666">
        <v>0</v>
      </c>
      <c r="R27" s="667">
        <v>12</v>
      </c>
    </row>
    <row r="28" spans="1:18" ht="11.85" customHeight="1" x14ac:dyDescent="0.25">
      <c r="A28" s="598" t="s">
        <v>19174</v>
      </c>
      <c r="B28" s="598" t="s">
        <v>19175</v>
      </c>
      <c r="C28" s="598" t="s">
        <v>147</v>
      </c>
      <c r="D28" s="599" t="s">
        <v>19252</v>
      </c>
      <c r="E28" s="600">
        <v>2500</v>
      </c>
      <c r="F28" s="598" t="s">
        <v>19253</v>
      </c>
      <c r="G28" s="599" t="s">
        <v>19254</v>
      </c>
      <c r="H28" s="599"/>
      <c r="I28" s="599" t="s">
        <v>571</v>
      </c>
      <c r="J28" s="598"/>
      <c r="K28" s="664">
        <v>1</v>
      </c>
      <c r="L28" s="664">
        <v>12</v>
      </c>
      <c r="M28" s="665">
        <f t="shared" si="0"/>
        <v>30000</v>
      </c>
      <c r="N28" s="664">
        <v>0</v>
      </c>
      <c r="O28" s="664">
        <v>6</v>
      </c>
      <c r="P28" s="666">
        <f t="shared" si="1"/>
        <v>15000</v>
      </c>
      <c r="Q28" s="666">
        <v>0</v>
      </c>
      <c r="R28" s="667">
        <v>12</v>
      </c>
    </row>
    <row r="29" spans="1:18" ht="11.85" customHeight="1" x14ac:dyDescent="0.25">
      <c r="A29" s="598" t="s">
        <v>19174</v>
      </c>
      <c r="B29" s="598" t="s">
        <v>19175</v>
      </c>
      <c r="C29" s="598" t="s">
        <v>147</v>
      </c>
      <c r="D29" s="599" t="s">
        <v>1112</v>
      </c>
      <c r="E29" s="600">
        <v>2100</v>
      </c>
      <c r="F29" s="598" t="s">
        <v>19255</v>
      </c>
      <c r="G29" s="599" t="s">
        <v>19256</v>
      </c>
      <c r="H29" s="599" t="s">
        <v>19257</v>
      </c>
      <c r="I29" s="599" t="s">
        <v>19258</v>
      </c>
      <c r="J29" s="598"/>
      <c r="K29" s="664">
        <v>1</v>
      </c>
      <c r="L29" s="664">
        <v>12</v>
      </c>
      <c r="M29" s="665">
        <f t="shared" si="0"/>
        <v>25200</v>
      </c>
      <c r="N29" s="664">
        <v>0</v>
      </c>
      <c r="O29" s="664">
        <v>6</v>
      </c>
      <c r="P29" s="666">
        <f t="shared" si="1"/>
        <v>12600</v>
      </c>
      <c r="Q29" s="666">
        <v>0</v>
      </c>
      <c r="R29" s="667">
        <v>12</v>
      </c>
    </row>
    <row r="30" spans="1:18" ht="11.85" customHeight="1" x14ac:dyDescent="0.25">
      <c r="A30" s="598" t="s">
        <v>19174</v>
      </c>
      <c r="B30" s="598" t="s">
        <v>19175</v>
      </c>
      <c r="C30" s="598" t="s">
        <v>147</v>
      </c>
      <c r="D30" s="599" t="s">
        <v>1112</v>
      </c>
      <c r="E30" s="600">
        <v>2200</v>
      </c>
      <c r="F30" s="598" t="s">
        <v>19259</v>
      </c>
      <c r="G30" s="599" t="s">
        <v>19260</v>
      </c>
      <c r="H30" s="599" t="s">
        <v>19261</v>
      </c>
      <c r="I30" s="599" t="s">
        <v>19262</v>
      </c>
      <c r="J30" s="598"/>
      <c r="K30" s="664">
        <v>1</v>
      </c>
      <c r="L30" s="664">
        <v>12</v>
      </c>
      <c r="M30" s="665">
        <f t="shared" si="0"/>
        <v>26400</v>
      </c>
      <c r="N30" s="664">
        <v>0</v>
      </c>
      <c r="O30" s="664">
        <v>6</v>
      </c>
      <c r="P30" s="666">
        <f t="shared" si="1"/>
        <v>13200</v>
      </c>
      <c r="Q30" s="666">
        <v>0</v>
      </c>
      <c r="R30" s="667">
        <v>12</v>
      </c>
    </row>
    <row r="31" spans="1:18" ht="11.85" customHeight="1" x14ac:dyDescent="0.25">
      <c r="A31" s="598" t="s">
        <v>19174</v>
      </c>
      <c r="B31" s="598" t="s">
        <v>19175</v>
      </c>
      <c r="C31" s="598" t="s">
        <v>147</v>
      </c>
      <c r="D31" s="599" t="s">
        <v>19263</v>
      </c>
      <c r="E31" s="600">
        <v>2000</v>
      </c>
      <c r="F31" s="598" t="s">
        <v>19264</v>
      </c>
      <c r="G31" s="599" t="s">
        <v>19265</v>
      </c>
      <c r="H31" s="599"/>
      <c r="I31" s="599" t="s">
        <v>19266</v>
      </c>
      <c r="J31" s="598"/>
      <c r="K31" s="664">
        <v>1</v>
      </c>
      <c r="L31" s="664">
        <v>12</v>
      </c>
      <c r="M31" s="665">
        <f t="shared" si="0"/>
        <v>24000</v>
      </c>
      <c r="N31" s="664">
        <v>0</v>
      </c>
      <c r="O31" s="664">
        <v>6</v>
      </c>
      <c r="P31" s="666">
        <f t="shared" si="1"/>
        <v>12000</v>
      </c>
      <c r="Q31" s="666">
        <v>0</v>
      </c>
      <c r="R31" s="667">
        <v>12</v>
      </c>
    </row>
    <row r="32" spans="1:18" ht="11.85" customHeight="1" x14ac:dyDescent="0.25">
      <c r="A32" s="598" t="s">
        <v>19174</v>
      </c>
      <c r="B32" s="598" t="s">
        <v>19175</v>
      </c>
      <c r="C32" s="598" t="s">
        <v>147</v>
      </c>
      <c r="D32" s="599" t="s">
        <v>19267</v>
      </c>
      <c r="E32" s="600">
        <v>7000</v>
      </c>
      <c r="F32" s="598" t="s">
        <v>19268</v>
      </c>
      <c r="G32" s="599" t="s">
        <v>19269</v>
      </c>
      <c r="H32" s="599" t="s">
        <v>19270</v>
      </c>
      <c r="I32" s="599" t="s">
        <v>686</v>
      </c>
      <c r="J32" s="598" t="s">
        <v>5312</v>
      </c>
      <c r="K32" s="664">
        <v>1</v>
      </c>
      <c r="L32" s="664">
        <v>12</v>
      </c>
      <c r="M32" s="665">
        <f t="shared" si="0"/>
        <v>84000</v>
      </c>
      <c r="N32" s="664">
        <v>0</v>
      </c>
      <c r="O32" s="664">
        <v>6</v>
      </c>
      <c r="P32" s="666">
        <f t="shared" si="1"/>
        <v>42000</v>
      </c>
      <c r="Q32" s="666">
        <v>0</v>
      </c>
      <c r="R32" s="667">
        <v>12</v>
      </c>
    </row>
    <row r="33" spans="1:18" ht="11.85" customHeight="1" x14ac:dyDescent="0.25">
      <c r="A33" s="598" t="s">
        <v>19174</v>
      </c>
      <c r="B33" s="598" t="s">
        <v>19175</v>
      </c>
      <c r="C33" s="598" t="s">
        <v>147</v>
      </c>
      <c r="D33" s="599" t="s">
        <v>19271</v>
      </c>
      <c r="E33" s="600">
        <v>6000</v>
      </c>
      <c r="F33" s="598" t="s">
        <v>19272</v>
      </c>
      <c r="G33" s="599" t="s">
        <v>19273</v>
      </c>
      <c r="H33" s="599" t="s">
        <v>19270</v>
      </c>
      <c r="I33" s="599" t="s">
        <v>686</v>
      </c>
      <c r="J33" s="598" t="s">
        <v>5312</v>
      </c>
      <c r="K33" s="664">
        <v>1</v>
      </c>
      <c r="L33" s="664">
        <v>12</v>
      </c>
      <c r="M33" s="665">
        <f t="shared" si="0"/>
        <v>72000</v>
      </c>
      <c r="N33" s="664">
        <v>0</v>
      </c>
      <c r="O33" s="664">
        <v>6</v>
      </c>
      <c r="P33" s="666">
        <f t="shared" si="1"/>
        <v>36000</v>
      </c>
      <c r="Q33" s="666">
        <v>0</v>
      </c>
      <c r="R33" s="667">
        <v>12</v>
      </c>
    </row>
    <row r="34" spans="1:18" ht="11.85" customHeight="1" x14ac:dyDescent="0.25">
      <c r="A34" s="598" t="s">
        <v>19174</v>
      </c>
      <c r="B34" s="598" t="s">
        <v>19175</v>
      </c>
      <c r="C34" s="598" t="s">
        <v>147</v>
      </c>
      <c r="D34" s="599" t="s">
        <v>19274</v>
      </c>
      <c r="E34" s="600">
        <v>2863</v>
      </c>
      <c r="F34" s="598" t="s">
        <v>19275</v>
      </c>
      <c r="G34" s="599" t="s">
        <v>19276</v>
      </c>
      <c r="H34" s="599" t="s">
        <v>19270</v>
      </c>
      <c r="I34" s="599" t="s">
        <v>19243</v>
      </c>
      <c r="J34" s="598" t="s">
        <v>5312</v>
      </c>
      <c r="K34" s="664">
        <v>1</v>
      </c>
      <c r="L34" s="664">
        <v>12</v>
      </c>
      <c r="M34" s="665">
        <f t="shared" si="0"/>
        <v>34356</v>
      </c>
      <c r="N34" s="664">
        <v>0</v>
      </c>
      <c r="O34" s="664">
        <v>6</v>
      </c>
      <c r="P34" s="666">
        <f t="shared" si="1"/>
        <v>17178</v>
      </c>
      <c r="Q34" s="666">
        <v>0</v>
      </c>
      <c r="R34" s="667">
        <v>12</v>
      </c>
    </row>
    <row r="35" spans="1:18" ht="11.85" customHeight="1" x14ac:dyDescent="0.25">
      <c r="A35" s="598" t="s">
        <v>19174</v>
      </c>
      <c r="B35" s="598" t="s">
        <v>19175</v>
      </c>
      <c r="C35" s="598" t="s">
        <v>147</v>
      </c>
      <c r="D35" s="599" t="s">
        <v>19277</v>
      </c>
      <c r="E35" s="600">
        <v>4500</v>
      </c>
      <c r="F35" s="598" t="s">
        <v>19278</v>
      </c>
      <c r="G35" s="599" t="s">
        <v>19279</v>
      </c>
      <c r="H35" s="599" t="s">
        <v>19222</v>
      </c>
      <c r="I35" s="599" t="s">
        <v>686</v>
      </c>
      <c r="J35" s="598" t="s">
        <v>5312</v>
      </c>
      <c r="K35" s="664">
        <v>1</v>
      </c>
      <c r="L35" s="664">
        <v>12</v>
      </c>
      <c r="M35" s="665">
        <f t="shared" si="0"/>
        <v>54000</v>
      </c>
      <c r="N35" s="664">
        <v>0</v>
      </c>
      <c r="O35" s="664">
        <v>1</v>
      </c>
      <c r="P35" s="666">
        <f t="shared" si="1"/>
        <v>27000</v>
      </c>
      <c r="Q35" s="666">
        <v>0</v>
      </c>
      <c r="R35" s="666">
        <v>0</v>
      </c>
    </row>
    <row r="36" spans="1:18" ht="11.85" customHeight="1" x14ac:dyDescent="0.25">
      <c r="A36" s="598" t="s">
        <v>19174</v>
      </c>
      <c r="B36" s="598" t="s">
        <v>19175</v>
      </c>
      <c r="C36" s="598" t="s">
        <v>147</v>
      </c>
      <c r="D36" s="599" t="s">
        <v>19099</v>
      </c>
      <c r="E36" s="600">
        <v>3800</v>
      </c>
      <c r="F36" s="598" t="s">
        <v>19280</v>
      </c>
      <c r="G36" s="599" t="s">
        <v>19281</v>
      </c>
      <c r="H36" s="599" t="s">
        <v>19282</v>
      </c>
      <c r="I36" s="599" t="s">
        <v>686</v>
      </c>
      <c r="J36" s="598" t="s">
        <v>5312</v>
      </c>
      <c r="K36" s="664">
        <v>3</v>
      </c>
      <c r="L36" s="664">
        <v>12</v>
      </c>
      <c r="M36" s="665">
        <f t="shared" si="0"/>
        <v>45600</v>
      </c>
      <c r="N36" s="664">
        <v>0</v>
      </c>
      <c r="O36" s="664">
        <v>6</v>
      </c>
      <c r="P36" s="666">
        <f t="shared" si="1"/>
        <v>22800</v>
      </c>
      <c r="Q36" s="666">
        <v>0</v>
      </c>
      <c r="R36" s="667">
        <v>12</v>
      </c>
    </row>
    <row r="37" spans="1:18" ht="11.85" customHeight="1" x14ac:dyDescent="0.25">
      <c r="A37" s="598" t="s">
        <v>19174</v>
      </c>
      <c r="B37" s="598" t="s">
        <v>19175</v>
      </c>
      <c r="C37" s="598" t="s">
        <v>147</v>
      </c>
      <c r="D37" s="599" t="s">
        <v>19283</v>
      </c>
      <c r="E37" s="600">
        <v>3800</v>
      </c>
      <c r="F37" s="598" t="s">
        <v>19284</v>
      </c>
      <c r="G37" s="599" t="s">
        <v>19285</v>
      </c>
      <c r="H37" s="599" t="s">
        <v>18178</v>
      </c>
      <c r="I37" s="599" t="s">
        <v>686</v>
      </c>
      <c r="J37" s="598" t="s">
        <v>5312</v>
      </c>
      <c r="K37" s="664">
        <v>1</v>
      </c>
      <c r="L37" s="664">
        <v>12</v>
      </c>
      <c r="M37" s="665">
        <f t="shared" si="0"/>
        <v>45600</v>
      </c>
      <c r="N37" s="664">
        <v>0</v>
      </c>
      <c r="O37" s="664">
        <v>6</v>
      </c>
      <c r="P37" s="666">
        <f t="shared" si="1"/>
        <v>22800</v>
      </c>
      <c r="Q37" s="666">
        <v>0</v>
      </c>
      <c r="R37" s="667">
        <v>12</v>
      </c>
    </row>
    <row r="38" spans="1:18" ht="11.85" customHeight="1" x14ac:dyDescent="0.25">
      <c r="A38" s="598" t="s">
        <v>19174</v>
      </c>
      <c r="B38" s="598" t="s">
        <v>19175</v>
      </c>
      <c r="C38" s="598" t="s">
        <v>147</v>
      </c>
      <c r="D38" s="599" t="s">
        <v>19286</v>
      </c>
      <c r="E38" s="600">
        <v>2300</v>
      </c>
      <c r="F38" s="598" t="s">
        <v>19287</v>
      </c>
      <c r="G38" s="599" t="s">
        <v>19288</v>
      </c>
      <c r="H38" s="599" t="s">
        <v>19289</v>
      </c>
      <c r="I38" s="599" t="s">
        <v>19290</v>
      </c>
      <c r="J38" s="598" t="s">
        <v>1464</v>
      </c>
      <c r="K38" s="664">
        <v>2</v>
      </c>
      <c r="L38" s="664">
        <v>12</v>
      </c>
      <c r="M38" s="665">
        <f t="shared" si="0"/>
        <v>27600</v>
      </c>
      <c r="N38" s="664">
        <v>0</v>
      </c>
      <c r="O38" s="664">
        <v>6</v>
      </c>
      <c r="P38" s="666">
        <f t="shared" si="1"/>
        <v>13800</v>
      </c>
      <c r="Q38" s="666">
        <v>0</v>
      </c>
      <c r="R38" s="667">
        <v>12</v>
      </c>
    </row>
    <row r="39" spans="1:18" ht="11.85" customHeight="1" x14ac:dyDescent="0.25">
      <c r="A39" s="598" t="s">
        <v>19174</v>
      </c>
      <c r="B39" s="598" t="s">
        <v>19175</v>
      </c>
      <c r="C39" s="598" t="s">
        <v>147</v>
      </c>
      <c r="D39" s="599" t="s">
        <v>19291</v>
      </c>
      <c r="E39" s="600">
        <v>2863</v>
      </c>
      <c r="F39" s="598" t="s">
        <v>19292</v>
      </c>
      <c r="G39" s="599" t="s">
        <v>19293</v>
      </c>
      <c r="H39" s="599" t="s">
        <v>19234</v>
      </c>
      <c r="I39" s="599" t="s">
        <v>19262</v>
      </c>
      <c r="J39" s="598"/>
      <c r="K39" s="664">
        <v>1</v>
      </c>
      <c r="L39" s="664">
        <v>12</v>
      </c>
      <c r="M39" s="665">
        <f t="shared" si="0"/>
        <v>34356</v>
      </c>
      <c r="N39" s="664">
        <v>0</v>
      </c>
      <c r="O39" s="664">
        <v>6</v>
      </c>
      <c r="P39" s="666">
        <f t="shared" si="1"/>
        <v>17178</v>
      </c>
      <c r="Q39" s="666">
        <v>0</v>
      </c>
      <c r="R39" s="667">
        <v>12</v>
      </c>
    </row>
    <row r="40" spans="1:18" ht="11.85" customHeight="1" x14ac:dyDescent="0.25">
      <c r="A40" s="598" t="s">
        <v>19174</v>
      </c>
      <c r="B40" s="598" t="s">
        <v>19175</v>
      </c>
      <c r="C40" s="598" t="s">
        <v>19179</v>
      </c>
      <c r="D40" s="599" t="s">
        <v>19294</v>
      </c>
      <c r="E40" s="600">
        <v>8000</v>
      </c>
      <c r="F40" s="598" t="s">
        <v>19295</v>
      </c>
      <c r="G40" s="599" t="s">
        <v>19296</v>
      </c>
      <c r="H40" s="599" t="s">
        <v>19297</v>
      </c>
      <c r="I40" s="599" t="s">
        <v>686</v>
      </c>
      <c r="J40" s="598" t="s">
        <v>5312</v>
      </c>
      <c r="K40" s="664">
        <v>0</v>
      </c>
      <c r="L40" s="664">
        <v>0</v>
      </c>
      <c r="M40" s="665">
        <f t="shared" si="0"/>
        <v>0</v>
      </c>
      <c r="N40" s="664">
        <v>0</v>
      </c>
      <c r="O40" s="664">
        <v>0</v>
      </c>
      <c r="P40" s="666">
        <f t="shared" si="1"/>
        <v>48000</v>
      </c>
      <c r="Q40" s="666">
        <v>0</v>
      </c>
      <c r="R40" s="666">
        <v>0</v>
      </c>
    </row>
    <row r="41" spans="1:18" ht="11.85" customHeight="1" x14ac:dyDescent="0.25">
      <c r="A41" s="598" t="s">
        <v>19174</v>
      </c>
      <c r="B41" s="598" t="s">
        <v>19175</v>
      </c>
      <c r="C41" s="598" t="s">
        <v>147</v>
      </c>
      <c r="D41" s="599" t="s">
        <v>19298</v>
      </c>
      <c r="E41" s="600">
        <v>4000</v>
      </c>
      <c r="F41" s="598" t="s">
        <v>19299</v>
      </c>
      <c r="G41" s="599" t="s">
        <v>19300</v>
      </c>
      <c r="H41" s="599" t="s">
        <v>19301</v>
      </c>
      <c r="I41" s="599" t="s">
        <v>686</v>
      </c>
      <c r="J41" s="598" t="s">
        <v>5312</v>
      </c>
      <c r="K41" s="664">
        <v>1</v>
      </c>
      <c r="L41" s="664">
        <v>12</v>
      </c>
      <c r="M41" s="665">
        <f t="shared" si="0"/>
        <v>48000</v>
      </c>
      <c r="N41" s="664">
        <v>0</v>
      </c>
      <c r="O41" s="664">
        <v>6</v>
      </c>
      <c r="P41" s="666">
        <f t="shared" si="1"/>
        <v>24000</v>
      </c>
      <c r="Q41" s="666">
        <v>0</v>
      </c>
      <c r="R41" s="667">
        <v>12</v>
      </c>
    </row>
    <row r="42" spans="1:18" ht="11.85" customHeight="1" x14ac:dyDescent="0.25">
      <c r="A42" s="598" t="s">
        <v>19174</v>
      </c>
      <c r="B42" s="598" t="s">
        <v>19175</v>
      </c>
      <c r="C42" s="598" t="s">
        <v>147</v>
      </c>
      <c r="D42" s="599" t="s">
        <v>19302</v>
      </c>
      <c r="E42" s="600">
        <v>1200</v>
      </c>
      <c r="F42" s="598" t="s">
        <v>19303</v>
      </c>
      <c r="G42" s="599" t="s">
        <v>19304</v>
      </c>
      <c r="H42" s="599"/>
      <c r="I42" s="599" t="s">
        <v>571</v>
      </c>
      <c r="J42" s="598"/>
      <c r="K42" s="664">
        <v>2</v>
      </c>
      <c r="L42" s="664">
        <v>12</v>
      </c>
      <c r="M42" s="665">
        <f t="shared" si="0"/>
        <v>14400</v>
      </c>
      <c r="N42" s="664">
        <v>0</v>
      </c>
      <c r="O42" s="664">
        <v>6</v>
      </c>
      <c r="P42" s="666">
        <f t="shared" si="1"/>
        <v>7200</v>
      </c>
      <c r="Q42" s="666">
        <v>0</v>
      </c>
      <c r="R42" s="667">
        <v>12</v>
      </c>
    </row>
    <row r="43" spans="1:18" ht="11.85" customHeight="1" x14ac:dyDescent="0.25">
      <c r="A43" s="598" t="s">
        <v>19174</v>
      </c>
      <c r="B43" s="598" t="s">
        <v>19175</v>
      </c>
      <c r="C43" s="598" t="s">
        <v>147</v>
      </c>
      <c r="D43" s="599" t="s">
        <v>19305</v>
      </c>
      <c r="E43" s="600">
        <v>5000</v>
      </c>
      <c r="F43" s="598" t="s">
        <v>19306</v>
      </c>
      <c r="G43" s="599" t="s">
        <v>19307</v>
      </c>
      <c r="H43" s="599" t="s">
        <v>19270</v>
      </c>
      <c r="I43" s="599" t="s">
        <v>686</v>
      </c>
      <c r="J43" s="598" t="s">
        <v>5312</v>
      </c>
      <c r="K43" s="664">
        <v>1</v>
      </c>
      <c r="L43" s="664">
        <v>12</v>
      </c>
      <c r="M43" s="665">
        <f t="shared" si="0"/>
        <v>60000</v>
      </c>
      <c r="N43" s="664">
        <v>0</v>
      </c>
      <c r="O43" s="664">
        <v>6</v>
      </c>
      <c r="P43" s="666">
        <f t="shared" si="1"/>
        <v>30000</v>
      </c>
      <c r="Q43" s="666">
        <v>0</v>
      </c>
      <c r="R43" s="667">
        <v>12</v>
      </c>
    </row>
    <row r="44" spans="1:18" ht="11.85" customHeight="1" x14ac:dyDescent="0.25">
      <c r="A44" s="598" t="s">
        <v>19174</v>
      </c>
      <c r="B44" s="598" t="s">
        <v>19175</v>
      </c>
      <c r="C44" s="598" t="s">
        <v>147</v>
      </c>
      <c r="D44" s="599" t="s">
        <v>19308</v>
      </c>
      <c r="E44" s="600">
        <v>1700</v>
      </c>
      <c r="F44" s="598" t="s">
        <v>19309</v>
      </c>
      <c r="G44" s="599" t="s">
        <v>19310</v>
      </c>
      <c r="H44" s="599" t="s">
        <v>19311</v>
      </c>
      <c r="I44" s="599" t="s">
        <v>686</v>
      </c>
      <c r="J44" s="598" t="s">
        <v>5312</v>
      </c>
      <c r="K44" s="664">
        <v>2</v>
      </c>
      <c r="L44" s="664">
        <v>12</v>
      </c>
      <c r="M44" s="665">
        <f t="shared" si="0"/>
        <v>20400</v>
      </c>
      <c r="N44" s="664">
        <v>0</v>
      </c>
      <c r="O44" s="664">
        <v>6</v>
      </c>
      <c r="P44" s="666">
        <f t="shared" si="1"/>
        <v>10200</v>
      </c>
      <c r="Q44" s="666">
        <v>0</v>
      </c>
      <c r="R44" s="667">
        <v>12</v>
      </c>
    </row>
    <row r="45" spans="1:18" ht="11.85" customHeight="1" x14ac:dyDescent="0.25">
      <c r="A45" s="598" t="s">
        <v>19174</v>
      </c>
      <c r="B45" s="598" t="s">
        <v>19175</v>
      </c>
      <c r="C45" s="598" t="s">
        <v>19179</v>
      </c>
      <c r="D45" s="599" t="s">
        <v>19312</v>
      </c>
      <c r="E45" s="600">
        <v>15000</v>
      </c>
      <c r="F45" s="598" t="s">
        <v>19313</v>
      </c>
      <c r="G45" s="599" t="s">
        <v>19314</v>
      </c>
      <c r="H45" s="599" t="s">
        <v>19247</v>
      </c>
      <c r="I45" s="599" t="s">
        <v>686</v>
      </c>
      <c r="J45" s="598" t="s">
        <v>5312</v>
      </c>
      <c r="K45" s="664">
        <v>0</v>
      </c>
      <c r="L45" s="664">
        <v>0</v>
      </c>
      <c r="M45" s="665">
        <f t="shared" si="0"/>
        <v>0</v>
      </c>
      <c r="N45" s="664">
        <v>0</v>
      </c>
      <c r="O45" s="664">
        <v>0</v>
      </c>
      <c r="P45" s="666">
        <f t="shared" si="1"/>
        <v>90000</v>
      </c>
      <c r="Q45" s="666">
        <v>0</v>
      </c>
      <c r="R45" s="666">
        <v>0</v>
      </c>
    </row>
    <row r="46" spans="1:18" ht="11.85" customHeight="1" x14ac:dyDescent="0.25">
      <c r="A46" s="598" t="s">
        <v>19174</v>
      </c>
      <c r="B46" s="598" t="s">
        <v>19175</v>
      </c>
      <c r="C46" s="598" t="s">
        <v>147</v>
      </c>
      <c r="D46" s="599" t="s">
        <v>19315</v>
      </c>
      <c r="E46" s="600">
        <v>2700</v>
      </c>
      <c r="F46" s="598" t="s">
        <v>19316</v>
      </c>
      <c r="G46" s="599" t="s">
        <v>19317</v>
      </c>
      <c r="H46" s="599" t="s">
        <v>19226</v>
      </c>
      <c r="I46" s="599" t="s">
        <v>19290</v>
      </c>
      <c r="J46" s="598" t="s">
        <v>1464</v>
      </c>
      <c r="K46" s="664">
        <v>1</v>
      </c>
      <c r="L46" s="664">
        <v>12</v>
      </c>
      <c r="M46" s="665">
        <f t="shared" si="0"/>
        <v>32400</v>
      </c>
      <c r="N46" s="664">
        <v>0</v>
      </c>
      <c r="O46" s="664">
        <v>6</v>
      </c>
      <c r="P46" s="666">
        <f t="shared" si="1"/>
        <v>16200</v>
      </c>
      <c r="Q46" s="666">
        <v>0</v>
      </c>
      <c r="R46" s="667">
        <v>12</v>
      </c>
    </row>
    <row r="47" spans="1:18" ht="11.85" customHeight="1" x14ac:dyDescent="0.25">
      <c r="A47" s="598" t="s">
        <v>19174</v>
      </c>
      <c r="B47" s="598" t="s">
        <v>19200</v>
      </c>
      <c r="C47" s="598" t="s">
        <v>147</v>
      </c>
      <c r="D47" s="599" t="s">
        <v>19318</v>
      </c>
      <c r="E47" s="600">
        <v>2810</v>
      </c>
      <c r="F47" s="598" t="s">
        <v>19319</v>
      </c>
      <c r="G47" s="599" t="s">
        <v>19320</v>
      </c>
      <c r="H47" s="599" t="s">
        <v>19297</v>
      </c>
      <c r="I47" s="599" t="s">
        <v>686</v>
      </c>
      <c r="J47" s="598" t="s">
        <v>5312</v>
      </c>
      <c r="K47" s="664">
        <v>1</v>
      </c>
      <c r="L47" s="664">
        <v>12</v>
      </c>
      <c r="M47" s="665">
        <f t="shared" si="0"/>
        <v>33720</v>
      </c>
      <c r="N47" s="664">
        <v>0</v>
      </c>
      <c r="O47" s="664">
        <v>6</v>
      </c>
      <c r="P47" s="666">
        <f t="shared" si="1"/>
        <v>16860</v>
      </c>
      <c r="Q47" s="666">
        <v>0</v>
      </c>
      <c r="R47" s="667">
        <v>12</v>
      </c>
    </row>
    <row r="48" spans="1:18" ht="11.85" customHeight="1" x14ac:dyDescent="0.25">
      <c r="A48" s="598" t="s">
        <v>19174</v>
      </c>
      <c r="B48" s="598" t="s">
        <v>19200</v>
      </c>
      <c r="C48" s="598" t="s">
        <v>147</v>
      </c>
      <c r="D48" s="599" t="s">
        <v>17030</v>
      </c>
      <c r="E48" s="600">
        <v>2200</v>
      </c>
      <c r="F48" s="598" t="s">
        <v>19321</v>
      </c>
      <c r="G48" s="599" t="s">
        <v>19322</v>
      </c>
      <c r="H48" s="599"/>
      <c r="I48" s="599" t="s">
        <v>19210</v>
      </c>
      <c r="J48" s="598"/>
      <c r="K48" s="664">
        <v>3</v>
      </c>
      <c r="L48" s="664">
        <v>12</v>
      </c>
      <c r="M48" s="665">
        <f t="shared" si="0"/>
        <v>26400</v>
      </c>
      <c r="N48" s="664">
        <v>0</v>
      </c>
      <c r="O48" s="664">
        <v>6</v>
      </c>
      <c r="P48" s="666">
        <f t="shared" si="1"/>
        <v>13200</v>
      </c>
      <c r="Q48" s="666">
        <v>0</v>
      </c>
      <c r="R48" s="667">
        <v>12</v>
      </c>
    </row>
    <row r="49" spans="1:18" ht="11.85" customHeight="1" x14ac:dyDescent="0.25">
      <c r="A49" s="598" t="s">
        <v>19174</v>
      </c>
      <c r="B49" s="598" t="s">
        <v>19200</v>
      </c>
      <c r="C49" s="598" t="s">
        <v>147</v>
      </c>
      <c r="D49" s="599" t="s">
        <v>19323</v>
      </c>
      <c r="E49" s="600">
        <v>3500</v>
      </c>
      <c r="F49" s="598" t="s">
        <v>19324</v>
      </c>
      <c r="G49" s="599" t="s">
        <v>19325</v>
      </c>
      <c r="H49" s="599" t="s">
        <v>519</v>
      </c>
      <c r="I49" s="599" t="s">
        <v>686</v>
      </c>
      <c r="J49" s="598" t="s">
        <v>5312</v>
      </c>
      <c r="K49" s="664">
        <v>1</v>
      </c>
      <c r="L49" s="664">
        <v>12</v>
      </c>
      <c r="M49" s="665">
        <f t="shared" si="0"/>
        <v>42000</v>
      </c>
      <c r="N49" s="664">
        <v>0</v>
      </c>
      <c r="O49" s="664">
        <v>6</v>
      </c>
      <c r="P49" s="666">
        <f t="shared" si="1"/>
        <v>21000</v>
      </c>
      <c r="Q49" s="666">
        <v>0</v>
      </c>
      <c r="R49" s="667">
        <v>12</v>
      </c>
    </row>
    <row r="50" spans="1:18" ht="11.85" customHeight="1" x14ac:dyDescent="0.25">
      <c r="A50" s="598" t="s">
        <v>19174</v>
      </c>
      <c r="B50" s="598" t="s">
        <v>19200</v>
      </c>
      <c r="C50" s="598" t="s">
        <v>147</v>
      </c>
      <c r="D50" s="599" t="s">
        <v>19318</v>
      </c>
      <c r="E50" s="600">
        <v>2100</v>
      </c>
      <c r="F50" s="598" t="s">
        <v>19326</v>
      </c>
      <c r="G50" s="599" t="s">
        <v>19327</v>
      </c>
      <c r="H50" s="599" t="s">
        <v>19328</v>
      </c>
      <c r="I50" s="599" t="s">
        <v>19266</v>
      </c>
      <c r="J50" s="598"/>
      <c r="K50" s="664">
        <v>1</v>
      </c>
      <c r="L50" s="664">
        <v>12</v>
      </c>
      <c r="M50" s="665">
        <f t="shared" si="0"/>
        <v>25200</v>
      </c>
      <c r="N50" s="664">
        <v>0</v>
      </c>
      <c r="O50" s="664">
        <v>6</v>
      </c>
      <c r="P50" s="666">
        <f t="shared" si="1"/>
        <v>12600</v>
      </c>
      <c r="Q50" s="666">
        <v>0</v>
      </c>
      <c r="R50" s="667">
        <v>12</v>
      </c>
    </row>
    <row r="51" spans="1:18" ht="11.85" customHeight="1" x14ac:dyDescent="0.25">
      <c r="A51" s="598" t="s">
        <v>19174</v>
      </c>
      <c r="B51" s="598" t="s">
        <v>19200</v>
      </c>
      <c r="C51" s="598" t="s">
        <v>147</v>
      </c>
      <c r="D51" s="599" t="s">
        <v>4347</v>
      </c>
      <c r="E51" s="600">
        <v>2000</v>
      </c>
      <c r="F51" s="598" t="s">
        <v>19329</v>
      </c>
      <c r="G51" s="599" t="s">
        <v>19330</v>
      </c>
      <c r="H51" s="599"/>
      <c r="I51" s="599" t="s">
        <v>571</v>
      </c>
      <c r="J51" s="598"/>
      <c r="K51" s="664">
        <v>1</v>
      </c>
      <c r="L51" s="664">
        <v>12</v>
      </c>
      <c r="M51" s="665">
        <f t="shared" si="0"/>
        <v>24000</v>
      </c>
      <c r="N51" s="664">
        <v>0</v>
      </c>
      <c r="O51" s="664">
        <v>6</v>
      </c>
      <c r="P51" s="666">
        <f t="shared" si="1"/>
        <v>12000</v>
      </c>
      <c r="Q51" s="666">
        <v>0</v>
      </c>
      <c r="R51" s="667">
        <v>12</v>
      </c>
    </row>
    <row r="52" spans="1:18" ht="11.85" customHeight="1" x14ac:dyDescent="0.25">
      <c r="A52" s="598" t="s">
        <v>19174</v>
      </c>
      <c r="B52" s="598" t="s">
        <v>19175</v>
      </c>
      <c r="C52" s="598" t="s">
        <v>147</v>
      </c>
      <c r="D52" s="599" t="s">
        <v>19176</v>
      </c>
      <c r="E52" s="600">
        <v>1000</v>
      </c>
      <c r="F52" s="598" t="s">
        <v>19331</v>
      </c>
      <c r="G52" s="599" t="s">
        <v>19332</v>
      </c>
      <c r="H52" s="599"/>
      <c r="I52" s="599" t="s">
        <v>571</v>
      </c>
      <c r="J52" s="598"/>
      <c r="K52" s="664">
        <v>2</v>
      </c>
      <c r="L52" s="664">
        <v>12</v>
      </c>
      <c r="M52" s="665">
        <f t="shared" si="0"/>
        <v>12000</v>
      </c>
      <c r="N52" s="664">
        <v>0</v>
      </c>
      <c r="O52" s="664">
        <v>6</v>
      </c>
      <c r="P52" s="666">
        <f t="shared" si="1"/>
        <v>6000</v>
      </c>
      <c r="Q52" s="666">
        <v>0</v>
      </c>
      <c r="R52" s="667">
        <v>12</v>
      </c>
    </row>
    <row r="53" spans="1:18" ht="11.85" customHeight="1" x14ac:dyDescent="0.25">
      <c r="A53" s="598" t="s">
        <v>19174</v>
      </c>
      <c r="B53" s="598" t="s">
        <v>19200</v>
      </c>
      <c r="C53" s="598" t="s">
        <v>147</v>
      </c>
      <c r="D53" s="599" t="s">
        <v>19333</v>
      </c>
      <c r="E53" s="600">
        <v>2500</v>
      </c>
      <c r="F53" s="598" t="s">
        <v>19334</v>
      </c>
      <c r="G53" s="599" t="s">
        <v>19335</v>
      </c>
      <c r="H53" s="599"/>
      <c r="I53" s="599" t="s">
        <v>571</v>
      </c>
      <c r="J53" s="598"/>
      <c r="K53" s="664">
        <v>1</v>
      </c>
      <c r="L53" s="664">
        <v>12</v>
      </c>
      <c r="M53" s="665">
        <f t="shared" si="0"/>
        <v>30000</v>
      </c>
      <c r="N53" s="664">
        <v>0</v>
      </c>
      <c r="O53" s="664">
        <v>6</v>
      </c>
      <c r="P53" s="666">
        <f t="shared" si="1"/>
        <v>15000</v>
      </c>
      <c r="Q53" s="666">
        <v>0</v>
      </c>
      <c r="R53" s="667">
        <v>12</v>
      </c>
    </row>
    <row r="54" spans="1:18" ht="11.85" customHeight="1" x14ac:dyDescent="0.25">
      <c r="A54" s="598" t="s">
        <v>19174</v>
      </c>
      <c r="B54" s="598" t="s">
        <v>19200</v>
      </c>
      <c r="C54" s="598" t="s">
        <v>147</v>
      </c>
      <c r="D54" s="599" t="s">
        <v>19336</v>
      </c>
      <c r="E54" s="600">
        <v>2500</v>
      </c>
      <c r="F54" s="598" t="s">
        <v>19337</v>
      </c>
      <c r="G54" s="599" t="s">
        <v>19338</v>
      </c>
      <c r="H54" s="599" t="s">
        <v>19339</v>
      </c>
      <c r="I54" s="599" t="s">
        <v>19243</v>
      </c>
      <c r="J54" s="598" t="s">
        <v>5312</v>
      </c>
      <c r="K54" s="664">
        <v>1</v>
      </c>
      <c r="L54" s="664">
        <v>12</v>
      </c>
      <c r="M54" s="665">
        <f t="shared" si="0"/>
        <v>30000</v>
      </c>
      <c r="N54" s="664">
        <v>0</v>
      </c>
      <c r="O54" s="664">
        <v>6</v>
      </c>
      <c r="P54" s="666">
        <f t="shared" si="1"/>
        <v>15000</v>
      </c>
      <c r="Q54" s="666">
        <v>0</v>
      </c>
      <c r="R54" s="667">
        <v>12</v>
      </c>
    </row>
    <row r="55" spans="1:18" ht="11.85" customHeight="1" x14ac:dyDescent="0.25">
      <c r="A55" s="598" t="s">
        <v>19174</v>
      </c>
      <c r="B55" s="598" t="s">
        <v>19200</v>
      </c>
      <c r="C55" s="598" t="s">
        <v>147</v>
      </c>
      <c r="D55" s="599" t="s">
        <v>16584</v>
      </c>
      <c r="E55" s="600">
        <v>3500</v>
      </c>
      <c r="F55" s="598" t="s">
        <v>19340</v>
      </c>
      <c r="G55" s="599" t="s">
        <v>19341</v>
      </c>
      <c r="H55" s="599" t="s">
        <v>19342</v>
      </c>
      <c r="I55" s="599" t="s">
        <v>686</v>
      </c>
      <c r="J55" s="598" t="s">
        <v>5312</v>
      </c>
      <c r="K55" s="664">
        <v>1</v>
      </c>
      <c r="L55" s="664">
        <v>12</v>
      </c>
      <c r="M55" s="665">
        <f t="shared" si="0"/>
        <v>42000</v>
      </c>
      <c r="N55" s="664">
        <v>0</v>
      </c>
      <c r="O55" s="664">
        <v>6</v>
      </c>
      <c r="P55" s="666">
        <f t="shared" si="1"/>
        <v>21000</v>
      </c>
      <c r="Q55" s="666">
        <v>0</v>
      </c>
      <c r="R55" s="667">
        <v>12</v>
      </c>
    </row>
    <row r="56" spans="1:18" ht="11.85" customHeight="1" x14ac:dyDescent="0.25">
      <c r="A56" s="598" t="s">
        <v>19174</v>
      </c>
      <c r="B56" s="598" t="s">
        <v>19200</v>
      </c>
      <c r="C56" s="598" t="s">
        <v>147</v>
      </c>
      <c r="D56" s="599" t="s">
        <v>19343</v>
      </c>
      <c r="E56" s="600">
        <v>2400</v>
      </c>
      <c r="F56" s="598" t="s">
        <v>19344</v>
      </c>
      <c r="G56" s="599" t="s">
        <v>19345</v>
      </c>
      <c r="H56" s="599" t="s">
        <v>1323</v>
      </c>
      <c r="I56" s="599" t="s">
        <v>19218</v>
      </c>
      <c r="J56" s="598" t="s">
        <v>1464</v>
      </c>
      <c r="K56" s="664">
        <v>1</v>
      </c>
      <c r="L56" s="664">
        <v>12</v>
      </c>
      <c r="M56" s="665">
        <f t="shared" si="0"/>
        <v>28800</v>
      </c>
      <c r="N56" s="664">
        <v>0</v>
      </c>
      <c r="O56" s="664">
        <v>6</v>
      </c>
      <c r="P56" s="666">
        <f t="shared" si="1"/>
        <v>14400</v>
      </c>
      <c r="Q56" s="666">
        <v>0</v>
      </c>
      <c r="R56" s="667">
        <v>12</v>
      </c>
    </row>
    <row r="57" spans="1:18" ht="11.85" customHeight="1" x14ac:dyDescent="0.25">
      <c r="A57" s="598" t="s">
        <v>19174</v>
      </c>
      <c r="B57" s="598" t="s">
        <v>19200</v>
      </c>
      <c r="C57" s="598" t="s">
        <v>147</v>
      </c>
      <c r="D57" s="599" t="s">
        <v>19346</v>
      </c>
      <c r="E57" s="600">
        <v>4260</v>
      </c>
      <c r="F57" s="598" t="s">
        <v>19347</v>
      </c>
      <c r="G57" s="599" t="s">
        <v>19348</v>
      </c>
      <c r="H57" s="599" t="s">
        <v>19247</v>
      </c>
      <c r="I57" s="599" t="s">
        <v>19243</v>
      </c>
      <c r="J57" s="598" t="s">
        <v>5312</v>
      </c>
      <c r="K57" s="664">
        <v>1</v>
      </c>
      <c r="L57" s="664">
        <v>12</v>
      </c>
      <c r="M57" s="665">
        <f t="shared" si="0"/>
        <v>51120</v>
      </c>
      <c r="N57" s="664">
        <v>0</v>
      </c>
      <c r="O57" s="664">
        <v>6</v>
      </c>
      <c r="P57" s="666">
        <f t="shared" si="1"/>
        <v>25560</v>
      </c>
      <c r="Q57" s="666">
        <v>0</v>
      </c>
      <c r="R57" s="667">
        <v>12</v>
      </c>
    </row>
    <row r="58" spans="1:18" ht="11.85" customHeight="1" x14ac:dyDescent="0.25">
      <c r="A58" s="598" t="s">
        <v>19174</v>
      </c>
      <c r="B58" s="598" t="s">
        <v>19175</v>
      </c>
      <c r="C58" s="598" t="s">
        <v>147</v>
      </c>
      <c r="D58" s="599" t="s">
        <v>19349</v>
      </c>
      <c r="E58" s="600">
        <v>1500</v>
      </c>
      <c r="F58" s="598" t="s">
        <v>19350</v>
      </c>
      <c r="G58" s="599" t="s">
        <v>19351</v>
      </c>
      <c r="H58" s="599"/>
      <c r="I58" s="599" t="s">
        <v>571</v>
      </c>
      <c r="J58" s="598"/>
      <c r="K58" s="664">
        <v>1</v>
      </c>
      <c r="L58" s="664">
        <v>12</v>
      </c>
      <c r="M58" s="665">
        <f t="shared" si="0"/>
        <v>18000</v>
      </c>
      <c r="N58" s="664">
        <v>0</v>
      </c>
      <c r="O58" s="664">
        <v>6</v>
      </c>
      <c r="P58" s="666">
        <f t="shared" si="1"/>
        <v>9000</v>
      </c>
      <c r="Q58" s="666">
        <v>0</v>
      </c>
      <c r="R58" s="667">
        <v>12</v>
      </c>
    </row>
    <row r="59" spans="1:18" ht="11.85" customHeight="1" x14ac:dyDescent="0.25">
      <c r="A59" s="598" t="s">
        <v>19174</v>
      </c>
      <c r="B59" s="598" t="s">
        <v>19175</v>
      </c>
      <c r="C59" s="598" t="s">
        <v>147</v>
      </c>
      <c r="D59" s="599" t="s">
        <v>19349</v>
      </c>
      <c r="E59" s="600">
        <v>1500</v>
      </c>
      <c r="F59" s="598" t="s">
        <v>19352</v>
      </c>
      <c r="G59" s="599" t="s">
        <v>19353</v>
      </c>
      <c r="H59" s="599"/>
      <c r="I59" s="599" t="s">
        <v>571</v>
      </c>
      <c r="J59" s="598"/>
      <c r="K59" s="664">
        <v>1</v>
      </c>
      <c r="L59" s="664">
        <v>12</v>
      </c>
      <c r="M59" s="665">
        <f t="shared" si="0"/>
        <v>18000</v>
      </c>
      <c r="N59" s="664">
        <v>0</v>
      </c>
      <c r="O59" s="664">
        <v>6</v>
      </c>
      <c r="P59" s="666">
        <f t="shared" si="1"/>
        <v>9000</v>
      </c>
      <c r="Q59" s="666">
        <v>0</v>
      </c>
      <c r="R59" s="667">
        <v>12</v>
      </c>
    </row>
    <row r="60" spans="1:18" ht="11.85" customHeight="1" x14ac:dyDescent="0.25">
      <c r="A60" s="598" t="s">
        <v>19174</v>
      </c>
      <c r="B60" s="598" t="s">
        <v>19175</v>
      </c>
      <c r="C60" s="598" t="s">
        <v>147</v>
      </c>
      <c r="D60" s="599" t="s">
        <v>19354</v>
      </c>
      <c r="E60" s="600">
        <v>2000</v>
      </c>
      <c r="F60" s="598" t="s">
        <v>19355</v>
      </c>
      <c r="G60" s="599" t="s">
        <v>19356</v>
      </c>
      <c r="H60" s="599" t="s">
        <v>3390</v>
      </c>
      <c r="I60" s="599" t="s">
        <v>19290</v>
      </c>
      <c r="J60" s="598" t="s">
        <v>1464</v>
      </c>
      <c r="K60" s="664">
        <v>1</v>
      </c>
      <c r="L60" s="664">
        <v>12</v>
      </c>
      <c r="M60" s="665">
        <f t="shared" si="0"/>
        <v>24000</v>
      </c>
      <c r="N60" s="664">
        <v>0</v>
      </c>
      <c r="O60" s="664">
        <v>6</v>
      </c>
      <c r="P60" s="666">
        <f t="shared" si="1"/>
        <v>12000</v>
      </c>
      <c r="Q60" s="666">
        <v>0</v>
      </c>
      <c r="R60" s="667">
        <v>12</v>
      </c>
    </row>
    <row r="61" spans="1:18" ht="11.85" customHeight="1" x14ac:dyDescent="0.25">
      <c r="A61" s="598" t="s">
        <v>19174</v>
      </c>
      <c r="B61" s="598" t="s">
        <v>19175</v>
      </c>
      <c r="C61" s="598" t="s">
        <v>147</v>
      </c>
      <c r="D61" s="599" t="s">
        <v>1464</v>
      </c>
      <c r="E61" s="600">
        <v>2500</v>
      </c>
      <c r="F61" s="598" t="s">
        <v>19357</v>
      </c>
      <c r="G61" s="599" t="s">
        <v>19358</v>
      </c>
      <c r="H61" s="599"/>
      <c r="I61" s="599"/>
      <c r="J61" s="598"/>
      <c r="K61" s="664">
        <v>1</v>
      </c>
      <c r="L61" s="664">
        <v>12</v>
      </c>
      <c r="M61" s="665">
        <f t="shared" si="0"/>
        <v>30000</v>
      </c>
      <c r="N61" s="664">
        <v>0</v>
      </c>
      <c r="O61" s="664">
        <v>6</v>
      </c>
      <c r="P61" s="666">
        <f t="shared" si="1"/>
        <v>15000</v>
      </c>
      <c r="Q61" s="666">
        <v>0</v>
      </c>
      <c r="R61" s="667">
        <v>12</v>
      </c>
    </row>
    <row r="62" spans="1:18" ht="11.85" customHeight="1" x14ac:dyDescent="0.25">
      <c r="A62" s="598" t="s">
        <v>19174</v>
      </c>
      <c r="B62" s="598" t="s">
        <v>19175</v>
      </c>
      <c r="C62" s="598" t="s">
        <v>147</v>
      </c>
      <c r="D62" s="599" t="s">
        <v>19359</v>
      </c>
      <c r="E62" s="600">
        <v>1300</v>
      </c>
      <c r="F62" s="598" t="s">
        <v>19360</v>
      </c>
      <c r="G62" s="599" t="s">
        <v>19361</v>
      </c>
      <c r="H62" s="599"/>
      <c r="I62" s="599" t="s">
        <v>571</v>
      </c>
      <c r="J62" s="598"/>
      <c r="K62" s="664">
        <v>1</v>
      </c>
      <c r="L62" s="664">
        <v>12</v>
      </c>
      <c r="M62" s="665">
        <f t="shared" si="0"/>
        <v>15600</v>
      </c>
      <c r="N62" s="664">
        <v>0</v>
      </c>
      <c r="O62" s="664">
        <v>6</v>
      </c>
      <c r="P62" s="666">
        <f t="shared" si="1"/>
        <v>7800</v>
      </c>
      <c r="Q62" s="666">
        <v>0</v>
      </c>
      <c r="R62" s="667">
        <v>12</v>
      </c>
    </row>
    <row r="63" spans="1:18" ht="11.85" customHeight="1" x14ac:dyDescent="0.25">
      <c r="A63" s="598" t="s">
        <v>19174</v>
      </c>
      <c r="B63" s="598" t="s">
        <v>19175</v>
      </c>
      <c r="C63" s="598" t="s">
        <v>147</v>
      </c>
      <c r="D63" s="599" t="s">
        <v>19362</v>
      </c>
      <c r="E63" s="600">
        <v>1500</v>
      </c>
      <c r="F63" s="598" t="s">
        <v>19363</v>
      </c>
      <c r="G63" s="599" t="s">
        <v>19364</v>
      </c>
      <c r="H63" s="599" t="s">
        <v>19261</v>
      </c>
      <c r="I63" s="599" t="s">
        <v>19248</v>
      </c>
      <c r="J63" s="598"/>
      <c r="K63" s="664">
        <v>2</v>
      </c>
      <c r="L63" s="664">
        <v>12</v>
      </c>
      <c r="M63" s="665">
        <f t="shared" si="0"/>
        <v>18000</v>
      </c>
      <c r="N63" s="664">
        <v>0</v>
      </c>
      <c r="O63" s="664">
        <v>6</v>
      </c>
      <c r="P63" s="666">
        <f t="shared" si="1"/>
        <v>9000</v>
      </c>
      <c r="Q63" s="666">
        <v>0</v>
      </c>
      <c r="R63" s="667">
        <v>12</v>
      </c>
    </row>
    <row r="64" spans="1:18" ht="11.85" customHeight="1" x14ac:dyDescent="0.25">
      <c r="A64" s="598" t="s">
        <v>19174</v>
      </c>
      <c r="B64" s="598" t="s">
        <v>19175</v>
      </c>
      <c r="C64" s="598" t="s">
        <v>147</v>
      </c>
      <c r="D64" s="599" t="s">
        <v>19365</v>
      </c>
      <c r="E64" s="600">
        <v>2000</v>
      </c>
      <c r="F64" s="598" t="s">
        <v>19366</v>
      </c>
      <c r="G64" s="599" t="s">
        <v>19367</v>
      </c>
      <c r="H64" s="599" t="s">
        <v>19226</v>
      </c>
      <c r="I64" s="599" t="s">
        <v>6521</v>
      </c>
      <c r="J64" s="598"/>
      <c r="K64" s="664">
        <v>1</v>
      </c>
      <c r="L64" s="664">
        <v>12</v>
      </c>
      <c r="M64" s="665">
        <f t="shared" si="0"/>
        <v>24000</v>
      </c>
      <c r="N64" s="664">
        <v>0</v>
      </c>
      <c r="O64" s="664">
        <v>6</v>
      </c>
      <c r="P64" s="666">
        <f t="shared" si="1"/>
        <v>12000</v>
      </c>
      <c r="Q64" s="666">
        <v>0</v>
      </c>
      <c r="R64" s="667">
        <v>12</v>
      </c>
    </row>
    <row r="65" spans="1:18" ht="11.85" customHeight="1" x14ac:dyDescent="0.25">
      <c r="A65" s="598" t="s">
        <v>19174</v>
      </c>
      <c r="B65" s="598" t="s">
        <v>19175</v>
      </c>
      <c r="C65" s="598" t="s">
        <v>147</v>
      </c>
      <c r="D65" s="599" t="s">
        <v>19365</v>
      </c>
      <c r="E65" s="600">
        <v>2000</v>
      </c>
      <c r="F65" s="598" t="s">
        <v>19368</v>
      </c>
      <c r="G65" s="599" t="s">
        <v>19369</v>
      </c>
      <c r="H65" s="599" t="s">
        <v>19328</v>
      </c>
      <c r="I65" s="599" t="s">
        <v>19243</v>
      </c>
      <c r="J65" s="598" t="s">
        <v>5312</v>
      </c>
      <c r="K65" s="664">
        <v>1</v>
      </c>
      <c r="L65" s="664">
        <v>12</v>
      </c>
      <c r="M65" s="665">
        <f t="shared" si="0"/>
        <v>24000</v>
      </c>
      <c r="N65" s="664">
        <v>0</v>
      </c>
      <c r="O65" s="664">
        <v>6</v>
      </c>
      <c r="P65" s="666">
        <f t="shared" si="1"/>
        <v>12000</v>
      </c>
      <c r="Q65" s="666">
        <v>0</v>
      </c>
      <c r="R65" s="667">
        <v>12</v>
      </c>
    </row>
    <row r="66" spans="1:18" ht="11.85" customHeight="1" x14ac:dyDescent="0.25">
      <c r="A66" s="598" t="s">
        <v>19174</v>
      </c>
      <c r="B66" s="598" t="s">
        <v>19175</v>
      </c>
      <c r="C66" s="598" t="s">
        <v>147</v>
      </c>
      <c r="D66" s="599" t="s">
        <v>19365</v>
      </c>
      <c r="E66" s="600">
        <v>2000</v>
      </c>
      <c r="F66" s="598" t="s">
        <v>19370</v>
      </c>
      <c r="G66" s="599" t="s">
        <v>19371</v>
      </c>
      <c r="H66" s="599" t="s">
        <v>19226</v>
      </c>
      <c r="I66" s="599" t="s">
        <v>19372</v>
      </c>
      <c r="J66" s="598"/>
      <c r="K66" s="664">
        <v>1</v>
      </c>
      <c r="L66" s="664">
        <v>12</v>
      </c>
      <c r="M66" s="665">
        <f t="shared" si="0"/>
        <v>24000</v>
      </c>
      <c r="N66" s="664">
        <v>0</v>
      </c>
      <c r="O66" s="664">
        <v>6</v>
      </c>
      <c r="P66" s="666">
        <f t="shared" si="1"/>
        <v>12000</v>
      </c>
      <c r="Q66" s="666">
        <v>0</v>
      </c>
      <c r="R66" s="667">
        <v>12</v>
      </c>
    </row>
    <row r="67" spans="1:18" ht="11.85" customHeight="1" x14ac:dyDescent="0.25">
      <c r="A67" s="598" t="s">
        <v>19174</v>
      </c>
      <c r="B67" s="598" t="s">
        <v>19175</v>
      </c>
      <c r="C67" s="598" t="s">
        <v>147</v>
      </c>
      <c r="D67" s="599" t="s">
        <v>19365</v>
      </c>
      <c r="E67" s="600">
        <v>2000</v>
      </c>
      <c r="F67" s="598" t="s">
        <v>19373</v>
      </c>
      <c r="G67" s="599" t="s">
        <v>19374</v>
      </c>
      <c r="H67" s="599" t="s">
        <v>19375</v>
      </c>
      <c r="I67" s="599" t="s">
        <v>686</v>
      </c>
      <c r="J67" s="598" t="s">
        <v>5312</v>
      </c>
      <c r="K67" s="664">
        <v>1</v>
      </c>
      <c r="L67" s="664">
        <v>12</v>
      </c>
      <c r="M67" s="665">
        <f t="shared" si="0"/>
        <v>24000</v>
      </c>
      <c r="N67" s="664">
        <v>0</v>
      </c>
      <c r="O67" s="664">
        <v>6</v>
      </c>
      <c r="P67" s="666">
        <f t="shared" si="1"/>
        <v>12000</v>
      </c>
      <c r="Q67" s="666">
        <v>0</v>
      </c>
      <c r="R67" s="667">
        <v>12</v>
      </c>
    </row>
    <row r="68" spans="1:18" ht="11.85" customHeight="1" x14ac:dyDescent="0.25">
      <c r="A68" s="598" t="s">
        <v>19174</v>
      </c>
      <c r="B68" s="598" t="s">
        <v>19175</v>
      </c>
      <c r="C68" s="598" t="s">
        <v>147</v>
      </c>
      <c r="D68" s="599" t="s">
        <v>19365</v>
      </c>
      <c r="E68" s="600">
        <v>2000</v>
      </c>
      <c r="F68" s="598" t="s">
        <v>19376</v>
      </c>
      <c r="G68" s="599" t="s">
        <v>19377</v>
      </c>
      <c r="H68" s="599" t="s">
        <v>19378</v>
      </c>
      <c r="I68" s="599" t="s">
        <v>19243</v>
      </c>
      <c r="J68" s="598" t="s">
        <v>5312</v>
      </c>
      <c r="K68" s="664">
        <v>1</v>
      </c>
      <c r="L68" s="664">
        <v>12</v>
      </c>
      <c r="M68" s="665">
        <f t="shared" si="0"/>
        <v>24000</v>
      </c>
      <c r="N68" s="664">
        <v>0</v>
      </c>
      <c r="O68" s="664">
        <v>6</v>
      </c>
      <c r="P68" s="666">
        <f t="shared" si="1"/>
        <v>12000</v>
      </c>
      <c r="Q68" s="666">
        <v>0</v>
      </c>
      <c r="R68" s="667">
        <v>12</v>
      </c>
    </row>
    <row r="69" spans="1:18" ht="11.85" customHeight="1" x14ac:dyDescent="0.25">
      <c r="A69" s="598" t="s">
        <v>19174</v>
      </c>
      <c r="B69" s="598" t="s">
        <v>19175</v>
      </c>
      <c r="C69" s="598" t="s">
        <v>147</v>
      </c>
      <c r="D69" s="599" t="s">
        <v>19365</v>
      </c>
      <c r="E69" s="600">
        <v>2000</v>
      </c>
      <c r="F69" s="598" t="s">
        <v>19379</v>
      </c>
      <c r="G69" s="599" t="s">
        <v>19380</v>
      </c>
      <c r="H69" s="599" t="s">
        <v>519</v>
      </c>
      <c r="I69" s="599" t="s">
        <v>686</v>
      </c>
      <c r="J69" s="598" t="s">
        <v>5312</v>
      </c>
      <c r="K69" s="664">
        <v>1</v>
      </c>
      <c r="L69" s="664">
        <v>12</v>
      </c>
      <c r="M69" s="665">
        <f t="shared" si="0"/>
        <v>24000</v>
      </c>
      <c r="N69" s="664">
        <v>0</v>
      </c>
      <c r="O69" s="664">
        <v>6</v>
      </c>
      <c r="P69" s="666">
        <f t="shared" si="1"/>
        <v>12000</v>
      </c>
      <c r="Q69" s="666">
        <v>0</v>
      </c>
      <c r="R69" s="667">
        <v>12</v>
      </c>
    </row>
    <row r="70" spans="1:18" ht="11.85" customHeight="1" x14ac:dyDescent="0.25">
      <c r="A70" s="598" t="s">
        <v>19174</v>
      </c>
      <c r="B70" s="598" t="s">
        <v>19175</v>
      </c>
      <c r="C70" s="598" t="s">
        <v>147</v>
      </c>
      <c r="D70" s="599" t="s">
        <v>19365</v>
      </c>
      <c r="E70" s="600">
        <v>2000</v>
      </c>
      <c r="F70" s="598" t="s">
        <v>19381</v>
      </c>
      <c r="G70" s="599" t="s">
        <v>19382</v>
      </c>
      <c r="H70" s="599" t="s">
        <v>19383</v>
      </c>
      <c r="I70" s="599" t="s">
        <v>19243</v>
      </c>
      <c r="J70" s="598" t="s">
        <v>5312</v>
      </c>
      <c r="K70" s="664">
        <v>1</v>
      </c>
      <c r="L70" s="664">
        <v>12</v>
      </c>
      <c r="M70" s="665">
        <f t="shared" si="0"/>
        <v>24000</v>
      </c>
      <c r="N70" s="664">
        <v>0</v>
      </c>
      <c r="O70" s="664">
        <v>6</v>
      </c>
      <c r="P70" s="666">
        <f t="shared" si="1"/>
        <v>12000</v>
      </c>
      <c r="Q70" s="666">
        <v>0</v>
      </c>
      <c r="R70" s="667">
        <v>12</v>
      </c>
    </row>
    <row r="71" spans="1:18" ht="11.85" customHeight="1" x14ac:dyDescent="0.25">
      <c r="A71" s="598" t="s">
        <v>19174</v>
      </c>
      <c r="B71" s="598" t="s">
        <v>19175</v>
      </c>
      <c r="C71" s="598" t="s">
        <v>147</v>
      </c>
      <c r="D71" s="599" t="s">
        <v>19384</v>
      </c>
      <c r="E71" s="600">
        <v>9000</v>
      </c>
      <c r="F71" s="598" t="s">
        <v>19385</v>
      </c>
      <c r="G71" s="599" t="s">
        <v>19386</v>
      </c>
      <c r="H71" s="599" t="s">
        <v>19387</v>
      </c>
      <c r="I71" s="599" t="s">
        <v>19243</v>
      </c>
      <c r="J71" s="598" t="s">
        <v>5312</v>
      </c>
      <c r="K71" s="664">
        <v>3</v>
      </c>
      <c r="L71" s="664">
        <v>3</v>
      </c>
      <c r="M71" s="665">
        <f t="shared" si="0"/>
        <v>27000</v>
      </c>
      <c r="N71" s="664">
        <v>0</v>
      </c>
      <c r="O71" s="664">
        <v>0</v>
      </c>
      <c r="P71" s="666">
        <f t="shared" si="1"/>
        <v>54000</v>
      </c>
      <c r="Q71" s="666">
        <v>0</v>
      </c>
      <c r="R71" s="666">
        <v>0</v>
      </c>
    </row>
    <row r="72" spans="1:18" ht="11.85" customHeight="1" x14ac:dyDescent="0.25">
      <c r="A72" s="598" t="s">
        <v>19174</v>
      </c>
      <c r="B72" s="598" t="s">
        <v>19175</v>
      </c>
      <c r="C72" s="598" t="s">
        <v>147</v>
      </c>
      <c r="D72" s="599" t="s">
        <v>19365</v>
      </c>
      <c r="E72" s="600">
        <v>2000</v>
      </c>
      <c r="F72" s="598" t="s">
        <v>19388</v>
      </c>
      <c r="G72" s="599" t="s">
        <v>19389</v>
      </c>
      <c r="H72" s="599" t="s">
        <v>19390</v>
      </c>
      <c r="I72" s="599" t="s">
        <v>19391</v>
      </c>
      <c r="J72" s="598"/>
      <c r="K72" s="664">
        <v>1</v>
      </c>
      <c r="L72" s="664">
        <v>12</v>
      </c>
      <c r="M72" s="665">
        <f t="shared" ref="M72:M135" si="2">+E72*L72</f>
        <v>24000</v>
      </c>
      <c r="N72" s="664">
        <v>0</v>
      </c>
      <c r="O72" s="664">
        <v>6</v>
      </c>
      <c r="P72" s="666">
        <f t="shared" ref="P72:P135" si="3">+E72*6</f>
        <v>12000</v>
      </c>
      <c r="Q72" s="666">
        <v>0</v>
      </c>
      <c r="R72" s="667">
        <v>12</v>
      </c>
    </row>
    <row r="73" spans="1:18" ht="11.85" customHeight="1" x14ac:dyDescent="0.25">
      <c r="A73" s="598" t="s">
        <v>19174</v>
      </c>
      <c r="B73" s="598" t="s">
        <v>19175</v>
      </c>
      <c r="C73" s="598" t="s">
        <v>147</v>
      </c>
      <c r="D73" s="599" t="s">
        <v>19365</v>
      </c>
      <c r="E73" s="600">
        <v>2000</v>
      </c>
      <c r="F73" s="598" t="s">
        <v>19392</v>
      </c>
      <c r="G73" s="599" t="s">
        <v>19393</v>
      </c>
      <c r="H73" s="599" t="s">
        <v>19261</v>
      </c>
      <c r="I73" s="599" t="s">
        <v>19372</v>
      </c>
      <c r="J73" s="598"/>
      <c r="K73" s="664">
        <v>1</v>
      </c>
      <c r="L73" s="664">
        <v>12</v>
      </c>
      <c r="M73" s="665">
        <f t="shared" si="2"/>
        <v>24000</v>
      </c>
      <c r="N73" s="664">
        <v>0</v>
      </c>
      <c r="O73" s="664">
        <v>6</v>
      </c>
      <c r="P73" s="666">
        <f t="shared" si="3"/>
        <v>12000</v>
      </c>
      <c r="Q73" s="666">
        <v>0</v>
      </c>
      <c r="R73" s="667">
        <v>12</v>
      </c>
    </row>
    <row r="74" spans="1:18" ht="11.85" customHeight="1" x14ac:dyDescent="0.25">
      <c r="A74" s="598" t="s">
        <v>19174</v>
      </c>
      <c r="B74" s="598" t="s">
        <v>19175</v>
      </c>
      <c r="C74" s="598" t="s">
        <v>147</v>
      </c>
      <c r="D74" s="599" t="s">
        <v>1112</v>
      </c>
      <c r="E74" s="600">
        <v>4000</v>
      </c>
      <c r="F74" s="598" t="s">
        <v>19394</v>
      </c>
      <c r="G74" s="599" t="s">
        <v>19395</v>
      </c>
      <c r="H74" s="599" t="s">
        <v>19297</v>
      </c>
      <c r="I74" s="599" t="s">
        <v>686</v>
      </c>
      <c r="J74" s="598" t="s">
        <v>5312</v>
      </c>
      <c r="K74" s="664">
        <v>2</v>
      </c>
      <c r="L74" s="664">
        <v>12</v>
      </c>
      <c r="M74" s="665">
        <f t="shared" si="2"/>
        <v>48000</v>
      </c>
      <c r="N74" s="664">
        <v>0</v>
      </c>
      <c r="O74" s="664">
        <v>6</v>
      </c>
      <c r="P74" s="666">
        <f t="shared" si="3"/>
        <v>24000</v>
      </c>
      <c r="Q74" s="666">
        <v>0</v>
      </c>
      <c r="R74" s="667">
        <v>12</v>
      </c>
    </row>
    <row r="75" spans="1:18" ht="11.85" customHeight="1" x14ac:dyDescent="0.25">
      <c r="A75" s="598" t="s">
        <v>19174</v>
      </c>
      <c r="B75" s="598" t="s">
        <v>19175</v>
      </c>
      <c r="C75" s="598" t="s">
        <v>147</v>
      </c>
      <c r="D75" s="599" t="s">
        <v>5956</v>
      </c>
      <c r="E75" s="600">
        <v>3500</v>
      </c>
      <c r="F75" s="598" t="s">
        <v>19396</v>
      </c>
      <c r="G75" s="599" t="s">
        <v>19397</v>
      </c>
      <c r="H75" s="599" t="s">
        <v>19297</v>
      </c>
      <c r="I75" s="599" t="s">
        <v>686</v>
      </c>
      <c r="J75" s="598" t="s">
        <v>5312</v>
      </c>
      <c r="K75" s="664">
        <v>1</v>
      </c>
      <c r="L75" s="664">
        <v>12</v>
      </c>
      <c r="M75" s="665">
        <f t="shared" si="2"/>
        <v>42000</v>
      </c>
      <c r="N75" s="664">
        <v>0</v>
      </c>
      <c r="O75" s="664">
        <v>6</v>
      </c>
      <c r="P75" s="666">
        <f t="shared" si="3"/>
        <v>21000</v>
      </c>
      <c r="Q75" s="666">
        <v>0</v>
      </c>
      <c r="R75" s="667">
        <v>12</v>
      </c>
    </row>
    <row r="76" spans="1:18" ht="11.85" customHeight="1" x14ac:dyDescent="0.25">
      <c r="A76" s="598" t="s">
        <v>19174</v>
      </c>
      <c r="B76" s="598" t="s">
        <v>19175</v>
      </c>
      <c r="C76" s="598" t="s">
        <v>147</v>
      </c>
      <c r="D76" s="599" t="s">
        <v>19398</v>
      </c>
      <c r="E76" s="600">
        <v>1200</v>
      </c>
      <c r="F76" s="598" t="s">
        <v>19399</v>
      </c>
      <c r="G76" s="599" t="s">
        <v>19400</v>
      </c>
      <c r="H76" s="599" t="s">
        <v>19401</v>
      </c>
      <c r="I76" s="599" t="s">
        <v>19372</v>
      </c>
      <c r="J76" s="598"/>
      <c r="K76" s="664">
        <v>1</v>
      </c>
      <c r="L76" s="664">
        <v>12</v>
      </c>
      <c r="M76" s="665">
        <f t="shared" si="2"/>
        <v>14400</v>
      </c>
      <c r="N76" s="664">
        <v>0</v>
      </c>
      <c r="O76" s="664">
        <v>6</v>
      </c>
      <c r="P76" s="666">
        <f t="shared" si="3"/>
        <v>7200</v>
      </c>
      <c r="Q76" s="666">
        <v>0</v>
      </c>
      <c r="R76" s="667">
        <v>12</v>
      </c>
    </row>
    <row r="77" spans="1:18" ht="11.85" customHeight="1" x14ac:dyDescent="0.25">
      <c r="A77" s="598" t="s">
        <v>19174</v>
      </c>
      <c r="B77" s="598" t="s">
        <v>19175</v>
      </c>
      <c r="C77" s="598" t="s">
        <v>147</v>
      </c>
      <c r="D77" s="599" t="s">
        <v>19402</v>
      </c>
      <c r="E77" s="600">
        <v>1275</v>
      </c>
      <c r="F77" s="598" t="s">
        <v>19403</v>
      </c>
      <c r="G77" s="599" t="s">
        <v>19404</v>
      </c>
      <c r="H77" s="599" t="s">
        <v>19238</v>
      </c>
      <c r="I77" s="599" t="s">
        <v>571</v>
      </c>
      <c r="J77" s="598"/>
      <c r="K77" s="664">
        <v>2</v>
      </c>
      <c r="L77" s="664">
        <v>12</v>
      </c>
      <c r="M77" s="665">
        <f t="shared" si="2"/>
        <v>15300</v>
      </c>
      <c r="N77" s="664">
        <v>0</v>
      </c>
      <c r="O77" s="664">
        <v>6</v>
      </c>
      <c r="P77" s="666">
        <f t="shared" si="3"/>
        <v>7650</v>
      </c>
      <c r="Q77" s="666">
        <v>0</v>
      </c>
      <c r="R77" s="667">
        <v>12</v>
      </c>
    </row>
    <row r="78" spans="1:18" ht="11.85" customHeight="1" x14ac:dyDescent="0.25">
      <c r="A78" s="598" t="s">
        <v>19174</v>
      </c>
      <c r="B78" s="598" t="s">
        <v>19175</v>
      </c>
      <c r="C78" s="598" t="s">
        <v>147</v>
      </c>
      <c r="D78" s="599" t="s">
        <v>19405</v>
      </c>
      <c r="E78" s="600">
        <v>1000</v>
      </c>
      <c r="F78" s="598" t="s">
        <v>19406</v>
      </c>
      <c r="G78" s="599" t="s">
        <v>19407</v>
      </c>
      <c r="H78" s="599" t="s">
        <v>19217</v>
      </c>
      <c r="I78" s="599" t="s">
        <v>19290</v>
      </c>
      <c r="J78" s="598" t="s">
        <v>1464</v>
      </c>
      <c r="K78" s="664">
        <v>1</v>
      </c>
      <c r="L78" s="664">
        <v>12</v>
      </c>
      <c r="M78" s="665">
        <f t="shared" si="2"/>
        <v>12000</v>
      </c>
      <c r="N78" s="664">
        <v>0</v>
      </c>
      <c r="O78" s="664">
        <v>6</v>
      </c>
      <c r="P78" s="666">
        <f t="shared" si="3"/>
        <v>6000</v>
      </c>
      <c r="Q78" s="666">
        <v>0</v>
      </c>
      <c r="R78" s="667">
        <v>12</v>
      </c>
    </row>
    <row r="79" spans="1:18" ht="11.85" customHeight="1" x14ac:dyDescent="0.25">
      <c r="A79" s="598" t="s">
        <v>19174</v>
      </c>
      <c r="B79" s="598" t="s">
        <v>19175</v>
      </c>
      <c r="C79" s="598" t="s">
        <v>147</v>
      </c>
      <c r="D79" s="599" t="s">
        <v>19176</v>
      </c>
      <c r="E79" s="600">
        <v>1350</v>
      </c>
      <c r="F79" s="598" t="s">
        <v>19408</v>
      </c>
      <c r="G79" s="599" t="s">
        <v>19409</v>
      </c>
      <c r="H79" s="599" t="s">
        <v>519</v>
      </c>
      <c r="I79" s="599" t="s">
        <v>686</v>
      </c>
      <c r="J79" s="598" t="s">
        <v>5312</v>
      </c>
      <c r="K79" s="664">
        <v>2</v>
      </c>
      <c r="L79" s="664">
        <v>12</v>
      </c>
      <c r="M79" s="665">
        <f t="shared" si="2"/>
        <v>16200</v>
      </c>
      <c r="N79" s="664">
        <v>0</v>
      </c>
      <c r="O79" s="664">
        <v>6</v>
      </c>
      <c r="P79" s="666">
        <f t="shared" si="3"/>
        <v>8100</v>
      </c>
      <c r="Q79" s="666">
        <v>0</v>
      </c>
      <c r="R79" s="667">
        <v>12</v>
      </c>
    </row>
    <row r="80" spans="1:18" ht="11.85" customHeight="1" x14ac:dyDescent="0.25">
      <c r="A80" s="598" t="s">
        <v>19174</v>
      </c>
      <c r="B80" s="598" t="s">
        <v>19175</v>
      </c>
      <c r="C80" s="598" t="s">
        <v>19179</v>
      </c>
      <c r="D80" s="599" t="s">
        <v>19410</v>
      </c>
      <c r="E80" s="600">
        <v>15000</v>
      </c>
      <c r="F80" s="598" t="s">
        <v>19411</v>
      </c>
      <c r="G80" s="599" t="s">
        <v>19412</v>
      </c>
      <c r="H80" s="599" t="s">
        <v>519</v>
      </c>
      <c r="I80" s="599" t="s">
        <v>686</v>
      </c>
      <c r="J80" s="598" t="s">
        <v>5312</v>
      </c>
      <c r="K80" s="664">
        <v>0</v>
      </c>
      <c r="L80" s="664">
        <v>0</v>
      </c>
      <c r="M80" s="665">
        <f t="shared" si="2"/>
        <v>0</v>
      </c>
      <c r="N80" s="664">
        <v>0</v>
      </c>
      <c r="O80" s="664">
        <v>0</v>
      </c>
      <c r="P80" s="666">
        <f t="shared" si="3"/>
        <v>90000</v>
      </c>
      <c r="Q80" s="666">
        <v>0</v>
      </c>
      <c r="R80" s="666">
        <v>0</v>
      </c>
    </row>
    <row r="81" spans="1:18" ht="11.85" customHeight="1" x14ac:dyDescent="0.25">
      <c r="A81" s="598" t="s">
        <v>19174</v>
      </c>
      <c r="B81" s="598" t="s">
        <v>19175</v>
      </c>
      <c r="C81" s="598" t="s">
        <v>147</v>
      </c>
      <c r="D81" s="599" t="s">
        <v>558</v>
      </c>
      <c r="E81" s="600">
        <v>1800</v>
      </c>
      <c r="F81" s="598" t="s">
        <v>19413</v>
      </c>
      <c r="G81" s="599" t="s">
        <v>19414</v>
      </c>
      <c r="H81" s="599"/>
      <c r="I81" s="599" t="s">
        <v>19415</v>
      </c>
      <c r="J81" s="598"/>
      <c r="K81" s="664">
        <v>1</v>
      </c>
      <c r="L81" s="664">
        <v>12</v>
      </c>
      <c r="M81" s="665">
        <f t="shared" si="2"/>
        <v>21600</v>
      </c>
      <c r="N81" s="664">
        <v>0</v>
      </c>
      <c r="O81" s="664">
        <v>6</v>
      </c>
      <c r="P81" s="666">
        <f t="shared" si="3"/>
        <v>10800</v>
      </c>
      <c r="Q81" s="666">
        <v>0</v>
      </c>
      <c r="R81" s="667">
        <v>12</v>
      </c>
    </row>
    <row r="82" spans="1:18" ht="11.85" customHeight="1" x14ac:dyDescent="0.25">
      <c r="A82" s="598" t="s">
        <v>19174</v>
      </c>
      <c r="B82" s="598" t="s">
        <v>19175</v>
      </c>
      <c r="C82" s="598" t="s">
        <v>147</v>
      </c>
      <c r="D82" s="599" t="s">
        <v>948</v>
      </c>
      <c r="E82" s="600">
        <v>2000</v>
      </c>
      <c r="F82" s="598" t="s">
        <v>19416</v>
      </c>
      <c r="G82" s="599" t="s">
        <v>19417</v>
      </c>
      <c r="H82" s="599" t="s">
        <v>19311</v>
      </c>
      <c r="I82" s="599" t="s">
        <v>19243</v>
      </c>
      <c r="J82" s="598" t="s">
        <v>5312</v>
      </c>
      <c r="K82" s="664">
        <v>1</v>
      </c>
      <c r="L82" s="664">
        <v>12</v>
      </c>
      <c r="M82" s="665">
        <f t="shared" si="2"/>
        <v>24000</v>
      </c>
      <c r="N82" s="664">
        <v>0</v>
      </c>
      <c r="O82" s="664">
        <v>6</v>
      </c>
      <c r="P82" s="666">
        <f t="shared" si="3"/>
        <v>12000</v>
      </c>
      <c r="Q82" s="666">
        <v>0</v>
      </c>
      <c r="R82" s="667">
        <v>12</v>
      </c>
    </row>
    <row r="83" spans="1:18" ht="11.85" customHeight="1" x14ac:dyDescent="0.25">
      <c r="A83" s="598" t="s">
        <v>19174</v>
      </c>
      <c r="B83" s="598" t="s">
        <v>19175</v>
      </c>
      <c r="C83" s="598" t="s">
        <v>147</v>
      </c>
      <c r="D83" s="599" t="s">
        <v>19418</v>
      </c>
      <c r="E83" s="600">
        <v>1500</v>
      </c>
      <c r="F83" s="598" t="s">
        <v>19419</v>
      </c>
      <c r="G83" s="599" t="s">
        <v>19420</v>
      </c>
      <c r="H83" s="599"/>
      <c r="I83" s="599" t="s">
        <v>571</v>
      </c>
      <c r="J83" s="598"/>
      <c r="K83" s="664">
        <v>1</v>
      </c>
      <c r="L83" s="664">
        <v>12</v>
      </c>
      <c r="M83" s="665">
        <f t="shared" si="2"/>
        <v>18000</v>
      </c>
      <c r="N83" s="664">
        <v>0</v>
      </c>
      <c r="O83" s="664">
        <v>6</v>
      </c>
      <c r="P83" s="666">
        <f t="shared" si="3"/>
        <v>9000</v>
      </c>
      <c r="Q83" s="666">
        <v>0</v>
      </c>
      <c r="R83" s="667">
        <v>12</v>
      </c>
    </row>
    <row r="84" spans="1:18" ht="11.85" customHeight="1" x14ac:dyDescent="0.25">
      <c r="A84" s="598" t="s">
        <v>19174</v>
      </c>
      <c r="B84" s="598" t="s">
        <v>19175</v>
      </c>
      <c r="C84" s="598" t="s">
        <v>147</v>
      </c>
      <c r="D84" s="599" t="s">
        <v>1232</v>
      </c>
      <c r="E84" s="600">
        <v>6500</v>
      </c>
      <c r="F84" s="598" t="s">
        <v>19421</v>
      </c>
      <c r="G84" s="599" t="s">
        <v>19422</v>
      </c>
      <c r="H84" s="599" t="s">
        <v>519</v>
      </c>
      <c r="I84" s="599" t="s">
        <v>686</v>
      </c>
      <c r="J84" s="598" t="s">
        <v>5312</v>
      </c>
      <c r="K84" s="664">
        <v>2</v>
      </c>
      <c r="L84" s="664">
        <v>12</v>
      </c>
      <c r="M84" s="665">
        <f t="shared" si="2"/>
        <v>78000</v>
      </c>
      <c r="N84" s="664">
        <v>0</v>
      </c>
      <c r="O84" s="664">
        <v>6</v>
      </c>
      <c r="P84" s="666">
        <f t="shared" si="3"/>
        <v>39000</v>
      </c>
      <c r="Q84" s="666">
        <v>0</v>
      </c>
      <c r="R84" s="667">
        <v>12</v>
      </c>
    </row>
    <row r="85" spans="1:18" ht="11.85" customHeight="1" x14ac:dyDescent="0.25">
      <c r="A85" s="598" t="s">
        <v>19174</v>
      </c>
      <c r="B85" s="598" t="s">
        <v>19200</v>
      </c>
      <c r="C85" s="598" t="s">
        <v>147</v>
      </c>
      <c r="D85" s="599" t="s">
        <v>19423</v>
      </c>
      <c r="E85" s="600">
        <v>1200</v>
      </c>
      <c r="F85" s="598" t="s">
        <v>19424</v>
      </c>
      <c r="G85" s="599" t="s">
        <v>19425</v>
      </c>
      <c r="H85" s="599"/>
      <c r="I85" s="599" t="s">
        <v>571</v>
      </c>
      <c r="J85" s="598"/>
      <c r="K85" s="664">
        <v>1</v>
      </c>
      <c r="L85" s="664">
        <v>12</v>
      </c>
      <c r="M85" s="665">
        <f t="shared" si="2"/>
        <v>14400</v>
      </c>
      <c r="N85" s="664">
        <v>0</v>
      </c>
      <c r="O85" s="664">
        <v>6</v>
      </c>
      <c r="P85" s="666">
        <f t="shared" si="3"/>
        <v>7200</v>
      </c>
      <c r="Q85" s="666">
        <v>0</v>
      </c>
      <c r="R85" s="667">
        <v>12</v>
      </c>
    </row>
    <row r="86" spans="1:18" ht="11.85" customHeight="1" x14ac:dyDescent="0.25">
      <c r="A86" s="598" t="s">
        <v>19174</v>
      </c>
      <c r="B86" s="598" t="s">
        <v>19175</v>
      </c>
      <c r="C86" s="598" t="s">
        <v>147</v>
      </c>
      <c r="D86" s="599" t="s">
        <v>19302</v>
      </c>
      <c r="E86" s="600">
        <v>1200</v>
      </c>
      <c r="F86" s="598" t="s">
        <v>19426</v>
      </c>
      <c r="G86" s="599" t="s">
        <v>19427</v>
      </c>
      <c r="H86" s="599"/>
      <c r="I86" s="599" t="s">
        <v>19218</v>
      </c>
      <c r="J86" s="598" t="s">
        <v>1464</v>
      </c>
      <c r="K86" s="664">
        <v>2</v>
      </c>
      <c r="L86" s="664">
        <v>12</v>
      </c>
      <c r="M86" s="665">
        <f t="shared" si="2"/>
        <v>14400</v>
      </c>
      <c r="N86" s="664">
        <v>0</v>
      </c>
      <c r="O86" s="664">
        <v>6</v>
      </c>
      <c r="P86" s="666">
        <f t="shared" si="3"/>
        <v>7200</v>
      </c>
      <c r="Q86" s="666">
        <v>0</v>
      </c>
      <c r="R86" s="667">
        <v>12</v>
      </c>
    </row>
    <row r="87" spans="1:18" ht="11.85" customHeight="1" x14ac:dyDescent="0.25">
      <c r="A87" s="598" t="s">
        <v>19174</v>
      </c>
      <c r="B87" s="598" t="s">
        <v>19175</v>
      </c>
      <c r="C87" s="598" t="s">
        <v>19179</v>
      </c>
      <c r="D87" s="599" t="s">
        <v>19428</v>
      </c>
      <c r="E87" s="600">
        <v>15600</v>
      </c>
      <c r="F87" s="598" t="s">
        <v>19429</v>
      </c>
      <c r="G87" s="599" t="s">
        <v>19430</v>
      </c>
      <c r="H87" s="599" t="s">
        <v>565</v>
      </c>
      <c r="I87" s="599" t="s">
        <v>686</v>
      </c>
      <c r="J87" s="598" t="s">
        <v>5312</v>
      </c>
      <c r="K87" s="664">
        <v>1</v>
      </c>
      <c r="L87" s="664">
        <v>3</v>
      </c>
      <c r="M87" s="665">
        <f t="shared" si="2"/>
        <v>46800</v>
      </c>
      <c r="N87" s="664">
        <v>0</v>
      </c>
      <c r="O87" s="664">
        <v>0</v>
      </c>
      <c r="P87" s="666">
        <f t="shared" si="3"/>
        <v>93600</v>
      </c>
      <c r="Q87" s="666">
        <v>0</v>
      </c>
      <c r="R87" s="666">
        <v>0</v>
      </c>
    </row>
    <row r="88" spans="1:18" ht="11.85" customHeight="1" x14ac:dyDescent="0.25">
      <c r="A88" s="598" t="s">
        <v>19174</v>
      </c>
      <c r="B88" s="598" t="s">
        <v>19175</v>
      </c>
      <c r="C88" s="598" t="s">
        <v>147</v>
      </c>
      <c r="D88" s="599" t="s">
        <v>1112</v>
      </c>
      <c r="E88" s="600">
        <v>2500</v>
      </c>
      <c r="F88" s="598" t="s">
        <v>19431</v>
      </c>
      <c r="G88" s="599" t="s">
        <v>19432</v>
      </c>
      <c r="H88" s="599"/>
      <c r="I88" s="599" t="s">
        <v>571</v>
      </c>
      <c r="J88" s="598"/>
      <c r="K88" s="664">
        <v>1</v>
      </c>
      <c r="L88" s="664">
        <v>12</v>
      </c>
      <c r="M88" s="665">
        <f t="shared" si="2"/>
        <v>30000</v>
      </c>
      <c r="N88" s="664">
        <v>0</v>
      </c>
      <c r="O88" s="664">
        <v>6</v>
      </c>
      <c r="P88" s="666">
        <f t="shared" si="3"/>
        <v>15000</v>
      </c>
      <c r="Q88" s="666">
        <v>0</v>
      </c>
      <c r="R88" s="667">
        <v>12</v>
      </c>
    </row>
    <row r="89" spans="1:18" ht="11.85" customHeight="1" x14ac:dyDescent="0.25">
      <c r="A89" s="598" t="s">
        <v>19174</v>
      </c>
      <c r="B89" s="598" t="s">
        <v>19175</v>
      </c>
      <c r="C89" s="598" t="s">
        <v>147</v>
      </c>
      <c r="D89" s="599" t="s">
        <v>19433</v>
      </c>
      <c r="E89" s="600">
        <v>930</v>
      </c>
      <c r="F89" s="598" t="s">
        <v>19434</v>
      </c>
      <c r="G89" s="599" t="s">
        <v>19435</v>
      </c>
      <c r="H89" s="599"/>
      <c r="I89" s="599" t="s">
        <v>19436</v>
      </c>
      <c r="J89" s="598"/>
      <c r="K89" s="664">
        <v>3</v>
      </c>
      <c r="L89" s="664">
        <v>12</v>
      </c>
      <c r="M89" s="665">
        <f t="shared" si="2"/>
        <v>11160</v>
      </c>
      <c r="N89" s="664">
        <v>0</v>
      </c>
      <c r="O89" s="664">
        <v>6</v>
      </c>
      <c r="P89" s="666">
        <f t="shared" si="3"/>
        <v>5580</v>
      </c>
      <c r="Q89" s="666">
        <v>0</v>
      </c>
      <c r="R89" s="667">
        <v>12</v>
      </c>
    </row>
    <row r="90" spans="1:18" ht="11.85" customHeight="1" x14ac:dyDescent="0.25">
      <c r="A90" s="598" t="s">
        <v>19174</v>
      </c>
      <c r="B90" s="598" t="s">
        <v>19175</v>
      </c>
      <c r="C90" s="598" t="s">
        <v>147</v>
      </c>
      <c r="D90" s="599" t="s">
        <v>1081</v>
      </c>
      <c r="E90" s="600">
        <v>1700</v>
      </c>
      <c r="F90" s="598" t="s">
        <v>19437</v>
      </c>
      <c r="G90" s="599" t="s">
        <v>19438</v>
      </c>
      <c r="H90" s="599"/>
      <c r="I90" s="599" t="s">
        <v>571</v>
      </c>
      <c r="J90" s="598"/>
      <c r="K90" s="664">
        <v>1</v>
      </c>
      <c r="L90" s="664">
        <v>12</v>
      </c>
      <c r="M90" s="665">
        <f t="shared" si="2"/>
        <v>20400</v>
      </c>
      <c r="N90" s="664">
        <v>0</v>
      </c>
      <c r="O90" s="664">
        <v>6</v>
      </c>
      <c r="P90" s="666">
        <f t="shared" si="3"/>
        <v>10200</v>
      </c>
      <c r="Q90" s="666">
        <v>0</v>
      </c>
      <c r="R90" s="667">
        <v>12</v>
      </c>
    </row>
    <row r="91" spans="1:18" ht="11.85" customHeight="1" x14ac:dyDescent="0.25">
      <c r="A91" s="598" t="s">
        <v>19174</v>
      </c>
      <c r="B91" s="598" t="s">
        <v>19175</v>
      </c>
      <c r="C91" s="598" t="s">
        <v>147</v>
      </c>
      <c r="D91" s="599" t="s">
        <v>19439</v>
      </c>
      <c r="E91" s="600">
        <v>3000</v>
      </c>
      <c r="F91" s="598" t="s">
        <v>19440</v>
      </c>
      <c r="G91" s="599" t="s">
        <v>19441</v>
      </c>
      <c r="H91" s="599" t="s">
        <v>3390</v>
      </c>
      <c r="I91" s="599" t="s">
        <v>19218</v>
      </c>
      <c r="J91" s="598" t="s">
        <v>1464</v>
      </c>
      <c r="K91" s="664">
        <v>1</v>
      </c>
      <c r="L91" s="664">
        <v>3</v>
      </c>
      <c r="M91" s="665">
        <f t="shared" si="2"/>
        <v>9000</v>
      </c>
      <c r="N91" s="664">
        <v>0</v>
      </c>
      <c r="O91" s="664">
        <v>0</v>
      </c>
      <c r="P91" s="666">
        <f t="shared" si="3"/>
        <v>18000</v>
      </c>
      <c r="Q91" s="666">
        <v>0</v>
      </c>
      <c r="R91" s="666">
        <v>0</v>
      </c>
    </row>
    <row r="92" spans="1:18" ht="11.85" customHeight="1" x14ac:dyDescent="0.25">
      <c r="A92" s="598" t="s">
        <v>19174</v>
      </c>
      <c r="B92" s="598" t="s">
        <v>19175</v>
      </c>
      <c r="C92" s="598" t="s">
        <v>147</v>
      </c>
      <c r="D92" s="599" t="s">
        <v>19442</v>
      </c>
      <c r="E92" s="600">
        <v>6000</v>
      </c>
      <c r="F92" s="598" t="s">
        <v>19443</v>
      </c>
      <c r="G92" s="599" t="s">
        <v>19444</v>
      </c>
      <c r="H92" s="599" t="s">
        <v>19270</v>
      </c>
      <c r="I92" s="599" t="s">
        <v>686</v>
      </c>
      <c r="J92" s="598" t="s">
        <v>5312</v>
      </c>
      <c r="K92" s="664">
        <v>1</v>
      </c>
      <c r="L92" s="664">
        <v>12</v>
      </c>
      <c r="M92" s="665">
        <f t="shared" si="2"/>
        <v>72000</v>
      </c>
      <c r="N92" s="664">
        <v>0</v>
      </c>
      <c r="O92" s="664">
        <v>6</v>
      </c>
      <c r="P92" s="666">
        <f t="shared" si="3"/>
        <v>36000</v>
      </c>
      <c r="Q92" s="666">
        <v>0</v>
      </c>
      <c r="R92" s="667">
        <v>12</v>
      </c>
    </row>
    <row r="93" spans="1:18" ht="11.85" customHeight="1" x14ac:dyDescent="0.25">
      <c r="A93" s="598" t="s">
        <v>19174</v>
      </c>
      <c r="B93" s="598" t="s">
        <v>19200</v>
      </c>
      <c r="C93" s="598" t="s">
        <v>147</v>
      </c>
      <c r="D93" s="599" t="s">
        <v>19445</v>
      </c>
      <c r="E93" s="600">
        <v>1800</v>
      </c>
      <c r="F93" s="598" t="s">
        <v>19446</v>
      </c>
      <c r="G93" s="599" t="s">
        <v>19447</v>
      </c>
      <c r="H93" s="599" t="s">
        <v>1323</v>
      </c>
      <c r="I93" s="599" t="s">
        <v>19230</v>
      </c>
      <c r="J93" s="598" t="s">
        <v>1464</v>
      </c>
      <c r="K93" s="664">
        <v>1</v>
      </c>
      <c r="L93" s="664">
        <v>12</v>
      </c>
      <c r="M93" s="665">
        <f t="shared" si="2"/>
        <v>21600</v>
      </c>
      <c r="N93" s="664">
        <v>0</v>
      </c>
      <c r="O93" s="664">
        <v>6</v>
      </c>
      <c r="P93" s="666">
        <f t="shared" si="3"/>
        <v>10800</v>
      </c>
      <c r="Q93" s="666">
        <v>0</v>
      </c>
      <c r="R93" s="667">
        <v>12</v>
      </c>
    </row>
    <row r="94" spans="1:18" ht="11.85" customHeight="1" x14ac:dyDescent="0.25">
      <c r="A94" s="598" t="s">
        <v>19174</v>
      </c>
      <c r="B94" s="598" t="s">
        <v>19175</v>
      </c>
      <c r="C94" s="598" t="s">
        <v>147</v>
      </c>
      <c r="D94" s="599" t="s">
        <v>19365</v>
      </c>
      <c r="E94" s="600">
        <v>2000</v>
      </c>
      <c r="F94" s="598" t="s">
        <v>19448</v>
      </c>
      <c r="G94" s="599" t="s">
        <v>19449</v>
      </c>
      <c r="H94" s="599"/>
      <c r="I94" s="599" t="s">
        <v>19218</v>
      </c>
      <c r="J94" s="598" t="s">
        <v>1464</v>
      </c>
      <c r="K94" s="664">
        <v>1</v>
      </c>
      <c r="L94" s="664">
        <v>12</v>
      </c>
      <c r="M94" s="665">
        <f t="shared" si="2"/>
        <v>24000</v>
      </c>
      <c r="N94" s="664">
        <v>0</v>
      </c>
      <c r="O94" s="664">
        <v>6</v>
      </c>
      <c r="P94" s="666">
        <f t="shared" si="3"/>
        <v>12000</v>
      </c>
      <c r="Q94" s="666">
        <v>0</v>
      </c>
      <c r="R94" s="667">
        <v>12</v>
      </c>
    </row>
    <row r="95" spans="1:18" ht="11.85" customHeight="1" x14ac:dyDescent="0.25">
      <c r="A95" s="598" t="s">
        <v>19174</v>
      </c>
      <c r="B95" s="598" t="s">
        <v>19175</v>
      </c>
      <c r="C95" s="598" t="s">
        <v>147</v>
      </c>
      <c r="D95" s="599" t="s">
        <v>19450</v>
      </c>
      <c r="E95" s="600">
        <v>12500</v>
      </c>
      <c r="F95" s="598" t="s">
        <v>19451</v>
      </c>
      <c r="G95" s="599" t="s">
        <v>19452</v>
      </c>
      <c r="H95" s="599" t="s">
        <v>19453</v>
      </c>
      <c r="I95" s="599" t="s">
        <v>686</v>
      </c>
      <c r="J95" s="598" t="s">
        <v>5312</v>
      </c>
      <c r="K95" s="664">
        <v>2</v>
      </c>
      <c r="L95" s="664">
        <v>12</v>
      </c>
      <c r="M95" s="665">
        <f t="shared" si="2"/>
        <v>150000</v>
      </c>
      <c r="N95" s="664">
        <v>0</v>
      </c>
      <c r="O95" s="664">
        <v>6</v>
      </c>
      <c r="P95" s="666">
        <f t="shared" si="3"/>
        <v>75000</v>
      </c>
      <c r="Q95" s="666">
        <v>0</v>
      </c>
      <c r="R95" s="667">
        <v>12</v>
      </c>
    </row>
    <row r="96" spans="1:18" ht="11.85" customHeight="1" x14ac:dyDescent="0.25">
      <c r="A96" s="598" t="s">
        <v>19174</v>
      </c>
      <c r="B96" s="598" t="s">
        <v>19175</v>
      </c>
      <c r="C96" s="598" t="s">
        <v>147</v>
      </c>
      <c r="D96" s="599" t="s">
        <v>1112</v>
      </c>
      <c r="E96" s="600">
        <v>2000</v>
      </c>
      <c r="F96" s="598" t="s">
        <v>19454</v>
      </c>
      <c r="G96" s="599" t="s">
        <v>19455</v>
      </c>
      <c r="H96" s="599"/>
      <c r="I96" s="599" t="s">
        <v>571</v>
      </c>
      <c r="J96" s="598"/>
      <c r="K96" s="664">
        <v>2</v>
      </c>
      <c r="L96" s="664">
        <v>12</v>
      </c>
      <c r="M96" s="665">
        <f t="shared" si="2"/>
        <v>24000</v>
      </c>
      <c r="N96" s="664">
        <v>0</v>
      </c>
      <c r="O96" s="664">
        <v>6</v>
      </c>
      <c r="P96" s="666">
        <f t="shared" si="3"/>
        <v>12000</v>
      </c>
      <c r="Q96" s="666">
        <v>0</v>
      </c>
      <c r="R96" s="667">
        <v>12</v>
      </c>
    </row>
    <row r="97" spans="1:18" ht="11.85" customHeight="1" x14ac:dyDescent="0.25">
      <c r="A97" s="598" t="s">
        <v>19174</v>
      </c>
      <c r="B97" s="598" t="s">
        <v>19175</v>
      </c>
      <c r="C97" s="598" t="s">
        <v>147</v>
      </c>
      <c r="D97" s="599" t="s">
        <v>19456</v>
      </c>
      <c r="E97" s="600">
        <v>1500</v>
      </c>
      <c r="F97" s="598" t="s">
        <v>19457</v>
      </c>
      <c r="G97" s="599" t="s">
        <v>19458</v>
      </c>
      <c r="H97" s="599" t="s">
        <v>1323</v>
      </c>
      <c r="I97" s="599" t="s">
        <v>571</v>
      </c>
      <c r="J97" s="598"/>
      <c r="K97" s="664">
        <v>1</v>
      </c>
      <c r="L97" s="664">
        <v>12</v>
      </c>
      <c r="M97" s="665">
        <f t="shared" si="2"/>
        <v>18000</v>
      </c>
      <c r="N97" s="664">
        <v>0</v>
      </c>
      <c r="O97" s="664">
        <v>6</v>
      </c>
      <c r="P97" s="666">
        <f t="shared" si="3"/>
        <v>9000</v>
      </c>
      <c r="Q97" s="666">
        <v>0</v>
      </c>
      <c r="R97" s="667">
        <v>12</v>
      </c>
    </row>
    <row r="98" spans="1:18" ht="11.85" customHeight="1" x14ac:dyDescent="0.25">
      <c r="A98" s="598" t="s">
        <v>19174</v>
      </c>
      <c r="B98" s="598" t="s">
        <v>19175</v>
      </c>
      <c r="C98" s="598" t="s">
        <v>147</v>
      </c>
      <c r="D98" s="599" t="s">
        <v>19456</v>
      </c>
      <c r="E98" s="600">
        <v>1800</v>
      </c>
      <c r="F98" s="598" t="s">
        <v>19459</v>
      </c>
      <c r="G98" s="599" t="s">
        <v>19460</v>
      </c>
      <c r="H98" s="599" t="s">
        <v>1323</v>
      </c>
      <c r="I98" s="599" t="s">
        <v>19230</v>
      </c>
      <c r="J98" s="598" t="s">
        <v>1464</v>
      </c>
      <c r="K98" s="664">
        <v>1</v>
      </c>
      <c r="L98" s="664">
        <v>12</v>
      </c>
      <c r="M98" s="665">
        <f t="shared" si="2"/>
        <v>21600</v>
      </c>
      <c r="N98" s="664">
        <v>0</v>
      </c>
      <c r="O98" s="664">
        <v>6</v>
      </c>
      <c r="P98" s="666">
        <f t="shared" si="3"/>
        <v>10800</v>
      </c>
      <c r="Q98" s="666">
        <v>0</v>
      </c>
      <c r="R98" s="667">
        <v>12</v>
      </c>
    </row>
    <row r="99" spans="1:18" ht="11.85" customHeight="1" x14ac:dyDescent="0.25">
      <c r="A99" s="598" t="s">
        <v>19174</v>
      </c>
      <c r="B99" s="598" t="s">
        <v>19175</v>
      </c>
      <c r="C99" s="598" t="s">
        <v>147</v>
      </c>
      <c r="D99" s="599" t="s">
        <v>4347</v>
      </c>
      <c r="E99" s="600">
        <v>2000</v>
      </c>
      <c r="F99" s="598" t="s">
        <v>19461</v>
      </c>
      <c r="G99" s="599" t="s">
        <v>19462</v>
      </c>
      <c r="H99" s="599" t="s">
        <v>1323</v>
      </c>
      <c r="I99" s="599" t="s">
        <v>19290</v>
      </c>
      <c r="J99" s="598" t="s">
        <v>1464</v>
      </c>
      <c r="K99" s="664">
        <v>1</v>
      </c>
      <c r="L99" s="664">
        <v>12</v>
      </c>
      <c r="M99" s="665">
        <f t="shared" si="2"/>
        <v>24000</v>
      </c>
      <c r="N99" s="664">
        <v>0</v>
      </c>
      <c r="O99" s="664">
        <v>6</v>
      </c>
      <c r="P99" s="666">
        <f t="shared" si="3"/>
        <v>12000</v>
      </c>
      <c r="Q99" s="666">
        <v>0</v>
      </c>
      <c r="R99" s="667">
        <v>12</v>
      </c>
    </row>
    <row r="100" spans="1:18" ht="11.85" customHeight="1" x14ac:dyDescent="0.25">
      <c r="A100" s="598" t="s">
        <v>19174</v>
      </c>
      <c r="B100" s="598" t="s">
        <v>19175</v>
      </c>
      <c r="C100" s="598" t="s">
        <v>147</v>
      </c>
      <c r="D100" s="599" t="s">
        <v>19463</v>
      </c>
      <c r="E100" s="600">
        <v>3000</v>
      </c>
      <c r="F100" s="598" t="s">
        <v>19464</v>
      </c>
      <c r="G100" s="599" t="s">
        <v>19465</v>
      </c>
      <c r="H100" s="599" t="s">
        <v>19466</v>
      </c>
      <c r="I100" s="599" t="s">
        <v>19243</v>
      </c>
      <c r="J100" s="598" t="s">
        <v>5312</v>
      </c>
      <c r="K100" s="664">
        <v>1</v>
      </c>
      <c r="L100" s="664">
        <v>12</v>
      </c>
      <c r="M100" s="665">
        <f t="shared" si="2"/>
        <v>36000</v>
      </c>
      <c r="N100" s="664">
        <v>0</v>
      </c>
      <c r="O100" s="664">
        <v>6</v>
      </c>
      <c r="P100" s="666">
        <f t="shared" si="3"/>
        <v>18000</v>
      </c>
      <c r="Q100" s="666">
        <v>0</v>
      </c>
      <c r="R100" s="667">
        <v>12</v>
      </c>
    </row>
    <row r="101" spans="1:18" ht="11.85" customHeight="1" x14ac:dyDescent="0.25">
      <c r="A101" s="598" t="s">
        <v>19174</v>
      </c>
      <c r="B101" s="598" t="s">
        <v>19175</v>
      </c>
      <c r="C101" s="598" t="s">
        <v>147</v>
      </c>
      <c r="D101" s="599" t="s">
        <v>19467</v>
      </c>
      <c r="E101" s="600">
        <v>2500</v>
      </c>
      <c r="F101" s="598" t="s">
        <v>19468</v>
      </c>
      <c r="G101" s="599" t="s">
        <v>19469</v>
      </c>
      <c r="H101" s="599" t="s">
        <v>19217</v>
      </c>
      <c r="I101" s="599" t="s">
        <v>19290</v>
      </c>
      <c r="J101" s="598" t="s">
        <v>1464</v>
      </c>
      <c r="K101" s="664">
        <v>1</v>
      </c>
      <c r="L101" s="664">
        <v>12</v>
      </c>
      <c r="M101" s="665">
        <f t="shared" si="2"/>
        <v>30000</v>
      </c>
      <c r="N101" s="664">
        <v>0</v>
      </c>
      <c r="O101" s="664">
        <v>6</v>
      </c>
      <c r="P101" s="666">
        <f t="shared" si="3"/>
        <v>15000</v>
      </c>
      <c r="Q101" s="666">
        <v>0</v>
      </c>
      <c r="R101" s="667">
        <v>12</v>
      </c>
    </row>
    <row r="102" spans="1:18" ht="11.85" customHeight="1" x14ac:dyDescent="0.25">
      <c r="A102" s="598" t="s">
        <v>19174</v>
      </c>
      <c r="B102" s="598" t="s">
        <v>19175</v>
      </c>
      <c r="C102" s="598" t="s">
        <v>147</v>
      </c>
      <c r="D102" s="599" t="s">
        <v>19470</v>
      </c>
      <c r="E102" s="600">
        <v>2000</v>
      </c>
      <c r="F102" s="598" t="s">
        <v>19471</v>
      </c>
      <c r="G102" s="599" t="s">
        <v>19472</v>
      </c>
      <c r="H102" s="599"/>
      <c r="I102" s="599" t="s">
        <v>571</v>
      </c>
      <c r="J102" s="598"/>
      <c r="K102" s="664">
        <v>1</v>
      </c>
      <c r="L102" s="664">
        <v>12</v>
      </c>
      <c r="M102" s="665">
        <f t="shared" si="2"/>
        <v>24000</v>
      </c>
      <c r="N102" s="664">
        <v>0</v>
      </c>
      <c r="O102" s="664">
        <v>6</v>
      </c>
      <c r="P102" s="666">
        <f t="shared" si="3"/>
        <v>12000</v>
      </c>
      <c r="Q102" s="666">
        <v>0</v>
      </c>
      <c r="R102" s="667">
        <v>12</v>
      </c>
    </row>
    <row r="103" spans="1:18" ht="11.85" customHeight="1" x14ac:dyDescent="0.25">
      <c r="A103" s="598" t="s">
        <v>19174</v>
      </c>
      <c r="B103" s="598" t="s">
        <v>19175</v>
      </c>
      <c r="C103" s="598" t="s">
        <v>147</v>
      </c>
      <c r="D103" s="599" t="s">
        <v>1081</v>
      </c>
      <c r="E103" s="600">
        <v>2200</v>
      </c>
      <c r="F103" s="598" t="s">
        <v>19473</v>
      </c>
      <c r="G103" s="599" t="s">
        <v>19474</v>
      </c>
      <c r="H103" s="599"/>
      <c r="I103" s="599" t="s">
        <v>571</v>
      </c>
      <c r="J103" s="598"/>
      <c r="K103" s="664">
        <v>3</v>
      </c>
      <c r="L103" s="664">
        <v>12</v>
      </c>
      <c r="M103" s="665">
        <f t="shared" si="2"/>
        <v>26400</v>
      </c>
      <c r="N103" s="664">
        <v>0</v>
      </c>
      <c r="O103" s="664">
        <v>6</v>
      </c>
      <c r="P103" s="666">
        <f t="shared" si="3"/>
        <v>13200</v>
      </c>
      <c r="Q103" s="666">
        <v>0</v>
      </c>
      <c r="R103" s="667">
        <v>12</v>
      </c>
    </row>
    <row r="104" spans="1:18" ht="11.85" customHeight="1" x14ac:dyDescent="0.25">
      <c r="A104" s="598" t="s">
        <v>19174</v>
      </c>
      <c r="B104" s="598" t="s">
        <v>19175</v>
      </c>
      <c r="C104" s="598" t="s">
        <v>147</v>
      </c>
      <c r="D104" s="599" t="s">
        <v>573</v>
      </c>
      <c r="E104" s="600">
        <v>3000</v>
      </c>
      <c r="F104" s="598" t="s">
        <v>19475</v>
      </c>
      <c r="G104" s="599" t="s">
        <v>19476</v>
      </c>
      <c r="H104" s="599" t="s">
        <v>19390</v>
      </c>
      <c r="I104" s="599" t="s">
        <v>19243</v>
      </c>
      <c r="J104" s="598" t="s">
        <v>5312</v>
      </c>
      <c r="K104" s="664">
        <v>1</v>
      </c>
      <c r="L104" s="664">
        <v>12</v>
      </c>
      <c r="M104" s="665">
        <f t="shared" si="2"/>
        <v>36000</v>
      </c>
      <c r="N104" s="664">
        <v>0</v>
      </c>
      <c r="O104" s="664">
        <v>6</v>
      </c>
      <c r="P104" s="666">
        <f t="shared" si="3"/>
        <v>18000</v>
      </c>
      <c r="Q104" s="666">
        <v>0</v>
      </c>
      <c r="R104" s="667">
        <v>12</v>
      </c>
    </row>
    <row r="105" spans="1:18" ht="11.85" customHeight="1" x14ac:dyDescent="0.25">
      <c r="A105" s="598" t="s">
        <v>19174</v>
      </c>
      <c r="B105" s="598" t="s">
        <v>19175</v>
      </c>
      <c r="C105" s="598" t="s">
        <v>19179</v>
      </c>
      <c r="D105" s="599" t="s">
        <v>19477</v>
      </c>
      <c r="E105" s="600">
        <v>15600</v>
      </c>
      <c r="F105" s="598" t="s">
        <v>19478</v>
      </c>
      <c r="G105" s="599" t="s">
        <v>19479</v>
      </c>
      <c r="H105" s="599" t="s">
        <v>565</v>
      </c>
      <c r="I105" s="599" t="s">
        <v>19480</v>
      </c>
      <c r="J105" s="598"/>
      <c r="K105" s="664">
        <v>0</v>
      </c>
      <c r="L105" s="664">
        <v>0</v>
      </c>
      <c r="M105" s="665">
        <f t="shared" si="2"/>
        <v>0</v>
      </c>
      <c r="N105" s="664">
        <v>1</v>
      </c>
      <c r="O105" s="664">
        <v>0</v>
      </c>
      <c r="P105" s="666">
        <f t="shared" si="3"/>
        <v>93600</v>
      </c>
      <c r="Q105" s="666">
        <v>0</v>
      </c>
      <c r="R105" s="666">
        <v>0</v>
      </c>
    </row>
    <row r="106" spans="1:18" ht="11.85" customHeight="1" x14ac:dyDescent="0.25">
      <c r="A106" s="598" t="s">
        <v>19174</v>
      </c>
      <c r="B106" s="598" t="s">
        <v>19175</v>
      </c>
      <c r="C106" s="598" t="s">
        <v>147</v>
      </c>
      <c r="D106" s="599" t="s">
        <v>19481</v>
      </c>
      <c r="E106" s="600">
        <v>4000</v>
      </c>
      <c r="F106" s="598" t="s">
        <v>19482</v>
      </c>
      <c r="G106" s="599" t="s">
        <v>19483</v>
      </c>
      <c r="H106" s="599" t="s">
        <v>19297</v>
      </c>
      <c r="I106" s="599" t="s">
        <v>686</v>
      </c>
      <c r="J106" s="598" t="s">
        <v>5312</v>
      </c>
      <c r="K106" s="664">
        <v>1</v>
      </c>
      <c r="L106" s="664">
        <v>12</v>
      </c>
      <c r="M106" s="665">
        <f t="shared" si="2"/>
        <v>48000</v>
      </c>
      <c r="N106" s="664">
        <v>0</v>
      </c>
      <c r="O106" s="664">
        <v>6</v>
      </c>
      <c r="P106" s="666">
        <f t="shared" si="3"/>
        <v>24000</v>
      </c>
      <c r="Q106" s="666">
        <v>0</v>
      </c>
      <c r="R106" s="667">
        <v>12</v>
      </c>
    </row>
    <row r="107" spans="1:18" ht="11.85" customHeight="1" x14ac:dyDescent="0.25">
      <c r="A107" s="598" t="s">
        <v>19174</v>
      </c>
      <c r="B107" s="598" t="s">
        <v>19175</v>
      </c>
      <c r="C107" s="598" t="s">
        <v>147</v>
      </c>
      <c r="D107" s="599" t="s">
        <v>19484</v>
      </c>
      <c r="E107" s="600">
        <v>1000</v>
      </c>
      <c r="F107" s="598" t="s">
        <v>19485</v>
      </c>
      <c r="G107" s="599" t="s">
        <v>19486</v>
      </c>
      <c r="H107" s="599" t="s">
        <v>19487</v>
      </c>
      <c r="I107" s="599" t="s">
        <v>19488</v>
      </c>
      <c r="J107" s="598"/>
      <c r="K107" s="664">
        <v>2</v>
      </c>
      <c r="L107" s="664">
        <v>12</v>
      </c>
      <c r="M107" s="665">
        <f t="shared" si="2"/>
        <v>12000</v>
      </c>
      <c r="N107" s="664">
        <v>0</v>
      </c>
      <c r="O107" s="664">
        <v>6</v>
      </c>
      <c r="P107" s="666">
        <f t="shared" si="3"/>
        <v>6000</v>
      </c>
      <c r="Q107" s="666">
        <v>0</v>
      </c>
      <c r="R107" s="667">
        <v>12</v>
      </c>
    </row>
    <row r="108" spans="1:18" ht="11.85" customHeight="1" x14ac:dyDescent="0.25">
      <c r="A108" s="598" t="s">
        <v>19174</v>
      </c>
      <c r="B108" s="598" t="s">
        <v>19175</v>
      </c>
      <c r="C108" s="598" t="s">
        <v>147</v>
      </c>
      <c r="D108" s="599" t="s">
        <v>19302</v>
      </c>
      <c r="E108" s="600">
        <v>1200</v>
      </c>
      <c r="F108" s="598" t="s">
        <v>19489</v>
      </c>
      <c r="G108" s="599" t="s">
        <v>19490</v>
      </c>
      <c r="H108" s="599" t="s">
        <v>19401</v>
      </c>
      <c r="I108" s="599" t="s">
        <v>19248</v>
      </c>
      <c r="J108" s="598"/>
      <c r="K108" s="664">
        <v>2</v>
      </c>
      <c r="L108" s="664">
        <v>12</v>
      </c>
      <c r="M108" s="665">
        <f t="shared" si="2"/>
        <v>14400</v>
      </c>
      <c r="N108" s="664">
        <v>0</v>
      </c>
      <c r="O108" s="664">
        <v>6</v>
      </c>
      <c r="P108" s="666">
        <f t="shared" si="3"/>
        <v>7200</v>
      </c>
      <c r="Q108" s="666">
        <v>0</v>
      </c>
      <c r="R108" s="667">
        <v>12</v>
      </c>
    </row>
    <row r="109" spans="1:18" ht="11.85" customHeight="1" x14ac:dyDescent="0.25">
      <c r="A109" s="598" t="s">
        <v>19174</v>
      </c>
      <c r="B109" s="598" t="s">
        <v>19175</v>
      </c>
      <c r="C109" s="598" t="s">
        <v>147</v>
      </c>
      <c r="D109" s="599" t="s">
        <v>19302</v>
      </c>
      <c r="E109" s="600">
        <v>1200</v>
      </c>
      <c r="F109" s="598" t="s">
        <v>19491</v>
      </c>
      <c r="G109" s="599" t="s">
        <v>19492</v>
      </c>
      <c r="H109" s="599" t="s">
        <v>19311</v>
      </c>
      <c r="I109" s="599" t="s">
        <v>19266</v>
      </c>
      <c r="J109" s="598"/>
      <c r="K109" s="664">
        <v>2</v>
      </c>
      <c r="L109" s="664">
        <v>12</v>
      </c>
      <c r="M109" s="665">
        <f t="shared" si="2"/>
        <v>14400</v>
      </c>
      <c r="N109" s="664">
        <v>0</v>
      </c>
      <c r="O109" s="664">
        <v>6</v>
      </c>
      <c r="P109" s="666">
        <f t="shared" si="3"/>
        <v>7200</v>
      </c>
      <c r="Q109" s="666">
        <v>0</v>
      </c>
      <c r="R109" s="667">
        <v>12</v>
      </c>
    </row>
    <row r="110" spans="1:18" ht="11.85" customHeight="1" x14ac:dyDescent="0.25">
      <c r="A110" s="598" t="s">
        <v>19174</v>
      </c>
      <c r="B110" s="598" t="s">
        <v>19175</v>
      </c>
      <c r="C110" s="598" t="s">
        <v>147</v>
      </c>
      <c r="D110" s="599" t="s">
        <v>573</v>
      </c>
      <c r="E110" s="600">
        <v>1200</v>
      </c>
      <c r="F110" s="598" t="s">
        <v>19493</v>
      </c>
      <c r="G110" s="599" t="s">
        <v>19494</v>
      </c>
      <c r="H110" s="599"/>
      <c r="I110" s="599" t="s">
        <v>571</v>
      </c>
      <c r="J110" s="598"/>
      <c r="K110" s="664">
        <v>1</v>
      </c>
      <c r="L110" s="664">
        <v>12</v>
      </c>
      <c r="M110" s="665">
        <f t="shared" si="2"/>
        <v>14400</v>
      </c>
      <c r="N110" s="664">
        <v>0</v>
      </c>
      <c r="O110" s="664">
        <v>6</v>
      </c>
      <c r="P110" s="666">
        <f t="shared" si="3"/>
        <v>7200</v>
      </c>
      <c r="Q110" s="666">
        <v>0</v>
      </c>
      <c r="R110" s="667">
        <v>12</v>
      </c>
    </row>
    <row r="111" spans="1:18" ht="11.85" customHeight="1" x14ac:dyDescent="0.25">
      <c r="A111" s="598" t="s">
        <v>19174</v>
      </c>
      <c r="B111" s="598" t="s">
        <v>19175</v>
      </c>
      <c r="C111" s="598" t="s">
        <v>147</v>
      </c>
      <c r="D111" s="599" t="s">
        <v>19302</v>
      </c>
      <c r="E111" s="600">
        <v>1200</v>
      </c>
      <c r="F111" s="598" t="s">
        <v>19495</v>
      </c>
      <c r="G111" s="599" t="s">
        <v>19496</v>
      </c>
      <c r="H111" s="599"/>
      <c r="I111" s="599" t="s">
        <v>571</v>
      </c>
      <c r="J111" s="598"/>
      <c r="K111" s="664">
        <v>2</v>
      </c>
      <c r="L111" s="664">
        <v>12</v>
      </c>
      <c r="M111" s="665">
        <f t="shared" si="2"/>
        <v>14400</v>
      </c>
      <c r="N111" s="664">
        <v>0</v>
      </c>
      <c r="O111" s="664">
        <v>6</v>
      </c>
      <c r="P111" s="666">
        <f t="shared" si="3"/>
        <v>7200</v>
      </c>
      <c r="Q111" s="666">
        <v>0</v>
      </c>
      <c r="R111" s="667">
        <v>12</v>
      </c>
    </row>
    <row r="112" spans="1:18" ht="11.85" customHeight="1" x14ac:dyDescent="0.25">
      <c r="A112" s="598" t="s">
        <v>19174</v>
      </c>
      <c r="B112" s="598" t="s">
        <v>19175</v>
      </c>
      <c r="C112" s="598" t="s">
        <v>147</v>
      </c>
      <c r="D112" s="599" t="s">
        <v>1112</v>
      </c>
      <c r="E112" s="600">
        <v>2200</v>
      </c>
      <c r="F112" s="598" t="s">
        <v>19497</v>
      </c>
      <c r="G112" s="599" t="s">
        <v>19498</v>
      </c>
      <c r="H112" s="599" t="s">
        <v>19390</v>
      </c>
      <c r="I112" s="599" t="s">
        <v>19266</v>
      </c>
      <c r="J112" s="598"/>
      <c r="K112" s="664">
        <v>1</v>
      </c>
      <c r="L112" s="664">
        <v>12</v>
      </c>
      <c r="M112" s="665">
        <f t="shared" si="2"/>
        <v>26400</v>
      </c>
      <c r="N112" s="664">
        <v>0</v>
      </c>
      <c r="O112" s="664">
        <v>6</v>
      </c>
      <c r="P112" s="666">
        <f t="shared" si="3"/>
        <v>13200</v>
      </c>
      <c r="Q112" s="666">
        <v>0</v>
      </c>
      <c r="R112" s="667">
        <v>12</v>
      </c>
    </row>
    <row r="113" spans="1:18" ht="11.85" customHeight="1" x14ac:dyDescent="0.25">
      <c r="A113" s="598" t="s">
        <v>19174</v>
      </c>
      <c r="B113" s="598" t="s">
        <v>19175</v>
      </c>
      <c r="C113" s="598" t="s">
        <v>147</v>
      </c>
      <c r="D113" s="599" t="s">
        <v>19499</v>
      </c>
      <c r="E113" s="600">
        <v>3000</v>
      </c>
      <c r="F113" s="598" t="s">
        <v>19500</v>
      </c>
      <c r="G113" s="599" t="s">
        <v>19501</v>
      </c>
      <c r="H113" s="599"/>
      <c r="I113" s="599" t="s">
        <v>571</v>
      </c>
      <c r="J113" s="598"/>
      <c r="K113" s="664">
        <v>1</v>
      </c>
      <c r="L113" s="664">
        <v>12</v>
      </c>
      <c r="M113" s="665">
        <f t="shared" si="2"/>
        <v>36000</v>
      </c>
      <c r="N113" s="664">
        <v>0</v>
      </c>
      <c r="O113" s="664">
        <v>6</v>
      </c>
      <c r="P113" s="666">
        <f t="shared" si="3"/>
        <v>18000</v>
      </c>
      <c r="Q113" s="666">
        <v>0</v>
      </c>
      <c r="R113" s="667">
        <v>12</v>
      </c>
    </row>
    <row r="114" spans="1:18" ht="11.85" customHeight="1" x14ac:dyDescent="0.25">
      <c r="A114" s="598" t="s">
        <v>19174</v>
      </c>
      <c r="B114" s="598" t="s">
        <v>19175</v>
      </c>
      <c r="C114" s="598" t="s">
        <v>147</v>
      </c>
      <c r="D114" s="599" t="s">
        <v>19502</v>
      </c>
      <c r="E114" s="600">
        <v>2500</v>
      </c>
      <c r="F114" s="598" t="s">
        <v>19503</v>
      </c>
      <c r="G114" s="599" t="s">
        <v>19504</v>
      </c>
      <c r="H114" s="599"/>
      <c r="I114" s="599" t="s">
        <v>571</v>
      </c>
      <c r="J114" s="598"/>
      <c r="K114" s="664">
        <v>1</v>
      </c>
      <c r="L114" s="664">
        <v>12</v>
      </c>
      <c r="M114" s="665">
        <f t="shared" si="2"/>
        <v>30000</v>
      </c>
      <c r="N114" s="664">
        <v>0</v>
      </c>
      <c r="O114" s="664">
        <v>6</v>
      </c>
      <c r="P114" s="666">
        <f t="shared" si="3"/>
        <v>15000</v>
      </c>
      <c r="Q114" s="666">
        <v>0</v>
      </c>
      <c r="R114" s="667">
        <v>12</v>
      </c>
    </row>
    <row r="115" spans="1:18" ht="11.85" customHeight="1" x14ac:dyDescent="0.25">
      <c r="A115" s="598" t="s">
        <v>19174</v>
      </c>
      <c r="B115" s="598" t="s">
        <v>19175</v>
      </c>
      <c r="C115" s="598" t="s">
        <v>147</v>
      </c>
      <c r="D115" s="599" t="s">
        <v>519</v>
      </c>
      <c r="E115" s="600">
        <v>5500</v>
      </c>
      <c r="F115" s="598" t="s">
        <v>19505</v>
      </c>
      <c r="G115" s="599" t="s">
        <v>19506</v>
      </c>
      <c r="H115" s="599" t="s">
        <v>519</v>
      </c>
      <c r="I115" s="599" t="s">
        <v>686</v>
      </c>
      <c r="J115" s="598" t="s">
        <v>5312</v>
      </c>
      <c r="K115" s="664">
        <v>1</v>
      </c>
      <c r="L115" s="664">
        <v>12</v>
      </c>
      <c r="M115" s="665">
        <f t="shared" si="2"/>
        <v>66000</v>
      </c>
      <c r="N115" s="664">
        <v>0</v>
      </c>
      <c r="O115" s="664">
        <v>6</v>
      </c>
      <c r="P115" s="666">
        <f t="shared" si="3"/>
        <v>33000</v>
      </c>
      <c r="Q115" s="666">
        <v>0</v>
      </c>
      <c r="R115" s="667">
        <v>12</v>
      </c>
    </row>
    <row r="116" spans="1:18" ht="11.85" customHeight="1" x14ac:dyDescent="0.25">
      <c r="A116" s="598" t="s">
        <v>19174</v>
      </c>
      <c r="B116" s="598" t="s">
        <v>19175</v>
      </c>
      <c r="C116" s="598" t="s">
        <v>147</v>
      </c>
      <c r="D116" s="599" t="s">
        <v>19507</v>
      </c>
      <c r="E116" s="600">
        <v>1800</v>
      </c>
      <c r="F116" s="598" t="s">
        <v>19508</v>
      </c>
      <c r="G116" s="599" t="s">
        <v>19509</v>
      </c>
      <c r="H116" s="599"/>
      <c r="I116" s="599" t="s">
        <v>571</v>
      </c>
      <c r="J116" s="598"/>
      <c r="K116" s="664">
        <v>1</v>
      </c>
      <c r="L116" s="664">
        <v>12</v>
      </c>
      <c r="M116" s="665">
        <f t="shared" si="2"/>
        <v>21600</v>
      </c>
      <c r="N116" s="664">
        <v>0</v>
      </c>
      <c r="O116" s="664">
        <v>6</v>
      </c>
      <c r="P116" s="666">
        <f t="shared" si="3"/>
        <v>10800</v>
      </c>
      <c r="Q116" s="666">
        <v>0</v>
      </c>
      <c r="R116" s="667">
        <v>12</v>
      </c>
    </row>
    <row r="117" spans="1:18" ht="11.85" customHeight="1" x14ac:dyDescent="0.25">
      <c r="A117" s="598" t="s">
        <v>19174</v>
      </c>
      <c r="B117" s="598" t="s">
        <v>19175</v>
      </c>
      <c r="C117" s="598" t="s">
        <v>147</v>
      </c>
      <c r="D117" s="599" t="s">
        <v>19507</v>
      </c>
      <c r="E117" s="600">
        <v>1800</v>
      </c>
      <c r="F117" s="598" t="s">
        <v>19510</v>
      </c>
      <c r="G117" s="599" t="s">
        <v>19511</v>
      </c>
      <c r="H117" s="599"/>
      <c r="I117" s="599" t="s">
        <v>571</v>
      </c>
      <c r="J117" s="598"/>
      <c r="K117" s="664">
        <v>1</v>
      </c>
      <c r="L117" s="664">
        <v>12</v>
      </c>
      <c r="M117" s="665">
        <f t="shared" si="2"/>
        <v>21600</v>
      </c>
      <c r="N117" s="664">
        <v>0</v>
      </c>
      <c r="O117" s="664">
        <v>6</v>
      </c>
      <c r="P117" s="666">
        <f t="shared" si="3"/>
        <v>10800</v>
      </c>
      <c r="Q117" s="666">
        <v>0</v>
      </c>
      <c r="R117" s="667">
        <v>12</v>
      </c>
    </row>
    <row r="118" spans="1:18" ht="11.85" customHeight="1" x14ac:dyDescent="0.25">
      <c r="A118" s="598" t="s">
        <v>19174</v>
      </c>
      <c r="B118" s="598" t="s">
        <v>19175</v>
      </c>
      <c r="C118" s="598" t="s">
        <v>147</v>
      </c>
      <c r="D118" s="599" t="s">
        <v>19512</v>
      </c>
      <c r="E118" s="600">
        <v>1500</v>
      </c>
      <c r="F118" s="598" t="s">
        <v>19513</v>
      </c>
      <c r="G118" s="599" t="s">
        <v>19514</v>
      </c>
      <c r="H118" s="599" t="s">
        <v>19515</v>
      </c>
      <c r="I118" s="599" t="s">
        <v>19516</v>
      </c>
      <c r="J118" s="598"/>
      <c r="K118" s="664">
        <v>1</v>
      </c>
      <c r="L118" s="664">
        <v>12</v>
      </c>
      <c r="M118" s="665">
        <f t="shared" si="2"/>
        <v>18000</v>
      </c>
      <c r="N118" s="664">
        <v>0</v>
      </c>
      <c r="O118" s="664">
        <v>6</v>
      </c>
      <c r="P118" s="666">
        <f t="shared" si="3"/>
        <v>9000</v>
      </c>
      <c r="Q118" s="666">
        <v>0</v>
      </c>
      <c r="R118" s="667">
        <v>12</v>
      </c>
    </row>
    <row r="119" spans="1:18" ht="11.85" customHeight="1" x14ac:dyDescent="0.25">
      <c r="A119" s="598" t="s">
        <v>19174</v>
      </c>
      <c r="B119" s="598" t="s">
        <v>19175</v>
      </c>
      <c r="C119" s="598" t="s">
        <v>147</v>
      </c>
      <c r="D119" s="599" t="s">
        <v>19517</v>
      </c>
      <c r="E119" s="600">
        <v>10000</v>
      </c>
      <c r="F119" s="598" t="s">
        <v>19518</v>
      </c>
      <c r="G119" s="599" t="s">
        <v>19519</v>
      </c>
      <c r="H119" s="599" t="s">
        <v>519</v>
      </c>
      <c r="I119" s="599" t="s">
        <v>686</v>
      </c>
      <c r="J119" s="598" t="s">
        <v>5312</v>
      </c>
      <c r="K119" s="664">
        <v>1</v>
      </c>
      <c r="L119" s="664">
        <v>0</v>
      </c>
      <c r="M119" s="665">
        <f t="shared" si="2"/>
        <v>0</v>
      </c>
      <c r="N119" s="664">
        <v>0</v>
      </c>
      <c r="O119" s="664">
        <v>0</v>
      </c>
      <c r="P119" s="666">
        <f t="shared" si="3"/>
        <v>60000</v>
      </c>
      <c r="Q119" s="666">
        <v>0</v>
      </c>
      <c r="R119" s="666">
        <v>0</v>
      </c>
    </row>
    <row r="120" spans="1:18" ht="11.85" customHeight="1" x14ac:dyDescent="0.25">
      <c r="A120" s="598" t="s">
        <v>19174</v>
      </c>
      <c r="B120" s="598" t="s">
        <v>19175</v>
      </c>
      <c r="C120" s="598" t="s">
        <v>19179</v>
      </c>
      <c r="D120" s="599" t="s">
        <v>19520</v>
      </c>
      <c r="E120" s="600">
        <v>15600</v>
      </c>
      <c r="F120" s="598" t="s">
        <v>17561</v>
      </c>
      <c r="G120" s="599" t="s">
        <v>19521</v>
      </c>
      <c r="H120" s="599" t="s">
        <v>19522</v>
      </c>
      <c r="I120" s="599" t="s">
        <v>19243</v>
      </c>
      <c r="J120" s="598" t="s">
        <v>5312</v>
      </c>
      <c r="K120" s="664">
        <v>1</v>
      </c>
      <c r="L120" s="664">
        <v>0</v>
      </c>
      <c r="M120" s="665">
        <f t="shared" si="2"/>
        <v>0</v>
      </c>
      <c r="N120" s="664">
        <v>0</v>
      </c>
      <c r="O120" s="664">
        <v>0</v>
      </c>
      <c r="P120" s="666">
        <f t="shared" si="3"/>
        <v>93600</v>
      </c>
      <c r="Q120" s="666">
        <v>0</v>
      </c>
      <c r="R120" s="666">
        <v>0</v>
      </c>
    </row>
    <row r="121" spans="1:18" ht="11.85" customHeight="1" x14ac:dyDescent="0.25">
      <c r="A121" s="598" t="s">
        <v>19174</v>
      </c>
      <c r="B121" s="598" t="s">
        <v>19175</v>
      </c>
      <c r="C121" s="598" t="s">
        <v>147</v>
      </c>
      <c r="D121" s="599" t="s">
        <v>19523</v>
      </c>
      <c r="E121" s="600">
        <v>2000</v>
      </c>
      <c r="F121" s="598" t="s">
        <v>19524</v>
      </c>
      <c r="G121" s="599" t="s">
        <v>19525</v>
      </c>
      <c r="H121" s="599"/>
      <c r="I121" s="599" t="s">
        <v>571</v>
      </c>
      <c r="J121" s="598"/>
      <c r="K121" s="664">
        <v>1</v>
      </c>
      <c r="L121" s="664">
        <v>12</v>
      </c>
      <c r="M121" s="665">
        <f t="shared" si="2"/>
        <v>24000</v>
      </c>
      <c r="N121" s="664">
        <v>0</v>
      </c>
      <c r="O121" s="664">
        <v>6</v>
      </c>
      <c r="P121" s="666">
        <f t="shared" si="3"/>
        <v>12000</v>
      </c>
      <c r="Q121" s="666">
        <v>0</v>
      </c>
      <c r="R121" s="667">
        <v>12</v>
      </c>
    </row>
    <row r="122" spans="1:18" ht="11.85" customHeight="1" x14ac:dyDescent="0.25">
      <c r="A122" s="598" t="s">
        <v>19174</v>
      </c>
      <c r="B122" s="598" t="s">
        <v>19175</v>
      </c>
      <c r="C122" s="598" t="s">
        <v>147</v>
      </c>
      <c r="D122" s="599" t="s">
        <v>1112</v>
      </c>
      <c r="E122" s="600">
        <v>1500</v>
      </c>
      <c r="F122" s="598" t="s">
        <v>19526</v>
      </c>
      <c r="G122" s="599" t="s">
        <v>19527</v>
      </c>
      <c r="H122" s="599" t="s">
        <v>1323</v>
      </c>
      <c r="I122" s="599" t="s">
        <v>19218</v>
      </c>
      <c r="J122" s="598" t="s">
        <v>1464</v>
      </c>
      <c r="K122" s="664">
        <v>1</v>
      </c>
      <c r="L122" s="664">
        <v>12</v>
      </c>
      <c r="M122" s="665">
        <f t="shared" si="2"/>
        <v>18000</v>
      </c>
      <c r="N122" s="664">
        <v>0</v>
      </c>
      <c r="O122" s="664">
        <v>6</v>
      </c>
      <c r="P122" s="666">
        <f t="shared" si="3"/>
        <v>9000</v>
      </c>
      <c r="Q122" s="666">
        <v>0</v>
      </c>
      <c r="R122" s="667">
        <v>12</v>
      </c>
    </row>
    <row r="123" spans="1:18" ht="11.85" customHeight="1" x14ac:dyDescent="0.25">
      <c r="A123" s="598" t="s">
        <v>19174</v>
      </c>
      <c r="B123" s="598" t="s">
        <v>19175</v>
      </c>
      <c r="C123" s="598" t="s">
        <v>147</v>
      </c>
      <c r="D123" s="599" t="s">
        <v>19528</v>
      </c>
      <c r="E123" s="600">
        <v>8000</v>
      </c>
      <c r="F123" s="598" t="s">
        <v>19529</v>
      </c>
      <c r="G123" s="599" t="s">
        <v>19530</v>
      </c>
      <c r="H123" s="599" t="s">
        <v>18178</v>
      </c>
      <c r="I123" s="599" t="s">
        <v>686</v>
      </c>
      <c r="J123" s="598" t="s">
        <v>5312</v>
      </c>
      <c r="K123" s="664">
        <v>1</v>
      </c>
      <c r="L123" s="664">
        <v>1</v>
      </c>
      <c r="M123" s="665">
        <f t="shared" si="2"/>
        <v>8000</v>
      </c>
      <c r="N123" s="664">
        <v>3</v>
      </c>
      <c r="O123" s="664">
        <v>6</v>
      </c>
      <c r="P123" s="666">
        <f t="shared" si="3"/>
        <v>48000</v>
      </c>
      <c r="Q123" s="666">
        <v>0</v>
      </c>
      <c r="R123" s="666">
        <v>0</v>
      </c>
    </row>
    <row r="124" spans="1:18" ht="11.85" customHeight="1" x14ac:dyDescent="0.25">
      <c r="A124" s="598" t="s">
        <v>19174</v>
      </c>
      <c r="B124" s="598" t="s">
        <v>19175</v>
      </c>
      <c r="C124" s="598" t="s">
        <v>19179</v>
      </c>
      <c r="D124" s="599" t="s">
        <v>19531</v>
      </c>
      <c r="E124" s="600">
        <v>15600</v>
      </c>
      <c r="F124" s="598" t="s">
        <v>19094</v>
      </c>
      <c r="G124" s="599" t="s">
        <v>19532</v>
      </c>
      <c r="H124" s="599" t="s">
        <v>565</v>
      </c>
      <c r="I124" s="599" t="s">
        <v>686</v>
      </c>
      <c r="J124" s="598" t="s">
        <v>5312</v>
      </c>
      <c r="K124" s="664">
        <v>1</v>
      </c>
      <c r="L124" s="664">
        <v>1</v>
      </c>
      <c r="M124" s="665">
        <f t="shared" si="2"/>
        <v>15600</v>
      </c>
      <c r="N124" s="664">
        <v>0</v>
      </c>
      <c r="O124" s="664">
        <v>0</v>
      </c>
      <c r="P124" s="666">
        <f t="shared" si="3"/>
        <v>93600</v>
      </c>
      <c r="Q124" s="666">
        <v>0</v>
      </c>
      <c r="R124" s="666">
        <v>0</v>
      </c>
    </row>
    <row r="125" spans="1:18" ht="11.85" customHeight="1" x14ac:dyDescent="0.25">
      <c r="A125" s="598" t="s">
        <v>19174</v>
      </c>
      <c r="B125" s="598" t="s">
        <v>19175</v>
      </c>
      <c r="C125" s="598" t="s">
        <v>147</v>
      </c>
      <c r="D125" s="599" t="s">
        <v>19533</v>
      </c>
      <c r="E125" s="600">
        <v>6000</v>
      </c>
      <c r="F125" s="598" t="s">
        <v>19534</v>
      </c>
      <c r="G125" s="599" t="s">
        <v>19535</v>
      </c>
      <c r="H125" s="599" t="s">
        <v>19270</v>
      </c>
      <c r="I125" s="599" t="s">
        <v>686</v>
      </c>
      <c r="J125" s="598" t="s">
        <v>5312</v>
      </c>
      <c r="K125" s="664">
        <v>2</v>
      </c>
      <c r="L125" s="664">
        <v>12</v>
      </c>
      <c r="M125" s="665">
        <f t="shared" si="2"/>
        <v>72000</v>
      </c>
      <c r="N125" s="664">
        <v>0</v>
      </c>
      <c r="O125" s="664">
        <v>6</v>
      </c>
      <c r="P125" s="666">
        <f t="shared" si="3"/>
        <v>36000</v>
      </c>
      <c r="Q125" s="666">
        <v>0</v>
      </c>
      <c r="R125" s="667">
        <v>12</v>
      </c>
    </row>
    <row r="126" spans="1:18" ht="11.85" customHeight="1" x14ac:dyDescent="0.25">
      <c r="A126" s="598" t="s">
        <v>19174</v>
      </c>
      <c r="B126" s="598" t="s">
        <v>19175</v>
      </c>
      <c r="C126" s="598" t="s">
        <v>147</v>
      </c>
      <c r="D126" s="599" t="s">
        <v>19536</v>
      </c>
      <c r="E126" s="600">
        <v>6000</v>
      </c>
      <c r="F126" s="598" t="s">
        <v>19537</v>
      </c>
      <c r="G126" s="599" t="s">
        <v>19538</v>
      </c>
      <c r="H126" s="599" t="s">
        <v>19539</v>
      </c>
      <c r="I126" s="599" t="s">
        <v>686</v>
      </c>
      <c r="J126" s="598" t="s">
        <v>5312</v>
      </c>
      <c r="K126" s="664">
        <v>1</v>
      </c>
      <c r="L126" s="664">
        <v>12</v>
      </c>
      <c r="M126" s="665">
        <f t="shared" si="2"/>
        <v>72000</v>
      </c>
      <c r="N126" s="664">
        <v>0</v>
      </c>
      <c r="O126" s="664">
        <v>6</v>
      </c>
      <c r="P126" s="666">
        <f t="shared" si="3"/>
        <v>36000</v>
      </c>
      <c r="Q126" s="666">
        <v>0</v>
      </c>
      <c r="R126" s="667">
        <v>12</v>
      </c>
    </row>
    <row r="127" spans="1:18" ht="11.85" customHeight="1" x14ac:dyDescent="0.25">
      <c r="A127" s="598" t="s">
        <v>19174</v>
      </c>
      <c r="B127" s="598" t="s">
        <v>19175</v>
      </c>
      <c r="C127" s="598" t="s">
        <v>147</v>
      </c>
      <c r="D127" s="599" t="s">
        <v>19540</v>
      </c>
      <c r="E127" s="600">
        <v>8500</v>
      </c>
      <c r="F127" s="598" t="s">
        <v>19541</v>
      </c>
      <c r="G127" s="599" t="s">
        <v>19542</v>
      </c>
      <c r="H127" s="599" t="s">
        <v>19282</v>
      </c>
      <c r="I127" s="599" t="s">
        <v>686</v>
      </c>
      <c r="J127" s="598" t="s">
        <v>5312</v>
      </c>
      <c r="K127" s="664">
        <v>1</v>
      </c>
      <c r="L127" s="664">
        <v>1</v>
      </c>
      <c r="M127" s="665">
        <f t="shared" si="2"/>
        <v>8500</v>
      </c>
      <c r="N127" s="664">
        <v>4</v>
      </c>
      <c r="O127" s="664">
        <v>6</v>
      </c>
      <c r="P127" s="666">
        <f t="shared" si="3"/>
        <v>51000</v>
      </c>
      <c r="Q127" s="666">
        <v>0</v>
      </c>
      <c r="R127" s="666">
        <v>0</v>
      </c>
    </row>
    <row r="128" spans="1:18" ht="11.85" customHeight="1" x14ac:dyDescent="0.25">
      <c r="A128" s="598" t="s">
        <v>19174</v>
      </c>
      <c r="B128" s="598" t="s">
        <v>19175</v>
      </c>
      <c r="C128" s="598" t="s">
        <v>147</v>
      </c>
      <c r="D128" s="599" t="s">
        <v>19536</v>
      </c>
      <c r="E128" s="600">
        <v>6000</v>
      </c>
      <c r="F128" s="598" t="s">
        <v>19543</v>
      </c>
      <c r="G128" s="599" t="s">
        <v>19544</v>
      </c>
      <c r="H128" s="599" t="s">
        <v>19539</v>
      </c>
      <c r="I128" s="599" t="s">
        <v>686</v>
      </c>
      <c r="J128" s="598" t="s">
        <v>5312</v>
      </c>
      <c r="K128" s="664">
        <v>1</v>
      </c>
      <c r="L128" s="664">
        <v>12</v>
      </c>
      <c r="M128" s="665">
        <f t="shared" si="2"/>
        <v>72000</v>
      </c>
      <c r="N128" s="664">
        <v>0</v>
      </c>
      <c r="O128" s="664">
        <v>6</v>
      </c>
      <c r="P128" s="666">
        <f t="shared" si="3"/>
        <v>36000</v>
      </c>
      <c r="Q128" s="666">
        <v>0</v>
      </c>
      <c r="R128" s="667">
        <v>12</v>
      </c>
    </row>
    <row r="129" spans="1:18" ht="11.85" customHeight="1" x14ac:dyDescent="0.25">
      <c r="A129" s="598" t="s">
        <v>19174</v>
      </c>
      <c r="B129" s="598" t="s">
        <v>19175</v>
      </c>
      <c r="C129" s="598" t="s">
        <v>147</v>
      </c>
      <c r="D129" s="599" t="s">
        <v>19545</v>
      </c>
      <c r="E129" s="600">
        <v>2500</v>
      </c>
      <c r="F129" s="598" t="s">
        <v>19546</v>
      </c>
      <c r="G129" s="599" t="s">
        <v>19547</v>
      </c>
      <c r="H129" s="599" t="s">
        <v>19548</v>
      </c>
      <c r="I129" s="599" t="s">
        <v>19243</v>
      </c>
      <c r="J129" s="598" t="s">
        <v>5312</v>
      </c>
      <c r="K129" s="664">
        <v>1</v>
      </c>
      <c r="L129" s="664">
        <v>12</v>
      </c>
      <c r="M129" s="665">
        <f t="shared" si="2"/>
        <v>30000</v>
      </c>
      <c r="N129" s="664">
        <v>0</v>
      </c>
      <c r="O129" s="664">
        <v>6</v>
      </c>
      <c r="P129" s="666">
        <f t="shared" si="3"/>
        <v>15000</v>
      </c>
      <c r="Q129" s="666">
        <v>0</v>
      </c>
      <c r="R129" s="667">
        <v>12</v>
      </c>
    </row>
    <row r="130" spans="1:18" ht="11.85" customHeight="1" x14ac:dyDescent="0.25">
      <c r="A130" s="598" t="s">
        <v>19174</v>
      </c>
      <c r="B130" s="598" t="s">
        <v>19175</v>
      </c>
      <c r="C130" s="598" t="s">
        <v>147</v>
      </c>
      <c r="D130" s="599" t="s">
        <v>19549</v>
      </c>
      <c r="E130" s="600">
        <v>4000</v>
      </c>
      <c r="F130" s="598" t="s">
        <v>19550</v>
      </c>
      <c r="G130" s="599" t="s">
        <v>19551</v>
      </c>
      <c r="H130" s="599"/>
      <c r="I130" s="599" t="s">
        <v>571</v>
      </c>
      <c r="J130" s="598"/>
      <c r="K130" s="664">
        <v>1</v>
      </c>
      <c r="L130" s="664">
        <v>1</v>
      </c>
      <c r="M130" s="665">
        <f t="shared" si="2"/>
        <v>4000</v>
      </c>
      <c r="N130" s="664">
        <v>3</v>
      </c>
      <c r="O130" s="664">
        <v>6</v>
      </c>
      <c r="P130" s="666">
        <f t="shared" si="3"/>
        <v>24000</v>
      </c>
      <c r="Q130" s="666">
        <v>0</v>
      </c>
      <c r="R130" s="666">
        <v>0</v>
      </c>
    </row>
    <row r="131" spans="1:18" ht="11.85" customHeight="1" x14ac:dyDescent="0.25">
      <c r="A131" s="598" t="s">
        <v>19174</v>
      </c>
      <c r="B131" s="598" t="s">
        <v>19175</v>
      </c>
      <c r="C131" s="598" t="s">
        <v>147</v>
      </c>
      <c r="D131" s="599" t="s">
        <v>19552</v>
      </c>
      <c r="E131" s="600">
        <v>1800</v>
      </c>
      <c r="F131" s="598" t="s">
        <v>19553</v>
      </c>
      <c r="G131" s="599" t="s">
        <v>19554</v>
      </c>
      <c r="H131" s="599"/>
      <c r="I131" s="599" t="s">
        <v>571</v>
      </c>
      <c r="J131" s="598"/>
      <c r="K131" s="664">
        <v>1</v>
      </c>
      <c r="L131" s="664">
        <v>12</v>
      </c>
      <c r="M131" s="665">
        <f t="shared" si="2"/>
        <v>21600</v>
      </c>
      <c r="N131" s="664">
        <v>0</v>
      </c>
      <c r="O131" s="664">
        <v>6</v>
      </c>
      <c r="P131" s="666">
        <f t="shared" si="3"/>
        <v>10800</v>
      </c>
      <c r="Q131" s="666">
        <v>0</v>
      </c>
      <c r="R131" s="667">
        <v>12</v>
      </c>
    </row>
    <row r="132" spans="1:18" ht="11.85" customHeight="1" x14ac:dyDescent="0.25">
      <c r="A132" s="598" t="s">
        <v>19174</v>
      </c>
      <c r="B132" s="598" t="s">
        <v>19175</v>
      </c>
      <c r="C132" s="598" t="s">
        <v>19179</v>
      </c>
      <c r="D132" s="599" t="s">
        <v>19555</v>
      </c>
      <c r="E132" s="600">
        <v>15600</v>
      </c>
      <c r="F132" s="598" t="s">
        <v>19556</v>
      </c>
      <c r="G132" s="599" t="s">
        <v>19557</v>
      </c>
      <c r="H132" s="599"/>
      <c r="I132" s="599" t="s">
        <v>19243</v>
      </c>
      <c r="J132" s="598" t="s">
        <v>5312</v>
      </c>
      <c r="K132" s="664">
        <v>0</v>
      </c>
      <c r="L132" s="664">
        <v>0</v>
      </c>
      <c r="M132" s="665">
        <f t="shared" si="2"/>
        <v>0</v>
      </c>
      <c r="N132" s="664">
        <v>1</v>
      </c>
      <c r="O132" s="664">
        <v>0</v>
      </c>
      <c r="P132" s="666">
        <f t="shared" si="3"/>
        <v>93600</v>
      </c>
      <c r="Q132" s="666">
        <v>0</v>
      </c>
      <c r="R132" s="666">
        <v>0</v>
      </c>
    </row>
    <row r="133" spans="1:18" ht="11.85" customHeight="1" x14ac:dyDescent="0.25">
      <c r="A133" s="598" t="s">
        <v>19174</v>
      </c>
      <c r="B133" s="598" t="s">
        <v>19175</v>
      </c>
      <c r="C133" s="598" t="s">
        <v>147</v>
      </c>
      <c r="D133" s="599" t="s">
        <v>19558</v>
      </c>
      <c r="E133" s="600">
        <v>1700</v>
      </c>
      <c r="F133" s="598" t="s">
        <v>19559</v>
      </c>
      <c r="G133" s="599" t="s">
        <v>19560</v>
      </c>
      <c r="H133" s="599"/>
      <c r="I133" s="599" t="s">
        <v>571</v>
      </c>
      <c r="J133" s="598"/>
      <c r="K133" s="664">
        <v>2</v>
      </c>
      <c r="L133" s="664">
        <v>12</v>
      </c>
      <c r="M133" s="665">
        <f t="shared" si="2"/>
        <v>20400</v>
      </c>
      <c r="N133" s="664">
        <v>0</v>
      </c>
      <c r="O133" s="664">
        <v>6</v>
      </c>
      <c r="P133" s="666">
        <f t="shared" si="3"/>
        <v>10200</v>
      </c>
      <c r="Q133" s="666">
        <v>0</v>
      </c>
      <c r="R133" s="667">
        <v>12</v>
      </c>
    </row>
    <row r="134" spans="1:18" ht="11.85" customHeight="1" x14ac:dyDescent="0.25">
      <c r="A134" s="598" t="s">
        <v>19174</v>
      </c>
      <c r="B134" s="598" t="s">
        <v>19200</v>
      </c>
      <c r="C134" s="598" t="s">
        <v>147</v>
      </c>
      <c r="D134" s="599" t="s">
        <v>19561</v>
      </c>
      <c r="E134" s="600">
        <v>6500</v>
      </c>
      <c r="F134" s="598" t="s">
        <v>19562</v>
      </c>
      <c r="G134" s="599" t="s">
        <v>19563</v>
      </c>
      <c r="H134" s="599" t="s">
        <v>19342</v>
      </c>
      <c r="I134" s="599" t="s">
        <v>686</v>
      </c>
      <c r="J134" s="598" t="s">
        <v>5312</v>
      </c>
      <c r="K134" s="664">
        <v>1</v>
      </c>
      <c r="L134" s="664">
        <v>12</v>
      </c>
      <c r="M134" s="665">
        <f t="shared" si="2"/>
        <v>78000</v>
      </c>
      <c r="N134" s="664">
        <v>0</v>
      </c>
      <c r="O134" s="664">
        <v>2</v>
      </c>
      <c r="P134" s="666">
        <f t="shared" si="3"/>
        <v>39000</v>
      </c>
      <c r="Q134" s="666">
        <v>0</v>
      </c>
      <c r="R134" s="666">
        <v>0</v>
      </c>
    </row>
    <row r="135" spans="1:18" ht="11.85" customHeight="1" x14ac:dyDescent="0.25">
      <c r="A135" s="598" t="s">
        <v>19174</v>
      </c>
      <c r="B135" s="598" t="s">
        <v>19175</v>
      </c>
      <c r="C135" s="598" t="s">
        <v>147</v>
      </c>
      <c r="D135" s="599" t="s">
        <v>19564</v>
      </c>
      <c r="E135" s="600">
        <v>5000</v>
      </c>
      <c r="F135" s="598" t="s">
        <v>19565</v>
      </c>
      <c r="G135" s="599" t="s">
        <v>19566</v>
      </c>
      <c r="H135" s="599" t="s">
        <v>19387</v>
      </c>
      <c r="I135" s="599" t="s">
        <v>19243</v>
      </c>
      <c r="J135" s="598" t="s">
        <v>5312</v>
      </c>
      <c r="K135" s="664">
        <v>1</v>
      </c>
      <c r="L135" s="664">
        <v>1</v>
      </c>
      <c r="M135" s="665">
        <f t="shared" si="2"/>
        <v>5000</v>
      </c>
      <c r="N135" s="664">
        <v>2</v>
      </c>
      <c r="O135" s="664">
        <v>6</v>
      </c>
      <c r="P135" s="666">
        <f t="shared" si="3"/>
        <v>30000</v>
      </c>
      <c r="Q135" s="666">
        <v>0</v>
      </c>
      <c r="R135" s="666">
        <v>0</v>
      </c>
    </row>
    <row r="136" spans="1:18" ht="11.85" customHeight="1" x14ac:dyDescent="0.25">
      <c r="A136" s="598" t="s">
        <v>19174</v>
      </c>
      <c r="B136" s="598" t="s">
        <v>19175</v>
      </c>
      <c r="C136" s="598" t="s">
        <v>147</v>
      </c>
      <c r="D136" s="599" t="s">
        <v>19567</v>
      </c>
      <c r="E136" s="600">
        <v>7500</v>
      </c>
      <c r="F136" s="598" t="s">
        <v>19568</v>
      </c>
      <c r="G136" s="599" t="s">
        <v>19569</v>
      </c>
      <c r="H136" s="599" t="s">
        <v>2428</v>
      </c>
      <c r="I136" s="599" t="s">
        <v>19570</v>
      </c>
      <c r="J136" s="598"/>
      <c r="K136" s="664">
        <v>1</v>
      </c>
      <c r="L136" s="664">
        <v>0</v>
      </c>
      <c r="M136" s="665">
        <f t="shared" ref="M136:M199" si="4">+E136*L136</f>
        <v>0</v>
      </c>
      <c r="N136" s="664">
        <v>0</v>
      </c>
      <c r="O136" s="664">
        <v>0</v>
      </c>
      <c r="P136" s="666">
        <f t="shared" ref="P136:P199" si="5">+E136*6</f>
        <v>45000</v>
      </c>
      <c r="Q136" s="666">
        <v>0</v>
      </c>
      <c r="R136" s="666">
        <v>0</v>
      </c>
    </row>
    <row r="137" spans="1:18" ht="11.85" customHeight="1" x14ac:dyDescent="0.25">
      <c r="A137" s="598" t="s">
        <v>19174</v>
      </c>
      <c r="B137" s="598" t="s">
        <v>19175</v>
      </c>
      <c r="C137" s="598" t="s">
        <v>147</v>
      </c>
      <c r="D137" s="599" t="s">
        <v>19549</v>
      </c>
      <c r="E137" s="600">
        <v>4000</v>
      </c>
      <c r="F137" s="598" t="s">
        <v>19571</v>
      </c>
      <c r="G137" s="599" t="s">
        <v>19572</v>
      </c>
      <c r="H137" s="599"/>
      <c r="I137" s="599" t="s">
        <v>571</v>
      </c>
      <c r="J137" s="598"/>
      <c r="K137" s="664">
        <v>1</v>
      </c>
      <c r="L137" s="664">
        <v>1</v>
      </c>
      <c r="M137" s="665">
        <f t="shared" si="4"/>
        <v>4000</v>
      </c>
      <c r="N137" s="664">
        <v>3</v>
      </c>
      <c r="O137" s="664">
        <v>6</v>
      </c>
      <c r="P137" s="666">
        <f t="shared" si="5"/>
        <v>24000</v>
      </c>
      <c r="Q137" s="666">
        <v>0</v>
      </c>
      <c r="R137" s="666">
        <v>0</v>
      </c>
    </row>
    <row r="138" spans="1:18" ht="11.85" customHeight="1" x14ac:dyDescent="0.25">
      <c r="A138" s="598" t="s">
        <v>19174</v>
      </c>
      <c r="B138" s="598" t="s">
        <v>19200</v>
      </c>
      <c r="C138" s="598" t="s">
        <v>147</v>
      </c>
      <c r="D138" s="599" t="s">
        <v>1232</v>
      </c>
      <c r="E138" s="600">
        <v>5500</v>
      </c>
      <c r="F138" s="598" t="s">
        <v>19573</v>
      </c>
      <c r="G138" s="599" t="s">
        <v>19574</v>
      </c>
      <c r="H138" s="599" t="s">
        <v>519</v>
      </c>
      <c r="I138" s="599" t="s">
        <v>686</v>
      </c>
      <c r="J138" s="598" t="s">
        <v>5312</v>
      </c>
      <c r="K138" s="664">
        <v>3</v>
      </c>
      <c r="L138" s="664">
        <v>7</v>
      </c>
      <c r="M138" s="665">
        <f t="shared" si="4"/>
        <v>38500</v>
      </c>
      <c r="N138" s="664">
        <v>0</v>
      </c>
      <c r="O138" s="664">
        <v>0</v>
      </c>
      <c r="P138" s="666">
        <f t="shared" si="5"/>
        <v>33000</v>
      </c>
      <c r="Q138" s="666">
        <v>0</v>
      </c>
      <c r="R138" s="666">
        <v>0</v>
      </c>
    </row>
    <row r="139" spans="1:18" ht="11.85" customHeight="1" x14ac:dyDescent="0.25">
      <c r="A139" s="598" t="s">
        <v>19174</v>
      </c>
      <c r="B139" s="598" t="s">
        <v>19175</v>
      </c>
      <c r="C139" s="598" t="s">
        <v>147</v>
      </c>
      <c r="D139" s="599" t="s">
        <v>19575</v>
      </c>
      <c r="E139" s="600">
        <v>10000</v>
      </c>
      <c r="F139" s="598" t="s">
        <v>19576</v>
      </c>
      <c r="G139" s="599" t="s">
        <v>19577</v>
      </c>
      <c r="H139" s="599" t="s">
        <v>19578</v>
      </c>
      <c r="I139" s="599" t="s">
        <v>686</v>
      </c>
      <c r="J139" s="598" t="s">
        <v>5312</v>
      </c>
      <c r="K139" s="664">
        <v>1</v>
      </c>
      <c r="L139" s="664">
        <v>1</v>
      </c>
      <c r="M139" s="665">
        <f t="shared" si="4"/>
        <v>10000</v>
      </c>
      <c r="N139" s="664">
        <v>2</v>
      </c>
      <c r="O139" s="664">
        <v>6</v>
      </c>
      <c r="P139" s="666">
        <f t="shared" si="5"/>
        <v>60000</v>
      </c>
      <c r="Q139" s="666">
        <v>0</v>
      </c>
      <c r="R139" s="666">
        <v>0</v>
      </c>
    </row>
    <row r="140" spans="1:18" ht="11.85" customHeight="1" x14ac:dyDescent="0.25">
      <c r="A140" s="598" t="s">
        <v>19174</v>
      </c>
      <c r="B140" s="598" t="s">
        <v>19175</v>
      </c>
      <c r="C140" s="598" t="s">
        <v>147</v>
      </c>
      <c r="D140" s="599" t="s">
        <v>1112</v>
      </c>
      <c r="E140" s="600">
        <v>3500</v>
      </c>
      <c r="F140" s="598" t="s">
        <v>19579</v>
      </c>
      <c r="G140" s="599" t="s">
        <v>19580</v>
      </c>
      <c r="H140" s="599"/>
      <c r="I140" s="599" t="s">
        <v>571</v>
      </c>
      <c r="J140" s="598"/>
      <c r="K140" s="664">
        <v>2</v>
      </c>
      <c r="L140" s="664">
        <v>12</v>
      </c>
      <c r="M140" s="665">
        <f t="shared" si="4"/>
        <v>42000</v>
      </c>
      <c r="N140" s="664">
        <v>0</v>
      </c>
      <c r="O140" s="664">
        <v>6</v>
      </c>
      <c r="P140" s="666">
        <f t="shared" si="5"/>
        <v>21000</v>
      </c>
      <c r="Q140" s="666">
        <v>0</v>
      </c>
      <c r="R140" s="667">
        <v>12</v>
      </c>
    </row>
    <row r="141" spans="1:18" ht="11.85" customHeight="1" x14ac:dyDescent="0.25">
      <c r="A141" s="598" t="s">
        <v>19174</v>
      </c>
      <c r="B141" s="598" t="s">
        <v>19175</v>
      </c>
      <c r="C141" s="598" t="s">
        <v>147</v>
      </c>
      <c r="D141" s="599" t="s">
        <v>19581</v>
      </c>
      <c r="E141" s="600">
        <v>7500</v>
      </c>
      <c r="F141" s="598" t="s">
        <v>19582</v>
      </c>
      <c r="G141" s="599" t="s">
        <v>19583</v>
      </c>
      <c r="H141" s="599" t="s">
        <v>19390</v>
      </c>
      <c r="I141" s="599" t="s">
        <v>19516</v>
      </c>
      <c r="J141" s="598"/>
      <c r="K141" s="664">
        <v>1</v>
      </c>
      <c r="L141" s="664">
        <v>1</v>
      </c>
      <c r="M141" s="665">
        <f t="shared" si="4"/>
        <v>7500</v>
      </c>
      <c r="N141" s="664">
        <v>3</v>
      </c>
      <c r="O141" s="664">
        <v>6</v>
      </c>
      <c r="P141" s="666">
        <f t="shared" si="5"/>
        <v>45000</v>
      </c>
      <c r="Q141" s="666">
        <v>0</v>
      </c>
      <c r="R141" s="666">
        <v>0</v>
      </c>
    </row>
    <row r="142" spans="1:18" ht="11.85" customHeight="1" x14ac:dyDescent="0.25">
      <c r="A142" s="598" t="s">
        <v>19174</v>
      </c>
      <c r="B142" s="598" t="s">
        <v>19175</v>
      </c>
      <c r="C142" s="598" t="s">
        <v>147</v>
      </c>
      <c r="D142" s="599" t="s">
        <v>19584</v>
      </c>
      <c r="E142" s="600">
        <v>6000</v>
      </c>
      <c r="F142" s="598" t="s">
        <v>19585</v>
      </c>
      <c r="G142" s="599" t="s">
        <v>19586</v>
      </c>
      <c r="H142" s="599" t="s">
        <v>19587</v>
      </c>
      <c r="I142" s="599" t="s">
        <v>19243</v>
      </c>
      <c r="J142" s="598" t="s">
        <v>5312</v>
      </c>
      <c r="K142" s="664">
        <v>1</v>
      </c>
      <c r="L142" s="664">
        <v>12</v>
      </c>
      <c r="M142" s="665">
        <f t="shared" si="4"/>
        <v>72000</v>
      </c>
      <c r="N142" s="664">
        <v>0</v>
      </c>
      <c r="O142" s="664">
        <v>6</v>
      </c>
      <c r="P142" s="666">
        <f t="shared" si="5"/>
        <v>36000</v>
      </c>
      <c r="Q142" s="666">
        <v>0</v>
      </c>
      <c r="R142" s="667">
        <v>12</v>
      </c>
    </row>
    <row r="143" spans="1:18" ht="11.85" customHeight="1" x14ac:dyDescent="0.25">
      <c r="A143" s="598" t="s">
        <v>19174</v>
      </c>
      <c r="B143" s="598" t="s">
        <v>19175</v>
      </c>
      <c r="C143" s="598" t="s">
        <v>147</v>
      </c>
      <c r="D143" s="599" t="s">
        <v>19588</v>
      </c>
      <c r="E143" s="600">
        <v>9000</v>
      </c>
      <c r="F143" s="598" t="s">
        <v>19589</v>
      </c>
      <c r="G143" s="599" t="s">
        <v>19590</v>
      </c>
      <c r="H143" s="599" t="s">
        <v>19234</v>
      </c>
      <c r="I143" s="599" t="s">
        <v>686</v>
      </c>
      <c r="J143" s="598" t="s">
        <v>5312</v>
      </c>
      <c r="K143" s="664">
        <v>1</v>
      </c>
      <c r="L143" s="664">
        <v>1</v>
      </c>
      <c r="M143" s="665">
        <f t="shared" si="4"/>
        <v>9000</v>
      </c>
      <c r="N143" s="664">
        <v>3</v>
      </c>
      <c r="O143" s="664">
        <v>6</v>
      </c>
      <c r="P143" s="666">
        <f t="shared" si="5"/>
        <v>54000</v>
      </c>
      <c r="Q143" s="666">
        <v>0</v>
      </c>
      <c r="R143" s="666">
        <v>0</v>
      </c>
    </row>
    <row r="144" spans="1:18" ht="11.85" customHeight="1" x14ac:dyDescent="0.25">
      <c r="A144" s="598" t="s">
        <v>19174</v>
      </c>
      <c r="B144" s="598" t="s">
        <v>19175</v>
      </c>
      <c r="C144" s="598" t="s">
        <v>19179</v>
      </c>
      <c r="D144" s="599" t="s">
        <v>19591</v>
      </c>
      <c r="E144" s="600">
        <v>15600</v>
      </c>
      <c r="F144" s="598" t="s">
        <v>19592</v>
      </c>
      <c r="G144" s="599" t="s">
        <v>19593</v>
      </c>
      <c r="H144" s="599" t="s">
        <v>519</v>
      </c>
      <c r="I144" s="599" t="s">
        <v>686</v>
      </c>
      <c r="J144" s="598" t="s">
        <v>5312</v>
      </c>
      <c r="K144" s="664">
        <v>0</v>
      </c>
      <c r="L144" s="664">
        <v>0</v>
      </c>
      <c r="M144" s="665">
        <f t="shared" si="4"/>
        <v>0</v>
      </c>
      <c r="N144" s="664">
        <v>0</v>
      </c>
      <c r="O144" s="664">
        <v>0</v>
      </c>
      <c r="P144" s="666">
        <f t="shared" si="5"/>
        <v>93600</v>
      </c>
      <c r="Q144" s="666">
        <v>0</v>
      </c>
      <c r="R144" s="666">
        <v>0</v>
      </c>
    </row>
    <row r="145" spans="1:18" ht="11.85" customHeight="1" x14ac:dyDescent="0.25">
      <c r="A145" s="598" t="s">
        <v>19174</v>
      </c>
      <c r="B145" s="598" t="s">
        <v>19175</v>
      </c>
      <c r="C145" s="598" t="s">
        <v>147</v>
      </c>
      <c r="D145" s="599" t="s">
        <v>19594</v>
      </c>
      <c r="E145" s="600">
        <v>3000</v>
      </c>
      <c r="F145" s="598" t="s">
        <v>19595</v>
      </c>
      <c r="G145" s="599" t="s">
        <v>19596</v>
      </c>
      <c r="H145" s="599" t="s">
        <v>19597</v>
      </c>
      <c r="I145" s="599" t="s">
        <v>19218</v>
      </c>
      <c r="J145" s="598" t="s">
        <v>1464</v>
      </c>
      <c r="K145" s="664">
        <v>1</v>
      </c>
      <c r="L145" s="664">
        <v>12</v>
      </c>
      <c r="M145" s="665">
        <f t="shared" si="4"/>
        <v>36000</v>
      </c>
      <c r="N145" s="664">
        <v>0</v>
      </c>
      <c r="O145" s="664">
        <v>6</v>
      </c>
      <c r="P145" s="666">
        <f t="shared" si="5"/>
        <v>18000</v>
      </c>
      <c r="Q145" s="666">
        <v>0</v>
      </c>
      <c r="R145" s="667">
        <v>12</v>
      </c>
    </row>
    <row r="146" spans="1:18" ht="11.85" customHeight="1" x14ac:dyDescent="0.25">
      <c r="A146" s="598" t="s">
        <v>19174</v>
      </c>
      <c r="B146" s="598" t="s">
        <v>19200</v>
      </c>
      <c r="C146" s="598" t="s">
        <v>147</v>
      </c>
      <c r="D146" s="599" t="s">
        <v>19598</v>
      </c>
      <c r="E146" s="600">
        <v>3000</v>
      </c>
      <c r="F146" s="598" t="s">
        <v>19599</v>
      </c>
      <c r="G146" s="599" t="s">
        <v>19600</v>
      </c>
      <c r="H146" s="599" t="s">
        <v>19601</v>
      </c>
      <c r="I146" s="599" t="s">
        <v>19243</v>
      </c>
      <c r="J146" s="598" t="s">
        <v>5312</v>
      </c>
      <c r="K146" s="664">
        <v>1</v>
      </c>
      <c r="L146" s="664">
        <v>12</v>
      </c>
      <c r="M146" s="665">
        <f t="shared" si="4"/>
        <v>36000</v>
      </c>
      <c r="N146" s="664">
        <v>0</v>
      </c>
      <c r="O146" s="664">
        <v>6</v>
      </c>
      <c r="P146" s="666">
        <f t="shared" si="5"/>
        <v>18000</v>
      </c>
      <c r="Q146" s="666">
        <v>0</v>
      </c>
      <c r="R146" s="667">
        <v>12</v>
      </c>
    </row>
    <row r="147" spans="1:18" ht="11.85" customHeight="1" x14ac:dyDescent="0.25">
      <c r="A147" s="598" t="s">
        <v>19174</v>
      </c>
      <c r="B147" s="598" t="s">
        <v>19175</v>
      </c>
      <c r="C147" s="598" t="s">
        <v>147</v>
      </c>
      <c r="D147" s="599" t="s">
        <v>19602</v>
      </c>
      <c r="E147" s="600">
        <v>12000</v>
      </c>
      <c r="F147" s="598" t="s">
        <v>19603</v>
      </c>
      <c r="G147" s="599" t="s">
        <v>19604</v>
      </c>
      <c r="H147" s="599" t="s">
        <v>19297</v>
      </c>
      <c r="I147" s="599" t="s">
        <v>686</v>
      </c>
      <c r="J147" s="598" t="s">
        <v>5312</v>
      </c>
      <c r="K147" s="664">
        <v>1</v>
      </c>
      <c r="L147" s="664">
        <v>1</v>
      </c>
      <c r="M147" s="665">
        <f t="shared" si="4"/>
        <v>12000</v>
      </c>
      <c r="N147" s="664">
        <v>3</v>
      </c>
      <c r="O147" s="664">
        <v>6</v>
      </c>
      <c r="P147" s="666">
        <f t="shared" si="5"/>
        <v>72000</v>
      </c>
      <c r="Q147" s="666">
        <v>0</v>
      </c>
      <c r="R147" s="666">
        <v>0</v>
      </c>
    </row>
    <row r="148" spans="1:18" ht="11.85" customHeight="1" x14ac:dyDescent="0.25">
      <c r="A148" s="598" t="s">
        <v>19174</v>
      </c>
      <c r="B148" s="598" t="s">
        <v>19175</v>
      </c>
      <c r="C148" s="598" t="s">
        <v>147</v>
      </c>
      <c r="D148" s="599" t="s">
        <v>19605</v>
      </c>
      <c r="E148" s="600">
        <v>9000</v>
      </c>
      <c r="F148" s="598" t="s">
        <v>19606</v>
      </c>
      <c r="G148" s="599" t="s">
        <v>19607</v>
      </c>
      <c r="H148" s="599" t="s">
        <v>18178</v>
      </c>
      <c r="I148" s="599" t="s">
        <v>686</v>
      </c>
      <c r="J148" s="598" t="s">
        <v>5312</v>
      </c>
      <c r="K148" s="664">
        <v>1</v>
      </c>
      <c r="L148" s="664">
        <v>1</v>
      </c>
      <c r="M148" s="665">
        <f t="shared" si="4"/>
        <v>9000</v>
      </c>
      <c r="N148" s="664">
        <v>2</v>
      </c>
      <c r="O148" s="664">
        <v>6</v>
      </c>
      <c r="P148" s="666">
        <f t="shared" si="5"/>
        <v>54000</v>
      </c>
      <c r="Q148" s="666">
        <v>0</v>
      </c>
      <c r="R148" s="666">
        <v>0</v>
      </c>
    </row>
    <row r="149" spans="1:18" ht="11.85" customHeight="1" x14ac:dyDescent="0.25">
      <c r="A149" s="598" t="s">
        <v>19174</v>
      </c>
      <c r="B149" s="598" t="s">
        <v>19175</v>
      </c>
      <c r="C149" s="598" t="s">
        <v>147</v>
      </c>
      <c r="D149" s="599" t="s">
        <v>19608</v>
      </c>
      <c r="E149" s="600">
        <v>9000</v>
      </c>
      <c r="F149" s="598" t="s">
        <v>19609</v>
      </c>
      <c r="G149" s="599" t="s">
        <v>19610</v>
      </c>
      <c r="H149" s="599" t="s">
        <v>19383</v>
      </c>
      <c r="I149" s="599" t="s">
        <v>19611</v>
      </c>
      <c r="J149" s="598"/>
      <c r="K149" s="664">
        <v>1</v>
      </c>
      <c r="L149" s="664">
        <v>1</v>
      </c>
      <c r="M149" s="665">
        <f t="shared" si="4"/>
        <v>9000</v>
      </c>
      <c r="N149" s="664">
        <v>3</v>
      </c>
      <c r="O149" s="664">
        <v>6</v>
      </c>
      <c r="P149" s="666">
        <f t="shared" si="5"/>
        <v>54000</v>
      </c>
      <c r="Q149" s="666">
        <v>0</v>
      </c>
      <c r="R149" s="666">
        <v>0</v>
      </c>
    </row>
    <row r="150" spans="1:18" ht="11.85" customHeight="1" x14ac:dyDescent="0.25">
      <c r="A150" s="598" t="s">
        <v>19174</v>
      </c>
      <c r="B150" s="598" t="s">
        <v>19200</v>
      </c>
      <c r="C150" s="598" t="s">
        <v>147</v>
      </c>
      <c r="D150" s="599" t="s">
        <v>17441</v>
      </c>
      <c r="E150" s="600">
        <v>5000</v>
      </c>
      <c r="F150" s="598" t="s">
        <v>19612</v>
      </c>
      <c r="G150" s="599" t="s">
        <v>19613</v>
      </c>
      <c r="H150" s="599" t="s">
        <v>19342</v>
      </c>
      <c r="I150" s="599" t="s">
        <v>686</v>
      </c>
      <c r="J150" s="598" t="s">
        <v>5312</v>
      </c>
      <c r="K150" s="664">
        <v>1</v>
      </c>
      <c r="L150" s="664">
        <v>12</v>
      </c>
      <c r="M150" s="665">
        <f t="shared" si="4"/>
        <v>60000</v>
      </c>
      <c r="N150" s="664">
        <v>0</v>
      </c>
      <c r="O150" s="664">
        <v>6</v>
      </c>
      <c r="P150" s="666">
        <f t="shared" si="5"/>
        <v>30000</v>
      </c>
      <c r="Q150" s="666">
        <v>0</v>
      </c>
      <c r="R150" s="667">
        <v>12</v>
      </c>
    </row>
    <row r="151" spans="1:18" ht="11.85" customHeight="1" x14ac:dyDescent="0.25">
      <c r="A151" s="598" t="s">
        <v>19174</v>
      </c>
      <c r="B151" s="598" t="s">
        <v>19200</v>
      </c>
      <c r="C151" s="598" t="s">
        <v>147</v>
      </c>
      <c r="D151" s="599" t="s">
        <v>19614</v>
      </c>
      <c r="E151" s="600">
        <v>15000</v>
      </c>
      <c r="F151" s="598" t="s">
        <v>19615</v>
      </c>
      <c r="G151" s="599" t="s">
        <v>19616</v>
      </c>
      <c r="H151" s="599" t="s">
        <v>19617</v>
      </c>
      <c r="I151" s="599" t="s">
        <v>686</v>
      </c>
      <c r="J151" s="598" t="s">
        <v>5312</v>
      </c>
      <c r="K151" s="664">
        <v>1</v>
      </c>
      <c r="L151" s="664">
        <v>0</v>
      </c>
      <c r="M151" s="665">
        <f t="shared" si="4"/>
        <v>0</v>
      </c>
      <c r="N151" s="664">
        <v>0</v>
      </c>
      <c r="O151" s="664">
        <v>0</v>
      </c>
      <c r="P151" s="666">
        <f t="shared" si="5"/>
        <v>90000</v>
      </c>
      <c r="Q151" s="666">
        <v>0</v>
      </c>
      <c r="R151" s="666">
        <v>0</v>
      </c>
    </row>
    <row r="152" spans="1:18" ht="11.85" customHeight="1" x14ac:dyDescent="0.25">
      <c r="A152" s="598" t="s">
        <v>19174</v>
      </c>
      <c r="B152" s="598" t="s">
        <v>19175</v>
      </c>
      <c r="C152" s="598" t="s">
        <v>19179</v>
      </c>
      <c r="D152" s="599" t="s">
        <v>19618</v>
      </c>
      <c r="E152" s="600">
        <v>15600</v>
      </c>
      <c r="F152" s="598" t="s">
        <v>19619</v>
      </c>
      <c r="G152" s="599" t="s">
        <v>19620</v>
      </c>
      <c r="H152" s="599" t="s">
        <v>18178</v>
      </c>
      <c r="I152" s="599" t="s">
        <v>686</v>
      </c>
      <c r="J152" s="598" t="s">
        <v>5312</v>
      </c>
      <c r="K152" s="664">
        <v>0</v>
      </c>
      <c r="L152" s="664">
        <v>0</v>
      </c>
      <c r="M152" s="665">
        <f t="shared" si="4"/>
        <v>0</v>
      </c>
      <c r="N152" s="664">
        <v>1</v>
      </c>
      <c r="O152" s="664">
        <v>0</v>
      </c>
      <c r="P152" s="666">
        <f t="shared" si="5"/>
        <v>93600</v>
      </c>
      <c r="Q152" s="666">
        <v>0</v>
      </c>
      <c r="R152" s="666">
        <v>0</v>
      </c>
    </row>
    <row r="153" spans="1:18" ht="11.85" customHeight="1" x14ac:dyDescent="0.25">
      <c r="A153" s="598" t="s">
        <v>19174</v>
      </c>
      <c r="B153" s="598" t="s">
        <v>19175</v>
      </c>
      <c r="C153" s="598" t="s">
        <v>147</v>
      </c>
      <c r="D153" s="599" t="s">
        <v>558</v>
      </c>
      <c r="E153" s="600">
        <v>4500</v>
      </c>
      <c r="F153" s="598" t="s">
        <v>19621</v>
      </c>
      <c r="G153" s="599" t="s">
        <v>19622</v>
      </c>
      <c r="H153" s="599" t="s">
        <v>19390</v>
      </c>
      <c r="I153" s="599" t="s">
        <v>19243</v>
      </c>
      <c r="J153" s="598" t="s">
        <v>5312</v>
      </c>
      <c r="K153" s="664">
        <v>1</v>
      </c>
      <c r="L153" s="664">
        <v>1</v>
      </c>
      <c r="M153" s="665">
        <f t="shared" si="4"/>
        <v>4500</v>
      </c>
      <c r="N153" s="664">
        <v>3</v>
      </c>
      <c r="O153" s="664">
        <v>6</v>
      </c>
      <c r="P153" s="666">
        <f t="shared" si="5"/>
        <v>27000</v>
      </c>
      <c r="Q153" s="666">
        <v>0</v>
      </c>
      <c r="R153" s="666">
        <v>0</v>
      </c>
    </row>
    <row r="154" spans="1:18" ht="11.85" customHeight="1" x14ac:dyDescent="0.25">
      <c r="A154" s="598" t="s">
        <v>19174</v>
      </c>
      <c r="B154" s="598" t="s">
        <v>19175</v>
      </c>
      <c r="C154" s="598" t="s">
        <v>147</v>
      </c>
      <c r="D154" s="599" t="s">
        <v>814</v>
      </c>
      <c r="E154" s="600">
        <v>12000</v>
      </c>
      <c r="F154" s="598" t="s">
        <v>19623</v>
      </c>
      <c r="G154" s="599" t="s">
        <v>19624</v>
      </c>
      <c r="H154" s="599" t="s">
        <v>519</v>
      </c>
      <c r="I154" s="599" t="s">
        <v>686</v>
      </c>
      <c r="J154" s="598" t="s">
        <v>5312</v>
      </c>
      <c r="K154" s="664">
        <v>1</v>
      </c>
      <c r="L154" s="664">
        <v>1</v>
      </c>
      <c r="M154" s="665">
        <f t="shared" si="4"/>
        <v>12000</v>
      </c>
      <c r="N154" s="664">
        <v>3</v>
      </c>
      <c r="O154" s="664">
        <v>6</v>
      </c>
      <c r="P154" s="666">
        <f t="shared" si="5"/>
        <v>72000</v>
      </c>
      <c r="Q154" s="666">
        <v>0</v>
      </c>
      <c r="R154" s="666">
        <v>0</v>
      </c>
    </row>
    <row r="155" spans="1:18" ht="11.85" customHeight="1" x14ac:dyDescent="0.25">
      <c r="A155" s="598" t="s">
        <v>19174</v>
      </c>
      <c r="B155" s="598" t="s">
        <v>19200</v>
      </c>
      <c r="C155" s="598" t="s">
        <v>147</v>
      </c>
      <c r="D155" s="599" t="s">
        <v>17441</v>
      </c>
      <c r="E155" s="600">
        <v>5000</v>
      </c>
      <c r="F155" s="598" t="s">
        <v>19625</v>
      </c>
      <c r="G155" s="599" t="s">
        <v>19626</v>
      </c>
      <c r="H155" s="599" t="s">
        <v>19601</v>
      </c>
      <c r="I155" s="599" t="s">
        <v>686</v>
      </c>
      <c r="J155" s="598" t="s">
        <v>5312</v>
      </c>
      <c r="K155" s="664">
        <v>1</v>
      </c>
      <c r="L155" s="664">
        <v>12</v>
      </c>
      <c r="M155" s="665">
        <f t="shared" si="4"/>
        <v>60000</v>
      </c>
      <c r="N155" s="664">
        <v>0</v>
      </c>
      <c r="O155" s="664">
        <v>6</v>
      </c>
      <c r="P155" s="666">
        <f t="shared" si="5"/>
        <v>30000</v>
      </c>
      <c r="Q155" s="666">
        <v>0</v>
      </c>
      <c r="R155" s="667">
        <v>12</v>
      </c>
    </row>
    <row r="156" spans="1:18" ht="11.85" customHeight="1" x14ac:dyDescent="0.25">
      <c r="A156" s="598" t="s">
        <v>19174</v>
      </c>
      <c r="B156" s="598" t="s">
        <v>19175</v>
      </c>
      <c r="C156" s="598" t="s">
        <v>147</v>
      </c>
      <c r="D156" s="599" t="s">
        <v>19627</v>
      </c>
      <c r="E156" s="600">
        <v>10000</v>
      </c>
      <c r="F156" s="598" t="s">
        <v>19628</v>
      </c>
      <c r="G156" s="599" t="s">
        <v>19629</v>
      </c>
      <c r="H156" s="599" t="s">
        <v>19630</v>
      </c>
      <c r="I156" s="599" t="s">
        <v>686</v>
      </c>
      <c r="J156" s="598" t="s">
        <v>5312</v>
      </c>
      <c r="K156" s="664">
        <v>1</v>
      </c>
      <c r="L156" s="664">
        <v>1</v>
      </c>
      <c r="M156" s="665">
        <f t="shared" si="4"/>
        <v>10000</v>
      </c>
      <c r="N156" s="664">
        <v>3</v>
      </c>
      <c r="O156" s="664">
        <v>6</v>
      </c>
      <c r="P156" s="666">
        <f t="shared" si="5"/>
        <v>60000</v>
      </c>
      <c r="Q156" s="666">
        <v>0</v>
      </c>
      <c r="R156" s="666">
        <v>0</v>
      </c>
    </row>
    <row r="157" spans="1:18" ht="11.85" customHeight="1" x14ac:dyDescent="0.25">
      <c r="A157" s="598" t="s">
        <v>19174</v>
      </c>
      <c r="B157" s="598" t="s">
        <v>19175</v>
      </c>
      <c r="C157" s="598" t="s">
        <v>19179</v>
      </c>
      <c r="D157" s="599" t="s">
        <v>19631</v>
      </c>
      <c r="E157" s="600">
        <v>15600</v>
      </c>
      <c r="F157" s="598" t="s">
        <v>19632</v>
      </c>
      <c r="G157" s="599" t="s">
        <v>19633</v>
      </c>
      <c r="H157" s="599" t="s">
        <v>519</v>
      </c>
      <c r="I157" s="599" t="s">
        <v>686</v>
      </c>
      <c r="J157" s="598" t="s">
        <v>5312</v>
      </c>
      <c r="K157" s="664">
        <v>0</v>
      </c>
      <c r="L157" s="664">
        <v>1</v>
      </c>
      <c r="M157" s="665">
        <f t="shared" si="4"/>
        <v>15600</v>
      </c>
      <c r="N157" s="664">
        <v>0</v>
      </c>
      <c r="O157" s="664">
        <v>0</v>
      </c>
      <c r="P157" s="666">
        <f t="shared" si="5"/>
        <v>93600</v>
      </c>
      <c r="Q157" s="666">
        <v>0</v>
      </c>
      <c r="R157" s="666">
        <v>0</v>
      </c>
    </row>
    <row r="158" spans="1:18" ht="11.85" customHeight="1" x14ac:dyDescent="0.25">
      <c r="A158" s="598" t="s">
        <v>19174</v>
      </c>
      <c r="B158" s="598" t="s">
        <v>19200</v>
      </c>
      <c r="C158" s="598" t="s">
        <v>147</v>
      </c>
      <c r="D158" s="599" t="s">
        <v>19634</v>
      </c>
      <c r="E158" s="600">
        <v>8000</v>
      </c>
      <c r="F158" s="598" t="s">
        <v>19635</v>
      </c>
      <c r="G158" s="599" t="s">
        <v>19636</v>
      </c>
      <c r="H158" s="599" t="s">
        <v>519</v>
      </c>
      <c r="I158" s="599" t="s">
        <v>686</v>
      </c>
      <c r="J158" s="598" t="s">
        <v>5312</v>
      </c>
      <c r="K158" s="664">
        <v>1</v>
      </c>
      <c r="L158" s="664">
        <v>12</v>
      </c>
      <c r="M158" s="665">
        <f t="shared" si="4"/>
        <v>96000</v>
      </c>
      <c r="N158" s="664">
        <v>0</v>
      </c>
      <c r="O158" s="664">
        <v>2</v>
      </c>
      <c r="P158" s="666">
        <f t="shared" si="5"/>
        <v>48000</v>
      </c>
      <c r="Q158" s="666">
        <v>0</v>
      </c>
      <c r="R158" s="666">
        <v>0</v>
      </c>
    </row>
    <row r="159" spans="1:18" ht="11.85" customHeight="1" x14ac:dyDescent="0.25">
      <c r="A159" s="598" t="s">
        <v>19174</v>
      </c>
      <c r="B159" s="598" t="s">
        <v>19175</v>
      </c>
      <c r="C159" s="598" t="s">
        <v>147</v>
      </c>
      <c r="D159" s="599" t="s">
        <v>16695</v>
      </c>
      <c r="E159" s="600">
        <v>3500</v>
      </c>
      <c r="F159" s="598" t="s">
        <v>19637</v>
      </c>
      <c r="G159" s="599" t="s">
        <v>19638</v>
      </c>
      <c r="H159" s="599"/>
      <c r="I159" s="599" t="s">
        <v>686</v>
      </c>
      <c r="J159" s="598" t="s">
        <v>5312</v>
      </c>
      <c r="K159" s="664">
        <v>1</v>
      </c>
      <c r="L159" s="664">
        <v>12</v>
      </c>
      <c r="M159" s="665">
        <f t="shared" si="4"/>
        <v>42000</v>
      </c>
      <c r="N159" s="664">
        <v>0</v>
      </c>
      <c r="O159" s="664">
        <v>6</v>
      </c>
      <c r="P159" s="666">
        <f t="shared" si="5"/>
        <v>21000</v>
      </c>
      <c r="Q159" s="666">
        <v>0</v>
      </c>
      <c r="R159" s="667">
        <v>12</v>
      </c>
    </row>
    <row r="160" spans="1:18" ht="11.85" customHeight="1" x14ac:dyDescent="0.25">
      <c r="A160" s="598" t="s">
        <v>19174</v>
      </c>
      <c r="B160" s="598" t="s">
        <v>19175</v>
      </c>
      <c r="C160" s="598" t="s">
        <v>147</v>
      </c>
      <c r="D160" s="599" t="s">
        <v>19549</v>
      </c>
      <c r="E160" s="600">
        <v>3500</v>
      </c>
      <c r="F160" s="598" t="s">
        <v>19639</v>
      </c>
      <c r="G160" s="599" t="s">
        <v>19640</v>
      </c>
      <c r="H160" s="599"/>
      <c r="I160" s="599" t="s">
        <v>571</v>
      </c>
      <c r="J160" s="598"/>
      <c r="K160" s="664">
        <v>1</v>
      </c>
      <c r="L160" s="664">
        <v>1</v>
      </c>
      <c r="M160" s="665">
        <f t="shared" si="4"/>
        <v>3500</v>
      </c>
      <c r="N160" s="664">
        <v>3</v>
      </c>
      <c r="O160" s="664">
        <v>6</v>
      </c>
      <c r="P160" s="666">
        <f t="shared" si="5"/>
        <v>21000</v>
      </c>
      <c r="Q160" s="666">
        <v>0</v>
      </c>
      <c r="R160" s="666">
        <v>0</v>
      </c>
    </row>
    <row r="161" spans="1:18" ht="11.85" customHeight="1" x14ac:dyDescent="0.25">
      <c r="A161" s="598" t="s">
        <v>19174</v>
      </c>
      <c r="B161" s="598" t="s">
        <v>19175</v>
      </c>
      <c r="C161" s="598" t="s">
        <v>147</v>
      </c>
      <c r="D161" s="599" t="s">
        <v>558</v>
      </c>
      <c r="E161" s="600">
        <v>4000</v>
      </c>
      <c r="F161" s="598" t="s">
        <v>19641</v>
      </c>
      <c r="G161" s="599" t="s">
        <v>19642</v>
      </c>
      <c r="H161" s="599" t="s">
        <v>19261</v>
      </c>
      <c r="I161" s="599" t="s">
        <v>19266</v>
      </c>
      <c r="J161" s="598"/>
      <c r="K161" s="664">
        <v>1</v>
      </c>
      <c r="L161" s="664">
        <v>1</v>
      </c>
      <c r="M161" s="665">
        <f t="shared" si="4"/>
        <v>4000</v>
      </c>
      <c r="N161" s="664">
        <v>1</v>
      </c>
      <c r="O161" s="664">
        <v>6</v>
      </c>
      <c r="P161" s="666">
        <f t="shared" si="5"/>
        <v>24000</v>
      </c>
      <c r="Q161" s="666">
        <v>0</v>
      </c>
      <c r="R161" s="666">
        <v>0</v>
      </c>
    </row>
    <row r="162" spans="1:18" ht="11.85" customHeight="1" x14ac:dyDescent="0.25">
      <c r="A162" s="598" t="s">
        <v>19174</v>
      </c>
      <c r="B162" s="598" t="s">
        <v>19175</v>
      </c>
      <c r="C162" s="598" t="s">
        <v>147</v>
      </c>
      <c r="D162" s="599" t="s">
        <v>814</v>
      </c>
      <c r="E162" s="600">
        <v>8500</v>
      </c>
      <c r="F162" s="598" t="s">
        <v>19643</v>
      </c>
      <c r="G162" s="599" t="s">
        <v>19644</v>
      </c>
      <c r="H162" s="599" t="s">
        <v>519</v>
      </c>
      <c r="I162" s="599" t="s">
        <v>686</v>
      </c>
      <c r="J162" s="598" t="s">
        <v>5312</v>
      </c>
      <c r="K162" s="664">
        <v>1</v>
      </c>
      <c r="L162" s="664">
        <v>1</v>
      </c>
      <c r="M162" s="665">
        <f t="shared" si="4"/>
        <v>8500</v>
      </c>
      <c r="N162" s="664">
        <v>4</v>
      </c>
      <c r="O162" s="664">
        <v>6</v>
      </c>
      <c r="P162" s="666">
        <f t="shared" si="5"/>
        <v>51000</v>
      </c>
      <c r="Q162" s="666">
        <v>0</v>
      </c>
      <c r="R162" s="666">
        <v>0</v>
      </c>
    </row>
    <row r="163" spans="1:18" ht="11.85" customHeight="1" x14ac:dyDescent="0.25">
      <c r="A163" s="598" t="s">
        <v>19174</v>
      </c>
      <c r="B163" s="598" t="s">
        <v>19175</v>
      </c>
      <c r="C163" s="598" t="s">
        <v>147</v>
      </c>
      <c r="D163" s="599" t="s">
        <v>19645</v>
      </c>
      <c r="E163" s="600">
        <v>6000</v>
      </c>
      <c r="F163" s="598" t="s">
        <v>19646</v>
      </c>
      <c r="G163" s="599" t="s">
        <v>19647</v>
      </c>
      <c r="H163" s="599" t="s">
        <v>18178</v>
      </c>
      <c r="I163" s="599" t="s">
        <v>686</v>
      </c>
      <c r="J163" s="598" t="s">
        <v>5312</v>
      </c>
      <c r="K163" s="664">
        <v>1</v>
      </c>
      <c r="L163" s="664">
        <v>1</v>
      </c>
      <c r="M163" s="665">
        <f t="shared" si="4"/>
        <v>6000</v>
      </c>
      <c r="N163" s="664">
        <v>3</v>
      </c>
      <c r="O163" s="664">
        <v>6</v>
      </c>
      <c r="P163" s="666">
        <f t="shared" si="5"/>
        <v>36000</v>
      </c>
      <c r="Q163" s="666">
        <v>0</v>
      </c>
      <c r="R163" s="666">
        <v>0</v>
      </c>
    </row>
    <row r="164" spans="1:18" ht="11.85" customHeight="1" x14ac:dyDescent="0.25">
      <c r="A164" s="598" t="s">
        <v>19174</v>
      </c>
      <c r="B164" s="598" t="s">
        <v>19175</v>
      </c>
      <c r="C164" s="598" t="s">
        <v>147</v>
      </c>
      <c r="D164" s="599" t="s">
        <v>19648</v>
      </c>
      <c r="E164" s="600">
        <v>5000</v>
      </c>
      <c r="F164" s="598" t="s">
        <v>19649</v>
      </c>
      <c r="G164" s="599" t="s">
        <v>19650</v>
      </c>
      <c r="H164" s="599" t="s">
        <v>19651</v>
      </c>
      <c r="I164" s="599" t="s">
        <v>686</v>
      </c>
      <c r="J164" s="598" t="s">
        <v>5312</v>
      </c>
      <c r="K164" s="664">
        <v>2</v>
      </c>
      <c r="L164" s="664">
        <v>12</v>
      </c>
      <c r="M164" s="665">
        <f t="shared" si="4"/>
        <v>60000</v>
      </c>
      <c r="N164" s="664">
        <v>0</v>
      </c>
      <c r="O164" s="664">
        <v>6</v>
      </c>
      <c r="P164" s="666">
        <f t="shared" si="5"/>
        <v>30000</v>
      </c>
      <c r="Q164" s="666">
        <v>0</v>
      </c>
      <c r="R164" s="667">
        <v>12</v>
      </c>
    </row>
    <row r="165" spans="1:18" ht="11.85" customHeight="1" x14ac:dyDescent="0.25">
      <c r="A165" s="598" t="s">
        <v>19174</v>
      </c>
      <c r="B165" s="598" t="s">
        <v>19175</v>
      </c>
      <c r="C165" s="598" t="s">
        <v>147</v>
      </c>
      <c r="D165" s="599" t="s">
        <v>19652</v>
      </c>
      <c r="E165" s="600">
        <v>3000</v>
      </c>
      <c r="F165" s="598" t="s">
        <v>19653</v>
      </c>
      <c r="G165" s="599" t="s">
        <v>19654</v>
      </c>
      <c r="H165" s="599" t="s">
        <v>19655</v>
      </c>
      <c r="I165" s="599" t="s">
        <v>19290</v>
      </c>
      <c r="J165" s="598" t="s">
        <v>1464</v>
      </c>
      <c r="K165" s="664">
        <v>1</v>
      </c>
      <c r="L165" s="664">
        <v>12</v>
      </c>
      <c r="M165" s="665">
        <f t="shared" si="4"/>
        <v>36000</v>
      </c>
      <c r="N165" s="664">
        <v>0</v>
      </c>
      <c r="O165" s="664">
        <v>6</v>
      </c>
      <c r="P165" s="666">
        <f t="shared" si="5"/>
        <v>18000</v>
      </c>
      <c r="Q165" s="666">
        <v>0</v>
      </c>
      <c r="R165" s="667">
        <v>12</v>
      </c>
    </row>
    <row r="166" spans="1:18" ht="11.85" customHeight="1" x14ac:dyDescent="0.25">
      <c r="A166" s="598" t="s">
        <v>19174</v>
      </c>
      <c r="B166" s="598" t="s">
        <v>19200</v>
      </c>
      <c r="C166" s="598" t="s">
        <v>147</v>
      </c>
      <c r="D166" s="599" t="s">
        <v>519</v>
      </c>
      <c r="E166" s="600">
        <v>9000</v>
      </c>
      <c r="F166" s="598" t="s">
        <v>19656</v>
      </c>
      <c r="G166" s="599" t="s">
        <v>19657</v>
      </c>
      <c r="H166" s="599" t="s">
        <v>519</v>
      </c>
      <c r="I166" s="599" t="s">
        <v>686</v>
      </c>
      <c r="J166" s="598" t="s">
        <v>5312</v>
      </c>
      <c r="K166" s="664">
        <v>2</v>
      </c>
      <c r="L166" s="664">
        <v>12</v>
      </c>
      <c r="M166" s="665">
        <f t="shared" si="4"/>
        <v>108000</v>
      </c>
      <c r="N166" s="664">
        <v>0</v>
      </c>
      <c r="O166" s="664">
        <v>6</v>
      </c>
      <c r="P166" s="666">
        <f t="shared" si="5"/>
        <v>54000</v>
      </c>
      <c r="Q166" s="666">
        <v>0</v>
      </c>
      <c r="R166" s="667">
        <v>12</v>
      </c>
    </row>
    <row r="167" spans="1:18" ht="11.85" customHeight="1" x14ac:dyDescent="0.25">
      <c r="A167" s="598" t="s">
        <v>19174</v>
      </c>
      <c r="B167" s="598" t="s">
        <v>19200</v>
      </c>
      <c r="C167" s="598" t="s">
        <v>147</v>
      </c>
      <c r="D167" s="599" t="s">
        <v>19658</v>
      </c>
      <c r="E167" s="600">
        <v>2200</v>
      </c>
      <c r="F167" s="598" t="s">
        <v>19659</v>
      </c>
      <c r="G167" s="599" t="s">
        <v>19660</v>
      </c>
      <c r="H167" s="599"/>
      <c r="I167" s="599" t="s">
        <v>571</v>
      </c>
      <c r="J167" s="598"/>
      <c r="K167" s="664">
        <v>1</v>
      </c>
      <c r="L167" s="664">
        <v>12</v>
      </c>
      <c r="M167" s="665">
        <f t="shared" si="4"/>
        <v>26400</v>
      </c>
      <c r="N167" s="664">
        <v>0</v>
      </c>
      <c r="O167" s="664">
        <v>6</v>
      </c>
      <c r="P167" s="666">
        <f t="shared" si="5"/>
        <v>13200</v>
      </c>
      <c r="Q167" s="666">
        <v>0</v>
      </c>
      <c r="R167" s="667">
        <v>12</v>
      </c>
    </row>
    <row r="168" spans="1:18" ht="11.85" customHeight="1" x14ac:dyDescent="0.25">
      <c r="A168" s="598" t="s">
        <v>19174</v>
      </c>
      <c r="B168" s="598" t="s">
        <v>19175</v>
      </c>
      <c r="C168" s="598" t="s">
        <v>147</v>
      </c>
      <c r="D168" s="599" t="s">
        <v>19661</v>
      </c>
      <c r="E168" s="600">
        <v>12000</v>
      </c>
      <c r="F168" s="598" t="s">
        <v>19662</v>
      </c>
      <c r="G168" s="599" t="s">
        <v>19663</v>
      </c>
      <c r="H168" s="599" t="s">
        <v>19664</v>
      </c>
      <c r="I168" s="599" t="s">
        <v>686</v>
      </c>
      <c r="J168" s="598" t="s">
        <v>5312</v>
      </c>
      <c r="K168" s="664">
        <v>1</v>
      </c>
      <c r="L168" s="664">
        <v>12</v>
      </c>
      <c r="M168" s="665">
        <f t="shared" si="4"/>
        <v>144000</v>
      </c>
      <c r="N168" s="664">
        <v>0</v>
      </c>
      <c r="O168" s="664">
        <v>6</v>
      </c>
      <c r="P168" s="666">
        <f t="shared" si="5"/>
        <v>72000</v>
      </c>
      <c r="Q168" s="666">
        <v>0</v>
      </c>
      <c r="R168" s="667">
        <v>12</v>
      </c>
    </row>
    <row r="169" spans="1:18" ht="11.85" customHeight="1" x14ac:dyDescent="0.25">
      <c r="A169" s="598" t="s">
        <v>19174</v>
      </c>
      <c r="B169" s="598" t="s">
        <v>19175</v>
      </c>
      <c r="C169" s="598" t="s">
        <v>147</v>
      </c>
      <c r="D169" s="599" t="s">
        <v>19661</v>
      </c>
      <c r="E169" s="600">
        <v>12000</v>
      </c>
      <c r="F169" s="598" t="s">
        <v>19665</v>
      </c>
      <c r="G169" s="599" t="s">
        <v>19666</v>
      </c>
      <c r="H169" s="599" t="s">
        <v>19664</v>
      </c>
      <c r="I169" s="599" t="s">
        <v>686</v>
      </c>
      <c r="J169" s="598" t="s">
        <v>5312</v>
      </c>
      <c r="K169" s="664">
        <v>1</v>
      </c>
      <c r="L169" s="664">
        <v>12</v>
      </c>
      <c r="M169" s="665">
        <f t="shared" si="4"/>
        <v>144000</v>
      </c>
      <c r="N169" s="664">
        <v>0</v>
      </c>
      <c r="O169" s="664">
        <v>6</v>
      </c>
      <c r="P169" s="666">
        <f t="shared" si="5"/>
        <v>72000</v>
      </c>
      <c r="Q169" s="666">
        <v>0</v>
      </c>
      <c r="R169" s="667">
        <v>12</v>
      </c>
    </row>
    <row r="170" spans="1:18" ht="11.85" customHeight="1" x14ac:dyDescent="0.25">
      <c r="A170" s="598" t="s">
        <v>19174</v>
      </c>
      <c r="B170" s="598" t="s">
        <v>19175</v>
      </c>
      <c r="C170" s="598" t="s">
        <v>147</v>
      </c>
      <c r="D170" s="599" t="s">
        <v>19667</v>
      </c>
      <c r="E170" s="600">
        <v>12000</v>
      </c>
      <c r="F170" s="598" t="s">
        <v>19668</v>
      </c>
      <c r="G170" s="599" t="s">
        <v>19669</v>
      </c>
      <c r="H170" s="599" t="s">
        <v>19270</v>
      </c>
      <c r="I170" s="599" t="s">
        <v>686</v>
      </c>
      <c r="J170" s="598" t="s">
        <v>5312</v>
      </c>
      <c r="K170" s="664">
        <v>1</v>
      </c>
      <c r="L170" s="664">
        <v>12</v>
      </c>
      <c r="M170" s="665">
        <f t="shared" si="4"/>
        <v>144000</v>
      </c>
      <c r="N170" s="664">
        <v>0</v>
      </c>
      <c r="O170" s="664">
        <v>6</v>
      </c>
      <c r="P170" s="666">
        <f t="shared" si="5"/>
        <v>72000</v>
      </c>
      <c r="Q170" s="666">
        <v>0</v>
      </c>
      <c r="R170" s="667">
        <v>12</v>
      </c>
    </row>
    <row r="171" spans="1:18" ht="11.85" customHeight="1" x14ac:dyDescent="0.25">
      <c r="A171" s="598" t="s">
        <v>19174</v>
      </c>
      <c r="B171" s="598" t="s">
        <v>19175</v>
      </c>
      <c r="C171" s="598" t="s">
        <v>147</v>
      </c>
      <c r="D171" s="599" t="s">
        <v>19670</v>
      </c>
      <c r="E171" s="600">
        <v>12000</v>
      </c>
      <c r="F171" s="598" t="s">
        <v>19671</v>
      </c>
      <c r="G171" s="599" t="s">
        <v>19672</v>
      </c>
      <c r="H171" s="599" t="s">
        <v>19270</v>
      </c>
      <c r="I171" s="599" t="s">
        <v>686</v>
      </c>
      <c r="J171" s="598" t="s">
        <v>5312</v>
      </c>
      <c r="K171" s="664">
        <v>1</v>
      </c>
      <c r="L171" s="664">
        <v>12</v>
      </c>
      <c r="M171" s="665">
        <f t="shared" si="4"/>
        <v>144000</v>
      </c>
      <c r="N171" s="664">
        <v>0</v>
      </c>
      <c r="O171" s="664">
        <v>6</v>
      </c>
      <c r="P171" s="666">
        <f t="shared" si="5"/>
        <v>72000</v>
      </c>
      <c r="Q171" s="666">
        <v>0</v>
      </c>
      <c r="R171" s="667">
        <v>12</v>
      </c>
    </row>
    <row r="172" spans="1:18" ht="11.85" customHeight="1" x14ac:dyDescent="0.25">
      <c r="A172" s="598" t="s">
        <v>19174</v>
      </c>
      <c r="B172" s="598" t="s">
        <v>19175</v>
      </c>
      <c r="C172" s="598" t="s">
        <v>147</v>
      </c>
      <c r="D172" s="599" t="s">
        <v>19673</v>
      </c>
      <c r="E172" s="600">
        <v>12000</v>
      </c>
      <c r="F172" s="598" t="s">
        <v>19674</v>
      </c>
      <c r="G172" s="599" t="s">
        <v>19675</v>
      </c>
      <c r="H172" s="599" t="s">
        <v>19270</v>
      </c>
      <c r="I172" s="599" t="s">
        <v>686</v>
      </c>
      <c r="J172" s="598" t="s">
        <v>5312</v>
      </c>
      <c r="K172" s="664">
        <v>1</v>
      </c>
      <c r="L172" s="664">
        <v>12</v>
      </c>
      <c r="M172" s="665">
        <f t="shared" si="4"/>
        <v>144000</v>
      </c>
      <c r="N172" s="664">
        <v>0</v>
      </c>
      <c r="O172" s="664">
        <v>6</v>
      </c>
      <c r="P172" s="666">
        <f t="shared" si="5"/>
        <v>72000</v>
      </c>
      <c r="Q172" s="666">
        <v>0</v>
      </c>
      <c r="R172" s="667">
        <v>12</v>
      </c>
    </row>
    <row r="173" spans="1:18" ht="11.85" customHeight="1" x14ac:dyDescent="0.25">
      <c r="A173" s="598" t="s">
        <v>19174</v>
      </c>
      <c r="B173" s="598" t="s">
        <v>19175</v>
      </c>
      <c r="C173" s="598" t="s">
        <v>147</v>
      </c>
      <c r="D173" s="599" t="s">
        <v>573</v>
      </c>
      <c r="E173" s="600">
        <v>3000</v>
      </c>
      <c r="F173" s="598" t="s">
        <v>19676</v>
      </c>
      <c r="G173" s="599" t="s">
        <v>19677</v>
      </c>
      <c r="H173" s="599" t="s">
        <v>19226</v>
      </c>
      <c r="I173" s="599" t="s">
        <v>19290</v>
      </c>
      <c r="J173" s="598" t="s">
        <v>1464</v>
      </c>
      <c r="K173" s="664">
        <v>1</v>
      </c>
      <c r="L173" s="664">
        <v>12</v>
      </c>
      <c r="M173" s="665">
        <f t="shared" si="4"/>
        <v>36000</v>
      </c>
      <c r="N173" s="664">
        <v>0</v>
      </c>
      <c r="O173" s="664">
        <v>6</v>
      </c>
      <c r="P173" s="666">
        <f t="shared" si="5"/>
        <v>18000</v>
      </c>
      <c r="Q173" s="666">
        <v>0</v>
      </c>
      <c r="R173" s="667">
        <v>12</v>
      </c>
    </row>
    <row r="174" spans="1:18" ht="11.85" customHeight="1" x14ac:dyDescent="0.25">
      <c r="A174" s="598" t="s">
        <v>19174</v>
      </c>
      <c r="B174" s="598" t="s">
        <v>19175</v>
      </c>
      <c r="C174" s="598" t="s">
        <v>147</v>
      </c>
      <c r="D174" s="599" t="s">
        <v>19678</v>
      </c>
      <c r="E174" s="600">
        <v>3800</v>
      </c>
      <c r="F174" s="598" t="s">
        <v>19679</v>
      </c>
      <c r="G174" s="599" t="s">
        <v>19680</v>
      </c>
      <c r="H174" s="599"/>
      <c r="I174" s="599" t="s">
        <v>571</v>
      </c>
      <c r="J174" s="598"/>
      <c r="K174" s="664">
        <v>1</v>
      </c>
      <c r="L174" s="664">
        <v>12</v>
      </c>
      <c r="M174" s="665">
        <f t="shared" si="4"/>
        <v>45600</v>
      </c>
      <c r="N174" s="664">
        <v>0</v>
      </c>
      <c r="O174" s="664">
        <v>6</v>
      </c>
      <c r="P174" s="666">
        <f t="shared" si="5"/>
        <v>22800</v>
      </c>
      <c r="Q174" s="666">
        <v>0</v>
      </c>
      <c r="R174" s="667">
        <v>12</v>
      </c>
    </row>
    <row r="175" spans="1:18" ht="11.85" customHeight="1" x14ac:dyDescent="0.25">
      <c r="A175" s="598" t="s">
        <v>19174</v>
      </c>
      <c r="B175" s="598" t="s">
        <v>19175</v>
      </c>
      <c r="C175" s="598" t="s">
        <v>147</v>
      </c>
      <c r="D175" s="599" t="s">
        <v>19678</v>
      </c>
      <c r="E175" s="600">
        <v>3800</v>
      </c>
      <c r="F175" s="598" t="s">
        <v>19681</v>
      </c>
      <c r="G175" s="599" t="s">
        <v>19682</v>
      </c>
      <c r="H175" s="599"/>
      <c r="I175" s="599" t="s">
        <v>571</v>
      </c>
      <c r="J175" s="598"/>
      <c r="K175" s="664">
        <v>1</v>
      </c>
      <c r="L175" s="664">
        <v>12</v>
      </c>
      <c r="M175" s="665">
        <f t="shared" si="4"/>
        <v>45600</v>
      </c>
      <c r="N175" s="664">
        <v>0</v>
      </c>
      <c r="O175" s="664">
        <v>6</v>
      </c>
      <c r="P175" s="666">
        <f t="shared" si="5"/>
        <v>22800</v>
      </c>
      <c r="Q175" s="666">
        <v>0</v>
      </c>
      <c r="R175" s="667">
        <v>12</v>
      </c>
    </row>
    <row r="176" spans="1:18" ht="11.85" customHeight="1" x14ac:dyDescent="0.25">
      <c r="A176" s="598" t="s">
        <v>19174</v>
      </c>
      <c r="B176" s="598" t="s">
        <v>19175</v>
      </c>
      <c r="C176" s="598" t="s">
        <v>147</v>
      </c>
      <c r="D176" s="599" t="s">
        <v>19683</v>
      </c>
      <c r="E176" s="600">
        <v>7000</v>
      </c>
      <c r="F176" s="598" t="s">
        <v>19684</v>
      </c>
      <c r="G176" s="599" t="s">
        <v>19685</v>
      </c>
      <c r="H176" s="599"/>
      <c r="I176" s="599" t="s">
        <v>686</v>
      </c>
      <c r="J176" s="598" t="s">
        <v>5312</v>
      </c>
      <c r="K176" s="664">
        <v>2</v>
      </c>
      <c r="L176" s="664">
        <v>12</v>
      </c>
      <c r="M176" s="665">
        <f t="shared" si="4"/>
        <v>84000</v>
      </c>
      <c r="N176" s="664">
        <v>0</v>
      </c>
      <c r="O176" s="664">
        <v>6</v>
      </c>
      <c r="P176" s="666">
        <f t="shared" si="5"/>
        <v>42000</v>
      </c>
      <c r="Q176" s="666">
        <v>0</v>
      </c>
      <c r="R176" s="667">
        <v>12</v>
      </c>
    </row>
    <row r="177" spans="1:18" ht="11.85" customHeight="1" x14ac:dyDescent="0.25">
      <c r="A177" s="598" t="s">
        <v>19174</v>
      </c>
      <c r="B177" s="598" t="s">
        <v>19175</v>
      </c>
      <c r="C177" s="598" t="s">
        <v>147</v>
      </c>
      <c r="D177" s="599" t="s">
        <v>19686</v>
      </c>
      <c r="E177" s="600">
        <v>4000</v>
      </c>
      <c r="F177" s="598" t="s">
        <v>19687</v>
      </c>
      <c r="G177" s="599" t="s">
        <v>19688</v>
      </c>
      <c r="H177" s="599" t="s">
        <v>519</v>
      </c>
      <c r="I177" s="599" t="s">
        <v>686</v>
      </c>
      <c r="J177" s="598" t="s">
        <v>5312</v>
      </c>
      <c r="K177" s="664">
        <v>1</v>
      </c>
      <c r="L177" s="664">
        <v>12</v>
      </c>
      <c r="M177" s="665">
        <f t="shared" si="4"/>
        <v>48000</v>
      </c>
      <c r="N177" s="664">
        <v>0</v>
      </c>
      <c r="O177" s="664">
        <v>6</v>
      </c>
      <c r="P177" s="666">
        <f t="shared" si="5"/>
        <v>24000</v>
      </c>
      <c r="Q177" s="666">
        <v>0</v>
      </c>
      <c r="R177" s="667">
        <v>12</v>
      </c>
    </row>
    <row r="178" spans="1:18" ht="11.85" customHeight="1" x14ac:dyDescent="0.25">
      <c r="A178" s="598" t="s">
        <v>19174</v>
      </c>
      <c r="B178" s="598" t="s">
        <v>19175</v>
      </c>
      <c r="C178" s="598" t="s">
        <v>147</v>
      </c>
      <c r="D178" s="599" t="s">
        <v>1081</v>
      </c>
      <c r="E178" s="600">
        <v>2500</v>
      </c>
      <c r="F178" s="598" t="s">
        <v>19689</v>
      </c>
      <c r="G178" s="599" t="s">
        <v>19690</v>
      </c>
      <c r="H178" s="599"/>
      <c r="I178" s="599" t="s">
        <v>571</v>
      </c>
      <c r="J178" s="598"/>
      <c r="K178" s="664">
        <v>1</v>
      </c>
      <c r="L178" s="664">
        <v>12</v>
      </c>
      <c r="M178" s="665">
        <f t="shared" si="4"/>
        <v>30000</v>
      </c>
      <c r="N178" s="664">
        <v>0</v>
      </c>
      <c r="O178" s="664">
        <v>6</v>
      </c>
      <c r="P178" s="666">
        <f t="shared" si="5"/>
        <v>15000</v>
      </c>
      <c r="Q178" s="666">
        <v>0</v>
      </c>
      <c r="R178" s="667">
        <v>12</v>
      </c>
    </row>
    <row r="179" spans="1:18" ht="11.85" customHeight="1" x14ac:dyDescent="0.25">
      <c r="A179" s="598" t="s">
        <v>19174</v>
      </c>
      <c r="B179" s="598" t="s">
        <v>19175</v>
      </c>
      <c r="C179" s="598" t="s">
        <v>147</v>
      </c>
      <c r="D179" s="599" t="s">
        <v>814</v>
      </c>
      <c r="E179" s="600">
        <v>8000</v>
      </c>
      <c r="F179" s="598" t="s">
        <v>19691</v>
      </c>
      <c r="G179" s="599" t="s">
        <v>19692</v>
      </c>
      <c r="H179" s="599" t="s">
        <v>519</v>
      </c>
      <c r="I179" s="599" t="s">
        <v>686</v>
      </c>
      <c r="J179" s="598" t="s">
        <v>5312</v>
      </c>
      <c r="K179" s="664">
        <v>1</v>
      </c>
      <c r="L179" s="664">
        <v>12</v>
      </c>
      <c r="M179" s="665">
        <f t="shared" si="4"/>
        <v>96000</v>
      </c>
      <c r="N179" s="664">
        <v>0</v>
      </c>
      <c r="O179" s="664">
        <v>6</v>
      </c>
      <c r="P179" s="666">
        <f t="shared" si="5"/>
        <v>48000</v>
      </c>
      <c r="Q179" s="666">
        <v>0</v>
      </c>
      <c r="R179" s="667">
        <v>12</v>
      </c>
    </row>
    <row r="180" spans="1:18" ht="11.85" customHeight="1" x14ac:dyDescent="0.25">
      <c r="A180" s="598" t="s">
        <v>19174</v>
      </c>
      <c r="B180" s="598" t="s">
        <v>19175</v>
      </c>
      <c r="C180" s="598" t="s">
        <v>147</v>
      </c>
      <c r="D180" s="599" t="s">
        <v>19693</v>
      </c>
      <c r="E180" s="600">
        <v>4000</v>
      </c>
      <c r="F180" s="598" t="s">
        <v>19694</v>
      </c>
      <c r="G180" s="599" t="s">
        <v>19695</v>
      </c>
      <c r="H180" s="599" t="s">
        <v>19339</v>
      </c>
      <c r="I180" s="599" t="s">
        <v>19243</v>
      </c>
      <c r="J180" s="598" t="s">
        <v>5312</v>
      </c>
      <c r="K180" s="664">
        <v>1</v>
      </c>
      <c r="L180" s="664">
        <v>12</v>
      </c>
      <c r="M180" s="665">
        <f t="shared" si="4"/>
        <v>48000</v>
      </c>
      <c r="N180" s="664">
        <v>0</v>
      </c>
      <c r="O180" s="664">
        <v>6</v>
      </c>
      <c r="P180" s="666">
        <f t="shared" si="5"/>
        <v>24000</v>
      </c>
      <c r="Q180" s="666">
        <v>0</v>
      </c>
      <c r="R180" s="667">
        <v>12</v>
      </c>
    </row>
    <row r="181" spans="1:18" ht="11.85" customHeight="1" x14ac:dyDescent="0.25">
      <c r="A181" s="598" t="s">
        <v>19174</v>
      </c>
      <c r="B181" s="598" t="s">
        <v>19175</v>
      </c>
      <c r="C181" s="598" t="s">
        <v>147</v>
      </c>
      <c r="D181" s="599" t="s">
        <v>19696</v>
      </c>
      <c r="E181" s="600">
        <v>4500</v>
      </c>
      <c r="F181" s="598" t="s">
        <v>19697</v>
      </c>
      <c r="G181" s="599" t="s">
        <v>19698</v>
      </c>
      <c r="H181" s="599" t="s">
        <v>19539</v>
      </c>
      <c r="I181" s="599" t="s">
        <v>686</v>
      </c>
      <c r="J181" s="598" t="s">
        <v>5312</v>
      </c>
      <c r="K181" s="664">
        <v>2</v>
      </c>
      <c r="L181" s="664">
        <v>12</v>
      </c>
      <c r="M181" s="665">
        <f t="shared" si="4"/>
        <v>54000</v>
      </c>
      <c r="N181" s="664">
        <v>0</v>
      </c>
      <c r="O181" s="664">
        <v>6</v>
      </c>
      <c r="P181" s="666">
        <f t="shared" si="5"/>
        <v>27000</v>
      </c>
      <c r="Q181" s="666">
        <v>0</v>
      </c>
      <c r="R181" s="667">
        <v>12</v>
      </c>
    </row>
    <row r="182" spans="1:18" ht="11.85" customHeight="1" x14ac:dyDescent="0.25">
      <c r="A182" s="598" t="s">
        <v>19174</v>
      </c>
      <c r="B182" s="598" t="s">
        <v>19175</v>
      </c>
      <c r="C182" s="598" t="s">
        <v>19179</v>
      </c>
      <c r="D182" s="599" t="s">
        <v>19699</v>
      </c>
      <c r="E182" s="600">
        <v>15600</v>
      </c>
      <c r="F182" s="598" t="s">
        <v>19700</v>
      </c>
      <c r="G182" s="599" t="s">
        <v>19701</v>
      </c>
      <c r="H182" s="599" t="s">
        <v>19702</v>
      </c>
      <c r="I182" s="599" t="s">
        <v>686</v>
      </c>
      <c r="J182" s="598" t="s">
        <v>5312</v>
      </c>
      <c r="K182" s="664">
        <v>0</v>
      </c>
      <c r="L182" s="664">
        <v>0</v>
      </c>
      <c r="M182" s="665">
        <f t="shared" si="4"/>
        <v>0</v>
      </c>
      <c r="N182" s="664">
        <v>1</v>
      </c>
      <c r="O182" s="664">
        <v>0</v>
      </c>
      <c r="P182" s="666">
        <f t="shared" si="5"/>
        <v>93600</v>
      </c>
      <c r="Q182" s="666">
        <v>0</v>
      </c>
      <c r="R182" s="666">
        <v>0</v>
      </c>
    </row>
    <row r="183" spans="1:18" ht="11.85" customHeight="1" x14ac:dyDescent="0.25">
      <c r="A183" s="598" t="s">
        <v>19174</v>
      </c>
      <c r="B183" s="598" t="s">
        <v>19175</v>
      </c>
      <c r="C183" s="598" t="s">
        <v>147</v>
      </c>
      <c r="D183" s="599" t="s">
        <v>19703</v>
      </c>
      <c r="E183" s="600">
        <v>1900</v>
      </c>
      <c r="F183" s="598" t="s">
        <v>19704</v>
      </c>
      <c r="G183" s="599" t="s">
        <v>19705</v>
      </c>
      <c r="H183" s="599"/>
      <c r="I183" s="599" t="s">
        <v>571</v>
      </c>
      <c r="J183" s="598"/>
      <c r="K183" s="664">
        <v>1</v>
      </c>
      <c r="L183" s="664">
        <v>12</v>
      </c>
      <c r="M183" s="665">
        <f t="shared" si="4"/>
        <v>22800</v>
      </c>
      <c r="N183" s="664">
        <v>0</v>
      </c>
      <c r="O183" s="664">
        <v>6</v>
      </c>
      <c r="P183" s="666">
        <f t="shared" si="5"/>
        <v>11400</v>
      </c>
      <c r="Q183" s="666">
        <v>0</v>
      </c>
      <c r="R183" s="667">
        <v>12</v>
      </c>
    </row>
    <row r="184" spans="1:18" ht="11.85" customHeight="1" x14ac:dyDescent="0.25">
      <c r="A184" s="598" t="s">
        <v>19174</v>
      </c>
      <c r="B184" s="598" t="s">
        <v>19175</v>
      </c>
      <c r="C184" s="598" t="s">
        <v>147</v>
      </c>
      <c r="D184" s="599" t="s">
        <v>1081</v>
      </c>
      <c r="E184" s="600">
        <v>2000</v>
      </c>
      <c r="F184" s="598" t="s">
        <v>19706</v>
      </c>
      <c r="G184" s="599" t="s">
        <v>19707</v>
      </c>
      <c r="H184" s="599" t="s">
        <v>19383</v>
      </c>
      <c r="I184" s="599" t="s">
        <v>19372</v>
      </c>
      <c r="J184" s="598"/>
      <c r="K184" s="664">
        <v>1</v>
      </c>
      <c r="L184" s="664">
        <v>12</v>
      </c>
      <c r="M184" s="665">
        <f t="shared" si="4"/>
        <v>24000</v>
      </c>
      <c r="N184" s="664">
        <v>0</v>
      </c>
      <c r="O184" s="664">
        <v>6</v>
      </c>
      <c r="P184" s="666">
        <f t="shared" si="5"/>
        <v>12000</v>
      </c>
      <c r="Q184" s="666">
        <v>0</v>
      </c>
      <c r="R184" s="667">
        <v>12</v>
      </c>
    </row>
    <row r="185" spans="1:18" ht="11.85" customHeight="1" x14ac:dyDescent="0.25">
      <c r="A185" s="598" t="s">
        <v>19174</v>
      </c>
      <c r="B185" s="598" t="s">
        <v>19175</v>
      </c>
      <c r="C185" s="598" t="s">
        <v>147</v>
      </c>
      <c r="D185" s="599" t="s">
        <v>19708</v>
      </c>
      <c r="E185" s="600">
        <v>13000</v>
      </c>
      <c r="F185" s="598" t="s">
        <v>19709</v>
      </c>
      <c r="G185" s="599" t="s">
        <v>19710</v>
      </c>
      <c r="H185" s="599" t="s">
        <v>19282</v>
      </c>
      <c r="I185" s="599" t="s">
        <v>686</v>
      </c>
      <c r="J185" s="598" t="s">
        <v>5312</v>
      </c>
      <c r="K185" s="664">
        <v>1</v>
      </c>
      <c r="L185" s="664">
        <v>12</v>
      </c>
      <c r="M185" s="665">
        <f t="shared" si="4"/>
        <v>156000</v>
      </c>
      <c r="N185" s="664">
        <v>0</v>
      </c>
      <c r="O185" s="664">
        <v>6</v>
      </c>
      <c r="P185" s="666">
        <f t="shared" si="5"/>
        <v>78000</v>
      </c>
      <c r="Q185" s="666">
        <v>0</v>
      </c>
      <c r="R185" s="667">
        <v>12</v>
      </c>
    </row>
    <row r="186" spans="1:18" ht="11.85" customHeight="1" x14ac:dyDescent="0.25">
      <c r="A186" s="598" t="s">
        <v>19174</v>
      </c>
      <c r="B186" s="598" t="s">
        <v>19200</v>
      </c>
      <c r="C186" s="598" t="s">
        <v>147</v>
      </c>
      <c r="D186" s="599" t="s">
        <v>19711</v>
      </c>
      <c r="E186" s="600">
        <v>5000</v>
      </c>
      <c r="F186" s="598" t="s">
        <v>19712</v>
      </c>
      <c r="G186" s="599" t="s">
        <v>19713</v>
      </c>
      <c r="H186" s="599" t="s">
        <v>19342</v>
      </c>
      <c r="I186" s="599" t="s">
        <v>686</v>
      </c>
      <c r="J186" s="598" t="s">
        <v>5312</v>
      </c>
      <c r="K186" s="664">
        <v>1</v>
      </c>
      <c r="L186" s="664">
        <v>12</v>
      </c>
      <c r="M186" s="665">
        <f t="shared" si="4"/>
        <v>60000</v>
      </c>
      <c r="N186" s="664">
        <v>0</v>
      </c>
      <c r="O186" s="664">
        <v>6</v>
      </c>
      <c r="P186" s="666">
        <f t="shared" si="5"/>
        <v>30000</v>
      </c>
      <c r="Q186" s="666">
        <v>0</v>
      </c>
      <c r="R186" s="667">
        <v>12</v>
      </c>
    </row>
    <row r="187" spans="1:18" ht="11.85" customHeight="1" x14ac:dyDescent="0.25">
      <c r="A187" s="598" t="s">
        <v>19174</v>
      </c>
      <c r="B187" s="598" t="s">
        <v>19200</v>
      </c>
      <c r="C187" s="598" t="s">
        <v>147</v>
      </c>
      <c r="D187" s="599" t="s">
        <v>19711</v>
      </c>
      <c r="E187" s="600">
        <v>5000</v>
      </c>
      <c r="F187" s="598" t="s">
        <v>19714</v>
      </c>
      <c r="G187" s="599" t="s">
        <v>19715</v>
      </c>
      <c r="H187" s="599" t="s">
        <v>19342</v>
      </c>
      <c r="I187" s="599" t="s">
        <v>686</v>
      </c>
      <c r="J187" s="598" t="s">
        <v>5312</v>
      </c>
      <c r="K187" s="664">
        <v>1</v>
      </c>
      <c r="L187" s="664">
        <v>12</v>
      </c>
      <c r="M187" s="665">
        <f t="shared" si="4"/>
        <v>60000</v>
      </c>
      <c r="N187" s="664">
        <v>0</v>
      </c>
      <c r="O187" s="664">
        <v>6</v>
      </c>
      <c r="P187" s="666">
        <f t="shared" si="5"/>
        <v>30000</v>
      </c>
      <c r="Q187" s="666">
        <v>0</v>
      </c>
      <c r="R187" s="667">
        <v>12</v>
      </c>
    </row>
    <row r="188" spans="1:18" ht="11.85" customHeight="1" x14ac:dyDescent="0.25">
      <c r="A188" s="598" t="s">
        <v>19174</v>
      </c>
      <c r="B188" s="598" t="s">
        <v>19200</v>
      </c>
      <c r="C188" s="598" t="s">
        <v>147</v>
      </c>
      <c r="D188" s="599" t="s">
        <v>19711</v>
      </c>
      <c r="E188" s="600">
        <v>5000</v>
      </c>
      <c r="F188" s="598" t="s">
        <v>19716</v>
      </c>
      <c r="G188" s="599" t="s">
        <v>19717</v>
      </c>
      <c r="H188" s="599" t="s">
        <v>19342</v>
      </c>
      <c r="I188" s="599" t="s">
        <v>686</v>
      </c>
      <c r="J188" s="598" t="s">
        <v>5312</v>
      </c>
      <c r="K188" s="664">
        <v>1</v>
      </c>
      <c r="L188" s="664">
        <v>12</v>
      </c>
      <c r="M188" s="665">
        <f t="shared" si="4"/>
        <v>60000</v>
      </c>
      <c r="N188" s="664">
        <v>0</v>
      </c>
      <c r="O188" s="664">
        <v>6</v>
      </c>
      <c r="P188" s="666">
        <f t="shared" si="5"/>
        <v>30000</v>
      </c>
      <c r="Q188" s="666">
        <v>0</v>
      </c>
      <c r="R188" s="667">
        <v>12</v>
      </c>
    </row>
    <row r="189" spans="1:18" ht="11.85" customHeight="1" x14ac:dyDescent="0.25">
      <c r="A189" s="598" t="s">
        <v>19174</v>
      </c>
      <c r="B189" s="598" t="s">
        <v>19200</v>
      </c>
      <c r="C189" s="598" t="s">
        <v>147</v>
      </c>
      <c r="D189" s="599" t="s">
        <v>19718</v>
      </c>
      <c r="E189" s="600">
        <v>5000</v>
      </c>
      <c r="F189" s="598" t="s">
        <v>19719</v>
      </c>
      <c r="G189" s="599" t="s">
        <v>19720</v>
      </c>
      <c r="H189" s="599" t="s">
        <v>19342</v>
      </c>
      <c r="I189" s="599" t="s">
        <v>686</v>
      </c>
      <c r="J189" s="598" t="s">
        <v>5312</v>
      </c>
      <c r="K189" s="664">
        <v>1</v>
      </c>
      <c r="L189" s="664">
        <v>12</v>
      </c>
      <c r="M189" s="665">
        <f t="shared" si="4"/>
        <v>60000</v>
      </c>
      <c r="N189" s="664">
        <v>0</v>
      </c>
      <c r="O189" s="664">
        <v>6</v>
      </c>
      <c r="P189" s="666">
        <f t="shared" si="5"/>
        <v>30000</v>
      </c>
      <c r="Q189" s="666">
        <v>0</v>
      </c>
      <c r="R189" s="667">
        <v>12</v>
      </c>
    </row>
    <row r="190" spans="1:18" ht="11.85" customHeight="1" x14ac:dyDescent="0.25">
      <c r="A190" s="598" t="s">
        <v>19174</v>
      </c>
      <c r="B190" s="598" t="s">
        <v>19200</v>
      </c>
      <c r="C190" s="598" t="s">
        <v>147</v>
      </c>
      <c r="D190" s="599" t="s">
        <v>1232</v>
      </c>
      <c r="E190" s="600">
        <v>5000</v>
      </c>
      <c r="F190" s="598" t="s">
        <v>19721</v>
      </c>
      <c r="G190" s="599" t="s">
        <v>19722</v>
      </c>
      <c r="H190" s="599" t="s">
        <v>519</v>
      </c>
      <c r="I190" s="599" t="s">
        <v>686</v>
      </c>
      <c r="J190" s="598" t="s">
        <v>5312</v>
      </c>
      <c r="K190" s="664">
        <v>1</v>
      </c>
      <c r="L190" s="664">
        <v>12</v>
      </c>
      <c r="M190" s="665">
        <f t="shared" si="4"/>
        <v>60000</v>
      </c>
      <c r="N190" s="664">
        <v>0</v>
      </c>
      <c r="O190" s="664">
        <v>6</v>
      </c>
      <c r="P190" s="666">
        <f t="shared" si="5"/>
        <v>30000</v>
      </c>
      <c r="Q190" s="666">
        <v>0</v>
      </c>
      <c r="R190" s="667">
        <v>12</v>
      </c>
    </row>
    <row r="191" spans="1:18" ht="11.85" customHeight="1" x14ac:dyDescent="0.25">
      <c r="A191" s="598" t="s">
        <v>19174</v>
      </c>
      <c r="B191" s="598" t="s">
        <v>19200</v>
      </c>
      <c r="C191" s="598" t="s">
        <v>147</v>
      </c>
      <c r="D191" s="599" t="s">
        <v>19718</v>
      </c>
      <c r="E191" s="600">
        <v>5000</v>
      </c>
      <c r="F191" s="598" t="s">
        <v>19723</v>
      </c>
      <c r="G191" s="599" t="s">
        <v>19724</v>
      </c>
      <c r="H191" s="599" t="s">
        <v>19342</v>
      </c>
      <c r="I191" s="599" t="s">
        <v>686</v>
      </c>
      <c r="J191" s="598" t="s">
        <v>5312</v>
      </c>
      <c r="K191" s="664">
        <v>1</v>
      </c>
      <c r="L191" s="664">
        <v>12</v>
      </c>
      <c r="M191" s="665">
        <f t="shared" si="4"/>
        <v>60000</v>
      </c>
      <c r="N191" s="664">
        <v>0</v>
      </c>
      <c r="O191" s="664">
        <v>6</v>
      </c>
      <c r="P191" s="666">
        <f t="shared" si="5"/>
        <v>30000</v>
      </c>
      <c r="Q191" s="666">
        <v>0</v>
      </c>
      <c r="R191" s="667">
        <v>12</v>
      </c>
    </row>
    <row r="192" spans="1:18" ht="11.85" customHeight="1" x14ac:dyDescent="0.25">
      <c r="A192" s="598" t="s">
        <v>19174</v>
      </c>
      <c r="B192" s="598" t="s">
        <v>19200</v>
      </c>
      <c r="C192" s="598" t="s">
        <v>147</v>
      </c>
      <c r="D192" s="599" t="s">
        <v>550</v>
      </c>
      <c r="E192" s="600">
        <v>4500</v>
      </c>
      <c r="F192" s="598" t="s">
        <v>19725</v>
      </c>
      <c r="G192" s="599" t="s">
        <v>19726</v>
      </c>
      <c r="H192" s="599" t="s">
        <v>19383</v>
      </c>
      <c r="I192" s="599" t="s">
        <v>19243</v>
      </c>
      <c r="J192" s="598" t="s">
        <v>5312</v>
      </c>
      <c r="K192" s="664">
        <v>1</v>
      </c>
      <c r="L192" s="664">
        <v>3</v>
      </c>
      <c r="M192" s="665">
        <f t="shared" si="4"/>
        <v>13500</v>
      </c>
      <c r="N192" s="664">
        <v>0</v>
      </c>
      <c r="O192" s="664">
        <v>0</v>
      </c>
      <c r="P192" s="666">
        <f t="shared" si="5"/>
        <v>27000</v>
      </c>
      <c r="Q192" s="666">
        <v>0</v>
      </c>
      <c r="R192" s="666">
        <v>0</v>
      </c>
    </row>
    <row r="193" spans="1:18" ht="11.85" customHeight="1" x14ac:dyDescent="0.25">
      <c r="A193" s="598" t="s">
        <v>19174</v>
      </c>
      <c r="B193" s="598" t="s">
        <v>19175</v>
      </c>
      <c r="C193" s="598" t="s">
        <v>147</v>
      </c>
      <c r="D193" s="599" t="s">
        <v>19673</v>
      </c>
      <c r="E193" s="600">
        <v>12000</v>
      </c>
      <c r="F193" s="598" t="s">
        <v>19727</v>
      </c>
      <c r="G193" s="599" t="s">
        <v>19728</v>
      </c>
      <c r="H193" s="599" t="s">
        <v>19270</v>
      </c>
      <c r="I193" s="599" t="s">
        <v>686</v>
      </c>
      <c r="J193" s="598" t="s">
        <v>5312</v>
      </c>
      <c r="K193" s="664">
        <v>1</v>
      </c>
      <c r="L193" s="664">
        <v>12</v>
      </c>
      <c r="M193" s="665">
        <f t="shared" si="4"/>
        <v>144000</v>
      </c>
      <c r="N193" s="664">
        <v>0</v>
      </c>
      <c r="O193" s="664">
        <v>6</v>
      </c>
      <c r="P193" s="666">
        <f t="shared" si="5"/>
        <v>72000</v>
      </c>
      <c r="Q193" s="666">
        <v>0</v>
      </c>
      <c r="R193" s="667">
        <v>12</v>
      </c>
    </row>
    <row r="194" spans="1:18" ht="11.85" customHeight="1" x14ac:dyDescent="0.25">
      <c r="A194" s="598" t="s">
        <v>19174</v>
      </c>
      <c r="B194" s="598" t="s">
        <v>19175</v>
      </c>
      <c r="C194" s="598" t="s">
        <v>147</v>
      </c>
      <c r="D194" s="599" t="s">
        <v>19729</v>
      </c>
      <c r="E194" s="600">
        <v>8000</v>
      </c>
      <c r="F194" s="598" t="s">
        <v>19730</v>
      </c>
      <c r="G194" s="599" t="s">
        <v>19731</v>
      </c>
      <c r="H194" s="599" t="s">
        <v>519</v>
      </c>
      <c r="I194" s="599" t="s">
        <v>686</v>
      </c>
      <c r="J194" s="598" t="s">
        <v>5312</v>
      </c>
      <c r="K194" s="664">
        <v>1</v>
      </c>
      <c r="L194" s="664">
        <v>12</v>
      </c>
      <c r="M194" s="665">
        <f t="shared" si="4"/>
        <v>96000</v>
      </c>
      <c r="N194" s="664">
        <v>0</v>
      </c>
      <c r="O194" s="664">
        <v>6</v>
      </c>
      <c r="P194" s="666">
        <f t="shared" si="5"/>
        <v>48000</v>
      </c>
      <c r="Q194" s="666">
        <v>0</v>
      </c>
      <c r="R194" s="667">
        <v>12</v>
      </c>
    </row>
    <row r="195" spans="1:18" ht="11.85" customHeight="1" x14ac:dyDescent="0.25">
      <c r="A195" s="598" t="s">
        <v>19174</v>
      </c>
      <c r="B195" s="598" t="s">
        <v>19175</v>
      </c>
      <c r="C195" s="598" t="s">
        <v>147</v>
      </c>
      <c r="D195" s="599" t="s">
        <v>19732</v>
      </c>
      <c r="E195" s="600">
        <v>6500</v>
      </c>
      <c r="F195" s="598" t="s">
        <v>19733</v>
      </c>
      <c r="G195" s="599" t="s">
        <v>19734</v>
      </c>
      <c r="H195" s="599" t="s">
        <v>19735</v>
      </c>
      <c r="I195" s="599" t="s">
        <v>19736</v>
      </c>
      <c r="J195" s="598"/>
      <c r="K195" s="664">
        <v>2</v>
      </c>
      <c r="L195" s="664">
        <v>12</v>
      </c>
      <c r="M195" s="665">
        <f t="shared" si="4"/>
        <v>78000</v>
      </c>
      <c r="N195" s="664">
        <v>0</v>
      </c>
      <c r="O195" s="664">
        <v>6</v>
      </c>
      <c r="P195" s="666">
        <f t="shared" si="5"/>
        <v>39000</v>
      </c>
      <c r="Q195" s="666">
        <v>0</v>
      </c>
      <c r="R195" s="667">
        <v>12</v>
      </c>
    </row>
    <row r="196" spans="1:18" ht="11.85" customHeight="1" x14ac:dyDescent="0.25">
      <c r="A196" s="598" t="s">
        <v>19174</v>
      </c>
      <c r="B196" s="598" t="s">
        <v>19175</v>
      </c>
      <c r="C196" s="598" t="s">
        <v>147</v>
      </c>
      <c r="D196" s="599" t="s">
        <v>19737</v>
      </c>
      <c r="E196" s="600">
        <v>3500</v>
      </c>
      <c r="F196" s="598" t="s">
        <v>19738</v>
      </c>
      <c r="G196" s="599" t="s">
        <v>19739</v>
      </c>
      <c r="H196" s="599"/>
      <c r="I196" s="599" t="s">
        <v>571</v>
      </c>
      <c r="J196" s="598"/>
      <c r="K196" s="664">
        <v>1</v>
      </c>
      <c r="L196" s="664">
        <v>12</v>
      </c>
      <c r="M196" s="665">
        <f t="shared" si="4"/>
        <v>42000</v>
      </c>
      <c r="N196" s="664">
        <v>0</v>
      </c>
      <c r="O196" s="664">
        <v>6</v>
      </c>
      <c r="P196" s="666">
        <f t="shared" si="5"/>
        <v>21000</v>
      </c>
      <c r="Q196" s="666">
        <v>0</v>
      </c>
      <c r="R196" s="667">
        <v>12</v>
      </c>
    </row>
    <row r="197" spans="1:18" ht="11.85" customHeight="1" x14ac:dyDescent="0.25">
      <c r="A197" s="598" t="s">
        <v>19174</v>
      </c>
      <c r="B197" s="598" t="s">
        <v>19175</v>
      </c>
      <c r="C197" s="598" t="s">
        <v>147</v>
      </c>
      <c r="D197" s="599" t="s">
        <v>19740</v>
      </c>
      <c r="E197" s="600">
        <v>8000</v>
      </c>
      <c r="F197" s="598" t="s">
        <v>19741</v>
      </c>
      <c r="G197" s="599" t="s">
        <v>19742</v>
      </c>
      <c r="H197" s="599" t="s">
        <v>17264</v>
      </c>
      <c r="I197" s="599" t="s">
        <v>686</v>
      </c>
      <c r="J197" s="598" t="s">
        <v>5312</v>
      </c>
      <c r="K197" s="664">
        <v>2</v>
      </c>
      <c r="L197" s="664">
        <v>12</v>
      </c>
      <c r="M197" s="665">
        <f t="shared" si="4"/>
        <v>96000</v>
      </c>
      <c r="N197" s="664">
        <v>0</v>
      </c>
      <c r="O197" s="664">
        <v>6</v>
      </c>
      <c r="P197" s="666">
        <f t="shared" si="5"/>
        <v>48000</v>
      </c>
      <c r="Q197" s="666">
        <v>0</v>
      </c>
      <c r="R197" s="667">
        <v>12</v>
      </c>
    </row>
    <row r="198" spans="1:18" ht="11.85" customHeight="1" x14ac:dyDescent="0.25">
      <c r="A198" s="598" t="s">
        <v>19174</v>
      </c>
      <c r="B198" s="598" t="s">
        <v>19175</v>
      </c>
      <c r="C198" s="598" t="s">
        <v>147</v>
      </c>
      <c r="D198" s="599" t="s">
        <v>19743</v>
      </c>
      <c r="E198" s="600">
        <v>7000</v>
      </c>
      <c r="F198" s="598" t="s">
        <v>19744</v>
      </c>
      <c r="G198" s="599" t="s">
        <v>19745</v>
      </c>
      <c r="H198" s="599" t="s">
        <v>17264</v>
      </c>
      <c r="I198" s="599" t="s">
        <v>686</v>
      </c>
      <c r="J198" s="598" t="s">
        <v>5312</v>
      </c>
      <c r="K198" s="664">
        <v>2</v>
      </c>
      <c r="L198" s="664">
        <v>12</v>
      </c>
      <c r="M198" s="665">
        <f t="shared" si="4"/>
        <v>84000</v>
      </c>
      <c r="N198" s="664">
        <v>0</v>
      </c>
      <c r="O198" s="664">
        <v>6</v>
      </c>
      <c r="P198" s="666">
        <f t="shared" si="5"/>
        <v>42000</v>
      </c>
      <c r="Q198" s="666">
        <v>0</v>
      </c>
      <c r="R198" s="667">
        <v>12</v>
      </c>
    </row>
    <row r="199" spans="1:18" ht="11.85" customHeight="1" x14ac:dyDescent="0.25">
      <c r="A199" s="598" t="s">
        <v>19174</v>
      </c>
      <c r="B199" s="598" t="s">
        <v>19175</v>
      </c>
      <c r="C199" s="598" t="s">
        <v>147</v>
      </c>
      <c r="D199" s="599" t="s">
        <v>741</v>
      </c>
      <c r="E199" s="600">
        <v>5000</v>
      </c>
      <c r="F199" s="598" t="s">
        <v>19746</v>
      </c>
      <c r="G199" s="599" t="s">
        <v>19747</v>
      </c>
      <c r="H199" s="599" t="s">
        <v>19748</v>
      </c>
      <c r="I199" s="599" t="s">
        <v>19243</v>
      </c>
      <c r="J199" s="598" t="s">
        <v>5312</v>
      </c>
      <c r="K199" s="664">
        <v>2</v>
      </c>
      <c r="L199" s="664">
        <v>12</v>
      </c>
      <c r="M199" s="665">
        <f t="shared" si="4"/>
        <v>60000</v>
      </c>
      <c r="N199" s="664">
        <v>0</v>
      </c>
      <c r="O199" s="664">
        <v>6</v>
      </c>
      <c r="P199" s="666">
        <f t="shared" si="5"/>
        <v>30000</v>
      </c>
      <c r="Q199" s="666">
        <v>0</v>
      </c>
      <c r="R199" s="667">
        <v>12</v>
      </c>
    </row>
    <row r="200" spans="1:18" ht="11.85" customHeight="1" x14ac:dyDescent="0.25">
      <c r="A200" s="598" t="s">
        <v>19174</v>
      </c>
      <c r="B200" s="598" t="s">
        <v>19175</v>
      </c>
      <c r="C200" s="598" t="s">
        <v>147</v>
      </c>
      <c r="D200" s="599" t="s">
        <v>19749</v>
      </c>
      <c r="E200" s="600">
        <v>7000</v>
      </c>
      <c r="F200" s="598" t="s">
        <v>19750</v>
      </c>
      <c r="G200" s="599" t="s">
        <v>19751</v>
      </c>
      <c r="H200" s="599" t="s">
        <v>19752</v>
      </c>
      <c r="I200" s="599" t="s">
        <v>686</v>
      </c>
      <c r="J200" s="598" t="s">
        <v>5312</v>
      </c>
      <c r="K200" s="664">
        <v>2</v>
      </c>
      <c r="L200" s="664">
        <v>12</v>
      </c>
      <c r="M200" s="665">
        <f t="shared" ref="M200:M263" si="6">+E200*L200</f>
        <v>84000</v>
      </c>
      <c r="N200" s="664">
        <v>0</v>
      </c>
      <c r="O200" s="664">
        <v>6</v>
      </c>
      <c r="P200" s="666">
        <f t="shared" ref="P200:P263" si="7">+E200*6</f>
        <v>42000</v>
      </c>
      <c r="Q200" s="666">
        <v>0</v>
      </c>
      <c r="R200" s="667">
        <v>12</v>
      </c>
    </row>
    <row r="201" spans="1:18" ht="11.85" customHeight="1" x14ac:dyDescent="0.25">
      <c r="A201" s="598" t="s">
        <v>19174</v>
      </c>
      <c r="B201" s="598" t="s">
        <v>19175</v>
      </c>
      <c r="C201" s="598" t="s">
        <v>147</v>
      </c>
      <c r="D201" s="599" t="s">
        <v>558</v>
      </c>
      <c r="E201" s="600">
        <v>3500</v>
      </c>
      <c r="F201" s="598" t="s">
        <v>19753</v>
      </c>
      <c r="G201" s="599" t="s">
        <v>19754</v>
      </c>
      <c r="H201" s="599" t="s">
        <v>19755</v>
      </c>
      <c r="I201" s="599" t="s">
        <v>19266</v>
      </c>
      <c r="J201" s="598"/>
      <c r="K201" s="664">
        <v>2</v>
      </c>
      <c r="L201" s="664">
        <v>12</v>
      </c>
      <c r="M201" s="665">
        <f t="shared" si="6"/>
        <v>42000</v>
      </c>
      <c r="N201" s="664">
        <v>0</v>
      </c>
      <c r="O201" s="664">
        <v>6</v>
      </c>
      <c r="P201" s="666">
        <f t="shared" si="7"/>
        <v>21000</v>
      </c>
      <c r="Q201" s="666">
        <v>0</v>
      </c>
      <c r="R201" s="667">
        <v>12</v>
      </c>
    </row>
    <row r="202" spans="1:18" ht="11.85" customHeight="1" x14ac:dyDescent="0.25">
      <c r="A202" s="598" t="s">
        <v>19174</v>
      </c>
      <c r="B202" s="598" t="s">
        <v>19175</v>
      </c>
      <c r="C202" s="598" t="s">
        <v>147</v>
      </c>
      <c r="D202" s="599" t="s">
        <v>19756</v>
      </c>
      <c r="E202" s="600">
        <v>4000</v>
      </c>
      <c r="F202" s="598" t="s">
        <v>19757</v>
      </c>
      <c r="G202" s="599" t="s">
        <v>19758</v>
      </c>
      <c r="H202" s="599" t="s">
        <v>19655</v>
      </c>
      <c r="I202" s="599" t="s">
        <v>19266</v>
      </c>
      <c r="J202" s="598"/>
      <c r="K202" s="664">
        <v>1</v>
      </c>
      <c r="L202" s="664">
        <v>12</v>
      </c>
      <c r="M202" s="665">
        <f t="shared" si="6"/>
        <v>48000</v>
      </c>
      <c r="N202" s="664">
        <v>0</v>
      </c>
      <c r="O202" s="664">
        <v>6</v>
      </c>
      <c r="P202" s="666">
        <f t="shared" si="7"/>
        <v>24000</v>
      </c>
      <c r="Q202" s="666">
        <v>0</v>
      </c>
      <c r="R202" s="667">
        <v>12</v>
      </c>
    </row>
    <row r="203" spans="1:18" ht="11.85" customHeight="1" x14ac:dyDescent="0.25">
      <c r="A203" s="598" t="s">
        <v>19174</v>
      </c>
      <c r="B203" s="598" t="s">
        <v>19175</v>
      </c>
      <c r="C203" s="598" t="s">
        <v>147</v>
      </c>
      <c r="D203" s="599" t="s">
        <v>19759</v>
      </c>
      <c r="E203" s="600">
        <v>9000</v>
      </c>
      <c r="F203" s="598" t="s">
        <v>19760</v>
      </c>
      <c r="G203" s="599" t="s">
        <v>19761</v>
      </c>
      <c r="H203" s="599"/>
      <c r="I203" s="599" t="s">
        <v>19243</v>
      </c>
      <c r="J203" s="598" t="s">
        <v>5312</v>
      </c>
      <c r="K203" s="664">
        <v>1</v>
      </c>
      <c r="L203" s="664">
        <v>12</v>
      </c>
      <c r="M203" s="665">
        <f t="shared" si="6"/>
        <v>108000</v>
      </c>
      <c r="N203" s="664">
        <v>0</v>
      </c>
      <c r="O203" s="664">
        <v>6</v>
      </c>
      <c r="P203" s="666">
        <f t="shared" si="7"/>
        <v>54000</v>
      </c>
      <c r="Q203" s="666">
        <v>0</v>
      </c>
      <c r="R203" s="667">
        <v>12</v>
      </c>
    </row>
    <row r="204" spans="1:18" ht="11.85" customHeight="1" x14ac:dyDescent="0.25">
      <c r="A204" s="598" t="s">
        <v>19174</v>
      </c>
      <c r="B204" s="598" t="s">
        <v>19175</v>
      </c>
      <c r="C204" s="598" t="s">
        <v>147</v>
      </c>
      <c r="D204" s="599" t="s">
        <v>19759</v>
      </c>
      <c r="E204" s="600">
        <v>9000</v>
      </c>
      <c r="F204" s="598" t="s">
        <v>19762</v>
      </c>
      <c r="G204" s="599" t="s">
        <v>19763</v>
      </c>
      <c r="H204" s="599"/>
      <c r="I204" s="599" t="s">
        <v>686</v>
      </c>
      <c r="J204" s="598" t="s">
        <v>5312</v>
      </c>
      <c r="K204" s="664">
        <v>1</v>
      </c>
      <c r="L204" s="664">
        <v>12</v>
      </c>
      <c r="M204" s="665">
        <f t="shared" si="6"/>
        <v>108000</v>
      </c>
      <c r="N204" s="664">
        <v>0</v>
      </c>
      <c r="O204" s="664">
        <v>6</v>
      </c>
      <c r="P204" s="666">
        <f t="shared" si="7"/>
        <v>54000</v>
      </c>
      <c r="Q204" s="666">
        <v>0</v>
      </c>
      <c r="R204" s="667">
        <v>12</v>
      </c>
    </row>
    <row r="205" spans="1:18" ht="11.85" customHeight="1" x14ac:dyDescent="0.25">
      <c r="A205" s="598" t="s">
        <v>19174</v>
      </c>
      <c r="B205" s="598" t="s">
        <v>19200</v>
      </c>
      <c r="C205" s="598" t="s">
        <v>147</v>
      </c>
      <c r="D205" s="599" t="s">
        <v>19764</v>
      </c>
      <c r="E205" s="600">
        <v>1800</v>
      </c>
      <c r="F205" s="598" t="s">
        <v>19765</v>
      </c>
      <c r="G205" s="599" t="s">
        <v>19766</v>
      </c>
      <c r="H205" s="599" t="s">
        <v>2428</v>
      </c>
      <c r="I205" s="599" t="s">
        <v>19488</v>
      </c>
      <c r="J205" s="598"/>
      <c r="K205" s="664">
        <v>1</v>
      </c>
      <c r="L205" s="664">
        <v>12</v>
      </c>
      <c r="M205" s="665">
        <f t="shared" si="6"/>
        <v>21600</v>
      </c>
      <c r="N205" s="664">
        <v>0</v>
      </c>
      <c r="O205" s="664">
        <v>6</v>
      </c>
      <c r="P205" s="666">
        <f t="shared" si="7"/>
        <v>10800</v>
      </c>
      <c r="Q205" s="666">
        <v>0</v>
      </c>
      <c r="R205" s="667">
        <v>12</v>
      </c>
    </row>
    <row r="206" spans="1:18" ht="11.85" customHeight="1" x14ac:dyDescent="0.25">
      <c r="A206" s="598" t="s">
        <v>19174</v>
      </c>
      <c r="B206" s="598" t="s">
        <v>19175</v>
      </c>
      <c r="C206" s="598" t="s">
        <v>147</v>
      </c>
      <c r="D206" s="599" t="s">
        <v>19767</v>
      </c>
      <c r="E206" s="600">
        <v>6500</v>
      </c>
      <c r="F206" s="598" t="s">
        <v>19768</v>
      </c>
      <c r="G206" s="599" t="s">
        <v>19769</v>
      </c>
      <c r="H206" s="599" t="s">
        <v>19282</v>
      </c>
      <c r="I206" s="599" t="s">
        <v>686</v>
      </c>
      <c r="J206" s="598" t="s">
        <v>5312</v>
      </c>
      <c r="K206" s="664">
        <v>1</v>
      </c>
      <c r="L206" s="664">
        <v>12</v>
      </c>
      <c r="M206" s="665">
        <f t="shared" si="6"/>
        <v>78000</v>
      </c>
      <c r="N206" s="664">
        <v>0</v>
      </c>
      <c r="O206" s="664">
        <v>6</v>
      </c>
      <c r="P206" s="666">
        <f t="shared" si="7"/>
        <v>39000</v>
      </c>
      <c r="Q206" s="666">
        <v>0</v>
      </c>
      <c r="R206" s="667">
        <v>12</v>
      </c>
    </row>
    <row r="207" spans="1:18" ht="11.85" customHeight="1" x14ac:dyDescent="0.25">
      <c r="A207" s="598" t="s">
        <v>19174</v>
      </c>
      <c r="B207" s="598" t="s">
        <v>19175</v>
      </c>
      <c r="C207" s="598" t="s">
        <v>147</v>
      </c>
      <c r="D207" s="599" t="s">
        <v>19770</v>
      </c>
      <c r="E207" s="600">
        <v>6500</v>
      </c>
      <c r="F207" s="598" t="s">
        <v>19771</v>
      </c>
      <c r="G207" s="599" t="s">
        <v>19772</v>
      </c>
      <c r="H207" s="599" t="s">
        <v>19270</v>
      </c>
      <c r="I207" s="599" t="s">
        <v>686</v>
      </c>
      <c r="J207" s="598" t="s">
        <v>5312</v>
      </c>
      <c r="K207" s="664">
        <v>1</v>
      </c>
      <c r="L207" s="664">
        <v>12</v>
      </c>
      <c r="M207" s="665">
        <f t="shared" si="6"/>
        <v>78000</v>
      </c>
      <c r="N207" s="664">
        <v>0</v>
      </c>
      <c r="O207" s="664">
        <v>6</v>
      </c>
      <c r="P207" s="666">
        <f t="shared" si="7"/>
        <v>39000</v>
      </c>
      <c r="Q207" s="666">
        <v>0</v>
      </c>
      <c r="R207" s="667">
        <v>12</v>
      </c>
    </row>
    <row r="208" spans="1:18" ht="11.85" customHeight="1" x14ac:dyDescent="0.25">
      <c r="A208" s="598" t="s">
        <v>19174</v>
      </c>
      <c r="B208" s="598" t="s">
        <v>19175</v>
      </c>
      <c r="C208" s="598" t="s">
        <v>147</v>
      </c>
      <c r="D208" s="599" t="s">
        <v>19773</v>
      </c>
      <c r="E208" s="600">
        <v>2800</v>
      </c>
      <c r="F208" s="598" t="s">
        <v>19774</v>
      </c>
      <c r="G208" s="599" t="s">
        <v>19775</v>
      </c>
      <c r="H208" s="599" t="s">
        <v>1323</v>
      </c>
      <c r="I208" s="599" t="s">
        <v>19776</v>
      </c>
      <c r="J208" s="598"/>
      <c r="K208" s="664">
        <v>1</v>
      </c>
      <c r="L208" s="664">
        <v>12</v>
      </c>
      <c r="M208" s="665">
        <f t="shared" si="6"/>
        <v>33600</v>
      </c>
      <c r="N208" s="664">
        <v>0</v>
      </c>
      <c r="O208" s="664">
        <v>6</v>
      </c>
      <c r="P208" s="666">
        <f t="shared" si="7"/>
        <v>16800</v>
      </c>
      <c r="Q208" s="666">
        <v>0</v>
      </c>
      <c r="R208" s="667">
        <v>12</v>
      </c>
    </row>
    <row r="209" spans="1:18" ht="11.85" customHeight="1" x14ac:dyDescent="0.25">
      <c r="A209" s="598" t="s">
        <v>19174</v>
      </c>
      <c r="B209" s="598" t="s">
        <v>19175</v>
      </c>
      <c r="C209" s="598" t="s">
        <v>147</v>
      </c>
      <c r="D209" s="599" t="s">
        <v>19670</v>
      </c>
      <c r="E209" s="600">
        <v>12000</v>
      </c>
      <c r="F209" s="598" t="s">
        <v>19777</v>
      </c>
      <c r="G209" s="599" t="s">
        <v>19778</v>
      </c>
      <c r="H209" s="599" t="s">
        <v>19453</v>
      </c>
      <c r="I209" s="599" t="s">
        <v>686</v>
      </c>
      <c r="J209" s="598" t="s">
        <v>5312</v>
      </c>
      <c r="K209" s="664">
        <v>1</v>
      </c>
      <c r="L209" s="664">
        <v>12</v>
      </c>
      <c r="M209" s="665">
        <f t="shared" si="6"/>
        <v>144000</v>
      </c>
      <c r="N209" s="664">
        <v>0</v>
      </c>
      <c r="O209" s="664">
        <v>6</v>
      </c>
      <c r="P209" s="666">
        <f t="shared" si="7"/>
        <v>72000</v>
      </c>
      <c r="Q209" s="666">
        <v>0</v>
      </c>
      <c r="R209" s="667">
        <v>12</v>
      </c>
    </row>
    <row r="210" spans="1:18" ht="11.85" customHeight="1" x14ac:dyDescent="0.25">
      <c r="A210" s="598" t="s">
        <v>19174</v>
      </c>
      <c r="B210" s="598" t="s">
        <v>19175</v>
      </c>
      <c r="C210" s="598" t="s">
        <v>147</v>
      </c>
      <c r="D210" s="599" t="s">
        <v>19779</v>
      </c>
      <c r="E210" s="600">
        <v>3000</v>
      </c>
      <c r="F210" s="598" t="s">
        <v>19780</v>
      </c>
      <c r="G210" s="599" t="s">
        <v>19781</v>
      </c>
      <c r="H210" s="599" t="s">
        <v>19226</v>
      </c>
      <c r="I210" s="599" t="s">
        <v>19230</v>
      </c>
      <c r="J210" s="598" t="s">
        <v>1464</v>
      </c>
      <c r="K210" s="664">
        <v>2</v>
      </c>
      <c r="L210" s="664">
        <v>12</v>
      </c>
      <c r="M210" s="665">
        <f t="shared" si="6"/>
        <v>36000</v>
      </c>
      <c r="N210" s="664">
        <v>0</v>
      </c>
      <c r="O210" s="664">
        <v>6</v>
      </c>
      <c r="P210" s="666">
        <f t="shared" si="7"/>
        <v>18000</v>
      </c>
      <c r="Q210" s="666">
        <v>0</v>
      </c>
      <c r="R210" s="667">
        <v>12</v>
      </c>
    </row>
    <row r="211" spans="1:18" ht="11.85" customHeight="1" x14ac:dyDescent="0.25">
      <c r="A211" s="598" t="s">
        <v>19174</v>
      </c>
      <c r="B211" s="598" t="s">
        <v>19175</v>
      </c>
      <c r="C211" s="598" t="s">
        <v>147</v>
      </c>
      <c r="D211" s="599" t="s">
        <v>19779</v>
      </c>
      <c r="E211" s="600">
        <v>3000</v>
      </c>
      <c r="F211" s="598" t="s">
        <v>19782</v>
      </c>
      <c r="G211" s="599" t="s">
        <v>19783</v>
      </c>
      <c r="H211" s="599" t="s">
        <v>19238</v>
      </c>
      <c r="I211" s="599" t="s">
        <v>19736</v>
      </c>
      <c r="J211" s="598"/>
      <c r="K211" s="664">
        <v>2</v>
      </c>
      <c r="L211" s="664">
        <v>12</v>
      </c>
      <c r="M211" s="665">
        <f t="shared" si="6"/>
        <v>36000</v>
      </c>
      <c r="N211" s="664">
        <v>0</v>
      </c>
      <c r="O211" s="664">
        <v>6</v>
      </c>
      <c r="P211" s="666">
        <f t="shared" si="7"/>
        <v>18000</v>
      </c>
      <c r="Q211" s="666">
        <v>0</v>
      </c>
      <c r="R211" s="667">
        <v>12</v>
      </c>
    </row>
    <row r="212" spans="1:18" ht="11.85" customHeight="1" x14ac:dyDescent="0.25">
      <c r="A212" s="598" t="s">
        <v>19174</v>
      </c>
      <c r="B212" s="598" t="s">
        <v>19175</v>
      </c>
      <c r="C212" s="598" t="s">
        <v>147</v>
      </c>
      <c r="D212" s="599" t="s">
        <v>19784</v>
      </c>
      <c r="E212" s="600">
        <v>6000</v>
      </c>
      <c r="F212" s="598" t="s">
        <v>19785</v>
      </c>
      <c r="G212" s="599" t="s">
        <v>19786</v>
      </c>
      <c r="H212" s="599" t="s">
        <v>19787</v>
      </c>
      <c r="I212" s="599" t="s">
        <v>19243</v>
      </c>
      <c r="J212" s="598" t="s">
        <v>5312</v>
      </c>
      <c r="K212" s="664">
        <v>2</v>
      </c>
      <c r="L212" s="664">
        <v>12</v>
      </c>
      <c r="M212" s="665">
        <f t="shared" si="6"/>
        <v>72000</v>
      </c>
      <c r="N212" s="664">
        <v>0</v>
      </c>
      <c r="O212" s="664">
        <v>6</v>
      </c>
      <c r="P212" s="666">
        <f t="shared" si="7"/>
        <v>36000</v>
      </c>
      <c r="Q212" s="666">
        <v>0</v>
      </c>
      <c r="R212" s="667">
        <v>12</v>
      </c>
    </row>
    <row r="213" spans="1:18" ht="11.85" customHeight="1" x14ac:dyDescent="0.25">
      <c r="A213" s="598" t="s">
        <v>19174</v>
      </c>
      <c r="B213" s="598" t="s">
        <v>19175</v>
      </c>
      <c r="C213" s="598" t="s">
        <v>147</v>
      </c>
      <c r="D213" s="599" t="s">
        <v>19788</v>
      </c>
      <c r="E213" s="600">
        <v>6000</v>
      </c>
      <c r="F213" s="598" t="s">
        <v>19789</v>
      </c>
      <c r="G213" s="599" t="s">
        <v>19790</v>
      </c>
      <c r="H213" s="599" t="s">
        <v>19247</v>
      </c>
      <c r="I213" s="599" t="s">
        <v>19243</v>
      </c>
      <c r="J213" s="598" t="s">
        <v>5312</v>
      </c>
      <c r="K213" s="664">
        <v>1</v>
      </c>
      <c r="L213" s="664">
        <v>12</v>
      </c>
      <c r="M213" s="665">
        <f t="shared" si="6"/>
        <v>72000</v>
      </c>
      <c r="N213" s="664">
        <v>0</v>
      </c>
      <c r="O213" s="664">
        <v>6</v>
      </c>
      <c r="P213" s="666">
        <f t="shared" si="7"/>
        <v>36000</v>
      </c>
      <c r="Q213" s="666">
        <v>0</v>
      </c>
      <c r="R213" s="667">
        <v>12</v>
      </c>
    </row>
    <row r="214" spans="1:18" ht="11.85" customHeight="1" x14ac:dyDescent="0.25">
      <c r="A214" s="598" t="s">
        <v>19174</v>
      </c>
      <c r="B214" s="598" t="s">
        <v>19175</v>
      </c>
      <c r="C214" s="598" t="s">
        <v>147</v>
      </c>
      <c r="D214" s="599" t="s">
        <v>19791</v>
      </c>
      <c r="E214" s="600">
        <v>7000</v>
      </c>
      <c r="F214" s="598" t="s">
        <v>19792</v>
      </c>
      <c r="G214" s="599" t="s">
        <v>19793</v>
      </c>
      <c r="H214" s="599" t="s">
        <v>19578</v>
      </c>
      <c r="I214" s="599" t="s">
        <v>19243</v>
      </c>
      <c r="J214" s="598" t="s">
        <v>5312</v>
      </c>
      <c r="K214" s="664">
        <v>1</v>
      </c>
      <c r="L214" s="664">
        <v>12</v>
      </c>
      <c r="M214" s="665">
        <f t="shared" si="6"/>
        <v>84000</v>
      </c>
      <c r="N214" s="664">
        <v>0</v>
      </c>
      <c r="O214" s="664">
        <v>6</v>
      </c>
      <c r="P214" s="666">
        <f t="shared" si="7"/>
        <v>42000</v>
      </c>
      <c r="Q214" s="666">
        <v>0</v>
      </c>
      <c r="R214" s="667">
        <v>12</v>
      </c>
    </row>
    <row r="215" spans="1:18" ht="11.85" customHeight="1" x14ac:dyDescent="0.25">
      <c r="A215" s="598" t="s">
        <v>19174</v>
      </c>
      <c r="B215" s="598" t="s">
        <v>19175</v>
      </c>
      <c r="C215" s="598" t="s">
        <v>147</v>
      </c>
      <c r="D215" s="599" t="s">
        <v>19794</v>
      </c>
      <c r="E215" s="600">
        <v>7500</v>
      </c>
      <c r="F215" s="598" t="s">
        <v>19795</v>
      </c>
      <c r="G215" s="599" t="s">
        <v>19796</v>
      </c>
      <c r="H215" s="599" t="s">
        <v>519</v>
      </c>
      <c r="I215" s="599" t="s">
        <v>686</v>
      </c>
      <c r="J215" s="598" t="s">
        <v>5312</v>
      </c>
      <c r="K215" s="664">
        <v>1</v>
      </c>
      <c r="L215" s="664">
        <v>12</v>
      </c>
      <c r="M215" s="665">
        <f t="shared" si="6"/>
        <v>90000</v>
      </c>
      <c r="N215" s="664">
        <v>0</v>
      </c>
      <c r="O215" s="664">
        <v>6</v>
      </c>
      <c r="P215" s="666">
        <f t="shared" si="7"/>
        <v>45000</v>
      </c>
      <c r="Q215" s="666">
        <v>0</v>
      </c>
      <c r="R215" s="667">
        <v>12</v>
      </c>
    </row>
    <row r="216" spans="1:18" ht="11.85" customHeight="1" x14ac:dyDescent="0.25">
      <c r="A216" s="598" t="s">
        <v>19174</v>
      </c>
      <c r="B216" s="598" t="s">
        <v>19175</v>
      </c>
      <c r="C216" s="598" t="s">
        <v>147</v>
      </c>
      <c r="D216" s="599" t="s">
        <v>19779</v>
      </c>
      <c r="E216" s="600">
        <v>2400</v>
      </c>
      <c r="F216" s="598" t="s">
        <v>19797</v>
      </c>
      <c r="G216" s="599" t="s">
        <v>19798</v>
      </c>
      <c r="H216" s="599" t="s">
        <v>1323</v>
      </c>
      <c r="I216" s="599" t="s">
        <v>19736</v>
      </c>
      <c r="J216" s="598"/>
      <c r="K216" s="664">
        <v>2</v>
      </c>
      <c r="L216" s="664">
        <v>12</v>
      </c>
      <c r="M216" s="665">
        <f t="shared" si="6"/>
        <v>28800</v>
      </c>
      <c r="N216" s="664">
        <v>0</v>
      </c>
      <c r="O216" s="664">
        <v>6</v>
      </c>
      <c r="P216" s="666">
        <f t="shared" si="7"/>
        <v>14400</v>
      </c>
      <c r="Q216" s="666">
        <v>0</v>
      </c>
      <c r="R216" s="667">
        <v>12</v>
      </c>
    </row>
    <row r="217" spans="1:18" ht="11.85" customHeight="1" x14ac:dyDescent="0.25">
      <c r="A217" s="598" t="s">
        <v>19174</v>
      </c>
      <c r="B217" s="598" t="s">
        <v>19200</v>
      </c>
      <c r="C217" s="598" t="s">
        <v>147</v>
      </c>
      <c r="D217" s="599" t="s">
        <v>19799</v>
      </c>
      <c r="E217" s="600">
        <v>3500</v>
      </c>
      <c r="F217" s="598" t="s">
        <v>19800</v>
      </c>
      <c r="G217" s="599" t="s">
        <v>19801</v>
      </c>
      <c r="H217" s="599"/>
      <c r="I217" s="599" t="s">
        <v>571</v>
      </c>
      <c r="J217" s="598"/>
      <c r="K217" s="664">
        <v>1</v>
      </c>
      <c r="L217" s="664">
        <v>12</v>
      </c>
      <c r="M217" s="665">
        <f t="shared" si="6"/>
        <v>42000</v>
      </c>
      <c r="N217" s="664">
        <v>0</v>
      </c>
      <c r="O217" s="664">
        <v>6</v>
      </c>
      <c r="P217" s="666">
        <f t="shared" si="7"/>
        <v>21000</v>
      </c>
      <c r="Q217" s="666">
        <v>0</v>
      </c>
      <c r="R217" s="667">
        <v>12</v>
      </c>
    </row>
    <row r="218" spans="1:18" ht="11.85" customHeight="1" x14ac:dyDescent="0.25">
      <c r="A218" s="598" t="s">
        <v>19174</v>
      </c>
      <c r="B218" s="598" t="s">
        <v>19175</v>
      </c>
      <c r="C218" s="598" t="s">
        <v>147</v>
      </c>
      <c r="D218" s="599" t="s">
        <v>19799</v>
      </c>
      <c r="E218" s="600">
        <v>2400</v>
      </c>
      <c r="F218" s="598" t="s">
        <v>19802</v>
      </c>
      <c r="G218" s="599" t="s">
        <v>19803</v>
      </c>
      <c r="H218" s="599"/>
      <c r="I218" s="599" t="s">
        <v>571</v>
      </c>
      <c r="J218" s="598"/>
      <c r="K218" s="664">
        <v>2</v>
      </c>
      <c r="L218" s="664">
        <v>12</v>
      </c>
      <c r="M218" s="665">
        <f t="shared" si="6"/>
        <v>28800</v>
      </c>
      <c r="N218" s="664">
        <v>0</v>
      </c>
      <c r="O218" s="664">
        <v>6</v>
      </c>
      <c r="P218" s="666">
        <f t="shared" si="7"/>
        <v>14400</v>
      </c>
      <c r="Q218" s="666">
        <v>0</v>
      </c>
      <c r="R218" s="667">
        <v>12</v>
      </c>
    </row>
    <row r="219" spans="1:18" ht="11.85" customHeight="1" x14ac:dyDescent="0.25">
      <c r="A219" s="598" t="s">
        <v>19174</v>
      </c>
      <c r="B219" s="598" t="s">
        <v>19175</v>
      </c>
      <c r="C219" s="598" t="s">
        <v>147</v>
      </c>
      <c r="D219" s="599" t="s">
        <v>19804</v>
      </c>
      <c r="E219" s="600">
        <v>2400</v>
      </c>
      <c r="F219" s="598" t="s">
        <v>19805</v>
      </c>
      <c r="G219" s="599" t="s">
        <v>19806</v>
      </c>
      <c r="H219" s="599"/>
      <c r="I219" s="599" t="s">
        <v>19807</v>
      </c>
      <c r="J219" s="598"/>
      <c r="K219" s="664">
        <v>2</v>
      </c>
      <c r="L219" s="664">
        <v>12</v>
      </c>
      <c r="M219" s="665">
        <f t="shared" si="6"/>
        <v>28800</v>
      </c>
      <c r="N219" s="664">
        <v>0</v>
      </c>
      <c r="O219" s="664">
        <v>6</v>
      </c>
      <c r="P219" s="666">
        <f t="shared" si="7"/>
        <v>14400</v>
      </c>
      <c r="Q219" s="666">
        <v>0</v>
      </c>
      <c r="R219" s="667">
        <v>12</v>
      </c>
    </row>
    <row r="220" spans="1:18" ht="11.85" customHeight="1" x14ac:dyDescent="0.25">
      <c r="A220" s="598" t="s">
        <v>19174</v>
      </c>
      <c r="B220" s="598" t="s">
        <v>19175</v>
      </c>
      <c r="C220" s="598" t="s">
        <v>147</v>
      </c>
      <c r="D220" s="599" t="s">
        <v>19808</v>
      </c>
      <c r="E220" s="600">
        <v>8000</v>
      </c>
      <c r="F220" s="598" t="s">
        <v>19809</v>
      </c>
      <c r="G220" s="599" t="s">
        <v>19810</v>
      </c>
      <c r="H220" s="599" t="s">
        <v>18178</v>
      </c>
      <c r="I220" s="599" t="s">
        <v>686</v>
      </c>
      <c r="J220" s="598" t="s">
        <v>5312</v>
      </c>
      <c r="K220" s="664">
        <v>1</v>
      </c>
      <c r="L220" s="664">
        <v>12</v>
      </c>
      <c r="M220" s="665">
        <f t="shared" si="6"/>
        <v>96000</v>
      </c>
      <c r="N220" s="664">
        <v>0</v>
      </c>
      <c r="O220" s="664">
        <v>6</v>
      </c>
      <c r="P220" s="666">
        <f t="shared" si="7"/>
        <v>48000</v>
      </c>
      <c r="Q220" s="666">
        <v>0</v>
      </c>
      <c r="R220" s="667">
        <v>12</v>
      </c>
    </row>
    <row r="221" spans="1:18" ht="11.85" customHeight="1" x14ac:dyDescent="0.25">
      <c r="A221" s="598" t="s">
        <v>19174</v>
      </c>
      <c r="B221" s="598" t="s">
        <v>19175</v>
      </c>
      <c r="C221" s="598" t="s">
        <v>147</v>
      </c>
      <c r="D221" s="599" t="s">
        <v>19799</v>
      </c>
      <c r="E221" s="600">
        <v>3000</v>
      </c>
      <c r="F221" s="598" t="s">
        <v>19811</v>
      </c>
      <c r="G221" s="599" t="s">
        <v>19812</v>
      </c>
      <c r="H221" s="599" t="s">
        <v>19226</v>
      </c>
      <c r="I221" s="599" t="s">
        <v>19813</v>
      </c>
      <c r="J221" s="598"/>
      <c r="K221" s="664">
        <v>1</v>
      </c>
      <c r="L221" s="664">
        <v>12</v>
      </c>
      <c r="M221" s="665">
        <f t="shared" si="6"/>
        <v>36000</v>
      </c>
      <c r="N221" s="664">
        <v>0</v>
      </c>
      <c r="O221" s="664">
        <v>6</v>
      </c>
      <c r="P221" s="666">
        <f t="shared" si="7"/>
        <v>18000</v>
      </c>
      <c r="Q221" s="666">
        <v>0</v>
      </c>
      <c r="R221" s="667">
        <v>12</v>
      </c>
    </row>
    <row r="222" spans="1:18" ht="11.85" customHeight="1" x14ac:dyDescent="0.25">
      <c r="A222" s="598" t="s">
        <v>19174</v>
      </c>
      <c r="B222" s="598" t="s">
        <v>19175</v>
      </c>
      <c r="C222" s="598" t="s">
        <v>147</v>
      </c>
      <c r="D222" s="599" t="s">
        <v>19814</v>
      </c>
      <c r="E222" s="600">
        <v>4000</v>
      </c>
      <c r="F222" s="598" t="s">
        <v>19815</v>
      </c>
      <c r="G222" s="599" t="s">
        <v>19816</v>
      </c>
      <c r="H222" s="599" t="s">
        <v>19817</v>
      </c>
      <c r="I222" s="599" t="s">
        <v>686</v>
      </c>
      <c r="J222" s="598" t="s">
        <v>5312</v>
      </c>
      <c r="K222" s="664">
        <v>2</v>
      </c>
      <c r="L222" s="664">
        <v>12</v>
      </c>
      <c r="M222" s="665">
        <f t="shared" si="6"/>
        <v>48000</v>
      </c>
      <c r="N222" s="664">
        <v>0</v>
      </c>
      <c r="O222" s="664">
        <v>6</v>
      </c>
      <c r="P222" s="666">
        <f t="shared" si="7"/>
        <v>24000</v>
      </c>
      <c r="Q222" s="666">
        <v>0</v>
      </c>
      <c r="R222" s="667">
        <v>12</v>
      </c>
    </row>
    <row r="223" spans="1:18" ht="11.85" customHeight="1" x14ac:dyDescent="0.25">
      <c r="A223" s="598" t="s">
        <v>19174</v>
      </c>
      <c r="B223" s="598" t="s">
        <v>19175</v>
      </c>
      <c r="C223" s="598" t="s">
        <v>147</v>
      </c>
      <c r="D223" s="599" t="s">
        <v>1081</v>
      </c>
      <c r="E223" s="600">
        <v>2200</v>
      </c>
      <c r="F223" s="598" t="s">
        <v>19818</v>
      </c>
      <c r="G223" s="599" t="s">
        <v>19819</v>
      </c>
      <c r="H223" s="599"/>
      <c r="I223" s="599" t="s">
        <v>571</v>
      </c>
      <c r="J223" s="598"/>
      <c r="K223" s="664">
        <v>1</v>
      </c>
      <c r="L223" s="664">
        <v>12</v>
      </c>
      <c r="M223" s="665">
        <f t="shared" si="6"/>
        <v>26400</v>
      </c>
      <c r="N223" s="664">
        <v>0</v>
      </c>
      <c r="O223" s="664">
        <v>6</v>
      </c>
      <c r="P223" s="666">
        <f t="shared" si="7"/>
        <v>13200</v>
      </c>
      <c r="Q223" s="666">
        <v>0</v>
      </c>
      <c r="R223" s="667">
        <v>12</v>
      </c>
    </row>
    <row r="224" spans="1:18" ht="11.85" customHeight="1" x14ac:dyDescent="0.25">
      <c r="A224" s="598" t="s">
        <v>19174</v>
      </c>
      <c r="B224" s="598" t="s">
        <v>19200</v>
      </c>
      <c r="C224" s="598" t="s">
        <v>147</v>
      </c>
      <c r="D224" s="599" t="s">
        <v>19820</v>
      </c>
      <c r="E224" s="600">
        <v>5000</v>
      </c>
      <c r="F224" s="598" t="s">
        <v>19821</v>
      </c>
      <c r="G224" s="599" t="s">
        <v>19822</v>
      </c>
      <c r="H224" s="599" t="s">
        <v>19597</v>
      </c>
      <c r="I224" s="599" t="s">
        <v>19218</v>
      </c>
      <c r="J224" s="598" t="s">
        <v>1464</v>
      </c>
      <c r="K224" s="664">
        <v>1</v>
      </c>
      <c r="L224" s="664">
        <v>12</v>
      </c>
      <c r="M224" s="665">
        <f t="shared" si="6"/>
        <v>60000</v>
      </c>
      <c r="N224" s="664">
        <v>0</v>
      </c>
      <c r="O224" s="664">
        <v>6</v>
      </c>
      <c r="P224" s="666">
        <f t="shared" si="7"/>
        <v>30000</v>
      </c>
      <c r="Q224" s="666">
        <v>0</v>
      </c>
      <c r="R224" s="667">
        <v>12</v>
      </c>
    </row>
    <row r="225" spans="1:18" ht="11.85" customHeight="1" x14ac:dyDescent="0.25">
      <c r="A225" s="598" t="s">
        <v>19174</v>
      </c>
      <c r="B225" s="598" t="s">
        <v>19200</v>
      </c>
      <c r="C225" s="598" t="s">
        <v>147</v>
      </c>
      <c r="D225" s="599" t="s">
        <v>19804</v>
      </c>
      <c r="E225" s="600">
        <v>3500</v>
      </c>
      <c r="F225" s="598" t="s">
        <v>19823</v>
      </c>
      <c r="G225" s="599" t="s">
        <v>19824</v>
      </c>
      <c r="H225" s="599" t="s">
        <v>19383</v>
      </c>
      <c r="I225" s="599" t="s">
        <v>19825</v>
      </c>
      <c r="J225" s="598"/>
      <c r="K225" s="664">
        <v>1</v>
      </c>
      <c r="L225" s="664">
        <v>12</v>
      </c>
      <c r="M225" s="665">
        <f t="shared" si="6"/>
        <v>42000</v>
      </c>
      <c r="N225" s="664">
        <v>0</v>
      </c>
      <c r="O225" s="664">
        <v>6</v>
      </c>
      <c r="P225" s="666">
        <f t="shared" si="7"/>
        <v>21000</v>
      </c>
      <c r="Q225" s="666">
        <v>0</v>
      </c>
      <c r="R225" s="667">
        <v>12</v>
      </c>
    </row>
    <row r="226" spans="1:18" ht="11.85" customHeight="1" x14ac:dyDescent="0.25">
      <c r="A226" s="598" t="s">
        <v>19174</v>
      </c>
      <c r="B226" s="598" t="s">
        <v>19175</v>
      </c>
      <c r="C226" s="598" t="s">
        <v>19179</v>
      </c>
      <c r="D226" s="599" t="s">
        <v>19826</v>
      </c>
      <c r="E226" s="600">
        <v>15000</v>
      </c>
      <c r="F226" s="598" t="s">
        <v>19827</v>
      </c>
      <c r="G226" s="599" t="s">
        <v>19828</v>
      </c>
      <c r="H226" s="599" t="s">
        <v>18178</v>
      </c>
      <c r="I226" s="599" t="s">
        <v>686</v>
      </c>
      <c r="J226" s="598" t="s">
        <v>5312</v>
      </c>
      <c r="K226" s="664">
        <v>0</v>
      </c>
      <c r="L226" s="664">
        <v>1</v>
      </c>
      <c r="M226" s="665">
        <f t="shared" si="6"/>
        <v>15000</v>
      </c>
      <c r="N226" s="664">
        <v>0</v>
      </c>
      <c r="O226" s="664">
        <v>0</v>
      </c>
      <c r="P226" s="666">
        <f t="shared" si="7"/>
        <v>90000</v>
      </c>
      <c r="Q226" s="666">
        <v>0</v>
      </c>
      <c r="R226" s="666">
        <v>0</v>
      </c>
    </row>
    <row r="227" spans="1:18" ht="11.85" customHeight="1" x14ac:dyDescent="0.25">
      <c r="A227" s="598" t="s">
        <v>19174</v>
      </c>
      <c r="B227" s="598" t="s">
        <v>19175</v>
      </c>
      <c r="C227" s="598" t="s">
        <v>147</v>
      </c>
      <c r="D227" s="599" t="s">
        <v>19829</v>
      </c>
      <c r="E227" s="600">
        <v>4000</v>
      </c>
      <c r="F227" s="598" t="s">
        <v>19830</v>
      </c>
      <c r="G227" s="599" t="s">
        <v>19831</v>
      </c>
      <c r="H227" s="599" t="s">
        <v>19234</v>
      </c>
      <c r="I227" s="599" t="s">
        <v>19243</v>
      </c>
      <c r="J227" s="598" t="s">
        <v>5312</v>
      </c>
      <c r="K227" s="664">
        <v>1</v>
      </c>
      <c r="L227" s="664">
        <v>12</v>
      </c>
      <c r="M227" s="665">
        <f t="shared" si="6"/>
        <v>48000</v>
      </c>
      <c r="N227" s="664">
        <v>0</v>
      </c>
      <c r="O227" s="664">
        <v>6</v>
      </c>
      <c r="P227" s="666">
        <f t="shared" si="7"/>
        <v>24000</v>
      </c>
      <c r="Q227" s="666">
        <v>0</v>
      </c>
      <c r="R227" s="667">
        <v>12</v>
      </c>
    </row>
    <row r="228" spans="1:18" ht="11.85" customHeight="1" x14ac:dyDescent="0.25">
      <c r="A228" s="598" t="s">
        <v>19174</v>
      </c>
      <c r="B228" s="598" t="s">
        <v>19175</v>
      </c>
      <c r="C228" s="598" t="s">
        <v>147</v>
      </c>
      <c r="D228" s="599" t="s">
        <v>19832</v>
      </c>
      <c r="E228" s="600">
        <v>5000</v>
      </c>
      <c r="F228" s="598" t="s">
        <v>19833</v>
      </c>
      <c r="G228" s="599" t="s">
        <v>19834</v>
      </c>
      <c r="H228" s="599" t="s">
        <v>18178</v>
      </c>
      <c r="I228" s="599" t="s">
        <v>686</v>
      </c>
      <c r="J228" s="598" t="s">
        <v>5312</v>
      </c>
      <c r="K228" s="664">
        <v>1</v>
      </c>
      <c r="L228" s="664">
        <v>12</v>
      </c>
      <c r="M228" s="665">
        <f t="shared" si="6"/>
        <v>60000</v>
      </c>
      <c r="N228" s="664">
        <v>0</v>
      </c>
      <c r="O228" s="664">
        <v>6</v>
      </c>
      <c r="P228" s="666">
        <f t="shared" si="7"/>
        <v>30000</v>
      </c>
      <c r="Q228" s="666">
        <v>0</v>
      </c>
      <c r="R228" s="667">
        <v>12</v>
      </c>
    </row>
    <row r="229" spans="1:18" ht="11.85" customHeight="1" x14ac:dyDescent="0.25">
      <c r="A229" s="598" t="s">
        <v>19174</v>
      </c>
      <c r="B229" s="598" t="s">
        <v>19200</v>
      </c>
      <c r="C229" s="598" t="s">
        <v>147</v>
      </c>
      <c r="D229" s="599" t="s">
        <v>19201</v>
      </c>
      <c r="E229" s="600">
        <v>8000</v>
      </c>
      <c r="F229" s="598" t="s">
        <v>19835</v>
      </c>
      <c r="G229" s="599" t="s">
        <v>19836</v>
      </c>
      <c r="H229" s="599" t="s">
        <v>519</v>
      </c>
      <c r="I229" s="599" t="s">
        <v>686</v>
      </c>
      <c r="J229" s="598" t="s">
        <v>5312</v>
      </c>
      <c r="K229" s="664">
        <v>1</v>
      </c>
      <c r="L229" s="664">
        <v>12</v>
      </c>
      <c r="M229" s="665">
        <f t="shared" si="6"/>
        <v>96000</v>
      </c>
      <c r="N229" s="664">
        <v>0</v>
      </c>
      <c r="O229" s="664">
        <v>6</v>
      </c>
      <c r="P229" s="666">
        <f t="shared" si="7"/>
        <v>48000</v>
      </c>
      <c r="Q229" s="666">
        <v>0</v>
      </c>
      <c r="R229" s="667">
        <v>12</v>
      </c>
    </row>
    <row r="230" spans="1:18" ht="11.85" customHeight="1" x14ac:dyDescent="0.25">
      <c r="A230" s="598" t="s">
        <v>19174</v>
      </c>
      <c r="B230" s="598" t="s">
        <v>19200</v>
      </c>
      <c r="C230" s="598" t="s">
        <v>147</v>
      </c>
      <c r="D230" s="599" t="s">
        <v>19804</v>
      </c>
      <c r="E230" s="600">
        <v>5000</v>
      </c>
      <c r="F230" s="598" t="s">
        <v>19837</v>
      </c>
      <c r="G230" s="599" t="s">
        <v>19838</v>
      </c>
      <c r="H230" s="599" t="s">
        <v>19839</v>
      </c>
      <c r="I230" s="599" t="s">
        <v>19290</v>
      </c>
      <c r="J230" s="598" t="s">
        <v>1464</v>
      </c>
      <c r="K230" s="664">
        <v>1</v>
      </c>
      <c r="L230" s="664">
        <v>12</v>
      </c>
      <c r="M230" s="665">
        <f t="shared" si="6"/>
        <v>60000</v>
      </c>
      <c r="N230" s="664">
        <v>0</v>
      </c>
      <c r="O230" s="664">
        <v>6</v>
      </c>
      <c r="P230" s="666">
        <f t="shared" si="7"/>
        <v>30000</v>
      </c>
      <c r="Q230" s="666">
        <v>0</v>
      </c>
      <c r="R230" s="667">
        <v>12</v>
      </c>
    </row>
    <row r="231" spans="1:18" ht="11.85" customHeight="1" x14ac:dyDescent="0.25">
      <c r="A231" s="598" t="s">
        <v>19174</v>
      </c>
      <c r="B231" s="598" t="s">
        <v>19175</v>
      </c>
      <c r="C231" s="598" t="s">
        <v>147</v>
      </c>
      <c r="D231" s="599" t="s">
        <v>19840</v>
      </c>
      <c r="E231" s="600">
        <v>2500</v>
      </c>
      <c r="F231" s="598" t="s">
        <v>19841</v>
      </c>
      <c r="G231" s="599" t="s">
        <v>19842</v>
      </c>
      <c r="H231" s="599" t="s">
        <v>19843</v>
      </c>
      <c r="I231" s="599" t="s">
        <v>19391</v>
      </c>
      <c r="J231" s="598"/>
      <c r="K231" s="664">
        <v>1</v>
      </c>
      <c r="L231" s="664">
        <v>12</v>
      </c>
      <c r="M231" s="665">
        <f t="shared" si="6"/>
        <v>30000</v>
      </c>
      <c r="N231" s="664">
        <v>0</v>
      </c>
      <c r="O231" s="664">
        <v>6</v>
      </c>
      <c r="P231" s="666">
        <f t="shared" si="7"/>
        <v>15000</v>
      </c>
      <c r="Q231" s="666">
        <v>0</v>
      </c>
      <c r="R231" s="667">
        <v>12</v>
      </c>
    </row>
    <row r="232" spans="1:18" ht="11.85" customHeight="1" x14ac:dyDescent="0.25">
      <c r="A232" s="598" t="s">
        <v>19174</v>
      </c>
      <c r="B232" s="598" t="s">
        <v>19175</v>
      </c>
      <c r="C232" s="598" t="s">
        <v>147</v>
      </c>
      <c r="D232" s="599" t="s">
        <v>19844</v>
      </c>
      <c r="E232" s="600">
        <v>14500</v>
      </c>
      <c r="F232" s="598" t="s">
        <v>19845</v>
      </c>
      <c r="G232" s="599" t="s">
        <v>19846</v>
      </c>
      <c r="H232" s="599" t="s">
        <v>519</v>
      </c>
      <c r="I232" s="599" t="s">
        <v>686</v>
      </c>
      <c r="J232" s="598" t="s">
        <v>5312</v>
      </c>
      <c r="K232" s="664">
        <v>1</v>
      </c>
      <c r="L232" s="664">
        <v>12</v>
      </c>
      <c r="M232" s="665">
        <f t="shared" si="6"/>
        <v>174000</v>
      </c>
      <c r="N232" s="664">
        <v>0</v>
      </c>
      <c r="O232" s="664">
        <v>6</v>
      </c>
      <c r="P232" s="666">
        <f t="shared" si="7"/>
        <v>87000</v>
      </c>
      <c r="Q232" s="666">
        <v>0</v>
      </c>
      <c r="R232" s="667">
        <v>12</v>
      </c>
    </row>
    <row r="233" spans="1:18" ht="11.85" customHeight="1" x14ac:dyDescent="0.25">
      <c r="A233" s="598" t="s">
        <v>19174</v>
      </c>
      <c r="B233" s="598" t="s">
        <v>19200</v>
      </c>
      <c r="C233" s="598" t="s">
        <v>147</v>
      </c>
      <c r="D233" s="599" t="s">
        <v>19847</v>
      </c>
      <c r="E233" s="600">
        <v>5000</v>
      </c>
      <c r="F233" s="598" t="s">
        <v>19848</v>
      </c>
      <c r="G233" s="599" t="s">
        <v>19849</v>
      </c>
      <c r="H233" s="599" t="s">
        <v>565</v>
      </c>
      <c r="I233" s="599" t="s">
        <v>686</v>
      </c>
      <c r="J233" s="598" t="s">
        <v>5312</v>
      </c>
      <c r="K233" s="664">
        <v>1</v>
      </c>
      <c r="L233" s="664">
        <v>12</v>
      </c>
      <c r="M233" s="665">
        <f t="shared" si="6"/>
        <v>60000</v>
      </c>
      <c r="N233" s="664">
        <v>0</v>
      </c>
      <c r="O233" s="664">
        <v>6</v>
      </c>
      <c r="P233" s="666">
        <f t="shared" si="7"/>
        <v>30000</v>
      </c>
      <c r="Q233" s="666">
        <v>0</v>
      </c>
      <c r="R233" s="667">
        <v>12</v>
      </c>
    </row>
    <row r="234" spans="1:18" ht="11.85" customHeight="1" x14ac:dyDescent="0.25">
      <c r="A234" s="598" t="s">
        <v>19174</v>
      </c>
      <c r="B234" s="598" t="s">
        <v>19175</v>
      </c>
      <c r="C234" s="598" t="s">
        <v>147</v>
      </c>
      <c r="D234" s="599" t="s">
        <v>16790</v>
      </c>
      <c r="E234" s="600">
        <v>3000</v>
      </c>
      <c r="F234" s="598" t="s">
        <v>19850</v>
      </c>
      <c r="G234" s="599" t="s">
        <v>19851</v>
      </c>
      <c r="H234" s="599"/>
      <c r="I234" s="599" t="s">
        <v>571</v>
      </c>
      <c r="J234" s="598"/>
      <c r="K234" s="664">
        <v>1</v>
      </c>
      <c r="L234" s="664">
        <v>12</v>
      </c>
      <c r="M234" s="665">
        <f t="shared" si="6"/>
        <v>36000</v>
      </c>
      <c r="N234" s="664">
        <v>0</v>
      </c>
      <c r="O234" s="664">
        <v>6</v>
      </c>
      <c r="P234" s="666">
        <f t="shared" si="7"/>
        <v>18000</v>
      </c>
      <c r="Q234" s="666">
        <v>0</v>
      </c>
      <c r="R234" s="667">
        <v>12</v>
      </c>
    </row>
    <row r="235" spans="1:18" ht="11.85" customHeight="1" x14ac:dyDescent="0.25">
      <c r="A235" s="598" t="s">
        <v>19174</v>
      </c>
      <c r="B235" s="598" t="s">
        <v>19175</v>
      </c>
      <c r="C235" s="598" t="s">
        <v>147</v>
      </c>
      <c r="D235" s="599" t="s">
        <v>19852</v>
      </c>
      <c r="E235" s="600">
        <v>2500</v>
      </c>
      <c r="F235" s="598" t="s">
        <v>19853</v>
      </c>
      <c r="G235" s="599" t="s">
        <v>19854</v>
      </c>
      <c r="H235" s="599"/>
      <c r="I235" s="599" t="s">
        <v>19813</v>
      </c>
      <c r="J235" s="598"/>
      <c r="K235" s="664">
        <v>1</v>
      </c>
      <c r="L235" s="664">
        <v>12</v>
      </c>
      <c r="M235" s="665">
        <f t="shared" si="6"/>
        <v>30000</v>
      </c>
      <c r="N235" s="664">
        <v>0</v>
      </c>
      <c r="O235" s="664">
        <v>6</v>
      </c>
      <c r="P235" s="666">
        <f t="shared" si="7"/>
        <v>15000</v>
      </c>
      <c r="Q235" s="666">
        <v>0</v>
      </c>
      <c r="R235" s="667">
        <v>12</v>
      </c>
    </row>
    <row r="236" spans="1:18" ht="11.85" customHeight="1" x14ac:dyDescent="0.25">
      <c r="A236" s="598" t="s">
        <v>19174</v>
      </c>
      <c r="B236" s="598" t="s">
        <v>19175</v>
      </c>
      <c r="C236" s="598" t="s">
        <v>147</v>
      </c>
      <c r="D236" s="599" t="s">
        <v>1232</v>
      </c>
      <c r="E236" s="600">
        <v>5000</v>
      </c>
      <c r="F236" s="598" t="s">
        <v>19855</v>
      </c>
      <c r="G236" s="599" t="s">
        <v>19856</v>
      </c>
      <c r="H236" s="599" t="s">
        <v>519</v>
      </c>
      <c r="I236" s="599" t="s">
        <v>686</v>
      </c>
      <c r="J236" s="598" t="s">
        <v>5312</v>
      </c>
      <c r="K236" s="664">
        <v>1</v>
      </c>
      <c r="L236" s="664">
        <v>12</v>
      </c>
      <c r="M236" s="665">
        <f t="shared" si="6"/>
        <v>60000</v>
      </c>
      <c r="N236" s="664">
        <v>0</v>
      </c>
      <c r="O236" s="664">
        <v>6</v>
      </c>
      <c r="P236" s="666">
        <f t="shared" si="7"/>
        <v>30000</v>
      </c>
      <c r="Q236" s="666">
        <v>0</v>
      </c>
      <c r="R236" s="667">
        <v>12</v>
      </c>
    </row>
    <row r="237" spans="1:18" ht="11.85" customHeight="1" x14ac:dyDescent="0.25">
      <c r="A237" s="598" t="s">
        <v>19174</v>
      </c>
      <c r="B237" s="598" t="s">
        <v>19175</v>
      </c>
      <c r="C237" s="598" t="s">
        <v>147</v>
      </c>
      <c r="D237" s="599" t="s">
        <v>814</v>
      </c>
      <c r="E237" s="600">
        <v>7000</v>
      </c>
      <c r="F237" s="598" t="s">
        <v>19857</v>
      </c>
      <c r="G237" s="599" t="s">
        <v>19858</v>
      </c>
      <c r="H237" s="599" t="s">
        <v>519</v>
      </c>
      <c r="I237" s="599" t="s">
        <v>686</v>
      </c>
      <c r="J237" s="598" t="s">
        <v>5312</v>
      </c>
      <c r="K237" s="664">
        <v>1</v>
      </c>
      <c r="L237" s="664">
        <v>12</v>
      </c>
      <c r="M237" s="665">
        <f t="shared" si="6"/>
        <v>84000</v>
      </c>
      <c r="N237" s="664">
        <v>0</v>
      </c>
      <c r="O237" s="664">
        <v>6</v>
      </c>
      <c r="P237" s="666">
        <f t="shared" si="7"/>
        <v>42000</v>
      </c>
      <c r="Q237" s="666">
        <v>0</v>
      </c>
      <c r="R237" s="667">
        <v>12</v>
      </c>
    </row>
    <row r="238" spans="1:18" ht="11.85" customHeight="1" x14ac:dyDescent="0.25">
      <c r="A238" s="598" t="s">
        <v>19174</v>
      </c>
      <c r="B238" s="598" t="s">
        <v>19175</v>
      </c>
      <c r="C238" s="598" t="s">
        <v>147</v>
      </c>
      <c r="D238" s="599" t="s">
        <v>19859</v>
      </c>
      <c r="E238" s="600">
        <v>10000</v>
      </c>
      <c r="F238" s="598" t="s">
        <v>19860</v>
      </c>
      <c r="G238" s="599" t="s">
        <v>19861</v>
      </c>
      <c r="H238" s="599" t="s">
        <v>18178</v>
      </c>
      <c r="I238" s="599" t="s">
        <v>686</v>
      </c>
      <c r="J238" s="598" t="s">
        <v>5312</v>
      </c>
      <c r="K238" s="664">
        <v>1</v>
      </c>
      <c r="L238" s="664">
        <v>12</v>
      </c>
      <c r="M238" s="665">
        <f t="shared" si="6"/>
        <v>120000</v>
      </c>
      <c r="N238" s="664">
        <v>0</v>
      </c>
      <c r="O238" s="664">
        <v>6</v>
      </c>
      <c r="P238" s="666">
        <f t="shared" si="7"/>
        <v>60000</v>
      </c>
      <c r="Q238" s="666">
        <v>0</v>
      </c>
      <c r="R238" s="667">
        <v>12</v>
      </c>
    </row>
    <row r="239" spans="1:18" ht="11.85" customHeight="1" x14ac:dyDescent="0.25">
      <c r="A239" s="598" t="s">
        <v>19174</v>
      </c>
      <c r="B239" s="598" t="s">
        <v>19175</v>
      </c>
      <c r="C239" s="598" t="s">
        <v>147</v>
      </c>
      <c r="D239" s="599" t="s">
        <v>19862</v>
      </c>
      <c r="E239" s="600">
        <v>12500</v>
      </c>
      <c r="F239" s="598" t="s">
        <v>19863</v>
      </c>
      <c r="G239" s="599" t="s">
        <v>19864</v>
      </c>
      <c r="H239" s="599" t="s">
        <v>519</v>
      </c>
      <c r="I239" s="599" t="s">
        <v>686</v>
      </c>
      <c r="J239" s="598" t="s">
        <v>5312</v>
      </c>
      <c r="K239" s="664">
        <v>1</v>
      </c>
      <c r="L239" s="664">
        <v>12</v>
      </c>
      <c r="M239" s="665">
        <f t="shared" si="6"/>
        <v>150000</v>
      </c>
      <c r="N239" s="664">
        <v>0</v>
      </c>
      <c r="O239" s="664">
        <v>6</v>
      </c>
      <c r="P239" s="666">
        <f t="shared" si="7"/>
        <v>75000</v>
      </c>
      <c r="Q239" s="666">
        <v>0</v>
      </c>
      <c r="R239" s="667">
        <v>12</v>
      </c>
    </row>
    <row r="240" spans="1:18" ht="11.85" customHeight="1" x14ac:dyDescent="0.25">
      <c r="A240" s="598" t="s">
        <v>19174</v>
      </c>
      <c r="B240" s="598" t="s">
        <v>19200</v>
      </c>
      <c r="C240" s="598" t="s">
        <v>147</v>
      </c>
      <c r="D240" s="599" t="s">
        <v>19865</v>
      </c>
      <c r="E240" s="600">
        <v>5000</v>
      </c>
      <c r="F240" s="598" t="s">
        <v>19866</v>
      </c>
      <c r="G240" s="599" t="s">
        <v>19867</v>
      </c>
      <c r="H240" s="599" t="s">
        <v>19342</v>
      </c>
      <c r="I240" s="599" t="s">
        <v>686</v>
      </c>
      <c r="J240" s="598" t="s">
        <v>5312</v>
      </c>
      <c r="K240" s="664">
        <v>1</v>
      </c>
      <c r="L240" s="664">
        <v>12</v>
      </c>
      <c r="M240" s="665">
        <f t="shared" si="6"/>
        <v>60000</v>
      </c>
      <c r="N240" s="664">
        <v>0</v>
      </c>
      <c r="O240" s="664">
        <v>6</v>
      </c>
      <c r="P240" s="666">
        <f t="shared" si="7"/>
        <v>30000</v>
      </c>
      <c r="Q240" s="666">
        <v>0</v>
      </c>
      <c r="R240" s="667">
        <v>12</v>
      </c>
    </row>
    <row r="241" spans="1:18" ht="11.85" customHeight="1" x14ac:dyDescent="0.25">
      <c r="A241" s="598" t="s">
        <v>19174</v>
      </c>
      <c r="B241" s="598" t="s">
        <v>19200</v>
      </c>
      <c r="C241" s="598" t="s">
        <v>147</v>
      </c>
      <c r="D241" s="599" t="s">
        <v>19865</v>
      </c>
      <c r="E241" s="600">
        <v>5000</v>
      </c>
      <c r="F241" s="598" t="s">
        <v>19868</v>
      </c>
      <c r="G241" s="599" t="s">
        <v>19869</v>
      </c>
      <c r="H241" s="599" t="s">
        <v>19342</v>
      </c>
      <c r="I241" s="599" t="s">
        <v>686</v>
      </c>
      <c r="J241" s="598" t="s">
        <v>5312</v>
      </c>
      <c r="K241" s="664">
        <v>1</v>
      </c>
      <c r="L241" s="664">
        <v>12</v>
      </c>
      <c r="M241" s="665">
        <f t="shared" si="6"/>
        <v>60000</v>
      </c>
      <c r="N241" s="664">
        <v>0</v>
      </c>
      <c r="O241" s="664">
        <v>6</v>
      </c>
      <c r="P241" s="666">
        <f t="shared" si="7"/>
        <v>30000</v>
      </c>
      <c r="Q241" s="666">
        <v>0</v>
      </c>
      <c r="R241" s="667">
        <v>12</v>
      </c>
    </row>
    <row r="242" spans="1:18" ht="11.85" customHeight="1" x14ac:dyDescent="0.25">
      <c r="A242" s="598" t="s">
        <v>19174</v>
      </c>
      <c r="B242" s="598" t="s">
        <v>19200</v>
      </c>
      <c r="C242" s="598" t="s">
        <v>147</v>
      </c>
      <c r="D242" s="599" t="s">
        <v>19865</v>
      </c>
      <c r="E242" s="600">
        <v>5000</v>
      </c>
      <c r="F242" s="598" t="s">
        <v>19870</v>
      </c>
      <c r="G242" s="599" t="s">
        <v>19871</v>
      </c>
      <c r="H242" s="599" t="s">
        <v>19342</v>
      </c>
      <c r="I242" s="599" t="s">
        <v>686</v>
      </c>
      <c r="J242" s="598" t="s">
        <v>5312</v>
      </c>
      <c r="K242" s="664">
        <v>1</v>
      </c>
      <c r="L242" s="664">
        <v>12</v>
      </c>
      <c r="M242" s="665">
        <f t="shared" si="6"/>
        <v>60000</v>
      </c>
      <c r="N242" s="664">
        <v>0</v>
      </c>
      <c r="O242" s="664">
        <v>6</v>
      </c>
      <c r="P242" s="666">
        <f t="shared" si="7"/>
        <v>30000</v>
      </c>
      <c r="Q242" s="666">
        <v>0</v>
      </c>
      <c r="R242" s="667">
        <v>12</v>
      </c>
    </row>
    <row r="243" spans="1:18" ht="11.85" customHeight="1" x14ac:dyDescent="0.25">
      <c r="A243" s="598" t="s">
        <v>19174</v>
      </c>
      <c r="B243" s="598" t="s">
        <v>19200</v>
      </c>
      <c r="C243" s="598" t="s">
        <v>147</v>
      </c>
      <c r="D243" s="599" t="s">
        <v>19865</v>
      </c>
      <c r="E243" s="600">
        <v>5000</v>
      </c>
      <c r="F243" s="598" t="s">
        <v>19872</v>
      </c>
      <c r="G243" s="599" t="s">
        <v>19873</v>
      </c>
      <c r="H243" s="599" t="s">
        <v>19342</v>
      </c>
      <c r="I243" s="599" t="s">
        <v>686</v>
      </c>
      <c r="J243" s="598" t="s">
        <v>5312</v>
      </c>
      <c r="K243" s="664">
        <v>1</v>
      </c>
      <c r="L243" s="664">
        <v>12</v>
      </c>
      <c r="M243" s="665">
        <f t="shared" si="6"/>
        <v>60000</v>
      </c>
      <c r="N243" s="664">
        <v>0</v>
      </c>
      <c r="O243" s="664">
        <v>6</v>
      </c>
      <c r="P243" s="666">
        <f t="shared" si="7"/>
        <v>30000</v>
      </c>
      <c r="Q243" s="666">
        <v>0</v>
      </c>
      <c r="R243" s="667">
        <v>12</v>
      </c>
    </row>
    <row r="244" spans="1:18" ht="11.85" customHeight="1" x14ac:dyDescent="0.25">
      <c r="A244" s="598" t="s">
        <v>19174</v>
      </c>
      <c r="B244" s="598" t="s">
        <v>19200</v>
      </c>
      <c r="C244" s="598" t="s">
        <v>147</v>
      </c>
      <c r="D244" s="599" t="s">
        <v>17441</v>
      </c>
      <c r="E244" s="600">
        <v>5000</v>
      </c>
      <c r="F244" s="598" t="s">
        <v>19874</v>
      </c>
      <c r="G244" s="599" t="s">
        <v>19875</v>
      </c>
      <c r="H244" s="599" t="s">
        <v>19342</v>
      </c>
      <c r="I244" s="599" t="s">
        <v>686</v>
      </c>
      <c r="J244" s="598" t="s">
        <v>5312</v>
      </c>
      <c r="K244" s="664">
        <v>1</v>
      </c>
      <c r="L244" s="664">
        <v>12</v>
      </c>
      <c r="M244" s="665">
        <f t="shared" si="6"/>
        <v>60000</v>
      </c>
      <c r="N244" s="664">
        <v>0</v>
      </c>
      <c r="O244" s="664">
        <v>6</v>
      </c>
      <c r="P244" s="666">
        <f t="shared" si="7"/>
        <v>30000</v>
      </c>
      <c r="Q244" s="666">
        <v>0</v>
      </c>
      <c r="R244" s="667">
        <v>12</v>
      </c>
    </row>
    <row r="245" spans="1:18" ht="11.85" customHeight="1" x14ac:dyDescent="0.25">
      <c r="A245" s="598" t="s">
        <v>19174</v>
      </c>
      <c r="B245" s="598" t="s">
        <v>19200</v>
      </c>
      <c r="C245" s="598" t="s">
        <v>147</v>
      </c>
      <c r="D245" s="599" t="s">
        <v>19865</v>
      </c>
      <c r="E245" s="600">
        <v>5000</v>
      </c>
      <c r="F245" s="598" t="s">
        <v>19876</v>
      </c>
      <c r="G245" s="599" t="s">
        <v>19877</v>
      </c>
      <c r="H245" s="599" t="s">
        <v>19342</v>
      </c>
      <c r="I245" s="599" t="s">
        <v>686</v>
      </c>
      <c r="J245" s="598" t="s">
        <v>5312</v>
      </c>
      <c r="K245" s="664">
        <v>1</v>
      </c>
      <c r="L245" s="664">
        <v>12</v>
      </c>
      <c r="M245" s="665">
        <f t="shared" si="6"/>
        <v>60000</v>
      </c>
      <c r="N245" s="664">
        <v>0</v>
      </c>
      <c r="O245" s="664">
        <v>6</v>
      </c>
      <c r="P245" s="666">
        <f t="shared" si="7"/>
        <v>30000</v>
      </c>
      <c r="Q245" s="666">
        <v>0</v>
      </c>
      <c r="R245" s="667">
        <v>12</v>
      </c>
    </row>
    <row r="246" spans="1:18" ht="11.85" customHeight="1" x14ac:dyDescent="0.25">
      <c r="A246" s="598" t="s">
        <v>19174</v>
      </c>
      <c r="B246" s="598" t="s">
        <v>19200</v>
      </c>
      <c r="C246" s="598" t="s">
        <v>147</v>
      </c>
      <c r="D246" s="599" t="s">
        <v>19865</v>
      </c>
      <c r="E246" s="600">
        <v>5000</v>
      </c>
      <c r="F246" s="598" t="s">
        <v>19878</v>
      </c>
      <c r="G246" s="599" t="s">
        <v>19879</v>
      </c>
      <c r="H246" s="599" t="s">
        <v>19342</v>
      </c>
      <c r="I246" s="599" t="s">
        <v>686</v>
      </c>
      <c r="J246" s="598" t="s">
        <v>5312</v>
      </c>
      <c r="K246" s="664">
        <v>1</v>
      </c>
      <c r="L246" s="664">
        <v>12</v>
      </c>
      <c r="M246" s="665">
        <f t="shared" si="6"/>
        <v>60000</v>
      </c>
      <c r="N246" s="664">
        <v>0</v>
      </c>
      <c r="O246" s="664">
        <v>6</v>
      </c>
      <c r="P246" s="666">
        <f t="shared" si="7"/>
        <v>30000</v>
      </c>
      <c r="Q246" s="666">
        <v>0</v>
      </c>
      <c r="R246" s="667">
        <v>12</v>
      </c>
    </row>
    <row r="247" spans="1:18" ht="11.85" customHeight="1" x14ac:dyDescent="0.25">
      <c r="A247" s="598" t="s">
        <v>19174</v>
      </c>
      <c r="B247" s="598" t="s">
        <v>19200</v>
      </c>
      <c r="C247" s="598" t="s">
        <v>147</v>
      </c>
      <c r="D247" s="599" t="s">
        <v>19865</v>
      </c>
      <c r="E247" s="600">
        <v>5000</v>
      </c>
      <c r="F247" s="598" t="s">
        <v>19880</v>
      </c>
      <c r="G247" s="599" t="s">
        <v>19881</v>
      </c>
      <c r="H247" s="599" t="s">
        <v>19339</v>
      </c>
      <c r="I247" s="599" t="s">
        <v>686</v>
      </c>
      <c r="J247" s="598" t="s">
        <v>5312</v>
      </c>
      <c r="K247" s="664">
        <v>1</v>
      </c>
      <c r="L247" s="664">
        <v>12</v>
      </c>
      <c r="M247" s="665">
        <f t="shared" si="6"/>
        <v>60000</v>
      </c>
      <c r="N247" s="664">
        <v>0</v>
      </c>
      <c r="O247" s="664">
        <v>6</v>
      </c>
      <c r="P247" s="666">
        <f t="shared" si="7"/>
        <v>30000</v>
      </c>
      <c r="Q247" s="666">
        <v>0</v>
      </c>
      <c r="R247" s="667">
        <v>12</v>
      </c>
    </row>
    <row r="248" spans="1:18" ht="11.85" customHeight="1" x14ac:dyDescent="0.25">
      <c r="A248" s="598" t="s">
        <v>19174</v>
      </c>
      <c r="B248" s="598" t="s">
        <v>19200</v>
      </c>
      <c r="C248" s="598" t="s">
        <v>147</v>
      </c>
      <c r="D248" s="599" t="s">
        <v>17441</v>
      </c>
      <c r="E248" s="600">
        <v>5000</v>
      </c>
      <c r="F248" s="598" t="s">
        <v>19882</v>
      </c>
      <c r="G248" s="599" t="s">
        <v>19883</v>
      </c>
      <c r="H248" s="599" t="s">
        <v>19342</v>
      </c>
      <c r="I248" s="599" t="s">
        <v>686</v>
      </c>
      <c r="J248" s="598" t="s">
        <v>5312</v>
      </c>
      <c r="K248" s="664">
        <v>1</v>
      </c>
      <c r="L248" s="664">
        <v>12</v>
      </c>
      <c r="M248" s="665">
        <f t="shared" si="6"/>
        <v>60000</v>
      </c>
      <c r="N248" s="664">
        <v>0</v>
      </c>
      <c r="O248" s="664">
        <v>6</v>
      </c>
      <c r="P248" s="666">
        <f t="shared" si="7"/>
        <v>30000</v>
      </c>
      <c r="Q248" s="666">
        <v>0</v>
      </c>
      <c r="R248" s="667">
        <v>12</v>
      </c>
    </row>
    <row r="249" spans="1:18" ht="11.85" customHeight="1" x14ac:dyDescent="0.25">
      <c r="A249" s="598" t="s">
        <v>19174</v>
      </c>
      <c r="B249" s="598" t="s">
        <v>19200</v>
      </c>
      <c r="C249" s="598" t="s">
        <v>147</v>
      </c>
      <c r="D249" s="599" t="s">
        <v>17030</v>
      </c>
      <c r="E249" s="600">
        <v>2500</v>
      </c>
      <c r="F249" s="598" t="s">
        <v>19884</v>
      </c>
      <c r="G249" s="599" t="s">
        <v>19885</v>
      </c>
      <c r="H249" s="599"/>
      <c r="I249" s="599" t="s">
        <v>571</v>
      </c>
      <c r="J249" s="598"/>
      <c r="K249" s="664">
        <v>1</v>
      </c>
      <c r="L249" s="664">
        <v>12</v>
      </c>
      <c r="M249" s="665">
        <f t="shared" si="6"/>
        <v>30000</v>
      </c>
      <c r="N249" s="664">
        <v>0</v>
      </c>
      <c r="O249" s="664">
        <v>6</v>
      </c>
      <c r="P249" s="666">
        <f t="shared" si="7"/>
        <v>15000</v>
      </c>
      <c r="Q249" s="666">
        <v>0</v>
      </c>
      <c r="R249" s="667">
        <v>12</v>
      </c>
    </row>
    <row r="250" spans="1:18" ht="11.85" customHeight="1" x14ac:dyDescent="0.25">
      <c r="A250" s="598" t="s">
        <v>19174</v>
      </c>
      <c r="B250" s="598" t="s">
        <v>19200</v>
      </c>
      <c r="C250" s="598" t="s">
        <v>147</v>
      </c>
      <c r="D250" s="599" t="s">
        <v>17030</v>
      </c>
      <c r="E250" s="600">
        <v>2500</v>
      </c>
      <c r="F250" s="598" t="s">
        <v>19886</v>
      </c>
      <c r="G250" s="599" t="s">
        <v>19887</v>
      </c>
      <c r="H250" s="599" t="s">
        <v>1323</v>
      </c>
      <c r="I250" s="599" t="s">
        <v>19218</v>
      </c>
      <c r="J250" s="598" t="s">
        <v>1464</v>
      </c>
      <c r="K250" s="664">
        <v>1</v>
      </c>
      <c r="L250" s="664">
        <v>12</v>
      </c>
      <c r="M250" s="665">
        <f t="shared" si="6"/>
        <v>30000</v>
      </c>
      <c r="N250" s="664">
        <v>0</v>
      </c>
      <c r="O250" s="664">
        <v>6</v>
      </c>
      <c r="P250" s="666">
        <f t="shared" si="7"/>
        <v>15000</v>
      </c>
      <c r="Q250" s="666">
        <v>0</v>
      </c>
      <c r="R250" s="667">
        <v>12</v>
      </c>
    </row>
    <row r="251" spans="1:18" ht="11.85" customHeight="1" x14ac:dyDescent="0.25">
      <c r="A251" s="598" t="s">
        <v>19174</v>
      </c>
      <c r="B251" s="598" t="s">
        <v>19200</v>
      </c>
      <c r="C251" s="598" t="s">
        <v>147</v>
      </c>
      <c r="D251" s="599" t="s">
        <v>550</v>
      </c>
      <c r="E251" s="600">
        <v>4500</v>
      </c>
      <c r="F251" s="598" t="s">
        <v>19888</v>
      </c>
      <c r="G251" s="599" t="s">
        <v>19889</v>
      </c>
      <c r="H251" s="599" t="s">
        <v>19383</v>
      </c>
      <c r="I251" s="599" t="s">
        <v>19243</v>
      </c>
      <c r="J251" s="598" t="s">
        <v>5312</v>
      </c>
      <c r="K251" s="664">
        <v>1</v>
      </c>
      <c r="L251" s="664">
        <v>12</v>
      </c>
      <c r="M251" s="665">
        <f t="shared" si="6"/>
        <v>54000</v>
      </c>
      <c r="N251" s="664">
        <v>0</v>
      </c>
      <c r="O251" s="664">
        <v>2</v>
      </c>
      <c r="P251" s="666">
        <f t="shared" si="7"/>
        <v>27000</v>
      </c>
      <c r="Q251" s="666">
        <v>0</v>
      </c>
      <c r="R251" s="666">
        <v>0</v>
      </c>
    </row>
    <row r="252" spans="1:18" ht="11.85" customHeight="1" x14ac:dyDescent="0.25">
      <c r="A252" s="598" t="s">
        <v>19174</v>
      </c>
      <c r="B252" s="598" t="s">
        <v>19175</v>
      </c>
      <c r="C252" s="598" t="s">
        <v>147</v>
      </c>
      <c r="D252" s="599" t="s">
        <v>19890</v>
      </c>
      <c r="E252" s="600">
        <v>10000</v>
      </c>
      <c r="F252" s="598" t="s">
        <v>19891</v>
      </c>
      <c r="G252" s="599" t="s">
        <v>19892</v>
      </c>
      <c r="H252" s="599" t="s">
        <v>19222</v>
      </c>
      <c r="I252" s="599" t="s">
        <v>686</v>
      </c>
      <c r="J252" s="598" t="s">
        <v>5312</v>
      </c>
      <c r="K252" s="664">
        <v>1</v>
      </c>
      <c r="L252" s="664">
        <v>12</v>
      </c>
      <c r="M252" s="665">
        <f t="shared" si="6"/>
        <v>120000</v>
      </c>
      <c r="N252" s="664">
        <v>0</v>
      </c>
      <c r="O252" s="664">
        <v>6</v>
      </c>
      <c r="P252" s="666">
        <f t="shared" si="7"/>
        <v>60000</v>
      </c>
      <c r="Q252" s="666">
        <v>0</v>
      </c>
      <c r="R252" s="667">
        <v>12</v>
      </c>
    </row>
    <row r="253" spans="1:18" ht="11.85" customHeight="1" x14ac:dyDescent="0.25">
      <c r="A253" s="598" t="s">
        <v>19174</v>
      </c>
      <c r="B253" s="598" t="s">
        <v>19175</v>
      </c>
      <c r="C253" s="598" t="s">
        <v>147</v>
      </c>
      <c r="D253" s="599" t="s">
        <v>19893</v>
      </c>
      <c r="E253" s="600">
        <v>15000</v>
      </c>
      <c r="F253" s="598" t="s">
        <v>19894</v>
      </c>
      <c r="G253" s="599" t="s">
        <v>19895</v>
      </c>
      <c r="H253" s="599" t="s">
        <v>19270</v>
      </c>
      <c r="I253" s="599" t="s">
        <v>686</v>
      </c>
      <c r="J253" s="598" t="s">
        <v>5312</v>
      </c>
      <c r="K253" s="664">
        <v>1</v>
      </c>
      <c r="L253" s="664">
        <v>12</v>
      </c>
      <c r="M253" s="665">
        <f t="shared" si="6"/>
        <v>180000</v>
      </c>
      <c r="N253" s="664">
        <v>0</v>
      </c>
      <c r="O253" s="664">
        <v>6</v>
      </c>
      <c r="P253" s="666">
        <f t="shared" si="7"/>
        <v>90000</v>
      </c>
      <c r="Q253" s="666">
        <v>0</v>
      </c>
      <c r="R253" s="667">
        <v>12</v>
      </c>
    </row>
    <row r="254" spans="1:18" ht="11.85" customHeight="1" x14ac:dyDescent="0.25">
      <c r="A254" s="598" t="s">
        <v>19174</v>
      </c>
      <c r="B254" s="598" t="s">
        <v>19175</v>
      </c>
      <c r="C254" s="598" t="s">
        <v>147</v>
      </c>
      <c r="D254" s="599" t="s">
        <v>19896</v>
      </c>
      <c r="E254" s="600">
        <v>6400</v>
      </c>
      <c r="F254" s="598" t="s">
        <v>19897</v>
      </c>
      <c r="G254" s="599" t="s">
        <v>19898</v>
      </c>
      <c r="H254" s="599" t="s">
        <v>19630</v>
      </c>
      <c r="I254" s="599" t="s">
        <v>686</v>
      </c>
      <c r="J254" s="598" t="s">
        <v>5312</v>
      </c>
      <c r="K254" s="664">
        <v>1</v>
      </c>
      <c r="L254" s="664">
        <v>12</v>
      </c>
      <c r="M254" s="665">
        <f t="shared" si="6"/>
        <v>76800</v>
      </c>
      <c r="N254" s="664">
        <v>0</v>
      </c>
      <c r="O254" s="664">
        <v>6</v>
      </c>
      <c r="P254" s="666">
        <f t="shared" si="7"/>
        <v>38400</v>
      </c>
      <c r="Q254" s="666">
        <v>0</v>
      </c>
      <c r="R254" s="667">
        <v>12</v>
      </c>
    </row>
    <row r="255" spans="1:18" ht="11.85" customHeight="1" x14ac:dyDescent="0.25">
      <c r="A255" s="598" t="s">
        <v>19174</v>
      </c>
      <c r="B255" s="598" t="s">
        <v>19175</v>
      </c>
      <c r="C255" s="598" t="s">
        <v>147</v>
      </c>
      <c r="D255" s="599" t="s">
        <v>19899</v>
      </c>
      <c r="E255" s="600">
        <v>6000</v>
      </c>
      <c r="F255" s="598" t="s">
        <v>19900</v>
      </c>
      <c r="G255" s="599" t="s">
        <v>19901</v>
      </c>
      <c r="H255" s="599" t="s">
        <v>19247</v>
      </c>
      <c r="I255" s="599" t="s">
        <v>686</v>
      </c>
      <c r="J255" s="598" t="s">
        <v>5312</v>
      </c>
      <c r="K255" s="664">
        <v>1</v>
      </c>
      <c r="L255" s="664">
        <v>12</v>
      </c>
      <c r="M255" s="665">
        <f t="shared" si="6"/>
        <v>72000</v>
      </c>
      <c r="N255" s="664">
        <v>0</v>
      </c>
      <c r="O255" s="664">
        <v>6</v>
      </c>
      <c r="P255" s="666">
        <f t="shared" si="7"/>
        <v>36000</v>
      </c>
      <c r="Q255" s="666">
        <v>0</v>
      </c>
      <c r="R255" s="667">
        <v>12</v>
      </c>
    </row>
    <row r="256" spans="1:18" ht="11.85" customHeight="1" x14ac:dyDescent="0.25">
      <c r="A256" s="598" t="s">
        <v>19174</v>
      </c>
      <c r="B256" s="598" t="s">
        <v>19200</v>
      </c>
      <c r="C256" s="598" t="s">
        <v>147</v>
      </c>
      <c r="D256" s="599" t="s">
        <v>1081</v>
      </c>
      <c r="E256" s="600">
        <v>3500</v>
      </c>
      <c r="F256" s="598" t="s">
        <v>19902</v>
      </c>
      <c r="G256" s="599" t="s">
        <v>19903</v>
      </c>
      <c r="H256" s="599"/>
      <c r="I256" s="599" t="s">
        <v>571</v>
      </c>
      <c r="J256" s="598"/>
      <c r="K256" s="664">
        <v>1</v>
      </c>
      <c r="L256" s="664">
        <v>12</v>
      </c>
      <c r="M256" s="665">
        <f t="shared" si="6"/>
        <v>42000</v>
      </c>
      <c r="N256" s="664">
        <v>0</v>
      </c>
      <c r="O256" s="664">
        <v>6</v>
      </c>
      <c r="P256" s="666">
        <f t="shared" si="7"/>
        <v>21000</v>
      </c>
      <c r="Q256" s="666">
        <v>0</v>
      </c>
      <c r="R256" s="667">
        <v>12</v>
      </c>
    </row>
    <row r="257" spans="1:18" ht="11.85" customHeight="1" x14ac:dyDescent="0.25">
      <c r="A257" s="598" t="s">
        <v>19174</v>
      </c>
      <c r="B257" s="598" t="s">
        <v>19175</v>
      </c>
      <c r="C257" s="598" t="s">
        <v>19179</v>
      </c>
      <c r="D257" s="599" t="s">
        <v>19904</v>
      </c>
      <c r="E257" s="600">
        <v>15600</v>
      </c>
      <c r="F257" s="598" t="s">
        <v>19905</v>
      </c>
      <c r="G257" s="599" t="s">
        <v>19906</v>
      </c>
      <c r="H257" s="599" t="s">
        <v>19907</v>
      </c>
      <c r="I257" s="599" t="s">
        <v>19243</v>
      </c>
      <c r="J257" s="598" t="s">
        <v>5312</v>
      </c>
      <c r="K257" s="664">
        <v>0</v>
      </c>
      <c r="L257" s="664">
        <v>1</v>
      </c>
      <c r="M257" s="665">
        <f t="shared" si="6"/>
        <v>15600</v>
      </c>
      <c r="N257" s="664">
        <v>0</v>
      </c>
      <c r="O257" s="664">
        <v>0</v>
      </c>
      <c r="P257" s="666">
        <f t="shared" si="7"/>
        <v>93600</v>
      </c>
      <c r="Q257" s="666">
        <v>0</v>
      </c>
      <c r="R257" s="666">
        <v>0</v>
      </c>
    </row>
    <row r="258" spans="1:18" ht="11.85" customHeight="1" x14ac:dyDescent="0.25">
      <c r="A258" s="598" t="s">
        <v>19174</v>
      </c>
      <c r="B258" s="598" t="s">
        <v>19200</v>
      </c>
      <c r="C258" s="598" t="s">
        <v>147</v>
      </c>
      <c r="D258" s="599" t="s">
        <v>19865</v>
      </c>
      <c r="E258" s="600">
        <v>6000</v>
      </c>
      <c r="F258" s="598" t="s">
        <v>19908</v>
      </c>
      <c r="G258" s="599" t="s">
        <v>19909</v>
      </c>
      <c r="H258" s="599" t="s">
        <v>19342</v>
      </c>
      <c r="I258" s="599" t="s">
        <v>686</v>
      </c>
      <c r="J258" s="598" t="s">
        <v>5312</v>
      </c>
      <c r="K258" s="664">
        <v>1</v>
      </c>
      <c r="L258" s="664">
        <v>12</v>
      </c>
      <c r="M258" s="665">
        <f t="shared" si="6"/>
        <v>72000</v>
      </c>
      <c r="N258" s="664">
        <v>0</v>
      </c>
      <c r="O258" s="664">
        <v>6</v>
      </c>
      <c r="P258" s="666">
        <f t="shared" si="7"/>
        <v>36000</v>
      </c>
      <c r="Q258" s="666">
        <v>0</v>
      </c>
      <c r="R258" s="667">
        <v>12</v>
      </c>
    </row>
    <row r="259" spans="1:18" ht="11.85" customHeight="1" x14ac:dyDescent="0.25">
      <c r="A259" s="598" t="s">
        <v>19174</v>
      </c>
      <c r="B259" s="598" t="s">
        <v>19200</v>
      </c>
      <c r="C259" s="598" t="s">
        <v>147</v>
      </c>
      <c r="D259" s="599" t="s">
        <v>19910</v>
      </c>
      <c r="E259" s="600">
        <v>5000</v>
      </c>
      <c r="F259" s="598" t="s">
        <v>19911</v>
      </c>
      <c r="G259" s="599" t="s">
        <v>19912</v>
      </c>
      <c r="H259" s="599" t="s">
        <v>18178</v>
      </c>
      <c r="I259" s="599" t="s">
        <v>686</v>
      </c>
      <c r="J259" s="598" t="s">
        <v>5312</v>
      </c>
      <c r="K259" s="664">
        <v>1</v>
      </c>
      <c r="L259" s="664">
        <v>12</v>
      </c>
      <c r="M259" s="665">
        <f t="shared" si="6"/>
        <v>60000</v>
      </c>
      <c r="N259" s="664">
        <v>0</v>
      </c>
      <c r="O259" s="664">
        <v>6</v>
      </c>
      <c r="P259" s="666">
        <f t="shared" si="7"/>
        <v>30000</v>
      </c>
      <c r="Q259" s="666">
        <v>0</v>
      </c>
      <c r="R259" s="667">
        <v>12</v>
      </c>
    </row>
    <row r="260" spans="1:18" ht="11.85" customHeight="1" x14ac:dyDescent="0.25">
      <c r="A260" s="598" t="s">
        <v>19174</v>
      </c>
      <c r="B260" s="598" t="s">
        <v>19200</v>
      </c>
      <c r="C260" s="598" t="s">
        <v>147</v>
      </c>
      <c r="D260" s="599" t="s">
        <v>19913</v>
      </c>
      <c r="E260" s="600">
        <v>3500</v>
      </c>
      <c r="F260" s="598" t="s">
        <v>19914</v>
      </c>
      <c r="G260" s="599" t="s">
        <v>19915</v>
      </c>
      <c r="H260" s="599"/>
      <c r="I260" s="599" t="s">
        <v>571</v>
      </c>
      <c r="J260" s="598"/>
      <c r="K260" s="664">
        <v>1</v>
      </c>
      <c r="L260" s="664">
        <v>12</v>
      </c>
      <c r="M260" s="665">
        <f t="shared" si="6"/>
        <v>42000</v>
      </c>
      <c r="N260" s="664">
        <v>0</v>
      </c>
      <c r="O260" s="664">
        <v>6</v>
      </c>
      <c r="P260" s="666">
        <f t="shared" si="7"/>
        <v>21000</v>
      </c>
      <c r="Q260" s="666">
        <v>0</v>
      </c>
      <c r="R260" s="667">
        <v>12</v>
      </c>
    </row>
    <row r="261" spans="1:18" ht="11.85" customHeight="1" x14ac:dyDescent="0.25">
      <c r="A261" s="598" t="s">
        <v>19174</v>
      </c>
      <c r="B261" s="598" t="s">
        <v>19200</v>
      </c>
      <c r="C261" s="598" t="s">
        <v>147</v>
      </c>
      <c r="D261" s="599" t="s">
        <v>19913</v>
      </c>
      <c r="E261" s="600">
        <v>3500</v>
      </c>
      <c r="F261" s="598" t="s">
        <v>19916</v>
      </c>
      <c r="G261" s="599" t="s">
        <v>19917</v>
      </c>
      <c r="H261" s="599"/>
      <c r="I261" s="599" t="s">
        <v>571</v>
      </c>
      <c r="J261" s="598"/>
      <c r="K261" s="664">
        <v>1</v>
      </c>
      <c r="L261" s="664">
        <v>12</v>
      </c>
      <c r="M261" s="665">
        <f t="shared" si="6"/>
        <v>42000</v>
      </c>
      <c r="N261" s="664">
        <v>0</v>
      </c>
      <c r="O261" s="664">
        <v>6</v>
      </c>
      <c r="P261" s="666">
        <f t="shared" si="7"/>
        <v>21000</v>
      </c>
      <c r="Q261" s="666">
        <v>0</v>
      </c>
      <c r="R261" s="667">
        <v>12</v>
      </c>
    </row>
    <row r="262" spans="1:18" ht="11.85" customHeight="1" x14ac:dyDescent="0.25">
      <c r="A262" s="598" t="s">
        <v>19174</v>
      </c>
      <c r="B262" s="598" t="s">
        <v>19200</v>
      </c>
      <c r="C262" s="598" t="s">
        <v>147</v>
      </c>
      <c r="D262" s="599" t="s">
        <v>19918</v>
      </c>
      <c r="E262" s="600">
        <v>3500</v>
      </c>
      <c r="F262" s="598" t="s">
        <v>19919</v>
      </c>
      <c r="G262" s="599" t="s">
        <v>19920</v>
      </c>
      <c r="H262" s="599" t="s">
        <v>19247</v>
      </c>
      <c r="I262" s="599" t="s">
        <v>686</v>
      </c>
      <c r="J262" s="598" t="s">
        <v>5312</v>
      </c>
      <c r="K262" s="664">
        <v>3</v>
      </c>
      <c r="L262" s="664">
        <v>12</v>
      </c>
      <c r="M262" s="665">
        <f t="shared" si="6"/>
        <v>42000</v>
      </c>
      <c r="N262" s="664">
        <v>0</v>
      </c>
      <c r="O262" s="664">
        <v>6</v>
      </c>
      <c r="P262" s="666">
        <f t="shared" si="7"/>
        <v>21000</v>
      </c>
      <c r="Q262" s="666">
        <v>0</v>
      </c>
      <c r="R262" s="667">
        <v>12</v>
      </c>
    </row>
    <row r="263" spans="1:18" ht="11.85" customHeight="1" x14ac:dyDescent="0.25">
      <c r="A263" s="598" t="s">
        <v>19174</v>
      </c>
      <c r="B263" s="598" t="s">
        <v>19200</v>
      </c>
      <c r="C263" s="598" t="s">
        <v>147</v>
      </c>
      <c r="D263" s="599" t="s">
        <v>558</v>
      </c>
      <c r="E263" s="600">
        <v>3500</v>
      </c>
      <c r="F263" s="598" t="s">
        <v>19921</v>
      </c>
      <c r="G263" s="599" t="s">
        <v>19922</v>
      </c>
      <c r="H263" s="599" t="s">
        <v>1323</v>
      </c>
      <c r="I263" s="599" t="s">
        <v>19230</v>
      </c>
      <c r="J263" s="598" t="s">
        <v>1464</v>
      </c>
      <c r="K263" s="664">
        <v>1</v>
      </c>
      <c r="L263" s="664">
        <v>12</v>
      </c>
      <c r="M263" s="665">
        <f t="shared" si="6"/>
        <v>42000</v>
      </c>
      <c r="N263" s="664">
        <v>0</v>
      </c>
      <c r="O263" s="664">
        <v>6</v>
      </c>
      <c r="P263" s="666">
        <f t="shared" si="7"/>
        <v>21000</v>
      </c>
      <c r="Q263" s="666">
        <v>0</v>
      </c>
      <c r="R263" s="667">
        <v>12</v>
      </c>
    </row>
    <row r="264" spans="1:18" ht="11.85" customHeight="1" x14ac:dyDescent="0.25">
      <c r="A264" s="598" t="s">
        <v>19174</v>
      </c>
      <c r="B264" s="598" t="s">
        <v>19200</v>
      </c>
      <c r="C264" s="598" t="s">
        <v>147</v>
      </c>
      <c r="D264" s="599" t="s">
        <v>19923</v>
      </c>
      <c r="E264" s="600">
        <v>3000</v>
      </c>
      <c r="F264" s="598" t="s">
        <v>19924</v>
      </c>
      <c r="G264" s="599" t="s">
        <v>19925</v>
      </c>
      <c r="H264" s="599" t="s">
        <v>19217</v>
      </c>
      <c r="I264" s="599" t="s">
        <v>19243</v>
      </c>
      <c r="J264" s="598" t="s">
        <v>5312</v>
      </c>
      <c r="K264" s="664">
        <v>1</v>
      </c>
      <c r="L264" s="664">
        <v>12</v>
      </c>
      <c r="M264" s="665">
        <f t="shared" ref="M264:M327" si="8">+E264*L264</f>
        <v>36000</v>
      </c>
      <c r="N264" s="664">
        <v>0</v>
      </c>
      <c r="O264" s="664">
        <v>6</v>
      </c>
      <c r="P264" s="666">
        <f t="shared" ref="P264:P327" si="9">+E264*6</f>
        <v>18000</v>
      </c>
      <c r="Q264" s="666">
        <v>0</v>
      </c>
      <c r="R264" s="667">
        <v>12</v>
      </c>
    </row>
    <row r="265" spans="1:18" ht="11.85" customHeight="1" x14ac:dyDescent="0.25">
      <c r="A265" s="598" t="s">
        <v>19174</v>
      </c>
      <c r="B265" s="598" t="s">
        <v>19200</v>
      </c>
      <c r="C265" s="598" t="s">
        <v>19179</v>
      </c>
      <c r="D265" s="599" t="s">
        <v>19926</v>
      </c>
      <c r="E265" s="600">
        <v>15600</v>
      </c>
      <c r="F265" s="598" t="s">
        <v>19927</v>
      </c>
      <c r="G265" s="599" t="s">
        <v>19928</v>
      </c>
      <c r="H265" s="599" t="s">
        <v>519</v>
      </c>
      <c r="I265" s="599" t="s">
        <v>686</v>
      </c>
      <c r="J265" s="598" t="s">
        <v>5312</v>
      </c>
      <c r="K265" s="664">
        <v>0</v>
      </c>
      <c r="L265" s="664">
        <v>1</v>
      </c>
      <c r="M265" s="665">
        <f t="shared" si="8"/>
        <v>15600</v>
      </c>
      <c r="N265" s="664">
        <v>0</v>
      </c>
      <c r="O265" s="664">
        <v>0</v>
      </c>
      <c r="P265" s="666">
        <f t="shared" si="9"/>
        <v>93600</v>
      </c>
      <c r="Q265" s="666">
        <v>0</v>
      </c>
      <c r="R265" s="666">
        <v>0</v>
      </c>
    </row>
    <row r="266" spans="1:18" ht="11.85" customHeight="1" x14ac:dyDescent="0.25">
      <c r="A266" s="598" t="s">
        <v>19174</v>
      </c>
      <c r="B266" s="598" t="s">
        <v>19200</v>
      </c>
      <c r="C266" s="598" t="s">
        <v>147</v>
      </c>
      <c r="D266" s="599" t="s">
        <v>19929</v>
      </c>
      <c r="E266" s="600">
        <v>3500</v>
      </c>
      <c r="F266" s="598" t="s">
        <v>19930</v>
      </c>
      <c r="G266" s="599" t="s">
        <v>19931</v>
      </c>
      <c r="H266" s="599" t="s">
        <v>19390</v>
      </c>
      <c r="I266" s="599" t="s">
        <v>19262</v>
      </c>
      <c r="J266" s="598"/>
      <c r="K266" s="664">
        <v>1</v>
      </c>
      <c r="L266" s="664">
        <v>12</v>
      </c>
      <c r="M266" s="665">
        <f t="shared" si="8"/>
        <v>42000</v>
      </c>
      <c r="N266" s="664">
        <v>0</v>
      </c>
      <c r="O266" s="664">
        <v>6</v>
      </c>
      <c r="P266" s="666">
        <f t="shared" si="9"/>
        <v>21000</v>
      </c>
      <c r="Q266" s="666">
        <v>0</v>
      </c>
      <c r="R266" s="667">
        <v>12</v>
      </c>
    </row>
    <row r="267" spans="1:18" ht="11.85" customHeight="1" x14ac:dyDescent="0.25">
      <c r="A267" s="598" t="s">
        <v>19174</v>
      </c>
      <c r="B267" s="598" t="s">
        <v>19200</v>
      </c>
      <c r="C267" s="598" t="s">
        <v>147</v>
      </c>
      <c r="D267" s="599" t="s">
        <v>19932</v>
      </c>
      <c r="E267" s="600">
        <v>3500</v>
      </c>
      <c r="F267" s="598" t="s">
        <v>19933</v>
      </c>
      <c r="G267" s="599" t="s">
        <v>19934</v>
      </c>
      <c r="H267" s="599" t="s">
        <v>19297</v>
      </c>
      <c r="I267" s="599" t="s">
        <v>686</v>
      </c>
      <c r="J267" s="598" t="s">
        <v>5312</v>
      </c>
      <c r="K267" s="664">
        <v>1</v>
      </c>
      <c r="L267" s="664">
        <v>12</v>
      </c>
      <c r="M267" s="665">
        <f t="shared" si="8"/>
        <v>42000</v>
      </c>
      <c r="N267" s="664">
        <v>0</v>
      </c>
      <c r="O267" s="664">
        <v>6</v>
      </c>
      <c r="P267" s="666">
        <f t="shared" si="9"/>
        <v>21000</v>
      </c>
      <c r="Q267" s="666">
        <v>0</v>
      </c>
      <c r="R267" s="667">
        <v>12</v>
      </c>
    </row>
    <row r="268" spans="1:18" ht="11.85" customHeight="1" x14ac:dyDescent="0.25">
      <c r="A268" s="598" t="s">
        <v>19174</v>
      </c>
      <c r="B268" s="598" t="s">
        <v>19200</v>
      </c>
      <c r="C268" s="598" t="s">
        <v>147</v>
      </c>
      <c r="D268" s="599" t="s">
        <v>19935</v>
      </c>
      <c r="E268" s="600">
        <v>4000</v>
      </c>
      <c r="F268" s="598" t="s">
        <v>19936</v>
      </c>
      <c r="G268" s="599" t="s">
        <v>19937</v>
      </c>
      <c r="H268" s="599" t="s">
        <v>19226</v>
      </c>
      <c r="I268" s="599" t="s">
        <v>19243</v>
      </c>
      <c r="J268" s="598" t="s">
        <v>5312</v>
      </c>
      <c r="K268" s="664">
        <v>1</v>
      </c>
      <c r="L268" s="664">
        <v>12</v>
      </c>
      <c r="M268" s="665">
        <f t="shared" si="8"/>
        <v>48000</v>
      </c>
      <c r="N268" s="664">
        <v>0</v>
      </c>
      <c r="O268" s="664">
        <v>6</v>
      </c>
      <c r="P268" s="666">
        <f t="shared" si="9"/>
        <v>24000</v>
      </c>
      <c r="Q268" s="666">
        <v>0</v>
      </c>
      <c r="R268" s="667">
        <v>12</v>
      </c>
    </row>
    <row r="269" spans="1:18" ht="11.85" customHeight="1" x14ac:dyDescent="0.25">
      <c r="A269" s="598" t="s">
        <v>19174</v>
      </c>
      <c r="B269" s="598" t="s">
        <v>19200</v>
      </c>
      <c r="C269" s="598" t="s">
        <v>147</v>
      </c>
      <c r="D269" s="599" t="s">
        <v>19865</v>
      </c>
      <c r="E269" s="600">
        <v>6000</v>
      </c>
      <c r="F269" s="598" t="s">
        <v>19938</v>
      </c>
      <c r="G269" s="599" t="s">
        <v>19939</v>
      </c>
      <c r="H269" s="599" t="s">
        <v>19342</v>
      </c>
      <c r="I269" s="599" t="s">
        <v>686</v>
      </c>
      <c r="J269" s="598" t="s">
        <v>5312</v>
      </c>
      <c r="K269" s="664">
        <v>1</v>
      </c>
      <c r="L269" s="664">
        <v>12</v>
      </c>
      <c r="M269" s="665">
        <f t="shared" si="8"/>
        <v>72000</v>
      </c>
      <c r="N269" s="664">
        <v>0</v>
      </c>
      <c r="O269" s="664">
        <v>6</v>
      </c>
      <c r="P269" s="666">
        <f t="shared" si="9"/>
        <v>36000</v>
      </c>
      <c r="Q269" s="666">
        <v>0</v>
      </c>
      <c r="R269" s="667">
        <v>12</v>
      </c>
    </row>
    <row r="270" spans="1:18" ht="11.85" customHeight="1" x14ac:dyDescent="0.25">
      <c r="A270" s="598" t="s">
        <v>19174</v>
      </c>
      <c r="B270" s="598" t="s">
        <v>19200</v>
      </c>
      <c r="C270" s="598" t="s">
        <v>147</v>
      </c>
      <c r="D270" s="599" t="s">
        <v>19940</v>
      </c>
      <c r="E270" s="600">
        <v>3000</v>
      </c>
      <c r="F270" s="598" t="s">
        <v>19941</v>
      </c>
      <c r="G270" s="599" t="s">
        <v>19942</v>
      </c>
      <c r="H270" s="599" t="s">
        <v>19378</v>
      </c>
      <c r="I270" s="599" t="s">
        <v>19807</v>
      </c>
      <c r="J270" s="598"/>
      <c r="K270" s="664">
        <v>1</v>
      </c>
      <c r="L270" s="664">
        <v>12</v>
      </c>
      <c r="M270" s="665">
        <f t="shared" si="8"/>
        <v>36000</v>
      </c>
      <c r="N270" s="664">
        <v>0</v>
      </c>
      <c r="O270" s="664">
        <v>6</v>
      </c>
      <c r="P270" s="666">
        <f t="shared" si="9"/>
        <v>18000</v>
      </c>
      <c r="Q270" s="666">
        <v>0</v>
      </c>
      <c r="R270" s="667">
        <v>12</v>
      </c>
    </row>
    <row r="271" spans="1:18" ht="11.85" customHeight="1" x14ac:dyDescent="0.25">
      <c r="A271" s="598" t="s">
        <v>19174</v>
      </c>
      <c r="B271" s="598" t="s">
        <v>19175</v>
      </c>
      <c r="C271" s="598" t="s">
        <v>147</v>
      </c>
      <c r="D271" s="599" t="s">
        <v>19943</v>
      </c>
      <c r="E271" s="600">
        <v>5000</v>
      </c>
      <c r="F271" s="598" t="s">
        <v>19944</v>
      </c>
      <c r="G271" s="599" t="s">
        <v>19945</v>
      </c>
      <c r="H271" s="599" t="s">
        <v>18178</v>
      </c>
      <c r="I271" s="599" t="s">
        <v>686</v>
      </c>
      <c r="J271" s="598" t="s">
        <v>5312</v>
      </c>
      <c r="K271" s="664">
        <v>2</v>
      </c>
      <c r="L271" s="664">
        <v>12</v>
      </c>
      <c r="M271" s="665">
        <f t="shared" si="8"/>
        <v>60000</v>
      </c>
      <c r="N271" s="664">
        <v>0</v>
      </c>
      <c r="O271" s="664">
        <v>6</v>
      </c>
      <c r="P271" s="666">
        <f t="shared" si="9"/>
        <v>30000</v>
      </c>
      <c r="Q271" s="666">
        <v>0</v>
      </c>
      <c r="R271" s="667">
        <v>12</v>
      </c>
    </row>
    <row r="272" spans="1:18" ht="11.85" customHeight="1" x14ac:dyDescent="0.25">
      <c r="A272" s="598" t="s">
        <v>19174</v>
      </c>
      <c r="B272" s="598" t="s">
        <v>19175</v>
      </c>
      <c r="C272" s="598" t="s">
        <v>19179</v>
      </c>
      <c r="D272" s="599" t="s">
        <v>19946</v>
      </c>
      <c r="E272" s="600">
        <v>15600</v>
      </c>
      <c r="F272" s="598" t="s">
        <v>19947</v>
      </c>
      <c r="G272" s="599" t="s">
        <v>19948</v>
      </c>
      <c r="H272" s="599" t="s">
        <v>519</v>
      </c>
      <c r="I272" s="599" t="s">
        <v>686</v>
      </c>
      <c r="J272" s="598" t="s">
        <v>5312</v>
      </c>
      <c r="K272" s="664">
        <v>0</v>
      </c>
      <c r="L272" s="664">
        <v>1</v>
      </c>
      <c r="M272" s="665">
        <f t="shared" si="8"/>
        <v>15600</v>
      </c>
      <c r="N272" s="664">
        <v>0</v>
      </c>
      <c r="O272" s="664">
        <v>0</v>
      </c>
      <c r="P272" s="666">
        <f t="shared" si="9"/>
        <v>93600</v>
      </c>
      <c r="Q272" s="666">
        <v>0</v>
      </c>
      <c r="R272" s="666">
        <v>0</v>
      </c>
    </row>
    <row r="273" spans="1:18" ht="11.85" customHeight="1" x14ac:dyDescent="0.25">
      <c r="A273" s="598" t="s">
        <v>19174</v>
      </c>
      <c r="B273" s="598" t="s">
        <v>19200</v>
      </c>
      <c r="C273" s="598" t="s">
        <v>147</v>
      </c>
      <c r="D273" s="599" t="s">
        <v>19949</v>
      </c>
      <c r="E273" s="600">
        <v>6000</v>
      </c>
      <c r="F273" s="598" t="s">
        <v>19950</v>
      </c>
      <c r="G273" s="599" t="s">
        <v>19951</v>
      </c>
      <c r="H273" s="599" t="s">
        <v>19952</v>
      </c>
      <c r="I273" s="599" t="s">
        <v>686</v>
      </c>
      <c r="J273" s="598" t="s">
        <v>5312</v>
      </c>
      <c r="K273" s="664">
        <v>1</v>
      </c>
      <c r="L273" s="664">
        <v>12</v>
      </c>
      <c r="M273" s="665">
        <f t="shared" si="8"/>
        <v>72000</v>
      </c>
      <c r="N273" s="664">
        <v>0</v>
      </c>
      <c r="O273" s="664">
        <v>6</v>
      </c>
      <c r="P273" s="666">
        <f t="shared" si="9"/>
        <v>36000</v>
      </c>
      <c r="Q273" s="666">
        <v>0</v>
      </c>
      <c r="R273" s="667">
        <v>12</v>
      </c>
    </row>
    <row r="274" spans="1:18" ht="11.85" customHeight="1" x14ac:dyDescent="0.25">
      <c r="A274" s="598" t="s">
        <v>19174</v>
      </c>
      <c r="B274" s="598" t="s">
        <v>19200</v>
      </c>
      <c r="C274" s="598" t="s">
        <v>147</v>
      </c>
      <c r="D274" s="599" t="s">
        <v>19953</v>
      </c>
      <c r="E274" s="600">
        <v>3500</v>
      </c>
      <c r="F274" s="598" t="s">
        <v>19954</v>
      </c>
      <c r="G274" s="599" t="s">
        <v>19955</v>
      </c>
      <c r="H274" s="599" t="s">
        <v>19222</v>
      </c>
      <c r="I274" s="599" t="s">
        <v>19372</v>
      </c>
      <c r="J274" s="598"/>
      <c r="K274" s="664">
        <v>1</v>
      </c>
      <c r="L274" s="664">
        <v>12</v>
      </c>
      <c r="M274" s="665">
        <f t="shared" si="8"/>
        <v>42000</v>
      </c>
      <c r="N274" s="664">
        <v>0</v>
      </c>
      <c r="O274" s="664">
        <v>6</v>
      </c>
      <c r="P274" s="666">
        <f t="shared" si="9"/>
        <v>21000</v>
      </c>
      <c r="Q274" s="666">
        <v>0</v>
      </c>
      <c r="R274" s="667">
        <v>12</v>
      </c>
    </row>
    <row r="275" spans="1:18" ht="11.85" customHeight="1" x14ac:dyDescent="0.25">
      <c r="A275" s="598" t="s">
        <v>19174</v>
      </c>
      <c r="B275" s="598" t="s">
        <v>19175</v>
      </c>
      <c r="C275" s="598" t="s">
        <v>147</v>
      </c>
      <c r="D275" s="599" t="s">
        <v>19956</v>
      </c>
      <c r="E275" s="600">
        <v>14000</v>
      </c>
      <c r="F275" s="598" t="s">
        <v>19957</v>
      </c>
      <c r="G275" s="599" t="s">
        <v>19958</v>
      </c>
      <c r="H275" s="599" t="s">
        <v>19387</v>
      </c>
      <c r="I275" s="599" t="s">
        <v>19243</v>
      </c>
      <c r="J275" s="598" t="s">
        <v>5312</v>
      </c>
      <c r="K275" s="664">
        <v>2</v>
      </c>
      <c r="L275" s="664">
        <v>12</v>
      </c>
      <c r="M275" s="665">
        <f t="shared" si="8"/>
        <v>168000</v>
      </c>
      <c r="N275" s="664">
        <v>0</v>
      </c>
      <c r="O275" s="664">
        <v>6</v>
      </c>
      <c r="P275" s="666">
        <f t="shared" si="9"/>
        <v>84000</v>
      </c>
      <c r="Q275" s="666">
        <v>0</v>
      </c>
      <c r="R275" s="667">
        <v>12</v>
      </c>
    </row>
    <row r="276" spans="1:18" ht="11.85" customHeight="1" x14ac:dyDescent="0.25">
      <c r="A276" s="598" t="s">
        <v>19174</v>
      </c>
      <c r="B276" s="598" t="s">
        <v>19175</v>
      </c>
      <c r="C276" s="598" t="s">
        <v>147</v>
      </c>
      <c r="D276" s="599" t="s">
        <v>19959</v>
      </c>
      <c r="E276" s="600">
        <v>5000</v>
      </c>
      <c r="F276" s="598" t="s">
        <v>19960</v>
      </c>
      <c r="G276" s="599" t="s">
        <v>19961</v>
      </c>
      <c r="H276" s="599" t="s">
        <v>17264</v>
      </c>
      <c r="I276" s="599" t="s">
        <v>686</v>
      </c>
      <c r="J276" s="598" t="s">
        <v>5312</v>
      </c>
      <c r="K276" s="664">
        <v>2</v>
      </c>
      <c r="L276" s="664">
        <v>12</v>
      </c>
      <c r="M276" s="665">
        <f t="shared" si="8"/>
        <v>60000</v>
      </c>
      <c r="N276" s="664">
        <v>0</v>
      </c>
      <c r="O276" s="664">
        <v>6</v>
      </c>
      <c r="P276" s="666">
        <f t="shared" si="9"/>
        <v>30000</v>
      </c>
      <c r="Q276" s="666">
        <v>0</v>
      </c>
      <c r="R276" s="667">
        <v>12</v>
      </c>
    </row>
    <row r="277" spans="1:18" ht="11.85" customHeight="1" x14ac:dyDescent="0.25">
      <c r="A277" s="598" t="s">
        <v>19174</v>
      </c>
      <c r="B277" s="598" t="s">
        <v>19175</v>
      </c>
      <c r="C277" s="598" t="s">
        <v>147</v>
      </c>
      <c r="D277" s="599" t="s">
        <v>19962</v>
      </c>
      <c r="E277" s="600">
        <v>12000</v>
      </c>
      <c r="F277" s="598" t="s">
        <v>19963</v>
      </c>
      <c r="G277" s="599" t="s">
        <v>19964</v>
      </c>
      <c r="H277" s="599" t="s">
        <v>519</v>
      </c>
      <c r="I277" s="599" t="s">
        <v>686</v>
      </c>
      <c r="J277" s="598" t="s">
        <v>5312</v>
      </c>
      <c r="K277" s="664">
        <v>1</v>
      </c>
      <c r="L277" s="664">
        <v>12</v>
      </c>
      <c r="M277" s="665">
        <f t="shared" si="8"/>
        <v>144000</v>
      </c>
      <c r="N277" s="664">
        <v>0</v>
      </c>
      <c r="O277" s="664">
        <v>3</v>
      </c>
      <c r="P277" s="666">
        <f t="shared" si="9"/>
        <v>72000</v>
      </c>
      <c r="Q277" s="666">
        <v>0</v>
      </c>
      <c r="R277" s="666">
        <v>0</v>
      </c>
    </row>
    <row r="278" spans="1:18" ht="11.85" customHeight="1" x14ac:dyDescent="0.25">
      <c r="A278" s="598" t="s">
        <v>19174</v>
      </c>
      <c r="B278" s="598" t="s">
        <v>19175</v>
      </c>
      <c r="C278" s="598" t="s">
        <v>147</v>
      </c>
      <c r="D278" s="599" t="s">
        <v>1178</v>
      </c>
      <c r="E278" s="600">
        <v>4500</v>
      </c>
      <c r="F278" s="598" t="s">
        <v>19965</v>
      </c>
      <c r="G278" s="599" t="s">
        <v>19966</v>
      </c>
      <c r="H278" s="599" t="s">
        <v>19226</v>
      </c>
      <c r="I278" s="599" t="s">
        <v>19218</v>
      </c>
      <c r="J278" s="598" t="s">
        <v>1464</v>
      </c>
      <c r="K278" s="664">
        <v>1</v>
      </c>
      <c r="L278" s="664">
        <v>12</v>
      </c>
      <c r="M278" s="665">
        <f t="shared" si="8"/>
        <v>54000</v>
      </c>
      <c r="N278" s="664">
        <v>0</v>
      </c>
      <c r="O278" s="664">
        <v>6</v>
      </c>
      <c r="P278" s="666">
        <f t="shared" si="9"/>
        <v>27000</v>
      </c>
      <c r="Q278" s="666">
        <v>0</v>
      </c>
      <c r="R278" s="667">
        <v>12</v>
      </c>
    </row>
    <row r="279" spans="1:18" ht="11.85" customHeight="1" x14ac:dyDescent="0.25">
      <c r="A279" s="598" t="s">
        <v>19174</v>
      </c>
      <c r="B279" s="598" t="s">
        <v>19175</v>
      </c>
      <c r="C279" s="598" t="s">
        <v>19179</v>
      </c>
      <c r="D279" s="599" t="s">
        <v>19967</v>
      </c>
      <c r="E279" s="600">
        <v>15000</v>
      </c>
      <c r="F279" s="598" t="s">
        <v>19968</v>
      </c>
      <c r="G279" s="599" t="s">
        <v>19969</v>
      </c>
      <c r="H279" s="599" t="s">
        <v>19297</v>
      </c>
      <c r="I279" s="599" t="s">
        <v>686</v>
      </c>
      <c r="J279" s="598" t="s">
        <v>5312</v>
      </c>
      <c r="K279" s="664">
        <v>0</v>
      </c>
      <c r="L279" s="664">
        <v>1</v>
      </c>
      <c r="M279" s="665">
        <f t="shared" si="8"/>
        <v>15000</v>
      </c>
      <c r="N279" s="664">
        <v>0</v>
      </c>
      <c r="O279" s="664">
        <v>0</v>
      </c>
      <c r="P279" s="666">
        <f t="shared" si="9"/>
        <v>90000</v>
      </c>
      <c r="Q279" s="666">
        <v>0</v>
      </c>
      <c r="R279" s="666">
        <v>0</v>
      </c>
    </row>
    <row r="280" spans="1:18" ht="11.85" customHeight="1" x14ac:dyDescent="0.25">
      <c r="A280" s="598" t="s">
        <v>19174</v>
      </c>
      <c r="B280" s="598" t="s">
        <v>19200</v>
      </c>
      <c r="C280" s="598" t="s">
        <v>147</v>
      </c>
      <c r="D280" s="599" t="s">
        <v>19711</v>
      </c>
      <c r="E280" s="600">
        <v>5000</v>
      </c>
      <c r="F280" s="598" t="s">
        <v>19970</v>
      </c>
      <c r="G280" s="599" t="s">
        <v>19971</v>
      </c>
      <c r="H280" s="599" t="s">
        <v>19601</v>
      </c>
      <c r="I280" s="599" t="s">
        <v>686</v>
      </c>
      <c r="J280" s="598" t="s">
        <v>5312</v>
      </c>
      <c r="K280" s="664">
        <v>1</v>
      </c>
      <c r="L280" s="664">
        <v>12</v>
      </c>
      <c r="M280" s="665">
        <f t="shared" si="8"/>
        <v>60000</v>
      </c>
      <c r="N280" s="664">
        <v>0</v>
      </c>
      <c r="O280" s="664">
        <v>6</v>
      </c>
      <c r="P280" s="666">
        <f t="shared" si="9"/>
        <v>30000</v>
      </c>
      <c r="Q280" s="666">
        <v>0</v>
      </c>
      <c r="R280" s="667">
        <v>12</v>
      </c>
    </row>
    <row r="281" spans="1:18" ht="11.85" customHeight="1" x14ac:dyDescent="0.25">
      <c r="A281" s="598" t="s">
        <v>19174</v>
      </c>
      <c r="B281" s="598" t="s">
        <v>19200</v>
      </c>
      <c r="C281" s="598" t="s">
        <v>147</v>
      </c>
      <c r="D281" s="599" t="s">
        <v>19711</v>
      </c>
      <c r="E281" s="600">
        <v>5000</v>
      </c>
      <c r="F281" s="598" t="s">
        <v>19972</v>
      </c>
      <c r="G281" s="599" t="s">
        <v>19973</v>
      </c>
      <c r="H281" s="599" t="s">
        <v>19342</v>
      </c>
      <c r="I281" s="599" t="s">
        <v>686</v>
      </c>
      <c r="J281" s="598" t="s">
        <v>5312</v>
      </c>
      <c r="K281" s="664">
        <v>1</v>
      </c>
      <c r="L281" s="664">
        <v>12</v>
      </c>
      <c r="M281" s="665">
        <f t="shared" si="8"/>
        <v>60000</v>
      </c>
      <c r="N281" s="664">
        <v>0</v>
      </c>
      <c r="O281" s="664">
        <v>6</v>
      </c>
      <c r="P281" s="666">
        <f t="shared" si="9"/>
        <v>30000</v>
      </c>
      <c r="Q281" s="666">
        <v>0</v>
      </c>
      <c r="R281" s="667">
        <v>12</v>
      </c>
    </row>
    <row r="282" spans="1:18" ht="11.85" customHeight="1" x14ac:dyDescent="0.25">
      <c r="A282" s="598" t="s">
        <v>19174</v>
      </c>
      <c r="B282" s="598" t="s">
        <v>19175</v>
      </c>
      <c r="C282" s="598" t="s">
        <v>147</v>
      </c>
      <c r="D282" s="599" t="s">
        <v>19974</v>
      </c>
      <c r="E282" s="600">
        <v>9000</v>
      </c>
      <c r="F282" s="598" t="s">
        <v>19975</v>
      </c>
      <c r="G282" s="599" t="s">
        <v>19976</v>
      </c>
      <c r="H282" s="599" t="s">
        <v>519</v>
      </c>
      <c r="I282" s="599" t="s">
        <v>686</v>
      </c>
      <c r="J282" s="598" t="s">
        <v>5312</v>
      </c>
      <c r="K282" s="664">
        <v>1</v>
      </c>
      <c r="L282" s="664">
        <v>0</v>
      </c>
      <c r="M282" s="665">
        <f t="shared" si="8"/>
        <v>0</v>
      </c>
      <c r="N282" s="664">
        <v>0</v>
      </c>
      <c r="O282" s="664">
        <v>0</v>
      </c>
      <c r="P282" s="666">
        <f t="shared" si="9"/>
        <v>54000</v>
      </c>
      <c r="Q282" s="666">
        <v>0</v>
      </c>
      <c r="R282" s="666">
        <v>0</v>
      </c>
    </row>
    <row r="283" spans="1:18" ht="11.85" customHeight="1" x14ac:dyDescent="0.25">
      <c r="A283" s="598" t="s">
        <v>19174</v>
      </c>
      <c r="B283" s="598" t="s">
        <v>19200</v>
      </c>
      <c r="C283" s="598" t="s">
        <v>147</v>
      </c>
      <c r="D283" s="599" t="s">
        <v>19977</v>
      </c>
      <c r="E283" s="600">
        <v>4200</v>
      </c>
      <c r="F283" s="598" t="s">
        <v>19978</v>
      </c>
      <c r="G283" s="599" t="s">
        <v>19979</v>
      </c>
      <c r="H283" s="599" t="s">
        <v>19578</v>
      </c>
      <c r="I283" s="599" t="s">
        <v>19391</v>
      </c>
      <c r="J283" s="598"/>
      <c r="K283" s="664">
        <v>1</v>
      </c>
      <c r="L283" s="664">
        <v>12</v>
      </c>
      <c r="M283" s="665">
        <f t="shared" si="8"/>
        <v>50400</v>
      </c>
      <c r="N283" s="664">
        <v>0</v>
      </c>
      <c r="O283" s="664">
        <v>6</v>
      </c>
      <c r="P283" s="666">
        <f t="shared" si="9"/>
        <v>25200</v>
      </c>
      <c r="Q283" s="666">
        <v>0</v>
      </c>
      <c r="R283" s="667">
        <v>12</v>
      </c>
    </row>
    <row r="284" spans="1:18" ht="11.85" customHeight="1" x14ac:dyDescent="0.25">
      <c r="A284" s="598" t="s">
        <v>19174</v>
      </c>
      <c r="B284" s="598" t="s">
        <v>19200</v>
      </c>
      <c r="C284" s="598" t="s">
        <v>147</v>
      </c>
      <c r="D284" s="599" t="s">
        <v>19980</v>
      </c>
      <c r="E284" s="600">
        <v>3000</v>
      </c>
      <c r="F284" s="598" t="s">
        <v>19981</v>
      </c>
      <c r="G284" s="599" t="s">
        <v>19982</v>
      </c>
      <c r="H284" s="599" t="s">
        <v>1323</v>
      </c>
      <c r="I284" s="599" t="s">
        <v>19230</v>
      </c>
      <c r="J284" s="598" t="s">
        <v>1464</v>
      </c>
      <c r="K284" s="664">
        <v>1</v>
      </c>
      <c r="L284" s="664">
        <v>12</v>
      </c>
      <c r="M284" s="665">
        <f t="shared" si="8"/>
        <v>36000</v>
      </c>
      <c r="N284" s="664">
        <v>0</v>
      </c>
      <c r="O284" s="664">
        <v>6</v>
      </c>
      <c r="P284" s="666">
        <f t="shared" si="9"/>
        <v>18000</v>
      </c>
      <c r="Q284" s="666">
        <v>0</v>
      </c>
      <c r="R284" s="667">
        <v>12</v>
      </c>
    </row>
    <row r="285" spans="1:18" ht="11.85" customHeight="1" x14ac:dyDescent="0.25">
      <c r="A285" s="598" t="s">
        <v>19174</v>
      </c>
      <c r="B285" s="598" t="s">
        <v>19200</v>
      </c>
      <c r="C285" s="598" t="s">
        <v>147</v>
      </c>
      <c r="D285" s="599" t="s">
        <v>1081</v>
      </c>
      <c r="E285" s="600">
        <v>2800</v>
      </c>
      <c r="F285" s="598" t="s">
        <v>19983</v>
      </c>
      <c r="G285" s="599" t="s">
        <v>19984</v>
      </c>
      <c r="H285" s="599" t="s">
        <v>19238</v>
      </c>
      <c r="I285" s="599" t="s">
        <v>19736</v>
      </c>
      <c r="J285" s="598"/>
      <c r="K285" s="664">
        <v>1</v>
      </c>
      <c r="L285" s="664">
        <v>12</v>
      </c>
      <c r="M285" s="665">
        <f t="shared" si="8"/>
        <v>33600</v>
      </c>
      <c r="N285" s="664">
        <v>0</v>
      </c>
      <c r="O285" s="664">
        <v>6</v>
      </c>
      <c r="P285" s="666">
        <f t="shared" si="9"/>
        <v>16800</v>
      </c>
      <c r="Q285" s="666">
        <v>0</v>
      </c>
      <c r="R285" s="667">
        <v>12</v>
      </c>
    </row>
    <row r="286" spans="1:18" ht="11.85" customHeight="1" x14ac:dyDescent="0.25">
      <c r="A286" s="598" t="s">
        <v>19174</v>
      </c>
      <c r="B286" s="598" t="s">
        <v>19200</v>
      </c>
      <c r="C286" s="598" t="s">
        <v>147</v>
      </c>
      <c r="D286" s="599" t="s">
        <v>1081</v>
      </c>
      <c r="E286" s="600">
        <v>2800</v>
      </c>
      <c r="F286" s="598" t="s">
        <v>19985</v>
      </c>
      <c r="G286" s="599" t="s">
        <v>19986</v>
      </c>
      <c r="H286" s="599"/>
      <c r="I286" s="599" t="s">
        <v>19248</v>
      </c>
      <c r="J286" s="598"/>
      <c r="K286" s="664">
        <v>1</v>
      </c>
      <c r="L286" s="664">
        <v>12</v>
      </c>
      <c r="M286" s="665">
        <f t="shared" si="8"/>
        <v>33600</v>
      </c>
      <c r="N286" s="664">
        <v>0</v>
      </c>
      <c r="O286" s="664">
        <v>6</v>
      </c>
      <c r="P286" s="666">
        <f t="shared" si="9"/>
        <v>16800</v>
      </c>
      <c r="Q286" s="666">
        <v>0</v>
      </c>
      <c r="R286" s="667">
        <v>12</v>
      </c>
    </row>
    <row r="287" spans="1:18" ht="11.85" customHeight="1" x14ac:dyDescent="0.25">
      <c r="A287" s="598" t="s">
        <v>19174</v>
      </c>
      <c r="B287" s="598" t="s">
        <v>19200</v>
      </c>
      <c r="C287" s="598" t="s">
        <v>147</v>
      </c>
      <c r="D287" s="599" t="s">
        <v>814</v>
      </c>
      <c r="E287" s="600">
        <v>8000</v>
      </c>
      <c r="F287" s="598" t="s">
        <v>19987</v>
      </c>
      <c r="G287" s="599" t="s">
        <v>19988</v>
      </c>
      <c r="H287" s="599" t="s">
        <v>519</v>
      </c>
      <c r="I287" s="599" t="s">
        <v>686</v>
      </c>
      <c r="J287" s="598" t="s">
        <v>5312</v>
      </c>
      <c r="K287" s="664">
        <v>1</v>
      </c>
      <c r="L287" s="664">
        <v>12</v>
      </c>
      <c r="M287" s="665">
        <f t="shared" si="8"/>
        <v>96000</v>
      </c>
      <c r="N287" s="664">
        <v>0</v>
      </c>
      <c r="O287" s="664">
        <v>6</v>
      </c>
      <c r="P287" s="666">
        <f t="shared" si="9"/>
        <v>48000</v>
      </c>
      <c r="Q287" s="666">
        <v>0</v>
      </c>
      <c r="R287" s="667">
        <v>12</v>
      </c>
    </row>
    <row r="288" spans="1:18" ht="11.85" customHeight="1" x14ac:dyDescent="0.25">
      <c r="A288" s="598" t="s">
        <v>19174</v>
      </c>
      <c r="B288" s="598" t="s">
        <v>19200</v>
      </c>
      <c r="C288" s="598" t="s">
        <v>147</v>
      </c>
      <c r="D288" s="599" t="s">
        <v>814</v>
      </c>
      <c r="E288" s="600">
        <v>8000</v>
      </c>
      <c r="F288" s="598" t="s">
        <v>19989</v>
      </c>
      <c r="G288" s="599" t="s">
        <v>19990</v>
      </c>
      <c r="H288" s="599" t="s">
        <v>519</v>
      </c>
      <c r="I288" s="599" t="s">
        <v>686</v>
      </c>
      <c r="J288" s="598" t="s">
        <v>5312</v>
      </c>
      <c r="K288" s="664">
        <v>1</v>
      </c>
      <c r="L288" s="664">
        <v>12</v>
      </c>
      <c r="M288" s="665">
        <f t="shared" si="8"/>
        <v>96000</v>
      </c>
      <c r="N288" s="664">
        <v>0</v>
      </c>
      <c r="O288" s="664">
        <v>6</v>
      </c>
      <c r="P288" s="666">
        <f t="shared" si="9"/>
        <v>48000</v>
      </c>
      <c r="Q288" s="666">
        <v>0</v>
      </c>
      <c r="R288" s="667">
        <v>12</v>
      </c>
    </row>
    <row r="289" spans="1:18" ht="11.85" customHeight="1" x14ac:dyDescent="0.25">
      <c r="A289" s="598" t="s">
        <v>19174</v>
      </c>
      <c r="B289" s="598" t="s">
        <v>19200</v>
      </c>
      <c r="C289" s="598" t="s">
        <v>147</v>
      </c>
      <c r="D289" s="599" t="s">
        <v>814</v>
      </c>
      <c r="E289" s="600">
        <v>8000</v>
      </c>
      <c r="F289" s="598" t="s">
        <v>19991</v>
      </c>
      <c r="G289" s="599" t="s">
        <v>19992</v>
      </c>
      <c r="H289" s="599" t="s">
        <v>519</v>
      </c>
      <c r="I289" s="599" t="s">
        <v>686</v>
      </c>
      <c r="J289" s="598" t="s">
        <v>5312</v>
      </c>
      <c r="K289" s="664">
        <v>1</v>
      </c>
      <c r="L289" s="664">
        <v>12</v>
      </c>
      <c r="M289" s="665">
        <f t="shared" si="8"/>
        <v>96000</v>
      </c>
      <c r="N289" s="664">
        <v>0</v>
      </c>
      <c r="O289" s="664">
        <v>6</v>
      </c>
      <c r="P289" s="666">
        <f t="shared" si="9"/>
        <v>48000</v>
      </c>
      <c r="Q289" s="666">
        <v>0</v>
      </c>
      <c r="R289" s="667">
        <v>12</v>
      </c>
    </row>
    <row r="290" spans="1:18" ht="11.85" customHeight="1" x14ac:dyDescent="0.25">
      <c r="A290" s="598" t="s">
        <v>19174</v>
      </c>
      <c r="B290" s="598" t="s">
        <v>19200</v>
      </c>
      <c r="C290" s="598" t="s">
        <v>147</v>
      </c>
      <c r="D290" s="599" t="s">
        <v>19862</v>
      </c>
      <c r="E290" s="600">
        <v>12500</v>
      </c>
      <c r="F290" s="598" t="s">
        <v>19993</v>
      </c>
      <c r="G290" s="599" t="s">
        <v>19994</v>
      </c>
      <c r="H290" s="599" t="s">
        <v>519</v>
      </c>
      <c r="I290" s="599" t="s">
        <v>686</v>
      </c>
      <c r="J290" s="598" t="s">
        <v>5312</v>
      </c>
      <c r="K290" s="664">
        <v>1</v>
      </c>
      <c r="L290" s="664">
        <v>12</v>
      </c>
      <c r="M290" s="665">
        <f t="shared" si="8"/>
        <v>150000</v>
      </c>
      <c r="N290" s="664">
        <v>0</v>
      </c>
      <c r="O290" s="664">
        <v>6</v>
      </c>
      <c r="P290" s="666">
        <f t="shared" si="9"/>
        <v>75000</v>
      </c>
      <c r="Q290" s="666">
        <v>0</v>
      </c>
      <c r="R290" s="667">
        <v>12</v>
      </c>
    </row>
    <row r="291" spans="1:18" ht="11.85" customHeight="1" x14ac:dyDescent="0.25">
      <c r="A291" s="598" t="s">
        <v>19174</v>
      </c>
      <c r="B291" s="598" t="s">
        <v>19200</v>
      </c>
      <c r="C291" s="598" t="s">
        <v>147</v>
      </c>
      <c r="D291" s="599" t="s">
        <v>19995</v>
      </c>
      <c r="E291" s="600">
        <v>15600</v>
      </c>
      <c r="F291" s="598" t="s">
        <v>19996</v>
      </c>
      <c r="G291" s="599" t="s">
        <v>19997</v>
      </c>
      <c r="H291" s="599" t="s">
        <v>519</v>
      </c>
      <c r="I291" s="599" t="s">
        <v>686</v>
      </c>
      <c r="J291" s="598" t="s">
        <v>5312</v>
      </c>
      <c r="K291" s="664">
        <v>2</v>
      </c>
      <c r="L291" s="664">
        <v>12</v>
      </c>
      <c r="M291" s="665">
        <f t="shared" si="8"/>
        <v>187200</v>
      </c>
      <c r="N291" s="664">
        <v>0</v>
      </c>
      <c r="O291" s="664">
        <v>6</v>
      </c>
      <c r="P291" s="666">
        <f t="shared" si="9"/>
        <v>93600</v>
      </c>
      <c r="Q291" s="666">
        <v>0</v>
      </c>
      <c r="R291" s="667">
        <v>12</v>
      </c>
    </row>
    <row r="292" spans="1:18" ht="11.85" customHeight="1" x14ac:dyDescent="0.25">
      <c r="A292" s="598" t="s">
        <v>19174</v>
      </c>
      <c r="B292" s="598" t="s">
        <v>19175</v>
      </c>
      <c r="C292" s="598" t="s">
        <v>19179</v>
      </c>
      <c r="D292" s="599" t="s">
        <v>19998</v>
      </c>
      <c r="E292" s="600">
        <v>15600</v>
      </c>
      <c r="F292" s="598" t="s">
        <v>19999</v>
      </c>
      <c r="G292" s="599" t="s">
        <v>20000</v>
      </c>
      <c r="H292" s="599" t="s">
        <v>519</v>
      </c>
      <c r="I292" s="599" t="s">
        <v>686</v>
      </c>
      <c r="J292" s="598" t="s">
        <v>5312</v>
      </c>
      <c r="K292" s="664">
        <v>0</v>
      </c>
      <c r="L292" s="664">
        <v>0</v>
      </c>
      <c r="M292" s="665">
        <f t="shared" si="8"/>
        <v>0</v>
      </c>
      <c r="N292" s="664">
        <v>1</v>
      </c>
      <c r="O292" s="664">
        <v>0</v>
      </c>
      <c r="P292" s="666">
        <f t="shared" si="9"/>
        <v>93600</v>
      </c>
      <c r="Q292" s="666">
        <v>0</v>
      </c>
      <c r="R292" s="666">
        <v>0</v>
      </c>
    </row>
    <row r="293" spans="1:18" ht="11.85" customHeight="1" x14ac:dyDescent="0.25">
      <c r="A293" s="598" t="s">
        <v>19174</v>
      </c>
      <c r="B293" s="598" t="s">
        <v>19200</v>
      </c>
      <c r="C293" s="598" t="s">
        <v>147</v>
      </c>
      <c r="D293" s="599" t="s">
        <v>558</v>
      </c>
      <c r="E293" s="600">
        <v>5500</v>
      </c>
      <c r="F293" s="598" t="s">
        <v>20001</v>
      </c>
      <c r="G293" s="599" t="s">
        <v>20002</v>
      </c>
      <c r="H293" s="599" t="s">
        <v>19522</v>
      </c>
      <c r="I293" s="599" t="s">
        <v>19391</v>
      </c>
      <c r="J293" s="598"/>
      <c r="K293" s="664">
        <v>1</v>
      </c>
      <c r="L293" s="664">
        <v>12</v>
      </c>
      <c r="M293" s="665">
        <f t="shared" si="8"/>
        <v>66000</v>
      </c>
      <c r="N293" s="664">
        <v>0</v>
      </c>
      <c r="O293" s="664">
        <v>6</v>
      </c>
      <c r="P293" s="666">
        <f t="shared" si="9"/>
        <v>33000</v>
      </c>
      <c r="Q293" s="666">
        <v>0</v>
      </c>
      <c r="R293" s="667">
        <v>12</v>
      </c>
    </row>
    <row r="294" spans="1:18" ht="11.85" customHeight="1" x14ac:dyDescent="0.25">
      <c r="A294" s="598" t="s">
        <v>19174</v>
      </c>
      <c r="B294" s="598" t="s">
        <v>19175</v>
      </c>
      <c r="C294" s="598" t="s">
        <v>147</v>
      </c>
      <c r="D294" s="599" t="s">
        <v>558</v>
      </c>
      <c r="E294" s="600">
        <v>3500</v>
      </c>
      <c r="F294" s="598" t="s">
        <v>20003</v>
      </c>
      <c r="G294" s="599" t="s">
        <v>20004</v>
      </c>
      <c r="H294" s="599"/>
      <c r="I294" s="599" t="s">
        <v>571</v>
      </c>
      <c r="J294" s="598"/>
      <c r="K294" s="664">
        <v>1</v>
      </c>
      <c r="L294" s="664">
        <v>12</v>
      </c>
      <c r="M294" s="665">
        <f t="shared" si="8"/>
        <v>42000</v>
      </c>
      <c r="N294" s="664">
        <v>0</v>
      </c>
      <c r="O294" s="664">
        <v>6</v>
      </c>
      <c r="P294" s="666">
        <f t="shared" si="9"/>
        <v>21000</v>
      </c>
      <c r="Q294" s="666">
        <v>0</v>
      </c>
      <c r="R294" s="667">
        <v>12</v>
      </c>
    </row>
    <row r="295" spans="1:18" ht="11.85" customHeight="1" x14ac:dyDescent="0.25">
      <c r="A295" s="598" t="s">
        <v>19174</v>
      </c>
      <c r="B295" s="598" t="s">
        <v>19175</v>
      </c>
      <c r="C295" s="598" t="s">
        <v>147</v>
      </c>
      <c r="D295" s="599" t="s">
        <v>558</v>
      </c>
      <c r="E295" s="600">
        <v>3500</v>
      </c>
      <c r="F295" s="598" t="s">
        <v>20005</v>
      </c>
      <c r="G295" s="599" t="s">
        <v>20006</v>
      </c>
      <c r="H295" s="599"/>
      <c r="I295" s="599" t="s">
        <v>571</v>
      </c>
      <c r="J295" s="598"/>
      <c r="K295" s="664">
        <v>1</v>
      </c>
      <c r="L295" s="664">
        <v>12</v>
      </c>
      <c r="M295" s="665">
        <f t="shared" si="8"/>
        <v>42000</v>
      </c>
      <c r="N295" s="664">
        <v>0</v>
      </c>
      <c r="O295" s="664">
        <v>6</v>
      </c>
      <c r="P295" s="666">
        <f t="shared" si="9"/>
        <v>21000</v>
      </c>
      <c r="Q295" s="666">
        <v>0</v>
      </c>
      <c r="R295" s="667">
        <v>12</v>
      </c>
    </row>
    <row r="296" spans="1:18" ht="11.85" customHeight="1" x14ac:dyDescent="0.25">
      <c r="A296" s="598" t="s">
        <v>19174</v>
      </c>
      <c r="B296" s="598" t="s">
        <v>19175</v>
      </c>
      <c r="C296" s="598" t="s">
        <v>147</v>
      </c>
      <c r="D296" s="599" t="s">
        <v>20007</v>
      </c>
      <c r="E296" s="600">
        <v>3500</v>
      </c>
      <c r="F296" s="598" t="s">
        <v>20008</v>
      </c>
      <c r="G296" s="599" t="s">
        <v>20009</v>
      </c>
      <c r="H296" s="599"/>
      <c r="I296" s="599" t="s">
        <v>571</v>
      </c>
      <c r="J296" s="598"/>
      <c r="K296" s="664">
        <v>1</v>
      </c>
      <c r="L296" s="664">
        <v>12</v>
      </c>
      <c r="M296" s="665">
        <f t="shared" si="8"/>
        <v>42000</v>
      </c>
      <c r="N296" s="664">
        <v>0</v>
      </c>
      <c r="O296" s="664">
        <v>6</v>
      </c>
      <c r="P296" s="666">
        <f t="shared" si="9"/>
        <v>21000</v>
      </c>
      <c r="Q296" s="666">
        <v>0</v>
      </c>
      <c r="R296" s="667">
        <v>12</v>
      </c>
    </row>
    <row r="297" spans="1:18" ht="11.85" customHeight="1" x14ac:dyDescent="0.25">
      <c r="A297" s="598" t="s">
        <v>19174</v>
      </c>
      <c r="B297" s="598" t="s">
        <v>19200</v>
      </c>
      <c r="C297" s="598" t="s">
        <v>147</v>
      </c>
      <c r="D297" s="599" t="s">
        <v>19847</v>
      </c>
      <c r="E297" s="600">
        <v>10000</v>
      </c>
      <c r="F297" s="598" t="s">
        <v>20010</v>
      </c>
      <c r="G297" s="599" t="s">
        <v>20011</v>
      </c>
      <c r="H297" s="599" t="s">
        <v>20012</v>
      </c>
      <c r="I297" s="599" t="s">
        <v>19243</v>
      </c>
      <c r="J297" s="598" t="s">
        <v>5312</v>
      </c>
      <c r="K297" s="664">
        <v>3</v>
      </c>
      <c r="L297" s="664">
        <v>12</v>
      </c>
      <c r="M297" s="665">
        <f t="shared" si="8"/>
        <v>120000</v>
      </c>
      <c r="N297" s="664">
        <v>0</v>
      </c>
      <c r="O297" s="664">
        <v>6</v>
      </c>
      <c r="P297" s="666">
        <f t="shared" si="9"/>
        <v>60000</v>
      </c>
      <c r="Q297" s="666">
        <v>0</v>
      </c>
      <c r="R297" s="667">
        <v>12</v>
      </c>
    </row>
    <row r="298" spans="1:18" ht="11.85" customHeight="1" x14ac:dyDescent="0.25">
      <c r="A298" s="598" t="s">
        <v>19174</v>
      </c>
      <c r="B298" s="598" t="s">
        <v>19175</v>
      </c>
      <c r="C298" s="598" t="s">
        <v>147</v>
      </c>
      <c r="D298" s="599" t="s">
        <v>20013</v>
      </c>
      <c r="E298" s="600">
        <v>2500</v>
      </c>
      <c r="F298" s="598" t="s">
        <v>20014</v>
      </c>
      <c r="G298" s="599" t="s">
        <v>20015</v>
      </c>
      <c r="H298" s="599" t="s">
        <v>1323</v>
      </c>
      <c r="I298" s="599" t="s">
        <v>19488</v>
      </c>
      <c r="J298" s="598"/>
      <c r="K298" s="664">
        <v>1</v>
      </c>
      <c r="L298" s="664">
        <v>12</v>
      </c>
      <c r="M298" s="665">
        <f t="shared" si="8"/>
        <v>30000</v>
      </c>
      <c r="N298" s="664">
        <v>0</v>
      </c>
      <c r="O298" s="664">
        <v>6</v>
      </c>
      <c r="P298" s="666">
        <f t="shared" si="9"/>
        <v>15000</v>
      </c>
      <c r="Q298" s="666">
        <v>0</v>
      </c>
      <c r="R298" s="667">
        <v>12</v>
      </c>
    </row>
    <row r="299" spans="1:18" ht="11.85" customHeight="1" x14ac:dyDescent="0.25">
      <c r="A299" s="598" t="s">
        <v>19174</v>
      </c>
      <c r="B299" s="598" t="s">
        <v>19175</v>
      </c>
      <c r="C299" s="598" t="s">
        <v>147</v>
      </c>
      <c r="D299" s="599" t="s">
        <v>20016</v>
      </c>
      <c r="E299" s="600">
        <v>12000</v>
      </c>
      <c r="F299" s="598" t="s">
        <v>20017</v>
      </c>
      <c r="G299" s="599" t="s">
        <v>20018</v>
      </c>
      <c r="H299" s="599" t="s">
        <v>519</v>
      </c>
      <c r="I299" s="599" t="s">
        <v>686</v>
      </c>
      <c r="J299" s="598" t="s">
        <v>5312</v>
      </c>
      <c r="K299" s="664">
        <v>1</v>
      </c>
      <c r="L299" s="664">
        <v>1</v>
      </c>
      <c r="M299" s="665">
        <f t="shared" si="8"/>
        <v>12000</v>
      </c>
      <c r="N299" s="664">
        <v>0</v>
      </c>
      <c r="O299" s="664">
        <v>0</v>
      </c>
      <c r="P299" s="666">
        <f t="shared" si="9"/>
        <v>72000</v>
      </c>
      <c r="Q299" s="666">
        <v>0</v>
      </c>
      <c r="R299" s="666">
        <v>0</v>
      </c>
    </row>
    <row r="300" spans="1:18" ht="11.85" customHeight="1" x14ac:dyDescent="0.25">
      <c r="A300" s="598" t="s">
        <v>19174</v>
      </c>
      <c r="B300" s="598" t="s">
        <v>19175</v>
      </c>
      <c r="C300" s="598" t="s">
        <v>147</v>
      </c>
      <c r="D300" s="599" t="s">
        <v>17030</v>
      </c>
      <c r="E300" s="600">
        <v>4000</v>
      </c>
      <c r="F300" s="598" t="s">
        <v>20019</v>
      </c>
      <c r="G300" s="599" t="s">
        <v>20020</v>
      </c>
      <c r="H300" s="599"/>
      <c r="I300" s="599" t="s">
        <v>571</v>
      </c>
      <c r="J300" s="598"/>
      <c r="K300" s="664">
        <v>1</v>
      </c>
      <c r="L300" s="664">
        <v>0</v>
      </c>
      <c r="M300" s="665">
        <f t="shared" si="8"/>
        <v>0</v>
      </c>
      <c r="N300" s="664">
        <v>0</v>
      </c>
      <c r="O300" s="664">
        <v>0</v>
      </c>
      <c r="P300" s="666">
        <f t="shared" si="9"/>
        <v>24000</v>
      </c>
      <c r="Q300" s="666">
        <v>0</v>
      </c>
      <c r="R300" s="666">
        <v>0</v>
      </c>
    </row>
    <row r="301" spans="1:18" ht="11.85" customHeight="1" x14ac:dyDescent="0.25">
      <c r="A301" s="598" t="s">
        <v>19174</v>
      </c>
      <c r="B301" s="598" t="s">
        <v>19175</v>
      </c>
      <c r="C301" s="598" t="s">
        <v>147</v>
      </c>
      <c r="D301" s="599" t="s">
        <v>20021</v>
      </c>
      <c r="E301" s="600">
        <v>2500</v>
      </c>
      <c r="F301" s="598" t="s">
        <v>20022</v>
      </c>
      <c r="G301" s="599" t="s">
        <v>20023</v>
      </c>
      <c r="H301" s="599" t="s">
        <v>20024</v>
      </c>
      <c r="I301" s="599" t="s">
        <v>19825</v>
      </c>
      <c r="J301" s="598"/>
      <c r="K301" s="664">
        <v>1</v>
      </c>
      <c r="L301" s="664">
        <v>12</v>
      </c>
      <c r="M301" s="665">
        <f t="shared" si="8"/>
        <v>30000</v>
      </c>
      <c r="N301" s="664">
        <v>0</v>
      </c>
      <c r="O301" s="664">
        <v>6</v>
      </c>
      <c r="P301" s="666">
        <f t="shared" si="9"/>
        <v>15000</v>
      </c>
      <c r="Q301" s="666">
        <v>0</v>
      </c>
      <c r="R301" s="667">
        <v>12</v>
      </c>
    </row>
    <row r="302" spans="1:18" ht="11.85" customHeight="1" x14ac:dyDescent="0.25">
      <c r="A302" s="598" t="s">
        <v>19174</v>
      </c>
      <c r="B302" s="598" t="s">
        <v>19175</v>
      </c>
      <c r="C302" s="598" t="s">
        <v>147</v>
      </c>
      <c r="D302" s="599" t="s">
        <v>20025</v>
      </c>
      <c r="E302" s="600">
        <v>4500</v>
      </c>
      <c r="F302" s="598" t="s">
        <v>20026</v>
      </c>
      <c r="G302" s="599" t="s">
        <v>20027</v>
      </c>
      <c r="H302" s="599" t="s">
        <v>19390</v>
      </c>
      <c r="I302" s="599" t="s">
        <v>19516</v>
      </c>
      <c r="J302" s="598"/>
      <c r="K302" s="664">
        <v>1</v>
      </c>
      <c r="L302" s="664">
        <v>12</v>
      </c>
      <c r="M302" s="665">
        <f t="shared" si="8"/>
        <v>54000</v>
      </c>
      <c r="N302" s="664">
        <v>0</v>
      </c>
      <c r="O302" s="664">
        <v>6</v>
      </c>
      <c r="P302" s="666">
        <f t="shared" si="9"/>
        <v>27000</v>
      </c>
      <c r="Q302" s="666">
        <v>0</v>
      </c>
      <c r="R302" s="667">
        <v>12</v>
      </c>
    </row>
    <row r="303" spans="1:18" ht="11.85" customHeight="1" x14ac:dyDescent="0.25">
      <c r="A303" s="598" t="s">
        <v>19174</v>
      </c>
      <c r="B303" s="598" t="s">
        <v>19175</v>
      </c>
      <c r="C303" s="598" t="s">
        <v>19179</v>
      </c>
      <c r="D303" s="599" t="s">
        <v>19555</v>
      </c>
      <c r="E303" s="600">
        <v>15600</v>
      </c>
      <c r="F303" s="598" t="s">
        <v>19556</v>
      </c>
      <c r="G303" s="599" t="s">
        <v>19557</v>
      </c>
      <c r="H303" s="599"/>
      <c r="I303" s="599" t="s">
        <v>19243</v>
      </c>
      <c r="J303" s="598" t="s">
        <v>5312</v>
      </c>
      <c r="K303" s="664">
        <v>0</v>
      </c>
      <c r="L303" s="664">
        <v>1</v>
      </c>
      <c r="M303" s="665">
        <f t="shared" si="8"/>
        <v>15600</v>
      </c>
      <c r="N303" s="664">
        <v>0</v>
      </c>
      <c r="O303" s="664">
        <v>0</v>
      </c>
      <c r="P303" s="666">
        <f t="shared" si="9"/>
        <v>93600</v>
      </c>
      <c r="Q303" s="666">
        <v>0</v>
      </c>
      <c r="R303" s="666">
        <v>0</v>
      </c>
    </row>
    <row r="304" spans="1:18" ht="11.85" customHeight="1" x14ac:dyDescent="0.25">
      <c r="A304" s="598" t="s">
        <v>19174</v>
      </c>
      <c r="B304" s="598" t="s">
        <v>19200</v>
      </c>
      <c r="C304" s="598" t="s">
        <v>147</v>
      </c>
      <c r="D304" s="599" t="s">
        <v>20028</v>
      </c>
      <c r="E304" s="600">
        <v>13500</v>
      </c>
      <c r="F304" s="598" t="s">
        <v>20029</v>
      </c>
      <c r="G304" s="599" t="s">
        <v>20030</v>
      </c>
      <c r="H304" s="599" t="s">
        <v>19342</v>
      </c>
      <c r="I304" s="599" t="s">
        <v>686</v>
      </c>
      <c r="J304" s="598" t="s">
        <v>5312</v>
      </c>
      <c r="K304" s="664">
        <v>1</v>
      </c>
      <c r="L304" s="664">
        <v>12</v>
      </c>
      <c r="M304" s="665">
        <f t="shared" si="8"/>
        <v>162000</v>
      </c>
      <c r="N304" s="664">
        <v>0</v>
      </c>
      <c r="O304" s="664">
        <v>6</v>
      </c>
      <c r="P304" s="666">
        <f t="shared" si="9"/>
        <v>81000</v>
      </c>
      <c r="Q304" s="666">
        <v>0</v>
      </c>
      <c r="R304" s="667">
        <v>12</v>
      </c>
    </row>
    <row r="305" spans="1:18" ht="11.85" customHeight="1" x14ac:dyDescent="0.25">
      <c r="A305" s="598" t="s">
        <v>19174</v>
      </c>
      <c r="B305" s="598" t="s">
        <v>19200</v>
      </c>
      <c r="C305" s="598" t="s">
        <v>147</v>
      </c>
      <c r="D305" s="599" t="s">
        <v>20031</v>
      </c>
      <c r="E305" s="600">
        <v>13500</v>
      </c>
      <c r="F305" s="598" t="s">
        <v>20032</v>
      </c>
      <c r="G305" s="599" t="s">
        <v>20033</v>
      </c>
      <c r="H305" s="599" t="s">
        <v>19342</v>
      </c>
      <c r="I305" s="599" t="s">
        <v>686</v>
      </c>
      <c r="J305" s="598" t="s">
        <v>5312</v>
      </c>
      <c r="K305" s="664">
        <v>1</v>
      </c>
      <c r="L305" s="664">
        <v>12</v>
      </c>
      <c r="M305" s="665">
        <f t="shared" si="8"/>
        <v>162000</v>
      </c>
      <c r="N305" s="664">
        <v>0</v>
      </c>
      <c r="O305" s="664">
        <v>6</v>
      </c>
      <c r="P305" s="666">
        <f t="shared" si="9"/>
        <v>81000</v>
      </c>
      <c r="Q305" s="666">
        <v>0</v>
      </c>
      <c r="R305" s="667">
        <v>12</v>
      </c>
    </row>
    <row r="306" spans="1:18" ht="11.85" customHeight="1" x14ac:dyDescent="0.25">
      <c r="A306" s="598" t="s">
        <v>19174</v>
      </c>
      <c r="B306" s="598" t="s">
        <v>19175</v>
      </c>
      <c r="C306" s="598" t="s">
        <v>147</v>
      </c>
      <c r="D306" s="599" t="s">
        <v>814</v>
      </c>
      <c r="E306" s="600">
        <v>8000</v>
      </c>
      <c r="F306" s="598" t="s">
        <v>20034</v>
      </c>
      <c r="G306" s="599" t="s">
        <v>20035</v>
      </c>
      <c r="H306" s="599" t="s">
        <v>519</v>
      </c>
      <c r="I306" s="599" t="s">
        <v>686</v>
      </c>
      <c r="J306" s="598" t="s">
        <v>5312</v>
      </c>
      <c r="K306" s="664">
        <v>1</v>
      </c>
      <c r="L306" s="664">
        <v>12</v>
      </c>
      <c r="M306" s="665">
        <f t="shared" si="8"/>
        <v>96000</v>
      </c>
      <c r="N306" s="664">
        <v>0</v>
      </c>
      <c r="O306" s="664">
        <v>6</v>
      </c>
      <c r="P306" s="666">
        <f t="shared" si="9"/>
        <v>48000</v>
      </c>
      <c r="Q306" s="666">
        <v>0</v>
      </c>
      <c r="R306" s="667">
        <v>12</v>
      </c>
    </row>
    <row r="307" spans="1:18" ht="11.85" customHeight="1" x14ac:dyDescent="0.25">
      <c r="A307" s="598" t="s">
        <v>19174</v>
      </c>
      <c r="B307" s="598" t="s">
        <v>19175</v>
      </c>
      <c r="C307" s="598" t="s">
        <v>147</v>
      </c>
      <c r="D307" s="599" t="s">
        <v>558</v>
      </c>
      <c r="E307" s="600">
        <v>4500</v>
      </c>
      <c r="F307" s="598" t="s">
        <v>20036</v>
      </c>
      <c r="G307" s="599" t="s">
        <v>20037</v>
      </c>
      <c r="H307" s="599"/>
      <c r="I307" s="599"/>
      <c r="J307" s="598"/>
      <c r="K307" s="664">
        <v>1</v>
      </c>
      <c r="L307" s="664">
        <v>12</v>
      </c>
      <c r="M307" s="665">
        <f t="shared" si="8"/>
        <v>54000</v>
      </c>
      <c r="N307" s="664">
        <v>0</v>
      </c>
      <c r="O307" s="664">
        <v>6</v>
      </c>
      <c r="P307" s="666">
        <f t="shared" si="9"/>
        <v>27000</v>
      </c>
      <c r="Q307" s="666">
        <v>0</v>
      </c>
      <c r="R307" s="667">
        <v>12</v>
      </c>
    </row>
    <row r="308" spans="1:18" ht="11.85" customHeight="1" x14ac:dyDescent="0.25">
      <c r="A308" s="598" t="s">
        <v>19174</v>
      </c>
      <c r="B308" s="598" t="s">
        <v>19175</v>
      </c>
      <c r="C308" s="598" t="s">
        <v>147</v>
      </c>
      <c r="D308" s="599" t="s">
        <v>16891</v>
      </c>
      <c r="E308" s="600">
        <v>6000</v>
      </c>
      <c r="F308" s="598" t="s">
        <v>20038</v>
      </c>
      <c r="G308" s="599" t="s">
        <v>20039</v>
      </c>
      <c r="H308" s="599" t="s">
        <v>2428</v>
      </c>
      <c r="I308" s="599"/>
      <c r="J308" s="598"/>
      <c r="K308" s="664">
        <v>1</v>
      </c>
      <c r="L308" s="664">
        <v>12</v>
      </c>
      <c r="M308" s="665">
        <f t="shared" si="8"/>
        <v>72000</v>
      </c>
      <c r="N308" s="664">
        <v>0</v>
      </c>
      <c r="O308" s="664">
        <v>6</v>
      </c>
      <c r="P308" s="666">
        <f t="shared" si="9"/>
        <v>36000</v>
      </c>
      <c r="Q308" s="666">
        <v>0</v>
      </c>
      <c r="R308" s="667">
        <v>12</v>
      </c>
    </row>
    <row r="309" spans="1:18" ht="11.85" customHeight="1" x14ac:dyDescent="0.25">
      <c r="A309" s="598" t="s">
        <v>19174</v>
      </c>
      <c r="B309" s="598" t="s">
        <v>19175</v>
      </c>
      <c r="C309" s="598" t="s">
        <v>19179</v>
      </c>
      <c r="D309" s="599" t="s">
        <v>20040</v>
      </c>
      <c r="E309" s="600">
        <v>15600</v>
      </c>
      <c r="F309" s="598" t="s">
        <v>20041</v>
      </c>
      <c r="G309" s="599" t="s">
        <v>20042</v>
      </c>
      <c r="H309" s="599" t="s">
        <v>519</v>
      </c>
      <c r="I309" s="599" t="s">
        <v>686</v>
      </c>
      <c r="J309" s="598" t="s">
        <v>5312</v>
      </c>
      <c r="K309" s="664">
        <v>1</v>
      </c>
      <c r="L309" s="664">
        <v>0</v>
      </c>
      <c r="M309" s="665">
        <f t="shared" si="8"/>
        <v>0</v>
      </c>
      <c r="N309" s="664">
        <v>0</v>
      </c>
      <c r="O309" s="664">
        <v>0</v>
      </c>
      <c r="P309" s="666">
        <f t="shared" si="9"/>
        <v>93600</v>
      </c>
      <c r="Q309" s="666">
        <v>0</v>
      </c>
      <c r="R309" s="666">
        <v>0</v>
      </c>
    </row>
    <row r="310" spans="1:18" ht="11.85" customHeight="1" x14ac:dyDescent="0.25">
      <c r="A310" s="598" t="s">
        <v>19174</v>
      </c>
      <c r="B310" s="598" t="s">
        <v>19175</v>
      </c>
      <c r="C310" s="598" t="s">
        <v>147</v>
      </c>
      <c r="D310" s="599" t="s">
        <v>20007</v>
      </c>
      <c r="E310" s="600">
        <v>3500</v>
      </c>
      <c r="F310" s="598" t="s">
        <v>20043</v>
      </c>
      <c r="G310" s="599" t="s">
        <v>20044</v>
      </c>
      <c r="H310" s="599" t="s">
        <v>19843</v>
      </c>
      <c r="I310" s="599" t="s">
        <v>19825</v>
      </c>
      <c r="J310" s="598"/>
      <c r="K310" s="664">
        <v>1</v>
      </c>
      <c r="L310" s="664">
        <v>12</v>
      </c>
      <c r="M310" s="665">
        <f t="shared" si="8"/>
        <v>42000</v>
      </c>
      <c r="N310" s="664">
        <v>0</v>
      </c>
      <c r="O310" s="664">
        <v>6</v>
      </c>
      <c r="P310" s="666">
        <f t="shared" si="9"/>
        <v>21000</v>
      </c>
      <c r="Q310" s="666">
        <v>0</v>
      </c>
      <c r="R310" s="667">
        <v>12</v>
      </c>
    </row>
    <row r="311" spans="1:18" ht="11.85" customHeight="1" x14ac:dyDescent="0.25">
      <c r="A311" s="598" t="s">
        <v>19174</v>
      </c>
      <c r="B311" s="598" t="s">
        <v>19200</v>
      </c>
      <c r="C311" s="598" t="s">
        <v>147</v>
      </c>
      <c r="D311" s="599" t="s">
        <v>17441</v>
      </c>
      <c r="E311" s="600">
        <v>10000</v>
      </c>
      <c r="F311" s="598" t="s">
        <v>20045</v>
      </c>
      <c r="G311" s="599" t="s">
        <v>20046</v>
      </c>
      <c r="H311" s="599" t="s">
        <v>19342</v>
      </c>
      <c r="I311" s="599" t="s">
        <v>686</v>
      </c>
      <c r="J311" s="598" t="s">
        <v>5312</v>
      </c>
      <c r="K311" s="664">
        <v>1</v>
      </c>
      <c r="L311" s="664">
        <v>12</v>
      </c>
      <c r="M311" s="665">
        <f t="shared" si="8"/>
        <v>120000</v>
      </c>
      <c r="N311" s="664">
        <v>0</v>
      </c>
      <c r="O311" s="664">
        <v>6</v>
      </c>
      <c r="P311" s="666">
        <f t="shared" si="9"/>
        <v>60000</v>
      </c>
      <c r="Q311" s="666">
        <v>0</v>
      </c>
      <c r="R311" s="667">
        <v>12</v>
      </c>
    </row>
    <row r="312" spans="1:18" ht="11.85" customHeight="1" x14ac:dyDescent="0.25">
      <c r="A312" s="598" t="s">
        <v>19174</v>
      </c>
      <c r="B312" s="598" t="s">
        <v>19200</v>
      </c>
      <c r="C312" s="598" t="s">
        <v>147</v>
      </c>
      <c r="D312" s="599" t="s">
        <v>17441</v>
      </c>
      <c r="E312" s="600">
        <v>9000</v>
      </c>
      <c r="F312" s="598" t="s">
        <v>20047</v>
      </c>
      <c r="G312" s="599" t="s">
        <v>20048</v>
      </c>
      <c r="H312" s="599" t="s">
        <v>19342</v>
      </c>
      <c r="I312" s="599" t="s">
        <v>686</v>
      </c>
      <c r="J312" s="598" t="s">
        <v>5312</v>
      </c>
      <c r="K312" s="664">
        <v>1</v>
      </c>
      <c r="L312" s="664">
        <v>12</v>
      </c>
      <c r="M312" s="665">
        <f t="shared" si="8"/>
        <v>108000</v>
      </c>
      <c r="N312" s="664">
        <v>0</v>
      </c>
      <c r="O312" s="664">
        <v>6</v>
      </c>
      <c r="P312" s="666">
        <f t="shared" si="9"/>
        <v>54000</v>
      </c>
      <c r="Q312" s="666">
        <v>0</v>
      </c>
      <c r="R312" s="667">
        <v>12</v>
      </c>
    </row>
    <row r="313" spans="1:18" ht="11.85" customHeight="1" x14ac:dyDescent="0.25">
      <c r="A313" s="598" t="s">
        <v>19174</v>
      </c>
      <c r="B313" s="598" t="s">
        <v>19200</v>
      </c>
      <c r="C313" s="598" t="s">
        <v>147</v>
      </c>
      <c r="D313" s="599" t="s">
        <v>17441</v>
      </c>
      <c r="E313" s="600">
        <v>8000</v>
      </c>
      <c r="F313" s="598" t="s">
        <v>20049</v>
      </c>
      <c r="G313" s="599" t="s">
        <v>20050</v>
      </c>
      <c r="H313" s="599" t="s">
        <v>19342</v>
      </c>
      <c r="I313" s="599" t="s">
        <v>686</v>
      </c>
      <c r="J313" s="598" t="s">
        <v>5312</v>
      </c>
      <c r="K313" s="664">
        <v>1</v>
      </c>
      <c r="L313" s="664">
        <v>12</v>
      </c>
      <c r="M313" s="665">
        <f t="shared" si="8"/>
        <v>96000</v>
      </c>
      <c r="N313" s="664">
        <v>0</v>
      </c>
      <c r="O313" s="664">
        <v>6</v>
      </c>
      <c r="P313" s="666">
        <f t="shared" si="9"/>
        <v>48000</v>
      </c>
      <c r="Q313" s="666">
        <v>0</v>
      </c>
      <c r="R313" s="667">
        <v>12</v>
      </c>
    </row>
    <row r="314" spans="1:18" ht="11.85" customHeight="1" x14ac:dyDescent="0.25">
      <c r="A314" s="598" t="s">
        <v>19174</v>
      </c>
      <c r="B314" s="598" t="s">
        <v>19200</v>
      </c>
      <c r="C314" s="598" t="s">
        <v>147</v>
      </c>
      <c r="D314" s="599" t="s">
        <v>17441</v>
      </c>
      <c r="E314" s="600">
        <v>7500</v>
      </c>
      <c r="F314" s="598" t="s">
        <v>20051</v>
      </c>
      <c r="G314" s="599" t="s">
        <v>20052</v>
      </c>
      <c r="H314" s="599" t="s">
        <v>19342</v>
      </c>
      <c r="I314" s="599" t="s">
        <v>686</v>
      </c>
      <c r="J314" s="598" t="s">
        <v>5312</v>
      </c>
      <c r="K314" s="664">
        <v>1</v>
      </c>
      <c r="L314" s="664">
        <v>12</v>
      </c>
      <c r="M314" s="665">
        <f t="shared" si="8"/>
        <v>90000</v>
      </c>
      <c r="N314" s="664">
        <v>0</v>
      </c>
      <c r="O314" s="664">
        <v>6</v>
      </c>
      <c r="P314" s="666">
        <f t="shared" si="9"/>
        <v>45000</v>
      </c>
      <c r="Q314" s="666">
        <v>0</v>
      </c>
      <c r="R314" s="667">
        <v>12</v>
      </c>
    </row>
    <row r="315" spans="1:18" ht="11.85" customHeight="1" x14ac:dyDescent="0.25">
      <c r="A315" s="598" t="s">
        <v>19174</v>
      </c>
      <c r="B315" s="598" t="s">
        <v>19200</v>
      </c>
      <c r="C315" s="598" t="s">
        <v>147</v>
      </c>
      <c r="D315" s="599" t="s">
        <v>19711</v>
      </c>
      <c r="E315" s="600">
        <v>6500</v>
      </c>
      <c r="F315" s="598" t="s">
        <v>20053</v>
      </c>
      <c r="G315" s="599" t="s">
        <v>20054</v>
      </c>
      <c r="H315" s="599" t="s">
        <v>19342</v>
      </c>
      <c r="I315" s="599" t="s">
        <v>686</v>
      </c>
      <c r="J315" s="598" t="s">
        <v>5312</v>
      </c>
      <c r="K315" s="664">
        <v>1</v>
      </c>
      <c r="L315" s="664">
        <v>12</v>
      </c>
      <c r="M315" s="665">
        <f t="shared" si="8"/>
        <v>78000</v>
      </c>
      <c r="N315" s="664">
        <v>0</v>
      </c>
      <c r="O315" s="664">
        <v>6</v>
      </c>
      <c r="P315" s="666">
        <f t="shared" si="9"/>
        <v>39000</v>
      </c>
      <c r="Q315" s="666">
        <v>0</v>
      </c>
      <c r="R315" s="667">
        <v>12</v>
      </c>
    </row>
    <row r="316" spans="1:18" ht="11.85" customHeight="1" x14ac:dyDescent="0.25">
      <c r="A316" s="598" t="s">
        <v>19174</v>
      </c>
      <c r="B316" s="598" t="s">
        <v>19200</v>
      </c>
      <c r="C316" s="598" t="s">
        <v>147</v>
      </c>
      <c r="D316" s="599" t="s">
        <v>1232</v>
      </c>
      <c r="E316" s="600">
        <v>7000</v>
      </c>
      <c r="F316" s="598" t="s">
        <v>20055</v>
      </c>
      <c r="G316" s="599" t="s">
        <v>20056</v>
      </c>
      <c r="H316" s="599" t="s">
        <v>519</v>
      </c>
      <c r="I316" s="599" t="s">
        <v>686</v>
      </c>
      <c r="J316" s="598" t="s">
        <v>5312</v>
      </c>
      <c r="K316" s="664">
        <v>1</v>
      </c>
      <c r="L316" s="664">
        <v>12</v>
      </c>
      <c r="M316" s="665">
        <f t="shared" si="8"/>
        <v>84000</v>
      </c>
      <c r="N316" s="664">
        <v>0</v>
      </c>
      <c r="O316" s="664">
        <v>6</v>
      </c>
      <c r="P316" s="666">
        <f t="shared" si="9"/>
        <v>42000</v>
      </c>
      <c r="Q316" s="666">
        <v>0</v>
      </c>
      <c r="R316" s="667">
        <v>12</v>
      </c>
    </row>
    <row r="317" spans="1:18" ht="11.85" customHeight="1" x14ac:dyDescent="0.25">
      <c r="A317" s="598" t="s">
        <v>19174</v>
      </c>
      <c r="B317" s="598" t="s">
        <v>19200</v>
      </c>
      <c r="C317" s="598" t="s">
        <v>147</v>
      </c>
      <c r="D317" s="599" t="s">
        <v>18722</v>
      </c>
      <c r="E317" s="600">
        <v>6500</v>
      </c>
      <c r="F317" s="598" t="s">
        <v>20057</v>
      </c>
      <c r="G317" s="599" t="s">
        <v>20058</v>
      </c>
      <c r="H317" s="599" t="s">
        <v>18178</v>
      </c>
      <c r="I317" s="599" t="s">
        <v>686</v>
      </c>
      <c r="J317" s="598" t="s">
        <v>5312</v>
      </c>
      <c r="K317" s="664">
        <v>1</v>
      </c>
      <c r="L317" s="664">
        <v>12</v>
      </c>
      <c r="M317" s="665">
        <f t="shared" si="8"/>
        <v>78000</v>
      </c>
      <c r="N317" s="664">
        <v>0</v>
      </c>
      <c r="O317" s="664">
        <v>6</v>
      </c>
      <c r="P317" s="666">
        <f t="shared" si="9"/>
        <v>39000</v>
      </c>
      <c r="Q317" s="666">
        <v>0</v>
      </c>
      <c r="R317" s="667">
        <v>12</v>
      </c>
    </row>
    <row r="318" spans="1:18" ht="11.85" customHeight="1" x14ac:dyDescent="0.25">
      <c r="A318" s="598" t="s">
        <v>19174</v>
      </c>
      <c r="B318" s="598" t="s">
        <v>19200</v>
      </c>
      <c r="C318" s="598" t="s">
        <v>147</v>
      </c>
      <c r="D318" s="599" t="s">
        <v>17441</v>
      </c>
      <c r="E318" s="600">
        <v>7000</v>
      </c>
      <c r="F318" s="598" t="s">
        <v>20059</v>
      </c>
      <c r="G318" s="599" t="s">
        <v>20060</v>
      </c>
      <c r="H318" s="599" t="s">
        <v>19342</v>
      </c>
      <c r="I318" s="599" t="s">
        <v>686</v>
      </c>
      <c r="J318" s="598" t="s">
        <v>5312</v>
      </c>
      <c r="K318" s="664">
        <v>1</v>
      </c>
      <c r="L318" s="664">
        <v>12</v>
      </c>
      <c r="M318" s="665">
        <f t="shared" si="8"/>
        <v>84000</v>
      </c>
      <c r="N318" s="664">
        <v>0</v>
      </c>
      <c r="O318" s="664">
        <v>6</v>
      </c>
      <c r="P318" s="666">
        <f t="shared" si="9"/>
        <v>42000</v>
      </c>
      <c r="Q318" s="666">
        <v>0</v>
      </c>
      <c r="R318" s="667">
        <v>12</v>
      </c>
    </row>
    <row r="319" spans="1:18" ht="11.85" customHeight="1" x14ac:dyDescent="0.25">
      <c r="A319" s="598" t="s">
        <v>19174</v>
      </c>
      <c r="B319" s="598" t="s">
        <v>19175</v>
      </c>
      <c r="C319" s="598" t="s">
        <v>147</v>
      </c>
      <c r="D319" s="599" t="s">
        <v>20061</v>
      </c>
      <c r="E319" s="600">
        <v>8000</v>
      </c>
      <c r="F319" s="598" t="s">
        <v>20062</v>
      </c>
      <c r="G319" s="599" t="s">
        <v>20063</v>
      </c>
      <c r="H319" s="599" t="s">
        <v>18178</v>
      </c>
      <c r="I319" s="599" t="s">
        <v>686</v>
      </c>
      <c r="J319" s="598" t="s">
        <v>5312</v>
      </c>
      <c r="K319" s="664">
        <v>1</v>
      </c>
      <c r="L319" s="664">
        <v>12</v>
      </c>
      <c r="M319" s="665">
        <f t="shared" si="8"/>
        <v>96000</v>
      </c>
      <c r="N319" s="664">
        <v>0</v>
      </c>
      <c r="O319" s="664">
        <v>6</v>
      </c>
      <c r="P319" s="666">
        <f t="shared" si="9"/>
        <v>48000</v>
      </c>
      <c r="Q319" s="666">
        <v>0</v>
      </c>
      <c r="R319" s="667">
        <v>12</v>
      </c>
    </row>
    <row r="320" spans="1:18" ht="11.85" customHeight="1" x14ac:dyDescent="0.25">
      <c r="A320" s="598" t="s">
        <v>19174</v>
      </c>
      <c r="B320" s="598" t="s">
        <v>19175</v>
      </c>
      <c r="C320" s="598" t="s">
        <v>147</v>
      </c>
      <c r="D320" s="599" t="s">
        <v>20064</v>
      </c>
      <c r="E320" s="600">
        <v>4500</v>
      </c>
      <c r="F320" s="598" t="s">
        <v>20065</v>
      </c>
      <c r="G320" s="599" t="s">
        <v>20066</v>
      </c>
      <c r="H320" s="599" t="s">
        <v>20067</v>
      </c>
      <c r="I320" s="599" t="s">
        <v>19262</v>
      </c>
      <c r="J320" s="598"/>
      <c r="K320" s="664">
        <v>1</v>
      </c>
      <c r="L320" s="664">
        <v>12</v>
      </c>
      <c r="M320" s="665">
        <f t="shared" si="8"/>
        <v>54000</v>
      </c>
      <c r="N320" s="664">
        <v>0</v>
      </c>
      <c r="O320" s="664">
        <v>6</v>
      </c>
      <c r="P320" s="666">
        <f t="shared" si="9"/>
        <v>27000</v>
      </c>
      <c r="Q320" s="666">
        <v>0</v>
      </c>
      <c r="R320" s="667">
        <v>12</v>
      </c>
    </row>
    <row r="321" spans="1:18" ht="11.85" customHeight="1" x14ac:dyDescent="0.25">
      <c r="A321" s="598" t="s">
        <v>19174</v>
      </c>
      <c r="B321" s="598" t="s">
        <v>19175</v>
      </c>
      <c r="C321" s="598" t="s">
        <v>147</v>
      </c>
      <c r="D321" s="599" t="s">
        <v>558</v>
      </c>
      <c r="E321" s="600">
        <v>1500</v>
      </c>
      <c r="F321" s="598" t="s">
        <v>20068</v>
      </c>
      <c r="G321" s="599" t="s">
        <v>20069</v>
      </c>
      <c r="H321" s="599"/>
      <c r="I321" s="599" t="s">
        <v>571</v>
      </c>
      <c r="J321" s="598"/>
      <c r="K321" s="664">
        <v>1</v>
      </c>
      <c r="L321" s="664">
        <v>12</v>
      </c>
      <c r="M321" s="665">
        <f t="shared" si="8"/>
        <v>18000</v>
      </c>
      <c r="N321" s="664">
        <v>0</v>
      </c>
      <c r="O321" s="664">
        <v>6</v>
      </c>
      <c r="P321" s="666">
        <f t="shared" si="9"/>
        <v>9000</v>
      </c>
      <c r="Q321" s="666">
        <v>0</v>
      </c>
      <c r="R321" s="667">
        <v>12</v>
      </c>
    </row>
    <row r="322" spans="1:18" ht="11.85" customHeight="1" x14ac:dyDescent="0.25">
      <c r="A322" s="598" t="s">
        <v>19174</v>
      </c>
      <c r="B322" s="598" t="s">
        <v>19200</v>
      </c>
      <c r="C322" s="598" t="s">
        <v>147</v>
      </c>
      <c r="D322" s="599" t="s">
        <v>814</v>
      </c>
      <c r="E322" s="600">
        <v>8000</v>
      </c>
      <c r="F322" s="598" t="s">
        <v>20070</v>
      </c>
      <c r="G322" s="599" t="s">
        <v>20071</v>
      </c>
      <c r="H322" s="599" t="s">
        <v>519</v>
      </c>
      <c r="I322" s="599" t="s">
        <v>686</v>
      </c>
      <c r="J322" s="598" t="s">
        <v>5312</v>
      </c>
      <c r="K322" s="664">
        <v>1</v>
      </c>
      <c r="L322" s="664">
        <v>12</v>
      </c>
      <c r="M322" s="665">
        <f t="shared" si="8"/>
        <v>96000</v>
      </c>
      <c r="N322" s="664">
        <v>0</v>
      </c>
      <c r="O322" s="664">
        <v>6</v>
      </c>
      <c r="P322" s="666">
        <f t="shared" si="9"/>
        <v>48000</v>
      </c>
      <c r="Q322" s="666">
        <v>0</v>
      </c>
      <c r="R322" s="667">
        <v>12</v>
      </c>
    </row>
    <row r="323" spans="1:18" ht="11.85" customHeight="1" x14ac:dyDescent="0.25">
      <c r="A323" s="598" t="s">
        <v>19174</v>
      </c>
      <c r="B323" s="598" t="s">
        <v>19200</v>
      </c>
      <c r="C323" s="598" t="s">
        <v>147</v>
      </c>
      <c r="D323" s="599" t="s">
        <v>814</v>
      </c>
      <c r="E323" s="600">
        <v>8000</v>
      </c>
      <c r="F323" s="598" t="s">
        <v>20072</v>
      </c>
      <c r="G323" s="599" t="s">
        <v>20073</v>
      </c>
      <c r="H323" s="599" t="s">
        <v>519</v>
      </c>
      <c r="I323" s="599" t="s">
        <v>686</v>
      </c>
      <c r="J323" s="598" t="s">
        <v>5312</v>
      </c>
      <c r="K323" s="664">
        <v>1</v>
      </c>
      <c r="L323" s="664">
        <v>12</v>
      </c>
      <c r="M323" s="665">
        <f t="shared" si="8"/>
        <v>96000</v>
      </c>
      <c r="N323" s="664">
        <v>0</v>
      </c>
      <c r="O323" s="664">
        <v>6</v>
      </c>
      <c r="P323" s="666">
        <f t="shared" si="9"/>
        <v>48000</v>
      </c>
      <c r="Q323" s="666">
        <v>0</v>
      </c>
      <c r="R323" s="667">
        <v>12</v>
      </c>
    </row>
    <row r="324" spans="1:18" ht="11.85" customHeight="1" x14ac:dyDescent="0.25">
      <c r="A324" s="598" t="s">
        <v>19174</v>
      </c>
      <c r="B324" s="598" t="s">
        <v>19200</v>
      </c>
      <c r="C324" s="598" t="s">
        <v>147</v>
      </c>
      <c r="D324" s="599" t="s">
        <v>20074</v>
      </c>
      <c r="E324" s="600">
        <v>12500</v>
      </c>
      <c r="F324" s="598" t="s">
        <v>20075</v>
      </c>
      <c r="G324" s="599" t="s">
        <v>20076</v>
      </c>
      <c r="H324" s="599" t="s">
        <v>19342</v>
      </c>
      <c r="I324" s="599" t="s">
        <v>686</v>
      </c>
      <c r="J324" s="598" t="s">
        <v>5312</v>
      </c>
      <c r="K324" s="664">
        <v>1</v>
      </c>
      <c r="L324" s="664">
        <v>12</v>
      </c>
      <c r="M324" s="665">
        <f t="shared" si="8"/>
        <v>150000</v>
      </c>
      <c r="N324" s="664">
        <v>0</v>
      </c>
      <c r="O324" s="664">
        <v>6</v>
      </c>
      <c r="P324" s="666">
        <f t="shared" si="9"/>
        <v>75000</v>
      </c>
      <c r="Q324" s="666">
        <v>0</v>
      </c>
      <c r="R324" s="667">
        <v>12</v>
      </c>
    </row>
    <row r="325" spans="1:18" ht="11.85" customHeight="1" x14ac:dyDescent="0.25">
      <c r="A325" s="598" t="s">
        <v>19174</v>
      </c>
      <c r="B325" s="598" t="s">
        <v>19175</v>
      </c>
      <c r="C325" s="598" t="s">
        <v>147</v>
      </c>
      <c r="D325" s="599" t="s">
        <v>1081</v>
      </c>
      <c r="E325" s="600">
        <v>2500</v>
      </c>
      <c r="F325" s="598" t="s">
        <v>20077</v>
      </c>
      <c r="G325" s="599" t="s">
        <v>20078</v>
      </c>
      <c r="H325" s="599"/>
      <c r="I325" s="599" t="s">
        <v>571</v>
      </c>
      <c r="J325" s="598"/>
      <c r="K325" s="664">
        <v>2</v>
      </c>
      <c r="L325" s="664">
        <v>12</v>
      </c>
      <c r="M325" s="665">
        <f t="shared" si="8"/>
        <v>30000</v>
      </c>
      <c r="N325" s="664">
        <v>0</v>
      </c>
      <c r="O325" s="664">
        <v>6</v>
      </c>
      <c r="P325" s="666">
        <f t="shared" si="9"/>
        <v>15000</v>
      </c>
      <c r="Q325" s="666">
        <v>0</v>
      </c>
      <c r="R325" s="667">
        <v>12</v>
      </c>
    </row>
    <row r="326" spans="1:18" ht="11.85" customHeight="1" x14ac:dyDescent="0.25">
      <c r="A326" s="598" t="s">
        <v>19174</v>
      </c>
      <c r="B326" s="598" t="s">
        <v>19175</v>
      </c>
      <c r="C326" s="598" t="s">
        <v>147</v>
      </c>
      <c r="D326" s="599" t="s">
        <v>20079</v>
      </c>
      <c r="E326" s="600">
        <v>12000</v>
      </c>
      <c r="F326" s="598" t="s">
        <v>20080</v>
      </c>
      <c r="G326" s="599" t="s">
        <v>20081</v>
      </c>
      <c r="H326" s="599" t="s">
        <v>519</v>
      </c>
      <c r="I326" s="599" t="s">
        <v>686</v>
      </c>
      <c r="J326" s="598" t="s">
        <v>5312</v>
      </c>
      <c r="K326" s="664">
        <v>1</v>
      </c>
      <c r="L326" s="664">
        <v>12</v>
      </c>
      <c r="M326" s="665">
        <f t="shared" si="8"/>
        <v>144000</v>
      </c>
      <c r="N326" s="664">
        <v>0</v>
      </c>
      <c r="O326" s="664">
        <v>6</v>
      </c>
      <c r="P326" s="666">
        <f t="shared" si="9"/>
        <v>72000</v>
      </c>
      <c r="Q326" s="666">
        <v>0</v>
      </c>
      <c r="R326" s="667">
        <v>12</v>
      </c>
    </row>
    <row r="327" spans="1:18" ht="11.85" customHeight="1" x14ac:dyDescent="0.25">
      <c r="A327" s="598" t="s">
        <v>19174</v>
      </c>
      <c r="B327" s="598" t="s">
        <v>19175</v>
      </c>
      <c r="C327" s="598" t="s">
        <v>147</v>
      </c>
      <c r="D327" s="599" t="s">
        <v>20082</v>
      </c>
      <c r="E327" s="600">
        <v>6000</v>
      </c>
      <c r="F327" s="598" t="s">
        <v>20083</v>
      </c>
      <c r="G327" s="599" t="s">
        <v>20084</v>
      </c>
      <c r="H327" s="599" t="s">
        <v>19226</v>
      </c>
      <c r="I327" s="599" t="s">
        <v>19230</v>
      </c>
      <c r="J327" s="598" t="s">
        <v>1464</v>
      </c>
      <c r="K327" s="664">
        <v>1</v>
      </c>
      <c r="L327" s="664">
        <v>12</v>
      </c>
      <c r="M327" s="665">
        <f t="shared" si="8"/>
        <v>72000</v>
      </c>
      <c r="N327" s="664">
        <v>0</v>
      </c>
      <c r="O327" s="664">
        <v>6</v>
      </c>
      <c r="P327" s="666">
        <f t="shared" si="9"/>
        <v>36000</v>
      </c>
      <c r="Q327" s="666">
        <v>0</v>
      </c>
      <c r="R327" s="667">
        <v>12</v>
      </c>
    </row>
    <row r="328" spans="1:18" ht="11.85" customHeight="1" x14ac:dyDescent="0.25">
      <c r="A328" s="598" t="s">
        <v>19174</v>
      </c>
      <c r="B328" s="598" t="s">
        <v>19175</v>
      </c>
      <c r="C328" s="598" t="s">
        <v>147</v>
      </c>
      <c r="D328" s="599" t="s">
        <v>20085</v>
      </c>
      <c r="E328" s="600">
        <v>10000</v>
      </c>
      <c r="F328" s="598" t="s">
        <v>20086</v>
      </c>
      <c r="G328" s="599" t="s">
        <v>20087</v>
      </c>
      <c r="H328" s="599" t="s">
        <v>519</v>
      </c>
      <c r="I328" s="599" t="s">
        <v>686</v>
      </c>
      <c r="J328" s="598" t="s">
        <v>5312</v>
      </c>
      <c r="K328" s="664">
        <v>1</v>
      </c>
      <c r="L328" s="664">
        <v>12</v>
      </c>
      <c r="M328" s="665">
        <f t="shared" ref="M328:M391" si="10">+E328*L328</f>
        <v>120000</v>
      </c>
      <c r="N328" s="664">
        <v>0</v>
      </c>
      <c r="O328" s="664">
        <v>6</v>
      </c>
      <c r="P328" s="666">
        <f t="shared" ref="P328:P391" si="11">+E328*6</f>
        <v>60000</v>
      </c>
      <c r="Q328" s="666">
        <v>0</v>
      </c>
      <c r="R328" s="667">
        <v>12</v>
      </c>
    </row>
    <row r="329" spans="1:18" ht="11.85" customHeight="1" x14ac:dyDescent="0.25">
      <c r="A329" s="598" t="s">
        <v>19174</v>
      </c>
      <c r="B329" s="598" t="s">
        <v>19175</v>
      </c>
      <c r="C329" s="598" t="s">
        <v>147</v>
      </c>
      <c r="D329" s="599" t="s">
        <v>20085</v>
      </c>
      <c r="E329" s="600">
        <v>10000</v>
      </c>
      <c r="F329" s="598" t="s">
        <v>20088</v>
      </c>
      <c r="G329" s="599" t="s">
        <v>20089</v>
      </c>
      <c r="H329" s="599" t="s">
        <v>519</v>
      </c>
      <c r="I329" s="599" t="s">
        <v>686</v>
      </c>
      <c r="J329" s="598" t="s">
        <v>5312</v>
      </c>
      <c r="K329" s="664">
        <v>1</v>
      </c>
      <c r="L329" s="664">
        <v>12</v>
      </c>
      <c r="M329" s="665">
        <f t="shared" si="10"/>
        <v>120000</v>
      </c>
      <c r="N329" s="664">
        <v>0</v>
      </c>
      <c r="O329" s="664">
        <v>6</v>
      </c>
      <c r="P329" s="666">
        <f t="shared" si="11"/>
        <v>60000</v>
      </c>
      <c r="Q329" s="666">
        <v>0</v>
      </c>
      <c r="R329" s="667">
        <v>12</v>
      </c>
    </row>
    <row r="330" spans="1:18" ht="11.85" customHeight="1" x14ac:dyDescent="0.25">
      <c r="A330" s="598" t="s">
        <v>19174</v>
      </c>
      <c r="B330" s="598" t="s">
        <v>19175</v>
      </c>
      <c r="C330" s="598" t="s">
        <v>147</v>
      </c>
      <c r="D330" s="599" t="s">
        <v>558</v>
      </c>
      <c r="E330" s="600">
        <v>3000</v>
      </c>
      <c r="F330" s="598" t="s">
        <v>20090</v>
      </c>
      <c r="G330" s="599" t="s">
        <v>20091</v>
      </c>
      <c r="H330" s="599" t="s">
        <v>19226</v>
      </c>
      <c r="I330" s="599" t="s">
        <v>19218</v>
      </c>
      <c r="J330" s="598" t="s">
        <v>1464</v>
      </c>
      <c r="K330" s="664">
        <v>1</v>
      </c>
      <c r="L330" s="664">
        <v>12</v>
      </c>
      <c r="M330" s="665">
        <f t="shared" si="10"/>
        <v>36000</v>
      </c>
      <c r="N330" s="664">
        <v>0</v>
      </c>
      <c r="O330" s="664">
        <v>6</v>
      </c>
      <c r="P330" s="666">
        <f t="shared" si="11"/>
        <v>18000</v>
      </c>
      <c r="Q330" s="666">
        <v>0</v>
      </c>
      <c r="R330" s="667">
        <v>12</v>
      </c>
    </row>
    <row r="331" spans="1:18" ht="11.85" customHeight="1" x14ac:dyDescent="0.25">
      <c r="A331" s="598" t="s">
        <v>19174</v>
      </c>
      <c r="B331" s="598" t="s">
        <v>19175</v>
      </c>
      <c r="C331" s="598" t="s">
        <v>147</v>
      </c>
      <c r="D331" s="599" t="s">
        <v>558</v>
      </c>
      <c r="E331" s="600">
        <v>3000</v>
      </c>
      <c r="F331" s="598" t="s">
        <v>20092</v>
      </c>
      <c r="G331" s="599" t="s">
        <v>20093</v>
      </c>
      <c r="H331" s="599" t="s">
        <v>1323</v>
      </c>
      <c r="I331" s="599" t="s">
        <v>19230</v>
      </c>
      <c r="J331" s="598" t="s">
        <v>1464</v>
      </c>
      <c r="K331" s="664">
        <v>1</v>
      </c>
      <c r="L331" s="664">
        <v>12</v>
      </c>
      <c r="M331" s="665">
        <f t="shared" si="10"/>
        <v>36000</v>
      </c>
      <c r="N331" s="664">
        <v>0</v>
      </c>
      <c r="O331" s="664">
        <v>6</v>
      </c>
      <c r="P331" s="666">
        <f t="shared" si="11"/>
        <v>18000</v>
      </c>
      <c r="Q331" s="666">
        <v>0</v>
      </c>
      <c r="R331" s="667">
        <v>12</v>
      </c>
    </row>
    <row r="332" spans="1:18" ht="11.85" customHeight="1" x14ac:dyDescent="0.25">
      <c r="A332" s="598" t="s">
        <v>19174</v>
      </c>
      <c r="B332" s="598" t="s">
        <v>19200</v>
      </c>
      <c r="C332" s="598" t="s">
        <v>147</v>
      </c>
      <c r="D332" s="599" t="s">
        <v>20094</v>
      </c>
      <c r="E332" s="600">
        <v>5500</v>
      </c>
      <c r="F332" s="598" t="s">
        <v>20095</v>
      </c>
      <c r="G332" s="599" t="s">
        <v>20096</v>
      </c>
      <c r="H332" s="599" t="s">
        <v>20097</v>
      </c>
      <c r="I332" s="599" t="s">
        <v>686</v>
      </c>
      <c r="J332" s="598" t="s">
        <v>5312</v>
      </c>
      <c r="K332" s="664">
        <v>1</v>
      </c>
      <c r="L332" s="664">
        <v>12</v>
      </c>
      <c r="M332" s="665">
        <f t="shared" si="10"/>
        <v>66000</v>
      </c>
      <c r="N332" s="664">
        <v>0</v>
      </c>
      <c r="O332" s="664">
        <v>6</v>
      </c>
      <c r="P332" s="666">
        <f t="shared" si="11"/>
        <v>33000</v>
      </c>
      <c r="Q332" s="666">
        <v>0</v>
      </c>
      <c r="R332" s="667">
        <v>12</v>
      </c>
    </row>
    <row r="333" spans="1:18" ht="11.85" customHeight="1" x14ac:dyDescent="0.25">
      <c r="A333" s="598" t="s">
        <v>19174</v>
      </c>
      <c r="B333" s="598" t="s">
        <v>19175</v>
      </c>
      <c r="C333" s="598" t="s">
        <v>147</v>
      </c>
      <c r="D333" s="599" t="s">
        <v>20098</v>
      </c>
      <c r="E333" s="600">
        <v>8500</v>
      </c>
      <c r="F333" s="598" t="s">
        <v>20099</v>
      </c>
      <c r="G333" s="599" t="s">
        <v>20100</v>
      </c>
      <c r="H333" s="599" t="s">
        <v>20101</v>
      </c>
      <c r="I333" s="599" t="s">
        <v>686</v>
      </c>
      <c r="J333" s="598" t="s">
        <v>5312</v>
      </c>
      <c r="K333" s="664">
        <v>1</v>
      </c>
      <c r="L333" s="664">
        <v>12</v>
      </c>
      <c r="M333" s="665">
        <f t="shared" si="10"/>
        <v>102000</v>
      </c>
      <c r="N333" s="664">
        <v>0</v>
      </c>
      <c r="O333" s="664">
        <v>6</v>
      </c>
      <c r="P333" s="666">
        <f t="shared" si="11"/>
        <v>51000</v>
      </c>
      <c r="Q333" s="666">
        <v>0</v>
      </c>
      <c r="R333" s="667">
        <v>12</v>
      </c>
    </row>
    <row r="334" spans="1:18" ht="11.85" customHeight="1" x14ac:dyDescent="0.25">
      <c r="A334" s="598" t="s">
        <v>19174</v>
      </c>
      <c r="B334" s="598" t="s">
        <v>19175</v>
      </c>
      <c r="C334" s="598" t="s">
        <v>147</v>
      </c>
      <c r="D334" s="599" t="s">
        <v>20098</v>
      </c>
      <c r="E334" s="600">
        <v>8500</v>
      </c>
      <c r="F334" s="598" t="s">
        <v>20102</v>
      </c>
      <c r="G334" s="599" t="s">
        <v>20103</v>
      </c>
      <c r="H334" s="599" t="s">
        <v>20104</v>
      </c>
      <c r="I334" s="599" t="s">
        <v>686</v>
      </c>
      <c r="J334" s="598" t="s">
        <v>5312</v>
      </c>
      <c r="K334" s="664">
        <v>1</v>
      </c>
      <c r="L334" s="664">
        <v>12</v>
      </c>
      <c r="M334" s="665">
        <f t="shared" si="10"/>
        <v>102000</v>
      </c>
      <c r="N334" s="664">
        <v>0</v>
      </c>
      <c r="O334" s="664">
        <v>6</v>
      </c>
      <c r="P334" s="666">
        <f t="shared" si="11"/>
        <v>51000</v>
      </c>
      <c r="Q334" s="666">
        <v>0</v>
      </c>
      <c r="R334" s="667">
        <v>12</v>
      </c>
    </row>
    <row r="335" spans="1:18" ht="11.85" customHeight="1" x14ac:dyDescent="0.25">
      <c r="A335" s="598" t="s">
        <v>19174</v>
      </c>
      <c r="B335" s="598" t="s">
        <v>19175</v>
      </c>
      <c r="C335" s="598" t="s">
        <v>147</v>
      </c>
      <c r="D335" s="599" t="s">
        <v>20098</v>
      </c>
      <c r="E335" s="600">
        <v>8500</v>
      </c>
      <c r="F335" s="598" t="s">
        <v>20105</v>
      </c>
      <c r="G335" s="599" t="s">
        <v>20106</v>
      </c>
      <c r="H335" s="599" t="s">
        <v>20107</v>
      </c>
      <c r="I335" s="599" t="s">
        <v>686</v>
      </c>
      <c r="J335" s="598" t="s">
        <v>5312</v>
      </c>
      <c r="K335" s="664">
        <v>1</v>
      </c>
      <c r="L335" s="664">
        <v>12</v>
      </c>
      <c r="M335" s="665">
        <f t="shared" si="10"/>
        <v>102000</v>
      </c>
      <c r="N335" s="664">
        <v>0</v>
      </c>
      <c r="O335" s="664">
        <v>6</v>
      </c>
      <c r="P335" s="666">
        <f t="shared" si="11"/>
        <v>51000</v>
      </c>
      <c r="Q335" s="666">
        <v>0</v>
      </c>
      <c r="R335" s="667">
        <v>12</v>
      </c>
    </row>
    <row r="336" spans="1:18" ht="11.85" customHeight="1" x14ac:dyDescent="0.25">
      <c r="A336" s="598" t="s">
        <v>19174</v>
      </c>
      <c r="B336" s="598" t="s">
        <v>19175</v>
      </c>
      <c r="C336" s="598" t="s">
        <v>147</v>
      </c>
      <c r="D336" s="599" t="s">
        <v>16698</v>
      </c>
      <c r="E336" s="600">
        <v>8500</v>
      </c>
      <c r="F336" s="598" t="s">
        <v>20108</v>
      </c>
      <c r="G336" s="599" t="s">
        <v>20109</v>
      </c>
      <c r="H336" s="599" t="s">
        <v>20110</v>
      </c>
      <c r="I336" s="599" t="s">
        <v>686</v>
      </c>
      <c r="J336" s="598" t="s">
        <v>5312</v>
      </c>
      <c r="K336" s="664">
        <v>1</v>
      </c>
      <c r="L336" s="664">
        <v>12</v>
      </c>
      <c r="M336" s="665">
        <f t="shared" si="10"/>
        <v>102000</v>
      </c>
      <c r="N336" s="664">
        <v>0</v>
      </c>
      <c r="O336" s="664">
        <v>6</v>
      </c>
      <c r="P336" s="666">
        <f t="shared" si="11"/>
        <v>51000</v>
      </c>
      <c r="Q336" s="666">
        <v>0</v>
      </c>
      <c r="R336" s="667">
        <v>12</v>
      </c>
    </row>
    <row r="337" spans="1:18" ht="11.85" customHeight="1" x14ac:dyDescent="0.25">
      <c r="A337" s="598" t="s">
        <v>19174</v>
      </c>
      <c r="B337" s="598" t="s">
        <v>19175</v>
      </c>
      <c r="C337" s="598" t="s">
        <v>147</v>
      </c>
      <c r="D337" s="599" t="s">
        <v>558</v>
      </c>
      <c r="E337" s="600">
        <v>3000</v>
      </c>
      <c r="F337" s="598" t="s">
        <v>20111</v>
      </c>
      <c r="G337" s="599" t="s">
        <v>20112</v>
      </c>
      <c r="H337" s="599" t="s">
        <v>19390</v>
      </c>
      <c r="I337" s="599" t="s">
        <v>20113</v>
      </c>
      <c r="J337" s="598"/>
      <c r="K337" s="664">
        <v>1</v>
      </c>
      <c r="L337" s="664">
        <v>12</v>
      </c>
      <c r="M337" s="665">
        <f t="shared" si="10"/>
        <v>36000</v>
      </c>
      <c r="N337" s="664">
        <v>0</v>
      </c>
      <c r="O337" s="664">
        <v>6</v>
      </c>
      <c r="P337" s="666">
        <f t="shared" si="11"/>
        <v>18000</v>
      </c>
      <c r="Q337" s="666">
        <v>0</v>
      </c>
      <c r="R337" s="667">
        <v>12</v>
      </c>
    </row>
    <row r="338" spans="1:18" ht="11.85" customHeight="1" x14ac:dyDescent="0.25">
      <c r="A338" s="598" t="s">
        <v>19174</v>
      </c>
      <c r="B338" s="598" t="s">
        <v>19175</v>
      </c>
      <c r="C338" s="598" t="s">
        <v>147</v>
      </c>
      <c r="D338" s="599" t="s">
        <v>20114</v>
      </c>
      <c r="E338" s="600">
        <v>3000</v>
      </c>
      <c r="F338" s="598" t="s">
        <v>20115</v>
      </c>
      <c r="G338" s="599" t="s">
        <v>20116</v>
      </c>
      <c r="H338" s="599" t="s">
        <v>19515</v>
      </c>
      <c r="I338" s="599" t="s">
        <v>19248</v>
      </c>
      <c r="J338" s="598"/>
      <c r="K338" s="664">
        <v>1</v>
      </c>
      <c r="L338" s="664">
        <v>12</v>
      </c>
      <c r="M338" s="665">
        <f t="shared" si="10"/>
        <v>36000</v>
      </c>
      <c r="N338" s="664">
        <v>0</v>
      </c>
      <c r="O338" s="664">
        <v>6</v>
      </c>
      <c r="P338" s="666">
        <f t="shared" si="11"/>
        <v>18000</v>
      </c>
      <c r="Q338" s="666">
        <v>0</v>
      </c>
      <c r="R338" s="667">
        <v>12</v>
      </c>
    </row>
    <row r="339" spans="1:18" ht="11.85" customHeight="1" x14ac:dyDescent="0.25">
      <c r="A339" s="598" t="s">
        <v>19174</v>
      </c>
      <c r="B339" s="598" t="s">
        <v>19200</v>
      </c>
      <c r="C339" s="598" t="s">
        <v>19179</v>
      </c>
      <c r="D339" s="599" t="s">
        <v>20117</v>
      </c>
      <c r="E339" s="600">
        <v>15600</v>
      </c>
      <c r="F339" s="598" t="s">
        <v>20118</v>
      </c>
      <c r="G339" s="599" t="s">
        <v>20119</v>
      </c>
      <c r="H339" s="599" t="s">
        <v>19539</v>
      </c>
      <c r="I339" s="599" t="s">
        <v>686</v>
      </c>
      <c r="J339" s="598" t="s">
        <v>5312</v>
      </c>
      <c r="K339" s="664">
        <v>0</v>
      </c>
      <c r="L339" s="664">
        <v>1</v>
      </c>
      <c r="M339" s="665">
        <f t="shared" si="10"/>
        <v>15600</v>
      </c>
      <c r="N339" s="664">
        <v>0</v>
      </c>
      <c r="O339" s="664">
        <v>0</v>
      </c>
      <c r="P339" s="666">
        <f t="shared" si="11"/>
        <v>93600</v>
      </c>
      <c r="Q339" s="666">
        <v>0</v>
      </c>
      <c r="R339" s="666">
        <v>0</v>
      </c>
    </row>
    <row r="340" spans="1:18" ht="11.85" customHeight="1" x14ac:dyDescent="0.25">
      <c r="A340" s="598" t="s">
        <v>19174</v>
      </c>
      <c r="B340" s="598" t="s">
        <v>19175</v>
      </c>
      <c r="C340" s="598" t="s">
        <v>147</v>
      </c>
      <c r="D340" s="599" t="s">
        <v>20114</v>
      </c>
      <c r="E340" s="600">
        <v>3000</v>
      </c>
      <c r="F340" s="598" t="s">
        <v>20120</v>
      </c>
      <c r="G340" s="599" t="s">
        <v>20121</v>
      </c>
      <c r="H340" s="599"/>
      <c r="I340" s="599" t="s">
        <v>19813</v>
      </c>
      <c r="J340" s="598"/>
      <c r="K340" s="664">
        <v>1</v>
      </c>
      <c r="L340" s="664">
        <v>12</v>
      </c>
      <c r="M340" s="665">
        <f t="shared" si="10"/>
        <v>36000</v>
      </c>
      <c r="N340" s="664">
        <v>0</v>
      </c>
      <c r="O340" s="664">
        <v>6</v>
      </c>
      <c r="P340" s="666">
        <f t="shared" si="11"/>
        <v>18000</v>
      </c>
      <c r="Q340" s="666">
        <v>0</v>
      </c>
      <c r="R340" s="667">
        <v>12</v>
      </c>
    </row>
    <row r="341" spans="1:18" ht="11.85" customHeight="1" x14ac:dyDescent="0.25">
      <c r="A341" s="598" t="s">
        <v>19174</v>
      </c>
      <c r="B341" s="598" t="s">
        <v>19175</v>
      </c>
      <c r="C341" s="598" t="s">
        <v>147</v>
      </c>
      <c r="D341" s="599" t="s">
        <v>20122</v>
      </c>
      <c r="E341" s="600">
        <v>13000</v>
      </c>
      <c r="F341" s="598" t="s">
        <v>20123</v>
      </c>
      <c r="G341" s="599" t="s">
        <v>20124</v>
      </c>
      <c r="H341" s="599" t="s">
        <v>20125</v>
      </c>
      <c r="I341" s="599" t="s">
        <v>686</v>
      </c>
      <c r="J341" s="598" t="s">
        <v>5312</v>
      </c>
      <c r="K341" s="664">
        <v>1</v>
      </c>
      <c r="L341" s="664">
        <v>12</v>
      </c>
      <c r="M341" s="665">
        <f t="shared" si="10"/>
        <v>156000</v>
      </c>
      <c r="N341" s="664">
        <v>0</v>
      </c>
      <c r="O341" s="664">
        <v>6</v>
      </c>
      <c r="P341" s="666">
        <f t="shared" si="11"/>
        <v>78000</v>
      </c>
      <c r="Q341" s="666">
        <v>0</v>
      </c>
      <c r="R341" s="667">
        <v>12</v>
      </c>
    </row>
    <row r="342" spans="1:18" ht="11.85" customHeight="1" x14ac:dyDescent="0.25">
      <c r="A342" s="598" t="s">
        <v>19174</v>
      </c>
      <c r="B342" s="598" t="s">
        <v>19175</v>
      </c>
      <c r="C342" s="598" t="s">
        <v>147</v>
      </c>
      <c r="D342" s="599" t="s">
        <v>20126</v>
      </c>
      <c r="E342" s="600">
        <v>8500</v>
      </c>
      <c r="F342" s="598" t="s">
        <v>20127</v>
      </c>
      <c r="G342" s="599" t="s">
        <v>20128</v>
      </c>
      <c r="H342" s="599" t="s">
        <v>20110</v>
      </c>
      <c r="I342" s="599" t="s">
        <v>686</v>
      </c>
      <c r="J342" s="598" t="s">
        <v>5312</v>
      </c>
      <c r="K342" s="664">
        <v>1</v>
      </c>
      <c r="L342" s="664">
        <v>12</v>
      </c>
      <c r="M342" s="665">
        <f t="shared" si="10"/>
        <v>102000</v>
      </c>
      <c r="N342" s="664">
        <v>0</v>
      </c>
      <c r="O342" s="664">
        <v>6</v>
      </c>
      <c r="P342" s="666">
        <f t="shared" si="11"/>
        <v>51000</v>
      </c>
      <c r="Q342" s="666">
        <v>0</v>
      </c>
      <c r="R342" s="667">
        <v>12</v>
      </c>
    </row>
    <row r="343" spans="1:18" ht="11.85" customHeight="1" x14ac:dyDescent="0.25">
      <c r="A343" s="598" t="s">
        <v>19174</v>
      </c>
      <c r="B343" s="598" t="s">
        <v>19175</v>
      </c>
      <c r="C343" s="598" t="s">
        <v>147</v>
      </c>
      <c r="D343" s="599" t="s">
        <v>558</v>
      </c>
      <c r="E343" s="600">
        <v>3000</v>
      </c>
      <c r="F343" s="598" t="s">
        <v>20129</v>
      </c>
      <c r="G343" s="599" t="s">
        <v>20130</v>
      </c>
      <c r="H343" s="599" t="s">
        <v>19328</v>
      </c>
      <c r="I343" s="599" t="s">
        <v>20131</v>
      </c>
      <c r="J343" s="598"/>
      <c r="K343" s="664">
        <v>1</v>
      </c>
      <c r="L343" s="664">
        <v>12</v>
      </c>
      <c r="M343" s="665">
        <f t="shared" si="10"/>
        <v>36000</v>
      </c>
      <c r="N343" s="664">
        <v>0</v>
      </c>
      <c r="O343" s="664">
        <v>6</v>
      </c>
      <c r="P343" s="666">
        <f t="shared" si="11"/>
        <v>18000</v>
      </c>
      <c r="Q343" s="666">
        <v>0</v>
      </c>
      <c r="R343" s="667">
        <v>12</v>
      </c>
    </row>
    <row r="344" spans="1:18" ht="11.85" customHeight="1" x14ac:dyDescent="0.25">
      <c r="A344" s="598" t="s">
        <v>19174</v>
      </c>
      <c r="B344" s="598" t="s">
        <v>19175</v>
      </c>
      <c r="C344" s="598" t="s">
        <v>147</v>
      </c>
      <c r="D344" s="599" t="s">
        <v>16891</v>
      </c>
      <c r="E344" s="600">
        <v>3500</v>
      </c>
      <c r="F344" s="598" t="s">
        <v>20132</v>
      </c>
      <c r="G344" s="599" t="s">
        <v>20133</v>
      </c>
      <c r="H344" s="599" t="s">
        <v>19311</v>
      </c>
      <c r="I344" s="599" t="s">
        <v>20134</v>
      </c>
      <c r="J344" s="598"/>
      <c r="K344" s="664">
        <v>1</v>
      </c>
      <c r="L344" s="664">
        <v>12</v>
      </c>
      <c r="M344" s="665">
        <f t="shared" si="10"/>
        <v>42000</v>
      </c>
      <c r="N344" s="664">
        <v>0</v>
      </c>
      <c r="O344" s="664">
        <v>6</v>
      </c>
      <c r="P344" s="666">
        <f t="shared" si="11"/>
        <v>21000</v>
      </c>
      <c r="Q344" s="666">
        <v>0</v>
      </c>
      <c r="R344" s="667">
        <v>12</v>
      </c>
    </row>
    <row r="345" spans="1:18" ht="11.85" customHeight="1" x14ac:dyDescent="0.25">
      <c r="A345" s="598" t="s">
        <v>19174</v>
      </c>
      <c r="B345" s="598" t="s">
        <v>19175</v>
      </c>
      <c r="C345" s="598" t="s">
        <v>147</v>
      </c>
      <c r="D345" s="599" t="s">
        <v>20135</v>
      </c>
      <c r="E345" s="600">
        <v>8500</v>
      </c>
      <c r="F345" s="598" t="s">
        <v>20136</v>
      </c>
      <c r="G345" s="599" t="s">
        <v>20137</v>
      </c>
      <c r="H345" s="599" t="s">
        <v>20138</v>
      </c>
      <c r="I345" s="599" t="s">
        <v>686</v>
      </c>
      <c r="J345" s="598" t="s">
        <v>5312</v>
      </c>
      <c r="K345" s="664">
        <v>1</v>
      </c>
      <c r="L345" s="664">
        <v>12</v>
      </c>
      <c r="M345" s="665">
        <f t="shared" si="10"/>
        <v>102000</v>
      </c>
      <c r="N345" s="664">
        <v>0</v>
      </c>
      <c r="O345" s="664">
        <v>6</v>
      </c>
      <c r="P345" s="666">
        <f t="shared" si="11"/>
        <v>51000</v>
      </c>
      <c r="Q345" s="666">
        <v>0</v>
      </c>
      <c r="R345" s="667">
        <v>12</v>
      </c>
    </row>
    <row r="346" spans="1:18" ht="11.85" customHeight="1" x14ac:dyDescent="0.25">
      <c r="A346" s="598" t="s">
        <v>19174</v>
      </c>
      <c r="B346" s="598" t="s">
        <v>19175</v>
      </c>
      <c r="C346" s="598" t="s">
        <v>147</v>
      </c>
      <c r="D346" s="599" t="s">
        <v>17030</v>
      </c>
      <c r="E346" s="600">
        <v>3500</v>
      </c>
      <c r="F346" s="598" t="s">
        <v>20139</v>
      </c>
      <c r="G346" s="599" t="s">
        <v>20140</v>
      </c>
      <c r="H346" s="599"/>
      <c r="I346" s="599" t="s">
        <v>571</v>
      </c>
      <c r="J346" s="598"/>
      <c r="K346" s="664">
        <v>1</v>
      </c>
      <c r="L346" s="664">
        <v>12</v>
      </c>
      <c r="M346" s="665">
        <f t="shared" si="10"/>
        <v>42000</v>
      </c>
      <c r="N346" s="664">
        <v>0</v>
      </c>
      <c r="O346" s="664">
        <v>6</v>
      </c>
      <c r="P346" s="666">
        <f t="shared" si="11"/>
        <v>21000</v>
      </c>
      <c r="Q346" s="666">
        <v>0</v>
      </c>
      <c r="R346" s="667">
        <v>12</v>
      </c>
    </row>
    <row r="347" spans="1:18" ht="11.85" customHeight="1" x14ac:dyDescent="0.25">
      <c r="A347" s="598" t="s">
        <v>19174</v>
      </c>
      <c r="B347" s="598" t="s">
        <v>19200</v>
      </c>
      <c r="C347" s="598" t="s">
        <v>147</v>
      </c>
      <c r="D347" s="599" t="s">
        <v>20141</v>
      </c>
      <c r="E347" s="600">
        <v>5000</v>
      </c>
      <c r="F347" s="598" t="s">
        <v>20142</v>
      </c>
      <c r="G347" s="599" t="s">
        <v>20143</v>
      </c>
      <c r="H347" s="599" t="s">
        <v>1323</v>
      </c>
      <c r="I347" s="599" t="s">
        <v>19415</v>
      </c>
      <c r="J347" s="598"/>
      <c r="K347" s="664">
        <v>1</v>
      </c>
      <c r="L347" s="664">
        <v>12</v>
      </c>
      <c r="M347" s="665">
        <f t="shared" si="10"/>
        <v>60000</v>
      </c>
      <c r="N347" s="664">
        <v>0</v>
      </c>
      <c r="O347" s="664">
        <v>6</v>
      </c>
      <c r="P347" s="666">
        <f t="shared" si="11"/>
        <v>30000</v>
      </c>
      <c r="Q347" s="666">
        <v>0</v>
      </c>
      <c r="R347" s="667">
        <v>12</v>
      </c>
    </row>
    <row r="348" spans="1:18" ht="11.85" customHeight="1" x14ac:dyDescent="0.25">
      <c r="A348" s="598" t="s">
        <v>19174</v>
      </c>
      <c r="B348" s="598" t="s">
        <v>19175</v>
      </c>
      <c r="C348" s="598" t="s">
        <v>147</v>
      </c>
      <c r="D348" s="599" t="s">
        <v>20144</v>
      </c>
      <c r="E348" s="600">
        <v>7000</v>
      </c>
      <c r="F348" s="598" t="s">
        <v>20145</v>
      </c>
      <c r="G348" s="599" t="s">
        <v>20146</v>
      </c>
      <c r="H348" s="599" t="s">
        <v>519</v>
      </c>
      <c r="I348" s="599" t="s">
        <v>686</v>
      </c>
      <c r="J348" s="598" t="s">
        <v>5312</v>
      </c>
      <c r="K348" s="664">
        <v>1</v>
      </c>
      <c r="L348" s="664">
        <v>12</v>
      </c>
      <c r="M348" s="665">
        <f t="shared" si="10"/>
        <v>84000</v>
      </c>
      <c r="N348" s="664">
        <v>0</v>
      </c>
      <c r="O348" s="664">
        <v>6</v>
      </c>
      <c r="P348" s="666">
        <f t="shared" si="11"/>
        <v>42000</v>
      </c>
      <c r="Q348" s="666">
        <v>0</v>
      </c>
      <c r="R348" s="667">
        <v>12</v>
      </c>
    </row>
    <row r="349" spans="1:18" ht="11.85" customHeight="1" x14ac:dyDescent="0.25">
      <c r="A349" s="598" t="s">
        <v>19174</v>
      </c>
      <c r="B349" s="598" t="s">
        <v>19175</v>
      </c>
      <c r="C349" s="598" t="s">
        <v>19179</v>
      </c>
      <c r="D349" s="599" t="s">
        <v>20147</v>
      </c>
      <c r="E349" s="600">
        <v>15600</v>
      </c>
      <c r="F349" s="598" t="s">
        <v>20148</v>
      </c>
      <c r="G349" s="599" t="s">
        <v>20149</v>
      </c>
      <c r="H349" s="599" t="s">
        <v>519</v>
      </c>
      <c r="I349" s="599" t="s">
        <v>686</v>
      </c>
      <c r="J349" s="598" t="s">
        <v>5312</v>
      </c>
      <c r="K349" s="664">
        <v>0</v>
      </c>
      <c r="L349" s="664">
        <v>0</v>
      </c>
      <c r="M349" s="665">
        <f t="shared" si="10"/>
        <v>0</v>
      </c>
      <c r="N349" s="664">
        <v>1</v>
      </c>
      <c r="O349" s="664">
        <v>0</v>
      </c>
      <c r="P349" s="666">
        <f t="shared" si="11"/>
        <v>93600</v>
      </c>
      <c r="Q349" s="666">
        <v>0</v>
      </c>
      <c r="R349" s="666">
        <v>0</v>
      </c>
    </row>
    <row r="350" spans="1:18" ht="11.85" customHeight="1" x14ac:dyDescent="0.25">
      <c r="A350" s="598" t="s">
        <v>19174</v>
      </c>
      <c r="B350" s="598" t="s">
        <v>19175</v>
      </c>
      <c r="C350" s="598" t="s">
        <v>147</v>
      </c>
      <c r="D350" s="599" t="s">
        <v>20150</v>
      </c>
      <c r="E350" s="600">
        <v>6500</v>
      </c>
      <c r="F350" s="598" t="s">
        <v>20151</v>
      </c>
      <c r="G350" s="599" t="s">
        <v>20152</v>
      </c>
      <c r="H350" s="599" t="s">
        <v>19297</v>
      </c>
      <c r="I350" s="599" t="s">
        <v>686</v>
      </c>
      <c r="J350" s="598" t="s">
        <v>5312</v>
      </c>
      <c r="K350" s="664">
        <v>2</v>
      </c>
      <c r="L350" s="664">
        <v>12</v>
      </c>
      <c r="M350" s="665">
        <f t="shared" si="10"/>
        <v>78000</v>
      </c>
      <c r="N350" s="664">
        <v>0</v>
      </c>
      <c r="O350" s="664">
        <v>6</v>
      </c>
      <c r="P350" s="666">
        <f t="shared" si="11"/>
        <v>39000</v>
      </c>
      <c r="Q350" s="666">
        <v>0</v>
      </c>
      <c r="R350" s="667">
        <v>12</v>
      </c>
    </row>
    <row r="351" spans="1:18" ht="11.85" customHeight="1" x14ac:dyDescent="0.25">
      <c r="A351" s="598" t="s">
        <v>19174</v>
      </c>
      <c r="B351" s="598" t="s">
        <v>19175</v>
      </c>
      <c r="C351" s="598" t="s">
        <v>19179</v>
      </c>
      <c r="D351" s="599" t="s">
        <v>20153</v>
      </c>
      <c r="E351" s="600">
        <v>15600</v>
      </c>
      <c r="F351" s="598" t="s">
        <v>17561</v>
      </c>
      <c r="G351" s="599" t="s">
        <v>19521</v>
      </c>
      <c r="H351" s="599" t="s">
        <v>19522</v>
      </c>
      <c r="I351" s="599" t="s">
        <v>19243</v>
      </c>
      <c r="J351" s="598" t="s">
        <v>5312</v>
      </c>
      <c r="K351" s="664">
        <v>1</v>
      </c>
      <c r="L351" s="664">
        <v>1</v>
      </c>
      <c r="M351" s="665">
        <f t="shared" si="10"/>
        <v>15600</v>
      </c>
      <c r="N351" s="664">
        <v>0</v>
      </c>
      <c r="O351" s="664">
        <v>0</v>
      </c>
      <c r="P351" s="666">
        <f t="shared" si="11"/>
        <v>93600</v>
      </c>
      <c r="Q351" s="666">
        <v>0</v>
      </c>
      <c r="R351" s="666">
        <v>0</v>
      </c>
    </row>
    <row r="352" spans="1:18" ht="11.85" customHeight="1" x14ac:dyDescent="0.25">
      <c r="A352" s="598" t="s">
        <v>19174</v>
      </c>
      <c r="B352" s="598" t="s">
        <v>19175</v>
      </c>
      <c r="C352" s="598" t="s">
        <v>147</v>
      </c>
      <c r="D352" s="599" t="s">
        <v>1081</v>
      </c>
      <c r="E352" s="600">
        <v>3500</v>
      </c>
      <c r="F352" s="598" t="s">
        <v>20154</v>
      </c>
      <c r="G352" s="599" t="s">
        <v>20155</v>
      </c>
      <c r="H352" s="599"/>
      <c r="I352" s="599" t="s">
        <v>571</v>
      </c>
      <c r="J352" s="598"/>
      <c r="K352" s="664">
        <v>2</v>
      </c>
      <c r="L352" s="664">
        <v>12</v>
      </c>
      <c r="M352" s="665">
        <f t="shared" si="10"/>
        <v>42000</v>
      </c>
      <c r="N352" s="664">
        <v>0</v>
      </c>
      <c r="O352" s="664">
        <v>6</v>
      </c>
      <c r="P352" s="666">
        <f t="shared" si="11"/>
        <v>21000</v>
      </c>
      <c r="Q352" s="666">
        <v>0</v>
      </c>
      <c r="R352" s="667">
        <v>12</v>
      </c>
    </row>
    <row r="353" spans="1:18" ht="11.85" customHeight="1" x14ac:dyDescent="0.25">
      <c r="A353" s="598" t="s">
        <v>19174</v>
      </c>
      <c r="B353" s="598" t="s">
        <v>19175</v>
      </c>
      <c r="C353" s="598" t="s">
        <v>147</v>
      </c>
      <c r="D353" s="599" t="s">
        <v>20156</v>
      </c>
      <c r="E353" s="600">
        <v>10000</v>
      </c>
      <c r="F353" s="598" t="s">
        <v>20157</v>
      </c>
      <c r="G353" s="599" t="s">
        <v>20158</v>
      </c>
      <c r="H353" s="599" t="s">
        <v>519</v>
      </c>
      <c r="I353" s="599" t="s">
        <v>686</v>
      </c>
      <c r="J353" s="598" t="s">
        <v>5312</v>
      </c>
      <c r="K353" s="664">
        <v>1</v>
      </c>
      <c r="L353" s="664">
        <v>12</v>
      </c>
      <c r="M353" s="665">
        <f t="shared" si="10"/>
        <v>120000</v>
      </c>
      <c r="N353" s="664">
        <v>0</v>
      </c>
      <c r="O353" s="664">
        <v>6</v>
      </c>
      <c r="P353" s="666">
        <f t="shared" si="11"/>
        <v>60000</v>
      </c>
      <c r="Q353" s="666">
        <v>0</v>
      </c>
      <c r="R353" s="667">
        <v>12</v>
      </c>
    </row>
    <row r="354" spans="1:18" ht="11.85" customHeight="1" x14ac:dyDescent="0.25">
      <c r="A354" s="598" t="s">
        <v>19174</v>
      </c>
      <c r="B354" s="598" t="s">
        <v>19175</v>
      </c>
      <c r="C354" s="598" t="s">
        <v>147</v>
      </c>
      <c r="D354" s="599" t="s">
        <v>558</v>
      </c>
      <c r="E354" s="600">
        <v>4000</v>
      </c>
      <c r="F354" s="598" t="s">
        <v>20159</v>
      </c>
      <c r="G354" s="599" t="s">
        <v>20160</v>
      </c>
      <c r="H354" s="599" t="s">
        <v>19222</v>
      </c>
      <c r="I354" s="599" t="s">
        <v>19243</v>
      </c>
      <c r="J354" s="598" t="s">
        <v>5312</v>
      </c>
      <c r="K354" s="664">
        <v>1</v>
      </c>
      <c r="L354" s="664">
        <v>12</v>
      </c>
      <c r="M354" s="665">
        <f t="shared" si="10"/>
        <v>48000</v>
      </c>
      <c r="N354" s="664">
        <v>0</v>
      </c>
      <c r="O354" s="664">
        <v>6</v>
      </c>
      <c r="P354" s="666">
        <f t="shared" si="11"/>
        <v>24000</v>
      </c>
      <c r="Q354" s="666">
        <v>0</v>
      </c>
      <c r="R354" s="667">
        <v>12</v>
      </c>
    </row>
    <row r="355" spans="1:18" ht="11.85" customHeight="1" x14ac:dyDescent="0.25">
      <c r="A355" s="598" t="s">
        <v>19174</v>
      </c>
      <c r="B355" s="598" t="s">
        <v>19200</v>
      </c>
      <c r="C355" s="598" t="s">
        <v>147</v>
      </c>
      <c r="D355" s="599" t="s">
        <v>814</v>
      </c>
      <c r="E355" s="600">
        <v>8000</v>
      </c>
      <c r="F355" s="598" t="s">
        <v>20161</v>
      </c>
      <c r="G355" s="599" t="s">
        <v>20162</v>
      </c>
      <c r="H355" s="599" t="s">
        <v>519</v>
      </c>
      <c r="I355" s="599" t="s">
        <v>686</v>
      </c>
      <c r="J355" s="598" t="s">
        <v>5312</v>
      </c>
      <c r="K355" s="664">
        <v>1</v>
      </c>
      <c r="L355" s="664">
        <v>12</v>
      </c>
      <c r="M355" s="665">
        <f t="shared" si="10"/>
        <v>96000</v>
      </c>
      <c r="N355" s="664">
        <v>0</v>
      </c>
      <c r="O355" s="664">
        <v>6</v>
      </c>
      <c r="P355" s="666">
        <f t="shared" si="11"/>
        <v>48000</v>
      </c>
      <c r="Q355" s="666">
        <v>0</v>
      </c>
      <c r="R355" s="667">
        <v>12</v>
      </c>
    </row>
    <row r="356" spans="1:18" ht="11.85" customHeight="1" x14ac:dyDescent="0.25">
      <c r="A356" s="598" t="s">
        <v>19174</v>
      </c>
      <c r="B356" s="598" t="s">
        <v>19175</v>
      </c>
      <c r="C356" s="598" t="s">
        <v>147</v>
      </c>
      <c r="D356" s="599" t="s">
        <v>18046</v>
      </c>
      <c r="E356" s="600">
        <v>7500</v>
      </c>
      <c r="F356" s="598" t="s">
        <v>20163</v>
      </c>
      <c r="G356" s="599" t="s">
        <v>20164</v>
      </c>
      <c r="H356" s="599" t="s">
        <v>20165</v>
      </c>
      <c r="I356" s="599" t="s">
        <v>686</v>
      </c>
      <c r="J356" s="598" t="s">
        <v>5312</v>
      </c>
      <c r="K356" s="664">
        <v>2</v>
      </c>
      <c r="L356" s="664">
        <v>12</v>
      </c>
      <c r="M356" s="665">
        <f t="shared" si="10"/>
        <v>90000</v>
      </c>
      <c r="N356" s="664">
        <v>0</v>
      </c>
      <c r="O356" s="664">
        <v>6</v>
      </c>
      <c r="P356" s="666">
        <f t="shared" si="11"/>
        <v>45000</v>
      </c>
      <c r="Q356" s="666">
        <v>0</v>
      </c>
      <c r="R356" s="667">
        <v>12</v>
      </c>
    </row>
    <row r="357" spans="1:18" ht="11.85" customHeight="1" x14ac:dyDescent="0.25">
      <c r="A357" s="598" t="s">
        <v>19174</v>
      </c>
      <c r="B357" s="598" t="s">
        <v>19200</v>
      </c>
      <c r="C357" s="598" t="s">
        <v>147</v>
      </c>
      <c r="D357" s="599" t="s">
        <v>20166</v>
      </c>
      <c r="E357" s="600">
        <v>10000</v>
      </c>
      <c r="F357" s="598" t="s">
        <v>20167</v>
      </c>
      <c r="G357" s="599" t="s">
        <v>20168</v>
      </c>
      <c r="H357" s="599" t="s">
        <v>19342</v>
      </c>
      <c r="I357" s="599" t="s">
        <v>686</v>
      </c>
      <c r="J357" s="598" t="s">
        <v>5312</v>
      </c>
      <c r="K357" s="664">
        <v>1</v>
      </c>
      <c r="L357" s="664">
        <v>12</v>
      </c>
      <c r="M357" s="665">
        <f t="shared" si="10"/>
        <v>120000</v>
      </c>
      <c r="N357" s="664">
        <v>0</v>
      </c>
      <c r="O357" s="664">
        <v>6</v>
      </c>
      <c r="P357" s="666">
        <f t="shared" si="11"/>
        <v>60000</v>
      </c>
      <c r="Q357" s="666">
        <v>0</v>
      </c>
      <c r="R357" s="667">
        <v>12</v>
      </c>
    </row>
    <row r="358" spans="1:18" ht="11.85" customHeight="1" x14ac:dyDescent="0.25">
      <c r="A358" s="598" t="s">
        <v>19174</v>
      </c>
      <c r="B358" s="598" t="s">
        <v>19175</v>
      </c>
      <c r="C358" s="598" t="s">
        <v>147</v>
      </c>
      <c r="D358" s="599" t="s">
        <v>20156</v>
      </c>
      <c r="E358" s="600">
        <v>12000</v>
      </c>
      <c r="F358" s="598" t="s">
        <v>20169</v>
      </c>
      <c r="G358" s="599" t="s">
        <v>20170</v>
      </c>
      <c r="H358" s="599" t="s">
        <v>519</v>
      </c>
      <c r="I358" s="599" t="s">
        <v>686</v>
      </c>
      <c r="J358" s="598" t="s">
        <v>5312</v>
      </c>
      <c r="K358" s="664">
        <v>1</v>
      </c>
      <c r="L358" s="664">
        <v>12</v>
      </c>
      <c r="M358" s="665">
        <f t="shared" si="10"/>
        <v>144000</v>
      </c>
      <c r="N358" s="664">
        <v>0</v>
      </c>
      <c r="O358" s="664">
        <v>6</v>
      </c>
      <c r="P358" s="666">
        <f t="shared" si="11"/>
        <v>72000</v>
      </c>
      <c r="Q358" s="666">
        <v>0</v>
      </c>
      <c r="R358" s="667">
        <v>12</v>
      </c>
    </row>
    <row r="359" spans="1:18" ht="11.85" customHeight="1" x14ac:dyDescent="0.25">
      <c r="A359" s="598" t="s">
        <v>19174</v>
      </c>
      <c r="B359" s="598" t="s">
        <v>19175</v>
      </c>
      <c r="C359" s="598" t="s">
        <v>147</v>
      </c>
      <c r="D359" s="599" t="s">
        <v>16891</v>
      </c>
      <c r="E359" s="600">
        <v>5500</v>
      </c>
      <c r="F359" s="598" t="s">
        <v>20171</v>
      </c>
      <c r="G359" s="599" t="s">
        <v>20172</v>
      </c>
      <c r="H359" s="599" t="s">
        <v>20173</v>
      </c>
      <c r="I359" s="599" t="s">
        <v>19807</v>
      </c>
      <c r="J359" s="598"/>
      <c r="K359" s="664">
        <v>1</v>
      </c>
      <c r="L359" s="664">
        <v>12</v>
      </c>
      <c r="M359" s="665">
        <f t="shared" si="10"/>
        <v>66000</v>
      </c>
      <c r="N359" s="664">
        <v>0</v>
      </c>
      <c r="O359" s="664">
        <v>6</v>
      </c>
      <c r="P359" s="666">
        <f t="shared" si="11"/>
        <v>33000</v>
      </c>
      <c r="Q359" s="666">
        <v>0</v>
      </c>
      <c r="R359" s="667">
        <v>12</v>
      </c>
    </row>
    <row r="360" spans="1:18" ht="11.85" customHeight="1" x14ac:dyDescent="0.25">
      <c r="A360" s="598" t="s">
        <v>19174</v>
      </c>
      <c r="B360" s="598" t="s">
        <v>19175</v>
      </c>
      <c r="C360" s="598" t="s">
        <v>147</v>
      </c>
      <c r="D360" s="599" t="s">
        <v>20150</v>
      </c>
      <c r="E360" s="600">
        <v>11000</v>
      </c>
      <c r="F360" s="598" t="s">
        <v>20174</v>
      </c>
      <c r="G360" s="599" t="s">
        <v>20175</v>
      </c>
      <c r="H360" s="599" t="s">
        <v>19297</v>
      </c>
      <c r="I360" s="599" t="s">
        <v>686</v>
      </c>
      <c r="J360" s="598" t="s">
        <v>5312</v>
      </c>
      <c r="K360" s="664">
        <v>1</v>
      </c>
      <c r="L360" s="664">
        <v>12</v>
      </c>
      <c r="M360" s="665">
        <f t="shared" si="10"/>
        <v>132000</v>
      </c>
      <c r="N360" s="664">
        <v>0</v>
      </c>
      <c r="O360" s="664">
        <v>6</v>
      </c>
      <c r="P360" s="666">
        <f t="shared" si="11"/>
        <v>66000</v>
      </c>
      <c r="Q360" s="666">
        <v>0</v>
      </c>
      <c r="R360" s="667">
        <v>12</v>
      </c>
    </row>
    <row r="361" spans="1:18" ht="11.85" customHeight="1" x14ac:dyDescent="0.25">
      <c r="A361" s="598" t="s">
        <v>19174</v>
      </c>
      <c r="B361" s="598" t="s">
        <v>19175</v>
      </c>
      <c r="C361" s="598" t="s">
        <v>147</v>
      </c>
      <c r="D361" s="599" t="s">
        <v>558</v>
      </c>
      <c r="E361" s="600">
        <v>6000</v>
      </c>
      <c r="F361" s="598" t="s">
        <v>20176</v>
      </c>
      <c r="G361" s="599" t="s">
        <v>20177</v>
      </c>
      <c r="H361" s="599"/>
      <c r="I361" s="599" t="s">
        <v>19290</v>
      </c>
      <c r="J361" s="598" t="s">
        <v>1464</v>
      </c>
      <c r="K361" s="664">
        <v>1</v>
      </c>
      <c r="L361" s="664">
        <v>12</v>
      </c>
      <c r="M361" s="665">
        <f t="shared" si="10"/>
        <v>72000</v>
      </c>
      <c r="N361" s="664">
        <v>0</v>
      </c>
      <c r="O361" s="664">
        <v>6</v>
      </c>
      <c r="P361" s="666">
        <f t="shared" si="11"/>
        <v>36000</v>
      </c>
      <c r="Q361" s="666">
        <v>0</v>
      </c>
      <c r="R361" s="667">
        <v>12</v>
      </c>
    </row>
    <row r="362" spans="1:18" ht="11.85" customHeight="1" x14ac:dyDescent="0.25">
      <c r="A362" s="598" t="s">
        <v>19174</v>
      </c>
      <c r="B362" s="598" t="s">
        <v>19175</v>
      </c>
      <c r="C362" s="598" t="s">
        <v>147</v>
      </c>
      <c r="D362" s="599" t="s">
        <v>17030</v>
      </c>
      <c r="E362" s="600">
        <v>3000</v>
      </c>
      <c r="F362" s="598" t="s">
        <v>20178</v>
      </c>
      <c r="G362" s="599" t="s">
        <v>20179</v>
      </c>
      <c r="H362" s="599"/>
      <c r="I362" s="599" t="s">
        <v>571</v>
      </c>
      <c r="J362" s="598"/>
      <c r="K362" s="664">
        <v>1</v>
      </c>
      <c r="L362" s="664">
        <v>12</v>
      </c>
      <c r="M362" s="665">
        <f t="shared" si="10"/>
        <v>36000</v>
      </c>
      <c r="N362" s="664">
        <v>0</v>
      </c>
      <c r="O362" s="664">
        <v>6</v>
      </c>
      <c r="P362" s="666">
        <f t="shared" si="11"/>
        <v>18000</v>
      </c>
      <c r="Q362" s="666">
        <v>0</v>
      </c>
      <c r="R362" s="667">
        <v>12</v>
      </c>
    </row>
    <row r="363" spans="1:18" ht="11.85" customHeight="1" x14ac:dyDescent="0.25">
      <c r="A363" s="598" t="s">
        <v>19174</v>
      </c>
      <c r="B363" s="598" t="s">
        <v>19175</v>
      </c>
      <c r="C363" s="598" t="s">
        <v>147</v>
      </c>
      <c r="D363" s="599" t="s">
        <v>20180</v>
      </c>
      <c r="E363" s="600">
        <v>3000</v>
      </c>
      <c r="F363" s="598" t="s">
        <v>20181</v>
      </c>
      <c r="G363" s="599" t="s">
        <v>20182</v>
      </c>
      <c r="H363" s="599"/>
      <c r="I363" s="599" t="s">
        <v>571</v>
      </c>
      <c r="J363" s="598"/>
      <c r="K363" s="664">
        <v>1</v>
      </c>
      <c r="L363" s="664">
        <v>12</v>
      </c>
      <c r="M363" s="665">
        <f t="shared" si="10"/>
        <v>36000</v>
      </c>
      <c r="N363" s="664">
        <v>0</v>
      </c>
      <c r="O363" s="664">
        <v>6</v>
      </c>
      <c r="P363" s="666">
        <f t="shared" si="11"/>
        <v>18000</v>
      </c>
      <c r="Q363" s="666">
        <v>0</v>
      </c>
      <c r="R363" s="667">
        <v>12</v>
      </c>
    </row>
    <row r="364" spans="1:18" ht="11.85" customHeight="1" x14ac:dyDescent="0.25">
      <c r="A364" s="598" t="s">
        <v>19174</v>
      </c>
      <c r="B364" s="598" t="s">
        <v>19175</v>
      </c>
      <c r="C364" s="598" t="s">
        <v>147</v>
      </c>
      <c r="D364" s="599" t="s">
        <v>20183</v>
      </c>
      <c r="E364" s="600">
        <v>11000</v>
      </c>
      <c r="F364" s="598" t="s">
        <v>20184</v>
      </c>
      <c r="G364" s="599" t="s">
        <v>20185</v>
      </c>
      <c r="H364" s="599" t="s">
        <v>19952</v>
      </c>
      <c r="I364" s="599" t="s">
        <v>686</v>
      </c>
      <c r="J364" s="598" t="s">
        <v>5312</v>
      </c>
      <c r="K364" s="664">
        <v>2</v>
      </c>
      <c r="L364" s="664">
        <v>12</v>
      </c>
      <c r="M364" s="665">
        <f t="shared" si="10"/>
        <v>132000</v>
      </c>
      <c r="N364" s="664">
        <v>0</v>
      </c>
      <c r="O364" s="664">
        <v>6</v>
      </c>
      <c r="P364" s="666">
        <f t="shared" si="11"/>
        <v>66000</v>
      </c>
      <c r="Q364" s="666">
        <v>0</v>
      </c>
      <c r="R364" s="667">
        <v>12</v>
      </c>
    </row>
    <row r="365" spans="1:18" ht="11.85" customHeight="1" x14ac:dyDescent="0.25">
      <c r="A365" s="598" t="s">
        <v>19174</v>
      </c>
      <c r="B365" s="598" t="s">
        <v>19175</v>
      </c>
      <c r="C365" s="598" t="s">
        <v>147</v>
      </c>
      <c r="D365" s="599" t="s">
        <v>20186</v>
      </c>
      <c r="E365" s="600">
        <v>8000</v>
      </c>
      <c r="F365" s="598" t="s">
        <v>20187</v>
      </c>
      <c r="G365" s="599" t="s">
        <v>20188</v>
      </c>
      <c r="H365" s="599" t="s">
        <v>18178</v>
      </c>
      <c r="I365" s="599" t="s">
        <v>686</v>
      </c>
      <c r="J365" s="598" t="s">
        <v>5312</v>
      </c>
      <c r="K365" s="664">
        <v>1</v>
      </c>
      <c r="L365" s="664">
        <v>12</v>
      </c>
      <c r="M365" s="665">
        <f t="shared" si="10"/>
        <v>96000</v>
      </c>
      <c r="N365" s="664">
        <v>0</v>
      </c>
      <c r="O365" s="664">
        <v>6</v>
      </c>
      <c r="P365" s="666">
        <f t="shared" si="11"/>
        <v>48000</v>
      </c>
      <c r="Q365" s="666">
        <v>0</v>
      </c>
      <c r="R365" s="667">
        <v>12</v>
      </c>
    </row>
    <row r="366" spans="1:18" ht="11.85" customHeight="1" x14ac:dyDescent="0.25">
      <c r="A366" s="598" t="s">
        <v>19174</v>
      </c>
      <c r="B366" s="598" t="s">
        <v>19200</v>
      </c>
      <c r="C366" s="598" t="s">
        <v>147</v>
      </c>
      <c r="D366" s="599" t="s">
        <v>20189</v>
      </c>
      <c r="E366" s="600">
        <v>5000</v>
      </c>
      <c r="F366" s="598" t="s">
        <v>20190</v>
      </c>
      <c r="G366" s="599" t="s">
        <v>20191</v>
      </c>
      <c r="H366" s="599" t="s">
        <v>565</v>
      </c>
      <c r="I366" s="599" t="s">
        <v>686</v>
      </c>
      <c r="J366" s="598" t="s">
        <v>5312</v>
      </c>
      <c r="K366" s="664">
        <v>1</v>
      </c>
      <c r="L366" s="664">
        <v>12</v>
      </c>
      <c r="M366" s="665">
        <f t="shared" si="10"/>
        <v>60000</v>
      </c>
      <c r="N366" s="664">
        <v>0</v>
      </c>
      <c r="O366" s="664">
        <v>6</v>
      </c>
      <c r="P366" s="666">
        <f t="shared" si="11"/>
        <v>30000</v>
      </c>
      <c r="Q366" s="666">
        <v>0</v>
      </c>
      <c r="R366" s="667">
        <v>12</v>
      </c>
    </row>
    <row r="367" spans="1:18" ht="11.85" customHeight="1" x14ac:dyDescent="0.25">
      <c r="A367" s="598" t="s">
        <v>19174</v>
      </c>
      <c r="B367" s="598" t="s">
        <v>19200</v>
      </c>
      <c r="C367" s="598" t="s">
        <v>147</v>
      </c>
      <c r="D367" s="599" t="s">
        <v>20192</v>
      </c>
      <c r="E367" s="600">
        <v>4500</v>
      </c>
      <c r="F367" s="598" t="s">
        <v>20193</v>
      </c>
      <c r="G367" s="599" t="s">
        <v>20194</v>
      </c>
      <c r="H367" s="599" t="s">
        <v>19342</v>
      </c>
      <c r="I367" s="599" t="s">
        <v>19243</v>
      </c>
      <c r="J367" s="598" t="s">
        <v>5312</v>
      </c>
      <c r="K367" s="664">
        <v>1</v>
      </c>
      <c r="L367" s="664">
        <v>12</v>
      </c>
      <c r="M367" s="665">
        <f t="shared" si="10"/>
        <v>54000</v>
      </c>
      <c r="N367" s="664">
        <v>0</v>
      </c>
      <c r="O367" s="664">
        <v>6</v>
      </c>
      <c r="P367" s="666">
        <f t="shared" si="11"/>
        <v>27000</v>
      </c>
      <c r="Q367" s="666">
        <v>0</v>
      </c>
      <c r="R367" s="667">
        <v>12</v>
      </c>
    </row>
    <row r="368" spans="1:18" ht="11.85" customHeight="1" x14ac:dyDescent="0.25">
      <c r="A368" s="598" t="s">
        <v>19174</v>
      </c>
      <c r="B368" s="598" t="s">
        <v>19175</v>
      </c>
      <c r="C368" s="598" t="s">
        <v>147</v>
      </c>
      <c r="D368" s="599" t="s">
        <v>17030</v>
      </c>
      <c r="E368" s="600">
        <v>3500</v>
      </c>
      <c r="F368" s="598" t="s">
        <v>20195</v>
      </c>
      <c r="G368" s="599" t="s">
        <v>20196</v>
      </c>
      <c r="H368" s="599"/>
      <c r="I368" s="599" t="s">
        <v>571</v>
      </c>
      <c r="J368" s="598"/>
      <c r="K368" s="664">
        <v>1</v>
      </c>
      <c r="L368" s="664">
        <v>12</v>
      </c>
      <c r="M368" s="665">
        <f t="shared" si="10"/>
        <v>42000</v>
      </c>
      <c r="N368" s="664">
        <v>0</v>
      </c>
      <c r="O368" s="664">
        <v>6</v>
      </c>
      <c r="P368" s="666">
        <f t="shared" si="11"/>
        <v>21000</v>
      </c>
      <c r="Q368" s="666">
        <v>0</v>
      </c>
      <c r="R368" s="667">
        <v>12</v>
      </c>
    </row>
    <row r="369" spans="1:18" ht="11.85" customHeight="1" x14ac:dyDescent="0.25">
      <c r="A369" s="598" t="s">
        <v>19174</v>
      </c>
      <c r="B369" s="598" t="s">
        <v>19175</v>
      </c>
      <c r="C369" s="598" t="s">
        <v>147</v>
      </c>
      <c r="D369" s="599" t="s">
        <v>20180</v>
      </c>
      <c r="E369" s="600">
        <v>3500</v>
      </c>
      <c r="F369" s="598" t="s">
        <v>20197</v>
      </c>
      <c r="G369" s="599" t="s">
        <v>20198</v>
      </c>
      <c r="H369" s="599"/>
      <c r="I369" s="599" t="s">
        <v>571</v>
      </c>
      <c r="J369" s="598"/>
      <c r="K369" s="664">
        <v>1</v>
      </c>
      <c r="L369" s="664">
        <v>12</v>
      </c>
      <c r="M369" s="665">
        <f t="shared" si="10"/>
        <v>42000</v>
      </c>
      <c r="N369" s="664">
        <v>0</v>
      </c>
      <c r="O369" s="664">
        <v>6</v>
      </c>
      <c r="P369" s="666">
        <f t="shared" si="11"/>
        <v>21000</v>
      </c>
      <c r="Q369" s="666">
        <v>0</v>
      </c>
      <c r="R369" s="667">
        <v>12</v>
      </c>
    </row>
    <row r="370" spans="1:18" ht="11.85" customHeight="1" x14ac:dyDescent="0.25">
      <c r="A370" s="598" t="s">
        <v>19174</v>
      </c>
      <c r="B370" s="598" t="s">
        <v>19175</v>
      </c>
      <c r="C370" s="598" t="s">
        <v>147</v>
      </c>
      <c r="D370" s="599" t="s">
        <v>20199</v>
      </c>
      <c r="E370" s="600">
        <v>5500</v>
      </c>
      <c r="F370" s="598" t="s">
        <v>20200</v>
      </c>
      <c r="G370" s="599" t="s">
        <v>20201</v>
      </c>
      <c r="H370" s="599" t="s">
        <v>1323</v>
      </c>
      <c r="I370" s="599" t="s">
        <v>19230</v>
      </c>
      <c r="J370" s="598" t="s">
        <v>1464</v>
      </c>
      <c r="K370" s="664">
        <v>1</v>
      </c>
      <c r="L370" s="664">
        <v>12</v>
      </c>
      <c r="M370" s="665">
        <f t="shared" si="10"/>
        <v>66000</v>
      </c>
      <c r="N370" s="664">
        <v>0</v>
      </c>
      <c r="O370" s="664">
        <v>6</v>
      </c>
      <c r="P370" s="666">
        <f t="shared" si="11"/>
        <v>33000</v>
      </c>
      <c r="Q370" s="666">
        <v>0</v>
      </c>
      <c r="R370" s="667">
        <v>12</v>
      </c>
    </row>
    <row r="371" spans="1:18" ht="11.85" customHeight="1" x14ac:dyDescent="0.25">
      <c r="A371" s="598" t="s">
        <v>19174</v>
      </c>
      <c r="B371" s="598" t="s">
        <v>19200</v>
      </c>
      <c r="C371" s="598" t="s">
        <v>147</v>
      </c>
      <c r="D371" s="599" t="s">
        <v>20202</v>
      </c>
      <c r="E371" s="600">
        <v>5000</v>
      </c>
      <c r="F371" s="598" t="s">
        <v>20203</v>
      </c>
      <c r="G371" s="599" t="s">
        <v>20204</v>
      </c>
      <c r="H371" s="599" t="s">
        <v>19342</v>
      </c>
      <c r="I371" s="599" t="s">
        <v>686</v>
      </c>
      <c r="J371" s="598" t="s">
        <v>5312</v>
      </c>
      <c r="K371" s="664">
        <v>1</v>
      </c>
      <c r="L371" s="664">
        <v>12</v>
      </c>
      <c r="M371" s="665">
        <f t="shared" si="10"/>
        <v>60000</v>
      </c>
      <c r="N371" s="664">
        <v>0</v>
      </c>
      <c r="O371" s="664">
        <v>6</v>
      </c>
      <c r="P371" s="666">
        <f t="shared" si="11"/>
        <v>30000</v>
      </c>
      <c r="Q371" s="666">
        <v>0</v>
      </c>
      <c r="R371" s="667">
        <v>12</v>
      </c>
    </row>
    <row r="372" spans="1:18" ht="11.85" customHeight="1" x14ac:dyDescent="0.25">
      <c r="A372" s="598" t="s">
        <v>19174</v>
      </c>
      <c r="B372" s="598" t="s">
        <v>19200</v>
      </c>
      <c r="C372" s="598" t="s">
        <v>147</v>
      </c>
      <c r="D372" s="599" t="s">
        <v>20205</v>
      </c>
      <c r="E372" s="600">
        <v>2500</v>
      </c>
      <c r="F372" s="598" t="s">
        <v>20206</v>
      </c>
      <c r="G372" s="599" t="s">
        <v>20207</v>
      </c>
      <c r="H372" s="599"/>
      <c r="I372" s="599" t="s">
        <v>571</v>
      </c>
      <c r="J372" s="598"/>
      <c r="K372" s="664">
        <v>1</v>
      </c>
      <c r="L372" s="664">
        <v>12</v>
      </c>
      <c r="M372" s="665">
        <f t="shared" si="10"/>
        <v>30000</v>
      </c>
      <c r="N372" s="664">
        <v>0</v>
      </c>
      <c r="O372" s="664">
        <v>6</v>
      </c>
      <c r="P372" s="666">
        <f t="shared" si="11"/>
        <v>15000</v>
      </c>
      <c r="Q372" s="666">
        <v>0</v>
      </c>
      <c r="R372" s="667">
        <v>12</v>
      </c>
    </row>
    <row r="373" spans="1:18" ht="11.85" customHeight="1" x14ac:dyDescent="0.25">
      <c r="A373" s="598" t="s">
        <v>19174</v>
      </c>
      <c r="B373" s="598" t="s">
        <v>19175</v>
      </c>
      <c r="C373" s="598" t="s">
        <v>147</v>
      </c>
      <c r="D373" s="599" t="s">
        <v>16577</v>
      </c>
      <c r="E373" s="600">
        <v>6000</v>
      </c>
      <c r="F373" s="598" t="s">
        <v>20208</v>
      </c>
      <c r="G373" s="599" t="s">
        <v>20209</v>
      </c>
      <c r="H373" s="599" t="s">
        <v>19952</v>
      </c>
      <c r="I373" s="599" t="s">
        <v>19262</v>
      </c>
      <c r="J373" s="598"/>
      <c r="K373" s="664">
        <v>1</v>
      </c>
      <c r="L373" s="664">
        <v>12</v>
      </c>
      <c r="M373" s="665">
        <f t="shared" si="10"/>
        <v>72000</v>
      </c>
      <c r="N373" s="664">
        <v>0</v>
      </c>
      <c r="O373" s="664">
        <v>6</v>
      </c>
      <c r="P373" s="666">
        <f t="shared" si="11"/>
        <v>36000</v>
      </c>
      <c r="Q373" s="666">
        <v>0</v>
      </c>
      <c r="R373" s="667">
        <v>12</v>
      </c>
    </row>
    <row r="374" spans="1:18" ht="11.85" customHeight="1" x14ac:dyDescent="0.25">
      <c r="A374" s="598" t="s">
        <v>19174</v>
      </c>
      <c r="B374" s="598" t="s">
        <v>19175</v>
      </c>
      <c r="C374" s="598" t="s">
        <v>147</v>
      </c>
      <c r="D374" s="599" t="s">
        <v>20210</v>
      </c>
      <c r="E374" s="600">
        <v>7500</v>
      </c>
      <c r="F374" s="598" t="s">
        <v>20211</v>
      </c>
      <c r="G374" s="599" t="s">
        <v>20212</v>
      </c>
      <c r="H374" s="599"/>
      <c r="I374" s="599" t="s">
        <v>686</v>
      </c>
      <c r="J374" s="598" t="s">
        <v>5312</v>
      </c>
      <c r="K374" s="664">
        <v>1</v>
      </c>
      <c r="L374" s="664">
        <v>12</v>
      </c>
      <c r="M374" s="665">
        <f t="shared" si="10"/>
        <v>90000</v>
      </c>
      <c r="N374" s="664">
        <v>0</v>
      </c>
      <c r="O374" s="664">
        <v>6</v>
      </c>
      <c r="P374" s="666">
        <f t="shared" si="11"/>
        <v>45000</v>
      </c>
      <c r="Q374" s="666">
        <v>0</v>
      </c>
      <c r="R374" s="667">
        <v>12</v>
      </c>
    </row>
    <row r="375" spans="1:18" ht="11.85" customHeight="1" x14ac:dyDescent="0.25">
      <c r="A375" s="598" t="s">
        <v>19174</v>
      </c>
      <c r="B375" s="598" t="s">
        <v>19175</v>
      </c>
      <c r="C375" s="598" t="s">
        <v>147</v>
      </c>
      <c r="D375" s="599" t="s">
        <v>20213</v>
      </c>
      <c r="E375" s="600">
        <v>6000</v>
      </c>
      <c r="F375" s="598" t="s">
        <v>20214</v>
      </c>
      <c r="G375" s="599" t="s">
        <v>20215</v>
      </c>
      <c r="H375" s="599" t="s">
        <v>19238</v>
      </c>
      <c r="I375" s="599" t="s">
        <v>19488</v>
      </c>
      <c r="J375" s="598"/>
      <c r="K375" s="664">
        <v>1</v>
      </c>
      <c r="L375" s="664">
        <v>12</v>
      </c>
      <c r="M375" s="665">
        <f t="shared" si="10"/>
        <v>72000</v>
      </c>
      <c r="N375" s="664">
        <v>0</v>
      </c>
      <c r="O375" s="664">
        <v>6</v>
      </c>
      <c r="P375" s="666">
        <f t="shared" si="11"/>
        <v>36000</v>
      </c>
      <c r="Q375" s="666">
        <v>0</v>
      </c>
      <c r="R375" s="667">
        <v>12</v>
      </c>
    </row>
    <row r="376" spans="1:18" ht="11.85" customHeight="1" x14ac:dyDescent="0.25">
      <c r="A376" s="598" t="s">
        <v>19174</v>
      </c>
      <c r="B376" s="598" t="s">
        <v>19175</v>
      </c>
      <c r="C376" s="598" t="s">
        <v>147</v>
      </c>
      <c r="D376" s="599" t="s">
        <v>20216</v>
      </c>
      <c r="E376" s="600">
        <v>5000</v>
      </c>
      <c r="F376" s="598" t="s">
        <v>20217</v>
      </c>
      <c r="G376" s="599" t="s">
        <v>20218</v>
      </c>
      <c r="H376" s="599" t="s">
        <v>19578</v>
      </c>
      <c r="I376" s="599" t="s">
        <v>19243</v>
      </c>
      <c r="J376" s="598" t="s">
        <v>5312</v>
      </c>
      <c r="K376" s="664">
        <v>1</v>
      </c>
      <c r="L376" s="664">
        <v>12</v>
      </c>
      <c r="M376" s="665">
        <f t="shared" si="10"/>
        <v>60000</v>
      </c>
      <c r="N376" s="664">
        <v>0</v>
      </c>
      <c r="O376" s="664">
        <v>6</v>
      </c>
      <c r="P376" s="666">
        <f t="shared" si="11"/>
        <v>30000</v>
      </c>
      <c r="Q376" s="666">
        <v>0</v>
      </c>
      <c r="R376" s="667">
        <v>12</v>
      </c>
    </row>
    <row r="377" spans="1:18" ht="11.85" customHeight="1" x14ac:dyDescent="0.25">
      <c r="A377" s="598" t="s">
        <v>19174</v>
      </c>
      <c r="B377" s="598" t="s">
        <v>19175</v>
      </c>
      <c r="C377" s="598" t="s">
        <v>147</v>
      </c>
      <c r="D377" s="599" t="s">
        <v>20141</v>
      </c>
      <c r="E377" s="600">
        <v>4500</v>
      </c>
      <c r="F377" s="598" t="s">
        <v>20219</v>
      </c>
      <c r="G377" s="599" t="s">
        <v>20220</v>
      </c>
      <c r="H377" s="599" t="s">
        <v>1323</v>
      </c>
      <c r="I377" s="599" t="s">
        <v>19230</v>
      </c>
      <c r="J377" s="598" t="s">
        <v>1464</v>
      </c>
      <c r="K377" s="664">
        <v>1</v>
      </c>
      <c r="L377" s="664">
        <v>12</v>
      </c>
      <c r="M377" s="665">
        <f t="shared" si="10"/>
        <v>54000</v>
      </c>
      <c r="N377" s="664">
        <v>0</v>
      </c>
      <c r="O377" s="664">
        <v>6</v>
      </c>
      <c r="P377" s="666">
        <f t="shared" si="11"/>
        <v>27000</v>
      </c>
      <c r="Q377" s="666">
        <v>0</v>
      </c>
      <c r="R377" s="667">
        <v>12</v>
      </c>
    </row>
    <row r="378" spans="1:18" ht="11.85" customHeight="1" x14ac:dyDescent="0.25">
      <c r="A378" s="598" t="s">
        <v>19174</v>
      </c>
      <c r="B378" s="598" t="s">
        <v>19175</v>
      </c>
      <c r="C378" s="598" t="s">
        <v>147</v>
      </c>
      <c r="D378" s="599" t="s">
        <v>20221</v>
      </c>
      <c r="E378" s="600">
        <v>4500</v>
      </c>
      <c r="F378" s="598" t="s">
        <v>20222</v>
      </c>
      <c r="G378" s="599" t="s">
        <v>20223</v>
      </c>
      <c r="H378" s="599" t="s">
        <v>19578</v>
      </c>
      <c r="I378" s="599" t="s">
        <v>686</v>
      </c>
      <c r="J378" s="598" t="s">
        <v>5312</v>
      </c>
      <c r="K378" s="664">
        <v>1</v>
      </c>
      <c r="L378" s="664">
        <v>12</v>
      </c>
      <c r="M378" s="665">
        <f t="shared" si="10"/>
        <v>54000</v>
      </c>
      <c r="N378" s="664">
        <v>0</v>
      </c>
      <c r="O378" s="664">
        <v>6</v>
      </c>
      <c r="P378" s="666">
        <f t="shared" si="11"/>
        <v>27000</v>
      </c>
      <c r="Q378" s="666">
        <v>0</v>
      </c>
      <c r="R378" s="667">
        <v>12</v>
      </c>
    </row>
    <row r="379" spans="1:18" ht="11.85" customHeight="1" x14ac:dyDescent="0.25">
      <c r="A379" s="598" t="s">
        <v>19174</v>
      </c>
      <c r="B379" s="598" t="s">
        <v>19175</v>
      </c>
      <c r="C379" s="598" t="s">
        <v>147</v>
      </c>
      <c r="D379" s="599" t="s">
        <v>20224</v>
      </c>
      <c r="E379" s="600">
        <v>7500</v>
      </c>
      <c r="F379" s="598" t="s">
        <v>20225</v>
      </c>
      <c r="G379" s="599" t="s">
        <v>20226</v>
      </c>
      <c r="H379" s="599" t="s">
        <v>565</v>
      </c>
      <c r="I379" s="599" t="s">
        <v>686</v>
      </c>
      <c r="J379" s="598" t="s">
        <v>5312</v>
      </c>
      <c r="K379" s="664">
        <v>1</v>
      </c>
      <c r="L379" s="664">
        <v>12</v>
      </c>
      <c r="M379" s="665">
        <f t="shared" si="10"/>
        <v>90000</v>
      </c>
      <c r="N379" s="664">
        <v>0</v>
      </c>
      <c r="O379" s="664">
        <v>6</v>
      </c>
      <c r="P379" s="666">
        <f t="shared" si="11"/>
        <v>45000</v>
      </c>
      <c r="Q379" s="666">
        <v>0</v>
      </c>
      <c r="R379" s="667">
        <v>12</v>
      </c>
    </row>
    <row r="380" spans="1:18" ht="11.85" customHeight="1" x14ac:dyDescent="0.25">
      <c r="A380" s="598" t="s">
        <v>19174</v>
      </c>
      <c r="B380" s="598" t="s">
        <v>19175</v>
      </c>
      <c r="C380" s="598" t="s">
        <v>147</v>
      </c>
      <c r="D380" s="599" t="s">
        <v>16891</v>
      </c>
      <c r="E380" s="600">
        <v>3800</v>
      </c>
      <c r="F380" s="598" t="s">
        <v>20227</v>
      </c>
      <c r="G380" s="599" t="s">
        <v>20228</v>
      </c>
      <c r="H380" s="599" t="s">
        <v>2428</v>
      </c>
      <c r="I380" s="599" t="s">
        <v>19230</v>
      </c>
      <c r="J380" s="598" t="s">
        <v>1464</v>
      </c>
      <c r="K380" s="664">
        <v>1</v>
      </c>
      <c r="L380" s="664">
        <v>12</v>
      </c>
      <c r="M380" s="665">
        <f t="shared" si="10"/>
        <v>45600</v>
      </c>
      <c r="N380" s="664">
        <v>0</v>
      </c>
      <c r="O380" s="664">
        <v>6</v>
      </c>
      <c r="P380" s="666">
        <f t="shared" si="11"/>
        <v>22800</v>
      </c>
      <c r="Q380" s="666">
        <v>0</v>
      </c>
      <c r="R380" s="667">
        <v>12</v>
      </c>
    </row>
    <row r="381" spans="1:18" ht="11.85" customHeight="1" x14ac:dyDescent="0.25">
      <c r="A381" s="598" t="s">
        <v>19174</v>
      </c>
      <c r="B381" s="598" t="s">
        <v>19200</v>
      </c>
      <c r="C381" s="598" t="s">
        <v>147</v>
      </c>
      <c r="D381" s="599" t="s">
        <v>20229</v>
      </c>
      <c r="E381" s="600">
        <v>2500</v>
      </c>
      <c r="F381" s="598" t="s">
        <v>20230</v>
      </c>
      <c r="G381" s="599" t="s">
        <v>20231</v>
      </c>
      <c r="H381" s="599"/>
      <c r="I381" s="599" t="s">
        <v>571</v>
      </c>
      <c r="J381" s="598"/>
      <c r="K381" s="664">
        <v>3</v>
      </c>
      <c r="L381" s="664">
        <v>12</v>
      </c>
      <c r="M381" s="665">
        <f t="shared" si="10"/>
        <v>30000</v>
      </c>
      <c r="N381" s="664">
        <v>0</v>
      </c>
      <c r="O381" s="664">
        <v>6</v>
      </c>
      <c r="P381" s="666">
        <f t="shared" si="11"/>
        <v>15000</v>
      </c>
      <c r="Q381" s="666">
        <v>0</v>
      </c>
      <c r="R381" s="667">
        <v>12</v>
      </c>
    </row>
    <row r="382" spans="1:18" ht="11.85" customHeight="1" x14ac:dyDescent="0.25">
      <c r="A382" s="598" t="s">
        <v>19174</v>
      </c>
      <c r="B382" s="598" t="s">
        <v>19200</v>
      </c>
      <c r="C382" s="598" t="s">
        <v>147</v>
      </c>
      <c r="D382" s="599" t="s">
        <v>19865</v>
      </c>
      <c r="E382" s="600">
        <v>5000</v>
      </c>
      <c r="F382" s="598" t="s">
        <v>20232</v>
      </c>
      <c r="G382" s="599" t="s">
        <v>20233</v>
      </c>
      <c r="H382" s="599" t="s">
        <v>19342</v>
      </c>
      <c r="I382" s="599" t="s">
        <v>686</v>
      </c>
      <c r="J382" s="598" t="s">
        <v>5312</v>
      </c>
      <c r="K382" s="664">
        <v>1</v>
      </c>
      <c r="L382" s="664">
        <v>12</v>
      </c>
      <c r="M382" s="665">
        <f t="shared" si="10"/>
        <v>60000</v>
      </c>
      <c r="N382" s="664">
        <v>0</v>
      </c>
      <c r="O382" s="664">
        <v>3</v>
      </c>
      <c r="P382" s="666">
        <f t="shared" si="11"/>
        <v>30000</v>
      </c>
      <c r="Q382" s="666">
        <v>0</v>
      </c>
      <c r="R382" s="666">
        <v>0</v>
      </c>
    </row>
    <row r="383" spans="1:18" ht="11.85" customHeight="1" x14ac:dyDescent="0.25">
      <c r="A383" s="598" t="s">
        <v>19174</v>
      </c>
      <c r="B383" s="598" t="s">
        <v>19200</v>
      </c>
      <c r="C383" s="598" t="s">
        <v>147</v>
      </c>
      <c r="D383" s="599" t="s">
        <v>20234</v>
      </c>
      <c r="E383" s="600">
        <v>5000</v>
      </c>
      <c r="F383" s="598" t="s">
        <v>20235</v>
      </c>
      <c r="G383" s="599" t="s">
        <v>20236</v>
      </c>
      <c r="H383" s="599" t="s">
        <v>19342</v>
      </c>
      <c r="I383" s="599" t="s">
        <v>686</v>
      </c>
      <c r="J383" s="598" t="s">
        <v>5312</v>
      </c>
      <c r="K383" s="664">
        <v>1</v>
      </c>
      <c r="L383" s="664">
        <v>12</v>
      </c>
      <c r="M383" s="665">
        <f t="shared" si="10"/>
        <v>60000</v>
      </c>
      <c r="N383" s="664">
        <v>0</v>
      </c>
      <c r="O383" s="664">
        <v>6</v>
      </c>
      <c r="P383" s="666">
        <f t="shared" si="11"/>
        <v>30000</v>
      </c>
      <c r="Q383" s="666">
        <v>0</v>
      </c>
      <c r="R383" s="667">
        <v>12</v>
      </c>
    </row>
    <row r="384" spans="1:18" ht="11.85" customHeight="1" x14ac:dyDescent="0.25">
      <c r="A384" s="598" t="s">
        <v>19174</v>
      </c>
      <c r="B384" s="598" t="s">
        <v>19200</v>
      </c>
      <c r="C384" s="598" t="s">
        <v>147</v>
      </c>
      <c r="D384" s="599" t="s">
        <v>20237</v>
      </c>
      <c r="E384" s="600">
        <v>2500</v>
      </c>
      <c r="F384" s="598" t="s">
        <v>20238</v>
      </c>
      <c r="G384" s="599" t="s">
        <v>20239</v>
      </c>
      <c r="H384" s="599" t="s">
        <v>19383</v>
      </c>
      <c r="I384" s="599" t="s">
        <v>19243</v>
      </c>
      <c r="J384" s="598" t="s">
        <v>5312</v>
      </c>
      <c r="K384" s="664">
        <v>1</v>
      </c>
      <c r="L384" s="664">
        <v>12</v>
      </c>
      <c r="M384" s="665">
        <f t="shared" si="10"/>
        <v>30000</v>
      </c>
      <c r="N384" s="664">
        <v>0</v>
      </c>
      <c r="O384" s="664">
        <v>6</v>
      </c>
      <c r="P384" s="666">
        <f t="shared" si="11"/>
        <v>15000</v>
      </c>
      <c r="Q384" s="666">
        <v>0</v>
      </c>
      <c r="R384" s="667">
        <v>12</v>
      </c>
    </row>
    <row r="385" spans="1:18" ht="11.85" customHeight="1" x14ac:dyDescent="0.25">
      <c r="A385" s="598" t="s">
        <v>19174</v>
      </c>
      <c r="B385" s="598" t="s">
        <v>19200</v>
      </c>
      <c r="C385" s="598" t="s">
        <v>147</v>
      </c>
      <c r="D385" s="599" t="s">
        <v>20234</v>
      </c>
      <c r="E385" s="600">
        <v>5000</v>
      </c>
      <c r="F385" s="598" t="s">
        <v>20240</v>
      </c>
      <c r="G385" s="599" t="s">
        <v>20241</v>
      </c>
      <c r="H385" s="599" t="s">
        <v>19342</v>
      </c>
      <c r="I385" s="599" t="s">
        <v>686</v>
      </c>
      <c r="J385" s="598" t="s">
        <v>5312</v>
      </c>
      <c r="K385" s="664">
        <v>1</v>
      </c>
      <c r="L385" s="664">
        <v>12</v>
      </c>
      <c r="M385" s="665">
        <f t="shared" si="10"/>
        <v>60000</v>
      </c>
      <c r="N385" s="664">
        <v>0</v>
      </c>
      <c r="O385" s="664">
        <v>6</v>
      </c>
      <c r="P385" s="666">
        <f t="shared" si="11"/>
        <v>30000</v>
      </c>
      <c r="Q385" s="666">
        <v>0</v>
      </c>
      <c r="R385" s="667">
        <v>12</v>
      </c>
    </row>
    <row r="386" spans="1:18" ht="11.85" customHeight="1" x14ac:dyDescent="0.25">
      <c r="A386" s="598" t="s">
        <v>19174</v>
      </c>
      <c r="B386" s="598" t="s">
        <v>19200</v>
      </c>
      <c r="C386" s="598" t="s">
        <v>147</v>
      </c>
      <c r="D386" s="599" t="s">
        <v>20242</v>
      </c>
      <c r="E386" s="600">
        <v>2500</v>
      </c>
      <c r="F386" s="598" t="s">
        <v>20243</v>
      </c>
      <c r="G386" s="599" t="s">
        <v>20244</v>
      </c>
      <c r="H386" s="599"/>
      <c r="I386" s="599" t="s">
        <v>571</v>
      </c>
      <c r="J386" s="598"/>
      <c r="K386" s="664">
        <v>1</v>
      </c>
      <c r="L386" s="664">
        <v>12</v>
      </c>
      <c r="M386" s="665">
        <f t="shared" si="10"/>
        <v>30000</v>
      </c>
      <c r="N386" s="664">
        <v>0</v>
      </c>
      <c r="O386" s="664">
        <v>6</v>
      </c>
      <c r="P386" s="666">
        <f t="shared" si="11"/>
        <v>15000</v>
      </c>
      <c r="Q386" s="666">
        <v>0</v>
      </c>
      <c r="R386" s="667">
        <v>12</v>
      </c>
    </row>
    <row r="387" spans="1:18" ht="11.85" customHeight="1" x14ac:dyDescent="0.25">
      <c r="A387" s="598" t="s">
        <v>19174</v>
      </c>
      <c r="B387" s="598" t="s">
        <v>19200</v>
      </c>
      <c r="C387" s="598" t="s">
        <v>147</v>
      </c>
      <c r="D387" s="599" t="s">
        <v>20245</v>
      </c>
      <c r="E387" s="600">
        <v>5000</v>
      </c>
      <c r="F387" s="598" t="s">
        <v>20246</v>
      </c>
      <c r="G387" s="599" t="s">
        <v>20247</v>
      </c>
      <c r="H387" s="599" t="s">
        <v>19342</v>
      </c>
      <c r="I387" s="599" t="s">
        <v>686</v>
      </c>
      <c r="J387" s="598" t="s">
        <v>5312</v>
      </c>
      <c r="K387" s="664">
        <v>1</v>
      </c>
      <c r="L387" s="664">
        <v>12</v>
      </c>
      <c r="M387" s="665">
        <f t="shared" si="10"/>
        <v>60000</v>
      </c>
      <c r="N387" s="664">
        <v>0</v>
      </c>
      <c r="O387" s="664">
        <v>6</v>
      </c>
      <c r="P387" s="666">
        <f t="shared" si="11"/>
        <v>30000</v>
      </c>
      <c r="Q387" s="666">
        <v>0</v>
      </c>
      <c r="R387" s="667">
        <v>12</v>
      </c>
    </row>
    <row r="388" spans="1:18" ht="11.85" customHeight="1" x14ac:dyDescent="0.25">
      <c r="A388" s="598" t="s">
        <v>19174</v>
      </c>
      <c r="B388" s="598" t="s">
        <v>19200</v>
      </c>
      <c r="C388" s="598" t="s">
        <v>147</v>
      </c>
      <c r="D388" s="599" t="s">
        <v>20248</v>
      </c>
      <c r="E388" s="600">
        <v>5000</v>
      </c>
      <c r="F388" s="598" t="s">
        <v>20249</v>
      </c>
      <c r="G388" s="599" t="s">
        <v>20250</v>
      </c>
      <c r="H388" s="599" t="s">
        <v>19342</v>
      </c>
      <c r="I388" s="599" t="s">
        <v>686</v>
      </c>
      <c r="J388" s="598" t="s">
        <v>5312</v>
      </c>
      <c r="K388" s="664">
        <v>1</v>
      </c>
      <c r="L388" s="664">
        <v>12</v>
      </c>
      <c r="M388" s="665">
        <f t="shared" si="10"/>
        <v>60000</v>
      </c>
      <c r="N388" s="664">
        <v>0</v>
      </c>
      <c r="O388" s="664">
        <v>6</v>
      </c>
      <c r="P388" s="666">
        <f t="shared" si="11"/>
        <v>30000</v>
      </c>
      <c r="Q388" s="666">
        <v>0</v>
      </c>
      <c r="R388" s="667">
        <v>12</v>
      </c>
    </row>
    <row r="389" spans="1:18" ht="11.85" customHeight="1" x14ac:dyDescent="0.25">
      <c r="A389" s="598" t="s">
        <v>19174</v>
      </c>
      <c r="B389" s="598" t="s">
        <v>19200</v>
      </c>
      <c r="C389" s="598" t="s">
        <v>147</v>
      </c>
      <c r="D389" s="599" t="s">
        <v>20251</v>
      </c>
      <c r="E389" s="600">
        <v>2500</v>
      </c>
      <c r="F389" s="598" t="s">
        <v>20252</v>
      </c>
      <c r="G389" s="599" t="s">
        <v>20253</v>
      </c>
      <c r="H389" s="599"/>
      <c r="I389" s="599" t="s">
        <v>571</v>
      </c>
      <c r="J389" s="598"/>
      <c r="K389" s="664">
        <v>1</v>
      </c>
      <c r="L389" s="664">
        <v>12</v>
      </c>
      <c r="M389" s="665">
        <f t="shared" si="10"/>
        <v>30000</v>
      </c>
      <c r="N389" s="664">
        <v>0</v>
      </c>
      <c r="O389" s="664">
        <v>6</v>
      </c>
      <c r="P389" s="666">
        <f t="shared" si="11"/>
        <v>15000</v>
      </c>
      <c r="Q389" s="666">
        <v>0</v>
      </c>
      <c r="R389" s="667">
        <v>12</v>
      </c>
    </row>
    <row r="390" spans="1:18" ht="11.85" customHeight="1" x14ac:dyDescent="0.25">
      <c r="A390" s="598" t="s">
        <v>19174</v>
      </c>
      <c r="B390" s="598" t="s">
        <v>19200</v>
      </c>
      <c r="C390" s="598" t="s">
        <v>147</v>
      </c>
      <c r="D390" s="599" t="s">
        <v>1500</v>
      </c>
      <c r="E390" s="600">
        <v>5000</v>
      </c>
      <c r="F390" s="598" t="s">
        <v>20254</v>
      </c>
      <c r="G390" s="599" t="s">
        <v>20255</v>
      </c>
      <c r="H390" s="599" t="s">
        <v>565</v>
      </c>
      <c r="I390" s="599" t="s">
        <v>686</v>
      </c>
      <c r="J390" s="598" t="s">
        <v>5312</v>
      </c>
      <c r="K390" s="664">
        <v>1</v>
      </c>
      <c r="L390" s="664">
        <v>12</v>
      </c>
      <c r="M390" s="665">
        <f t="shared" si="10"/>
        <v>60000</v>
      </c>
      <c r="N390" s="664">
        <v>0</v>
      </c>
      <c r="O390" s="664">
        <v>6</v>
      </c>
      <c r="P390" s="666">
        <f t="shared" si="11"/>
        <v>30000</v>
      </c>
      <c r="Q390" s="666">
        <v>0</v>
      </c>
      <c r="R390" s="667">
        <v>12</v>
      </c>
    </row>
    <row r="391" spans="1:18" ht="11.85" customHeight="1" x14ac:dyDescent="0.25">
      <c r="A391" s="598" t="s">
        <v>19174</v>
      </c>
      <c r="B391" s="598" t="s">
        <v>19200</v>
      </c>
      <c r="C391" s="598" t="s">
        <v>147</v>
      </c>
      <c r="D391" s="599" t="s">
        <v>19561</v>
      </c>
      <c r="E391" s="600">
        <v>6500</v>
      </c>
      <c r="F391" s="598" t="s">
        <v>20256</v>
      </c>
      <c r="G391" s="599" t="s">
        <v>20257</v>
      </c>
      <c r="H391" s="599" t="s">
        <v>20125</v>
      </c>
      <c r="I391" s="599" t="s">
        <v>686</v>
      </c>
      <c r="J391" s="598" t="s">
        <v>5312</v>
      </c>
      <c r="K391" s="664">
        <v>1</v>
      </c>
      <c r="L391" s="664">
        <v>12</v>
      </c>
      <c r="M391" s="665">
        <f t="shared" si="10"/>
        <v>78000</v>
      </c>
      <c r="N391" s="664">
        <v>0</v>
      </c>
      <c r="O391" s="664">
        <v>6</v>
      </c>
      <c r="P391" s="666">
        <f t="shared" si="11"/>
        <v>39000</v>
      </c>
      <c r="Q391" s="666">
        <v>0</v>
      </c>
      <c r="R391" s="667">
        <v>12</v>
      </c>
    </row>
    <row r="392" spans="1:18" ht="11.85" customHeight="1" x14ac:dyDescent="0.25">
      <c r="A392" s="598" t="s">
        <v>19174</v>
      </c>
      <c r="B392" s="598" t="s">
        <v>19175</v>
      </c>
      <c r="C392" s="598" t="s">
        <v>19179</v>
      </c>
      <c r="D392" s="599" t="s">
        <v>20258</v>
      </c>
      <c r="E392" s="600">
        <v>15600</v>
      </c>
      <c r="F392" s="598" t="s">
        <v>20259</v>
      </c>
      <c r="G392" s="599" t="s">
        <v>20260</v>
      </c>
      <c r="H392" s="599" t="s">
        <v>519</v>
      </c>
      <c r="I392" s="599" t="s">
        <v>686</v>
      </c>
      <c r="J392" s="598" t="s">
        <v>5312</v>
      </c>
      <c r="K392" s="664">
        <v>0</v>
      </c>
      <c r="L392" s="664">
        <v>2</v>
      </c>
      <c r="M392" s="665">
        <f t="shared" ref="M392:M455" si="12">+E392*L392</f>
        <v>31200</v>
      </c>
      <c r="N392" s="664">
        <v>0</v>
      </c>
      <c r="O392" s="664">
        <v>0</v>
      </c>
      <c r="P392" s="666">
        <f t="shared" ref="P392:P455" si="13">+E392*6</f>
        <v>93600</v>
      </c>
      <c r="Q392" s="666">
        <v>0</v>
      </c>
      <c r="R392" s="666">
        <v>0</v>
      </c>
    </row>
    <row r="393" spans="1:18" ht="11.85" customHeight="1" x14ac:dyDescent="0.25">
      <c r="A393" s="598" t="s">
        <v>19174</v>
      </c>
      <c r="B393" s="598" t="s">
        <v>19200</v>
      </c>
      <c r="C393" s="598" t="s">
        <v>147</v>
      </c>
      <c r="D393" s="599" t="s">
        <v>20261</v>
      </c>
      <c r="E393" s="600">
        <v>5500</v>
      </c>
      <c r="F393" s="598" t="s">
        <v>20262</v>
      </c>
      <c r="G393" s="599" t="s">
        <v>20263</v>
      </c>
      <c r="H393" s="599" t="s">
        <v>565</v>
      </c>
      <c r="I393" s="599" t="s">
        <v>686</v>
      </c>
      <c r="J393" s="598" t="s">
        <v>5312</v>
      </c>
      <c r="K393" s="664">
        <v>1</v>
      </c>
      <c r="L393" s="664">
        <v>12</v>
      </c>
      <c r="M393" s="665">
        <f t="shared" si="12"/>
        <v>66000</v>
      </c>
      <c r="N393" s="664">
        <v>0</v>
      </c>
      <c r="O393" s="664">
        <v>6</v>
      </c>
      <c r="P393" s="666">
        <f t="shared" si="13"/>
        <v>33000</v>
      </c>
      <c r="Q393" s="666">
        <v>0</v>
      </c>
      <c r="R393" s="667">
        <v>12</v>
      </c>
    </row>
    <row r="394" spans="1:18" ht="11.85" customHeight="1" x14ac:dyDescent="0.25">
      <c r="A394" s="598" t="s">
        <v>19174</v>
      </c>
      <c r="B394" s="598" t="s">
        <v>19175</v>
      </c>
      <c r="C394" s="598" t="s">
        <v>19179</v>
      </c>
      <c r="D394" s="599" t="s">
        <v>20264</v>
      </c>
      <c r="E394" s="600">
        <v>15600</v>
      </c>
      <c r="F394" s="598" t="s">
        <v>20265</v>
      </c>
      <c r="G394" s="599" t="s">
        <v>20266</v>
      </c>
      <c r="H394" s="599" t="s">
        <v>519</v>
      </c>
      <c r="I394" s="599" t="s">
        <v>686</v>
      </c>
      <c r="J394" s="598" t="s">
        <v>5312</v>
      </c>
      <c r="K394" s="664">
        <v>0</v>
      </c>
      <c r="L394" s="664">
        <v>2</v>
      </c>
      <c r="M394" s="665">
        <f t="shared" si="12"/>
        <v>31200</v>
      </c>
      <c r="N394" s="664">
        <v>0</v>
      </c>
      <c r="O394" s="664">
        <v>0</v>
      </c>
      <c r="P394" s="666">
        <f t="shared" si="13"/>
        <v>93600</v>
      </c>
      <c r="Q394" s="666">
        <v>0</v>
      </c>
      <c r="R394" s="666">
        <v>0</v>
      </c>
    </row>
    <row r="395" spans="1:18" ht="11.85" customHeight="1" x14ac:dyDescent="0.25">
      <c r="A395" s="598" t="s">
        <v>19174</v>
      </c>
      <c r="B395" s="598" t="s">
        <v>19200</v>
      </c>
      <c r="C395" s="598" t="s">
        <v>147</v>
      </c>
      <c r="D395" s="599" t="s">
        <v>20261</v>
      </c>
      <c r="E395" s="600">
        <v>5500</v>
      </c>
      <c r="F395" s="598" t="s">
        <v>20267</v>
      </c>
      <c r="G395" s="599" t="s">
        <v>20268</v>
      </c>
      <c r="H395" s="599" t="s">
        <v>18178</v>
      </c>
      <c r="I395" s="599" t="s">
        <v>686</v>
      </c>
      <c r="J395" s="598" t="s">
        <v>5312</v>
      </c>
      <c r="K395" s="664">
        <v>1</v>
      </c>
      <c r="L395" s="664">
        <v>12</v>
      </c>
      <c r="M395" s="665">
        <f t="shared" si="12"/>
        <v>66000</v>
      </c>
      <c r="N395" s="664">
        <v>0</v>
      </c>
      <c r="O395" s="664">
        <v>6</v>
      </c>
      <c r="P395" s="666">
        <f t="shared" si="13"/>
        <v>33000</v>
      </c>
      <c r="Q395" s="666">
        <v>0</v>
      </c>
      <c r="R395" s="667">
        <v>12</v>
      </c>
    </row>
    <row r="396" spans="1:18" ht="11.85" customHeight="1" x14ac:dyDescent="0.25">
      <c r="A396" s="598" t="s">
        <v>19174</v>
      </c>
      <c r="B396" s="598" t="s">
        <v>19200</v>
      </c>
      <c r="C396" s="598" t="s">
        <v>147</v>
      </c>
      <c r="D396" s="599" t="s">
        <v>19561</v>
      </c>
      <c r="E396" s="600">
        <v>6500</v>
      </c>
      <c r="F396" s="598" t="s">
        <v>20269</v>
      </c>
      <c r="G396" s="599" t="s">
        <v>20270</v>
      </c>
      <c r="H396" s="599" t="s">
        <v>19342</v>
      </c>
      <c r="I396" s="599" t="s">
        <v>686</v>
      </c>
      <c r="J396" s="598" t="s">
        <v>5312</v>
      </c>
      <c r="K396" s="664">
        <v>1</v>
      </c>
      <c r="L396" s="664">
        <v>12</v>
      </c>
      <c r="M396" s="665">
        <f t="shared" si="12"/>
        <v>78000</v>
      </c>
      <c r="N396" s="664">
        <v>0</v>
      </c>
      <c r="O396" s="664">
        <v>6</v>
      </c>
      <c r="P396" s="666">
        <f t="shared" si="13"/>
        <v>39000</v>
      </c>
      <c r="Q396" s="666">
        <v>0</v>
      </c>
      <c r="R396" s="667">
        <v>12</v>
      </c>
    </row>
    <row r="397" spans="1:18" ht="11.85" customHeight="1" x14ac:dyDescent="0.25">
      <c r="A397" s="598" t="s">
        <v>19174</v>
      </c>
      <c r="B397" s="598" t="s">
        <v>19200</v>
      </c>
      <c r="C397" s="598" t="s">
        <v>147</v>
      </c>
      <c r="D397" s="599" t="s">
        <v>19561</v>
      </c>
      <c r="E397" s="600">
        <v>6500</v>
      </c>
      <c r="F397" s="598" t="s">
        <v>20271</v>
      </c>
      <c r="G397" s="599" t="s">
        <v>20272</v>
      </c>
      <c r="H397" s="599" t="s">
        <v>19342</v>
      </c>
      <c r="I397" s="599" t="s">
        <v>686</v>
      </c>
      <c r="J397" s="598" t="s">
        <v>5312</v>
      </c>
      <c r="K397" s="664">
        <v>1</v>
      </c>
      <c r="L397" s="664">
        <v>12</v>
      </c>
      <c r="M397" s="665">
        <f t="shared" si="12"/>
        <v>78000</v>
      </c>
      <c r="N397" s="664">
        <v>0</v>
      </c>
      <c r="O397" s="664">
        <v>6</v>
      </c>
      <c r="P397" s="666">
        <f t="shared" si="13"/>
        <v>39000</v>
      </c>
      <c r="Q397" s="666">
        <v>0</v>
      </c>
      <c r="R397" s="667">
        <v>12</v>
      </c>
    </row>
    <row r="398" spans="1:18" ht="11.85" customHeight="1" x14ac:dyDescent="0.25">
      <c r="A398" s="598" t="s">
        <v>19174</v>
      </c>
      <c r="B398" s="598" t="s">
        <v>19200</v>
      </c>
      <c r="C398" s="598" t="s">
        <v>147</v>
      </c>
      <c r="D398" s="599" t="s">
        <v>19561</v>
      </c>
      <c r="E398" s="600">
        <v>6500</v>
      </c>
      <c r="F398" s="598" t="s">
        <v>20273</v>
      </c>
      <c r="G398" s="599" t="s">
        <v>20274</v>
      </c>
      <c r="H398" s="599" t="s">
        <v>19342</v>
      </c>
      <c r="I398" s="599" t="s">
        <v>686</v>
      </c>
      <c r="J398" s="598" t="s">
        <v>5312</v>
      </c>
      <c r="K398" s="664">
        <v>1</v>
      </c>
      <c r="L398" s="664">
        <v>12</v>
      </c>
      <c r="M398" s="665">
        <f t="shared" si="12"/>
        <v>78000</v>
      </c>
      <c r="N398" s="664">
        <v>0</v>
      </c>
      <c r="O398" s="664">
        <v>6</v>
      </c>
      <c r="P398" s="666">
        <f t="shared" si="13"/>
        <v>39000</v>
      </c>
      <c r="Q398" s="666">
        <v>0</v>
      </c>
      <c r="R398" s="667">
        <v>12</v>
      </c>
    </row>
    <row r="399" spans="1:18" ht="11.85" customHeight="1" x14ac:dyDescent="0.25">
      <c r="A399" s="598" t="s">
        <v>19174</v>
      </c>
      <c r="B399" s="598" t="s">
        <v>19175</v>
      </c>
      <c r="C399" s="598" t="s">
        <v>147</v>
      </c>
      <c r="D399" s="599" t="s">
        <v>20275</v>
      </c>
      <c r="E399" s="600">
        <v>12500</v>
      </c>
      <c r="F399" s="598" t="s">
        <v>20276</v>
      </c>
      <c r="G399" s="599" t="s">
        <v>20277</v>
      </c>
      <c r="H399" s="599" t="s">
        <v>519</v>
      </c>
      <c r="I399" s="599" t="s">
        <v>686</v>
      </c>
      <c r="J399" s="598" t="s">
        <v>5312</v>
      </c>
      <c r="K399" s="664">
        <v>1</v>
      </c>
      <c r="L399" s="664">
        <v>12</v>
      </c>
      <c r="M399" s="665">
        <f t="shared" si="12"/>
        <v>150000</v>
      </c>
      <c r="N399" s="664">
        <v>0</v>
      </c>
      <c r="O399" s="664">
        <v>6</v>
      </c>
      <c r="P399" s="666">
        <f t="shared" si="13"/>
        <v>75000</v>
      </c>
      <c r="Q399" s="666">
        <v>0</v>
      </c>
      <c r="R399" s="667">
        <v>12</v>
      </c>
    </row>
    <row r="400" spans="1:18" ht="11.85" customHeight="1" x14ac:dyDescent="0.25">
      <c r="A400" s="598" t="s">
        <v>19174</v>
      </c>
      <c r="B400" s="598" t="s">
        <v>19200</v>
      </c>
      <c r="C400" s="598" t="s">
        <v>147</v>
      </c>
      <c r="D400" s="599" t="s">
        <v>20278</v>
      </c>
      <c r="E400" s="600">
        <v>5000</v>
      </c>
      <c r="F400" s="598" t="s">
        <v>20279</v>
      </c>
      <c r="G400" s="599" t="s">
        <v>20280</v>
      </c>
      <c r="H400" s="599" t="s">
        <v>19342</v>
      </c>
      <c r="I400" s="599" t="s">
        <v>686</v>
      </c>
      <c r="J400" s="598" t="s">
        <v>5312</v>
      </c>
      <c r="K400" s="664">
        <v>1</v>
      </c>
      <c r="L400" s="664">
        <v>12</v>
      </c>
      <c r="M400" s="665">
        <f t="shared" si="12"/>
        <v>60000</v>
      </c>
      <c r="N400" s="664">
        <v>0</v>
      </c>
      <c r="O400" s="664">
        <v>6</v>
      </c>
      <c r="P400" s="666">
        <f t="shared" si="13"/>
        <v>30000</v>
      </c>
      <c r="Q400" s="666">
        <v>0</v>
      </c>
      <c r="R400" s="667">
        <v>12</v>
      </c>
    </row>
    <row r="401" spans="1:18" ht="11.85" customHeight="1" x14ac:dyDescent="0.25">
      <c r="A401" s="598" t="s">
        <v>19174</v>
      </c>
      <c r="B401" s="598" t="s">
        <v>19200</v>
      </c>
      <c r="C401" s="598" t="s">
        <v>147</v>
      </c>
      <c r="D401" s="599" t="s">
        <v>20281</v>
      </c>
      <c r="E401" s="600">
        <v>2500</v>
      </c>
      <c r="F401" s="598" t="s">
        <v>20282</v>
      </c>
      <c r="G401" s="599" t="s">
        <v>20283</v>
      </c>
      <c r="H401" s="599"/>
      <c r="I401" s="599" t="s">
        <v>571</v>
      </c>
      <c r="J401" s="598"/>
      <c r="K401" s="664">
        <v>1</v>
      </c>
      <c r="L401" s="664">
        <v>12</v>
      </c>
      <c r="M401" s="665">
        <f t="shared" si="12"/>
        <v>30000</v>
      </c>
      <c r="N401" s="664">
        <v>0</v>
      </c>
      <c r="O401" s="664">
        <v>6</v>
      </c>
      <c r="P401" s="666">
        <f t="shared" si="13"/>
        <v>15000</v>
      </c>
      <c r="Q401" s="666">
        <v>0</v>
      </c>
      <c r="R401" s="667">
        <v>12</v>
      </c>
    </row>
    <row r="402" spans="1:18" ht="11.85" customHeight="1" x14ac:dyDescent="0.25">
      <c r="A402" s="598" t="s">
        <v>19174</v>
      </c>
      <c r="B402" s="598" t="s">
        <v>19200</v>
      </c>
      <c r="C402" s="598" t="s">
        <v>147</v>
      </c>
      <c r="D402" s="599" t="s">
        <v>20284</v>
      </c>
      <c r="E402" s="600">
        <v>2500</v>
      </c>
      <c r="F402" s="598" t="s">
        <v>20285</v>
      </c>
      <c r="G402" s="599" t="s">
        <v>20286</v>
      </c>
      <c r="H402" s="599"/>
      <c r="I402" s="599" t="s">
        <v>19436</v>
      </c>
      <c r="J402" s="598"/>
      <c r="K402" s="664">
        <v>1</v>
      </c>
      <c r="L402" s="664">
        <v>12</v>
      </c>
      <c r="M402" s="665">
        <f t="shared" si="12"/>
        <v>30000</v>
      </c>
      <c r="N402" s="664">
        <v>0</v>
      </c>
      <c r="O402" s="664">
        <v>6</v>
      </c>
      <c r="P402" s="666">
        <f t="shared" si="13"/>
        <v>15000</v>
      </c>
      <c r="Q402" s="666">
        <v>0</v>
      </c>
      <c r="R402" s="667">
        <v>12</v>
      </c>
    </row>
    <row r="403" spans="1:18" ht="11.85" customHeight="1" x14ac:dyDescent="0.25">
      <c r="A403" s="598" t="s">
        <v>19174</v>
      </c>
      <c r="B403" s="598" t="s">
        <v>19200</v>
      </c>
      <c r="C403" s="598" t="s">
        <v>147</v>
      </c>
      <c r="D403" s="599" t="s">
        <v>20287</v>
      </c>
      <c r="E403" s="600">
        <v>4000</v>
      </c>
      <c r="F403" s="598" t="s">
        <v>20288</v>
      </c>
      <c r="G403" s="599" t="s">
        <v>20289</v>
      </c>
      <c r="H403" s="599" t="s">
        <v>20290</v>
      </c>
      <c r="I403" s="599" t="s">
        <v>686</v>
      </c>
      <c r="J403" s="598" t="s">
        <v>5312</v>
      </c>
      <c r="K403" s="664">
        <v>1</v>
      </c>
      <c r="L403" s="664">
        <v>12</v>
      </c>
      <c r="M403" s="665">
        <f t="shared" si="12"/>
        <v>48000</v>
      </c>
      <c r="N403" s="664">
        <v>0</v>
      </c>
      <c r="O403" s="664">
        <v>6</v>
      </c>
      <c r="P403" s="666">
        <f t="shared" si="13"/>
        <v>24000</v>
      </c>
      <c r="Q403" s="666">
        <v>0</v>
      </c>
      <c r="R403" s="667">
        <v>12</v>
      </c>
    </row>
    <row r="404" spans="1:18" ht="11.85" customHeight="1" x14ac:dyDescent="0.25">
      <c r="A404" s="598" t="s">
        <v>19174</v>
      </c>
      <c r="B404" s="598" t="s">
        <v>19200</v>
      </c>
      <c r="C404" s="598" t="s">
        <v>147</v>
      </c>
      <c r="D404" s="599" t="s">
        <v>16891</v>
      </c>
      <c r="E404" s="600">
        <v>4000</v>
      </c>
      <c r="F404" s="598" t="s">
        <v>20291</v>
      </c>
      <c r="G404" s="599" t="s">
        <v>20292</v>
      </c>
      <c r="H404" s="599" t="s">
        <v>2428</v>
      </c>
      <c r="I404" s="599" t="s">
        <v>19230</v>
      </c>
      <c r="J404" s="598" t="s">
        <v>1464</v>
      </c>
      <c r="K404" s="664">
        <v>1</v>
      </c>
      <c r="L404" s="664">
        <v>12</v>
      </c>
      <c r="M404" s="665">
        <f t="shared" si="12"/>
        <v>48000</v>
      </c>
      <c r="N404" s="664">
        <v>0</v>
      </c>
      <c r="O404" s="664">
        <v>6</v>
      </c>
      <c r="P404" s="666">
        <f t="shared" si="13"/>
        <v>24000</v>
      </c>
      <c r="Q404" s="666">
        <v>0</v>
      </c>
      <c r="R404" s="667">
        <v>12</v>
      </c>
    </row>
    <row r="405" spans="1:18" ht="11.85" customHeight="1" x14ac:dyDescent="0.25">
      <c r="A405" s="598" t="s">
        <v>19174</v>
      </c>
      <c r="B405" s="598" t="s">
        <v>19200</v>
      </c>
      <c r="C405" s="598" t="s">
        <v>147</v>
      </c>
      <c r="D405" s="599" t="s">
        <v>814</v>
      </c>
      <c r="E405" s="600">
        <v>8000</v>
      </c>
      <c r="F405" s="598" t="s">
        <v>20293</v>
      </c>
      <c r="G405" s="599" t="s">
        <v>20294</v>
      </c>
      <c r="H405" s="599" t="s">
        <v>519</v>
      </c>
      <c r="I405" s="599" t="s">
        <v>686</v>
      </c>
      <c r="J405" s="598" t="s">
        <v>5312</v>
      </c>
      <c r="K405" s="664">
        <v>1</v>
      </c>
      <c r="L405" s="664">
        <v>12</v>
      </c>
      <c r="M405" s="665">
        <f t="shared" si="12"/>
        <v>96000</v>
      </c>
      <c r="N405" s="664">
        <v>0</v>
      </c>
      <c r="O405" s="664">
        <v>6</v>
      </c>
      <c r="P405" s="666">
        <f t="shared" si="13"/>
        <v>48000</v>
      </c>
      <c r="Q405" s="666">
        <v>0</v>
      </c>
      <c r="R405" s="667">
        <v>12</v>
      </c>
    </row>
    <row r="406" spans="1:18" ht="11.85" customHeight="1" x14ac:dyDescent="0.25">
      <c r="A406" s="598" t="s">
        <v>19174</v>
      </c>
      <c r="B406" s="598" t="s">
        <v>19200</v>
      </c>
      <c r="C406" s="598" t="s">
        <v>147</v>
      </c>
      <c r="D406" s="599" t="s">
        <v>19201</v>
      </c>
      <c r="E406" s="600">
        <v>5500</v>
      </c>
      <c r="F406" s="598" t="s">
        <v>20295</v>
      </c>
      <c r="G406" s="599" t="s">
        <v>20296</v>
      </c>
      <c r="H406" s="599" t="s">
        <v>519</v>
      </c>
      <c r="I406" s="599" t="s">
        <v>686</v>
      </c>
      <c r="J406" s="598" t="s">
        <v>5312</v>
      </c>
      <c r="K406" s="664">
        <v>1</v>
      </c>
      <c r="L406" s="664">
        <v>12</v>
      </c>
      <c r="M406" s="665">
        <f t="shared" si="12"/>
        <v>66000</v>
      </c>
      <c r="N406" s="664">
        <v>0</v>
      </c>
      <c r="O406" s="664">
        <v>6</v>
      </c>
      <c r="P406" s="666">
        <f t="shared" si="13"/>
        <v>33000</v>
      </c>
      <c r="Q406" s="666">
        <v>0</v>
      </c>
      <c r="R406" s="667">
        <v>12</v>
      </c>
    </row>
    <row r="407" spans="1:18" ht="11.85" customHeight="1" x14ac:dyDescent="0.25">
      <c r="A407" s="598" t="s">
        <v>19174</v>
      </c>
      <c r="B407" s="598" t="s">
        <v>19200</v>
      </c>
      <c r="C407" s="598" t="s">
        <v>147</v>
      </c>
      <c r="D407" s="599" t="s">
        <v>16891</v>
      </c>
      <c r="E407" s="600">
        <v>4000</v>
      </c>
      <c r="F407" s="598" t="s">
        <v>20297</v>
      </c>
      <c r="G407" s="599" t="s">
        <v>20298</v>
      </c>
      <c r="H407" s="599"/>
      <c r="I407" s="599" t="s">
        <v>19488</v>
      </c>
      <c r="J407" s="598"/>
      <c r="K407" s="664">
        <v>1</v>
      </c>
      <c r="L407" s="664">
        <v>12</v>
      </c>
      <c r="M407" s="665">
        <f t="shared" si="12"/>
        <v>48000</v>
      </c>
      <c r="N407" s="664">
        <v>0</v>
      </c>
      <c r="O407" s="664">
        <v>6</v>
      </c>
      <c r="P407" s="666">
        <f t="shared" si="13"/>
        <v>24000</v>
      </c>
      <c r="Q407" s="666">
        <v>0</v>
      </c>
      <c r="R407" s="667">
        <v>12</v>
      </c>
    </row>
    <row r="408" spans="1:18" ht="11.85" customHeight="1" x14ac:dyDescent="0.25">
      <c r="A408" s="598" t="s">
        <v>19174</v>
      </c>
      <c r="B408" s="598" t="s">
        <v>19200</v>
      </c>
      <c r="C408" s="598" t="s">
        <v>147</v>
      </c>
      <c r="D408" s="599" t="s">
        <v>19201</v>
      </c>
      <c r="E408" s="600">
        <v>5500</v>
      </c>
      <c r="F408" s="598" t="s">
        <v>20299</v>
      </c>
      <c r="G408" s="599" t="s">
        <v>20300</v>
      </c>
      <c r="H408" s="599" t="s">
        <v>519</v>
      </c>
      <c r="I408" s="599" t="s">
        <v>686</v>
      </c>
      <c r="J408" s="598" t="s">
        <v>5312</v>
      </c>
      <c r="K408" s="664">
        <v>1</v>
      </c>
      <c r="L408" s="664">
        <v>12</v>
      </c>
      <c r="M408" s="665">
        <f t="shared" si="12"/>
        <v>66000</v>
      </c>
      <c r="N408" s="664">
        <v>0</v>
      </c>
      <c r="O408" s="664">
        <v>6</v>
      </c>
      <c r="P408" s="666">
        <f t="shared" si="13"/>
        <v>33000</v>
      </c>
      <c r="Q408" s="666">
        <v>0</v>
      </c>
      <c r="R408" s="667">
        <v>12</v>
      </c>
    </row>
    <row r="409" spans="1:18" ht="11.85" customHeight="1" x14ac:dyDescent="0.25">
      <c r="A409" s="598" t="s">
        <v>19174</v>
      </c>
      <c r="B409" s="598" t="s">
        <v>19200</v>
      </c>
      <c r="C409" s="598" t="s">
        <v>147</v>
      </c>
      <c r="D409" s="599" t="s">
        <v>19201</v>
      </c>
      <c r="E409" s="600">
        <v>5500</v>
      </c>
      <c r="F409" s="598" t="s">
        <v>20301</v>
      </c>
      <c r="G409" s="599" t="s">
        <v>20302</v>
      </c>
      <c r="H409" s="599" t="s">
        <v>519</v>
      </c>
      <c r="I409" s="599" t="s">
        <v>686</v>
      </c>
      <c r="J409" s="598" t="s">
        <v>5312</v>
      </c>
      <c r="K409" s="664">
        <v>1</v>
      </c>
      <c r="L409" s="664">
        <v>12</v>
      </c>
      <c r="M409" s="665">
        <f t="shared" si="12"/>
        <v>66000</v>
      </c>
      <c r="N409" s="664">
        <v>0</v>
      </c>
      <c r="O409" s="664">
        <v>6</v>
      </c>
      <c r="P409" s="666">
        <f t="shared" si="13"/>
        <v>33000</v>
      </c>
      <c r="Q409" s="666">
        <v>0</v>
      </c>
      <c r="R409" s="667">
        <v>12</v>
      </c>
    </row>
    <row r="410" spans="1:18" ht="11.85" customHeight="1" x14ac:dyDescent="0.25">
      <c r="A410" s="598" t="s">
        <v>19174</v>
      </c>
      <c r="B410" s="598" t="s">
        <v>19200</v>
      </c>
      <c r="C410" s="598" t="s">
        <v>147</v>
      </c>
      <c r="D410" s="599" t="s">
        <v>20278</v>
      </c>
      <c r="E410" s="600">
        <v>5000</v>
      </c>
      <c r="F410" s="598" t="s">
        <v>20303</v>
      </c>
      <c r="G410" s="599" t="s">
        <v>20304</v>
      </c>
      <c r="H410" s="599" t="s">
        <v>19342</v>
      </c>
      <c r="I410" s="599" t="s">
        <v>686</v>
      </c>
      <c r="J410" s="598" t="s">
        <v>5312</v>
      </c>
      <c r="K410" s="664">
        <v>1</v>
      </c>
      <c r="L410" s="664">
        <v>12</v>
      </c>
      <c r="M410" s="665">
        <f t="shared" si="12"/>
        <v>60000</v>
      </c>
      <c r="N410" s="664">
        <v>0</v>
      </c>
      <c r="O410" s="664">
        <v>6</v>
      </c>
      <c r="P410" s="666">
        <f t="shared" si="13"/>
        <v>30000</v>
      </c>
      <c r="Q410" s="666">
        <v>0</v>
      </c>
      <c r="R410" s="667">
        <v>12</v>
      </c>
    </row>
    <row r="411" spans="1:18" ht="11.85" customHeight="1" x14ac:dyDescent="0.25">
      <c r="A411" s="598" t="s">
        <v>19174</v>
      </c>
      <c r="B411" s="598" t="s">
        <v>19175</v>
      </c>
      <c r="C411" s="598" t="s">
        <v>147</v>
      </c>
      <c r="D411" s="599" t="s">
        <v>20305</v>
      </c>
      <c r="E411" s="600">
        <v>10000</v>
      </c>
      <c r="F411" s="598" t="s">
        <v>20306</v>
      </c>
      <c r="G411" s="599" t="s">
        <v>20307</v>
      </c>
      <c r="H411" s="599" t="s">
        <v>18178</v>
      </c>
      <c r="I411" s="599" t="s">
        <v>686</v>
      </c>
      <c r="J411" s="598" t="s">
        <v>5312</v>
      </c>
      <c r="K411" s="664">
        <v>1</v>
      </c>
      <c r="L411" s="664">
        <v>12</v>
      </c>
      <c r="M411" s="665">
        <f t="shared" si="12"/>
        <v>120000</v>
      </c>
      <c r="N411" s="664">
        <v>0</v>
      </c>
      <c r="O411" s="664">
        <v>6</v>
      </c>
      <c r="P411" s="666">
        <f t="shared" si="13"/>
        <v>60000</v>
      </c>
      <c r="Q411" s="666">
        <v>0</v>
      </c>
      <c r="R411" s="667">
        <v>12</v>
      </c>
    </row>
    <row r="412" spans="1:18" ht="11.85" customHeight="1" x14ac:dyDescent="0.25">
      <c r="A412" s="598" t="s">
        <v>19174</v>
      </c>
      <c r="B412" s="598" t="s">
        <v>19200</v>
      </c>
      <c r="C412" s="598" t="s">
        <v>147</v>
      </c>
      <c r="D412" s="599" t="s">
        <v>20308</v>
      </c>
      <c r="E412" s="600">
        <v>5000</v>
      </c>
      <c r="F412" s="598" t="s">
        <v>20309</v>
      </c>
      <c r="G412" s="599" t="s">
        <v>20310</v>
      </c>
      <c r="H412" s="599" t="s">
        <v>19342</v>
      </c>
      <c r="I412" s="599" t="s">
        <v>686</v>
      </c>
      <c r="J412" s="598" t="s">
        <v>5312</v>
      </c>
      <c r="K412" s="664">
        <v>1</v>
      </c>
      <c r="L412" s="664">
        <v>12</v>
      </c>
      <c r="M412" s="665">
        <f t="shared" si="12"/>
        <v>60000</v>
      </c>
      <c r="N412" s="664">
        <v>0</v>
      </c>
      <c r="O412" s="664">
        <v>6</v>
      </c>
      <c r="P412" s="666">
        <f t="shared" si="13"/>
        <v>30000</v>
      </c>
      <c r="Q412" s="666">
        <v>0</v>
      </c>
      <c r="R412" s="667">
        <v>12</v>
      </c>
    </row>
    <row r="413" spans="1:18" ht="11.85" customHeight="1" x14ac:dyDescent="0.25">
      <c r="A413" s="598" t="s">
        <v>19174</v>
      </c>
      <c r="B413" s="598" t="s">
        <v>19200</v>
      </c>
      <c r="C413" s="598" t="s">
        <v>147</v>
      </c>
      <c r="D413" s="599" t="s">
        <v>20311</v>
      </c>
      <c r="E413" s="600">
        <v>2500</v>
      </c>
      <c r="F413" s="598" t="s">
        <v>20312</v>
      </c>
      <c r="G413" s="599" t="s">
        <v>20313</v>
      </c>
      <c r="H413" s="599"/>
      <c r="I413" s="599" t="s">
        <v>571</v>
      </c>
      <c r="J413" s="598"/>
      <c r="K413" s="664">
        <v>1</v>
      </c>
      <c r="L413" s="664">
        <v>12</v>
      </c>
      <c r="M413" s="665">
        <f t="shared" si="12"/>
        <v>30000</v>
      </c>
      <c r="N413" s="664">
        <v>0</v>
      </c>
      <c r="O413" s="664">
        <v>6</v>
      </c>
      <c r="P413" s="666">
        <f t="shared" si="13"/>
        <v>15000</v>
      </c>
      <c r="Q413" s="666">
        <v>0</v>
      </c>
      <c r="R413" s="667">
        <v>12</v>
      </c>
    </row>
    <row r="414" spans="1:18" ht="11.85" customHeight="1" x14ac:dyDescent="0.25">
      <c r="A414" s="598" t="s">
        <v>19174</v>
      </c>
      <c r="B414" s="598" t="s">
        <v>19200</v>
      </c>
      <c r="C414" s="598" t="s">
        <v>147</v>
      </c>
      <c r="D414" s="599" t="s">
        <v>20314</v>
      </c>
      <c r="E414" s="600">
        <v>5000</v>
      </c>
      <c r="F414" s="598" t="s">
        <v>20315</v>
      </c>
      <c r="G414" s="599" t="s">
        <v>20316</v>
      </c>
      <c r="H414" s="599" t="s">
        <v>19342</v>
      </c>
      <c r="I414" s="599" t="s">
        <v>686</v>
      </c>
      <c r="J414" s="598" t="s">
        <v>5312</v>
      </c>
      <c r="K414" s="664">
        <v>1</v>
      </c>
      <c r="L414" s="664">
        <v>12</v>
      </c>
      <c r="M414" s="665">
        <f t="shared" si="12"/>
        <v>60000</v>
      </c>
      <c r="N414" s="664">
        <v>0</v>
      </c>
      <c r="O414" s="664">
        <v>6</v>
      </c>
      <c r="P414" s="666">
        <f t="shared" si="13"/>
        <v>30000</v>
      </c>
      <c r="Q414" s="666">
        <v>0</v>
      </c>
      <c r="R414" s="667">
        <v>12</v>
      </c>
    </row>
    <row r="415" spans="1:18" ht="11.85" customHeight="1" x14ac:dyDescent="0.25">
      <c r="A415" s="598" t="s">
        <v>19174</v>
      </c>
      <c r="B415" s="598" t="s">
        <v>19200</v>
      </c>
      <c r="C415" s="598" t="s">
        <v>147</v>
      </c>
      <c r="D415" s="599" t="s">
        <v>20317</v>
      </c>
      <c r="E415" s="600">
        <v>5000</v>
      </c>
      <c r="F415" s="598" t="s">
        <v>20318</v>
      </c>
      <c r="G415" s="599" t="s">
        <v>20319</v>
      </c>
      <c r="H415" s="599" t="s">
        <v>19342</v>
      </c>
      <c r="I415" s="599" t="s">
        <v>686</v>
      </c>
      <c r="J415" s="598" t="s">
        <v>5312</v>
      </c>
      <c r="K415" s="664">
        <v>1</v>
      </c>
      <c r="L415" s="664">
        <v>12</v>
      </c>
      <c r="M415" s="665">
        <f t="shared" si="12"/>
        <v>60000</v>
      </c>
      <c r="N415" s="664">
        <v>0</v>
      </c>
      <c r="O415" s="664">
        <v>6</v>
      </c>
      <c r="P415" s="666">
        <f t="shared" si="13"/>
        <v>30000</v>
      </c>
      <c r="Q415" s="666">
        <v>0</v>
      </c>
      <c r="R415" s="667">
        <v>12</v>
      </c>
    </row>
    <row r="416" spans="1:18" ht="11.85" customHeight="1" x14ac:dyDescent="0.25">
      <c r="A416" s="598" t="s">
        <v>19174</v>
      </c>
      <c r="B416" s="598" t="s">
        <v>19200</v>
      </c>
      <c r="C416" s="598" t="s">
        <v>147</v>
      </c>
      <c r="D416" s="599" t="s">
        <v>16891</v>
      </c>
      <c r="E416" s="600">
        <v>4000</v>
      </c>
      <c r="F416" s="598" t="s">
        <v>20320</v>
      </c>
      <c r="G416" s="599" t="s">
        <v>20321</v>
      </c>
      <c r="H416" s="599"/>
      <c r="I416" s="599" t="s">
        <v>6521</v>
      </c>
      <c r="J416" s="598"/>
      <c r="K416" s="664">
        <v>1</v>
      </c>
      <c r="L416" s="664">
        <v>12</v>
      </c>
      <c r="M416" s="665">
        <f t="shared" si="12"/>
        <v>48000</v>
      </c>
      <c r="N416" s="664">
        <v>0</v>
      </c>
      <c r="O416" s="664">
        <v>6</v>
      </c>
      <c r="P416" s="666">
        <f t="shared" si="13"/>
        <v>24000</v>
      </c>
      <c r="Q416" s="666">
        <v>0</v>
      </c>
      <c r="R416" s="667">
        <v>12</v>
      </c>
    </row>
    <row r="417" spans="1:18" ht="11.85" customHeight="1" x14ac:dyDescent="0.25">
      <c r="A417" s="598" t="s">
        <v>19174</v>
      </c>
      <c r="B417" s="598" t="s">
        <v>19200</v>
      </c>
      <c r="C417" s="598" t="s">
        <v>147</v>
      </c>
      <c r="D417" s="599" t="s">
        <v>20322</v>
      </c>
      <c r="E417" s="600">
        <v>12000</v>
      </c>
      <c r="F417" s="598" t="s">
        <v>20323</v>
      </c>
      <c r="G417" s="599" t="s">
        <v>20324</v>
      </c>
      <c r="H417" s="599" t="s">
        <v>19601</v>
      </c>
      <c r="I417" s="599" t="s">
        <v>686</v>
      </c>
      <c r="J417" s="598" t="s">
        <v>5312</v>
      </c>
      <c r="K417" s="664">
        <v>1</v>
      </c>
      <c r="L417" s="664">
        <v>12</v>
      </c>
      <c r="M417" s="665">
        <f t="shared" si="12"/>
        <v>144000</v>
      </c>
      <c r="N417" s="664">
        <v>0</v>
      </c>
      <c r="O417" s="664">
        <v>6</v>
      </c>
      <c r="P417" s="666">
        <f t="shared" si="13"/>
        <v>72000</v>
      </c>
      <c r="Q417" s="666">
        <v>0</v>
      </c>
      <c r="R417" s="667">
        <v>12</v>
      </c>
    </row>
    <row r="418" spans="1:18" ht="11.85" customHeight="1" x14ac:dyDescent="0.25">
      <c r="A418" s="598" t="s">
        <v>19174</v>
      </c>
      <c r="B418" s="598" t="s">
        <v>19200</v>
      </c>
      <c r="C418" s="598" t="s">
        <v>147</v>
      </c>
      <c r="D418" s="599" t="s">
        <v>16891</v>
      </c>
      <c r="E418" s="600">
        <v>4000</v>
      </c>
      <c r="F418" s="598" t="s">
        <v>20325</v>
      </c>
      <c r="G418" s="599" t="s">
        <v>20326</v>
      </c>
      <c r="H418" s="599" t="s">
        <v>20327</v>
      </c>
      <c r="I418" s="599"/>
      <c r="J418" s="598"/>
      <c r="K418" s="664">
        <v>1</v>
      </c>
      <c r="L418" s="664">
        <v>12</v>
      </c>
      <c r="M418" s="665">
        <f t="shared" si="12"/>
        <v>48000</v>
      </c>
      <c r="N418" s="664">
        <v>0</v>
      </c>
      <c r="O418" s="664">
        <v>6</v>
      </c>
      <c r="P418" s="666">
        <f t="shared" si="13"/>
        <v>24000</v>
      </c>
      <c r="Q418" s="666">
        <v>0</v>
      </c>
      <c r="R418" s="667">
        <v>12</v>
      </c>
    </row>
    <row r="419" spans="1:18" ht="11.85" customHeight="1" x14ac:dyDescent="0.25">
      <c r="A419" s="598" t="s">
        <v>19174</v>
      </c>
      <c r="B419" s="598" t="s">
        <v>19200</v>
      </c>
      <c r="C419" s="598" t="s">
        <v>147</v>
      </c>
      <c r="D419" s="599" t="s">
        <v>20328</v>
      </c>
      <c r="E419" s="600">
        <v>10000</v>
      </c>
      <c r="F419" s="598" t="s">
        <v>20329</v>
      </c>
      <c r="G419" s="599" t="s">
        <v>20330</v>
      </c>
      <c r="H419" s="599" t="s">
        <v>19342</v>
      </c>
      <c r="I419" s="599" t="s">
        <v>686</v>
      </c>
      <c r="J419" s="598" t="s">
        <v>5312</v>
      </c>
      <c r="K419" s="664">
        <v>1</v>
      </c>
      <c r="L419" s="664">
        <v>12</v>
      </c>
      <c r="M419" s="665">
        <f t="shared" si="12"/>
        <v>120000</v>
      </c>
      <c r="N419" s="664">
        <v>0</v>
      </c>
      <c r="O419" s="664">
        <v>6</v>
      </c>
      <c r="P419" s="666">
        <f t="shared" si="13"/>
        <v>60000</v>
      </c>
      <c r="Q419" s="666">
        <v>0</v>
      </c>
      <c r="R419" s="667">
        <v>12</v>
      </c>
    </row>
    <row r="420" spans="1:18" ht="11.85" customHeight="1" x14ac:dyDescent="0.25">
      <c r="A420" s="598" t="s">
        <v>19174</v>
      </c>
      <c r="B420" s="598" t="s">
        <v>19200</v>
      </c>
      <c r="C420" s="598" t="s">
        <v>147</v>
      </c>
      <c r="D420" s="599" t="s">
        <v>20331</v>
      </c>
      <c r="E420" s="600">
        <v>5000</v>
      </c>
      <c r="F420" s="598" t="s">
        <v>20332</v>
      </c>
      <c r="G420" s="599" t="s">
        <v>20333</v>
      </c>
      <c r="H420" s="599" t="s">
        <v>19342</v>
      </c>
      <c r="I420" s="599" t="s">
        <v>686</v>
      </c>
      <c r="J420" s="598" t="s">
        <v>5312</v>
      </c>
      <c r="K420" s="664">
        <v>3</v>
      </c>
      <c r="L420" s="664">
        <v>12</v>
      </c>
      <c r="M420" s="665">
        <f t="shared" si="12"/>
        <v>60000</v>
      </c>
      <c r="N420" s="664">
        <v>0</v>
      </c>
      <c r="O420" s="664">
        <v>6</v>
      </c>
      <c r="P420" s="666">
        <f t="shared" si="13"/>
        <v>30000</v>
      </c>
      <c r="Q420" s="666">
        <v>0</v>
      </c>
      <c r="R420" s="667">
        <v>12</v>
      </c>
    </row>
    <row r="421" spans="1:18" ht="11.85" customHeight="1" x14ac:dyDescent="0.25">
      <c r="A421" s="598" t="s">
        <v>19174</v>
      </c>
      <c r="B421" s="598" t="s">
        <v>19200</v>
      </c>
      <c r="C421" s="598" t="s">
        <v>147</v>
      </c>
      <c r="D421" s="599" t="s">
        <v>20334</v>
      </c>
      <c r="E421" s="600">
        <v>5000</v>
      </c>
      <c r="F421" s="598" t="s">
        <v>20335</v>
      </c>
      <c r="G421" s="599" t="s">
        <v>20336</v>
      </c>
      <c r="H421" s="599" t="s">
        <v>19342</v>
      </c>
      <c r="I421" s="599" t="s">
        <v>686</v>
      </c>
      <c r="J421" s="598" t="s">
        <v>5312</v>
      </c>
      <c r="K421" s="664">
        <v>1</v>
      </c>
      <c r="L421" s="664">
        <v>12</v>
      </c>
      <c r="M421" s="665">
        <f t="shared" si="12"/>
        <v>60000</v>
      </c>
      <c r="N421" s="664">
        <v>0</v>
      </c>
      <c r="O421" s="664">
        <v>6</v>
      </c>
      <c r="P421" s="666">
        <f t="shared" si="13"/>
        <v>30000</v>
      </c>
      <c r="Q421" s="666">
        <v>0</v>
      </c>
      <c r="R421" s="667">
        <v>12</v>
      </c>
    </row>
    <row r="422" spans="1:18" ht="11.85" customHeight="1" x14ac:dyDescent="0.25">
      <c r="A422" s="598" t="s">
        <v>19174</v>
      </c>
      <c r="B422" s="598" t="s">
        <v>19175</v>
      </c>
      <c r="C422" s="598" t="s">
        <v>147</v>
      </c>
      <c r="D422" s="599" t="s">
        <v>20337</v>
      </c>
      <c r="E422" s="600">
        <v>9000</v>
      </c>
      <c r="F422" s="598" t="s">
        <v>20338</v>
      </c>
      <c r="G422" s="599" t="s">
        <v>20339</v>
      </c>
      <c r="H422" s="599" t="s">
        <v>565</v>
      </c>
      <c r="I422" s="599" t="s">
        <v>686</v>
      </c>
      <c r="J422" s="598" t="s">
        <v>5312</v>
      </c>
      <c r="K422" s="664">
        <v>1</v>
      </c>
      <c r="L422" s="664">
        <v>12</v>
      </c>
      <c r="M422" s="665">
        <f t="shared" si="12"/>
        <v>108000</v>
      </c>
      <c r="N422" s="664">
        <v>0</v>
      </c>
      <c r="O422" s="664">
        <v>6</v>
      </c>
      <c r="P422" s="666">
        <f t="shared" si="13"/>
        <v>54000</v>
      </c>
      <c r="Q422" s="666">
        <v>0</v>
      </c>
      <c r="R422" s="667">
        <v>12</v>
      </c>
    </row>
    <row r="423" spans="1:18" ht="11.85" customHeight="1" x14ac:dyDescent="0.25">
      <c r="A423" s="598" t="s">
        <v>19174</v>
      </c>
      <c r="B423" s="598" t="s">
        <v>19175</v>
      </c>
      <c r="C423" s="598" t="s">
        <v>147</v>
      </c>
      <c r="D423" s="599" t="s">
        <v>20340</v>
      </c>
      <c r="E423" s="600">
        <v>13000</v>
      </c>
      <c r="F423" s="598" t="s">
        <v>20341</v>
      </c>
      <c r="G423" s="599" t="s">
        <v>20342</v>
      </c>
      <c r="H423" s="599" t="s">
        <v>20343</v>
      </c>
      <c r="I423" s="599" t="s">
        <v>686</v>
      </c>
      <c r="J423" s="598" t="s">
        <v>5312</v>
      </c>
      <c r="K423" s="664">
        <v>1</v>
      </c>
      <c r="L423" s="664">
        <v>12</v>
      </c>
      <c r="M423" s="665">
        <f t="shared" si="12"/>
        <v>156000</v>
      </c>
      <c r="N423" s="664">
        <v>0</v>
      </c>
      <c r="O423" s="664">
        <v>6</v>
      </c>
      <c r="P423" s="666">
        <f t="shared" si="13"/>
        <v>78000</v>
      </c>
      <c r="Q423" s="666">
        <v>0</v>
      </c>
      <c r="R423" s="667">
        <v>12</v>
      </c>
    </row>
    <row r="424" spans="1:18" ht="11.85" customHeight="1" x14ac:dyDescent="0.25">
      <c r="A424" s="598" t="s">
        <v>19174</v>
      </c>
      <c r="B424" s="598" t="s">
        <v>19175</v>
      </c>
      <c r="C424" s="598" t="s">
        <v>147</v>
      </c>
      <c r="D424" s="599" t="s">
        <v>5098</v>
      </c>
      <c r="E424" s="600">
        <v>9000</v>
      </c>
      <c r="F424" s="598" t="s">
        <v>20344</v>
      </c>
      <c r="G424" s="599" t="s">
        <v>20345</v>
      </c>
      <c r="H424" s="599" t="s">
        <v>565</v>
      </c>
      <c r="I424" s="599" t="s">
        <v>686</v>
      </c>
      <c r="J424" s="598" t="s">
        <v>5312</v>
      </c>
      <c r="K424" s="664">
        <v>1</v>
      </c>
      <c r="L424" s="664">
        <v>12</v>
      </c>
      <c r="M424" s="665">
        <f t="shared" si="12"/>
        <v>108000</v>
      </c>
      <c r="N424" s="664">
        <v>0</v>
      </c>
      <c r="O424" s="664">
        <v>6</v>
      </c>
      <c r="P424" s="666">
        <f t="shared" si="13"/>
        <v>54000</v>
      </c>
      <c r="Q424" s="666">
        <v>0</v>
      </c>
      <c r="R424" s="667">
        <v>12</v>
      </c>
    </row>
    <row r="425" spans="1:18" ht="11.85" customHeight="1" x14ac:dyDescent="0.25">
      <c r="A425" s="598" t="s">
        <v>19174</v>
      </c>
      <c r="B425" s="598" t="s">
        <v>19200</v>
      </c>
      <c r="C425" s="598" t="s">
        <v>147</v>
      </c>
      <c r="D425" s="599" t="s">
        <v>20346</v>
      </c>
      <c r="E425" s="600">
        <v>2500</v>
      </c>
      <c r="F425" s="598" t="s">
        <v>20347</v>
      </c>
      <c r="G425" s="599" t="s">
        <v>20348</v>
      </c>
      <c r="H425" s="599"/>
      <c r="I425" s="599" t="s">
        <v>571</v>
      </c>
      <c r="J425" s="598"/>
      <c r="K425" s="664">
        <v>1</v>
      </c>
      <c r="L425" s="664">
        <v>12</v>
      </c>
      <c r="M425" s="665">
        <f t="shared" si="12"/>
        <v>30000</v>
      </c>
      <c r="N425" s="664">
        <v>0</v>
      </c>
      <c r="O425" s="664">
        <v>6</v>
      </c>
      <c r="P425" s="666">
        <f t="shared" si="13"/>
        <v>15000</v>
      </c>
      <c r="Q425" s="666">
        <v>0</v>
      </c>
      <c r="R425" s="667">
        <v>12</v>
      </c>
    </row>
    <row r="426" spans="1:18" ht="11.85" customHeight="1" x14ac:dyDescent="0.25">
      <c r="A426" s="598" t="s">
        <v>19174</v>
      </c>
      <c r="B426" s="598" t="s">
        <v>19200</v>
      </c>
      <c r="C426" s="598" t="s">
        <v>147</v>
      </c>
      <c r="D426" s="599" t="s">
        <v>20349</v>
      </c>
      <c r="E426" s="600">
        <v>2500</v>
      </c>
      <c r="F426" s="598" t="s">
        <v>20350</v>
      </c>
      <c r="G426" s="599" t="s">
        <v>20351</v>
      </c>
      <c r="H426" s="599" t="s">
        <v>20352</v>
      </c>
      <c r="I426" s="599" t="s">
        <v>19218</v>
      </c>
      <c r="J426" s="598" t="s">
        <v>1464</v>
      </c>
      <c r="K426" s="664">
        <v>1</v>
      </c>
      <c r="L426" s="664">
        <v>12</v>
      </c>
      <c r="M426" s="665">
        <f t="shared" si="12"/>
        <v>30000</v>
      </c>
      <c r="N426" s="664">
        <v>0</v>
      </c>
      <c r="O426" s="664">
        <v>6</v>
      </c>
      <c r="P426" s="666">
        <f t="shared" si="13"/>
        <v>15000</v>
      </c>
      <c r="Q426" s="666">
        <v>0</v>
      </c>
      <c r="R426" s="667">
        <v>12</v>
      </c>
    </row>
    <row r="427" spans="1:18" ht="11.85" customHeight="1" x14ac:dyDescent="0.25">
      <c r="A427" s="598" t="s">
        <v>19174</v>
      </c>
      <c r="B427" s="598" t="s">
        <v>19175</v>
      </c>
      <c r="C427" s="598" t="s">
        <v>147</v>
      </c>
      <c r="D427" s="599" t="s">
        <v>20353</v>
      </c>
      <c r="E427" s="600">
        <v>9000</v>
      </c>
      <c r="F427" s="598" t="s">
        <v>20354</v>
      </c>
      <c r="G427" s="599" t="s">
        <v>20355</v>
      </c>
      <c r="H427" s="599" t="s">
        <v>19270</v>
      </c>
      <c r="I427" s="599" t="s">
        <v>686</v>
      </c>
      <c r="J427" s="598" t="s">
        <v>5312</v>
      </c>
      <c r="K427" s="664">
        <v>1</v>
      </c>
      <c r="L427" s="664">
        <v>12</v>
      </c>
      <c r="M427" s="665">
        <f t="shared" si="12"/>
        <v>108000</v>
      </c>
      <c r="N427" s="664">
        <v>0</v>
      </c>
      <c r="O427" s="664">
        <v>6</v>
      </c>
      <c r="P427" s="666">
        <f t="shared" si="13"/>
        <v>54000</v>
      </c>
      <c r="Q427" s="666">
        <v>0</v>
      </c>
      <c r="R427" s="667">
        <v>12</v>
      </c>
    </row>
    <row r="428" spans="1:18" ht="11.85" customHeight="1" x14ac:dyDescent="0.25">
      <c r="A428" s="598" t="s">
        <v>19174</v>
      </c>
      <c r="B428" s="598" t="s">
        <v>19175</v>
      </c>
      <c r="C428" s="598" t="s">
        <v>147</v>
      </c>
      <c r="D428" s="599" t="s">
        <v>20356</v>
      </c>
      <c r="E428" s="600">
        <v>10500</v>
      </c>
      <c r="F428" s="598" t="s">
        <v>20357</v>
      </c>
      <c r="G428" s="599" t="s">
        <v>20358</v>
      </c>
      <c r="H428" s="599" t="s">
        <v>565</v>
      </c>
      <c r="I428" s="599" t="s">
        <v>686</v>
      </c>
      <c r="J428" s="598" t="s">
        <v>5312</v>
      </c>
      <c r="K428" s="664">
        <v>1</v>
      </c>
      <c r="L428" s="664">
        <v>12</v>
      </c>
      <c r="M428" s="665">
        <f t="shared" si="12"/>
        <v>126000</v>
      </c>
      <c r="N428" s="664">
        <v>0</v>
      </c>
      <c r="O428" s="664">
        <v>6</v>
      </c>
      <c r="P428" s="666">
        <f t="shared" si="13"/>
        <v>63000</v>
      </c>
      <c r="Q428" s="666">
        <v>0</v>
      </c>
      <c r="R428" s="667">
        <v>12</v>
      </c>
    </row>
    <row r="429" spans="1:18" ht="11.85" customHeight="1" x14ac:dyDescent="0.25">
      <c r="A429" s="598" t="s">
        <v>19174</v>
      </c>
      <c r="B429" s="598" t="s">
        <v>19175</v>
      </c>
      <c r="C429" s="598" t="s">
        <v>147</v>
      </c>
      <c r="D429" s="599" t="s">
        <v>20359</v>
      </c>
      <c r="E429" s="600">
        <v>10500</v>
      </c>
      <c r="F429" s="598" t="s">
        <v>20360</v>
      </c>
      <c r="G429" s="599" t="s">
        <v>20361</v>
      </c>
      <c r="H429" s="599" t="s">
        <v>565</v>
      </c>
      <c r="I429" s="599" t="s">
        <v>686</v>
      </c>
      <c r="J429" s="598" t="s">
        <v>5312</v>
      </c>
      <c r="K429" s="664">
        <v>1</v>
      </c>
      <c r="L429" s="664">
        <v>12</v>
      </c>
      <c r="M429" s="665">
        <f t="shared" si="12"/>
        <v>126000</v>
      </c>
      <c r="N429" s="664">
        <v>0</v>
      </c>
      <c r="O429" s="664">
        <v>6</v>
      </c>
      <c r="P429" s="666">
        <f t="shared" si="13"/>
        <v>63000</v>
      </c>
      <c r="Q429" s="666">
        <v>0</v>
      </c>
      <c r="R429" s="667">
        <v>12</v>
      </c>
    </row>
    <row r="430" spans="1:18" ht="11.85" customHeight="1" x14ac:dyDescent="0.25">
      <c r="A430" s="598" t="s">
        <v>19174</v>
      </c>
      <c r="B430" s="598" t="s">
        <v>19200</v>
      </c>
      <c r="C430" s="598" t="s">
        <v>147</v>
      </c>
      <c r="D430" s="599" t="s">
        <v>20362</v>
      </c>
      <c r="E430" s="600">
        <v>5000</v>
      </c>
      <c r="F430" s="598" t="s">
        <v>20363</v>
      </c>
      <c r="G430" s="599" t="s">
        <v>20364</v>
      </c>
      <c r="H430" s="599" t="s">
        <v>19342</v>
      </c>
      <c r="I430" s="599" t="s">
        <v>686</v>
      </c>
      <c r="J430" s="598" t="s">
        <v>5312</v>
      </c>
      <c r="K430" s="664">
        <v>1</v>
      </c>
      <c r="L430" s="664">
        <v>12</v>
      </c>
      <c r="M430" s="665">
        <f t="shared" si="12"/>
        <v>60000</v>
      </c>
      <c r="N430" s="664">
        <v>0</v>
      </c>
      <c r="O430" s="664">
        <v>6</v>
      </c>
      <c r="P430" s="666">
        <f t="shared" si="13"/>
        <v>30000</v>
      </c>
      <c r="Q430" s="666">
        <v>0</v>
      </c>
      <c r="R430" s="667">
        <v>12</v>
      </c>
    </row>
    <row r="431" spans="1:18" ht="11.85" customHeight="1" x14ac:dyDescent="0.25">
      <c r="A431" s="598" t="s">
        <v>19174</v>
      </c>
      <c r="B431" s="598" t="s">
        <v>19200</v>
      </c>
      <c r="C431" s="598" t="s">
        <v>147</v>
      </c>
      <c r="D431" s="599" t="s">
        <v>20365</v>
      </c>
      <c r="E431" s="600">
        <v>5000</v>
      </c>
      <c r="F431" s="598" t="s">
        <v>20366</v>
      </c>
      <c r="G431" s="599" t="s">
        <v>20367</v>
      </c>
      <c r="H431" s="599" t="s">
        <v>19342</v>
      </c>
      <c r="I431" s="599" t="s">
        <v>686</v>
      </c>
      <c r="J431" s="598" t="s">
        <v>5312</v>
      </c>
      <c r="K431" s="664">
        <v>1</v>
      </c>
      <c r="L431" s="664">
        <v>12</v>
      </c>
      <c r="M431" s="665">
        <f t="shared" si="12"/>
        <v>60000</v>
      </c>
      <c r="N431" s="664">
        <v>0</v>
      </c>
      <c r="O431" s="664">
        <v>6</v>
      </c>
      <c r="P431" s="666">
        <f t="shared" si="13"/>
        <v>30000</v>
      </c>
      <c r="Q431" s="666">
        <v>0</v>
      </c>
      <c r="R431" s="667">
        <v>12</v>
      </c>
    </row>
    <row r="432" spans="1:18" ht="11.85" customHeight="1" x14ac:dyDescent="0.25">
      <c r="A432" s="598" t="s">
        <v>19174</v>
      </c>
      <c r="B432" s="598" t="s">
        <v>19200</v>
      </c>
      <c r="C432" s="598" t="s">
        <v>147</v>
      </c>
      <c r="D432" s="599" t="s">
        <v>20368</v>
      </c>
      <c r="E432" s="600">
        <v>2500</v>
      </c>
      <c r="F432" s="598" t="s">
        <v>20369</v>
      </c>
      <c r="G432" s="599" t="s">
        <v>20370</v>
      </c>
      <c r="H432" s="599"/>
      <c r="I432" s="599" t="s">
        <v>571</v>
      </c>
      <c r="J432" s="598"/>
      <c r="K432" s="664">
        <v>1</v>
      </c>
      <c r="L432" s="664">
        <v>12</v>
      </c>
      <c r="M432" s="665">
        <f t="shared" si="12"/>
        <v>30000</v>
      </c>
      <c r="N432" s="664">
        <v>0</v>
      </c>
      <c r="O432" s="664">
        <v>6</v>
      </c>
      <c r="P432" s="666">
        <f t="shared" si="13"/>
        <v>15000</v>
      </c>
      <c r="Q432" s="666">
        <v>0</v>
      </c>
      <c r="R432" s="667">
        <v>12</v>
      </c>
    </row>
    <row r="433" spans="1:18" ht="11.85" customHeight="1" x14ac:dyDescent="0.25">
      <c r="A433" s="598" t="s">
        <v>19174</v>
      </c>
      <c r="B433" s="598" t="s">
        <v>19200</v>
      </c>
      <c r="C433" s="598" t="s">
        <v>147</v>
      </c>
      <c r="D433" s="599" t="s">
        <v>20371</v>
      </c>
      <c r="E433" s="600">
        <v>5000</v>
      </c>
      <c r="F433" s="598" t="s">
        <v>20372</v>
      </c>
      <c r="G433" s="599" t="s">
        <v>20373</v>
      </c>
      <c r="H433" s="599" t="s">
        <v>19342</v>
      </c>
      <c r="I433" s="599" t="s">
        <v>686</v>
      </c>
      <c r="J433" s="598" t="s">
        <v>5312</v>
      </c>
      <c r="K433" s="664">
        <v>1</v>
      </c>
      <c r="L433" s="664">
        <v>12</v>
      </c>
      <c r="M433" s="665">
        <f t="shared" si="12"/>
        <v>60000</v>
      </c>
      <c r="N433" s="664">
        <v>0</v>
      </c>
      <c r="O433" s="664">
        <v>6</v>
      </c>
      <c r="P433" s="666">
        <f t="shared" si="13"/>
        <v>30000</v>
      </c>
      <c r="Q433" s="666">
        <v>0</v>
      </c>
      <c r="R433" s="667">
        <v>12</v>
      </c>
    </row>
    <row r="434" spans="1:18" ht="11.85" customHeight="1" x14ac:dyDescent="0.25">
      <c r="A434" s="598" t="s">
        <v>19174</v>
      </c>
      <c r="B434" s="598" t="s">
        <v>19175</v>
      </c>
      <c r="C434" s="598" t="s">
        <v>147</v>
      </c>
      <c r="D434" s="599" t="s">
        <v>20374</v>
      </c>
      <c r="E434" s="600">
        <v>6000</v>
      </c>
      <c r="F434" s="598" t="s">
        <v>20375</v>
      </c>
      <c r="G434" s="599" t="s">
        <v>20376</v>
      </c>
      <c r="H434" s="599" t="s">
        <v>20377</v>
      </c>
      <c r="I434" s="599" t="s">
        <v>686</v>
      </c>
      <c r="J434" s="598" t="s">
        <v>5312</v>
      </c>
      <c r="K434" s="664">
        <v>2</v>
      </c>
      <c r="L434" s="664">
        <v>12</v>
      </c>
      <c r="M434" s="665">
        <f t="shared" si="12"/>
        <v>72000</v>
      </c>
      <c r="N434" s="664">
        <v>0</v>
      </c>
      <c r="O434" s="664">
        <v>6</v>
      </c>
      <c r="P434" s="666">
        <f t="shared" si="13"/>
        <v>36000</v>
      </c>
      <c r="Q434" s="666">
        <v>0</v>
      </c>
      <c r="R434" s="667">
        <v>12</v>
      </c>
    </row>
    <row r="435" spans="1:18" ht="11.85" customHeight="1" x14ac:dyDescent="0.25">
      <c r="A435" s="598" t="s">
        <v>19174</v>
      </c>
      <c r="B435" s="598" t="s">
        <v>19175</v>
      </c>
      <c r="C435" s="598" t="s">
        <v>147</v>
      </c>
      <c r="D435" s="599" t="s">
        <v>20378</v>
      </c>
      <c r="E435" s="600">
        <v>10000</v>
      </c>
      <c r="F435" s="598" t="s">
        <v>20379</v>
      </c>
      <c r="G435" s="599" t="s">
        <v>20380</v>
      </c>
      <c r="H435" s="599" t="s">
        <v>19270</v>
      </c>
      <c r="I435" s="599" t="s">
        <v>686</v>
      </c>
      <c r="J435" s="598" t="s">
        <v>5312</v>
      </c>
      <c r="K435" s="664">
        <v>1</v>
      </c>
      <c r="L435" s="664">
        <v>12</v>
      </c>
      <c r="M435" s="665">
        <f t="shared" si="12"/>
        <v>120000</v>
      </c>
      <c r="N435" s="664">
        <v>0</v>
      </c>
      <c r="O435" s="664">
        <v>6</v>
      </c>
      <c r="P435" s="666">
        <f t="shared" si="13"/>
        <v>60000</v>
      </c>
      <c r="Q435" s="666">
        <v>0</v>
      </c>
      <c r="R435" s="667">
        <v>12</v>
      </c>
    </row>
    <row r="436" spans="1:18" ht="11.85" customHeight="1" x14ac:dyDescent="0.25">
      <c r="A436" s="598" t="s">
        <v>19174</v>
      </c>
      <c r="B436" s="598" t="s">
        <v>19175</v>
      </c>
      <c r="C436" s="598" t="s">
        <v>147</v>
      </c>
      <c r="D436" s="599" t="s">
        <v>868</v>
      </c>
      <c r="E436" s="600">
        <v>6400</v>
      </c>
      <c r="F436" s="598" t="s">
        <v>20381</v>
      </c>
      <c r="G436" s="599" t="s">
        <v>20382</v>
      </c>
      <c r="H436" s="599" t="s">
        <v>19222</v>
      </c>
      <c r="I436" s="599" t="s">
        <v>19243</v>
      </c>
      <c r="J436" s="598" t="s">
        <v>5312</v>
      </c>
      <c r="K436" s="664">
        <v>1</v>
      </c>
      <c r="L436" s="664">
        <v>12</v>
      </c>
      <c r="M436" s="665">
        <f t="shared" si="12"/>
        <v>76800</v>
      </c>
      <c r="N436" s="664">
        <v>0</v>
      </c>
      <c r="O436" s="664">
        <v>6</v>
      </c>
      <c r="P436" s="666">
        <f t="shared" si="13"/>
        <v>38400</v>
      </c>
      <c r="Q436" s="666">
        <v>0</v>
      </c>
      <c r="R436" s="667">
        <v>12</v>
      </c>
    </row>
    <row r="437" spans="1:18" ht="11.85" customHeight="1" x14ac:dyDescent="0.25">
      <c r="A437" s="598" t="s">
        <v>19174</v>
      </c>
      <c r="B437" s="598" t="s">
        <v>19175</v>
      </c>
      <c r="C437" s="598" t="s">
        <v>147</v>
      </c>
      <c r="D437" s="599" t="s">
        <v>20383</v>
      </c>
      <c r="E437" s="600">
        <v>7000</v>
      </c>
      <c r="F437" s="598" t="s">
        <v>20384</v>
      </c>
      <c r="G437" s="599" t="s">
        <v>20385</v>
      </c>
      <c r="H437" s="599" t="s">
        <v>19390</v>
      </c>
      <c r="I437" s="599" t="s">
        <v>19243</v>
      </c>
      <c r="J437" s="598" t="s">
        <v>5312</v>
      </c>
      <c r="K437" s="664">
        <v>1</v>
      </c>
      <c r="L437" s="664">
        <v>12</v>
      </c>
      <c r="M437" s="665">
        <f t="shared" si="12"/>
        <v>84000</v>
      </c>
      <c r="N437" s="664">
        <v>0</v>
      </c>
      <c r="O437" s="664">
        <v>6</v>
      </c>
      <c r="P437" s="666">
        <f t="shared" si="13"/>
        <v>42000</v>
      </c>
      <c r="Q437" s="666">
        <v>0</v>
      </c>
      <c r="R437" s="667">
        <v>12</v>
      </c>
    </row>
    <row r="438" spans="1:18" ht="11.85" customHeight="1" x14ac:dyDescent="0.25">
      <c r="A438" s="598" t="s">
        <v>19174</v>
      </c>
      <c r="B438" s="598" t="s">
        <v>19200</v>
      </c>
      <c r="C438" s="598" t="s">
        <v>147</v>
      </c>
      <c r="D438" s="599" t="s">
        <v>20386</v>
      </c>
      <c r="E438" s="600">
        <v>5000</v>
      </c>
      <c r="F438" s="598" t="s">
        <v>20387</v>
      </c>
      <c r="G438" s="599" t="s">
        <v>20388</v>
      </c>
      <c r="H438" s="599" t="s">
        <v>19342</v>
      </c>
      <c r="I438" s="599" t="s">
        <v>686</v>
      </c>
      <c r="J438" s="598" t="s">
        <v>5312</v>
      </c>
      <c r="K438" s="664">
        <v>1</v>
      </c>
      <c r="L438" s="664">
        <v>12</v>
      </c>
      <c r="M438" s="665">
        <f t="shared" si="12"/>
        <v>60000</v>
      </c>
      <c r="N438" s="664">
        <v>0</v>
      </c>
      <c r="O438" s="664">
        <v>6</v>
      </c>
      <c r="P438" s="666">
        <f t="shared" si="13"/>
        <v>30000</v>
      </c>
      <c r="Q438" s="666">
        <v>0</v>
      </c>
      <c r="R438" s="667">
        <v>12</v>
      </c>
    </row>
    <row r="439" spans="1:18" ht="11.85" customHeight="1" x14ac:dyDescent="0.25">
      <c r="A439" s="598" t="s">
        <v>19174</v>
      </c>
      <c r="B439" s="598" t="s">
        <v>19175</v>
      </c>
      <c r="C439" s="598" t="s">
        <v>147</v>
      </c>
      <c r="D439" s="599" t="s">
        <v>20389</v>
      </c>
      <c r="E439" s="600">
        <v>12000</v>
      </c>
      <c r="F439" s="598" t="s">
        <v>20041</v>
      </c>
      <c r="G439" s="599" t="s">
        <v>20042</v>
      </c>
      <c r="H439" s="599" t="s">
        <v>519</v>
      </c>
      <c r="I439" s="599" t="s">
        <v>686</v>
      </c>
      <c r="J439" s="598" t="s">
        <v>5312</v>
      </c>
      <c r="K439" s="664">
        <v>1</v>
      </c>
      <c r="L439" s="664">
        <v>0</v>
      </c>
      <c r="M439" s="665">
        <f t="shared" si="12"/>
        <v>0</v>
      </c>
      <c r="N439" s="664">
        <v>0</v>
      </c>
      <c r="O439" s="664">
        <v>0</v>
      </c>
      <c r="P439" s="666">
        <f t="shared" si="13"/>
        <v>72000</v>
      </c>
      <c r="Q439" s="666">
        <v>0</v>
      </c>
      <c r="R439" s="666">
        <v>0</v>
      </c>
    </row>
    <row r="440" spans="1:18" ht="11.85" customHeight="1" x14ac:dyDescent="0.25">
      <c r="A440" s="598" t="s">
        <v>19174</v>
      </c>
      <c r="B440" s="598" t="s">
        <v>19175</v>
      </c>
      <c r="C440" s="598" t="s">
        <v>19179</v>
      </c>
      <c r="D440" s="599" t="s">
        <v>20390</v>
      </c>
      <c r="E440" s="600">
        <v>15600</v>
      </c>
      <c r="F440" s="598" t="s">
        <v>20391</v>
      </c>
      <c r="G440" s="599" t="s">
        <v>20392</v>
      </c>
      <c r="H440" s="599" t="s">
        <v>519</v>
      </c>
      <c r="I440" s="599" t="s">
        <v>686</v>
      </c>
      <c r="J440" s="598" t="s">
        <v>5312</v>
      </c>
      <c r="K440" s="664">
        <v>0</v>
      </c>
      <c r="L440" s="664">
        <v>0</v>
      </c>
      <c r="M440" s="665">
        <f t="shared" si="12"/>
        <v>0</v>
      </c>
      <c r="N440" s="664">
        <v>1</v>
      </c>
      <c r="O440" s="664">
        <v>0</v>
      </c>
      <c r="P440" s="666">
        <f t="shared" si="13"/>
        <v>93600</v>
      </c>
      <c r="Q440" s="666">
        <v>0</v>
      </c>
      <c r="R440" s="666">
        <v>0</v>
      </c>
    </row>
    <row r="441" spans="1:18" ht="11.85" customHeight="1" x14ac:dyDescent="0.25">
      <c r="A441" s="598" t="s">
        <v>19174</v>
      </c>
      <c r="B441" s="598" t="s">
        <v>19175</v>
      </c>
      <c r="C441" s="598" t="s">
        <v>19179</v>
      </c>
      <c r="D441" s="599" t="s">
        <v>20393</v>
      </c>
      <c r="E441" s="600">
        <v>15600</v>
      </c>
      <c r="F441" s="598" t="s">
        <v>20394</v>
      </c>
      <c r="G441" s="599" t="s">
        <v>20395</v>
      </c>
      <c r="H441" s="599" t="s">
        <v>519</v>
      </c>
      <c r="I441" s="599" t="s">
        <v>686</v>
      </c>
      <c r="J441" s="598" t="s">
        <v>5312</v>
      </c>
      <c r="K441" s="664">
        <v>0</v>
      </c>
      <c r="L441" s="664">
        <v>0</v>
      </c>
      <c r="M441" s="665">
        <f t="shared" si="12"/>
        <v>0</v>
      </c>
      <c r="N441" s="664">
        <v>1</v>
      </c>
      <c r="O441" s="664">
        <v>0</v>
      </c>
      <c r="P441" s="666">
        <f t="shared" si="13"/>
        <v>93600</v>
      </c>
      <c r="Q441" s="666">
        <v>0</v>
      </c>
      <c r="R441" s="666">
        <v>0</v>
      </c>
    </row>
    <row r="442" spans="1:18" ht="11.85" customHeight="1" x14ac:dyDescent="0.25">
      <c r="A442" s="598" t="s">
        <v>19174</v>
      </c>
      <c r="B442" s="598" t="s">
        <v>19200</v>
      </c>
      <c r="C442" s="598" t="s">
        <v>147</v>
      </c>
      <c r="D442" s="599" t="s">
        <v>1232</v>
      </c>
      <c r="E442" s="600">
        <v>5500</v>
      </c>
      <c r="F442" s="598" t="s">
        <v>20396</v>
      </c>
      <c r="G442" s="599" t="s">
        <v>20397</v>
      </c>
      <c r="H442" s="599" t="s">
        <v>519</v>
      </c>
      <c r="I442" s="599" t="s">
        <v>686</v>
      </c>
      <c r="J442" s="598" t="s">
        <v>5312</v>
      </c>
      <c r="K442" s="664">
        <v>1</v>
      </c>
      <c r="L442" s="664">
        <v>3</v>
      </c>
      <c r="M442" s="665">
        <f t="shared" si="12"/>
        <v>16500</v>
      </c>
      <c r="N442" s="664">
        <v>0</v>
      </c>
      <c r="O442" s="664">
        <v>0</v>
      </c>
      <c r="P442" s="666">
        <f t="shared" si="13"/>
        <v>33000</v>
      </c>
      <c r="Q442" s="666">
        <v>0</v>
      </c>
      <c r="R442" s="666">
        <v>0</v>
      </c>
    </row>
    <row r="443" spans="1:18" ht="11.85" customHeight="1" x14ac:dyDescent="0.25">
      <c r="A443" s="598" t="s">
        <v>19174</v>
      </c>
      <c r="B443" s="598" t="s">
        <v>19175</v>
      </c>
      <c r="C443" s="598" t="s">
        <v>19179</v>
      </c>
      <c r="D443" s="599" t="s">
        <v>20398</v>
      </c>
      <c r="E443" s="600">
        <v>15600</v>
      </c>
      <c r="F443" s="598" t="s">
        <v>20399</v>
      </c>
      <c r="G443" s="599" t="s">
        <v>20400</v>
      </c>
      <c r="H443" s="599" t="s">
        <v>19952</v>
      </c>
      <c r="I443" s="599" t="s">
        <v>686</v>
      </c>
      <c r="J443" s="598" t="s">
        <v>5312</v>
      </c>
      <c r="K443" s="664">
        <v>0</v>
      </c>
      <c r="L443" s="664">
        <v>0</v>
      </c>
      <c r="M443" s="665">
        <f t="shared" si="12"/>
        <v>0</v>
      </c>
      <c r="N443" s="664">
        <v>1</v>
      </c>
      <c r="O443" s="664">
        <v>6</v>
      </c>
      <c r="P443" s="666">
        <f t="shared" si="13"/>
        <v>93600</v>
      </c>
      <c r="Q443" s="666">
        <v>0</v>
      </c>
      <c r="R443" s="666">
        <v>0</v>
      </c>
    </row>
    <row r="444" spans="1:18" ht="11.85" customHeight="1" x14ac:dyDescent="0.25">
      <c r="A444" s="598" t="s">
        <v>19174</v>
      </c>
      <c r="B444" s="598" t="s">
        <v>19175</v>
      </c>
      <c r="C444" s="598" t="s">
        <v>19179</v>
      </c>
      <c r="D444" s="599" t="s">
        <v>20401</v>
      </c>
      <c r="E444" s="600">
        <v>15000</v>
      </c>
      <c r="F444" s="598" t="s">
        <v>20402</v>
      </c>
      <c r="G444" s="599" t="s">
        <v>20403</v>
      </c>
      <c r="H444" s="599" t="s">
        <v>19247</v>
      </c>
      <c r="I444" s="599" t="s">
        <v>686</v>
      </c>
      <c r="J444" s="598" t="s">
        <v>5312</v>
      </c>
      <c r="K444" s="664">
        <v>0</v>
      </c>
      <c r="L444" s="664">
        <v>12</v>
      </c>
      <c r="M444" s="665">
        <f t="shared" si="12"/>
        <v>180000</v>
      </c>
      <c r="N444" s="664">
        <v>0</v>
      </c>
      <c r="O444" s="664">
        <v>0</v>
      </c>
      <c r="P444" s="666">
        <f t="shared" si="13"/>
        <v>90000</v>
      </c>
      <c r="Q444" s="666">
        <v>0</v>
      </c>
      <c r="R444" s="666">
        <v>0</v>
      </c>
    </row>
    <row r="445" spans="1:18" ht="11.85" customHeight="1" x14ac:dyDescent="0.25">
      <c r="A445" s="598" t="s">
        <v>19174</v>
      </c>
      <c r="B445" s="598" t="s">
        <v>19200</v>
      </c>
      <c r="C445" s="598" t="s">
        <v>19179</v>
      </c>
      <c r="D445" s="599" t="s">
        <v>20404</v>
      </c>
      <c r="E445" s="600">
        <v>15600</v>
      </c>
      <c r="F445" s="598" t="s">
        <v>20405</v>
      </c>
      <c r="G445" s="599" t="s">
        <v>20406</v>
      </c>
      <c r="H445" s="599" t="s">
        <v>19342</v>
      </c>
      <c r="I445" s="599" t="s">
        <v>686</v>
      </c>
      <c r="J445" s="598" t="s">
        <v>5312</v>
      </c>
      <c r="K445" s="664">
        <v>0</v>
      </c>
      <c r="L445" s="664">
        <v>2</v>
      </c>
      <c r="M445" s="665">
        <f t="shared" si="12"/>
        <v>31200</v>
      </c>
      <c r="N445" s="664">
        <v>0</v>
      </c>
      <c r="O445" s="664">
        <v>0</v>
      </c>
      <c r="P445" s="666">
        <f t="shared" si="13"/>
        <v>93600</v>
      </c>
      <c r="Q445" s="666">
        <v>0</v>
      </c>
      <c r="R445" s="666">
        <v>0</v>
      </c>
    </row>
    <row r="446" spans="1:18" ht="11.85" customHeight="1" x14ac:dyDescent="0.25">
      <c r="A446" s="598" t="s">
        <v>19174</v>
      </c>
      <c r="B446" s="598" t="s">
        <v>19175</v>
      </c>
      <c r="C446" s="598" t="s">
        <v>147</v>
      </c>
      <c r="D446" s="599" t="s">
        <v>20407</v>
      </c>
      <c r="E446" s="600">
        <v>6000</v>
      </c>
      <c r="F446" s="598" t="s">
        <v>20408</v>
      </c>
      <c r="G446" s="599" t="s">
        <v>20409</v>
      </c>
      <c r="H446" s="599" t="s">
        <v>20410</v>
      </c>
      <c r="I446" s="599" t="s">
        <v>686</v>
      </c>
      <c r="J446" s="598" t="s">
        <v>5312</v>
      </c>
      <c r="K446" s="664">
        <v>1</v>
      </c>
      <c r="L446" s="664">
        <v>12</v>
      </c>
      <c r="M446" s="665">
        <f t="shared" si="12"/>
        <v>72000</v>
      </c>
      <c r="N446" s="664">
        <v>0</v>
      </c>
      <c r="O446" s="664">
        <v>6</v>
      </c>
      <c r="P446" s="666">
        <f t="shared" si="13"/>
        <v>36000</v>
      </c>
      <c r="Q446" s="666">
        <v>0</v>
      </c>
      <c r="R446" s="667">
        <v>12</v>
      </c>
    </row>
    <row r="447" spans="1:18" ht="11.85" customHeight="1" x14ac:dyDescent="0.25">
      <c r="A447" s="598" t="s">
        <v>19174</v>
      </c>
      <c r="B447" s="598" t="s">
        <v>19175</v>
      </c>
      <c r="C447" s="598" t="s">
        <v>19179</v>
      </c>
      <c r="D447" s="599" t="s">
        <v>20411</v>
      </c>
      <c r="E447" s="600">
        <v>15600</v>
      </c>
      <c r="F447" s="598" t="s">
        <v>20412</v>
      </c>
      <c r="G447" s="599" t="s">
        <v>20413</v>
      </c>
      <c r="H447" s="599" t="s">
        <v>519</v>
      </c>
      <c r="I447" s="599" t="s">
        <v>686</v>
      </c>
      <c r="J447" s="598" t="s">
        <v>5312</v>
      </c>
      <c r="K447" s="664">
        <v>1</v>
      </c>
      <c r="L447" s="664">
        <v>11</v>
      </c>
      <c r="M447" s="665">
        <f t="shared" si="12"/>
        <v>171600</v>
      </c>
      <c r="N447" s="664">
        <v>0</v>
      </c>
      <c r="O447" s="664">
        <v>0</v>
      </c>
      <c r="P447" s="666">
        <f t="shared" si="13"/>
        <v>93600</v>
      </c>
      <c r="Q447" s="666">
        <v>0</v>
      </c>
      <c r="R447" s="666">
        <v>0</v>
      </c>
    </row>
    <row r="448" spans="1:18" ht="11.85" customHeight="1" x14ac:dyDescent="0.25">
      <c r="A448" s="598" t="s">
        <v>19174</v>
      </c>
      <c r="B448" s="598" t="s">
        <v>19175</v>
      </c>
      <c r="C448" s="598" t="s">
        <v>19179</v>
      </c>
      <c r="D448" s="599" t="s">
        <v>20414</v>
      </c>
      <c r="E448" s="600">
        <v>15600</v>
      </c>
      <c r="F448" s="598" t="s">
        <v>20415</v>
      </c>
      <c r="G448" s="599" t="s">
        <v>20416</v>
      </c>
      <c r="H448" s="599" t="s">
        <v>20104</v>
      </c>
      <c r="I448" s="599" t="s">
        <v>686</v>
      </c>
      <c r="J448" s="598" t="s">
        <v>5312</v>
      </c>
      <c r="K448" s="664">
        <v>0</v>
      </c>
      <c r="L448" s="664">
        <v>2</v>
      </c>
      <c r="M448" s="665">
        <f t="shared" si="12"/>
        <v>31200</v>
      </c>
      <c r="N448" s="664">
        <v>0</v>
      </c>
      <c r="O448" s="664">
        <v>0</v>
      </c>
      <c r="P448" s="666">
        <f t="shared" si="13"/>
        <v>93600</v>
      </c>
      <c r="Q448" s="666">
        <v>0</v>
      </c>
      <c r="R448" s="666">
        <v>0</v>
      </c>
    </row>
    <row r="449" spans="1:18" ht="11.85" customHeight="1" x14ac:dyDescent="0.25">
      <c r="A449" s="598" t="s">
        <v>19174</v>
      </c>
      <c r="B449" s="598" t="s">
        <v>19175</v>
      </c>
      <c r="C449" s="598" t="s">
        <v>19179</v>
      </c>
      <c r="D449" s="599" t="s">
        <v>19180</v>
      </c>
      <c r="E449" s="600">
        <v>15600</v>
      </c>
      <c r="F449" s="598" t="s">
        <v>20259</v>
      </c>
      <c r="G449" s="599" t="s">
        <v>20260</v>
      </c>
      <c r="H449" s="599" t="s">
        <v>519</v>
      </c>
      <c r="I449" s="599" t="s">
        <v>686</v>
      </c>
      <c r="J449" s="598" t="s">
        <v>5312</v>
      </c>
      <c r="K449" s="664">
        <v>1</v>
      </c>
      <c r="L449" s="664">
        <v>0</v>
      </c>
      <c r="M449" s="665">
        <f t="shared" si="12"/>
        <v>0</v>
      </c>
      <c r="N449" s="664">
        <v>0</v>
      </c>
      <c r="O449" s="664">
        <v>0</v>
      </c>
      <c r="P449" s="666">
        <f t="shared" si="13"/>
        <v>93600</v>
      </c>
      <c r="Q449" s="666">
        <v>0</v>
      </c>
      <c r="R449" s="666">
        <v>0</v>
      </c>
    </row>
    <row r="450" spans="1:18" ht="11.85" customHeight="1" x14ac:dyDescent="0.25">
      <c r="A450" s="598" t="s">
        <v>19174</v>
      </c>
      <c r="B450" s="598" t="s">
        <v>19175</v>
      </c>
      <c r="C450" s="598" t="s">
        <v>19179</v>
      </c>
      <c r="D450" s="599" t="s">
        <v>19520</v>
      </c>
      <c r="E450" s="600">
        <v>15600</v>
      </c>
      <c r="F450" s="598" t="s">
        <v>17968</v>
      </c>
      <c r="G450" s="599" t="s">
        <v>20417</v>
      </c>
      <c r="H450" s="599" t="s">
        <v>519</v>
      </c>
      <c r="I450" s="599" t="s">
        <v>686</v>
      </c>
      <c r="J450" s="598" t="s">
        <v>5312</v>
      </c>
      <c r="K450" s="664">
        <v>1</v>
      </c>
      <c r="L450" s="664">
        <v>3</v>
      </c>
      <c r="M450" s="665">
        <f t="shared" si="12"/>
        <v>46800</v>
      </c>
      <c r="N450" s="664">
        <v>0</v>
      </c>
      <c r="O450" s="664">
        <v>0</v>
      </c>
      <c r="P450" s="666">
        <f t="shared" si="13"/>
        <v>93600</v>
      </c>
      <c r="Q450" s="666">
        <v>0</v>
      </c>
      <c r="R450" s="666">
        <v>0</v>
      </c>
    </row>
    <row r="451" spans="1:18" ht="11.85" customHeight="1" x14ac:dyDescent="0.25">
      <c r="A451" s="598" t="s">
        <v>19174</v>
      </c>
      <c r="B451" s="598" t="s">
        <v>19200</v>
      </c>
      <c r="C451" s="598" t="s">
        <v>147</v>
      </c>
      <c r="D451" s="599" t="s">
        <v>1232</v>
      </c>
      <c r="E451" s="600">
        <v>7000</v>
      </c>
      <c r="F451" s="598" t="s">
        <v>20418</v>
      </c>
      <c r="G451" s="599" t="s">
        <v>20419</v>
      </c>
      <c r="H451" s="599" t="s">
        <v>519</v>
      </c>
      <c r="I451" s="599" t="s">
        <v>686</v>
      </c>
      <c r="J451" s="598" t="s">
        <v>5312</v>
      </c>
      <c r="K451" s="664">
        <v>1</v>
      </c>
      <c r="L451" s="664">
        <v>12</v>
      </c>
      <c r="M451" s="665">
        <f t="shared" si="12"/>
        <v>84000</v>
      </c>
      <c r="N451" s="664">
        <v>0</v>
      </c>
      <c r="O451" s="664">
        <v>3</v>
      </c>
      <c r="P451" s="666">
        <f t="shared" si="13"/>
        <v>42000</v>
      </c>
      <c r="Q451" s="666">
        <v>0</v>
      </c>
      <c r="R451" s="666">
        <v>0</v>
      </c>
    </row>
    <row r="452" spans="1:18" ht="11.85" customHeight="1" x14ac:dyDescent="0.25">
      <c r="A452" s="598" t="s">
        <v>19174</v>
      </c>
      <c r="B452" s="598" t="s">
        <v>19175</v>
      </c>
      <c r="C452" s="598" t="s">
        <v>19179</v>
      </c>
      <c r="D452" s="599" t="s">
        <v>20420</v>
      </c>
      <c r="E452" s="600">
        <v>8000</v>
      </c>
      <c r="F452" s="598" t="s">
        <v>20421</v>
      </c>
      <c r="G452" s="599" t="s">
        <v>20422</v>
      </c>
      <c r="H452" s="599" t="s">
        <v>18178</v>
      </c>
      <c r="I452" s="599" t="s">
        <v>686</v>
      </c>
      <c r="J452" s="598" t="s">
        <v>5312</v>
      </c>
      <c r="K452" s="664">
        <v>1</v>
      </c>
      <c r="L452" s="664">
        <v>11</v>
      </c>
      <c r="M452" s="665">
        <f t="shared" si="12"/>
        <v>88000</v>
      </c>
      <c r="N452" s="664">
        <v>0</v>
      </c>
      <c r="O452" s="664">
        <v>6</v>
      </c>
      <c r="P452" s="666">
        <f t="shared" si="13"/>
        <v>48000</v>
      </c>
      <c r="Q452" s="666">
        <v>0</v>
      </c>
      <c r="R452" s="666">
        <v>0</v>
      </c>
    </row>
    <row r="453" spans="1:18" ht="11.85" customHeight="1" x14ac:dyDescent="0.25">
      <c r="A453" s="598" t="s">
        <v>19174</v>
      </c>
      <c r="B453" s="598" t="s">
        <v>19200</v>
      </c>
      <c r="C453" s="598" t="s">
        <v>19179</v>
      </c>
      <c r="D453" s="599" t="s">
        <v>20423</v>
      </c>
      <c r="E453" s="600">
        <v>15600</v>
      </c>
      <c r="F453" s="598" t="s">
        <v>20424</v>
      </c>
      <c r="G453" s="599" t="s">
        <v>20425</v>
      </c>
      <c r="H453" s="599" t="s">
        <v>519</v>
      </c>
      <c r="I453" s="599" t="s">
        <v>686</v>
      </c>
      <c r="J453" s="598" t="s">
        <v>5312</v>
      </c>
      <c r="K453" s="664">
        <v>1</v>
      </c>
      <c r="L453" s="664">
        <v>0</v>
      </c>
      <c r="M453" s="665">
        <f t="shared" si="12"/>
        <v>0</v>
      </c>
      <c r="N453" s="664">
        <v>0</v>
      </c>
      <c r="O453" s="664">
        <v>0</v>
      </c>
      <c r="P453" s="666">
        <f t="shared" si="13"/>
        <v>93600</v>
      </c>
      <c r="Q453" s="666">
        <v>0</v>
      </c>
      <c r="R453" s="666">
        <v>0</v>
      </c>
    </row>
    <row r="454" spans="1:18" ht="11.85" customHeight="1" x14ac:dyDescent="0.25">
      <c r="A454" s="598" t="s">
        <v>19174</v>
      </c>
      <c r="B454" s="598" t="s">
        <v>19175</v>
      </c>
      <c r="C454" s="598" t="s">
        <v>19179</v>
      </c>
      <c r="D454" s="599" t="s">
        <v>20426</v>
      </c>
      <c r="E454" s="600">
        <v>15000</v>
      </c>
      <c r="F454" s="598" t="s">
        <v>20427</v>
      </c>
      <c r="G454" s="599" t="s">
        <v>20428</v>
      </c>
      <c r="H454" s="599" t="s">
        <v>519</v>
      </c>
      <c r="I454" s="599" t="s">
        <v>686</v>
      </c>
      <c r="J454" s="598" t="s">
        <v>5312</v>
      </c>
      <c r="K454" s="664">
        <v>0</v>
      </c>
      <c r="L454" s="664">
        <v>2</v>
      </c>
      <c r="M454" s="665">
        <f t="shared" si="12"/>
        <v>30000</v>
      </c>
      <c r="N454" s="664">
        <v>0</v>
      </c>
      <c r="O454" s="664">
        <v>0</v>
      </c>
      <c r="P454" s="666">
        <f t="shared" si="13"/>
        <v>90000</v>
      </c>
      <c r="Q454" s="666">
        <v>0</v>
      </c>
      <c r="R454" s="666">
        <v>0</v>
      </c>
    </row>
    <row r="455" spans="1:18" ht="11.85" customHeight="1" x14ac:dyDescent="0.25">
      <c r="A455" s="598" t="s">
        <v>19174</v>
      </c>
      <c r="B455" s="598" t="s">
        <v>19175</v>
      </c>
      <c r="C455" s="598" t="s">
        <v>19179</v>
      </c>
      <c r="D455" s="599" t="s">
        <v>20429</v>
      </c>
      <c r="E455" s="600">
        <v>15600</v>
      </c>
      <c r="F455" s="598" t="s">
        <v>20430</v>
      </c>
      <c r="G455" s="599" t="s">
        <v>20431</v>
      </c>
      <c r="H455" s="599" t="s">
        <v>19282</v>
      </c>
      <c r="I455" s="599" t="s">
        <v>686</v>
      </c>
      <c r="J455" s="598" t="s">
        <v>5312</v>
      </c>
      <c r="K455" s="664">
        <v>0</v>
      </c>
      <c r="L455" s="664">
        <v>12</v>
      </c>
      <c r="M455" s="665">
        <f t="shared" si="12"/>
        <v>187200</v>
      </c>
      <c r="N455" s="664">
        <v>0</v>
      </c>
      <c r="O455" s="664">
        <v>0</v>
      </c>
      <c r="P455" s="666">
        <f t="shared" si="13"/>
        <v>93600</v>
      </c>
      <c r="Q455" s="666">
        <v>0</v>
      </c>
      <c r="R455" s="666">
        <v>0</v>
      </c>
    </row>
    <row r="456" spans="1:18" ht="11.85" customHeight="1" x14ac:dyDescent="0.25">
      <c r="A456" s="598" t="s">
        <v>19174</v>
      </c>
      <c r="B456" s="598" t="s">
        <v>19175</v>
      </c>
      <c r="C456" s="598" t="s">
        <v>147</v>
      </c>
      <c r="D456" s="599" t="s">
        <v>20432</v>
      </c>
      <c r="E456" s="600">
        <v>5500</v>
      </c>
      <c r="F456" s="598" t="s">
        <v>20433</v>
      </c>
      <c r="G456" s="599" t="s">
        <v>20434</v>
      </c>
      <c r="H456" s="599" t="s">
        <v>20435</v>
      </c>
      <c r="I456" s="599" t="s">
        <v>686</v>
      </c>
      <c r="J456" s="598" t="s">
        <v>5312</v>
      </c>
      <c r="K456" s="664">
        <v>1</v>
      </c>
      <c r="L456" s="664">
        <v>4</v>
      </c>
      <c r="M456" s="665">
        <f t="shared" ref="M456:M519" si="14">+E456*L456</f>
        <v>22000</v>
      </c>
      <c r="N456" s="664">
        <v>0</v>
      </c>
      <c r="O456" s="664">
        <v>0</v>
      </c>
      <c r="P456" s="666">
        <f t="shared" ref="P456:P519" si="15">+E456*6</f>
        <v>33000</v>
      </c>
      <c r="Q456" s="666">
        <v>0</v>
      </c>
      <c r="R456" s="666">
        <v>0</v>
      </c>
    </row>
    <row r="457" spans="1:18" ht="11.85" customHeight="1" x14ac:dyDescent="0.25">
      <c r="A457" s="598" t="s">
        <v>19174</v>
      </c>
      <c r="B457" s="598" t="s">
        <v>19200</v>
      </c>
      <c r="C457" s="598" t="s">
        <v>147</v>
      </c>
      <c r="D457" s="599" t="s">
        <v>20436</v>
      </c>
      <c r="E457" s="600">
        <v>2500</v>
      </c>
      <c r="F457" s="598" t="s">
        <v>20437</v>
      </c>
      <c r="G457" s="599" t="s">
        <v>20438</v>
      </c>
      <c r="H457" s="599" t="s">
        <v>3390</v>
      </c>
      <c r="I457" s="599" t="s">
        <v>19230</v>
      </c>
      <c r="J457" s="598" t="s">
        <v>1464</v>
      </c>
      <c r="K457" s="664">
        <v>1</v>
      </c>
      <c r="L457" s="664">
        <v>4</v>
      </c>
      <c r="M457" s="665">
        <f t="shared" si="14"/>
        <v>10000</v>
      </c>
      <c r="N457" s="664">
        <v>0</v>
      </c>
      <c r="O457" s="664">
        <v>0</v>
      </c>
      <c r="P457" s="666">
        <f t="shared" si="15"/>
        <v>15000</v>
      </c>
      <c r="Q457" s="666">
        <v>0</v>
      </c>
      <c r="R457" s="666">
        <v>0</v>
      </c>
    </row>
    <row r="458" spans="1:18" ht="11.85" customHeight="1" x14ac:dyDescent="0.25">
      <c r="A458" s="598" t="s">
        <v>19174</v>
      </c>
      <c r="B458" s="598" t="s">
        <v>19175</v>
      </c>
      <c r="C458" s="598" t="s">
        <v>19179</v>
      </c>
      <c r="D458" s="599" t="s">
        <v>20439</v>
      </c>
      <c r="E458" s="600">
        <v>15600</v>
      </c>
      <c r="F458" s="598" t="s">
        <v>20440</v>
      </c>
      <c r="G458" s="599" t="s">
        <v>20441</v>
      </c>
      <c r="H458" s="599" t="s">
        <v>519</v>
      </c>
      <c r="I458" s="599" t="s">
        <v>686</v>
      </c>
      <c r="J458" s="598" t="s">
        <v>5312</v>
      </c>
      <c r="K458" s="664">
        <v>0</v>
      </c>
      <c r="L458" s="664">
        <v>0</v>
      </c>
      <c r="M458" s="665">
        <f t="shared" si="14"/>
        <v>0</v>
      </c>
      <c r="N458" s="664">
        <v>1</v>
      </c>
      <c r="O458" s="664">
        <v>5</v>
      </c>
      <c r="P458" s="666">
        <f t="shared" si="15"/>
        <v>93600</v>
      </c>
      <c r="Q458" s="666">
        <v>0</v>
      </c>
      <c r="R458" s="666">
        <v>0</v>
      </c>
    </row>
    <row r="459" spans="1:18" ht="11.85" customHeight="1" x14ac:dyDescent="0.25">
      <c r="A459" s="598" t="s">
        <v>19174</v>
      </c>
      <c r="B459" s="598" t="s">
        <v>19175</v>
      </c>
      <c r="C459" s="598" t="s">
        <v>19179</v>
      </c>
      <c r="D459" s="599" t="s">
        <v>20442</v>
      </c>
      <c r="E459" s="600">
        <v>15000</v>
      </c>
      <c r="F459" s="598" t="s">
        <v>20443</v>
      </c>
      <c r="G459" s="599" t="s">
        <v>20444</v>
      </c>
      <c r="H459" s="599" t="s">
        <v>19270</v>
      </c>
      <c r="I459" s="599" t="s">
        <v>686</v>
      </c>
      <c r="J459" s="598" t="s">
        <v>5312</v>
      </c>
      <c r="K459" s="664">
        <v>0</v>
      </c>
      <c r="L459" s="664">
        <v>4</v>
      </c>
      <c r="M459" s="665">
        <f t="shared" si="14"/>
        <v>60000</v>
      </c>
      <c r="N459" s="664">
        <v>0</v>
      </c>
      <c r="O459" s="664">
        <v>0</v>
      </c>
      <c r="P459" s="666">
        <f t="shared" si="15"/>
        <v>90000</v>
      </c>
      <c r="Q459" s="666">
        <v>0</v>
      </c>
      <c r="R459" s="666">
        <v>0</v>
      </c>
    </row>
    <row r="460" spans="1:18" ht="11.85" customHeight="1" x14ac:dyDescent="0.25">
      <c r="A460" s="598" t="s">
        <v>19174</v>
      </c>
      <c r="B460" s="598" t="s">
        <v>19175</v>
      </c>
      <c r="C460" s="598" t="s">
        <v>19179</v>
      </c>
      <c r="D460" s="599" t="s">
        <v>20445</v>
      </c>
      <c r="E460" s="600">
        <v>15600</v>
      </c>
      <c r="F460" s="598" t="s">
        <v>20446</v>
      </c>
      <c r="G460" s="599" t="s">
        <v>20447</v>
      </c>
      <c r="H460" s="599" t="s">
        <v>519</v>
      </c>
      <c r="I460" s="599" t="s">
        <v>686</v>
      </c>
      <c r="J460" s="598" t="s">
        <v>5312</v>
      </c>
      <c r="K460" s="664">
        <v>0</v>
      </c>
      <c r="L460" s="664">
        <v>0</v>
      </c>
      <c r="M460" s="665">
        <f t="shared" si="14"/>
        <v>0</v>
      </c>
      <c r="N460" s="664">
        <v>1</v>
      </c>
      <c r="O460" s="664">
        <v>5</v>
      </c>
      <c r="P460" s="666">
        <f t="shared" si="15"/>
        <v>93600</v>
      </c>
      <c r="Q460" s="666">
        <v>0</v>
      </c>
      <c r="R460" s="666">
        <v>0</v>
      </c>
    </row>
    <row r="461" spans="1:18" ht="11.85" customHeight="1" x14ac:dyDescent="0.25">
      <c r="A461" s="598" t="s">
        <v>19174</v>
      </c>
      <c r="B461" s="598" t="s">
        <v>19200</v>
      </c>
      <c r="C461" s="598" t="s">
        <v>19179</v>
      </c>
      <c r="D461" s="599" t="s">
        <v>20448</v>
      </c>
      <c r="E461" s="600">
        <v>15600</v>
      </c>
      <c r="F461" s="598" t="s">
        <v>20449</v>
      </c>
      <c r="G461" s="599" t="s">
        <v>20450</v>
      </c>
      <c r="H461" s="599" t="s">
        <v>20451</v>
      </c>
      <c r="I461" s="599" t="s">
        <v>686</v>
      </c>
      <c r="J461" s="598" t="s">
        <v>5312</v>
      </c>
      <c r="K461" s="664">
        <v>1</v>
      </c>
      <c r="L461" s="664">
        <v>0</v>
      </c>
      <c r="M461" s="665">
        <f t="shared" si="14"/>
        <v>0</v>
      </c>
      <c r="N461" s="664">
        <v>0</v>
      </c>
      <c r="O461" s="664">
        <v>0</v>
      </c>
      <c r="P461" s="666">
        <f t="shared" si="15"/>
        <v>93600</v>
      </c>
      <c r="Q461" s="666">
        <v>0</v>
      </c>
      <c r="R461" s="666">
        <v>0</v>
      </c>
    </row>
    <row r="462" spans="1:18" ht="11.85" customHeight="1" x14ac:dyDescent="0.25">
      <c r="A462" s="598" t="s">
        <v>19174</v>
      </c>
      <c r="B462" s="598" t="s">
        <v>19175</v>
      </c>
      <c r="C462" s="598" t="s">
        <v>147</v>
      </c>
      <c r="D462" s="599" t="s">
        <v>20452</v>
      </c>
      <c r="E462" s="600">
        <v>9000</v>
      </c>
      <c r="F462" s="598" t="s">
        <v>20453</v>
      </c>
      <c r="G462" s="599" t="s">
        <v>20454</v>
      </c>
      <c r="H462" s="599" t="s">
        <v>20455</v>
      </c>
      <c r="I462" s="599" t="s">
        <v>686</v>
      </c>
      <c r="J462" s="598" t="s">
        <v>5312</v>
      </c>
      <c r="K462" s="664">
        <v>1</v>
      </c>
      <c r="L462" s="664">
        <v>1</v>
      </c>
      <c r="M462" s="665">
        <f t="shared" si="14"/>
        <v>9000</v>
      </c>
      <c r="N462" s="664">
        <v>0</v>
      </c>
      <c r="O462" s="664">
        <v>0</v>
      </c>
      <c r="P462" s="666">
        <f t="shared" si="15"/>
        <v>54000</v>
      </c>
      <c r="Q462" s="666">
        <v>0</v>
      </c>
      <c r="R462" s="666">
        <v>0</v>
      </c>
    </row>
    <row r="463" spans="1:18" ht="11.85" customHeight="1" x14ac:dyDescent="0.25">
      <c r="A463" s="598" t="s">
        <v>19174</v>
      </c>
      <c r="B463" s="598" t="s">
        <v>19200</v>
      </c>
      <c r="C463" s="598" t="s">
        <v>147</v>
      </c>
      <c r="D463" s="599" t="s">
        <v>17030</v>
      </c>
      <c r="E463" s="600">
        <v>2500</v>
      </c>
      <c r="F463" s="598" t="s">
        <v>20456</v>
      </c>
      <c r="G463" s="599" t="s">
        <v>20457</v>
      </c>
      <c r="H463" s="599" t="s">
        <v>19311</v>
      </c>
      <c r="I463" s="599" t="s">
        <v>686</v>
      </c>
      <c r="J463" s="598" t="s">
        <v>5312</v>
      </c>
      <c r="K463" s="664">
        <v>3</v>
      </c>
      <c r="L463" s="664">
        <v>4</v>
      </c>
      <c r="M463" s="665">
        <f t="shared" si="14"/>
        <v>10000</v>
      </c>
      <c r="N463" s="664">
        <v>0</v>
      </c>
      <c r="O463" s="664">
        <v>0</v>
      </c>
      <c r="P463" s="666">
        <f t="shared" si="15"/>
        <v>15000</v>
      </c>
      <c r="Q463" s="666">
        <v>0</v>
      </c>
      <c r="R463" s="666">
        <v>0</v>
      </c>
    </row>
    <row r="464" spans="1:18" ht="11.85" customHeight="1" x14ac:dyDescent="0.25">
      <c r="A464" s="598" t="s">
        <v>19174</v>
      </c>
      <c r="B464" s="598" t="s">
        <v>19175</v>
      </c>
      <c r="C464" s="598" t="s">
        <v>147</v>
      </c>
      <c r="D464" s="599" t="s">
        <v>20458</v>
      </c>
      <c r="E464" s="600">
        <v>4000</v>
      </c>
      <c r="F464" s="598" t="s">
        <v>20459</v>
      </c>
      <c r="G464" s="599" t="s">
        <v>20460</v>
      </c>
      <c r="H464" s="599" t="s">
        <v>19226</v>
      </c>
      <c r="I464" s="599" t="s">
        <v>20461</v>
      </c>
      <c r="J464" s="598"/>
      <c r="K464" s="664">
        <v>1</v>
      </c>
      <c r="L464" s="664">
        <v>4</v>
      </c>
      <c r="M464" s="665">
        <f t="shared" si="14"/>
        <v>16000</v>
      </c>
      <c r="N464" s="664">
        <v>0</v>
      </c>
      <c r="O464" s="664">
        <v>0</v>
      </c>
      <c r="P464" s="666">
        <f t="shared" si="15"/>
        <v>24000</v>
      </c>
      <c r="Q464" s="666">
        <v>0</v>
      </c>
      <c r="R464" s="666">
        <v>0</v>
      </c>
    </row>
    <row r="465" spans="1:18" ht="11.85" customHeight="1" x14ac:dyDescent="0.25">
      <c r="A465" s="598" t="s">
        <v>19174</v>
      </c>
      <c r="B465" s="598" t="s">
        <v>19175</v>
      </c>
      <c r="C465" s="598" t="s">
        <v>19179</v>
      </c>
      <c r="D465" s="599" t="s">
        <v>20462</v>
      </c>
      <c r="E465" s="600">
        <v>15600</v>
      </c>
      <c r="F465" s="598" t="s">
        <v>20463</v>
      </c>
      <c r="G465" s="599" t="s">
        <v>20464</v>
      </c>
      <c r="H465" s="599" t="s">
        <v>19539</v>
      </c>
      <c r="I465" s="599" t="s">
        <v>686</v>
      </c>
      <c r="J465" s="598" t="s">
        <v>5312</v>
      </c>
      <c r="K465" s="664">
        <v>0</v>
      </c>
      <c r="L465" s="664">
        <v>4</v>
      </c>
      <c r="M465" s="665">
        <f t="shared" si="14"/>
        <v>62400</v>
      </c>
      <c r="N465" s="664">
        <v>0</v>
      </c>
      <c r="O465" s="664">
        <v>0</v>
      </c>
      <c r="P465" s="666">
        <f t="shared" si="15"/>
        <v>93600</v>
      </c>
      <c r="Q465" s="666">
        <v>0</v>
      </c>
      <c r="R465" s="666">
        <v>0</v>
      </c>
    </row>
    <row r="466" spans="1:18" ht="11.85" customHeight="1" x14ac:dyDescent="0.25">
      <c r="A466" s="598" t="s">
        <v>19174</v>
      </c>
      <c r="B466" s="598" t="s">
        <v>19175</v>
      </c>
      <c r="C466" s="598" t="s">
        <v>19179</v>
      </c>
      <c r="D466" s="599" t="s">
        <v>20465</v>
      </c>
      <c r="E466" s="600">
        <v>15600</v>
      </c>
      <c r="F466" s="598" t="s">
        <v>20466</v>
      </c>
      <c r="G466" s="599" t="s">
        <v>20467</v>
      </c>
      <c r="H466" s="599" t="s">
        <v>20468</v>
      </c>
      <c r="I466" s="599" t="s">
        <v>686</v>
      </c>
      <c r="J466" s="598" t="s">
        <v>5312</v>
      </c>
      <c r="K466" s="664">
        <v>0</v>
      </c>
      <c r="L466" s="664">
        <v>12</v>
      </c>
      <c r="M466" s="665">
        <f t="shared" si="14"/>
        <v>187200</v>
      </c>
      <c r="N466" s="664">
        <v>0</v>
      </c>
      <c r="O466" s="664">
        <v>0</v>
      </c>
      <c r="P466" s="666">
        <f t="shared" si="15"/>
        <v>93600</v>
      </c>
      <c r="Q466" s="666">
        <v>0</v>
      </c>
      <c r="R466" s="666">
        <v>0</v>
      </c>
    </row>
    <row r="467" spans="1:18" ht="11.85" customHeight="1" x14ac:dyDescent="0.25">
      <c r="A467" s="598" t="s">
        <v>19174</v>
      </c>
      <c r="B467" s="598" t="s">
        <v>19175</v>
      </c>
      <c r="C467" s="598" t="s">
        <v>19179</v>
      </c>
      <c r="D467" s="599" t="s">
        <v>20469</v>
      </c>
      <c r="E467" s="600">
        <v>8000</v>
      </c>
      <c r="F467" s="598" t="s">
        <v>20470</v>
      </c>
      <c r="G467" s="599" t="s">
        <v>20471</v>
      </c>
      <c r="H467" s="599" t="s">
        <v>19539</v>
      </c>
      <c r="I467" s="599" t="s">
        <v>686</v>
      </c>
      <c r="J467" s="598" t="s">
        <v>5312</v>
      </c>
      <c r="K467" s="664">
        <v>1</v>
      </c>
      <c r="L467" s="664">
        <v>4</v>
      </c>
      <c r="M467" s="665">
        <f t="shared" si="14"/>
        <v>32000</v>
      </c>
      <c r="N467" s="664">
        <v>0</v>
      </c>
      <c r="O467" s="664">
        <v>0</v>
      </c>
      <c r="P467" s="666">
        <f t="shared" si="15"/>
        <v>48000</v>
      </c>
      <c r="Q467" s="666">
        <v>0</v>
      </c>
      <c r="R467" s="666">
        <v>0</v>
      </c>
    </row>
    <row r="468" spans="1:18" ht="11.85" customHeight="1" x14ac:dyDescent="0.25">
      <c r="A468" s="598" t="s">
        <v>19174</v>
      </c>
      <c r="B468" s="598" t="s">
        <v>19200</v>
      </c>
      <c r="C468" s="598" t="s">
        <v>147</v>
      </c>
      <c r="D468" s="599" t="s">
        <v>550</v>
      </c>
      <c r="E468" s="600">
        <v>4500</v>
      </c>
      <c r="F468" s="598" t="s">
        <v>20472</v>
      </c>
      <c r="G468" s="599" t="s">
        <v>20473</v>
      </c>
      <c r="H468" s="599" t="s">
        <v>19383</v>
      </c>
      <c r="I468" s="599" t="s">
        <v>19243</v>
      </c>
      <c r="J468" s="598" t="s">
        <v>5312</v>
      </c>
      <c r="K468" s="664">
        <v>1</v>
      </c>
      <c r="L468" s="664">
        <v>6</v>
      </c>
      <c r="M468" s="665">
        <f t="shared" si="14"/>
        <v>27000</v>
      </c>
      <c r="N468" s="664">
        <v>0</v>
      </c>
      <c r="O468" s="664">
        <v>0</v>
      </c>
      <c r="P468" s="666">
        <f t="shared" si="15"/>
        <v>27000</v>
      </c>
      <c r="Q468" s="666">
        <v>0</v>
      </c>
      <c r="R468" s="666">
        <v>0</v>
      </c>
    </row>
    <row r="469" spans="1:18" ht="11.85" customHeight="1" x14ac:dyDescent="0.25">
      <c r="A469" s="598" t="s">
        <v>19174</v>
      </c>
      <c r="B469" s="598" t="s">
        <v>19175</v>
      </c>
      <c r="C469" s="598" t="s">
        <v>19179</v>
      </c>
      <c r="D469" s="599" t="s">
        <v>20474</v>
      </c>
      <c r="E469" s="600">
        <v>15600</v>
      </c>
      <c r="F469" s="598" t="s">
        <v>20475</v>
      </c>
      <c r="G469" s="599" t="s">
        <v>20476</v>
      </c>
      <c r="H469" s="599" t="s">
        <v>20477</v>
      </c>
      <c r="I469" s="599" t="s">
        <v>686</v>
      </c>
      <c r="J469" s="598" t="s">
        <v>5312</v>
      </c>
      <c r="K469" s="664">
        <v>1</v>
      </c>
      <c r="L469" s="664">
        <v>1</v>
      </c>
      <c r="M469" s="665">
        <f t="shared" si="14"/>
        <v>15600</v>
      </c>
      <c r="N469" s="664">
        <v>0</v>
      </c>
      <c r="O469" s="664">
        <v>0</v>
      </c>
      <c r="P469" s="666">
        <f t="shared" si="15"/>
        <v>93600</v>
      </c>
      <c r="Q469" s="666">
        <v>0</v>
      </c>
      <c r="R469" s="666">
        <v>0</v>
      </c>
    </row>
    <row r="470" spans="1:18" ht="11.85" customHeight="1" x14ac:dyDescent="0.25">
      <c r="A470" s="598" t="s">
        <v>19174</v>
      </c>
      <c r="B470" s="598" t="s">
        <v>19175</v>
      </c>
      <c r="C470" s="598" t="s">
        <v>19179</v>
      </c>
      <c r="D470" s="599" t="s">
        <v>19312</v>
      </c>
      <c r="E470" s="600">
        <v>15000</v>
      </c>
      <c r="F470" s="598" t="s">
        <v>20478</v>
      </c>
      <c r="G470" s="599" t="s">
        <v>20479</v>
      </c>
      <c r="H470" s="599"/>
      <c r="I470" s="599" t="s">
        <v>686</v>
      </c>
      <c r="J470" s="598" t="s">
        <v>5312</v>
      </c>
      <c r="K470" s="664">
        <v>0</v>
      </c>
      <c r="L470" s="664">
        <v>0</v>
      </c>
      <c r="M470" s="665">
        <f t="shared" si="14"/>
        <v>0</v>
      </c>
      <c r="N470" s="664">
        <v>1</v>
      </c>
      <c r="O470" s="664">
        <v>5</v>
      </c>
      <c r="P470" s="666">
        <f t="shared" si="15"/>
        <v>90000</v>
      </c>
      <c r="Q470" s="666">
        <v>0</v>
      </c>
      <c r="R470" s="666">
        <v>0</v>
      </c>
    </row>
    <row r="471" spans="1:18" ht="11.85" customHeight="1" x14ac:dyDescent="0.25">
      <c r="A471" s="598" t="s">
        <v>19174</v>
      </c>
      <c r="B471" s="598" t="s">
        <v>19200</v>
      </c>
      <c r="C471" s="598" t="s">
        <v>19179</v>
      </c>
      <c r="D471" s="599" t="s">
        <v>20480</v>
      </c>
      <c r="E471" s="600">
        <v>15600</v>
      </c>
      <c r="F471" s="598" t="s">
        <v>20405</v>
      </c>
      <c r="G471" s="599" t="s">
        <v>20406</v>
      </c>
      <c r="H471" s="599" t="s">
        <v>19342</v>
      </c>
      <c r="I471" s="599" t="s">
        <v>686</v>
      </c>
      <c r="J471" s="598" t="s">
        <v>5312</v>
      </c>
      <c r="K471" s="664">
        <v>1</v>
      </c>
      <c r="L471" s="664">
        <v>9</v>
      </c>
      <c r="M471" s="665">
        <f t="shared" si="14"/>
        <v>140400</v>
      </c>
      <c r="N471" s="664">
        <v>0</v>
      </c>
      <c r="O471" s="664">
        <v>6</v>
      </c>
      <c r="P471" s="666">
        <f t="shared" si="15"/>
        <v>93600</v>
      </c>
      <c r="Q471" s="666">
        <v>0</v>
      </c>
      <c r="R471" s="666">
        <v>0</v>
      </c>
    </row>
    <row r="472" spans="1:18" ht="11.85" customHeight="1" x14ac:dyDescent="0.25">
      <c r="A472" s="598" t="s">
        <v>19174</v>
      </c>
      <c r="B472" s="598" t="s">
        <v>19175</v>
      </c>
      <c r="C472" s="598" t="s">
        <v>19179</v>
      </c>
      <c r="D472" s="599" t="s">
        <v>20481</v>
      </c>
      <c r="E472" s="600">
        <v>8000</v>
      </c>
      <c r="F472" s="598" t="s">
        <v>20482</v>
      </c>
      <c r="G472" s="599" t="s">
        <v>20483</v>
      </c>
      <c r="H472" s="599" t="s">
        <v>19453</v>
      </c>
      <c r="I472" s="599" t="s">
        <v>686</v>
      </c>
      <c r="J472" s="598" t="s">
        <v>5312</v>
      </c>
      <c r="K472" s="664">
        <v>1</v>
      </c>
      <c r="L472" s="664">
        <v>4</v>
      </c>
      <c r="M472" s="665">
        <f t="shared" si="14"/>
        <v>32000</v>
      </c>
      <c r="N472" s="664">
        <v>0</v>
      </c>
      <c r="O472" s="664">
        <v>0</v>
      </c>
      <c r="P472" s="666">
        <f t="shared" si="15"/>
        <v>48000</v>
      </c>
      <c r="Q472" s="666">
        <v>0</v>
      </c>
      <c r="R472" s="666">
        <v>0</v>
      </c>
    </row>
    <row r="473" spans="1:18" ht="11.85" customHeight="1" x14ac:dyDescent="0.25">
      <c r="A473" s="598" t="s">
        <v>19174</v>
      </c>
      <c r="B473" s="598" t="s">
        <v>19175</v>
      </c>
      <c r="C473" s="598" t="s">
        <v>147</v>
      </c>
      <c r="D473" s="599" t="s">
        <v>1081</v>
      </c>
      <c r="E473" s="600">
        <v>3000</v>
      </c>
      <c r="F473" s="598" t="s">
        <v>20484</v>
      </c>
      <c r="G473" s="599" t="s">
        <v>20485</v>
      </c>
      <c r="H473" s="599"/>
      <c r="I473" s="599" t="s">
        <v>571</v>
      </c>
      <c r="J473" s="598"/>
      <c r="K473" s="664">
        <v>1</v>
      </c>
      <c r="L473" s="664">
        <v>12</v>
      </c>
      <c r="M473" s="665">
        <f t="shared" si="14"/>
        <v>36000</v>
      </c>
      <c r="N473" s="664">
        <v>0</v>
      </c>
      <c r="O473" s="664">
        <v>3</v>
      </c>
      <c r="P473" s="666">
        <f t="shared" si="15"/>
        <v>18000</v>
      </c>
      <c r="Q473" s="666">
        <v>0</v>
      </c>
      <c r="R473" s="666">
        <v>0</v>
      </c>
    </row>
    <row r="474" spans="1:18" ht="11.85" customHeight="1" x14ac:dyDescent="0.25">
      <c r="A474" s="598" t="s">
        <v>19174</v>
      </c>
      <c r="B474" s="598" t="s">
        <v>19200</v>
      </c>
      <c r="C474" s="598" t="s">
        <v>147</v>
      </c>
      <c r="D474" s="599" t="s">
        <v>19711</v>
      </c>
      <c r="E474" s="600">
        <v>5000</v>
      </c>
      <c r="F474" s="598" t="s">
        <v>20486</v>
      </c>
      <c r="G474" s="599" t="s">
        <v>20487</v>
      </c>
      <c r="H474" s="599" t="s">
        <v>19342</v>
      </c>
      <c r="I474" s="599" t="s">
        <v>686</v>
      </c>
      <c r="J474" s="598" t="s">
        <v>5312</v>
      </c>
      <c r="K474" s="664">
        <v>1</v>
      </c>
      <c r="L474" s="664">
        <v>0</v>
      </c>
      <c r="M474" s="665">
        <f t="shared" si="14"/>
        <v>0</v>
      </c>
      <c r="N474" s="664">
        <v>0</v>
      </c>
      <c r="O474" s="664">
        <v>0</v>
      </c>
      <c r="P474" s="666">
        <f t="shared" si="15"/>
        <v>30000</v>
      </c>
      <c r="Q474" s="666">
        <v>0</v>
      </c>
      <c r="R474" s="666">
        <v>0</v>
      </c>
    </row>
    <row r="475" spans="1:18" ht="11.85" customHeight="1" x14ac:dyDescent="0.25">
      <c r="A475" s="598" t="s">
        <v>19174</v>
      </c>
      <c r="B475" s="598" t="s">
        <v>19175</v>
      </c>
      <c r="C475" s="598" t="s">
        <v>19179</v>
      </c>
      <c r="D475" s="599" t="s">
        <v>20488</v>
      </c>
      <c r="E475" s="600">
        <v>15600</v>
      </c>
      <c r="F475" s="598" t="s">
        <v>20489</v>
      </c>
      <c r="G475" s="599" t="s">
        <v>20490</v>
      </c>
      <c r="H475" s="599" t="s">
        <v>519</v>
      </c>
      <c r="I475" s="599" t="s">
        <v>686</v>
      </c>
      <c r="J475" s="598" t="s">
        <v>5312</v>
      </c>
      <c r="K475" s="664">
        <v>1</v>
      </c>
      <c r="L475" s="664">
        <v>0</v>
      </c>
      <c r="M475" s="665">
        <f t="shared" si="14"/>
        <v>0</v>
      </c>
      <c r="N475" s="664">
        <v>0</v>
      </c>
      <c r="O475" s="664">
        <v>0</v>
      </c>
      <c r="P475" s="666">
        <f t="shared" si="15"/>
        <v>93600</v>
      </c>
      <c r="Q475" s="666">
        <v>0</v>
      </c>
      <c r="R475" s="666">
        <v>0</v>
      </c>
    </row>
    <row r="476" spans="1:18" ht="11.85" customHeight="1" x14ac:dyDescent="0.25">
      <c r="A476" s="598" t="s">
        <v>19174</v>
      </c>
      <c r="B476" s="598" t="s">
        <v>19175</v>
      </c>
      <c r="C476" s="598" t="s">
        <v>19179</v>
      </c>
      <c r="D476" s="599" t="s">
        <v>20491</v>
      </c>
      <c r="E476" s="600">
        <v>15000</v>
      </c>
      <c r="F476" s="598" t="s">
        <v>20492</v>
      </c>
      <c r="G476" s="599" t="s">
        <v>20493</v>
      </c>
      <c r="H476" s="599" t="s">
        <v>19387</v>
      </c>
      <c r="I476" s="599" t="s">
        <v>19243</v>
      </c>
      <c r="J476" s="598" t="s">
        <v>5312</v>
      </c>
      <c r="K476" s="664">
        <v>1</v>
      </c>
      <c r="L476" s="664">
        <v>5</v>
      </c>
      <c r="M476" s="665">
        <f t="shared" si="14"/>
        <v>75000</v>
      </c>
      <c r="N476" s="664">
        <v>0</v>
      </c>
      <c r="O476" s="664">
        <v>0</v>
      </c>
      <c r="P476" s="666">
        <f t="shared" si="15"/>
        <v>90000</v>
      </c>
      <c r="Q476" s="666">
        <v>0</v>
      </c>
      <c r="R476" s="666">
        <v>0</v>
      </c>
    </row>
    <row r="477" spans="1:18" ht="11.85" customHeight="1" x14ac:dyDescent="0.25">
      <c r="A477" s="598" t="s">
        <v>19174</v>
      </c>
      <c r="B477" s="598" t="s">
        <v>19175</v>
      </c>
      <c r="C477" s="598" t="s">
        <v>19179</v>
      </c>
      <c r="D477" s="599" t="s">
        <v>20494</v>
      </c>
      <c r="E477" s="600">
        <v>15600</v>
      </c>
      <c r="F477" s="598" t="s">
        <v>20495</v>
      </c>
      <c r="G477" s="599" t="s">
        <v>20496</v>
      </c>
      <c r="H477" s="599" t="s">
        <v>519</v>
      </c>
      <c r="I477" s="599" t="s">
        <v>686</v>
      </c>
      <c r="J477" s="598" t="s">
        <v>5312</v>
      </c>
      <c r="K477" s="664">
        <v>0</v>
      </c>
      <c r="L477" s="664">
        <v>7</v>
      </c>
      <c r="M477" s="665">
        <f t="shared" si="14"/>
        <v>109200</v>
      </c>
      <c r="N477" s="664">
        <v>0</v>
      </c>
      <c r="O477" s="664">
        <v>0</v>
      </c>
      <c r="P477" s="666">
        <f t="shared" si="15"/>
        <v>93600</v>
      </c>
      <c r="Q477" s="666">
        <v>0</v>
      </c>
      <c r="R477" s="666">
        <v>0</v>
      </c>
    </row>
    <row r="478" spans="1:18" ht="11.85" customHeight="1" x14ac:dyDescent="0.25">
      <c r="A478" s="598" t="s">
        <v>19174</v>
      </c>
      <c r="B478" s="598" t="s">
        <v>19175</v>
      </c>
      <c r="C478" s="598" t="s">
        <v>147</v>
      </c>
      <c r="D478" s="599" t="s">
        <v>20497</v>
      </c>
      <c r="E478" s="600">
        <v>10000</v>
      </c>
      <c r="F478" s="598" t="s">
        <v>20498</v>
      </c>
      <c r="G478" s="599" t="s">
        <v>20499</v>
      </c>
      <c r="H478" s="599" t="s">
        <v>18178</v>
      </c>
      <c r="I478" s="599" t="s">
        <v>686</v>
      </c>
      <c r="J478" s="598" t="s">
        <v>5312</v>
      </c>
      <c r="K478" s="664">
        <v>1</v>
      </c>
      <c r="L478" s="664">
        <v>1</v>
      </c>
      <c r="M478" s="665">
        <f t="shared" si="14"/>
        <v>10000</v>
      </c>
      <c r="N478" s="664">
        <v>0</v>
      </c>
      <c r="O478" s="664">
        <v>0</v>
      </c>
      <c r="P478" s="666">
        <f t="shared" si="15"/>
        <v>60000</v>
      </c>
      <c r="Q478" s="666">
        <v>0</v>
      </c>
      <c r="R478" s="666">
        <v>0</v>
      </c>
    </row>
    <row r="479" spans="1:18" ht="11.85" customHeight="1" x14ac:dyDescent="0.25">
      <c r="A479" s="598" t="s">
        <v>19174</v>
      </c>
      <c r="B479" s="598" t="s">
        <v>19175</v>
      </c>
      <c r="C479" s="598" t="s">
        <v>19179</v>
      </c>
      <c r="D479" s="599" t="s">
        <v>20258</v>
      </c>
      <c r="E479" s="600">
        <v>15600</v>
      </c>
      <c r="F479" s="598" t="s">
        <v>20500</v>
      </c>
      <c r="G479" s="599" t="s">
        <v>20501</v>
      </c>
      <c r="H479" s="599" t="s">
        <v>519</v>
      </c>
      <c r="I479" s="599" t="s">
        <v>686</v>
      </c>
      <c r="J479" s="598" t="s">
        <v>5312</v>
      </c>
      <c r="K479" s="664">
        <v>1</v>
      </c>
      <c r="L479" s="664">
        <v>1</v>
      </c>
      <c r="M479" s="665">
        <f t="shared" si="14"/>
        <v>15600</v>
      </c>
      <c r="N479" s="664">
        <v>0</v>
      </c>
      <c r="O479" s="664">
        <v>0</v>
      </c>
      <c r="P479" s="666">
        <f t="shared" si="15"/>
        <v>93600</v>
      </c>
      <c r="Q479" s="666">
        <v>0</v>
      </c>
      <c r="R479" s="666">
        <v>0</v>
      </c>
    </row>
    <row r="480" spans="1:18" ht="11.85" customHeight="1" x14ac:dyDescent="0.25">
      <c r="A480" s="598" t="s">
        <v>19174</v>
      </c>
      <c r="B480" s="598" t="s">
        <v>19175</v>
      </c>
      <c r="C480" s="598" t="s">
        <v>19179</v>
      </c>
      <c r="D480" s="599" t="s">
        <v>20502</v>
      </c>
      <c r="E480" s="600">
        <v>15000</v>
      </c>
      <c r="F480" s="598" t="s">
        <v>20503</v>
      </c>
      <c r="G480" s="599" t="s">
        <v>20504</v>
      </c>
      <c r="H480" s="599" t="s">
        <v>19247</v>
      </c>
      <c r="I480" s="599" t="s">
        <v>686</v>
      </c>
      <c r="J480" s="598" t="s">
        <v>5312</v>
      </c>
      <c r="K480" s="664">
        <v>0</v>
      </c>
      <c r="L480" s="664">
        <v>0</v>
      </c>
      <c r="M480" s="665">
        <f t="shared" si="14"/>
        <v>0</v>
      </c>
      <c r="N480" s="664">
        <v>1</v>
      </c>
      <c r="O480" s="664">
        <v>3</v>
      </c>
      <c r="P480" s="666">
        <f t="shared" si="15"/>
        <v>90000</v>
      </c>
      <c r="Q480" s="666">
        <v>0</v>
      </c>
      <c r="R480" s="666">
        <v>0</v>
      </c>
    </row>
    <row r="481" spans="1:18" ht="11.85" customHeight="1" x14ac:dyDescent="0.25">
      <c r="A481" s="598" t="s">
        <v>19174</v>
      </c>
      <c r="B481" s="598" t="s">
        <v>19175</v>
      </c>
      <c r="C481" s="598" t="s">
        <v>147</v>
      </c>
      <c r="D481" s="599" t="s">
        <v>20505</v>
      </c>
      <c r="E481" s="600">
        <v>11000</v>
      </c>
      <c r="F481" s="598" t="s">
        <v>20506</v>
      </c>
      <c r="G481" s="599" t="s">
        <v>20507</v>
      </c>
      <c r="H481" s="599" t="s">
        <v>18178</v>
      </c>
      <c r="I481" s="599" t="s">
        <v>686</v>
      </c>
      <c r="J481" s="598" t="s">
        <v>5312</v>
      </c>
      <c r="K481" s="664">
        <v>1</v>
      </c>
      <c r="L481" s="664">
        <v>6</v>
      </c>
      <c r="M481" s="665">
        <f t="shared" si="14"/>
        <v>66000</v>
      </c>
      <c r="N481" s="664">
        <v>0</v>
      </c>
      <c r="O481" s="664">
        <v>0</v>
      </c>
      <c r="P481" s="666">
        <f t="shared" si="15"/>
        <v>66000</v>
      </c>
      <c r="Q481" s="666">
        <v>0</v>
      </c>
      <c r="R481" s="666">
        <v>0</v>
      </c>
    </row>
    <row r="482" spans="1:18" ht="11.85" customHeight="1" x14ac:dyDescent="0.25">
      <c r="A482" s="598" t="s">
        <v>19174</v>
      </c>
      <c r="B482" s="598" t="s">
        <v>19175</v>
      </c>
      <c r="C482" s="598" t="s">
        <v>147</v>
      </c>
      <c r="D482" s="599" t="s">
        <v>20508</v>
      </c>
      <c r="E482" s="600">
        <v>11000</v>
      </c>
      <c r="F482" s="598" t="s">
        <v>20509</v>
      </c>
      <c r="G482" s="599" t="s">
        <v>20510</v>
      </c>
      <c r="H482" s="599" t="s">
        <v>19270</v>
      </c>
      <c r="I482" s="599" t="s">
        <v>686</v>
      </c>
      <c r="J482" s="598" t="s">
        <v>5312</v>
      </c>
      <c r="K482" s="664">
        <v>1</v>
      </c>
      <c r="L482" s="664">
        <v>1</v>
      </c>
      <c r="M482" s="665">
        <f t="shared" si="14"/>
        <v>11000</v>
      </c>
      <c r="N482" s="664">
        <v>0</v>
      </c>
      <c r="O482" s="664">
        <v>0</v>
      </c>
      <c r="P482" s="666">
        <f t="shared" si="15"/>
        <v>66000</v>
      </c>
      <c r="Q482" s="666">
        <v>0</v>
      </c>
      <c r="R482" s="666">
        <v>0</v>
      </c>
    </row>
    <row r="483" spans="1:18" ht="11.85" customHeight="1" x14ac:dyDescent="0.25">
      <c r="A483" s="598" t="s">
        <v>19174</v>
      </c>
      <c r="B483" s="598" t="s">
        <v>19175</v>
      </c>
      <c r="C483" s="598" t="s">
        <v>19179</v>
      </c>
      <c r="D483" s="599" t="s">
        <v>19312</v>
      </c>
      <c r="E483" s="600">
        <v>15000</v>
      </c>
      <c r="F483" s="598" t="s">
        <v>20511</v>
      </c>
      <c r="G483" s="599" t="s">
        <v>20512</v>
      </c>
      <c r="H483" s="599" t="s">
        <v>20455</v>
      </c>
      <c r="I483" s="599" t="s">
        <v>686</v>
      </c>
      <c r="J483" s="598" t="s">
        <v>5312</v>
      </c>
      <c r="K483" s="664">
        <v>1</v>
      </c>
      <c r="L483" s="664">
        <v>10</v>
      </c>
      <c r="M483" s="665">
        <f t="shared" si="14"/>
        <v>150000</v>
      </c>
      <c r="N483" s="664">
        <v>0</v>
      </c>
      <c r="O483" s="664">
        <v>0</v>
      </c>
      <c r="P483" s="666">
        <f t="shared" si="15"/>
        <v>90000</v>
      </c>
      <c r="Q483" s="666">
        <v>0</v>
      </c>
      <c r="R483" s="666">
        <v>0</v>
      </c>
    </row>
    <row r="484" spans="1:18" ht="11.85" customHeight="1" x14ac:dyDescent="0.25">
      <c r="A484" s="598" t="s">
        <v>19174</v>
      </c>
      <c r="B484" s="598" t="s">
        <v>19175</v>
      </c>
      <c r="C484" s="598" t="s">
        <v>19179</v>
      </c>
      <c r="D484" s="599" t="s">
        <v>20513</v>
      </c>
      <c r="E484" s="600">
        <v>15600</v>
      </c>
      <c r="F484" s="598" t="s">
        <v>20514</v>
      </c>
      <c r="G484" s="599" t="s">
        <v>20515</v>
      </c>
      <c r="H484" s="599" t="s">
        <v>20516</v>
      </c>
      <c r="I484" s="599" t="s">
        <v>686</v>
      </c>
      <c r="J484" s="598" t="s">
        <v>5312</v>
      </c>
      <c r="K484" s="664">
        <v>1</v>
      </c>
      <c r="L484" s="664">
        <v>1</v>
      </c>
      <c r="M484" s="665">
        <f t="shared" si="14"/>
        <v>15600</v>
      </c>
      <c r="N484" s="664">
        <v>0</v>
      </c>
      <c r="O484" s="664">
        <v>0</v>
      </c>
      <c r="P484" s="666">
        <f t="shared" si="15"/>
        <v>93600</v>
      </c>
      <c r="Q484" s="666">
        <v>0</v>
      </c>
      <c r="R484" s="666">
        <v>0</v>
      </c>
    </row>
    <row r="485" spans="1:18" ht="11.85" customHeight="1" x14ac:dyDescent="0.25">
      <c r="A485" s="598" t="s">
        <v>19174</v>
      </c>
      <c r="B485" s="598" t="s">
        <v>19175</v>
      </c>
      <c r="C485" s="598" t="s">
        <v>19179</v>
      </c>
      <c r="D485" s="599" t="s">
        <v>20465</v>
      </c>
      <c r="E485" s="600">
        <v>15600</v>
      </c>
      <c r="F485" s="598" t="s">
        <v>20517</v>
      </c>
      <c r="G485" s="599" t="s">
        <v>20518</v>
      </c>
      <c r="H485" s="599" t="s">
        <v>19222</v>
      </c>
      <c r="I485" s="599" t="s">
        <v>686</v>
      </c>
      <c r="J485" s="598" t="s">
        <v>5312</v>
      </c>
      <c r="K485" s="664">
        <v>1</v>
      </c>
      <c r="L485" s="664">
        <v>1</v>
      </c>
      <c r="M485" s="665">
        <f t="shared" si="14"/>
        <v>15600</v>
      </c>
      <c r="N485" s="664">
        <v>0</v>
      </c>
      <c r="O485" s="664">
        <v>1</v>
      </c>
      <c r="P485" s="666">
        <f t="shared" si="15"/>
        <v>93600</v>
      </c>
      <c r="Q485" s="666">
        <v>0</v>
      </c>
      <c r="R485" s="666">
        <v>0</v>
      </c>
    </row>
    <row r="486" spans="1:18" ht="11.85" customHeight="1" x14ac:dyDescent="0.25">
      <c r="A486" s="598" t="s">
        <v>19174</v>
      </c>
      <c r="B486" s="598" t="s">
        <v>19200</v>
      </c>
      <c r="C486" s="598" t="s">
        <v>19179</v>
      </c>
      <c r="D486" s="599" t="s">
        <v>20519</v>
      </c>
      <c r="E486" s="600">
        <v>15600</v>
      </c>
      <c r="F486" s="598" t="s">
        <v>20520</v>
      </c>
      <c r="G486" s="599" t="s">
        <v>20521</v>
      </c>
      <c r="H486" s="599" t="s">
        <v>519</v>
      </c>
      <c r="I486" s="599" t="s">
        <v>686</v>
      </c>
      <c r="J486" s="598" t="s">
        <v>5312</v>
      </c>
      <c r="K486" s="664">
        <v>1</v>
      </c>
      <c r="L486" s="664">
        <v>9</v>
      </c>
      <c r="M486" s="665">
        <f t="shared" si="14"/>
        <v>140400</v>
      </c>
      <c r="N486" s="664">
        <v>0</v>
      </c>
      <c r="O486" s="664">
        <v>6</v>
      </c>
      <c r="P486" s="666">
        <f t="shared" si="15"/>
        <v>93600</v>
      </c>
      <c r="Q486" s="666">
        <v>0</v>
      </c>
      <c r="R486" s="666">
        <v>0</v>
      </c>
    </row>
    <row r="487" spans="1:18" ht="11.85" customHeight="1" x14ac:dyDescent="0.25">
      <c r="A487" s="598" t="s">
        <v>19174</v>
      </c>
      <c r="B487" s="598" t="s">
        <v>19175</v>
      </c>
      <c r="C487" s="598" t="s">
        <v>147</v>
      </c>
      <c r="D487" s="599" t="s">
        <v>20522</v>
      </c>
      <c r="E487" s="600">
        <v>6000</v>
      </c>
      <c r="F487" s="598" t="s">
        <v>20523</v>
      </c>
      <c r="G487" s="599" t="s">
        <v>20524</v>
      </c>
      <c r="H487" s="599" t="s">
        <v>18178</v>
      </c>
      <c r="I487" s="599" t="s">
        <v>686</v>
      </c>
      <c r="J487" s="598" t="s">
        <v>5312</v>
      </c>
      <c r="K487" s="664">
        <v>1</v>
      </c>
      <c r="L487" s="664">
        <v>1</v>
      </c>
      <c r="M487" s="665">
        <f t="shared" si="14"/>
        <v>6000</v>
      </c>
      <c r="N487" s="664">
        <v>0</v>
      </c>
      <c r="O487" s="664">
        <v>0</v>
      </c>
      <c r="P487" s="666">
        <f t="shared" si="15"/>
        <v>36000</v>
      </c>
      <c r="Q487" s="666">
        <v>0</v>
      </c>
      <c r="R487" s="666">
        <v>0</v>
      </c>
    </row>
    <row r="488" spans="1:18" ht="11.85" customHeight="1" x14ac:dyDescent="0.25">
      <c r="A488" s="598" t="s">
        <v>19174</v>
      </c>
      <c r="B488" s="598" t="s">
        <v>19175</v>
      </c>
      <c r="C488" s="598" t="s">
        <v>19179</v>
      </c>
      <c r="D488" s="599" t="s">
        <v>20525</v>
      </c>
      <c r="E488" s="600">
        <v>8000</v>
      </c>
      <c r="F488" s="598" t="s">
        <v>20526</v>
      </c>
      <c r="G488" s="599" t="s">
        <v>20527</v>
      </c>
      <c r="H488" s="599" t="s">
        <v>519</v>
      </c>
      <c r="I488" s="599" t="s">
        <v>686</v>
      </c>
      <c r="J488" s="598" t="s">
        <v>5312</v>
      </c>
      <c r="K488" s="664">
        <v>1</v>
      </c>
      <c r="L488" s="664">
        <v>9</v>
      </c>
      <c r="M488" s="665">
        <f t="shared" si="14"/>
        <v>72000</v>
      </c>
      <c r="N488" s="664">
        <v>0</v>
      </c>
      <c r="O488" s="664">
        <v>6</v>
      </c>
      <c r="P488" s="666">
        <f t="shared" si="15"/>
        <v>48000</v>
      </c>
      <c r="Q488" s="666">
        <v>0</v>
      </c>
      <c r="R488" s="666">
        <v>0</v>
      </c>
    </row>
    <row r="489" spans="1:18" ht="11.85" customHeight="1" x14ac:dyDescent="0.25">
      <c r="A489" s="598" t="s">
        <v>19174</v>
      </c>
      <c r="B489" s="598" t="s">
        <v>19175</v>
      </c>
      <c r="C489" s="598" t="s">
        <v>19179</v>
      </c>
      <c r="D489" s="599" t="s">
        <v>20528</v>
      </c>
      <c r="E489" s="600">
        <v>14000</v>
      </c>
      <c r="F489" s="598" t="s">
        <v>20529</v>
      </c>
      <c r="G489" s="599" t="s">
        <v>20530</v>
      </c>
      <c r="H489" s="599" t="s">
        <v>19270</v>
      </c>
      <c r="I489" s="599" t="s">
        <v>686</v>
      </c>
      <c r="J489" s="598" t="s">
        <v>5312</v>
      </c>
      <c r="K489" s="664">
        <v>1</v>
      </c>
      <c r="L489" s="664">
        <v>8</v>
      </c>
      <c r="M489" s="665">
        <f t="shared" si="14"/>
        <v>112000</v>
      </c>
      <c r="N489" s="664">
        <v>0</v>
      </c>
      <c r="O489" s="664">
        <v>6</v>
      </c>
      <c r="P489" s="666">
        <f t="shared" si="15"/>
        <v>84000</v>
      </c>
      <c r="Q489" s="666">
        <v>0</v>
      </c>
      <c r="R489" s="666">
        <v>0</v>
      </c>
    </row>
    <row r="490" spans="1:18" ht="11.85" customHeight="1" x14ac:dyDescent="0.25">
      <c r="A490" s="598" t="s">
        <v>19174</v>
      </c>
      <c r="B490" s="598" t="s">
        <v>19175</v>
      </c>
      <c r="C490" s="598" t="s">
        <v>147</v>
      </c>
      <c r="D490" s="599" t="s">
        <v>20531</v>
      </c>
      <c r="E490" s="600">
        <v>7500</v>
      </c>
      <c r="F490" s="598" t="s">
        <v>20532</v>
      </c>
      <c r="G490" s="599" t="s">
        <v>20533</v>
      </c>
      <c r="H490" s="599" t="s">
        <v>20534</v>
      </c>
      <c r="I490" s="599" t="s">
        <v>19230</v>
      </c>
      <c r="J490" s="598" t="s">
        <v>1464</v>
      </c>
      <c r="K490" s="664">
        <v>1</v>
      </c>
      <c r="L490" s="664">
        <v>1</v>
      </c>
      <c r="M490" s="665">
        <f t="shared" si="14"/>
        <v>7500</v>
      </c>
      <c r="N490" s="664">
        <v>1</v>
      </c>
      <c r="O490" s="664">
        <v>0</v>
      </c>
      <c r="P490" s="666">
        <f t="shared" si="15"/>
        <v>45000</v>
      </c>
      <c r="Q490" s="666">
        <v>0</v>
      </c>
      <c r="R490" s="666">
        <v>0</v>
      </c>
    </row>
    <row r="491" spans="1:18" ht="11.85" customHeight="1" x14ac:dyDescent="0.25">
      <c r="A491" s="598" t="s">
        <v>19174</v>
      </c>
      <c r="B491" s="598" t="s">
        <v>19175</v>
      </c>
      <c r="C491" s="598" t="s">
        <v>19179</v>
      </c>
      <c r="D491" s="599" t="s">
        <v>20535</v>
      </c>
      <c r="E491" s="600">
        <v>15600</v>
      </c>
      <c r="F491" s="598" t="s">
        <v>20536</v>
      </c>
      <c r="G491" s="599" t="s">
        <v>20537</v>
      </c>
      <c r="H491" s="599" t="s">
        <v>519</v>
      </c>
      <c r="I491" s="599" t="s">
        <v>686</v>
      </c>
      <c r="J491" s="598" t="s">
        <v>5312</v>
      </c>
      <c r="K491" s="664">
        <v>0</v>
      </c>
      <c r="L491" s="664">
        <v>7</v>
      </c>
      <c r="M491" s="665">
        <f t="shared" si="14"/>
        <v>109200</v>
      </c>
      <c r="N491" s="664">
        <v>0</v>
      </c>
      <c r="O491" s="664">
        <v>0</v>
      </c>
      <c r="P491" s="666">
        <f t="shared" si="15"/>
        <v>93600</v>
      </c>
      <c r="Q491" s="666">
        <v>0</v>
      </c>
      <c r="R491" s="666">
        <v>0</v>
      </c>
    </row>
    <row r="492" spans="1:18" ht="11.85" customHeight="1" x14ac:dyDescent="0.25">
      <c r="A492" s="598" t="s">
        <v>19174</v>
      </c>
      <c r="B492" s="598" t="s">
        <v>19175</v>
      </c>
      <c r="C492" s="598" t="s">
        <v>19179</v>
      </c>
      <c r="D492" s="599" t="s">
        <v>20538</v>
      </c>
      <c r="E492" s="600">
        <v>15600</v>
      </c>
      <c r="F492" s="598" t="s">
        <v>20539</v>
      </c>
      <c r="G492" s="599" t="s">
        <v>20540</v>
      </c>
      <c r="H492" s="599" t="s">
        <v>19270</v>
      </c>
      <c r="I492" s="599" t="s">
        <v>686</v>
      </c>
      <c r="J492" s="598" t="s">
        <v>5312</v>
      </c>
      <c r="K492" s="664">
        <v>0</v>
      </c>
      <c r="L492" s="664">
        <v>7</v>
      </c>
      <c r="M492" s="665">
        <f t="shared" si="14"/>
        <v>109200</v>
      </c>
      <c r="N492" s="664">
        <v>0</v>
      </c>
      <c r="O492" s="664">
        <v>0</v>
      </c>
      <c r="P492" s="666">
        <f t="shared" si="15"/>
        <v>93600</v>
      </c>
      <c r="Q492" s="666">
        <v>0</v>
      </c>
      <c r="R492" s="666">
        <v>0</v>
      </c>
    </row>
    <row r="493" spans="1:18" ht="11.85" customHeight="1" x14ac:dyDescent="0.25">
      <c r="A493" s="598" t="s">
        <v>19174</v>
      </c>
      <c r="B493" s="598" t="s">
        <v>19175</v>
      </c>
      <c r="C493" s="598" t="s">
        <v>19179</v>
      </c>
      <c r="D493" s="599" t="s">
        <v>20541</v>
      </c>
      <c r="E493" s="600">
        <v>15600</v>
      </c>
      <c r="F493" s="598" t="s">
        <v>20265</v>
      </c>
      <c r="G493" s="599" t="s">
        <v>20266</v>
      </c>
      <c r="H493" s="599" t="s">
        <v>519</v>
      </c>
      <c r="I493" s="599" t="s">
        <v>686</v>
      </c>
      <c r="J493" s="598" t="s">
        <v>5312</v>
      </c>
      <c r="K493" s="664">
        <v>1</v>
      </c>
      <c r="L493" s="664">
        <v>10</v>
      </c>
      <c r="M493" s="665">
        <f t="shared" si="14"/>
        <v>156000</v>
      </c>
      <c r="N493" s="664">
        <v>0</v>
      </c>
      <c r="O493" s="664">
        <v>1</v>
      </c>
      <c r="P493" s="666">
        <f t="shared" si="15"/>
        <v>93600</v>
      </c>
      <c r="Q493" s="666">
        <v>0</v>
      </c>
      <c r="R493" s="666">
        <v>0</v>
      </c>
    </row>
    <row r="494" spans="1:18" ht="11.85" customHeight="1" x14ac:dyDescent="0.25">
      <c r="A494" s="598" t="s">
        <v>19174</v>
      </c>
      <c r="B494" s="598" t="s">
        <v>19175</v>
      </c>
      <c r="C494" s="598" t="s">
        <v>147</v>
      </c>
      <c r="D494" s="599" t="s">
        <v>20542</v>
      </c>
      <c r="E494" s="600">
        <v>9000</v>
      </c>
      <c r="F494" s="598" t="s">
        <v>20543</v>
      </c>
      <c r="G494" s="599" t="s">
        <v>20544</v>
      </c>
      <c r="H494" s="599" t="s">
        <v>18178</v>
      </c>
      <c r="I494" s="599" t="s">
        <v>686</v>
      </c>
      <c r="J494" s="598" t="s">
        <v>5312</v>
      </c>
      <c r="K494" s="664">
        <v>1</v>
      </c>
      <c r="L494" s="664">
        <v>1</v>
      </c>
      <c r="M494" s="665">
        <f t="shared" si="14"/>
        <v>9000</v>
      </c>
      <c r="N494" s="664">
        <v>0</v>
      </c>
      <c r="O494" s="664">
        <v>0</v>
      </c>
      <c r="P494" s="666">
        <f t="shared" si="15"/>
        <v>54000</v>
      </c>
      <c r="Q494" s="666">
        <v>0</v>
      </c>
      <c r="R494" s="666">
        <v>0</v>
      </c>
    </row>
    <row r="495" spans="1:18" ht="11.85" customHeight="1" x14ac:dyDescent="0.25">
      <c r="A495" s="598" t="s">
        <v>19174</v>
      </c>
      <c r="B495" s="598" t="s">
        <v>19175</v>
      </c>
      <c r="C495" s="598" t="s">
        <v>19179</v>
      </c>
      <c r="D495" s="599" t="s">
        <v>19904</v>
      </c>
      <c r="E495" s="600">
        <v>15600</v>
      </c>
      <c r="F495" s="598" t="s">
        <v>20545</v>
      </c>
      <c r="G495" s="599" t="s">
        <v>20546</v>
      </c>
      <c r="H495" s="599" t="s">
        <v>19222</v>
      </c>
      <c r="I495" s="599" t="s">
        <v>686</v>
      </c>
      <c r="J495" s="598" t="s">
        <v>5312</v>
      </c>
      <c r="K495" s="664">
        <v>1</v>
      </c>
      <c r="L495" s="664">
        <v>3</v>
      </c>
      <c r="M495" s="665">
        <f t="shared" si="14"/>
        <v>46800</v>
      </c>
      <c r="N495" s="664">
        <v>0</v>
      </c>
      <c r="O495" s="664">
        <v>1</v>
      </c>
      <c r="P495" s="666">
        <f t="shared" si="15"/>
        <v>93600</v>
      </c>
      <c r="Q495" s="666">
        <v>0</v>
      </c>
      <c r="R495" s="666">
        <v>0</v>
      </c>
    </row>
    <row r="496" spans="1:18" ht="11.85" customHeight="1" x14ac:dyDescent="0.25">
      <c r="A496" s="598" t="s">
        <v>19174</v>
      </c>
      <c r="B496" s="598" t="s">
        <v>19175</v>
      </c>
      <c r="C496" s="598" t="s">
        <v>19179</v>
      </c>
      <c r="D496" s="599" t="s">
        <v>20547</v>
      </c>
      <c r="E496" s="600">
        <v>15000</v>
      </c>
      <c r="F496" s="598" t="s">
        <v>20548</v>
      </c>
      <c r="G496" s="599" t="s">
        <v>20549</v>
      </c>
      <c r="H496" s="599" t="s">
        <v>19270</v>
      </c>
      <c r="I496" s="599" t="s">
        <v>686</v>
      </c>
      <c r="J496" s="598" t="s">
        <v>5312</v>
      </c>
      <c r="K496" s="664">
        <v>1</v>
      </c>
      <c r="L496" s="664">
        <v>8</v>
      </c>
      <c r="M496" s="665">
        <f t="shared" si="14"/>
        <v>120000</v>
      </c>
      <c r="N496" s="664">
        <v>0</v>
      </c>
      <c r="O496" s="664">
        <v>6</v>
      </c>
      <c r="P496" s="666">
        <f t="shared" si="15"/>
        <v>90000</v>
      </c>
      <c r="Q496" s="666">
        <v>0</v>
      </c>
      <c r="R496" s="666">
        <v>0</v>
      </c>
    </row>
    <row r="497" spans="1:18" ht="11.85" customHeight="1" x14ac:dyDescent="0.25">
      <c r="A497" s="598" t="s">
        <v>19174</v>
      </c>
      <c r="B497" s="598" t="s">
        <v>19175</v>
      </c>
      <c r="C497" s="598" t="s">
        <v>19179</v>
      </c>
      <c r="D497" s="599" t="s">
        <v>20550</v>
      </c>
      <c r="E497" s="600">
        <v>15600</v>
      </c>
      <c r="F497" s="598" t="s">
        <v>20551</v>
      </c>
      <c r="G497" s="599" t="s">
        <v>20552</v>
      </c>
      <c r="H497" s="599" t="s">
        <v>20138</v>
      </c>
      <c r="I497" s="599" t="s">
        <v>686</v>
      </c>
      <c r="J497" s="598" t="s">
        <v>5312</v>
      </c>
      <c r="K497" s="664">
        <v>0</v>
      </c>
      <c r="L497" s="664">
        <v>7</v>
      </c>
      <c r="M497" s="665">
        <f t="shared" si="14"/>
        <v>109200</v>
      </c>
      <c r="N497" s="664">
        <v>0</v>
      </c>
      <c r="O497" s="664">
        <v>0</v>
      </c>
      <c r="P497" s="666">
        <f t="shared" si="15"/>
        <v>93600</v>
      </c>
      <c r="Q497" s="666">
        <v>0</v>
      </c>
      <c r="R497" s="666">
        <v>0</v>
      </c>
    </row>
    <row r="498" spans="1:18" ht="11.85" customHeight="1" x14ac:dyDescent="0.25">
      <c r="A498" s="598" t="s">
        <v>19174</v>
      </c>
      <c r="B498" s="598" t="s">
        <v>19175</v>
      </c>
      <c r="C498" s="598" t="s">
        <v>147</v>
      </c>
      <c r="D498" s="599" t="s">
        <v>20553</v>
      </c>
      <c r="E498" s="600">
        <v>10000</v>
      </c>
      <c r="F498" s="598" t="s">
        <v>20554</v>
      </c>
      <c r="G498" s="599" t="s">
        <v>20555</v>
      </c>
      <c r="H498" s="599" t="s">
        <v>19270</v>
      </c>
      <c r="I498" s="599" t="s">
        <v>686</v>
      </c>
      <c r="J498" s="598" t="s">
        <v>5312</v>
      </c>
      <c r="K498" s="664">
        <v>1</v>
      </c>
      <c r="L498" s="664">
        <v>7</v>
      </c>
      <c r="M498" s="665">
        <f t="shared" si="14"/>
        <v>70000</v>
      </c>
      <c r="N498" s="664">
        <v>0</v>
      </c>
      <c r="O498" s="664">
        <v>0</v>
      </c>
      <c r="P498" s="666">
        <f t="shared" si="15"/>
        <v>60000</v>
      </c>
      <c r="Q498" s="666">
        <v>0</v>
      </c>
      <c r="R498" s="666">
        <v>0</v>
      </c>
    </row>
    <row r="499" spans="1:18" ht="11.85" customHeight="1" x14ac:dyDescent="0.25">
      <c r="A499" s="598" t="s">
        <v>19174</v>
      </c>
      <c r="B499" s="598" t="s">
        <v>19175</v>
      </c>
      <c r="C499" s="598" t="s">
        <v>19179</v>
      </c>
      <c r="D499" s="599" t="s">
        <v>20556</v>
      </c>
      <c r="E499" s="600">
        <v>15600</v>
      </c>
      <c r="F499" s="598" t="s">
        <v>20557</v>
      </c>
      <c r="G499" s="599" t="s">
        <v>20558</v>
      </c>
      <c r="H499" s="599" t="s">
        <v>519</v>
      </c>
      <c r="I499" s="599" t="s">
        <v>686</v>
      </c>
      <c r="J499" s="598" t="s">
        <v>5312</v>
      </c>
      <c r="K499" s="664">
        <v>0</v>
      </c>
      <c r="L499" s="664">
        <v>0</v>
      </c>
      <c r="M499" s="665">
        <f t="shared" si="14"/>
        <v>0</v>
      </c>
      <c r="N499" s="664">
        <v>1</v>
      </c>
      <c r="O499" s="664">
        <v>3</v>
      </c>
      <c r="P499" s="666">
        <f t="shared" si="15"/>
        <v>93600</v>
      </c>
      <c r="Q499" s="666">
        <v>0</v>
      </c>
      <c r="R499" s="666">
        <v>0</v>
      </c>
    </row>
    <row r="500" spans="1:18" ht="11.85" customHeight="1" x14ac:dyDescent="0.25">
      <c r="A500" s="598" t="s">
        <v>19174</v>
      </c>
      <c r="B500" s="598" t="s">
        <v>19175</v>
      </c>
      <c r="C500" s="598" t="s">
        <v>19179</v>
      </c>
      <c r="D500" s="599" t="s">
        <v>19699</v>
      </c>
      <c r="E500" s="600">
        <v>15600</v>
      </c>
      <c r="F500" s="598" t="s">
        <v>20559</v>
      </c>
      <c r="G500" s="599" t="s">
        <v>20560</v>
      </c>
      <c r="H500" s="599" t="s">
        <v>519</v>
      </c>
      <c r="I500" s="599" t="s">
        <v>686</v>
      </c>
      <c r="J500" s="598" t="s">
        <v>5312</v>
      </c>
      <c r="K500" s="664">
        <v>1</v>
      </c>
      <c r="L500" s="664">
        <v>0</v>
      </c>
      <c r="M500" s="665">
        <f t="shared" si="14"/>
        <v>0</v>
      </c>
      <c r="N500" s="664">
        <v>0</v>
      </c>
      <c r="O500" s="664">
        <v>0</v>
      </c>
      <c r="P500" s="666">
        <f t="shared" si="15"/>
        <v>93600</v>
      </c>
      <c r="Q500" s="666">
        <v>0</v>
      </c>
      <c r="R500" s="666">
        <v>0</v>
      </c>
    </row>
    <row r="501" spans="1:18" ht="11.85" customHeight="1" x14ac:dyDescent="0.25">
      <c r="A501" s="598" t="s">
        <v>19174</v>
      </c>
      <c r="B501" s="598" t="s">
        <v>19175</v>
      </c>
      <c r="C501" s="598" t="s">
        <v>19179</v>
      </c>
      <c r="D501" s="599" t="s">
        <v>20561</v>
      </c>
      <c r="E501" s="600">
        <v>8000</v>
      </c>
      <c r="F501" s="598" t="s">
        <v>20562</v>
      </c>
      <c r="G501" s="599" t="s">
        <v>20563</v>
      </c>
      <c r="H501" s="599" t="s">
        <v>19270</v>
      </c>
      <c r="I501" s="599" t="s">
        <v>686</v>
      </c>
      <c r="J501" s="598" t="s">
        <v>5312</v>
      </c>
      <c r="K501" s="664">
        <v>1</v>
      </c>
      <c r="L501" s="664">
        <v>6</v>
      </c>
      <c r="M501" s="665">
        <f t="shared" si="14"/>
        <v>48000</v>
      </c>
      <c r="N501" s="664">
        <v>0</v>
      </c>
      <c r="O501" s="664">
        <v>6</v>
      </c>
      <c r="P501" s="666">
        <f t="shared" si="15"/>
        <v>48000</v>
      </c>
      <c r="Q501" s="666">
        <v>0</v>
      </c>
      <c r="R501" s="666">
        <v>0</v>
      </c>
    </row>
    <row r="502" spans="1:18" ht="11.85" customHeight="1" x14ac:dyDescent="0.25">
      <c r="A502" s="598" t="s">
        <v>19174</v>
      </c>
      <c r="B502" s="598" t="s">
        <v>19175</v>
      </c>
      <c r="C502" s="598" t="s">
        <v>19179</v>
      </c>
      <c r="D502" s="599" t="s">
        <v>20564</v>
      </c>
      <c r="E502" s="600">
        <v>15000</v>
      </c>
      <c r="F502" s="598" t="s">
        <v>20565</v>
      </c>
      <c r="G502" s="599" t="s">
        <v>20566</v>
      </c>
      <c r="H502" s="599" t="s">
        <v>565</v>
      </c>
      <c r="I502" s="599" t="s">
        <v>686</v>
      </c>
      <c r="J502" s="598" t="s">
        <v>5312</v>
      </c>
      <c r="K502" s="664">
        <v>1</v>
      </c>
      <c r="L502" s="664">
        <v>3</v>
      </c>
      <c r="M502" s="665">
        <f t="shared" si="14"/>
        <v>45000</v>
      </c>
      <c r="N502" s="664">
        <v>0</v>
      </c>
      <c r="O502" s="664">
        <v>1</v>
      </c>
      <c r="P502" s="666">
        <f t="shared" si="15"/>
        <v>90000</v>
      </c>
      <c r="Q502" s="666">
        <v>0</v>
      </c>
      <c r="R502" s="666">
        <v>0</v>
      </c>
    </row>
    <row r="503" spans="1:18" ht="11.85" customHeight="1" x14ac:dyDescent="0.25">
      <c r="A503" s="598" t="s">
        <v>19174</v>
      </c>
      <c r="B503" s="598" t="s">
        <v>19175</v>
      </c>
      <c r="C503" s="598" t="s">
        <v>19179</v>
      </c>
      <c r="D503" s="599" t="s">
        <v>19180</v>
      </c>
      <c r="E503" s="600">
        <v>15600</v>
      </c>
      <c r="F503" s="598" t="s">
        <v>20567</v>
      </c>
      <c r="G503" s="599" t="s">
        <v>20568</v>
      </c>
      <c r="H503" s="599" t="s">
        <v>18178</v>
      </c>
      <c r="I503" s="599" t="s">
        <v>686</v>
      </c>
      <c r="J503" s="598" t="s">
        <v>5312</v>
      </c>
      <c r="K503" s="664">
        <v>1</v>
      </c>
      <c r="L503" s="664">
        <v>0</v>
      </c>
      <c r="M503" s="665">
        <f t="shared" si="14"/>
        <v>0</v>
      </c>
      <c r="N503" s="664">
        <v>0</v>
      </c>
      <c r="O503" s="664">
        <v>0</v>
      </c>
      <c r="P503" s="666">
        <f t="shared" si="15"/>
        <v>93600</v>
      </c>
      <c r="Q503" s="666">
        <v>0</v>
      </c>
      <c r="R503" s="666">
        <v>0</v>
      </c>
    </row>
    <row r="504" spans="1:18" ht="11.85" customHeight="1" x14ac:dyDescent="0.25">
      <c r="A504" s="598" t="s">
        <v>19174</v>
      </c>
      <c r="B504" s="598" t="s">
        <v>19200</v>
      </c>
      <c r="C504" s="598" t="s">
        <v>147</v>
      </c>
      <c r="D504" s="599" t="s">
        <v>17441</v>
      </c>
      <c r="E504" s="600">
        <v>7000</v>
      </c>
      <c r="F504" s="598" t="s">
        <v>20569</v>
      </c>
      <c r="G504" s="599" t="s">
        <v>20570</v>
      </c>
      <c r="H504" s="599" t="s">
        <v>19342</v>
      </c>
      <c r="I504" s="599" t="s">
        <v>686</v>
      </c>
      <c r="J504" s="598" t="s">
        <v>5312</v>
      </c>
      <c r="K504" s="664">
        <v>1</v>
      </c>
      <c r="L504" s="664">
        <v>12</v>
      </c>
      <c r="M504" s="665">
        <f t="shared" si="14"/>
        <v>84000</v>
      </c>
      <c r="N504" s="664">
        <v>0</v>
      </c>
      <c r="O504" s="664">
        <v>3</v>
      </c>
      <c r="P504" s="666">
        <f t="shared" si="15"/>
        <v>42000</v>
      </c>
      <c r="Q504" s="666">
        <v>0</v>
      </c>
      <c r="R504" s="666">
        <v>0</v>
      </c>
    </row>
    <row r="505" spans="1:18" ht="11.85" customHeight="1" x14ac:dyDescent="0.25">
      <c r="A505" s="598" t="s">
        <v>19174</v>
      </c>
      <c r="B505" s="598" t="s">
        <v>19175</v>
      </c>
      <c r="C505" s="598" t="s">
        <v>19179</v>
      </c>
      <c r="D505" s="599" t="s">
        <v>20571</v>
      </c>
      <c r="E505" s="600">
        <v>15600</v>
      </c>
      <c r="F505" s="598" t="s">
        <v>20572</v>
      </c>
      <c r="G505" s="599" t="s">
        <v>20573</v>
      </c>
      <c r="H505" s="599" t="s">
        <v>519</v>
      </c>
      <c r="I505" s="599" t="s">
        <v>686</v>
      </c>
      <c r="J505" s="598" t="s">
        <v>5312</v>
      </c>
      <c r="K505" s="664">
        <v>1</v>
      </c>
      <c r="L505" s="664">
        <v>4</v>
      </c>
      <c r="M505" s="665">
        <f t="shared" si="14"/>
        <v>62400</v>
      </c>
      <c r="N505" s="664">
        <v>0</v>
      </c>
      <c r="O505" s="664">
        <v>0</v>
      </c>
      <c r="P505" s="666">
        <f t="shared" si="15"/>
        <v>93600</v>
      </c>
      <c r="Q505" s="666">
        <v>0</v>
      </c>
      <c r="R505" s="666">
        <v>0</v>
      </c>
    </row>
    <row r="506" spans="1:18" ht="11.85" customHeight="1" x14ac:dyDescent="0.25">
      <c r="A506" s="598" t="s">
        <v>19174</v>
      </c>
      <c r="B506" s="598" t="s">
        <v>19175</v>
      </c>
      <c r="C506" s="598" t="s">
        <v>19179</v>
      </c>
      <c r="D506" s="599" t="s">
        <v>20574</v>
      </c>
      <c r="E506" s="600">
        <v>15600</v>
      </c>
      <c r="F506" s="598" t="s">
        <v>20575</v>
      </c>
      <c r="G506" s="599" t="s">
        <v>20576</v>
      </c>
      <c r="H506" s="599" t="s">
        <v>519</v>
      </c>
      <c r="I506" s="599" t="s">
        <v>686</v>
      </c>
      <c r="J506" s="598" t="s">
        <v>5312</v>
      </c>
      <c r="K506" s="664">
        <v>1</v>
      </c>
      <c r="L506" s="664">
        <v>1</v>
      </c>
      <c r="M506" s="665">
        <f t="shared" si="14"/>
        <v>15600</v>
      </c>
      <c r="N506" s="664">
        <v>0</v>
      </c>
      <c r="O506" s="664">
        <v>0</v>
      </c>
      <c r="P506" s="666">
        <f t="shared" si="15"/>
        <v>93600</v>
      </c>
      <c r="Q506" s="666">
        <v>0</v>
      </c>
      <c r="R506" s="666">
        <v>0</v>
      </c>
    </row>
    <row r="507" spans="1:18" ht="11.85" customHeight="1" x14ac:dyDescent="0.25">
      <c r="A507" s="598" t="s">
        <v>19174</v>
      </c>
      <c r="B507" s="598" t="s">
        <v>19175</v>
      </c>
      <c r="C507" s="598" t="s">
        <v>19179</v>
      </c>
      <c r="D507" s="599" t="s">
        <v>20465</v>
      </c>
      <c r="E507" s="600">
        <v>15600</v>
      </c>
      <c r="F507" s="598" t="s">
        <v>20517</v>
      </c>
      <c r="G507" s="599" t="s">
        <v>20518</v>
      </c>
      <c r="H507" s="599" t="s">
        <v>19222</v>
      </c>
      <c r="I507" s="599" t="s">
        <v>686</v>
      </c>
      <c r="J507" s="598" t="s">
        <v>5312</v>
      </c>
      <c r="K507" s="664">
        <v>0</v>
      </c>
      <c r="L507" s="664">
        <v>0</v>
      </c>
      <c r="M507" s="665">
        <f t="shared" si="14"/>
        <v>0</v>
      </c>
      <c r="N507" s="664">
        <v>1</v>
      </c>
      <c r="O507" s="664">
        <v>3</v>
      </c>
      <c r="P507" s="666">
        <f t="shared" si="15"/>
        <v>93600</v>
      </c>
      <c r="Q507" s="666">
        <v>0</v>
      </c>
      <c r="R507" s="666">
        <v>0</v>
      </c>
    </row>
    <row r="508" spans="1:18" ht="11.85" customHeight="1" x14ac:dyDescent="0.25">
      <c r="A508" s="598" t="s">
        <v>19174</v>
      </c>
      <c r="B508" s="598" t="s">
        <v>19175</v>
      </c>
      <c r="C508" s="598" t="s">
        <v>147</v>
      </c>
      <c r="D508" s="599" t="s">
        <v>20577</v>
      </c>
      <c r="E508" s="600">
        <v>10000</v>
      </c>
      <c r="F508" s="598" t="s">
        <v>20578</v>
      </c>
      <c r="G508" s="599" t="s">
        <v>20579</v>
      </c>
      <c r="H508" s="599"/>
      <c r="I508" s="599" t="s">
        <v>686</v>
      </c>
      <c r="J508" s="598" t="s">
        <v>5312</v>
      </c>
      <c r="K508" s="664">
        <v>1</v>
      </c>
      <c r="L508" s="664">
        <v>7</v>
      </c>
      <c r="M508" s="665">
        <f t="shared" si="14"/>
        <v>70000</v>
      </c>
      <c r="N508" s="664">
        <v>0</v>
      </c>
      <c r="O508" s="664">
        <v>0</v>
      </c>
      <c r="P508" s="666">
        <f t="shared" si="15"/>
        <v>60000</v>
      </c>
      <c r="Q508" s="666">
        <v>0</v>
      </c>
      <c r="R508" s="666">
        <v>0</v>
      </c>
    </row>
    <row r="509" spans="1:18" ht="11.85" customHeight="1" x14ac:dyDescent="0.25">
      <c r="A509" s="598" t="s">
        <v>19174</v>
      </c>
      <c r="B509" s="598" t="s">
        <v>19175</v>
      </c>
      <c r="C509" s="598" t="s">
        <v>19179</v>
      </c>
      <c r="D509" s="599" t="s">
        <v>20401</v>
      </c>
      <c r="E509" s="600">
        <v>15600</v>
      </c>
      <c r="F509" s="598" t="s">
        <v>20580</v>
      </c>
      <c r="G509" s="599" t="s">
        <v>20581</v>
      </c>
      <c r="H509" s="599" t="s">
        <v>20582</v>
      </c>
      <c r="I509" s="599" t="s">
        <v>686</v>
      </c>
      <c r="J509" s="598" t="s">
        <v>5312</v>
      </c>
      <c r="K509" s="664">
        <v>0</v>
      </c>
      <c r="L509" s="664">
        <v>0</v>
      </c>
      <c r="M509" s="665">
        <f t="shared" si="14"/>
        <v>0</v>
      </c>
      <c r="N509" s="664">
        <v>1</v>
      </c>
      <c r="O509" s="664">
        <v>2</v>
      </c>
      <c r="P509" s="666">
        <f t="shared" si="15"/>
        <v>93600</v>
      </c>
      <c r="Q509" s="666">
        <v>0</v>
      </c>
      <c r="R509" s="666">
        <v>0</v>
      </c>
    </row>
    <row r="510" spans="1:18" ht="11.85" customHeight="1" x14ac:dyDescent="0.25">
      <c r="A510" s="598" t="s">
        <v>19174</v>
      </c>
      <c r="B510" s="598" t="s">
        <v>19175</v>
      </c>
      <c r="C510" s="598" t="s">
        <v>19179</v>
      </c>
      <c r="D510" s="599" t="s">
        <v>20583</v>
      </c>
      <c r="E510" s="600">
        <v>15600</v>
      </c>
      <c r="F510" s="598" t="s">
        <v>20584</v>
      </c>
      <c r="G510" s="599" t="s">
        <v>20585</v>
      </c>
      <c r="H510" s="599" t="s">
        <v>19587</v>
      </c>
      <c r="I510" s="599" t="s">
        <v>686</v>
      </c>
      <c r="J510" s="598" t="s">
        <v>5312</v>
      </c>
      <c r="K510" s="664">
        <v>0</v>
      </c>
      <c r="L510" s="664">
        <v>0</v>
      </c>
      <c r="M510" s="665">
        <f t="shared" si="14"/>
        <v>0</v>
      </c>
      <c r="N510" s="664">
        <v>1</v>
      </c>
      <c r="O510" s="664">
        <v>2</v>
      </c>
      <c r="P510" s="666">
        <f t="shared" si="15"/>
        <v>93600</v>
      </c>
      <c r="Q510" s="666">
        <v>0</v>
      </c>
      <c r="R510" s="666">
        <v>0</v>
      </c>
    </row>
    <row r="511" spans="1:18" ht="11.85" customHeight="1" x14ac:dyDescent="0.25">
      <c r="A511" s="598" t="s">
        <v>19174</v>
      </c>
      <c r="B511" s="598" t="s">
        <v>19175</v>
      </c>
      <c r="C511" s="598" t="s">
        <v>19179</v>
      </c>
      <c r="D511" s="599" t="s">
        <v>20398</v>
      </c>
      <c r="E511" s="600">
        <v>15600</v>
      </c>
      <c r="F511" s="598" t="s">
        <v>20586</v>
      </c>
      <c r="G511" s="599" t="s">
        <v>20587</v>
      </c>
      <c r="H511" s="599" t="s">
        <v>19247</v>
      </c>
      <c r="I511" s="599" t="s">
        <v>686</v>
      </c>
      <c r="J511" s="598" t="s">
        <v>5312</v>
      </c>
      <c r="K511" s="664">
        <v>0</v>
      </c>
      <c r="L511" s="664">
        <v>7</v>
      </c>
      <c r="M511" s="665">
        <f t="shared" si="14"/>
        <v>109200</v>
      </c>
      <c r="N511" s="664">
        <v>0</v>
      </c>
      <c r="O511" s="664">
        <v>0</v>
      </c>
      <c r="P511" s="666">
        <f t="shared" si="15"/>
        <v>93600</v>
      </c>
      <c r="Q511" s="666">
        <v>0</v>
      </c>
      <c r="R511" s="666">
        <v>0</v>
      </c>
    </row>
    <row r="512" spans="1:18" ht="11.85" customHeight="1" x14ac:dyDescent="0.25">
      <c r="A512" s="598" t="s">
        <v>19174</v>
      </c>
      <c r="B512" s="598" t="s">
        <v>19175</v>
      </c>
      <c r="C512" s="598" t="s">
        <v>19179</v>
      </c>
      <c r="D512" s="599" t="s">
        <v>20588</v>
      </c>
      <c r="E512" s="600">
        <v>15600</v>
      </c>
      <c r="F512" s="598" t="s">
        <v>20589</v>
      </c>
      <c r="G512" s="599" t="s">
        <v>20590</v>
      </c>
      <c r="H512" s="599" t="s">
        <v>519</v>
      </c>
      <c r="I512" s="599" t="s">
        <v>686</v>
      </c>
      <c r="J512" s="598" t="s">
        <v>5312</v>
      </c>
      <c r="K512" s="664">
        <v>0</v>
      </c>
      <c r="L512" s="664">
        <v>0</v>
      </c>
      <c r="M512" s="665">
        <f t="shared" si="14"/>
        <v>0</v>
      </c>
      <c r="N512" s="664">
        <v>1</v>
      </c>
      <c r="O512" s="664">
        <v>2</v>
      </c>
      <c r="P512" s="666">
        <f t="shared" si="15"/>
        <v>93600</v>
      </c>
      <c r="Q512" s="666">
        <v>0</v>
      </c>
      <c r="R512" s="666">
        <v>0</v>
      </c>
    </row>
    <row r="513" spans="1:18" ht="11.85" customHeight="1" x14ac:dyDescent="0.25">
      <c r="A513" s="598" t="s">
        <v>19174</v>
      </c>
      <c r="B513" s="598" t="s">
        <v>19175</v>
      </c>
      <c r="C513" s="598" t="s">
        <v>19179</v>
      </c>
      <c r="D513" s="599" t="s">
        <v>20591</v>
      </c>
      <c r="E513" s="600">
        <v>15600</v>
      </c>
      <c r="F513" s="598" t="s">
        <v>20592</v>
      </c>
      <c r="G513" s="599" t="s">
        <v>20593</v>
      </c>
      <c r="H513" s="599" t="s">
        <v>519</v>
      </c>
      <c r="I513" s="599" t="s">
        <v>686</v>
      </c>
      <c r="J513" s="598" t="s">
        <v>5312</v>
      </c>
      <c r="K513" s="664">
        <v>0</v>
      </c>
      <c r="L513" s="664">
        <v>7</v>
      </c>
      <c r="M513" s="665">
        <f t="shared" si="14"/>
        <v>109200</v>
      </c>
      <c r="N513" s="664">
        <v>0</v>
      </c>
      <c r="O513" s="664">
        <v>0</v>
      </c>
      <c r="P513" s="666">
        <f t="shared" si="15"/>
        <v>93600</v>
      </c>
      <c r="Q513" s="666">
        <v>0</v>
      </c>
      <c r="R513" s="666">
        <v>0</v>
      </c>
    </row>
    <row r="514" spans="1:18" ht="11.85" customHeight="1" x14ac:dyDescent="0.25">
      <c r="A514" s="598" t="s">
        <v>19174</v>
      </c>
      <c r="B514" s="598" t="s">
        <v>19175</v>
      </c>
      <c r="C514" s="598" t="s">
        <v>19179</v>
      </c>
      <c r="D514" s="599" t="s">
        <v>20594</v>
      </c>
      <c r="E514" s="600">
        <v>15600</v>
      </c>
      <c r="F514" s="598" t="s">
        <v>20595</v>
      </c>
      <c r="G514" s="599" t="s">
        <v>20596</v>
      </c>
      <c r="H514" s="599" t="s">
        <v>19387</v>
      </c>
      <c r="I514" s="599" t="s">
        <v>686</v>
      </c>
      <c r="J514" s="598" t="s">
        <v>5312</v>
      </c>
      <c r="K514" s="664">
        <v>1</v>
      </c>
      <c r="L514" s="664">
        <v>4</v>
      </c>
      <c r="M514" s="665">
        <f t="shared" si="14"/>
        <v>62400</v>
      </c>
      <c r="N514" s="664">
        <v>0</v>
      </c>
      <c r="O514" s="664">
        <v>0</v>
      </c>
      <c r="P514" s="666">
        <f t="shared" si="15"/>
        <v>93600</v>
      </c>
      <c r="Q514" s="666">
        <v>0</v>
      </c>
      <c r="R514" s="666">
        <v>0</v>
      </c>
    </row>
    <row r="515" spans="1:18" ht="11.85" customHeight="1" x14ac:dyDescent="0.25">
      <c r="A515" s="598" t="s">
        <v>19174</v>
      </c>
      <c r="B515" s="598" t="s">
        <v>19175</v>
      </c>
      <c r="C515" s="598" t="s">
        <v>147</v>
      </c>
      <c r="D515" s="599" t="s">
        <v>20597</v>
      </c>
      <c r="E515" s="600">
        <v>13000</v>
      </c>
      <c r="F515" s="598" t="s">
        <v>20598</v>
      </c>
      <c r="G515" s="599" t="s">
        <v>20599</v>
      </c>
      <c r="H515" s="599" t="s">
        <v>18178</v>
      </c>
      <c r="I515" s="599" t="s">
        <v>686</v>
      </c>
      <c r="J515" s="598" t="s">
        <v>5312</v>
      </c>
      <c r="K515" s="664">
        <v>1</v>
      </c>
      <c r="L515" s="664">
        <v>1</v>
      </c>
      <c r="M515" s="665">
        <f t="shared" si="14"/>
        <v>13000</v>
      </c>
      <c r="N515" s="664">
        <v>0</v>
      </c>
      <c r="O515" s="664">
        <v>0</v>
      </c>
      <c r="P515" s="666">
        <f t="shared" si="15"/>
        <v>78000</v>
      </c>
      <c r="Q515" s="666">
        <v>0</v>
      </c>
      <c r="R515" s="666">
        <v>0</v>
      </c>
    </row>
    <row r="516" spans="1:18" ht="11.85" customHeight="1" x14ac:dyDescent="0.25">
      <c r="A516" s="598" t="s">
        <v>19174</v>
      </c>
      <c r="B516" s="598" t="s">
        <v>19175</v>
      </c>
      <c r="C516" s="598" t="s">
        <v>19179</v>
      </c>
      <c r="D516" s="599" t="s">
        <v>20600</v>
      </c>
      <c r="E516" s="600">
        <v>8000</v>
      </c>
      <c r="F516" s="598" t="s">
        <v>20482</v>
      </c>
      <c r="G516" s="599" t="s">
        <v>20483</v>
      </c>
      <c r="H516" s="599" t="s">
        <v>19453</v>
      </c>
      <c r="I516" s="599" t="s">
        <v>686</v>
      </c>
      <c r="J516" s="598" t="s">
        <v>5312</v>
      </c>
      <c r="K516" s="664">
        <v>1</v>
      </c>
      <c r="L516" s="664">
        <v>6</v>
      </c>
      <c r="M516" s="665">
        <f t="shared" si="14"/>
        <v>48000</v>
      </c>
      <c r="N516" s="664">
        <v>0</v>
      </c>
      <c r="O516" s="664">
        <v>6</v>
      </c>
      <c r="P516" s="666">
        <f t="shared" si="15"/>
        <v>48000</v>
      </c>
      <c r="Q516" s="666">
        <v>0</v>
      </c>
      <c r="R516" s="666">
        <v>0</v>
      </c>
    </row>
    <row r="517" spans="1:18" ht="11.85" customHeight="1" x14ac:dyDescent="0.25">
      <c r="A517" s="598" t="s">
        <v>19174</v>
      </c>
      <c r="B517" s="598" t="s">
        <v>19175</v>
      </c>
      <c r="C517" s="598" t="s">
        <v>19179</v>
      </c>
      <c r="D517" s="599" t="s">
        <v>20601</v>
      </c>
      <c r="E517" s="600">
        <v>15600</v>
      </c>
      <c r="F517" s="598" t="s">
        <v>19429</v>
      </c>
      <c r="G517" s="599" t="s">
        <v>19430</v>
      </c>
      <c r="H517" s="599" t="s">
        <v>565</v>
      </c>
      <c r="I517" s="599" t="s">
        <v>686</v>
      </c>
      <c r="J517" s="598" t="s">
        <v>5312</v>
      </c>
      <c r="K517" s="664">
        <v>0</v>
      </c>
      <c r="L517" s="664">
        <v>0</v>
      </c>
      <c r="M517" s="665">
        <f t="shared" si="14"/>
        <v>0</v>
      </c>
      <c r="N517" s="664">
        <v>1</v>
      </c>
      <c r="O517" s="664">
        <v>0</v>
      </c>
      <c r="P517" s="666">
        <f t="shared" si="15"/>
        <v>93600</v>
      </c>
      <c r="Q517" s="666">
        <v>0</v>
      </c>
      <c r="R517" s="666">
        <v>0</v>
      </c>
    </row>
    <row r="518" spans="1:18" ht="11.85" customHeight="1" x14ac:dyDescent="0.25">
      <c r="A518" s="598" t="s">
        <v>19174</v>
      </c>
      <c r="B518" s="598" t="s">
        <v>19175</v>
      </c>
      <c r="C518" s="598" t="s">
        <v>19179</v>
      </c>
      <c r="D518" s="599" t="s">
        <v>19904</v>
      </c>
      <c r="E518" s="600">
        <v>15600</v>
      </c>
      <c r="F518" s="598" t="s">
        <v>20602</v>
      </c>
      <c r="G518" s="599" t="s">
        <v>20603</v>
      </c>
      <c r="H518" s="599" t="s">
        <v>20468</v>
      </c>
      <c r="I518" s="599" t="s">
        <v>686</v>
      </c>
      <c r="J518" s="598" t="s">
        <v>5312</v>
      </c>
      <c r="K518" s="664">
        <v>1</v>
      </c>
      <c r="L518" s="664">
        <v>4</v>
      </c>
      <c r="M518" s="665">
        <f t="shared" si="14"/>
        <v>62400</v>
      </c>
      <c r="N518" s="664">
        <v>0</v>
      </c>
      <c r="O518" s="664">
        <v>0</v>
      </c>
      <c r="P518" s="666">
        <f t="shared" si="15"/>
        <v>93600</v>
      </c>
      <c r="Q518" s="666">
        <v>0</v>
      </c>
      <c r="R518" s="666">
        <v>0</v>
      </c>
    </row>
    <row r="519" spans="1:18" ht="11.85" customHeight="1" x14ac:dyDescent="0.25">
      <c r="A519" s="598" t="s">
        <v>19174</v>
      </c>
      <c r="B519" s="598" t="s">
        <v>19200</v>
      </c>
      <c r="C519" s="598" t="s">
        <v>19179</v>
      </c>
      <c r="D519" s="599" t="s">
        <v>20604</v>
      </c>
      <c r="E519" s="600">
        <v>15600</v>
      </c>
      <c r="F519" s="598" t="s">
        <v>20605</v>
      </c>
      <c r="G519" s="599" t="s">
        <v>20606</v>
      </c>
      <c r="H519" s="599" t="s">
        <v>19342</v>
      </c>
      <c r="I519" s="599" t="s">
        <v>686</v>
      </c>
      <c r="J519" s="598" t="s">
        <v>5312</v>
      </c>
      <c r="K519" s="664">
        <v>1</v>
      </c>
      <c r="L519" s="664">
        <v>3</v>
      </c>
      <c r="M519" s="665">
        <f t="shared" si="14"/>
        <v>46800</v>
      </c>
      <c r="N519" s="664">
        <v>0</v>
      </c>
      <c r="O519" s="664">
        <v>6</v>
      </c>
      <c r="P519" s="666">
        <f t="shared" si="15"/>
        <v>93600</v>
      </c>
      <c r="Q519" s="666">
        <v>0</v>
      </c>
      <c r="R519" s="666">
        <v>0</v>
      </c>
    </row>
    <row r="520" spans="1:18" ht="11.85" customHeight="1" x14ac:dyDescent="0.25">
      <c r="A520" s="598" t="s">
        <v>19174</v>
      </c>
      <c r="B520" s="598" t="s">
        <v>19175</v>
      </c>
      <c r="C520" s="598" t="s">
        <v>19179</v>
      </c>
      <c r="D520" s="599" t="s">
        <v>20535</v>
      </c>
      <c r="E520" s="600">
        <v>15600</v>
      </c>
      <c r="F520" s="598" t="s">
        <v>20607</v>
      </c>
      <c r="G520" s="599" t="s">
        <v>20608</v>
      </c>
      <c r="H520" s="599" t="s">
        <v>519</v>
      </c>
      <c r="I520" s="599" t="s">
        <v>686</v>
      </c>
      <c r="J520" s="598" t="s">
        <v>5312</v>
      </c>
      <c r="K520" s="664">
        <v>0</v>
      </c>
      <c r="L520" s="664">
        <v>0</v>
      </c>
      <c r="M520" s="665">
        <f t="shared" ref="M520:M583" si="16">+E520*L520</f>
        <v>0</v>
      </c>
      <c r="N520" s="664">
        <v>1</v>
      </c>
      <c r="O520" s="664">
        <v>2</v>
      </c>
      <c r="P520" s="666">
        <f t="shared" ref="P520:P583" si="17">+E520*6</f>
        <v>93600</v>
      </c>
      <c r="Q520" s="666">
        <v>0</v>
      </c>
      <c r="R520" s="666">
        <v>0</v>
      </c>
    </row>
    <row r="521" spans="1:18" ht="11.85" customHeight="1" x14ac:dyDescent="0.25">
      <c r="A521" s="598" t="s">
        <v>19174</v>
      </c>
      <c r="B521" s="598" t="s">
        <v>19175</v>
      </c>
      <c r="C521" s="598" t="s">
        <v>147</v>
      </c>
      <c r="D521" s="599" t="s">
        <v>20609</v>
      </c>
      <c r="E521" s="600">
        <v>6000</v>
      </c>
      <c r="F521" s="598" t="s">
        <v>20610</v>
      </c>
      <c r="G521" s="599" t="s">
        <v>20611</v>
      </c>
      <c r="H521" s="599" t="s">
        <v>19587</v>
      </c>
      <c r="I521" s="599" t="s">
        <v>686</v>
      </c>
      <c r="J521" s="598" t="s">
        <v>5312</v>
      </c>
      <c r="K521" s="664">
        <v>1</v>
      </c>
      <c r="L521" s="664">
        <v>8</v>
      </c>
      <c r="M521" s="665">
        <f t="shared" si="16"/>
        <v>48000</v>
      </c>
      <c r="N521" s="664">
        <v>0</v>
      </c>
      <c r="O521" s="664">
        <v>0</v>
      </c>
      <c r="P521" s="666">
        <f t="shared" si="17"/>
        <v>36000</v>
      </c>
      <c r="Q521" s="666">
        <v>0</v>
      </c>
      <c r="R521" s="666">
        <v>0</v>
      </c>
    </row>
    <row r="522" spans="1:18" ht="11.85" customHeight="1" x14ac:dyDescent="0.25">
      <c r="A522" s="598" t="s">
        <v>19174</v>
      </c>
      <c r="B522" s="598" t="s">
        <v>19175</v>
      </c>
      <c r="C522" s="598" t="s">
        <v>19179</v>
      </c>
      <c r="D522" s="599" t="s">
        <v>19180</v>
      </c>
      <c r="E522" s="600">
        <v>15600</v>
      </c>
      <c r="F522" s="598" t="s">
        <v>20612</v>
      </c>
      <c r="G522" s="599" t="s">
        <v>20613</v>
      </c>
      <c r="H522" s="599" t="s">
        <v>19222</v>
      </c>
      <c r="I522" s="599" t="s">
        <v>771</v>
      </c>
      <c r="J522" s="598"/>
      <c r="K522" s="664">
        <v>0</v>
      </c>
      <c r="L522" s="664">
        <v>0</v>
      </c>
      <c r="M522" s="665">
        <f t="shared" si="16"/>
        <v>0</v>
      </c>
      <c r="N522" s="664">
        <v>1</v>
      </c>
      <c r="O522" s="664">
        <v>0</v>
      </c>
      <c r="P522" s="666">
        <f t="shared" si="17"/>
        <v>93600</v>
      </c>
      <c r="Q522" s="666">
        <v>0</v>
      </c>
      <c r="R522" s="666">
        <v>0</v>
      </c>
    </row>
    <row r="523" spans="1:18" ht="11.85" customHeight="1" x14ac:dyDescent="0.25">
      <c r="A523" s="598" t="s">
        <v>19174</v>
      </c>
      <c r="B523" s="598" t="s">
        <v>19175</v>
      </c>
      <c r="C523" s="598" t="s">
        <v>147</v>
      </c>
      <c r="D523" s="599" t="s">
        <v>20614</v>
      </c>
      <c r="E523" s="600">
        <v>10000</v>
      </c>
      <c r="F523" s="598" t="s">
        <v>20615</v>
      </c>
      <c r="G523" s="599" t="s">
        <v>20616</v>
      </c>
      <c r="H523" s="599" t="s">
        <v>565</v>
      </c>
      <c r="I523" s="599" t="s">
        <v>686</v>
      </c>
      <c r="J523" s="598" t="s">
        <v>5312</v>
      </c>
      <c r="K523" s="664">
        <v>1</v>
      </c>
      <c r="L523" s="664">
        <v>1</v>
      </c>
      <c r="M523" s="665">
        <f t="shared" si="16"/>
        <v>10000</v>
      </c>
      <c r="N523" s="664">
        <v>0</v>
      </c>
      <c r="O523" s="664">
        <v>0</v>
      </c>
      <c r="P523" s="666">
        <f t="shared" si="17"/>
        <v>60000</v>
      </c>
      <c r="Q523" s="666">
        <v>0</v>
      </c>
      <c r="R523" s="666">
        <v>0</v>
      </c>
    </row>
    <row r="524" spans="1:18" ht="11.85" customHeight="1" x14ac:dyDescent="0.25">
      <c r="A524" s="598" t="s">
        <v>19174</v>
      </c>
      <c r="B524" s="598" t="s">
        <v>19200</v>
      </c>
      <c r="C524" s="598" t="s">
        <v>19179</v>
      </c>
      <c r="D524" s="599" t="s">
        <v>20617</v>
      </c>
      <c r="E524" s="600">
        <v>15600</v>
      </c>
      <c r="F524" s="598" t="s">
        <v>20618</v>
      </c>
      <c r="G524" s="599" t="s">
        <v>20619</v>
      </c>
      <c r="H524" s="599" t="s">
        <v>18178</v>
      </c>
      <c r="I524" s="599" t="s">
        <v>686</v>
      </c>
      <c r="J524" s="598" t="s">
        <v>5312</v>
      </c>
      <c r="K524" s="664">
        <v>0</v>
      </c>
      <c r="L524" s="664">
        <v>0</v>
      </c>
      <c r="M524" s="665">
        <f t="shared" si="16"/>
        <v>0</v>
      </c>
      <c r="N524" s="664">
        <v>1</v>
      </c>
      <c r="O524" s="664">
        <v>2</v>
      </c>
      <c r="P524" s="666">
        <f t="shared" si="17"/>
        <v>93600</v>
      </c>
      <c r="Q524" s="666">
        <v>0</v>
      </c>
      <c r="R524" s="666">
        <v>0</v>
      </c>
    </row>
    <row r="525" spans="1:18" ht="11.85" customHeight="1" x14ac:dyDescent="0.25">
      <c r="A525" s="598" t="s">
        <v>19174</v>
      </c>
      <c r="B525" s="598" t="s">
        <v>19175</v>
      </c>
      <c r="C525" s="598" t="s">
        <v>19179</v>
      </c>
      <c r="D525" s="599" t="s">
        <v>19520</v>
      </c>
      <c r="E525" s="600">
        <v>15600</v>
      </c>
      <c r="F525" s="598" t="s">
        <v>20620</v>
      </c>
      <c r="G525" s="599" t="s">
        <v>20621</v>
      </c>
      <c r="H525" s="599" t="s">
        <v>19282</v>
      </c>
      <c r="I525" s="599" t="s">
        <v>686</v>
      </c>
      <c r="J525" s="598" t="s">
        <v>5312</v>
      </c>
      <c r="K525" s="664">
        <v>1</v>
      </c>
      <c r="L525" s="664">
        <v>3</v>
      </c>
      <c r="M525" s="665">
        <f t="shared" si="16"/>
        <v>46800</v>
      </c>
      <c r="N525" s="664">
        <v>0</v>
      </c>
      <c r="O525" s="664">
        <v>1</v>
      </c>
      <c r="P525" s="666">
        <f t="shared" si="17"/>
        <v>93600</v>
      </c>
      <c r="Q525" s="666">
        <v>0</v>
      </c>
      <c r="R525" s="666">
        <v>0</v>
      </c>
    </row>
    <row r="526" spans="1:18" ht="11.85" customHeight="1" x14ac:dyDescent="0.25">
      <c r="A526" s="598" t="s">
        <v>19174</v>
      </c>
      <c r="B526" s="598" t="s">
        <v>19200</v>
      </c>
      <c r="C526" s="598" t="s">
        <v>19179</v>
      </c>
      <c r="D526" s="599" t="s">
        <v>19926</v>
      </c>
      <c r="E526" s="600">
        <v>15600</v>
      </c>
      <c r="F526" s="598" t="s">
        <v>20622</v>
      </c>
      <c r="G526" s="599" t="s">
        <v>20623</v>
      </c>
      <c r="H526" s="599" t="s">
        <v>519</v>
      </c>
      <c r="I526" s="599" t="s">
        <v>686</v>
      </c>
      <c r="J526" s="598" t="s">
        <v>5312</v>
      </c>
      <c r="K526" s="664">
        <v>0</v>
      </c>
      <c r="L526" s="664">
        <v>7</v>
      </c>
      <c r="M526" s="665">
        <f t="shared" si="16"/>
        <v>109200</v>
      </c>
      <c r="N526" s="664">
        <v>0</v>
      </c>
      <c r="O526" s="664">
        <v>0</v>
      </c>
      <c r="P526" s="666">
        <f t="shared" si="17"/>
        <v>93600</v>
      </c>
      <c r="Q526" s="666">
        <v>0</v>
      </c>
      <c r="R526" s="666">
        <v>0</v>
      </c>
    </row>
    <row r="527" spans="1:18" ht="11.85" customHeight="1" x14ac:dyDescent="0.25">
      <c r="A527" s="598" t="s">
        <v>19174</v>
      </c>
      <c r="B527" s="598" t="s">
        <v>19175</v>
      </c>
      <c r="C527" s="598" t="s">
        <v>19179</v>
      </c>
      <c r="D527" s="599" t="s">
        <v>20513</v>
      </c>
      <c r="E527" s="600">
        <v>15600</v>
      </c>
      <c r="F527" s="598" t="s">
        <v>20624</v>
      </c>
      <c r="G527" s="599" t="s">
        <v>20625</v>
      </c>
      <c r="H527" s="599" t="s">
        <v>20516</v>
      </c>
      <c r="I527" s="599" t="s">
        <v>19480</v>
      </c>
      <c r="J527" s="598"/>
      <c r="K527" s="664">
        <v>0</v>
      </c>
      <c r="L527" s="664">
        <v>7</v>
      </c>
      <c r="M527" s="665">
        <f t="shared" si="16"/>
        <v>109200</v>
      </c>
      <c r="N527" s="664">
        <v>0</v>
      </c>
      <c r="O527" s="664">
        <v>0</v>
      </c>
      <c r="P527" s="666">
        <f t="shared" si="17"/>
        <v>93600</v>
      </c>
      <c r="Q527" s="666">
        <v>0</v>
      </c>
      <c r="R527" s="666">
        <v>0</v>
      </c>
    </row>
    <row r="528" spans="1:18" ht="11.85" customHeight="1" x14ac:dyDescent="0.25">
      <c r="A528" s="598" t="s">
        <v>19174</v>
      </c>
      <c r="B528" s="598" t="s">
        <v>19175</v>
      </c>
      <c r="C528" s="598" t="s">
        <v>19179</v>
      </c>
      <c r="D528" s="599" t="s">
        <v>20626</v>
      </c>
      <c r="E528" s="600">
        <v>15600</v>
      </c>
      <c r="F528" s="598" t="s">
        <v>20500</v>
      </c>
      <c r="G528" s="599" t="s">
        <v>20501</v>
      </c>
      <c r="H528" s="599" t="s">
        <v>519</v>
      </c>
      <c r="I528" s="599" t="s">
        <v>686</v>
      </c>
      <c r="J528" s="598" t="s">
        <v>5312</v>
      </c>
      <c r="K528" s="664">
        <v>0</v>
      </c>
      <c r="L528" s="664">
        <v>0</v>
      </c>
      <c r="M528" s="665">
        <f t="shared" si="16"/>
        <v>0</v>
      </c>
      <c r="N528" s="664">
        <v>1</v>
      </c>
      <c r="O528" s="664">
        <v>0</v>
      </c>
      <c r="P528" s="666">
        <f t="shared" si="17"/>
        <v>93600</v>
      </c>
      <c r="Q528" s="666">
        <v>0</v>
      </c>
      <c r="R528" s="666">
        <v>0</v>
      </c>
    </row>
    <row r="529" spans="1:18" ht="11.85" customHeight="1" x14ac:dyDescent="0.25">
      <c r="A529" s="598" t="s">
        <v>19174</v>
      </c>
      <c r="B529" s="598" t="s">
        <v>19175</v>
      </c>
      <c r="C529" s="598" t="s">
        <v>147</v>
      </c>
      <c r="D529" s="599" t="s">
        <v>20627</v>
      </c>
      <c r="E529" s="600">
        <v>3500</v>
      </c>
      <c r="F529" s="598" t="s">
        <v>20628</v>
      </c>
      <c r="G529" s="599" t="s">
        <v>20629</v>
      </c>
      <c r="H529" s="599" t="s">
        <v>20630</v>
      </c>
      <c r="I529" s="599" t="s">
        <v>686</v>
      </c>
      <c r="J529" s="598" t="s">
        <v>5312</v>
      </c>
      <c r="K529" s="664">
        <v>1</v>
      </c>
      <c r="L529" s="664">
        <v>12</v>
      </c>
      <c r="M529" s="665">
        <f t="shared" si="16"/>
        <v>42000</v>
      </c>
      <c r="N529" s="664">
        <v>0</v>
      </c>
      <c r="O529" s="664">
        <v>3</v>
      </c>
      <c r="P529" s="666">
        <f t="shared" si="17"/>
        <v>21000</v>
      </c>
      <c r="Q529" s="666">
        <v>0</v>
      </c>
      <c r="R529" s="666">
        <v>0</v>
      </c>
    </row>
    <row r="530" spans="1:18" ht="11.85" customHeight="1" x14ac:dyDescent="0.25">
      <c r="A530" s="598" t="s">
        <v>19174</v>
      </c>
      <c r="B530" s="598" t="s">
        <v>19175</v>
      </c>
      <c r="C530" s="598" t="s">
        <v>147</v>
      </c>
      <c r="D530" s="599" t="s">
        <v>20631</v>
      </c>
      <c r="E530" s="600">
        <v>2500</v>
      </c>
      <c r="F530" s="598" t="s">
        <v>20632</v>
      </c>
      <c r="G530" s="599" t="s">
        <v>20633</v>
      </c>
      <c r="H530" s="599" t="s">
        <v>20634</v>
      </c>
      <c r="I530" s="599" t="s">
        <v>686</v>
      </c>
      <c r="J530" s="598" t="s">
        <v>5312</v>
      </c>
      <c r="K530" s="664">
        <v>1</v>
      </c>
      <c r="L530" s="664">
        <v>1</v>
      </c>
      <c r="M530" s="665">
        <f t="shared" si="16"/>
        <v>2500</v>
      </c>
      <c r="N530" s="664">
        <v>0</v>
      </c>
      <c r="O530" s="664">
        <v>0</v>
      </c>
      <c r="P530" s="666">
        <f t="shared" si="17"/>
        <v>15000</v>
      </c>
      <c r="Q530" s="666">
        <v>0</v>
      </c>
      <c r="R530" s="666">
        <v>0</v>
      </c>
    </row>
    <row r="531" spans="1:18" ht="11.85" customHeight="1" x14ac:dyDescent="0.25">
      <c r="A531" s="598" t="s">
        <v>19174</v>
      </c>
      <c r="B531" s="598" t="s">
        <v>19175</v>
      </c>
      <c r="C531" s="598" t="s">
        <v>19179</v>
      </c>
      <c r="D531" s="599" t="s">
        <v>20556</v>
      </c>
      <c r="E531" s="600">
        <v>15600</v>
      </c>
      <c r="F531" s="598" t="s">
        <v>20635</v>
      </c>
      <c r="G531" s="599" t="s">
        <v>20636</v>
      </c>
      <c r="H531" s="599" t="s">
        <v>519</v>
      </c>
      <c r="I531" s="599" t="s">
        <v>686</v>
      </c>
      <c r="J531" s="598" t="s">
        <v>5312</v>
      </c>
      <c r="K531" s="664">
        <v>1</v>
      </c>
      <c r="L531" s="664">
        <v>5</v>
      </c>
      <c r="M531" s="665">
        <f t="shared" si="16"/>
        <v>78000</v>
      </c>
      <c r="N531" s="664">
        <v>0</v>
      </c>
      <c r="O531" s="664">
        <v>0</v>
      </c>
      <c r="P531" s="666">
        <f t="shared" si="17"/>
        <v>93600</v>
      </c>
      <c r="Q531" s="666">
        <v>0</v>
      </c>
      <c r="R531" s="666">
        <v>0</v>
      </c>
    </row>
    <row r="532" spans="1:18" ht="11.85" customHeight="1" x14ac:dyDescent="0.25">
      <c r="A532" s="598" t="s">
        <v>19174</v>
      </c>
      <c r="B532" s="598" t="s">
        <v>19175</v>
      </c>
      <c r="C532" s="598" t="s">
        <v>19179</v>
      </c>
      <c r="D532" s="599" t="s">
        <v>20637</v>
      </c>
      <c r="E532" s="600">
        <v>15600</v>
      </c>
      <c r="F532" s="598" t="s">
        <v>20638</v>
      </c>
      <c r="G532" s="599" t="s">
        <v>20639</v>
      </c>
      <c r="H532" s="599" t="s">
        <v>519</v>
      </c>
      <c r="I532" s="599" t="s">
        <v>686</v>
      </c>
      <c r="J532" s="598" t="s">
        <v>5312</v>
      </c>
      <c r="K532" s="664">
        <v>1</v>
      </c>
      <c r="L532" s="664">
        <v>2</v>
      </c>
      <c r="M532" s="665">
        <f t="shared" si="16"/>
        <v>31200</v>
      </c>
      <c r="N532" s="664">
        <v>0</v>
      </c>
      <c r="O532" s="664">
        <v>1</v>
      </c>
      <c r="P532" s="666">
        <f t="shared" si="17"/>
        <v>93600</v>
      </c>
      <c r="Q532" s="666">
        <v>0</v>
      </c>
      <c r="R532" s="666">
        <v>0</v>
      </c>
    </row>
    <row r="533" spans="1:18" ht="11.85" customHeight="1" x14ac:dyDescent="0.25">
      <c r="A533" s="598" t="s">
        <v>19174</v>
      </c>
      <c r="B533" s="598" t="s">
        <v>19175</v>
      </c>
      <c r="C533" s="598" t="s">
        <v>19179</v>
      </c>
      <c r="D533" s="599" t="s">
        <v>20640</v>
      </c>
      <c r="E533" s="600">
        <v>15600</v>
      </c>
      <c r="F533" s="598" t="s">
        <v>20641</v>
      </c>
      <c r="G533" s="599" t="s">
        <v>20642</v>
      </c>
      <c r="H533" s="599" t="s">
        <v>519</v>
      </c>
      <c r="I533" s="599" t="s">
        <v>686</v>
      </c>
      <c r="J533" s="598" t="s">
        <v>5312</v>
      </c>
      <c r="K533" s="664">
        <v>0</v>
      </c>
      <c r="L533" s="664">
        <v>0</v>
      </c>
      <c r="M533" s="665">
        <f t="shared" si="16"/>
        <v>0</v>
      </c>
      <c r="N533" s="664">
        <v>1</v>
      </c>
      <c r="O533" s="664">
        <v>1</v>
      </c>
      <c r="P533" s="666">
        <f t="shared" si="17"/>
        <v>93600</v>
      </c>
      <c r="Q533" s="666">
        <v>0</v>
      </c>
      <c r="R533" s="666">
        <v>0</v>
      </c>
    </row>
    <row r="534" spans="1:18" ht="11.85" customHeight="1" x14ac:dyDescent="0.25">
      <c r="A534" s="598" t="s">
        <v>19174</v>
      </c>
      <c r="B534" s="598" t="s">
        <v>19175</v>
      </c>
      <c r="C534" s="598" t="s">
        <v>19179</v>
      </c>
      <c r="D534" s="599" t="s">
        <v>19699</v>
      </c>
      <c r="E534" s="600">
        <v>15600</v>
      </c>
      <c r="F534" s="598" t="s">
        <v>20643</v>
      </c>
      <c r="G534" s="599" t="s">
        <v>20644</v>
      </c>
      <c r="H534" s="599" t="s">
        <v>519</v>
      </c>
      <c r="I534" s="599" t="s">
        <v>686</v>
      </c>
      <c r="J534" s="598" t="s">
        <v>5312</v>
      </c>
      <c r="K534" s="664">
        <v>1</v>
      </c>
      <c r="L534" s="664">
        <v>0</v>
      </c>
      <c r="M534" s="665">
        <f t="shared" si="16"/>
        <v>0</v>
      </c>
      <c r="N534" s="664">
        <v>0</v>
      </c>
      <c r="O534" s="664">
        <v>0</v>
      </c>
      <c r="P534" s="666">
        <f t="shared" si="17"/>
        <v>93600</v>
      </c>
      <c r="Q534" s="666">
        <v>0</v>
      </c>
      <c r="R534" s="666">
        <v>0</v>
      </c>
    </row>
    <row r="535" spans="1:18" ht="11.85" customHeight="1" x14ac:dyDescent="0.25">
      <c r="A535" s="598" t="s">
        <v>19174</v>
      </c>
      <c r="B535" s="598" t="s">
        <v>19175</v>
      </c>
      <c r="C535" s="598" t="s">
        <v>19179</v>
      </c>
      <c r="D535" s="599" t="s">
        <v>20591</v>
      </c>
      <c r="E535" s="600">
        <v>15600</v>
      </c>
      <c r="F535" s="598" t="s">
        <v>20645</v>
      </c>
      <c r="G535" s="599" t="s">
        <v>20646</v>
      </c>
      <c r="H535" s="599" t="s">
        <v>519</v>
      </c>
      <c r="I535" s="599" t="s">
        <v>686</v>
      </c>
      <c r="J535" s="598" t="s">
        <v>5312</v>
      </c>
      <c r="K535" s="664">
        <v>1</v>
      </c>
      <c r="L535" s="664">
        <v>0</v>
      </c>
      <c r="M535" s="665">
        <f t="shared" si="16"/>
        <v>0</v>
      </c>
      <c r="N535" s="664">
        <v>0</v>
      </c>
      <c r="O535" s="664">
        <v>0</v>
      </c>
      <c r="P535" s="666">
        <f t="shared" si="17"/>
        <v>93600</v>
      </c>
      <c r="Q535" s="666">
        <v>0</v>
      </c>
      <c r="R535" s="666">
        <v>0</v>
      </c>
    </row>
    <row r="536" spans="1:18" ht="11.85" customHeight="1" x14ac:dyDescent="0.25">
      <c r="A536" s="598" t="s">
        <v>19174</v>
      </c>
      <c r="B536" s="598" t="s">
        <v>19200</v>
      </c>
      <c r="C536" s="598" t="s">
        <v>147</v>
      </c>
      <c r="D536" s="599" t="s">
        <v>17441</v>
      </c>
      <c r="E536" s="600">
        <v>7500</v>
      </c>
      <c r="F536" s="598" t="s">
        <v>20647</v>
      </c>
      <c r="G536" s="599" t="s">
        <v>20648</v>
      </c>
      <c r="H536" s="599" t="s">
        <v>19342</v>
      </c>
      <c r="I536" s="599" t="s">
        <v>686</v>
      </c>
      <c r="J536" s="598" t="s">
        <v>5312</v>
      </c>
      <c r="K536" s="664">
        <v>1</v>
      </c>
      <c r="L536" s="664">
        <v>12</v>
      </c>
      <c r="M536" s="665">
        <f t="shared" si="16"/>
        <v>90000</v>
      </c>
      <c r="N536" s="664">
        <v>0</v>
      </c>
      <c r="O536" s="664">
        <v>4</v>
      </c>
      <c r="P536" s="666">
        <f t="shared" si="17"/>
        <v>45000</v>
      </c>
      <c r="Q536" s="666">
        <v>0</v>
      </c>
      <c r="R536" s="666">
        <v>0</v>
      </c>
    </row>
    <row r="537" spans="1:18" ht="11.85" customHeight="1" x14ac:dyDescent="0.25">
      <c r="A537" s="598" t="s">
        <v>19174</v>
      </c>
      <c r="B537" s="598" t="s">
        <v>19175</v>
      </c>
      <c r="C537" s="598" t="s">
        <v>147</v>
      </c>
      <c r="D537" s="599" t="s">
        <v>20649</v>
      </c>
      <c r="E537" s="600">
        <v>12000</v>
      </c>
      <c r="F537" s="598" t="s">
        <v>20650</v>
      </c>
      <c r="G537" s="599" t="s">
        <v>20651</v>
      </c>
      <c r="H537" s="599" t="s">
        <v>565</v>
      </c>
      <c r="I537" s="599" t="s">
        <v>686</v>
      </c>
      <c r="J537" s="598" t="s">
        <v>5312</v>
      </c>
      <c r="K537" s="664">
        <v>2</v>
      </c>
      <c r="L537" s="664">
        <v>8</v>
      </c>
      <c r="M537" s="665">
        <f t="shared" si="16"/>
        <v>96000</v>
      </c>
      <c r="N537" s="664">
        <v>0</v>
      </c>
      <c r="O537" s="664">
        <v>0</v>
      </c>
      <c r="P537" s="666">
        <f t="shared" si="17"/>
        <v>72000</v>
      </c>
      <c r="Q537" s="666">
        <v>0</v>
      </c>
      <c r="R537" s="666">
        <v>0</v>
      </c>
    </row>
    <row r="538" spans="1:18" ht="11.85" customHeight="1" x14ac:dyDescent="0.25">
      <c r="A538" s="598" t="s">
        <v>19174</v>
      </c>
      <c r="B538" s="598" t="s">
        <v>19175</v>
      </c>
      <c r="C538" s="598" t="s">
        <v>147</v>
      </c>
      <c r="D538" s="599" t="s">
        <v>20389</v>
      </c>
      <c r="E538" s="600">
        <v>14500</v>
      </c>
      <c r="F538" s="598" t="s">
        <v>20652</v>
      </c>
      <c r="G538" s="599" t="s">
        <v>20653</v>
      </c>
      <c r="H538" s="599" t="s">
        <v>519</v>
      </c>
      <c r="I538" s="599" t="s">
        <v>686</v>
      </c>
      <c r="J538" s="598" t="s">
        <v>5312</v>
      </c>
      <c r="K538" s="664">
        <v>1</v>
      </c>
      <c r="L538" s="664">
        <v>9</v>
      </c>
      <c r="M538" s="665">
        <f t="shared" si="16"/>
        <v>130500</v>
      </c>
      <c r="N538" s="664">
        <v>0</v>
      </c>
      <c r="O538" s="664">
        <v>0</v>
      </c>
      <c r="P538" s="666">
        <f t="shared" si="17"/>
        <v>87000</v>
      </c>
      <c r="Q538" s="666">
        <v>0</v>
      </c>
      <c r="R538" s="666">
        <v>0</v>
      </c>
    </row>
    <row r="539" spans="1:18" ht="11.85" customHeight="1" x14ac:dyDescent="0.25">
      <c r="A539" s="598" t="s">
        <v>19174</v>
      </c>
      <c r="B539" s="598" t="s">
        <v>19175</v>
      </c>
      <c r="C539" s="598" t="s">
        <v>19179</v>
      </c>
      <c r="D539" s="599" t="s">
        <v>20264</v>
      </c>
      <c r="E539" s="600">
        <v>15600</v>
      </c>
      <c r="F539" s="598" t="s">
        <v>20654</v>
      </c>
      <c r="G539" s="599" t="s">
        <v>20655</v>
      </c>
      <c r="H539" s="599" t="s">
        <v>519</v>
      </c>
      <c r="I539" s="599" t="s">
        <v>686</v>
      </c>
      <c r="J539" s="598" t="s">
        <v>5312</v>
      </c>
      <c r="K539" s="664">
        <v>1</v>
      </c>
      <c r="L539" s="664">
        <v>0</v>
      </c>
      <c r="M539" s="665">
        <f t="shared" si="16"/>
        <v>0</v>
      </c>
      <c r="N539" s="664">
        <v>0</v>
      </c>
      <c r="O539" s="664">
        <v>0</v>
      </c>
      <c r="P539" s="666">
        <f t="shared" si="17"/>
        <v>93600</v>
      </c>
      <c r="Q539" s="666">
        <v>0</v>
      </c>
      <c r="R539" s="666">
        <v>0</v>
      </c>
    </row>
    <row r="540" spans="1:18" ht="11.85" customHeight="1" x14ac:dyDescent="0.25">
      <c r="A540" s="598" t="s">
        <v>19174</v>
      </c>
      <c r="B540" s="598" t="s">
        <v>19175</v>
      </c>
      <c r="C540" s="598" t="s">
        <v>147</v>
      </c>
      <c r="D540" s="599" t="s">
        <v>20656</v>
      </c>
      <c r="E540" s="600">
        <v>7000</v>
      </c>
      <c r="F540" s="598" t="s">
        <v>19753</v>
      </c>
      <c r="G540" s="599" t="s">
        <v>19754</v>
      </c>
      <c r="H540" s="599" t="s">
        <v>19755</v>
      </c>
      <c r="I540" s="599" t="s">
        <v>19266</v>
      </c>
      <c r="J540" s="598"/>
      <c r="K540" s="664">
        <v>1</v>
      </c>
      <c r="L540" s="664">
        <v>1</v>
      </c>
      <c r="M540" s="665">
        <f t="shared" si="16"/>
        <v>7000</v>
      </c>
      <c r="N540" s="664">
        <v>1</v>
      </c>
      <c r="O540" s="664">
        <v>1</v>
      </c>
      <c r="P540" s="666">
        <f t="shared" si="17"/>
        <v>42000</v>
      </c>
      <c r="Q540" s="666">
        <v>0</v>
      </c>
      <c r="R540" s="667">
        <v>12</v>
      </c>
    </row>
    <row r="541" spans="1:18" ht="11.85" customHeight="1" x14ac:dyDescent="0.25">
      <c r="A541" s="598" t="s">
        <v>19174</v>
      </c>
      <c r="B541" s="598" t="s">
        <v>19175</v>
      </c>
      <c r="C541" s="598" t="s">
        <v>19179</v>
      </c>
      <c r="D541" s="599" t="s">
        <v>20657</v>
      </c>
      <c r="E541" s="600">
        <v>8000</v>
      </c>
      <c r="F541" s="598" t="s">
        <v>20658</v>
      </c>
      <c r="G541" s="599" t="s">
        <v>20659</v>
      </c>
      <c r="H541" s="599" t="s">
        <v>18178</v>
      </c>
      <c r="I541" s="599" t="s">
        <v>686</v>
      </c>
      <c r="J541" s="598" t="s">
        <v>5312</v>
      </c>
      <c r="K541" s="664">
        <v>1</v>
      </c>
      <c r="L541" s="664">
        <v>7</v>
      </c>
      <c r="M541" s="665">
        <f t="shared" si="16"/>
        <v>56000</v>
      </c>
      <c r="N541" s="664">
        <v>0</v>
      </c>
      <c r="O541" s="664">
        <v>0</v>
      </c>
      <c r="P541" s="666">
        <f t="shared" si="17"/>
        <v>48000</v>
      </c>
      <c r="Q541" s="666">
        <v>0</v>
      </c>
      <c r="R541" s="666">
        <v>0</v>
      </c>
    </row>
    <row r="542" spans="1:18" ht="11.85" customHeight="1" x14ac:dyDescent="0.25">
      <c r="A542" s="598" t="s">
        <v>19174</v>
      </c>
      <c r="B542" s="598" t="s">
        <v>19175</v>
      </c>
      <c r="C542" s="598" t="s">
        <v>19179</v>
      </c>
      <c r="D542" s="599" t="s">
        <v>20491</v>
      </c>
      <c r="E542" s="600">
        <v>15000</v>
      </c>
      <c r="F542" s="598" t="s">
        <v>20660</v>
      </c>
      <c r="G542" s="599" t="s">
        <v>20661</v>
      </c>
      <c r="H542" s="599" t="s">
        <v>519</v>
      </c>
      <c r="I542" s="599" t="s">
        <v>686</v>
      </c>
      <c r="J542" s="598" t="s">
        <v>5312</v>
      </c>
      <c r="K542" s="664">
        <v>1</v>
      </c>
      <c r="L542" s="664">
        <v>1</v>
      </c>
      <c r="M542" s="665">
        <f t="shared" si="16"/>
        <v>15000</v>
      </c>
      <c r="N542" s="664">
        <v>0</v>
      </c>
      <c r="O542" s="664">
        <v>0</v>
      </c>
      <c r="P542" s="666">
        <f t="shared" si="17"/>
        <v>90000</v>
      </c>
      <c r="Q542" s="666">
        <v>0</v>
      </c>
      <c r="R542" s="666">
        <v>0</v>
      </c>
    </row>
    <row r="543" spans="1:18" ht="11.85" customHeight="1" x14ac:dyDescent="0.25">
      <c r="A543" s="598" t="s">
        <v>19174</v>
      </c>
      <c r="B543" s="598" t="s">
        <v>19175</v>
      </c>
      <c r="C543" s="598" t="s">
        <v>19179</v>
      </c>
      <c r="D543" s="599" t="s">
        <v>20414</v>
      </c>
      <c r="E543" s="600">
        <v>15600</v>
      </c>
      <c r="F543" s="598" t="s">
        <v>20662</v>
      </c>
      <c r="G543" s="599" t="s">
        <v>20663</v>
      </c>
      <c r="H543" s="599" t="s">
        <v>519</v>
      </c>
      <c r="I543" s="599" t="s">
        <v>686</v>
      </c>
      <c r="J543" s="598" t="s">
        <v>5312</v>
      </c>
      <c r="K543" s="664">
        <v>1</v>
      </c>
      <c r="L543" s="664">
        <v>0</v>
      </c>
      <c r="M543" s="665">
        <f t="shared" si="16"/>
        <v>0</v>
      </c>
      <c r="N543" s="664">
        <v>0</v>
      </c>
      <c r="O543" s="664">
        <v>0</v>
      </c>
      <c r="P543" s="666">
        <f t="shared" si="17"/>
        <v>93600</v>
      </c>
      <c r="Q543" s="666">
        <v>0</v>
      </c>
      <c r="R543" s="666">
        <v>0</v>
      </c>
    </row>
    <row r="544" spans="1:18" ht="11.85" customHeight="1" x14ac:dyDescent="0.25">
      <c r="A544" s="598" t="s">
        <v>19174</v>
      </c>
      <c r="B544" s="598" t="s">
        <v>19200</v>
      </c>
      <c r="C544" s="598" t="s">
        <v>19179</v>
      </c>
      <c r="D544" s="599" t="s">
        <v>20664</v>
      </c>
      <c r="E544" s="600">
        <v>15600</v>
      </c>
      <c r="F544" s="598" t="s">
        <v>20665</v>
      </c>
      <c r="G544" s="599" t="s">
        <v>20666</v>
      </c>
      <c r="H544" s="599" t="s">
        <v>19378</v>
      </c>
      <c r="I544" s="599" t="s">
        <v>686</v>
      </c>
      <c r="J544" s="598" t="s">
        <v>5312</v>
      </c>
      <c r="K544" s="664">
        <v>0</v>
      </c>
      <c r="L544" s="664">
        <v>0</v>
      </c>
      <c r="M544" s="665">
        <f t="shared" si="16"/>
        <v>0</v>
      </c>
      <c r="N544" s="664">
        <v>1</v>
      </c>
      <c r="O544" s="664">
        <v>2</v>
      </c>
      <c r="P544" s="666">
        <f t="shared" si="17"/>
        <v>93600</v>
      </c>
      <c r="Q544" s="666">
        <v>0</v>
      </c>
      <c r="R544" s="666">
        <v>0</v>
      </c>
    </row>
    <row r="545" spans="1:18" ht="11.85" customHeight="1" x14ac:dyDescent="0.25">
      <c r="A545" s="598" t="s">
        <v>19174</v>
      </c>
      <c r="B545" s="598" t="s">
        <v>19175</v>
      </c>
      <c r="C545" s="598" t="s">
        <v>19179</v>
      </c>
      <c r="D545" s="599" t="s">
        <v>20667</v>
      </c>
      <c r="E545" s="600">
        <v>15600</v>
      </c>
      <c r="F545" s="598" t="s">
        <v>20572</v>
      </c>
      <c r="G545" s="599" t="s">
        <v>20573</v>
      </c>
      <c r="H545" s="599" t="s">
        <v>519</v>
      </c>
      <c r="I545" s="599" t="s">
        <v>686</v>
      </c>
      <c r="J545" s="598" t="s">
        <v>5312</v>
      </c>
      <c r="K545" s="664">
        <v>1</v>
      </c>
      <c r="L545" s="664">
        <v>0</v>
      </c>
      <c r="M545" s="665">
        <f t="shared" si="16"/>
        <v>0</v>
      </c>
      <c r="N545" s="664">
        <v>0</v>
      </c>
      <c r="O545" s="664">
        <v>0</v>
      </c>
      <c r="P545" s="666">
        <f t="shared" si="17"/>
        <v>93600</v>
      </c>
      <c r="Q545" s="666">
        <v>0</v>
      </c>
      <c r="R545" s="666">
        <v>0</v>
      </c>
    </row>
    <row r="546" spans="1:18" ht="11.85" customHeight="1" x14ac:dyDescent="0.25">
      <c r="A546" s="598" t="s">
        <v>19174</v>
      </c>
      <c r="B546" s="598" t="s">
        <v>19175</v>
      </c>
      <c r="C546" s="598" t="s">
        <v>19179</v>
      </c>
      <c r="D546" s="599" t="s">
        <v>20668</v>
      </c>
      <c r="E546" s="600">
        <v>15000</v>
      </c>
      <c r="F546" s="598" t="s">
        <v>20669</v>
      </c>
      <c r="G546" s="599" t="s">
        <v>20670</v>
      </c>
      <c r="H546" s="599" t="s">
        <v>19539</v>
      </c>
      <c r="I546" s="599" t="s">
        <v>686</v>
      </c>
      <c r="J546" s="598" t="s">
        <v>5312</v>
      </c>
      <c r="K546" s="664">
        <v>0</v>
      </c>
      <c r="L546" s="664">
        <v>0</v>
      </c>
      <c r="M546" s="665">
        <f t="shared" si="16"/>
        <v>0</v>
      </c>
      <c r="N546" s="664">
        <v>1</v>
      </c>
      <c r="O546" s="664">
        <v>2</v>
      </c>
      <c r="P546" s="666">
        <f t="shared" si="17"/>
        <v>90000</v>
      </c>
      <c r="Q546" s="666">
        <v>0</v>
      </c>
      <c r="R546" s="666">
        <v>0</v>
      </c>
    </row>
    <row r="547" spans="1:18" ht="11.85" customHeight="1" x14ac:dyDescent="0.25">
      <c r="A547" s="598" t="s">
        <v>19174</v>
      </c>
      <c r="B547" s="598" t="s">
        <v>19175</v>
      </c>
      <c r="C547" s="598" t="s">
        <v>19179</v>
      </c>
      <c r="D547" s="599" t="s">
        <v>20671</v>
      </c>
      <c r="E547" s="600">
        <v>15600</v>
      </c>
      <c r="F547" s="598" t="s">
        <v>20672</v>
      </c>
      <c r="G547" s="599" t="s">
        <v>20673</v>
      </c>
      <c r="H547" s="599" t="s">
        <v>19297</v>
      </c>
      <c r="I547" s="599" t="s">
        <v>686</v>
      </c>
      <c r="J547" s="598" t="s">
        <v>5312</v>
      </c>
      <c r="K547" s="664">
        <v>0</v>
      </c>
      <c r="L547" s="664">
        <v>8</v>
      </c>
      <c r="M547" s="665">
        <f t="shared" si="16"/>
        <v>124800</v>
      </c>
      <c r="N547" s="664">
        <v>0</v>
      </c>
      <c r="O547" s="664">
        <v>0</v>
      </c>
      <c r="P547" s="666">
        <f t="shared" si="17"/>
        <v>93600</v>
      </c>
      <c r="Q547" s="666">
        <v>0</v>
      </c>
      <c r="R547" s="666">
        <v>0</v>
      </c>
    </row>
    <row r="548" spans="1:18" ht="11.85" customHeight="1" x14ac:dyDescent="0.25">
      <c r="A548" s="598" t="s">
        <v>19174</v>
      </c>
      <c r="B548" s="598" t="s">
        <v>19175</v>
      </c>
      <c r="C548" s="598" t="s">
        <v>19179</v>
      </c>
      <c r="D548" s="599" t="s">
        <v>20674</v>
      </c>
      <c r="E548" s="600">
        <v>15600</v>
      </c>
      <c r="F548" s="598" t="s">
        <v>20675</v>
      </c>
      <c r="G548" s="599" t="s">
        <v>20676</v>
      </c>
      <c r="H548" s="599" t="s">
        <v>19270</v>
      </c>
      <c r="I548" s="599" t="s">
        <v>686</v>
      </c>
      <c r="J548" s="598" t="s">
        <v>5312</v>
      </c>
      <c r="K548" s="664">
        <v>0</v>
      </c>
      <c r="L548" s="664">
        <v>0</v>
      </c>
      <c r="M548" s="665">
        <f t="shared" si="16"/>
        <v>0</v>
      </c>
      <c r="N548" s="664">
        <v>1</v>
      </c>
      <c r="O548" s="664">
        <v>2</v>
      </c>
      <c r="P548" s="666">
        <f t="shared" si="17"/>
        <v>93600</v>
      </c>
      <c r="Q548" s="666">
        <v>0</v>
      </c>
      <c r="R548" s="666">
        <v>0</v>
      </c>
    </row>
    <row r="549" spans="1:18" ht="11.85" customHeight="1" x14ac:dyDescent="0.25">
      <c r="A549" s="598" t="s">
        <v>19174</v>
      </c>
      <c r="B549" s="598" t="s">
        <v>19175</v>
      </c>
      <c r="C549" s="598" t="s">
        <v>19179</v>
      </c>
      <c r="D549" s="599" t="s">
        <v>20677</v>
      </c>
      <c r="E549" s="600">
        <v>15600</v>
      </c>
      <c r="F549" s="598" t="s">
        <v>20678</v>
      </c>
      <c r="G549" s="599" t="s">
        <v>20679</v>
      </c>
      <c r="H549" s="599" t="s">
        <v>20680</v>
      </c>
      <c r="I549" s="599" t="s">
        <v>19243</v>
      </c>
      <c r="J549" s="598" t="s">
        <v>5312</v>
      </c>
      <c r="K549" s="664">
        <v>0</v>
      </c>
      <c r="L549" s="664">
        <v>8</v>
      </c>
      <c r="M549" s="665">
        <f t="shared" si="16"/>
        <v>124800</v>
      </c>
      <c r="N549" s="664">
        <v>0</v>
      </c>
      <c r="O549" s="664">
        <v>0</v>
      </c>
      <c r="P549" s="666">
        <f t="shared" si="17"/>
        <v>93600</v>
      </c>
      <c r="Q549" s="666">
        <v>0</v>
      </c>
      <c r="R549" s="666">
        <v>0</v>
      </c>
    </row>
    <row r="550" spans="1:18" ht="11.85" customHeight="1" x14ac:dyDescent="0.25">
      <c r="A550" s="598" t="s">
        <v>19174</v>
      </c>
      <c r="B550" s="598" t="s">
        <v>19175</v>
      </c>
      <c r="C550" s="598" t="s">
        <v>19179</v>
      </c>
      <c r="D550" s="599" t="s">
        <v>20681</v>
      </c>
      <c r="E550" s="600">
        <v>15600</v>
      </c>
      <c r="F550" s="598" t="s">
        <v>20682</v>
      </c>
      <c r="G550" s="599" t="s">
        <v>20683</v>
      </c>
      <c r="H550" s="599" t="s">
        <v>565</v>
      </c>
      <c r="I550" s="599" t="s">
        <v>686</v>
      </c>
      <c r="J550" s="598" t="s">
        <v>5312</v>
      </c>
      <c r="K550" s="664">
        <v>0</v>
      </c>
      <c r="L550" s="664">
        <v>0</v>
      </c>
      <c r="M550" s="665">
        <f t="shared" si="16"/>
        <v>0</v>
      </c>
      <c r="N550" s="664">
        <v>1</v>
      </c>
      <c r="O550" s="664">
        <v>1</v>
      </c>
      <c r="P550" s="666">
        <f t="shared" si="17"/>
        <v>93600</v>
      </c>
      <c r="Q550" s="666">
        <v>0</v>
      </c>
      <c r="R550" s="666">
        <v>0</v>
      </c>
    </row>
    <row r="551" spans="1:18" ht="11.85" customHeight="1" x14ac:dyDescent="0.25">
      <c r="A551" s="598" t="s">
        <v>19174</v>
      </c>
      <c r="B551" s="598" t="s">
        <v>19175</v>
      </c>
      <c r="C551" s="598" t="s">
        <v>147</v>
      </c>
      <c r="D551" s="599" t="s">
        <v>17236</v>
      </c>
      <c r="E551" s="600">
        <v>3000</v>
      </c>
      <c r="F551" s="598" t="s">
        <v>20684</v>
      </c>
      <c r="G551" s="599" t="s">
        <v>20685</v>
      </c>
      <c r="H551" s="599" t="s">
        <v>19383</v>
      </c>
      <c r="I551" s="599" t="s">
        <v>19243</v>
      </c>
      <c r="J551" s="598" t="s">
        <v>5312</v>
      </c>
      <c r="K551" s="664">
        <v>1</v>
      </c>
      <c r="L551" s="664">
        <v>12</v>
      </c>
      <c r="M551" s="665">
        <f t="shared" si="16"/>
        <v>36000</v>
      </c>
      <c r="N551" s="664">
        <v>0</v>
      </c>
      <c r="O551" s="664">
        <v>4</v>
      </c>
      <c r="P551" s="666">
        <f t="shared" si="17"/>
        <v>18000</v>
      </c>
      <c r="Q551" s="666">
        <v>0</v>
      </c>
      <c r="R551" s="666">
        <v>0</v>
      </c>
    </row>
    <row r="552" spans="1:18" ht="11.85" customHeight="1" x14ac:dyDescent="0.25">
      <c r="A552" s="598" t="s">
        <v>19174</v>
      </c>
      <c r="B552" s="598" t="s">
        <v>19175</v>
      </c>
      <c r="C552" s="598" t="s">
        <v>19179</v>
      </c>
      <c r="D552" s="599" t="s">
        <v>20686</v>
      </c>
      <c r="E552" s="600">
        <v>15600</v>
      </c>
      <c r="F552" s="598" t="s">
        <v>20687</v>
      </c>
      <c r="G552" s="599" t="s">
        <v>20688</v>
      </c>
      <c r="H552" s="599" t="s">
        <v>519</v>
      </c>
      <c r="I552" s="599" t="s">
        <v>686</v>
      </c>
      <c r="J552" s="598" t="s">
        <v>5312</v>
      </c>
      <c r="K552" s="664">
        <v>0</v>
      </c>
      <c r="L552" s="664">
        <v>0</v>
      </c>
      <c r="M552" s="665">
        <f t="shared" si="16"/>
        <v>0</v>
      </c>
      <c r="N552" s="664">
        <v>1</v>
      </c>
      <c r="O552" s="664">
        <v>0</v>
      </c>
      <c r="P552" s="666">
        <f t="shared" si="17"/>
        <v>93600</v>
      </c>
      <c r="Q552" s="666">
        <v>0</v>
      </c>
      <c r="R552" s="666">
        <v>0</v>
      </c>
    </row>
    <row r="553" spans="1:18" ht="11.85" customHeight="1" x14ac:dyDescent="0.25">
      <c r="A553" s="598" t="s">
        <v>19174</v>
      </c>
      <c r="B553" s="598" t="s">
        <v>19175</v>
      </c>
      <c r="C553" s="598" t="s">
        <v>19179</v>
      </c>
      <c r="D553" s="599" t="s">
        <v>20153</v>
      </c>
      <c r="E553" s="600">
        <v>15600</v>
      </c>
      <c r="F553" s="598" t="s">
        <v>20689</v>
      </c>
      <c r="G553" s="599" t="s">
        <v>20690</v>
      </c>
      <c r="H553" s="599" t="s">
        <v>19270</v>
      </c>
      <c r="I553" s="599" t="s">
        <v>686</v>
      </c>
      <c r="J553" s="598" t="s">
        <v>5312</v>
      </c>
      <c r="K553" s="664">
        <v>1</v>
      </c>
      <c r="L553" s="664">
        <v>6</v>
      </c>
      <c r="M553" s="665">
        <f t="shared" si="16"/>
        <v>93600</v>
      </c>
      <c r="N553" s="664">
        <v>0</v>
      </c>
      <c r="O553" s="664">
        <v>0</v>
      </c>
      <c r="P553" s="666">
        <f t="shared" si="17"/>
        <v>93600</v>
      </c>
      <c r="Q553" s="666">
        <v>0</v>
      </c>
      <c r="R553" s="666">
        <v>0</v>
      </c>
    </row>
    <row r="554" spans="1:18" ht="11.85" customHeight="1" x14ac:dyDescent="0.25">
      <c r="A554" s="598" t="s">
        <v>19174</v>
      </c>
      <c r="B554" s="598" t="s">
        <v>19175</v>
      </c>
      <c r="C554" s="598" t="s">
        <v>19179</v>
      </c>
      <c r="D554" s="599" t="s">
        <v>20691</v>
      </c>
      <c r="E554" s="600">
        <v>15600</v>
      </c>
      <c r="F554" s="598" t="s">
        <v>20692</v>
      </c>
      <c r="G554" s="599" t="s">
        <v>20693</v>
      </c>
      <c r="H554" s="599" t="s">
        <v>519</v>
      </c>
      <c r="I554" s="599" t="s">
        <v>686</v>
      </c>
      <c r="J554" s="598" t="s">
        <v>5312</v>
      </c>
      <c r="K554" s="664">
        <v>0</v>
      </c>
      <c r="L554" s="664">
        <v>0</v>
      </c>
      <c r="M554" s="665">
        <f t="shared" si="16"/>
        <v>0</v>
      </c>
      <c r="N554" s="664">
        <v>1</v>
      </c>
      <c r="O554" s="664">
        <v>0</v>
      </c>
      <c r="P554" s="666">
        <f t="shared" si="17"/>
        <v>93600</v>
      </c>
      <c r="Q554" s="666">
        <v>0</v>
      </c>
      <c r="R554" s="666">
        <v>0</v>
      </c>
    </row>
    <row r="555" spans="1:18" ht="11.85" customHeight="1" x14ac:dyDescent="0.25">
      <c r="A555" s="598" t="s">
        <v>19174</v>
      </c>
      <c r="B555" s="598" t="s">
        <v>19175</v>
      </c>
      <c r="C555" s="598" t="s">
        <v>19179</v>
      </c>
      <c r="D555" s="599" t="s">
        <v>20694</v>
      </c>
      <c r="E555" s="600">
        <v>15000</v>
      </c>
      <c r="F555" s="598" t="s">
        <v>20509</v>
      </c>
      <c r="G555" s="599" t="s">
        <v>20510</v>
      </c>
      <c r="H555" s="599" t="s">
        <v>19270</v>
      </c>
      <c r="I555" s="599" t="s">
        <v>686</v>
      </c>
      <c r="J555" s="598" t="s">
        <v>5312</v>
      </c>
      <c r="K555" s="664">
        <v>1</v>
      </c>
      <c r="L555" s="664">
        <v>6</v>
      </c>
      <c r="M555" s="665">
        <f t="shared" si="16"/>
        <v>90000</v>
      </c>
      <c r="N555" s="664">
        <v>0</v>
      </c>
      <c r="O555" s="664">
        <v>0</v>
      </c>
      <c r="P555" s="666">
        <f t="shared" si="17"/>
        <v>90000</v>
      </c>
      <c r="Q555" s="666">
        <v>0</v>
      </c>
      <c r="R555" s="666">
        <v>0</v>
      </c>
    </row>
    <row r="556" spans="1:18" ht="11.85" customHeight="1" x14ac:dyDescent="0.25">
      <c r="A556" s="598" t="s">
        <v>19174</v>
      </c>
      <c r="B556" s="598" t="s">
        <v>19175</v>
      </c>
      <c r="C556" s="598" t="s">
        <v>19179</v>
      </c>
      <c r="D556" s="599" t="s">
        <v>20556</v>
      </c>
      <c r="E556" s="600">
        <v>15600</v>
      </c>
      <c r="F556" s="598" t="s">
        <v>20557</v>
      </c>
      <c r="G556" s="599" t="s">
        <v>20558</v>
      </c>
      <c r="H556" s="599" t="s">
        <v>519</v>
      </c>
      <c r="I556" s="599" t="s">
        <v>686</v>
      </c>
      <c r="J556" s="598" t="s">
        <v>5312</v>
      </c>
      <c r="K556" s="664">
        <v>1</v>
      </c>
      <c r="L556" s="664">
        <v>1</v>
      </c>
      <c r="M556" s="665">
        <f t="shared" si="16"/>
        <v>15600</v>
      </c>
      <c r="N556" s="664">
        <v>0</v>
      </c>
      <c r="O556" s="664">
        <v>2</v>
      </c>
      <c r="P556" s="666">
        <f t="shared" si="17"/>
        <v>93600</v>
      </c>
      <c r="Q556" s="666">
        <v>0</v>
      </c>
      <c r="R556" s="666">
        <v>0</v>
      </c>
    </row>
    <row r="557" spans="1:18" ht="11.85" customHeight="1" x14ac:dyDescent="0.25">
      <c r="A557" s="598" t="s">
        <v>19174</v>
      </c>
      <c r="B557" s="598" t="s">
        <v>19175</v>
      </c>
      <c r="C557" s="598" t="s">
        <v>19179</v>
      </c>
      <c r="D557" s="599" t="s">
        <v>20588</v>
      </c>
      <c r="E557" s="600">
        <v>15600</v>
      </c>
      <c r="F557" s="598" t="s">
        <v>20695</v>
      </c>
      <c r="G557" s="599" t="s">
        <v>20696</v>
      </c>
      <c r="H557" s="599" t="s">
        <v>519</v>
      </c>
      <c r="I557" s="599" t="s">
        <v>686</v>
      </c>
      <c r="J557" s="598" t="s">
        <v>5312</v>
      </c>
      <c r="K557" s="664">
        <v>1</v>
      </c>
      <c r="L557" s="664">
        <v>1</v>
      </c>
      <c r="M557" s="665">
        <f t="shared" si="16"/>
        <v>15600</v>
      </c>
      <c r="N557" s="664">
        <v>0</v>
      </c>
      <c r="O557" s="664">
        <v>2</v>
      </c>
      <c r="P557" s="666">
        <f t="shared" si="17"/>
        <v>93600</v>
      </c>
      <c r="Q557" s="666">
        <v>0</v>
      </c>
      <c r="R557" s="666">
        <v>0</v>
      </c>
    </row>
    <row r="558" spans="1:18" ht="11.85" customHeight="1" x14ac:dyDescent="0.25">
      <c r="A558" s="598" t="s">
        <v>19174</v>
      </c>
      <c r="B558" s="598" t="s">
        <v>19175</v>
      </c>
      <c r="C558" s="598" t="s">
        <v>19179</v>
      </c>
      <c r="D558" s="599" t="s">
        <v>19520</v>
      </c>
      <c r="E558" s="600">
        <v>15600</v>
      </c>
      <c r="F558" s="598" t="s">
        <v>20697</v>
      </c>
      <c r="G558" s="599" t="s">
        <v>20698</v>
      </c>
      <c r="H558" s="599" t="s">
        <v>519</v>
      </c>
      <c r="I558" s="599" t="s">
        <v>686</v>
      </c>
      <c r="J558" s="598" t="s">
        <v>5312</v>
      </c>
      <c r="K558" s="664">
        <v>0</v>
      </c>
      <c r="L558" s="664">
        <v>0</v>
      </c>
      <c r="M558" s="665">
        <f t="shared" si="16"/>
        <v>0</v>
      </c>
      <c r="N558" s="664">
        <v>1</v>
      </c>
      <c r="O558" s="664">
        <v>1</v>
      </c>
      <c r="P558" s="666">
        <f t="shared" si="17"/>
        <v>93600</v>
      </c>
      <c r="Q558" s="666">
        <v>0</v>
      </c>
      <c r="R558" s="666">
        <v>0</v>
      </c>
    </row>
    <row r="559" spans="1:18" ht="11.85" customHeight="1" x14ac:dyDescent="0.25">
      <c r="A559" s="598" t="s">
        <v>19174</v>
      </c>
      <c r="B559" s="598" t="s">
        <v>19175</v>
      </c>
      <c r="C559" s="598" t="s">
        <v>19179</v>
      </c>
      <c r="D559" s="599" t="s">
        <v>20699</v>
      </c>
      <c r="E559" s="600">
        <v>15600</v>
      </c>
      <c r="F559" s="598" t="s">
        <v>20700</v>
      </c>
      <c r="G559" s="599" t="s">
        <v>20701</v>
      </c>
      <c r="H559" s="599" t="s">
        <v>519</v>
      </c>
      <c r="I559" s="599" t="s">
        <v>686</v>
      </c>
      <c r="J559" s="598" t="s">
        <v>5312</v>
      </c>
      <c r="K559" s="664">
        <v>0</v>
      </c>
      <c r="L559" s="664">
        <v>0</v>
      </c>
      <c r="M559" s="665">
        <f t="shared" si="16"/>
        <v>0</v>
      </c>
      <c r="N559" s="664">
        <v>1</v>
      </c>
      <c r="O559" s="664">
        <v>1</v>
      </c>
      <c r="P559" s="666">
        <f t="shared" si="17"/>
        <v>93600</v>
      </c>
      <c r="Q559" s="666">
        <v>0</v>
      </c>
      <c r="R559" s="666">
        <v>0</v>
      </c>
    </row>
    <row r="560" spans="1:18" ht="11.85" customHeight="1" x14ac:dyDescent="0.25">
      <c r="A560" s="598" t="s">
        <v>19174</v>
      </c>
      <c r="B560" s="598" t="s">
        <v>19175</v>
      </c>
      <c r="C560" s="598" t="s">
        <v>19179</v>
      </c>
      <c r="D560" s="599" t="s">
        <v>19520</v>
      </c>
      <c r="E560" s="600">
        <v>15600</v>
      </c>
      <c r="F560" s="598" t="s">
        <v>20702</v>
      </c>
      <c r="G560" s="599" t="s">
        <v>20703</v>
      </c>
      <c r="H560" s="599" t="s">
        <v>19387</v>
      </c>
      <c r="I560" s="599" t="s">
        <v>19243</v>
      </c>
      <c r="J560" s="598" t="s">
        <v>5312</v>
      </c>
      <c r="K560" s="664">
        <v>0</v>
      </c>
      <c r="L560" s="664">
        <v>12</v>
      </c>
      <c r="M560" s="665">
        <f t="shared" si="16"/>
        <v>187200</v>
      </c>
      <c r="N560" s="664">
        <v>0</v>
      </c>
      <c r="O560" s="664">
        <v>2</v>
      </c>
      <c r="P560" s="666">
        <f t="shared" si="17"/>
        <v>93600</v>
      </c>
      <c r="Q560" s="666">
        <v>0</v>
      </c>
      <c r="R560" s="666">
        <v>0</v>
      </c>
    </row>
    <row r="561" spans="1:18" ht="11.85" customHeight="1" x14ac:dyDescent="0.25">
      <c r="A561" s="598" t="s">
        <v>19174</v>
      </c>
      <c r="B561" s="598" t="s">
        <v>19200</v>
      </c>
      <c r="C561" s="598" t="s">
        <v>19179</v>
      </c>
      <c r="D561" s="599" t="s">
        <v>20704</v>
      </c>
      <c r="E561" s="600">
        <v>15600</v>
      </c>
      <c r="F561" s="598" t="s">
        <v>20705</v>
      </c>
      <c r="G561" s="599" t="s">
        <v>20706</v>
      </c>
      <c r="H561" s="599" t="s">
        <v>19342</v>
      </c>
      <c r="I561" s="599" t="s">
        <v>686</v>
      </c>
      <c r="J561" s="598" t="s">
        <v>5312</v>
      </c>
      <c r="K561" s="664">
        <v>1</v>
      </c>
      <c r="L561" s="664">
        <v>3</v>
      </c>
      <c r="M561" s="665">
        <f t="shared" si="16"/>
        <v>46800</v>
      </c>
      <c r="N561" s="664">
        <v>0</v>
      </c>
      <c r="O561" s="664">
        <v>6</v>
      </c>
      <c r="P561" s="666">
        <f t="shared" si="17"/>
        <v>93600</v>
      </c>
      <c r="Q561" s="666">
        <v>0</v>
      </c>
      <c r="R561" s="666">
        <v>0</v>
      </c>
    </row>
    <row r="562" spans="1:18" ht="11.85" customHeight="1" x14ac:dyDescent="0.25">
      <c r="A562" s="598" t="s">
        <v>19174</v>
      </c>
      <c r="B562" s="598" t="s">
        <v>19175</v>
      </c>
      <c r="C562" s="598" t="s">
        <v>19179</v>
      </c>
      <c r="D562" s="599" t="s">
        <v>20707</v>
      </c>
      <c r="E562" s="600">
        <v>15600</v>
      </c>
      <c r="F562" s="598" t="s">
        <v>20708</v>
      </c>
      <c r="G562" s="599" t="s">
        <v>20709</v>
      </c>
      <c r="H562" s="599" t="s">
        <v>565</v>
      </c>
      <c r="I562" s="599" t="s">
        <v>686</v>
      </c>
      <c r="J562" s="598" t="s">
        <v>5312</v>
      </c>
      <c r="K562" s="664">
        <v>0</v>
      </c>
      <c r="L562" s="664">
        <v>12</v>
      </c>
      <c r="M562" s="665">
        <f t="shared" si="16"/>
        <v>187200</v>
      </c>
      <c r="N562" s="664">
        <v>0</v>
      </c>
      <c r="O562" s="664">
        <v>2</v>
      </c>
      <c r="P562" s="666">
        <f t="shared" si="17"/>
        <v>93600</v>
      </c>
      <c r="Q562" s="666">
        <v>0</v>
      </c>
      <c r="R562" s="666">
        <v>0</v>
      </c>
    </row>
    <row r="563" spans="1:18" ht="11.85" customHeight="1" x14ac:dyDescent="0.25">
      <c r="A563" s="598" t="s">
        <v>19174</v>
      </c>
      <c r="B563" s="598" t="s">
        <v>19175</v>
      </c>
      <c r="C563" s="598" t="s">
        <v>19179</v>
      </c>
      <c r="D563" s="599" t="s">
        <v>20258</v>
      </c>
      <c r="E563" s="600">
        <v>15000</v>
      </c>
      <c r="F563" s="598" t="s">
        <v>5767</v>
      </c>
      <c r="G563" s="599" t="s">
        <v>20710</v>
      </c>
      <c r="H563" s="599" t="s">
        <v>519</v>
      </c>
      <c r="I563" s="599" t="s">
        <v>686</v>
      </c>
      <c r="J563" s="598" t="s">
        <v>5312</v>
      </c>
      <c r="K563" s="664">
        <v>1</v>
      </c>
      <c r="L563" s="664">
        <v>5</v>
      </c>
      <c r="M563" s="665">
        <f t="shared" si="16"/>
        <v>75000</v>
      </c>
      <c r="N563" s="664">
        <v>0</v>
      </c>
      <c r="O563" s="664">
        <v>0</v>
      </c>
      <c r="P563" s="666">
        <f t="shared" si="17"/>
        <v>90000</v>
      </c>
      <c r="Q563" s="666">
        <v>0</v>
      </c>
      <c r="R563" s="666">
        <v>0</v>
      </c>
    </row>
    <row r="564" spans="1:18" ht="11.85" customHeight="1" x14ac:dyDescent="0.25">
      <c r="A564" s="598" t="s">
        <v>19174</v>
      </c>
      <c r="B564" s="598" t="s">
        <v>19175</v>
      </c>
      <c r="C564" s="598" t="s">
        <v>147</v>
      </c>
      <c r="D564" s="599" t="s">
        <v>814</v>
      </c>
      <c r="E564" s="600">
        <v>12000</v>
      </c>
      <c r="F564" s="598" t="s">
        <v>20711</v>
      </c>
      <c r="G564" s="599" t="s">
        <v>20712</v>
      </c>
      <c r="H564" s="599" t="s">
        <v>519</v>
      </c>
      <c r="I564" s="599" t="s">
        <v>686</v>
      </c>
      <c r="J564" s="598" t="s">
        <v>5312</v>
      </c>
      <c r="K564" s="664">
        <v>1</v>
      </c>
      <c r="L564" s="664">
        <v>1</v>
      </c>
      <c r="M564" s="665">
        <f t="shared" si="16"/>
        <v>12000</v>
      </c>
      <c r="N564" s="664">
        <v>0</v>
      </c>
      <c r="O564" s="664">
        <v>0</v>
      </c>
      <c r="P564" s="666">
        <f t="shared" si="17"/>
        <v>72000</v>
      </c>
      <c r="Q564" s="666">
        <v>0</v>
      </c>
      <c r="R564" s="666">
        <v>0</v>
      </c>
    </row>
    <row r="565" spans="1:18" ht="11.85" customHeight="1" x14ac:dyDescent="0.25">
      <c r="A565" s="598" t="s">
        <v>19174</v>
      </c>
      <c r="B565" s="598" t="s">
        <v>19175</v>
      </c>
      <c r="C565" s="598" t="s">
        <v>19179</v>
      </c>
      <c r="D565" s="599" t="s">
        <v>20462</v>
      </c>
      <c r="E565" s="600">
        <v>15600</v>
      </c>
      <c r="F565" s="598" t="s">
        <v>20713</v>
      </c>
      <c r="G565" s="599" t="s">
        <v>20714</v>
      </c>
      <c r="H565" s="599" t="s">
        <v>519</v>
      </c>
      <c r="I565" s="599" t="s">
        <v>686</v>
      </c>
      <c r="J565" s="598" t="s">
        <v>5312</v>
      </c>
      <c r="K565" s="664">
        <v>1</v>
      </c>
      <c r="L565" s="664">
        <v>3</v>
      </c>
      <c r="M565" s="665">
        <f t="shared" si="16"/>
        <v>46800</v>
      </c>
      <c r="N565" s="664">
        <v>0</v>
      </c>
      <c r="O565" s="664">
        <v>0</v>
      </c>
      <c r="P565" s="666">
        <f t="shared" si="17"/>
        <v>93600</v>
      </c>
      <c r="Q565" s="666">
        <v>0</v>
      </c>
      <c r="R565" s="666">
        <v>0</v>
      </c>
    </row>
    <row r="566" spans="1:18" ht="11.85" customHeight="1" x14ac:dyDescent="0.25">
      <c r="A566" s="598" t="s">
        <v>19174</v>
      </c>
      <c r="B566" s="598" t="s">
        <v>19175</v>
      </c>
      <c r="C566" s="598" t="s">
        <v>147</v>
      </c>
      <c r="D566" s="599" t="s">
        <v>558</v>
      </c>
      <c r="E566" s="600">
        <v>4000</v>
      </c>
      <c r="F566" s="598" t="s">
        <v>20715</v>
      </c>
      <c r="G566" s="599" t="s">
        <v>20716</v>
      </c>
      <c r="H566" s="599" t="s">
        <v>19297</v>
      </c>
      <c r="I566" s="599" t="s">
        <v>686</v>
      </c>
      <c r="J566" s="598" t="s">
        <v>5312</v>
      </c>
      <c r="K566" s="664">
        <v>1</v>
      </c>
      <c r="L566" s="664">
        <v>1</v>
      </c>
      <c r="M566" s="665">
        <f t="shared" si="16"/>
        <v>4000</v>
      </c>
      <c r="N566" s="664">
        <v>0</v>
      </c>
      <c r="O566" s="664">
        <v>0</v>
      </c>
      <c r="P566" s="666">
        <f t="shared" si="17"/>
        <v>24000</v>
      </c>
      <c r="Q566" s="666">
        <v>0</v>
      </c>
      <c r="R566" s="666">
        <v>0</v>
      </c>
    </row>
    <row r="567" spans="1:18" ht="11.85" customHeight="1" x14ac:dyDescent="0.25">
      <c r="A567" s="598" t="s">
        <v>19174</v>
      </c>
      <c r="B567" s="598" t="s">
        <v>19175</v>
      </c>
      <c r="C567" s="598" t="s">
        <v>19179</v>
      </c>
      <c r="D567" s="599" t="s">
        <v>20717</v>
      </c>
      <c r="E567" s="600">
        <v>8690</v>
      </c>
      <c r="F567" s="598" t="s">
        <v>20718</v>
      </c>
      <c r="G567" s="599" t="s">
        <v>20719</v>
      </c>
      <c r="H567" s="599" t="s">
        <v>20720</v>
      </c>
      <c r="I567" s="599" t="s">
        <v>20721</v>
      </c>
      <c r="J567" s="598"/>
      <c r="K567" s="664">
        <v>0</v>
      </c>
      <c r="L567" s="664">
        <v>8</v>
      </c>
      <c r="M567" s="665">
        <f t="shared" si="16"/>
        <v>69520</v>
      </c>
      <c r="N567" s="664">
        <v>0</v>
      </c>
      <c r="O567" s="664">
        <v>0</v>
      </c>
      <c r="P567" s="666">
        <f t="shared" si="17"/>
        <v>52140</v>
      </c>
      <c r="Q567" s="666">
        <v>0</v>
      </c>
      <c r="R567" s="666">
        <v>0</v>
      </c>
    </row>
    <row r="568" spans="1:18" ht="11.85" customHeight="1" x14ac:dyDescent="0.25">
      <c r="A568" s="598" t="s">
        <v>19174</v>
      </c>
      <c r="B568" s="598" t="s">
        <v>19175</v>
      </c>
      <c r="C568" s="598" t="s">
        <v>19179</v>
      </c>
      <c r="D568" s="599" t="s">
        <v>20722</v>
      </c>
      <c r="E568" s="600">
        <v>15000</v>
      </c>
      <c r="F568" s="598" t="s">
        <v>20723</v>
      </c>
      <c r="G568" s="599" t="s">
        <v>20724</v>
      </c>
      <c r="H568" s="599" t="s">
        <v>20725</v>
      </c>
      <c r="I568" s="599" t="s">
        <v>686</v>
      </c>
      <c r="J568" s="598" t="s">
        <v>5312</v>
      </c>
      <c r="K568" s="664">
        <v>1</v>
      </c>
      <c r="L568" s="664">
        <v>7</v>
      </c>
      <c r="M568" s="665">
        <f t="shared" si="16"/>
        <v>105000</v>
      </c>
      <c r="N568" s="664">
        <v>0</v>
      </c>
      <c r="O568" s="664">
        <v>0</v>
      </c>
      <c r="P568" s="666">
        <f t="shared" si="17"/>
        <v>90000</v>
      </c>
      <c r="Q568" s="666">
        <v>0</v>
      </c>
      <c r="R568" s="666">
        <v>0</v>
      </c>
    </row>
    <row r="569" spans="1:18" ht="11.85" customHeight="1" x14ac:dyDescent="0.25">
      <c r="A569" s="598" t="s">
        <v>19174</v>
      </c>
      <c r="B569" s="598" t="s">
        <v>19175</v>
      </c>
      <c r="C569" s="598" t="s">
        <v>19179</v>
      </c>
      <c r="D569" s="599" t="s">
        <v>20726</v>
      </c>
      <c r="E569" s="600">
        <v>15600</v>
      </c>
      <c r="F569" s="598" t="s">
        <v>20727</v>
      </c>
      <c r="G569" s="599" t="s">
        <v>20728</v>
      </c>
      <c r="H569" s="599" t="s">
        <v>19301</v>
      </c>
      <c r="I569" s="599" t="s">
        <v>686</v>
      </c>
      <c r="J569" s="598" t="s">
        <v>5312</v>
      </c>
      <c r="K569" s="664">
        <v>1</v>
      </c>
      <c r="L569" s="664">
        <v>3</v>
      </c>
      <c r="M569" s="665">
        <f t="shared" si="16"/>
        <v>46800</v>
      </c>
      <c r="N569" s="664">
        <v>0</v>
      </c>
      <c r="O569" s="664">
        <v>6</v>
      </c>
      <c r="P569" s="666">
        <f t="shared" si="17"/>
        <v>93600</v>
      </c>
      <c r="Q569" s="666">
        <v>0</v>
      </c>
      <c r="R569" s="666">
        <v>0</v>
      </c>
    </row>
    <row r="570" spans="1:18" ht="11.85" customHeight="1" x14ac:dyDescent="0.25">
      <c r="A570" s="598" t="s">
        <v>19174</v>
      </c>
      <c r="B570" s="598" t="s">
        <v>19175</v>
      </c>
      <c r="C570" s="598" t="s">
        <v>19179</v>
      </c>
      <c r="D570" s="599" t="s">
        <v>20729</v>
      </c>
      <c r="E570" s="600">
        <v>15600</v>
      </c>
      <c r="F570" s="598" t="s">
        <v>20730</v>
      </c>
      <c r="G570" s="599" t="s">
        <v>20731</v>
      </c>
      <c r="H570" s="599" t="s">
        <v>20516</v>
      </c>
      <c r="I570" s="599" t="s">
        <v>686</v>
      </c>
      <c r="J570" s="598" t="s">
        <v>5312</v>
      </c>
      <c r="K570" s="664">
        <v>0</v>
      </c>
      <c r="L570" s="664">
        <v>0</v>
      </c>
      <c r="M570" s="665">
        <f t="shared" si="16"/>
        <v>0</v>
      </c>
      <c r="N570" s="664">
        <v>1</v>
      </c>
      <c r="O570" s="664">
        <v>1</v>
      </c>
      <c r="P570" s="666">
        <f t="shared" si="17"/>
        <v>93600</v>
      </c>
      <c r="Q570" s="666">
        <v>0</v>
      </c>
      <c r="R570" s="666">
        <v>0</v>
      </c>
    </row>
    <row r="571" spans="1:18" ht="11.85" customHeight="1" x14ac:dyDescent="0.25">
      <c r="A571" s="598" t="s">
        <v>19174</v>
      </c>
      <c r="B571" s="598" t="s">
        <v>19175</v>
      </c>
      <c r="C571" s="598" t="s">
        <v>19179</v>
      </c>
      <c r="D571" s="599" t="s">
        <v>20414</v>
      </c>
      <c r="E571" s="600">
        <v>15600</v>
      </c>
      <c r="F571" s="598" t="s">
        <v>20732</v>
      </c>
      <c r="G571" s="599" t="s">
        <v>20733</v>
      </c>
      <c r="H571" s="599" t="s">
        <v>19297</v>
      </c>
      <c r="I571" s="599" t="s">
        <v>686</v>
      </c>
      <c r="J571" s="598" t="s">
        <v>5312</v>
      </c>
      <c r="K571" s="664">
        <v>1</v>
      </c>
      <c r="L571" s="664">
        <v>3</v>
      </c>
      <c r="M571" s="665">
        <f t="shared" si="16"/>
        <v>46800</v>
      </c>
      <c r="N571" s="664">
        <v>0</v>
      </c>
      <c r="O571" s="664">
        <v>2</v>
      </c>
      <c r="P571" s="666">
        <f t="shared" si="17"/>
        <v>93600</v>
      </c>
      <c r="Q571" s="666">
        <v>0</v>
      </c>
      <c r="R571" s="666">
        <v>0</v>
      </c>
    </row>
    <row r="572" spans="1:18" ht="11.85" customHeight="1" x14ac:dyDescent="0.25">
      <c r="A572" s="598" t="s">
        <v>19174</v>
      </c>
      <c r="B572" s="598" t="s">
        <v>19175</v>
      </c>
      <c r="C572" s="598" t="s">
        <v>19179</v>
      </c>
      <c r="D572" s="599" t="s">
        <v>20734</v>
      </c>
      <c r="E572" s="600">
        <v>8000</v>
      </c>
      <c r="F572" s="598" t="s">
        <v>20735</v>
      </c>
      <c r="G572" s="599" t="s">
        <v>20736</v>
      </c>
      <c r="H572" s="599" t="s">
        <v>519</v>
      </c>
      <c r="I572" s="599" t="s">
        <v>686</v>
      </c>
      <c r="J572" s="598" t="s">
        <v>5312</v>
      </c>
      <c r="K572" s="664">
        <v>0</v>
      </c>
      <c r="L572" s="664">
        <v>9</v>
      </c>
      <c r="M572" s="665">
        <f t="shared" si="16"/>
        <v>72000</v>
      </c>
      <c r="N572" s="664">
        <v>0</v>
      </c>
      <c r="O572" s="664">
        <v>0</v>
      </c>
      <c r="P572" s="666">
        <f t="shared" si="17"/>
        <v>48000</v>
      </c>
      <c r="Q572" s="666">
        <v>0</v>
      </c>
      <c r="R572" s="666">
        <v>0</v>
      </c>
    </row>
    <row r="573" spans="1:18" ht="11.85" customHeight="1" x14ac:dyDescent="0.25">
      <c r="A573" s="598" t="s">
        <v>19174</v>
      </c>
      <c r="B573" s="598" t="s">
        <v>19175</v>
      </c>
      <c r="C573" s="598" t="s">
        <v>147</v>
      </c>
      <c r="D573" s="599" t="s">
        <v>19627</v>
      </c>
      <c r="E573" s="600">
        <v>10000</v>
      </c>
      <c r="F573" s="598" t="s">
        <v>20737</v>
      </c>
      <c r="G573" s="599" t="s">
        <v>20738</v>
      </c>
      <c r="H573" s="599" t="s">
        <v>19630</v>
      </c>
      <c r="I573" s="599" t="s">
        <v>686</v>
      </c>
      <c r="J573" s="598" t="s">
        <v>5312</v>
      </c>
      <c r="K573" s="664">
        <v>1</v>
      </c>
      <c r="L573" s="664">
        <v>6</v>
      </c>
      <c r="M573" s="665">
        <f t="shared" si="16"/>
        <v>60000</v>
      </c>
      <c r="N573" s="664">
        <v>0</v>
      </c>
      <c r="O573" s="664">
        <v>0</v>
      </c>
      <c r="P573" s="666">
        <f t="shared" si="17"/>
        <v>60000</v>
      </c>
      <c r="Q573" s="666">
        <v>0</v>
      </c>
      <c r="R573" s="666">
        <v>0</v>
      </c>
    </row>
    <row r="574" spans="1:18" ht="11.85" customHeight="1" x14ac:dyDescent="0.25">
      <c r="A574" s="598" t="s">
        <v>19174</v>
      </c>
      <c r="B574" s="598" t="s">
        <v>19200</v>
      </c>
      <c r="C574" s="598" t="s">
        <v>19179</v>
      </c>
      <c r="D574" s="599" t="s">
        <v>20739</v>
      </c>
      <c r="E574" s="600">
        <v>15600</v>
      </c>
      <c r="F574" s="598" t="s">
        <v>20740</v>
      </c>
      <c r="G574" s="599" t="s">
        <v>20741</v>
      </c>
      <c r="H574" s="599" t="s">
        <v>519</v>
      </c>
      <c r="I574" s="599" t="s">
        <v>686</v>
      </c>
      <c r="J574" s="598" t="s">
        <v>5312</v>
      </c>
      <c r="K574" s="664">
        <v>1</v>
      </c>
      <c r="L574" s="664">
        <v>3</v>
      </c>
      <c r="M574" s="665">
        <f t="shared" si="16"/>
        <v>46800</v>
      </c>
      <c r="N574" s="664">
        <v>0</v>
      </c>
      <c r="O574" s="664">
        <v>6</v>
      </c>
      <c r="P574" s="666">
        <f t="shared" si="17"/>
        <v>93600</v>
      </c>
      <c r="Q574" s="666">
        <v>0</v>
      </c>
      <c r="R574" s="666">
        <v>0</v>
      </c>
    </row>
    <row r="575" spans="1:18" ht="11.85" customHeight="1" x14ac:dyDescent="0.25">
      <c r="A575" s="598" t="s">
        <v>19174</v>
      </c>
      <c r="B575" s="598" t="s">
        <v>19175</v>
      </c>
      <c r="C575" s="598" t="s">
        <v>147</v>
      </c>
      <c r="D575" s="599" t="s">
        <v>20742</v>
      </c>
      <c r="E575" s="600">
        <v>12000</v>
      </c>
      <c r="F575" s="598" t="s">
        <v>20743</v>
      </c>
      <c r="G575" s="599" t="s">
        <v>20744</v>
      </c>
      <c r="H575" s="599" t="s">
        <v>19270</v>
      </c>
      <c r="I575" s="599" t="s">
        <v>686</v>
      </c>
      <c r="J575" s="598" t="s">
        <v>5312</v>
      </c>
      <c r="K575" s="664">
        <v>1</v>
      </c>
      <c r="L575" s="664">
        <v>9</v>
      </c>
      <c r="M575" s="665">
        <f t="shared" si="16"/>
        <v>108000</v>
      </c>
      <c r="N575" s="664">
        <v>0</v>
      </c>
      <c r="O575" s="664">
        <v>0</v>
      </c>
      <c r="P575" s="666">
        <f t="shared" si="17"/>
        <v>72000</v>
      </c>
      <c r="Q575" s="666">
        <v>0</v>
      </c>
      <c r="R575" s="666">
        <v>0</v>
      </c>
    </row>
    <row r="576" spans="1:18" ht="11.85" customHeight="1" x14ac:dyDescent="0.25">
      <c r="A576" s="598" t="s">
        <v>19174</v>
      </c>
      <c r="B576" s="598" t="s">
        <v>19175</v>
      </c>
      <c r="C576" s="598" t="s">
        <v>19179</v>
      </c>
      <c r="D576" s="599" t="s">
        <v>20591</v>
      </c>
      <c r="E576" s="600">
        <v>15600</v>
      </c>
      <c r="F576" s="598" t="s">
        <v>20745</v>
      </c>
      <c r="G576" s="599" t="s">
        <v>20746</v>
      </c>
      <c r="H576" s="599" t="s">
        <v>19270</v>
      </c>
      <c r="I576" s="599" t="s">
        <v>686</v>
      </c>
      <c r="J576" s="598" t="s">
        <v>5312</v>
      </c>
      <c r="K576" s="664">
        <v>0</v>
      </c>
      <c r="L576" s="664">
        <v>0</v>
      </c>
      <c r="M576" s="665">
        <f t="shared" si="16"/>
        <v>0</v>
      </c>
      <c r="N576" s="664">
        <v>1</v>
      </c>
      <c r="O576" s="664">
        <v>1</v>
      </c>
      <c r="P576" s="666">
        <f t="shared" si="17"/>
        <v>93600</v>
      </c>
      <c r="Q576" s="666">
        <v>0</v>
      </c>
      <c r="R576" s="666">
        <v>0</v>
      </c>
    </row>
    <row r="577" spans="1:18" ht="11.85" customHeight="1" x14ac:dyDescent="0.25">
      <c r="A577" s="598" t="s">
        <v>19174</v>
      </c>
      <c r="B577" s="598" t="s">
        <v>19175</v>
      </c>
      <c r="C577" s="598" t="s">
        <v>147</v>
      </c>
      <c r="D577" s="599" t="s">
        <v>20747</v>
      </c>
      <c r="E577" s="600">
        <v>3000</v>
      </c>
      <c r="F577" s="598" t="s">
        <v>20748</v>
      </c>
      <c r="G577" s="599" t="s">
        <v>20749</v>
      </c>
      <c r="H577" s="599"/>
      <c r="I577" s="599" t="s">
        <v>571</v>
      </c>
      <c r="J577" s="598"/>
      <c r="K577" s="664">
        <v>1</v>
      </c>
      <c r="L577" s="664">
        <v>12</v>
      </c>
      <c r="M577" s="665">
        <f t="shared" si="16"/>
        <v>36000</v>
      </c>
      <c r="N577" s="664">
        <v>0</v>
      </c>
      <c r="O577" s="664">
        <v>4</v>
      </c>
      <c r="P577" s="666">
        <f t="shared" si="17"/>
        <v>18000</v>
      </c>
      <c r="Q577" s="666">
        <v>0</v>
      </c>
      <c r="R577" s="666">
        <v>0</v>
      </c>
    </row>
    <row r="578" spans="1:18" ht="11.85" customHeight="1" x14ac:dyDescent="0.25">
      <c r="A578" s="598" t="s">
        <v>19174</v>
      </c>
      <c r="B578" s="598" t="s">
        <v>19200</v>
      </c>
      <c r="C578" s="598" t="s">
        <v>147</v>
      </c>
      <c r="D578" s="599" t="s">
        <v>1232</v>
      </c>
      <c r="E578" s="600">
        <v>6000</v>
      </c>
      <c r="F578" s="598" t="s">
        <v>20750</v>
      </c>
      <c r="G578" s="599" t="s">
        <v>20751</v>
      </c>
      <c r="H578" s="599" t="s">
        <v>519</v>
      </c>
      <c r="I578" s="599" t="s">
        <v>686</v>
      </c>
      <c r="J578" s="598" t="s">
        <v>5312</v>
      </c>
      <c r="K578" s="664">
        <v>3</v>
      </c>
      <c r="L578" s="664">
        <v>12</v>
      </c>
      <c r="M578" s="665">
        <f t="shared" si="16"/>
        <v>72000</v>
      </c>
      <c r="N578" s="664">
        <v>0</v>
      </c>
      <c r="O578" s="664">
        <v>5</v>
      </c>
      <c r="P578" s="666">
        <f t="shared" si="17"/>
        <v>36000</v>
      </c>
      <c r="Q578" s="666">
        <v>0</v>
      </c>
      <c r="R578" s="666">
        <v>0</v>
      </c>
    </row>
    <row r="579" spans="1:18" ht="11.85" customHeight="1" x14ac:dyDescent="0.25">
      <c r="A579" s="598" t="s">
        <v>19174</v>
      </c>
      <c r="B579" s="598" t="s">
        <v>19175</v>
      </c>
      <c r="C579" s="598" t="s">
        <v>19179</v>
      </c>
      <c r="D579" s="599" t="s">
        <v>20583</v>
      </c>
      <c r="E579" s="600">
        <v>15600</v>
      </c>
      <c r="F579" s="598" t="s">
        <v>20752</v>
      </c>
      <c r="G579" s="599" t="s">
        <v>20753</v>
      </c>
      <c r="H579" s="599" t="s">
        <v>20101</v>
      </c>
      <c r="I579" s="599" t="s">
        <v>686</v>
      </c>
      <c r="J579" s="598" t="s">
        <v>5312</v>
      </c>
      <c r="K579" s="664">
        <v>0</v>
      </c>
      <c r="L579" s="664">
        <v>9</v>
      </c>
      <c r="M579" s="665">
        <f t="shared" si="16"/>
        <v>140400</v>
      </c>
      <c r="N579" s="664">
        <v>0</v>
      </c>
      <c r="O579" s="664">
        <v>0</v>
      </c>
      <c r="P579" s="666">
        <f t="shared" si="17"/>
        <v>93600</v>
      </c>
      <c r="Q579" s="666">
        <v>0</v>
      </c>
      <c r="R579" s="666">
        <v>0</v>
      </c>
    </row>
    <row r="580" spans="1:18" ht="11.85" customHeight="1" x14ac:dyDescent="0.25">
      <c r="A580" s="598" t="s">
        <v>19174</v>
      </c>
      <c r="B580" s="598" t="s">
        <v>19175</v>
      </c>
      <c r="C580" s="598" t="s">
        <v>19179</v>
      </c>
      <c r="D580" s="599" t="s">
        <v>20717</v>
      </c>
      <c r="E580" s="600">
        <v>15600</v>
      </c>
      <c r="F580" s="598" t="s">
        <v>20754</v>
      </c>
      <c r="G580" s="599" t="s">
        <v>20755</v>
      </c>
      <c r="H580" s="599"/>
      <c r="I580" s="599" t="s">
        <v>686</v>
      </c>
      <c r="J580" s="598" t="s">
        <v>5312</v>
      </c>
      <c r="K580" s="664">
        <v>1</v>
      </c>
      <c r="L580" s="664">
        <v>3</v>
      </c>
      <c r="M580" s="665">
        <f t="shared" si="16"/>
        <v>46800</v>
      </c>
      <c r="N580" s="664">
        <v>0</v>
      </c>
      <c r="O580" s="664">
        <v>6</v>
      </c>
      <c r="P580" s="666">
        <f t="shared" si="17"/>
        <v>93600</v>
      </c>
      <c r="Q580" s="666">
        <v>0</v>
      </c>
      <c r="R580" s="666">
        <v>0</v>
      </c>
    </row>
    <row r="581" spans="1:18" ht="11.85" customHeight="1" x14ac:dyDescent="0.25">
      <c r="A581" s="598" t="s">
        <v>19174</v>
      </c>
      <c r="B581" s="598" t="s">
        <v>19175</v>
      </c>
      <c r="C581" s="598" t="s">
        <v>19179</v>
      </c>
      <c r="D581" s="599" t="s">
        <v>20756</v>
      </c>
      <c r="E581" s="600">
        <v>8000</v>
      </c>
      <c r="F581" s="598" t="s">
        <v>20757</v>
      </c>
      <c r="G581" s="599" t="s">
        <v>20758</v>
      </c>
      <c r="H581" s="599" t="s">
        <v>20759</v>
      </c>
      <c r="I581" s="599" t="s">
        <v>686</v>
      </c>
      <c r="J581" s="598" t="s">
        <v>5312</v>
      </c>
      <c r="K581" s="664">
        <v>1</v>
      </c>
      <c r="L581" s="664">
        <v>2</v>
      </c>
      <c r="M581" s="665">
        <f t="shared" si="16"/>
        <v>16000</v>
      </c>
      <c r="N581" s="664">
        <v>0</v>
      </c>
      <c r="O581" s="664">
        <v>6</v>
      </c>
      <c r="P581" s="666">
        <f t="shared" si="17"/>
        <v>48000</v>
      </c>
      <c r="Q581" s="666">
        <v>0</v>
      </c>
      <c r="R581" s="666">
        <v>0</v>
      </c>
    </row>
    <row r="582" spans="1:18" ht="11.85" customHeight="1" x14ac:dyDescent="0.25">
      <c r="A582" s="598" t="s">
        <v>19174</v>
      </c>
      <c r="B582" s="598" t="s">
        <v>19200</v>
      </c>
      <c r="C582" s="598" t="s">
        <v>147</v>
      </c>
      <c r="D582" s="599" t="s">
        <v>19201</v>
      </c>
      <c r="E582" s="600">
        <v>6000</v>
      </c>
      <c r="F582" s="598" t="s">
        <v>3990</v>
      </c>
      <c r="G582" s="599" t="s">
        <v>20760</v>
      </c>
      <c r="H582" s="599" t="s">
        <v>519</v>
      </c>
      <c r="I582" s="599" t="s">
        <v>686</v>
      </c>
      <c r="J582" s="598" t="s">
        <v>5312</v>
      </c>
      <c r="K582" s="664">
        <v>1</v>
      </c>
      <c r="L582" s="664">
        <v>9</v>
      </c>
      <c r="M582" s="665">
        <f t="shared" si="16"/>
        <v>54000</v>
      </c>
      <c r="N582" s="664">
        <v>0</v>
      </c>
      <c r="O582" s="664">
        <v>0</v>
      </c>
      <c r="P582" s="666">
        <f t="shared" si="17"/>
        <v>36000</v>
      </c>
      <c r="Q582" s="666">
        <v>0</v>
      </c>
      <c r="R582" s="666">
        <v>0</v>
      </c>
    </row>
    <row r="583" spans="1:18" ht="11.85" customHeight="1" x14ac:dyDescent="0.25">
      <c r="A583" s="598" t="s">
        <v>19174</v>
      </c>
      <c r="B583" s="598" t="s">
        <v>19175</v>
      </c>
      <c r="C583" s="598" t="s">
        <v>19179</v>
      </c>
      <c r="D583" s="599" t="s">
        <v>20494</v>
      </c>
      <c r="E583" s="600">
        <v>15600</v>
      </c>
      <c r="F583" s="598" t="s">
        <v>20761</v>
      </c>
      <c r="G583" s="599" t="s">
        <v>20762</v>
      </c>
      <c r="H583" s="599" t="s">
        <v>519</v>
      </c>
      <c r="I583" s="599" t="s">
        <v>686</v>
      </c>
      <c r="J583" s="598" t="s">
        <v>5312</v>
      </c>
      <c r="K583" s="664">
        <v>0</v>
      </c>
      <c r="L583" s="664">
        <v>0</v>
      </c>
      <c r="M583" s="665">
        <f t="shared" si="16"/>
        <v>0</v>
      </c>
      <c r="N583" s="664">
        <v>1</v>
      </c>
      <c r="O583" s="664">
        <v>1</v>
      </c>
      <c r="P583" s="666">
        <f t="shared" si="17"/>
        <v>93600</v>
      </c>
      <c r="Q583" s="666">
        <v>0</v>
      </c>
      <c r="R583" s="666">
        <v>0</v>
      </c>
    </row>
    <row r="584" spans="1:18" ht="11.85" customHeight="1" x14ac:dyDescent="0.25">
      <c r="A584" s="598" t="s">
        <v>19174</v>
      </c>
      <c r="B584" s="598" t="s">
        <v>19175</v>
      </c>
      <c r="C584" s="598" t="s">
        <v>19179</v>
      </c>
      <c r="D584" s="599" t="s">
        <v>20763</v>
      </c>
      <c r="E584" s="600">
        <v>15600</v>
      </c>
      <c r="F584" s="598" t="s">
        <v>20545</v>
      </c>
      <c r="G584" s="599" t="s">
        <v>20546</v>
      </c>
      <c r="H584" s="599" t="s">
        <v>19222</v>
      </c>
      <c r="I584" s="599" t="s">
        <v>686</v>
      </c>
      <c r="J584" s="598" t="s">
        <v>5312</v>
      </c>
      <c r="K584" s="664">
        <v>0</v>
      </c>
      <c r="L584" s="664">
        <v>0</v>
      </c>
      <c r="M584" s="665">
        <f t="shared" ref="M584:M647" si="18">+E584*L584</f>
        <v>0</v>
      </c>
      <c r="N584" s="664">
        <v>1</v>
      </c>
      <c r="O584" s="664">
        <v>0</v>
      </c>
      <c r="P584" s="666">
        <f t="shared" ref="P584:P647" si="19">+E584*6</f>
        <v>93600</v>
      </c>
      <c r="Q584" s="666">
        <v>0</v>
      </c>
      <c r="R584" s="666">
        <v>0</v>
      </c>
    </row>
    <row r="585" spans="1:18" ht="11.85" customHeight="1" x14ac:dyDescent="0.25">
      <c r="A585" s="598" t="s">
        <v>19174</v>
      </c>
      <c r="B585" s="598" t="s">
        <v>19175</v>
      </c>
      <c r="C585" s="598" t="s">
        <v>19179</v>
      </c>
      <c r="D585" s="599" t="s">
        <v>20764</v>
      </c>
      <c r="E585" s="600">
        <v>15600</v>
      </c>
      <c r="F585" s="598" t="s">
        <v>20148</v>
      </c>
      <c r="G585" s="599" t="s">
        <v>20149</v>
      </c>
      <c r="H585" s="599" t="s">
        <v>519</v>
      </c>
      <c r="I585" s="599" t="s">
        <v>686</v>
      </c>
      <c r="J585" s="598" t="s">
        <v>5312</v>
      </c>
      <c r="K585" s="664">
        <v>0</v>
      </c>
      <c r="L585" s="664">
        <v>0</v>
      </c>
      <c r="M585" s="665">
        <f t="shared" si="18"/>
        <v>0</v>
      </c>
      <c r="N585" s="664">
        <v>1</v>
      </c>
      <c r="O585" s="664">
        <v>0</v>
      </c>
      <c r="P585" s="666">
        <f t="shared" si="19"/>
        <v>93600</v>
      </c>
      <c r="Q585" s="666">
        <v>0</v>
      </c>
      <c r="R585" s="666">
        <v>0</v>
      </c>
    </row>
    <row r="586" spans="1:18" ht="11.85" customHeight="1" x14ac:dyDescent="0.25">
      <c r="A586" s="598" t="s">
        <v>19174</v>
      </c>
      <c r="B586" s="598" t="s">
        <v>19200</v>
      </c>
      <c r="C586" s="598" t="s">
        <v>19179</v>
      </c>
      <c r="D586" s="599" t="s">
        <v>20664</v>
      </c>
      <c r="E586" s="600">
        <v>15600</v>
      </c>
      <c r="F586" s="598" t="s">
        <v>20765</v>
      </c>
      <c r="G586" s="599" t="s">
        <v>20766</v>
      </c>
      <c r="H586" s="599" t="s">
        <v>519</v>
      </c>
      <c r="I586" s="599" t="s">
        <v>686</v>
      </c>
      <c r="J586" s="598" t="s">
        <v>5312</v>
      </c>
      <c r="K586" s="664">
        <v>0</v>
      </c>
      <c r="L586" s="664">
        <v>12</v>
      </c>
      <c r="M586" s="665">
        <f t="shared" si="18"/>
        <v>187200</v>
      </c>
      <c r="N586" s="664">
        <v>0</v>
      </c>
      <c r="O586" s="664">
        <v>3</v>
      </c>
      <c r="P586" s="666">
        <f t="shared" si="19"/>
        <v>93600</v>
      </c>
      <c r="Q586" s="666">
        <v>0</v>
      </c>
      <c r="R586" s="666">
        <v>0</v>
      </c>
    </row>
    <row r="587" spans="1:18" ht="11.85" customHeight="1" x14ac:dyDescent="0.25">
      <c r="A587" s="598" t="s">
        <v>19174</v>
      </c>
      <c r="B587" s="598" t="s">
        <v>19175</v>
      </c>
      <c r="C587" s="598" t="s">
        <v>19179</v>
      </c>
      <c r="D587" s="599" t="s">
        <v>20393</v>
      </c>
      <c r="E587" s="600">
        <v>15600</v>
      </c>
      <c r="F587" s="598" t="s">
        <v>20394</v>
      </c>
      <c r="G587" s="599" t="s">
        <v>20395</v>
      </c>
      <c r="H587" s="599" t="s">
        <v>519</v>
      </c>
      <c r="I587" s="599" t="s">
        <v>686</v>
      </c>
      <c r="J587" s="598" t="s">
        <v>5312</v>
      </c>
      <c r="K587" s="664">
        <v>1</v>
      </c>
      <c r="L587" s="664">
        <v>0</v>
      </c>
      <c r="M587" s="665">
        <f t="shared" si="18"/>
        <v>0</v>
      </c>
      <c r="N587" s="664">
        <v>0</v>
      </c>
      <c r="O587" s="664">
        <v>0</v>
      </c>
      <c r="P587" s="666">
        <f t="shared" si="19"/>
        <v>93600</v>
      </c>
      <c r="Q587" s="666">
        <v>0</v>
      </c>
      <c r="R587" s="666">
        <v>0</v>
      </c>
    </row>
    <row r="588" spans="1:18" ht="11.85" customHeight="1" x14ac:dyDescent="0.25">
      <c r="A588" s="598" t="s">
        <v>19174</v>
      </c>
      <c r="B588" s="598" t="s">
        <v>19175</v>
      </c>
      <c r="C588" s="598" t="s">
        <v>147</v>
      </c>
      <c r="D588" s="599" t="s">
        <v>20767</v>
      </c>
      <c r="E588" s="600">
        <v>1500</v>
      </c>
      <c r="F588" s="598" t="s">
        <v>20768</v>
      </c>
      <c r="G588" s="599" t="s">
        <v>20769</v>
      </c>
      <c r="H588" s="599" t="s">
        <v>19390</v>
      </c>
      <c r="I588" s="599" t="s">
        <v>19243</v>
      </c>
      <c r="J588" s="598" t="s">
        <v>5312</v>
      </c>
      <c r="K588" s="664">
        <v>1</v>
      </c>
      <c r="L588" s="664">
        <v>1</v>
      </c>
      <c r="M588" s="665">
        <f t="shared" si="18"/>
        <v>1500</v>
      </c>
      <c r="N588" s="664">
        <v>1</v>
      </c>
      <c r="O588" s="664">
        <v>1</v>
      </c>
      <c r="P588" s="666">
        <f t="shared" si="19"/>
        <v>9000</v>
      </c>
      <c r="Q588" s="666">
        <v>0</v>
      </c>
      <c r="R588" s="666">
        <v>0</v>
      </c>
    </row>
    <row r="589" spans="1:18" ht="11.85" customHeight="1" x14ac:dyDescent="0.25">
      <c r="A589" s="598" t="s">
        <v>19174</v>
      </c>
      <c r="B589" s="598" t="s">
        <v>19175</v>
      </c>
      <c r="C589" s="598" t="s">
        <v>19179</v>
      </c>
      <c r="D589" s="599" t="s">
        <v>20583</v>
      </c>
      <c r="E589" s="600">
        <v>15600</v>
      </c>
      <c r="F589" s="598" t="s">
        <v>20770</v>
      </c>
      <c r="G589" s="599" t="s">
        <v>20771</v>
      </c>
      <c r="H589" s="599" t="s">
        <v>19301</v>
      </c>
      <c r="I589" s="599" t="s">
        <v>686</v>
      </c>
      <c r="J589" s="598" t="s">
        <v>5312</v>
      </c>
      <c r="K589" s="664">
        <v>1</v>
      </c>
      <c r="L589" s="664">
        <v>3</v>
      </c>
      <c r="M589" s="665">
        <f t="shared" si="18"/>
        <v>46800</v>
      </c>
      <c r="N589" s="664">
        <v>0</v>
      </c>
      <c r="O589" s="664">
        <v>3</v>
      </c>
      <c r="P589" s="666">
        <f t="shared" si="19"/>
        <v>93600</v>
      </c>
      <c r="Q589" s="666">
        <v>0</v>
      </c>
      <c r="R589" s="666">
        <v>0</v>
      </c>
    </row>
    <row r="590" spans="1:18" ht="11.85" customHeight="1" x14ac:dyDescent="0.25">
      <c r="A590" s="598" t="s">
        <v>19174</v>
      </c>
      <c r="B590" s="598" t="s">
        <v>19175</v>
      </c>
      <c r="C590" s="598" t="s">
        <v>19179</v>
      </c>
      <c r="D590" s="599" t="s">
        <v>20772</v>
      </c>
      <c r="E590" s="600">
        <v>8000</v>
      </c>
      <c r="F590" s="598" t="s">
        <v>20773</v>
      </c>
      <c r="G590" s="599" t="s">
        <v>20774</v>
      </c>
      <c r="H590" s="599" t="s">
        <v>20012</v>
      </c>
      <c r="I590" s="599" t="s">
        <v>686</v>
      </c>
      <c r="J590" s="598" t="s">
        <v>5312</v>
      </c>
      <c r="K590" s="664">
        <v>1</v>
      </c>
      <c r="L590" s="664">
        <v>3</v>
      </c>
      <c r="M590" s="665">
        <f t="shared" si="18"/>
        <v>24000</v>
      </c>
      <c r="N590" s="664">
        <v>0</v>
      </c>
      <c r="O590" s="664">
        <v>0</v>
      </c>
      <c r="P590" s="666">
        <f t="shared" si="19"/>
        <v>48000</v>
      </c>
      <c r="Q590" s="666">
        <v>0</v>
      </c>
      <c r="R590" s="666">
        <v>0</v>
      </c>
    </row>
    <row r="591" spans="1:18" ht="11.85" customHeight="1" x14ac:dyDescent="0.25">
      <c r="A591" s="598" t="s">
        <v>19174</v>
      </c>
      <c r="B591" s="598" t="s">
        <v>19175</v>
      </c>
      <c r="C591" s="598" t="s">
        <v>147</v>
      </c>
      <c r="D591" s="599" t="s">
        <v>6079</v>
      </c>
      <c r="E591" s="600">
        <v>6500</v>
      </c>
      <c r="F591" s="598" t="s">
        <v>20775</v>
      </c>
      <c r="G591" s="599" t="s">
        <v>20776</v>
      </c>
      <c r="H591" s="599" t="s">
        <v>18178</v>
      </c>
      <c r="I591" s="599" t="s">
        <v>686</v>
      </c>
      <c r="J591" s="598" t="s">
        <v>5312</v>
      </c>
      <c r="K591" s="664">
        <v>1</v>
      </c>
      <c r="L591" s="664">
        <v>1</v>
      </c>
      <c r="M591" s="665">
        <f t="shared" si="18"/>
        <v>6500</v>
      </c>
      <c r="N591" s="664">
        <v>0</v>
      </c>
      <c r="O591" s="664">
        <v>0</v>
      </c>
      <c r="P591" s="666">
        <f t="shared" si="19"/>
        <v>39000</v>
      </c>
      <c r="Q591" s="666">
        <v>0</v>
      </c>
      <c r="R591" s="666">
        <v>0</v>
      </c>
    </row>
    <row r="592" spans="1:18" ht="11.85" customHeight="1" x14ac:dyDescent="0.25">
      <c r="A592" s="598" t="s">
        <v>19174</v>
      </c>
      <c r="B592" s="598" t="s">
        <v>19175</v>
      </c>
      <c r="C592" s="598" t="s">
        <v>19179</v>
      </c>
      <c r="D592" s="599" t="s">
        <v>20777</v>
      </c>
      <c r="E592" s="600">
        <v>15600</v>
      </c>
      <c r="F592" s="598" t="s">
        <v>20778</v>
      </c>
      <c r="G592" s="599" t="s">
        <v>20779</v>
      </c>
      <c r="H592" s="599" t="s">
        <v>18178</v>
      </c>
      <c r="I592" s="599" t="s">
        <v>686</v>
      </c>
      <c r="J592" s="598" t="s">
        <v>5312</v>
      </c>
      <c r="K592" s="664">
        <v>0</v>
      </c>
      <c r="L592" s="664">
        <v>0</v>
      </c>
      <c r="M592" s="665">
        <f t="shared" si="18"/>
        <v>0</v>
      </c>
      <c r="N592" s="664">
        <v>1</v>
      </c>
      <c r="O592" s="664">
        <v>1</v>
      </c>
      <c r="P592" s="666">
        <f t="shared" si="19"/>
        <v>93600</v>
      </c>
      <c r="Q592" s="666">
        <v>0</v>
      </c>
      <c r="R592" s="666">
        <v>0</v>
      </c>
    </row>
    <row r="593" spans="1:18" ht="11.85" customHeight="1" x14ac:dyDescent="0.25">
      <c r="A593" s="598" t="s">
        <v>19174</v>
      </c>
      <c r="B593" s="598" t="s">
        <v>19175</v>
      </c>
      <c r="C593" s="598" t="s">
        <v>19179</v>
      </c>
      <c r="D593" s="599" t="s">
        <v>20780</v>
      </c>
      <c r="E593" s="600">
        <v>15600</v>
      </c>
      <c r="F593" s="598" t="s">
        <v>20781</v>
      </c>
      <c r="G593" s="599" t="s">
        <v>20782</v>
      </c>
      <c r="H593" s="599" t="s">
        <v>519</v>
      </c>
      <c r="I593" s="599" t="s">
        <v>686</v>
      </c>
      <c r="J593" s="598" t="s">
        <v>5312</v>
      </c>
      <c r="K593" s="664">
        <v>0</v>
      </c>
      <c r="L593" s="664">
        <v>12</v>
      </c>
      <c r="M593" s="665">
        <f t="shared" si="18"/>
        <v>187200</v>
      </c>
      <c r="N593" s="664">
        <v>0</v>
      </c>
      <c r="O593" s="664">
        <v>3</v>
      </c>
      <c r="P593" s="666">
        <f t="shared" si="19"/>
        <v>93600</v>
      </c>
      <c r="Q593" s="666">
        <v>0</v>
      </c>
      <c r="R593" s="666">
        <v>0</v>
      </c>
    </row>
    <row r="594" spans="1:18" ht="11.85" customHeight="1" x14ac:dyDescent="0.25">
      <c r="A594" s="598" t="s">
        <v>19174</v>
      </c>
      <c r="B594" s="598" t="s">
        <v>19175</v>
      </c>
      <c r="C594" s="598" t="s">
        <v>19179</v>
      </c>
      <c r="D594" s="599" t="s">
        <v>19180</v>
      </c>
      <c r="E594" s="600">
        <v>15600</v>
      </c>
      <c r="F594" s="598" t="s">
        <v>19181</v>
      </c>
      <c r="G594" s="599" t="s">
        <v>19182</v>
      </c>
      <c r="H594" s="599" t="s">
        <v>18178</v>
      </c>
      <c r="I594" s="599" t="s">
        <v>686</v>
      </c>
      <c r="J594" s="598" t="s">
        <v>5312</v>
      </c>
      <c r="K594" s="664">
        <v>1</v>
      </c>
      <c r="L594" s="664">
        <v>0</v>
      </c>
      <c r="M594" s="665">
        <f t="shared" si="18"/>
        <v>0</v>
      </c>
      <c r="N594" s="664">
        <v>0</v>
      </c>
      <c r="O594" s="664">
        <v>0</v>
      </c>
      <c r="P594" s="666">
        <f t="shared" si="19"/>
        <v>93600</v>
      </c>
      <c r="Q594" s="666">
        <v>0</v>
      </c>
      <c r="R594" s="666">
        <v>0</v>
      </c>
    </row>
    <row r="595" spans="1:18" ht="11.85" customHeight="1" x14ac:dyDescent="0.25">
      <c r="A595" s="598" t="s">
        <v>19174</v>
      </c>
      <c r="B595" s="598" t="s">
        <v>19175</v>
      </c>
      <c r="C595" s="598" t="s">
        <v>19179</v>
      </c>
      <c r="D595" s="599" t="s">
        <v>20783</v>
      </c>
      <c r="E595" s="600">
        <v>15600</v>
      </c>
      <c r="F595" s="598" t="s">
        <v>19478</v>
      </c>
      <c r="G595" s="599" t="s">
        <v>19479</v>
      </c>
      <c r="H595" s="599" t="s">
        <v>565</v>
      </c>
      <c r="I595" s="599" t="s">
        <v>19480</v>
      </c>
      <c r="J595" s="598"/>
      <c r="K595" s="664">
        <v>0</v>
      </c>
      <c r="L595" s="664">
        <v>9</v>
      </c>
      <c r="M595" s="665">
        <f t="shared" si="18"/>
        <v>140400</v>
      </c>
      <c r="N595" s="664">
        <v>0</v>
      </c>
      <c r="O595" s="664">
        <v>0</v>
      </c>
      <c r="P595" s="666">
        <f t="shared" si="19"/>
        <v>93600</v>
      </c>
      <c r="Q595" s="666">
        <v>0</v>
      </c>
      <c r="R595" s="666">
        <v>0</v>
      </c>
    </row>
    <row r="596" spans="1:18" ht="11.85" customHeight="1" x14ac:dyDescent="0.25">
      <c r="A596" s="598" t="s">
        <v>19174</v>
      </c>
      <c r="B596" s="598" t="s">
        <v>19175</v>
      </c>
      <c r="C596" s="598" t="s">
        <v>19179</v>
      </c>
      <c r="D596" s="599" t="s">
        <v>20784</v>
      </c>
      <c r="E596" s="600">
        <v>8000</v>
      </c>
      <c r="F596" s="598" t="s">
        <v>20785</v>
      </c>
      <c r="G596" s="599" t="s">
        <v>20786</v>
      </c>
      <c r="H596" s="599" t="s">
        <v>519</v>
      </c>
      <c r="I596" s="599" t="s">
        <v>686</v>
      </c>
      <c r="J596" s="598" t="s">
        <v>5312</v>
      </c>
      <c r="K596" s="664">
        <v>1</v>
      </c>
      <c r="L596" s="664">
        <v>2</v>
      </c>
      <c r="M596" s="665">
        <f t="shared" si="18"/>
        <v>16000</v>
      </c>
      <c r="N596" s="664">
        <v>0</v>
      </c>
      <c r="O596" s="664">
        <v>6</v>
      </c>
      <c r="P596" s="666">
        <f t="shared" si="19"/>
        <v>48000</v>
      </c>
      <c r="Q596" s="666">
        <v>0</v>
      </c>
      <c r="R596" s="666">
        <v>0</v>
      </c>
    </row>
    <row r="597" spans="1:18" ht="11.85" customHeight="1" x14ac:dyDescent="0.25">
      <c r="A597" s="598" t="s">
        <v>19174</v>
      </c>
      <c r="B597" s="598" t="s">
        <v>19175</v>
      </c>
      <c r="C597" s="598" t="s">
        <v>19179</v>
      </c>
      <c r="D597" s="599" t="s">
        <v>20787</v>
      </c>
      <c r="E597" s="600">
        <v>15600</v>
      </c>
      <c r="F597" s="598" t="s">
        <v>20788</v>
      </c>
      <c r="G597" s="599" t="s">
        <v>20789</v>
      </c>
      <c r="H597" s="599" t="s">
        <v>18178</v>
      </c>
      <c r="I597" s="599" t="s">
        <v>686</v>
      </c>
      <c r="J597" s="598" t="s">
        <v>5312</v>
      </c>
      <c r="K597" s="664">
        <v>1</v>
      </c>
      <c r="L597" s="664">
        <v>1</v>
      </c>
      <c r="M597" s="665">
        <f t="shared" si="18"/>
        <v>15600</v>
      </c>
      <c r="N597" s="664">
        <v>0</v>
      </c>
      <c r="O597" s="664">
        <v>4</v>
      </c>
      <c r="P597" s="666">
        <f t="shared" si="19"/>
        <v>93600</v>
      </c>
      <c r="Q597" s="666">
        <v>0</v>
      </c>
      <c r="R597" s="666">
        <v>0</v>
      </c>
    </row>
    <row r="598" spans="1:18" ht="11.85" customHeight="1" x14ac:dyDescent="0.25">
      <c r="A598" s="598" t="s">
        <v>19174</v>
      </c>
      <c r="B598" s="598" t="s">
        <v>19175</v>
      </c>
      <c r="C598" s="598" t="s">
        <v>19179</v>
      </c>
      <c r="D598" s="599" t="s">
        <v>20790</v>
      </c>
      <c r="E598" s="600">
        <v>15600</v>
      </c>
      <c r="F598" s="598" t="s">
        <v>20791</v>
      </c>
      <c r="G598" s="599" t="s">
        <v>20792</v>
      </c>
      <c r="H598" s="599" t="s">
        <v>19226</v>
      </c>
      <c r="I598" s="599" t="s">
        <v>19243</v>
      </c>
      <c r="J598" s="598" t="s">
        <v>5312</v>
      </c>
      <c r="K598" s="664">
        <v>1</v>
      </c>
      <c r="L598" s="664">
        <v>12</v>
      </c>
      <c r="M598" s="665">
        <f t="shared" si="18"/>
        <v>187200</v>
      </c>
      <c r="N598" s="664">
        <v>0</v>
      </c>
      <c r="O598" s="664">
        <v>6</v>
      </c>
      <c r="P598" s="666">
        <f t="shared" si="19"/>
        <v>93600</v>
      </c>
      <c r="Q598" s="666">
        <v>0</v>
      </c>
      <c r="R598" s="666">
        <v>0</v>
      </c>
    </row>
    <row r="599" spans="1:18" ht="11.85" customHeight="1" x14ac:dyDescent="0.25">
      <c r="A599" s="598" t="s">
        <v>19174</v>
      </c>
      <c r="B599" s="598" t="s">
        <v>19175</v>
      </c>
      <c r="C599" s="598" t="s">
        <v>147</v>
      </c>
      <c r="D599" s="599" t="s">
        <v>927</v>
      </c>
      <c r="E599" s="600">
        <v>2000</v>
      </c>
      <c r="F599" s="598" t="s">
        <v>20793</v>
      </c>
      <c r="G599" s="599" t="s">
        <v>20794</v>
      </c>
      <c r="H599" s="599"/>
      <c r="I599" s="599" t="s">
        <v>571</v>
      </c>
      <c r="J599" s="598"/>
      <c r="K599" s="664">
        <v>1</v>
      </c>
      <c r="L599" s="664">
        <v>1</v>
      </c>
      <c r="M599" s="665">
        <f t="shared" si="18"/>
        <v>2000</v>
      </c>
      <c r="N599" s="664">
        <v>0</v>
      </c>
      <c r="O599" s="664">
        <v>0</v>
      </c>
      <c r="P599" s="666">
        <f t="shared" si="19"/>
        <v>12000</v>
      </c>
      <c r="Q599" s="666">
        <v>0</v>
      </c>
      <c r="R599" s="666">
        <v>0</v>
      </c>
    </row>
    <row r="600" spans="1:18" ht="11.85" customHeight="1" x14ac:dyDescent="0.25">
      <c r="A600" s="598" t="s">
        <v>19174</v>
      </c>
      <c r="B600" s="598" t="s">
        <v>19200</v>
      </c>
      <c r="C600" s="598" t="s">
        <v>19179</v>
      </c>
      <c r="D600" s="599" t="s">
        <v>20448</v>
      </c>
      <c r="E600" s="600">
        <v>15600</v>
      </c>
      <c r="F600" s="598" t="s">
        <v>20795</v>
      </c>
      <c r="G600" s="599" t="s">
        <v>20796</v>
      </c>
      <c r="H600" s="599" t="s">
        <v>19297</v>
      </c>
      <c r="I600" s="599" t="s">
        <v>686</v>
      </c>
      <c r="J600" s="598" t="s">
        <v>5312</v>
      </c>
      <c r="K600" s="664">
        <v>1</v>
      </c>
      <c r="L600" s="664">
        <v>2</v>
      </c>
      <c r="M600" s="665">
        <f t="shared" si="18"/>
        <v>31200</v>
      </c>
      <c r="N600" s="664">
        <v>0</v>
      </c>
      <c r="O600" s="664">
        <v>4</v>
      </c>
      <c r="P600" s="666">
        <f t="shared" si="19"/>
        <v>93600</v>
      </c>
      <c r="Q600" s="666">
        <v>0</v>
      </c>
      <c r="R600" s="666">
        <v>0</v>
      </c>
    </row>
    <row r="601" spans="1:18" ht="11.85" customHeight="1" x14ac:dyDescent="0.25">
      <c r="A601" s="598" t="s">
        <v>19174</v>
      </c>
      <c r="B601" s="598" t="s">
        <v>19175</v>
      </c>
      <c r="C601" s="598" t="s">
        <v>19179</v>
      </c>
      <c r="D601" s="599" t="s">
        <v>20797</v>
      </c>
      <c r="E601" s="600">
        <v>8000</v>
      </c>
      <c r="F601" s="598" t="s">
        <v>20798</v>
      </c>
      <c r="G601" s="599" t="s">
        <v>20799</v>
      </c>
      <c r="H601" s="599" t="s">
        <v>19466</v>
      </c>
      <c r="I601" s="599" t="s">
        <v>19243</v>
      </c>
      <c r="J601" s="598" t="s">
        <v>5312</v>
      </c>
      <c r="K601" s="664">
        <v>1</v>
      </c>
      <c r="L601" s="664">
        <v>3</v>
      </c>
      <c r="M601" s="665">
        <f t="shared" si="18"/>
        <v>24000</v>
      </c>
      <c r="N601" s="664">
        <v>0</v>
      </c>
      <c r="O601" s="664">
        <v>0</v>
      </c>
      <c r="P601" s="666">
        <f t="shared" si="19"/>
        <v>48000</v>
      </c>
      <c r="Q601" s="666">
        <v>0</v>
      </c>
      <c r="R601" s="666">
        <v>0</v>
      </c>
    </row>
    <row r="602" spans="1:18" ht="11.85" customHeight="1" x14ac:dyDescent="0.25">
      <c r="A602" s="598" t="s">
        <v>19174</v>
      </c>
      <c r="B602" s="598" t="s">
        <v>19175</v>
      </c>
      <c r="C602" s="598" t="s">
        <v>19179</v>
      </c>
      <c r="D602" s="599" t="s">
        <v>20784</v>
      </c>
      <c r="E602" s="600">
        <v>8000</v>
      </c>
      <c r="F602" s="598" t="s">
        <v>20800</v>
      </c>
      <c r="G602" s="599" t="s">
        <v>20801</v>
      </c>
      <c r="H602" s="599" t="s">
        <v>519</v>
      </c>
      <c r="I602" s="599" t="s">
        <v>686</v>
      </c>
      <c r="J602" s="598" t="s">
        <v>5312</v>
      </c>
      <c r="K602" s="664">
        <v>1</v>
      </c>
      <c r="L602" s="664">
        <v>7</v>
      </c>
      <c r="M602" s="665">
        <f t="shared" si="18"/>
        <v>56000</v>
      </c>
      <c r="N602" s="664">
        <v>0</v>
      </c>
      <c r="O602" s="664">
        <v>0</v>
      </c>
      <c r="P602" s="666">
        <f t="shared" si="19"/>
        <v>48000</v>
      </c>
      <c r="Q602" s="666">
        <v>0</v>
      </c>
      <c r="R602" s="666">
        <v>0</v>
      </c>
    </row>
    <row r="603" spans="1:18" ht="11.85" customHeight="1" x14ac:dyDescent="0.25">
      <c r="A603" s="598" t="s">
        <v>19174</v>
      </c>
      <c r="B603" s="598" t="s">
        <v>19175</v>
      </c>
      <c r="C603" s="598" t="s">
        <v>19179</v>
      </c>
      <c r="D603" s="599" t="s">
        <v>20802</v>
      </c>
      <c r="E603" s="600">
        <v>15600</v>
      </c>
      <c r="F603" s="598" t="s">
        <v>20803</v>
      </c>
      <c r="G603" s="599" t="s">
        <v>20804</v>
      </c>
      <c r="H603" s="599" t="s">
        <v>519</v>
      </c>
      <c r="I603" s="599" t="s">
        <v>686</v>
      </c>
      <c r="J603" s="598" t="s">
        <v>5312</v>
      </c>
      <c r="K603" s="664">
        <v>0</v>
      </c>
      <c r="L603" s="664">
        <v>0</v>
      </c>
      <c r="M603" s="665">
        <f t="shared" si="18"/>
        <v>0</v>
      </c>
      <c r="N603" s="664">
        <v>1</v>
      </c>
      <c r="O603" s="664">
        <v>0</v>
      </c>
      <c r="P603" s="666">
        <f t="shared" si="19"/>
        <v>93600</v>
      </c>
      <c r="Q603" s="666">
        <v>0</v>
      </c>
      <c r="R603" s="666">
        <v>0</v>
      </c>
    </row>
    <row r="604" spans="1:18" ht="11.85" customHeight="1" x14ac:dyDescent="0.25">
      <c r="A604" s="598" t="s">
        <v>19174</v>
      </c>
      <c r="B604" s="598" t="s">
        <v>19175</v>
      </c>
      <c r="C604" s="598" t="s">
        <v>19179</v>
      </c>
      <c r="D604" s="599" t="s">
        <v>20805</v>
      </c>
      <c r="E604" s="600">
        <v>8000</v>
      </c>
      <c r="F604" s="598" t="s">
        <v>20806</v>
      </c>
      <c r="G604" s="599" t="s">
        <v>20807</v>
      </c>
      <c r="H604" s="599" t="s">
        <v>20138</v>
      </c>
      <c r="I604" s="599" t="s">
        <v>686</v>
      </c>
      <c r="J604" s="598" t="s">
        <v>5312</v>
      </c>
      <c r="K604" s="664">
        <v>1</v>
      </c>
      <c r="L604" s="664">
        <v>2</v>
      </c>
      <c r="M604" s="665">
        <f t="shared" si="18"/>
        <v>16000</v>
      </c>
      <c r="N604" s="664">
        <v>0</v>
      </c>
      <c r="O604" s="664">
        <v>6</v>
      </c>
      <c r="P604" s="666">
        <f t="shared" si="19"/>
        <v>48000</v>
      </c>
      <c r="Q604" s="666">
        <v>0</v>
      </c>
      <c r="R604" s="666">
        <v>0</v>
      </c>
    </row>
    <row r="605" spans="1:18" ht="11.85" customHeight="1" x14ac:dyDescent="0.25">
      <c r="A605" s="598" t="s">
        <v>19174</v>
      </c>
      <c r="B605" s="598" t="s">
        <v>19175</v>
      </c>
      <c r="C605" s="598" t="s">
        <v>19179</v>
      </c>
      <c r="D605" s="599" t="s">
        <v>20808</v>
      </c>
      <c r="E605" s="600">
        <v>15600</v>
      </c>
      <c r="F605" s="598" t="s">
        <v>19036</v>
      </c>
      <c r="G605" s="599" t="s">
        <v>20809</v>
      </c>
      <c r="H605" s="599" t="s">
        <v>519</v>
      </c>
      <c r="I605" s="599" t="s">
        <v>686</v>
      </c>
      <c r="J605" s="598" t="s">
        <v>5312</v>
      </c>
      <c r="K605" s="664">
        <v>0</v>
      </c>
      <c r="L605" s="664">
        <v>9</v>
      </c>
      <c r="M605" s="665">
        <f t="shared" si="18"/>
        <v>140400</v>
      </c>
      <c r="N605" s="664">
        <v>0</v>
      </c>
      <c r="O605" s="664">
        <v>0</v>
      </c>
      <c r="P605" s="666">
        <f t="shared" si="19"/>
        <v>93600</v>
      </c>
      <c r="Q605" s="666">
        <v>0</v>
      </c>
      <c r="R605" s="666">
        <v>0</v>
      </c>
    </row>
    <row r="606" spans="1:18" ht="11.85" customHeight="1" x14ac:dyDescent="0.25">
      <c r="A606" s="598" t="s">
        <v>19174</v>
      </c>
      <c r="B606" s="598" t="s">
        <v>19200</v>
      </c>
      <c r="C606" s="598" t="s">
        <v>147</v>
      </c>
      <c r="D606" s="599" t="s">
        <v>1232</v>
      </c>
      <c r="E606" s="600">
        <v>6000</v>
      </c>
      <c r="F606" s="598" t="s">
        <v>20810</v>
      </c>
      <c r="G606" s="599" t="s">
        <v>20811</v>
      </c>
      <c r="H606" s="599" t="s">
        <v>519</v>
      </c>
      <c r="I606" s="599" t="s">
        <v>686</v>
      </c>
      <c r="J606" s="598" t="s">
        <v>5312</v>
      </c>
      <c r="K606" s="664">
        <v>1</v>
      </c>
      <c r="L606" s="664">
        <v>1</v>
      </c>
      <c r="M606" s="665">
        <f t="shared" si="18"/>
        <v>6000</v>
      </c>
      <c r="N606" s="664">
        <v>0</v>
      </c>
      <c r="O606" s="664">
        <v>0</v>
      </c>
      <c r="P606" s="666">
        <f t="shared" si="19"/>
        <v>36000</v>
      </c>
      <c r="Q606" s="666">
        <v>0</v>
      </c>
      <c r="R606" s="666">
        <v>0</v>
      </c>
    </row>
    <row r="607" spans="1:18" ht="11.85" customHeight="1" x14ac:dyDescent="0.25">
      <c r="A607" s="598" t="s">
        <v>19174</v>
      </c>
      <c r="B607" s="598" t="s">
        <v>19175</v>
      </c>
      <c r="C607" s="598" t="s">
        <v>19179</v>
      </c>
      <c r="D607" s="599" t="s">
        <v>19428</v>
      </c>
      <c r="E607" s="600">
        <v>15600</v>
      </c>
      <c r="F607" s="598" t="s">
        <v>20812</v>
      </c>
      <c r="G607" s="599" t="s">
        <v>20813</v>
      </c>
      <c r="H607" s="599" t="s">
        <v>565</v>
      </c>
      <c r="I607" s="599" t="s">
        <v>686</v>
      </c>
      <c r="J607" s="598" t="s">
        <v>5312</v>
      </c>
      <c r="K607" s="664">
        <v>0</v>
      </c>
      <c r="L607" s="664">
        <v>0</v>
      </c>
      <c r="M607" s="665">
        <f t="shared" si="18"/>
        <v>0</v>
      </c>
      <c r="N607" s="664">
        <v>1</v>
      </c>
      <c r="O607" s="664">
        <v>1</v>
      </c>
      <c r="P607" s="666">
        <f t="shared" si="19"/>
        <v>93600</v>
      </c>
      <c r="Q607" s="666">
        <v>0</v>
      </c>
      <c r="R607" s="666">
        <v>0</v>
      </c>
    </row>
    <row r="608" spans="1:18" ht="11.85" customHeight="1" x14ac:dyDescent="0.25">
      <c r="A608" s="598" t="s">
        <v>19174</v>
      </c>
      <c r="B608" s="598" t="s">
        <v>19200</v>
      </c>
      <c r="C608" s="598" t="s">
        <v>19179</v>
      </c>
      <c r="D608" s="599" t="s">
        <v>20117</v>
      </c>
      <c r="E608" s="600">
        <v>15600</v>
      </c>
      <c r="F608" s="598" t="s">
        <v>20814</v>
      </c>
      <c r="G608" s="599" t="s">
        <v>20815</v>
      </c>
      <c r="H608" s="599" t="s">
        <v>519</v>
      </c>
      <c r="I608" s="599" t="s">
        <v>686</v>
      </c>
      <c r="J608" s="598" t="s">
        <v>5312</v>
      </c>
      <c r="K608" s="664">
        <v>1</v>
      </c>
      <c r="L608" s="664">
        <v>6</v>
      </c>
      <c r="M608" s="665">
        <f t="shared" si="18"/>
        <v>93600</v>
      </c>
      <c r="N608" s="664">
        <v>0</v>
      </c>
      <c r="O608" s="664">
        <v>0</v>
      </c>
      <c r="P608" s="666">
        <f t="shared" si="19"/>
        <v>93600</v>
      </c>
      <c r="Q608" s="666">
        <v>0</v>
      </c>
      <c r="R608" s="666">
        <v>0</v>
      </c>
    </row>
    <row r="609" spans="1:18" ht="11.85" customHeight="1" x14ac:dyDescent="0.25">
      <c r="A609" s="598" t="s">
        <v>19174</v>
      </c>
      <c r="B609" s="598" t="s">
        <v>19175</v>
      </c>
      <c r="C609" s="598" t="s">
        <v>19179</v>
      </c>
      <c r="D609" s="599" t="s">
        <v>20637</v>
      </c>
      <c r="E609" s="600">
        <v>15600</v>
      </c>
      <c r="F609" s="598" t="s">
        <v>20816</v>
      </c>
      <c r="G609" s="599" t="s">
        <v>20817</v>
      </c>
      <c r="H609" s="599" t="s">
        <v>519</v>
      </c>
      <c r="I609" s="599" t="s">
        <v>686</v>
      </c>
      <c r="J609" s="598" t="s">
        <v>5312</v>
      </c>
      <c r="K609" s="664">
        <v>0</v>
      </c>
      <c r="L609" s="664">
        <v>9</v>
      </c>
      <c r="M609" s="665">
        <f t="shared" si="18"/>
        <v>140400</v>
      </c>
      <c r="N609" s="664">
        <v>0</v>
      </c>
      <c r="O609" s="664">
        <v>0</v>
      </c>
      <c r="P609" s="666">
        <f t="shared" si="19"/>
        <v>93600</v>
      </c>
      <c r="Q609" s="666">
        <v>0</v>
      </c>
      <c r="R609" s="666">
        <v>0</v>
      </c>
    </row>
    <row r="610" spans="1:18" ht="11.85" customHeight="1" x14ac:dyDescent="0.25">
      <c r="A610" s="598" t="s">
        <v>19174</v>
      </c>
      <c r="B610" s="598" t="s">
        <v>19175</v>
      </c>
      <c r="C610" s="598" t="s">
        <v>19179</v>
      </c>
      <c r="D610" s="599" t="s">
        <v>20258</v>
      </c>
      <c r="E610" s="600">
        <v>15600</v>
      </c>
      <c r="F610" s="598" t="s">
        <v>20818</v>
      </c>
      <c r="G610" s="599" t="s">
        <v>20819</v>
      </c>
      <c r="H610" s="599" t="s">
        <v>19297</v>
      </c>
      <c r="I610" s="599" t="s">
        <v>686</v>
      </c>
      <c r="J610" s="598" t="s">
        <v>5312</v>
      </c>
      <c r="K610" s="664">
        <v>1</v>
      </c>
      <c r="L610" s="664">
        <v>0</v>
      </c>
      <c r="M610" s="665">
        <f t="shared" si="18"/>
        <v>0</v>
      </c>
      <c r="N610" s="664">
        <v>0</v>
      </c>
      <c r="O610" s="664">
        <v>0</v>
      </c>
      <c r="P610" s="666">
        <f t="shared" si="19"/>
        <v>93600</v>
      </c>
      <c r="Q610" s="666">
        <v>0</v>
      </c>
      <c r="R610" s="666">
        <v>0</v>
      </c>
    </row>
    <row r="611" spans="1:18" ht="11.85" customHeight="1" x14ac:dyDescent="0.25">
      <c r="A611" s="598" t="s">
        <v>19174</v>
      </c>
      <c r="B611" s="598" t="s">
        <v>19175</v>
      </c>
      <c r="C611" s="598" t="s">
        <v>19179</v>
      </c>
      <c r="D611" s="599" t="s">
        <v>20681</v>
      </c>
      <c r="E611" s="600">
        <v>8690</v>
      </c>
      <c r="F611" s="598" t="s">
        <v>20682</v>
      </c>
      <c r="G611" s="599" t="s">
        <v>20683</v>
      </c>
      <c r="H611" s="599" t="s">
        <v>565</v>
      </c>
      <c r="I611" s="599" t="s">
        <v>686</v>
      </c>
      <c r="J611" s="598" t="s">
        <v>5312</v>
      </c>
      <c r="K611" s="664">
        <v>0</v>
      </c>
      <c r="L611" s="664">
        <v>0</v>
      </c>
      <c r="M611" s="665">
        <f t="shared" si="18"/>
        <v>0</v>
      </c>
      <c r="N611" s="664">
        <v>1</v>
      </c>
      <c r="O611" s="664">
        <v>1</v>
      </c>
      <c r="P611" s="666">
        <f t="shared" si="19"/>
        <v>52140</v>
      </c>
      <c r="Q611" s="666">
        <v>0</v>
      </c>
      <c r="R611" s="666">
        <v>0</v>
      </c>
    </row>
    <row r="612" spans="1:18" ht="11.85" customHeight="1" x14ac:dyDescent="0.25">
      <c r="A612" s="598" t="s">
        <v>19174</v>
      </c>
      <c r="B612" s="598" t="s">
        <v>19175</v>
      </c>
      <c r="C612" s="598" t="s">
        <v>19179</v>
      </c>
      <c r="D612" s="599" t="s">
        <v>20820</v>
      </c>
      <c r="E612" s="600">
        <v>15000</v>
      </c>
      <c r="F612" s="598" t="s">
        <v>20821</v>
      </c>
      <c r="G612" s="599" t="s">
        <v>20822</v>
      </c>
      <c r="H612" s="599" t="s">
        <v>19270</v>
      </c>
      <c r="I612" s="599" t="s">
        <v>686</v>
      </c>
      <c r="J612" s="598" t="s">
        <v>5312</v>
      </c>
      <c r="K612" s="664">
        <v>1</v>
      </c>
      <c r="L612" s="664">
        <v>0</v>
      </c>
      <c r="M612" s="665">
        <f t="shared" si="18"/>
        <v>0</v>
      </c>
      <c r="N612" s="664">
        <v>0</v>
      </c>
      <c r="O612" s="664">
        <v>4</v>
      </c>
      <c r="P612" s="666">
        <f t="shared" si="19"/>
        <v>90000</v>
      </c>
      <c r="Q612" s="666">
        <v>0</v>
      </c>
      <c r="R612" s="666">
        <v>0</v>
      </c>
    </row>
    <row r="613" spans="1:18" ht="11.85" customHeight="1" x14ac:dyDescent="0.25">
      <c r="A613" s="598" t="s">
        <v>19174</v>
      </c>
      <c r="B613" s="598" t="s">
        <v>19175</v>
      </c>
      <c r="C613" s="598" t="s">
        <v>19179</v>
      </c>
      <c r="D613" s="599" t="s">
        <v>20823</v>
      </c>
      <c r="E613" s="600">
        <v>15600</v>
      </c>
      <c r="F613" s="598" t="s">
        <v>20824</v>
      </c>
      <c r="G613" s="599" t="s">
        <v>20825</v>
      </c>
      <c r="H613" s="599" t="s">
        <v>519</v>
      </c>
      <c r="I613" s="599" t="s">
        <v>686</v>
      </c>
      <c r="J613" s="598" t="s">
        <v>5312</v>
      </c>
      <c r="K613" s="664">
        <v>1</v>
      </c>
      <c r="L613" s="664">
        <v>9</v>
      </c>
      <c r="M613" s="665">
        <f t="shared" si="18"/>
        <v>140400</v>
      </c>
      <c r="N613" s="664">
        <v>0</v>
      </c>
      <c r="O613" s="664">
        <v>0</v>
      </c>
      <c r="P613" s="666">
        <f t="shared" si="19"/>
        <v>93600</v>
      </c>
      <c r="Q613" s="666">
        <v>0</v>
      </c>
      <c r="R613" s="666">
        <v>0</v>
      </c>
    </row>
    <row r="614" spans="1:18" ht="11.85" customHeight="1" x14ac:dyDescent="0.25">
      <c r="A614" s="598" t="s">
        <v>19174</v>
      </c>
      <c r="B614" s="598" t="s">
        <v>19175</v>
      </c>
      <c r="C614" s="598" t="s">
        <v>19179</v>
      </c>
      <c r="D614" s="599" t="s">
        <v>20826</v>
      </c>
      <c r="E614" s="600">
        <v>15000</v>
      </c>
      <c r="F614" s="598" t="s">
        <v>20827</v>
      </c>
      <c r="G614" s="599" t="s">
        <v>20828</v>
      </c>
      <c r="H614" s="599" t="s">
        <v>19270</v>
      </c>
      <c r="I614" s="599" t="s">
        <v>686</v>
      </c>
      <c r="J614" s="598" t="s">
        <v>5312</v>
      </c>
      <c r="K614" s="664">
        <v>1</v>
      </c>
      <c r="L614" s="664">
        <v>0</v>
      </c>
      <c r="M614" s="665">
        <f t="shared" si="18"/>
        <v>0</v>
      </c>
      <c r="N614" s="664">
        <v>0</v>
      </c>
      <c r="O614" s="664">
        <v>4</v>
      </c>
      <c r="P614" s="666">
        <f t="shared" si="19"/>
        <v>90000</v>
      </c>
      <c r="Q614" s="666">
        <v>0</v>
      </c>
      <c r="R614" s="666">
        <v>0</v>
      </c>
    </row>
    <row r="615" spans="1:18" ht="11.85" customHeight="1" x14ac:dyDescent="0.25">
      <c r="A615" s="598" t="s">
        <v>19174</v>
      </c>
      <c r="B615" s="598" t="s">
        <v>19175</v>
      </c>
      <c r="C615" s="598" t="s">
        <v>19179</v>
      </c>
      <c r="D615" s="599" t="s">
        <v>20591</v>
      </c>
      <c r="E615" s="600">
        <v>15600</v>
      </c>
      <c r="F615" s="598" t="s">
        <v>20829</v>
      </c>
      <c r="G615" s="599" t="s">
        <v>20830</v>
      </c>
      <c r="H615" s="599" t="s">
        <v>565</v>
      </c>
      <c r="I615" s="599" t="s">
        <v>686</v>
      </c>
      <c r="J615" s="598" t="s">
        <v>5312</v>
      </c>
      <c r="K615" s="664">
        <v>0</v>
      </c>
      <c r="L615" s="664">
        <v>0</v>
      </c>
      <c r="M615" s="665">
        <f t="shared" si="18"/>
        <v>0</v>
      </c>
      <c r="N615" s="664">
        <v>1</v>
      </c>
      <c r="O615" s="664">
        <v>1</v>
      </c>
      <c r="P615" s="666">
        <f t="shared" si="19"/>
        <v>93600</v>
      </c>
      <c r="Q615" s="666">
        <v>0</v>
      </c>
      <c r="R615" s="666">
        <v>0</v>
      </c>
    </row>
    <row r="616" spans="1:18" ht="11.85" customHeight="1" x14ac:dyDescent="0.25">
      <c r="A616" s="598" t="s">
        <v>19174</v>
      </c>
      <c r="B616" s="598" t="s">
        <v>19175</v>
      </c>
      <c r="C616" s="598" t="s">
        <v>147</v>
      </c>
      <c r="D616" s="599" t="s">
        <v>20831</v>
      </c>
      <c r="E616" s="600">
        <v>12000</v>
      </c>
      <c r="F616" s="598" t="s">
        <v>20832</v>
      </c>
      <c r="G616" s="599" t="s">
        <v>20833</v>
      </c>
      <c r="H616" s="599" t="s">
        <v>19222</v>
      </c>
      <c r="I616" s="599" t="s">
        <v>686</v>
      </c>
      <c r="J616" s="598" t="s">
        <v>5312</v>
      </c>
      <c r="K616" s="664">
        <v>1</v>
      </c>
      <c r="L616" s="664">
        <v>1</v>
      </c>
      <c r="M616" s="665">
        <f t="shared" si="18"/>
        <v>12000</v>
      </c>
      <c r="N616" s="664">
        <v>2</v>
      </c>
      <c r="O616" s="664">
        <v>3</v>
      </c>
      <c r="P616" s="666">
        <f t="shared" si="19"/>
        <v>72000</v>
      </c>
      <c r="Q616" s="666">
        <v>0</v>
      </c>
      <c r="R616" s="666">
        <v>0</v>
      </c>
    </row>
    <row r="617" spans="1:18" ht="11.85" customHeight="1" x14ac:dyDescent="0.25">
      <c r="A617" s="598" t="s">
        <v>19174</v>
      </c>
      <c r="B617" s="598" t="s">
        <v>19175</v>
      </c>
      <c r="C617" s="598" t="s">
        <v>19179</v>
      </c>
      <c r="D617" s="599" t="s">
        <v>19591</v>
      </c>
      <c r="E617" s="600">
        <v>15600</v>
      </c>
      <c r="F617" s="598" t="s">
        <v>20834</v>
      </c>
      <c r="G617" s="599" t="s">
        <v>20835</v>
      </c>
      <c r="H617" s="599" t="s">
        <v>519</v>
      </c>
      <c r="I617" s="599" t="s">
        <v>686</v>
      </c>
      <c r="J617" s="598" t="s">
        <v>5312</v>
      </c>
      <c r="K617" s="664">
        <v>1</v>
      </c>
      <c r="L617" s="664">
        <v>9</v>
      </c>
      <c r="M617" s="665">
        <f t="shared" si="18"/>
        <v>140400</v>
      </c>
      <c r="N617" s="664">
        <v>0</v>
      </c>
      <c r="O617" s="664">
        <v>0</v>
      </c>
      <c r="P617" s="666">
        <f t="shared" si="19"/>
        <v>93600</v>
      </c>
      <c r="Q617" s="666">
        <v>0</v>
      </c>
      <c r="R617" s="666">
        <v>0</v>
      </c>
    </row>
    <row r="618" spans="1:18" ht="11.85" customHeight="1" x14ac:dyDescent="0.25">
      <c r="A618" s="598" t="s">
        <v>19174</v>
      </c>
      <c r="B618" s="598" t="s">
        <v>19200</v>
      </c>
      <c r="C618" s="598" t="s">
        <v>19179</v>
      </c>
      <c r="D618" s="599" t="s">
        <v>20423</v>
      </c>
      <c r="E618" s="600">
        <v>15600</v>
      </c>
      <c r="F618" s="598" t="s">
        <v>20836</v>
      </c>
      <c r="G618" s="599" t="s">
        <v>20837</v>
      </c>
      <c r="H618" s="599" t="s">
        <v>20451</v>
      </c>
      <c r="I618" s="599" t="s">
        <v>686</v>
      </c>
      <c r="J618" s="598" t="s">
        <v>5312</v>
      </c>
      <c r="K618" s="664">
        <v>1</v>
      </c>
      <c r="L618" s="664">
        <v>1</v>
      </c>
      <c r="M618" s="665">
        <f t="shared" si="18"/>
        <v>15600</v>
      </c>
      <c r="N618" s="664">
        <v>0</v>
      </c>
      <c r="O618" s="664">
        <v>6</v>
      </c>
      <c r="P618" s="666">
        <f t="shared" si="19"/>
        <v>93600</v>
      </c>
      <c r="Q618" s="666">
        <v>0</v>
      </c>
      <c r="R618" s="666">
        <v>0</v>
      </c>
    </row>
    <row r="619" spans="1:18" ht="11.85" customHeight="1" x14ac:dyDescent="0.25">
      <c r="A619" s="598" t="s">
        <v>19174</v>
      </c>
      <c r="B619" s="598" t="s">
        <v>19175</v>
      </c>
      <c r="C619" s="598" t="s">
        <v>19179</v>
      </c>
      <c r="D619" s="599" t="s">
        <v>20838</v>
      </c>
      <c r="E619" s="600">
        <v>15000</v>
      </c>
      <c r="F619" s="598" t="s">
        <v>20839</v>
      </c>
      <c r="G619" s="599" t="s">
        <v>20840</v>
      </c>
      <c r="H619" s="599" t="s">
        <v>19297</v>
      </c>
      <c r="I619" s="599" t="s">
        <v>686</v>
      </c>
      <c r="J619" s="598" t="s">
        <v>5312</v>
      </c>
      <c r="K619" s="664">
        <v>1</v>
      </c>
      <c r="L619" s="664">
        <v>1</v>
      </c>
      <c r="M619" s="665">
        <f t="shared" si="18"/>
        <v>15000</v>
      </c>
      <c r="N619" s="664">
        <v>0</v>
      </c>
      <c r="O619" s="664">
        <v>6</v>
      </c>
      <c r="P619" s="666">
        <f t="shared" si="19"/>
        <v>90000</v>
      </c>
      <c r="Q619" s="666">
        <v>0</v>
      </c>
      <c r="R619" s="666">
        <v>0</v>
      </c>
    </row>
    <row r="620" spans="1:18" ht="11.85" customHeight="1" x14ac:dyDescent="0.25">
      <c r="A620" s="598" t="s">
        <v>19174</v>
      </c>
      <c r="B620" s="598" t="s">
        <v>19175</v>
      </c>
      <c r="C620" s="598" t="s">
        <v>19179</v>
      </c>
      <c r="D620" s="599" t="s">
        <v>20841</v>
      </c>
      <c r="E620" s="600">
        <v>15600</v>
      </c>
      <c r="F620" s="598" t="s">
        <v>20842</v>
      </c>
      <c r="G620" s="599" t="s">
        <v>20843</v>
      </c>
      <c r="H620" s="599" t="s">
        <v>18178</v>
      </c>
      <c r="I620" s="599" t="s">
        <v>686</v>
      </c>
      <c r="J620" s="598" t="s">
        <v>5312</v>
      </c>
      <c r="K620" s="664">
        <v>1</v>
      </c>
      <c r="L620" s="664">
        <v>12</v>
      </c>
      <c r="M620" s="665">
        <f t="shared" si="18"/>
        <v>187200</v>
      </c>
      <c r="N620" s="664">
        <v>0</v>
      </c>
      <c r="O620" s="664">
        <v>6</v>
      </c>
      <c r="P620" s="666">
        <f t="shared" si="19"/>
        <v>93600</v>
      </c>
      <c r="Q620" s="666">
        <v>0</v>
      </c>
      <c r="R620" s="666">
        <v>0</v>
      </c>
    </row>
    <row r="621" spans="1:18" ht="11.85" customHeight="1" x14ac:dyDescent="0.25">
      <c r="A621" s="598" t="s">
        <v>19174</v>
      </c>
      <c r="B621" s="598" t="s">
        <v>19175</v>
      </c>
      <c r="C621" s="598" t="s">
        <v>19179</v>
      </c>
      <c r="D621" s="599" t="s">
        <v>19520</v>
      </c>
      <c r="E621" s="600">
        <v>13500</v>
      </c>
      <c r="F621" s="598" t="s">
        <v>20844</v>
      </c>
      <c r="G621" s="599" t="s">
        <v>20845</v>
      </c>
      <c r="H621" s="599" t="s">
        <v>519</v>
      </c>
      <c r="I621" s="599" t="s">
        <v>686</v>
      </c>
      <c r="J621" s="598" t="s">
        <v>5312</v>
      </c>
      <c r="K621" s="664">
        <v>0</v>
      </c>
      <c r="L621" s="664">
        <v>0</v>
      </c>
      <c r="M621" s="665">
        <f t="shared" si="18"/>
        <v>0</v>
      </c>
      <c r="N621" s="664">
        <v>1</v>
      </c>
      <c r="O621" s="664">
        <v>1</v>
      </c>
      <c r="P621" s="666">
        <f t="shared" si="19"/>
        <v>81000</v>
      </c>
      <c r="Q621" s="666">
        <v>0</v>
      </c>
      <c r="R621" s="666">
        <v>0</v>
      </c>
    </row>
    <row r="622" spans="1:18" ht="11.85" customHeight="1" x14ac:dyDescent="0.25">
      <c r="A622" s="598" t="s">
        <v>19174</v>
      </c>
      <c r="B622" s="598" t="s">
        <v>19200</v>
      </c>
      <c r="C622" s="598" t="s">
        <v>147</v>
      </c>
      <c r="D622" s="599" t="s">
        <v>20846</v>
      </c>
      <c r="E622" s="600">
        <v>13000</v>
      </c>
      <c r="F622" s="598" t="s">
        <v>20847</v>
      </c>
      <c r="G622" s="599" t="s">
        <v>20848</v>
      </c>
      <c r="H622" s="599" t="s">
        <v>519</v>
      </c>
      <c r="I622" s="599" t="s">
        <v>686</v>
      </c>
      <c r="J622" s="598" t="s">
        <v>5312</v>
      </c>
      <c r="K622" s="664">
        <v>1</v>
      </c>
      <c r="L622" s="664">
        <v>12</v>
      </c>
      <c r="M622" s="665">
        <f t="shared" si="18"/>
        <v>156000</v>
      </c>
      <c r="N622" s="664">
        <v>0</v>
      </c>
      <c r="O622" s="664">
        <v>5</v>
      </c>
      <c r="P622" s="666">
        <f t="shared" si="19"/>
        <v>78000</v>
      </c>
      <c r="Q622" s="666">
        <v>0</v>
      </c>
      <c r="R622" s="666">
        <v>0</v>
      </c>
    </row>
    <row r="623" spans="1:18" ht="11.85" customHeight="1" x14ac:dyDescent="0.25">
      <c r="A623" s="598" t="s">
        <v>19174</v>
      </c>
      <c r="B623" s="598" t="s">
        <v>19175</v>
      </c>
      <c r="C623" s="598" t="s">
        <v>19179</v>
      </c>
      <c r="D623" s="599" t="s">
        <v>20849</v>
      </c>
      <c r="E623" s="600">
        <v>15000</v>
      </c>
      <c r="F623" s="598" t="s">
        <v>20850</v>
      </c>
      <c r="G623" s="599" t="s">
        <v>20851</v>
      </c>
      <c r="H623" s="599" t="s">
        <v>18178</v>
      </c>
      <c r="I623" s="599" t="s">
        <v>686</v>
      </c>
      <c r="J623" s="598" t="s">
        <v>5312</v>
      </c>
      <c r="K623" s="664">
        <v>1</v>
      </c>
      <c r="L623" s="664">
        <v>9</v>
      </c>
      <c r="M623" s="665">
        <f t="shared" si="18"/>
        <v>135000</v>
      </c>
      <c r="N623" s="664">
        <v>0</v>
      </c>
      <c r="O623" s="664">
        <v>0</v>
      </c>
      <c r="P623" s="666">
        <f t="shared" si="19"/>
        <v>90000</v>
      </c>
      <c r="Q623" s="666">
        <v>0</v>
      </c>
      <c r="R623" s="666">
        <v>0</v>
      </c>
    </row>
    <row r="624" spans="1:18" ht="11.85" customHeight="1" x14ac:dyDescent="0.25">
      <c r="A624" s="598" t="s">
        <v>19174</v>
      </c>
      <c r="B624" s="598" t="s">
        <v>19175</v>
      </c>
      <c r="C624" s="598" t="s">
        <v>19179</v>
      </c>
      <c r="D624" s="599" t="s">
        <v>20852</v>
      </c>
      <c r="E624" s="600">
        <v>8000</v>
      </c>
      <c r="F624" s="598" t="s">
        <v>20853</v>
      </c>
      <c r="G624" s="599" t="s">
        <v>20854</v>
      </c>
      <c r="H624" s="599" t="s">
        <v>20855</v>
      </c>
      <c r="I624" s="599" t="s">
        <v>686</v>
      </c>
      <c r="J624" s="598" t="s">
        <v>5312</v>
      </c>
      <c r="K624" s="664">
        <v>1</v>
      </c>
      <c r="L624" s="664">
        <v>12</v>
      </c>
      <c r="M624" s="665">
        <f t="shared" si="18"/>
        <v>96000</v>
      </c>
      <c r="N624" s="664">
        <v>0</v>
      </c>
      <c r="O624" s="664">
        <v>6</v>
      </c>
      <c r="P624" s="666">
        <f t="shared" si="19"/>
        <v>48000</v>
      </c>
      <c r="Q624" s="666">
        <v>0</v>
      </c>
      <c r="R624" s="666">
        <v>0</v>
      </c>
    </row>
    <row r="625" spans="1:18" ht="11.85" customHeight="1" x14ac:dyDescent="0.25">
      <c r="A625" s="598" t="s">
        <v>19174</v>
      </c>
      <c r="B625" s="598" t="s">
        <v>19175</v>
      </c>
      <c r="C625" s="598" t="s">
        <v>147</v>
      </c>
      <c r="D625" s="599" t="s">
        <v>20856</v>
      </c>
      <c r="E625" s="600">
        <v>5000</v>
      </c>
      <c r="F625" s="598" t="s">
        <v>20857</v>
      </c>
      <c r="G625" s="599" t="s">
        <v>20858</v>
      </c>
      <c r="H625" s="599" t="s">
        <v>519</v>
      </c>
      <c r="I625" s="599" t="s">
        <v>686</v>
      </c>
      <c r="J625" s="598" t="s">
        <v>5312</v>
      </c>
      <c r="K625" s="664">
        <v>1</v>
      </c>
      <c r="L625" s="664">
        <v>9</v>
      </c>
      <c r="M625" s="665">
        <f t="shared" si="18"/>
        <v>45000</v>
      </c>
      <c r="N625" s="664">
        <v>0</v>
      </c>
      <c r="O625" s="664">
        <v>0</v>
      </c>
      <c r="P625" s="666">
        <f t="shared" si="19"/>
        <v>30000</v>
      </c>
      <c r="Q625" s="666">
        <v>0</v>
      </c>
      <c r="R625" s="666">
        <v>0</v>
      </c>
    </row>
    <row r="626" spans="1:18" ht="11.85" customHeight="1" x14ac:dyDescent="0.25">
      <c r="A626" s="598" t="s">
        <v>19174</v>
      </c>
      <c r="B626" s="598" t="s">
        <v>19175</v>
      </c>
      <c r="C626" s="598" t="s">
        <v>147</v>
      </c>
      <c r="D626" s="599" t="s">
        <v>4613</v>
      </c>
      <c r="E626" s="600">
        <v>5000</v>
      </c>
      <c r="F626" s="598" t="s">
        <v>20859</v>
      </c>
      <c r="G626" s="599" t="s">
        <v>20860</v>
      </c>
      <c r="H626" s="599" t="s">
        <v>20067</v>
      </c>
      <c r="I626" s="599" t="s">
        <v>19243</v>
      </c>
      <c r="J626" s="598" t="s">
        <v>5312</v>
      </c>
      <c r="K626" s="664">
        <v>2</v>
      </c>
      <c r="L626" s="664">
        <v>2</v>
      </c>
      <c r="M626" s="665">
        <f t="shared" si="18"/>
        <v>10000</v>
      </c>
      <c r="N626" s="664">
        <v>0</v>
      </c>
      <c r="O626" s="664">
        <v>0</v>
      </c>
      <c r="P626" s="666">
        <f t="shared" si="19"/>
        <v>30000</v>
      </c>
      <c r="Q626" s="666">
        <v>0</v>
      </c>
      <c r="R626" s="666">
        <v>0</v>
      </c>
    </row>
    <row r="627" spans="1:18" ht="11.85" customHeight="1" x14ac:dyDescent="0.25">
      <c r="A627" s="598" t="s">
        <v>19174</v>
      </c>
      <c r="B627" s="598" t="s">
        <v>19175</v>
      </c>
      <c r="C627" s="598" t="s">
        <v>19179</v>
      </c>
      <c r="D627" s="599" t="s">
        <v>20861</v>
      </c>
      <c r="E627" s="600">
        <v>15600</v>
      </c>
      <c r="F627" s="598" t="s">
        <v>20391</v>
      </c>
      <c r="G627" s="599" t="s">
        <v>20392</v>
      </c>
      <c r="H627" s="599" t="s">
        <v>519</v>
      </c>
      <c r="I627" s="599" t="s">
        <v>686</v>
      </c>
      <c r="J627" s="598" t="s">
        <v>5312</v>
      </c>
      <c r="K627" s="664">
        <v>1</v>
      </c>
      <c r="L627" s="664">
        <v>1</v>
      </c>
      <c r="M627" s="665">
        <f t="shared" si="18"/>
        <v>15600</v>
      </c>
      <c r="N627" s="664">
        <v>0</v>
      </c>
      <c r="O627" s="664">
        <v>0</v>
      </c>
      <c r="P627" s="666">
        <f t="shared" si="19"/>
        <v>93600</v>
      </c>
      <c r="Q627" s="666">
        <v>0</v>
      </c>
      <c r="R627" s="666">
        <v>0</v>
      </c>
    </row>
    <row r="628" spans="1:18" ht="11.85" customHeight="1" x14ac:dyDescent="0.25">
      <c r="A628" s="598" t="s">
        <v>19174</v>
      </c>
      <c r="B628" s="598" t="s">
        <v>19175</v>
      </c>
      <c r="C628" s="598" t="s">
        <v>19179</v>
      </c>
      <c r="D628" s="599" t="s">
        <v>20862</v>
      </c>
      <c r="E628" s="600">
        <v>15600</v>
      </c>
      <c r="F628" s="598" t="s">
        <v>20863</v>
      </c>
      <c r="G628" s="599" t="s">
        <v>20864</v>
      </c>
      <c r="H628" s="599" t="s">
        <v>519</v>
      </c>
      <c r="I628" s="599" t="s">
        <v>686</v>
      </c>
      <c r="J628" s="598" t="s">
        <v>5312</v>
      </c>
      <c r="K628" s="664">
        <v>0</v>
      </c>
      <c r="L628" s="664">
        <v>0</v>
      </c>
      <c r="M628" s="665">
        <f t="shared" si="18"/>
        <v>0</v>
      </c>
      <c r="N628" s="664">
        <v>1</v>
      </c>
      <c r="O628" s="664">
        <v>3</v>
      </c>
      <c r="P628" s="666">
        <f t="shared" si="19"/>
        <v>93600</v>
      </c>
      <c r="Q628" s="666">
        <v>0</v>
      </c>
      <c r="R628" s="666">
        <v>0</v>
      </c>
    </row>
    <row r="629" spans="1:18" ht="11.85" customHeight="1" x14ac:dyDescent="0.25">
      <c r="A629" s="598" t="s">
        <v>19174</v>
      </c>
      <c r="B629" s="598" t="s">
        <v>19175</v>
      </c>
      <c r="C629" s="598" t="s">
        <v>19179</v>
      </c>
      <c r="D629" s="599" t="s">
        <v>20865</v>
      </c>
      <c r="E629" s="600">
        <v>8000</v>
      </c>
      <c r="F629" s="598" t="s">
        <v>20866</v>
      </c>
      <c r="G629" s="599" t="s">
        <v>20867</v>
      </c>
      <c r="H629" s="599" t="s">
        <v>19383</v>
      </c>
      <c r="I629" s="599" t="s">
        <v>19243</v>
      </c>
      <c r="J629" s="598" t="s">
        <v>5312</v>
      </c>
      <c r="K629" s="664">
        <v>1</v>
      </c>
      <c r="L629" s="664">
        <v>3</v>
      </c>
      <c r="M629" s="665">
        <f t="shared" si="18"/>
        <v>24000</v>
      </c>
      <c r="N629" s="664">
        <v>0</v>
      </c>
      <c r="O629" s="664">
        <v>5</v>
      </c>
      <c r="P629" s="666">
        <f t="shared" si="19"/>
        <v>48000</v>
      </c>
      <c r="Q629" s="666">
        <v>0</v>
      </c>
      <c r="R629" s="666">
        <v>0</v>
      </c>
    </row>
    <row r="630" spans="1:18" ht="11.85" customHeight="1" x14ac:dyDescent="0.25">
      <c r="A630" s="598" t="s">
        <v>19174</v>
      </c>
      <c r="B630" s="598" t="s">
        <v>19175</v>
      </c>
      <c r="C630" s="598" t="s">
        <v>147</v>
      </c>
      <c r="D630" s="599" t="s">
        <v>4613</v>
      </c>
      <c r="E630" s="600">
        <v>5000</v>
      </c>
      <c r="F630" s="598" t="s">
        <v>20868</v>
      </c>
      <c r="G630" s="599" t="s">
        <v>20869</v>
      </c>
      <c r="H630" s="599" t="s">
        <v>19270</v>
      </c>
      <c r="I630" s="599" t="s">
        <v>686</v>
      </c>
      <c r="J630" s="598" t="s">
        <v>5312</v>
      </c>
      <c r="K630" s="664">
        <v>2</v>
      </c>
      <c r="L630" s="664">
        <v>12</v>
      </c>
      <c r="M630" s="665">
        <f t="shared" si="18"/>
        <v>60000</v>
      </c>
      <c r="N630" s="664">
        <v>0</v>
      </c>
      <c r="O630" s="664">
        <v>5</v>
      </c>
      <c r="P630" s="666">
        <f t="shared" si="19"/>
        <v>30000</v>
      </c>
      <c r="Q630" s="666">
        <v>0</v>
      </c>
      <c r="R630" s="666">
        <v>0</v>
      </c>
    </row>
    <row r="631" spans="1:18" ht="11.85" customHeight="1" x14ac:dyDescent="0.25">
      <c r="A631" s="598" t="s">
        <v>19174</v>
      </c>
      <c r="B631" s="598" t="s">
        <v>19175</v>
      </c>
      <c r="C631" s="598" t="s">
        <v>19179</v>
      </c>
      <c r="D631" s="599" t="s">
        <v>20465</v>
      </c>
      <c r="E631" s="600">
        <v>15600</v>
      </c>
      <c r="F631" s="598" t="s">
        <v>20870</v>
      </c>
      <c r="G631" s="599" t="s">
        <v>20871</v>
      </c>
      <c r="H631" s="599" t="s">
        <v>19270</v>
      </c>
      <c r="I631" s="599" t="s">
        <v>686</v>
      </c>
      <c r="J631" s="598" t="s">
        <v>5312</v>
      </c>
      <c r="K631" s="664">
        <v>1</v>
      </c>
      <c r="L631" s="664">
        <v>1</v>
      </c>
      <c r="M631" s="665">
        <f t="shared" si="18"/>
        <v>15600</v>
      </c>
      <c r="N631" s="664">
        <v>0</v>
      </c>
      <c r="O631" s="664">
        <v>0</v>
      </c>
      <c r="P631" s="666">
        <f t="shared" si="19"/>
        <v>93600</v>
      </c>
      <c r="Q631" s="666">
        <v>0</v>
      </c>
      <c r="R631" s="666">
        <v>0</v>
      </c>
    </row>
    <row r="632" spans="1:18" ht="11.85" customHeight="1" x14ac:dyDescent="0.25">
      <c r="A632" s="598" t="s">
        <v>19174</v>
      </c>
      <c r="B632" s="598" t="s">
        <v>19175</v>
      </c>
      <c r="C632" s="598" t="s">
        <v>19179</v>
      </c>
      <c r="D632" s="599" t="s">
        <v>20474</v>
      </c>
      <c r="E632" s="600">
        <v>15600</v>
      </c>
      <c r="F632" s="598" t="s">
        <v>20872</v>
      </c>
      <c r="G632" s="599" t="s">
        <v>20873</v>
      </c>
      <c r="H632" s="599" t="s">
        <v>20343</v>
      </c>
      <c r="I632" s="599" t="s">
        <v>686</v>
      </c>
      <c r="J632" s="598" t="s">
        <v>5312</v>
      </c>
      <c r="K632" s="664">
        <v>1</v>
      </c>
      <c r="L632" s="664">
        <v>1</v>
      </c>
      <c r="M632" s="665">
        <f t="shared" si="18"/>
        <v>15600</v>
      </c>
      <c r="N632" s="664">
        <v>0</v>
      </c>
      <c r="O632" s="664">
        <v>0</v>
      </c>
      <c r="P632" s="666">
        <f t="shared" si="19"/>
        <v>93600</v>
      </c>
      <c r="Q632" s="666">
        <v>0</v>
      </c>
      <c r="R632" s="666">
        <v>0</v>
      </c>
    </row>
    <row r="633" spans="1:18" ht="11.85" customHeight="1" x14ac:dyDescent="0.25">
      <c r="A633" s="598" t="s">
        <v>19174</v>
      </c>
      <c r="B633" s="598" t="s">
        <v>19175</v>
      </c>
      <c r="C633" s="598" t="s">
        <v>147</v>
      </c>
      <c r="D633" s="599" t="s">
        <v>17236</v>
      </c>
      <c r="E633" s="600">
        <v>3000</v>
      </c>
      <c r="F633" s="598" t="s">
        <v>20874</v>
      </c>
      <c r="G633" s="599" t="s">
        <v>20875</v>
      </c>
      <c r="H633" s="599" t="s">
        <v>19390</v>
      </c>
      <c r="I633" s="599" t="s">
        <v>19243</v>
      </c>
      <c r="J633" s="598" t="s">
        <v>5312</v>
      </c>
      <c r="K633" s="664">
        <v>1</v>
      </c>
      <c r="L633" s="664">
        <v>12</v>
      </c>
      <c r="M633" s="665">
        <f t="shared" si="18"/>
        <v>36000</v>
      </c>
      <c r="N633" s="664">
        <v>0</v>
      </c>
      <c r="O633" s="664">
        <v>5</v>
      </c>
      <c r="P633" s="666">
        <f t="shared" si="19"/>
        <v>18000</v>
      </c>
      <c r="Q633" s="666">
        <v>0</v>
      </c>
      <c r="R633" s="666">
        <v>0</v>
      </c>
    </row>
    <row r="634" spans="1:18" ht="11.85" customHeight="1" x14ac:dyDescent="0.25">
      <c r="A634" s="598" t="s">
        <v>19174</v>
      </c>
      <c r="B634" s="598" t="s">
        <v>19175</v>
      </c>
      <c r="C634" s="598" t="s">
        <v>19179</v>
      </c>
      <c r="D634" s="599" t="s">
        <v>20147</v>
      </c>
      <c r="E634" s="600">
        <v>15600</v>
      </c>
      <c r="F634" s="598" t="s">
        <v>20148</v>
      </c>
      <c r="G634" s="599" t="s">
        <v>20149</v>
      </c>
      <c r="H634" s="599" t="s">
        <v>519</v>
      </c>
      <c r="I634" s="599" t="s">
        <v>686</v>
      </c>
      <c r="J634" s="598" t="s">
        <v>5312</v>
      </c>
      <c r="K634" s="664">
        <v>1</v>
      </c>
      <c r="L634" s="664">
        <v>0</v>
      </c>
      <c r="M634" s="665">
        <f t="shared" si="18"/>
        <v>0</v>
      </c>
      <c r="N634" s="664">
        <v>0</v>
      </c>
      <c r="O634" s="664">
        <v>0</v>
      </c>
      <c r="P634" s="666">
        <f t="shared" si="19"/>
        <v>93600</v>
      </c>
      <c r="Q634" s="666">
        <v>0</v>
      </c>
      <c r="R634" s="666">
        <v>0</v>
      </c>
    </row>
    <row r="635" spans="1:18" ht="11.85" customHeight="1" x14ac:dyDescent="0.25">
      <c r="A635" s="598" t="s">
        <v>19174</v>
      </c>
      <c r="B635" s="598" t="s">
        <v>19175</v>
      </c>
      <c r="C635" s="598" t="s">
        <v>19179</v>
      </c>
      <c r="D635" s="599" t="s">
        <v>20637</v>
      </c>
      <c r="E635" s="600">
        <v>15600</v>
      </c>
      <c r="F635" s="598" t="s">
        <v>20876</v>
      </c>
      <c r="G635" s="599" t="s">
        <v>20877</v>
      </c>
      <c r="H635" s="599" t="s">
        <v>519</v>
      </c>
      <c r="I635" s="599" t="s">
        <v>686</v>
      </c>
      <c r="J635" s="598" t="s">
        <v>5312</v>
      </c>
      <c r="K635" s="664">
        <v>0</v>
      </c>
      <c r="L635" s="664">
        <v>0</v>
      </c>
      <c r="M635" s="665">
        <f t="shared" si="18"/>
        <v>0</v>
      </c>
      <c r="N635" s="664">
        <v>1</v>
      </c>
      <c r="O635" s="664">
        <v>1</v>
      </c>
      <c r="P635" s="666">
        <f t="shared" si="19"/>
        <v>93600</v>
      </c>
      <c r="Q635" s="666">
        <v>0</v>
      </c>
      <c r="R635" s="666">
        <v>0</v>
      </c>
    </row>
    <row r="636" spans="1:18" ht="11.85" customHeight="1" x14ac:dyDescent="0.25">
      <c r="A636" s="598" t="s">
        <v>19174</v>
      </c>
      <c r="B636" s="598" t="s">
        <v>19175</v>
      </c>
      <c r="C636" s="598" t="s">
        <v>147</v>
      </c>
      <c r="D636" s="599" t="s">
        <v>20878</v>
      </c>
      <c r="E636" s="600">
        <v>4000</v>
      </c>
      <c r="F636" s="598" t="s">
        <v>20879</v>
      </c>
      <c r="G636" s="599" t="s">
        <v>20880</v>
      </c>
      <c r="H636" s="599" t="s">
        <v>20881</v>
      </c>
      <c r="I636" s="599" t="s">
        <v>19230</v>
      </c>
      <c r="J636" s="598" t="s">
        <v>1464</v>
      </c>
      <c r="K636" s="664">
        <v>1</v>
      </c>
      <c r="L636" s="664">
        <v>12</v>
      </c>
      <c r="M636" s="665">
        <f t="shared" si="18"/>
        <v>48000</v>
      </c>
      <c r="N636" s="664">
        <v>0</v>
      </c>
      <c r="O636" s="664">
        <v>6</v>
      </c>
      <c r="P636" s="666">
        <f t="shared" si="19"/>
        <v>24000</v>
      </c>
      <c r="Q636" s="666">
        <v>0</v>
      </c>
      <c r="R636" s="666">
        <v>0</v>
      </c>
    </row>
    <row r="637" spans="1:18" ht="11.85" customHeight="1" x14ac:dyDescent="0.25">
      <c r="A637" s="598" t="s">
        <v>19174</v>
      </c>
      <c r="B637" s="598" t="s">
        <v>19175</v>
      </c>
      <c r="C637" s="598" t="s">
        <v>19179</v>
      </c>
      <c r="D637" s="599" t="s">
        <v>20882</v>
      </c>
      <c r="E637" s="600">
        <v>15600</v>
      </c>
      <c r="F637" s="598" t="s">
        <v>20883</v>
      </c>
      <c r="G637" s="599" t="s">
        <v>20884</v>
      </c>
      <c r="H637" s="599" t="s">
        <v>519</v>
      </c>
      <c r="I637" s="599" t="s">
        <v>686</v>
      </c>
      <c r="J637" s="598" t="s">
        <v>5312</v>
      </c>
      <c r="K637" s="664">
        <v>0</v>
      </c>
      <c r="L637" s="664">
        <v>10</v>
      </c>
      <c r="M637" s="665">
        <f t="shared" si="18"/>
        <v>156000</v>
      </c>
      <c r="N637" s="664">
        <v>0</v>
      </c>
      <c r="O637" s="664">
        <v>0</v>
      </c>
      <c r="P637" s="666">
        <f t="shared" si="19"/>
        <v>93600</v>
      </c>
      <c r="Q637" s="666">
        <v>0</v>
      </c>
      <c r="R637" s="666">
        <v>0</v>
      </c>
    </row>
    <row r="638" spans="1:18" ht="11.85" customHeight="1" x14ac:dyDescent="0.25">
      <c r="A638" s="598" t="s">
        <v>19174</v>
      </c>
      <c r="B638" s="598" t="s">
        <v>19175</v>
      </c>
      <c r="C638" s="598" t="s">
        <v>19179</v>
      </c>
      <c r="D638" s="599" t="s">
        <v>20885</v>
      </c>
      <c r="E638" s="600">
        <v>15600</v>
      </c>
      <c r="F638" s="598" t="s">
        <v>20886</v>
      </c>
      <c r="G638" s="599" t="s">
        <v>20887</v>
      </c>
      <c r="H638" s="599" t="s">
        <v>519</v>
      </c>
      <c r="I638" s="599" t="s">
        <v>686</v>
      </c>
      <c r="J638" s="598" t="s">
        <v>5312</v>
      </c>
      <c r="K638" s="664">
        <v>0</v>
      </c>
      <c r="L638" s="664">
        <v>10</v>
      </c>
      <c r="M638" s="665">
        <f t="shared" si="18"/>
        <v>156000</v>
      </c>
      <c r="N638" s="664">
        <v>0</v>
      </c>
      <c r="O638" s="664">
        <v>0</v>
      </c>
      <c r="P638" s="666">
        <f t="shared" si="19"/>
        <v>93600</v>
      </c>
      <c r="Q638" s="666">
        <v>0</v>
      </c>
      <c r="R638" s="666">
        <v>0</v>
      </c>
    </row>
    <row r="639" spans="1:18" ht="11.85" customHeight="1" x14ac:dyDescent="0.25">
      <c r="A639" s="598" t="s">
        <v>19174</v>
      </c>
      <c r="B639" s="598" t="s">
        <v>19175</v>
      </c>
      <c r="C639" s="598" t="s">
        <v>19179</v>
      </c>
      <c r="D639" s="599" t="s">
        <v>20888</v>
      </c>
      <c r="E639" s="600">
        <v>15600</v>
      </c>
      <c r="F639" s="598" t="s">
        <v>20889</v>
      </c>
      <c r="G639" s="599" t="s">
        <v>20890</v>
      </c>
      <c r="H639" s="599" t="s">
        <v>519</v>
      </c>
      <c r="I639" s="599" t="s">
        <v>686</v>
      </c>
      <c r="J639" s="598" t="s">
        <v>5312</v>
      </c>
      <c r="K639" s="664">
        <v>0</v>
      </c>
      <c r="L639" s="664">
        <v>0</v>
      </c>
      <c r="M639" s="665">
        <f t="shared" si="18"/>
        <v>0</v>
      </c>
      <c r="N639" s="664">
        <v>1</v>
      </c>
      <c r="O639" s="664">
        <v>1</v>
      </c>
      <c r="P639" s="666">
        <f t="shared" si="19"/>
        <v>93600</v>
      </c>
      <c r="Q639" s="666">
        <v>0</v>
      </c>
      <c r="R639" s="666">
        <v>0</v>
      </c>
    </row>
    <row r="640" spans="1:18" ht="11.85" customHeight="1" x14ac:dyDescent="0.25">
      <c r="A640" s="598" t="s">
        <v>19174</v>
      </c>
      <c r="B640" s="598" t="s">
        <v>19175</v>
      </c>
      <c r="C640" s="598" t="s">
        <v>147</v>
      </c>
      <c r="D640" s="599" t="s">
        <v>20891</v>
      </c>
      <c r="E640" s="600">
        <v>10000</v>
      </c>
      <c r="F640" s="598" t="s">
        <v>20892</v>
      </c>
      <c r="G640" s="599" t="s">
        <v>20893</v>
      </c>
      <c r="H640" s="599" t="s">
        <v>19297</v>
      </c>
      <c r="I640" s="599" t="s">
        <v>686</v>
      </c>
      <c r="J640" s="598" t="s">
        <v>5312</v>
      </c>
      <c r="K640" s="664">
        <v>1</v>
      </c>
      <c r="L640" s="664">
        <v>12</v>
      </c>
      <c r="M640" s="665">
        <f t="shared" si="18"/>
        <v>120000</v>
      </c>
      <c r="N640" s="664">
        <v>0</v>
      </c>
      <c r="O640" s="664">
        <v>6</v>
      </c>
      <c r="P640" s="666">
        <f t="shared" si="19"/>
        <v>60000</v>
      </c>
      <c r="Q640" s="666">
        <v>0</v>
      </c>
      <c r="R640" s="667">
        <v>12</v>
      </c>
    </row>
    <row r="641" spans="1:18" ht="11.85" customHeight="1" x14ac:dyDescent="0.25">
      <c r="A641" s="598" t="s">
        <v>19174</v>
      </c>
      <c r="B641" s="598" t="s">
        <v>19175</v>
      </c>
      <c r="C641" s="598" t="s">
        <v>147</v>
      </c>
      <c r="D641" s="599" t="s">
        <v>20894</v>
      </c>
      <c r="E641" s="600">
        <v>2500</v>
      </c>
      <c r="F641" s="598" t="s">
        <v>20895</v>
      </c>
      <c r="G641" s="599" t="s">
        <v>20896</v>
      </c>
      <c r="H641" s="599" t="s">
        <v>1323</v>
      </c>
      <c r="I641" s="599" t="s">
        <v>19218</v>
      </c>
      <c r="J641" s="598" t="s">
        <v>1464</v>
      </c>
      <c r="K641" s="664">
        <v>1</v>
      </c>
      <c r="L641" s="664">
        <v>12</v>
      </c>
      <c r="M641" s="665">
        <f t="shared" si="18"/>
        <v>30000</v>
      </c>
      <c r="N641" s="664">
        <v>0</v>
      </c>
      <c r="O641" s="664">
        <v>6</v>
      </c>
      <c r="P641" s="666">
        <f t="shared" si="19"/>
        <v>15000</v>
      </c>
      <c r="Q641" s="666">
        <v>0</v>
      </c>
      <c r="R641" s="667">
        <v>12</v>
      </c>
    </row>
    <row r="642" spans="1:18" ht="11.85" customHeight="1" x14ac:dyDescent="0.25">
      <c r="A642" s="598" t="s">
        <v>19174</v>
      </c>
      <c r="B642" s="598" t="s">
        <v>19200</v>
      </c>
      <c r="C642" s="598" t="s">
        <v>147</v>
      </c>
      <c r="D642" s="599" t="s">
        <v>20897</v>
      </c>
      <c r="E642" s="600">
        <v>2500</v>
      </c>
      <c r="F642" s="598" t="s">
        <v>20898</v>
      </c>
      <c r="G642" s="599" t="s">
        <v>20899</v>
      </c>
      <c r="H642" s="599"/>
      <c r="I642" s="599" t="s">
        <v>571</v>
      </c>
      <c r="J642" s="598"/>
      <c r="K642" s="664">
        <v>1</v>
      </c>
      <c r="L642" s="664">
        <v>12</v>
      </c>
      <c r="M642" s="665">
        <f t="shared" si="18"/>
        <v>30000</v>
      </c>
      <c r="N642" s="664">
        <v>0</v>
      </c>
      <c r="O642" s="664">
        <v>6</v>
      </c>
      <c r="P642" s="666">
        <f t="shared" si="19"/>
        <v>15000</v>
      </c>
      <c r="Q642" s="666">
        <v>0</v>
      </c>
      <c r="R642" s="667">
        <v>12</v>
      </c>
    </row>
    <row r="643" spans="1:18" ht="11.85" customHeight="1" x14ac:dyDescent="0.25">
      <c r="A643" s="598" t="s">
        <v>19174</v>
      </c>
      <c r="B643" s="598" t="s">
        <v>19200</v>
      </c>
      <c r="C643" s="598" t="s">
        <v>147</v>
      </c>
      <c r="D643" s="599" t="s">
        <v>20900</v>
      </c>
      <c r="E643" s="600">
        <v>5000</v>
      </c>
      <c r="F643" s="598" t="s">
        <v>20901</v>
      </c>
      <c r="G643" s="599" t="s">
        <v>20902</v>
      </c>
      <c r="H643" s="599" t="s">
        <v>19342</v>
      </c>
      <c r="I643" s="599" t="s">
        <v>686</v>
      </c>
      <c r="J643" s="598" t="s">
        <v>5312</v>
      </c>
      <c r="K643" s="664">
        <v>1</v>
      </c>
      <c r="L643" s="664">
        <v>12</v>
      </c>
      <c r="M643" s="665">
        <f t="shared" si="18"/>
        <v>60000</v>
      </c>
      <c r="N643" s="664">
        <v>0</v>
      </c>
      <c r="O643" s="664">
        <v>6</v>
      </c>
      <c r="P643" s="666">
        <f t="shared" si="19"/>
        <v>30000</v>
      </c>
      <c r="Q643" s="666">
        <v>0</v>
      </c>
      <c r="R643" s="667">
        <v>12</v>
      </c>
    </row>
    <row r="644" spans="1:18" ht="11.85" customHeight="1" x14ac:dyDescent="0.25">
      <c r="A644" s="598" t="s">
        <v>19174</v>
      </c>
      <c r="B644" s="598" t="s">
        <v>19200</v>
      </c>
      <c r="C644" s="598" t="s">
        <v>147</v>
      </c>
      <c r="D644" s="599" t="s">
        <v>20900</v>
      </c>
      <c r="E644" s="600">
        <v>5000</v>
      </c>
      <c r="F644" s="598" t="s">
        <v>20903</v>
      </c>
      <c r="G644" s="599" t="s">
        <v>20904</v>
      </c>
      <c r="H644" s="599" t="s">
        <v>19601</v>
      </c>
      <c r="I644" s="599" t="s">
        <v>686</v>
      </c>
      <c r="J644" s="598" t="s">
        <v>5312</v>
      </c>
      <c r="K644" s="664">
        <v>1</v>
      </c>
      <c r="L644" s="664">
        <v>12</v>
      </c>
      <c r="M644" s="665">
        <f t="shared" si="18"/>
        <v>60000</v>
      </c>
      <c r="N644" s="664">
        <v>0</v>
      </c>
      <c r="O644" s="664">
        <v>6</v>
      </c>
      <c r="P644" s="666">
        <f t="shared" si="19"/>
        <v>30000</v>
      </c>
      <c r="Q644" s="666">
        <v>0</v>
      </c>
      <c r="R644" s="667">
        <v>12</v>
      </c>
    </row>
    <row r="645" spans="1:18" ht="11.85" customHeight="1" x14ac:dyDescent="0.25">
      <c r="A645" s="598" t="s">
        <v>19174</v>
      </c>
      <c r="B645" s="598" t="s">
        <v>19175</v>
      </c>
      <c r="C645" s="598" t="s">
        <v>147</v>
      </c>
      <c r="D645" s="599" t="s">
        <v>20894</v>
      </c>
      <c r="E645" s="600">
        <v>2500</v>
      </c>
      <c r="F645" s="598" t="s">
        <v>20905</v>
      </c>
      <c r="G645" s="599" t="s">
        <v>20906</v>
      </c>
      <c r="H645" s="599" t="s">
        <v>20907</v>
      </c>
      <c r="I645" s="599" t="s">
        <v>19230</v>
      </c>
      <c r="J645" s="598" t="s">
        <v>1464</v>
      </c>
      <c r="K645" s="664">
        <v>1</v>
      </c>
      <c r="L645" s="664">
        <v>12</v>
      </c>
      <c r="M645" s="665">
        <f t="shared" si="18"/>
        <v>30000</v>
      </c>
      <c r="N645" s="664">
        <v>0</v>
      </c>
      <c r="O645" s="664">
        <v>6</v>
      </c>
      <c r="P645" s="666">
        <f t="shared" si="19"/>
        <v>15000</v>
      </c>
      <c r="Q645" s="666">
        <v>0</v>
      </c>
      <c r="R645" s="667">
        <v>12</v>
      </c>
    </row>
    <row r="646" spans="1:18" ht="11.85" customHeight="1" x14ac:dyDescent="0.25">
      <c r="A646" s="598" t="s">
        <v>19174</v>
      </c>
      <c r="B646" s="598" t="s">
        <v>19200</v>
      </c>
      <c r="C646" s="598" t="s">
        <v>147</v>
      </c>
      <c r="D646" s="599" t="s">
        <v>20900</v>
      </c>
      <c r="E646" s="600">
        <v>5000</v>
      </c>
      <c r="F646" s="598" t="s">
        <v>20908</v>
      </c>
      <c r="G646" s="599" t="s">
        <v>20909</v>
      </c>
      <c r="H646" s="599" t="s">
        <v>19342</v>
      </c>
      <c r="I646" s="599" t="s">
        <v>686</v>
      </c>
      <c r="J646" s="598" t="s">
        <v>5312</v>
      </c>
      <c r="K646" s="664">
        <v>1</v>
      </c>
      <c r="L646" s="664">
        <v>12</v>
      </c>
      <c r="M646" s="665">
        <f t="shared" si="18"/>
        <v>60000</v>
      </c>
      <c r="N646" s="664">
        <v>0</v>
      </c>
      <c r="O646" s="664">
        <v>6</v>
      </c>
      <c r="P646" s="666">
        <f t="shared" si="19"/>
        <v>30000</v>
      </c>
      <c r="Q646" s="666">
        <v>0</v>
      </c>
      <c r="R646" s="667">
        <v>12</v>
      </c>
    </row>
    <row r="647" spans="1:18" ht="11.85" customHeight="1" x14ac:dyDescent="0.25">
      <c r="A647" s="598" t="s">
        <v>19174</v>
      </c>
      <c r="B647" s="598" t="s">
        <v>19200</v>
      </c>
      <c r="C647" s="598" t="s">
        <v>147</v>
      </c>
      <c r="D647" s="599" t="s">
        <v>20910</v>
      </c>
      <c r="E647" s="600">
        <v>5000</v>
      </c>
      <c r="F647" s="598" t="s">
        <v>20911</v>
      </c>
      <c r="G647" s="599" t="s">
        <v>20912</v>
      </c>
      <c r="H647" s="599" t="s">
        <v>19342</v>
      </c>
      <c r="I647" s="599" t="s">
        <v>686</v>
      </c>
      <c r="J647" s="598" t="s">
        <v>5312</v>
      </c>
      <c r="K647" s="664">
        <v>1</v>
      </c>
      <c r="L647" s="664">
        <v>12</v>
      </c>
      <c r="M647" s="665">
        <f t="shared" si="18"/>
        <v>60000</v>
      </c>
      <c r="N647" s="664">
        <v>0</v>
      </c>
      <c r="O647" s="664">
        <v>6</v>
      </c>
      <c r="P647" s="666">
        <f t="shared" si="19"/>
        <v>30000</v>
      </c>
      <c r="Q647" s="666">
        <v>0</v>
      </c>
      <c r="R647" s="667">
        <v>12</v>
      </c>
    </row>
    <row r="648" spans="1:18" ht="11.85" customHeight="1" x14ac:dyDescent="0.25">
      <c r="A648" s="598" t="s">
        <v>19174</v>
      </c>
      <c r="B648" s="598" t="s">
        <v>19175</v>
      </c>
      <c r="C648" s="598" t="s">
        <v>147</v>
      </c>
      <c r="D648" s="599" t="s">
        <v>20913</v>
      </c>
      <c r="E648" s="600">
        <v>2500</v>
      </c>
      <c r="F648" s="598" t="s">
        <v>20914</v>
      </c>
      <c r="G648" s="599" t="s">
        <v>20915</v>
      </c>
      <c r="H648" s="599" t="s">
        <v>1323</v>
      </c>
      <c r="I648" s="599" t="s">
        <v>19230</v>
      </c>
      <c r="J648" s="598" t="s">
        <v>1464</v>
      </c>
      <c r="K648" s="664">
        <v>2</v>
      </c>
      <c r="L648" s="664">
        <v>12</v>
      </c>
      <c r="M648" s="665">
        <f t="shared" ref="M648:M711" si="20">+E648*L648</f>
        <v>30000</v>
      </c>
      <c r="N648" s="664">
        <v>0</v>
      </c>
      <c r="O648" s="664">
        <v>6</v>
      </c>
      <c r="P648" s="666">
        <f t="shared" ref="P648:P711" si="21">+E648*6</f>
        <v>15000</v>
      </c>
      <c r="Q648" s="666">
        <v>0</v>
      </c>
      <c r="R648" s="667">
        <v>12</v>
      </c>
    </row>
    <row r="649" spans="1:18" ht="11.85" customHeight="1" x14ac:dyDescent="0.25">
      <c r="A649" s="598" t="s">
        <v>19174</v>
      </c>
      <c r="B649" s="598" t="s">
        <v>19175</v>
      </c>
      <c r="C649" s="598" t="s">
        <v>147</v>
      </c>
      <c r="D649" s="599" t="s">
        <v>20913</v>
      </c>
      <c r="E649" s="600">
        <v>2500</v>
      </c>
      <c r="F649" s="598" t="s">
        <v>20916</v>
      </c>
      <c r="G649" s="599" t="s">
        <v>20917</v>
      </c>
      <c r="H649" s="599" t="s">
        <v>1323</v>
      </c>
      <c r="I649" s="599" t="s">
        <v>19230</v>
      </c>
      <c r="J649" s="598" t="s">
        <v>1464</v>
      </c>
      <c r="K649" s="664">
        <v>2</v>
      </c>
      <c r="L649" s="664">
        <v>12</v>
      </c>
      <c r="M649" s="665">
        <f t="shared" si="20"/>
        <v>30000</v>
      </c>
      <c r="N649" s="664">
        <v>0</v>
      </c>
      <c r="O649" s="664">
        <v>6</v>
      </c>
      <c r="P649" s="666">
        <f t="shared" si="21"/>
        <v>15000</v>
      </c>
      <c r="Q649" s="666">
        <v>0</v>
      </c>
      <c r="R649" s="667">
        <v>12</v>
      </c>
    </row>
    <row r="650" spans="1:18" ht="11.85" customHeight="1" x14ac:dyDescent="0.25">
      <c r="A650" s="598" t="s">
        <v>19174</v>
      </c>
      <c r="B650" s="598" t="s">
        <v>19175</v>
      </c>
      <c r="C650" s="598" t="s">
        <v>147</v>
      </c>
      <c r="D650" s="599" t="s">
        <v>20913</v>
      </c>
      <c r="E650" s="600">
        <v>2500</v>
      </c>
      <c r="F650" s="598" t="s">
        <v>20918</v>
      </c>
      <c r="G650" s="599" t="s">
        <v>20919</v>
      </c>
      <c r="H650" s="599" t="s">
        <v>19383</v>
      </c>
      <c r="I650" s="599" t="s">
        <v>19243</v>
      </c>
      <c r="J650" s="598" t="s">
        <v>5312</v>
      </c>
      <c r="K650" s="664">
        <v>2</v>
      </c>
      <c r="L650" s="664">
        <v>12</v>
      </c>
      <c r="M650" s="665">
        <f t="shared" si="20"/>
        <v>30000</v>
      </c>
      <c r="N650" s="664">
        <v>0</v>
      </c>
      <c r="O650" s="664">
        <v>6</v>
      </c>
      <c r="P650" s="666">
        <f t="shared" si="21"/>
        <v>15000</v>
      </c>
      <c r="Q650" s="666">
        <v>0</v>
      </c>
      <c r="R650" s="667">
        <v>12</v>
      </c>
    </row>
    <row r="651" spans="1:18" ht="11.85" customHeight="1" x14ac:dyDescent="0.25">
      <c r="A651" s="598" t="s">
        <v>19174</v>
      </c>
      <c r="B651" s="598" t="s">
        <v>19175</v>
      </c>
      <c r="C651" s="598" t="s">
        <v>147</v>
      </c>
      <c r="D651" s="599" t="s">
        <v>20913</v>
      </c>
      <c r="E651" s="600">
        <v>2500</v>
      </c>
      <c r="F651" s="598" t="s">
        <v>20920</v>
      </c>
      <c r="G651" s="599" t="s">
        <v>20921</v>
      </c>
      <c r="H651" s="599" t="s">
        <v>19261</v>
      </c>
      <c r="I651" s="599" t="s">
        <v>19825</v>
      </c>
      <c r="J651" s="598"/>
      <c r="K651" s="664">
        <v>2</v>
      </c>
      <c r="L651" s="664">
        <v>12</v>
      </c>
      <c r="M651" s="665">
        <f t="shared" si="20"/>
        <v>30000</v>
      </c>
      <c r="N651" s="664">
        <v>0</v>
      </c>
      <c r="O651" s="664">
        <v>6</v>
      </c>
      <c r="P651" s="666">
        <f t="shared" si="21"/>
        <v>15000</v>
      </c>
      <c r="Q651" s="666">
        <v>0</v>
      </c>
      <c r="R651" s="667">
        <v>12</v>
      </c>
    </row>
    <row r="652" spans="1:18" ht="11.85" customHeight="1" x14ac:dyDescent="0.25">
      <c r="A652" s="598" t="s">
        <v>19174</v>
      </c>
      <c r="B652" s="598" t="s">
        <v>19175</v>
      </c>
      <c r="C652" s="598" t="s">
        <v>147</v>
      </c>
      <c r="D652" s="599" t="s">
        <v>20913</v>
      </c>
      <c r="E652" s="600">
        <v>2500</v>
      </c>
      <c r="F652" s="598" t="s">
        <v>20922</v>
      </c>
      <c r="G652" s="599" t="s">
        <v>20923</v>
      </c>
      <c r="H652" s="599" t="s">
        <v>19383</v>
      </c>
      <c r="I652" s="599" t="s">
        <v>19243</v>
      </c>
      <c r="J652" s="598" t="s">
        <v>5312</v>
      </c>
      <c r="K652" s="664">
        <v>2</v>
      </c>
      <c r="L652" s="664">
        <v>12</v>
      </c>
      <c r="M652" s="665">
        <f t="shared" si="20"/>
        <v>30000</v>
      </c>
      <c r="N652" s="664">
        <v>0</v>
      </c>
      <c r="O652" s="664">
        <v>6</v>
      </c>
      <c r="P652" s="666">
        <f t="shared" si="21"/>
        <v>15000</v>
      </c>
      <c r="Q652" s="666">
        <v>0</v>
      </c>
      <c r="R652" s="667">
        <v>12</v>
      </c>
    </row>
    <row r="653" spans="1:18" ht="11.85" customHeight="1" x14ac:dyDescent="0.25">
      <c r="A653" s="598" t="s">
        <v>19174</v>
      </c>
      <c r="B653" s="598" t="s">
        <v>19175</v>
      </c>
      <c r="C653" s="598" t="s">
        <v>147</v>
      </c>
      <c r="D653" s="599" t="s">
        <v>20913</v>
      </c>
      <c r="E653" s="600">
        <v>2500</v>
      </c>
      <c r="F653" s="598" t="s">
        <v>20924</v>
      </c>
      <c r="G653" s="599" t="s">
        <v>20925</v>
      </c>
      <c r="H653" s="599" t="s">
        <v>19390</v>
      </c>
      <c r="I653" s="599" t="s">
        <v>19243</v>
      </c>
      <c r="J653" s="598" t="s">
        <v>5312</v>
      </c>
      <c r="K653" s="664">
        <v>2</v>
      </c>
      <c r="L653" s="664">
        <v>12</v>
      </c>
      <c r="M653" s="665">
        <f t="shared" si="20"/>
        <v>30000</v>
      </c>
      <c r="N653" s="664">
        <v>0</v>
      </c>
      <c r="O653" s="664">
        <v>6</v>
      </c>
      <c r="P653" s="666">
        <f t="shared" si="21"/>
        <v>15000</v>
      </c>
      <c r="Q653" s="666">
        <v>0</v>
      </c>
      <c r="R653" s="667">
        <v>12</v>
      </c>
    </row>
    <row r="654" spans="1:18" ht="11.85" customHeight="1" x14ac:dyDescent="0.25">
      <c r="A654" s="598" t="s">
        <v>19174</v>
      </c>
      <c r="B654" s="598" t="s">
        <v>19175</v>
      </c>
      <c r="C654" s="598" t="s">
        <v>147</v>
      </c>
      <c r="D654" s="599" t="s">
        <v>20913</v>
      </c>
      <c r="E654" s="600">
        <v>2500</v>
      </c>
      <c r="F654" s="598" t="s">
        <v>20926</v>
      </c>
      <c r="G654" s="599" t="s">
        <v>20927</v>
      </c>
      <c r="H654" s="599" t="s">
        <v>19328</v>
      </c>
      <c r="I654" s="599" t="s">
        <v>19825</v>
      </c>
      <c r="J654" s="598"/>
      <c r="K654" s="664">
        <v>2</v>
      </c>
      <c r="L654" s="664">
        <v>12</v>
      </c>
      <c r="M654" s="665">
        <f t="shared" si="20"/>
        <v>30000</v>
      </c>
      <c r="N654" s="664">
        <v>0</v>
      </c>
      <c r="O654" s="664">
        <v>6</v>
      </c>
      <c r="P654" s="666">
        <f t="shared" si="21"/>
        <v>15000</v>
      </c>
      <c r="Q654" s="666">
        <v>0</v>
      </c>
      <c r="R654" s="667">
        <v>12</v>
      </c>
    </row>
    <row r="655" spans="1:18" ht="11.85" customHeight="1" x14ac:dyDescent="0.25">
      <c r="A655" s="598" t="s">
        <v>19174</v>
      </c>
      <c r="B655" s="598" t="s">
        <v>19175</v>
      </c>
      <c r="C655" s="598" t="s">
        <v>147</v>
      </c>
      <c r="D655" s="599" t="s">
        <v>20928</v>
      </c>
      <c r="E655" s="600">
        <v>9000</v>
      </c>
      <c r="F655" s="598" t="s">
        <v>20929</v>
      </c>
      <c r="G655" s="599" t="s">
        <v>20930</v>
      </c>
      <c r="H655" s="599" t="s">
        <v>20931</v>
      </c>
      <c r="I655" s="599" t="s">
        <v>686</v>
      </c>
      <c r="J655" s="598" t="s">
        <v>5312</v>
      </c>
      <c r="K655" s="664">
        <v>2</v>
      </c>
      <c r="L655" s="664">
        <v>12</v>
      </c>
      <c r="M655" s="665">
        <f t="shared" si="20"/>
        <v>108000</v>
      </c>
      <c r="N655" s="664">
        <v>0</v>
      </c>
      <c r="O655" s="664">
        <v>6</v>
      </c>
      <c r="P655" s="666">
        <f t="shared" si="21"/>
        <v>54000</v>
      </c>
      <c r="Q655" s="666">
        <v>0</v>
      </c>
      <c r="R655" s="667">
        <v>12</v>
      </c>
    </row>
    <row r="656" spans="1:18" ht="11.85" customHeight="1" x14ac:dyDescent="0.25">
      <c r="A656" s="598" t="s">
        <v>19174</v>
      </c>
      <c r="B656" s="598" t="s">
        <v>19175</v>
      </c>
      <c r="C656" s="598" t="s">
        <v>147</v>
      </c>
      <c r="D656" s="599" t="s">
        <v>20156</v>
      </c>
      <c r="E656" s="600">
        <v>13500</v>
      </c>
      <c r="F656" s="598" t="s">
        <v>20932</v>
      </c>
      <c r="G656" s="599" t="s">
        <v>20933</v>
      </c>
      <c r="H656" s="599" t="s">
        <v>519</v>
      </c>
      <c r="I656" s="599" t="s">
        <v>686</v>
      </c>
      <c r="J656" s="598" t="s">
        <v>5312</v>
      </c>
      <c r="K656" s="664">
        <v>1</v>
      </c>
      <c r="L656" s="664">
        <v>12</v>
      </c>
      <c r="M656" s="665">
        <f t="shared" si="20"/>
        <v>162000</v>
      </c>
      <c r="N656" s="664">
        <v>0</v>
      </c>
      <c r="O656" s="664">
        <v>6</v>
      </c>
      <c r="P656" s="666">
        <f t="shared" si="21"/>
        <v>81000</v>
      </c>
      <c r="Q656" s="666">
        <v>0</v>
      </c>
      <c r="R656" s="667">
        <v>12</v>
      </c>
    </row>
    <row r="657" spans="1:18" ht="11.85" customHeight="1" x14ac:dyDescent="0.25">
      <c r="A657" s="598" t="s">
        <v>19174</v>
      </c>
      <c r="B657" s="598" t="s">
        <v>19175</v>
      </c>
      <c r="C657" s="598" t="s">
        <v>147</v>
      </c>
      <c r="D657" s="599" t="s">
        <v>20199</v>
      </c>
      <c r="E657" s="600">
        <v>5500</v>
      </c>
      <c r="F657" s="598" t="s">
        <v>20934</v>
      </c>
      <c r="G657" s="599" t="s">
        <v>20935</v>
      </c>
      <c r="H657" s="599" t="s">
        <v>19247</v>
      </c>
      <c r="I657" s="599" t="s">
        <v>686</v>
      </c>
      <c r="J657" s="598" t="s">
        <v>5312</v>
      </c>
      <c r="K657" s="664">
        <v>1</v>
      </c>
      <c r="L657" s="664">
        <v>12</v>
      </c>
      <c r="M657" s="665">
        <f t="shared" si="20"/>
        <v>66000</v>
      </c>
      <c r="N657" s="664">
        <v>0</v>
      </c>
      <c r="O657" s="664">
        <v>6</v>
      </c>
      <c r="P657" s="666">
        <f t="shared" si="21"/>
        <v>33000</v>
      </c>
      <c r="Q657" s="666">
        <v>0</v>
      </c>
      <c r="R657" s="667">
        <v>12</v>
      </c>
    </row>
    <row r="658" spans="1:18" ht="11.85" customHeight="1" x14ac:dyDescent="0.25">
      <c r="A658" s="598" t="s">
        <v>19174</v>
      </c>
      <c r="B658" s="598" t="s">
        <v>19175</v>
      </c>
      <c r="C658" s="598" t="s">
        <v>147</v>
      </c>
      <c r="D658" s="599" t="s">
        <v>20936</v>
      </c>
      <c r="E658" s="600">
        <v>6500</v>
      </c>
      <c r="F658" s="598" t="s">
        <v>20937</v>
      </c>
      <c r="G658" s="599" t="s">
        <v>20938</v>
      </c>
      <c r="H658" s="599" t="s">
        <v>20516</v>
      </c>
      <c r="I658" s="599" t="s">
        <v>686</v>
      </c>
      <c r="J658" s="598" t="s">
        <v>5312</v>
      </c>
      <c r="K658" s="664">
        <v>2</v>
      </c>
      <c r="L658" s="664">
        <v>12</v>
      </c>
      <c r="M658" s="665">
        <f t="shared" si="20"/>
        <v>78000</v>
      </c>
      <c r="N658" s="664">
        <v>0</v>
      </c>
      <c r="O658" s="664">
        <v>6</v>
      </c>
      <c r="P658" s="666">
        <f t="shared" si="21"/>
        <v>39000</v>
      </c>
      <c r="Q658" s="666">
        <v>0</v>
      </c>
      <c r="R658" s="667">
        <v>12</v>
      </c>
    </row>
    <row r="659" spans="1:18" ht="11.85" customHeight="1" x14ac:dyDescent="0.25">
      <c r="A659" s="598" t="s">
        <v>19174</v>
      </c>
      <c r="B659" s="598" t="s">
        <v>19175</v>
      </c>
      <c r="C659" s="598" t="s">
        <v>147</v>
      </c>
      <c r="D659" s="599" t="s">
        <v>20939</v>
      </c>
      <c r="E659" s="600">
        <v>12000</v>
      </c>
      <c r="F659" s="598" t="s">
        <v>20940</v>
      </c>
      <c r="G659" s="599" t="s">
        <v>20941</v>
      </c>
      <c r="H659" s="599" t="s">
        <v>19270</v>
      </c>
      <c r="I659" s="599" t="s">
        <v>686</v>
      </c>
      <c r="J659" s="598" t="s">
        <v>5312</v>
      </c>
      <c r="K659" s="664">
        <v>1</v>
      </c>
      <c r="L659" s="664">
        <v>12</v>
      </c>
      <c r="M659" s="665">
        <f t="shared" si="20"/>
        <v>144000</v>
      </c>
      <c r="N659" s="664">
        <v>0</v>
      </c>
      <c r="O659" s="664">
        <v>6</v>
      </c>
      <c r="P659" s="666">
        <f t="shared" si="21"/>
        <v>72000</v>
      </c>
      <c r="Q659" s="666">
        <v>0</v>
      </c>
      <c r="R659" s="667">
        <v>12</v>
      </c>
    </row>
    <row r="660" spans="1:18" ht="11.85" customHeight="1" x14ac:dyDescent="0.25">
      <c r="A660" s="598" t="s">
        <v>19174</v>
      </c>
      <c r="B660" s="598" t="s">
        <v>19175</v>
      </c>
      <c r="C660" s="598" t="s">
        <v>147</v>
      </c>
      <c r="D660" s="599" t="s">
        <v>20939</v>
      </c>
      <c r="E660" s="600">
        <v>12000</v>
      </c>
      <c r="F660" s="598" t="s">
        <v>20942</v>
      </c>
      <c r="G660" s="599" t="s">
        <v>20943</v>
      </c>
      <c r="H660" s="599" t="s">
        <v>19270</v>
      </c>
      <c r="I660" s="599" t="s">
        <v>686</v>
      </c>
      <c r="J660" s="598" t="s">
        <v>5312</v>
      </c>
      <c r="K660" s="664">
        <v>1</v>
      </c>
      <c r="L660" s="664">
        <v>12</v>
      </c>
      <c r="M660" s="665">
        <f t="shared" si="20"/>
        <v>144000</v>
      </c>
      <c r="N660" s="664">
        <v>0</v>
      </c>
      <c r="O660" s="664">
        <v>6</v>
      </c>
      <c r="P660" s="666">
        <f t="shared" si="21"/>
        <v>72000</v>
      </c>
      <c r="Q660" s="666">
        <v>0</v>
      </c>
      <c r="R660" s="667">
        <v>12</v>
      </c>
    </row>
    <row r="661" spans="1:18" ht="11.85" customHeight="1" x14ac:dyDescent="0.25">
      <c r="A661" s="598" t="s">
        <v>19174</v>
      </c>
      <c r="B661" s="598" t="s">
        <v>19200</v>
      </c>
      <c r="C661" s="598" t="s">
        <v>147</v>
      </c>
      <c r="D661" s="599" t="s">
        <v>20944</v>
      </c>
      <c r="E661" s="600">
        <v>5000</v>
      </c>
      <c r="F661" s="598" t="s">
        <v>20945</v>
      </c>
      <c r="G661" s="599" t="s">
        <v>20946</v>
      </c>
      <c r="H661" s="599" t="s">
        <v>19342</v>
      </c>
      <c r="I661" s="599" t="s">
        <v>686</v>
      </c>
      <c r="J661" s="598" t="s">
        <v>5312</v>
      </c>
      <c r="K661" s="664">
        <v>1</v>
      </c>
      <c r="L661" s="664">
        <v>12</v>
      </c>
      <c r="M661" s="665">
        <f t="shared" si="20"/>
        <v>60000</v>
      </c>
      <c r="N661" s="664">
        <v>0</v>
      </c>
      <c r="O661" s="664">
        <v>6</v>
      </c>
      <c r="P661" s="666">
        <f t="shared" si="21"/>
        <v>30000</v>
      </c>
      <c r="Q661" s="666">
        <v>0</v>
      </c>
      <c r="R661" s="667">
        <v>12</v>
      </c>
    </row>
    <row r="662" spans="1:18" ht="11.85" customHeight="1" x14ac:dyDescent="0.25">
      <c r="A662" s="598" t="s">
        <v>19174</v>
      </c>
      <c r="B662" s="598" t="s">
        <v>19175</v>
      </c>
      <c r="C662" s="598" t="s">
        <v>147</v>
      </c>
      <c r="D662" s="599" t="s">
        <v>558</v>
      </c>
      <c r="E662" s="600">
        <v>3000</v>
      </c>
      <c r="F662" s="598" t="s">
        <v>20947</v>
      </c>
      <c r="G662" s="599" t="s">
        <v>20948</v>
      </c>
      <c r="H662" s="599" t="s">
        <v>19226</v>
      </c>
      <c r="I662" s="599" t="s">
        <v>19230</v>
      </c>
      <c r="J662" s="598" t="s">
        <v>1464</v>
      </c>
      <c r="K662" s="664">
        <v>1</v>
      </c>
      <c r="L662" s="664">
        <v>12</v>
      </c>
      <c r="M662" s="665">
        <f t="shared" si="20"/>
        <v>36000</v>
      </c>
      <c r="N662" s="664">
        <v>0</v>
      </c>
      <c r="O662" s="664">
        <v>6</v>
      </c>
      <c r="P662" s="666">
        <f t="shared" si="21"/>
        <v>18000</v>
      </c>
      <c r="Q662" s="666">
        <v>0</v>
      </c>
      <c r="R662" s="667">
        <v>12</v>
      </c>
    </row>
    <row r="663" spans="1:18" ht="11.85" customHeight="1" x14ac:dyDescent="0.25">
      <c r="A663" s="598" t="s">
        <v>19174</v>
      </c>
      <c r="B663" s="598" t="s">
        <v>19175</v>
      </c>
      <c r="C663" s="598" t="s">
        <v>147</v>
      </c>
      <c r="D663" s="599" t="s">
        <v>558</v>
      </c>
      <c r="E663" s="600">
        <v>3000</v>
      </c>
      <c r="F663" s="598" t="s">
        <v>20949</v>
      </c>
      <c r="G663" s="599" t="s">
        <v>20950</v>
      </c>
      <c r="H663" s="599" t="s">
        <v>19390</v>
      </c>
      <c r="I663" s="599" t="s">
        <v>19218</v>
      </c>
      <c r="J663" s="598" t="s">
        <v>1464</v>
      </c>
      <c r="K663" s="664">
        <v>1</v>
      </c>
      <c r="L663" s="664">
        <v>12</v>
      </c>
      <c r="M663" s="665">
        <f t="shared" si="20"/>
        <v>36000</v>
      </c>
      <c r="N663" s="664">
        <v>0</v>
      </c>
      <c r="O663" s="664">
        <v>6</v>
      </c>
      <c r="P663" s="666">
        <f t="shared" si="21"/>
        <v>18000</v>
      </c>
      <c r="Q663" s="666">
        <v>0</v>
      </c>
      <c r="R663" s="667">
        <v>12</v>
      </c>
    </row>
    <row r="664" spans="1:18" ht="11.85" customHeight="1" x14ac:dyDescent="0.25">
      <c r="A664" s="598" t="s">
        <v>19174</v>
      </c>
      <c r="B664" s="598" t="s">
        <v>19175</v>
      </c>
      <c r="C664" s="598" t="s">
        <v>147</v>
      </c>
      <c r="D664" s="599" t="s">
        <v>558</v>
      </c>
      <c r="E664" s="600">
        <v>3000</v>
      </c>
      <c r="F664" s="598" t="s">
        <v>20951</v>
      </c>
      <c r="G664" s="599" t="s">
        <v>20952</v>
      </c>
      <c r="H664" s="599" t="s">
        <v>19390</v>
      </c>
      <c r="I664" s="599" t="s">
        <v>19248</v>
      </c>
      <c r="J664" s="598"/>
      <c r="K664" s="664">
        <v>1</v>
      </c>
      <c r="L664" s="664">
        <v>12</v>
      </c>
      <c r="M664" s="665">
        <f t="shared" si="20"/>
        <v>36000</v>
      </c>
      <c r="N664" s="664">
        <v>0</v>
      </c>
      <c r="O664" s="664">
        <v>6</v>
      </c>
      <c r="P664" s="666">
        <f t="shared" si="21"/>
        <v>18000</v>
      </c>
      <c r="Q664" s="666">
        <v>0</v>
      </c>
      <c r="R664" s="667">
        <v>12</v>
      </c>
    </row>
    <row r="665" spans="1:18" ht="11.85" customHeight="1" x14ac:dyDescent="0.25">
      <c r="A665" s="598" t="s">
        <v>19174</v>
      </c>
      <c r="B665" s="598" t="s">
        <v>19175</v>
      </c>
      <c r="C665" s="598" t="s">
        <v>147</v>
      </c>
      <c r="D665" s="599" t="s">
        <v>20953</v>
      </c>
      <c r="E665" s="600">
        <v>5000</v>
      </c>
      <c r="F665" s="598" t="s">
        <v>20954</v>
      </c>
      <c r="G665" s="599" t="s">
        <v>20955</v>
      </c>
      <c r="H665" s="599" t="s">
        <v>19383</v>
      </c>
      <c r="I665" s="599" t="s">
        <v>19243</v>
      </c>
      <c r="J665" s="598" t="s">
        <v>5312</v>
      </c>
      <c r="K665" s="664">
        <v>1</v>
      </c>
      <c r="L665" s="664">
        <v>12</v>
      </c>
      <c r="M665" s="665">
        <f t="shared" si="20"/>
        <v>60000</v>
      </c>
      <c r="N665" s="664">
        <v>0</v>
      </c>
      <c r="O665" s="664">
        <v>6</v>
      </c>
      <c r="P665" s="666">
        <f t="shared" si="21"/>
        <v>30000</v>
      </c>
      <c r="Q665" s="666">
        <v>0</v>
      </c>
      <c r="R665" s="667">
        <v>12</v>
      </c>
    </row>
    <row r="666" spans="1:18" ht="11.85" customHeight="1" x14ac:dyDescent="0.25">
      <c r="A666" s="598" t="s">
        <v>19174</v>
      </c>
      <c r="B666" s="598" t="s">
        <v>19200</v>
      </c>
      <c r="C666" s="598" t="s">
        <v>147</v>
      </c>
      <c r="D666" s="599" t="s">
        <v>20956</v>
      </c>
      <c r="E666" s="600">
        <v>3800</v>
      </c>
      <c r="F666" s="598" t="s">
        <v>20957</v>
      </c>
      <c r="G666" s="599" t="s">
        <v>20958</v>
      </c>
      <c r="H666" s="599" t="s">
        <v>19390</v>
      </c>
      <c r="I666" s="599" t="s">
        <v>19218</v>
      </c>
      <c r="J666" s="598" t="s">
        <v>1464</v>
      </c>
      <c r="K666" s="664">
        <v>1</v>
      </c>
      <c r="L666" s="664">
        <v>12</v>
      </c>
      <c r="M666" s="665">
        <f t="shared" si="20"/>
        <v>45600</v>
      </c>
      <c r="N666" s="664">
        <v>0</v>
      </c>
      <c r="O666" s="664">
        <v>6</v>
      </c>
      <c r="P666" s="666">
        <f t="shared" si="21"/>
        <v>22800</v>
      </c>
      <c r="Q666" s="666">
        <v>0</v>
      </c>
      <c r="R666" s="667">
        <v>12</v>
      </c>
    </row>
    <row r="667" spans="1:18" ht="11.85" customHeight="1" x14ac:dyDescent="0.25">
      <c r="A667" s="598" t="s">
        <v>19174</v>
      </c>
      <c r="B667" s="598" t="s">
        <v>19175</v>
      </c>
      <c r="C667" s="598" t="s">
        <v>147</v>
      </c>
      <c r="D667" s="599" t="s">
        <v>20959</v>
      </c>
      <c r="E667" s="600">
        <v>12000</v>
      </c>
      <c r="F667" s="598" t="s">
        <v>20960</v>
      </c>
      <c r="G667" s="599" t="s">
        <v>20961</v>
      </c>
      <c r="H667" s="599" t="s">
        <v>18178</v>
      </c>
      <c r="I667" s="599" t="s">
        <v>686</v>
      </c>
      <c r="J667" s="598" t="s">
        <v>5312</v>
      </c>
      <c r="K667" s="664">
        <v>1</v>
      </c>
      <c r="L667" s="664">
        <v>12</v>
      </c>
      <c r="M667" s="665">
        <f t="shared" si="20"/>
        <v>144000</v>
      </c>
      <c r="N667" s="664">
        <v>0</v>
      </c>
      <c r="O667" s="664">
        <v>6</v>
      </c>
      <c r="P667" s="666">
        <f t="shared" si="21"/>
        <v>72000</v>
      </c>
      <c r="Q667" s="666">
        <v>0</v>
      </c>
      <c r="R667" s="667">
        <v>12</v>
      </c>
    </row>
    <row r="668" spans="1:18" ht="11.85" customHeight="1" x14ac:dyDescent="0.25">
      <c r="A668" s="598" t="s">
        <v>19174</v>
      </c>
      <c r="B668" s="598" t="s">
        <v>19175</v>
      </c>
      <c r="C668" s="598" t="s">
        <v>147</v>
      </c>
      <c r="D668" s="599" t="s">
        <v>20962</v>
      </c>
      <c r="E668" s="600">
        <v>6000</v>
      </c>
      <c r="F668" s="598" t="s">
        <v>20963</v>
      </c>
      <c r="G668" s="599" t="s">
        <v>20964</v>
      </c>
      <c r="H668" s="599" t="s">
        <v>19297</v>
      </c>
      <c r="I668" s="599" t="s">
        <v>686</v>
      </c>
      <c r="J668" s="598" t="s">
        <v>5312</v>
      </c>
      <c r="K668" s="664">
        <v>1</v>
      </c>
      <c r="L668" s="664">
        <v>12</v>
      </c>
      <c r="M668" s="665">
        <f t="shared" si="20"/>
        <v>72000</v>
      </c>
      <c r="N668" s="664">
        <v>0</v>
      </c>
      <c r="O668" s="664">
        <v>6</v>
      </c>
      <c r="P668" s="666">
        <f t="shared" si="21"/>
        <v>36000</v>
      </c>
      <c r="Q668" s="666">
        <v>0</v>
      </c>
      <c r="R668" s="667">
        <v>12</v>
      </c>
    </row>
    <row r="669" spans="1:18" ht="11.85" customHeight="1" x14ac:dyDescent="0.25">
      <c r="A669" s="598" t="s">
        <v>19174</v>
      </c>
      <c r="B669" s="598" t="s">
        <v>19175</v>
      </c>
      <c r="C669" s="598" t="s">
        <v>19179</v>
      </c>
      <c r="D669" s="599" t="s">
        <v>20574</v>
      </c>
      <c r="E669" s="600">
        <v>15600</v>
      </c>
      <c r="F669" s="598" t="s">
        <v>20965</v>
      </c>
      <c r="G669" s="599" t="s">
        <v>20966</v>
      </c>
      <c r="H669" s="599" t="s">
        <v>20855</v>
      </c>
      <c r="I669" s="599" t="s">
        <v>686</v>
      </c>
      <c r="J669" s="598" t="s">
        <v>5312</v>
      </c>
      <c r="K669" s="664">
        <v>0</v>
      </c>
      <c r="L669" s="664">
        <v>0</v>
      </c>
      <c r="M669" s="665">
        <f t="shared" si="20"/>
        <v>0</v>
      </c>
      <c r="N669" s="664">
        <v>1</v>
      </c>
      <c r="O669" s="664">
        <v>5</v>
      </c>
      <c r="P669" s="666">
        <f t="shared" si="21"/>
        <v>93600</v>
      </c>
      <c r="Q669" s="666">
        <v>0</v>
      </c>
      <c r="R669" s="666">
        <v>0</v>
      </c>
    </row>
    <row r="670" spans="1:18" ht="11.85" customHeight="1" x14ac:dyDescent="0.25">
      <c r="A670" s="598" t="s">
        <v>19174</v>
      </c>
      <c r="B670" s="598" t="s">
        <v>19200</v>
      </c>
      <c r="C670" s="598" t="s">
        <v>147</v>
      </c>
      <c r="D670" s="599" t="s">
        <v>1232</v>
      </c>
      <c r="E670" s="600">
        <v>5000</v>
      </c>
      <c r="F670" s="598" t="s">
        <v>20967</v>
      </c>
      <c r="G670" s="599" t="s">
        <v>20968</v>
      </c>
      <c r="H670" s="599" t="s">
        <v>519</v>
      </c>
      <c r="I670" s="599" t="s">
        <v>686</v>
      </c>
      <c r="J670" s="598" t="s">
        <v>5312</v>
      </c>
      <c r="K670" s="664">
        <v>1</v>
      </c>
      <c r="L670" s="664">
        <v>12</v>
      </c>
      <c r="M670" s="665">
        <f t="shared" si="20"/>
        <v>60000</v>
      </c>
      <c r="N670" s="664">
        <v>0</v>
      </c>
      <c r="O670" s="664">
        <v>6</v>
      </c>
      <c r="P670" s="666">
        <f t="shared" si="21"/>
        <v>30000</v>
      </c>
      <c r="Q670" s="666">
        <v>0</v>
      </c>
      <c r="R670" s="667">
        <v>12</v>
      </c>
    </row>
    <row r="671" spans="1:18" ht="11.85" customHeight="1" x14ac:dyDescent="0.25">
      <c r="A671" s="598" t="s">
        <v>19174</v>
      </c>
      <c r="B671" s="598" t="s">
        <v>19200</v>
      </c>
      <c r="C671" s="598" t="s">
        <v>147</v>
      </c>
      <c r="D671" s="599" t="s">
        <v>558</v>
      </c>
      <c r="E671" s="600">
        <v>3000</v>
      </c>
      <c r="F671" s="598" t="s">
        <v>20969</v>
      </c>
      <c r="G671" s="599" t="s">
        <v>20970</v>
      </c>
      <c r="H671" s="599" t="s">
        <v>20971</v>
      </c>
      <c r="I671" s="599" t="s">
        <v>19243</v>
      </c>
      <c r="J671" s="598" t="s">
        <v>5312</v>
      </c>
      <c r="K671" s="664">
        <v>1</v>
      </c>
      <c r="L671" s="664">
        <v>12</v>
      </c>
      <c r="M671" s="665">
        <f t="shared" si="20"/>
        <v>36000</v>
      </c>
      <c r="N671" s="664">
        <v>0</v>
      </c>
      <c r="O671" s="664">
        <v>6</v>
      </c>
      <c r="P671" s="666">
        <f t="shared" si="21"/>
        <v>18000</v>
      </c>
      <c r="Q671" s="666">
        <v>0</v>
      </c>
      <c r="R671" s="667">
        <v>12</v>
      </c>
    </row>
    <row r="672" spans="1:18" ht="11.85" customHeight="1" x14ac:dyDescent="0.25">
      <c r="A672" s="598" t="s">
        <v>19174</v>
      </c>
      <c r="B672" s="598" t="s">
        <v>19200</v>
      </c>
      <c r="C672" s="598" t="s">
        <v>147</v>
      </c>
      <c r="D672" s="599" t="s">
        <v>558</v>
      </c>
      <c r="E672" s="600">
        <v>3000</v>
      </c>
      <c r="F672" s="598" t="s">
        <v>20972</v>
      </c>
      <c r="G672" s="599" t="s">
        <v>20973</v>
      </c>
      <c r="H672" s="599" t="s">
        <v>19226</v>
      </c>
      <c r="I672" s="599" t="s">
        <v>19372</v>
      </c>
      <c r="J672" s="598"/>
      <c r="K672" s="664">
        <v>1</v>
      </c>
      <c r="L672" s="664">
        <v>12</v>
      </c>
      <c r="M672" s="665">
        <f t="shared" si="20"/>
        <v>36000</v>
      </c>
      <c r="N672" s="664">
        <v>0</v>
      </c>
      <c r="O672" s="664">
        <v>6</v>
      </c>
      <c r="P672" s="666">
        <f t="shared" si="21"/>
        <v>18000</v>
      </c>
      <c r="Q672" s="666">
        <v>0</v>
      </c>
      <c r="R672" s="667">
        <v>12</v>
      </c>
    </row>
    <row r="673" spans="1:18" ht="11.85" customHeight="1" x14ac:dyDescent="0.25">
      <c r="A673" s="598" t="s">
        <v>19174</v>
      </c>
      <c r="B673" s="598" t="s">
        <v>19200</v>
      </c>
      <c r="C673" s="598" t="s">
        <v>147</v>
      </c>
      <c r="D673" s="599" t="s">
        <v>558</v>
      </c>
      <c r="E673" s="600">
        <v>3000</v>
      </c>
      <c r="F673" s="598" t="s">
        <v>20974</v>
      </c>
      <c r="G673" s="599" t="s">
        <v>20975</v>
      </c>
      <c r="H673" s="599" t="s">
        <v>19390</v>
      </c>
      <c r="I673" s="599" t="s">
        <v>19230</v>
      </c>
      <c r="J673" s="598" t="s">
        <v>1464</v>
      </c>
      <c r="K673" s="664">
        <v>1</v>
      </c>
      <c r="L673" s="664">
        <v>12</v>
      </c>
      <c r="M673" s="665">
        <f t="shared" si="20"/>
        <v>36000</v>
      </c>
      <c r="N673" s="664">
        <v>0</v>
      </c>
      <c r="O673" s="664">
        <v>6</v>
      </c>
      <c r="P673" s="666">
        <f t="shared" si="21"/>
        <v>18000</v>
      </c>
      <c r="Q673" s="666">
        <v>0</v>
      </c>
      <c r="R673" s="667">
        <v>12</v>
      </c>
    </row>
    <row r="674" spans="1:18" ht="11.85" customHeight="1" x14ac:dyDescent="0.25">
      <c r="A674" s="598" t="s">
        <v>19174</v>
      </c>
      <c r="B674" s="598" t="s">
        <v>19200</v>
      </c>
      <c r="C674" s="598" t="s">
        <v>147</v>
      </c>
      <c r="D674" s="599" t="s">
        <v>558</v>
      </c>
      <c r="E674" s="600">
        <v>3000</v>
      </c>
      <c r="F674" s="598" t="s">
        <v>20976</v>
      </c>
      <c r="G674" s="599" t="s">
        <v>20977</v>
      </c>
      <c r="H674" s="599" t="s">
        <v>19217</v>
      </c>
      <c r="I674" s="599" t="s">
        <v>686</v>
      </c>
      <c r="J674" s="598" t="s">
        <v>5312</v>
      </c>
      <c r="K674" s="664">
        <v>2</v>
      </c>
      <c r="L674" s="664">
        <v>12</v>
      </c>
      <c r="M674" s="665">
        <f t="shared" si="20"/>
        <v>36000</v>
      </c>
      <c r="N674" s="664">
        <v>0</v>
      </c>
      <c r="O674" s="664">
        <v>6</v>
      </c>
      <c r="P674" s="666">
        <f t="shared" si="21"/>
        <v>18000</v>
      </c>
      <c r="Q674" s="666">
        <v>0</v>
      </c>
      <c r="R674" s="667">
        <v>12</v>
      </c>
    </row>
    <row r="675" spans="1:18" ht="11.85" customHeight="1" x14ac:dyDescent="0.25">
      <c r="A675" s="598" t="s">
        <v>19174</v>
      </c>
      <c r="B675" s="598" t="s">
        <v>19175</v>
      </c>
      <c r="C675" s="598" t="s">
        <v>147</v>
      </c>
      <c r="D675" s="599" t="s">
        <v>16891</v>
      </c>
      <c r="E675" s="600">
        <v>3500</v>
      </c>
      <c r="F675" s="598" t="s">
        <v>20978</v>
      </c>
      <c r="G675" s="599" t="s">
        <v>20979</v>
      </c>
      <c r="H675" s="599" t="s">
        <v>2428</v>
      </c>
      <c r="I675" s="599" t="s">
        <v>19570</v>
      </c>
      <c r="J675" s="598"/>
      <c r="K675" s="664">
        <v>1</v>
      </c>
      <c r="L675" s="664">
        <v>12</v>
      </c>
      <c r="M675" s="665">
        <f t="shared" si="20"/>
        <v>42000</v>
      </c>
      <c r="N675" s="664">
        <v>0</v>
      </c>
      <c r="O675" s="664">
        <v>6</v>
      </c>
      <c r="P675" s="666">
        <f t="shared" si="21"/>
        <v>21000</v>
      </c>
      <c r="Q675" s="666">
        <v>0</v>
      </c>
      <c r="R675" s="667">
        <v>12</v>
      </c>
    </row>
    <row r="676" spans="1:18" ht="11.85" customHeight="1" x14ac:dyDescent="0.25">
      <c r="A676" s="598" t="s">
        <v>19174</v>
      </c>
      <c r="B676" s="598" t="s">
        <v>19175</v>
      </c>
      <c r="C676" s="598" t="s">
        <v>147</v>
      </c>
      <c r="D676" s="599" t="s">
        <v>20980</v>
      </c>
      <c r="E676" s="600">
        <v>5000</v>
      </c>
      <c r="F676" s="598" t="s">
        <v>20981</v>
      </c>
      <c r="G676" s="599" t="s">
        <v>20982</v>
      </c>
      <c r="H676" s="599" t="s">
        <v>20290</v>
      </c>
      <c r="I676" s="599" t="s">
        <v>686</v>
      </c>
      <c r="J676" s="598" t="s">
        <v>5312</v>
      </c>
      <c r="K676" s="664">
        <v>1</v>
      </c>
      <c r="L676" s="664">
        <v>12</v>
      </c>
      <c r="M676" s="665">
        <f t="shared" si="20"/>
        <v>60000</v>
      </c>
      <c r="N676" s="664">
        <v>0</v>
      </c>
      <c r="O676" s="664">
        <v>6</v>
      </c>
      <c r="P676" s="666">
        <f t="shared" si="21"/>
        <v>30000</v>
      </c>
      <c r="Q676" s="666">
        <v>0</v>
      </c>
      <c r="R676" s="667">
        <v>12</v>
      </c>
    </row>
    <row r="677" spans="1:18" ht="11.85" customHeight="1" x14ac:dyDescent="0.25">
      <c r="A677" s="598" t="s">
        <v>19174</v>
      </c>
      <c r="B677" s="598" t="s">
        <v>19200</v>
      </c>
      <c r="C677" s="598" t="s">
        <v>147</v>
      </c>
      <c r="D677" s="599" t="s">
        <v>550</v>
      </c>
      <c r="E677" s="600">
        <v>4500</v>
      </c>
      <c r="F677" s="598" t="s">
        <v>20983</v>
      </c>
      <c r="G677" s="599" t="s">
        <v>20984</v>
      </c>
      <c r="H677" s="599" t="s">
        <v>19383</v>
      </c>
      <c r="I677" s="599" t="s">
        <v>19243</v>
      </c>
      <c r="J677" s="598" t="s">
        <v>5312</v>
      </c>
      <c r="K677" s="664">
        <v>1</v>
      </c>
      <c r="L677" s="664">
        <v>12</v>
      </c>
      <c r="M677" s="665">
        <f t="shared" si="20"/>
        <v>54000</v>
      </c>
      <c r="N677" s="664">
        <v>0</v>
      </c>
      <c r="O677" s="664">
        <v>6</v>
      </c>
      <c r="P677" s="666">
        <f t="shared" si="21"/>
        <v>27000</v>
      </c>
      <c r="Q677" s="666">
        <v>0</v>
      </c>
      <c r="R677" s="667">
        <v>12</v>
      </c>
    </row>
    <row r="678" spans="1:18" ht="11.85" customHeight="1" x14ac:dyDescent="0.25">
      <c r="A678" s="598" t="s">
        <v>19174</v>
      </c>
      <c r="B678" s="598" t="s">
        <v>19200</v>
      </c>
      <c r="C678" s="598" t="s">
        <v>147</v>
      </c>
      <c r="D678" s="599" t="s">
        <v>20985</v>
      </c>
      <c r="E678" s="600">
        <v>5000</v>
      </c>
      <c r="F678" s="598" t="s">
        <v>20986</v>
      </c>
      <c r="G678" s="599" t="s">
        <v>20987</v>
      </c>
      <c r="H678" s="599" t="s">
        <v>19342</v>
      </c>
      <c r="I678" s="599" t="s">
        <v>686</v>
      </c>
      <c r="J678" s="598" t="s">
        <v>5312</v>
      </c>
      <c r="K678" s="664">
        <v>1</v>
      </c>
      <c r="L678" s="664">
        <v>12</v>
      </c>
      <c r="M678" s="665">
        <f t="shared" si="20"/>
        <v>60000</v>
      </c>
      <c r="N678" s="664">
        <v>0</v>
      </c>
      <c r="O678" s="664">
        <v>6</v>
      </c>
      <c r="P678" s="666">
        <f t="shared" si="21"/>
        <v>30000</v>
      </c>
      <c r="Q678" s="666">
        <v>0</v>
      </c>
      <c r="R678" s="667">
        <v>12</v>
      </c>
    </row>
    <row r="679" spans="1:18" ht="11.85" customHeight="1" x14ac:dyDescent="0.25">
      <c r="A679" s="598" t="s">
        <v>19174</v>
      </c>
      <c r="B679" s="598" t="s">
        <v>19200</v>
      </c>
      <c r="C679" s="598" t="s">
        <v>147</v>
      </c>
      <c r="D679" s="599" t="s">
        <v>558</v>
      </c>
      <c r="E679" s="600">
        <v>3000</v>
      </c>
      <c r="F679" s="598" t="s">
        <v>20988</v>
      </c>
      <c r="G679" s="599" t="s">
        <v>20989</v>
      </c>
      <c r="H679" s="599"/>
      <c r="I679" s="599" t="s">
        <v>19243</v>
      </c>
      <c r="J679" s="598" t="s">
        <v>5312</v>
      </c>
      <c r="K679" s="664">
        <v>1</v>
      </c>
      <c r="L679" s="664">
        <v>12</v>
      </c>
      <c r="M679" s="665">
        <f t="shared" si="20"/>
        <v>36000</v>
      </c>
      <c r="N679" s="664">
        <v>0</v>
      </c>
      <c r="O679" s="664">
        <v>6</v>
      </c>
      <c r="P679" s="666">
        <f t="shared" si="21"/>
        <v>18000</v>
      </c>
      <c r="Q679" s="666">
        <v>0</v>
      </c>
      <c r="R679" s="667">
        <v>12</v>
      </c>
    </row>
    <row r="680" spans="1:18" ht="11.85" customHeight="1" x14ac:dyDescent="0.25">
      <c r="A680" s="598" t="s">
        <v>19174</v>
      </c>
      <c r="B680" s="598" t="s">
        <v>19200</v>
      </c>
      <c r="C680" s="598" t="s">
        <v>147</v>
      </c>
      <c r="D680" s="599" t="s">
        <v>19711</v>
      </c>
      <c r="E680" s="600">
        <v>5000</v>
      </c>
      <c r="F680" s="598" t="s">
        <v>20990</v>
      </c>
      <c r="G680" s="599" t="s">
        <v>20991</v>
      </c>
      <c r="H680" s="599" t="s">
        <v>19342</v>
      </c>
      <c r="I680" s="599" t="s">
        <v>686</v>
      </c>
      <c r="J680" s="598" t="s">
        <v>5312</v>
      </c>
      <c r="K680" s="664">
        <v>1</v>
      </c>
      <c r="L680" s="664">
        <v>12</v>
      </c>
      <c r="M680" s="665">
        <f t="shared" si="20"/>
        <v>60000</v>
      </c>
      <c r="N680" s="664">
        <v>0</v>
      </c>
      <c r="O680" s="664">
        <v>6</v>
      </c>
      <c r="P680" s="666">
        <f t="shared" si="21"/>
        <v>30000</v>
      </c>
      <c r="Q680" s="666">
        <v>0</v>
      </c>
      <c r="R680" s="667">
        <v>12</v>
      </c>
    </row>
    <row r="681" spans="1:18" ht="11.85" customHeight="1" x14ac:dyDescent="0.25">
      <c r="A681" s="598" t="s">
        <v>19174</v>
      </c>
      <c r="B681" s="598" t="s">
        <v>19175</v>
      </c>
      <c r="C681" s="598" t="s">
        <v>19179</v>
      </c>
      <c r="D681" s="599" t="s">
        <v>20541</v>
      </c>
      <c r="E681" s="600">
        <v>15600</v>
      </c>
      <c r="F681" s="598" t="s">
        <v>20992</v>
      </c>
      <c r="G681" s="599" t="s">
        <v>20993</v>
      </c>
      <c r="H681" s="599" t="s">
        <v>519</v>
      </c>
      <c r="I681" s="599" t="s">
        <v>686</v>
      </c>
      <c r="J681" s="598" t="s">
        <v>5312</v>
      </c>
      <c r="K681" s="664">
        <v>0</v>
      </c>
      <c r="L681" s="664">
        <v>0</v>
      </c>
      <c r="M681" s="665">
        <f t="shared" si="20"/>
        <v>0</v>
      </c>
      <c r="N681" s="664">
        <v>1</v>
      </c>
      <c r="O681" s="664">
        <v>1</v>
      </c>
      <c r="P681" s="666">
        <f t="shared" si="21"/>
        <v>93600</v>
      </c>
      <c r="Q681" s="666">
        <v>0</v>
      </c>
      <c r="R681" s="666">
        <v>0</v>
      </c>
    </row>
    <row r="682" spans="1:18" ht="11.85" customHeight="1" x14ac:dyDescent="0.25">
      <c r="A682" s="598" t="s">
        <v>19174</v>
      </c>
      <c r="B682" s="598" t="s">
        <v>19200</v>
      </c>
      <c r="C682" s="598" t="s">
        <v>147</v>
      </c>
      <c r="D682" s="599" t="s">
        <v>20994</v>
      </c>
      <c r="E682" s="600">
        <v>5000</v>
      </c>
      <c r="F682" s="598" t="s">
        <v>20995</v>
      </c>
      <c r="G682" s="599" t="s">
        <v>20996</v>
      </c>
      <c r="H682" s="599" t="s">
        <v>19342</v>
      </c>
      <c r="I682" s="599" t="s">
        <v>686</v>
      </c>
      <c r="J682" s="598" t="s">
        <v>5312</v>
      </c>
      <c r="K682" s="664">
        <v>1</v>
      </c>
      <c r="L682" s="664">
        <v>12</v>
      </c>
      <c r="M682" s="665">
        <f t="shared" si="20"/>
        <v>60000</v>
      </c>
      <c r="N682" s="664">
        <v>0</v>
      </c>
      <c r="O682" s="664">
        <v>6</v>
      </c>
      <c r="P682" s="666">
        <f t="shared" si="21"/>
        <v>30000</v>
      </c>
      <c r="Q682" s="666">
        <v>0</v>
      </c>
      <c r="R682" s="667">
        <v>12</v>
      </c>
    </row>
    <row r="683" spans="1:18" ht="11.85" customHeight="1" x14ac:dyDescent="0.25">
      <c r="A683" s="598" t="s">
        <v>19174</v>
      </c>
      <c r="B683" s="598" t="s">
        <v>19175</v>
      </c>
      <c r="C683" s="598" t="s">
        <v>147</v>
      </c>
      <c r="D683" s="599" t="s">
        <v>20997</v>
      </c>
      <c r="E683" s="600">
        <v>2500</v>
      </c>
      <c r="F683" s="598" t="s">
        <v>20998</v>
      </c>
      <c r="G683" s="599" t="s">
        <v>20999</v>
      </c>
      <c r="H683" s="599" t="s">
        <v>19466</v>
      </c>
      <c r="I683" s="599" t="s">
        <v>19243</v>
      </c>
      <c r="J683" s="598" t="s">
        <v>5312</v>
      </c>
      <c r="K683" s="664">
        <v>1</v>
      </c>
      <c r="L683" s="664">
        <v>12</v>
      </c>
      <c r="M683" s="665">
        <f t="shared" si="20"/>
        <v>30000</v>
      </c>
      <c r="N683" s="664">
        <v>0</v>
      </c>
      <c r="O683" s="664">
        <v>6</v>
      </c>
      <c r="P683" s="666">
        <f t="shared" si="21"/>
        <v>15000</v>
      </c>
      <c r="Q683" s="666">
        <v>0</v>
      </c>
      <c r="R683" s="667">
        <v>12</v>
      </c>
    </row>
    <row r="684" spans="1:18" ht="11.85" customHeight="1" x14ac:dyDescent="0.25">
      <c r="A684" s="598" t="s">
        <v>19174</v>
      </c>
      <c r="B684" s="598" t="s">
        <v>19175</v>
      </c>
      <c r="C684" s="598" t="s">
        <v>147</v>
      </c>
      <c r="D684" s="599" t="s">
        <v>21000</v>
      </c>
      <c r="E684" s="600">
        <v>5000</v>
      </c>
      <c r="F684" s="598" t="s">
        <v>21001</v>
      </c>
      <c r="G684" s="599" t="s">
        <v>21002</v>
      </c>
      <c r="H684" s="599" t="s">
        <v>19328</v>
      </c>
      <c r="I684" s="599" t="s">
        <v>21003</v>
      </c>
      <c r="J684" s="598"/>
      <c r="K684" s="664">
        <v>1</v>
      </c>
      <c r="L684" s="664">
        <v>12</v>
      </c>
      <c r="M684" s="665">
        <f t="shared" si="20"/>
        <v>60000</v>
      </c>
      <c r="N684" s="664">
        <v>0</v>
      </c>
      <c r="O684" s="664">
        <v>6</v>
      </c>
      <c r="P684" s="666">
        <f t="shared" si="21"/>
        <v>30000</v>
      </c>
      <c r="Q684" s="666">
        <v>0</v>
      </c>
      <c r="R684" s="667">
        <v>12</v>
      </c>
    </row>
    <row r="685" spans="1:18" ht="11.85" customHeight="1" x14ac:dyDescent="0.25">
      <c r="A685" s="598" t="s">
        <v>19174</v>
      </c>
      <c r="B685" s="598" t="s">
        <v>19175</v>
      </c>
      <c r="C685" s="598" t="s">
        <v>147</v>
      </c>
      <c r="D685" s="599" t="s">
        <v>21004</v>
      </c>
      <c r="E685" s="600">
        <v>5500</v>
      </c>
      <c r="F685" s="598" t="s">
        <v>21005</v>
      </c>
      <c r="G685" s="599" t="s">
        <v>21006</v>
      </c>
      <c r="H685" s="599" t="s">
        <v>19261</v>
      </c>
      <c r="I685" s="599" t="s">
        <v>19516</v>
      </c>
      <c r="J685" s="598"/>
      <c r="K685" s="664">
        <v>1</v>
      </c>
      <c r="L685" s="664">
        <v>12</v>
      </c>
      <c r="M685" s="665">
        <f t="shared" si="20"/>
        <v>66000</v>
      </c>
      <c r="N685" s="664">
        <v>0</v>
      </c>
      <c r="O685" s="664">
        <v>6</v>
      </c>
      <c r="P685" s="666">
        <f t="shared" si="21"/>
        <v>33000</v>
      </c>
      <c r="Q685" s="666">
        <v>0</v>
      </c>
      <c r="R685" s="667">
        <v>12</v>
      </c>
    </row>
    <row r="686" spans="1:18" ht="11.85" customHeight="1" x14ac:dyDescent="0.25">
      <c r="A686" s="598" t="s">
        <v>19174</v>
      </c>
      <c r="B686" s="598" t="s">
        <v>19175</v>
      </c>
      <c r="C686" s="598" t="s">
        <v>147</v>
      </c>
      <c r="D686" s="599" t="s">
        <v>21007</v>
      </c>
      <c r="E686" s="600">
        <v>3500</v>
      </c>
      <c r="F686" s="598" t="s">
        <v>21008</v>
      </c>
      <c r="G686" s="599" t="s">
        <v>21009</v>
      </c>
      <c r="H686" s="599" t="s">
        <v>20634</v>
      </c>
      <c r="I686" s="599" t="s">
        <v>686</v>
      </c>
      <c r="J686" s="598" t="s">
        <v>5312</v>
      </c>
      <c r="K686" s="664">
        <v>2</v>
      </c>
      <c r="L686" s="664">
        <v>12</v>
      </c>
      <c r="M686" s="665">
        <f t="shared" si="20"/>
        <v>42000</v>
      </c>
      <c r="N686" s="664">
        <v>0</v>
      </c>
      <c r="O686" s="664">
        <v>6</v>
      </c>
      <c r="P686" s="666">
        <f t="shared" si="21"/>
        <v>21000</v>
      </c>
      <c r="Q686" s="666">
        <v>0</v>
      </c>
      <c r="R686" s="667">
        <v>12</v>
      </c>
    </row>
    <row r="687" spans="1:18" ht="11.85" customHeight="1" x14ac:dyDescent="0.25">
      <c r="A687" s="598" t="s">
        <v>19174</v>
      </c>
      <c r="B687" s="598" t="s">
        <v>19175</v>
      </c>
      <c r="C687" s="598" t="s">
        <v>147</v>
      </c>
      <c r="D687" s="599" t="s">
        <v>21007</v>
      </c>
      <c r="E687" s="600">
        <v>3500</v>
      </c>
      <c r="F687" s="598" t="s">
        <v>21010</v>
      </c>
      <c r="G687" s="599" t="s">
        <v>21011</v>
      </c>
      <c r="H687" s="599" t="s">
        <v>20634</v>
      </c>
      <c r="I687" s="599" t="s">
        <v>686</v>
      </c>
      <c r="J687" s="598" t="s">
        <v>5312</v>
      </c>
      <c r="K687" s="664">
        <v>2</v>
      </c>
      <c r="L687" s="664">
        <v>12</v>
      </c>
      <c r="M687" s="665">
        <f t="shared" si="20"/>
        <v>42000</v>
      </c>
      <c r="N687" s="664">
        <v>0</v>
      </c>
      <c r="O687" s="664">
        <v>6</v>
      </c>
      <c r="P687" s="666">
        <f t="shared" si="21"/>
        <v>21000</v>
      </c>
      <c r="Q687" s="666">
        <v>0</v>
      </c>
      <c r="R687" s="667">
        <v>12</v>
      </c>
    </row>
    <row r="688" spans="1:18" ht="11.85" customHeight="1" x14ac:dyDescent="0.25">
      <c r="A688" s="598" t="s">
        <v>19174</v>
      </c>
      <c r="B688" s="598" t="s">
        <v>19200</v>
      </c>
      <c r="C688" s="598" t="s">
        <v>147</v>
      </c>
      <c r="D688" s="599" t="s">
        <v>21012</v>
      </c>
      <c r="E688" s="600">
        <v>2500</v>
      </c>
      <c r="F688" s="598" t="s">
        <v>21013</v>
      </c>
      <c r="G688" s="599" t="s">
        <v>21014</v>
      </c>
      <c r="H688" s="599"/>
      <c r="I688" s="599" t="s">
        <v>571</v>
      </c>
      <c r="J688" s="598"/>
      <c r="K688" s="664">
        <v>1</v>
      </c>
      <c r="L688" s="664">
        <v>12</v>
      </c>
      <c r="M688" s="665">
        <f t="shared" si="20"/>
        <v>30000</v>
      </c>
      <c r="N688" s="664">
        <v>0</v>
      </c>
      <c r="O688" s="664">
        <v>6</v>
      </c>
      <c r="P688" s="666">
        <f t="shared" si="21"/>
        <v>15000</v>
      </c>
      <c r="Q688" s="666">
        <v>0</v>
      </c>
      <c r="R688" s="667">
        <v>12</v>
      </c>
    </row>
    <row r="689" spans="1:18" ht="11.85" customHeight="1" x14ac:dyDescent="0.25">
      <c r="A689" s="598" t="s">
        <v>19174</v>
      </c>
      <c r="B689" s="598" t="s">
        <v>19175</v>
      </c>
      <c r="C689" s="598" t="s">
        <v>19179</v>
      </c>
      <c r="D689" s="599" t="s">
        <v>21015</v>
      </c>
      <c r="E689" s="600">
        <v>15600</v>
      </c>
      <c r="F689" s="598" t="s">
        <v>21016</v>
      </c>
      <c r="G689" s="599" t="s">
        <v>21017</v>
      </c>
      <c r="H689" s="599" t="s">
        <v>19270</v>
      </c>
      <c r="I689" s="599" t="s">
        <v>686</v>
      </c>
      <c r="J689" s="598" t="s">
        <v>5312</v>
      </c>
      <c r="K689" s="664">
        <v>0</v>
      </c>
      <c r="L689" s="664">
        <v>0</v>
      </c>
      <c r="M689" s="665">
        <f t="shared" si="20"/>
        <v>0</v>
      </c>
      <c r="N689" s="664">
        <v>1</v>
      </c>
      <c r="O689" s="664">
        <v>5</v>
      </c>
      <c r="P689" s="666">
        <f t="shared" si="21"/>
        <v>93600</v>
      </c>
      <c r="Q689" s="666">
        <v>0</v>
      </c>
      <c r="R689" s="666">
        <v>0</v>
      </c>
    </row>
    <row r="690" spans="1:18" ht="11.85" customHeight="1" x14ac:dyDescent="0.25">
      <c r="A690" s="598" t="s">
        <v>19174</v>
      </c>
      <c r="B690" s="598" t="s">
        <v>19175</v>
      </c>
      <c r="C690" s="598" t="s">
        <v>147</v>
      </c>
      <c r="D690" s="599" t="s">
        <v>20913</v>
      </c>
      <c r="E690" s="600">
        <v>2500</v>
      </c>
      <c r="F690" s="598" t="s">
        <v>21018</v>
      </c>
      <c r="G690" s="599" t="s">
        <v>21019</v>
      </c>
      <c r="H690" s="599"/>
      <c r="I690" s="599" t="s">
        <v>571</v>
      </c>
      <c r="J690" s="598"/>
      <c r="K690" s="664">
        <v>2</v>
      </c>
      <c r="L690" s="664">
        <v>12</v>
      </c>
      <c r="M690" s="665">
        <f t="shared" si="20"/>
        <v>30000</v>
      </c>
      <c r="N690" s="664">
        <v>0</v>
      </c>
      <c r="O690" s="664">
        <v>6</v>
      </c>
      <c r="P690" s="666">
        <f t="shared" si="21"/>
        <v>15000</v>
      </c>
      <c r="Q690" s="666">
        <v>0</v>
      </c>
      <c r="R690" s="667">
        <v>12</v>
      </c>
    </row>
    <row r="691" spans="1:18" ht="11.85" customHeight="1" x14ac:dyDescent="0.25">
      <c r="A691" s="598" t="s">
        <v>19174</v>
      </c>
      <c r="B691" s="598" t="s">
        <v>19175</v>
      </c>
      <c r="C691" s="598" t="s">
        <v>147</v>
      </c>
      <c r="D691" s="599" t="s">
        <v>20913</v>
      </c>
      <c r="E691" s="600">
        <v>2500</v>
      </c>
      <c r="F691" s="598" t="s">
        <v>21020</v>
      </c>
      <c r="G691" s="599" t="s">
        <v>21021</v>
      </c>
      <c r="H691" s="599" t="s">
        <v>19952</v>
      </c>
      <c r="I691" s="599" t="s">
        <v>19391</v>
      </c>
      <c r="J691" s="598"/>
      <c r="K691" s="664">
        <v>2</v>
      </c>
      <c r="L691" s="664">
        <v>12</v>
      </c>
      <c r="M691" s="665">
        <f t="shared" si="20"/>
        <v>30000</v>
      </c>
      <c r="N691" s="664">
        <v>0</v>
      </c>
      <c r="O691" s="664">
        <v>6</v>
      </c>
      <c r="P691" s="666">
        <f t="shared" si="21"/>
        <v>15000</v>
      </c>
      <c r="Q691" s="666">
        <v>0</v>
      </c>
      <c r="R691" s="667">
        <v>12</v>
      </c>
    </row>
    <row r="692" spans="1:18" ht="11.85" customHeight="1" x14ac:dyDescent="0.25">
      <c r="A692" s="598" t="s">
        <v>19174</v>
      </c>
      <c r="B692" s="598" t="s">
        <v>19175</v>
      </c>
      <c r="C692" s="598" t="s">
        <v>147</v>
      </c>
      <c r="D692" s="599" t="s">
        <v>20913</v>
      </c>
      <c r="E692" s="600">
        <v>2500</v>
      </c>
      <c r="F692" s="598" t="s">
        <v>21022</v>
      </c>
      <c r="G692" s="599" t="s">
        <v>21023</v>
      </c>
      <c r="H692" s="599" t="s">
        <v>19735</v>
      </c>
      <c r="I692" s="599" t="s">
        <v>19290</v>
      </c>
      <c r="J692" s="598" t="s">
        <v>1464</v>
      </c>
      <c r="K692" s="664">
        <v>2</v>
      </c>
      <c r="L692" s="664">
        <v>12</v>
      </c>
      <c r="M692" s="665">
        <f t="shared" si="20"/>
        <v>30000</v>
      </c>
      <c r="N692" s="664">
        <v>0</v>
      </c>
      <c r="O692" s="664">
        <v>6</v>
      </c>
      <c r="P692" s="666">
        <f t="shared" si="21"/>
        <v>15000</v>
      </c>
      <c r="Q692" s="666">
        <v>0</v>
      </c>
      <c r="R692" s="667">
        <v>12</v>
      </c>
    </row>
    <row r="693" spans="1:18" ht="11.85" customHeight="1" x14ac:dyDescent="0.25">
      <c r="A693" s="598" t="s">
        <v>19174</v>
      </c>
      <c r="B693" s="598" t="s">
        <v>19175</v>
      </c>
      <c r="C693" s="598" t="s">
        <v>147</v>
      </c>
      <c r="D693" s="599" t="s">
        <v>20913</v>
      </c>
      <c r="E693" s="600">
        <v>2500</v>
      </c>
      <c r="F693" s="598" t="s">
        <v>21024</v>
      </c>
      <c r="G693" s="599" t="s">
        <v>21025</v>
      </c>
      <c r="H693" s="599" t="s">
        <v>519</v>
      </c>
      <c r="I693" s="599" t="s">
        <v>686</v>
      </c>
      <c r="J693" s="598" t="s">
        <v>5312</v>
      </c>
      <c r="K693" s="664">
        <v>2</v>
      </c>
      <c r="L693" s="664">
        <v>12</v>
      </c>
      <c r="M693" s="665">
        <f t="shared" si="20"/>
        <v>30000</v>
      </c>
      <c r="N693" s="664">
        <v>0</v>
      </c>
      <c r="O693" s="664">
        <v>6</v>
      </c>
      <c r="P693" s="666">
        <f t="shared" si="21"/>
        <v>15000</v>
      </c>
      <c r="Q693" s="666">
        <v>0</v>
      </c>
      <c r="R693" s="667">
        <v>12</v>
      </c>
    </row>
    <row r="694" spans="1:18" ht="11.85" customHeight="1" x14ac:dyDescent="0.25">
      <c r="A694" s="598" t="s">
        <v>19174</v>
      </c>
      <c r="B694" s="598" t="s">
        <v>19175</v>
      </c>
      <c r="C694" s="598" t="s">
        <v>147</v>
      </c>
      <c r="D694" s="599" t="s">
        <v>21026</v>
      </c>
      <c r="E694" s="600">
        <v>12000</v>
      </c>
      <c r="F694" s="598" t="s">
        <v>21027</v>
      </c>
      <c r="G694" s="599" t="s">
        <v>21028</v>
      </c>
      <c r="H694" s="599" t="s">
        <v>519</v>
      </c>
      <c r="I694" s="599" t="s">
        <v>686</v>
      </c>
      <c r="J694" s="598" t="s">
        <v>5312</v>
      </c>
      <c r="K694" s="664">
        <v>1</v>
      </c>
      <c r="L694" s="664">
        <v>12</v>
      </c>
      <c r="M694" s="665">
        <f t="shared" si="20"/>
        <v>144000</v>
      </c>
      <c r="N694" s="664">
        <v>0</v>
      </c>
      <c r="O694" s="664">
        <v>6</v>
      </c>
      <c r="P694" s="666">
        <f t="shared" si="21"/>
        <v>72000</v>
      </c>
      <c r="Q694" s="666">
        <v>0</v>
      </c>
      <c r="R694" s="667">
        <v>12</v>
      </c>
    </row>
    <row r="695" spans="1:18" ht="11.85" customHeight="1" x14ac:dyDescent="0.25">
      <c r="A695" s="598" t="s">
        <v>19174</v>
      </c>
      <c r="B695" s="598" t="s">
        <v>19175</v>
      </c>
      <c r="C695" s="598" t="s">
        <v>147</v>
      </c>
      <c r="D695" s="599" t="s">
        <v>21029</v>
      </c>
      <c r="E695" s="600">
        <v>12000</v>
      </c>
      <c r="F695" s="598" t="s">
        <v>21030</v>
      </c>
      <c r="G695" s="599" t="s">
        <v>21031</v>
      </c>
      <c r="H695" s="599" t="s">
        <v>18178</v>
      </c>
      <c r="I695" s="599" t="s">
        <v>686</v>
      </c>
      <c r="J695" s="598" t="s">
        <v>5312</v>
      </c>
      <c r="K695" s="664">
        <v>1</v>
      </c>
      <c r="L695" s="664">
        <v>12</v>
      </c>
      <c r="M695" s="665">
        <f t="shared" si="20"/>
        <v>144000</v>
      </c>
      <c r="N695" s="664">
        <v>0</v>
      </c>
      <c r="O695" s="664">
        <v>6</v>
      </c>
      <c r="P695" s="666">
        <f t="shared" si="21"/>
        <v>72000</v>
      </c>
      <c r="Q695" s="666">
        <v>0</v>
      </c>
      <c r="R695" s="667">
        <v>12</v>
      </c>
    </row>
    <row r="696" spans="1:18" ht="11.85" customHeight="1" x14ac:dyDescent="0.25">
      <c r="A696" s="598" t="s">
        <v>19174</v>
      </c>
      <c r="B696" s="598" t="s">
        <v>19175</v>
      </c>
      <c r="C696" s="598" t="s">
        <v>147</v>
      </c>
      <c r="D696" s="599" t="s">
        <v>1112</v>
      </c>
      <c r="E696" s="600">
        <v>3500</v>
      </c>
      <c r="F696" s="598" t="s">
        <v>21032</v>
      </c>
      <c r="G696" s="599" t="s">
        <v>21033</v>
      </c>
      <c r="H696" s="599" t="s">
        <v>18178</v>
      </c>
      <c r="I696" s="599" t="s">
        <v>686</v>
      </c>
      <c r="J696" s="598" t="s">
        <v>5312</v>
      </c>
      <c r="K696" s="664">
        <v>1</v>
      </c>
      <c r="L696" s="664">
        <v>12</v>
      </c>
      <c r="M696" s="665">
        <f t="shared" si="20"/>
        <v>42000</v>
      </c>
      <c r="N696" s="664">
        <v>0</v>
      </c>
      <c r="O696" s="664">
        <v>6</v>
      </c>
      <c r="P696" s="666">
        <f t="shared" si="21"/>
        <v>21000</v>
      </c>
      <c r="Q696" s="666">
        <v>0</v>
      </c>
      <c r="R696" s="667">
        <v>12</v>
      </c>
    </row>
    <row r="697" spans="1:18" ht="11.85" customHeight="1" x14ac:dyDescent="0.25">
      <c r="A697" s="598" t="s">
        <v>19174</v>
      </c>
      <c r="B697" s="598" t="s">
        <v>19175</v>
      </c>
      <c r="C697" s="598" t="s">
        <v>147</v>
      </c>
      <c r="D697" s="599" t="s">
        <v>21034</v>
      </c>
      <c r="E697" s="600">
        <v>8000</v>
      </c>
      <c r="F697" s="598" t="s">
        <v>21035</v>
      </c>
      <c r="G697" s="599" t="s">
        <v>21036</v>
      </c>
      <c r="H697" s="599" t="s">
        <v>18178</v>
      </c>
      <c r="I697" s="599" t="s">
        <v>686</v>
      </c>
      <c r="J697" s="598" t="s">
        <v>5312</v>
      </c>
      <c r="K697" s="664">
        <v>1</v>
      </c>
      <c r="L697" s="664">
        <v>12</v>
      </c>
      <c r="M697" s="665">
        <f t="shared" si="20"/>
        <v>96000</v>
      </c>
      <c r="N697" s="664">
        <v>0</v>
      </c>
      <c r="O697" s="664">
        <v>6</v>
      </c>
      <c r="P697" s="666">
        <f t="shared" si="21"/>
        <v>48000</v>
      </c>
      <c r="Q697" s="666">
        <v>0</v>
      </c>
      <c r="R697" s="667">
        <v>12</v>
      </c>
    </row>
    <row r="698" spans="1:18" ht="11.85" customHeight="1" x14ac:dyDescent="0.25">
      <c r="A698" s="598" t="s">
        <v>19174</v>
      </c>
      <c r="B698" s="598" t="s">
        <v>19175</v>
      </c>
      <c r="C698" s="598" t="s">
        <v>147</v>
      </c>
      <c r="D698" s="599" t="s">
        <v>21037</v>
      </c>
      <c r="E698" s="600">
        <v>8000</v>
      </c>
      <c r="F698" s="598" t="s">
        <v>21038</v>
      </c>
      <c r="G698" s="599" t="s">
        <v>21039</v>
      </c>
      <c r="H698" s="599" t="s">
        <v>19301</v>
      </c>
      <c r="I698" s="599" t="s">
        <v>686</v>
      </c>
      <c r="J698" s="598" t="s">
        <v>5312</v>
      </c>
      <c r="K698" s="664">
        <v>1</v>
      </c>
      <c r="L698" s="664">
        <v>12</v>
      </c>
      <c r="M698" s="665">
        <f t="shared" si="20"/>
        <v>96000</v>
      </c>
      <c r="N698" s="664">
        <v>0</v>
      </c>
      <c r="O698" s="664">
        <v>6</v>
      </c>
      <c r="P698" s="666">
        <f t="shared" si="21"/>
        <v>48000</v>
      </c>
      <c r="Q698" s="666">
        <v>0</v>
      </c>
      <c r="R698" s="667">
        <v>12</v>
      </c>
    </row>
    <row r="699" spans="1:18" ht="11.85" customHeight="1" x14ac:dyDescent="0.25">
      <c r="A699" s="598" t="s">
        <v>19174</v>
      </c>
      <c r="B699" s="598" t="s">
        <v>19200</v>
      </c>
      <c r="C699" s="598" t="s">
        <v>147</v>
      </c>
      <c r="D699" s="599" t="s">
        <v>21040</v>
      </c>
      <c r="E699" s="600">
        <v>1400</v>
      </c>
      <c r="F699" s="598" t="s">
        <v>21041</v>
      </c>
      <c r="G699" s="599" t="s">
        <v>21042</v>
      </c>
      <c r="H699" s="599" t="s">
        <v>1323</v>
      </c>
      <c r="I699" s="599" t="s">
        <v>19230</v>
      </c>
      <c r="J699" s="598" t="s">
        <v>1464</v>
      </c>
      <c r="K699" s="664">
        <v>1</v>
      </c>
      <c r="L699" s="664">
        <v>12</v>
      </c>
      <c r="M699" s="665">
        <f t="shared" si="20"/>
        <v>16800</v>
      </c>
      <c r="N699" s="664">
        <v>0</v>
      </c>
      <c r="O699" s="664">
        <v>6</v>
      </c>
      <c r="P699" s="666">
        <f t="shared" si="21"/>
        <v>8400</v>
      </c>
      <c r="Q699" s="666">
        <v>0</v>
      </c>
      <c r="R699" s="667">
        <v>12</v>
      </c>
    </row>
    <row r="700" spans="1:18" ht="11.85" customHeight="1" x14ac:dyDescent="0.25">
      <c r="A700" s="598" t="s">
        <v>19174</v>
      </c>
      <c r="B700" s="598" t="s">
        <v>19175</v>
      </c>
      <c r="C700" s="598" t="s">
        <v>147</v>
      </c>
      <c r="D700" s="599" t="s">
        <v>21043</v>
      </c>
      <c r="E700" s="600">
        <v>8000</v>
      </c>
      <c r="F700" s="598" t="s">
        <v>21044</v>
      </c>
      <c r="G700" s="599" t="s">
        <v>21045</v>
      </c>
      <c r="H700" s="599" t="s">
        <v>565</v>
      </c>
      <c r="I700" s="599" t="s">
        <v>686</v>
      </c>
      <c r="J700" s="598" t="s">
        <v>5312</v>
      </c>
      <c r="K700" s="664">
        <v>1</v>
      </c>
      <c r="L700" s="664">
        <v>12</v>
      </c>
      <c r="M700" s="665">
        <f t="shared" si="20"/>
        <v>96000</v>
      </c>
      <c r="N700" s="664">
        <v>0</v>
      </c>
      <c r="O700" s="664">
        <v>6</v>
      </c>
      <c r="P700" s="666">
        <f t="shared" si="21"/>
        <v>48000</v>
      </c>
      <c r="Q700" s="666">
        <v>0</v>
      </c>
      <c r="R700" s="667">
        <v>12</v>
      </c>
    </row>
    <row r="701" spans="1:18" ht="11.85" customHeight="1" x14ac:dyDescent="0.25">
      <c r="A701" s="598" t="s">
        <v>19174</v>
      </c>
      <c r="B701" s="598" t="s">
        <v>19175</v>
      </c>
      <c r="C701" s="598" t="s">
        <v>147</v>
      </c>
      <c r="D701" s="599" t="s">
        <v>21046</v>
      </c>
      <c r="E701" s="600">
        <v>10000</v>
      </c>
      <c r="F701" s="598" t="s">
        <v>21047</v>
      </c>
      <c r="G701" s="599" t="s">
        <v>21048</v>
      </c>
      <c r="H701" s="599" t="s">
        <v>19297</v>
      </c>
      <c r="I701" s="599" t="s">
        <v>686</v>
      </c>
      <c r="J701" s="598" t="s">
        <v>5312</v>
      </c>
      <c r="K701" s="664">
        <v>2</v>
      </c>
      <c r="L701" s="664">
        <v>12</v>
      </c>
      <c r="M701" s="665">
        <f t="shared" si="20"/>
        <v>120000</v>
      </c>
      <c r="N701" s="664">
        <v>0</v>
      </c>
      <c r="O701" s="664">
        <v>6</v>
      </c>
      <c r="P701" s="666">
        <f t="shared" si="21"/>
        <v>60000</v>
      </c>
      <c r="Q701" s="666">
        <v>0</v>
      </c>
      <c r="R701" s="667">
        <v>12</v>
      </c>
    </row>
    <row r="702" spans="1:18" ht="11.85" customHeight="1" x14ac:dyDescent="0.25">
      <c r="A702" s="598" t="s">
        <v>19174</v>
      </c>
      <c r="B702" s="598" t="s">
        <v>19175</v>
      </c>
      <c r="C702" s="598" t="s">
        <v>147</v>
      </c>
      <c r="D702" s="599" t="s">
        <v>21049</v>
      </c>
      <c r="E702" s="600">
        <v>12000</v>
      </c>
      <c r="F702" s="598" t="s">
        <v>21050</v>
      </c>
      <c r="G702" s="599" t="s">
        <v>21051</v>
      </c>
      <c r="H702" s="599" t="s">
        <v>565</v>
      </c>
      <c r="I702" s="599" t="s">
        <v>686</v>
      </c>
      <c r="J702" s="598" t="s">
        <v>5312</v>
      </c>
      <c r="K702" s="664">
        <v>1</v>
      </c>
      <c r="L702" s="664">
        <v>12</v>
      </c>
      <c r="M702" s="665">
        <f t="shared" si="20"/>
        <v>144000</v>
      </c>
      <c r="N702" s="664">
        <v>0</v>
      </c>
      <c r="O702" s="664">
        <v>6</v>
      </c>
      <c r="P702" s="666">
        <f t="shared" si="21"/>
        <v>72000</v>
      </c>
      <c r="Q702" s="666">
        <v>0</v>
      </c>
      <c r="R702" s="667">
        <v>12</v>
      </c>
    </row>
    <row r="703" spans="1:18" ht="11.85" customHeight="1" x14ac:dyDescent="0.25">
      <c r="A703" s="598" t="s">
        <v>19174</v>
      </c>
      <c r="B703" s="598" t="s">
        <v>19175</v>
      </c>
      <c r="C703" s="598" t="s">
        <v>147</v>
      </c>
      <c r="D703" s="599" t="s">
        <v>21052</v>
      </c>
      <c r="E703" s="600">
        <v>9000</v>
      </c>
      <c r="F703" s="598" t="s">
        <v>21053</v>
      </c>
      <c r="G703" s="599" t="s">
        <v>21054</v>
      </c>
      <c r="H703" s="599" t="s">
        <v>519</v>
      </c>
      <c r="I703" s="599" t="s">
        <v>686</v>
      </c>
      <c r="J703" s="598" t="s">
        <v>5312</v>
      </c>
      <c r="K703" s="664">
        <v>1</v>
      </c>
      <c r="L703" s="664">
        <v>12</v>
      </c>
      <c r="M703" s="665">
        <f t="shared" si="20"/>
        <v>108000</v>
      </c>
      <c r="N703" s="664">
        <v>0</v>
      </c>
      <c r="O703" s="664">
        <v>6</v>
      </c>
      <c r="P703" s="666">
        <f t="shared" si="21"/>
        <v>54000</v>
      </c>
      <c r="Q703" s="666">
        <v>0</v>
      </c>
      <c r="R703" s="667">
        <v>12</v>
      </c>
    </row>
    <row r="704" spans="1:18" ht="11.85" customHeight="1" x14ac:dyDescent="0.25">
      <c r="A704" s="598" t="s">
        <v>19174</v>
      </c>
      <c r="B704" s="598" t="s">
        <v>19175</v>
      </c>
      <c r="C704" s="598" t="s">
        <v>147</v>
      </c>
      <c r="D704" s="599" t="s">
        <v>21055</v>
      </c>
      <c r="E704" s="600">
        <v>12000</v>
      </c>
      <c r="F704" s="598" t="s">
        <v>21056</v>
      </c>
      <c r="G704" s="599" t="s">
        <v>21057</v>
      </c>
      <c r="H704" s="599" t="s">
        <v>565</v>
      </c>
      <c r="I704" s="599" t="s">
        <v>686</v>
      </c>
      <c r="J704" s="598" t="s">
        <v>5312</v>
      </c>
      <c r="K704" s="664">
        <v>1</v>
      </c>
      <c r="L704" s="664">
        <v>12</v>
      </c>
      <c r="M704" s="665">
        <f t="shared" si="20"/>
        <v>144000</v>
      </c>
      <c r="N704" s="664">
        <v>0</v>
      </c>
      <c r="O704" s="664">
        <v>6</v>
      </c>
      <c r="P704" s="666">
        <f t="shared" si="21"/>
        <v>72000</v>
      </c>
      <c r="Q704" s="666">
        <v>0</v>
      </c>
      <c r="R704" s="667">
        <v>12</v>
      </c>
    </row>
    <row r="705" spans="1:18" ht="11.85" customHeight="1" x14ac:dyDescent="0.25">
      <c r="A705" s="598" t="s">
        <v>19174</v>
      </c>
      <c r="B705" s="598" t="s">
        <v>19175</v>
      </c>
      <c r="C705" s="598" t="s">
        <v>147</v>
      </c>
      <c r="D705" s="599" t="s">
        <v>21058</v>
      </c>
      <c r="E705" s="600">
        <v>7000</v>
      </c>
      <c r="F705" s="598" t="s">
        <v>21059</v>
      </c>
      <c r="G705" s="599" t="s">
        <v>21060</v>
      </c>
      <c r="H705" s="599" t="s">
        <v>18178</v>
      </c>
      <c r="I705" s="599" t="s">
        <v>686</v>
      </c>
      <c r="J705" s="598" t="s">
        <v>5312</v>
      </c>
      <c r="K705" s="664">
        <v>1</v>
      </c>
      <c r="L705" s="664">
        <v>12</v>
      </c>
      <c r="M705" s="665">
        <f t="shared" si="20"/>
        <v>84000</v>
      </c>
      <c r="N705" s="664">
        <v>0</v>
      </c>
      <c r="O705" s="664">
        <v>6</v>
      </c>
      <c r="P705" s="666">
        <f t="shared" si="21"/>
        <v>42000</v>
      </c>
      <c r="Q705" s="666">
        <v>0</v>
      </c>
      <c r="R705" s="667">
        <v>12</v>
      </c>
    </row>
    <row r="706" spans="1:18" ht="11.85" customHeight="1" x14ac:dyDescent="0.25">
      <c r="A706" s="598" t="s">
        <v>19174</v>
      </c>
      <c r="B706" s="598" t="s">
        <v>19175</v>
      </c>
      <c r="C706" s="598" t="s">
        <v>147</v>
      </c>
      <c r="D706" s="599" t="s">
        <v>4741</v>
      </c>
      <c r="E706" s="600">
        <v>12500</v>
      </c>
      <c r="F706" s="598" t="s">
        <v>21061</v>
      </c>
      <c r="G706" s="599" t="s">
        <v>21062</v>
      </c>
      <c r="H706" s="599" t="s">
        <v>519</v>
      </c>
      <c r="I706" s="599" t="s">
        <v>686</v>
      </c>
      <c r="J706" s="598" t="s">
        <v>5312</v>
      </c>
      <c r="K706" s="664">
        <v>1</v>
      </c>
      <c r="L706" s="664">
        <v>12</v>
      </c>
      <c r="M706" s="665">
        <f t="shared" si="20"/>
        <v>150000</v>
      </c>
      <c r="N706" s="664">
        <v>0</v>
      </c>
      <c r="O706" s="664">
        <v>6</v>
      </c>
      <c r="P706" s="666">
        <f t="shared" si="21"/>
        <v>75000</v>
      </c>
      <c r="Q706" s="666">
        <v>0</v>
      </c>
      <c r="R706" s="667">
        <v>12</v>
      </c>
    </row>
    <row r="707" spans="1:18" ht="11.85" customHeight="1" x14ac:dyDescent="0.25">
      <c r="A707" s="598" t="s">
        <v>19174</v>
      </c>
      <c r="B707" s="598" t="s">
        <v>19175</v>
      </c>
      <c r="C707" s="598" t="s">
        <v>147</v>
      </c>
      <c r="D707" s="599" t="s">
        <v>814</v>
      </c>
      <c r="E707" s="600">
        <v>12000</v>
      </c>
      <c r="F707" s="598" t="s">
        <v>21063</v>
      </c>
      <c r="G707" s="599" t="s">
        <v>21064</v>
      </c>
      <c r="H707" s="599" t="s">
        <v>519</v>
      </c>
      <c r="I707" s="599" t="s">
        <v>686</v>
      </c>
      <c r="J707" s="598" t="s">
        <v>5312</v>
      </c>
      <c r="K707" s="664">
        <v>1</v>
      </c>
      <c r="L707" s="664">
        <v>12</v>
      </c>
      <c r="M707" s="665">
        <f t="shared" si="20"/>
        <v>144000</v>
      </c>
      <c r="N707" s="664">
        <v>0</v>
      </c>
      <c r="O707" s="664">
        <v>6</v>
      </c>
      <c r="P707" s="666">
        <f t="shared" si="21"/>
        <v>72000</v>
      </c>
      <c r="Q707" s="666">
        <v>0</v>
      </c>
      <c r="R707" s="667">
        <v>12</v>
      </c>
    </row>
    <row r="708" spans="1:18" ht="11.85" customHeight="1" x14ac:dyDescent="0.25">
      <c r="A708" s="598" t="s">
        <v>19174</v>
      </c>
      <c r="B708" s="598" t="s">
        <v>19175</v>
      </c>
      <c r="C708" s="598" t="s">
        <v>147</v>
      </c>
      <c r="D708" s="599" t="s">
        <v>21065</v>
      </c>
      <c r="E708" s="600">
        <v>8000</v>
      </c>
      <c r="F708" s="598" t="s">
        <v>21066</v>
      </c>
      <c r="G708" s="599" t="s">
        <v>21067</v>
      </c>
      <c r="H708" s="599" t="s">
        <v>519</v>
      </c>
      <c r="I708" s="599" t="s">
        <v>686</v>
      </c>
      <c r="J708" s="598" t="s">
        <v>5312</v>
      </c>
      <c r="K708" s="664">
        <v>1</v>
      </c>
      <c r="L708" s="664">
        <v>12</v>
      </c>
      <c r="M708" s="665">
        <f t="shared" si="20"/>
        <v>96000</v>
      </c>
      <c r="N708" s="664">
        <v>0</v>
      </c>
      <c r="O708" s="664">
        <v>6</v>
      </c>
      <c r="P708" s="666">
        <f t="shared" si="21"/>
        <v>48000</v>
      </c>
      <c r="Q708" s="666">
        <v>0</v>
      </c>
      <c r="R708" s="667">
        <v>12</v>
      </c>
    </row>
    <row r="709" spans="1:18" ht="11.85" customHeight="1" x14ac:dyDescent="0.25">
      <c r="A709" s="598" t="s">
        <v>19174</v>
      </c>
      <c r="B709" s="598" t="s">
        <v>19175</v>
      </c>
      <c r="C709" s="598" t="s">
        <v>147</v>
      </c>
      <c r="D709" s="599" t="s">
        <v>21068</v>
      </c>
      <c r="E709" s="600">
        <v>12000</v>
      </c>
      <c r="F709" s="598" t="s">
        <v>21069</v>
      </c>
      <c r="G709" s="599" t="s">
        <v>21070</v>
      </c>
      <c r="H709" s="599" t="s">
        <v>18178</v>
      </c>
      <c r="I709" s="599" t="s">
        <v>686</v>
      </c>
      <c r="J709" s="598" t="s">
        <v>5312</v>
      </c>
      <c r="K709" s="664">
        <v>1</v>
      </c>
      <c r="L709" s="664">
        <v>12</v>
      </c>
      <c r="M709" s="665">
        <f t="shared" si="20"/>
        <v>144000</v>
      </c>
      <c r="N709" s="664">
        <v>0</v>
      </c>
      <c r="O709" s="664">
        <v>6</v>
      </c>
      <c r="P709" s="666">
        <f t="shared" si="21"/>
        <v>72000</v>
      </c>
      <c r="Q709" s="666">
        <v>0</v>
      </c>
      <c r="R709" s="667">
        <v>12</v>
      </c>
    </row>
    <row r="710" spans="1:18" ht="11.85" customHeight="1" x14ac:dyDescent="0.25">
      <c r="A710" s="598" t="s">
        <v>19174</v>
      </c>
      <c r="B710" s="598" t="s">
        <v>19175</v>
      </c>
      <c r="C710" s="598" t="s">
        <v>147</v>
      </c>
      <c r="D710" s="599" t="s">
        <v>21071</v>
      </c>
      <c r="E710" s="600">
        <v>12000</v>
      </c>
      <c r="F710" s="598" t="s">
        <v>21072</v>
      </c>
      <c r="G710" s="599" t="s">
        <v>21073</v>
      </c>
      <c r="H710" s="599" t="s">
        <v>19222</v>
      </c>
      <c r="I710" s="599" t="s">
        <v>686</v>
      </c>
      <c r="J710" s="598" t="s">
        <v>5312</v>
      </c>
      <c r="K710" s="664">
        <v>1</v>
      </c>
      <c r="L710" s="664">
        <v>12</v>
      </c>
      <c r="M710" s="665">
        <f t="shared" si="20"/>
        <v>144000</v>
      </c>
      <c r="N710" s="664">
        <v>0</v>
      </c>
      <c r="O710" s="664">
        <v>6</v>
      </c>
      <c r="P710" s="666">
        <f t="shared" si="21"/>
        <v>72000</v>
      </c>
      <c r="Q710" s="666">
        <v>0</v>
      </c>
      <c r="R710" s="667">
        <v>12</v>
      </c>
    </row>
    <row r="711" spans="1:18" ht="11.85" customHeight="1" x14ac:dyDescent="0.25">
      <c r="A711" s="598" t="s">
        <v>19174</v>
      </c>
      <c r="B711" s="598" t="s">
        <v>19200</v>
      </c>
      <c r="C711" s="598" t="s">
        <v>147</v>
      </c>
      <c r="D711" s="599" t="s">
        <v>20192</v>
      </c>
      <c r="E711" s="600">
        <v>4500</v>
      </c>
      <c r="F711" s="598" t="s">
        <v>21074</v>
      </c>
      <c r="G711" s="599" t="s">
        <v>21075</v>
      </c>
      <c r="H711" s="599" t="s">
        <v>19601</v>
      </c>
      <c r="I711" s="599" t="s">
        <v>19243</v>
      </c>
      <c r="J711" s="598" t="s">
        <v>5312</v>
      </c>
      <c r="K711" s="664">
        <v>1</v>
      </c>
      <c r="L711" s="664">
        <v>12</v>
      </c>
      <c r="M711" s="665">
        <f t="shared" si="20"/>
        <v>54000</v>
      </c>
      <c r="N711" s="664">
        <v>0</v>
      </c>
      <c r="O711" s="664">
        <v>6</v>
      </c>
      <c r="P711" s="666">
        <f t="shared" si="21"/>
        <v>27000</v>
      </c>
      <c r="Q711" s="666">
        <v>0</v>
      </c>
      <c r="R711" s="667">
        <v>12</v>
      </c>
    </row>
    <row r="712" spans="1:18" ht="11.85" customHeight="1" x14ac:dyDescent="0.25">
      <c r="A712" s="598" t="s">
        <v>19174</v>
      </c>
      <c r="B712" s="598" t="s">
        <v>19175</v>
      </c>
      <c r="C712" s="598" t="s">
        <v>147</v>
      </c>
      <c r="D712" s="599" t="s">
        <v>21076</v>
      </c>
      <c r="E712" s="600">
        <v>12000</v>
      </c>
      <c r="F712" s="598" t="s">
        <v>21077</v>
      </c>
      <c r="G712" s="599" t="s">
        <v>21078</v>
      </c>
      <c r="H712" s="599" t="s">
        <v>19270</v>
      </c>
      <c r="I712" s="599" t="s">
        <v>686</v>
      </c>
      <c r="J712" s="598" t="s">
        <v>5312</v>
      </c>
      <c r="K712" s="664">
        <v>1</v>
      </c>
      <c r="L712" s="664">
        <v>12</v>
      </c>
      <c r="M712" s="665">
        <f t="shared" ref="M712:M775" si="22">+E712*L712</f>
        <v>144000</v>
      </c>
      <c r="N712" s="664">
        <v>0</v>
      </c>
      <c r="O712" s="664">
        <v>6</v>
      </c>
      <c r="P712" s="666">
        <f t="shared" ref="P712:P775" si="23">+E712*6</f>
        <v>72000</v>
      </c>
      <c r="Q712" s="666">
        <v>0</v>
      </c>
      <c r="R712" s="667">
        <v>12</v>
      </c>
    </row>
    <row r="713" spans="1:18" ht="11.85" customHeight="1" x14ac:dyDescent="0.25">
      <c r="A713" s="598" t="s">
        <v>19174</v>
      </c>
      <c r="B713" s="598" t="s">
        <v>19175</v>
      </c>
      <c r="C713" s="598" t="s">
        <v>147</v>
      </c>
      <c r="D713" s="599" t="s">
        <v>21079</v>
      </c>
      <c r="E713" s="600">
        <v>10000</v>
      </c>
      <c r="F713" s="598" t="s">
        <v>21080</v>
      </c>
      <c r="G713" s="599" t="s">
        <v>21081</v>
      </c>
      <c r="H713" s="599" t="s">
        <v>519</v>
      </c>
      <c r="I713" s="599" t="s">
        <v>686</v>
      </c>
      <c r="J713" s="598" t="s">
        <v>5312</v>
      </c>
      <c r="K713" s="664">
        <v>1</v>
      </c>
      <c r="L713" s="664">
        <v>12</v>
      </c>
      <c r="M713" s="665">
        <f t="shared" si="22"/>
        <v>120000</v>
      </c>
      <c r="N713" s="664">
        <v>0</v>
      </c>
      <c r="O713" s="664">
        <v>6</v>
      </c>
      <c r="P713" s="666">
        <f t="shared" si="23"/>
        <v>60000</v>
      </c>
      <c r="Q713" s="666">
        <v>0</v>
      </c>
      <c r="R713" s="667">
        <v>12</v>
      </c>
    </row>
    <row r="714" spans="1:18" ht="11.85" customHeight="1" x14ac:dyDescent="0.25">
      <c r="A714" s="598" t="s">
        <v>19174</v>
      </c>
      <c r="B714" s="598" t="s">
        <v>19175</v>
      </c>
      <c r="C714" s="598" t="s">
        <v>147</v>
      </c>
      <c r="D714" s="599" t="s">
        <v>21082</v>
      </c>
      <c r="E714" s="600">
        <v>6500</v>
      </c>
      <c r="F714" s="598" t="s">
        <v>21083</v>
      </c>
      <c r="G714" s="599" t="s">
        <v>21084</v>
      </c>
      <c r="H714" s="599" t="s">
        <v>21085</v>
      </c>
      <c r="I714" s="599" t="s">
        <v>19290</v>
      </c>
      <c r="J714" s="598" t="s">
        <v>1464</v>
      </c>
      <c r="K714" s="664">
        <v>1</v>
      </c>
      <c r="L714" s="664">
        <v>12</v>
      </c>
      <c r="M714" s="665">
        <f t="shared" si="22"/>
        <v>78000</v>
      </c>
      <c r="N714" s="664">
        <v>0</v>
      </c>
      <c r="O714" s="664">
        <v>6</v>
      </c>
      <c r="P714" s="666">
        <f t="shared" si="23"/>
        <v>39000</v>
      </c>
      <c r="Q714" s="666">
        <v>0</v>
      </c>
      <c r="R714" s="667">
        <v>12</v>
      </c>
    </row>
    <row r="715" spans="1:18" ht="11.85" customHeight="1" x14ac:dyDescent="0.25">
      <c r="A715" s="598" t="s">
        <v>19174</v>
      </c>
      <c r="B715" s="598" t="s">
        <v>19175</v>
      </c>
      <c r="C715" s="598" t="s">
        <v>147</v>
      </c>
      <c r="D715" s="599" t="s">
        <v>21086</v>
      </c>
      <c r="E715" s="600">
        <v>12000</v>
      </c>
      <c r="F715" s="598" t="s">
        <v>21087</v>
      </c>
      <c r="G715" s="599" t="s">
        <v>21088</v>
      </c>
      <c r="H715" s="599" t="s">
        <v>519</v>
      </c>
      <c r="I715" s="599" t="s">
        <v>686</v>
      </c>
      <c r="J715" s="598" t="s">
        <v>5312</v>
      </c>
      <c r="K715" s="664">
        <v>1</v>
      </c>
      <c r="L715" s="664">
        <v>12</v>
      </c>
      <c r="M715" s="665">
        <f t="shared" si="22"/>
        <v>144000</v>
      </c>
      <c r="N715" s="664">
        <v>0</v>
      </c>
      <c r="O715" s="664">
        <v>6</v>
      </c>
      <c r="P715" s="666">
        <f t="shared" si="23"/>
        <v>72000</v>
      </c>
      <c r="Q715" s="666">
        <v>0</v>
      </c>
      <c r="R715" s="667">
        <v>12</v>
      </c>
    </row>
    <row r="716" spans="1:18" ht="11.85" customHeight="1" x14ac:dyDescent="0.25">
      <c r="A716" s="598" t="s">
        <v>19174</v>
      </c>
      <c r="B716" s="598" t="s">
        <v>19175</v>
      </c>
      <c r="C716" s="598" t="s">
        <v>147</v>
      </c>
      <c r="D716" s="599" t="s">
        <v>21089</v>
      </c>
      <c r="E716" s="600">
        <v>3000</v>
      </c>
      <c r="F716" s="598" t="s">
        <v>21090</v>
      </c>
      <c r="G716" s="599" t="s">
        <v>21091</v>
      </c>
      <c r="H716" s="599" t="s">
        <v>19261</v>
      </c>
      <c r="I716" s="599" t="s">
        <v>19243</v>
      </c>
      <c r="J716" s="598" t="s">
        <v>5312</v>
      </c>
      <c r="K716" s="664">
        <v>1</v>
      </c>
      <c r="L716" s="664">
        <v>12</v>
      </c>
      <c r="M716" s="665">
        <f t="shared" si="22"/>
        <v>36000</v>
      </c>
      <c r="N716" s="664">
        <v>0</v>
      </c>
      <c r="O716" s="664">
        <v>6</v>
      </c>
      <c r="P716" s="666">
        <f t="shared" si="23"/>
        <v>18000</v>
      </c>
      <c r="Q716" s="666">
        <v>0</v>
      </c>
      <c r="R716" s="667">
        <v>12</v>
      </c>
    </row>
    <row r="717" spans="1:18" ht="11.85" customHeight="1" x14ac:dyDescent="0.25">
      <c r="A717" s="598" t="s">
        <v>19174</v>
      </c>
      <c r="B717" s="598" t="s">
        <v>19175</v>
      </c>
      <c r="C717" s="598" t="s">
        <v>147</v>
      </c>
      <c r="D717" s="599" t="s">
        <v>21092</v>
      </c>
      <c r="E717" s="600">
        <v>12000</v>
      </c>
      <c r="F717" s="598" t="s">
        <v>21093</v>
      </c>
      <c r="G717" s="599" t="s">
        <v>21094</v>
      </c>
      <c r="H717" s="599" t="s">
        <v>519</v>
      </c>
      <c r="I717" s="599" t="s">
        <v>686</v>
      </c>
      <c r="J717" s="598" t="s">
        <v>5312</v>
      </c>
      <c r="K717" s="664">
        <v>1</v>
      </c>
      <c r="L717" s="664">
        <v>12</v>
      </c>
      <c r="M717" s="665">
        <f t="shared" si="22"/>
        <v>144000</v>
      </c>
      <c r="N717" s="664">
        <v>0</v>
      </c>
      <c r="O717" s="664">
        <v>6</v>
      </c>
      <c r="P717" s="666">
        <f t="shared" si="23"/>
        <v>72000</v>
      </c>
      <c r="Q717" s="666">
        <v>0</v>
      </c>
      <c r="R717" s="667">
        <v>12</v>
      </c>
    </row>
    <row r="718" spans="1:18" ht="11.85" customHeight="1" x14ac:dyDescent="0.25">
      <c r="A718" s="598" t="s">
        <v>19174</v>
      </c>
      <c r="B718" s="598" t="s">
        <v>19175</v>
      </c>
      <c r="C718" s="598" t="s">
        <v>147</v>
      </c>
      <c r="D718" s="599" t="s">
        <v>21079</v>
      </c>
      <c r="E718" s="600">
        <v>10000</v>
      </c>
      <c r="F718" s="598" t="s">
        <v>21095</v>
      </c>
      <c r="G718" s="599" t="s">
        <v>21096</v>
      </c>
      <c r="H718" s="599" t="s">
        <v>519</v>
      </c>
      <c r="I718" s="599" t="s">
        <v>686</v>
      </c>
      <c r="J718" s="598" t="s">
        <v>5312</v>
      </c>
      <c r="K718" s="664">
        <v>1</v>
      </c>
      <c r="L718" s="664">
        <v>12</v>
      </c>
      <c r="M718" s="665">
        <f t="shared" si="22"/>
        <v>120000</v>
      </c>
      <c r="N718" s="664">
        <v>0</v>
      </c>
      <c r="O718" s="664">
        <v>6</v>
      </c>
      <c r="P718" s="666">
        <f t="shared" si="23"/>
        <v>60000</v>
      </c>
      <c r="Q718" s="666">
        <v>0</v>
      </c>
      <c r="R718" s="667">
        <v>12</v>
      </c>
    </row>
    <row r="719" spans="1:18" ht="11.85" customHeight="1" x14ac:dyDescent="0.25">
      <c r="A719" s="598" t="s">
        <v>19174</v>
      </c>
      <c r="B719" s="598" t="s">
        <v>19200</v>
      </c>
      <c r="C719" s="598" t="s">
        <v>147</v>
      </c>
      <c r="D719" s="599" t="s">
        <v>1232</v>
      </c>
      <c r="E719" s="600">
        <v>5500</v>
      </c>
      <c r="F719" s="598" t="s">
        <v>21097</v>
      </c>
      <c r="G719" s="599" t="s">
        <v>21098</v>
      </c>
      <c r="H719" s="599" t="s">
        <v>519</v>
      </c>
      <c r="I719" s="599" t="s">
        <v>686</v>
      </c>
      <c r="J719" s="598" t="s">
        <v>5312</v>
      </c>
      <c r="K719" s="664">
        <v>3</v>
      </c>
      <c r="L719" s="664">
        <v>7</v>
      </c>
      <c r="M719" s="665">
        <f t="shared" si="22"/>
        <v>38500</v>
      </c>
      <c r="N719" s="664">
        <v>2</v>
      </c>
      <c r="O719" s="664">
        <v>6</v>
      </c>
      <c r="P719" s="666">
        <f t="shared" si="23"/>
        <v>33000</v>
      </c>
      <c r="Q719" s="666">
        <v>0</v>
      </c>
      <c r="R719" s="666">
        <v>0</v>
      </c>
    </row>
    <row r="720" spans="1:18" ht="11.85" customHeight="1" x14ac:dyDescent="0.25">
      <c r="A720" s="598" t="s">
        <v>19174</v>
      </c>
      <c r="B720" s="598" t="s">
        <v>19200</v>
      </c>
      <c r="C720" s="598" t="s">
        <v>147</v>
      </c>
      <c r="D720" s="599" t="s">
        <v>1232</v>
      </c>
      <c r="E720" s="600">
        <v>5500</v>
      </c>
      <c r="F720" s="598" t="s">
        <v>21099</v>
      </c>
      <c r="G720" s="599" t="s">
        <v>21100</v>
      </c>
      <c r="H720" s="599" t="s">
        <v>519</v>
      </c>
      <c r="I720" s="599" t="s">
        <v>686</v>
      </c>
      <c r="J720" s="598" t="s">
        <v>5312</v>
      </c>
      <c r="K720" s="664">
        <v>3</v>
      </c>
      <c r="L720" s="664">
        <v>7</v>
      </c>
      <c r="M720" s="665">
        <f t="shared" si="22"/>
        <v>38500</v>
      </c>
      <c r="N720" s="664">
        <v>2</v>
      </c>
      <c r="O720" s="664">
        <v>6</v>
      </c>
      <c r="P720" s="666">
        <f t="shared" si="23"/>
        <v>33000</v>
      </c>
      <c r="Q720" s="666">
        <v>0</v>
      </c>
      <c r="R720" s="666">
        <v>0</v>
      </c>
    </row>
    <row r="721" spans="1:18" ht="11.85" customHeight="1" x14ac:dyDescent="0.25">
      <c r="A721" s="598" t="s">
        <v>19174</v>
      </c>
      <c r="B721" s="598" t="s">
        <v>19200</v>
      </c>
      <c r="C721" s="598" t="s">
        <v>147</v>
      </c>
      <c r="D721" s="599" t="s">
        <v>21101</v>
      </c>
      <c r="E721" s="600">
        <v>5000</v>
      </c>
      <c r="F721" s="598" t="s">
        <v>21102</v>
      </c>
      <c r="G721" s="599" t="s">
        <v>21103</v>
      </c>
      <c r="H721" s="599"/>
      <c r="I721" s="599"/>
      <c r="J721" s="598"/>
      <c r="K721" s="664">
        <v>3</v>
      </c>
      <c r="L721" s="664">
        <v>7</v>
      </c>
      <c r="M721" s="665">
        <f t="shared" si="22"/>
        <v>35000</v>
      </c>
      <c r="N721" s="664">
        <v>2</v>
      </c>
      <c r="O721" s="664">
        <v>6</v>
      </c>
      <c r="P721" s="666">
        <f t="shared" si="23"/>
        <v>30000</v>
      </c>
      <c r="Q721" s="666">
        <v>0</v>
      </c>
      <c r="R721" s="666">
        <v>0</v>
      </c>
    </row>
    <row r="722" spans="1:18" ht="11.85" customHeight="1" x14ac:dyDescent="0.25">
      <c r="A722" s="598" t="s">
        <v>19174</v>
      </c>
      <c r="B722" s="598" t="s">
        <v>19200</v>
      </c>
      <c r="C722" s="598" t="s">
        <v>147</v>
      </c>
      <c r="D722" s="599" t="s">
        <v>18268</v>
      </c>
      <c r="E722" s="600">
        <v>7500</v>
      </c>
      <c r="F722" s="598" t="s">
        <v>21104</v>
      </c>
      <c r="G722" s="599" t="s">
        <v>21105</v>
      </c>
      <c r="H722" s="599" t="s">
        <v>19339</v>
      </c>
      <c r="I722" s="599" t="s">
        <v>686</v>
      </c>
      <c r="J722" s="598" t="s">
        <v>5312</v>
      </c>
      <c r="K722" s="664">
        <v>3</v>
      </c>
      <c r="L722" s="664">
        <v>7</v>
      </c>
      <c r="M722" s="665">
        <f t="shared" si="22"/>
        <v>52500</v>
      </c>
      <c r="N722" s="664">
        <v>2</v>
      </c>
      <c r="O722" s="664">
        <v>6</v>
      </c>
      <c r="P722" s="666">
        <f t="shared" si="23"/>
        <v>45000</v>
      </c>
      <c r="Q722" s="666">
        <v>0</v>
      </c>
      <c r="R722" s="666">
        <v>0</v>
      </c>
    </row>
    <row r="723" spans="1:18" ht="11.85" customHeight="1" x14ac:dyDescent="0.25">
      <c r="A723" s="598" t="s">
        <v>19174</v>
      </c>
      <c r="B723" s="598" t="s">
        <v>19175</v>
      </c>
      <c r="C723" s="598" t="s">
        <v>19179</v>
      </c>
      <c r="D723" s="599" t="s">
        <v>21106</v>
      </c>
      <c r="E723" s="600">
        <v>15600</v>
      </c>
      <c r="F723" s="598" t="s">
        <v>21107</v>
      </c>
      <c r="G723" s="599" t="s">
        <v>21108</v>
      </c>
      <c r="H723" s="599" t="s">
        <v>20125</v>
      </c>
      <c r="I723" s="599" t="s">
        <v>686</v>
      </c>
      <c r="J723" s="598" t="s">
        <v>5312</v>
      </c>
      <c r="K723" s="664">
        <v>0</v>
      </c>
      <c r="L723" s="664">
        <v>0</v>
      </c>
      <c r="M723" s="665">
        <f t="shared" si="22"/>
        <v>0</v>
      </c>
      <c r="N723" s="664">
        <v>1</v>
      </c>
      <c r="O723" s="664">
        <v>4</v>
      </c>
      <c r="P723" s="666">
        <f t="shared" si="23"/>
        <v>93600</v>
      </c>
      <c r="Q723" s="666">
        <v>0</v>
      </c>
      <c r="R723" s="666">
        <v>0</v>
      </c>
    </row>
    <row r="724" spans="1:18" ht="11.85" customHeight="1" x14ac:dyDescent="0.25">
      <c r="A724" s="598" t="s">
        <v>19174</v>
      </c>
      <c r="B724" s="598" t="s">
        <v>19200</v>
      </c>
      <c r="C724" s="598" t="s">
        <v>147</v>
      </c>
      <c r="D724" s="599" t="s">
        <v>1232</v>
      </c>
      <c r="E724" s="600">
        <v>7000</v>
      </c>
      <c r="F724" s="598" t="s">
        <v>21109</v>
      </c>
      <c r="G724" s="599" t="s">
        <v>21110</v>
      </c>
      <c r="H724" s="599" t="s">
        <v>519</v>
      </c>
      <c r="I724" s="599" t="s">
        <v>686</v>
      </c>
      <c r="J724" s="598" t="s">
        <v>5312</v>
      </c>
      <c r="K724" s="664">
        <v>3</v>
      </c>
      <c r="L724" s="664">
        <v>7</v>
      </c>
      <c r="M724" s="665">
        <f t="shared" si="22"/>
        <v>49000</v>
      </c>
      <c r="N724" s="664">
        <v>2</v>
      </c>
      <c r="O724" s="664">
        <v>6</v>
      </c>
      <c r="P724" s="666">
        <f t="shared" si="23"/>
        <v>42000</v>
      </c>
      <c r="Q724" s="666">
        <v>0</v>
      </c>
      <c r="R724" s="666">
        <v>0</v>
      </c>
    </row>
    <row r="725" spans="1:18" ht="11.85" customHeight="1" x14ac:dyDescent="0.25">
      <c r="A725" s="598" t="s">
        <v>19174</v>
      </c>
      <c r="B725" s="598" t="s">
        <v>19175</v>
      </c>
      <c r="C725" s="598" t="s">
        <v>147</v>
      </c>
      <c r="D725" s="599" t="s">
        <v>21111</v>
      </c>
      <c r="E725" s="600">
        <v>9000</v>
      </c>
      <c r="F725" s="598" t="s">
        <v>21112</v>
      </c>
      <c r="G725" s="599" t="s">
        <v>21113</v>
      </c>
      <c r="H725" s="599" t="s">
        <v>18178</v>
      </c>
      <c r="I725" s="599" t="s">
        <v>686</v>
      </c>
      <c r="J725" s="598" t="s">
        <v>5312</v>
      </c>
      <c r="K725" s="664">
        <v>1</v>
      </c>
      <c r="L725" s="664">
        <v>12</v>
      </c>
      <c r="M725" s="665">
        <f t="shared" si="22"/>
        <v>108000</v>
      </c>
      <c r="N725" s="664">
        <v>0</v>
      </c>
      <c r="O725" s="664">
        <v>6</v>
      </c>
      <c r="P725" s="666">
        <f t="shared" si="23"/>
        <v>54000</v>
      </c>
      <c r="Q725" s="666">
        <v>0</v>
      </c>
      <c r="R725" s="667">
        <v>12</v>
      </c>
    </row>
    <row r="726" spans="1:18" ht="11.85" customHeight="1" x14ac:dyDescent="0.25">
      <c r="A726" s="598" t="s">
        <v>19174</v>
      </c>
      <c r="B726" s="598" t="s">
        <v>19200</v>
      </c>
      <c r="C726" s="598" t="s">
        <v>147</v>
      </c>
      <c r="D726" s="599" t="s">
        <v>19711</v>
      </c>
      <c r="E726" s="600">
        <v>5000</v>
      </c>
      <c r="F726" s="598" t="s">
        <v>21114</v>
      </c>
      <c r="G726" s="599" t="s">
        <v>21115</v>
      </c>
      <c r="H726" s="599" t="s">
        <v>19339</v>
      </c>
      <c r="I726" s="599" t="s">
        <v>19243</v>
      </c>
      <c r="J726" s="598" t="s">
        <v>5312</v>
      </c>
      <c r="K726" s="664">
        <v>3</v>
      </c>
      <c r="L726" s="664">
        <v>7</v>
      </c>
      <c r="M726" s="665">
        <f t="shared" si="22"/>
        <v>35000</v>
      </c>
      <c r="N726" s="664">
        <v>2</v>
      </c>
      <c r="O726" s="664">
        <v>6</v>
      </c>
      <c r="P726" s="666">
        <f t="shared" si="23"/>
        <v>30000</v>
      </c>
      <c r="Q726" s="666">
        <v>0</v>
      </c>
      <c r="R726" s="666">
        <v>0</v>
      </c>
    </row>
    <row r="727" spans="1:18" ht="11.85" customHeight="1" x14ac:dyDescent="0.25">
      <c r="A727" s="598" t="s">
        <v>19174</v>
      </c>
      <c r="B727" s="598" t="s">
        <v>19175</v>
      </c>
      <c r="C727" s="598" t="s">
        <v>147</v>
      </c>
      <c r="D727" s="599" t="s">
        <v>21116</v>
      </c>
      <c r="E727" s="600">
        <v>13000</v>
      </c>
      <c r="F727" s="598" t="s">
        <v>21117</v>
      </c>
      <c r="G727" s="599" t="s">
        <v>21118</v>
      </c>
      <c r="H727" s="599" t="s">
        <v>18178</v>
      </c>
      <c r="I727" s="599" t="s">
        <v>686</v>
      </c>
      <c r="J727" s="598" t="s">
        <v>5312</v>
      </c>
      <c r="K727" s="664">
        <v>1</v>
      </c>
      <c r="L727" s="664">
        <v>12</v>
      </c>
      <c r="M727" s="665">
        <f t="shared" si="22"/>
        <v>156000</v>
      </c>
      <c r="N727" s="664">
        <v>0</v>
      </c>
      <c r="O727" s="664">
        <v>6</v>
      </c>
      <c r="P727" s="666">
        <f t="shared" si="23"/>
        <v>78000</v>
      </c>
      <c r="Q727" s="666">
        <v>0</v>
      </c>
      <c r="R727" s="667">
        <v>12</v>
      </c>
    </row>
    <row r="728" spans="1:18" ht="11.85" customHeight="1" x14ac:dyDescent="0.25">
      <c r="A728" s="598" t="s">
        <v>19174</v>
      </c>
      <c r="B728" s="598" t="s">
        <v>19175</v>
      </c>
      <c r="C728" s="598" t="s">
        <v>19179</v>
      </c>
      <c r="D728" s="599" t="s">
        <v>19477</v>
      </c>
      <c r="E728" s="600">
        <v>15600</v>
      </c>
      <c r="F728" s="598" t="s">
        <v>19478</v>
      </c>
      <c r="G728" s="599" t="s">
        <v>19479</v>
      </c>
      <c r="H728" s="599" t="s">
        <v>565</v>
      </c>
      <c r="I728" s="599" t="s">
        <v>19480</v>
      </c>
      <c r="J728" s="598"/>
      <c r="K728" s="664">
        <v>1</v>
      </c>
      <c r="L728" s="664">
        <v>0</v>
      </c>
      <c r="M728" s="665">
        <f t="shared" si="22"/>
        <v>0</v>
      </c>
      <c r="N728" s="664">
        <v>0</v>
      </c>
      <c r="O728" s="664">
        <v>0</v>
      </c>
      <c r="P728" s="666">
        <f t="shared" si="23"/>
        <v>93600</v>
      </c>
      <c r="Q728" s="666">
        <v>0</v>
      </c>
      <c r="R728" s="666">
        <v>0</v>
      </c>
    </row>
    <row r="729" spans="1:18" ht="11.85" customHeight="1" x14ac:dyDescent="0.25">
      <c r="A729" s="598" t="s">
        <v>19174</v>
      </c>
      <c r="B729" s="598" t="s">
        <v>19200</v>
      </c>
      <c r="C729" s="598" t="s">
        <v>147</v>
      </c>
      <c r="D729" s="599" t="s">
        <v>550</v>
      </c>
      <c r="E729" s="600">
        <v>4500</v>
      </c>
      <c r="F729" s="598" t="s">
        <v>21119</v>
      </c>
      <c r="G729" s="599" t="s">
        <v>21120</v>
      </c>
      <c r="H729" s="599" t="s">
        <v>19383</v>
      </c>
      <c r="I729" s="599" t="s">
        <v>19243</v>
      </c>
      <c r="J729" s="598" t="s">
        <v>5312</v>
      </c>
      <c r="K729" s="664">
        <v>3</v>
      </c>
      <c r="L729" s="664">
        <v>7</v>
      </c>
      <c r="M729" s="665">
        <f t="shared" si="22"/>
        <v>31500</v>
      </c>
      <c r="N729" s="664">
        <v>2</v>
      </c>
      <c r="O729" s="664">
        <v>6</v>
      </c>
      <c r="P729" s="666">
        <f t="shared" si="23"/>
        <v>27000</v>
      </c>
      <c r="Q729" s="666">
        <v>0</v>
      </c>
      <c r="R729" s="666">
        <v>0</v>
      </c>
    </row>
    <row r="730" spans="1:18" ht="11.85" customHeight="1" x14ac:dyDescent="0.25">
      <c r="A730" s="598" t="s">
        <v>19174</v>
      </c>
      <c r="B730" s="598" t="s">
        <v>19175</v>
      </c>
      <c r="C730" s="598" t="s">
        <v>147</v>
      </c>
      <c r="D730" s="599" t="s">
        <v>21121</v>
      </c>
      <c r="E730" s="600">
        <v>7500</v>
      </c>
      <c r="F730" s="598" t="s">
        <v>21122</v>
      </c>
      <c r="G730" s="599" t="s">
        <v>21123</v>
      </c>
      <c r="H730" s="599" t="s">
        <v>18178</v>
      </c>
      <c r="I730" s="599" t="s">
        <v>686</v>
      </c>
      <c r="J730" s="598" t="s">
        <v>5312</v>
      </c>
      <c r="K730" s="664">
        <v>1</v>
      </c>
      <c r="L730" s="664">
        <v>12</v>
      </c>
      <c r="M730" s="665">
        <f t="shared" si="22"/>
        <v>90000</v>
      </c>
      <c r="N730" s="664">
        <v>0</v>
      </c>
      <c r="O730" s="664">
        <v>6</v>
      </c>
      <c r="P730" s="666">
        <f t="shared" si="23"/>
        <v>45000</v>
      </c>
      <c r="Q730" s="666">
        <v>0</v>
      </c>
      <c r="R730" s="667">
        <v>12</v>
      </c>
    </row>
    <row r="731" spans="1:18" ht="11.85" customHeight="1" x14ac:dyDescent="0.25">
      <c r="A731" s="598" t="s">
        <v>19174</v>
      </c>
      <c r="B731" s="598" t="s">
        <v>19175</v>
      </c>
      <c r="C731" s="598" t="s">
        <v>147</v>
      </c>
      <c r="D731" s="599" t="s">
        <v>21124</v>
      </c>
      <c r="E731" s="600">
        <v>12000</v>
      </c>
      <c r="F731" s="598" t="s">
        <v>21125</v>
      </c>
      <c r="G731" s="599" t="s">
        <v>21126</v>
      </c>
      <c r="H731" s="599" t="s">
        <v>19270</v>
      </c>
      <c r="I731" s="599" t="s">
        <v>686</v>
      </c>
      <c r="J731" s="598" t="s">
        <v>5312</v>
      </c>
      <c r="K731" s="664">
        <v>1</v>
      </c>
      <c r="L731" s="664">
        <v>12</v>
      </c>
      <c r="M731" s="665">
        <f t="shared" si="22"/>
        <v>144000</v>
      </c>
      <c r="N731" s="664">
        <v>0</v>
      </c>
      <c r="O731" s="664">
        <v>6</v>
      </c>
      <c r="P731" s="666">
        <f t="shared" si="23"/>
        <v>72000</v>
      </c>
      <c r="Q731" s="666">
        <v>0</v>
      </c>
      <c r="R731" s="667">
        <v>12</v>
      </c>
    </row>
    <row r="732" spans="1:18" ht="11.85" customHeight="1" x14ac:dyDescent="0.25">
      <c r="A732" s="598" t="s">
        <v>19174</v>
      </c>
      <c r="B732" s="598" t="s">
        <v>19175</v>
      </c>
      <c r="C732" s="598" t="s">
        <v>147</v>
      </c>
      <c r="D732" s="599" t="s">
        <v>21127</v>
      </c>
      <c r="E732" s="600">
        <v>9000</v>
      </c>
      <c r="F732" s="598" t="s">
        <v>21128</v>
      </c>
      <c r="G732" s="599" t="s">
        <v>21129</v>
      </c>
      <c r="H732" s="599" t="s">
        <v>519</v>
      </c>
      <c r="I732" s="599" t="s">
        <v>686</v>
      </c>
      <c r="J732" s="598" t="s">
        <v>5312</v>
      </c>
      <c r="K732" s="664">
        <v>1</v>
      </c>
      <c r="L732" s="664">
        <v>12</v>
      </c>
      <c r="M732" s="665">
        <f t="shared" si="22"/>
        <v>108000</v>
      </c>
      <c r="N732" s="664">
        <v>0</v>
      </c>
      <c r="O732" s="664">
        <v>6</v>
      </c>
      <c r="P732" s="666">
        <f t="shared" si="23"/>
        <v>54000</v>
      </c>
      <c r="Q732" s="666">
        <v>0</v>
      </c>
      <c r="R732" s="667">
        <v>12</v>
      </c>
    </row>
    <row r="733" spans="1:18" ht="11.85" customHeight="1" x14ac:dyDescent="0.25">
      <c r="A733" s="598" t="s">
        <v>19174</v>
      </c>
      <c r="B733" s="598" t="s">
        <v>19175</v>
      </c>
      <c r="C733" s="598" t="s">
        <v>147</v>
      </c>
      <c r="D733" s="599" t="s">
        <v>2375</v>
      </c>
      <c r="E733" s="600">
        <v>8000</v>
      </c>
      <c r="F733" s="598" t="s">
        <v>21130</v>
      </c>
      <c r="G733" s="599" t="s">
        <v>21131</v>
      </c>
      <c r="H733" s="599" t="s">
        <v>19222</v>
      </c>
      <c r="I733" s="599" t="s">
        <v>686</v>
      </c>
      <c r="J733" s="598" t="s">
        <v>5312</v>
      </c>
      <c r="K733" s="664">
        <v>1</v>
      </c>
      <c r="L733" s="664">
        <v>1</v>
      </c>
      <c r="M733" s="665">
        <f t="shared" si="22"/>
        <v>8000</v>
      </c>
      <c r="N733" s="664">
        <v>2</v>
      </c>
      <c r="O733" s="664">
        <v>3</v>
      </c>
      <c r="P733" s="666">
        <f t="shared" si="23"/>
        <v>48000</v>
      </c>
      <c r="Q733" s="666">
        <v>0</v>
      </c>
      <c r="R733" s="666">
        <v>0</v>
      </c>
    </row>
    <row r="734" spans="1:18" ht="11.85" customHeight="1" x14ac:dyDescent="0.25">
      <c r="A734" s="598" t="s">
        <v>19174</v>
      </c>
      <c r="B734" s="598" t="s">
        <v>19175</v>
      </c>
      <c r="C734" s="598" t="s">
        <v>147</v>
      </c>
      <c r="D734" s="599" t="s">
        <v>21127</v>
      </c>
      <c r="E734" s="600">
        <v>9000</v>
      </c>
      <c r="F734" s="598" t="s">
        <v>21132</v>
      </c>
      <c r="G734" s="599" t="s">
        <v>21133</v>
      </c>
      <c r="H734" s="599" t="s">
        <v>519</v>
      </c>
      <c r="I734" s="599" t="s">
        <v>686</v>
      </c>
      <c r="J734" s="598" t="s">
        <v>5312</v>
      </c>
      <c r="K734" s="664">
        <v>1</v>
      </c>
      <c r="L734" s="664">
        <v>12</v>
      </c>
      <c r="M734" s="665">
        <f t="shared" si="22"/>
        <v>108000</v>
      </c>
      <c r="N734" s="664">
        <v>0</v>
      </c>
      <c r="O734" s="664">
        <v>6</v>
      </c>
      <c r="P734" s="666">
        <f t="shared" si="23"/>
        <v>54000</v>
      </c>
      <c r="Q734" s="666">
        <v>0</v>
      </c>
      <c r="R734" s="667">
        <v>12</v>
      </c>
    </row>
    <row r="735" spans="1:18" ht="11.85" customHeight="1" x14ac:dyDescent="0.25">
      <c r="A735" s="598" t="s">
        <v>19174</v>
      </c>
      <c r="B735" s="598" t="s">
        <v>19175</v>
      </c>
      <c r="C735" s="598" t="s">
        <v>147</v>
      </c>
      <c r="D735" s="599" t="s">
        <v>21134</v>
      </c>
      <c r="E735" s="600">
        <v>8500</v>
      </c>
      <c r="F735" s="598" t="s">
        <v>21135</v>
      </c>
      <c r="G735" s="599" t="s">
        <v>21136</v>
      </c>
      <c r="H735" s="599" t="s">
        <v>19702</v>
      </c>
      <c r="I735" s="599" t="s">
        <v>686</v>
      </c>
      <c r="J735" s="598" t="s">
        <v>5312</v>
      </c>
      <c r="K735" s="664">
        <v>2</v>
      </c>
      <c r="L735" s="664">
        <v>2</v>
      </c>
      <c r="M735" s="665">
        <f t="shared" si="22"/>
        <v>17000</v>
      </c>
      <c r="N735" s="664">
        <v>0</v>
      </c>
      <c r="O735" s="664">
        <v>0</v>
      </c>
      <c r="P735" s="666">
        <f t="shared" si="23"/>
        <v>51000</v>
      </c>
      <c r="Q735" s="666">
        <v>0</v>
      </c>
      <c r="R735" s="666">
        <v>0</v>
      </c>
    </row>
    <row r="736" spans="1:18" ht="11.85" customHeight="1" x14ac:dyDescent="0.25">
      <c r="A736" s="598" t="s">
        <v>19174</v>
      </c>
      <c r="B736" s="598" t="s">
        <v>19175</v>
      </c>
      <c r="C736" s="598" t="s">
        <v>147</v>
      </c>
      <c r="D736" s="599" t="s">
        <v>21127</v>
      </c>
      <c r="E736" s="600">
        <v>9000</v>
      </c>
      <c r="F736" s="598" t="s">
        <v>21137</v>
      </c>
      <c r="G736" s="599" t="s">
        <v>21138</v>
      </c>
      <c r="H736" s="599" t="s">
        <v>519</v>
      </c>
      <c r="I736" s="599" t="s">
        <v>686</v>
      </c>
      <c r="J736" s="598" t="s">
        <v>5312</v>
      </c>
      <c r="K736" s="664">
        <v>1</v>
      </c>
      <c r="L736" s="664">
        <v>12</v>
      </c>
      <c r="M736" s="665">
        <f t="shared" si="22"/>
        <v>108000</v>
      </c>
      <c r="N736" s="664">
        <v>0</v>
      </c>
      <c r="O736" s="664">
        <v>6</v>
      </c>
      <c r="P736" s="666">
        <f t="shared" si="23"/>
        <v>54000</v>
      </c>
      <c r="Q736" s="666">
        <v>0</v>
      </c>
      <c r="R736" s="667">
        <v>12</v>
      </c>
    </row>
    <row r="737" spans="1:18" ht="11.85" customHeight="1" x14ac:dyDescent="0.25">
      <c r="A737" s="598" t="s">
        <v>19174</v>
      </c>
      <c r="B737" s="598" t="s">
        <v>19200</v>
      </c>
      <c r="C737" s="598" t="s">
        <v>19179</v>
      </c>
      <c r="D737" s="599" t="s">
        <v>21139</v>
      </c>
      <c r="E737" s="600">
        <v>15600</v>
      </c>
      <c r="F737" s="598" t="s">
        <v>21140</v>
      </c>
      <c r="G737" s="599" t="s">
        <v>21141</v>
      </c>
      <c r="H737" s="599" t="s">
        <v>519</v>
      </c>
      <c r="I737" s="599" t="s">
        <v>686</v>
      </c>
      <c r="J737" s="598" t="s">
        <v>5312</v>
      </c>
      <c r="K737" s="664">
        <v>0</v>
      </c>
      <c r="L737" s="664">
        <v>10</v>
      </c>
      <c r="M737" s="665">
        <f t="shared" si="22"/>
        <v>156000</v>
      </c>
      <c r="N737" s="664">
        <v>0</v>
      </c>
      <c r="O737" s="664">
        <v>0</v>
      </c>
      <c r="P737" s="666">
        <f t="shared" si="23"/>
        <v>93600</v>
      </c>
      <c r="Q737" s="666">
        <v>0</v>
      </c>
      <c r="R737" s="666">
        <v>0</v>
      </c>
    </row>
    <row r="738" spans="1:18" ht="11.85" customHeight="1" x14ac:dyDescent="0.25">
      <c r="A738" s="598" t="s">
        <v>19174</v>
      </c>
      <c r="B738" s="598" t="s">
        <v>19175</v>
      </c>
      <c r="C738" s="598" t="s">
        <v>19179</v>
      </c>
      <c r="D738" s="599" t="s">
        <v>20588</v>
      </c>
      <c r="E738" s="600">
        <v>15600</v>
      </c>
      <c r="F738" s="598" t="s">
        <v>21142</v>
      </c>
      <c r="G738" s="599" t="s">
        <v>21143</v>
      </c>
      <c r="H738" s="599" t="s">
        <v>519</v>
      </c>
      <c r="I738" s="599" t="s">
        <v>686</v>
      </c>
      <c r="J738" s="598" t="s">
        <v>5312</v>
      </c>
      <c r="K738" s="664">
        <v>0</v>
      </c>
      <c r="L738" s="664">
        <v>10</v>
      </c>
      <c r="M738" s="665">
        <f t="shared" si="22"/>
        <v>156000</v>
      </c>
      <c r="N738" s="664">
        <v>0</v>
      </c>
      <c r="O738" s="664">
        <v>0</v>
      </c>
      <c r="P738" s="666">
        <f t="shared" si="23"/>
        <v>93600</v>
      </c>
      <c r="Q738" s="666">
        <v>0</v>
      </c>
      <c r="R738" s="666">
        <v>0</v>
      </c>
    </row>
    <row r="739" spans="1:18" ht="11.85" customHeight="1" x14ac:dyDescent="0.25">
      <c r="A739" s="598" t="s">
        <v>19174</v>
      </c>
      <c r="B739" s="598" t="s">
        <v>19175</v>
      </c>
      <c r="C739" s="598" t="s">
        <v>147</v>
      </c>
      <c r="D739" s="599" t="s">
        <v>6079</v>
      </c>
      <c r="E739" s="600">
        <v>6500</v>
      </c>
      <c r="F739" s="598" t="s">
        <v>21144</v>
      </c>
      <c r="G739" s="599" t="s">
        <v>21145</v>
      </c>
      <c r="H739" s="599" t="s">
        <v>19390</v>
      </c>
      <c r="I739" s="599" t="s">
        <v>19243</v>
      </c>
      <c r="J739" s="598" t="s">
        <v>5312</v>
      </c>
      <c r="K739" s="664">
        <v>1</v>
      </c>
      <c r="L739" s="664">
        <v>12</v>
      </c>
      <c r="M739" s="665">
        <f t="shared" si="22"/>
        <v>78000</v>
      </c>
      <c r="N739" s="664">
        <v>0</v>
      </c>
      <c r="O739" s="664">
        <v>6</v>
      </c>
      <c r="P739" s="666">
        <f t="shared" si="23"/>
        <v>39000</v>
      </c>
      <c r="Q739" s="666">
        <v>0</v>
      </c>
      <c r="R739" s="667">
        <v>12</v>
      </c>
    </row>
    <row r="740" spans="1:18" ht="11.85" customHeight="1" x14ac:dyDescent="0.25">
      <c r="A740" s="598" t="s">
        <v>19174</v>
      </c>
      <c r="B740" s="598" t="s">
        <v>19175</v>
      </c>
      <c r="C740" s="598" t="s">
        <v>147</v>
      </c>
      <c r="D740" s="599" t="s">
        <v>20553</v>
      </c>
      <c r="E740" s="600">
        <v>10000</v>
      </c>
      <c r="F740" s="598" t="s">
        <v>21146</v>
      </c>
      <c r="G740" s="599" t="s">
        <v>21147</v>
      </c>
      <c r="H740" s="599" t="s">
        <v>19270</v>
      </c>
      <c r="I740" s="599" t="s">
        <v>686</v>
      </c>
      <c r="J740" s="598" t="s">
        <v>5312</v>
      </c>
      <c r="K740" s="664">
        <v>1</v>
      </c>
      <c r="L740" s="664">
        <v>12</v>
      </c>
      <c r="M740" s="665">
        <f t="shared" si="22"/>
        <v>120000</v>
      </c>
      <c r="N740" s="664">
        <v>0</v>
      </c>
      <c r="O740" s="664">
        <v>6</v>
      </c>
      <c r="P740" s="666">
        <f t="shared" si="23"/>
        <v>60000</v>
      </c>
      <c r="Q740" s="666">
        <v>0</v>
      </c>
      <c r="R740" s="667">
        <v>12</v>
      </c>
    </row>
    <row r="741" spans="1:18" ht="11.85" customHeight="1" x14ac:dyDescent="0.25">
      <c r="A741" s="598" t="s">
        <v>19174</v>
      </c>
      <c r="B741" s="598" t="s">
        <v>19200</v>
      </c>
      <c r="C741" s="598" t="s">
        <v>147</v>
      </c>
      <c r="D741" s="599" t="s">
        <v>21148</v>
      </c>
      <c r="E741" s="600">
        <v>1900</v>
      </c>
      <c r="F741" s="598" t="s">
        <v>21149</v>
      </c>
      <c r="G741" s="599" t="s">
        <v>21150</v>
      </c>
      <c r="H741" s="599" t="s">
        <v>21151</v>
      </c>
      <c r="I741" s="599" t="s">
        <v>19736</v>
      </c>
      <c r="J741" s="598"/>
      <c r="K741" s="664">
        <v>1</v>
      </c>
      <c r="L741" s="664">
        <v>12</v>
      </c>
      <c r="M741" s="665">
        <f t="shared" si="22"/>
        <v>22800</v>
      </c>
      <c r="N741" s="664">
        <v>0</v>
      </c>
      <c r="O741" s="664">
        <v>6</v>
      </c>
      <c r="P741" s="666">
        <f t="shared" si="23"/>
        <v>11400</v>
      </c>
      <c r="Q741" s="666">
        <v>0</v>
      </c>
      <c r="R741" s="667">
        <v>12</v>
      </c>
    </row>
    <row r="742" spans="1:18" ht="11.85" customHeight="1" x14ac:dyDescent="0.25">
      <c r="A742" s="598" t="s">
        <v>19174</v>
      </c>
      <c r="B742" s="598" t="s">
        <v>19175</v>
      </c>
      <c r="C742" s="598" t="s">
        <v>147</v>
      </c>
      <c r="D742" s="599" t="s">
        <v>21121</v>
      </c>
      <c r="E742" s="600">
        <v>7500</v>
      </c>
      <c r="F742" s="598" t="s">
        <v>21152</v>
      </c>
      <c r="G742" s="599" t="s">
        <v>21153</v>
      </c>
      <c r="H742" s="599" t="s">
        <v>18178</v>
      </c>
      <c r="I742" s="599" t="s">
        <v>686</v>
      </c>
      <c r="J742" s="598" t="s">
        <v>5312</v>
      </c>
      <c r="K742" s="664">
        <v>1</v>
      </c>
      <c r="L742" s="664">
        <v>12</v>
      </c>
      <c r="M742" s="665">
        <f t="shared" si="22"/>
        <v>90000</v>
      </c>
      <c r="N742" s="664">
        <v>0</v>
      </c>
      <c r="O742" s="664">
        <v>6</v>
      </c>
      <c r="P742" s="666">
        <f t="shared" si="23"/>
        <v>45000</v>
      </c>
      <c r="Q742" s="666">
        <v>0</v>
      </c>
      <c r="R742" s="667">
        <v>12</v>
      </c>
    </row>
    <row r="743" spans="1:18" ht="11.85" customHeight="1" x14ac:dyDescent="0.25">
      <c r="A743" s="598" t="s">
        <v>19174</v>
      </c>
      <c r="B743" s="598" t="s">
        <v>19200</v>
      </c>
      <c r="C743" s="598" t="s">
        <v>147</v>
      </c>
      <c r="D743" s="599" t="s">
        <v>21154</v>
      </c>
      <c r="E743" s="600">
        <v>5000</v>
      </c>
      <c r="F743" s="598" t="s">
        <v>21155</v>
      </c>
      <c r="G743" s="599" t="s">
        <v>21156</v>
      </c>
      <c r="H743" s="599" t="s">
        <v>19342</v>
      </c>
      <c r="I743" s="599" t="s">
        <v>686</v>
      </c>
      <c r="J743" s="598" t="s">
        <v>5312</v>
      </c>
      <c r="K743" s="664">
        <v>1</v>
      </c>
      <c r="L743" s="664">
        <v>12</v>
      </c>
      <c r="M743" s="665">
        <f t="shared" si="22"/>
        <v>60000</v>
      </c>
      <c r="N743" s="664">
        <v>0</v>
      </c>
      <c r="O743" s="664">
        <v>6</v>
      </c>
      <c r="P743" s="666">
        <f t="shared" si="23"/>
        <v>30000</v>
      </c>
      <c r="Q743" s="666">
        <v>0</v>
      </c>
      <c r="R743" s="667">
        <v>12</v>
      </c>
    </row>
    <row r="744" spans="1:18" ht="11.85" customHeight="1" x14ac:dyDescent="0.25">
      <c r="A744" s="598" t="s">
        <v>19174</v>
      </c>
      <c r="B744" s="598" t="s">
        <v>19175</v>
      </c>
      <c r="C744" s="598" t="s">
        <v>147</v>
      </c>
      <c r="D744" s="599" t="s">
        <v>21124</v>
      </c>
      <c r="E744" s="600">
        <v>12000</v>
      </c>
      <c r="F744" s="598" t="s">
        <v>21157</v>
      </c>
      <c r="G744" s="599" t="s">
        <v>21158</v>
      </c>
      <c r="H744" s="599" t="s">
        <v>19270</v>
      </c>
      <c r="I744" s="599" t="s">
        <v>686</v>
      </c>
      <c r="J744" s="598" t="s">
        <v>5312</v>
      </c>
      <c r="K744" s="664">
        <v>1</v>
      </c>
      <c r="L744" s="664">
        <v>12</v>
      </c>
      <c r="M744" s="665">
        <f t="shared" si="22"/>
        <v>144000</v>
      </c>
      <c r="N744" s="664">
        <v>0</v>
      </c>
      <c r="O744" s="664">
        <v>6</v>
      </c>
      <c r="P744" s="666">
        <f t="shared" si="23"/>
        <v>72000</v>
      </c>
      <c r="Q744" s="666">
        <v>0</v>
      </c>
      <c r="R744" s="667">
        <v>12</v>
      </c>
    </row>
    <row r="745" spans="1:18" ht="11.85" customHeight="1" x14ac:dyDescent="0.25">
      <c r="A745" s="598" t="s">
        <v>19174</v>
      </c>
      <c r="B745" s="598" t="s">
        <v>19175</v>
      </c>
      <c r="C745" s="598" t="s">
        <v>147</v>
      </c>
      <c r="D745" s="599" t="s">
        <v>21159</v>
      </c>
      <c r="E745" s="600">
        <v>9000</v>
      </c>
      <c r="F745" s="598" t="s">
        <v>21160</v>
      </c>
      <c r="G745" s="599" t="s">
        <v>21161</v>
      </c>
      <c r="H745" s="599" t="s">
        <v>19297</v>
      </c>
      <c r="I745" s="599" t="s">
        <v>686</v>
      </c>
      <c r="J745" s="598" t="s">
        <v>5312</v>
      </c>
      <c r="K745" s="664">
        <v>1</v>
      </c>
      <c r="L745" s="664">
        <v>12</v>
      </c>
      <c r="M745" s="665">
        <f t="shared" si="22"/>
        <v>108000</v>
      </c>
      <c r="N745" s="664">
        <v>0</v>
      </c>
      <c r="O745" s="664">
        <v>6</v>
      </c>
      <c r="P745" s="666">
        <f t="shared" si="23"/>
        <v>54000</v>
      </c>
      <c r="Q745" s="666">
        <v>0</v>
      </c>
      <c r="R745" s="667">
        <v>12</v>
      </c>
    </row>
    <row r="746" spans="1:18" ht="11.85" customHeight="1" x14ac:dyDescent="0.25">
      <c r="A746" s="598" t="s">
        <v>19174</v>
      </c>
      <c r="B746" s="598" t="s">
        <v>19175</v>
      </c>
      <c r="C746" s="598" t="s">
        <v>147</v>
      </c>
      <c r="D746" s="599" t="s">
        <v>21162</v>
      </c>
      <c r="E746" s="600">
        <v>7000</v>
      </c>
      <c r="F746" s="598" t="s">
        <v>21163</v>
      </c>
      <c r="G746" s="599" t="s">
        <v>21164</v>
      </c>
      <c r="H746" s="599" t="s">
        <v>19226</v>
      </c>
      <c r="I746" s="599" t="s">
        <v>19243</v>
      </c>
      <c r="J746" s="598" t="s">
        <v>5312</v>
      </c>
      <c r="K746" s="664">
        <v>1</v>
      </c>
      <c r="L746" s="664">
        <v>12</v>
      </c>
      <c r="M746" s="665">
        <f t="shared" si="22"/>
        <v>84000</v>
      </c>
      <c r="N746" s="664">
        <v>0</v>
      </c>
      <c r="O746" s="664">
        <v>6</v>
      </c>
      <c r="P746" s="666">
        <f t="shared" si="23"/>
        <v>42000</v>
      </c>
      <c r="Q746" s="666">
        <v>0</v>
      </c>
      <c r="R746" s="667">
        <v>12</v>
      </c>
    </row>
    <row r="747" spans="1:18" ht="11.85" customHeight="1" x14ac:dyDescent="0.25">
      <c r="A747" s="598" t="s">
        <v>19174</v>
      </c>
      <c r="B747" s="598" t="s">
        <v>19175</v>
      </c>
      <c r="C747" s="598" t="s">
        <v>19179</v>
      </c>
      <c r="D747" s="599" t="s">
        <v>21165</v>
      </c>
      <c r="E747" s="600">
        <v>8000</v>
      </c>
      <c r="F747" s="598" t="s">
        <v>21166</v>
      </c>
      <c r="G747" s="599" t="s">
        <v>21167</v>
      </c>
      <c r="H747" s="599" t="s">
        <v>19270</v>
      </c>
      <c r="I747" s="599" t="s">
        <v>686</v>
      </c>
      <c r="J747" s="598" t="s">
        <v>5312</v>
      </c>
      <c r="K747" s="664">
        <v>1</v>
      </c>
      <c r="L747" s="664">
        <v>4</v>
      </c>
      <c r="M747" s="665">
        <f t="shared" si="22"/>
        <v>32000</v>
      </c>
      <c r="N747" s="664">
        <v>0</v>
      </c>
      <c r="O747" s="664">
        <v>0</v>
      </c>
      <c r="P747" s="666">
        <f t="shared" si="23"/>
        <v>48000</v>
      </c>
      <c r="Q747" s="666">
        <v>0</v>
      </c>
      <c r="R747" s="666">
        <v>0</v>
      </c>
    </row>
    <row r="748" spans="1:18" ht="11.85" customHeight="1" x14ac:dyDescent="0.25">
      <c r="A748" s="598" t="s">
        <v>19174</v>
      </c>
      <c r="B748" s="598" t="s">
        <v>19175</v>
      </c>
      <c r="C748" s="598" t="s">
        <v>147</v>
      </c>
      <c r="D748" s="599" t="s">
        <v>21168</v>
      </c>
      <c r="E748" s="600">
        <v>3000</v>
      </c>
      <c r="F748" s="598" t="s">
        <v>21169</v>
      </c>
      <c r="G748" s="599" t="s">
        <v>21170</v>
      </c>
      <c r="H748" s="599"/>
      <c r="I748" s="599" t="s">
        <v>571</v>
      </c>
      <c r="J748" s="598"/>
      <c r="K748" s="664">
        <v>1</v>
      </c>
      <c r="L748" s="664">
        <v>12</v>
      </c>
      <c r="M748" s="665">
        <f t="shared" si="22"/>
        <v>36000</v>
      </c>
      <c r="N748" s="664">
        <v>0</v>
      </c>
      <c r="O748" s="664">
        <v>6</v>
      </c>
      <c r="P748" s="666">
        <f t="shared" si="23"/>
        <v>18000</v>
      </c>
      <c r="Q748" s="666">
        <v>0</v>
      </c>
      <c r="R748" s="667">
        <v>12</v>
      </c>
    </row>
    <row r="749" spans="1:18" ht="11.85" customHeight="1" x14ac:dyDescent="0.25">
      <c r="A749" s="598" t="s">
        <v>19174</v>
      </c>
      <c r="B749" s="598" t="s">
        <v>19175</v>
      </c>
      <c r="C749" s="598" t="s">
        <v>147</v>
      </c>
      <c r="D749" s="599" t="s">
        <v>21171</v>
      </c>
      <c r="E749" s="600">
        <v>9000</v>
      </c>
      <c r="F749" s="598" t="s">
        <v>21172</v>
      </c>
      <c r="G749" s="599" t="s">
        <v>21173</v>
      </c>
      <c r="H749" s="599" t="s">
        <v>565</v>
      </c>
      <c r="I749" s="599" t="s">
        <v>686</v>
      </c>
      <c r="J749" s="598" t="s">
        <v>5312</v>
      </c>
      <c r="K749" s="664">
        <v>1</v>
      </c>
      <c r="L749" s="664">
        <v>12</v>
      </c>
      <c r="M749" s="665">
        <f t="shared" si="22"/>
        <v>108000</v>
      </c>
      <c r="N749" s="664">
        <v>0</v>
      </c>
      <c r="O749" s="664">
        <v>6</v>
      </c>
      <c r="P749" s="666">
        <f t="shared" si="23"/>
        <v>54000</v>
      </c>
      <c r="Q749" s="666">
        <v>0</v>
      </c>
      <c r="R749" s="667">
        <v>12</v>
      </c>
    </row>
    <row r="750" spans="1:18" ht="11.85" customHeight="1" x14ac:dyDescent="0.25">
      <c r="A750" s="598" t="s">
        <v>19174</v>
      </c>
      <c r="B750" s="598" t="s">
        <v>19175</v>
      </c>
      <c r="C750" s="598" t="s">
        <v>147</v>
      </c>
      <c r="D750" s="599" t="s">
        <v>21174</v>
      </c>
      <c r="E750" s="600">
        <v>5000</v>
      </c>
      <c r="F750" s="598" t="s">
        <v>21175</v>
      </c>
      <c r="G750" s="599" t="s">
        <v>21176</v>
      </c>
      <c r="H750" s="599" t="s">
        <v>21177</v>
      </c>
      <c r="I750" s="599" t="s">
        <v>686</v>
      </c>
      <c r="J750" s="598" t="s">
        <v>5312</v>
      </c>
      <c r="K750" s="664">
        <v>2</v>
      </c>
      <c r="L750" s="664">
        <v>12</v>
      </c>
      <c r="M750" s="665">
        <f t="shared" si="22"/>
        <v>60000</v>
      </c>
      <c r="N750" s="664">
        <v>0</v>
      </c>
      <c r="O750" s="664">
        <v>6</v>
      </c>
      <c r="P750" s="666">
        <f t="shared" si="23"/>
        <v>30000</v>
      </c>
      <c r="Q750" s="666">
        <v>0</v>
      </c>
      <c r="R750" s="667">
        <v>12</v>
      </c>
    </row>
    <row r="751" spans="1:18" ht="11.85" customHeight="1" x14ac:dyDescent="0.25">
      <c r="A751" s="598" t="s">
        <v>19174</v>
      </c>
      <c r="B751" s="598" t="s">
        <v>19175</v>
      </c>
      <c r="C751" s="598" t="s">
        <v>147</v>
      </c>
      <c r="D751" s="599" t="s">
        <v>21178</v>
      </c>
      <c r="E751" s="600">
        <v>8000</v>
      </c>
      <c r="F751" s="598" t="s">
        <v>21179</v>
      </c>
      <c r="G751" s="599" t="s">
        <v>21180</v>
      </c>
      <c r="H751" s="599" t="s">
        <v>19630</v>
      </c>
      <c r="I751" s="599" t="s">
        <v>686</v>
      </c>
      <c r="J751" s="598" t="s">
        <v>5312</v>
      </c>
      <c r="K751" s="664">
        <v>2</v>
      </c>
      <c r="L751" s="664">
        <v>12</v>
      </c>
      <c r="M751" s="665">
        <f t="shared" si="22"/>
        <v>96000</v>
      </c>
      <c r="N751" s="664">
        <v>0</v>
      </c>
      <c r="O751" s="664">
        <v>6</v>
      </c>
      <c r="P751" s="666">
        <f t="shared" si="23"/>
        <v>48000</v>
      </c>
      <c r="Q751" s="666">
        <v>0</v>
      </c>
      <c r="R751" s="667">
        <v>12</v>
      </c>
    </row>
    <row r="752" spans="1:18" ht="11.85" customHeight="1" x14ac:dyDescent="0.25">
      <c r="A752" s="598" t="s">
        <v>19174</v>
      </c>
      <c r="B752" s="598" t="s">
        <v>19175</v>
      </c>
      <c r="C752" s="598" t="s">
        <v>147</v>
      </c>
      <c r="D752" s="599" t="s">
        <v>21181</v>
      </c>
      <c r="E752" s="600">
        <v>8500</v>
      </c>
      <c r="F752" s="598" t="s">
        <v>21182</v>
      </c>
      <c r="G752" s="599" t="s">
        <v>21183</v>
      </c>
      <c r="H752" s="599" t="s">
        <v>19702</v>
      </c>
      <c r="I752" s="599" t="s">
        <v>686</v>
      </c>
      <c r="J752" s="598" t="s">
        <v>5312</v>
      </c>
      <c r="K752" s="664">
        <v>1</v>
      </c>
      <c r="L752" s="664">
        <v>12</v>
      </c>
      <c r="M752" s="665">
        <f t="shared" si="22"/>
        <v>102000</v>
      </c>
      <c r="N752" s="664">
        <v>0</v>
      </c>
      <c r="O752" s="664">
        <v>6</v>
      </c>
      <c r="P752" s="666">
        <f t="shared" si="23"/>
        <v>51000</v>
      </c>
      <c r="Q752" s="666">
        <v>0</v>
      </c>
      <c r="R752" s="667">
        <v>12</v>
      </c>
    </row>
    <row r="753" spans="1:18" ht="11.85" customHeight="1" x14ac:dyDescent="0.25">
      <c r="A753" s="598" t="s">
        <v>19174</v>
      </c>
      <c r="B753" s="598" t="s">
        <v>19175</v>
      </c>
      <c r="C753" s="598" t="s">
        <v>147</v>
      </c>
      <c r="D753" s="599" t="s">
        <v>1081</v>
      </c>
      <c r="E753" s="600">
        <v>3000</v>
      </c>
      <c r="F753" s="598" t="s">
        <v>21184</v>
      </c>
      <c r="G753" s="599" t="s">
        <v>21185</v>
      </c>
      <c r="H753" s="599"/>
      <c r="I753" s="599" t="s">
        <v>571</v>
      </c>
      <c r="J753" s="598"/>
      <c r="K753" s="664">
        <v>1</v>
      </c>
      <c r="L753" s="664">
        <v>12</v>
      </c>
      <c r="M753" s="665">
        <f t="shared" si="22"/>
        <v>36000</v>
      </c>
      <c r="N753" s="664">
        <v>0</v>
      </c>
      <c r="O753" s="664">
        <v>6</v>
      </c>
      <c r="P753" s="666">
        <f t="shared" si="23"/>
        <v>18000</v>
      </c>
      <c r="Q753" s="666">
        <v>0</v>
      </c>
      <c r="R753" s="667">
        <v>12</v>
      </c>
    </row>
    <row r="754" spans="1:18" ht="11.85" customHeight="1" x14ac:dyDescent="0.25">
      <c r="A754" s="598" t="s">
        <v>19174</v>
      </c>
      <c r="B754" s="598" t="s">
        <v>19175</v>
      </c>
      <c r="C754" s="598" t="s">
        <v>147</v>
      </c>
      <c r="D754" s="599" t="s">
        <v>21186</v>
      </c>
      <c r="E754" s="600">
        <v>13000</v>
      </c>
      <c r="F754" s="598" t="s">
        <v>21187</v>
      </c>
      <c r="G754" s="599" t="s">
        <v>21188</v>
      </c>
      <c r="H754" s="599" t="s">
        <v>519</v>
      </c>
      <c r="I754" s="599" t="s">
        <v>686</v>
      </c>
      <c r="J754" s="598" t="s">
        <v>5312</v>
      </c>
      <c r="K754" s="664">
        <v>1</v>
      </c>
      <c r="L754" s="664">
        <v>12</v>
      </c>
      <c r="M754" s="665">
        <f t="shared" si="22"/>
        <v>156000</v>
      </c>
      <c r="N754" s="664">
        <v>0</v>
      </c>
      <c r="O754" s="664">
        <v>6</v>
      </c>
      <c r="P754" s="666">
        <f t="shared" si="23"/>
        <v>78000</v>
      </c>
      <c r="Q754" s="666">
        <v>0</v>
      </c>
      <c r="R754" s="667">
        <v>12</v>
      </c>
    </row>
    <row r="755" spans="1:18" ht="11.85" customHeight="1" x14ac:dyDescent="0.25">
      <c r="A755" s="598" t="s">
        <v>19174</v>
      </c>
      <c r="B755" s="598" t="s">
        <v>19175</v>
      </c>
      <c r="C755" s="598" t="s">
        <v>19179</v>
      </c>
      <c r="D755" s="599" t="s">
        <v>21189</v>
      </c>
      <c r="E755" s="600">
        <v>15600</v>
      </c>
      <c r="F755" s="598" t="s">
        <v>21190</v>
      </c>
      <c r="G755" s="599" t="s">
        <v>21191</v>
      </c>
      <c r="H755" s="599" t="s">
        <v>19270</v>
      </c>
      <c r="I755" s="599" t="s">
        <v>686</v>
      </c>
      <c r="J755" s="598" t="s">
        <v>5312</v>
      </c>
      <c r="K755" s="664">
        <v>0</v>
      </c>
      <c r="L755" s="664">
        <v>10</v>
      </c>
      <c r="M755" s="665">
        <f t="shared" si="22"/>
        <v>156000</v>
      </c>
      <c r="N755" s="664">
        <v>0</v>
      </c>
      <c r="O755" s="664">
        <v>0</v>
      </c>
      <c r="P755" s="666">
        <f t="shared" si="23"/>
        <v>93600</v>
      </c>
      <c r="Q755" s="666">
        <v>0</v>
      </c>
      <c r="R755" s="666">
        <v>0</v>
      </c>
    </row>
    <row r="756" spans="1:18" ht="11.85" customHeight="1" x14ac:dyDescent="0.25">
      <c r="A756" s="598" t="s">
        <v>19174</v>
      </c>
      <c r="B756" s="598" t="s">
        <v>19175</v>
      </c>
      <c r="C756" s="598" t="s">
        <v>147</v>
      </c>
      <c r="D756" s="599" t="s">
        <v>814</v>
      </c>
      <c r="E756" s="600">
        <v>10000</v>
      </c>
      <c r="F756" s="598" t="s">
        <v>21192</v>
      </c>
      <c r="G756" s="599" t="s">
        <v>21193</v>
      </c>
      <c r="H756" s="599" t="s">
        <v>519</v>
      </c>
      <c r="I756" s="599" t="s">
        <v>686</v>
      </c>
      <c r="J756" s="598" t="s">
        <v>5312</v>
      </c>
      <c r="K756" s="664">
        <v>1</v>
      </c>
      <c r="L756" s="664">
        <v>12</v>
      </c>
      <c r="M756" s="665">
        <f t="shared" si="22"/>
        <v>120000</v>
      </c>
      <c r="N756" s="664">
        <v>0</v>
      </c>
      <c r="O756" s="664">
        <v>6</v>
      </c>
      <c r="P756" s="666">
        <f t="shared" si="23"/>
        <v>60000</v>
      </c>
      <c r="Q756" s="666">
        <v>0</v>
      </c>
      <c r="R756" s="667">
        <v>12</v>
      </c>
    </row>
    <row r="757" spans="1:18" ht="11.85" customHeight="1" x14ac:dyDescent="0.25">
      <c r="A757" s="598" t="s">
        <v>19174</v>
      </c>
      <c r="B757" s="598" t="s">
        <v>19175</v>
      </c>
      <c r="C757" s="598" t="s">
        <v>147</v>
      </c>
      <c r="D757" s="599" t="s">
        <v>21194</v>
      </c>
      <c r="E757" s="600">
        <v>10500</v>
      </c>
      <c r="F757" s="598" t="s">
        <v>21195</v>
      </c>
      <c r="G757" s="599" t="s">
        <v>21196</v>
      </c>
      <c r="H757" s="599" t="s">
        <v>519</v>
      </c>
      <c r="I757" s="599" t="s">
        <v>686</v>
      </c>
      <c r="J757" s="598" t="s">
        <v>5312</v>
      </c>
      <c r="K757" s="664">
        <v>1</v>
      </c>
      <c r="L757" s="664">
        <v>12</v>
      </c>
      <c r="M757" s="665">
        <f t="shared" si="22"/>
        <v>126000</v>
      </c>
      <c r="N757" s="664">
        <v>0</v>
      </c>
      <c r="O757" s="664">
        <v>6</v>
      </c>
      <c r="P757" s="666">
        <f t="shared" si="23"/>
        <v>63000</v>
      </c>
      <c r="Q757" s="666">
        <v>0</v>
      </c>
      <c r="R757" s="667">
        <v>12</v>
      </c>
    </row>
    <row r="758" spans="1:18" ht="11.85" customHeight="1" x14ac:dyDescent="0.25">
      <c r="A758" s="598" t="s">
        <v>19174</v>
      </c>
      <c r="B758" s="598" t="s">
        <v>19175</v>
      </c>
      <c r="C758" s="598" t="s">
        <v>147</v>
      </c>
      <c r="D758" s="599" t="s">
        <v>21197</v>
      </c>
      <c r="E758" s="600">
        <v>12000</v>
      </c>
      <c r="F758" s="598" t="s">
        <v>21198</v>
      </c>
      <c r="G758" s="599" t="s">
        <v>21199</v>
      </c>
      <c r="H758" s="599" t="s">
        <v>519</v>
      </c>
      <c r="I758" s="599" t="s">
        <v>686</v>
      </c>
      <c r="J758" s="598" t="s">
        <v>5312</v>
      </c>
      <c r="K758" s="664">
        <v>1</v>
      </c>
      <c r="L758" s="664">
        <v>12</v>
      </c>
      <c r="M758" s="665">
        <f t="shared" si="22"/>
        <v>144000</v>
      </c>
      <c r="N758" s="664">
        <v>0</v>
      </c>
      <c r="O758" s="664">
        <v>6</v>
      </c>
      <c r="P758" s="666">
        <f t="shared" si="23"/>
        <v>72000</v>
      </c>
      <c r="Q758" s="666">
        <v>0</v>
      </c>
      <c r="R758" s="667">
        <v>12</v>
      </c>
    </row>
    <row r="759" spans="1:18" ht="11.85" customHeight="1" x14ac:dyDescent="0.25">
      <c r="A759" s="598" t="s">
        <v>19174</v>
      </c>
      <c r="B759" s="598" t="s">
        <v>19200</v>
      </c>
      <c r="C759" s="598" t="s">
        <v>147</v>
      </c>
      <c r="D759" s="599" t="s">
        <v>21200</v>
      </c>
      <c r="E759" s="600">
        <v>7500</v>
      </c>
      <c r="F759" s="598" t="s">
        <v>21201</v>
      </c>
      <c r="G759" s="599" t="s">
        <v>21202</v>
      </c>
      <c r="H759" s="599" t="s">
        <v>2428</v>
      </c>
      <c r="I759" s="599" t="s">
        <v>571</v>
      </c>
      <c r="J759" s="598"/>
      <c r="K759" s="664">
        <v>2</v>
      </c>
      <c r="L759" s="664">
        <v>12</v>
      </c>
      <c r="M759" s="665">
        <f t="shared" si="22"/>
        <v>90000</v>
      </c>
      <c r="N759" s="664">
        <v>0</v>
      </c>
      <c r="O759" s="664">
        <v>6</v>
      </c>
      <c r="P759" s="666">
        <f t="shared" si="23"/>
        <v>45000</v>
      </c>
      <c r="Q759" s="666">
        <v>0</v>
      </c>
      <c r="R759" s="667">
        <v>12</v>
      </c>
    </row>
    <row r="760" spans="1:18" ht="11.85" customHeight="1" x14ac:dyDescent="0.25">
      <c r="A760" s="598" t="s">
        <v>19174</v>
      </c>
      <c r="B760" s="598" t="s">
        <v>19200</v>
      </c>
      <c r="C760" s="598" t="s">
        <v>147</v>
      </c>
      <c r="D760" s="599" t="s">
        <v>21203</v>
      </c>
      <c r="E760" s="600">
        <v>5000</v>
      </c>
      <c r="F760" s="598" t="s">
        <v>21204</v>
      </c>
      <c r="G760" s="599" t="s">
        <v>21205</v>
      </c>
      <c r="H760" s="599" t="s">
        <v>19297</v>
      </c>
      <c r="I760" s="599" t="s">
        <v>686</v>
      </c>
      <c r="J760" s="598" t="s">
        <v>5312</v>
      </c>
      <c r="K760" s="664">
        <v>1</v>
      </c>
      <c r="L760" s="664">
        <v>12</v>
      </c>
      <c r="M760" s="665">
        <f t="shared" si="22"/>
        <v>60000</v>
      </c>
      <c r="N760" s="664">
        <v>0</v>
      </c>
      <c r="O760" s="664">
        <v>6</v>
      </c>
      <c r="P760" s="666">
        <f t="shared" si="23"/>
        <v>30000</v>
      </c>
      <c r="Q760" s="666">
        <v>0</v>
      </c>
      <c r="R760" s="667">
        <v>12</v>
      </c>
    </row>
    <row r="761" spans="1:18" ht="11.85" customHeight="1" x14ac:dyDescent="0.25">
      <c r="A761" s="598" t="s">
        <v>19174</v>
      </c>
      <c r="B761" s="598" t="s">
        <v>19200</v>
      </c>
      <c r="C761" s="598" t="s">
        <v>147</v>
      </c>
      <c r="D761" s="599" t="s">
        <v>814</v>
      </c>
      <c r="E761" s="600">
        <v>9000</v>
      </c>
      <c r="F761" s="598" t="s">
        <v>21206</v>
      </c>
      <c r="G761" s="599" t="s">
        <v>21207</v>
      </c>
      <c r="H761" s="599" t="s">
        <v>519</v>
      </c>
      <c r="I761" s="599" t="s">
        <v>686</v>
      </c>
      <c r="J761" s="598" t="s">
        <v>5312</v>
      </c>
      <c r="K761" s="664">
        <v>1</v>
      </c>
      <c r="L761" s="664">
        <v>12</v>
      </c>
      <c r="M761" s="665">
        <f t="shared" si="22"/>
        <v>108000</v>
      </c>
      <c r="N761" s="664">
        <v>0</v>
      </c>
      <c r="O761" s="664">
        <v>6</v>
      </c>
      <c r="P761" s="666">
        <f t="shared" si="23"/>
        <v>54000</v>
      </c>
      <c r="Q761" s="666">
        <v>0</v>
      </c>
      <c r="R761" s="667">
        <v>12</v>
      </c>
    </row>
    <row r="762" spans="1:18" ht="11.85" customHeight="1" x14ac:dyDescent="0.25">
      <c r="A762" s="598" t="s">
        <v>19174</v>
      </c>
      <c r="B762" s="598" t="s">
        <v>19200</v>
      </c>
      <c r="C762" s="598" t="s">
        <v>147</v>
      </c>
      <c r="D762" s="599" t="s">
        <v>19718</v>
      </c>
      <c r="E762" s="600">
        <v>7000</v>
      </c>
      <c r="F762" s="598" t="s">
        <v>21208</v>
      </c>
      <c r="G762" s="599" t="s">
        <v>21209</v>
      </c>
      <c r="H762" s="599" t="s">
        <v>19601</v>
      </c>
      <c r="I762" s="599" t="s">
        <v>686</v>
      </c>
      <c r="J762" s="598" t="s">
        <v>5312</v>
      </c>
      <c r="K762" s="664">
        <v>1</v>
      </c>
      <c r="L762" s="664">
        <v>12</v>
      </c>
      <c r="M762" s="665">
        <f t="shared" si="22"/>
        <v>84000</v>
      </c>
      <c r="N762" s="664">
        <v>0</v>
      </c>
      <c r="O762" s="664">
        <v>6</v>
      </c>
      <c r="P762" s="666">
        <f t="shared" si="23"/>
        <v>42000</v>
      </c>
      <c r="Q762" s="666">
        <v>0</v>
      </c>
      <c r="R762" s="667">
        <v>12</v>
      </c>
    </row>
    <row r="763" spans="1:18" ht="11.85" customHeight="1" x14ac:dyDescent="0.25">
      <c r="A763" s="598" t="s">
        <v>19174</v>
      </c>
      <c r="B763" s="598" t="s">
        <v>19200</v>
      </c>
      <c r="C763" s="598" t="s">
        <v>147</v>
      </c>
      <c r="D763" s="599" t="s">
        <v>21210</v>
      </c>
      <c r="E763" s="600">
        <v>10000</v>
      </c>
      <c r="F763" s="598" t="s">
        <v>21211</v>
      </c>
      <c r="G763" s="599" t="s">
        <v>21212</v>
      </c>
      <c r="H763" s="599" t="s">
        <v>19342</v>
      </c>
      <c r="I763" s="599" t="s">
        <v>686</v>
      </c>
      <c r="J763" s="598" t="s">
        <v>5312</v>
      </c>
      <c r="K763" s="664">
        <v>1</v>
      </c>
      <c r="L763" s="664">
        <v>12</v>
      </c>
      <c r="M763" s="665">
        <f t="shared" si="22"/>
        <v>120000</v>
      </c>
      <c r="N763" s="664">
        <v>0</v>
      </c>
      <c r="O763" s="664">
        <v>6</v>
      </c>
      <c r="P763" s="666">
        <f t="shared" si="23"/>
        <v>60000</v>
      </c>
      <c r="Q763" s="666">
        <v>0</v>
      </c>
      <c r="R763" s="667">
        <v>12</v>
      </c>
    </row>
    <row r="764" spans="1:18" ht="11.85" customHeight="1" x14ac:dyDescent="0.25">
      <c r="A764" s="598" t="s">
        <v>19174</v>
      </c>
      <c r="B764" s="598" t="s">
        <v>19200</v>
      </c>
      <c r="C764" s="598" t="s">
        <v>147</v>
      </c>
      <c r="D764" s="599" t="s">
        <v>21210</v>
      </c>
      <c r="E764" s="600">
        <v>10000</v>
      </c>
      <c r="F764" s="598" t="s">
        <v>21213</v>
      </c>
      <c r="G764" s="599" t="s">
        <v>21214</v>
      </c>
      <c r="H764" s="599" t="s">
        <v>19342</v>
      </c>
      <c r="I764" s="599" t="s">
        <v>686</v>
      </c>
      <c r="J764" s="598" t="s">
        <v>5312</v>
      </c>
      <c r="K764" s="664">
        <v>1</v>
      </c>
      <c r="L764" s="664">
        <v>12</v>
      </c>
      <c r="M764" s="665">
        <f t="shared" si="22"/>
        <v>120000</v>
      </c>
      <c r="N764" s="664">
        <v>0</v>
      </c>
      <c r="O764" s="664">
        <v>6</v>
      </c>
      <c r="P764" s="666">
        <f t="shared" si="23"/>
        <v>60000</v>
      </c>
      <c r="Q764" s="666">
        <v>0</v>
      </c>
      <c r="R764" s="667">
        <v>12</v>
      </c>
    </row>
    <row r="765" spans="1:18" ht="11.85" customHeight="1" x14ac:dyDescent="0.25">
      <c r="A765" s="598" t="s">
        <v>19174</v>
      </c>
      <c r="B765" s="598" t="s">
        <v>19175</v>
      </c>
      <c r="C765" s="598" t="s">
        <v>147</v>
      </c>
      <c r="D765" s="599" t="s">
        <v>21215</v>
      </c>
      <c r="E765" s="600">
        <v>11000</v>
      </c>
      <c r="F765" s="598" t="s">
        <v>21216</v>
      </c>
      <c r="G765" s="599" t="s">
        <v>21217</v>
      </c>
      <c r="H765" s="599" t="s">
        <v>21218</v>
      </c>
      <c r="I765" s="599" t="s">
        <v>686</v>
      </c>
      <c r="J765" s="598" t="s">
        <v>5312</v>
      </c>
      <c r="K765" s="664">
        <v>1</v>
      </c>
      <c r="L765" s="664">
        <v>12</v>
      </c>
      <c r="M765" s="665">
        <f t="shared" si="22"/>
        <v>132000</v>
      </c>
      <c r="N765" s="664">
        <v>0</v>
      </c>
      <c r="O765" s="664">
        <v>6</v>
      </c>
      <c r="P765" s="666">
        <f t="shared" si="23"/>
        <v>66000</v>
      </c>
      <c r="Q765" s="666">
        <v>0</v>
      </c>
      <c r="R765" s="667">
        <v>12</v>
      </c>
    </row>
    <row r="766" spans="1:18" ht="11.85" customHeight="1" x14ac:dyDescent="0.25">
      <c r="A766" s="598" t="s">
        <v>19174</v>
      </c>
      <c r="B766" s="598" t="s">
        <v>19175</v>
      </c>
      <c r="C766" s="598" t="s">
        <v>147</v>
      </c>
      <c r="D766" s="599" t="s">
        <v>21215</v>
      </c>
      <c r="E766" s="600">
        <v>11000</v>
      </c>
      <c r="F766" s="598" t="s">
        <v>21219</v>
      </c>
      <c r="G766" s="599" t="s">
        <v>21220</v>
      </c>
      <c r="H766" s="599" t="s">
        <v>18178</v>
      </c>
      <c r="I766" s="599" t="s">
        <v>686</v>
      </c>
      <c r="J766" s="598" t="s">
        <v>5312</v>
      </c>
      <c r="K766" s="664">
        <v>1</v>
      </c>
      <c r="L766" s="664">
        <v>12</v>
      </c>
      <c r="M766" s="665">
        <f t="shared" si="22"/>
        <v>132000</v>
      </c>
      <c r="N766" s="664">
        <v>0</v>
      </c>
      <c r="O766" s="664">
        <v>6</v>
      </c>
      <c r="P766" s="666">
        <f t="shared" si="23"/>
        <v>66000</v>
      </c>
      <c r="Q766" s="666">
        <v>0</v>
      </c>
      <c r="R766" s="667">
        <v>12</v>
      </c>
    </row>
    <row r="767" spans="1:18" ht="11.85" customHeight="1" x14ac:dyDescent="0.25">
      <c r="A767" s="598" t="s">
        <v>19174</v>
      </c>
      <c r="B767" s="598" t="s">
        <v>19200</v>
      </c>
      <c r="C767" s="598" t="s">
        <v>147</v>
      </c>
      <c r="D767" s="599" t="s">
        <v>4741</v>
      </c>
      <c r="E767" s="600">
        <v>15000</v>
      </c>
      <c r="F767" s="598" t="s">
        <v>21221</v>
      </c>
      <c r="G767" s="599" t="s">
        <v>21222</v>
      </c>
      <c r="H767" s="599" t="s">
        <v>519</v>
      </c>
      <c r="I767" s="599" t="s">
        <v>686</v>
      </c>
      <c r="J767" s="598" t="s">
        <v>5312</v>
      </c>
      <c r="K767" s="664">
        <v>2</v>
      </c>
      <c r="L767" s="664">
        <v>12</v>
      </c>
      <c r="M767" s="665">
        <f t="shared" si="22"/>
        <v>180000</v>
      </c>
      <c r="N767" s="664">
        <v>0</v>
      </c>
      <c r="O767" s="664">
        <v>6</v>
      </c>
      <c r="P767" s="666">
        <f t="shared" si="23"/>
        <v>90000</v>
      </c>
      <c r="Q767" s="666">
        <v>0</v>
      </c>
      <c r="R767" s="667">
        <v>12</v>
      </c>
    </row>
    <row r="768" spans="1:18" ht="11.85" customHeight="1" x14ac:dyDescent="0.25">
      <c r="A768" s="598" t="s">
        <v>19174</v>
      </c>
      <c r="B768" s="598" t="s">
        <v>19200</v>
      </c>
      <c r="C768" s="598" t="s">
        <v>147</v>
      </c>
      <c r="D768" s="599" t="s">
        <v>21223</v>
      </c>
      <c r="E768" s="600">
        <v>6000</v>
      </c>
      <c r="F768" s="598" t="s">
        <v>21224</v>
      </c>
      <c r="G768" s="599" t="s">
        <v>21225</v>
      </c>
      <c r="H768" s="599" t="s">
        <v>565</v>
      </c>
      <c r="I768" s="599" t="s">
        <v>686</v>
      </c>
      <c r="J768" s="598" t="s">
        <v>5312</v>
      </c>
      <c r="K768" s="664">
        <v>1</v>
      </c>
      <c r="L768" s="664">
        <v>12</v>
      </c>
      <c r="M768" s="665">
        <f t="shared" si="22"/>
        <v>72000</v>
      </c>
      <c r="N768" s="664">
        <v>0</v>
      </c>
      <c r="O768" s="664">
        <v>6</v>
      </c>
      <c r="P768" s="666">
        <f t="shared" si="23"/>
        <v>36000</v>
      </c>
      <c r="Q768" s="666">
        <v>0</v>
      </c>
      <c r="R768" s="667">
        <v>12</v>
      </c>
    </row>
    <row r="769" spans="1:18" ht="11.85" customHeight="1" x14ac:dyDescent="0.25">
      <c r="A769" s="598" t="s">
        <v>19174</v>
      </c>
      <c r="B769" s="598" t="s">
        <v>19200</v>
      </c>
      <c r="C769" s="598" t="s">
        <v>147</v>
      </c>
      <c r="D769" s="599" t="s">
        <v>21226</v>
      </c>
      <c r="E769" s="600">
        <v>8000</v>
      </c>
      <c r="F769" s="598" t="s">
        <v>21227</v>
      </c>
      <c r="G769" s="599" t="s">
        <v>21228</v>
      </c>
      <c r="H769" s="599" t="s">
        <v>21229</v>
      </c>
      <c r="I769" s="599" t="s">
        <v>686</v>
      </c>
      <c r="J769" s="598" t="s">
        <v>5312</v>
      </c>
      <c r="K769" s="664">
        <v>1</v>
      </c>
      <c r="L769" s="664">
        <v>12</v>
      </c>
      <c r="M769" s="665">
        <f t="shared" si="22"/>
        <v>96000</v>
      </c>
      <c r="N769" s="664">
        <v>0</v>
      </c>
      <c r="O769" s="664">
        <v>6</v>
      </c>
      <c r="P769" s="666">
        <f t="shared" si="23"/>
        <v>48000</v>
      </c>
      <c r="Q769" s="666">
        <v>0</v>
      </c>
      <c r="R769" s="667">
        <v>12</v>
      </c>
    </row>
    <row r="770" spans="1:18" ht="11.85" customHeight="1" x14ac:dyDescent="0.25">
      <c r="A770" s="598" t="s">
        <v>19174</v>
      </c>
      <c r="B770" s="598" t="s">
        <v>19200</v>
      </c>
      <c r="C770" s="598" t="s">
        <v>147</v>
      </c>
      <c r="D770" s="599" t="s">
        <v>1232</v>
      </c>
      <c r="E770" s="600">
        <v>7000</v>
      </c>
      <c r="F770" s="598" t="s">
        <v>21230</v>
      </c>
      <c r="G770" s="599" t="s">
        <v>21231</v>
      </c>
      <c r="H770" s="599" t="s">
        <v>519</v>
      </c>
      <c r="I770" s="599" t="s">
        <v>686</v>
      </c>
      <c r="J770" s="598" t="s">
        <v>5312</v>
      </c>
      <c r="K770" s="664">
        <v>1</v>
      </c>
      <c r="L770" s="664">
        <v>12</v>
      </c>
      <c r="M770" s="665">
        <f t="shared" si="22"/>
        <v>84000</v>
      </c>
      <c r="N770" s="664">
        <v>0</v>
      </c>
      <c r="O770" s="664">
        <v>6</v>
      </c>
      <c r="P770" s="666">
        <f t="shared" si="23"/>
        <v>42000</v>
      </c>
      <c r="Q770" s="666">
        <v>0</v>
      </c>
      <c r="R770" s="667">
        <v>12</v>
      </c>
    </row>
    <row r="771" spans="1:18" ht="11.85" customHeight="1" x14ac:dyDescent="0.25">
      <c r="A771" s="598" t="s">
        <v>19174</v>
      </c>
      <c r="B771" s="598" t="s">
        <v>19200</v>
      </c>
      <c r="C771" s="598" t="s">
        <v>147</v>
      </c>
      <c r="D771" s="599" t="s">
        <v>1232</v>
      </c>
      <c r="E771" s="600">
        <v>7000</v>
      </c>
      <c r="F771" s="598" t="s">
        <v>21232</v>
      </c>
      <c r="G771" s="599" t="s">
        <v>21233</v>
      </c>
      <c r="H771" s="599" t="s">
        <v>519</v>
      </c>
      <c r="I771" s="599" t="s">
        <v>686</v>
      </c>
      <c r="J771" s="598" t="s">
        <v>5312</v>
      </c>
      <c r="K771" s="664">
        <v>1</v>
      </c>
      <c r="L771" s="664">
        <v>12</v>
      </c>
      <c r="M771" s="665">
        <f t="shared" si="22"/>
        <v>84000</v>
      </c>
      <c r="N771" s="664">
        <v>0</v>
      </c>
      <c r="O771" s="664">
        <v>6</v>
      </c>
      <c r="P771" s="666">
        <f t="shared" si="23"/>
        <v>42000</v>
      </c>
      <c r="Q771" s="666">
        <v>0</v>
      </c>
      <c r="R771" s="667">
        <v>12</v>
      </c>
    </row>
    <row r="772" spans="1:18" ht="11.85" customHeight="1" x14ac:dyDescent="0.25">
      <c r="A772" s="598" t="s">
        <v>19174</v>
      </c>
      <c r="B772" s="598" t="s">
        <v>19200</v>
      </c>
      <c r="C772" s="598" t="s">
        <v>147</v>
      </c>
      <c r="D772" s="599" t="s">
        <v>1500</v>
      </c>
      <c r="E772" s="600">
        <v>6000</v>
      </c>
      <c r="F772" s="598" t="s">
        <v>21234</v>
      </c>
      <c r="G772" s="599" t="s">
        <v>21235</v>
      </c>
      <c r="H772" s="599" t="s">
        <v>565</v>
      </c>
      <c r="I772" s="599" t="s">
        <v>686</v>
      </c>
      <c r="J772" s="598" t="s">
        <v>5312</v>
      </c>
      <c r="K772" s="664">
        <v>1</v>
      </c>
      <c r="L772" s="664">
        <v>12</v>
      </c>
      <c r="M772" s="665">
        <f t="shared" si="22"/>
        <v>72000</v>
      </c>
      <c r="N772" s="664">
        <v>0</v>
      </c>
      <c r="O772" s="664">
        <v>6</v>
      </c>
      <c r="P772" s="666">
        <f t="shared" si="23"/>
        <v>36000</v>
      </c>
      <c r="Q772" s="666">
        <v>0</v>
      </c>
      <c r="R772" s="667">
        <v>12</v>
      </c>
    </row>
    <row r="773" spans="1:18" ht="11.85" customHeight="1" x14ac:dyDescent="0.25">
      <c r="A773" s="598" t="s">
        <v>19174</v>
      </c>
      <c r="B773" s="598" t="s">
        <v>19200</v>
      </c>
      <c r="C773" s="598" t="s">
        <v>147</v>
      </c>
      <c r="D773" s="599" t="s">
        <v>1500</v>
      </c>
      <c r="E773" s="600">
        <v>6000</v>
      </c>
      <c r="F773" s="598" t="s">
        <v>21236</v>
      </c>
      <c r="G773" s="599" t="s">
        <v>21237</v>
      </c>
      <c r="H773" s="599" t="s">
        <v>565</v>
      </c>
      <c r="I773" s="599" t="s">
        <v>686</v>
      </c>
      <c r="J773" s="598" t="s">
        <v>5312</v>
      </c>
      <c r="K773" s="664">
        <v>1</v>
      </c>
      <c r="L773" s="664">
        <v>12</v>
      </c>
      <c r="M773" s="665">
        <f t="shared" si="22"/>
        <v>72000</v>
      </c>
      <c r="N773" s="664">
        <v>0</v>
      </c>
      <c r="O773" s="664">
        <v>6</v>
      </c>
      <c r="P773" s="666">
        <f t="shared" si="23"/>
        <v>36000</v>
      </c>
      <c r="Q773" s="666">
        <v>0</v>
      </c>
      <c r="R773" s="667">
        <v>12</v>
      </c>
    </row>
    <row r="774" spans="1:18" ht="11.85" customHeight="1" x14ac:dyDescent="0.25">
      <c r="A774" s="598" t="s">
        <v>19174</v>
      </c>
      <c r="B774" s="598" t="s">
        <v>19200</v>
      </c>
      <c r="C774" s="598" t="s">
        <v>147</v>
      </c>
      <c r="D774" s="599" t="s">
        <v>814</v>
      </c>
      <c r="E774" s="600">
        <v>12000</v>
      </c>
      <c r="F774" s="598" t="s">
        <v>21238</v>
      </c>
      <c r="G774" s="599" t="s">
        <v>21239</v>
      </c>
      <c r="H774" s="599" t="s">
        <v>519</v>
      </c>
      <c r="I774" s="599" t="s">
        <v>686</v>
      </c>
      <c r="J774" s="598" t="s">
        <v>5312</v>
      </c>
      <c r="K774" s="664">
        <v>2</v>
      </c>
      <c r="L774" s="664">
        <v>12</v>
      </c>
      <c r="M774" s="665">
        <f t="shared" si="22"/>
        <v>144000</v>
      </c>
      <c r="N774" s="664">
        <v>0</v>
      </c>
      <c r="O774" s="664">
        <v>6</v>
      </c>
      <c r="P774" s="666">
        <f t="shared" si="23"/>
        <v>72000</v>
      </c>
      <c r="Q774" s="666">
        <v>0</v>
      </c>
      <c r="R774" s="667">
        <v>12</v>
      </c>
    </row>
    <row r="775" spans="1:18" ht="11.85" customHeight="1" x14ac:dyDescent="0.25">
      <c r="A775" s="598" t="s">
        <v>19174</v>
      </c>
      <c r="B775" s="598" t="s">
        <v>19200</v>
      </c>
      <c r="C775" s="598" t="s">
        <v>147</v>
      </c>
      <c r="D775" s="599" t="s">
        <v>550</v>
      </c>
      <c r="E775" s="600">
        <v>4500</v>
      </c>
      <c r="F775" s="598" t="s">
        <v>21240</v>
      </c>
      <c r="G775" s="599" t="s">
        <v>21241</v>
      </c>
      <c r="H775" s="599" t="s">
        <v>19383</v>
      </c>
      <c r="I775" s="599" t="s">
        <v>19243</v>
      </c>
      <c r="J775" s="598" t="s">
        <v>5312</v>
      </c>
      <c r="K775" s="664">
        <v>1</v>
      </c>
      <c r="L775" s="664">
        <v>10</v>
      </c>
      <c r="M775" s="665">
        <f t="shared" si="22"/>
        <v>45000</v>
      </c>
      <c r="N775" s="664">
        <v>0</v>
      </c>
      <c r="O775" s="664">
        <v>0</v>
      </c>
      <c r="P775" s="666">
        <f t="shared" si="23"/>
        <v>27000</v>
      </c>
      <c r="Q775" s="666">
        <v>0</v>
      </c>
      <c r="R775" s="666">
        <v>0</v>
      </c>
    </row>
    <row r="776" spans="1:18" ht="11.85" customHeight="1" x14ac:dyDescent="0.25">
      <c r="A776" s="598" t="s">
        <v>19174</v>
      </c>
      <c r="B776" s="598" t="s">
        <v>19200</v>
      </c>
      <c r="C776" s="598" t="s">
        <v>147</v>
      </c>
      <c r="D776" s="599" t="s">
        <v>814</v>
      </c>
      <c r="E776" s="600">
        <v>8000</v>
      </c>
      <c r="F776" s="598" t="s">
        <v>21242</v>
      </c>
      <c r="G776" s="599" t="s">
        <v>21243</v>
      </c>
      <c r="H776" s="599" t="s">
        <v>519</v>
      </c>
      <c r="I776" s="599" t="s">
        <v>686</v>
      </c>
      <c r="J776" s="598" t="s">
        <v>5312</v>
      </c>
      <c r="K776" s="664">
        <v>1</v>
      </c>
      <c r="L776" s="664">
        <v>12</v>
      </c>
      <c r="M776" s="665">
        <f t="shared" ref="M776:M839" si="24">+E776*L776</f>
        <v>96000</v>
      </c>
      <c r="N776" s="664">
        <v>0</v>
      </c>
      <c r="O776" s="664">
        <v>6</v>
      </c>
      <c r="P776" s="666">
        <f t="shared" ref="P776:P839" si="25">+E776*6</f>
        <v>48000</v>
      </c>
      <c r="Q776" s="666">
        <v>0</v>
      </c>
      <c r="R776" s="667">
        <v>12</v>
      </c>
    </row>
    <row r="777" spans="1:18" ht="11.85" customHeight="1" x14ac:dyDescent="0.25">
      <c r="A777" s="598" t="s">
        <v>19174</v>
      </c>
      <c r="B777" s="598" t="s">
        <v>19200</v>
      </c>
      <c r="C777" s="598" t="s">
        <v>147</v>
      </c>
      <c r="D777" s="599" t="s">
        <v>1232</v>
      </c>
      <c r="E777" s="600">
        <v>5500</v>
      </c>
      <c r="F777" s="598" t="s">
        <v>21244</v>
      </c>
      <c r="G777" s="599" t="s">
        <v>21245</v>
      </c>
      <c r="H777" s="599" t="s">
        <v>19383</v>
      </c>
      <c r="I777" s="599" t="s">
        <v>19243</v>
      </c>
      <c r="J777" s="598" t="s">
        <v>5312</v>
      </c>
      <c r="K777" s="664">
        <v>1</v>
      </c>
      <c r="L777" s="664">
        <v>12</v>
      </c>
      <c r="M777" s="665">
        <f t="shared" si="24"/>
        <v>66000</v>
      </c>
      <c r="N777" s="664">
        <v>0</v>
      </c>
      <c r="O777" s="664">
        <v>6</v>
      </c>
      <c r="P777" s="666">
        <f t="shared" si="25"/>
        <v>33000</v>
      </c>
      <c r="Q777" s="666">
        <v>0</v>
      </c>
      <c r="R777" s="667">
        <v>12</v>
      </c>
    </row>
    <row r="778" spans="1:18" ht="11.85" customHeight="1" x14ac:dyDescent="0.25">
      <c r="A778" s="598" t="s">
        <v>19174</v>
      </c>
      <c r="B778" s="598" t="s">
        <v>19200</v>
      </c>
      <c r="C778" s="598" t="s">
        <v>147</v>
      </c>
      <c r="D778" s="599" t="s">
        <v>814</v>
      </c>
      <c r="E778" s="600">
        <v>8000</v>
      </c>
      <c r="F778" s="598" t="s">
        <v>21246</v>
      </c>
      <c r="G778" s="599" t="s">
        <v>21247</v>
      </c>
      <c r="H778" s="599" t="s">
        <v>519</v>
      </c>
      <c r="I778" s="599" t="s">
        <v>686</v>
      </c>
      <c r="J778" s="598" t="s">
        <v>5312</v>
      </c>
      <c r="K778" s="664">
        <v>1</v>
      </c>
      <c r="L778" s="664">
        <v>12</v>
      </c>
      <c r="M778" s="665">
        <f t="shared" si="24"/>
        <v>96000</v>
      </c>
      <c r="N778" s="664">
        <v>0</v>
      </c>
      <c r="O778" s="664">
        <v>6</v>
      </c>
      <c r="P778" s="666">
        <f t="shared" si="25"/>
        <v>48000</v>
      </c>
      <c r="Q778" s="666">
        <v>0</v>
      </c>
      <c r="R778" s="667">
        <v>12</v>
      </c>
    </row>
    <row r="779" spans="1:18" ht="11.85" customHeight="1" x14ac:dyDescent="0.25">
      <c r="A779" s="598" t="s">
        <v>19174</v>
      </c>
      <c r="B779" s="598" t="s">
        <v>19175</v>
      </c>
      <c r="C779" s="598" t="s">
        <v>147</v>
      </c>
      <c r="D779" s="599" t="s">
        <v>814</v>
      </c>
      <c r="E779" s="600">
        <v>9000</v>
      </c>
      <c r="F779" s="598" t="s">
        <v>21248</v>
      </c>
      <c r="G779" s="599" t="s">
        <v>21249</v>
      </c>
      <c r="H779" s="599" t="s">
        <v>519</v>
      </c>
      <c r="I779" s="599" t="s">
        <v>686</v>
      </c>
      <c r="J779" s="598" t="s">
        <v>5312</v>
      </c>
      <c r="K779" s="664">
        <v>1</v>
      </c>
      <c r="L779" s="664">
        <v>12</v>
      </c>
      <c r="M779" s="665">
        <f t="shared" si="24"/>
        <v>108000</v>
      </c>
      <c r="N779" s="664">
        <v>0</v>
      </c>
      <c r="O779" s="664">
        <v>6</v>
      </c>
      <c r="P779" s="666">
        <f t="shared" si="25"/>
        <v>54000</v>
      </c>
      <c r="Q779" s="666">
        <v>0</v>
      </c>
      <c r="R779" s="667">
        <v>12</v>
      </c>
    </row>
    <row r="780" spans="1:18" ht="11.85" customHeight="1" x14ac:dyDescent="0.25">
      <c r="A780" s="598" t="s">
        <v>19174</v>
      </c>
      <c r="B780" s="598" t="s">
        <v>19200</v>
      </c>
      <c r="C780" s="598" t="s">
        <v>147</v>
      </c>
      <c r="D780" s="599" t="s">
        <v>21250</v>
      </c>
      <c r="E780" s="600">
        <v>8500</v>
      </c>
      <c r="F780" s="598" t="s">
        <v>21251</v>
      </c>
      <c r="G780" s="599" t="s">
        <v>21252</v>
      </c>
      <c r="H780" s="599" t="s">
        <v>18178</v>
      </c>
      <c r="I780" s="599" t="s">
        <v>686</v>
      </c>
      <c r="J780" s="598" t="s">
        <v>5312</v>
      </c>
      <c r="K780" s="664">
        <v>1</v>
      </c>
      <c r="L780" s="664">
        <v>12</v>
      </c>
      <c r="M780" s="665">
        <f t="shared" si="24"/>
        <v>102000</v>
      </c>
      <c r="N780" s="664">
        <v>0</v>
      </c>
      <c r="O780" s="664">
        <v>6</v>
      </c>
      <c r="P780" s="666">
        <f t="shared" si="25"/>
        <v>51000</v>
      </c>
      <c r="Q780" s="666">
        <v>0</v>
      </c>
      <c r="R780" s="667">
        <v>12</v>
      </c>
    </row>
    <row r="781" spans="1:18" ht="11.85" customHeight="1" x14ac:dyDescent="0.25">
      <c r="A781" s="598" t="s">
        <v>19174</v>
      </c>
      <c r="B781" s="598" t="s">
        <v>19175</v>
      </c>
      <c r="C781" s="598" t="s">
        <v>147</v>
      </c>
      <c r="D781" s="599" t="s">
        <v>21253</v>
      </c>
      <c r="E781" s="600">
        <v>9000</v>
      </c>
      <c r="F781" s="598" t="s">
        <v>21254</v>
      </c>
      <c r="G781" s="599" t="s">
        <v>21255</v>
      </c>
      <c r="H781" s="599" t="s">
        <v>21229</v>
      </c>
      <c r="I781" s="599" t="s">
        <v>686</v>
      </c>
      <c r="J781" s="598" t="s">
        <v>5312</v>
      </c>
      <c r="K781" s="664">
        <v>1</v>
      </c>
      <c r="L781" s="664">
        <v>2</v>
      </c>
      <c r="M781" s="665">
        <f t="shared" si="24"/>
        <v>18000</v>
      </c>
      <c r="N781" s="664">
        <v>3</v>
      </c>
      <c r="O781" s="664">
        <v>5</v>
      </c>
      <c r="P781" s="666">
        <f t="shared" si="25"/>
        <v>54000</v>
      </c>
      <c r="Q781" s="666">
        <v>0</v>
      </c>
      <c r="R781" s="666">
        <v>0</v>
      </c>
    </row>
    <row r="782" spans="1:18" ht="11.85" customHeight="1" x14ac:dyDescent="0.25">
      <c r="A782" s="598" t="s">
        <v>19174</v>
      </c>
      <c r="B782" s="598" t="s">
        <v>19175</v>
      </c>
      <c r="C782" s="598" t="s">
        <v>147</v>
      </c>
      <c r="D782" s="599" t="s">
        <v>814</v>
      </c>
      <c r="E782" s="600">
        <v>9000</v>
      </c>
      <c r="F782" s="598" t="s">
        <v>21256</v>
      </c>
      <c r="G782" s="599" t="s">
        <v>21257</v>
      </c>
      <c r="H782" s="599" t="s">
        <v>519</v>
      </c>
      <c r="I782" s="599" t="s">
        <v>686</v>
      </c>
      <c r="J782" s="598" t="s">
        <v>5312</v>
      </c>
      <c r="K782" s="664">
        <v>1</v>
      </c>
      <c r="L782" s="664">
        <v>12</v>
      </c>
      <c r="M782" s="665">
        <f t="shared" si="24"/>
        <v>108000</v>
      </c>
      <c r="N782" s="664">
        <v>0</v>
      </c>
      <c r="O782" s="664">
        <v>6</v>
      </c>
      <c r="P782" s="666">
        <f t="shared" si="25"/>
        <v>54000</v>
      </c>
      <c r="Q782" s="666">
        <v>0</v>
      </c>
      <c r="R782" s="667">
        <v>12</v>
      </c>
    </row>
    <row r="783" spans="1:18" ht="11.85" customHeight="1" x14ac:dyDescent="0.25">
      <c r="A783" s="598" t="s">
        <v>19174</v>
      </c>
      <c r="B783" s="598" t="s">
        <v>19200</v>
      </c>
      <c r="C783" s="598" t="s">
        <v>147</v>
      </c>
      <c r="D783" s="599" t="s">
        <v>814</v>
      </c>
      <c r="E783" s="600">
        <v>10000</v>
      </c>
      <c r="F783" s="598" t="s">
        <v>21258</v>
      </c>
      <c r="G783" s="599" t="s">
        <v>21259</v>
      </c>
      <c r="H783" s="599" t="s">
        <v>519</v>
      </c>
      <c r="I783" s="599" t="s">
        <v>686</v>
      </c>
      <c r="J783" s="598" t="s">
        <v>5312</v>
      </c>
      <c r="K783" s="664">
        <v>2</v>
      </c>
      <c r="L783" s="664">
        <v>12</v>
      </c>
      <c r="M783" s="665">
        <f t="shared" si="24"/>
        <v>120000</v>
      </c>
      <c r="N783" s="664">
        <v>0</v>
      </c>
      <c r="O783" s="664">
        <v>6</v>
      </c>
      <c r="P783" s="666">
        <f t="shared" si="25"/>
        <v>60000</v>
      </c>
      <c r="Q783" s="666">
        <v>0</v>
      </c>
      <c r="R783" s="667">
        <v>12</v>
      </c>
    </row>
    <row r="784" spans="1:18" ht="11.85" customHeight="1" x14ac:dyDescent="0.25">
      <c r="A784" s="598" t="s">
        <v>19174</v>
      </c>
      <c r="B784" s="598" t="s">
        <v>19175</v>
      </c>
      <c r="C784" s="598" t="s">
        <v>147</v>
      </c>
      <c r="D784" s="599" t="s">
        <v>21260</v>
      </c>
      <c r="E784" s="600">
        <v>8500</v>
      </c>
      <c r="F784" s="598" t="s">
        <v>21261</v>
      </c>
      <c r="G784" s="599" t="s">
        <v>21262</v>
      </c>
      <c r="H784" s="599" t="s">
        <v>19261</v>
      </c>
      <c r="I784" s="599" t="s">
        <v>19243</v>
      </c>
      <c r="J784" s="598" t="s">
        <v>5312</v>
      </c>
      <c r="K784" s="664">
        <v>1</v>
      </c>
      <c r="L784" s="664">
        <v>12</v>
      </c>
      <c r="M784" s="665">
        <f t="shared" si="24"/>
        <v>102000</v>
      </c>
      <c r="N784" s="664">
        <v>0</v>
      </c>
      <c r="O784" s="664">
        <v>6</v>
      </c>
      <c r="P784" s="666">
        <f t="shared" si="25"/>
        <v>51000</v>
      </c>
      <c r="Q784" s="666">
        <v>0</v>
      </c>
      <c r="R784" s="667">
        <v>12</v>
      </c>
    </row>
    <row r="785" spans="1:18" ht="11.85" customHeight="1" x14ac:dyDescent="0.25">
      <c r="A785" s="598" t="s">
        <v>19174</v>
      </c>
      <c r="B785" s="598" t="s">
        <v>19175</v>
      </c>
      <c r="C785" s="598" t="s">
        <v>147</v>
      </c>
      <c r="D785" s="599" t="s">
        <v>21263</v>
      </c>
      <c r="E785" s="600">
        <v>12000</v>
      </c>
      <c r="F785" s="598" t="s">
        <v>21264</v>
      </c>
      <c r="G785" s="599" t="s">
        <v>21265</v>
      </c>
      <c r="H785" s="599" t="s">
        <v>19270</v>
      </c>
      <c r="I785" s="599" t="s">
        <v>686</v>
      </c>
      <c r="J785" s="598" t="s">
        <v>5312</v>
      </c>
      <c r="K785" s="664">
        <v>1</v>
      </c>
      <c r="L785" s="664">
        <v>12</v>
      </c>
      <c r="M785" s="665">
        <f t="shared" si="24"/>
        <v>144000</v>
      </c>
      <c r="N785" s="664">
        <v>0</v>
      </c>
      <c r="O785" s="664">
        <v>6</v>
      </c>
      <c r="P785" s="666">
        <f t="shared" si="25"/>
        <v>72000</v>
      </c>
      <c r="Q785" s="666">
        <v>0</v>
      </c>
      <c r="R785" s="667">
        <v>12</v>
      </c>
    </row>
    <row r="786" spans="1:18" ht="11.85" customHeight="1" x14ac:dyDescent="0.25">
      <c r="A786" s="598" t="s">
        <v>19174</v>
      </c>
      <c r="B786" s="598" t="s">
        <v>19200</v>
      </c>
      <c r="C786" s="598" t="s">
        <v>147</v>
      </c>
      <c r="D786" s="599" t="s">
        <v>20389</v>
      </c>
      <c r="E786" s="600">
        <v>12500</v>
      </c>
      <c r="F786" s="598" t="s">
        <v>21266</v>
      </c>
      <c r="G786" s="599" t="s">
        <v>21267</v>
      </c>
      <c r="H786" s="599" t="s">
        <v>519</v>
      </c>
      <c r="I786" s="599" t="s">
        <v>686</v>
      </c>
      <c r="J786" s="598" t="s">
        <v>5312</v>
      </c>
      <c r="K786" s="664">
        <v>1</v>
      </c>
      <c r="L786" s="664">
        <v>12</v>
      </c>
      <c r="M786" s="665">
        <f t="shared" si="24"/>
        <v>150000</v>
      </c>
      <c r="N786" s="664">
        <v>0</v>
      </c>
      <c r="O786" s="664">
        <v>6</v>
      </c>
      <c r="P786" s="666">
        <f t="shared" si="25"/>
        <v>75000</v>
      </c>
      <c r="Q786" s="666">
        <v>0</v>
      </c>
      <c r="R786" s="667">
        <v>12</v>
      </c>
    </row>
    <row r="787" spans="1:18" ht="11.85" customHeight="1" x14ac:dyDescent="0.25">
      <c r="A787" s="598" t="s">
        <v>19174</v>
      </c>
      <c r="B787" s="598" t="s">
        <v>19175</v>
      </c>
      <c r="C787" s="598" t="s">
        <v>147</v>
      </c>
      <c r="D787" s="599" t="s">
        <v>21268</v>
      </c>
      <c r="E787" s="600">
        <v>12000</v>
      </c>
      <c r="F787" s="598" t="s">
        <v>21269</v>
      </c>
      <c r="G787" s="599" t="s">
        <v>21270</v>
      </c>
      <c r="H787" s="599" t="s">
        <v>519</v>
      </c>
      <c r="I787" s="599" t="s">
        <v>686</v>
      </c>
      <c r="J787" s="598" t="s">
        <v>5312</v>
      </c>
      <c r="K787" s="664">
        <v>1</v>
      </c>
      <c r="L787" s="664">
        <v>12</v>
      </c>
      <c r="M787" s="665">
        <f t="shared" si="24"/>
        <v>144000</v>
      </c>
      <c r="N787" s="664">
        <v>0</v>
      </c>
      <c r="O787" s="664">
        <v>6</v>
      </c>
      <c r="P787" s="666">
        <f t="shared" si="25"/>
        <v>72000</v>
      </c>
      <c r="Q787" s="666">
        <v>0</v>
      </c>
      <c r="R787" s="667">
        <v>12</v>
      </c>
    </row>
    <row r="788" spans="1:18" ht="11.85" customHeight="1" x14ac:dyDescent="0.25">
      <c r="A788" s="598" t="s">
        <v>19174</v>
      </c>
      <c r="B788" s="598" t="s">
        <v>19200</v>
      </c>
      <c r="C788" s="598" t="s">
        <v>147</v>
      </c>
      <c r="D788" s="599" t="s">
        <v>558</v>
      </c>
      <c r="E788" s="600">
        <v>3000</v>
      </c>
      <c r="F788" s="598" t="s">
        <v>21271</v>
      </c>
      <c r="G788" s="599" t="s">
        <v>21272</v>
      </c>
      <c r="H788" s="599" t="s">
        <v>19222</v>
      </c>
      <c r="I788" s="599" t="s">
        <v>686</v>
      </c>
      <c r="J788" s="598" t="s">
        <v>5312</v>
      </c>
      <c r="K788" s="664">
        <v>1</v>
      </c>
      <c r="L788" s="664">
        <v>12</v>
      </c>
      <c r="M788" s="665">
        <f t="shared" si="24"/>
        <v>36000</v>
      </c>
      <c r="N788" s="664">
        <v>0</v>
      </c>
      <c r="O788" s="664">
        <v>6</v>
      </c>
      <c r="P788" s="666">
        <f t="shared" si="25"/>
        <v>18000</v>
      </c>
      <c r="Q788" s="666">
        <v>0</v>
      </c>
      <c r="R788" s="667">
        <v>12</v>
      </c>
    </row>
    <row r="789" spans="1:18" ht="11.85" customHeight="1" x14ac:dyDescent="0.25">
      <c r="A789" s="598" t="s">
        <v>19174</v>
      </c>
      <c r="B789" s="598" t="s">
        <v>19175</v>
      </c>
      <c r="C789" s="598" t="s">
        <v>19179</v>
      </c>
      <c r="D789" s="599" t="s">
        <v>20513</v>
      </c>
      <c r="E789" s="600">
        <v>15600</v>
      </c>
      <c r="F789" s="598" t="s">
        <v>21273</v>
      </c>
      <c r="G789" s="599" t="s">
        <v>21274</v>
      </c>
      <c r="H789" s="599" t="s">
        <v>21275</v>
      </c>
      <c r="I789" s="599" t="s">
        <v>686</v>
      </c>
      <c r="J789" s="598" t="s">
        <v>5312</v>
      </c>
      <c r="K789" s="664">
        <v>1</v>
      </c>
      <c r="L789" s="664">
        <v>2</v>
      </c>
      <c r="M789" s="665">
        <f t="shared" si="24"/>
        <v>31200</v>
      </c>
      <c r="N789" s="664">
        <v>0</v>
      </c>
      <c r="O789" s="664">
        <v>0</v>
      </c>
      <c r="P789" s="666">
        <f t="shared" si="25"/>
        <v>93600</v>
      </c>
      <c r="Q789" s="666">
        <v>0</v>
      </c>
      <c r="R789" s="666">
        <v>0</v>
      </c>
    </row>
    <row r="790" spans="1:18" ht="11.85" customHeight="1" x14ac:dyDescent="0.25">
      <c r="A790" s="598" t="s">
        <v>19174</v>
      </c>
      <c r="B790" s="598" t="s">
        <v>19200</v>
      </c>
      <c r="C790" s="598" t="s">
        <v>147</v>
      </c>
      <c r="D790" s="599" t="s">
        <v>1232</v>
      </c>
      <c r="E790" s="600">
        <v>6000</v>
      </c>
      <c r="F790" s="598" t="s">
        <v>21276</v>
      </c>
      <c r="G790" s="599" t="s">
        <v>21277</v>
      </c>
      <c r="H790" s="599" t="s">
        <v>519</v>
      </c>
      <c r="I790" s="599" t="s">
        <v>686</v>
      </c>
      <c r="J790" s="598" t="s">
        <v>5312</v>
      </c>
      <c r="K790" s="664">
        <v>1</v>
      </c>
      <c r="L790" s="664">
        <v>12</v>
      </c>
      <c r="M790" s="665">
        <f t="shared" si="24"/>
        <v>72000</v>
      </c>
      <c r="N790" s="664">
        <v>0</v>
      </c>
      <c r="O790" s="664">
        <v>6</v>
      </c>
      <c r="P790" s="666">
        <f t="shared" si="25"/>
        <v>36000</v>
      </c>
      <c r="Q790" s="666">
        <v>0</v>
      </c>
      <c r="R790" s="667">
        <v>12</v>
      </c>
    </row>
    <row r="791" spans="1:18" ht="11.85" customHeight="1" x14ac:dyDescent="0.25">
      <c r="A791" s="598" t="s">
        <v>19174</v>
      </c>
      <c r="B791" s="598" t="s">
        <v>19200</v>
      </c>
      <c r="C791" s="598" t="s">
        <v>147</v>
      </c>
      <c r="D791" s="599" t="s">
        <v>814</v>
      </c>
      <c r="E791" s="600">
        <v>8000</v>
      </c>
      <c r="F791" s="598" t="s">
        <v>21278</v>
      </c>
      <c r="G791" s="599" t="s">
        <v>21279</v>
      </c>
      <c r="H791" s="599" t="s">
        <v>519</v>
      </c>
      <c r="I791" s="599" t="s">
        <v>686</v>
      </c>
      <c r="J791" s="598" t="s">
        <v>5312</v>
      </c>
      <c r="K791" s="664">
        <v>2</v>
      </c>
      <c r="L791" s="664">
        <v>12</v>
      </c>
      <c r="M791" s="665">
        <f t="shared" si="24"/>
        <v>96000</v>
      </c>
      <c r="N791" s="664">
        <v>0</v>
      </c>
      <c r="O791" s="664">
        <v>6</v>
      </c>
      <c r="P791" s="666">
        <f t="shared" si="25"/>
        <v>48000</v>
      </c>
      <c r="Q791" s="666">
        <v>0</v>
      </c>
      <c r="R791" s="667">
        <v>12</v>
      </c>
    </row>
    <row r="792" spans="1:18" ht="11.85" customHeight="1" x14ac:dyDescent="0.25">
      <c r="A792" s="598" t="s">
        <v>19174</v>
      </c>
      <c r="B792" s="598" t="s">
        <v>19175</v>
      </c>
      <c r="C792" s="598" t="s">
        <v>147</v>
      </c>
      <c r="D792" s="599" t="s">
        <v>814</v>
      </c>
      <c r="E792" s="600">
        <v>9000</v>
      </c>
      <c r="F792" s="598" t="s">
        <v>21280</v>
      </c>
      <c r="G792" s="599" t="s">
        <v>21281</v>
      </c>
      <c r="H792" s="599" t="s">
        <v>519</v>
      </c>
      <c r="I792" s="599" t="s">
        <v>686</v>
      </c>
      <c r="J792" s="598" t="s">
        <v>5312</v>
      </c>
      <c r="K792" s="664">
        <v>1</v>
      </c>
      <c r="L792" s="664">
        <v>12</v>
      </c>
      <c r="M792" s="665">
        <f t="shared" si="24"/>
        <v>108000</v>
      </c>
      <c r="N792" s="664">
        <v>0</v>
      </c>
      <c r="O792" s="664">
        <v>6</v>
      </c>
      <c r="P792" s="666">
        <f t="shared" si="25"/>
        <v>54000</v>
      </c>
      <c r="Q792" s="666">
        <v>0</v>
      </c>
      <c r="R792" s="667">
        <v>12</v>
      </c>
    </row>
    <row r="793" spans="1:18" ht="11.85" customHeight="1" x14ac:dyDescent="0.25">
      <c r="A793" s="598" t="s">
        <v>19174</v>
      </c>
      <c r="B793" s="598" t="s">
        <v>19175</v>
      </c>
      <c r="C793" s="598" t="s">
        <v>19179</v>
      </c>
      <c r="D793" s="599" t="s">
        <v>20783</v>
      </c>
      <c r="E793" s="600">
        <v>15600</v>
      </c>
      <c r="F793" s="598" t="s">
        <v>21282</v>
      </c>
      <c r="G793" s="599" t="s">
        <v>21283</v>
      </c>
      <c r="H793" s="599" t="s">
        <v>18178</v>
      </c>
      <c r="I793" s="599" t="s">
        <v>686</v>
      </c>
      <c r="J793" s="598" t="s">
        <v>5312</v>
      </c>
      <c r="K793" s="664">
        <v>0</v>
      </c>
      <c r="L793" s="664">
        <v>0</v>
      </c>
      <c r="M793" s="665">
        <f t="shared" si="24"/>
        <v>0</v>
      </c>
      <c r="N793" s="664">
        <v>1</v>
      </c>
      <c r="O793" s="664">
        <v>4</v>
      </c>
      <c r="P793" s="666">
        <f t="shared" si="25"/>
        <v>93600</v>
      </c>
      <c r="Q793" s="666">
        <v>0</v>
      </c>
      <c r="R793" s="666">
        <v>0</v>
      </c>
    </row>
    <row r="794" spans="1:18" ht="11.85" customHeight="1" x14ac:dyDescent="0.25">
      <c r="A794" s="598" t="s">
        <v>19174</v>
      </c>
      <c r="B794" s="598" t="s">
        <v>19175</v>
      </c>
      <c r="C794" s="598" t="s">
        <v>147</v>
      </c>
      <c r="D794" s="599" t="s">
        <v>1232</v>
      </c>
      <c r="E794" s="600">
        <v>7500</v>
      </c>
      <c r="F794" s="598" t="s">
        <v>21284</v>
      </c>
      <c r="G794" s="599" t="s">
        <v>21285</v>
      </c>
      <c r="H794" s="599" t="s">
        <v>519</v>
      </c>
      <c r="I794" s="599" t="s">
        <v>686</v>
      </c>
      <c r="J794" s="598" t="s">
        <v>5312</v>
      </c>
      <c r="K794" s="664">
        <v>1</v>
      </c>
      <c r="L794" s="664">
        <v>12</v>
      </c>
      <c r="M794" s="665">
        <f t="shared" si="24"/>
        <v>90000</v>
      </c>
      <c r="N794" s="664">
        <v>0</v>
      </c>
      <c r="O794" s="664">
        <v>6</v>
      </c>
      <c r="P794" s="666">
        <f t="shared" si="25"/>
        <v>45000</v>
      </c>
      <c r="Q794" s="666">
        <v>0</v>
      </c>
      <c r="R794" s="667">
        <v>12</v>
      </c>
    </row>
    <row r="795" spans="1:18" ht="11.85" customHeight="1" x14ac:dyDescent="0.25">
      <c r="A795" s="598" t="s">
        <v>19174</v>
      </c>
      <c r="B795" s="598" t="s">
        <v>19175</v>
      </c>
      <c r="C795" s="598" t="s">
        <v>147</v>
      </c>
      <c r="D795" s="599" t="s">
        <v>21286</v>
      </c>
      <c r="E795" s="600">
        <v>10000</v>
      </c>
      <c r="F795" s="598" t="s">
        <v>21287</v>
      </c>
      <c r="G795" s="599" t="s">
        <v>21288</v>
      </c>
      <c r="H795" s="599" t="s">
        <v>21289</v>
      </c>
      <c r="I795" s="599" t="s">
        <v>686</v>
      </c>
      <c r="J795" s="598" t="s">
        <v>5312</v>
      </c>
      <c r="K795" s="664">
        <v>2</v>
      </c>
      <c r="L795" s="664">
        <v>12</v>
      </c>
      <c r="M795" s="665">
        <f t="shared" si="24"/>
        <v>120000</v>
      </c>
      <c r="N795" s="664">
        <v>0</v>
      </c>
      <c r="O795" s="664">
        <v>6</v>
      </c>
      <c r="P795" s="666">
        <f t="shared" si="25"/>
        <v>60000</v>
      </c>
      <c r="Q795" s="666">
        <v>0</v>
      </c>
      <c r="R795" s="667">
        <v>12</v>
      </c>
    </row>
    <row r="796" spans="1:18" ht="11.85" customHeight="1" x14ac:dyDescent="0.25">
      <c r="A796" s="598" t="s">
        <v>19174</v>
      </c>
      <c r="B796" s="598" t="s">
        <v>19175</v>
      </c>
      <c r="C796" s="598" t="s">
        <v>147</v>
      </c>
      <c r="D796" s="599" t="s">
        <v>21290</v>
      </c>
      <c r="E796" s="600">
        <v>12000</v>
      </c>
      <c r="F796" s="598" t="s">
        <v>21291</v>
      </c>
      <c r="G796" s="599" t="s">
        <v>21292</v>
      </c>
      <c r="H796" s="599" t="s">
        <v>19270</v>
      </c>
      <c r="I796" s="599" t="s">
        <v>686</v>
      </c>
      <c r="J796" s="598" t="s">
        <v>5312</v>
      </c>
      <c r="K796" s="664">
        <v>1</v>
      </c>
      <c r="L796" s="664">
        <v>12</v>
      </c>
      <c r="M796" s="665">
        <f t="shared" si="24"/>
        <v>144000</v>
      </c>
      <c r="N796" s="664">
        <v>0</v>
      </c>
      <c r="O796" s="664">
        <v>6</v>
      </c>
      <c r="P796" s="666">
        <f t="shared" si="25"/>
        <v>72000</v>
      </c>
      <c r="Q796" s="666">
        <v>0</v>
      </c>
      <c r="R796" s="667">
        <v>12</v>
      </c>
    </row>
    <row r="797" spans="1:18" ht="11.85" customHeight="1" x14ac:dyDescent="0.25">
      <c r="A797" s="598" t="s">
        <v>19174</v>
      </c>
      <c r="B797" s="598" t="s">
        <v>19175</v>
      </c>
      <c r="C797" s="598" t="s">
        <v>147</v>
      </c>
      <c r="D797" s="599" t="s">
        <v>21293</v>
      </c>
      <c r="E797" s="600">
        <v>10000</v>
      </c>
      <c r="F797" s="598" t="s">
        <v>21294</v>
      </c>
      <c r="G797" s="599" t="s">
        <v>21295</v>
      </c>
      <c r="H797" s="599" t="s">
        <v>18178</v>
      </c>
      <c r="I797" s="599" t="s">
        <v>686</v>
      </c>
      <c r="J797" s="598" t="s">
        <v>5312</v>
      </c>
      <c r="K797" s="664">
        <v>1</v>
      </c>
      <c r="L797" s="664">
        <v>12</v>
      </c>
      <c r="M797" s="665">
        <f t="shared" si="24"/>
        <v>120000</v>
      </c>
      <c r="N797" s="664">
        <v>0</v>
      </c>
      <c r="O797" s="664">
        <v>6</v>
      </c>
      <c r="P797" s="666">
        <f t="shared" si="25"/>
        <v>60000</v>
      </c>
      <c r="Q797" s="666">
        <v>0</v>
      </c>
      <c r="R797" s="667">
        <v>12</v>
      </c>
    </row>
    <row r="798" spans="1:18" ht="11.85" customHeight="1" x14ac:dyDescent="0.25">
      <c r="A798" s="598" t="s">
        <v>19174</v>
      </c>
      <c r="B798" s="598" t="s">
        <v>19200</v>
      </c>
      <c r="C798" s="598" t="s">
        <v>147</v>
      </c>
      <c r="D798" s="599" t="s">
        <v>21296</v>
      </c>
      <c r="E798" s="600">
        <v>2500</v>
      </c>
      <c r="F798" s="598" t="s">
        <v>21297</v>
      </c>
      <c r="G798" s="599" t="s">
        <v>21298</v>
      </c>
      <c r="H798" s="599"/>
      <c r="I798" s="599" t="s">
        <v>571</v>
      </c>
      <c r="J798" s="598"/>
      <c r="K798" s="664">
        <v>1</v>
      </c>
      <c r="L798" s="664">
        <v>1</v>
      </c>
      <c r="M798" s="665">
        <f t="shared" si="24"/>
        <v>2500</v>
      </c>
      <c r="N798" s="664">
        <v>3</v>
      </c>
      <c r="O798" s="664">
        <v>6</v>
      </c>
      <c r="P798" s="666">
        <f t="shared" si="25"/>
        <v>15000</v>
      </c>
      <c r="Q798" s="666">
        <v>0</v>
      </c>
      <c r="R798" s="666">
        <v>0</v>
      </c>
    </row>
    <row r="799" spans="1:18" ht="11.85" customHeight="1" x14ac:dyDescent="0.25">
      <c r="A799" s="598" t="s">
        <v>19174</v>
      </c>
      <c r="B799" s="598" t="s">
        <v>19200</v>
      </c>
      <c r="C799" s="598" t="s">
        <v>19179</v>
      </c>
      <c r="D799" s="599" t="s">
        <v>21299</v>
      </c>
      <c r="E799" s="600">
        <v>15600</v>
      </c>
      <c r="F799" s="598" t="s">
        <v>21300</v>
      </c>
      <c r="G799" s="599" t="s">
        <v>21301</v>
      </c>
      <c r="H799" s="599" t="s">
        <v>19342</v>
      </c>
      <c r="I799" s="599" t="s">
        <v>686</v>
      </c>
      <c r="J799" s="598" t="s">
        <v>5312</v>
      </c>
      <c r="K799" s="664">
        <v>0</v>
      </c>
      <c r="L799" s="664">
        <v>10</v>
      </c>
      <c r="M799" s="665">
        <f t="shared" si="24"/>
        <v>156000</v>
      </c>
      <c r="N799" s="664">
        <v>0</v>
      </c>
      <c r="O799" s="664">
        <v>0</v>
      </c>
      <c r="P799" s="666">
        <f t="shared" si="25"/>
        <v>93600</v>
      </c>
      <c r="Q799" s="666">
        <v>0</v>
      </c>
      <c r="R799" s="666">
        <v>0</v>
      </c>
    </row>
    <row r="800" spans="1:18" ht="11.85" customHeight="1" x14ac:dyDescent="0.25">
      <c r="A800" s="598" t="s">
        <v>19174</v>
      </c>
      <c r="B800" s="598" t="s">
        <v>19175</v>
      </c>
      <c r="C800" s="598" t="s">
        <v>147</v>
      </c>
      <c r="D800" s="599" t="s">
        <v>21302</v>
      </c>
      <c r="E800" s="600">
        <v>8000</v>
      </c>
      <c r="F800" s="598" t="s">
        <v>21303</v>
      </c>
      <c r="G800" s="599" t="s">
        <v>21304</v>
      </c>
      <c r="H800" s="599" t="s">
        <v>20101</v>
      </c>
      <c r="I800" s="599" t="s">
        <v>686</v>
      </c>
      <c r="J800" s="598" t="s">
        <v>5312</v>
      </c>
      <c r="K800" s="664">
        <v>1</v>
      </c>
      <c r="L800" s="664">
        <v>12</v>
      </c>
      <c r="M800" s="665">
        <f t="shared" si="24"/>
        <v>96000</v>
      </c>
      <c r="N800" s="664">
        <v>0</v>
      </c>
      <c r="O800" s="664">
        <v>6</v>
      </c>
      <c r="P800" s="666">
        <f t="shared" si="25"/>
        <v>48000</v>
      </c>
      <c r="Q800" s="666">
        <v>0</v>
      </c>
      <c r="R800" s="667">
        <v>12</v>
      </c>
    </row>
    <row r="801" spans="1:18" ht="11.85" customHeight="1" x14ac:dyDescent="0.25">
      <c r="A801" s="598" t="s">
        <v>19174</v>
      </c>
      <c r="B801" s="598" t="s">
        <v>19175</v>
      </c>
      <c r="C801" s="598" t="s">
        <v>147</v>
      </c>
      <c r="D801" s="599" t="s">
        <v>21305</v>
      </c>
      <c r="E801" s="600">
        <v>12000</v>
      </c>
      <c r="F801" s="598" t="s">
        <v>21306</v>
      </c>
      <c r="G801" s="599" t="s">
        <v>21307</v>
      </c>
      <c r="H801" s="599" t="s">
        <v>19270</v>
      </c>
      <c r="I801" s="599" t="s">
        <v>686</v>
      </c>
      <c r="J801" s="598" t="s">
        <v>5312</v>
      </c>
      <c r="K801" s="664">
        <v>1</v>
      </c>
      <c r="L801" s="664">
        <v>12</v>
      </c>
      <c r="M801" s="665">
        <f t="shared" si="24"/>
        <v>144000</v>
      </c>
      <c r="N801" s="664">
        <v>0</v>
      </c>
      <c r="O801" s="664">
        <v>6</v>
      </c>
      <c r="P801" s="666">
        <f t="shared" si="25"/>
        <v>72000</v>
      </c>
      <c r="Q801" s="666">
        <v>0</v>
      </c>
      <c r="R801" s="667">
        <v>12</v>
      </c>
    </row>
    <row r="802" spans="1:18" ht="11.85" customHeight="1" x14ac:dyDescent="0.25">
      <c r="A802" s="598" t="s">
        <v>19174</v>
      </c>
      <c r="B802" s="598" t="s">
        <v>19175</v>
      </c>
      <c r="C802" s="598" t="s">
        <v>147</v>
      </c>
      <c r="D802" s="599" t="s">
        <v>21308</v>
      </c>
      <c r="E802" s="600">
        <v>12000</v>
      </c>
      <c r="F802" s="598" t="s">
        <v>21309</v>
      </c>
      <c r="G802" s="599" t="s">
        <v>21310</v>
      </c>
      <c r="H802" s="599" t="s">
        <v>19270</v>
      </c>
      <c r="I802" s="599" t="s">
        <v>686</v>
      </c>
      <c r="J802" s="598" t="s">
        <v>5312</v>
      </c>
      <c r="K802" s="664">
        <v>1</v>
      </c>
      <c r="L802" s="664">
        <v>12</v>
      </c>
      <c r="M802" s="665">
        <f t="shared" si="24"/>
        <v>144000</v>
      </c>
      <c r="N802" s="664">
        <v>0</v>
      </c>
      <c r="O802" s="664">
        <v>6</v>
      </c>
      <c r="P802" s="666">
        <f t="shared" si="25"/>
        <v>72000</v>
      </c>
      <c r="Q802" s="666">
        <v>0</v>
      </c>
      <c r="R802" s="667">
        <v>12</v>
      </c>
    </row>
    <row r="803" spans="1:18" ht="11.85" customHeight="1" x14ac:dyDescent="0.25">
      <c r="A803" s="598" t="s">
        <v>19174</v>
      </c>
      <c r="B803" s="598" t="s">
        <v>19175</v>
      </c>
      <c r="C803" s="598" t="s">
        <v>147</v>
      </c>
      <c r="D803" s="599" t="s">
        <v>21290</v>
      </c>
      <c r="E803" s="600">
        <v>12000</v>
      </c>
      <c r="F803" s="598" t="s">
        <v>21311</v>
      </c>
      <c r="G803" s="599" t="s">
        <v>21312</v>
      </c>
      <c r="H803" s="599" t="s">
        <v>19270</v>
      </c>
      <c r="I803" s="599" t="s">
        <v>686</v>
      </c>
      <c r="J803" s="598" t="s">
        <v>5312</v>
      </c>
      <c r="K803" s="664">
        <v>1</v>
      </c>
      <c r="L803" s="664">
        <v>12</v>
      </c>
      <c r="M803" s="665">
        <f t="shared" si="24"/>
        <v>144000</v>
      </c>
      <c r="N803" s="664">
        <v>0</v>
      </c>
      <c r="O803" s="664">
        <v>6</v>
      </c>
      <c r="P803" s="666">
        <f t="shared" si="25"/>
        <v>72000</v>
      </c>
      <c r="Q803" s="666">
        <v>0</v>
      </c>
      <c r="R803" s="667">
        <v>12</v>
      </c>
    </row>
    <row r="804" spans="1:18" ht="11.85" customHeight="1" x14ac:dyDescent="0.25">
      <c r="A804" s="598" t="s">
        <v>19174</v>
      </c>
      <c r="B804" s="598" t="s">
        <v>19175</v>
      </c>
      <c r="C804" s="598" t="s">
        <v>147</v>
      </c>
      <c r="D804" s="599" t="s">
        <v>20458</v>
      </c>
      <c r="E804" s="600">
        <v>4000</v>
      </c>
      <c r="F804" s="598" t="s">
        <v>21313</v>
      </c>
      <c r="G804" s="599" t="s">
        <v>21314</v>
      </c>
      <c r="H804" s="599"/>
      <c r="I804" s="599" t="s">
        <v>571</v>
      </c>
      <c r="J804" s="598"/>
      <c r="K804" s="664">
        <v>1</v>
      </c>
      <c r="L804" s="664">
        <v>12</v>
      </c>
      <c r="M804" s="665">
        <f t="shared" si="24"/>
        <v>48000</v>
      </c>
      <c r="N804" s="664">
        <v>0</v>
      </c>
      <c r="O804" s="664">
        <v>6</v>
      </c>
      <c r="P804" s="666">
        <f t="shared" si="25"/>
        <v>24000</v>
      </c>
      <c r="Q804" s="666">
        <v>0</v>
      </c>
      <c r="R804" s="667">
        <v>12</v>
      </c>
    </row>
    <row r="805" spans="1:18" ht="11.85" customHeight="1" x14ac:dyDescent="0.25">
      <c r="A805" s="598" t="s">
        <v>19174</v>
      </c>
      <c r="B805" s="598" t="s">
        <v>19200</v>
      </c>
      <c r="C805" s="598" t="s">
        <v>147</v>
      </c>
      <c r="D805" s="599" t="s">
        <v>814</v>
      </c>
      <c r="E805" s="600">
        <v>9000</v>
      </c>
      <c r="F805" s="598" t="s">
        <v>21315</v>
      </c>
      <c r="G805" s="599" t="s">
        <v>21316</v>
      </c>
      <c r="H805" s="599" t="s">
        <v>519</v>
      </c>
      <c r="I805" s="599" t="s">
        <v>686</v>
      </c>
      <c r="J805" s="598" t="s">
        <v>5312</v>
      </c>
      <c r="K805" s="664">
        <v>1</v>
      </c>
      <c r="L805" s="664">
        <v>12</v>
      </c>
      <c r="M805" s="665">
        <f t="shared" si="24"/>
        <v>108000</v>
      </c>
      <c r="N805" s="664">
        <v>0</v>
      </c>
      <c r="O805" s="664">
        <v>6</v>
      </c>
      <c r="P805" s="666">
        <f t="shared" si="25"/>
        <v>54000</v>
      </c>
      <c r="Q805" s="666">
        <v>0</v>
      </c>
      <c r="R805" s="667">
        <v>12</v>
      </c>
    </row>
    <row r="806" spans="1:18" ht="11.85" customHeight="1" x14ac:dyDescent="0.25">
      <c r="A806" s="598" t="s">
        <v>19174</v>
      </c>
      <c r="B806" s="598" t="s">
        <v>19175</v>
      </c>
      <c r="C806" s="598" t="s">
        <v>147</v>
      </c>
      <c r="D806" s="599" t="s">
        <v>20458</v>
      </c>
      <c r="E806" s="600">
        <v>4000</v>
      </c>
      <c r="F806" s="598" t="s">
        <v>21317</v>
      </c>
      <c r="G806" s="599" t="s">
        <v>21318</v>
      </c>
      <c r="H806" s="599"/>
      <c r="I806" s="599" t="s">
        <v>571</v>
      </c>
      <c r="J806" s="598"/>
      <c r="K806" s="664">
        <v>1</v>
      </c>
      <c r="L806" s="664">
        <v>12</v>
      </c>
      <c r="M806" s="665">
        <f t="shared" si="24"/>
        <v>48000</v>
      </c>
      <c r="N806" s="664">
        <v>0</v>
      </c>
      <c r="O806" s="664">
        <v>6</v>
      </c>
      <c r="P806" s="666">
        <f t="shared" si="25"/>
        <v>24000</v>
      </c>
      <c r="Q806" s="666">
        <v>0</v>
      </c>
      <c r="R806" s="667">
        <v>12</v>
      </c>
    </row>
    <row r="807" spans="1:18" ht="11.85" customHeight="1" x14ac:dyDescent="0.25">
      <c r="A807" s="598" t="s">
        <v>19174</v>
      </c>
      <c r="B807" s="598" t="s">
        <v>19175</v>
      </c>
      <c r="C807" s="598" t="s">
        <v>147</v>
      </c>
      <c r="D807" s="599" t="s">
        <v>20458</v>
      </c>
      <c r="E807" s="600">
        <v>4000</v>
      </c>
      <c r="F807" s="598" t="s">
        <v>21319</v>
      </c>
      <c r="G807" s="599" t="s">
        <v>21320</v>
      </c>
      <c r="H807" s="599"/>
      <c r="I807" s="599" t="s">
        <v>571</v>
      </c>
      <c r="J807" s="598"/>
      <c r="K807" s="664">
        <v>1</v>
      </c>
      <c r="L807" s="664">
        <v>12</v>
      </c>
      <c r="M807" s="665">
        <f t="shared" si="24"/>
        <v>48000</v>
      </c>
      <c r="N807" s="664">
        <v>0</v>
      </c>
      <c r="O807" s="664">
        <v>6</v>
      </c>
      <c r="P807" s="666">
        <f t="shared" si="25"/>
        <v>24000</v>
      </c>
      <c r="Q807" s="666">
        <v>0</v>
      </c>
      <c r="R807" s="667">
        <v>12</v>
      </c>
    </row>
    <row r="808" spans="1:18" ht="11.85" customHeight="1" x14ac:dyDescent="0.25">
      <c r="A808" s="598" t="s">
        <v>19174</v>
      </c>
      <c r="B808" s="598" t="s">
        <v>19175</v>
      </c>
      <c r="C808" s="598" t="s">
        <v>147</v>
      </c>
      <c r="D808" s="599" t="s">
        <v>20458</v>
      </c>
      <c r="E808" s="600">
        <v>4000</v>
      </c>
      <c r="F808" s="598" t="s">
        <v>21321</v>
      </c>
      <c r="G808" s="599" t="s">
        <v>21322</v>
      </c>
      <c r="H808" s="599"/>
      <c r="I808" s="599" t="s">
        <v>571</v>
      </c>
      <c r="J808" s="598"/>
      <c r="K808" s="664">
        <v>1</v>
      </c>
      <c r="L808" s="664">
        <v>12</v>
      </c>
      <c r="M808" s="665">
        <f t="shared" si="24"/>
        <v>48000</v>
      </c>
      <c r="N808" s="664">
        <v>0</v>
      </c>
      <c r="O808" s="664">
        <v>6</v>
      </c>
      <c r="P808" s="666">
        <f t="shared" si="25"/>
        <v>24000</v>
      </c>
      <c r="Q808" s="666">
        <v>0</v>
      </c>
      <c r="R808" s="667">
        <v>12</v>
      </c>
    </row>
    <row r="809" spans="1:18" ht="11.85" customHeight="1" x14ac:dyDescent="0.25">
      <c r="A809" s="598" t="s">
        <v>19174</v>
      </c>
      <c r="B809" s="598" t="s">
        <v>19200</v>
      </c>
      <c r="C809" s="598" t="s">
        <v>19179</v>
      </c>
      <c r="D809" s="599" t="s">
        <v>21323</v>
      </c>
      <c r="E809" s="600">
        <v>15600</v>
      </c>
      <c r="F809" s="598" t="s">
        <v>21324</v>
      </c>
      <c r="G809" s="599" t="s">
        <v>21325</v>
      </c>
      <c r="H809" s="599" t="s">
        <v>519</v>
      </c>
      <c r="I809" s="599" t="s">
        <v>686</v>
      </c>
      <c r="J809" s="598" t="s">
        <v>5312</v>
      </c>
      <c r="K809" s="664">
        <v>0</v>
      </c>
      <c r="L809" s="664">
        <v>10</v>
      </c>
      <c r="M809" s="665">
        <f t="shared" si="24"/>
        <v>156000</v>
      </c>
      <c r="N809" s="664">
        <v>0</v>
      </c>
      <c r="O809" s="664">
        <v>0</v>
      </c>
      <c r="P809" s="666">
        <f t="shared" si="25"/>
        <v>93600</v>
      </c>
      <c r="Q809" s="666">
        <v>0</v>
      </c>
      <c r="R809" s="666">
        <v>0</v>
      </c>
    </row>
    <row r="810" spans="1:18" ht="11.85" customHeight="1" x14ac:dyDescent="0.25">
      <c r="A810" s="598" t="s">
        <v>19174</v>
      </c>
      <c r="B810" s="598" t="s">
        <v>19175</v>
      </c>
      <c r="C810" s="598" t="s">
        <v>147</v>
      </c>
      <c r="D810" s="599" t="s">
        <v>20458</v>
      </c>
      <c r="E810" s="600">
        <v>4000</v>
      </c>
      <c r="F810" s="598" t="s">
        <v>21326</v>
      </c>
      <c r="G810" s="599" t="s">
        <v>21327</v>
      </c>
      <c r="H810" s="599" t="s">
        <v>20173</v>
      </c>
      <c r="I810" s="599" t="s">
        <v>19825</v>
      </c>
      <c r="J810" s="598"/>
      <c r="K810" s="664">
        <v>1</v>
      </c>
      <c r="L810" s="664">
        <v>12</v>
      </c>
      <c r="M810" s="665">
        <f t="shared" si="24"/>
        <v>48000</v>
      </c>
      <c r="N810" s="664">
        <v>0</v>
      </c>
      <c r="O810" s="664">
        <v>6</v>
      </c>
      <c r="P810" s="666">
        <f t="shared" si="25"/>
        <v>24000</v>
      </c>
      <c r="Q810" s="666">
        <v>0</v>
      </c>
      <c r="R810" s="667">
        <v>12</v>
      </c>
    </row>
    <row r="811" spans="1:18" ht="11.85" customHeight="1" x14ac:dyDescent="0.25">
      <c r="A811" s="598" t="s">
        <v>19174</v>
      </c>
      <c r="B811" s="598" t="s">
        <v>19200</v>
      </c>
      <c r="C811" s="598" t="s">
        <v>147</v>
      </c>
      <c r="D811" s="599" t="s">
        <v>1232</v>
      </c>
      <c r="E811" s="600">
        <v>5000</v>
      </c>
      <c r="F811" s="598" t="s">
        <v>21328</v>
      </c>
      <c r="G811" s="599" t="s">
        <v>21329</v>
      </c>
      <c r="H811" s="599" t="s">
        <v>519</v>
      </c>
      <c r="I811" s="599" t="s">
        <v>686</v>
      </c>
      <c r="J811" s="598" t="s">
        <v>5312</v>
      </c>
      <c r="K811" s="664">
        <v>2</v>
      </c>
      <c r="L811" s="664">
        <v>10</v>
      </c>
      <c r="M811" s="665">
        <f t="shared" si="24"/>
        <v>50000</v>
      </c>
      <c r="N811" s="664">
        <v>0</v>
      </c>
      <c r="O811" s="664">
        <v>0</v>
      </c>
      <c r="P811" s="666">
        <f t="shared" si="25"/>
        <v>30000</v>
      </c>
      <c r="Q811" s="666">
        <v>0</v>
      </c>
      <c r="R811" s="666">
        <v>0</v>
      </c>
    </row>
    <row r="812" spans="1:18" ht="11.85" customHeight="1" x14ac:dyDescent="0.25">
      <c r="A812" s="598" t="s">
        <v>19174</v>
      </c>
      <c r="B812" s="598" t="s">
        <v>19175</v>
      </c>
      <c r="C812" s="598" t="s">
        <v>147</v>
      </c>
      <c r="D812" s="599" t="s">
        <v>21330</v>
      </c>
      <c r="E812" s="600">
        <v>3500</v>
      </c>
      <c r="F812" s="598" t="s">
        <v>21331</v>
      </c>
      <c r="G812" s="599" t="s">
        <v>21332</v>
      </c>
      <c r="H812" s="599" t="s">
        <v>19390</v>
      </c>
      <c r="I812" s="599" t="s">
        <v>19243</v>
      </c>
      <c r="J812" s="598" t="s">
        <v>5312</v>
      </c>
      <c r="K812" s="664">
        <v>1</v>
      </c>
      <c r="L812" s="664">
        <v>12</v>
      </c>
      <c r="M812" s="665">
        <f t="shared" si="24"/>
        <v>42000</v>
      </c>
      <c r="N812" s="664">
        <v>0</v>
      </c>
      <c r="O812" s="664">
        <v>6</v>
      </c>
      <c r="P812" s="666">
        <f t="shared" si="25"/>
        <v>21000</v>
      </c>
      <c r="Q812" s="666">
        <v>0</v>
      </c>
      <c r="R812" s="667">
        <v>12</v>
      </c>
    </row>
    <row r="813" spans="1:18" ht="11.85" customHeight="1" x14ac:dyDescent="0.25">
      <c r="A813" s="598" t="s">
        <v>19174</v>
      </c>
      <c r="B813" s="598" t="s">
        <v>19175</v>
      </c>
      <c r="C813" s="598" t="s">
        <v>147</v>
      </c>
      <c r="D813" s="599" t="s">
        <v>21330</v>
      </c>
      <c r="E813" s="600">
        <v>3500</v>
      </c>
      <c r="F813" s="598" t="s">
        <v>21333</v>
      </c>
      <c r="G813" s="599" t="s">
        <v>21334</v>
      </c>
      <c r="H813" s="599"/>
      <c r="I813" s="599" t="s">
        <v>571</v>
      </c>
      <c r="J813" s="598"/>
      <c r="K813" s="664">
        <v>1</v>
      </c>
      <c r="L813" s="664">
        <v>12</v>
      </c>
      <c r="M813" s="665">
        <f t="shared" si="24"/>
        <v>42000</v>
      </c>
      <c r="N813" s="664">
        <v>0</v>
      </c>
      <c r="O813" s="664">
        <v>6</v>
      </c>
      <c r="P813" s="666">
        <f t="shared" si="25"/>
        <v>21000</v>
      </c>
      <c r="Q813" s="666">
        <v>0</v>
      </c>
      <c r="R813" s="667">
        <v>12</v>
      </c>
    </row>
    <row r="814" spans="1:18" ht="11.85" customHeight="1" x14ac:dyDescent="0.25">
      <c r="A814" s="598" t="s">
        <v>19174</v>
      </c>
      <c r="B814" s="598" t="s">
        <v>19175</v>
      </c>
      <c r="C814" s="598" t="s">
        <v>19179</v>
      </c>
      <c r="D814" s="599" t="s">
        <v>21335</v>
      </c>
      <c r="E814" s="600">
        <v>15600</v>
      </c>
      <c r="F814" s="598" t="s">
        <v>21336</v>
      </c>
      <c r="G814" s="599" t="s">
        <v>21337</v>
      </c>
      <c r="H814" s="599" t="s">
        <v>519</v>
      </c>
      <c r="I814" s="599" t="s">
        <v>686</v>
      </c>
      <c r="J814" s="598" t="s">
        <v>5312</v>
      </c>
      <c r="K814" s="664">
        <v>1</v>
      </c>
      <c r="L814" s="664">
        <v>0</v>
      </c>
      <c r="M814" s="665">
        <f t="shared" si="24"/>
        <v>0</v>
      </c>
      <c r="N814" s="664">
        <v>0</v>
      </c>
      <c r="O814" s="664">
        <v>5</v>
      </c>
      <c r="P814" s="666">
        <f t="shared" si="25"/>
        <v>93600</v>
      </c>
      <c r="Q814" s="666">
        <v>0</v>
      </c>
      <c r="R814" s="666">
        <v>0</v>
      </c>
    </row>
    <row r="815" spans="1:18" ht="11.85" customHeight="1" x14ac:dyDescent="0.25">
      <c r="A815" s="598" t="s">
        <v>19174</v>
      </c>
      <c r="B815" s="598" t="s">
        <v>19175</v>
      </c>
      <c r="C815" s="598" t="s">
        <v>147</v>
      </c>
      <c r="D815" s="599" t="s">
        <v>21330</v>
      </c>
      <c r="E815" s="600">
        <v>3500</v>
      </c>
      <c r="F815" s="598" t="s">
        <v>21338</v>
      </c>
      <c r="G815" s="599" t="s">
        <v>21339</v>
      </c>
      <c r="H815" s="599"/>
      <c r="I815" s="599" t="s">
        <v>571</v>
      </c>
      <c r="J815" s="598"/>
      <c r="K815" s="664">
        <v>1</v>
      </c>
      <c r="L815" s="664">
        <v>12</v>
      </c>
      <c r="M815" s="665">
        <f t="shared" si="24"/>
        <v>42000</v>
      </c>
      <c r="N815" s="664">
        <v>0</v>
      </c>
      <c r="O815" s="664">
        <v>6</v>
      </c>
      <c r="P815" s="666">
        <f t="shared" si="25"/>
        <v>21000</v>
      </c>
      <c r="Q815" s="666">
        <v>0</v>
      </c>
      <c r="R815" s="667">
        <v>12</v>
      </c>
    </row>
    <row r="816" spans="1:18" ht="11.85" customHeight="1" x14ac:dyDescent="0.25">
      <c r="A816" s="598" t="s">
        <v>19174</v>
      </c>
      <c r="B816" s="598" t="s">
        <v>19175</v>
      </c>
      <c r="C816" s="598" t="s">
        <v>147</v>
      </c>
      <c r="D816" s="599" t="s">
        <v>21330</v>
      </c>
      <c r="E816" s="600">
        <v>3500</v>
      </c>
      <c r="F816" s="598" t="s">
        <v>21340</v>
      </c>
      <c r="G816" s="599" t="s">
        <v>21341</v>
      </c>
      <c r="H816" s="599" t="s">
        <v>21342</v>
      </c>
      <c r="I816" s="599" t="s">
        <v>686</v>
      </c>
      <c r="J816" s="598" t="s">
        <v>5312</v>
      </c>
      <c r="K816" s="664">
        <v>1</v>
      </c>
      <c r="L816" s="664">
        <v>12</v>
      </c>
      <c r="M816" s="665">
        <f t="shared" si="24"/>
        <v>42000</v>
      </c>
      <c r="N816" s="664">
        <v>0</v>
      </c>
      <c r="O816" s="664">
        <v>6</v>
      </c>
      <c r="P816" s="666">
        <f t="shared" si="25"/>
        <v>21000</v>
      </c>
      <c r="Q816" s="666">
        <v>0</v>
      </c>
      <c r="R816" s="667">
        <v>12</v>
      </c>
    </row>
    <row r="817" spans="1:18" ht="11.85" customHeight="1" x14ac:dyDescent="0.25">
      <c r="A817" s="598" t="s">
        <v>19174</v>
      </c>
      <c r="B817" s="598" t="s">
        <v>19175</v>
      </c>
      <c r="C817" s="598" t="s">
        <v>147</v>
      </c>
      <c r="D817" s="599" t="s">
        <v>21330</v>
      </c>
      <c r="E817" s="600">
        <v>3500</v>
      </c>
      <c r="F817" s="598" t="s">
        <v>21343</v>
      </c>
      <c r="G817" s="599" t="s">
        <v>21344</v>
      </c>
      <c r="H817" s="599" t="s">
        <v>19226</v>
      </c>
      <c r="I817" s="599" t="s">
        <v>19230</v>
      </c>
      <c r="J817" s="598" t="s">
        <v>1464</v>
      </c>
      <c r="K817" s="664">
        <v>1</v>
      </c>
      <c r="L817" s="664">
        <v>12</v>
      </c>
      <c r="M817" s="665">
        <f t="shared" si="24"/>
        <v>42000</v>
      </c>
      <c r="N817" s="664">
        <v>0</v>
      </c>
      <c r="O817" s="664">
        <v>6</v>
      </c>
      <c r="P817" s="666">
        <f t="shared" si="25"/>
        <v>21000</v>
      </c>
      <c r="Q817" s="666">
        <v>0</v>
      </c>
      <c r="R817" s="667">
        <v>12</v>
      </c>
    </row>
    <row r="818" spans="1:18" ht="11.85" customHeight="1" x14ac:dyDescent="0.25">
      <c r="A818" s="598" t="s">
        <v>19174</v>
      </c>
      <c r="B818" s="598" t="s">
        <v>19175</v>
      </c>
      <c r="C818" s="598" t="s">
        <v>147</v>
      </c>
      <c r="D818" s="599" t="s">
        <v>814</v>
      </c>
      <c r="E818" s="600">
        <v>9000</v>
      </c>
      <c r="F818" s="598" t="s">
        <v>21345</v>
      </c>
      <c r="G818" s="599" t="s">
        <v>21346</v>
      </c>
      <c r="H818" s="599" t="s">
        <v>519</v>
      </c>
      <c r="I818" s="599" t="s">
        <v>686</v>
      </c>
      <c r="J818" s="598" t="s">
        <v>5312</v>
      </c>
      <c r="K818" s="664">
        <v>1</v>
      </c>
      <c r="L818" s="664">
        <v>2</v>
      </c>
      <c r="M818" s="665">
        <f t="shared" si="24"/>
        <v>18000</v>
      </c>
      <c r="N818" s="664">
        <v>0</v>
      </c>
      <c r="O818" s="664">
        <v>0</v>
      </c>
      <c r="P818" s="666">
        <f t="shared" si="25"/>
        <v>54000</v>
      </c>
      <c r="Q818" s="666">
        <v>0</v>
      </c>
      <c r="R818" s="666">
        <v>0</v>
      </c>
    </row>
    <row r="819" spans="1:18" ht="11.85" customHeight="1" x14ac:dyDescent="0.25">
      <c r="A819" s="598" t="s">
        <v>19174</v>
      </c>
      <c r="B819" s="598" t="s">
        <v>19175</v>
      </c>
      <c r="C819" s="598" t="s">
        <v>147</v>
      </c>
      <c r="D819" s="599" t="s">
        <v>21347</v>
      </c>
      <c r="E819" s="600">
        <v>12000</v>
      </c>
      <c r="F819" s="598" t="s">
        <v>21348</v>
      </c>
      <c r="G819" s="599" t="s">
        <v>21349</v>
      </c>
      <c r="H819" s="599" t="s">
        <v>19270</v>
      </c>
      <c r="I819" s="599" t="s">
        <v>686</v>
      </c>
      <c r="J819" s="598" t="s">
        <v>5312</v>
      </c>
      <c r="K819" s="664">
        <v>1</v>
      </c>
      <c r="L819" s="664">
        <v>12</v>
      </c>
      <c r="M819" s="665">
        <f t="shared" si="24"/>
        <v>144000</v>
      </c>
      <c r="N819" s="664">
        <v>0</v>
      </c>
      <c r="O819" s="664">
        <v>6</v>
      </c>
      <c r="P819" s="666">
        <f t="shared" si="25"/>
        <v>72000</v>
      </c>
      <c r="Q819" s="666">
        <v>0</v>
      </c>
      <c r="R819" s="667">
        <v>12</v>
      </c>
    </row>
    <row r="820" spans="1:18" ht="11.85" customHeight="1" x14ac:dyDescent="0.25">
      <c r="A820" s="598" t="s">
        <v>19174</v>
      </c>
      <c r="B820" s="598" t="s">
        <v>19175</v>
      </c>
      <c r="C820" s="598" t="s">
        <v>19179</v>
      </c>
      <c r="D820" s="599" t="s">
        <v>21015</v>
      </c>
      <c r="E820" s="600">
        <v>15600</v>
      </c>
      <c r="F820" s="598" t="s">
        <v>21350</v>
      </c>
      <c r="G820" s="599" t="s">
        <v>21351</v>
      </c>
      <c r="H820" s="599" t="s">
        <v>19301</v>
      </c>
      <c r="I820" s="599" t="s">
        <v>686</v>
      </c>
      <c r="J820" s="598" t="s">
        <v>5312</v>
      </c>
      <c r="K820" s="664">
        <v>1</v>
      </c>
      <c r="L820" s="664">
        <v>1</v>
      </c>
      <c r="M820" s="665">
        <f t="shared" si="24"/>
        <v>15600</v>
      </c>
      <c r="N820" s="664">
        <v>0</v>
      </c>
      <c r="O820" s="664">
        <v>0</v>
      </c>
      <c r="P820" s="666">
        <f t="shared" si="25"/>
        <v>93600</v>
      </c>
      <c r="Q820" s="666">
        <v>0</v>
      </c>
      <c r="R820" s="666">
        <v>0</v>
      </c>
    </row>
    <row r="821" spans="1:18" ht="11.85" customHeight="1" x14ac:dyDescent="0.25">
      <c r="A821" s="598" t="s">
        <v>19174</v>
      </c>
      <c r="B821" s="598" t="s">
        <v>19175</v>
      </c>
      <c r="C821" s="598" t="s">
        <v>147</v>
      </c>
      <c r="D821" s="599" t="s">
        <v>21352</v>
      </c>
      <c r="E821" s="600">
        <v>12000</v>
      </c>
      <c r="F821" s="598" t="s">
        <v>21353</v>
      </c>
      <c r="G821" s="599" t="s">
        <v>21354</v>
      </c>
      <c r="H821" s="599" t="s">
        <v>19270</v>
      </c>
      <c r="I821" s="599" t="s">
        <v>686</v>
      </c>
      <c r="J821" s="598" t="s">
        <v>5312</v>
      </c>
      <c r="K821" s="664">
        <v>1</v>
      </c>
      <c r="L821" s="664">
        <v>12</v>
      </c>
      <c r="M821" s="665">
        <f t="shared" si="24"/>
        <v>144000</v>
      </c>
      <c r="N821" s="664">
        <v>0</v>
      </c>
      <c r="O821" s="664">
        <v>6</v>
      </c>
      <c r="P821" s="666">
        <f t="shared" si="25"/>
        <v>72000</v>
      </c>
      <c r="Q821" s="666">
        <v>0</v>
      </c>
      <c r="R821" s="667">
        <v>12</v>
      </c>
    </row>
    <row r="822" spans="1:18" ht="11.85" customHeight="1" x14ac:dyDescent="0.25">
      <c r="A822" s="598" t="s">
        <v>19174</v>
      </c>
      <c r="B822" s="598" t="s">
        <v>19175</v>
      </c>
      <c r="C822" s="598" t="s">
        <v>147</v>
      </c>
      <c r="D822" s="599" t="s">
        <v>21355</v>
      </c>
      <c r="E822" s="600">
        <v>8000</v>
      </c>
      <c r="F822" s="598" t="s">
        <v>21356</v>
      </c>
      <c r="G822" s="599" t="s">
        <v>21357</v>
      </c>
      <c r="H822" s="599" t="s">
        <v>19222</v>
      </c>
      <c r="I822" s="599" t="s">
        <v>19243</v>
      </c>
      <c r="J822" s="598" t="s">
        <v>5312</v>
      </c>
      <c r="K822" s="664">
        <v>1</v>
      </c>
      <c r="L822" s="664">
        <v>12</v>
      </c>
      <c r="M822" s="665">
        <f t="shared" si="24"/>
        <v>96000</v>
      </c>
      <c r="N822" s="664">
        <v>0</v>
      </c>
      <c r="O822" s="664">
        <v>6</v>
      </c>
      <c r="P822" s="666">
        <f t="shared" si="25"/>
        <v>48000</v>
      </c>
      <c r="Q822" s="666">
        <v>0</v>
      </c>
      <c r="R822" s="667">
        <v>12</v>
      </c>
    </row>
    <row r="823" spans="1:18" ht="11.85" customHeight="1" x14ac:dyDescent="0.25">
      <c r="A823" s="598" t="s">
        <v>19174</v>
      </c>
      <c r="B823" s="598" t="s">
        <v>19200</v>
      </c>
      <c r="C823" s="598" t="s">
        <v>147</v>
      </c>
      <c r="D823" s="599" t="s">
        <v>17649</v>
      </c>
      <c r="E823" s="600">
        <v>10000</v>
      </c>
      <c r="F823" s="598" t="s">
        <v>21358</v>
      </c>
      <c r="G823" s="599" t="s">
        <v>21359</v>
      </c>
      <c r="H823" s="599" t="s">
        <v>21275</v>
      </c>
      <c r="I823" s="599" t="s">
        <v>686</v>
      </c>
      <c r="J823" s="598" t="s">
        <v>5312</v>
      </c>
      <c r="K823" s="664">
        <v>3</v>
      </c>
      <c r="L823" s="664">
        <v>12</v>
      </c>
      <c r="M823" s="665">
        <f t="shared" si="24"/>
        <v>120000</v>
      </c>
      <c r="N823" s="664">
        <v>0</v>
      </c>
      <c r="O823" s="664">
        <v>6</v>
      </c>
      <c r="P823" s="666">
        <f t="shared" si="25"/>
        <v>60000</v>
      </c>
      <c r="Q823" s="666">
        <v>0</v>
      </c>
      <c r="R823" s="667">
        <v>12</v>
      </c>
    </row>
    <row r="824" spans="1:18" ht="11.85" customHeight="1" x14ac:dyDescent="0.25">
      <c r="A824" s="598" t="s">
        <v>19174</v>
      </c>
      <c r="B824" s="598" t="s">
        <v>19175</v>
      </c>
      <c r="C824" s="598" t="s">
        <v>147</v>
      </c>
      <c r="D824" s="599" t="s">
        <v>21360</v>
      </c>
      <c r="E824" s="600">
        <v>8000</v>
      </c>
      <c r="F824" s="598" t="s">
        <v>21361</v>
      </c>
      <c r="G824" s="599" t="s">
        <v>21362</v>
      </c>
      <c r="H824" s="599" t="s">
        <v>20468</v>
      </c>
      <c r="I824" s="599" t="s">
        <v>19243</v>
      </c>
      <c r="J824" s="598" t="s">
        <v>5312</v>
      </c>
      <c r="K824" s="664">
        <v>1</v>
      </c>
      <c r="L824" s="664">
        <v>12</v>
      </c>
      <c r="M824" s="665">
        <f t="shared" si="24"/>
        <v>96000</v>
      </c>
      <c r="N824" s="664">
        <v>0</v>
      </c>
      <c r="O824" s="664">
        <v>6</v>
      </c>
      <c r="P824" s="666">
        <f t="shared" si="25"/>
        <v>48000</v>
      </c>
      <c r="Q824" s="666">
        <v>0</v>
      </c>
      <c r="R824" s="667">
        <v>12</v>
      </c>
    </row>
    <row r="825" spans="1:18" ht="11.85" customHeight="1" x14ac:dyDescent="0.25">
      <c r="A825" s="598" t="s">
        <v>19174</v>
      </c>
      <c r="B825" s="598" t="s">
        <v>19175</v>
      </c>
      <c r="C825" s="598" t="s">
        <v>147</v>
      </c>
      <c r="D825" s="599" t="s">
        <v>21363</v>
      </c>
      <c r="E825" s="600">
        <v>10000</v>
      </c>
      <c r="F825" s="598" t="s">
        <v>21364</v>
      </c>
      <c r="G825" s="599" t="s">
        <v>21365</v>
      </c>
      <c r="H825" s="599" t="s">
        <v>565</v>
      </c>
      <c r="I825" s="599" t="s">
        <v>686</v>
      </c>
      <c r="J825" s="598" t="s">
        <v>5312</v>
      </c>
      <c r="K825" s="664">
        <v>1</v>
      </c>
      <c r="L825" s="664">
        <v>12</v>
      </c>
      <c r="M825" s="665">
        <f t="shared" si="24"/>
        <v>120000</v>
      </c>
      <c r="N825" s="664">
        <v>0</v>
      </c>
      <c r="O825" s="664">
        <v>6</v>
      </c>
      <c r="P825" s="666">
        <f t="shared" si="25"/>
        <v>60000</v>
      </c>
      <c r="Q825" s="666">
        <v>0</v>
      </c>
      <c r="R825" s="667">
        <v>12</v>
      </c>
    </row>
    <row r="826" spans="1:18" ht="11.85" customHeight="1" x14ac:dyDescent="0.25">
      <c r="A826" s="598" t="s">
        <v>19174</v>
      </c>
      <c r="B826" s="598" t="s">
        <v>19200</v>
      </c>
      <c r="C826" s="598" t="s">
        <v>147</v>
      </c>
      <c r="D826" s="599" t="s">
        <v>21366</v>
      </c>
      <c r="E826" s="600">
        <v>6500</v>
      </c>
      <c r="F826" s="598" t="s">
        <v>21367</v>
      </c>
      <c r="G826" s="599" t="s">
        <v>21368</v>
      </c>
      <c r="H826" s="599" t="s">
        <v>19297</v>
      </c>
      <c r="I826" s="599" t="s">
        <v>686</v>
      </c>
      <c r="J826" s="598" t="s">
        <v>5312</v>
      </c>
      <c r="K826" s="664">
        <v>1</v>
      </c>
      <c r="L826" s="664">
        <v>12</v>
      </c>
      <c r="M826" s="665">
        <f t="shared" si="24"/>
        <v>78000</v>
      </c>
      <c r="N826" s="664">
        <v>0</v>
      </c>
      <c r="O826" s="664">
        <v>6</v>
      </c>
      <c r="P826" s="666">
        <f t="shared" si="25"/>
        <v>39000</v>
      </c>
      <c r="Q826" s="666">
        <v>0</v>
      </c>
      <c r="R826" s="667">
        <v>12</v>
      </c>
    </row>
    <row r="827" spans="1:18" ht="11.85" customHeight="1" x14ac:dyDescent="0.25">
      <c r="A827" s="598" t="s">
        <v>19174</v>
      </c>
      <c r="B827" s="598" t="s">
        <v>19200</v>
      </c>
      <c r="C827" s="598" t="s">
        <v>147</v>
      </c>
      <c r="D827" s="599" t="s">
        <v>1232</v>
      </c>
      <c r="E827" s="600">
        <v>7000</v>
      </c>
      <c r="F827" s="598" t="s">
        <v>21369</v>
      </c>
      <c r="G827" s="599" t="s">
        <v>21370</v>
      </c>
      <c r="H827" s="599" t="s">
        <v>519</v>
      </c>
      <c r="I827" s="599" t="s">
        <v>686</v>
      </c>
      <c r="J827" s="598" t="s">
        <v>5312</v>
      </c>
      <c r="K827" s="664">
        <v>1</v>
      </c>
      <c r="L827" s="664">
        <v>12</v>
      </c>
      <c r="M827" s="665">
        <f t="shared" si="24"/>
        <v>84000</v>
      </c>
      <c r="N827" s="664">
        <v>0</v>
      </c>
      <c r="O827" s="664">
        <v>6</v>
      </c>
      <c r="P827" s="666">
        <f t="shared" si="25"/>
        <v>42000</v>
      </c>
      <c r="Q827" s="666">
        <v>0</v>
      </c>
      <c r="R827" s="667">
        <v>12</v>
      </c>
    </row>
    <row r="828" spans="1:18" ht="11.85" customHeight="1" x14ac:dyDescent="0.25">
      <c r="A828" s="598" t="s">
        <v>19174</v>
      </c>
      <c r="B828" s="598" t="s">
        <v>19175</v>
      </c>
      <c r="C828" s="598" t="s">
        <v>147</v>
      </c>
      <c r="D828" s="599" t="s">
        <v>21371</v>
      </c>
      <c r="E828" s="600">
        <v>7500</v>
      </c>
      <c r="F828" s="598" t="s">
        <v>21372</v>
      </c>
      <c r="G828" s="599" t="s">
        <v>21373</v>
      </c>
      <c r="H828" s="599" t="s">
        <v>18178</v>
      </c>
      <c r="I828" s="599" t="s">
        <v>686</v>
      </c>
      <c r="J828" s="598" t="s">
        <v>5312</v>
      </c>
      <c r="K828" s="664">
        <v>2</v>
      </c>
      <c r="L828" s="664">
        <v>12</v>
      </c>
      <c r="M828" s="665">
        <f t="shared" si="24"/>
        <v>90000</v>
      </c>
      <c r="N828" s="664">
        <v>0</v>
      </c>
      <c r="O828" s="664">
        <v>6</v>
      </c>
      <c r="P828" s="666">
        <f t="shared" si="25"/>
        <v>45000</v>
      </c>
      <c r="Q828" s="666">
        <v>0</v>
      </c>
      <c r="R828" s="667">
        <v>12</v>
      </c>
    </row>
    <row r="829" spans="1:18" ht="11.85" customHeight="1" x14ac:dyDescent="0.25">
      <c r="A829" s="598" t="s">
        <v>19174</v>
      </c>
      <c r="B829" s="598" t="s">
        <v>19175</v>
      </c>
      <c r="C829" s="598" t="s">
        <v>147</v>
      </c>
      <c r="D829" s="599" t="s">
        <v>21374</v>
      </c>
      <c r="E829" s="600">
        <v>10000</v>
      </c>
      <c r="F829" s="598" t="s">
        <v>21375</v>
      </c>
      <c r="G829" s="599" t="s">
        <v>21376</v>
      </c>
      <c r="H829" s="599" t="s">
        <v>519</v>
      </c>
      <c r="I829" s="599" t="s">
        <v>686</v>
      </c>
      <c r="J829" s="598" t="s">
        <v>5312</v>
      </c>
      <c r="K829" s="664">
        <v>2</v>
      </c>
      <c r="L829" s="664">
        <v>12</v>
      </c>
      <c r="M829" s="665">
        <f t="shared" si="24"/>
        <v>120000</v>
      </c>
      <c r="N829" s="664">
        <v>0</v>
      </c>
      <c r="O829" s="664">
        <v>6</v>
      </c>
      <c r="P829" s="666">
        <f t="shared" si="25"/>
        <v>60000</v>
      </c>
      <c r="Q829" s="666">
        <v>0</v>
      </c>
      <c r="R829" s="667">
        <v>12</v>
      </c>
    </row>
    <row r="830" spans="1:18" ht="11.85" customHeight="1" x14ac:dyDescent="0.25">
      <c r="A830" s="598" t="s">
        <v>19174</v>
      </c>
      <c r="B830" s="598" t="s">
        <v>19175</v>
      </c>
      <c r="C830" s="598" t="s">
        <v>147</v>
      </c>
      <c r="D830" s="599" t="s">
        <v>21377</v>
      </c>
      <c r="E830" s="600">
        <v>8500</v>
      </c>
      <c r="F830" s="598" t="s">
        <v>21378</v>
      </c>
      <c r="G830" s="599" t="s">
        <v>21379</v>
      </c>
      <c r="H830" s="599" t="s">
        <v>19702</v>
      </c>
      <c r="I830" s="599" t="s">
        <v>686</v>
      </c>
      <c r="J830" s="598" t="s">
        <v>5312</v>
      </c>
      <c r="K830" s="664">
        <v>2</v>
      </c>
      <c r="L830" s="664">
        <v>12</v>
      </c>
      <c r="M830" s="665">
        <f t="shared" si="24"/>
        <v>102000</v>
      </c>
      <c r="N830" s="664">
        <v>0</v>
      </c>
      <c r="O830" s="664">
        <v>6</v>
      </c>
      <c r="P830" s="666">
        <f t="shared" si="25"/>
        <v>51000</v>
      </c>
      <c r="Q830" s="666">
        <v>0</v>
      </c>
      <c r="R830" s="667">
        <v>12</v>
      </c>
    </row>
    <row r="831" spans="1:18" ht="11.85" customHeight="1" x14ac:dyDescent="0.25">
      <c r="A831" s="598" t="s">
        <v>19174</v>
      </c>
      <c r="B831" s="598" t="s">
        <v>19175</v>
      </c>
      <c r="C831" s="598" t="s">
        <v>147</v>
      </c>
      <c r="D831" s="599" t="s">
        <v>558</v>
      </c>
      <c r="E831" s="600">
        <v>4000</v>
      </c>
      <c r="F831" s="598" t="s">
        <v>21380</v>
      </c>
      <c r="G831" s="599" t="s">
        <v>21381</v>
      </c>
      <c r="H831" s="599" t="s">
        <v>19328</v>
      </c>
      <c r="I831" s="599" t="s">
        <v>19825</v>
      </c>
      <c r="J831" s="598"/>
      <c r="K831" s="664">
        <v>2</v>
      </c>
      <c r="L831" s="664">
        <v>12</v>
      </c>
      <c r="M831" s="665">
        <f t="shared" si="24"/>
        <v>48000</v>
      </c>
      <c r="N831" s="664">
        <v>0</v>
      </c>
      <c r="O831" s="664">
        <v>6</v>
      </c>
      <c r="P831" s="666">
        <f t="shared" si="25"/>
        <v>24000</v>
      </c>
      <c r="Q831" s="666">
        <v>0</v>
      </c>
      <c r="R831" s="667">
        <v>12</v>
      </c>
    </row>
    <row r="832" spans="1:18" ht="11.85" customHeight="1" x14ac:dyDescent="0.25">
      <c r="A832" s="598" t="s">
        <v>19174</v>
      </c>
      <c r="B832" s="598" t="s">
        <v>19175</v>
      </c>
      <c r="C832" s="598" t="s">
        <v>147</v>
      </c>
      <c r="D832" s="599" t="s">
        <v>21374</v>
      </c>
      <c r="E832" s="600">
        <v>10000</v>
      </c>
      <c r="F832" s="598" t="s">
        <v>21382</v>
      </c>
      <c r="G832" s="599" t="s">
        <v>21383</v>
      </c>
      <c r="H832" s="599" t="s">
        <v>519</v>
      </c>
      <c r="I832" s="599" t="s">
        <v>686</v>
      </c>
      <c r="J832" s="598" t="s">
        <v>5312</v>
      </c>
      <c r="K832" s="664">
        <v>2</v>
      </c>
      <c r="L832" s="664">
        <v>12</v>
      </c>
      <c r="M832" s="665">
        <f t="shared" si="24"/>
        <v>120000</v>
      </c>
      <c r="N832" s="664">
        <v>0</v>
      </c>
      <c r="O832" s="664">
        <v>6</v>
      </c>
      <c r="P832" s="666">
        <f t="shared" si="25"/>
        <v>60000</v>
      </c>
      <c r="Q832" s="666">
        <v>0</v>
      </c>
      <c r="R832" s="667">
        <v>12</v>
      </c>
    </row>
    <row r="833" spans="1:18" ht="11.85" customHeight="1" x14ac:dyDescent="0.25">
      <c r="A833" s="598" t="s">
        <v>19174</v>
      </c>
      <c r="B833" s="598" t="s">
        <v>19175</v>
      </c>
      <c r="C833" s="598" t="s">
        <v>147</v>
      </c>
      <c r="D833" s="599" t="s">
        <v>19439</v>
      </c>
      <c r="E833" s="600">
        <v>3000</v>
      </c>
      <c r="F833" s="598" t="s">
        <v>21384</v>
      </c>
      <c r="G833" s="599" t="s">
        <v>21385</v>
      </c>
      <c r="H833" s="599"/>
      <c r="I833" s="599" t="s">
        <v>571</v>
      </c>
      <c r="J833" s="598"/>
      <c r="K833" s="664">
        <v>1</v>
      </c>
      <c r="L833" s="664">
        <v>12</v>
      </c>
      <c r="M833" s="665">
        <f t="shared" si="24"/>
        <v>36000</v>
      </c>
      <c r="N833" s="664">
        <v>0</v>
      </c>
      <c r="O833" s="664">
        <v>6</v>
      </c>
      <c r="P833" s="666">
        <f t="shared" si="25"/>
        <v>18000</v>
      </c>
      <c r="Q833" s="666">
        <v>0</v>
      </c>
      <c r="R833" s="667">
        <v>12</v>
      </c>
    </row>
    <row r="834" spans="1:18" ht="11.85" customHeight="1" x14ac:dyDescent="0.25">
      <c r="A834" s="598" t="s">
        <v>19174</v>
      </c>
      <c r="B834" s="598" t="s">
        <v>19175</v>
      </c>
      <c r="C834" s="598" t="s">
        <v>147</v>
      </c>
      <c r="D834" s="599" t="s">
        <v>19439</v>
      </c>
      <c r="E834" s="600">
        <v>3000</v>
      </c>
      <c r="F834" s="598" t="s">
        <v>21386</v>
      </c>
      <c r="G834" s="599" t="s">
        <v>21387</v>
      </c>
      <c r="H834" s="599"/>
      <c r="I834" s="599" t="s">
        <v>571</v>
      </c>
      <c r="J834" s="598"/>
      <c r="K834" s="664">
        <v>1</v>
      </c>
      <c r="L834" s="664">
        <v>12</v>
      </c>
      <c r="M834" s="665">
        <f t="shared" si="24"/>
        <v>36000</v>
      </c>
      <c r="N834" s="664">
        <v>0</v>
      </c>
      <c r="O834" s="664">
        <v>6</v>
      </c>
      <c r="P834" s="666">
        <f t="shared" si="25"/>
        <v>18000</v>
      </c>
      <c r="Q834" s="666">
        <v>0</v>
      </c>
      <c r="R834" s="667">
        <v>12</v>
      </c>
    </row>
    <row r="835" spans="1:18" ht="11.85" customHeight="1" x14ac:dyDescent="0.25">
      <c r="A835" s="598" t="s">
        <v>19174</v>
      </c>
      <c r="B835" s="598" t="s">
        <v>19175</v>
      </c>
      <c r="C835" s="598" t="s">
        <v>147</v>
      </c>
      <c r="D835" s="599" t="s">
        <v>19439</v>
      </c>
      <c r="E835" s="600">
        <v>3000</v>
      </c>
      <c r="F835" s="598" t="s">
        <v>21388</v>
      </c>
      <c r="G835" s="599" t="s">
        <v>21389</v>
      </c>
      <c r="H835" s="599"/>
      <c r="I835" s="599" t="s">
        <v>571</v>
      </c>
      <c r="J835" s="598"/>
      <c r="K835" s="664">
        <v>1</v>
      </c>
      <c r="L835" s="664">
        <v>12</v>
      </c>
      <c r="M835" s="665">
        <f t="shared" si="24"/>
        <v>36000</v>
      </c>
      <c r="N835" s="664">
        <v>0</v>
      </c>
      <c r="O835" s="664">
        <v>6</v>
      </c>
      <c r="P835" s="666">
        <f t="shared" si="25"/>
        <v>18000</v>
      </c>
      <c r="Q835" s="666">
        <v>0</v>
      </c>
      <c r="R835" s="667">
        <v>12</v>
      </c>
    </row>
    <row r="836" spans="1:18" ht="11.85" customHeight="1" x14ac:dyDescent="0.25">
      <c r="A836" s="598" t="s">
        <v>19174</v>
      </c>
      <c r="B836" s="598" t="s">
        <v>19175</v>
      </c>
      <c r="C836" s="598" t="s">
        <v>147</v>
      </c>
      <c r="D836" s="599" t="s">
        <v>19439</v>
      </c>
      <c r="E836" s="600">
        <v>3000</v>
      </c>
      <c r="F836" s="598" t="s">
        <v>21390</v>
      </c>
      <c r="G836" s="599" t="s">
        <v>21391</v>
      </c>
      <c r="H836" s="599"/>
      <c r="I836" s="599" t="s">
        <v>571</v>
      </c>
      <c r="J836" s="598"/>
      <c r="K836" s="664">
        <v>1</v>
      </c>
      <c r="L836" s="664">
        <v>12</v>
      </c>
      <c r="M836" s="665">
        <f t="shared" si="24"/>
        <v>36000</v>
      </c>
      <c r="N836" s="664">
        <v>0</v>
      </c>
      <c r="O836" s="664">
        <v>6</v>
      </c>
      <c r="P836" s="666">
        <f t="shared" si="25"/>
        <v>18000</v>
      </c>
      <c r="Q836" s="666">
        <v>0</v>
      </c>
      <c r="R836" s="667">
        <v>12</v>
      </c>
    </row>
    <row r="837" spans="1:18" ht="11.85" customHeight="1" x14ac:dyDescent="0.25">
      <c r="A837" s="598" t="s">
        <v>19174</v>
      </c>
      <c r="B837" s="598" t="s">
        <v>19175</v>
      </c>
      <c r="C837" s="598" t="s">
        <v>147</v>
      </c>
      <c r="D837" s="599" t="s">
        <v>17236</v>
      </c>
      <c r="E837" s="600">
        <v>3000</v>
      </c>
      <c r="F837" s="598" t="s">
        <v>21392</v>
      </c>
      <c r="G837" s="599" t="s">
        <v>21393</v>
      </c>
      <c r="H837" s="599" t="s">
        <v>19390</v>
      </c>
      <c r="I837" s="599" t="s">
        <v>19243</v>
      </c>
      <c r="J837" s="598" t="s">
        <v>5312</v>
      </c>
      <c r="K837" s="664">
        <v>1</v>
      </c>
      <c r="L837" s="664">
        <v>12</v>
      </c>
      <c r="M837" s="665">
        <f t="shared" si="24"/>
        <v>36000</v>
      </c>
      <c r="N837" s="664">
        <v>0</v>
      </c>
      <c r="O837" s="664">
        <v>6</v>
      </c>
      <c r="P837" s="666">
        <f t="shared" si="25"/>
        <v>18000</v>
      </c>
      <c r="Q837" s="666">
        <v>0</v>
      </c>
      <c r="R837" s="667">
        <v>12</v>
      </c>
    </row>
    <row r="838" spans="1:18" ht="11.85" customHeight="1" x14ac:dyDescent="0.25">
      <c r="A838" s="598" t="s">
        <v>19174</v>
      </c>
      <c r="B838" s="598" t="s">
        <v>19200</v>
      </c>
      <c r="C838" s="598" t="s">
        <v>147</v>
      </c>
      <c r="D838" s="599" t="s">
        <v>1232</v>
      </c>
      <c r="E838" s="600">
        <v>7000</v>
      </c>
      <c r="F838" s="598" t="s">
        <v>21394</v>
      </c>
      <c r="G838" s="599" t="s">
        <v>21395</v>
      </c>
      <c r="H838" s="599" t="s">
        <v>519</v>
      </c>
      <c r="I838" s="599" t="s">
        <v>686</v>
      </c>
      <c r="J838" s="598" t="s">
        <v>5312</v>
      </c>
      <c r="K838" s="664">
        <v>1</v>
      </c>
      <c r="L838" s="664">
        <v>12</v>
      </c>
      <c r="M838" s="665">
        <f t="shared" si="24"/>
        <v>84000</v>
      </c>
      <c r="N838" s="664">
        <v>0</v>
      </c>
      <c r="O838" s="664">
        <v>6</v>
      </c>
      <c r="P838" s="666">
        <f t="shared" si="25"/>
        <v>42000</v>
      </c>
      <c r="Q838" s="666">
        <v>0</v>
      </c>
      <c r="R838" s="667">
        <v>12</v>
      </c>
    </row>
    <row r="839" spans="1:18" ht="11.85" customHeight="1" x14ac:dyDescent="0.25">
      <c r="A839" s="598" t="s">
        <v>19174</v>
      </c>
      <c r="B839" s="598" t="s">
        <v>19200</v>
      </c>
      <c r="C839" s="598" t="s">
        <v>147</v>
      </c>
      <c r="D839" s="599" t="s">
        <v>1232</v>
      </c>
      <c r="E839" s="600">
        <v>7000</v>
      </c>
      <c r="F839" s="598" t="s">
        <v>21396</v>
      </c>
      <c r="G839" s="599" t="s">
        <v>21397</v>
      </c>
      <c r="H839" s="599" t="s">
        <v>519</v>
      </c>
      <c r="I839" s="599" t="s">
        <v>686</v>
      </c>
      <c r="J839" s="598" t="s">
        <v>5312</v>
      </c>
      <c r="K839" s="664">
        <v>1</v>
      </c>
      <c r="L839" s="664">
        <v>12</v>
      </c>
      <c r="M839" s="665">
        <f t="shared" si="24"/>
        <v>84000</v>
      </c>
      <c r="N839" s="664">
        <v>0</v>
      </c>
      <c r="O839" s="664">
        <v>6</v>
      </c>
      <c r="P839" s="666">
        <f t="shared" si="25"/>
        <v>42000</v>
      </c>
      <c r="Q839" s="666">
        <v>0</v>
      </c>
      <c r="R839" s="667">
        <v>12</v>
      </c>
    </row>
    <row r="840" spans="1:18" ht="11.85" customHeight="1" x14ac:dyDescent="0.25">
      <c r="A840" s="598" t="s">
        <v>19174</v>
      </c>
      <c r="B840" s="598" t="s">
        <v>19175</v>
      </c>
      <c r="C840" s="598" t="s">
        <v>19179</v>
      </c>
      <c r="D840" s="599" t="s">
        <v>21398</v>
      </c>
      <c r="E840" s="600">
        <v>15000</v>
      </c>
      <c r="F840" s="598" t="s">
        <v>21399</v>
      </c>
      <c r="G840" s="599" t="s">
        <v>21400</v>
      </c>
      <c r="H840" s="599" t="s">
        <v>19297</v>
      </c>
      <c r="I840" s="599" t="s">
        <v>686</v>
      </c>
      <c r="J840" s="598" t="s">
        <v>5312</v>
      </c>
      <c r="K840" s="664">
        <v>1</v>
      </c>
      <c r="L840" s="664">
        <v>3</v>
      </c>
      <c r="M840" s="665">
        <f t="shared" ref="M840:M903" si="26">+E840*L840</f>
        <v>45000</v>
      </c>
      <c r="N840" s="664">
        <v>0</v>
      </c>
      <c r="O840" s="664">
        <v>5</v>
      </c>
      <c r="P840" s="666">
        <f t="shared" ref="P840:P903" si="27">+E840*6</f>
        <v>90000</v>
      </c>
      <c r="Q840" s="666">
        <v>0</v>
      </c>
      <c r="R840" s="666">
        <v>0</v>
      </c>
    </row>
    <row r="841" spans="1:18" ht="11.85" customHeight="1" x14ac:dyDescent="0.25">
      <c r="A841" s="598" t="s">
        <v>19174</v>
      </c>
      <c r="B841" s="598" t="s">
        <v>19175</v>
      </c>
      <c r="C841" s="598" t="s">
        <v>147</v>
      </c>
      <c r="D841" s="599" t="s">
        <v>21401</v>
      </c>
      <c r="E841" s="600">
        <v>9000</v>
      </c>
      <c r="F841" s="598" t="s">
        <v>21402</v>
      </c>
      <c r="G841" s="599" t="s">
        <v>21403</v>
      </c>
      <c r="H841" s="599" t="s">
        <v>519</v>
      </c>
      <c r="I841" s="599" t="s">
        <v>686</v>
      </c>
      <c r="J841" s="598" t="s">
        <v>5312</v>
      </c>
      <c r="K841" s="664">
        <v>2</v>
      </c>
      <c r="L841" s="664">
        <v>12</v>
      </c>
      <c r="M841" s="665">
        <f t="shared" si="26"/>
        <v>108000</v>
      </c>
      <c r="N841" s="664">
        <v>0</v>
      </c>
      <c r="O841" s="664">
        <v>6</v>
      </c>
      <c r="P841" s="666">
        <f t="shared" si="27"/>
        <v>54000</v>
      </c>
      <c r="Q841" s="666">
        <v>0</v>
      </c>
      <c r="R841" s="667">
        <v>12</v>
      </c>
    </row>
    <row r="842" spans="1:18" ht="11.85" customHeight="1" x14ac:dyDescent="0.25">
      <c r="A842" s="598" t="s">
        <v>19174</v>
      </c>
      <c r="B842" s="598" t="s">
        <v>19175</v>
      </c>
      <c r="C842" s="598" t="s">
        <v>147</v>
      </c>
      <c r="D842" s="599" t="s">
        <v>21401</v>
      </c>
      <c r="E842" s="600">
        <v>9000</v>
      </c>
      <c r="F842" s="598" t="s">
        <v>21404</v>
      </c>
      <c r="G842" s="599" t="s">
        <v>21405</v>
      </c>
      <c r="H842" s="599" t="s">
        <v>519</v>
      </c>
      <c r="I842" s="599" t="s">
        <v>686</v>
      </c>
      <c r="J842" s="598" t="s">
        <v>5312</v>
      </c>
      <c r="K842" s="664">
        <v>2</v>
      </c>
      <c r="L842" s="664">
        <v>12</v>
      </c>
      <c r="M842" s="665">
        <f t="shared" si="26"/>
        <v>108000</v>
      </c>
      <c r="N842" s="664">
        <v>0</v>
      </c>
      <c r="O842" s="664">
        <v>6</v>
      </c>
      <c r="P842" s="666">
        <f t="shared" si="27"/>
        <v>54000</v>
      </c>
      <c r="Q842" s="666">
        <v>0</v>
      </c>
      <c r="R842" s="667">
        <v>12</v>
      </c>
    </row>
    <row r="843" spans="1:18" ht="11.85" customHeight="1" x14ac:dyDescent="0.25">
      <c r="A843" s="598" t="s">
        <v>19174</v>
      </c>
      <c r="B843" s="598" t="s">
        <v>19200</v>
      </c>
      <c r="C843" s="598" t="s">
        <v>147</v>
      </c>
      <c r="D843" s="599" t="s">
        <v>21406</v>
      </c>
      <c r="E843" s="600">
        <v>4000</v>
      </c>
      <c r="F843" s="598" t="s">
        <v>21407</v>
      </c>
      <c r="G843" s="599" t="s">
        <v>21408</v>
      </c>
      <c r="H843" s="599" t="s">
        <v>20290</v>
      </c>
      <c r="I843" s="599" t="s">
        <v>686</v>
      </c>
      <c r="J843" s="598" t="s">
        <v>5312</v>
      </c>
      <c r="K843" s="664">
        <v>1</v>
      </c>
      <c r="L843" s="664">
        <v>12</v>
      </c>
      <c r="M843" s="665">
        <f t="shared" si="26"/>
        <v>48000</v>
      </c>
      <c r="N843" s="664">
        <v>0</v>
      </c>
      <c r="O843" s="664">
        <v>6</v>
      </c>
      <c r="P843" s="666">
        <f t="shared" si="27"/>
        <v>24000</v>
      </c>
      <c r="Q843" s="666">
        <v>0</v>
      </c>
      <c r="R843" s="667">
        <v>12</v>
      </c>
    </row>
    <row r="844" spans="1:18" ht="11.85" customHeight="1" x14ac:dyDescent="0.25">
      <c r="A844" s="598" t="s">
        <v>19174</v>
      </c>
      <c r="B844" s="598" t="s">
        <v>19200</v>
      </c>
      <c r="C844" s="598" t="s">
        <v>147</v>
      </c>
      <c r="D844" s="599" t="s">
        <v>1232</v>
      </c>
      <c r="E844" s="600">
        <v>5500</v>
      </c>
      <c r="F844" s="598" t="s">
        <v>21409</v>
      </c>
      <c r="G844" s="599" t="s">
        <v>21410</v>
      </c>
      <c r="H844" s="599" t="s">
        <v>519</v>
      </c>
      <c r="I844" s="599" t="s">
        <v>686</v>
      </c>
      <c r="J844" s="598" t="s">
        <v>5312</v>
      </c>
      <c r="K844" s="664">
        <v>1</v>
      </c>
      <c r="L844" s="664">
        <v>12</v>
      </c>
      <c r="M844" s="665">
        <f t="shared" si="26"/>
        <v>66000</v>
      </c>
      <c r="N844" s="664">
        <v>0</v>
      </c>
      <c r="O844" s="664">
        <v>6</v>
      </c>
      <c r="P844" s="666">
        <f t="shared" si="27"/>
        <v>33000</v>
      </c>
      <c r="Q844" s="666">
        <v>0</v>
      </c>
      <c r="R844" s="667">
        <v>12</v>
      </c>
    </row>
    <row r="845" spans="1:18" ht="11.85" customHeight="1" x14ac:dyDescent="0.25">
      <c r="A845" s="598" t="s">
        <v>19174</v>
      </c>
      <c r="B845" s="598" t="s">
        <v>19175</v>
      </c>
      <c r="C845" s="598" t="s">
        <v>147</v>
      </c>
      <c r="D845" s="599" t="s">
        <v>19439</v>
      </c>
      <c r="E845" s="600">
        <v>3000</v>
      </c>
      <c r="F845" s="598" t="s">
        <v>21411</v>
      </c>
      <c r="G845" s="599" t="s">
        <v>21412</v>
      </c>
      <c r="H845" s="599"/>
      <c r="I845" s="599" t="s">
        <v>571</v>
      </c>
      <c r="J845" s="598"/>
      <c r="K845" s="664">
        <v>1</v>
      </c>
      <c r="L845" s="664">
        <v>12</v>
      </c>
      <c r="M845" s="665">
        <f t="shared" si="26"/>
        <v>36000</v>
      </c>
      <c r="N845" s="664">
        <v>0</v>
      </c>
      <c r="O845" s="664">
        <v>6</v>
      </c>
      <c r="P845" s="666">
        <f t="shared" si="27"/>
        <v>18000</v>
      </c>
      <c r="Q845" s="666">
        <v>0</v>
      </c>
      <c r="R845" s="667">
        <v>12</v>
      </c>
    </row>
    <row r="846" spans="1:18" ht="11.85" customHeight="1" x14ac:dyDescent="0.25">
      <c r="A846" s="598" t="s">
        <v>19174</v>
      </c>
      <c r="B846" s="598" t="s">
        <v>19175</v>
      </c>
      <c r="C846" s="598" t="s">
        <v>147</v>
      </c>
      <c r="D846" s="599" t="s">
        <v>19439</v>
      </c>
      <c r="E846" s="600">
        <v>3000</v>
      </c>
      <c r="F846" s="598" t="s">
        <v>21413</v>
      </c>
      <c r="G846" s="599" t="s">
        <v>21414</v>
      </c>
      <c r="H846" s="599"/>
      <c r="I846" s="599" t="s">
        <v>571</v>
      </c>
      <c r="J846" s="598"/>
      <c r="K846" s="664">
        <v>1</v>
      </c>
      <c r="L846" s="664">
        <v>12</v>
      </c>
      <c r="M846" s="665">
        <f t="shared" si="26"/>
        <v>36000</v>
      </c>
      <c r="N846" s="664">
        <v>0</v>
      </c>
      <c r="O846" s="664">
        <v>6</v>
      </c>
      <c r="P846" s="666">
        <f t="shared" si="27"/>
        <v>18000</v>
      </c>
      <c r="Q846" s="666">
        <v>0</v>
      </c>
      <c r="R846" s="667">
        <v>12</v>
      </c>
    </row>
    <row r="847" spans="1:18" ht="11.85" customHeight="1" x14ac:dyDescent="0.25">
      <c r="A847" s="598" t="s">
        <v>19174</v>
      </c>
      <c r="B847" s="598" t="s">
        <v>19175</v>
      </c>
      <c r="C847" s="598" t="s">
        <v>147</v>
      </c>
      <c r="D847" s="599" t="s">
        <v>19439</v>
      </c>
      <c r="E847" s="600">
        <v>3000</v>
      </c>
      <c r="F847" s="598" t="s">
        <v>21415</v>
      </c>
      <c r="G847" s="599" t="s">
        <v>21416</v>
      </c>
      <c r="H847" s="599"/>
      <c r="I847" s="599" t="s">
        <v>571</v>
      </c>
      <c r="J847" s="598"/>
      <c r="K847" s="664">
        <v>1</v>
      </c>
      <c r="L847" s="664">
        <v>12</v>
      </c>
      <c r="M847" s="665">
        <f t="shared" si="26"/>
        <v>36000</v>
      </c>
      <c r="N847" s="664">
        <v>0</v>
      </c>
      <c r="O847" s="664">
        <v>6</v>
      </c>
      <c r="P847" s="666">
        <f t="shared" si="27"/>
        <v>18000</v>
      </c>
      <c r="Q847" s="666">
        <v>0</v>
      </c>
      <c r="R847" s="667">
        <v>12</v>
      </c>
    </row>
    <row r="848" spans="1:18" ht="11.85" customHeight="1" x14ac:dyDescent="0.25">
      <c r="A848" s="598" t="s">
        <v>19174</v>
      </c>
      <c r="B848" s="598" t="s">
        <v>19175</v>
      </c>
      <c r="C848" s="598" t="s">
        <v>147</v>
      </c>
      <c r="D848" s="599" t="s">
        <v>21417</v>
      </c>
      <c r="E848" s="600">
        <v>5000</v>
      </c>
      <c r="F848" s="598" t="s">
        <v>21418</v>
      </c>
      <c r="G848" s="599" t="s">
        <v>21419</v>
      </c>
      <c r="H848" s="599" t="s">
        <v>17264</v>
      </c>
      <c r="I848" s="599" t="s">
        <v>19243</v>
      </c>
      <c r="J848" s="598" t="s">
        <v>5312</v>
      </c>
      <c r="K848" s="664">
        <v>2</v>
      </c>
      <c r="L848" s="664">
        <v>12</v>
      </c>
      <c r="M848" s="665">
        <f t="shared" si="26"/>
        <v>60000</v>
      </c>
      <c r="N848" s="664">
        <v>0</v>
      </c>
      <c r="O848" s="664">
        <v>6</v>
      </c>
      <c r="P848" s="666">
        <f t="shared" si="27"/>
        <v>30000</v>
      </c>
      <c r="Q848" s="666">
        <v>0</v>
      </c>
      <c r="R848" s="666">
        <v>0</v>
      </c>
    </row>
    <row r="849" spans="1:18" ht="11.85" customHeight="1" x14ac:dyDescent="0.25">
      <c r="A849" s="598" t="s">
        <v>19174</v>
      </c>
      <c r="B849" s="598" t="s">
        <v>19175</v>
      </c>
      <c r="C849" s="598" t="s">
        <v>147</v>
      </c>
      <c r="D849" s="599" t="s">
        <v>19439</v>
      </c>
      <c r="E849" s="600">
        <v>3000</v>
      </c>
      <c r="F849" s="598" t="s">
        <v>21420</v>
      </c>
      <c r="G849" s="599" t="s">
        <v>21421</v>
      </c>
      <c r="H849" s="599"/>
      <c r="I849" s="599" t="s">
        <v>571</v>
      </c>
      <c r="J849" s="598"/>
      <c r="K849" s="664">
        <v>1</v>
      </c>
      <c r="L849" s="664">
        <v>12</v>
      </c>
      <c r="M849" s="665">
        <f t="shared" si="26"/>
        <v>36000</v>
      </c>
      <c r="N849" s="664">
        <v>0</v>
      </c>
      <c r="O849" s="664">
        <v>6</v>
      </c>
      <c r="P849" s="666">
        <f t="shared" si="27"/>
        <v>18000</v>
      </c>
      <c r="Q849" s="666">
        <v>0</v>
      </c>
      <c r="R849" s="667">
        <v>12</v>
      </c>
    </row>
    <row r="850" spans="1:18" ht="11.85" customHeight="1" x14ac:dyDescent="0.25">
      <c r="A850" s="598" t="s">
        <v>19174</v>
      </c>
      <c r="B850" s="598" t="s">
        <v>19175</v>
      </c>
      <c r="C850" s="598" t="s">
        <v>147</v>
      </c>
      <c r="D850" s="599" t="s">
        <v>19439</v>
      </c>
      <c r="E850" s="600">
        <v>3000</v>
      </c>
      <c r="F850" s="598" t="s">
        <v>21422</v>
      </c>
      <c r="G850" s="599" t="s">
        <v>21423</v>
      </c>
      <c r="H850" s="599"/>
      <c r="I850" s="599" t="s">
        <v>571</v>
      </c>
      <c r="J850" s="598"/>
      <c r="K850" s="664">
        <v>1</v>
      </c>
      <c r="L850" s="664">
        <v>12</v>
      </c>
      <c r="M850" s="665">
        <f t="shared" si="26"/>
        <v>36000</v>
      </c>
      <c r="N850" s="664">
        <v>0</v>
      </c>
      <c r="O850" s="664">
        <v>6</v>
      </c>
      <c r="P850" s="666">
        <f t="shared" si="27"/>
        <v>18000</v>
      </c>
      <c r="Q850" s="666">
        <v>0</v>
      </c>
      <c r="R850" s="667">
        <v>12</v>
      </c>
    </row>
    <row r="851" spans="1:18" ht="11.85" customHeight="1" x14ac:dyDescent="0.25">
      <c r="A851" s="598" t="s">
        <v>19174</v>
      </c>
      <c r="B851" s="598" t="s">
        <v>19175</v>
      </c>
      <c r="C851" s="598" t="s">
        <v>147</v>
      </c>
      <c r="D851" s="599" t="s">
        <v>17236</v>
      </c>
      <c r="E851" s="600">
        <v>3000</v>
      </c>
      <c r="F851" s="598" t="s">
        <v>21424</v>
      </c>
      <c r="G851" s="599" t="s">
        <v>21425</v>
      </c>
      <c r="H851" s="599" t="s">
        <v>19261</v>
      </c>
      <c r="I851" s="599" t="s">
        <v>19516</v>
      </c>
      <c r="J851" s="598"/>
      <c r="K851" s="664">
        <v>1</v>
      </c>
      <c r="L851" s="664">
        <v>12</v>
      </c>
      <c r="M851" s="665">
        <f t="shared" si="26"/>
        <v>36000</v>
      </c>
      <c r="N851" s="664">
        <v>0</v>
      </c>
      <c r="O851" s="664">
        <v>6</v>
      </c>
      <c r="P851" s="666">
        <f t="shared" si="27"/>
        <v>18000</v>
      </c>
      <c r="Q851" s="666">
        <v>0</v>
      </c>
      <c r="R851" s="667">
        <v>12</v>
      </c>
    </row>
    <row r="852" spans="1:18" ht="11.85" customHeight="1" x14ac:dyDescent="0.25">
      <c r="A852" s="598" t="s">
        <v>19174</v>
      </c>
      <c r="B852" s="598" t="s">
        <v>19200</v>
      </c>
      <c r="C852" s="598" t="s">
        <v>147</v>
      </c>
      <c r="D852" s="599" t="s">
        <v>21426</v>
      </c>
      <c r="E852" s="600">
        <v>7000</v>
      </c>
      <c r="F852" s="598" t="s">
        <v>21427</v>
      </c>
      <c r="G852" s="599" t="s">
        <v>21428</v>
      </c>
      <c r="H852" s="599" t="s">
        <v>19383</v>
      </c>
      <c r="I852" s="599" t="s">
        <v>19243</v>
      </c>
      <c r="J852" s="598" t="s">
        <v>5312</v>
      </c>
      <c r="K852" s="664">
        <v>1</v>
      </c>
      <c r="L852" s="664">
        <v>12</v>
      </c>
      <c r="M852" s="665">
        <f t="shared" si="26"/>
        <v>84000</v>
      </c>
      <c r="N852" s="664">
        <v>0</v>
      </c>
      <c r="O852" s="664">
        <v>6</v>
      </c>
      <c r="P852" s="666">
        <f t="shared" si="27"/>
        <v>42000</v>
      </c>
      <c r="Q852" s="666">
        <v>0</v>
      </c>
      <c r="R852" s="667">
        <v>12</v>
      </c>
    </row>
    <row r="853" spans="1:18" ht="11.85" customHeight="1" x14ac:dyDescent="0.25">
      <c r="A853" s="598" t="s">
        <v>19174</v>
      </c>
      <c r="B853" s="598" t="s">
        <v>19175</v>
      </c>
      <c r="C853" s="598" t="s">
        <v>19179</v>
      </c>
      <c r="D853" s="599" t="s">
        <v>19631</v>
      </c>
      <c r="E853" s="600">
        <v>15600</v>
      </c>
      <c r="F853" s="598" t="s">
        <v>21429</v>
      </c>
      <c r="G853" s="599" t="s">
        <v>21430</v>
      </c>
      <c r="H853" s="599" t="s">
        <v>19222</v>
      </c>
      <c r="I853" s="599" t="s">
        <v>686</v>
      </c>
      <c r="J853" s="598" t="s">
        <v>5312</v>
      </c>
      <c r="K853" s="664">
        <v>1</v>
      </c>
      <c r="L853" s="664">
        <v>1</v>
      </c>
      <c r="M853" s="665">
        <f t="shared" si="26"/>
        <v>15600</v>
      </c>
      <c r="N853" s="664">
        <v>0</v>
      </c>
      <c r="O853" s="664">
        <v>5</v>
      </c>
      <c r="P853" s="666">
        <f t="shared" si="27"/>
        <v>93600</v>
      </c>
      <c r="Q853" s="666">
        <v>0</v>
      </c>
      <c r="R853" s="666">
        <v>0</v>
      </c>
    </row>
    <row r="854" spans="1:18" ht="11.85" customHeight="1" x14ac:dyDescent="0.25">
      <c r="A854" s="598" t="s">
        <v>19174</v>
      </c>
      <c r="B854" s="598" t="s">
        <v>19175</v>
      </c>
      <c r="C854" s="598" t="s">
        <v>147</v>
      </c>
      <c r="D854" s="599" t="s">
        <v>21431</v>
      </c>
      <c r="E854" s="600">
        <v>12000</v>
      </c>
      <c r="F854" s="598" t="s">
        <v>21432</v>
      </c>
      <c r="G854" s="599" t="s">
        <v>21433</v>
      </c>
      <c r="H854" s="599" t="s">
        <v>19301</v>
      </c>
      <c r="I854" s="599" t="s">
        <v>686</v>
      </c>
      <c r="J854" s="598" t="s">
        <v>5312</v>
      </c>
      <c r="K854" s="664">
        <v>1</v>
      </c>
      <c r="L854" s="664">
        <v>12</v>
      </c>
      <c r="M854" s="665">
        <f t="shared" si="26"/>
        <v>144000</v>
      </c>
      <c r="N854" s="664">
        <v>0</v>
      </c>
      <c r="O854" s="664">
        <v>6</v>
      </c>
      <c r="P854" s="666">
        <f t="shared" si="27"/>
        <v>72000</v>
      </c>
      <c r="Q854" s="666">
        <v>0</v>
      </c>
      <c r="R854" s="667">
        <v>12</v>
      </c>
    </row>
    <row r="855" spans="1:18" ht="11.85" customHeight="1" x14ac:dyDescent="0.25">
      <c r="A855" s="598" t="s">
        <v>19174</v>
      </c>
      <c r="B855" s="598" t="s">
        <v>19175</v>
      </c>
      <c r="C855" s="598" t="s">
        <v>19179</v>
      </c>
      <c r="D855" s="599" t="s">
        <v>21434</v>
      </c>
      <c r="E855" s="600">
        <v>15000</v>
      </c>
      <c r="F855" s="598" t="s">
        <v>21435</v>
      </c>
      <c r="G855" s="599" t="s">
        <v>21436</v>
      </c>
      <c r="H855" s="599" t="s">
        <v>19270</v>
      </c>
      <c r="I855" s="599" t="s">
        <v>686</v>
      </c>
      <c r="J855" s="598" t="s">
        <v>5312</v>
      </c>
      <c r="K855" s="664">
        <v>0</v>
      </c>
      <c r="L855" s="664">
        <v>10</v>
      </c>
      <c r="M855" s="665">
        <f t="shared" si="26"/>
        <v>150000</v>
      </c>
      <c r="N855" s="664">
        <v>0</v>
      </c>
      <c r="O855" s="664">
        <v>0</v>
      </c>
      <c r="P855" s="666">
        <f t="shared" si="27"/>
        <v>90000</v>
      </c>
      <c r="Q855" s="666">
        <v>0</v>
      </c>
      <c r="R855" s="666">
        <v>0</v>
      </c>
    </row>
    <row r="856" spans="1:18" ht="11.85" customHeight="1" x14ac:dyDescent="0.25">
      <c r="A856" s="598" t="s">
        <v>19174</v>
      </c>
      <c r="B856" s="598" t="s">
        <v>19175</v>
      </c>
      <c r="C856" s="598" t="s">
        <v>147</v>
      </c>
      <c r="D856" s="599" t="s">
        <v>21437</v>
      </c>
      <c r="E856" s="600">
        <v>12000</v>
      </c>
      <c r="F856" s="598" t="s">
        <v>21438</v>
      </c>
      <c r="G856" s="599" t="s">
        <v>21439</v>
      </c>
      <c r="H856" s="599" t="s">
        <v>19270</v>
      </c>
      <c r="I856" s="599" t="s">
        <v>686</v>
      </c>
      <c r="J856" s="598" t="s">
        <v>5312</v>
      </c>
      <c r="K856" s="664">
        <v>1</v>
      </c>
      <c r="L856" s="664">
        <v>12</v>
      </c>
      <c r="M856" s="665">
        <f t="shared" si="26"/>
        <v>144000</v>
      </c>
      <c r="N856" s="664">
        <v>0</v>
      </c>
      <c r="O856" s="664">
        <v>6</v>
      </c>
      <c r="P856" s="666">
        <f t="shared" si="27"/>
        <v>72000</v>
      </c>
      <c r="Q856" s="666">
        <v>0</v>
      </c>
      <c r="R856" s="667">
        <v>12</v>
      </c>
    </row>
    <row r="857" spans="1:18" ht="11.85" customHeight="1" x14ac:dyDescent="0.25">
      <c r="A857" s="598" t="s">
        <v>19174</v>
      </c>
      <c r="B857" s="598" t="s">
        <v>19175</v>
      </c>
      <c r="C857" s="598" t="s">
        <v>147</v>
      </c>
      <c r="D857" s="599" t="s">
        <v>20458</v>
      </c>
      <c r="E857" s="600">
        <v>4000</v>
      </c>
      <c r="F857" s="598" t="s">
        <v>21440</v>
      </c>
      <c r="G857" s="599" t="s">
        <v>21441</v>
      </c>
      <c r="H857" s="599"/>
      <c r="I857" s="599" t="s">
        <v>571</v>
      </c>
      <c r="J857" s="598"/>
      <c r="K857" s="664">
        <v>1</v>
      </c>
      <c r="L857" s="664">
        <v>12</v>
      </c>
      <c r="M857" s="665">
        <f t="shared" si="26"/>
        <v>48000</v>
      </c>
      <c r="N857" s="664">
        <v>0</v>
      </c>
      <c r="O857" s="664">
        <v>6</v>
      </c>
      <c r="P857" s="666">
        <f t="shared" si="27"/>
        <v>24000</v>
      </c>
      <c r="Q857" s="666">
        <v>0</v>
      </c>
      <c r="R857" s="667">
        <v>12</v>
      </c>
    </row>
    <row r="858" spans="1:18" ht="11.85" customHeight="1" x14ac:dyDescent="0.25">
      <c r="A858" s="598" t="s">
        <v>19174</v>
      </c>
      <c r="B858" s="598" t="s">
        <v>19175</v>
      </c>
      <c r="C858" s="598" t="s">
        <v>147</v>
      </c>
      <c r="D858" s="599" t="s">
        <v>21442</v>
      </c>
      <c r="E858" s="600">
        <v>3500</v>
      </c>
      <c r="F858" s="598" t="s">
        <v>21443</v>
      </c>
      <c r="G858" s="599" t="s">
        <v>21444</v>
      </c>
      <c r="H858" s="599" t="s">
        <v>3390</v>
      </c>
      <c r="I858" s="599" t="s">
        <v>19218</v>
      </c>
      <c r="J858" s="598" t="s">
        <v>1464</v>
      </c>
      <c r="K858" s="664">
        <v>1</v>
      </c>
      <c r="L858" s="664">
        <v>12</v>
      </c>
      <c r="M858" s="665">
        <f t="shared" si="26"/>
        <v>42000</v>
      </c>
      <c r="N858" s="664">
        <v>0</v>
      </c>
      <c r="O858" s="664">
        <v>6</v>
      </c>
      <c r="P858" s="666">
        <f t="shared" si="27"/>
        <v>21000</v>
      </c>
      <c r="Q858" s="666">
        <v>0</v>
      </c>
      <c r="R858" s="667">
        <v>12</v>
      </c>
    </row>
    <row r="859" spans="1:18" ht="11.85" customHeight="1" x14ac:dyDescent="0.25">
      <c r="A859" s="598" t="s">
        <v>19174</v>
      </c>
      <c r="B859" s="598" t="s">
        <v>19175</v>
      </c>
      <c r="C859" s="598" t="s">
        <v>147</v>
      </c>
      <c r="D859" s="599" t="s">
        <v>21445</v>
      </c>
      <c r="E859" s="600">
        <v>7000</v>
      </c>
      <c r="F859" s="598" t="s">
        <v>21446</v>
      </c>
      <c r="G859" s="599" t="s">
        <v>21447</v>
      </c>
      <c r="H859" s="599" t="s">
        <v>19297</v>
      </c>
      <c r="I859" s="599" t="s">
        <v>686</v>
      </c>
      <c r="J859" s="598" t="s">
        <v>5312</v>
      </c>
      <c r="K859" s="664">
        <v>1</v>
      </c>
      <c r="L859" s="664">
        <v>12</v>
      </c>
      <c r="M859" s="665">
        <f t="shared" si="26"/>
        <v>84000</v>
      </c>
      <c r="N859" s="664">
        <v>0</v>
      </c>
      <c r="O859" s="664">
        <v>6</v>
      </c>
      <c r="P859" s="666">
        <f t="shared" si="27"/>
        <v>42000</v>
      </c>
      <c r="Q859" s="666">
        <v>0</v>
      </c>
      <c r="R859" s="667">
        <v>12</v>
      </c>
    </row>
    <row r="860" spans="1:18" ht="11.85" customHeight="1" x14ac:dyDescent="0.25">
      <c r="A860" s="598" t="s">
        <v>19174</v>
      </c>
      <c r="B860" s="598" t="s">
        <v>19175</v>
      </c>
      <c r="C860" s="598" t="s">
        <v>147</v>
      </c>
      <c r="D860" s="599" t="s">
        <v>814</v>
      </c>
      <c r="E860" s="600">
        <v>12000</v>
      </c>
      <c r="F860" s="598" t="s">
        <v>21448</v>
      </c>
      <c r="G860" s="599" t="s">
        <v>21449</v>
      </c>
      <c r="H860" s="599" t="s">
        <v>519</v>
      </c>
      <c r="I860" s="599" t="s">
        <v>686</v>
      </c>
      <c r="J860" s="598" t="s">
        <v>5312</v>
      </c>
      <c r="K860" s="664">
        <v>1</v>
      </c>
      <c r="L860" s="664">
        <v>12</v>
      </c>
      <c r="M860" s="665">
        <f t="shared" si="26"/>
        <v>144000</v>
      </c>
      <c r="N860" s="664">
        <v>0</v>
      </c>
      <c r="O860" s="664">
        <v>6</v>
      </c>
      <c r="P860" s="666">
        <f t="shared" si="27"/>
        <v>72000</v>
      </c>
      <c r="Q860" s="666">
        <v>0</v>
      </c>
      <c r="R860" s="667">
        <v>12</v>
      </c>
    </row>
    <row r="861" spans="1:18" ht="11.85" customHeight="1" x14ac:dyDescent="0.25">
      <c r="A861" s="598" t="s">
        <v>19174</v>
      </c>
      <c r="B861" s="598" t="s">
        <v>19200</v>
      </c>
      <c r="C861" s="598" t="s">
        <v>147</v>
      </c>
      <c r="D861" s="599" t="s">
        <v>21250</v>
      </c>
      <c r="E861" s="600">
        <v>10000</v>
      </c>
      <c r="F861" s="598" t="s">
        <v>21450</v>
      </c>
      <c r="G861" s="599" t="s">
        <v>21451</v>
      </c>
      <c r="H861" s="599" t="s">
        <v>565</v>
      </c>
      <c r="I861" s="599" t="s">
        <v>686</v>
      </c>
      <c r="J861" s="598" t="s">
        <v>5312</v>
      </c>
      <c r="K861" s="664">
        <v>1</v>
      </c>
      <c r="L861" s="664">
        <v>12</v>
      </c>
      <c r="M861" s="665">
        <f t="shared" si="26"/>
        <v>120000</v>
      </c>
      <c r="N861" s="664">
        <v>0</v>
      </c>
      <c r="O861" s="664">
        <v>6</v>
      </c>
      <c r="P861" s="666">
        <f t="shared" si="27"/>
        <v>60000</v>
      </c>
      <c r="Q861" s="666">
        <v>0</v>
      </c>
      <c r="R861" s="667">
        <v>12</v>
      </c>
    </row>
    <row r="862" spans="1:18" ht="11.85" customHeight="1" x14ac:dyDescent="0.25">
      <c r="A862" s="598" t="s">
        <v>19174</v>
      </c>
      <c r="B862" s="598" t="s">
        <v>19175</v>
      </c>
      <c r="C862" s="598" t="s">
        <v>19179</v>
      </c>
      <c r="D862" s="599" t="s">
        <v>21452</v>
      </c>
      <c r="E862" s="600">
        <v>15600</v>
      </c>
      <c r="F862" s="598" t="s">
        <v>21453</v>
      </c>
      <c r="G862" s="599" t="s">
        <v>21454</v>
      </c>
      <c r="H862" s="599" t="s">
        <v>21455</v>
      </c>
      <c r="I862" s="599" t="s">
        <v>686</v>
      </c>
      <c r="J862" s="598" t="s">
        <v>5312</v>
      </c>
      <c r="K862" s="664">
        <v>1</v>
      </c>
      <c r="L862" s="664">
        <v>1</v>
      </c>
      <c r="M862" s="665">
        <f t="shared" si="26"/>
        <v>15600</v>
      </c>
      <c r="N862" s="664">
        <v>0</v>
      </c>
      <c r="O862" s="664">
        <v>0</v>
      </c>
      <c r="P862" s="666">
        <f t="shared" si="27"/>
        <v>93600</v>
      </c>
      <c r="Q862" s="666">
        <v>0</v>
      </c>
      <c r="R862" s="666">
        <v>0</v>
      </c>
    </row>
    <row r="863" spans="1:18" ht="11.85" customHeight="1" x14ac:dyDescent="0.25">
      <c r="A863" s="598" t="s">
        <v>19174</v>
      </c>
      <c r="B863" s="598" t="s">
        <v>19175</v>
      </c>
      <c r="C863" s="598" t="s">
        <v>147</v>
      </c>
      <c r="D863" s="599" t="s">
        <v>21456</v>
      </c>
      <c r="E863" s="600">
        <v>8000</v>
      </c>
      <c r="F863" s="598" t="s">
        <v>21457</v>
      </c>
      <c r="G863" s="599" t="s">
        <v>21458</v>
      </c>
      <c r="H863" s="599" t="s">
        <v>19787</v>
      </c>
      <c r="I863" s="599" t="s">
        <v>19243</v>
      </c>
      <c r="J863" s="598" t="s">
        <v>5312</v>
      </c>
      <c r="K863" s="664">
        <v>1</v>
      </c>
      <c r="L863" s="664">
        <v>12</v>
      </c>
      <c r="M863" s="665">
        <f t="shared" si="26"/>
        <v>96000</v>
      </c>
      <c r="N863" s="664">
        <v>0</v>
      </c>
      <c r="O863" s="664">
        <v>6</v>
      </c>
      <c r="P863" s="666">
        <f t="shared" si="27"/>
        <v>48000</v>
      </c>
      <c r="Q863" s="666">
        <v>0</v>
      </c>
      <c r="R863" s="667">
        <v>12</v>
      </c>
    </row>
    <row r="864" spans="1:18" ht="11.85" customHeight="1" x14ac:dyDescent="0.25">
      <c r="A864" s="598" t="s">
        <v>19174</v>
      </c>
      <c r="B864" s="598" t="s">
        <v>19175</v>
      </c>
      <c r="C864" s="598" t="s">
        <v>19179</v>
      </c>
      <c r="D864" s="599" t="s">
        <v>21459</v>
      </c>
      <c r="E864" s="600">
        <v>15600</v>
      </c>
      <c r="F864" s="598" t="s">
        <v>21460</v>
      </c>
      <c r="G864" s="599" t="s">
        <v>21461</v>
      </c>
      <c r="H864" s="599" t="s">
        <v>19297</v>
      </c>
      <c r="I864" s="599" t="s">
        <v>686</v>
      </c>
      <c r="J864" s="598" t="s">
        <v>5312</v>
      </c>
      <c r="K864" s="664">
        <v>1</v>
      </c>
      <c r="L864" s="664">
        <v>2</v>
      </c>
      <c r="M864" s="665">
        <f t="shared" si="26"/>
        <v>31200</v>
      </c>
      <c r="N864" s="664">
        <v>0</v>
      </c>
      <c r="O864" s="664">
        <v>0</v>
      </c>
      <c r="P864" s="666">
        <f t="shared" si="27"/>
        <v>93600</v>
      </c>
      <c r="Q864" s="666">
        <v>0</v>
      </c>
      <c r="R864" s="666">
        <v>0</v>
      </c>
    </row>
    <row r="865" spans="1:18" ht="11.85" customHeight="1" x14ac:dyDescent="0.25">
      <c r="A865" s="598" t="s">
        <v>19174</v>
      </c>
      <c r="B865" s="598" t="s">
        <v>19175</v>
      </c>
      <c r="C865" s="598" t="s">
        <v>147</v>
      </c>
      <c r="D865" s="599" t="s">
        <v>2344</v>
      </c>
      <c r="E865" s="600">
        <v>8000</v>
      </c>
      <c r="F865" s="598" t="s">
        <v>21462</v>
      </c>
      <c r="G865" s="599" t="s">
        <v>21463</v>
      </c>
      <c r="H865" s="599" t="s">
        <v>519</v>
      </c>
      <c r="I865" s="599" t="s">
        <v>686</v>
      </c>
      <c r="J865" s="598" t="s">
        <v>5312</v>
      </c>
      <c r="K865" s="664">
        <v>1</v>
      </c>
      <c r="L865" s="664">
        <v>12</v>
      </c>
      <c r="M865" s="665">
        <f t="shared" si="26"/>
        <v>96000</v>
      </c>
      <c r="N865" s="664">
        <v>0</v>
      </c>
      <c r="O865" s="664">
        <v>6</v>
      </c>
      <c r="P865" s="666">
        <f t="shared" si="27"/>
        <v>48000</v>
      </c>
      <c r="Q865" s="666">
        <v>0</v>
      </c>
      <c r="R865" s="667">
        <v>12</v>
      </c>
    </row>
    <row r="866" spans="1:18" ht="11.85" customHeight="1" x14ac:dyDescent="0.25">
      <c r="A866" s="598" t="s">
        <v>19174</v>
      </c>
      <c r="B866" s="598" t="s">
        <v>19175</v>
      </c>
      <c r="C866" s="598" t="s">
        <v>19179</v>
      </c>
      <c r="D866" s="599" t="s">
        <v>21464</v>
      </c>
      <c r="E866" s="600">
        <v>15600</v>
      </c>
      <c r="F866" s="598" t="s">
        <v>21465</v>
      </c>
      <c r="G866" s="599" t="s">
        <v>21466</v>
      </c>
      <c r="H866" s="599" t="s">
        <v>21455</v>
      </c>
      <c r="I866" s="599" t="s">
        <v>686</v>
      </c>
      <c r="J866" s="598" t="s">
        <v>5312</v>
      </c>
      <c r="K866" s="664">
        <v>0</v>
      </c>
      <c r="L866" s="664">
        <v>0</v>
      </c>
      <c r="M866" s="665">
        <f t="shared" si="26"/>
        <v>0</v>
      </c>
      <c r="N866" s="664">
        <v>1</v>
      </c>
      <c r="O866" s="664">
        <v>3</v>
      </c>
      <c r="P866" s="666">
        <f t="shared" si="27"/>
        <v>93600</v>
      </c>
      <c r="Q866" s="666">
        <v>0</v>
      </c>
      <c r="R866" s="666">
        <v>0</v>
      </c>
    </row>
    <row r="867" spans="1:18" ht="11.85" customHeight="1" x14ac:dyDescent="0.25">
      <c r="A867" s="598" t="s">
        <v>19174</v>
      </c>
      <c r="B867" s="598" t="s">
        <v>19200</v>
      </c>
      <c r="C867" s="598" t="s">
        <v>147</v>
      </c>
      <c r="D867" s="599" t="s">
        <v>1232</v>
      </c>
      <c r="E867" s="600">
        <v>6000</v>
      </c>
      <c r="F867" s="598" t="s">
        <v>21467</v>
      </c>
      <c r="G867" s="599" t="s">
        <v>21468</v>
      </c>
      <c r="H867" s="599" t="s">
        <v>519</v>
      </c>
      <c r="I867" s="599" t="s">
        <v>686</v>
      </c>
      <c r="J867" s="598" t="s">
        <v>5312</v>
      </c>
      <c r="K867" s="664">
        <v>1</v>
      </c>
      <c r="L867" s="664">
        <v>12</v>
      </c>
      <c r="M867" s="665">
        <f t="shared" si="26"/>
        <v>72000</v>
      </c>
      <c r="N867" s="664">
        <v>0</v>
      </c>
      <c r="O867" s="664">
        <v>6</v>
      </c>
      <c r="P867" s="666">
        <f t="shared" si="27"/>
        <v>36000</v>
      </c>
      <c r="Q867" s="666">
        <v>0</v>
      </c>
      <c r="R867" s="667">
        <v>12</v>
      </c>
    </row>
    <row r="868" spans="1:18" ht="11.85" customHeight="1" x14ac:dyDescent="0.25">
      <c r="A868" s="598" t="s">
        <v>19174</v>
      </c>
      <c r="B868" s="598" t="s">
        <v>19175</v>
      </c>
      <c r="C868" s="598" t="s">
        <v>147</v>
      </c>
      <c r="D868" s="599" t="s">
        <v>21469</v>
      </c>
      <c r="E868" s="600">
        <v>10000</v>
      </c>
      <c r="F868" s="598" t="s">
        <v>21470</v>
      </c>
      <c r="G868" s="599" t="s">
        <v>21471</v>
      </c>
      <c r="H868" s="599" t="s">
        <v>19270</v>
      </c>
      <c r="I868" s="599" t="s">
        <v>686</v>
      </c>
      <c r="J868" s="598" t="s">
        <v>5312</v>
      </c>
      <c r="K868" s="664">
        <v>1</v>
      </c>
      <c r="L868" s="664">
        <v>12</v>
      </c>
      <c r="M868" s="665">
        <f t="shared" si="26"/>
        <v>120000</v>
      </c>
      <c r="N868" s="664">
        <v>0</v>
      </c>
      <c r="O868" s="664">
        <v>6</v>
      </c>
      <c r="P868" s="666">
        <f t="shared" si="27"/>
        <v>60000</v>
      </c>
      <c r="Q868" s="666">
        <v>0</v>
      </c>
      <c r="R868" s="667">
        <v>12</v>
      </c>
    </row>
    <row r="869" spans="1:18" ht="11.85" customHeight="1" x14ac:dyDescent="0.25">
      <c r="A869" s="598" t="s">
        <v>19174</v>
      </c>
      <c r="B869" s="598" t="s">
        <v>19175</v>
      </c>
      <c r="C869" s="598" t="s">
        <v>147</v>
      </c>
      <c r="D869" s="599" t="s">
        <v>20337</v>
      </c>
      <c r="E869" s="600">
        <v>11000</v>
      </c>
      <c r="F869" s="598" t="s">
        <v>21472</v>
      </c>
      <c r="G869" s="599" t="s">
        <v>21473</v>
      </c>
      <c r="H869" s="599" t="s">
        <v>565</v>
      </c>
      <c r="I869" s="599" t="s">
        <v>686</v>
      </c>
      <c r="J869" s="598" t="s">
        <v>5312</v>
      </c>
      <c r="K869" s="664">
        <v>1</v>
      </c>
      <c r="L869" s="664">
        <v>12</v>
      </c>
      <c r="M869" s="665">
        <f t="shared" si="26"/>
        <v>132000</v>
      </c>
      <c r="N869" s="664">
        <v>0</v>
      </c>
      <c r="O869" s="664">
        <v>6</v>
      </c>
      <c r="P869" s="666">
        <f t="shared" si="27"/>
        <v>66000</v>
      </c>
      <c r="Q869" s="666">
        <v>0</v>
      </c>
      <c r="R869" s="667">
        <v>12</v>
      </c>
    </row>
    <row r="870" spans="1:18" ht="11.85" customHeight="1" x14ac:dyDescent="0.25">
      <c r="A870" s="598" t="s">
        <v>19174</v>
      </c>
      <c r="B870" s="598" t="s">
        <v>19175</v>
      </c>
      <c r="C870" s="598" t="s">
        <v>147</v>
      </c>
      <c r="D870" s="599" t="s">
        <v>21474</v>
      </c>
      <c r="E870" s="600">
        <v>9000</v>
      </c>
      <c r="F870" s="598" t="s">
        <v>21475</v>
      </c>
      <c r="G870" s="599" t="s">
        <v>21476</v>
      </c>
      <c r="H870" s="599" t="s">
        <v>19297</v>
      </c>
      <c r="I870" s="599" t="s">
        <v>686</v>
      </c>
      <c r="J870" s="598" t="s">
        <v>5312</v>
      </c>
      <c r="K870" s="664">
        <v>1</v>
      </c>
      <c r="L870" s="664">
        <v>12</v>
      </c>
      <c r="M870" s="665">
        <f t="shared" si="26"/>
        <v>108000</v>
      </c>
      <c r="N870" s="664">
        <v>0</v>
      </c>
      <c r="O870" s="664">
        <v>6</v>
      </c>
      <c r="P870" s="666">
        <f t="shared" si="27"/>
        <v>54000</v>
      </c>
      <c r="Q870" s="666">
        <v>0</v>
      </c>
      <c r="R870" s="667">
        <v>12</v>
      </c>
    </row>
    <row r="871" spans="1:18" ht="11.85" customHeight="1" x14ac:dyDescent="0.25">
      <c r="A871" s="598" t="s">
        <v>19174</v>
      </c>
      <c r="B871" s="598" t="s">
        <v>19175</v>
      </c>
      <c r="C871" s="598" t="s">
        <v>147</v>
      </c>
      <c r="D871" s="599" t="s">
        <v>21477</v>
      </c>
      <c r="E871" s="600">
        <v>9000</v>
      </c>
      <c r="F871" s="598" t="s">
        <v>21478</v>
      </c>
      <c r="G871" s="599" t="s">
        <v>21479</v>
      </c>
      <c r="H871" s="599" t="s">
        <v>18178</v>
      </c>
      <c r="I871" s="599" t="s">
        <v>686</v>
      </c>
      <c r="J871" s="598" t="s">
        <v>5312</v>
      </c>
      <c r="K871" s="664">
        <v>1</v>
      </c>
      <c r="L871" s="664">
        <v>12</v>
      </c>
      <c r="M871" s="665">
        <f t="shared" si="26"/>
        <v>108000</v>
      </c>
      <c r="N871" s="664">
        <v>0</v>
      </c>
      <c r="O871" s="664">
        <v>6</v>
      </c>
      <c r="P871" s="666">
        <f t="shared" si="27"/>
        <v>54000</v>
      </c>
      <c r="Q871" s="666">
        <v>0</v>
      </c>
      <c r="R871" s="667">
        <v>12</v>
      </c>
    </row>
    <row r="872" spans="1:18" ht="11.85" customHeight="1" x14ac:dyDescent="0.25">
      <c r="A872" s="598" t="s">
        <v>19174</v>
      </c>
      <c r="B872" s="598" t="s">
        <v>19175</v>
      </c>
      <c r="C872" s="598" t="s">
        <v>147</v>
      </c>
      <c r="D872" s="599" t="s">
        <v>21480</v>
      </c>
      <c r="E872" s="600">
        <v>10000</v>
      </c>
      <c r="F872" s="598" t="s">
        <v>21481</v>
      </c>
      <c r="G872" s="599" t="s">
        <v>21482</v>
      </c>
      <c r="H872" s="599" t="s">
        <v>21275</v>
      </c>
      <c r="I872" s="599" t="s">
        <v>686</v>
      </c>
      <c r="J872" s="598" t="s">
        <v>5312</v>
      </c>
      <c r="K872" s="664">
        <v>1</v>
      </c>
      <c r="L872" s="664">
        <v>12</v>
      </c>
      <c r="M872" s="665">
        <f t="shared" si="26"/>
        <v>120000</v>
      </c>
      <c r="N872" s="664">
        <v>0</v>
      </c>
      <c r="O872" s="664">
        <v>6</v>
      </c>
      <c r="P872" s="666">
        <f t="shared" si="27"/>
        <v>60000</v>
      </c>
      <c r="Q872" s="666">
        <v>0</v>
      </c>
      <c r="R872" s="667">
        <v>12</v>
      </c>
    </row>
    <row r="873" spans="1:18" ht="11.85" customHeight="1" x14ac:dyDescent="0.25">
      <c r="A873" s="598" t="s">
        <v>19174</v>
      </c>
      <c r="B873" s="598" t="s">
        <v>19175</v>
      </c>
      <c r="C873" s="598" t="s">
        <v>147</v>
      </c>
      <c r="D873" s="599" t="s">
        <v>21483</v>
      </c>
      <c r="E873" s="600">
        <v>15000</v>
      </c>
      <c r="F873" s="598" t="s">
        <v>21484</v>
      </c>
      <c r="G873" s="599" t="s">
        <v>21485</v>
      </c>
      <c r="H873" s="599" t="s">
        <v>519</v>
      </c>
      <c r="I873" s="599" t="s">
        <v>686</v>
      </c>
      <c r="J873" s="598" t="s">
        <v>5312</v>
      </c>
      <c r="K873" s="664">
        <v>1</v>
      </c>
      <c r="L873" s="664">
        <v>12</v>
      </c>
      <c r="M873" s="665">
        <f t="shared" si="26"/>
        <v>180000</v>
      </c>
      <c r="N873" s="664">
        <v>0</v>
      </c>
      <c r="O873" s="664">
        <v>6</v>
      </c>
      <c r="P873" s="666">
        <f t="shared" si="27"/>
        <v>90000</v>
      </c>
      <c r="Q873" s="666">
        <v>0</v>
      </c>
      <c r="R873" s="667">
        <v>12</v>
      </c>
    </row>
    <row r="874" spans="1:18" ht="11.85" customHeight="1" x14ac:dyDescent="0.25">
      <c r="A874" s="598" t="s">
        <v>19174</v>
      </c>
      <c r="B874" s="598" t="s">
        <v>19175</v>
      </c>
      <c r="C874" s="598" t="s">
        <v>147</v>
      </c>
      <c r="D874" s="599" t="s">
        <v>21486</v>
      </c>
      <c r="E874" s="600">
        <v>5500</v>
      </c>
      <c r="F874" s="598" t="s">
        <v>21487</v>
      </c>
      <c r="G874" s="599" t="s">
        <v>21488</v>
      </c>
      <c r="H874" s="599" t="s">
        <v>20173</v>
      </c>
      <c r="I874" s="599" t="s">
        <v>19243</v>
      </c>
      <c r="J874" s="598" t="s">
        <v>5312</v>
      </c>
      <c r="K874" s="664">
        <v>1</v>
      </c>
      <c r="L874" s="664">
        <v>12</v>
      </c>
      <c r="M874" s="665">
        <f t="shared" si="26"/>
        <v>66000</v>
      </c>
      <c r="N874" s="664">
        <v>0</v>
      </c>
      <c r="O874" s="664">
        <v>6</v>
      </c>
      <c r="P874" s="666">
        <f t="shared" si="27"/>
        <v>33000</v>
      </c>
      <c r="Q874" s="666">
        <v>0</v>
      </c>
      <c r="R874" s="667">
        <v>12</v>
      </c>
    </row>
    <row r="875" spans="1:18" ht="11.85" customHeight="1" x14ac:dyDescent="0.25">
      <c r="A875" s="598" t="s">
        <v>19174</v>
      </c>
      <c r="B875" s="598" t="s">
        <v>19200</v>
      </c>
      <c r="C875" s="598" t="s">
        <v>147</v>
      </c>
      <c r="D875" s="599" t="s">
        <v>19711</v>
      </c>
      <c r="E875" s="600">
        <v>6500</v>
      </c>
      <c r="F875" s="598" t="s">
        <v>21489</v>
      </c>
      <c r="G875" s="599" t="s">
        <v>21490</v>
      </c>
      <c r="H875" s="599" t="s">
        <v>19342</v>
      </c>
      <c r="I875" s="599" t="s">
        <v>686</v>
      </c>
      <c r="J875" s="598" t="s">
        <v>5312</v>
      </c>
      <c r="K875" s="664">
        <v>1</v>
      </c>
      <c r="L875" s="664">
        <v>12</v>
      </c>
      <c r="M875" s="665">
        <f t="shared" si="26"/>
        <v>78000</v>
      </c>
      <c r="N875" s="664">
        <v>0</v>
      </c>
      <c r="O875" s="664">
        <v>6</v>
      </c>
      <c r="P875" s="666">
        <f t="shared" si="27"/>
        <v>39000</v>
      </c>
      <c r="Q875" s="666">
        <v>0</v>
      </c>
      <c r="R875" s="667">
        <v>12</v>
      </c>
    </row>
    <row r="876" spans="1:18" ht="11.85" customHeight="1" x14ac:dyDescent="0.25">
      <c r="A876" s="598" t="s">
        <v>19174</v>
      </c>
      <c r="B876" s="598" t="s">
        <v>19200</v>
      </c>
      <c r="C876" s="598" t="s">
        <v>147</v>
      </c>
      <c r="D876" s="599" t="s">
        <v>19711</v>
      </c>
      <c r="E876" s="600">
        <v>6500</v>
      </c>
      <c r="F876" s="598" t="s">
        <v>21491</v>
      </c>
      <c r="G876" s="599" t="s">
        <v>21492</v>
      </c>
      <c r="H876" s="599" t="s">
        <v>19342</v>
      </c>
      <c r="I876" s="599" t="s">
        <v>686</v>
      </c>
      <c r="J876" s="598" t="s">
        <v>5312</v>
      </c>
      <c r="K876" s="664">
        <v>1</v>
      </c>
      <c r="L876" s="664">
        <v>12</v>
      </c>
      <c r="M876" s="665">
        <f t="shared" si="26"/>
        <v>78000</v>
      </c>
      <c r="N876" s="664">
        <v>0</v>
      </c>
      <c r="O876" s="664">
        <v>6</v>
      </c>
      <c r="P876" s="666">
        <f t="shared" si="27"/>
        <v>39000</v>
      </c>
      <c r="Q876" s="666">
        <v>0</v>
      </c>
      <c r="R876" s="667">
        <v>12</v>
      </c>
    </row>
    <row r="877" spans="1:18" ht="11.85" customHeight="1" x14ac:dyDescent="0.25">
      <c r="A877" s="598" t="s">
        <v>19174</v>
      </c>
      <c r="B877" s="598" t="s">
        <v>19200</v>
      </c>
      <c r="C877" s="598" t="s">
        <v>147</v>
      </c>
      <c r="D877" s="599" t="s">
        <v>19711</v>
      </c>
      <c r="E877" s="600">
        <v>6500</v>
      </c>
      <c r="F877" s="598" t="s">
        <v>21493</v>
      </c>
      <c r="G877" s="599" t="s">
        <v>21494</v>
      </c>
      <c r="H877" s="599" t="s">
        <v>19342</v>
      </c>
      <c r="I877" s="599" t="s">
        <v>686</v>
      </c>
      <c r="J877" s="598" t="s">
        <v>5312</v>
      </c>
      <c r="K877" s="664">
        <v>1</v>
      </c>
      <c r="L877" s="664">
        <v>12</v>
      </c>
      <c r="M877" s="665">
        <f t="shared" si="26"/>
        <v>78000</v>
      </c>
      <c r="N877" s="664">
        <v>0</v>
      </c>
      <c r="O877" s="664">
        <v>6</v>
      </c>
      <c r="P877" s="666">
        <f t="shared" si="27"/>
        <v>39000</v>
      </c>
      <c r="Q877" s="666">
        <v>0</v>
      </c>
      <c r="R877" s="667">
        <v>12</v>
      </c>
    </row>
    <row r="878" spans="1:18" ht="11.85" customHeight="1" x14ac:dyDescent="0.25">
      <c r="A878" s="598" t="s">
        <v>19174</v>
      </c>
      <c r="B878" s="598" t="s">
        <v>19200</v>
      </c>
      <c r="C878" s="598" t="s">
        <v>147</v>
      </c>
      <c r="D878" s="599" t="s">
        <v>19711</v>
      </c>
      <c r="E878" s="600">
        <v>6500</v>
      </c>
      <c r="F878" s="598" t="s">
        <v>21495</v>
      </c>
      <c r="G878" s="599" t="s">
        <v>21496</v>
      </c>
      <c r="H878" s="599" t="s">
        <v>19342</v>
      </c>
      <c r="I878" s="599" t="s">
        <v>686</v>
      </c>
      <c r="J878" s="598" t="s">
        <v>5312</v>
      </c>
      <c r="K878" s="664">
        <v>1</v>
      </c>
      <c r="L878" s="664">
        <v>12</v>
      </c>
      <c r="M878" s="665">
        <f t="shared" si="26"/>
        <v>78000</v>
      </c>
      <c r="N878" s="664">
        <v>0</v>
      </c>
      <c r="O878" s="664">
        <v>6</v>
      </c>
      <c r="P878" s="666">
        <f t="shared" si="27"/>
        <v>39000</v>
      </c>
      <c r="Q878" s="666">
        <v>0</v>
      </c>
      <c r="R878" s="667">
        <v>12</v>
      </c>
    </row>
    <row r="879" spans="1:18" ht="11.85" customHeight="1" x14ac:dyDescent="0.25">
      <c r="A879" s="598" t="s">
        <v>19174</v>
      </c>
      <c r="B879" s="598" t="s">
        <v>19200</v>
      </c>
      <c r="C879" s="598" t="s">
        <v>147</v>
      </c>
      <c r="D879" s="599" t="s">
        <v>19711</v>
      </c>
      <c r="E879" s="600">
        <v>6500</v>
      </c>
      <c r="F879" s="598" t="s">
        <v>21497</v>
      </c>
      <c r="G879" s="599" t="s">
        <v>21498</v>
      </c>
      <c r="H879" s="599" t="s">
        <v>19342</v>
      </c>
      <c r="I879" s="599" t="s">
        <v>686</v>
      </c>
      <c r="J879" s="598" t="s">
        <v>5312</v>
      </c>
      <c r="K879" s="664">
        <v>1</v>
      </c>
      <c r="L879" s="664">
        <v>12</v>
      </c>
      <c r="M879" s="665">
        <f t="shared" si="26"/>
        <v>78000</v>
      </c>
      <c r="N879" s="664">
        <v>0</v>
      </c>
      <c r="O879" s="664">
        <v>6</v>
      </c>
      <c r="P879" s="666">
        <f t="shared" si="27"/>
        <v>39000</v>
      </c>
      <c r="Q879" s="666">
        <v>0</v>
      </c>
      <c r="R879" s="667">
        <v>12</v>
      </c>
    </row>
    <row r="880" spans="1:18" ht="11.85" customHeight="1" x14ac:dyDescent="0.25">
      <c r="A880" s="598" t="s">
        <v>19174</v>
      </c>
      <c r="B880" s="598" t="s">
        <v>19175</v>
      </c>
      <c r="C880" s="598" t="s">
        <v>147</v>
      </c>
      <c r="D880" s="599" t="s">
        <v>21499</v>
      </c>
      <c r="E880" s="600">
        <v>5500</v>
      </c>
      <c r="F880" s="598" t="s">
        <v>21500</v>
      </c>
      <c r="G880" s="599" t="s">
        <v>21501</v>
      </c>
      <c r="H880" s="599" t="s">
        <v>21502</v>
      </c>
      <c r="I880" s="599" t="s">
        <v>19243</v>
      </c>
      <c r="J880" s="598" t="s">
        <v>5312</v>
      </c>
      <c r="K880" s="664">
        <v>2</v>
      </c>
      <c r="L880" s="664">
        <v>12</v>
      </c>
      <c r="M880" s="665">
        <f t="shared" si="26"/>
        <v>66000</v>
      </c>
      <c r="N880" s="664">
        <v>0</v>
      </c>
      <c r="O880" s="664">
        <v>6</v>
      </c>
      <c r="P880" s="666">
        <f t="shared" si="27"/>
        <v>33000</v>
      </c>
      <c r="Q880" s="666">
        <v>0</v>
      </c>
      <c r="R880" s="667">
        <v>12</v>
      </c>
    </row>
    <row r="881" spans="1:18" ht="11.85" customHeight="1" x14ac:dyDescent="0.25">
      <c r="A881" s="598" t="s">
        <v>19174</v>
      </c>
      <c r="B881" s="598" t="s">
        <v>19200</v>
      </c>
      <c r="C881" s="598" t="s">
        <v>147</v>
      </c>
      <c r="D881" s="599" t="s">
        <v>21503</v>
      </c>
      <c r="E881" s="600">
        <v>8000</v>
      </c>
      <c r="F881" s="598" t="s">
        <v>21504</v>
      </c>
      <c r="G881" s="599" t="s">
        <v>21505</v>
      </c>
      <c r="H881" s="599" t="s">
        <v>19601</v>
      </c>
      <c r="I881" s="599" t="s">
        <v>686</v>
      </c>
      <c r="J881" s="598" t="s">
        <v>5312</v>
      </c>
      <c r="K881" s="664">
        <v>1</v>
      </c>
      <c r="L881" s="664">
        <v>12</v>
      </c>
      <c r="M881" s="665">
        <f t="shared" si="26"/>
        <v>96000</v>
      </c>
      <c r="N881" s="664">
        <v>0</v>
      </c>
      <c r="O881" s="664">
        <v>6</v>
      </c>
      <c r="P881" s="666">
        <f t="shared" si="27"/>
        <v>48000</v>
      </c>
      <c r="Q881" s="666">
        <v>0</v>
      </c>
      <c r="R881" s="667">
        <v>12</v>
      </c>
    </row>
    <row r="882" spans="1:18" ht="11.85" customHeight="1" x14ac:dyDescent="0.25">
      <c r="A882" s="598" t="s">
        <v>19174</v>
      </c>
      <c r="B882" s="598" t="s">
        <v>19175</v>
      </c>
      <c r="C882" s="598" t="s">
        <v>147</v>
      </c>
      <c r="D882" s="599" t="s">
        <v>21506</v>
      </c>
      <c r="E882" s="600">
        <v>9000</v>
      </c>
      <c r="F882" s="598" t="s">
        <v>21507</v>
      </c>
      <c r="G882" s="599" t="s">
        <v>21508</v>
      </c>
      <c r="H882" s="599" t="s">
        <v>21509</v>
      </c>
      <c r="I882" s="599" t="s">
        <v>686</v>
      </c>
      <c r="J882" s="598" t="s">
        <v>5312</v>
      </c>
      <c r="K882" s="664">
        <v>1</v>
      </c>
      <c r="L882" s="664">
        <v>1</v>
      </c>
      <c r="M882" s="665">
        <f t="shared" si="26"/>
        <v>9000</v>
      </c>
      <c r="N882" s="664">
        <v>2</v>
      </c>
      <c r="O882" s="664">
        <v>6</v>
      </c>
      <c r="P882" s="666">
        <f t="shared" si="27"/>
        <v>54000</v>
      </c>
      <c r="Q882" s="666">
        <v>0</v>
      </c>
      <c r="R882" s="666">
        <v>0</v>
      </c>
    </row>
    <row r="883" spans="1:18" ht="11.85" customHeight="1" x14ac:dyDescent="0.25">
      <c r="A883" s="598" t="s">
        <v>19174</v>
      </c>
      <c r="B883" s="598" t="s">
        <v>19200</v>
      </c>
      <c r="C883" s="598" t="s">
        <v>147</v>
      </c>
      <c r="D883" s="599" t="s">
        <v>19634</v>
      </c>
      <c r="E883" s="600">
        <v>8000</v>
      </c>
      <c r="F883" s="598" t="s">
        <v>21510</v>
      </c>
      <c r="G883" s="599" t="s">
        <v>21511</v>
      </c>
      <c r="H883" s="599" t="s">
        <v>519</v>
      </c>
      <c r="I883" s="599" t="s">
        <v>686</v>
      </c>
      <c r="J883" s="598" t="s">
        <v>5312</v>
      </c>
      <c r="K883" s="664">
        <v>1</v>
      </c>
      <c r="L883" s="664">
        <v>12</v>
      </c>
      <c r="M883" s="665">
        <f t="shared" si="26"/>
        <v>96000</v>
      </c>
      <c r="N883" s="664">
        <v>0</v>
      </c>
      <c r="O883" s="664">
        <v>6</v>
      </c>
      <c r="P883" s="666">
        <f t="shared" si="27"/>
        <v>48000</v>
      </c>
      <c r="Q883" s="666">
        <v>0</v>
      </c>
      <c r="R883" s="667">
        <v>12</v>
      </c>
    </row>
    <row r="884" spans="1:18" ht="11.85" customHeight="1" x14ac:dyDescent="0.25">
      <c r="A884" s="598" t="s">
        <v>19174</v>
      </c>
      <c r="B884" s="598" t="s">
        <v>19175</v>
      </c>
      <c r="C884" s="598" t="s">
        <v>147</v>
      </c>
      <c r="D884" s="599" t="s">
        <v>21512</v>
      </c>
      <c r="E884" s="600">
        <v>15000</v>
      </c>
      <c r="F884" s="598" t="s">
        <v>21513</v>
      </c>
      <c r="G884" s="599" t="s">
        <v>21514</v>
      </c>
      <c r="H884" s="599" t="s">
        <v>565</v>
      </c>
      <c r="I884" s="599" t="s">
        <v>686</v>
      </c>
      <c r="J884" s="598" t="s">
        <v>5312</v>
      </c>
      <c r="K884" s="664">
        <v>1</v>
      </c>
      <c r="L884" s="664">
        <v>10</v>
      </c>
      <c r="M884" s="665">
        <f t="shared" si="26"/>
        <v>150000</v>
      </c>
      <c r="N884" s="664">
        <v>0</v>
      </c>
      <c r="O884" s="664">
        <v>0</v>
      </c>
      <c r="P884" s="666">
        <f t="shared" si="27"/>
        <v>90000</v>
      </c>
      <c r="Q884" s="666">
        <v>0</v>
      </c>
      <c r="R884" s="666">
        <v>0</v>
      </c>
    </row>
    <row r="885" spans="1:18" ht="11.85" customHeight="1" x14ac:dyDescent="0.25">
      <c r="A885" s="598" t="s">
        <v>19174</v>
      </c>
      <c r="B885" s="598" t="s">
        <v>19200</v>
      </c>
      <c r="C885" s="598" t="s">
        <v>147</v>
      </c>
      <c r="D885" s="599" t="s">
        <v>21503</v>
      </c>
      <c r="E885" s="600">
        <v>8000</v>
      </c>
      <c r="F885" s="598" t="s">
        <v>21515</v>
      </c>
      <c r="G885" s="599" t="s">
        <v>21516</v>
      </c>
      <c r="H885" s="599" t="s">
        <v>19342</v>
      </c>
      <c r="I885" s="599" t="s">
        <v>686</v>
      </c>
      <c r="J885" s="598" t="s">
        <v>5312</v>
      </c>
      <c r="K885" s="664">
        <v>1</v>
      </c>
      <c r="L885" s="664">
        <v>12</v>
      </c>
      <c r="M885" s="665">
        <f t="shared" si="26"/>
        <v>96000</v>
      </c>
      <c r="N885" s="664">
        <v>0</v>
      </c>
      <c r="O885" s="664">
        <v>6</v>
      </c>
      <c r="P885" s="666">
        <f t="shared" si="27"/>
        <v>48000</v>
      </c>
      <c r="Q885" s="666">
        <v>0</v>
      </c>
      <c r="R885" s="667">
        <v>12</v>
      </c>
    </row>
    <row r="886" spans="1:18" ht="11.85" customHeight="1" x14ac:dyDescent="0.25">
      <c r="A886" s="598" t="s">
        <v>19174</v>
      </c>
      <c r="B886" s="598" t="s">
        <v>19200</v>
      </c>
      <c r="C886" s="598" t="s">
        <v>147</v>
      </c>
      <c r="D886" s="599" t="s">
        <v>1232</v>
      </c>
      <c r="E886" s="600">
        <v>5500</v>
      </c>
      <c r="F886" s="598" t="s">
        <v>21517</v>
      </c>
      <c r="G886" s="599" t="s">
        <v>21518</v>
      </c>
      <c r="H886" s="599" t="s">
        <v>519</v>
      </c>
      <c r="I886" s="599" t="s">
        <v>686</v>
      </c>
      <c r="J886" s="598" t="s">
        <v>5312</v>
      </c>
      <c r="K886" s="664">
        <v>1</v>
      </c>
      <c r="L886" s="664">
        <v>12</v>
      </c>
      <c r="M886" s="665">
        <f t="shared" si="26"/>
        <v>66000</v>
      </c>
      <c r="N886" s="664">
        <v>0</v>
      </c>
      <c r="O886" s="664">
        <v>6</v>
      </c>
      <c r="P886" s="666">
        <f t="shared" si="27"/>
        <v>33000</v>
      </c>
      <c r="Q886" s="666">
        <v>0</v>
      </c>
      <c r="R886" s="667">
        <v>12</v>
      </c>
    </row>
    <row r="887" spans="1:18" ht="11.85" customHeight="1" x14ac:dyDescent="0.25">
      <c r="A887" s="598" t="s">
        <v>19174</v>
      </c>
      <c r="B887" s="598" t="s">
        <v>19200</v>
      </c>
      <c r="C887" s="598" t="s">
        <v>147</v>
      </c>
      <c r="D887" s="599" t="s">
        <v>1232</v>
      </c>
      <c r="E887" s="600">
        <v>5500</v>
      </c>
      <c r="F887" s="598" t="s">
        <v>21519</v>
      </c>
      <c r="G887" s="599" t="s">
        <v>21520</v>
      </c>
      <c r="H887" s="599" t="s">
        <v>519</v>
      </c>
      <c r="I887" s="599" t="s">
        <v>686</v>
      </c>
      <c r="J887" s="598" t="s">
        <v>5312</v>
      </c>
      <c r="K887" s="664">
        <v>1</v>
      </c>
      <c r="L887" s="664">
        <v>12</v>
      </c>
      <c r="M887" s="665">
        <f t="shared" si="26"/>
        <v>66000</v>
      </c>
      <c r="N887" s="664">
        <v>0</v>
      </c>
      <c r="O887" s="664">
        <v>6</v>
      </c>
      <c r="P887" s="666">
        <f t="shared" si="27"/>
        <v>33000</v>
      </c>
      <c r="Q887" s="666">
        <v>0</v>
      </c>
      <c r="R887" s="667">
        <v>12</v>
      </c>
    </row>
    <row r="888" spans="1:18" ht="11.85" customHeight="1" x14ac:dyDescent="0.25">
      <c r="A888" s="598" t="s">
        <v>19174</v>
      </c>
      <c r="B888" s="598" t="s">
        <v>19200</v>
      </c>
      <c r="C888" s="598" t="s">
        <v>147</v>
      </c>
      <c r="D888" s="599" t="s">
        <v>1232</v>
      </c>
      <c r="E888" s="600">
        <v>6000</v>
      </c>
      <c r="F888" s="598" t="s">
        <v>21521</v>
      </c>
      <c r="G888" s="599" t="s">
        <v>21522</v>
      </c>
      <c r="H888" s="599" t="s">
        <v>519</v>
      </c>
      <c r="I888" s="599" t="s">
        <v>686</v>
      </c>
      <c r="J888" s="598" t="s">
        <v>5312</v>
      </c>
      <c r="K888" s="664">
        <v>1</v>
      </c>
      <c r="L888" s="664">
        <v>12</v>
      </c>
      <c r="M888" s="665">
        <f t="shared" si="26"/>
        <v>72000</v>
      </c>
      <c r="N888" s="664">
        <v>0</v>
      </c>
      <c r="O888" s="664">
        <v>6</v>
      </c>
      <c r="P888" s="666">
        <f t="shared" si="27"/>
        <v>36000</v>
      </c>
      <c r="Q888" s="666">
        <v>0</v>
      </c>
      <c r="R888" s="666">
        <v>0</v>
      </c>
    </row>
    <row r="889" spans="1:18" ht="11.85" customHeight="1" x14ac:dyDescent="0.25">
      <c r="A889" s="598" t="s">
        <v>19174</v>
      </c>
      <c r="B889" s="598" t="s">
        <v>19175</v>
      </c>
      <c r="C889" s="598" t="s">
        <v>147</v>
      </c>
      <c r="D889" s="599" t="s">
        <v>21523</v>
      </c>
      <c r="E889" s="600">
        <v>6000</v>
      </c>
      <c r="F889" s="598" t="s">
        <v>21524</v>
      </c>
      <c r="G889" s="599" t="s">
        <v>21525</v>
      </c>
      <c r="H889" s="599" t="s">
        <v>20110</v>
      </c>
      <c r="I889" s="599" t="s">
        <v>19243</v>
      </c>
      <c r="J889" s="598" t="s">
        <v>5312</v>
      </c>
      <c r="K889" s="664">
        <v>1</v>
      </c>
      <c r="L889" s="664">
        <v>12</v>
      </c>
      <c r="M889" s="665">
        <f t="shared" si="26"/>
        <v>72000</v>
      </c>
      <c r="N889" s="664">
        <v>0</v>
      </c>
      <c r="O889" s="664">
        <v>6</v>
      </c>
      <c r="P889" s="666">
        <f t="shared" si="27"/>
        <v>36000</v>
      </c>
      <c r="Q889" s="666">
        <v>0</v>
      </c>
      <c r="R889" s="667">
        <v>12</v>
      </c>
    </row>
    <row r="890" spans="1:18" ht="11.85" customHeight="1" x14ac:dyDescent="0.25">
      <c r="A890" s="598" t="s">
        <v>19174</v>
      </c>
      <c r="B890" s="598" t="s">
        <v>19175</v>
      </c>
      <c r="C890" s="598" t="s">
        <v>147</v>
      </c>
      <c r="D890" s="599" t="s">
        <v>21526</v>
      </c>
      <c r="E890" s="600">
        <v>2000</v>
      </c>
      <c r="F890" s="598" t="s">
        <v>21527</v>
      </c>
      <c r="G890" s="599" t="s">
        <v>21528</v>
      </c>
      <c r="H890" s="599" t="s">
        <v>19261</v>
      </c>
      <c r="I890" s="599" t="s">
        <v>19825</v>
      </c>
      <c r="J890" s="598"/>
      <c r="K890" s="664">
        <v>1</v>
      </c>
      <c r="L890" s="664">
        <v>12</v>
      </c>
      <c r="M890" s="665">
        <f t="shared" si="26"/>
        <v>24000</v>
      </c>
      <c r="N890" s="664">
        <v>0</v>
      </c>
      <c r="O890" s="664">
        <v>6</v>
      </c>
      <c r="P890" s="666">
        <f t="shared" si="27"/>
        <v>12000</v>
      </c>
      <c r="Q890" s="666">
        <v>0</v>
      </c>
      <c r="R890" s="666">
        <v>0</v>
      </c>
    </row>
    <row r="891" spans="1:18" ht="11.85" customHeight="1" x14ac:dyDescent="0.25">
      <c r="A891" s="598" t="s">
        <v>19174</v>
      </c>
      <c r="B891" s="598" t="s">
        <v>19200</v>
      </c>
      <c r="C891" s="598" t="s">
        <v>147</v>
      </c>
      <c r="D891" s="599" t="s">
        <v>1232</v>
      </c>
      <c r="E891" s="600">
        <v>5500</v>
      </c>
      <c r="F891" s="598" t="s">
        <v>21529</v>
      </c>
      <c r="G891" s="599" t="s">
        <v>21530</v>
      </c>
      <c r="H891" s="599" t="s">
        <v>519</v>
      </c>
      <c r="I891" s="599" t="s">
        <v>686</v>
      </c>
      <c r="J891" s="598" t="s">
        <v>5312</v>
      </c>
      <c r="K891" s="664">
        <v>1</v>
      </c>
      <c r="L891" s="664">
        <v>12</v>
      </c>
      <c r="M891" s="665">
        <f t="shared" si="26"/>
        <v>66000</v>
      </c>
      <c r="N891" s="664">
        <v>0</v>
      </c>
      <c r="O891" s="664">
        <v>6</v>
      </c>
      <c r="P891" s="666">
        <f t="shared" si="27"/>
        <v>33000</v>
      </c>
      <c r="Q891" s="666">
        <v>0</v>
      </c>
      <c r="R891" s="667">
        <v>12</v>
      </c>
    </row>
    <row r="892" spans="1:18" ht="11.85" customHeight="1" x14ac:dyDescent="0.25">
      <c r="A892" s="598" t="s">
        <v>19174</v>
      </c>
      <c r="B892" s="598" t="s">
        <v>19200</v>
      </c>
      <c r="C892" s="598" t="s">
        <v>147</v>
      </c>
      <c r="D892" s="599" t="s">
        <v>19711</v>
      </c>
      <c r="E892" s="600">
        <v>6500</v>
      </c>
      <c r="F892" s="598" t="s">
        <v>21531</v>
      </c>
      <c r="G892" s="599" t="s">
        <v>21532</v>
      </c>
      <c r="H892" s="599" t="s">
        <v>19342</v>
      </c>
      <c r="I892" s="599" t="s">
        <v>686</v>
      </c>
      <c r="J892" s="598" t="s">
        <v>5312</v>
      </c>
      <c r="K892" s="664">
        <v>1</v>
      </c>
      <c r="L892" s="664">
        <v>12</v>
      </c>
      <c r="M892" s="665">
        <f t="shared" si="26"/>
        <v>78000</v>
      </c>
      <c r="N892" s="664">
        <v>0</v>
      </c>
      <c r="O892" s="664">
        <v>6</v>
      </c>
      <c r="P892" s="666">
        <f t="shared" si="27"/>
        <v>39000</v>
      </c>
      <c r="Q892" s="666">
        <v>0</v>
      </c>
      <c r="R892" s="667">
        <v>12</v>
      </c>
    </row>
    <row r="893" spans="1:18" ht="11.85" customHeight="1" x14ac:dyDescent="0.25">
      <c r="A893" s="598" t="s">
        <v>19174</v>
      </c>
      <c r="B893" s="598" t="s">
        <v>19200</v>
      </c>
      <c r="C893" s="598" t="s">
        <v>147</v>
      </c>
      <c r="D893" s="599" t="s">
        <v>21533</v>
      </c>
      <c r="E893" s="600">
        <v>6000</v>
      </c>
      <c r="F893" s="598" t="s">
        <v>21534</v>
      </c>
      <c r="G893" s="599" t="s">
        <v>21535</v>
      </c>
      <c r="H893" s="599" t="s">
        <v>519</v>
      </c>
      <c r="I893" s="599" t="s">
        <v>686</v>
      </c>
      <c r="J893" s="598" t="s">
        <v>5312</v>
      </c>
      <c r="K893" s="664">
        <v>1</v>
      </c>
      <c r="L893" s="664">
        <v>12</v>
      </c>
      <c r="M893" s="665">
        <f t="shared" si="26"/>
        <v>72000</v>
      </c>
      <c r="N893" s="664">
        <v>0</v>
      </c>
      <c r="O893" s="664">
        <v>6</v>
      </c>
      <c r="P893" s="666">
        <f t="shared" si="27"/>
        <v>36000</v>
      </c>
      <c r="Q893" s="666">
        <v>0</v>
      </c>
      <c r="R893" s="667">
        <v>12</v>
      </c>
    </row>
    <row r="894" spans="1:18" ht="11.85" customHeight="1" x14ac:dyDescent="0.25">
      <c r="A894" s="598" t="s">
        <v>19174</v>
      </c>
      <c r="B894" s="598" t="s">
        <v>19200</v>
      </c>
      <c r="C894" s="598" t="s">
        <v>147</v>
      </c>
      <c r="D894" s="599" t="s">
        <v>1232</v>
      </c>
      <c r="E894" s="600">
        <v>7000</v>
      </c>
      <c r="F894" s="598" t="s">
        <v>21536</v>
      </c>
      <c r="G894" s="599" t="s">
        <v>21537</v>
      </c>
      <c r="H894" s="599" t="s">
        <v>519</v>
      </c>
      <c r="I894" s="599" t="s">
        <v>686</v>
      </c>
      <c r="J894" s="598" t="s">
        <v>5312</v>
      </c>
      <c r="K894" s="664">
        <v>1</v>
      </c>
      <c r="L894" s="664">
        <v>12</v>
      </c>
      <c r="M894" s="665">
        <f t="shared" si="26"/>
        <v>84000</v>
      </c>
      <c r="N894" s="664">
        <v>0</v>
      </c>
      <c r="O894" s="664">
        <v>6</v>
      </c>
      <c r="P894" s="666">
        <f t="shared" si="27"/>
        <v>42000</v>
      </c>
      <c r="Q894" s="666">
        <v>0</v>
      </c>
      <c r="R894" s="667">
        <v>12</v>
      </c>
    </row>
    <row r="895" spans="1:18" ht="11.85" customHeight="1" x14ac:dyDescent="0.25">
      <c r="A895" s="598" t="s">
        <v>19174</v>
      </c>
      <c r="B895" s="598" t="s">
        <v>19175</v>
      </c>
      <c r="C895" s="598" t="s">
        <v>147</v>
      </c>
      <c r="D895" s="599" t="s">
        <v>17236</v>
      </c>
      <c r="E895" s="600">
        <v>3000</v>
      </c>
      <c r="F895" s="598" t="s">
        <v>21538</v>
      </c>
      <c r="G895" s="599" t="s">
        <v>21539</v>
      </c>
      <c r="H895" s="599" t="s">
        <v>19390</v>
      </c>
      <c r="I895" s="599" t="s">
        <v>19218</v>
      </c>
      <c r="J895" s="598" t="s">
        <v>1464</v>
      </c>
      <c r="K895" s="664">
        <v>1</v>
      </c>
      <c r="L895" s="664">
        <v>12</v>
      </c>
      <c r="M895" s="665">
        <f t="shared" si="26"/>
        <v>36000</v>
      </c>
      <c r="N895" s="664">
        <v>0</v>
      </c>
      <c r="O895" s="664">
        <v>6</v>
      </c>
      <c r="P895" s="666">
        <f t="shared" si="27"/>
        <v>18000</v>
      </c>
      <c r="Q895" s="666">
        <v>0</v>
      </c>
      <c r="R895" s="667">
        <v>12</v>
      </c>
    </row>
    <row r="896" spans="1:18" ht="11.85" customHeight="1" x14ac:dyDescent="0.25">
      <c r="A896" s="598" t="s">
        <v>19174</v>
      </c>
      <c r="B896" s="598" t="s">
        <v>19200</v>
      </c>
      <c r="C896" s="598" t="s">
        <v>147</v>
      </c>
      <c r="D896" s="599" t="s">
        <v>21268</v>
      </c>
      <c r="E896" s="600">
        <v>10000</v>
      </c>
      <c r="F896" s="598" t="s">
        <v>21540</v>
      </c>
      <c r="G896" s="599" t="s">
        <v>21541</v>
      </c>
      <c r="H896" s="599" t="s">
        <v>519</v>
      </c>
      <c r="I896" s="599" t="s">
        <v>686</v>
      </c>
      <c r="J896" s="598" t="s">
        <v>5312</v>
      </c>
      <c r="K896" s="664">
        <v>2</v>
      </c>
      <c r="L896" s="664">
        <v>12</v>
      </c>
      <c r="M896" s="665">
        <f t="shared" si="26"/>
        <v>120000</v>
      </c>
      <c r="N896" s="664">
        <v>0</v>
      </c>
      <c r="O896" s="664">
        <v>6</v>
      </c>
      <c r="P896" s="666">
        <f t="shared" si="27"/>
        <v>60000</v>
      </c>
      <c r="Q896" s="666">
        <v>0</v>
      </c>
      <c r="R896" s="667">
        <v>12</v>
      </c>
    </row>
    <row r="897" spans="1:18" ht="11.85" customHeight="1" x14ac:dyDescent="0.25">
      <c r="A897" s="598" t="s">
        <v>19174</v>
      </c>
      <c r="B897" s="598" t="s">
        <v>19175</v>
      </c>
      <c r="C897" s="598" t="s">
        <v>147</v>
      </c>
      <c r="D897" s="599" t="s">
        <v>21542</v>
      </c>
      <c r="E897" s="600">
        <v>8000</v>
      </c>
      <c r="F897" s="598" t="s">
        <v>21543</v>
      </c>
      <c r="G897" s="599" t="s">
        <v>21544</v>
      </c>
      <c r="H897" s="599" t="s">
        <v>20725</v>
      </c>
      <c r="I897" s="599" t="s">
        <v>686</v>
      </c>
      <c r="J897" s="598" t="s">
        <v>5312</v>
      </c>
      <c r="K897" s="664">
        <v>1</v>
      </c>
      <c r="L897" s="664">
        <v>12</v>
      </c>
      <c r="M897" s="665">
        <f t="shared" si="26"/>
        <v>96000</v>
      </c>
      <c r="N897" s="664">
        <v>0</v>
      </c>
      <c r="O897" s="664">
        <v>6</v>
      </c>
      <c r="P897" s="666">
        <f t="shared" si="27"/>
        <v>48000</v>
      </c>
      <c r="Q897" s="666">
        <v>0</v>
      </c>
      <c r="R897" s="667">
        <v>12</v>
      </c>
    </row>
    <row r="898" spans="1:18" ht="11.85" customHeight="1" x14ac:dyDescent="0.25">
      <c r="A898" s="598" t="s">
        <v>19174</v>
      </c>
      <c r="B898" s="598" t="s">
        <v>19175</v>
      </c>
      <c r="C898" s="598" t="s">
        <v>147</v>
      </c>
      <c r="D898" s="599" t="s">
        <v>21545</v>
      </c>
      <c r="E898" s="600">
        <v>10000</v>
      </c>
      <c r="F898" s="598" t="s">
        <v>21546</v>
      </c>
      <c r="G898" s="599" t="s">
        <v>21547</v>
      </c>
      <c r="H898" s="599" t="s">
        <v>21218</v>
      </c>
      <c r="I898" s="599" t="s">
        <v>686</v>
      </c>
      <c r="J898" s="598" t="s">
        <v>5312</v>
      </c>
      <c r="K898" s="664">
        <v>1</v>
      </c>
      <c r="L898" s="664">
        <v>12</v>
      </c>
      <c r="M898" s="665">
        <f t="shared" si="26"/>
        <v>120000</v>
      </c>
      <c r="N898" s="664">
        <v>0</v>
      </c>
      <c r="O898" s="664">
        <v>6</v>
      </c>
      <c r="P898" s="666">
        <f t="shared" si="27"/>
        <v>60000</v>
      </c>
      <c r="Q898" s="666">
        <v>0</v>
      </c>
      <c r="R898" s="667">
        <v>12</v>
      </c>
    </row>
    <row r="899" spans="1:18" ht="11.85" customHeight="1" x14ac:dyDescent="0.25">
      <c r="A899" s="598" t="s">
        <v>19174</v>
      </c>
      <c r="B899" s="598" t="s">
        <v>19175</v>
      </c>
      <c r="C899" s="598" t="s">
        <v>147</v>
      </c>
      <c r="D899" s="599" t="s">
        <v>21548</v>
      </c>
      <c r="E899" s="600">
        <v>7000</v>
      </c>
      <c r="F899" s="598" t="s">
        <v>21549</v>
      </c>
      <c r="G899" s="599" t="s">
        <v>21550</v>
      </c>
      <c r="H899" s="599" t="s">
        <v>19342</v>
      </c>
      <c r="I899" s="599" t="s">
        <v>686</v>
      </c>
      <c r="J899" s="598" t="s">
        <v>5312</v>
      </c>
      <c r="K899" s="664">
        <v>1</v>
      </c>
      <c r="L899" s="664">
        <v>12</v>
      </c>
      <c r="M899" s="665">
        <f t="shared" si="26"/>
        <v>84000</v>
      </c>
      <c r="N899" s="664">
        <v>0</v>
      </c>
      <c r="O899" s="664">
        <v>6</v>
      </c>
      <c r="P899" s="666">
        <f t="shared" si="27"/>
        <v>42000</v>
      </c>
      <c r="Q899" s="666">
        <v>0</v>
      </c>
      <c r="R899" s="667">
        <v>12</v>
      </c>
    </row>
    <row r="900" spans="1:18" ht="11.85" customHeight="1" x14ac:dyDescent="0.25">
      <c r="A900" s="598" t="s">
        <v>19174</v>
      </c>
      <c r="B900" s="598" t="s">
        <v>19175</v>
      </c>
      <c r="C900" s="598" t="s">
        <v>147</v>
      </c>
      <c r="D900" s="599" t="s">
        <v>21551</v>
      </c>
      <c r="E900" s="600">
        <v>12000</v>
      </c>
      <c r="F900" s="598" t="s">
        <v>21552</v>
      </c>
      <c r="G900" s="599" t="s">
        <v>21553</v>
      </c>
      <c r="H900" s="599" t="s">
        <v>565</v>
      </c>
      <c r="I900" s="599" t="s">
        <v>686</v>
      </c>
      <c r="J900" s="598" t="s">
        <v>5312</v>
      </c>
      <c r="K900" s="664">
        <v>1</v>
      </c>
      <c r="L900" s="664">
        <v>12</v>
      </c>
      <c r="M900" s="665">
        <f t="shared" si="26"/>
        <v>144000</v>
      </c>
      <c r="N900" s="664">
        <v>0</v>
      </c>
      <c r="O900" s="664">
        <v>6</v>
      </c>
      <c r="P900" s="666">
        <f t="shared" si="27"/>
        <v>72000</v>
      </c>
      <c r="Q900" s="666">
        <v>0</v>
      </c>
      <c r="R900" s="667">
        <v>12</v>
      </c>
    </row>
    <row r="901" spans="1:18" ht="11.85" customHeight="1" x14ac:dyDescent="0.25">
      <c r="A901" s="598" t="s">
        <v>19174</v>
      </c>
      <c r="B901" s="598" t="s">
        <v>19175</v>
      </c>
      <c r="C901" s="598" t="s">
        <v>147</v>
      </c>
      <c r="D901" s="599" t="s">
        <v>21554</v>
      </c>
      <c r="E901" s="600">
        <v>4000</v>
      </c>
      <c r="F901" s="598" t="s">
        <v>21555</v>
      </c>
      <c r="G901" s="599" t="s">
        <v>21556</v>
      </c>
      <c r="H901" s="599" t="s">
        <v>20634</v>
      </c>
      <c r="I901" s="599" t="s">
        <v>686</v>
      </c>
      <c r="J901" s="598" t="s">
        <v>5312</v>
      </c>
      <c r="K901" s="664">
        <v>2</v>
      </c>
      <c r="L901" s="664">
        <v>12</v>
      </c>
      <c r="M901" s="665">
        <f t="shared" si="26"/>
        <v>48000</v>
      </c>
      <c r="N901" s="664">
        <v>0</v>
      </c>
      <c r="O901" s="664">
        <v>6</v>
      </c>
      <c r="P901" s="666">
        <f t="shared" si="27"/>
        <v>24000</v>
      </c>
      <c r="Q901" s="666">
        <v>0</v>
      </c>
      <c r="R901" s="667">
        <v>12</v>
      </c>
    </row>
    <row r="902" spans="1:18" ht="11.85" customHeight="1" x14ac:dyDescent="0.25">
      <c r="A902" s="598" t="s">
        <v>19174</v>
      </c>
      <c r="B902" s="598" t="s">
        <v>19200</v>
      </c>
      <c r="C902" s="598" t="s">
        <v>147</v>
      </c>
      <c r="D902" s="599" t="s">
        <v>21557</v>
      </c>
      <c r="E902" s="600">
        <v>2500</v>
      </c>
      <c r="F902" s="598" t="s">
        <v>21558</v>
      </c>
      <c r="G902" s="599" t="s">
        <v>21559</v>
      </c>
      <c r="H902" s="599" t="s">
        <v>519</v>
      </c>
      <c r="I902" s="599" t="s">
        <v>686</v>
      </c>
      <c r="J902" s="598" t="s">
        <v>5312</v>
      </c>
      <c r="K902" s="664">
        <v>1</v>
      </c>
      <c r="L902" s="664">
        <v>12</v>
      </c>
      <c r="M902" s="665">
        <f t="shared" si="26"/>
        <v>30000</v>
      </c>
      <c r="N902" s="664">
        <v>0</v>
      </c>
      <c r="O902" s="664">
        <v>6</v>
      </c>
      <c r="P902" s="666">
        <f t="shared" si="27"/>
        <v>15000</v>
      </c>
      <c r="Q902" s="666">
        <v>0</v>
      </c>
      <c r="R902" s="667">
        <v>12</v>
      </c>
    </row>
    <row r="903" spans="1:18" ht="11.85" customHeight="1" x14ac:dyDescent="0.25">
      <c r="A903" s="598" t="s">
        <v>19174</v>
      </c>
      <c r="B903" s="598" t="s">
        <v>19175</v>
      </c>
      <c r="C903" s="598" t="s">
        <v>147</v>
      </c>
      <c r="D903" s="599" t="s">
        <v>21560</v>
      </c>
      <c r="E903" s="600">
        <v>10000</v>
      </c>
      <c r="F903" s="598" t="s">
        <v>21561</v>
      </c>
      <c r="G903" s="599" t="s">
        <v>21562</v>
      </c>
      <c r="H903" s="599" t="s">
        <v>519</v>
      </c>
      <c r="I903" s="599" t="s">
        <v>686</v>
      </c>
      <c r="J903" s="598" t="s">
        <v>5312</v>
      </c>
      <c r="K903" s="664">
        <v>1</v>
      </c>
      <c r="L903" s="664">
        <v>12</v>
      </c>
      <c r="M903" s="665">
        <f t="shared" si="26"/>
        <v>120000</v>
      </c>
      <c r="N903" s="664">
        <v>0</v>
      </c>
      <c r="O903" s="664">
        <v>6</v>
      </c>
      <c r="P903" s="666">
        <f t="shared" si="27"/>
        <v>60000</v>
      </c>
      <c r="Q903" s="666">
        <v>0</v>
      </c>
      <c r="R903" s="667">
        <v>12</v>
      </c>
    </row>
    <row r="904" spans="1:18" ht="11.85" customHeight="1" x14ac:dyDescent="0.25">
      <c r="A904" s="598" t="s">
        <v>19174</v>
      </c>
      <c r="B904" s="598" t="s">
        <v>19175</v>
      </c>
      <c r="C904" s="598" t="s">
        <v>147</v>
      </c>
      <c r="D904" s="599" t="s">
        <v>6079</v>
      </c>
      <c r="E904" s="600">
        <v>6500</v>
      </c>
      <c r="F904" s="598" t="s">
        <v>21563</v>
      </c>
      <c r="G904" s="599" t="s">
        <v>21564</v>
      </c>
      <c r="H904" s="599" t="s">
        <v>18178</v>
      </c>
      <c r="I904" s="599" t="s">
        <v>686</v>
      </c>
      <c r="J904" s="598" t="s">
        <v>5312</v>
      </c>
      <c r="K904" s="664">
        <v>3</v>
      </c>
      <c r="L904" s="664">
        <v>12</v>
      </c>
      <c r="M904" s="665">
        <f t="shared" ref="M904:M967" si="28">+E904*L904</f>
        <v>78000</v>
      </c>
      <c r="N904" s="664">
        <v>0</v>
      </c>
      <c r="O904" s="664">
        <v>6</v>
      </c>
      <c r="P904" s="666">
        <f t="shared" ref="P904:P967" si="29">+E904*6</f>
        <v>39000</v>
      </c>
      <c r="Q904" s="666">
        <v>0</v>
      </c>
      <c r="R904" s="667">
        <v>12</v>
      </c>
    </row>
    <row r="905" spans="1:18" ht="11.85" customHeight="1" x14ac:dyDescent="0.25">
      <c r="A905" s="598" t="s">
        <v>19174</v>
      </c>
      <c r="B905" s="598" t="s">
        <v>19200</v>
      </c>
      <c r="C905" s="598" t="s">
        <v>147</v>
      </c>
      <c r="D905" s="599" t="s">
        <v>1232</v>
      </c>
      <c r="E905" s="600">
        <v>5500</v>
      </c>
      <c r="F905" s="598" t="s">
        <v>21565</v>
      </c>
      <c r="G905" s="599" t="s">
        <v>21566</v>
      </c>
      <c r="H905" s="599" t="s">
        <v>519</v>
      </c>
      <c r="I905" s="599" t="s">
        <v>686</v>
      </c>
      <c r="J905" s="598" t="s">
        <v>5312</v>
      </c>
      <c r="K905" s="664">
        <v>1</v>
      </c>
      <c r="L905" s="664">
        <v>12</v>
      </c>
      <c r="M905" s="665">
        <f t="shared" si="28"/>
        <v>66000</v>
      </c>
      <c r="N905" s="664">
        <v>0</v>
      </c>
      <c r="O905" s="664">
        <v>6</v>
      </c>
      <c r="P905" s="666">
        <f t="shared" si="29"/>
        <v>33000</v>
      </c>
      <c r="Q905" s="666">
        <v>0</v>
      </c>
      <c r="R905" s="667">
        <v>12</v>
      </c>
    </row>
    <row r="906" spans="1:18" ht="11.85" customHeight="1" x14ac:dyDescent="0.25">
      <c r="A906" s="598" t="s">
        <v>19174</v>
      </c>
      <c r="B906" s="598" t="s">
        <v>19175</v>
      </c>
      <c r="C906" s="598" t="s">
        <v>147</v>
      </c>
      <c r="D906" s="599" t="s">
        <v>21567</v>
      </c>
      <c r="E906" s="600">
        <v>6500</v>
      </c>
      <c r="F906" s="598" t="s">
        <v>21568</v>
      </c>
      <c r="G906" s="599" t="s">
        <v>21569</v>
      </c>
      <c r="H906" s="599" t="s">
        <v>18178</v>
      </c>
      <c r="I906" s="599" t="s">
        <v>686</v>
      </c>
      <c r="J906" s="598" t="s">
        <v>5312</v>
      </c>
      <c r="K906" s="664">
        <v>1</v>
      </c>
      <c r="L906" s="664">
        <v>12</v>
      </c>
      <c r="M906" s="665">
        <f t="shared" si="28"/>
        <v>78000</v>
      </c>
      <c r="N906" s="664">
        <v>0</v>
      </c>
      <c r="O906" s="664">
        <v>6</v>
      </c>
      <c r="P906" s="666">
        <f t="shared" si="29"/>
        <v>39000</v>
      </c>
      <c r="Q906" s="666">
        <v>0</v>
      </c>
      <c r="R906" s="667">
        <v>12</v>
      </c>
    </row>
    <row r="907" spans="1:18" ht="11.85" customHeight="1" x14ac:dyDescent="0.25">
      <c r="A907" s="598" t="s">
        <v>19174</v>
      </c>
      <c r="B907" s="598" t="s">
        <v>19200</v>
      </c>
      <c r="C907" s="598" t="s">
        <v>147</v>
      </c>
      <c r="D907" s="599" t="s">
        <v>814</v>
      </c>
      <c r="E907" s="600">
        <v>8000</v>
      </c>
      <c r="F907" s="598" t="s">
        <v>21570</v>
      </c>
      <c r="G907" s="599" t="s">
        <v>21571</v>
      </c>
      <c r="H907" s="599" t="s">
        <v>519</v>
      </c>
      <c r="I907" s="599" t="s">
        <v>686</v>
      </c>
      <c r="J907" s="598" t="s">
        <v>5312</v>
      </c>
      <c r="K907" s="664">
        <v>1</v>
      </c>
      <c r="L907" s="664">
        <v>12</v>
      </c>
      <c r="M907" s="665">
        <f t="shared" si="28"/>
        <v>96000</v>
      </c>
      <c r="N907" s="664">
        <v>0</v>
      </c>
      <c r="O907" s="664">
        <v>6</v>
      </c>
      <c r="P907" s="666">
        <f t="shared" si="29"/>
        <v>48000</v>
      </c>
      <c r="Q907" s="666">
        <v>0</v>
      </c>
      <c r="R907" s="667">
        <v>12</v>
      </c>
    </row>
    <row r="908" spans="1:18" ht="11.85" customHeight="1" x14ac:dyDescent="0.25">
      <c r="A908" s="598" t="s">
        <v>19174</v>
      </c>
      <c r="B908" s="598" t="s">
        <v>19200</v>
      </c>
      <c r="C908" s="598" t="s">
        <v>147</v>
      </c>
      <c r="D908" s="599" t="s">
        <v>558</v>
      </c>
      <c r="E908" s="600">
        <v>3000</v>
      </c>
      <c r="F908" s="598" t="s">
        <v>21572</v>
      </c>
      <c r="G908" s="599" t="s">
        <v>21573</v>
      </c>
      <c r="H908" s="599" t="s">
        <v>20907</v>
      </c>
      <c r="I908" s="599" t="s">
        <v>19230</v>
      </c>
      <c r="J908" s="598" t="s">
        <v>1464</v>
      </c>
      <c r="K908" s="664">
        <v>1</v>
      </c>
      <c r="L908" s="664">
        <v>12</v>
      </c>
      <c r="M908" s="665">
        <f t="shared" si="28"/>
        <v>36000</v>
      </c>
      <c r="N908" s="664">
        <v>0</v>
      </c>
      <c r="O908" s="664">
        <v>6</v>
      </c>
      <c r="P908" s="666">
        <f t="shared" si="29"/>
        <v>18000</v>
      </c>
      <c r="Q908" s="666">
        <v>0</v>
      </c>
      <c r="R908" s="667">
        <v>12</v>
      </c>
    </row>
    <row r="909" spans="1:18" ht="11.85" customHeight="1" x14ac:dyDescent="0.25">
      <c r="A909" s="598" t="s">
        <v>19174</v>
      </c>
      <c r="B909" s="598" t="s">
        <v>19175</v>
      </c>
      <c r="C909" s="598" t="s">
        <v>147</v>
      </c>
      <c r="D909" s="599" t="s">
        <v>19608</v>
      </c>
      <c r="E909" s="600">
        <v>9000</v>
      </c>
      <c r="F909" s="598" t="s">
        <v>21574</v>
      </c>
      <c r="G909" s="599" t="s">
        <v>21575</v>
      </c>
      <c r="H909" s="599" t="s">
        <v>19297</v>
      </c>
      <c r="I909" s="599" t="s">
        <v>686</v>
      </c>
      <c r="J909" s="598" t="s">
        <v>5312</v>
      </c>
      <c r="K909" s="664">
        <v>1</v>
      </c>
      <c r="L909" s="664">
        <v>12</v>
      </c>
      <c r="M909" s="665">
        <f t="shared" si="28"/>
        <v>108000</v>
      </c>
      <c r="N909" s="664">
        <v>0</v>
      </c>
      <c r="O909" s="664">
        <v>6</v>
      </c>
      <c r="P909" s="666">
        <f t="shared" si="29"/>
        <v>54000</v>
      </c>
      <c r="Q909" s="666">
        <v>0</v>
      </c>
      <c r="R909" s="667">
        <v>12</v>
      </c>
    </row>
    <row r="910" spans="1:18" ht="11.85" customHeight="1" x14ac:dyDescent="0.25">
      <c r="A910" s="598" t="s">
        <v>19174</v>
      </c>
      <c r="B910" s="598" t="s">
        <v>19175</v>
      </c>
      <c r="C910" s="598" t="s">
        <v>147</v>
      </c>
      <c r="D910" s="599" t="s">
        <v>21576</v>
      </c>
      <c r="E910" s="600">
        <v>7000</v>
      </c>
      <c r="F910" s="598" t="s">
        <v>21577</v>
      </c>
      <c r="G910" s="599" t="s">
        <v>21578</v>
      </c>
      <c r="H910" s="599" t="s">
        <v>21579</v>
      </c>
      <c r="I910" s="599" t="s">
        <v>686</v>
      </c>
      <c r="J910" s="598" t="s">
        <v>5312</v>
      </c>
      <c r="K910" s="664">
        <v>1</v>
      </c>
      <c r="L910" s="664">
        <v>12</v>
      </c>
      <c r="M910" s="665">
        <f t="shared" si="28"/>
        <v>84000</v>
      </c>
      <c r="N910" s="664">
        <v>0</v>
      </c>
      <c r="O910" s="664">
        <v>6</v>
      </c>
      <c r="P910" s="666">
        <f t="shared" si="29"/>
        <v>42000</v>
      </c>
      <c r="Q910" s="666">
        <v>0</v>
      </c>
      <c r="R910" s="667">
        <v>12</v>
      </c>
    </row>
    <row r="911" spans="1:18" ht="11.85" customHeight="1" x14ac:dyDescent="0.25">
      <c r="A911" s="598" t="s">
        <v>19174</v>
      </c>
      <c r="B911" s="598" t="s">
        <v>19175</v>
      </c>
      <c r="C911" s="598" t="s">
        <v>147</v>
      </c>
      <c r="D911" s="599" t="s">
        <v>21580</v>
      </c>
      <c r="E911" s="600">
        <v>6500</v>
      </c>
      <c r="F911" s="598" t="s">
        <v>21581</v>
      </c>
      <c r="G911" s="599" t="s">
        <v>21582</v>
      </c>
      <c r="H911" s="599" t="s">
        <v>19578</v>
      </c>
      <c r="I911" s="599" t="s">
        <v>19243</v>
      </c>
      <c r="J911" s="598" t="s">
        <v>5312</v>
      </c>
      <c r="K911" s="664">
        <v>1</v>
      </c>
      <c r="L911" s="664">
        <v>12</v>
      </c>
      <c r="M911" s="665">
        <f t="shared" si="28"/>
        <v>78000</v>
      </c>
      <c r="N911" s="664">
        <v>0</v>
      </c>
      <c r="O911" s="664">
        <v>6</v>
      </c>
      <c r="P911" s="666">
        <f t="shared" si="29"/>
        <v>39000</v>
      </c>
      <c r="Q911" s="666">
        <v>0</v>
      </c>
      <c r="R911" s="667">
        <v>12</v>
      </c>
    </row>
    <row r="912" spans="1:18" ht="11.85" customHeight="1" x14ac:dyDescent="0.25">
      <c r="A912" s="598" t="s">
        <v>19174</v>
      </c>
      <c r="B912" s="598" t="s">
        <v>19175</v>
      </c>
      <c r="C912" s="598" t="s">
        <v>147</v>
      </c>
      <c r="D912" s="599" t="s">
        <v>21583</v>
      </c>
      <c r="E912" s="600">
        <v>12000</v>
      </c>
      <c r="F912" s="598" t="s">
        <v>21584</v>
      </c>
      <c r="G912" s="599" t="s">
        <v>21585</v>
      </c>
      <c r="H912" s="599" t="s">
        <v>519</v>
      </c>
      <c r="I912" s="599" t="s">
        <v>686</v>
      </c>
      <c r="J912" s="598" t="s">
        <v>5312</v>
      </c>
      <c r="K912" s="664">
        <v>1</v>
      </c>
      <c r="L912" s="664">
        <v>12</v>
      </c>
      <c r="M912" s="665">
        <f t="shared" si="28"/>
        <v>144000</v>
      </c>
      <c r="N912" s="664">
        <v>0</v>
      </c>
      <c r="O912" s="664">
        <v>6</v>
      </c>
      <c r="P912" s="666">
        <f t="shared" si="29"/>
        <v>72000</v>
      </c>
      <c r="Q912" s="666">
        <v>0</v>
      </c>
      <c r="R912" s="667">
        <v>12</v>
      </c>
    </row>
    <row r="913" spans="1:18" ht="11.85" customHeight="1" x14ac:dyDescent="0.25">
      <c r="A913" s="598" t="s">
        <v>19174</v>
      </c>
      <c r="B913" s="598" t="s">
        <v>19200</v>
      </c>
      <c r="C913" s="598" t="s">
        <v>147</v>
      </c>
      <c r="D913" s="599" t="s">
        <v>17441</v>
      </c>
      <c r="E913" s="600">
        <v>5000</v>
      </c>
      <c r="F913" s="598" t="s">
        <v>21586</v>
      </c>
      <c r="G913" s="599" t="s">
        <v>21587</v>
      </c>
      <c r="H913" s="599" t="s">
        <v>19342</v>
      </c>
      <c r="I913" s="599" t="s">
        <v>686</v>
      </c>
      <c r="J913" s="598" t="s">
        <v>5312</v>
      </c>
      <c r="K913" s="664">
        <v>0</v>
      </c>
      <c r="L913" s="664">
        <v>0</v>
      </c>
      <c r="M913" s="665">
        <f t="shared" si="28"/>
        <v>0</v>
      </c>
      <c r="N913" s="664">
        <v>1</v>
      </c>
      <c r="O913" s="664">
        <v>4</v>
      </c>
      <c r="P913" s="666">
        <f t="shared" si="29"/>
        <v>30000</v>
      </c>
      <c r="Q913" s="666">
        <v>0</v>
      </c>
      <c r="R913" s="667">
        <v>12</v>
      </c>
    </row>
    <row r="914" spans="1:18" ht="11.85" customHeight="1" x14ac:dyDescent="0.25">
      <c r="A914" s="598" t="s">
        <v>19174</v>
      </c>
      <c r="B914" s="598" t="s">
        <v>19175</v>
      </c>
      <c r="C914" s="598" t="s">
        <v>147</v>
      </c>
      <c r="D914" s="599" t="s">
        <v>20458</v>
      </c>
      <c r="E914" s="600">
        <v>4000</v>
      </c>
      <c r="F914" s="598" t="s">
        <v>21588</v>
      </c>
      <c r="G914" s="599" t="s">
        <v>21589</v>
      </c>
      <c r="H914" s="599"/>
      <c r="I914" s="599" t="s">
        <v>571</v>
      </c>
      <c r="J914" s="598"/>
      <c r="K914" s="664">
        <v>1</v>
      </c>
      <c r="L914" s="664">
        <v>12</v>
      </c>
      <c r="M914" s="665">
        <f t="shared" si="28"/>
        <v>48000</v>
      </c>
      <c r="N914" s="664">
        <v>0</v>
      </c>
      <c r="O914" s="664">
        <v>6</v>
      </c>
      <c r="P914" s="666">
        <f t="shared" si="29"/>
        <v>24000</v>
      </c>
      <c r="Q914" s="666">
        <v>0</v>
      </c>
      <c r="R914" s="667">
        <v>12</v>
      </c>
    </row>
    <row r="915" spans="1:18" ht="11.85" customHeight="1" x14ac:dyDescent="0.25">
      <c r="A915" s="598" t="s">
        <v>19174</v>
      </c>
      <c r="B915" s="598" t="s">
        <v>19175</v>
      </c>
      <c r="C915" s="598" t="s">
        <v>147</v>
      </c>
      <c r="D915" s="599" t="s">
        <v>19549</v>
      </c>
      <c r="E915" s="600">
        <v>3500</v>
      </c>
      <c r="F915" s="598" t="s">
        <v>21590</v>
      </c>
      <c r="G915" s="599" t="s">
        <v>21591</v>
      </c>
      <c r="H915" s="599"/>
      <c r="I915" s="599" t="s">
        <v>21592</v>
      </c>
      <c r="J915" s="598"/>
      <c r="K915" s="664">
        <v>1</v>
      </c>
      <c r="L915" s="664">
        <v>12</v>
      </c>
      <c r="M915" s="665">
        <f t="shared" si="28"/>
        <v>42000</v>
      </c>
      <c r="N915" s="664">
        <v>0</v>
      </c>
      <c r="O915" s="664">
        <v>6</v>
      </c>
      <c r="P915" s="666">
        <f t="shared" si="29"/>
        <v>21000</v>
      </c>
      <c r="Q915" s="666">
        <v>0</v>
      </c>
      <c r="R915" s="667">
        <v>12</v>
      </c>
    </row>
    <row r="916" spans="1:18" ht="11.85" customHeight="1" x14ac:dyDescent="0.25">
      <c r="A916" s="598" t="s">
        <v>19174</v>
      </c>
      <c r="B916" s="598" t="s">
        <v>19175</v>
      </c>
      <c r="C916" s="598" t="s">
        <v>147</v>
      </c>
      <c r="D916" s="599" t="s">
        <v>21593</v>
      </c>
      <c r="E916" s="600">
        <v>3000</v>
      </c>
      <c r="F916" s="598" t="s">
        <v>21594</v>
      </c>
      <c r="G916" s="599" t="s">
        <v>21595</v>
      </c>
      <c r="H916" s="599" t="s">
        <v>19226</v>
      </c>
      <c r="I916" s="599" t="s">
        <v>19218</v>
      </c>
      <c r="J916" s="598" t="s">
        <v>1464</v>
      </c>
      <c r="K916" s="664">
        <v>1</v>
      </c>
      <c r="L916" s="664">
        <v>12</v>
      </c>
      <c r="M916" s="665">
        <f t="shared" si="28"/>
        <v>36000</v>
      </c>
      <c r="N916" s="664">
        <v>0</v>
      </c>
      <c r="O916" s="664">
        <v>6</v>
      </c>
      <c r="P916" s="666">
        <f t="shared" si="29"/>
        <v>18000</v>
      </c>
      <c r="Q916" s="666">
        <v>0</v>
      </c>
      <c r="R916" s="667">
        <v>12</v>
      </c>
    </row>
    <row r="917" spans="1:18" ht="11.85" customHeight="1" x14ac:dyDescent="0.25">
      <c r="A917" s="598" t="s">
        <v>19174</v>
      </c>
      <c r="B917" s="598" t="s">
        <v>19175</v>
      </c>
      <c r="C917" s="598" t="s">
        <v>147</v>
      </c>
      <c r="D917" s="599" t="s">
        <v>19549</v>
      </c>
      <c r="E917" s="600">
        <v>3500</v>
      </c>
      <c r="F917" s="598" t="s">
        <v>21596</v>
      </c>
      <c r="G917" s="599" t="s">
        <v>21597</v>
      </c>
      <c r="H917" s="599"/>
      <c r="I917" s="599" t="s">
        <v>571</v>
      </c>
      <c r="J917" s="598"/>
      <c r="K917" s="664">
        <v>1</v>
      </c>
      <c r="L917" s="664">
        <v>12</v>
      </c>
      <c r="M917" s="665">
        <f t="shared" si="28"/>
        <v>42000</v>
      </c>
      <c r="N917" s="664">
        <v>0</v>
      </c>
      <c r="O917" s="664">
        <v>6</v>
      </c>
      <c r="P917" s="666">
        <f t="shared" si="29"/>
        <v>21000</v>
      </c>
      <c r="Q917" s="666">
        <v>0</v>
      </c>
      <c r="R917" s="667">
        <v>12</v>
      </c>
    </row>
    <row r="918" spans="1:18" ht="11.85" customHeight="1" x14ac:dyDescent="0.25">
      <c r="A918" s="598" t="s">
        <v>19174</v>
      </c>
      <c r="B918" s="598" t="s">
        <v>19175</v>
      </c>
      <c r="C918" s="598" t="s">
        <v>147</v>
      </c>
      <c r="D918" s="599" t="s">
        <v>21598</v>
      </c>
      <c r="E918" s="600">
        <v>6000</v>
      </c>
      <c r="F918" s="598" t="s">
        <v>21599</v>
      </c>
      <c r="G918" s="599" t="s">
        <v>21600</v>
      </c>
      <c r="H918" s="599" t="s">
        <v>19297</v>
      </c>
      <c r="I918" s="599" t="s">
        <v>686</v>
      </c>
      <c r="J918" s="598" t="s">
        <v>5312</v>
      </c>
      <c r="K918" s="664">
        <v>1</v>
      </c>
      <c r="L918" s="664">
        <v>12</v>
      </c>
      <c r="M918" s="665">
        <f t="shared" si="28"/>
        <v>72000</v>
      </c>
      <c r="N918" s="664">
        <v>0</v>
      </c>
      <c r="O918" s="664">
        <v>6</v>
      </c>
      <c r="P918" s="666">
        <f t="shared" si="29"/>
        <v>36000</v>
      </c>
      <c r="Q918" s="666">
        <v>0</v>
      </c>
      <c r="R918" s="667">
        <v>12</v>
      </c>
    </row>
    <row r="919" spans="1:18" ht="11.85" customHeight="1" x14ac:dyDescent="0.25">
      <c r="A919" s="598" t="s">
        <v>19174</v>
      </c>
      <c r="B919" s="598" t="s">
        <v>19175</v>
      </c>
      <c r="C919" s="598" t="s">
        <v>147</v>
      </c>
      <c r="D919" s="599" t="s">
        <v>21601</v>
      </c>
      <c r="E919" s="600">
        <v>8000</v>
      </c>
      <c r="F919" s="598" t="s">
        <v>21602</v>
      </c>
      <c r="G919" s="599" t="s">
        <v>21603</v>
      </c>
      <c r="H919" s="599" t="s">
        <v>18178</v>
      </c>
      <c r="I919" s="599" t="s">
        <v>686</v>
      </c>
      <c r="J919" s="598" t="s">
        <v>5312</v>
      </c>
      <c r="K919" s="664">
        <v>2</v>
      </c>
      <c r="L919" s="664">
        <v>12</v>
      </c>
      <c r="M919" s="665">
        <f t="shared" si="28"/>
        <v>96000</v>
      </c>
      <c r="N919" s="664">
        <v>0</v>
      </c>
      <c r="O919" s="664">
        <v>6</v>
      </c>
      <c r="P919" s="666">
        <f t="shared" si="29"/>
        <v>48000</v>
      </c>
      <c r="Q919" s="666">
        <v>0</v>
      </c>
      <c r="R919" s="667">
        <v>12</v>
      </c>
    </row>
    <row r="920" spans="1:18" ht="11.85" customHeight="1" x14ac:dyDescent="0.25">
      <c r="A920" s="598" t="s">
        <v>19174</v>
      </c>
      <c r="B920" s="598" t="s">
        <v>19200</v>
      </c>
      <c r="C920" s="598" t="s">
        <v>147</v>
      </c>
      <c r="D920" s="599" t="s">
        <v>21604</v>
      </c>
      <c r="E920" s="600">
        <v>7000</v>
      </c>
      <c r="F920" s="598" t="s">
        <v>21605</v>
      </c>
      <c r="G920" s="599" t="s">
        <v>21606</v>
      </c>
      <c r="H920" s="599" t="s">
        <v>19222</v>
      </c>
      <c r="I920" s="599" t="s">
        <v>686</v>
      </c>
      <c r="J920" s="598" t="s">
        <v>5312</v>
      </c>
      <c r="K920" s="664">
        <v>1</v>
      </c>
      <c r="L920" s="664">
        <v>12</v>
      </c>
      <c r="M920" s="665">
        <f t="shared" si="28"/>
        <v>84000</v>
      </c>
      <c r="N920" s="664">
        <v>0</v>
      </c>
      <c r="O920" s="664">
        <v>6</v>
      </c>
      <c r="P920" s="666">
        <f t="shared" si="29"/>
        <v>42000</v>
      </c>
      <c r="Q920" s="666">
        <v>0</v>
      </c>
      <c r="R920" s="667">
        <v>12</v>
      </c>
    </row>
    <row r="921" spans="1:18" ht="11.85" customHeight="1" x14ac:dyDescent="0.25">
      <c r="A921" s="598" t="s">
        <v>19174</v>
      </c>
      <c r="B921" s="598" t="s">
        <v>19175</v>
      </c>
      <c r="C921" s="598" t="s">
        <v>147</v>
      </c>
      <c r="D921" s="599" t="s">
        <v>21607</v>
      </c>
      <c r="E921" s="600">
        <v>11000</v>
      </c>
      <c r="F921" s="598" t="s">
        <v>21608</v>
      </c>
      <c r="G921" s="599" t="s">
        <v>21609</v>
      </c>
      <c r="H921" s="599" t="s">
        <v>19297</v>
      </c>
      <c r="I921" s="599" t="s">
        <v>686</v>
      </c>
      <c r="J921" s="598" t="s">
        <v>5312</v>
      </c>
      <c r="K921" s="664">
        <v>2</v>
      </c>
      <c r="L921" s="664">
        <v>12</v>
      </c>
      <c r="M921" s="665">
        <f t="shared" si="28"/>
        <v>132000</v>
      </c>
      <c r="N921" s="664">
        <v>0</v>
      </c>
      <c r="O921" s="664">
        <v>6</v>
      </c>
      <c r="P921" s="666">
        <f t="shared" si="29"/>
        <v>66000</v>
      </c>
      <c r="Q921" s="666">
        <v>0</v>
      </c>
      <c r="R921" s="667">
        <v>12</v>
      </c>
    </row>
    <row r="922" spans="1:18" ht="11.85" customHeight="1" x14ac:dyDescent="0.25">
      <c r="A922" s="598" t="s">
        <v>19174</v>
      </c>
      <c r="B922" s="598" t="s">
        <v>19175</v>
      </c>
      <c r="C922" s="598" t="s">
        <v>147</v>
      </c>
      <c r="D922" s="599" t="s">
        <v>20631</v>
      </c>
      <c r="E922" s="600">
        <v>2500</v>
      </c>
      <c r="F922" s="598" t="s">
        <v>21610</v>
      </c>
      <c r="G922" s="599" t="s">
        <v>21611</v>
      </c>
      <c r="H922" s="599" t="s">
        <v>21502</v>
      </c>
      <c r="I922" s="599" t="s">
        <v>686</v>
      </c>
      <c r="J922" s="598" t="s">
        <v>5312</v>
      </c>
      <c r="K922" s="664">
        <v>2</v>
      </c>
      <c r="L922" s="664">
        <v>12</v>
      </c>
      <c r="M922" s="665">
        <f t="shared" si="28"/>
        <v>30000</v>
      </c>
      <c r="N922" s="664">
        <v>0</v>
      </c>
      <c r="O922" s="664">
        <v>6</v>
      </c>
      <c r="P922" s="666">
        <f t="shared" si="29"/>
        <v>15000</v>
      </c>
      <c r="Q922" s="666">
        <v>0</v>
      </c>
      <c r="R922" s="667">
        <v>12</v>
      </c>
    </row>
    <row r="923" spans="1:18" ht="11.85" customHeight="1" x14ac:dyDescent="0.25">
      <c r="A923" s="598" t="s">
        <v>19174</v>
      </c>
      <c r="B923" s="598" t="s">
        <v>19175</v>
      </c>
      <c r="C923" s="598" t="s">
        <v>147</v>
      </c>
      <c r="D923" s="599" t="s">
        <v>21612</v>
      </c>
      <c r="E923" s="600">
        <v>8000</v>
      </c>
      <c r="F923" s="598" t="s">
        <v>21613</v>
      </c>
      <c r="G923" s="599" t="s">
        <v>21614</v>
      </c>
      <c r="H923" s="599" t="s">
        <v>18178</v>
      </c>
      <c r="I923" s="599" t="s">
        <v>686</v>
      </c>
      <c r="J923" s="598" t="s">
        <v>5312</v>
      </c>
      <c r="K923" s="664">
        <v>1</v>
      </c>
      <c r="L923" s="664">
        <v>12</v>
      </c>
      <c r="M923" s="665">
        <f t="shared" si="28"/>
        <v>96000</v>
      </c>
      <c r="N923" s="664">
        <v>0</v>
      </c>
      <c r="O923" s="664">
        <v>6</v>
      </c>
      <c r="P923" s="666">
        <f t="shared" si="29"/>
        <v>48000</v>
      </c>
      <c r="Q923" s="666">
        <v>0</v>
      </c>
      <c r="R923" s="667">
        <v>12</v>
      </c>
    </row>
    <row r="924" spans="1:18" ht="11.85" customHeight="1" x14ac:dyDescent="0.25">
      <c r="A924" s="598" t="s">
        <v>19174</v>
      </c>
      <c r="B924" s="598" t="s">
        <v>19175</v>
      </c>
      <c r="C924" s="598" t="s">
        <v>147</v>
      </c>
      <c r="D924" s="599" t="s">
        <v>21615</v>
      </c>
      <c r="E924" s="600">
        <v>10000</v>
      </c>
      <c r="F924" s="598" t="s">
        <v>21616</v>
      </c>
      <c r="G924" s="599" t="s">
        <v>21617</v>
      </c>
      <c r="H924" s="599" t="s">
        <v>519</v>
      </c>
      <c r="I924" s="599" t="s">
        <v>686</v>
      </c>
      <c r="J924" s="598" t="s">
        <v>5312</v>
      </c>
      <c r="K924" s="664">
        <v>1</v>
      </c>
      <c r="L924" s="664">
        <v>12</v>
      </c>
      <c r="M924" s="665">
        <f t="shared" si="28"/>
        <v>120000</v>
      </c>
      <c r="N924" s="664">
        <v>0</v>
      </c>
      <c r="O924" s="664">
        <v>6</v>
      </c>
      <c r="P924" s="666">
        <f t="shared" si="29"/>
        <v>60000</v>
      </c>
      <c r="Q924" s="666">
        <v>0</v>
      </c>
      <c r="R924" s="667">
        <v>12</v>
      </c>
    </row>
    <row r="925" spans="1:18" ht="11.85" customHeight="1" x14ac:dyDescent="0.25">
      <c r="A925" s="598" t="s">
        <v>19174</v>
      </c>
      <c r="B925" s="598" t="s">
        <v>19175</v>
      </c>
      <c r="C925" s="598" t="s">
        <v>147</v>
      </c>
      <c r="D925" s="599" t="s">
        <v>21618</v>
      </c>
      <c r="E925" s="600">
        <v>6500</v>
      </c>
      <c r="F925" s="598" t="s">
        <v>21619</v>
      </c>
      <c r="G925" s="599" t="s">
        <v>21620</v>
      </c>
      <c r="H925" s="599" t="s">
        <v>519</v>
      </c>
      <c r="I925" s="599" t="s">
        <v>686</v>
      </c>
      <c r="J925" s="598" t="s">
        <v>5312</v>
      </c>
      <c r="K925" s="664">
        <v>2</v>
      </c>
      <c r="L925" s="664">
        <v>12</v>
      </c>
      <c r="M925" s="665">
        <f t="shared" si="28"/>
        <v>78000</v>
      </c>
      <c r="N925" s="664">
        <v>0</v>
      </c>
      <c r="O925" s="664">
        <v>6</v>
      </c>
      <c r="P925" s="666">
        <f t="shared" si="29"/>
        <v>39000</v>
      </c>
      <c r="Q925" s="666">
        <v>0</v>
      </c>
      <c r="R925" s="667">
        <v>12</v>
      </c>
    </row>
    <row r="926" spans="1:18" ht="11.85" customHeight="1" x14ac:dyDescent="0.25">
      <c r="A926" s="598" t="s">
        <v>19174</v>
      </c>
      <c r="B926" s="598" t="s">
        <v>19175</v>
      </c>
      <c r="C926" s="598" t="s">
        <v>147</v>
      </c>
      <c r="D926" s="599" t="s">
        <v>20631</v>
      </c>
      <c r="E926" s="600">
        <v>2500</v>
      </c>
      <c r="F926" s="598" t="s">
        <v>21621</v>
      </c>
      <c r="G926" s="599" t="s">
        <v>21622</v>
      </c>
      <c r="H926" s="599" t="s">
        <v>21455</v>
      </c>
      <c r="I926" s="599" t="s">
        <v>686</v>
      </c>
      <c r="J926" s="598" t="s">
        <v>5312</v>
      </c>
      <c r="K926" s="664">
        <v>2</v>
      </c>
      <c r="L926" s="664">
        <v>12</v>
      </c>
      <c r="M926" s="665">
        <f t="shared" si="28"/>
        <v>30000</v>
      </c>
      <c r="N926" s="664">
        <v>0</v>
      </c>
      <c r="O926" s="664">
        <v>6</v>
      </c>
      <c r="P926" s="666">
        <f t="shared" si="29"/>
        <v>15000</v>
      </c>
      <c r="Q926" s="666">
        <v>0</v>
      </c>
      <c r="R926" s="667">
        <v>12</v>
      </c>
    </row>
    <row r="927" spans="1:18" ht="11.85" customHeight="1" x14ac:dyDescent="0.25">
      <c r="A927" s="598" t="s">
        <v>19174</v>
      </c>
      <c r="B927" s="598" t="s">
        <v>19175</v>
      </c>
      <c r="C927" s="598" t="s">
        <v>147</v>
      </c>
      <c r="D927" s="599" t="s">
        <v>20631</v>
      </c>
      <c r="E927" s="600">
        <v>2500</v>
      </c>
      <c r="F927" s="598" t="s">
        <v>21623</v>
      </c>
      <c r="G927" s="599" t="s">
        <v>21624</v>
      </c>
      <c r="H927" s="599" t="s">
        <v>21455</v>
      </c>
      <c r="I927" s="599" t="s">
        <v>686</v>
      </c>
      <c r="J927" s="598" t="s">
        <v>5312</v>
      </c>
      <c r="K927" s="664">
        <v>2</v>
      </c>
      <c r="L927" s="664">
        <v>12</v>
      </c>
      <c r="M927" s="665">
        <f t="shared" si="28"/>
        <v>30000</v>
      </c>
      <c r="N927" s="664">
        <v>0</v>
      </c>
      <c r="O927" s="664">
        <v>6</v>
      </c>
      <c r="P927" s="666">
        <f t="shared" si="29"/>
        <v>15000</v>
      </c>
      <c r="Q927" s="666">
        <v>0</v>
      </c>
      <c r="R927" s="667">
        <v>12</v>
      </c>
    </row>
    <row r="928" spans="1:18" ht="11.85" customHeight="1" x14ac:dyDescent="0.25">
      <c r="A928" s="598" t="s">
        <v>19174</v>
      </c>
      <c r="B928" s="598" t="s">
        <v>19175</v>
      </c>
      <c r="C928" s="598" t="s">
        <v>147</v>
      </c>
      <c r="D928" s="599" t="s">
        <v>21625</v>
      </c>
      <c r="E928" s="600">
        <v>5000</v>
      </c>
      <c r="F928" s="598" t="s">
        <v>21626</v>
      </c>
      <c r="G928" s="599" t="s">
        <v>21627</v>
      </c>
      <c r="H928" s="599" t="s">
        <v>19387</v>
      </c>
      <c r="I928" s="599" t="s">
        <v>19243</v>
      </c>
      <c r="J928" s="598" t="s">
        <v>5312</v>
      </c>
      <c r="K928" s="664">
        <v>1</v>
      </c>
      <c r="L928" s="664">
        <v>12</v>
      </c>
      <c r="M928" s="665">
        <f t="shared" si="28"/>
        <v>60000</v>
      </c>
      <c r="N928" s="664">
        <v>0</v>
      </c>
      <c r="O928" s="664">
        <v>6</v>
      </c>
      <c r="P928" s="666">
        <f t="shared" si="29"/>
        <v>30000</v>
      </c>
      <c r="Q928" s="666">
        <v>0</v>
      </c>
      <c r="R928" s="667">
        <v>12</v>
      </c>
    </row>
    <row r="929" spans="1:18" ht="11.85" customHeight="1" x14ac:dyDescent="0.25">
      <c r="A929" s="598" t="s">
        <v>19174</v>
      </c>
      <c r="B929" s="598" t="s">
        <v>19175</v>
      </c>
      <c r="C929" s="598" t="s">
        <v>147</v>
      </c>
      <c r="D929" s="599" t="s">
        <v>19770</v>
      </c>
      <c r="E929" s="600">
        <v>9000</v>
      </c>
      <c r="F929" s="598" t="s">
        <v>21628</v>
      </c>
      <c r="G929" s="599" t="s">
        <v>21629</v>
      </c>
      <c r="H929" s="599" t="s">
        <v>20931</v>
      </c>
      <c r="I929" s="599" t="s">
        <v>686</v>
      </c>
      <c r="J929" s="598" t="s">
        <v>5312</v>
      </c>
      <c r="K929" s="664">
        <v>1</v>
      </c>
      <c r="L929" s="664">
        <v>12</v>
      </c>
      <c r="M929" s="665">
        <f t="shared" si="28"/>
        <v>108000</v>
      </c>
      <c r="N929" s="664">
        <v>0</v>
      </c>
      <c r="O929" s="664">
        <v>6</v>
      </c>
      <c r="P929" s="666">
        <f t="shared" si="29"/>
        <v>54000</v>
      </c>
      <c r="Q929" s="666">
        <v>0</v>
      </c>
      <c r="R929" s="667">
        <v>12</v>
      </c>
    </row>
    <row r="930" spans="1:18" ht="11.85" customHeight="1" x14ac:dyDescent="0.25">
      <c r="A930" s="598" t="s">
        <v>19174</v>
      </c>
      <c r="B930" s="598" t="s">
        <v>19175</v>
      </c>
      <c r="C930" s="598" t="s">
        <v>147</v>
      </c>
      <c r="D930" s="599" t="s">
        <v>21630</v>
      </c>
      <c r="E930" s="600">
        <v>6500</v>
      </c>
      <c r="F930" s="598" t="s">
        <v>21631</v>
      </c>
      <c r="G930" s="599" t="s">
        <v>21632</v>
      </c>
      <c r="H930" s="599" t="s">
        <v>21633</v>
      </c>
      <c r="I930" s="599" t="s">
        <v>19243</v>
      </c>
      <c r="J930" s="598" t="s">
        <v>5312</v>
      </c>
      <c r="K930" s="664">
        <v>1</v>
      </c>
      <c r="L930" s="664">
        <v>12</v>
      </c>
      <c r="M930" s="665">
        <f t="shared" si="28"/>
        <v>78000</v>
      </c>
      <c r="N930" s="664">
        <v>0</v>
      </c>
      <c r="O930" s="664">
        <v>6</v>
      </c>
      <c r="P930" s="666">
        <f t="shared" si="29"/>
        <v>39000</v>
      </c>
      <c r="Q930" s="666">
        <v>0</v>
      </c>
      <c r="R930" s="667">
        <v>12</v>
      </c>
    </row>
    <row r="931" spans="1:18" ht="11.85" customHeight="1" x14ac:dyDescent="0.25">
      <c r="A931" s="598" t="s">
        <v>19174</v>
      </c>
      <c r="B931" s="598" t="s">
        <v>19200</v>
      </c>
      <c r="C931" s="598" t="s">
        <v>147</v>
      </c>
      <c r="D931" s="599" t="s">
        <v>814</v>
      </c>
      <c r="E931" s="600">
        <v>10000</v>
      </c>
      <c r="F931" s="598" t="s">
        <v>21634</v>
      </c>
      <c r="G931" s="599" t="s">
        <v>21635</v>
      </c>
      <c r="H931" s="599" t="s">
        <v>519</v>
      </c>
      <c r="I931" s="599" t="s">
        <v>686</v>
      </c>
      <c r="J931" s="598" t="s">
        <v>5312</v>
      </c>
      <c r="K931" s="664">
        <v>1</v>
      </c>
      <c r="L931" s="664">
        <v>12</v>
      </c>
      <c r="M931" s="665">
        <f t="shared" si="28"/>
        <v>120000</v>
      </c>
      <c r="N931" s="664">
        <v>0</v>
      </c>
      <c r="O931" s="664">
        <v>6</v>
      </c>
      <c r="P931" s="666">
        <f t="shared" si="29"/>
        <v>60000</v>
      </c>
      <c r="Q931" s="666">
        <v>0</v>
      </c>
      <c r="R931" s="667">
        <v>12</v>
      </c>
    </row>
    <row r="932" spans="1:18" ht="11.85" customHeight="1" x14ac:dyDescent="0.25">
      <c r="A932" s="598" t="s">
        <v>19174</v>
      </c>
      <c r="B932" s="598" t="s">
        <v>19175</v>
      </c>
      <c r="C932" s="598" t="s">
        <v>147</v>
      </c>
      <c r="D932" s="599" t="s">
        <v>21636</v>
      </c>
      <c r="E932" s="600">
        <v>8000</v>
      </c>
      <c r="F932" s="598" t="s">
        <v>21637</v>
      </c>
      <c r="G932" s="599" t="s">
        <v>21638</v>
      </c>
      <c r="H932" s="599" t="s">
        <v>20725</v>
      </c>
      <c r="I932" s="599" t="s">
        <v>686</v>
      </c>
      <c r="J932" s="598" t="s">
        <v>5312</v>
      </c>
      <c r="K932" s="664">
        <v>1</v>
      </c>
      <c r="L932" s="664">
        <v>12</v>
      </c>
      <c r="M932" s="665">
        <f t="shared" si="28"/>
        <v>96000</v>
      </c>
      <c r="N932" s="664">
        <v>0</v>
      </c>
      <c r="O932" s="664">
        <v>6</v>
      </c>
      <c r="P932" s="666">
        <f t="shared" si="29"/>
        <v>48000</v>
      </c>
      <c r="Q932" s="666">
        <v>0</v>
      </c>
      <c r="R932" s="667">
        <v>12</v>
      </c>
    </row>
    <row r="933" spans="1:18" ht="11.85" customHeight="1" x14ac:dyDescent="0.25">
      <c r="A933" s="598" t="s">
        <v>19174</v>
      </c>
      <c r="B933" s="598" t="s">
        <v>19175</v>
      </c>
      <c r="C933" s="598" t="s">
        <v>147</v>
      </c>
      <c r="D933" s="599" t="s">
        <v>21639</v>
      </c>
      <c r="E933" s="600">
        <v>8000</v>
      </c>
      <c r="F933" s="598" t="s">
        <v>21640</v>
      </c>
      <c r="G933" s="599" t="s">
        <v>21641</v>
      </c>
      <c r="H933" s="599" t="s">
        <v>18178</v>
      </c>
      <c r="I933" s="599" t="s">
        <v>686</v>
      </c>
      <c r="J933" s="598" t="s">
        <v>5312</v>
      </c>
      <c r="K933" s="664">
        <v>1</v>
      </c>
      <c r="L933" s="664">
        <v>12</v>
      </c>
      <c r="M933" s="665">
        <f t="shared" si="28"/>
        <v>96000</v>
      </c>
      <c r="N933" s="664">
        <v>0</v>
      </c>
      <c r="O933" s="664">
        <v>6</v>
      </c>
      <c r="P933" s="666">
        <f t="shared" si="29"/>
        <v>48000</v>
      </c>
      <c r="Q933" s="666">
        <v>0</v>
      </c>
      <c r="R933" s="667">
        <v>12</v>
      </c>
    </row>
    <row r="934" spans="1:18" ht="11.85" customHeight="1" x14ac:dyDescent="0.25">
      <c r="A934" s="598" t="s">
        <v>19174</v>
      </c>
      <c r="B934" s="598" t="s">
        <v>19175</v>
      </c>
      <c r="C934" s="598" t="s">
        <v>147</v>
      </c>
      <c r="D934" s="599" t="s">
        <v>21642</v>
      </c>
      <c r="E934" s="600">
        <v>8000</v>
      </c>
      <c r="F934" s="598" t="s">
        <v>21643</v>
      </c>
      <c r="G934" s="599" t="s">
        <v>21644</v>
      </c>
      <c r="H934" s="599" t="s">
        <v>20516</v>
      </c>
      <c r="I934" s="599" t="s">
        <v>686</v>
      </c>
      <c r="J934" s="598" t="s">
        <v>5312</v>
      </c>
      <c r="K934" s="664">
        <v>1</v>
      </c>
      <c r="L934" s="664">
        <v>12</v>
      </c>
      <c r="M934" s="665">
        <f t="shared" si="28"/>
        <v>96000</v>
      </c>
      <c r="N934" s="664">
        <v>0</v>
      </c>
      <c r="O934" s="664">
        <v>6</v>
      </c>
      <c r="P934" s="666">
        <f t="shared" si="29"/>
        <v>48000</v>
      </c>
      <c r="Q934" s="666">
        <v>0</v>
      </c>
      <c r="R934" s="667">
        <v>12</v>
      </c>
    </row>
    <row r="935" spans="1:18" ht="11.85" customHeight="1" x14ac:dyDescent="0.25">
      <c r="A935" s="598" t="s">
        <v>19174</v>
      </c>
      <c r="B935" s="598" t="s">
        <v>19175</v>
      </c>
      <c r="C935" s="598" t="s">
        <v>19179</v>
      </c>
      <c r="D935" s="599" t="s">
        <v>20550</v>
      </c>
      <c r="E935" s="600">
        <v>15600</v>
      </c>
      <c r="F935" s="598" t="s">
        <v>21645</v>
      </c>
      <c r="G935" s="599" t="s">
        <v>21646</v>
      </c>
      <c r="H935" s="599" t="s">
        <v>519</v>
      </c>
      <c r="I935" s="599" t="s">
        <v>686</v>
      </c>
      <c r="J935" s="598" t="s">
        <v>5312</v>
      </c>
      <c r="K935" s="664">
        <v>1</v>
      </c>
      <c r="L935" s="664">
        <v>1</v>
      </c>
      <c r="M935" s="665">
        <f t="shared" si="28"/>
        <v>15600</v>
      </c>
      <c r="N935" s="664">
        <v>0</v>
      </c>
      <c r="O935" s="664">
        <v>0</v>
      </c>
      <c r="P935" s="666">
        <f t="shared" si="29"/>
        <v>93600</v>
      </c>
      <c r="Q935" s="666">
        <v>0</v>
      </c>
      <c r="R935" s="666">
        <v>0</v>
      </c>
    </row>
    <row r="936" spans="1:18" ht="11.85" customHeight="1" x14ac:dyDescent="0.25">
      <c r="A936" s="598" t="s">
        <v>19174</v>
      </c>
      <c r="B936" s="598" t="s">
        <v>19175</v>
      </c>
      <c r="C936" s="598" t="s">
        <v>19179</v>
      </c>
      <c r="D936" s="599" t="s">
        <v>19618</v>
      </c>
      <c r="E936" s="600">
        <v>15600</v>
      </c>
      <c r="F936" s="598" t="s">
        <v>19619</v>
      </c>
      <c r="G936" s="599" t="s">
        <v>19620</v>
      </c>
      <c r="H936" s="599" t="s">
        <v>18178</v>
      </c>
      <c r="I936" s="599" t="s">
        <v>686</v>
      </c>
      <c r="J936" s="598" t="s">
        <v>5312</v>
      </c>
      <c r="K936" s="664">
        <v>1</v>
      </c>
      <c r="L936" s="664">
        <v>1</v>
      </c>
      <c r="M936" s="665">
        <f t="shared" si="28"/>
        <v>15600</v>
      </c>
      <c r="N936" s="664">
        <v>0</v>
      </c>
      <c r="O936" s="664">
        <v>0</v>
      </c>
      <c r="P936" s="666">
        <f t="shared" si="29"/>
        <v>93600</v>
      </c>
      <c r="Q936" s="666">
        <v>0</v>
      </c>
      <c r="R936" s="666">
        <v>0</v>
      </c>
    </row>
    <row r="937" spans="1:18" ht="11.85" customHeight="1" x14ac:dyDescent="0.25">
      <c r="A937" s="598" t="s">
        <v>19174</v>
      </c>
      <c r="B937" s="598" t="s">
        <v>19175</v>
      </c>
      <c r="C937" s="598" t="s">
        <v>147</v>
      </c>
      <c r="D937" s="599" t="s">
        <v>21647</v>
      </c>
      <c r="E937" s="600">
        <v>8000</v>
      </c>
      <c r="F937" s="598" t="s">
        <v>21648</v>
      </c>
      <c r="G937" s="599" t="s">
        <v>21649</v>
      </c>
      <c r="H937" s="599" t="s">
        <v>19297</v>
      </c>
      <c r="I937" s="599" t="s">
        <v>686</v>
      </c>
      <c r="J937" s="598" t="s">
        <v>5312</v>
      </c>
      <c r="K937" s="664">
        <v>1</v>
      </c>
      <c r="L937" s="664">
        <v>12</v>
      </c>
      <c r="M937" s="665">
        <f t="shared" si="28"/>
        <v>96000</v>
      </c>
      <c r="N937" s="664">
        <v>0</v>
      </c>
      <c r="O937" s="664">
        <v>6</v>
      </c>
      <c r="P937" s="666">
        <f t="shared" si="29"/>
        <v>48000</v>
      </c>
      <c r="Q937" s="666">
        <v>0</v>
      </c>
      <c r="R937" s="667">
        <v>12</v>
      </c>
    </row>
    <row r="938" spans="1:18" ht="11.85" customHeight="1" x14ac:dyDescent="0.25">
      <c r="A938" s="598" t="s">
        <v>19174</v>
      </c>
      <c r="B938" s="598" t="s">
        <v>19200</v>
      </c>
      <c r="C938" s="598" t="s">
        <v>147</v>
      </c>
      <c r="D938" s="599" t="s">
        <v>1232</v>
      </c>
      <c r="E938" s="600">
        <v>5500</v>
      </c>
      <c r="F938" s="598" t="s">
        <v>21650</v>
      </c>
      <c r="G938" s="599" t="s">
        <v>21651</v>
      </c>
      <c r="H938" s="599" t="s">
        <v>519</v>
      </c>
      <c r="I938" s="599" t="s">
        <v>686</v>
      </c>
      <c r="J938" s="598" t="s">
        <v>5312</v>
      </c>
      <c r="K938" s="664">
        <v>1</v>
      </c>
      <c r="L938" s="664">
        <v>2</v>
      </c>
      <c r="M938" s="665">
        <f t="shared" si="28"/>
        <v>11000</v>
      </c>
      <c r="N938" s="664">
        <v>0</v>
      </c>
      <c r="O938" s="664">
        <v>0</v>
      </c>
      <c r="P938" s="666">
        <f t="shared" si="29"/>
        <v>33000</v>
      </c>
      <c r="Q938" s="666">
        <v>0</v>
      </c>
      <c r="R938" s="666">
        <v>0</v>
      </c>
    </row>
    <row r="939" spans="1:18" ht="11.85" customHeight="1" x14ac:dyDescent="0.25">
      <c r="A939" s="598" t="s">
        <v>19174</v>
      </c>
      <c r="B939" s="598" t="s">
        <v>19175</v>
      </c>
      <c r="C939" s="598" t="s">
        <v>147</v>
      </c>
      <c r="D939" s="599" t="s">
        <v>21652</v>
      </c>
      <c r="E939" s="600">
        <v>8500</v>
      </c>
      <c r="F939" s="598" t="s">
        <v>21653</v>
      </c>
      <c r="G939" s="599" t="s">
        <v>21654</v>
      </c>
      <c r="H939" s="599" t="s">
        <v>20931</v>
      </c>
      <c r="I939" s="599" t="s">
        <v>686</v>
      </c>
      <c r="J939" s="598" t="s">
        <v>5312</v>
      </c>
      <c r="K939" s="664">
        <v>1</v>
      </c>
      <c r="L939" s="664">
        <v>12</v>
      </c>
      <c r="M939" s="665">
        <f t="shared" si="28"/>
        <v>102000</v>
      </c>
      <c r="N939" s="664">
        <v>0</v>
      </c>
      <c r="O939" s="664">
        <v>6</v>
      </c>
      <c r="P939" s="666">
        <f t="shared" si="29"/>
        <v>51000</v>
      </c>
      <c r="Q939" s="666">
        <v>0</v>
      </c>
      <c r="R939" s="667">
        <v>12</v>
      </c>
    </row>
    <row r="940" spans="1:18" ht="11.85" customHeight="1" x14ac:dyDescent="0.25">
      <c r="A940" s="598" t="s">
        <v>19174</v>
      </c>
      <c r="B940" s="598" t="s">
        <v>19200</v>
      </c>
      <c r="C940" s="598" t="s">
        <v>147</v>
      </c>
      <c r="D940" s="599" t="s">
        <v>814</v>
      </c>
      <c r="E940" s="600">
        <v>12000</v>
      </c>
      <c r="F940" s="598" t="s">
        <v>21655</v>
      </c>
      <c r="G940" s="599" t="s">
        <v>21656</v>
      </c>
      <c r="H940" s="599" t="s">
        <v>519</v>
      </c>
      <c r="I940" s="599" t="s">
        <v>686</v>
      </c>
      <c r="J940" s="598" t="s">
        <v>5312</v>
      </c>
      <c r="K940" s="664">
        <v>2</v>
      </c>
      <c r="L940" s="664">
        <v>12</v>
      </c>
      <c r="M940" s="665">
        <f t="shared" si="28"/>
        <v>144000</v>
      </c>
      <c r="N940" s="664">
        <v>0</v>
      </c>
      <c r="O940" s="664">
        <v>6</v>
      </c>
      <c r="P940" s="666">
        <f t="shared" si="29"/>
        <v>72000</v>
      </c>
      <c r="Q940" s="666">
        <v>0</v>
      </c>
      <c r="R940" s="667">
        <v>12</v>
      </c>
    </row>
    <row r="941" spans="1:18" ht="11.85" customHeight="1" x14ac:dyDescent="0.25">
      <c r="A941" s="598" t="s">
        <v>19174</v>
      </c>
      <c r="B941" s="598" t="s">
        <v>19175</v>
      </c>
      <c r="C941" s="598" t="s">
        <v>147</v>
      </c>
      <c r="D941" s="599" t="s">
        <v>21639</v>
      </c>
      <c r="E941" s="600">
        <v>8000</v>
      </c>
      <c r="F941" s="598" t="s">
        <v>21657</v>
      </c>
      <c r="G941" s="599" t="s">
        <v>21658</v>
      </c>
      <c r="H941" s="599" t="s">
        <v>19297</v>
      </c>
      <c r="I941" s="599" t="s">
        <v>686</v>
      </c>
      <c r="J941" s="598" t="s">
        <v>5312</v>
      </c>
      <c r="K941" s="664">
        <v>1</v>
      </c>
      <c r="L941" s="664">
        <v>12</v>
      </c>
      <c r="M941" s="665">
        <f t="shared" si="28"/>
        <v>96000</v>
      </c>
      <c r="N941" s="664">
        <v>0</v>
      </c>
      <c r="O941" s="664">
        <v>6</v>
      </c>
      <c r="P941" s="666">
        <f t="shared" si="29"/>
        <v>48000</v>
      </c>
      <c r="Q941" s="666">
        <v>0</v>
      </c>
      <c r="R941" s="667">
        <v>12</v>
      </c>
    </row>
    <row r="942" spans="1:18" ht="11.85" customHeight="1" x14ac:dyDescent="0.25">
      <c r="A942" s="598" t="s">
        <v>19174</v>
      </c>
      <c r="B942" s="598" t="s">
        <v>19175</v>
      </c>
      <c r="C942" s="598" t="s">
        <v>147</v>
      </c>
      <c r="D942" s="599" t="s">
        <v>21659</v>
      </c>
      <c r="E942" s="600">
        <v>3000</v>
      </c>
      <c r="F942" s="598" t="s">
        <v>21660</v>
      </c>
      <c r="G942" s="599" t="s">
        <v>21661</v>
      </c>
      <c r="H942" s="599" t="s">
        <v>1323</v>
      </c>
      <c r="I942" s="599" t="s">
        <v>19218</v>
      </c>
      <c r="J942" s="598" t="s">
        <v>1464</v>
      </c>
      <c r="K942" s="664">
        <v>1</v>
      </c>
      <c r="L942" s="664">
        <v>12</v>
      </c>
      <c r="M942" s="665">
        <f t="shared" si="28"/>
        <v>36000</v>
      </c>
      <c r="N942" s="664">
        <v>0</v>
      </c>
      <c r="O942" s="664">
        <v>6</v>
      </c>
      <c r="P942" s="666">
        <f t="shared" si="29"/>
        <v>18000</v>
      </c>
      <c r="Q942" s="666">
        <v>0</v>
      </c>
      <c r="R942" s="667">
        <v>12</v>
      </c>
    </row>
    <row r="943" spans="1:18" ht="11.85" customHeight="1" x14ac:dyDescent="0.25">
      <c r="A943" s="598" t="s">
        <v>19174</v>
      </c>
      <c r="B943" s="598" t="s">
        <v>19175</v>
      </c>
      <c r="C943" s="598" t="s">
        <v>147</v>
      </c>
      <c r="D943" s="599" t="s">
        <v>1232</v>
      </c>
      <c r="E943" s="600">
        <v>5000</v>
      </c>
      <c r="F943" s="598" t="s">
        <v>21662</v>
      </c>
      <c r="G943" s="599" t="s">
        <v>21663</v>
      </c>
      <c r="H943" s="599" t="s">
        <v>519</v>
      </c>
      <c r="I943" s="599" t="s">
        <v>686</v>
      </c>
      <c r="J943" s="598" t="s">
        <v>5312</v>
      </c>
      <c r="K943" s="664">
        <v>1</v>
      </c>
      <c r="L943" s="664">
        <v>12</v>
      </c>
      <c r="M943" s="665">
        <f t="shared" si="28"/>
        <v>60000</v>
      </c>
      <c r="N943" s="664">
        <v>0</v>
      </c>
      <c r="O943" s="664">
        <v>6</v>
      </c>
      <c r="P943" s="666">
        <f t="shared" si="29"/>
        <v>30000</v>
      </c>
      <c r="Q943" s="666">
        <v>0</v>
      </c>
      <c r="R943" s="667">
        <v>12</v>
      </c>
    </row>
    <row r="944" spans="1:18" ht="11.85" customHeight="1" x14ac:dyDescent="0.25">
      <c r="A944" s="598" t="s">
        <v>19174</v>
      </c>
      <c r="B944" s="598" t="s">
        <v>19175</v>
      </c>
      <c r="C944" s="598" t="s">
        <v>147</v>
      </c>
      <c r="D944" s="599" t="s">
        <v>814</v>
      </c>
      <c r="E944" s="600">
        <v>7000</v>
      </c>
      <c r="F944" s="598" t="s">
        <v>21664</v>
      </c>
      <c r="G944" s="599" t="s">
        <v>21665</v>
      </c>
      <c r="H944" s="599" t="s">
        <v>519</v>
      </c>
      <c r="I944" s="599" t="s">
        <v>686</v>
      </c>
      <c r="J944" s="598" t="s">
        <v>5312</v>
      </c>
      <c r="K944" s="664">
        <v>1</v>
      </c>
      <c r="L944" s="664">
        <v>12</v>
      </c>
      <c r="M944" s="665">
        <f t="shared" si="28"/>
        <v>84000</v>
      </c>
      <c r="N944" s="664">
        <v>0</v>
      </c>
      <c r="O944" s="664">
        <v>6</v>
      </c>
      <c r="P944" s="666">
        <f t="shared" si="29"/>
        <v>42000</v>
      </c>
      <c r="Q944" s="666">
        <v>0</v>
      </c>
      <c r="R944" s="667">
        <v>12</v>
      </c>
    </row>
    <row r="945" spans="1:18" ht="11.85" customHeight="1" x14ac:dyDescent="0.25">
      <c r="A945" s="598" t="s">
        <v>19174</v>
      </c>
      <c r="B945" s="598" t="s">
        <v>19200</v>
      </c>
      <c r="C945" s="598" t="s">
        <v>147</v>
      </c>
      <c r="D945" s="599" t="s">
        <v>19718</v>
      </c>
      <c r="E945" s="600">
        <v>6000</v>
      </c>
      <c r="F945" s="598" t="s">
        <v>21666</v>
      </c>
      <c r="G945" s="599" t="s">
        <v>21667</v>
      </c>
      <c r="H945" s="599" t="s">
        <v>19342</v>
      </c>
      <c r="I945" s="599" t="s">
        <v>686</v>
      </c>
      <c r="J945" s="598" t="s">
        <v>5312</v>
      </c>
      <c r="K945" s="664">
        <v>1</v>
      </c>
      <c r="L945" s="664">
        <v>12</v>
      </c>
      <c r="M945" s="665">
        <f t="shared" si="28"/>
        <v>72000</v>
      </c>
      <c r="N945" s="664">
        <v>0</v>
      </c>
      <c r="O945" s="664">
        <v>6</v>
      </c>
      <c r="P945" s="666">
        <f t="shared" si="29"/>
        <v>36000</v>
      </c>
      <c r="Q945" s="666">
        <v>0</v>
      </c>
      <c r="R945" s="667">
        <v>12</v>
      </c>
    </row>
    <row r="946" spans="1:18" ht="11.85" customHeight="1" x14ac:dyDescent="0.25">
      <c r="A946" s="598" t="s">
        <v>19174</v>
      </c>
      <c r="B946" s="598" t="s">
        <v>19175</v>
      </c>
      <c r="C946" s="598" t="s">
        <v>147</v>
      </c>
      <c r="D946" s="599" t="s">
        <v>21668</v>
      </c>
      <c r="E946" s="600">
        <v>3000</v>
      </c>
      <c r="F946" s="598" t="s">
        <v>21669</v>
      </c>
      <c r="G946" s="599" t="s">
        <v>21670</v>
      </c>
      <c r="H946" s="599" t="s">
        <v>21671</v>
      </c>
      <c r="I946" s="599" t="s">
        <v>19218</v>
      </c>
      <c r="J946" s="598" t="s">
        <v>1464</v>
      </c>
      <c r="K946" s="664">
        <v>1</v>
      </c>
      <c r="L946" s="664">
        <v>12</v>
      </c>
      <c r="M946" s="665">
        <f t="shared" si="28"/>
        <v>36000</v>
      </c>
      <c r="N946" s="664">
        <v>0</v>
      </c>
      <c r="O946" s="664">
        <v>6</v>
      </c>
      <c r="P946" s="666">
        <f t="shared" si="29"/>
        <v>18000</v>
      </c>
      <c r="Q946" s="666">
        <v>0</v>
      </c>
      <c r="R946" s="667">
        <v>12</v>
      </c>
    </row>
    <row r="947" spans="1:18" ht="11.85" customHeight="1" x14ac:dyDescent="0.25">
      <c r="A947" s="598" t="s">
        <v>19174</v>
      </c>
      <c r="B947" s="598" t="s">
        <v>19200</v>
      </c>
      <c r="C947" s="598" t="s">
        <v>147</v>
      </c>
      <c r="D947" s="599" t="s">
        <v>1232</v>
      </c>
      <c r="E947" s="600">
        <v>5500</v>
      </c>
      <c r="F947" s="598" t="s">
        <v>21672</v>
      </c>
      <c r="G947" s="599" t="s">
        <v>21673</v>
      </c>
      <c r="H947" s="599" t="s">
        <v>519</v>
      </c>
      <c r="I947" s="599" t="s">
        <v>686</v>
      </c>
      <c r="J947" s="598" t="s">
        <v>5312</v>
      </c>
      <c r="K947" s="664">
        <v>1</v>
      </c>
      <c r="L947" s="664">
        <v>12</v>
      </c>
      <c r="M947" s="665">
        <f t="shared" si="28"/>
        <v>66000</v>
      </c>
      <c r="N947" s="664">
        <v>0</v>
      </c>
      <c r="O947" s="664">
        <v>6</v>
      </c>
      <c r="P947" s="666">
        <f t="shared" si="29"/>
        <v>33000</v>
      </c>
      <c r="Q947" s="666">
        <v>0</v>
      </c>
      <c r="R947" s="667">
        <v>12</v>
      </c>
    </row>
    <row r="948" spans="1:18" ht="11.85" customHeight="1" x14ac:dyDescent="0.25">
      <c r="A948" s="598" t="s">
        <v>19174</v>
      </c>
      <c r="B948" s="598" t="s">
        <v>19175</v>
      </c>
      <c r="C948" s="598" t="s">
        <v>147</v>
      </c>
      <c r="D948" s="599" t="s">
        <v>21674</v>
      </c>
      <c r="E948" s="600">
        <v>2200</v>
      </c>
      <c r="F948" s="598" t="s">
        <v>21675</v>
      </c>
      <c r="G948" s="599" t="s">
        <v>21676</v>
      </c>
      <c r="H948" s="599" t="s">
        <v>21677</v>
      </c>
      <c r="I948" s="599" t="s">
        <v>19736</v>
      </c>
      <c r="J948" s="598"/>
      <c r="K948" s="664">
        <v>1</v>
      </c>
      <c r="L948" s="664">
        <v>12</v>
      </c>
      <c r="M948" s="665">
        <f t="shared" si="28"/>
        <v>26400</v>
      </c>
      <c r="N948" s="664">
        <v>0</v>
      </c>
      <c r="O948" s="664">
        <v>6</v>
      </c>
      <c r="P948" s="666">
        <f t="shared" si="29"/>
        <v>13200</v>
      </c>
      <c r="Q948" s="666">
        <v>0</v>
      </c>
      <c r="R948" s="667">
        <v>12</v>
      </c>
    </row>
    <row r="949" spans="1:18" ht="11.85" customHeight="1" x14ac:dyDescent="0.25">
      <c r="A949" s="598" t="s">
        <v>19174</v>
      </c>
      <c r="B949" s="598" t="s">
        <v>19200</v>
      </c>
      <c r="C949" s="598" t="s">
        <v>147</v>
      </c>
      <c r="D949" s="599" t="s">
        <v>21678</v>
      </c>
      <c r="E949" s="600">
        <v>13000</v>
      </c>
      <c r="F949" s="598" t="s">
        <v>21679</v>
      </c>
      <c r="G949" s="599" t="s">
        <v>21680</v>
      </c>
      <c r="H949" s="599" t="s">
        <v>19342</v>
      </c>
      <c r="I949" s="599" t="s">
        <v>686</v>
      </c>
      <c r="J949" s="598" t="s">
        <v>5312</v>
      </c>
      <c r="K949" s="664">
        <v>1</v>
      </c>
      <c r="L949" s="664">
        <v>12</v>
      </c>
      <c r="M949" s="665">
        <f t="shared" si="28"/>
        <v>156000</v>
      </c>
      <c r="N949" s="664">
        <v>0</v>
      </c>
      <c r="O949" s="664">
        <v>6</v>
      </c>
      <c r="P949" s="666">
        <f t="shared" si="29"/>
        <v>78000</v>
      </c>
      <c r="Q949" s="666">
        <v>0</v>
      </c>
      <c r="R949" s="667">
        <v>12</v>
      </c>
    </row>
    <row r="950" spans="1:18" ht="11.85" customHeight="1" x14ac:dyDescent="0.25">
      <c r="A950" s="598" t="s">
        <v>19174</v>
      </c>
      <c r="B950" s="598" t="s">
        <v>19200</v>
      </c>
      <c r="C950" s="598" t="s">
        <v>147</v>
      </c>
      <c r="D950" s="599" t="s">
        <v>814</v>
      </c>
      <c r="E950" s="600">
        <v>8000</v>
      </c>
      <c r="F950" s="598" t="s">
        <v>21681</v>
      </c>
      <c r="G950" s="599" t="s">
        <v>21682</v>
      </c>
      <c r="H950" s="599" t="s">
        <v>519</v>
      </c>
      <c r="I950" s="599" t="s">
        <v>686</v>
      </c>
      <c r="J950" s="598" t="s">
        <v>5312</v>
      </c>
      <c r="K950" s="664">
        <v>1</v>
      </c>
      <c r="L950" s="664">
        <v>12</v>
      </c>
      <c r="M950" s="665">
        <f t="shared" si="28"/>
        <v>96000</v>
      </c>
      <c r="N950" s="664">
        <v>0</v>
      </c>
      <c r="O950" s="664">
        <v>6</v>
      </c>
      <c r="P950" s="666">
        <f t="shared" si="29"/>
        <v>48000</v>
      </c>
      <c r="Q950" s="666">
        <v>0</v>
      </c>
      <c r="R950" s="667">
        <v>12</v>
      </c>
    </row>
    <row r="951" spans="1:18" ht="11.85" customHeight="1" x14ac:dyDescent="0.25">
      <c r="A951" s="598" t="s">
        <v>19174</v>
      </c>
      <c r="B951" s="598" t="s">
        <v>19200</v>
      </c>
      <c r="C951" s="598" t="s">
        <v>147</v>
      </c>
      <c r="D951" s="599" t="s">
        <v>1232</v>
      </c>
      <c r="E951" s="600">
        <v>5500</v>
      </c>
      <c r="F951" s="598" t="s">
        <v>21683</v>
      </c>
      <c r="G951" s="599" t="s">
        <v>21684</v>
      </c>
      <c r="H951" s="599" t="s">
        <v>519</v>
      </c>
      <c r="I951" s="599" t="s">
        <v>686</v>
      </c>
      <c r="J951" s="598" t="s">
        <v>5312</v>
      </c>
      <c r="K951" s="664">
        <v>1</v>
      </c>
      <c r="L951" s="664">
        <v>12</v>
      </c>
      <c r="M951" s="665">
        <f t="shared" si="28"/>
        <v>66000</v>
      </c>
      <c r="N951" s="664">
        <v>0</v>
      </c>
      <c r="O951" s="664">
        <v>6</v>
      </c>
      <c r="P951" s="666">
        <f t="shared" si="29"/>
        <v>33000</v>
      </c>
      <c r="Q951" s="666">
        <v>0</v>
      </c>
      <c r="R951" s="667">
        <v>12</v>
      </c>
    </row>
    <row r="952" spans="1:18" ht="11.85" customHeight="1" x14ac:dyDescent="0.25">
      <c r="A952" s="598" t="s">
        <v>19174</v>
      </c>
      <c r="B952" s="598" t="s">
        <v>19175</v>
      </c>
      <c r="C952" s="598" t="s">
        <v>19179</v>
      </c>
      <c r="D952" s="599" t="s">
        <v>20147</v>
      </c>
      <c r="E952" s="600">
        <v>15600</v>
      </c>
      <c r="F952" s="598" t="s">
        <v>21685</v>
      </c>
      <c r="G952" s="599" t="s">
        <v>21686</v>
      </c>
      <c r="H952" s="599" t="s">
        <v>519</v>
      </c>
      <c r="I952" s="599" t="s">
        <v>686</v>
      </c>
      <c r="J952" s="598" t="s">
        <v>5312</v>
      </c>
      <c r="K952" s="664">
        <v>0</v>
      </c>
      <c r="L952" s="664">
        <v>0</v>
      </c>
      <c r="M952" s="665">
        <f t="shared" si="28"/>
        <v>0</v>
      </c>
      <c r="N952" s="664">
        <v>1</v>
      </c>
      <c r="O952" s="664">
        <v>0</v>
      </c>
      <c r="P952" s="666">
        <f t="shared" si="29"/>
        <v>93600</v>
      </c>
      <c r="Q952" s="666">
        <v>0</v>
      </c>
      <c r="R952" s="666">
        <v>0</v>
      </c>
    </row>
    <row r="953" spans="1:18" ht="11.85" customHeight="1" x14ac:dyDescent="0.25">
      <c r="A953" s="598" t="s">
        <v>19174</v>
      </c>
      <c r="B953" s="598" t="s">
        <v>19175</v>
      </c>
      <c r="C953" s="598" t="s">
        <v>147</v>
      </c>
      <c r="D953" s="599" t="s">
        <v>21687</v>
      </c>
      <c r="E953" s="600">
        <v>6000</v>
      </c>
      <c r="F953" s="598" t="s">
        <v>21688</v>
      </c>
      <c r="G953" s="599" t="s">
        <v>21689</v>
      </c>
      <c r="H953" s="599" t="s">
        <v>19755</v>
      </c>
      <c r="I953" s="599" t="s">
        <v>19243</v>
      </c>
      <c r="J953" s="598" t="s">
        <v>5312</v>
      </c>
      <c r="K953" s="664">
        <v>2</v>
      </c>
      <c r="L953" s="664">
        <v>12</v>
      </c>
      <c r="M953" s="665">
        <f t="shared" si="28"/>
        <v>72000</v>
      </c>
      <c r="N953" s="664">
        <v>0</v>
      </c>
      <c r="O953" s="664">
        <v>6</v>
      </c>
      <c r="P953" s="666">
        <f t="shared" si="29"/>
        <v>36000</v>
      </c>
      <c r="Q953" s="666">
        <v>0</v>
      </c>
      <c r="R953" s="667">
        <v>12</v>
      </c>
    </row>
    <row r="954" spans="1:18" ht="11.85" customHeight="1" x14ac:dyDescent="0.25">
      <c r="A954" s="598" t="s">
        <v>19174</v>
      </c>
      <c r="B954" s="598" t="s">
        <v>19175</v>
      </c>
      <c r="C954" s="598" t="s">
        <v>19179</v>
      </c>
      <c r="D954" s="599" t="s">
        <v>20258</v>
      </c>
      <c r="E954" s="600">
        <v>15600</v>
      </c>
      <c r="F954" s="598" t="s">
        <v>21690</v>
      </c>
      <c r="G954" s="599" t="s">
        <v>21691</v>
      </c>
      <c r="H954" s="599" t="s">
        <v>519</v>
      </c>
      <c r="I954" s="599" t="s">
        <v>686</v>
      </c>
      <c r="J954" s="598" t="s">
        <v>5312</v>
      </c>
      <c r="K954" s="664">
        <v>0</v>
      </c>
      <c r="L954" s="664">
        <v>0</v>
      </c>
      <c r="M954" s="665">
        <f t="shared" si="28"/>
        <v>0</v>
      </c>
      <c r="N954" s="664">
        <v>1</v>
      </c>
      <c r="O954" s="664">
        <v>2</v>
      </c>
      <c r="P954" s="666">
        <f t="shared" si="29"/>
        <v>93600</v>
      </c>
      <c r="Q954" s="666">
        <v>0</v>
      </c>
      <c r="R954" s="666">
        <v>0</v>
      </c>
    </row>
    <row r="955" spans="1:18" ht="11.85" customHeight="1" x14ac:dyDescent="0.25">
      <c r="A955" s="598" t="s">
        <v>19174</v>
      </c>
      <c r="B955" s="598" t="s">
        <v>19200</v>
      </c>
      <c r="C955" s="598" t="s">
        <v>147</v>
      </c>
      <c r="D955" s="599" t="s">
        <v>21692</v>
      </c>
      <c r="E955" s="600">
        <v>13000</v>
      </c>
      <c r="F955" s="598" t="s">
        <v>21693</v>
      </c>
      <c r="G955" s="599" t="s">
        <v>21694</v>
      </c>
      <c r="H955" s="599" t="s">
        <v>519</v>
      </c>
      <c r="I955" s="599" t="s">
        <v>686</v>
      </c>
      <c r="J955" s="598" t="s">
        <v>5312</v>
      </c>
      <c r="K955" s="664">
        <v>1</v>
      </c>
      <c r="L955" s="664">
        <v>12</v>
      </c>
      <c r="M955" s="665">
        <f t="shared" si="28"/>
        <v>156000</v>
      </c>
      <c r="N955" s="664">
        <v>0</v>
      </c>
      <c r="O955" s="664">
        <v>6</v>
      </c>
      <c r="P955" s="666">
        <f t="shared" si="29"/>
        <v>78000</v>
      </c>
      <c r="Q955" s="666">
        <v>0</v>
      </c>
      <c r="R955" s="667">
        <v>12</v>
      </c>
    </row>
    <row r="956" spans="1:18" ht="11.85" customHeight="1" x14ac:dyDescent="0.25">
      <c r="A956" s="598" t="s">
        <v>19174</v>
      </c>
      <c r="B956" s="598" t="s">
        <v>19175</v>
      </c>
      <c r="C956" s="598" t="s">
        <v>147</v>
      </c>
      <c r="D956" s="599" t="s">
        <v>21695</v>
      </c>
      <c r="E956" s="600">
        <v>8000</v>
      </c>
      <c r="F956" s="598" t="s">
        <v>21696</v>
      </c>
      <c r="G956" s="599" t="s">
        <v>21697</v>
      </c>
      <c r="H956" s="599" t="s">
        <v>565</v>
      </c>
      <c r="I956" s="599" t="s">
        <v>686</v>
      </c>
      <c r="J956" s="598" t="s">
        <v>5312</v>
      </c>
      <c r="K956" s="664">
        <v>1</v>
      </c>
      <c r="L956" s="664">
        <v>12</v>
      </c>
      <c r="M956" s="665">
        <f t="shared" si="28"/>
        <v>96000</v>
      </c>
      <c r="N956" s="664">
        <v>0</v>
      </c>
      <c r="O956" s="664">
        <v>6</v>
      </c>
      <c r="P956" s="666">
        <f t="shared" si="29"/>
        <v>48000</v>
      </c>
      <c r="Q956" s="666">
        <v>0</v>
      </c>
      <c r="R956" s="667">
        <v>12</v>
      </c>
    </row>
    <row r="957" spans="1:18" ht="11.85" customHeight="1" x14ac:dyDescent="0.25">
      <c r="A957" s="598" t="s">
        <v>19174</v>
      </c>
      <c r="B957" s="598" t="s">
        <v>19200</v>
      </c>
      <c r="C957" s="598" t="s">
        <v>147</v>
      </c>
      <c r="D957" s="599" t="s">
        <v>21698</v>
      </c>
      <c r="E957" s="600">
        <v>7000</v>
      </c>
      <c r="F957" s="598" t="s">
        <v>21699</v>
      </c>
      <c r="G957" s="599" t="s">
        <v>21700</v>
      </c>
      <c r="H957" s="599" t="s">
        <v>20138</v>
      </c>
      <c r="I957" s="599" t="s">
        <v>686</v>
      </c>
      <c r="J957" s="598" t="s">
        <v>5312</v>
      </c>
      <c r="K957" s="664">
        <v>1</v>
      </c>
      <c r="L957" s="664">
        <v>12</v>
      </c>
      <c r="M957" s="665">
        <f t="shared" si="28"/>
        <v>84000</v>
      </c>
      <c r="N957" s="664">
        <v>0</v>
      </c>
      <c r="O957" s="664">
        <v>6</v>
      </c>
      <c r="P957" s="666">
        <f t="shared" si="29"/>
        <v>42000</v>
      </c>
      <c r="Q957" s="666">
        <v>0</v>
      </c>
      <c r="R957" s="667">
        <v>12</v>
      </c>
    </row>
    <row r="958" spans="1:18" ht="11.85" customHeight="1" x14ac:dyDescent="0.25">
      <c r="A958" s="598" t="s">
        <v>19174</v>
      </c>
      <c r="B958" s="598" t="s">
        <v>19200</v>
      </c>
      <c r="C958" s="598" t="s">
        <v>147</v>
      </c>
      <c r="D958" s="599" t="s">
        <v>21698</v>
      </c>
      <c r="E958" s="600">
        <v>7000</v>
      </c>
      <c r="F958" s="598" t="s">
        <v>21701</v>
      </c>
      <c r="G958" s="599" t="s">
        <v>21702</v>
      </c>
      <c r="H958" s="599" t="s">
        <v>19587</v>
      </c>
      <c r="I958" s="599" t="s">
        <v>686</v>
      </c>
      <c r="J958" s="598" t="s">
        <v>5312</v>
      </c>
      <c r="K958" s="664">
        <v>1</v>
      </c>
      <c r="L958" s="664">
        <v>12</v>
      </c>
      <c r="M958" s="665">
        <f t="shared" si="28"/>
        <v>84000</v>
      </c>
      <c r="N958" s="664">
        <v>0</v>
      </c>
      <c r="O958" s="664">
        <v>6</v>
      </c>
      <c r="P958" s="666">
        <f t="shared" si="29"/>
        <v>42000</v>
      </c>
      <c r="Q958" s="666">
        <v>0</v>
      </c>
      <c r="R958" s="667">
        <v>12</v>
      </c>
    </row>
    <row r="959" spans="1:18" ht="11.85" customHeight="1" x14ac:dyDescent="0.25">
      <c r="A959" s="598" t="s">
        <v>19174</v>
      </c>
      <c r="B959" s="598" t="s">
        <v>19175</v>
      </c>
      <c r="C959" s="598" t="s">
        <v>147</v>
      </c>
      <c r="D959" s="599" t="s">
        <v>21703</v>
      </c>
      <c r="E959" s="600">
        <v>9500</v>
      </c>
      <c r="F959" s="598" t="s">
        <v>21704</v>
      </c>
      <c r="G959" s="599" t="s">
        <v>21705</v>
      </c>
      <c r="H959" s="599" t="s">
        <v>565</v>
      </c>
      <c r="I959" s="599" t="s">
        <v>686</v>
      </c>
      <c r="J959" s="598" t="s">
        <v>5312</v>
      </c>
      <c r="K959" s="664">
        <v>1</v>
      </c>
      <c r="L959" s="664">
        <v>12</v>
      </c>
      <c r="M959" s="665">
        <f t="shared" si="28"/>
        <v>114000</v>
      </c>
      <c r="N959" s="664">
        <v>0</v>
      </c>
      <c r="O959" s="664">
        <v>6</v>
      </c>
      <c r="P959" s="666">
        <f t="shared" si="29"/>
        <v>57000</v>
      </c>
      <c r="Q959" s="666">
        <v>0</v>
      </c>
      <c r="R959" s="667">
        <v>12</v>
      </c>
    </row>
    <row r="960" spans="1:18" ht="11.85" customHeight="1" x14ac:dyDescent="0.25">
      <c r="A960" s="598" t="s">
        <v>19174</v>
      </c>
      <c r="B960" s="598" t="s">
        <v>19175</v>
      </c>
      <c r="C960" s="598" t="s">
        <v>147</v>
      </c>
      <c r="D960" s="599" t="s">
        <v>21703</v>
      </c>
      <c r="E960" s="600">
        <v>9500</v>
      </c>
      <c r="F960" s="598" t="s">
        <v>21706</v>
      </c>
      <c r="G960" s="599" t="s">
        <v>21707</v>
      </c>
      <c r="H960" s="599" t="s">
        <v>565</v>
      </c>
      <c r="I960" s="599" t="s">
        <v>686</v>
      </c>
      <c r="J960" s="598" t="s">
        <v>5312</v>
      </c>
      <c r="K960" s="664">
        <v>1</v>
      </c>
      <c r="L960" s="664">
        <v>12</v>
      </c>
      <c r="M960" s="665">
        <f t="shared" si="28"/>
        <v>114000</v>
      </c>
      <c r="N960" s="664">
        <v>0</v>
      </c>
      <c r="O960" s="664">
        <v>6</v>
      </c>
      <c r="P960" s="666">
        <f t="shared" si="29"/>
        <v>57000</v>
      </c>
      <c r="Q960" s="666">
        <v>0</v>
      </c>
      <c r="R960" s="667">
        <v>12</v>
      </c>
    </row>
    <row r="961" spans="1:18" ht="11.85" customHeight="1" x14ac:dyDescent="0.25">
      <c r="A961" s="598" t="s">
        <v>19174</v>
      </c>
      <c r="B961" s="598" t="s">
        <v>19175</v>
      </c>
      <c r="C961" s="598" t="s">
        <v>147</v>
      </c>
      <c r="D961" s="599" t="s">
        <v>21708</v>
      </c>
      <c r="E961" s="600">
        <v>9000</v>
      </c>
      <c r="F961" s="598" t="s">
        <v>21709</v>
      </c>
      <c r="G961" s="599" t="s">
        <v>21710</v>
      </c>
      <c r="H961" s="599" t="s">
        <v>519</v>
      </c>
      <c r="I961" s="599" t="s">
        <v>686</v>
      </c>
      <c r="J961" s="598" t="s">
        <v>5312</v>
      </c>
      <c r="K961" s="664">
        <v>2</v>
      </c>
      <c r="L961" s="664">
        <v>12</v>
      </c>
      <c r="M961" s="665">
        <f t="shared" si="28"/>
        <v>108000</v>
      </c>
      <c r="N961" s="664">
        <v>0</v>
      </c>
      <c r="O961" s="664">
        <v>6</v>
      </c>
      <c r="P961" s="666">
        <f t="shared" si="29"/>
        <v>54000</v>
      </c>
      <c r="Q961" s="666">
        <v>0</v>
      </c>
      <c r="R961" s="667">
        <v>12</v>
      </c>
    </row>
    <row r="962" spans="1:18" ht="11.85" customHeight="1" x14ac:dyDescent="0.25">
      <c r="A962" s="598" t="s">
        <v>19174</v>
      </c>
      <c r="B962" s="598" t="s">
        <v>19175</v>
      </c>
      <c r="C962" s="598" t="s">
        <v>147</v>
      </c>
      <c r="D962" s="599" t="s">
        <v>814</v>
      </c>
      <c r="E962" s="600">
        <v>8500</v>
      </c>
      <c r="F962" s="598" t="s">
        <v>21711</v>
      </c>
      <c r="G962" s="599" t="s">
        <v>21712</v>
      </c>
      <c r="H962" s="599" t="s">
        <v>519</v>
      </c>
      <c r="I962" s="599" t="s">
        <v>686</v>
      </c>
      <c r="J962" s="598" t="s">
        <v>5312</v>
      </c>
      <c r="K962" s="664">
        <v>1</v>
      </c>
      <c r="L962" s="664">
        <v>12</v>
      </c>
      <c r="M962" s="665">
        <f t="shared" si="28"/>
        <v>102000</v>
      </c>
      <c r="N962" s="664">
        <v>0</v>
      </c>
      <c r="O962" s="664">
        <v>6</v>
      </c>
      <c r="P962" s="666">
        <f t="shared" si="29"/>
        <v>51000</v>
      </c>
      <c r="Q962" s="666">
        <v>0</v>
      </c>
      <c r="R962" s="667">
        <v>12</v>
      </c>
    </row>
    <row r="963" spans="1:18" ht="11.85" customHeight="1" x14ac:dyDescent="0.25">
      <c r="A963" s="598" t="s">
        <v>19174</v>
      </c>
      <c r="B963" s="598" t="s">
        <v>19200</v>
      </c>
      <c r="C963" s="598" t="s">
        <v>147</v>
      </c>
      <c r="D963" s="599" t="s">
        <v>21713</v>
      </c>
      <c r="E963" s="600">
        <v>5500</v>
      </c>
      <c r="F963" s="598" t="s">
        <v>21714</v>
      </c>
      <c r="G963" s="599" t="s">
        <v>21715</v>
      </c>
      <c r="H963" s="599" t="s">
        <v>18178</v>
      </c>
      <c r="I963" s="599" t="s">
        <v>686</v>
      </c>
      <c r="J963" s="598" t="s">
        <v>5312</v>
      </c>
      <c r="K963" s="664">
        <v>1</v>
      </c>
      <c r="L963" s="664">
        <v>12</v>
      </c>
      <c r="M963" s="665">
        <f t="shared" si="28"/>
        <v>66000</v>
      </c>
      <c r="N963" s="664">
        <v>0</v>
      </c>
      <c r="O963" s="664">
        <v>6</v>
      </c>
      <c r="P963" s="666">
        <f t="shared" si="29"/>
        <v>33000</v>
      </c>
      <c r="Q963" s="666">
        <v>0</v>
      </c>
      <c r="R963" s="667">
        <v>12</v>
      </c>
    </row>
    <row r="964" spans="1:18" ht="11.85" customHeight="1" x14ac:dyDescent="0.25">
      <c r="A964" s="598" t="s">
        <v>19174</v>
      </c>
      <c r="B964" s="598" t="s">
        <v>19175</v>
      </c>
      <c r="C964" s="598" t="s">
        <v>147</v>
      </c>
      <c r="D964" s="599" t="s">
        <v>21716</v>
      </c>
      <c r="E964" s="600">
        <v>9000</v>
      </c>
      <c r="F964" s="598" t="s">
        <v>21717</v>
      </c>
      <c r="G964" s="599" t="s">
        <v>21718</v>
      </c>
      <c r="H964" s="599" t="s">
        <v>519</v>
      </c>
      <c r="I964" s="599" t="s">
        <v>686</v>
      </c>
      <c r="J964" s="598" t="s">
        <v>5312</v>
      </c>
      <c r="K964" s="664">
        <v>1</v>
      </c>
      <c r="L964" s="664">
        <v>12</v>
      </c>
      <c r="M964" s="665">
        <f t="shared" si="28"/>
        <v>108000</v>
      </c>
      <c r="N964" s="664">
        <v>0</v>
      </c>
      <c r="O964" s="664">
        <v>6</v>
      </c>
      <c r="P964" s="666">
        <f t="shared" si="29"/>
        <v>54000</v>
      </c>
      <c r="Q964" s="666">
        <v>0</v>
      </c>
      <c r="R964" s="667">
        <v>12</v>
      </c>
    </row>
    <row r="965" spans="1:18" ht="11.85" customHeight="1" x14ac:dyDescent="0.25">
      <c r="A965" s="598" t="s">
        <v>19174</v>
      </c>
      <c r="B965" s="598" t="s">
        <v>19175</v>
      </c>
      <c r="C965" s="598" t="s">
        <v>147</v>
      </c>
      <c r="D965" s="599" t="s">
        <v>21719</v>
      </c>
      <c r="E965" s="600">
        <v>9000</v>
      </c>
      <c r="F965" s="598" t="s">
        <v>21720</v>
      </c>
      <c r="G965" s="599" t="s">
        <v>21721</v>
      </c>
      <c r="H965" s="599" t="s">
        <v>21722</v>
      </c>
      <c r="I965" s="599" t="s">
        <v>686</v>
      </c>
      <c r="J965" s="598" t="s">
        <v>5312</v>
      </c>
      <c r="K965" s="664">
        <v>1</v>
      </c>
      <c r="L965" s="664">
        <v>12</v>
      </c>
      <c r="M965" s="665">
        <f t="shared" si="28"/>
        <v>108000</v>
      </c>
      <c r="N965" s="664">
        <v>0</v>
      </c>
      <c r="O965" s="664">
        <v>6</v>
      </c>
      <c r="P965" s="666">
        <f t="shared" si="29"/>
        <v>54000</v>
      </c>
      <c r="Q965" s="666">
        <v>0</v>
      </c>
      <c r="R965" s="667">
        <v>12</v>
      </c>
    </row>
    <row r="966" spans="1:18" ht="11.85" customHeight="1" x14ac:dyDescent="0.25">
      <c r="A966" s="598" t="s">
        <v>19174</v>
      </c>
      <c r="B966" s="598" t="s">
        <v>19175</v>
      </c>
      <c r="C966" s="598" t="s">
        <v>147</v>
      </c>
      <c r="D966" s="599" t="s">
        <v>21723</v>
      </c>
      <c r="E966" s="600">
        <v>3000</v>
      </c>
      <c r="F966" s="598" t="s">
        <v>21724</v>
      </c>
      <c r="G966" s="599" t="s">
        <v>21725</v>
      </c>
      <c r="H966" s="599"/>
      <c r="I966" s="599" t="s">
        <v>571</v>
      </c>
      <c r="J966" s="598"/>
      <c r="K966" s="664">
        <v>1</v>
      </c>
      <c r="L966" s="664">
        <v>12</v>
      </c>
      <c r="M966" s="665">
        <f t="shared" si="28"/>
        <v>36000</v>
      </c>
      <c r="N966" s="664">
        <v>0</v>
      </c>
      <c r="O966" s="664">
        <v>6</v>
      </c>
      <c r="P966" s="666">
        <f t="shared" si="29"/>
        <v>18000</v>
      </c>
      <c r="Q966" s="666">
        <v>0</v>
      </c>
      <c r="R966" s="667">
        <v>12</v>
      </c>
    </row>
    <row r="967" spans="1:18" ht="11.85" customHeight="1" x14ac:dyDescent="0.25">
      <c r="A967" s="598" t="s">
        <v>19174</v>
      </c>
      <c r="B967" s="598" t="s">
        <v>19175</v>
      </c>
      <c r="C967" s="598" t="s">
        <v>147</v>
      </c>
      <c r="D967" s="599" t="s">
        <v>21719</v>
      </c>
      <c r="E967" s="600">
        <v>9000</v>
      </c>
      <c r="F967" s="598" t="s">
        <v>21726</v>
      </c>
      <c r="G967" s="599" t="s">
        <v>21727</v>
      </c>
      <c r="H967" s="599" t="s">
        <v>20138</v>
      </c>
      <c r="I967" s="599" t="s">
        <v>686</v>
      </c>
      <c r="J967" s="598" t="s">
        <v>5312</v>
      </c>
      <c r="K967" s="664">
        <v>1</v>
      </c>
      <c r="L967" s="664">
        <v>12</v>
      </c>
      <c r="M967" s="665">
        <f t="shared" si="28"/>
        <v>108000</v>
      </c>
      <c r="N967" s="664">
        <v>0</v>
      </c>
      <c r="O967" s="664">
        <v>6</v>
      </c>
      <c r="P967" s="666">
        <f t="shared" si="29"/>
        <v>54000</v>
      </c>
      <c r="Q967" s="666">
        <v>0</v>
      </c>
      <c r="R967" s="667">
        <v>12</v>
      </c>
    </row>
    <row r="968" spans="1:18" ht="11.85" customHeight="1" x14ac:dyDescent="0.25">
      <c r="A968" s="598" t="s">
        <v>19174</v>
      </c>
      <c r="B968" s="598" t="s">
        <v>19175</v>
      </c>
      <c r="C968" s="598" t="s">
        <v>147</v>
      </c>
      <c r="D968" s="599" t="s">
        <v>21728</v>
      </c>
      <c r="E968" s="600">
        <v>8500</v>
      </c>
      <c r="F968" s="598" t="s">
        <v>21729</v>
      </c>
      <c r="G968" s="599" t="s">
        <v>21730</v>
      </c>
      <c r="H968" s="599" t="s">
        <v>19601</v>
      </c>
      <c r="I968" s="599" t="s">
        <v>19243</v>
      </c>
      <c r="J968" s="598" t="s">
        <v>5312</v>
      </c>
      <c r="K968" s="664">
        <v>1</v>
      </c>
      <c r="L968" s="664">
        <v>12</v>
      </c>
      <c r="M968" s="665">
        <f t="shared" ref="M968:M1031" si="30">+E968*L968</f>
        <v>102000</v>
      </c>
      <c r="N968" s="664">
        <v>0</v>
      </c>
      <c r="O968" s="664">
        <v>6</v>
      </c>
      <c r="P968" s="666">
        <f t="shared" ref="P968:P1031" si="31">+E968*6</f>
        <v>51000</v>
      </c>
      <c r="Q968" s="666">
        <v>0</v>
      </c>
      <c r="R968" s="667">
        <v>12</v>
      </c>
    </row>
    <row r="969" spans="1:18" ht="11.85" customHeight="1" x14ac:dyDescent="0.25">
      <c r="A969" s="598" t="s">
        <v>19174</v>
      </c>
      <c r="B969" s="598" t="s">
        <v>19175</v>
      </c>
      <c r="C969" s="598" t="s">
        <v>147</v>
      </c>
      <c r="D969" s="599" t="s">
        <v>21731</v>
      </c>
      <c r="E969" s="600">
        <v>3000</v>
      </c>
      <c r="F969" s="598" t="s">
        <v>21732</v>
      </c>
      <c r="G969" s="599" t="s">
        <v>21733</v>
      </c>
      <c r="H969" s="599" t="s">
        <v>21734</v>
      </c>
      <c r="I969" s="599" t="s">
        <v>571</v>
      </c>
      <c r="J969" s="598"/>
      <c r="K969" s="664">
        <v>1</v>
      </c>
      <c r="L969" s="664">
        <v>12</v>
      </c>
      <c r="M969" s="665">
        <f t="shared" si="30"/>
        <v>36000</v>
      </c>
      <c r="N969" s="664">
        <v>0</v>
      </c>
      <c r="O969" s="664">
        <v>6</v>
      </c>
      <c r="P969" s="666">
        <f t="shared" si="31"/>
        <v>18000</v>
      </c>
      <c r="Q969" s="666">
        <v>0</v>
      </c>
      <c r="R969" s="667">
        <v>12</v>
      </c>
    </row>
    <row r="970" spans="1:18" ht="11.85" customHeight="1" x14ac:dyDescent="0.25">
      <c r="A970" s="598" t="s">
        <v>19174</v>
      </c>
      <c r="B970" s="598" t="s">
        <v>19175</v>
      </c>
      <c r="C970" s="598" t="s">
        <v>147</v>
      </c>
      <c r="D970" s="599" t="s">
        <v>16695</v>
      </c>
      <c r="E970" s="600">
        <v>8000</v>
      </c>
      <c r="F970" s="598" t="s">
        <v>21735</v>
      </c>
      <c r="G970" s="599" t="s">
        <v>21736</v>
      </c>
      <c r="H970" s="599" t="s">
        <v>21737</v>
      </c>
      <c r="I970" s="599" t="s">
        <v>20721</v>
      </c>
      <c r="J970" s="598"/>
      <c r="K970" s="664">
        <v>1</v>
      </c>
      <c r="L970" s="664">
        <v>12</v>
      </c>
      <c r="M970" s="665">
        <f t="shared" si="30"/>
        <v>96000</v>
      </c>
      <c r="N970" s="664">
        <v>0</v>
      </c>
      <c r="O970" s="664">
        <v>6</v>
      </c>
      <c r="P970" s="666">
        <f t="shared" si="31"/>
        <v>48000</v>
      </c>
      <c r="Q970" s="666">
        <v>0</v>
      </c>
      <c r="R970" s="667">
        <v>12</v>
      </c>
    </row>
    <row r="971" spans="1:18" ht="11.85" customHeight="1" x14ac:dyDescent="0.25">
      <c r="A971" s="598" t="s">
        <v>19174</v>
      </c>
      <c r="B971" s="598" t="s">
        <v>19175</v>
      </c>
      <c r="C971" s="598" t="s">
        <v>19179</v>
      </c>
      <c r="D971" s="599" t="s">
        <v>21738</v>
      </c>
      <c r="E971" s="600">
        <v>15600</v>
      </c>
      <c r="F971" s="598" t="s">
        <v>21739</v>
      </c>
      <c r="G971" s="599" t="s">
        <v>21740</v>
      </c>
      <c r="H971" s="599" t="s">
        <v>20104</v>
      </c>
      <c r="I971" s="599" t="s">
        <v>686</v>
      </c>
      <c r="J971" s="598" t="s">
        <v>5312</v>
      </c>
      <c r="K971" s="664">
        <v>0</v>
      </c>
      <c r="L971" s="664">
        <v>0</v>
      </c>
      <c r="M971" s="665">
        <f t="shared" si="30"/>
        <v>0</v>
      </c>
      <c r="N971" s="664">
        <v>1</v>
      </c>
      <c r="O971" s="664">
        <v>1</v>
      </c>
      <c r="P971" s="666">
        <f t="shared" si="31"/>
        <v>93600</v>
      </c>
      <c r="Q971" s="666">
        <v>0</v>
      </c>
      <c r="R971" s="666">
        <v>0</v>
      </c>
    </row>
    <row r="972" spans="1:18" ht="11.85" customHeight="1" x14ac:dyDescent="0.25">
      <c r="A972" s="598" t="s">
        <v>19174</v>
      </c>
      <c r="B972" s="598" t="s">
        <v>19175</v>
      </c>
      <c r="C972" s="598" t="s">
        <v>147</v>
      </c>
      <c r="D972" s="599" t="s">
        <v>6079</v>
      </c>
      <c r="E972" s="600">
        <v>6500</v>
      </c>
      <c r="F972" s="598" t="s">
        <v>21741</v>
      </c>
      <c r="G972" s="599" t="s">
        <v>21742</v>
      </c>
      <c r="H972" s="599" t="s">
        <v>18178</v>
      </c>
      <c r="I972" s="599" t="s">
        <v>686</v>
      </c>
      <c r="J972" s="598" t="s">
        <v>5312</v>
      </c>
      <c r="K972" s="664">
        <v>1</v>
      </c>
      <c r="L972" s="664">
        <v>12</v>
      </c>
      <c r="M972" s="665">
        <f t="shared" si="30"/>
        <v>78000</v>
      </c>
      <c r="N972" s="664">
        <v>0</v>
      </c>
      <c r="O972" s="664">
        <v>6</v>
      </c>
      <c r="P972" s="666">
        <f t="shared" si="31"/>
        <v>39000</v>
      </c>
      <c r="Q972" s="666">
        <v>0</v>
      </c>
      <c r="R972" s="667">
        <v>12</v>
      </c>
    </row>
    <row r="973" spans="1:18" ht="11.85" customHeight="1" x14ac:dyDescent="0.25">
      <c r="A973" s="598" t="s">
        <v>19174</v>
      </c>
      <c r="B973" s="598" t="s">
        <v>19175</v>
      </c>
      <c r="C973" s="598" t="s">
        <v>147</v>
      </c>
      <c r="D973" s="599" t="s">
        <v>21743</v>
      </c>
      <c r="E973" s="600">
        <v>12000</v>
      </c>
      <c r="F973" s="598" t="s">
        <v>21744</v>
      </c>
      <c r="G973" s="599" t="s">
        <v>21745</v>
      </c>
      <c r="H973" s="599" t="s">
        <v>18178</v>
      </c>
      <c r="I973" s="599" t="s">
        <v>686</v>
      </c>
      <c r="J973" s="598" t="s">
        <v>5312</v>
      </c>
      <c r="K973" s="664">
        <v>1</v>
      </c>
      <c r="L973" s="664">
        <v>12</v>
      </c>
      <c r="M973" s="665">
        <f t="shared" si="30"/>
        <v>144000</v>
      </c>
      <c r="N973" s="664">
        <v>0</v>
      </c>
      <c r="O973" s="664">
        <v>6</v>
      </c>
      <c r="P973" s="666">
        <f t="shared" si="31"/>
        <v>72000</v>
      </c>
      <c r="Q973" s="666">
        <v>0</v>
      </c>
      <c r="R973" s="667">
        <v>12</v>
      </c>
    </row>
    <row r="974" spans="1:18" ht="11.85" customHeight="1" x14ac:dyDescent="0.25">
      <c r="A974" s="598" t="s">
        <v>19174</v>
      </c>
      <c r="B974" s="598" t="s">
        <v>19175</v>
      </c>
      <c r="C974" s="598" t="s">
        <v>19179</v>
      </c>
      <c r="D974" s="599" t="s">
        <v>20667</v>
      </c>
      <c r="E974" s="600">
        <v>15600</v>
      </c>
      <c r="F974" s="598" t="s">
        <v>21746</v>
      </c>
      <c r="G974" s="599" t="s">
        <v>21747</v>
      </c>
      <c r="H974" s="599"/>
      <c r="I974" s="599" t="s">
        <v>21748</v>
      </c>
      <c r="J974" s="598"/>
      <c r="K974" s="664">
        <v>0</v>
      </c>
      <c r="L974" s="664">
        <v>0</v>
      </c>
      <c r="M974" s="665">
        <f t="shared" si="30"/>
        <v>0</v>
      </c>
      <c r="N974" s="664">
        <v>1</v>
      </c>
      <c r="O974" s="664">
        <v>0</v>
      </c>
      <c r="P974" s="666">
        <f t="shared" si="31"/>
        <v>93600</v>
      </c>
      <c r="Q974" s="666">
        <v>0</v>
      </c>
      <c r="R974" s="666">
        <v>0</v>
      </c>
    </row>
    <row r="975" spans="1:18" ht="11.85" customHeight="1" x14ac:dyDescent="0.25">
      <c r="A975" s="598" t="s">
        <v>19174</v>
      </c>
      <c r="B975" s="598" t="s">
        <v>19175</v>
      </c>
      <c r="C975" s="598" t="s">
        <v>147</v>
      </c>
      <c r="D975" s="599" t="s">
        <v>21749</v>
      </c>
      <c r="E975" s="600">
        <v>12000</v>
      </c>
      <c r="F975" s="598" t="s">
        <v>21750</v>
      </c>
      <c r="G975" s="599" t="s">
        <v>21751</v>
      </c>
      <c r="H975" s="599" t="s">
        <v>19270</v>
      </c>
      <c r="I975" s="599" t="s">
        <v>686</v>
      </c>
      <c r="J975" s="598" t="s">
        <v>5312</v>
      </c>
      <c r="K975" s="664">
        <v>1</v>
      </c>
      <c r="L975" s="664">
        <v>12</v>
      </c>
      <c r="M975" s="665">
        <f t="shared" si="30"/>
        <v>144000</v>
      </c>
      <c r="N975" s="664">
        <v>0</v>
      </c>
      <c r="O975" s="664">
        <v>6</v>
      </c>
      <c r="P975" s="666">
        <f t="shared" si="31"/>
        <v>72000</v>
      </c>
      <c r="Q975" s="666">
        <v>0</v>
      </c>
      <c r="R975" s="667">
        <v>12</v>
      </c>
    </row>
    <row r="976" spans="1:18" ht="11.85" customHeight="1" x14ac:dyDescent="0.25">
      <c r="A976" s="598" t="s">
        <v>19174</v>
      </c>
      <c r="B976" s="598" t="s">
        <v>19175</v>
      </c>
      <c r="C976" s="598" t="s">
        <v>147</v>
      </c>
      <c r="D976" s="599" t="s">
        <v>2344</v>
      </c>
      <c r="E976" s="600">
        <v>10000</v>
      </c>
      <c r="F976" s="598" t="s">
        <v>21752</v>
      </c>
      <c r="G976" s="599" t="s">
        <v>21753</v>
      </c>
      <c r="H976" s="599" t="s">
        <v>519</v>
      </c>
      <c r="I976" s="599" t="s">
        <v>686</v>
      </c>
      <c r="J976" s="598" t="s">
        <v>5312</v>
      </c>
      <c r="K976" s="664">
        <v>1</v>
      </c>
      <c r="L976" s="664">
        <v>12</v>
      </c>
      <c r="M976" s="665">
        <f t="shared" si="30"/>
        <v>120000</v>
      </c>
      <c r="N976" s="664">
        <v>0</v>
      </c>
      <c r="O976" s="664">
        <v>6</v>
      </c>
      <c r="P976" s="666">
        <f t="shared" si="31"/>
        <v>60000</v>
      </c>
      <c r="Q976" s="666">
        <v>0</v>
      </c>
      <c r="R976" s="667">
        <v>12</v>
      </c>
    </row>
    <row r="977" spans="1:18" ht="11.85" customHeight="1" x14ac:dyDescent="0.25">
      <c r="A977" s="598" t="s">
        <v>19174</v>
      </c>
      <c r="B977" s="598" t="s">
        <v>19175</v>
      </c>
      <c r="C977" s="598" t="s">
        <v>147</v>
      </c>
      <c r="D977" s="599" t="s">
        <v>2344</v>
      </c>
      <c r="E977" s="600">
        <v>10000</v>
      </c>
      <c r="F977" s="598" t="s">
        <v>21754</v>
      </c>
      <c r="G977" s="599" t="s">
        <v>21755</v>
      </c>
      <c r="H977" s="599" t="s">
        <v>519</v>
      </c>
      <c r="I977" s="599" t="s">
        <v>686</v>
      </c>
      <c r="J977" s="598" t="s">
        <v>5312</v>
      </c>
      <c r="K977" s="664">
        <v>1</v>
      </c>
      <c r="L977" s="664">
        <v>12</v>
      </c>
      <c r="M977" s="665">
        <f t="shared" si="30"/>
        <v>120000</v>
      </c>
      <c r="N977" s="664">
        <v>0</v>
      </c>
      <c r="O977" s="664">
        <v>6</v>
      </c>
      <c r="P977" s="666">
        <f t="shared" si="31"/>
        <v>60000</v>
      </c>
      <c r="Q977" s="666">
        <v>0</v>
      </c>
      <c r="R977" s="667">
        <v>12</v>
      </c>
    </row>
    <row r="978" spans="1:18" ht="11.85" customHeight="1" x14ac:dyDescent="0.25">
      <c r="A978" s="598" t="s">
        <v>19174</v>
      </c>
      <c r="B978" s="598" t="s">
        <v>19175</v>
      </c>
      <c r="C978" s="598" t="s">
        <v>147</v>
      </c>
      <c r="D978" s="599" t="s">
        <v>2344</v>
      </c>
      <c r="E978" s="600">
        <v>10000</v>
      </c>
      <c r="F978" s="598" t="s">
        <v>21756</v>
      </c>
      <c r="G978" s="599" t="s">
        <v>21757</v>
      </c>
      <c r="H978" s="599" t="s">
        <v>519</v>
      </c>
      <c r="I978" s="599" t="s">
        <v>686</v>
      </c>
      <c r="J978" s="598" t="s">
        <v>5312</v>
      </c>
      <c r="K978" s="664">
        <v>1</v>
      </c>
      <c r="L978" s="664">
        <v>12</v>
      </c>
      <c r="M978" s="665">
        <f t="shared" si="30"/>
        <v>120000</v>
      </c>
      <c r="N978" s="664">
        <v>0</v>
      </c>
      <c r="O978" s="664">
        <v>6</v>
      </c>
      <c r="P978" s="666">
        <f t="shared" si="31"/>
        <v>60000</v>
      </c>
      <c r="Q978" s="666">
        <v>0</v>
      </c>
      <c r="R978" s="667">
        <v>12</v>
      </c>
    </row>
    <row r="979" spans="1:18" ht="11.85" customHeight="1" x14ac:dyDescent="0.25">
      <c r="A979" s="598" t="s">
        <v>19174</v>
      </c>
      <c r="B979" s="598" t="s">
        <v>19175</v>
      </c>
      <c r="C979" s="598" t="s">
        <v>147</v>
      </c>
      <c r="D979" s="599" t="s">
        <v>2344</v>
      </c>
      <c r="E979" s="600">
        <v>10000</v>
      </c>
      <c r="F979" s="598" t="s">
        <v>21758</v>
      </c>
      <c r="G979" s="599" t="s">
        <v>21759</v>
      </c>
      <c r="H979" s="599" t="s">
        <v>519</v>
      </c>
      <c r="I979" s="599" t="s">
        <v>686</v>
      </c>
      <c r="J979" s="598" t="s">
        <v>5312</v>
      </c>
      <c r="K979" s="664">
        <v>1</v>
      </c>
      <c r="L979" s="664">
        <v>12</v>
      </c>
      <c r="M979" s="665">
        <f t="shared" si="30"/>
        <v>120000</v>
      </c>
      <c r="N979" s="664">
        <v>0</v>
      </c>
      <c r="O979" s="664">
        <v>6</v>
      </c>
      <c r="P979" s="666">
        <f t="shared" si="31"/>
        <v>60000</v>
      </c>
      <c r="Q979" s="666">
        <v>0</v>
      </c>
      <c r="R979" s="667">
        <v>12</v>
      </c>
    </row>
    <row r="980" spans="1:18" ht="11.85" customHeight="1" x14ac:dyDescent="0.25">
      <c r="A980" s="598" t="s">
        <v>19174</v>
      </c>
      <c r="B980" s="598" t="s">
        <v>19175</v>
      </c>
      <c r="C980" s="598" t="s">
        <v>19179</v>
      </c>
      <c r="D980" s="599" t="s">
        <v>21760</v>
      </c>
      <c r="E980" s="600">
        <v>15000</v>
      </c>
      <c r="F980" s="598" t="s">
        <v>21761</v>
      </c>
      <c r="G980" s="599" t="s">
        <v>21762</v>
      </c>
      <c r="H980" s="599" t="s">
        <v>19270</v>
      </c>
      <c r="I980" s="599" t="s">
        <v>686</v>
      </c>
      <c r="J980" s="598" t="s">
        <v>5312</v>
      </c>
      <c r="K980" s="664">
        <v>0</v>
      </c>
      <c r="L980" s="664">
        <v>11</v>
      </c>
      <c r="M980" s="665">
        <f t="shared" si="30"/>
        <v>165000</v>
      </c>
      <c r="N980" s="664">
        <v>0</v>
      </c>
      <c r="O980" s="664">
        <v>0</v>
      </c>
      <c r="P980" s="666">
        <f t="shared" si="31"/>
        <v>90000</v>
      </c>
      <c r="Q980" s="666">
        <v>0</v>
      </c>
      <c r="R980" s="666">
        <v>0</v>
      </c>
    </row>
    <row r="981" spans="1:18" ht="11.85" customHeight="1" x14ac:dyDescent="0.25">
      <c r="A981" s="598" t="s">
        <v>19174</v>
      </c>
      <c r="B981" s="598" t="s">
        <v>19175</v>
      </c>
      <c r="C981" s="598" t="s">
        <v>147</v>
      </c>
      <c r="D981" s="599" t="s">
        <v>20913</v>
      </c>
      <c r="E981" s="600">
        <v>2500</v>
      </c>
      <c r="F981" s="598" t="s">
        <v>21763</v>
      </c>
      <c r="G981" s="599" t="s">
        <v>21764</v>
      </c>
      <c r="H981" s="599" t="s">
        <v>19390</v>
      </c>
      <c r="I981" s="599" t="s">
        <v>19243</v>
      </c>
      <c r="J981" s="598" t="s">
        <v>5312</v>
      </c>
      <c r="K981" s="664">
        <v>0</v>
      </c>
      <c r="L981" s="664">
        <v>0</v>
      </c>
      <c r="M981" s="665">
        <f t="shared" si="30"/>
        <v>0</v>
      </c>
      <c r="N981" s="664">
        <v>1</v>
      </c>
      <c r="O981" s="664">
        <v>0</v>
      </c>
      <c r="P981" s="666">
        <f t="shared" si="31"/>
        <v>15000</v>
      </c>
      <c r="Q981" s="666">
        <v>0</v>
      </c>
      <c r="R981" s="667">
        <v>12</v>
      </c>
    </row>
    <row r="982" spans="1:18" ht="11.85" customHeight="1" x14ac:dyDescent="0.25">
      <c r="A982" s="598" t="s">
        <v>19174</v>
      </c>
      <c r="B982" s="598" t="s">
        <v>19175</v>
      </c>
      <c r="C982" s="598" t="s">
        <v>147</v>
      </c>
      <c r="D982" s="599" t="s">
        <v>2344</v>
      </c>
      <c r="E982" s="600">
        <v>10000</v>
      </c>
      <c r="F982" s="598" t="s">
        <v>21765</v>
      </c>
      <c r="G982" s="599" t="s">
        <v>21766</v>
      </c>
      <c r="H982" s="599" t="s">
        <v>519</v>
      </c>
      <c r="I982" s="599" t="s">
        <v>686</v>
      </c>
      <c r="J982" s="598" t="s">
        <v>5312</v>
      </c>
      <c r="K982" s="664">
        <v>1</v>
      </c>
      <c r="L982" s="664">
        <v>12</v>
      </c>
      <c r="M982" s="665">
        <f t="shared" si="30"/>
        <v>120000</v>
      </c>
      <c r="N982" s="664">
        <v>0</v>
      </c>
      <c r="O982" s="664">
        <v>6</v>
      </c>
      <c r="P982" s="666">
        <f t="shared" si="31"/>
        <v>60000</v>
      </c>
      <c r="Q982" s="666">
        <v>0</v>
      </c>
      <c r="R982" s="667">
        <v>12</v>
      </c>
    </row>
    <row r="983" spans="1:18" ht="11.85" customHeight="1" x14ac:dyDescent="0.25">
      <c r="A983" s="598" t="s">
        <v>19174</v>
      </c>
      <c r="B983" s="598" t="s">
        <v>19175</v>
      </c>
      <c r="C983" s="598" t="s">
        <v>147</v>
      </c>
      <c r="D983" s="599" t="s">
        <v>5332</v>
      </c>
      <c r="E983" s="600">
        <v>9000</v>
      </c>
      <c r="F983" s="598" t="s">
        <v>21767</v>
      </c>
      <c r="G983" s="599" t="s">
        <v>21768</v>
      </c>
      <c r="H983" s="599" t="s">
        <v>565</v>
      </c>
      <c r="I983" s="599" t="s">
        <v>686</v>
      </c>
      <c r="J983" s="598" t="s">
        <v>5312</v>
      </c>
      <c r="K983" s="664">
        <v>1</v>
      </c>
      <c r="L983" s="664">
        <v>12</v>
      </c>
      <c r="M983" s="665">
        <f t="shared" si="30"/>
        <v>108000</v>
      </c>
      <c r="N983" s="664">
        <v>0</v>
      </c>
      <c r="O983" s="664">
        <v>6</v>
      </c>
      <c r="P983" s="666">
        <f t="shared" si="31"/>
        <v>54000</v>
      </c>
      <c r="Q983" s="666">
        <v>0</v>
      </c>
      <c r="R983" s="667">
        <v>12</v>
      </c>
    </row>
    <row r="984" spans="1:18" ht="11.85" customHeight="1" x14ac:dyDescent="0.25">
      <c r="A984" s="598" t="s">
        <v>19174</v>
      </c>
      <c r="B984" s="598" t="s">
        <v>19175</v>
      </c>
      <c r="C984" s="598" t="s">
        <v>147</v>
      </c>
      <c r="D984" s="599" t="s">
        <v>814</v>
      </c>
      <c r="E984" s="600">
        <v>9000</v>
      </c>
      <c r="F984" s="598" t="s">
        <v>21769</v>
      </c>
      <c r="G984" s="599" t="s">
        <v>21770</v>
      </c>
      <c r="H984" s="599" t="s">
        <v>519</v>
      </c>
      <c r="I984" s="599" t="s">
        <v>686</v>
      </c>
      <c r="J984" s="598" t="s">
        <v>5312</v>
      </c>
      <c r="K984" s="664">
        <v>1</v>
      </c>
      <c r="L984" s="664">
        <v>12</v>
      </c>
      <c r="M984" s="665">
        <f t="shared" si="30"/>
        <v>108000</v>
      </c>
      <c r="N984" s="664">
        <v>0</v>
      </c>
      <c r="O984" s="664">
        <v>6</v>
      </c>
      <c r="P984" s="666">
        <f t="shared" si="31"/>
        <v>54000</v>
      </c>
      <c r="Q984" s="666">
        <v>0</v>
      </c>
      <c r="R984" s="667">
        <v>12</v>
      </c>
    </row>
    <row r="985" spans="1:18" ht="11.85" customHeight="1" x14ac:dyDescent="0.25">
      <c r="A985" s="598" t="s">
        <v>19174</v>
      </c>
      <c r="B985" s="598" t="s">
        <v>19175</v>
      </c>
      <c r="C985" s="598" t="s">
        <v>147</v>
      </c>
      <c r="D985" s="599" t="s">
        <v>20458</v>
      </c>
      <c r="E985" s="600">
        <v>4000</v>
      </c>
      <c r="F985" s="598" t="s">
        <v>21771</v>
      </c>
      <c r="G985" s="599" t="s">
        <v>21772</v>
      </c>
      <c r="H985" s="599"/>
      <c r="I985" s="599" t="s">
        <v>571</v>
      </c>
      <c r="J985" s="598"/>
      <c r="K985" s="664">
        <v>1</v>
      </c>
      <c r="L985" s="664">
        <v>12</v>
      </c>
      <c r="M985" s="665">
        <f t="shared" si="30"/>
        <v>48000</v>
      </c>
      <c r="N985" s="664">
        <v>0</v>
      </c>
      <c r="O985" s="664">
        <v>6</v>
      </c>
      <c r="P985" s="666">
        <f t="shared" si="31"/>
        <v>24000</v>
      </c>
      <c r="Q985" s="666">
        <v>0</v>
      </c>
      <c r="R985" s="667">
        <v>12</v>
      </c>
    </row>
    <row r="986" spans="1:18" ht="11.85" customHeight="1" x14ac:dyDescent="0.25">
      <c r="A986" s="598" t="s">
        <v>19174</v>
      </c>
      <c r="B986" s="598" t="s">
        <v>19175</v>
      </c>
      <c r="C986" s="598" t="s">
        <v>147</v>
      </c>
      <c r="D986" s="599" t="s">
        <v>21773</v>
      </c>
      <c r="E986" s="600">
        <v>15000</v>
      </c>
      <c r="F986" s="598" t="s">
        <v>21774</v>
      </c>
      <c r="G986" s="599" t="s">
        <v>21775</v>
      </c>
      <c r="H986" s="599" t="s">
        <v>19270</v>
      </c>
      <c r="I986" s="599" t="s">
        <v>686</v>
      </c>
      <c r="J986" s="598" t="s">
        <v>5312</v>
      </c>
      <c r="K986" s="664">
        <v>1</v>
      </c>
      <c r="L986" s="664">
        <v>12</v>
      </c>
      <c r="M986" s="665">
        <f t="shared" si="30"/>
        <v>180000</v>
      </c>
      <c r="N986" s="664">
        <v>0</v>
      </c>
      <c r="O986" s="664">
        <v>6</v>
      </c>
      <c r="P986" s="666">
        <f t="shared" si="31"/>
        <v>90000</v>
      </c>
      <c r="Q986" s="666">
        <v>0</v>
      </c>
      <c r="R986" s="667">
        <v>12</v>
      </c>
    </row>
    <row r="987" spans="1:18" ht="11.85" customHeight="1" x14ac:dyDescent="0.25">
      <c r="A987" s="598" t="s">
        <v>19174</v>
      </c>
      <c r="B987" s="598" t="s">
        <v>19200</v>
      </c>
      <c r="C987" s="598" t="s">
        <v>147</v>
      </c>
      <c r="D987" s="599" t="s">
        <v>814</v>
      </c>
      <c r="E987" s="600">
        <v>10000</v>
      </c>
      <c r="F987" s="598" t="s">
        <v>21776</v>
      </c>
      <c r="G987" s="599" t="s">
        <v>21777</v>
      </c>
      <c r="H987" s="599" t="s">
        <v>519</v>
      </c>
      <c r="I987" s="599" t="s">
        <v>686</v>
      </c>
      <c r="J987" s="598" t="s">
        <v>5312</v>
      </c>
      <c r="K987" s="664">
        <v>1</v>
      </c>
      <c r="L987" s="664">
        <v>12</v>
      </c>
      <c r="M987" s="665">
        <f t="shared" si="30"/>
        <v>120000</v>
      </c>
      <c r="N987" s="664">
        <v>0</v>
      </c>
      <c r="O987" s="664">
        <v>6</v>
      </c>
      <c r="P987" s="666">
        <f t="shared" si="31"/>
        <v>60000</v>
      </c>
      <c r="Q987" s="666">
        <v>0</v>
      </c>
      <c r="R987" s="667">
        <v>12</v>
      </c>
    </row>
    <row r="988" spans="1:18" ht="11.85" customHeight="1" x14ac:dyDescent="0.25">
      <c r="A988" s="598" t="s">
        <v>19174</v>
      </c>
      <c r="B988" s="598" t="s">
        <v>19200</v>
      </c>
      <c r="C988" s="598" t="s">
        <v>147</v>
      </c>
      <c r="D988" s="599" t="s">
        <v>1232</v>
      </c>
      <c r="E988" s="600">
        <v>5500</v>
      </c>
      <c r="F988" s="598" t="s">
        <v>21778</v>
      </c>
      <c r="G988" s="599" t="s">
        <v>21779</v>
      </c>
      <c r="H988" s="599" t="s">
        <v>519</v>
      </c>
      <c r="I988" s="599" t="s">
        <v>686</v>
      </c>
      <c r="J988" s="598" t="s">
        <v>5312</v>
      </c>
      <c r="K988" s="664">
        <v>1</v>
      </c>
      <c r="L988" s="664">
        <v>12</v>
      </c>
      <c r="M988" s="665">
        <f t="shared" si="30"/>
        <v>66000</v>
      </c>
      <c r="N988" s="664">
        <v>0</v>
      </c>
      <c r="O988" s="664">
        <v>6</v>
      </c>
      <c r="P988" s="666">
        <f t="shared" si="31"/>
        <v>33000</v>
      </c>
      <c r="Q988" s="666">
        <v>0</v>
      </c>
      <c r="R988" s="667">
        <v>12</v>
      </c>
    </row>
    <row r="989" spans="1:18" ht="11.85" customHeight="1" x14ac:dyDescent="0.25">
      <c r="A989" s="598" t="s">
        <v>19174</v>
      </c>
      <c r="B989" s="598" t="s">
        <v>19200</v>
      </c>
      <c r="C989" s="598" t="s">
        <v>147</v>
      </c>
      <c r="D989" s="599" t="s">
        <v>814</v>
      </c>
      <c r="E989" s="600">
        <v>8000</v>
      </c>
      <c r="F989" s="598" t="s">
        <v>21780</v>
      </c>
      <c r="G989" s="599" t="s">
        <v>21781</v>
      </c>
      <c r="H989" s="599" t="s">
        <v>519</v>
      </c>
      <c r="I989" s="599" t="s">
        <v>686</v>
      </c>
      <c r="J989" s="598" t="s">
        <v>5312</v>
      </c>
      <c r="K989" s="664">
        <v>1</v>
      </c>
      <c r="L989" s="664">
        <v>12</v>
      </c>
      <c r="M989" s="665">
        <f t="shared" si="30"/>
        <v>96000</v>
      </c>
      <c r="N989" s="664">
        <v>0</v>
      </c>
      <c r="O989" s="664">
        <v>6</v>
      </c>
      <c r="P989" s="666">
        <f t="shared" si="31"/>
        <v>48000</v>
      </c>
      <c r="Q989" s="666">
        <v>0</v>
      </c>
      <c r="R989" s="667">
        <v>12</v>
      </c>
    </row>
    <row r="990" spans="1:18" ht="11.85" customHeight="1" x14ac:dyDescent="0.25">
      <c r="A990" s="598" t="s">
        <v>19174</v>
      </c>
      <c r="B990" s="598" t="s">
        <v>19175</v>
      </c>
      <c r="C990" s="598" t="s">
        <v>147</v>
      </c>
      <c r="D990" s="599" t="s">
        <v>21782</v>
      </c>
      <c r="E990" s="600">
        <v>15000</v>
      </c>
      <c r="F990" s="598" t="s">
        <v>21783</v>
      </c>
      <c r="G990" s="599" t="s">
        <v>21784</v>
      </c>
      <c r="H990" s="599" t="s">
        <v>519</v>
      </c>
      <c r="I990" s="599" t="s">
        <v>686</v>
      </c>
      <c r="J990" s="598" t="s">
        <v>5312</v>
      </c>
      <c r="K990" s="664">
        <v>1</v>
      </c>
      <c r="L990" s="664">
        <v>12</v>
      </c>
      <c r="M990" s="665">
        <f t="shared" si="30"/>
        <v>180000</v>
      </c>
      <c r="N990" s="664">
        <v>0</v>
      </c>
      <c r="O990" s="664">
        <v>6</v>
      </c>
      <c r="P990" s="666">
        <f t="shared" si="31"/>
        <v>90000</v>
      </c>
      <c r="Q990" s="666">
        <v>0</v>
      </c>
      <c r="R990" s="667">
        <v>12</v>
      </c>
    </row>
    <row r="991" spans="1:18" ht="11.85" customHeight="1" x14ac:dyDescent="0.25">
      <c r="A991" s="598" t="s">
        <v>19174</v>
      </c>
      <c r="B991" s="598" t="s">
        <v>19175</v>
      </c>
      <c r="C991" s="598" t="s">
        <v>147</v>
      </c>
      <c r="D991" s="599" t="s">
        <v>21782</v>
      </c>
      <c r="E991" s="600">
        <v>15000</v>
      </c>
      <c r="F991" s="598" t="s">
        <v>21785</v>
      </c>
      <c r="G991" s="599" t="s">
        <v>21786</v>
      </c>
      <c r="H991" s="599" t="s">
        <v>519</v>
      </c>
      <c r="I991" s="599" t="s">
        <v>686</v>
      </c>
      <c r="J991" s="598" t="s">
        <v>5312</v>
      </c>
      <c r="K991" s="664">
        <v>1</v>
      </c>
      <c r="L991" s="664">
        <v>12</v>
      </c>
      <c r="M991" s="665">
        <f t="shared" si="30"/>
        <v>180000</v>
      </c>
      <c r="N991" s="664">
        <v>0</v>
      </c>
      <c r="O991" s="664">
        <v>6</v>
      </c>
      <c r="P991" s="666">
        <f t="shared" si="31"/>
        <v>90000</v>
      </c>
      <c r="Q991" s="666">
        <v>0</v>
      </c>
      <c r="R991" s="667">
        <v>12</v>
      </c>
    </row>
    <row r="992" spans="1:18" ht="11.85" customHeight="1" x14ac:dyDescent="0.25">
      <c r="A992" s="598" t="s">
        <v>19174</v>
      </c>
      <c r="B992" s="598" t="s">
        <v>19200</v>
      </c>
      <c r="C992" s="598" t="s">
        <v>147</v>
      </c>
      <c r="D992" s="599" t="s">
        <v>814</v>
      </c>
      <c r="E992" s="600">
        <v>8000</v>
      </c>
      <c r="F992" s="598" t="s">
        <v>21787</v>
      </c>
      <c r="G992" s="599" t="s">
        <v>21788</v>
      </c>
      <c r="H992" s="599" t="s">
        <v>519</v>
      </c>
      <c r="I992" s="599" t="s">
        <v>686</v>
      </c>
      <c r="J992" s="598" t="s">
        <v>5312</v>
      </c>
      <c r="K992" s="664">
        <v>1</v>
      </c>
      <c r="L992" s="664">
        <v>12</v>
      </c>
      <c r="M992" s="665">
        <f t="shared" si="30"/>
        <v>96000</v>
      </c>
      <c r="N992" s="664">
        <v>0</v>
      </c>
      <c r="O992" s="664">
        <v>6</v>
      </c>
      <c r="P992" s="666">
        <f t="shared" si="31"/>
        <v>48000</v>
      </c>
      <c r="Q992" s="666">
        <v>0</v>
      </c>
      <c r="R992" s="667">
        <v>12</v>
      </c>
    </row>
    <row r="993" spans="1:18" ht="11.85" customHeight="1" x14ac:dyDescent="0.25">
      <c r="A993" s="598" t="s">
        <v>19174</v>
      </c>
      <c r="B993" s="598" t="s">
        <v>19200</v>
      </c>
      <c r="C993" s="598" t="s">
        <v>147</v>
      </c>
      <c r="D993" s="599" t="s">
        <v>21789</v>
      </c>
      <c r="E993" s="600">
        <v>12500</v>
      </c>
      <c r="F993" s="598" t="s">
        <v>21790</v>
      </c>
      <c r="G993" s="599" t="s">
        <v>21791</v>
      </c>
      <c r="H993" s="599" t="s">
        <v>519</v>
      </c>
      <c r="I993" s="599" t="s">
        <v>686</v>
      </c>
      <c r="J993" s="598" t="s">
        <v>5312</v>
      </c>
      <c r="K993" s="664">
        <v>1</v>
      </c>
      <c r="L993" s="664">
        <v>12</v>
      </c>
      <c r="M993" s="665">
        <f t="shared" si="30"/>
        <v>150000</v>
      </c>
      <c r="N993" s="664">
        <v>0</v>
      </c>
      <c r="O993" s="664">
        <v>6</v>
      </c>
      <c r="P993" s="666">
        <f t="shared" si="31"/>
        <v>75000</v>
      </c>
      <c r="Q993" s="666">
        <v>0</v>
      </c>
      <c r="R993" s="667">
        <v>12</v>
      </c>
    </row>
    <row r="994" spans="1:18" ht="11.85" customHeight="1" x14ac:dyDescent="0.25">
      <c r="A994" s="598" t="s">
        <v>19174</v>
      </c>
      <c r="B994" s="598" t="s">
        <v>19200</v>
      </c>
      <c r="C994" s="598" t="s">
        <v>147</v>
      </c>
      <c r="D994" s="599" t="s">
        <v>21533</v>
      </c>
      <c r="E994" s="600">
        <v>6000</v>
      </c>
      <c r="F994" s="598" t="s">
        <v>21792</v>
      </c>
      <c r="G994" s="599" t="s">
        <v>21793</v>
      </c>
      <c r="H994" s="599" t="s">
        <v>519</v>
      </c>
      <c r="I994" s="599" t="s">
        <v>686</v>
      </c>
      <c r="J994" s="598" t="s">
        <v>5312</v>
      </c>
      <c r="K994" s="664">
        <v>1</v>
      </c>
      <c r="L994" s="664">
        <v>12</v>
      </c>
      <c r="M994" s="665">
        <f t="shared" si="30"/>
        <v>72000</v>
      </c>
      <c r="N994" s="664">
        <v>0</v>
      </c>
      <c r="O994" s="664">
        <v>6</v>
      </c>
      <c r="P994" s="666">
        <f t="shared" si="31"/>
        <v>36000</v>
      </c>
      <c r="Q994" s="666">
        <v>0</v>
      </c>
      <c r="R994" s="667">
        <v>12</v>
      </c>
    </row>
    <row r="995" spans="1:18" ht="11.85" customHeight="1" x14ac:dyDescent="0.25">
      <c r="A995" s="598" t="s">
        <v>19174</v>
      </c>
      <c r="B995" s="598" t="s">
        <v>19200</v>
      </c>
      <c r="C995" s="598" t="s">
        <v>147</v>
      </c>
      <c r="D995" s="599" t="s">
        <v>558</v>
      </c>
      <c r="E995" s="600">
        <v>3000</v>
      </c>
      <c r="F995" s="598" t="s">
        <v>21794</v>
      </c>
      <c r="G995" s="599" t="s">
        <v>21795</v>
      </c>
      <c r="H995" s="599" t="s">
        <v>19222</v>
      </c>
      <c r="I995" s="599" t="s">
        <v>686</v>
      </c>
      <c r="J995" s="598" t="s">
        <v>5312</v>
      </c>
      <c r="K995" s="664">
        <v>1</v>
      </c>
      <c r="L995" s="664">
        <v>12</v>
      </c>
      <c r="M995" s="665">
        <f t="shared" si="30"/>
        <v>36000</v>
      </c>
      <c r="N995" s="664">
        <v>0</v>
      </c>
      <c r="O995" s="664">
        <v>6</v>
      </c>
      <c r="P995" s="666">
        <f t="shared" si="31"/>
        <v>18000</v>
      </c>
      <c r="Q995" s="666">
        <v>0</v>
      </c>
      <c r="R995" s="667">
        <v>12</v>
      </c>
    </row>
    <row r="996" spans="1:18" ht="11.85" customHeight="1" x14ac:dyDescent="0.25">
      <c r="A996" s="598" t="s">
        <v>19174</v>
      </c>
      <c r="B996" s="598" t="s">
        <v>19200</v>
      </c>
      <c r="C996" s="598" t="s">
        <v>147</v>
      </c>
      <c r="D996" s="599" t="s">
        <v>1232</v>
      </c>
      <c r="E996" s="600">
        <v>5500</v>
      </c>
      <c r="F996" s="598" t="s">
        <v>21796</v>
      </c>
      <c r="G996" s="599" t="s">
        <v>21797</v>
      </c>
      <c r="H996" s="599" t="s">
        <v>519</v>
      </c>
      <c r="I996" s="599" t="s">
        <v>686</v>
      </c>
      <c r="J996" s="598" t="s">
        <v>5312</v>
      </c>
      <c r="K996" s="664">
        <v>1</v>
      </c>
      <c r="L996" s="664">
        <v>12</v>
      </c>
      <c r="M996" s="665">
        <f t="shared" si="30"/>
        <v>66000</v>
      </c>
      <c r="N996" s="664">
        <v>0</v>
      </c>
      <c r="O996" s="664">
        <v>6</v>
      </c>
      <c r="P996" s="666">
        <f t="shared" si="31"/>
        <v>33000</v>
      </c>
      <c r="Q996" s="666">
        <v>0</v>
      </c>
      <c r="R996" s="667">
        <v>12</v>
      </c>
    </row>
    <row r="997" spans="1:18" ht="11.85" customHeight="1" x14ac:dyDescent="0.25">
      <c r="A997" s="598" t="s">
        <v>19174</v>
      </c>
      <c r="B997" s="598" t="s">
        <v>19175</v>
      </c>
      <c r="C997" s="598" t="s">
        <v>147</v>
      </c>
      <c r="D997" s="599" t="s">
        <v>21798</v>
      </c>
      <c r="E997" s="600">
        <v>10000</v>
      </c>
      <c r="F997" s="598" t="s">
        <v>21799</v>
      </c>
      <c r="G997" s="599" t="s">
        <v>21800</v>
      </c>
      <c r="H997" s="599" t="s">
        <v>19247</v>
      </c>
      <c r="I997" s="599" t="s">
        <v>686</v>
      </c>
      <c r="J997" s="598" t="s">
        <v>5312</v>
      </c>
      <c r="K997" s="664">
        <v>1</v>
      </c>
      <c r="L997" s="664">
        <v>12</v>
      </c>
      <c r="M997" s="665">
        <f t="shared" si="30"/>
        <v>120000</v>
      </c>
      <c r="N997" s="664">
        <v>0</v>
      </c>
      <c r="O997" s="664">
        <v>6</v>
      </c>
      <c r="P997" s="666">
        <f t="shared" si="31"/>
        <v>60000</v>
      </c>
      <c r="Q997" s="666">
        <v>0</v>
      </c>
      <c r="R997" s="667">
        <v>12</v>
      </c>
    </row>
    <row r="998" spans="1:18" ht="11.85" customHeight="1" x14ac:dyDescent="0.25">
      <c r="A998" s="598" t="s">
        <v>19174</v>
      </c>
      <c r="B998" s="598" t="s">
        <v>19175</v>
      </c>
      <c r="C998" s="598" t="s">
        <v>147</v>
      </c>
      <c r="D998" s="599" t="s">
        <v>21801</v>
      </c>
      <c r="E998" s="600">
        <v>10000</v>
      </c>
      <c r="F998" s="598" t="s">
        <v>21802</v>
      </c>
      <c r="G998" s="599" t="s">
        <v>21803</v>
      </c>
      <c r="H998" s="599" t="s">
        <v>20455</v>
      </c>
      <c r="I998" s="599" t="s">
        <v>686</v>
      </c>
      <c r="J998" s="598" t="s">
        <v>5312</v>
      </c>
      <c r="K998" s="664">
        <v>1</v>
      </c>
      <c r="L998" s="664">
        <v>12</v>
      </c>
      <c r="M998" s="665">
        <f t="shared" si="30"/>
        <v>120000</v>
      </c>
      <c r="N998" s="664">
        <v>0</v>
      </c>
      <c r="O998" s="664">
        <v>6</v>
      </c>
      <c r="P998" s="666">
        <f t="shared" si="31"/>
        <v>60000</v>
      </c>
      <c r="Q998" s="666">
        <v>0</v>
      </c>
      <c r="R998" s="667">
        <v>12</v>
      </c>
    </row>
    <row r="999" spans="1:18" ht="11.85" customHeight="1" x14ac:dyDescent="0.25">
      <c r="A999" s="598" t="s">
        <v>19174</v>
      </c>
      <c r="B999" s="598" t="s">
        <v>19175</v>
      </c>
      <c r="C999" s="598" t="s">
        <v>147</v>
      </c>
      <c r="D999" s="599" t="s">
        <v>21804</v>
      </c>
      <c r="E999" s="600">
        <v>8500</v>
      </c>
      <c r="F999" s="598" t="s">
        <v>21805</v>
      </c>
      <c r="G999" s="599" t="s">
        <v>21806</v>
      </c>
      <c r="H999" s="599" t="s">
        <v>19247</v>
      </c>
      <c r="I999" s="599" t="s">
        <v>686</v>
      </c>
      <c r="J999" s="598" t="s">
        <v>5312</v>
      </c>
      <c r="K999" s="664">
        <v>1</v>
      </c>
      <c r="L999" s="664">
        <v>12</v>
      </c>
      <c r="M999" s="665">
        <f t="shared" si="30"/>
        <v>102000</v>
      </c>
      <c r="N999" s="664">
        <v>0</v>
      </c>
      <c r="O999" s="664">
        <v>6</v>
      </c>
      <c r="P999" s="666">
        <f t="shared" si="31"/>
        <v>51000</v>
      </c>
      <c r="Q999" s="666">
        <v>0</v>
      </c>
      <c r="R999" s="667">
        <v>12</v>
      </c>
    </row>
    <row r="1000" spans="1:18" ht="11.85" customHeight="1" x14ac:dyDescent="0.25">
      <c r="A1000" s="598" t="s">
        <v>19174</v>
      </c>
      <c r="B1000" s="598" t="s">
        <v>19175</v>
      </c>
      <c r="C1000" s="598" t="s">
        <v>147</v>
      </c>
      <c r="D1000" s="599" t="s">
        <v>21804</v>
      </c>
      <c r="E1000" s="600">
        <v>8500</v>
      </c>
      <c r="F1000" s="598" t="s">
        <v>21807</v>
      </c>
      <c r="G1000" s="599" t="s">
        <v>21808</v>
      </c>
      <c r="H1000" s="599" t="s">
        <v>21809</v>
      </c>
      <c r="I1000" s="599" t="s">
        <v>686</v>
      </c>
      <c r="J1000" s="598" t="s">
        <v>5312</v>
      </c>
      <c r="K1000" s="664">
        <v>1</v>
      </c>
      <c r="L1000" s="664">
        <v>12</v>
      </c>
      <c r="M1000" s="665">
        <f t="shared" si="30"/>
        <v>102000</v>
      </c>
      <c r="N1000" s="664">
        <v>0</v>
      </c>
      <c r="O1000" s="664">
        <v>6</v>
      </c>
      <c r="P1000" s="666">
        <f t="shared" si="31"/>
        <v>51000</v>
      </c>
      <c r="Q1000" s="666">
        <v>0</v>
      </c>
      <c r="R1000" s="667">
        <v>12</v>
      </c>
    </row>
    <row r="1001" spans="1:18" ht="11.85" customHeight="1" x14ac:dyDescent="0.25">
      <c r="A1001" s="598" t="s">
        <v>19174</v>
      </c>
      <c r="B1001" s="598" t="s">
        <v>19175</v>
      </c>
      <c r="C1001" s="598" t="s">
        <v>147</v>
      </c>
      <c r="D1001" s="599" t="s">
        <v>21810</v>
      </c>
      <c r="E1001" s="600">
        <v>8000</v>
      </c>
      <c r="F1001" s="598" t="s">
        <v>21811</v>
      </c>
      <c r="G1001" s="599" t="s">
        <v>21812</v>
      </c>
      <c r="H1001" s="599" t="s">
        <v>519</v>
      </c>
      <c r="I1001" s="599" t="s">
        <v>686</v>
      </c>
      <c r="J1001" s="598" t="s">
        <v>5312</v>
      </c>
      <c r="K1001" s="664">
        <v>1</v>
      </c>
      <c r="L1001" s="664">
        <v>12</v>
      </c>
      <c r="M1001" s="665">
        <f t="shared" si="30"/>
        <v>96000</v>
      </c>
      <c r="N1001" s="664">
        <v>0</v>
      </c>
      <c r="O1001" s="664">
        <v>6</v>
      </c>
      <c r="P1001" s="666">
        <f t="shared" si="31"/>
        <v>48000</v>
      </c>
      <c r="Q1001" s="666">
        <v>0</v>
      </c>
      <c r="R1001" s="667">
        <v>12</v>
      </c>
    </row>
    <row r="1002" spans="1:18" ht="11.85" customHeight="1" x14ac:dyDescent="0.25">
      <c r="A1002" s="598" t="s">
        <v>19174</v>
      </c>
      <c r="B1002" s="598" t="s">
        <v>19175</v>
      </c>
      <c r="C1002" s="598" t="s">
        <v>147</v>
      </c>
      <c r="D1002" s="599" t="s">
        <v>21813</v>
      </c>
      <c r="E1002" s="600">
        <v>8000</v>
      </c>
      <c r="F1002" s="598" t="s">
        <v>21814</v>
      </c>
      <c r="G1002" s="599" t="s">
        <v>21815</v>
      </c>
      <c r="H1002" s="599" t="s">
        <v>20516</v>
      </c>
      <c r="I1002" s="599" t="s">
        <v>686</v>
      </c>
      <c r="J1002" s="598" t="s">
        <v>5312</v>
      </c>
      <c r="K1002" s="664">
        <v>1</v>
      </c>
      <c r="L1002" s="664">
        <v>12</v>
      </c>
      <c r="M1002" s="665">
        <f t="shared" si="30"/>
        <v>96000</v>
      </c>
      <c r="N1002" s="664">
        <v>0</v>
      </c>
      <c r="O1002" s="664">
        <v>6</v>
      </c>
      <c r="P1002" s="666">
        <f t="shared" si="31"/>
        <v>48000</v>
      </c>
      <c r="Q1002" s="666">
        <v>0</v>
      </c>
      <c r="R1002" s="667">
        <v>12</v>
      </c>
    </row>
    <row r="1003" spans="1:18" ht="11.85" customHeight="1" x14ac:dyDescent="0.25">
      <c r="A1003" s="598" t="s">
        <v>19174</v>
      </c>
      <c r="B1003" s="598" t="s">
        <v>19175</v>
      </c>
      <c r="C1003" s="598" t="s">
        <v>147</v>
      </c>
      <c r="D1003" s="599" t="s">
        <v>21816</v>
      </c>
      <c r="E1003" s="600">
        <v>8000</v>
      </c>
      <c r="F1003" s="598" t="s">
        <v>21817</v>
      </c>
      <c r="G1003" s="599" t="s">
        <v>21818</v>
      </c>
      <c r="H1003" s="599" t="s">
        <v>19247</v>
      </c>
      <c r="I1003" s="599" t="s">
        <v>686</v>
      </c>
      <c r="J1003" s="598" t="s">
        <v>5312</v>
      </c>
      <c r="K1003" s="664">
        <v>1</v>
      </c>
      <c r="L1003" s="664">
        <v>12</v>
      </c>
      <c r="M1003" s="665">
        <f t="shared" si="30"/>
        <v>96000</v>
      </c>
      <c r="N1003" s="664">
        <v>0</v>
      </c>
      <c r="O1003" s="664">
        <v>6</v>
      </c>
      <c r="P1003" s="666">
        <f t="shared" si="31"/>
        <v>48000</v>
      </c>
      <c r="Q1003" s="666">
        <v>0</v>
      </c>
      <c r="R1003" s="667">
        <v>12</v>
      </c>
    </row>
    <row r="1004" spans="1:18" ht="11.85" customHeight="1" x14ac:dyDescent="0.25">
      <c r="A1004" s="598" t="s">
        <v>19174</v>
      </c>
      <c r="B1004" s="598" t="s">
        <v>19175</v>
      </c>
      <c r="C1004" s="598" t="s">
        <v>147</v>
      </c>
      <c r="D1004" s="599" t="s">
        <v>21819</v>
      </c>
      <c r="E1004" s="600">
        <v>12000</v>
      </c>
      <c r="F1004" s="598" t="s">
        <v>21820</v>
      </c>
      <c r="G1004" s="599" t="s">
        <v>21821</v>
      </c>
      <c r="H1004" s="599" t="s">
        <v>18178</v>
      </c>
      <c r="I1004" s="599" t="s">
        <v>686</v>
      </c>
      <c r="J1004" s="598" t="s">
        <v>5312</v>
      </c>
      <c r="K1004" s="664">
        <v>1</v>
      </c>
      <c r="L1004" s="664">
        <v>12</v>
      </c>
      <c r="M1004" s="665">
        <f t="shared" si="30"/>
        <v>144000</v>
      </c>
      <c r="N1004" s="664">
        <v>0</v>
      </c>
      <c r="O1004" s="664">
        <v>6</v>
      </c>
      <c r="P1004" s="666">
        <f t="shared" si="31"/>
        <v>72000</v>
      </c>
      <c r="Q1004" s="666">
        <v>0</v>
      </c>
      <c r="R1004" s="667">
        <v>12</v>
      </c>
    </row>
    <row r="1005" spans="1:18" ht="11.85" customHeight="1" x14ac:dyDescent="0.25">
      <c r="A1005" s="598" t="s">
        <v>19174</v>
      </c>
      <c r="B1005" s="598" t="s">
        <v>19175</v>
      </c>
      <c r="C1005" s="598" t="s">
        <v>147</v>
      </c>
      <c r="D1005" s="599" t="s">
        <v>19608</v>
      </c>
      <c r="E1005" s="600">
        <v>9000</v>
      </c>
      <c r="F1005" s="598" t="s">
        <v>21822</v>
      </c>
      <c r="G1005" s="599" t="s">
        <v>21823</v>
      </c>
      <c r="H1005" s="599" t="s">
        <v>19390</v>
      </c>
      <c r="I1005" s="599" t="s">
        <v>19243</v>
      </c>
      <c r="J1005" s="598" t="s">
        <v>5312</v>
      </c>
      <c r="K1005" s="664">
        <v>1</v>
      </c>
      <c r="L1005" s="664">
        <v>12</v>
      </c>
      <c r="M1005" s="665">
        <f t="shared" si="30"/>
        <v>108000</v>
      </c>
      <c r="N1005" s="664">
        <v>0</v>
      </c>
      <c r="O1005" s="664">
        <v>6</v>
      </c>
      <c r="P1005" s="666">
        <f t="shared" si="31"/>
        <v>54000</v>
      </c>
      <c r="Q1005" s="666">
        <v>0</v>
      </c>
      <c r="R1005" s="667">
        <v>12</v>
      </c>
    </row>
    <row r="1006" spans="1:18" ht="11.85" customHeight="1" x14ac:dyDescent="0.25">
      <c r="A1006" s="598" t="s">
        <v>19174</v>
      </c>
      <c r="B1006" s="598" t="s">
        <v>19175</v>
      </c>
      <c r="C1006" s="598" t="s">
        <v>147</v>
      </c>
      <c r="D1006" s="599" t="s">
        <v>21824</v>
      </c>
      <c r="E1006" s="600">
        <v>13000</v>
      </c>
      <c r="F1006" s="598" t="s">
        <v>21825</v>
      </c>
      <c r="G1006" s="599" t="s">
        <v>21826</v>
      </c>
      <c r="H1006" s="599" t="s">
        <v>18178</v>
      </c>
      <c r="I1006" s="599" t="s">
        <v>686</v>
      </c>
      <c r="J1006" s="598" t="s">
        <v>5312</v>
      </c>
      <c r="K1006" s="664">
        <v>1</v>
      </c>
      <c r="L1006" s="664">
        <v>12</v>
      </c>
      <c r="M1006" s="665">
        <f t="shared" si="30"/>
        <v>156000</v>
      </c>
      <c r="N1006" s="664">
        <v>0</v>
      </c>
      <c r="O1006" s="664">
        <v>6</v>
      </c>
      <c r="P1006" s="666">
        <f t="shared" si="31"/>
        <v>78000</v>
      </c>
      <c r="Q1006" s="666">
        <v>0</v>
      </c>
      <c r="R1006" s="667">
        <v>12</v>
      </c>
    </row>
    <row r="1007" spans="1:18" ht="11.85" customHeight="1" x14ac:dyDescent="0.25">
      <c r="A1007" s="598" t="s">
        <v>19174</v>
      </c>
      <c r="B1007" s="598" t="s">
        <v>19175</v>
      </c>
      <c r="C1007" s="598" t="s">
        <v>147</v>
      </c>
      <c r="D1007" s="599" t="s">
        <v>21827</v>
      </c>
      <c r="E1007" s="600">
        <v>6000</v>
      </c>
      <c r="F1007" s="598" t="s">
        <v>21828</v>
      </c>
      <c r="G1007" s="599" t="s">
        <v>21829</v>
      </c>
      <c r="H1007" s="599" t="s">
        <v>19222</v>
      </c>
      <c r="I1007" s="599" t="s">
        <v>20113</v>
      </c>
      <c r="J1007" s="598"/>
      <c r="K1007" s="664">
        <v>1</v>
      </c>
      <c r="L1007" s="664">
        <v>12</v>
      </c>
      <c r="M1007" s="665">
        <f t="shared" si="30"/>
        <v>72000</v>
      </c>
      <c r="N1007" s="664">
        <v>0</v>
      </c>
      <c r="O1007" s="664">
        <v>6</v>
      </c>
      <c r="P1007" s="666">
        <f t="shared" si="31"/>
        <v>36000</v>
      </c>
      <c r="Q1007" s="666">
        <v>0</v>
      </c>
      <c r="R1007" s="667">
        <v>12</v>
      </c>
    </row>
    <row r="1008" spans="1:18" ht="11.85" customHeight="1" x14ac:dyDescent="0.25">
      <c r="A1008" s="598" t="s">
        <v>19174</v>
      </c>
      <c r="B1008" s="598" t="s">
        <v>19175</v>
      </c>
      <c r="C1008" s="598" t="s">
        <v>147</v>
      </c>
      <c r="D1008" s="599" t="s">
        <v>21830</v>
      </c>
      <c r="E1008" s="600">
        <v>2500</v>
      </c>
      <c r="F1008" s="598" t="s">
        <v>21831</v>
      </c>
      <c r="G1008" s="599" t="s">
        <v>21832</v>
      </c>
      <c r="H1008" s="599" t="s">
        <v>19217</v>
      </c>
      <c r="I1008" s="599" t="s">
        <v>19218</v>
      </c>
      <c r="J1008" s="598" t="s">
        <v>1464</v>
      </c>
      <c r="K1008" s="664">
        <v>2</v>
      </c>
      <c r="L1008" s="664">
        <v>12</v>
      </c>
      <c r="M1008" s="665">
        <f t="shared" si="30"/>
        <v>30000</v>
      </c>
      <c r="N1008" s="664">
        <v>0</v>
      </c>
      <c r="O1008" s="664">
        <v>6</v>
      </c>
      <c r="P1008" s="666">
        <f t="shared" si="31"/>
        <v>15000</v>
      </c>
      <c r="Q1008" s="666">
        <v>0</v>
      </c>
      <c r="R1008" s="667">
        <v>12</v>
      </c>
    </row>
    <row r="1009" spans="1:18" ht="11.85" customHeight="1" x14ac:dyDescent="0.25">
      <c r="A1009" s="598" t="s">
        <v>19174</v>
      </c>
      <c r="B1009" s="598" t="s">
        <v>19175</v>
      </c>
      <c r="C1009" s="598" t="s">
        <v>147</v>
      </c>
      <c r="D1009" s="599" t="s">
        <v>21830</v>
      </c>
      <c r="E1009" s="600">
        <v>2500</v>
      </c>
      <c r="F1009" s="598" t="s">
        <v>21833</v>
      </c>
      <c r="G1009" s="599" t="s">
        <v>21834</v>
      </c>
      <c r="H1009" s="599" t="s">
        <v>20534</v>
      </c>
      <c r="I1009" s="599" t="s">
        <v>19218</v>
      </c>
      <c r="J1009" s="598" t="s">
        <v>1464</v>
      </c>
      <c r="K1009" s="664">
        <v>2</v>
      </c>
      <c r="L1009" s="664">
        <v>12</v>
      </c>
      <c r="M1009" s="665">
        <f t="shared" si="30"/>
        <v>30000</v>
      </c>
      <c r="N1009" s="664">
        <v>0</v>
      </c>
      <c r="O1009" s="664">
        <v>6</v>
      </c>
      <c r="P1009" s="666">
        <f t="shared" si="31"/>
        <v>15000</v>
      </c>
      <c r="Q1009" s="666">
        <v>0</v>
      </c>
      <c r="R1009" s="667">
        <v>12</v>
      </c>
    </row>
    <row r="1010" spans="1:18" ht="11.85" customHeight="1" x14ac:dyDescent="0.25">
      <c r="A1010" s="598" t="s">
        <v>19174</v>
      </c>
      <c r="B1010" s="598" t="s">
        <v>19175</v>
      </c>
      <c r="C1010" s="598" t="s">
        <v>147</v>
      </c>
      <c r="D1010" s="599" t="s">
        <v>21835</v>
      </c>
      <c r="E1010" s="600">
        <v>11000</v>
      </c>
      <c r="F1010" s="598" t="s">
        <v>21836</v>
      </c>
      <c r="G1010" s="599" t="s">
        <v>21837</v>
      </c>
      <c r="H1010" s="599" t="s">
        <v>19342</v>
      </c>
      <c r="I1010" s="599" t="s">
        <v>686</v>
      </c>
      <c r="J1010" s="598" t="s">
        <v>5312</v>
      </c>
      <c r="K1010" s="664">
        <v>1</v>
      </c>
      <c r="L1010" s="664">
        <v>12</v>
      </c>
      <c r="M1010" s="665">
        <f t="shared" si="30"/>
        <v>132000</v>
      </c>
      <c r="N1010" s="664">
        <v>0</v>
      </c>
      <c r="O1010" s="664">
        <v>6</v>
      </c>
      <c r="P1010" s="666">
        <f t="shared" si="31"/>
        <v>66000</v>
      </c>
      <c r="Q1010" s="666">
        <v>0</v>
      </c>
      <c r="R1010" s="667">
        <v>12</v>
      </c>
    </row>
    <row r="1011" spans="1:18" ht="11.85" customHeight="1" x14ac:dyDescent="0.25">
      <c r="A1011" s="598" t="s">
        <v>19174</v>
      </c>
      <c r="B1011" s="598" t="s">
        <v>19175</v>
      </c>
      <c r="C1011" s="598" t="s">
        <v>147</v>
      </c>
      <c r="D1011" s="599" t="s">
        <v>16596</v>
      </c>
      <c r="E1011" s="600">
        <v>8500</v>
      </c>
      <c r="F1011" s="598" t="s">
        <v>21838</v>
      </c>
      <c r="G1011" s="599" t="s">
        <v>21839</v>
      </c>
      <c r="H1011" s="599" t="s">
        <v>19297</v>
      </c>
      <c r="I1011" s="599" t="s">
        <v>686</v>
      </c>
      <c r="J1011" s="598" t="s">
        <v>5312</v>
      </c>
      <c r="K1011" s="664">
        <v>1</v>
      </c>
      <c r="L1011" s="664">
        <v>12</v>
      </c>
      <c r="M1011" s="665">
        <f t="shared" si="30"/>
        <v>102000</v>
      </c>
      <c r="N1011" s="664">
        <v>0</v>
      </c>
      <c r="O1011" s="664">
        <v>6</v>
      </c>
      <c r="P1011" s="666">
        <f t="shared" si="31"/>
        <v>51000</v>
      </c>
      <c r="Q1011" s="666">
        <v>0</v>
      </c>
      <c r="R1011" s="667">
        <v>12</v>
      </c>
    </row>
    <row r="1012" spans="1:18" ht="11.85" customHeight="1" x14ac:dyDescent="0.25">
      <c r="A1012" s="598" t="s">
        <v>19174</v>
      </c>
      <c r="B1012" s="598" t="s">
        <v>19175</v>
      </c>
      <c r="C1012" s="598" t="s">
        <v>147</v>
      </c>
      <c r="D1012" s="599" t="s">
        <v>21840</v>
      </c>
      <c r="E1012" s="600">
        <v>4000</v>
      </c>
      <c r="F1012" s="598" t="s">
        <v>21841</v>
      </c>
      <c r="G1012" s="599" t="s">
        <v>21842</v>
      </c>
      <c r="H1012" s="599"/>
      <c r="I1012" s="599" t="s">
        <v>571</v>
      </c>
      <c r="J1012" s="598"/>
      <c r="K1012" s="664">
        <v>1</v>
      </c>
      <c r="L1012" s="664">
        <v>12</v>
      </c>
      <c r="M1012" s="665">
        <f t="shared" si="30"/>
        <v>48000</v>
      </c>
      <c r="N1012" s="664">
        <v>0</v>
      </c>
      <c r="O1012" s="664">
        <v>6</v>
      </c>
      <c r="P1012" s="666">
        <f t="shared" si="31"/>
        <v>24000</v>
      </c>
      <c r="Q1012" s="666">
        <v>0</v>
      </c>
      <c r="R1012" s="667">
        <v>12</v>
      </c>
    </row>
    <row r="1013" spans="1:18" ht="11.85" customHeight="1" x14ac:dyDescent="0.25">
      <c r="A1013" s="598" t="s">
        <v>19174</v>
      </c>
      <c r="B1013" s="598" t="s">
        <v>19175</v>
      </c>
      <c r="C1013" s="598" t="s">
        <v>147</v>
      </c>
      <c r="D1013" s="599" t="s">
        <v>2344</v>
      </c>
      <c r="E1013" s="600">
        <v>10000</v>
      </c>
      <c r="F1013" s="598" t="s">
        <v>21843</v>
      </c>
      <c r="G1013" s="599" t="s">
        <v>21844</v>
      </c>
      <c r="H1013" s="599" t="s">
        <v>519</v>
      </c>
      <c r="I1013" s="599" t="s">
        <v>686</v>
      </c>
      <c r="J1013" s="598" t="s">
        <v>5312</v>
      </c>
      <c r="K1013" s="664">
        <v>1</v>
      </c>
      <c r="L1013" s="664">
        <v>12</v>
      </c>
      <c r="M1013" s="665">
        <f t="shared" si="30"/>
        <v>120000</v>
      </c>
      <c r="N1013" s="664">
        <v>0</v>
      </c>
      <c r="O1013" s="664">
        <v>6</v>
      </c>
      <c r="P1013" s="666">
        <f t="shared" si="31"/>
        <v>60000</v>
      </c>
      <c r="Q1013" s="666">
        <v>0</v>
      </c>
      <c r="R1013" s="667">
        <v>12</v>
      </c>
    </row>
    <row r="1014" spans="1:18" ht="11.85" customHeight="1" x14ac:dyDescent="0.25">
      <c r="A1014" s="598" t="s">
        <v>19174</v>
      </c>
      <c r="B1014" s="598" t="s">
        <v>19175</v>
      </c>
      <c r="C1014" s="598" t="s">
        <v>147</v>
      </c>
      <c r="D1014" s="599" t="s">
        <v>2344</v>
      </c>
      <c r="E1014" s="600">
        <v>10000</v>
      </c>
      <c r="F1014" s="598" t="s">
        <v>21845</v>
      </c>
      <c r="G1014" s="599" t="s">
        <v>21846</v>
      </c>
      <c r="H1014" s="599" t="s">
        <v>519</v>
      </c>
      <c r="I1014" s="599" t="s">
        <v>686</v>
      </c>
      <c r="J1014" s="598" t="s">
        <v>5312</v>
      </c>
      <c r="K1014" s="664">
        <v>1</v>
      </c>
      <c r="L1014" s="664">
        <v>12</v>
      </c>
      <c r="M1014" s="665">
        <f t="shared" si="30"/>
        <v>120000</v>
      </c>
      <c r="N1014" s="664">
        <v>0</v>
      </c>
      <c r="O1014" s="664">
        <v>6</v>
      </c>
      <c r="P1014" s="666">
        <f t="shared" si="31"/>
        <v>60000</v>
      </c>
      <c r="Q1014" s="666">
        <v>0</v>
      </c>
      <c r="R1014" s="667">
        <v>12</v>
      </c>
    </row>
    <row r="1015" spans="1:18" ht="11.85" customHeight="1" x14ac:dyDescent="0.25">
      <c r="A1015" s="598" t="s">
        <v>19174</v>
      </c>
      <c r="B1015" s="598" t="s">
        <v>19175</v>
      </c>
      <c r="C1015" s="598" t="s">
        <v>19179</v>
      </c>
      <c r="D1015" s="599" t="s">
        <v>21847</v>
      </c>
      <c r="E1015" s="600">
        <v>15000</v>
      </c>
      <c r="F1015" s="598" t="s">
        <v>21848</v>
      </c>
      <c r="G1015" s="599" t="s">
        <v>21849</v>
      </c>
      <c r="H1015" s="599" t="s">
        <v>19270</v>
      </c>
      <c r="I1015" s="599" t="s">
        <v>686</v>
      </c>
      <c r="J1015" s="598" t="s">
        <v>5312</v>
      </c>
      <c r="K1015" s="664">
        <v>0</v>
      </c>
      <c r="L1015" s="664">
        <v>11</v>
      </c>
      <c r="M1015" s="665">
        <f t="shared" si="30"/>
        <v>165000</v>
      </c>
      <c r="N1015" s="664">
        <v>0</v>
      </c>
      <c r="O1015" s="664">
        <v>0</v>
      </c>
      <c r="P1015" s="666">
        <f t="shared" si="31"/>
        <v>90000</v>
      </c>
      <c r="Q1015" s="666">
        <v>0</v>
      </c>
      <c r="R1015" s="666">
        <v>0</v>
      </c>
    </row>
    <row r="1016" spans="1:18" ht="11.85" customHeight="1" x14ac:dyDescent="0.25">
      <c r="A1016" s="598" t="s">
        <v>19174</v>
      </c>
      <c r="B1016" s="598" t="s">
        <v>19175</v>
      </c>
      <c r="C1016" s="598" t="s">
        <v>19179</v>
      </c>
      <c r="D1016" s="599" t="s">
        <v>21850</v>
      </c>
      <c r="E1016" s="600">
        <v>15000</v>
      </c>
      <c r="F1016" s="598" t="s">
        <v>21851</v>
      </c>
      <c r="G1016" s="599" t="s">
        <v>21852</v>
      </c>
      <c r="H1016" s="599" t="s">
        <v>19222</v>
      </c>
      <c r="I1016" s="599" t="s">
        <v>686</v>
      </c>
      <c r="J1016" s="598" t="s">
        <v>5312</v>
      </c>
      <c r="K1016" s="664">
        <v>0</v>
      </c>
      <c r="L1016" s="664">
        <v>11</v>
      </c>
      <c r="M1016" s="665">
        <f t="shared" si="30"/>
        <v>165000</v>
      </c>
      <c r="N1016" s="664">
        <v>0</v>
      </c>
      <c r="O1016" s="664">
        <v>0</v>
      </c>
      <c r="P1016" s="666">
        <f t="shared" si="31"/>
        <v>90000</v>
      </c>
      <c r="Q1016" s="666">
        <v>0</v>
      </c>
      <c r="R1016" s="666">
        <v>0</v>
      </c>
    </row>
    <row r="1017" spans="1:18" ht="11.85" customHeight="1" x14ac:dyDescent="0.25">
      <c r="A1017" s="598" t="s">
        <v>19174</v>
      </c>
      <c r="B1017" s="598" t="s">
        <v>19175</v>
      </c>
      <c r="C1017" s="598" t="s">
        <v>19179</v>
      </c>
      <c r="D1017" s="599" t="s">
        <v>21853</v>
      </c>
      <c r="E1017" s="600">
        <v>8000</v>
      </c>
      <c r="F1017" s="598" t="s">
        <v>21854</v>
      </c>
      <c r="G1017" s="599" t="s">
        <v>21855</v>
      </c>
      <c r="H1017" s="599" t="s">
        <v>519</v>
      </c>
      <c r="I1017" s="599" t="s">
        <v>686</v>
      </c>
      <c r="J1017" s="598" t="s">
        <v>5312</v>
      </c>
      <c r="K1017" s="664">
        <v>1</v>
      </c>
      <c r="L1017" s="664">
        <v>1</v>
      </c>
      <c r="M1017" s="665">
        <f t="shared" si="30"/>
        <v>8000</v>
      </c>
      <c r="N1017" s="664">
        <v>0</v>
      </c>
      <c r="O1017" s="664">
        <v>0</v>
      </c>
      <c r="P1017" s="666">
        <f t="shared" si="31"/>
        <v>48000</v>
      </c>
      <c r="Q1017" s="666">
        <v>0</v>
      </c>
      <c r="R1017" s="666">
        <v>0</v>
      </c>
    </row>
    <row r="1018" spans="1:18" ht="11.85" customHeight="1" x14ac:dyDescent="0.25">
      <c r="A1018" s="598" t="s">
        <v>19174</v>
      </c>
      <c r="B1018" s="598" t="s">
        <v>19200</v>
      </c>
      <c r="C1018" s="598" t="s">
        <v>19179</v>
      </c>
      <c r="D1018" s="599" t="s">
        <v>21856</v>
      </c>
      <c r="E1018" s="600">
        <v>15600</v>
      </c>
      <c r="F1018" s="598" t="s">
        <v>21857</v>
      </c>
      <c r="G1018" s="599" t="s">
        <v>21858</v>
      </c>
      <c r="H1018" s="599" t="s">
        <v>19342</v>
      </c>
      <c r="I1018" s="599" t="s">
        <v>686</v>
      </c>
      <c r="J1018" s="598" t="s">
        <v>5312</v>
      </c>
      <c r="K1018" s="664">
        <v>1</v>
      </c>
      <c r="L1018" s="664">
        <v>1</v>
      </c>
      <c r="M1018" s="665">
        <f t="shared" si="30"/>
        <v>15600</v>
      </c>
      <c r="N1018" s="664">
        <v>0</v>
      </c>
      <c r="O1018" s="664">
        <v>6</v>
      </c>
      <c r="P1018" s="666">
        <f t="shared" si="31"/>
        <v>93600</v>
      </c>
      <c r="Q1018" s="666">
        <v>0</v>
      </c>
      <c r="R1018" s="666">
        <v>0</v>
      </c>
    </row>
    <row r="1019" spans="1:18" ht="11.85" customHeight="1" x14ac:dyDescent="0.25">
      <c r="A1019" s="598" t="s">
        <v>19174</v>
      </c>
      <c r="B1019" s="598" t="s">
        <v>19175</v>
      </c>
      <c r="C1019" s="598" t="s">
        <v>19179</v>
      </c>
      <c r="D1019" s="599" t="s">
        <v>21859</v>
      </c>
      <c r="E1019" s="600">
        <v>15600</v>
      </c>
      <c r="F1019" s="598" t="s">
        <v>21860</v>
      </c>
      <c r="G1019" s="599" t="s">
        <v>21861</v>
      </c>
      <c r="H1019" s="599" t="s">
        <v>19270</v>
      </c>
      <c r="I1019" s="599" t="s">
        <v>686</v>
      </c>
      <c r="J1019" s="598" t="s">
        <v>5312</v>
      </c>
      <c r="K1019" s="664">
        <v>1</v>
      </c>
      <c r="L1019" s="664">
        <v>0</v>
      </c>
      <c r="M1019" s="665">
        <f t="shared" si="30"/>
        <v>0</v>
      </c>
      <c r="N1019" s="664">
        <v>0</v>
      </c>
      <c r="O1019" s="664">
        <v>0</v>
      </c>
      <c r="P1019" s="666">
        <f t="shared" si="31"/>
        <v>93600</v>
      </c>
      <c r="Q1019" s="666">
        <v>0</v>
      </c>
      <c r="R1019" s="666">
        <v>0</v>
      </c>
    </row>
    <row r="1020" spans="1:18" ht="11.85" customHeight="1" x14ac:dyDescent="0.25">
      <c r="A1020" s="598" t="s">
        <v>19174</v>
      </c>
      <c r="B1020" s="598" t="s">
        <v>19175</v>
      </c>
      <c r="C1020" s="598" t="s">
        <v>19179</v>
      </c>
      <c r="D1020" s="599" t="s">
        <v>20513</v>
      </c>
      <c r="E1020" s="600">
        <v>15600</v>
      </c>
      <c r="F1020" s="598" t="s">
        <v>21862</v>
      </c>
      <c r="G1020" s="599" t="s">
        <v>21863</v>
      </c>
      <c r="H1020" s="599" t="s">
        <v>21275</v>
      </c>
      <c r="I1020" s="599" t="s">
        <v>686</v>
      </c>
      <c r="J1020" s="598" t="s">
        <v>5312</v>
      </c>
      <c r="K1020" s="664">
        <v>0</v>
      </c>
      <c r="L1020" s="664">
        <v>0</v>
      </c>
      <c r="M1020" s="665">
        <f t="shared" si="30"/>
        <v>0</v>
      </c>
      <c r="N1020" s="664">
        <v>1</v>
      </c>
      <c r="O1020" s="664">
        <v>3</v>
      </c>
      <c r="P1020" s="666">
        <f t="shared" si="31"/>
        <v>93600</v>
      </c>
      <c r="Q1020" s="666">
        <v>0</v>
      </c>
      <c r="R1020" s="666">
        <v>0</v>
      </c>
    </row>
    <row r="1021" spans="1:18" ht="11.85" customHeight="1" x14ac:dyDescent="0.25">
      <c r="A1021" s="598" t="s">
        <v>19174</v>
      </c>
      <c r="B1021" s="598" t="s">
        <v>19175</v>
      </c>
      <c r="C1021" s="598" t="s">
        <v>19179</v>
      </c>
      <c r="D1021" s="599" t="s">
        <v>19531</v>
      </c>
      <c r="E1021" s="600">
        <v>15600</v>
      </c>
      <c r="F1021" s="598" t="s">
        <v>21864</v>
      </c>
      <c r="G1021" s="599" t="s">
        <v>21865</v>
      </c>
      <c r="H1021" s="599" t="s">
        <v>565</v>
      </c>
      <c r="I1021" s="599" t="s">
        <v>686</v>
      </c>
      <c r="J1021" s="598" t="s">
        <v>5312</v>
      </c>
      <c r="K1021" s="664">
        <v>0</v>
      </c>
      <c r="L1021" s="664">
        <v>0</v>
      </c>
      <c r="M1021" s="665">
        <f t="shared" si="30"/>
        <v>0</v>
      </c>
      <c r="N1021" s="664">
        <v>1</v>
      </c>
      <c r="O1021" s="664">
        <v>0</v>
      </c>
      <c r="P1021" s="666">
        <f t="shared" si="31"/>
        <v>93600</v>
      </c>
      <c r="Q1021" s="666">
        <v>0</v>
      </c>
      <c r="R1021" s="666">
        <v>0</v>
      </c>
    </row>
    <row r="1022" spans="1:18" ht="11.85" customHeight="1" x14ac:dyDescent="0.25">
      <c r="A1022" s="598" t="s">
        <v>19174</v>
      </c>
      <c r="B1022" s="598" t="s">
        <v>19175</v>
      </c>
      <c r="C1022" s="598" t="s">
        <v>19179</v>
      </c>
      <c r="D1022" s="599" t="s">
        <v>19428</v>
      </c>
      <c r="E1022" s="600">
        <v>15600</v>
      </c>
      <c r="F1022" s="598" t="s">
        <v>21866</v>
      </c>
      <c r="G1022" s="599" t="s">
        <v>21867</v>
      </c>
      <c r="H1022" s="599" t="s">
        <v>19387</v>
      </c>
      <c r="I1022" s="599" t="s">
        <v>686</v>
      </c>
      <c r="J1022" s="598" t="s">
        <v>5312</v>
      </c>
      <c r="K1022" s="664">
        <v>0</v>
      </c>
      <c r="L1022" s="664">
        <v>0</v>
      </c>
      <c r="M1022" s="665">
        <f t="shared" si="30"/>
        <v>0</v>
      </c>
      <c r="N1022" s="664">
        <v>1</v>
      </c>
      <c r="O1022" s="664">
        <v>0</v>
      </c>
      <c r="P1022" s="666">
        <f t="shared" si="31"/>
        <v>93600</v>
      </c>
      <c r="Q1022" s="666">
        <v>0</v>
      </c>
      <c r="R1022" s="666">
        <v>0</v>
      </c>
    </row>
    <row r="1023" spans="1:18" ht="11.85" customHeight="1" x14ac:dyDescent="0.25">
      <c r="A1023" s="598" t="s">
        <v>19174</v>
      </c>
      <c r="B1023" s="598" t="s">
        <v>19175</v>
      </c>
      <c r="C1023" s="598" t="s">
        <v>147</v>
      </c>
      <c r="D1023" s="599" t="s">
        <v>21868</v>
      </c>
      <c r="E1023" s="600">
        <v>5000</v>
      </c>
      <c r="F1023" s="598" t="s">
        <v>21869</v>
      </c>
      <c r="G1023" s="599" t="s">
        <v>21870</v>
      </c>
      <c r="H1023" s="599" t="s">
        <v>19522</v>
      </c>
      <c r="I1023" s="599" t="s">
        <v>19243</v>
      </c>
      <c r="J1023" s="598" t="s">
        <v>5312</v>
      </c>
      <c r="K1023" s="664">
        <v>1</v>
      </c>
      <c r="L1023" s="664">
        <v>11</v>
      </c>
      <c r="M1023" s="665">
        <f t="shared" si="30"/>
        <v>55000</v>
      </c>
      <c r="N1023" s="664">
        <v>0</v>
      </c>
      <c r="O1023" s="664">
        <v>0</v>
      </c>
      <c r="P1023" s="666">
        <f t="shared" si="31"/>
        <v>30000</v>
      </c>
      <c r="Q1023" s="666">
        <v>0</v>
      </c>
      <c r="R1023" s="666">
        <v>0</v>
      </c>
    </row>
    <row r="1024" spans="1:18" ht="11.85" customHeight="1" x14ac:dyDescent="0.25">
      <c r="A1024" s="598" t="s">
        <v>19174</v>
      </c>
      <c r="B1024" s="598" t="s">
        <v>19175</v>
      </c>
      <c r="C1024" s="598" t="s">
        <v>19179</v>
      </c>
      <c r="D1024" s="599" t="s">
        <v>21859</v>
      </c>
      <c r="E1024" s="600">
        <v>15600</v>
      </c>
      <c r="F1024" s="598" t="s">
        <v>21871</v>
      </c>
      <c r="G1024" s="599" t="s">
        <v>21872</v>
      </c>
      <c r="H1024" s="599" t="s">
        <v>19270</v>
      </c>
      <c r="I1024" s="599" t="s">
        <v>686</v>
      </c>
      <c r="J1024" s="598" t="s">
        <v>5312</v>
      </c>
      <c r="K1024" s="664">
        <v>0</v>
      </c>
      <c r="L1024" s="664">
        <v>0</v>
      </c>
      <c r="M1024" s="665">
        <f t="shared" si="30"/>
        <v>0</v>
      </c>
      <c r="N1024" s="664">
        <v>1</v>
      </c>
      <c r="O1024" s="664">
        <v>1</v>
      </c>
      <c r="P1024" s="666">
        <f t="shared" si="31"/>
        <v>93600</v>
      </c>
      <c r="Q1024" s="666">
        <v>0</v>
      </c>
      <c r="R1024" s="666">
        <v>0</v>
      </c>
    </row>
    <row r="1025" spans="1:18" ht="11.85" customHeight="1" x14ac:dyDescent="0.25">
      <c r="A1025" s="598" t="s">
        <v>19174</v>
      </c>
      <c r="B1025" s="598" t="s">
        <v>19175</v>
      </c>
      <c r="C1025" s="598" t="s">
        <v>19179</v>
      </c>
      <c r="D1025" s="599" t="s">
        <v>20414</v>
      </c>
      <c r="E1025" s="600">
        <v>15600</v>
      </c>
      <c r="F1025" s="598" t="s">
        <v>21873</v>
      </c>
      <c r="G1025" s="599" t="s">
        <v>21874</v>
      </c>
      <c r="H1025" s="599" t="s">
        <v>19297</v>
      </c>
      <c r="I1025" s="599" t="s">
        <v>686</v>
      </c>
      <c r="J1025" s="598" t="s">
        <v>5312</v>
      </c>
      <c r="K1025" s="664">
        <v>0</v>
      </c>
      <c r="L1025" s="664">
        <v>0</v>
      </c>
      <c r="M1025" s="665">
        <f t="shared" si="30"/>
        <v>0</v>
      </c>
      <c r="N1025" s="664">
        <v>1</v>
      </c>
      <c r="O1025" s="664">
        <v>2</v>
      </c>
      <c r="P1025" s="666">
        <f t="shared" si="31"/>
        <v>93600</v>
      </c>
      <c r="Q1025" s="666">
        <v>0</v>
      </c>
      <c r="R1025" s="666">
        <v>0</v>
      </c>
    </row>
    <row r="1026" spans="1:18" ht="11.85" customHeight="1" x14ac:dyDescent="0.25">
      <c r="A1026" s="598" t="s">
        <v>19174</v>
      </c>
      <c r="B1026" s="598" t="s">
        <v>19175</v>
      </c>
      <c r="C1026" s="598" t="s">
        <v>19179</v>
      </c>
      <c r="D1026" s="599" t="s">
        <v>20763</v>
      </c>
      <c r="E1026" s="600">
        <v>15600</v>
      </c>
      <c r="F1026" s="598" t="s">
        <v>21875</v>
      </c>
      <c r="G1026" s="599" t="s">
        <v>21876</v>
      </c>
      <c r="H1026" s="599" t="s">
        <v>19630</v>
      </c>
      <c r="I1026" s="599" t="s">
        <v>686</v>
      </c>
      <c r="J1026" s="598" t="s">
        <v>5312</v>
      </c>
      <c r="K1026" s="664">
        <v>0</v>
      </c>
      <c r="L1026" s="664">
        <v>0</v>
      </c>
      <c r="M1026" s="665">
        <f t="shared" si="30"/>
        <v>0</v>
      </c>
      <c r="N1026" s="664">
        <v>1</v>
      </c>
      <c r="O1026" s="664">
        <v>1</v>
      </c>
      <c r="P1026" s="666">
        <f t="shared" si="31"/>
        <v>93600</v>
      </c>
      <c r="Q1026" s="666">
        <v>0</v>
      </c>
      <c r="R1026" s="666">
        <v>0</v>
      </c>
    </row>
    <row r="1027" spans="1:18" ht="11.85" customHeight="1" x14ac:dyDescent="0.25">
      <c r="A1027" s="598" t="s">
        <v>19174</v>
      </c>
      <c r="B1027" s="598" t="s">
        <v>19200</v>
      </c>
      <c r="C1027" s="598" t="s">
        <v>147</v>
      </c>
      <c r="D1027" s="599" t="s">
        <v>21698</v>
      </c>
      <c r="E1027" s="600">
        <v>7000</v>
      </c>
      <c r="F1027" s="598" t="s">
        <v>21877</v>
      </c>
      <c r="G1027" s="599" t="s">
        <v>21878</v>
      </c>
      <c r="H1027" s="599" t="s">
        <v>19587</v>
      </c>
      <c r="I1027" s="599" t="s">
        <v>686</v>
      </c>
      <c r="J1027" s="598" t="s">
        <v>5312</v>
      </c>
      <c r="K1027" s="664">
        <v>1</v>
      </c>
      <c r="L1027" s="664">
        <v>12</v>
      </c>
      <c r="M1027" s="665">
        <f t="shared" si="30"/>
        <v>84000</v>
      </c>
      <c r="N1027" s="664">
        <v>0</v>
      </c>
      <c r="O1027" s="664">
        <v>6</v>
      </c>
      <c r="P1027" s="666">
        <f t="shared" si="31"/>
        <v>42000</v>
      </c>
      <c r="Q1027" s="666">
        <v>0</v>
      </c>
      <c r="R1027" s="666">
        <v>0</v>
      </c>
    </row>
    <row r="1028" spans="1:18" ht="11.85" customHeight="1" x14ac:dyDescent="0.25">
      <c r="A1028" s="598" t="s">
        <v>19174</v>
      </c>
      <c r="B1028" s="598" t="s">
        <v>19175</v>
      </c>
      <c r="C1028" s="598" t="s">
        <v>19179</v>
      </c>
      <c r="D1028" s="599" t="s">
        <v>21879</v>
      </c>
      <c r="E1028" s="600">
        <v>15600</v>
      </c>
      <c r="F1028" s="598" t="s">
        <v>21880</v>
      </c>
      <c r="G1028" s="599" t="s">
        <v>21881</v>
      </c>
      <c r="H1028" s="599" t="s">
        <v>21882</v>
      </c>
      <c r="I1028" s="599" t="s">
        <v>686</v>
      </c>
      <c r="J1028" s="598" t="s">
        <v>5312</v>
      </c>
      <c r="K1028" s="664">
        <v>1</v>
      </c>
      <c r="L1028" s="664">
        <v>12</v>
      </c>
      <c r="M1028" s="665">
        <f t="shared" si="30"/>
        <v>187200</v>
      </c>
      <c r="N1028" s="664">
        <v>0</v>
      </c>
      <c r="O1028" s="664">
        <v>6</v>
      </c>
      <c r="P1028" s="666">
        <f t="shared" si="31"/>
        <v>93600</v>
      </c>
      <c r="Q1028" s="666">
        <v>0</v>
      </c>
      <c r="R1028" s="666">
        <v>0</v>
      </c>
    </row>
    <row r="1029" spans="1:18" ht="11.85" customHeight="1" x14ac:dyDescent="0.25">
      <c r="A1029" s="598" t="s">
        <v>19174</v>
      </c>
      <c r="B1029" s="598" t="s">
        <v>19175</v>
      </c>
      <c r="C1029" s="598" t="s">
        <v>19179</v>
      </c>
      <c r="D1029" s="599" t="s">
        <v>21165</v>
      </c>
      <c r="E1029" s="600">
        <v>8000</v>
      </c>
      <c r="F1029" s="598" t="s">
        <v>21883</v>
      </c>
      <c r="G1029" s="599" t="s">
        <v>21884</v>
      </c>
      <c r="H1029" s="599" t="s">
        <v>19270</v>
      </c>
      <c r="I1029" s="599" t="s">
        <v>686</v>
      </c>
      <c r="J1029" s="598" t="s">
        <v>5312</v>
      </c>
      <c r="K1029" s="664">
        <v>1</v>
      </c>
      <c r="L1029" s="664">
        <v>1</v>
      </c>
      <c r="M1029" s="665">
        <f t="shared" si="30"/>
        <v>8000</v>
      </c>
      <c r="N1029" s="664">
        <v>0</v>
      </c>
      <c r="O1029" s="664">
        <v>6</v>
      </c>
      <c r="P1029" s="666">
        <f t="shared" si="31"/>
        <v>48000</v>
      </c>
      <c r="Q1029" s="666">
        <v>0</v>
      </c>
      <c r="R1029" s="666">
        <v>0</v>
      </c>
    </row>
    <row r="1030" spans="1:18" ht="11.85" customHeight="1" x14ac:dyDescent="0.25">
      <c r="A1030" s="598" t="s">
        <v>19174</v>
      </c>
      <c r="B1030" s="598" t="s">
        <v>19200</v>
      </c>
      <c r="C1030" s="598" t="s">
        <v>19179</v>
      </c>
      <c r="D1030" s="599" t="s">
        <v>21885</v>
      </c>
      <c r="E1030" s="600">
        <v>15600</v>
      </c>
      <c r="F1030" s="598" t="s">
        <v>20232</v>
      </c>
      <c r="G1030" s="599" t="s">
        <v>20233</v>
      </c>
      <c r="H1030" s="599" t="s">
        <v>19342</v>
      </c>
      <c r="I1030" s="599" t="s">
        <v>686</v>
      </c>
      <c r="J1030" s="598" t="s">
        <v>5312</v>
      </c>
      <c r="K1030" s="664">
        <v>1</v>
      </c>
      <c r="L1030" s="664">
        <v>1</v>
      </c>
      <c r="M1030" s="665">
        <f t="shared" si="30"/>
        <v>15600</v>
      </c>
      <c r="N1030" s="664">
        <v>0</v>
      </c>
      <c r="O1030" s="664">
        <v>6</v>
      </c>
      <c r="P1030" s="666">
        <f t="shared" si="31"/>
        <v>93600</v>
      </c>
      <c r="Q1030" s="666">
        <v>0</v>
      </c>
      <c r="R1030" s="666">
        <v>0</v>
      </c>
    </row>
    <row r="1031" spans="1:18" ht="11.85" customHeight="1" x14ac:dyDescent="0.25">
      <c r="A1031" s="598" t="s">
        <v>19174</v>
      </c>
      <c r="B1031" s="598" t="s">
        <v>19200</v>
      </c>
      <c r="C1031" s="598" t="s">
        <v>19179</v>
      </c>
      <c r="D1031" s="599" t="s">
        <v>21886</v>
      </c>
      <c r="E1031" s="600">
        <v>15600</v>
      </c>
      <c r="F1031" s="598" t="s">
        <v>21887</v>
      </c>
      <c r="G1031" s="599" t="s">
        <v>21888</v>
      </c>
      <c r="H1031" s="599" t="s">
        <v>19342</v>
      </c>
      <c r="I1031" s="599" t="s">
        <v>686</v>
      </c>
      <c r="J1031" s="598" t="s">
        <v>5312</v>
      </c>
      <c r="K1031" s="664">
        <v>1</v>
      </c>
      <c r="L1031" s="664">
        <v>1</v>
      </c>
      <c r="M1031" s="665">
        <f t="shared" si="30"/>
        <v>15600</v>
      </c>
      <c r="N1031" s="664">
        <v>0</v>
      </c>
      <c r="O1031" s="664">
        <v>6</v>
      </c>
      <c r="P1031" s="666">
        <f t="shared" si="31"/>
        <v>93600</v>
      </c>
      <c r="Q1031" s="666">
        <v>0</v>
      </c>
      <c r="R1031" s="666">
        <v>0</v>
      </c>
    </row>
    <row r="1032" spans="1:18" ht="11.85" customHeight="1" x14ac:dyDescent="0.25">
      <c r="A1032" s="598" t="s">
        <v>19174</v>
      </c>
      <c r="B1032" s="598" t="s">
        <v>19175</v>
      </c>
      <c r="C1032" s="598" t="s">
        <v>19179</v>
      </c>
      <c r="D1032" s="599" t="s">
        <v>21889</v>
      </c>
      <c r="E1032" s="600">
        <v>8000</v>
      </c>
      <c r="F1032" s="598" t="s">
        <v>20470</v>
      </c>
      <c r="G1032" s="599" t="s">
        <v>20471</v>
      </c>
      <c r="H1032" s="599" t="s">
        <v>19539</v>
      </c>
      <c r="I1032" s="599" t="s">
        <v>686</v>
      </c>
      <c r="J1032" s="598" t="s">
        <v>5312</v>
      </c>
      <c r="K1032" s="664">
        <v>1</v>
      </c>
      <c r="L1032" s="664">
        <v>5</v>
      </c>
      <c r="M1032" s="665">
        <f t="shared" ref="M1032:M1069" si="32">+E1032*L1032</f>
        <v>40000</v>
      </c>
      <c r="N1032" s="664">
        <v>0</v>
      </c>
      <c r="O1032" s="664">
        <v>0</v>
      </c>
      <c r="P1032" s="666">
        <f t="shared" ref="P1032:P1069" si="33">+E1032*6</f>
        <v>48000</v>
      </c>
      <c r="Q1032" s="666">
        <v>0</v>
      </c>
      <c r="R1032" s="666">
        <v>0</v>
      </c>
    </row>
    <row r="1033" spans="1:18" ht="11.85" customHeight="1" x14ac:dyDescent="0.25">
      <c r="A1033" s="598" t="s">
        <v>19174</v>
      </c>
      <c r="B1033" s="598" t="s">
        <v>19175</v>
      </c>
      <c r="C1033" s="598" t="s">
        <v>19179</v>
      </c>
      <c r="D1033" s="599" t="s">
        <v>20601</v>
      </c>
      <c r="E1033" s="600">
        <v>15600</v>
      </c>
      <c r="F1033" s="598" t="s">
        <v>21890</v>
      </c>
      <c r="G1033" s="599" t="s">
        <v>21891</v>
      </c>
      <c r="H1033" s="599" t="s">
        <v>565</v>
      </c>
      <c r="I1033" s="599" t="s">
        <v>686</v>
      </c>
      <c r="J1033" s="598" t="s">
        <v>5312</v>
      </c>
      <c r="K1033" s="664">
        <v>0</v>
      </c>
      <c r="L1033" s="664">
        <v>0</v>
      </c>
      <c r="M1033" s="665">
        <f t="shared" si="32"/>
        <v>0</v>
      </c>
      <c r="N1033" s="664">
        <v>1</v>
      </c>
      <c r="O1033" s="664">
        <v>1</v>
      </c>
      <c r="P1033" s="666">
        <f t="shared" si="33"/>
        <v>93600</v>
      </c>
      <c r="Q1033" s="666">
        <v>0</v>
      </c>
      <c r="R1033" s="666">
        <v>0</v>
      </c>
    </row>
    <row r="1034" spans="1:18" ht="11.85" customHeight="1" x14ac:dyDescent="0.25">
      <c r="A1034" s="598" t="s">
        <v>19174</v>
      </c>
      <c r="B1034" s="598" t="s">
        <v>19175</v>
      </c>
      <c r="C1034" s="598" t="s">
        <v>19179</v>
      </c>
      <c r="D1034" s="599" t="s">
        <v>21892</v>
      </c>
      <c r="E1034" s="600">
        <v>15600</v>
      </c>
      <c r="F1034" s="598" t="s">
        <v>21893</v>
      </c>
      <c r="G1034" s="599" t="s">
        <v>21894</v>
      </c>
      <c r="H1034" s="599" t="s">
        <v>20680</v>
      </c>
      <c r="I1034" s="599" t="s">
        <v>686</v>
      </c>
      <c r="J1034" s="598" t="s">
        <v>5312</v>
      </c>
      <c r="K1034" s="664">
        <v>0</v>
      </c>
      <c r="L1034" s="664">
        <v>0</v>
      </c>
      <c r="M1034" s="665">
        <f t="shared" si="32"/>
        <v>0</v>
      </c>
      <c r="N1034" s="664">
        <v>1</v>
      </c>
      <c r="O1034" s="664">
        <v>1</v>
      </c>
      <c r="P1034" s="666">
        <f t="shared" si="33"/>
        <v>93600</v>
      </c>
      <c r="Q1034" s="666">
        <v>0</v>
      </c>
      <c r="R1034" s="666">
        <v>0</v>
      </c>
    </row>
    <row r="1035" spans="1:18" ht="11.85" customHeight="1" x14ac:dyDescent="0.25">
      <c r="A1035" s="598" t="s">
        <v>19174</v>
      </c>
      <c r="B1035" s="598" t="s">
        <v>19175</v>
      </c>
      <c r="C1035" s="598" t="s">
        <v>19179</v>
      </c>
      <c r="D1035" s="599" t="s">
        <v>20390</v>
      </c>
      <c r="E1035" s="600">
        <v>15600</v>
      </c>
      <c r="F1035" s="598" t="s">
        <v>20391</v>
      </c>
      <c r="G1035" s="599" t="s">
        <v>20392</v>
      </c>
      <c r="H1035" s="599" t="s">
        <v>519</v>
      </c>
      <c r="I1035" s="599" t="s">
        <v>686</v>
      </c>
      <c r="J1035" s="598" t="s">
        <v>5312</v>
      </c>
      <c r="K1035" s="664">
        <v>1</v>
      </c>
      <c r="L1035" s="664">
        <v>0</v>
      </c>
      <c r="M1035" s="665">
        <f t="shared" si="32"/>
        <v>0</v>
      </c>
      <c r="N1035" s="664">
        <v>0</v>
      </c>
      <c r="O1035" s="664">
        <v>0</v>
      </c>
      <c r="P1035" s="666">
        <f t="shared" si="33"/>
        <v>93600</v>
      </c>
      <c r="Q1035" s="666">
        <v>0</v>
      </c>
      <c r="R1035" s="666">
        <v>0</v>
      </c>
    </row>
    <row r="1036" spans="1:18" ht="11.85" customHeight="1" x14ac:dyDescent="0.25">
      <c r="A1036" s="598" t="s">
        <v>19174</v>
      </c>
      <c r="B1036" s="598" t="s">
        <v>19200</v>
      </c>
      <c r="C1036" s="598" t="s">
        <v>147</v>
      </c>
      <c r="D1036" s="599" t="s">
        <v>19201</v>
      </c>
      <c r="E1036" s="600">
        <v>7000</v>
      </c>
      <c r="F1036" s="598" t="s">
        <v>21895</v>
      </c>
      <c r="G1036" s="599" t="s">
        <v>21896</v>
      </c>
      <c r="H1036" s="599" t="s">
        <v>519</v>
      </c>
      <c r="I1036" s="599" t="s">
        <v>686</v>
      </c>
      <c r="J1036" s="598" t="s">
        <v>5312</v>
      </c>
      <c r="K1036" s="664">
        <v>1</v>
      </c>
      <c r="L1036" s="664">
        <v>12</v>
      </c>
      <c r="M1036" s="665">
        <f t="shared" si="32"/>
        <v>84000</v>
      </c>
      <c r="N1036" s="664">
        <v>0</v>
      </c>
      <c r="O1036" s="664">
        <v>6</v>
      </c>
      <c r="P1036" s="666">
        <f t="shared" si="33"/>
        <v>42000</v>
      </c>
      <c r="Q1036" s="666">
        <v>0</v>
      </c>
      <c r="R1036" s="666">
        <v>0</v>
      </c>
    </row>
    <row r="1037" spans="1:18" ht="11.85" customHeight="1" x14ac:dyDescent="0.25">
      <c r="A1037" s="598" t="s">
        <v>19174</v>
      </c>
      <c r="B1037" s="598" t="s">
        <v>19175</v>
      </c>
      <c r="C1037" s="598" t="s">
        <v>19179</v>
      </c>
      <c r="D1037" s="599" t="s">
        <v>21897</v>
      </c>
      <c r="E1037" s="600">
        <v>15000</v>
      </c>
      <c r="F1037" s="598" t="s">
        <v>21898</v>
      </c>
      <c r="G1037" s="599" t="s">
        <v>21899</v>
      </c>
      <c r="H1037" s="599" t="s">
        <v>18178</v>
      </c>
      <c r="I1037" s="599" t="s">
        <v>686</v>
      </c>
      <c r="J1037" s="598" t="s">
        <v>5312</v>
      </c>
      <c r="K1037" s="664">
        <v>1</v>
      </c>
      <c r="L1037" s="664">
        <v>0</v>
      </c>
      <c r="M1037" s="665">
        <f t="shared" si="32"/>
        <v>0</v>
      </c>
      <c r="N1037" s="664">
        <v>0</v>
      </c>
      <c r="O1037" s="664">
        <v>6</v>
      </c>
      <c r="P1037" s="666">
        <f t="shared" si="33"/>
        <v>90000</v>
      </c>
      <c r="Q1037" s="666">
        <v>0</v>
      </c>
      <c r="R1037" s="666">
        <v>0</v>
      </c>
    </row>
    <row r="1038" spans="1:18" ht="11.85" customHeight="1" x14ac:dyDescent="0.25">
      <c r="A1038" s="598" t="s">
        <v>19174</v>
      </c>
      <c r="B1038" s="598" t="s">
        <v>19175</v>
      </c>
      <c r="C1038" s="598" t="s">
        <v>19179</v>
      </c>
      <c r="D1038" s="599" t="s">
        <v>21900</v>
      </c>
      <c r="E1038" s="600">
        <v>8000</v>
      </c>
      <c r="F1038" s="598" t="s">
        <v>21901</v>
      </c>
      <c r="G1038" s="599" t="s">
        <v>21902</v>
      </c>
      <c r="H1038" s="599" t="s">
        <v>19270</v>
      </c>
      <c r="I1038" s="599" t="s">
        <v>686</v>
      </c>
      <c r="J1038" s="598" t="s">
        <v>5312</v>
      </c>
      <c r="K1038" s="664">
        <v>1</v>
      </c>
      <c r="L1038" s="664">
        <v>0</v>
      </c>
      <c r="M1038" s="665">
        <f t="shared" si="32"/>
        <v>0</v>
      </c>
      <c r="N1038" s="664">
        <v>0</v>
      </c>
      <c r="O1038" s="664">
        <v>6</v>
      </c>
      <c r="P1038" s="666">
        <f t="shared" si="33"/>
        <v>48000</v>
      </c>
      <c r="Q1038" s="666">
        <v>0</v>
      </c>
      <c r="R1038" s="666">
        <v>0</v>
      </c>
    </row>
    <row r="1039" spans="1:18" ht="11.85" customHeight="1" x14ac:dyDescent="0.25">
      <c r="A1039" s="598" t="s">
        <v>19174</v>
      </c>
      <c r="B1039" s="598" t="s">
        <v>19200</v>
      </c>
      <c r="C1039" s="598" t="s">
        <v>19179</v>
      </c>
      <c r="D1039" s="599" t="s">
        <v>21903</v>
      </c>
      <c r="E1039" s="600">
        <v>15600</v>
      </c>
      <c r="F1039" s="598" t="s">
        <v>20418</v>
      </c>
      <c r="G1039" s="599" t="s">
        <v>20419</v>
      </c>
      <c r="H1039" s="599" t="s">
        <v>519</v>
      </c>
      <c r="I1039" s="599" t="s">
        <v>686</v>
      </c>
      <c r="J1039" s="598" t="s">
        <v>5312</v>
      </c>
      <c r="K1039" s="664">
        <v>1</v>
      </c>
      <c r="L1039" s="664">
        <v>0</v>
      </c>
      <c r="M1039" s="665">
        <f t="shared" si="32"/>
        <v>0</v>
      </c>
      <c r="N1039" s="664">
        <v>0</v>
      </c>
      <c r="O1039" s="664">
        <v>6</v>
      </c>
      <c r="P1039" s="666">
        <f t="shared" si="33"/>
        <v>93600</v>
      </c>
      <c r="Q1039" s="666">
        <v>0</v>
      </c>
      <c r="R1039" s="666">
        <v>0</v>
      </c>
    </row>
    <row r="1040" spans="1:18" ht="11.85" customHeight="1" x14ac:dyDescent="0.25">
      <c r="A1040" s="598" t="s">
        <v>19174</v>
      </c>
      <c r="B1040" s="598" t="s">
        <v>19175</v>
      </c>
      <c r="C1040" s="598" t="s">
        <v>19179</v>
      </c>
      <c r="D1040" s="599" t="s">
        <v>19699</v>
      </c>
      <c r="E1040" s="600">
        <v>15600</v>
      </c>
      <c r="F1040" s="598" t="s">
        <v>19700</v>
      </c>
      <c r="G1040" s="599" t="s">
        <v>19701</v>
      </c>
      <c r="H1040" s="599" t="s">
        <v>19702</v>
      </c>
      <c r="I1040" s="599" t="s">
        <v>686</v>
      </c>
      <c r="J1040" s="598" t="s">
        <v>5312</v>
      </c>
      <c r="K1040" s="664">
        <v>1</v>
      </c>
      <c r="L1040" s="664">
        <v>0</v>
      </c>
      <c r="M1040" s="665">
        <f t="shared" si="32"/>
        <v>0</v>
      </c>
      <c r="N1040" s="664">
        <v>0</v>
      </c>
      <c r="O1040" s="664">
        <v>0</v>
      </c>
      <c r="P1040" s="666">
        <f t="shared" si="33"/>
        <v>93600</v>
      </c>
      <c r="Q1040" s="666">
        <v>0</v>
      </c>
      <c r="R1040" s="666">
        <v>0</v>
      </c>
    </row>
    <row r="1041" spans="1:18" ht="11.85" customHeight="1" x14ac:dyDescent="0.25">
      <c r="A1041" s="598" t="s">
        <v>19174</v>
      </c>
      <c r="B1041" s="598" t="s">
        <v>19175</v>
      </c>
      <c r="C1041" s="598" t="s">
        <v>19179</v>
      </c>
      <c r="D1041" s="599" t="s">
        <v>19591</v>
      </c>
      <c r="E1041" s="600">
        <v>15600</v>
      </c>
      <c r="F1041" s="598" t="s">
        <v>21904</v>
      </c>
      <c r="G1041" s="599" t="s">
        <v>21905</v>
      </c>
      <c r="H1041" s="599" t="s">
        <v>19587</v>
      </c>
      <c r="I1041" s="599" t="s">
        <v>686</v>
      </c>
      <c r="J1041" s="598" t="s">
        <v>5312</v>
      </c>
      <c r="K1041" s="664">
        <v>1</v>
      </c>
      <c r="L1041" s="664">
        <v>1</v>
      </c>
      <c r="M1041" s="665">
        <f t="shared" si="32"/>
        <v>15600</v>
      </c>
      <c r="N1041" s="664">
        <v>0</v>
      </c>
      <c r="O1041" s="664">
        <v>6</v>
      </c>
      <c r="P1041" s="666">
        <f t="shared" si="33"/>
        <v>93600</v>
      </c>
      <c r="Q1041" s="666">
        <v>0</v>
      </c>
      <c r="R1041" s="666">
        <v>0</v>
      </c>
    </row>
    <row r="1042" spans="1:18" ht="11.85" customHeight="1" x14ac:dyDescent="0.25">
      <c r="A1042" s="598" t="s">
        <v>19174</v>
      </c>
      <c r="B1042" s="598" t="s">
        <v>19175</v>
      </c>
      <c r="C1042" s="598" t="s">
        <v>19179</v>
      </c>
      <c r="D1042" s="599" t="s">
        <v>21906</v>
      </c>
      <c r="E1042" s="600">
        <v>15600</v>
      </c>
      <c r="F1042" s="598" t="s">
        <v>21907</v>
      </c>
      <c r="G1042" s="599" t="s">
        <v>21908</v>
      </c>
      <c r="H1042" s="599" t="s">
        <v>565</v>
      </c>
      <c r="I1042" s="599" t="s">
        <v>686</v>
      </c>
      <c r="J1042" s="598" t="s">
        <v>5312</v>
      </c>
      <c r="K1042" s="664">
        <v>1</v>
      </c>
      <c r="L1042" s="664">
        <v>12</v>
      </c>
      <c r="M1042" s="665">
        <f t="shared" si="32"/>
        <v>187200</v>
      </c>
      <c r="N1042" s="664">
        <v>0</v>
      </c>
      <c r="O1042" s="664">
        <v>6</v>
      </c>
      <c r="P1042" s="666">
        <f t="shared" si="33"/>
        <v>93600</v>
      </c>
      <c r="Q1042" s="666">
        <v>0</v>
      </c>
      <c r="R1042" s="666">
        <v>0</v>
      </c>
    </row>
    <row r="1043" spans="1:18" ht="11.85" customHeight="1" x14ac:dyDescent="0.25">
      <c r="A1043" s="598" t="s">
        <v>19174</v>
      </c>
      <c r="B1043" s="598" t="s">
        <v>19175</v>
      </c>
      <c r="C1043" s="598" t="s">
        <v>19179</v>
      </c>
      <c r="D1043" s="599" t="s">
        <v>21909</v>
      </c>
      <c r="E1043" s="600">
        <v>15600</v>
      </c>
      <c r="F1043" s="598" t="s">
        <v>21910</v>
      </c>
      <c r="G1043" s="599" t="s">
        <v>21911</v>
      </c>
      <c r="H1043" s="599" t="s">
        <v>21912</v>
      </c>
      <c r="I1043" s="599" t="s">
        <v>686</v>
      </c>
      <c r="J1043" s="598" t="s">
        <v>5312</v>
      </c>
      <c r="K1043" s="664">
        <v>1</v>
      </c>
      <c r="L1043" s="664">
        <v>12</v>
      </c>
      <c r="M1043" s="665">
        <f t="shared" si="32"/>
        <v>187200</v>
      </c>
      <c r="N1043" s="664">
        <v>0</v>
      </c>
      <c r="O1043" s="664">
        <v>6</v>
      </c>
      <c r="P1043" s="666">
        <f t="shared" si="33"/>
        <v>93600</v>
      </c>
      <c r="Q1043" s="666">
        <v>0</v>
      </c>
      <c r="R1043" s="666">
        <v>0</v>
      </c>
    </row>
    <row r="1044" spans="1:18" ht="11.85" customHeight="1" x14ac:dyDescent="0.25">
      <c r="A1044" s="598" t="s">
        <v>19174</v>
      </c>
      <c r="B1044" s="598" t="s">
        <v>19200</v>
      </c>
      <c r="C1044" s="598" t="s">
        <v>147</v>
      </c>
      <c r="D1044" s="599" t="s">
        <v>814</v>
      </c>
      <c r="E1044" s="600">
        <v>12000</v>
      </c>
      <c r="F1044" s="598" t="s">
        <v>21913</v>
      </c>
      <c r="G1044" s="599" t="s">
        <v>21914</v>
      </c>
      <c r="H1044" s="599" t="s">
        <v>519</v>
      </c>
      <c r="I1044" s="599" t="s">
        <v>686</v>
      </c>
      <c r="J1044" s="598" t="s">
        <v>5312</v>
      </c>
      <c r="K1044" s="664">
        <v>3</v>
      </c>
      <c r="L1044" s="664">
        <v>7</v>
      </c>
      <c r="M1044" s="665">
        <f t="shared" si="32"/>
        <v>84000</v>
      </c>
      <c r="N1044" s="664">
        <v>3</v>
      </c>
      <c r="O1044" s="664">
        <v>6</v>
      </c>
      <c r="P1044" s="666">
        <f t="shared" si="33"/>
        <v>72000</v>
      </c>
      <c r="Q1044" s="666">
        <v>0</v>
      </c>
      <c r="R1044" s="666">
        <v>0</v>
      </c>
    </row>
    <row r="1045" spans="1:18" ht="11.85" customHeight="1" x14ac:dyDescent="0.25">
      <c r="A1045" s="598" t="s">
        <v>19174</v>
      </c>
      <c r="B1045" s="598" t="s">
        <v>19200</v>
      </c>
      <c r="C1045" s="598" t="s">
        <v>19179</v>
      </c>
      <c r="D1045" s="599" t="s">
        <v>21903</v>
      </c>
      <c r="E1045" s="600">
        <v>15600</v>
      </c>
      <c r="F1045" s="598" t="s">
        <v>21915</v>
      </c>
      <c r="G1045" s="599" t="s">
        <v>21916</v>
      </c>
      <c r="H1045" s="599" t="s">
        <v>519</v>
      </c>
      <c r="I1045" s="599" t="s">
        <v>686</v>
      </c>
      <c r="J1045" s="598" t="s">
        <v>5312</v>
      </c>
      <c r="K1045" s="664">
        <v>0</v>
      </c>
      <c r="L1045" s="664">
        <v>11</v>
      </c>
      <c r="M1045" s="665">
        <f t="shared" si="32"/>
        <v>171600</v>
      </c>
      <c r="N1045" s="664">
        <v>0</v>
      </c>
      <c r="O1045" s="664">
        <v>0</v>
      </c>
      <c r="P1045" s="666">
        <f t="shared" si="33"/>
        <v>93600</v>
      </c>
      <c r="Q1045" s="666">
        <v>0</v>
      </c>
      <c r="R1045" s="666">
        <v>0</v>
      </c>
    </row>
    <row r="1046" spans="1:18" ht="11.85" customHeight="1" x14ac:dyDescent="0.25">
      <c r="A1046" s="598" t="s">
        <v>19174</v>
      </c>
      <c r="B1046" s="598" t="s">
        <v>19175</v>
      </c>
      <c r="C1046" s="598" t="s">
        <v>19179</v>
      </c>
      <c r="D1046" s="599" t="s">
        <v>20763</v>
      </c>
      <c r="E1046" s="600">
        <v>15600</v>
      </c>
      <c r="F1046" s="598" t="s">
        <v>21917</v>
      </c>
      <c r="G1046" s="599" t="s">
        <v>21918</v>
      </c>
      <c r="H1046" s="599" t="s">
        <v>19297</v>
      </c>
      <c r="I1046" s="599" t="s">
        <v>686</v>
      </c>
      <c r="J1046" s="598" t="s">
        <v>5312</v>
      </c>
      <c r="K1046" s="664">
        <v>1</v>
      </c>
      <c r="L1046" s="664">
        <v>1</v>
      </c>
      <c r="M1046" s="665">
        <f t="shared" si="32"/>
        <v>15600</v>
      </c>
      <c r="N1046" s="664">
        <v>0</v>
      </c>
      <c r="O1046" s="664">
        <v>0</v>
      </c>
      <c r="P1046" s="666">
        <f t="shared" si="33"/>
        <v>93600</v>
      </c>
      <c r="Q1046" s="666">
        <v>0</v>
      </c>
      <c r="R1046" s="666">
        <v>0</v>
      </c>
    </row>
    <row r="1047" spans="1:18" ht="11.85" customHeight="1" x14ac:dyDescent="0.25">
      <c r="A1047" s="598" t="s">
        <v>19174</v>
      </c>
      <c r="B1047" s="598" t="s">
        <v>19175</v>
      </c>
      <c r="C1047" s="598" t="s">
        <v>19179</v>
      </c>
      <c r="D1047" s="599" t="s">
        <v>21919</v>
      </c>
      <c r="E1047" s="600">
        <v>8000</v>
      </c>
      <c r="F1047" s="598" t="s">
        <v>21920</v>
      </c>
      <c r="G1047" s="599" t="s">
        <v>21921</v>
      </c>
      <c r="H1047" s="599" t="s">
        <v>21922</v>
      </c>
      <c r="I1047" s="599" t="s">
        <v>686</v>
      </c>
      <c r="J1047" s="598" t="s">
        <v>5312</v>
      </c>
      <c r="K1047" s="664">
        <v>1</v>
      </c>
      <c r="L1047" s="664">
        <v>12</v>
      </c>
      <c r="M1047" s="665">
        <f t="shared" si="32"/>
        <v>96000</v>
      </c>
      <c r="N1047" s="664">
        <v>0</v>
      </c>
      <c r="O1047" s="664">
        <v>6</v>
      </c>
      <c r="P1047" s="666">
        <f t="shared" si="33"/>
        <v>48000</v>
      </c>
      <c r="Q1047" s="666">
        <v>0</v>
      </c>
      <c r="R1047" s="666">
        <v>0</v>
      </c>
    </row>
    <row r="1048" spans="1:18" ht="11.85" customHeight="1" x14ac:dyDescent="0.25">
      <c r="A1048" s="598" t="s">
        <v>19174</v>
      </c>
      <c r="B1048" s="598" t="s">
        <v>19200</v>
      </c>
      <c r="C1048" s="598" t="s">
        <v>147</v>
      </c>
      <c r="D1048" s="599" t="s">
        <v>21923</v>
      </c>
      <c r="E1048" s="600">
        <v>12000</v>
      </c>
      <c r="F1048" s="598" t="s">
        <v>21924</v>
      </c>
      <c r="G1048" s="599" t="s">
        <v>21925</v>
      </c>
      <c r="H1048" s="599" t="s">
        <v>519</v>
      </c>
      <c r="I1048" s="599" t="s">
        <v>686</v>
      </c>
      <c r="J1048" s="598" t="s">
        <v>5312</v>
      </c>
      <c r="K1048" s="664">
        <v>1</v>
      </c>
      <c r="L1048" s="664">
        <v>12</v>
      </c>
      <c r="M1048" s="665">
        <f t="shared" si="32"/>
        <v>144000</v>
      </c>
      <c r="N1048" s="664">
        <v>0</v>
      </c>
      <c r="O1048" s="664">
        <v>6</v>
      </c>
      <c r="P1048" s="666">
        <f t="shared" si="33"/>
        <v>72000</v>
      </c>
      <c r="Q1048" s="666">
        <v>0</v>
      </c>
      <c r="R1048" s="666">
        <v>0</v>
      </c>
    </row>
    <row r="1049" spans="1:18" ht="11.85" customHeight="1" x14ac:dyDescent="0.25">
      <c r="A1049" s="598" t="s">
        <v>19174</v>
      </c>
      <c r="B1049" s="598" t="s">
        <v>19200</v>
      </c>
      <c r="C1049" s="598" t="s">
        <v>19179</v>
      </c>
      <c r="D1049" s="599" t="s">
        <v>20448</v>
      </c>
      <c r="E1049" s="600">
        <v>15600</v>
      </c>
      <c r="F1049" s="598" t="s">
        <v>21926</v>
      </c>
      <c r="G1049" s="599" t="s">
        <v>21927</v>
      </c>
      <c r="H1049" s="599" t="s">
        <v>19342</v>
      </c>
      <c r="I1049" s="599" t="s">
        <v>686</v>
      </c>
      <c r="J1049" s="598" t="s">
        <v>5312</v>
      </c>
      <c r="K1049" s="664">
        <v>0</v>
      </c>
      <c r="L1049" s="664">
        <v>0</v>
      </c>
      <c r="M1049" s="665">
        <f t="shared" si="32"/>
        <v>0</v>
      </c>
      <c r="N1049" s="664">
        <v>1</v>
      </c>
      <c r="O1049" s="664">
        <v>1</v>
      </c>
      <c r="P1049" s="666">
        <f t="shared" si="33"/>
        <v>93600</v>
      </c>
      <c r="Q1049" s="666">
        <v>0</v>
      </c>
      <c r="R1049" s="666">
        <v>0</v>
      </c>
    </row>
    <row r="1050" spans="1:18" ht="11.85" customHeight="1" x14ac:dyDescent="0.25">
      <c r="A1050" s="598" t="s">
        <v>19174</v>
      </c>
      <c r="B1050" s="598" t="s">
        <v>19175</v>
      </c>
      <c r="C1050" s="598" t="s">
        <v>19179</v>
      </c>
      <c r="D1050" s="599" t="s">
        <v>20462</v>
      </c>
      <c r="E1050" s="600">
        <v>15600</v>
      </c>
      <c r="F1050" s="598" t="s">
        <v>21928</v>
      </c>
      <c r="G1050" s="599" t="s">
        <v>21929</v>
      </c>
      <c r="H1050" s="599" t="s">
        <v>19587</v>
      </c>
      <c r="I1050" s="599" t="s">
        <v>686</v>
      </c>
      <c r="J1050" s="598" t="s">
        <v>5312</v>
      </c>
      <c r="K1050" s="664">
        <v>1</v>
      </c>
      <c r="L1050" s="664">
        <v>3</v>
      </c>
      <c r="M1050" s="665">
        <f t="shared" si="32"/>
        <v>46800</v>
      </c>
      <c r="N1050" s="664">
        <v>0</v>
      </c>
      <c r="O1050" s="664">
        <v>6</v>
      </c>
      <c r="P1050" s="666">
        <f t="shared" si="33"/>
        <v>93600</v>
      </c>
      <c r="Q1050" s="666">
        <v>0</v>
      </c>
      <c r="R1050" s="666">
        <v>0</v>
      </c>
    </row>
    <row r="1051" spans="1:18" ht="11.85" customHeight="1" x14ac:dyDescent="0.25">
      <c r="A1051" s="598" t="s">
        <v>19174</v>
      </c>
      <c r="B1051" s="598" t="s">
        <v>19175</v>
      </c>
      <c r="C1051" s="598" t="s">
        <v>19179</v>
      </c>
      <c r="D1051" s="599" t="s">
        <v>20626</v>
      </c>
      <c r="E1051" s="600">
        <v>15600</v>
      </c>
      <c r="F1051" s="598" t="s">
        <v>21930</v>
      </c>
      <c r="G1051" s="599" t="s">
        <v>21931</v>
      </c>
      <c r="H1051" s="599" t="s">
        <v>519</v>
      </c>
      <c r="I1051" s="599" t="s">
        <v>686</v>
      </c>
      <c r="J1051" s="598" t="s">
        <v>5312</v>
      </c>
      <c r="K1051" s="664">
        <v>1</v>
      </c>
      <c r="L1051" s="664">
        <v>3</v>
      </c>
      <c r="M1051" s="665">
        <f t="shared" si="32"/>
        <v>46800</v>
      </c>
      <c r="N1051" s="664">
        <v>0</v>
      </c>
      <c r="O1051" s="664">
        <v>0</v>
      </c>
      <c r="P1051" s="666">
        <f t="shared" si="33"/>
        <v>93600</v>
      </c>
      <c r="Q1051" s="666">
        <v>0</v>
      </c>
      <c r="R1051" s="666">
        <v>0</v>
      </c>
    </row>
    <row r="1052" spans="1:18" ht="11.85" customHeight="1" x14ac:dyDescent="0.25">
      <c r="A1052" s="598" t="s">
        <v>19174</v>
      </c>
      <c r="B1052" s="598" t="s">
        <v>19175</v>
      </c>
      <c r="C1052" s="598" t="s">
        <v>147</v>
      </c>
      <c r="D1052" s="599" t="s">
        <v>558</v>
      </c>
      <c r="E1052" s="600">
        <v>4000</v>
      </c>
      <c r="F1052" s="598" t="s">
        <v>21932</v>
      </c>
      <c r="G1052" s="599" t="s">
        <v>21933</v>
      </c>
      <c r="H1052" s="599" t="s">
        <v>19222</v>
      </c>
      <c r="I1052" s="599" t="s">
        <v>19243</v>
      </c>
      <c r="J1052" s="598" t="s">
        <v>5312</v>
      </c>
      <c r="K1052" s="664">
        <v>1</v>
      </c>
      <c r="L1052" s="664">
        <v>2</v>
      </c>
      <c r="M1052" s="665">
        <f t="shared" si="32"/>
        <v>8000</v>
      </c>
      <c r="N1052" s="664">
        <v>2</v>
      </c>
      <c r="O1052" s="664">
        <v>6</v>
      </c>
      <c r="P1052" s="666">
        <f t="shared" si="33"/>
        <v>24000</v>
      </c>
      <c r="Q1052" s="666">
        <v>0</v>
      </c>
      <c r="R1052" s="666">
        <v>0</v>
      </c>
    </row>
    <row r="1053" spans="1:18" ht="11.85" customHeight="1" x14ac:dyDescent="0.25">
      <c r="A1053" s="598" t="s">
        <v>19174</v>
      </c>
      <c r="B1053" s="598" t="s">
        <v>19175</v>
      </c>
      <c r="C1053" s="598" t="s">
        <v>19179</v>
      </c>
      <c r="D1053" s="599" t="s">
        <v>20398</v>
      </c>
      <c r="E1053" s="600">
        <v>15600</v>
      </c>
      <c r="F1053" s="598" t="s">
        <v>19313</v>
      </c>
      <c r="G1053" s="599" t="s">
        <v>19314</v>
      </c>
      <c r="H1053" s="599" t="s">
        <v>19247</v>
      </c>
      <c r="I1053" s="599" t="s">
        <v>686</v>
      </c>
      <c r="J1053" s="598" t="s">
        <v>5312</v>
      </c>
      <c r="K1053" s="664">
        <v>1</v>
      </c>
      <c r="L1053" s="664">
        <v>4</v>
      </c>
      <c r="M1053" s="665">
        <f t="shared" si="32"/>
        <v>62400</v>
      </c>
      <c r="N1053" s="664">
        <v>0</v>
      </c>
      <c r="O1053" s="664">
        <v>0</v>
      </c>
      <c r="P1053" s="666">
        <f t="shared" si="33"/>
        <v>93600</v>
      </c>
      <c r="Q1053" s="666">
        <v>0</v>
      </c>
      <c r="R1053" s="666">
        <v>0</v>
      </c>
    </row>
    <row r="1054" spans="1:18" ht="11.85" customHeight="1" x14ac:dyDescent="0.25">
      <c r="A1054" s="598" t="s">
        <v>19174</v>
      </c>
      <c r="B1054" s="598" t="s">
        <v>19175</v>
      </c>
      <c r="C1054" s="598" t="s">
        <v>147</v>
      </c>
      <c r="D1054" s="599" t="s">
        <v>21934</v>
      </c>
      <c r="E1054" s="600">
        <v>7000</v>
      </c>
      <c r="F1054" s="598" t="s">
        <v>21935</v>
      </c>
      <c r="G1054" s="599" t="s">
        <v>21936</v>
      </c>
      <c r="H1054" s="599" t="s">
        <v>519</v>
      </c>
      <c r="I1054" s="599" t="s">
        <v>686</v>
      </c>
      <c r="J1054" s="598" t="s">
        <v>5312</v>
      </c>
      <c r="K1054" s="664">
        <v>1</v>
      </c>
      <c r="L1054" s="664">
        <v>12</v>
      </c>
      <c r="M1054" s="665">
        <f t="shared" si="32"/>
        <v>84000</v>
      </c>
      <c r="N1054" s="664">
        <v>0</v>
      </c>
      <c r="O1054" s="664">
        <v>0</v>
      </c>
      <c r="P1054" s="666">
        <f t="shared" si="33"/>
        <v>42000</v>
      </c>
      <c r="Q1054" s="666">
        <v>0</v>
      </c>
      <c r="R1054" s="666">
        <v>0</v>
      </c>
    </row>
    <row r="1055" spans="1:18" ht="11.85" customHeight="1" x14ac:dyDescent="0.25">
      <c r="A1055" s="598" t="s">
        <v>19174</v>
      </c>
      <c r="B1055" s="598" t="s">
        <v>19175</v>
      </c>
      <c r="C1055" s="598" t="s">
        <v>19179</v>
      </c>
      <c r="D1055" s="599" t="s">
        <v>20535</v>
      </c>
      <c r="E1055" s="600">
        <v>15600</v>
      </c>
      <c r="F1055" s="598" t="s">
        <v>21937</v>
      </c>
      <c r="G1055" s="599" t="s">
        <v>21938</v>
      </c>
      <c r="H1055" s="599" t="s">
        <v>519</v>
      </c>
      <c r="I1055" s="599" t="s">
        <v>686</v>
      </c>
      <c r="J1055" s="598" t="s">
        <v>5312</v>
      </c>
      <c r="K1055" s="664">
        <v>1</v>
      </c>
      <c r="L1055" s="664">
        <v>4</v>
      </c>
      <c r="M1055" s="665">
        <f t="shared" si="32"/>
        <v>62400</v>
      </c>
      <c r="N1055" s="664">
        <v>0</v>
      </c>
      <c r="O1055" s="664">
        <v>0</v>
      </c>
      <c r="P1055" s="666">
        <f t="shared" si="33"/>
        <v>93600</v>
      </c>
      <c r="Q1055" s="666">
        <v>0</v>
      </c>
      <c r="R1055" s="666">
        <v>0</v>
      </c>
    </row>
    <row r="1056" spans="1:18" ht="11.85" customHeight="1" x14ac:dyDescent="0.25">
      <c r="A1056" s="598" t="s">
        <v>19174</v>
      </c>
      <c r="B1056" s="598" t="s">
        <v>19175</v>
      </c>
      <c r="C1056" s="598" t="s">
        <v>19179</v>
      </c>
      <c r="D1056" s="599" t="s">
        <v>21939</v>
      </c>
      <c r="E1056" s="600">
        <v>15000</v>
      </c>
      <c r="F1056" s="598" t="s">
        <v>21940</v>
      </c>
      <c r="G1056" s="599" t="s">
        <v>21941</v>
      </c>
      <c r="H1056" s="599" t="s">
        <v>19297</v>
      </c>
      <c r="I1056" s="599" t="s">
        <v>686</v>
      </c>
      <c r="J1056" s="598" t="s">
        <v>5312</v>
      </c>
      <c r="K1056" s="664">
        <v>1</v>
      </c>
      <c r="L1056" s="664">
        <v>9</v>
      </c>
      <c r="M1056" s="665">
        <f t="shared" si="32"/>
        <v>135000</v>
      </c>
      <c r="N1056" s="664">
        <v>0</v>
      </c>
      <c r="O1056" s="664">
        <v>6</v>
      </c>
      <c r="P1056" s="666">
        <f t="shared" si="33"/>
        <v>90000</v>
      </c>
      <c r="Q1056" s="666">
        <v>0</v>
      </c>
      <c r="R1056" s="666">
        <v>0</v>
      </c>
    </row>
    <row r="1057" spans="1:18" ht="11.85" customHeight="1" x14ac:dyDescent="0.25">
      <c r="A1057" s="598" t="s">
        <v>19174</v>
      </c>
      <c r="B1057" s="598" t="s">
        <v>19175</v>
      </c>
      <c r="C1057" s="598" t="s">
        <v>19179</v>
      </c>
      <c r="D1057" s="599" t="s">
        <v>21942</v>
      </c>
      <c r="E1057" s="600">
        <v>15600</v>
      </c>
      <c r="F1057" s="598" t="s">
        <v>21943</v>
      </c>
      <c r="G1057" s="599" t="s">
        <v>21944</v>
      </c>
      <c r="H1057" s="599" t="s">
        <v>20468</v>
      </c>
      <c r="I1057" s="599" t="s">
        <v>686</v>
      </c>
      <c r="J1057" s="598" t="s">
        <v>5312</v>
      </c>
      <c r="K1057" s="664">
        <v>1</v>
      </c>
      <c r="L1057" s="664">
        <v>12</v>
      </c>
      <c r="M1057" s="665">
        <f t="shared" si="32"/>
        <v>187200</v>
      </c>
      <c r="N1057" s="664">
        <v>0</v>
      </c>
      <c r="O1057" s="664">
        <v>6</v>
      </c>
      <c r="P1057" s="666">
        <f t="shared" si="33"/>
        <v>93600</v>
      </c>
      <c r="Q1057" s="666">
        <v>0</v>
      </c>
      <c r="R1057" s="666">
        <v>0</v>
      </c>
    </row>
    <row r="1058" spans="1:18" ht="11.85" customHeight="1" x14ac:dyDescent="0.25">
      <c r="A1058" s="598" t="s">
        <v>19174</v>
      </c>
      <c r="B1058" s="598" t="s">
        <v>19175</v>
      </c>
      <c r="C1058" s="598" t="s">
        <v>147</v>
      </c>
      <c r="D1058" s="599" t="s">
        <v>2344</v>
      </c>
      <c r="E1058" s="600">
        <v>10000</v>
      </c>
      <c r="F1058" s="598" t="s">
        <v>21945</v>
      </c>
      <c r="G1058" s="599" t="s">
        <v>21946</v>
      </c>
      <c r="H1058" s="599" t="s">
        <v>519</v>
      </c>
      <c r="I1058" s="599" t="s">
        <v>686</v>
      </c>
      <c r="J1058" s="598" t="s">
        <v>5312</v>
      </c>
      <c r="K1058" s="664">
        <v>1</v>
      </c>
      <c r="L1058" s="664">
        <v>12</v>
      </c>
      <c r="M1058" s="665">
        <f t="shared" si="32"/>
        <v>120000</v>
      </c>
      <c r="N1058" s="664">
        <v>0</v>
      </c>
      <c r="O1058" s="664">
        <v>6</v>
      </c>
      <c r="P1058" s="666">
        <f t="shared" si="33"/>
        <v>60000</v>
      </c>
      <c r="Q1058" s="666">
        <v>0</v>
      </c>
      <c r="R1058" s="667">
        <v>12</v>
      </c>
    </row>
    <row r="1059" spans="1:18" ht="11.85" customHeight="1" x14ac:dyDescent="0.25">
      <c r="A1059" s="598" t="s">
        <v>19174</v>
      </c>
      <c r="B1059" s="598" t="s">
        <v>19175</v>
      </c>
      <c r="C1059" s="598" t="s">
        <v>147</v>
      </c>
      <c r="D1059" s="599" t="s">
        <v>2344</v>
      </c>
      <c r="E1059" s="600">
        <v>10000</v>
      </c>
      <c r="F1059" s="598" t="s">
        <v>21947</v>
      </c>
      <c r="G1059" s="599" t="s">
        <v>21948</v>
      </c>
      <c r="H1059" s="599" t="s">
        <v>519</v>
      </c>
      <c r="I1059" s="599" t="s">
        <v>686</v>
      </c>
      <c r="J1059" s="598" t="s">
        <v>5312</v>
      </c>
      <c r="K1059" s="664">
        <v>1</v>
      </c>
      <c r="L1059" s="664">
        <v>12</v>
      </c>
      <c r="M1059" s="665">
        <f t="shared" si="32"/>
        <v>120000</v>
      </c>
      <c r="N1059" s="664">
        <v>0</v>
      </c>
      <c r="O1059" s="664">
        <v>6</v>
      </c>
      <c r="P1059" s="666">
        <f t="shared" si="33"/>
        <v>60000</v>
      </c>
      <c r="Q1059" s="666">
        <v>0</v>
      </c>
      <c r="R1059" s="667">
        <v>12</v>
      </c>
    </row>
    <row r="1060" spans="1:18" ht="11.85" customHeight="1" x14ac:dyDescent="0.25">
      <c r="A1060" s="598" t="s">
        <v>19174</v>
      </c>
      <c r="B1060" s="598" t="s">
        <v>19175</v>
      </c>
      <c r="C1060" s="598" t="s">
        <v>147</v>
      </c>
      <c r="D1060" s="599" t="s">
        <v>2344</v>
      </c>
      <c r="E1060" s="600">
        <v>10000</v>
      </c>
      <c r="F1060" s="598" t="s">
        <v>21949</v>
      </c>
      <c r="G1060" s="599" t="s">
        <v>21950</v>
      </c>
      <c r="H1060" s="599" t="s">
        <v>519</v>
      </c>
      <c r="I1060" s="599" t="s">
        <v>686</v>
      </c>
      <c r="J1060" s="598" t="s">
        <v>5312</v>
      </c>
      <c r="K1060" s="664">
        <v>1</v>
      </c>
      <c r="L1060" s="664">
        <v>12</v>
      </c>
      <c r="M1060" s="665">
        <f t="shared" si="32"/>
        <v>120000</v>
      </c>
      <c r="N1060" s="664">
        <v>0</v>
      </c>
      <c r="O1060" s="664">
        <v>6</v>
      </c>
      <c r="P1060" s="666">
        <f t="shared" si="33"/>
        <v>60000</v>
      </c>
      <c r="Q1060" s="666">
        <v>0</v>
      </c>
      <c r="R1060" s="667">
        <v>12</v>
      </c>
    </row>
    <row r="1061" spans="1:18" ht="11.85" customHeight="1" x14ac:dyDescent="0.25">
      <c r="A1061" s="598" t="s">
        <v>19174</v>
      </c>
      <c r="B1061" s="598" t="s">
        <v>19175</v>
      </c>
      <c r="C1061" s="598" t="s">
        <v>147</v>
      </c>
      <c r="D1061" s="599" t="s">
        <v>21951</v>
      </c>
      <c r="E1061" s="600">
        <v>8000</v>
      </c>
      <c r="F1061" s="598" t="s">
        <v>21952</v>
      </c>
      <c r="G1061" s="599" t="s">
        <v>21953</v>
      </c>
      <c r="H1061" s="599" t="s">
        <v>21342</v>
      </c>
      <c r="I1061" s="599" t="s">
        <v>686</v>
      </c>
      <c r="J1061" s="598" t="s">
        <v>5312</v>
      </c>
      <c r="K1061" s="664">
        <v>1</v>
      </c>
      <c r="L1061" s="664">
        <v>12</v>
      </c>
      <c r="M1061" s="665">
        <f t="shared" si="32"/>
        <v>96000</v>
      </c>
      <c r="N1061" s="664">
        <v>0</v>
      </c>
      <c r="O1061" s="664">
        <v>6</v>
      </c>
      <c r="P1061" s="666">
        <f t="shared" si="33"/>
        <v>48000</v>
      </c>
      <c r="Q1061" s="666">
        <v>0</v>
      </c>
      <c r="R1061" s="667">
        <v>12</v>
      </c>
    </row>
    <row r="1062" spans="1:18" ht="11.85" customHeight="1" x14ac:dyDescent="0.25">
      <c r="A1062" s="598" t="s">
        <v>19174</v>
      </c>
      <c r="B1062" s="598" t="s">
        <v>19175</v>
      </c>
      <c r="C1062" s="598" t="s">
        <v>147</v>
      </c>
      <c r="D1062" s="599" t="s">
        <v>21954</v>
      </c>
      <c r="E1062" s="600">
        <v>7000</v>
      </c>
      <c r="F1062" s="598" t="s">
        <v>21955</v>
      </c>
      <c r="G1062" s="599" t="s">
        <v>21956</v>
      </c>
      <c r="H1062" s="599" t="s">
        <v>18178</v>
      </c>
      <c r="I1062" s="599" t="s">
        <v>686</v>
      </c>
      <c r="J1062" s="598" t="s">
        <v>5312</v>
      </c>
      <c r="K1062" s="664">
        <v>1</v>
      </c>
      <c r="L1062" s="664">
        <v>12</v>
      </c>
      <c r="M1062" s="665">
        <f t="shared" si="32"/>
        <v>84000</v>
      </c>
      <c r="N1062" s="664">
        <v>0</v>
      </c>
      <c r="O1062" s="664">
        <v>6</v>
      </c>
      <c r="P1062" s="666">
        <f t="shared" si="33"/>
        <v>42000</v>
      </c>
      <c r="Q1062" s="666">
        <v>0</v>
      </c>
      <c r="R1062" s="667">
        <v>12</v>
      </c>
    </row>
    <row r="1063" spans="1:18" ht="11.85" customHeight="1" x14ac:dyDescent="0.25">
      <c r="A1063" s="598" t="s">
        <v>19174</v>
      </c>
      <c r="B1063" s="598" t="s">
        <v>19175</v>
      </c>
      <c r="C1063" s="598" t="s">
        <v>147</v>
      </c>
      <c r="D1063" s="599" t="s">
        <v>21957</v>
      </c>
      <c r="E1063" s="600">
        <v>9000</v>
      </c>
      <c r="F1063" s="598" t="s">
        <v>21958</v>
      </c>
      <c r="G1063" s="599" t="s">
        <v>21959</v>
      </c>
      <c r="H1063" s="599" t="s">
        <v>565</v>
      </c>
      <c r="I1063" s="599" t="s">
        <v>686</v>
      </c>
      <c r="J1063" s="598" t="s">
        <v>5312</v>
      </c>
      <c r="K1063" s="664">
        <v>1</v>
      </c>
      <c r="L1063" s="664">
        <v>12</v>
      </c>
      <c r="M1063" s="665">
        <f t="shared" si="32"/>
        <v>108000</v>
      </c>
      <c r="N1063" s="664">
        <v>0</v>
      </c>
      <c r="O1063" s="664">
        <v>6</v>
      </c>
      <c r="P1063" s="666">
        <f t="shared" si="33"/>
        <v>54000</v>
      </c>
      <c r="Q1063" s="666">
        <v>0</v>
      </c>
      <c r="R1063" s="667">
        <v>12</v>
      </c>
    </row>
    <row r="1064" spans="1:18" ht="11.85" customHeight="1" x14ac:dyDescent="0.25">
      <c r="A1064" s="598" t="s">
        <v>19174</v>
      </c>
      <c r="B1064" s="598" t="s">
        <v>19175</v>
      </c>
      <c r="C1064" s="598" t="s">
        <v>147</v>
      </c>
      <c r="D1064" s="599" t="s">
        <v>21960</v>
      </c>
      <c r="E1064" s="600">
        <v>7000</v>
      </c>
      <c r="F1064" s="598" t="s">
        <v>21961</v>
      </c>
      <c r="G1064" s="599" t="s">
        <v>21962</v>
      </c>
      <c r="H1064" s="599" t="s">
        <v>19601</v>
      </c>
      <c r="I1064" s="599" t="s">
        <v>686</v>
      </c>
      <c r="J1064" s="598" t="s">
        <v>5312</v>
      </c>
      <c r="K1064" s="664">
        <v>1</v>
      </c>
      <c r="L1064" s="664">
        <v>12</v>
      </c>
      <c r="M1064" s="665">
        <f t="shared" si="32"/>
        <v>84000</v>
      </c>
      <c r="N1064" s="664">
        <v>0</v>
      </c>
      <c r="O1064" s="664">
        <v>6</v>
      </c>
      <c r="P1064" s="666">
        <f t="shared" si="33"/>
        <v>42000</v>
      </c>
      <c r="Q1064" s="666">
        <v>0</v>
      </c>
      <c r="R1064" s="667">
        <v>12</v>
      </c>
    </row>
    <row r="1065" spans="1:18" ht="11.85" customHeight="1" x14ac:dyDescent="0.25">
      <c r="A1065" s="598" t="s">
        <v>19174</v>
      </c>
      <c r="B1065" s="598" t="s">
        <v>19175</v>
      </c>
      <c r="C1065" s="598" t="s">
        <v>147</v>
      </c>
      <c r="D1065" s="599" t="s">
        <v>21963</v>
      </c>
      <c r="E1065" s="600">
        <v>6000</v>
      </c>
      <c r="F1065" s="598" t="s">
        <v>21964</v>
      </c>
      <c r="G1065" s="599" t="s">
        <v>21965</v>
      </c>
      <c r="H1065" s="599" t="s">
        <v>1323</v>
      </c>
      <c r="I1065" s="599" t="s">
        <v>19230</v>
      </c>
      <c r="J1065" s="598" t="s">
        <v>1464</v>
      </c>
      <c r="K1065" s="664">
        <v>1</v>
      </c>
      <c r="L1065" s="664">
        <v>12</v>
      </c>
      <c r="M1065" s="665">
        <f t="shared" si="32"/>
        <v>72000</v>
      </c>
      <c r="N1065" s="664">
        <v>0</v>
      </c>
      <c r="O1065" s="664">
        <v>6</v>
      </c>
      <c r="P1065" s="666">
        <f t="shared" si="33"/>
        <v>36000</v>
      </c>
      <c r="Q1065" s="666">
        <v>0</v>
      </c>
      <c r="R1065" s="667">
        <v>12</v>
      </c>
    </row>
    <row r="1066" spans="1:18" ht="11.85" customHeight="1" x14ac:dyDescent="0.25">
      <c r="A1066" s="598" t="s">
        <v>19174</v>
      </c>
      <c r="B1066" s="598" t="s">
        <v>19175</v>
      </c>
      <c r="C1066" s="598" t="s">
        <v>147</v>
      </c>
      <c r="D1066" s="599" t="s">
        <v>21966</v>
      </c>
      <c r="E1066" s="600">
        <v>9000</v>
      </c>
      <c r="F1066" s="598" t="s">
        <v>21967</v>
      </c>
      <c r="G1066" s="599" t="s">
        <v>21968</v>
      </c>
      <c r="H1066" s="599" t="s">
        <v>18178</v>
      </c>
      <c r="I1066" s="599" t="s">
        <v>686</v>
      </c>
      <c r="J1066" s="598" t="s">
        <v>5312</v>
      </c>
      <c r="K1066" s="664">
        <v>2</v>
      </c>
      <c r="L1066" s="664">
        <v>12</v>
      </c>
      <c r="M1066" s="665">
        <f t="shared" si="32"/>
        <v>108000</v>
      </c>
      <c r="N1066" s="664">
        <v>0</v>
      </c>
      <c r="O1066" s="664">
        <v>6</v>
      </c>
      <c r="P1066" s="666">
        <f t="shared" si="33"/>
        <v>54000</v>
      </c>
      <c r="Q1066" s="666">
        <v>0</v>
      </c>
      <c r="R1066" s="667">
        <v>12</v>
      </c>
    </row>
    <row r="1067" spans="1:18" ht="11.85" customHeight="1" x14ac:dyDescent="0.25">
      <c r="A1067" s="598" t="s">
        <v>19174</v>
      </c>
      <c r="B1067" s="598" t="s">
        <v>19175</v>
      </c>
      <c r="C1067" s="598" t="s">
        <v>147</v>
      </c>
      <c r="D1067" s="599" t="s">
        <v>21371</v>
      </c>
      <c r="E1067" s="600">
        <v>7500</v>
      </c>
      <c r="F1067" s="598" t="s">
        <v>21969</v>
      </c>
      <c r="G1067" s="599" t="s">
        <v>21970</v>
      </c>
      <c r="H1067" s="599" t="s">
        <v>18178</v>
      </c>
      <c r="I1067" s="599" t="s">
        <v>686</v>
      </c>
      <c r="J1067" s="598" t="s">
        <v>5312</v>
      </c>
      <c r="K1067" s="664">
        <v>2</v>
      </c>
      <c r="L1067" s="664">
        <v>12</v>
      </c>
      <c r="M1067" s="665">
        <f t="shared" si="32"/>
        <v>90000</v>
      </c>
      <c r="N1067" s="664">
        <v>0</v>
      </c>
      <c r="O1067" s="664">
        <v>6</v>
      </c>
      <c r="P1067" s="666">
        <f t="shared" si="33"/>
        <v>45000</v>
      </c>
      <c r="Q1067" s="666">
        <v>0</v>
      </c>
      <c r="R1067" s="667">
        <v>12</v>
      </c>
    </row>
    <row r="1068" spans="1:18" ht="11.85" customHeight="1" x14ac:dyDescent="0.25">
      <c r="A1068" s="598" t="s">
        <v>19174</v>
      </c>
      <c r="B1068" s="598" t="s">
        <v>19175</v>
      </c>
      <c r="C1068" s="598" t="s">
        <v>147</v>
      </c>
      <c r="D1068" s="599" t="s">
        <v>21971</v>
      </c>
      <c r="E1068" s="600">
        <v>12000</v>
      </c>
      <c r="F1068" s="598" t="s">
        <v>21972</v>
      </c>
      <c r="G1068" s="599" t="s">
        <v>21973</v>
      </c>
      <c r="H1068" s="599" t="s">
        <v>519</v>
      </c>
      <c r="I1068" s="599" t="s">
        <v>686</v>
      </c>
      <c r="J1068" s="598" t="s">
        <v>5312</v>
      </c>
      <c r="K1068" s="664">
        <v>1</v>
      </c>
      <c r="L1068" s="664">
        <v>11</v>
      </c>
      <c r="M1068" s="665">
        <f t="shared" si="32"/>
        <v>132000</v>
      </c>
      <c r="N1068" s="664">
        <v>0</v>
      </c>
      <c r="O1068" s="664">
        <v>6</v>
      </c>
      <c r="P1068" s="666">
        <f t="shared" si="33"/>
        <v>72000</v>
      </c>
      <c r="Q1068" s="666">
        <v>0</v>
      </c>
      <c r="R1068" s="667">
        <v>12</v>
      </c>
    </row>
    <row r="1069" spans="1:18" ht="15.75" customHeight="1" x14ac:dyDescent="0.25">
      <c r="A1069" s="598" t="s">
        <v>19174</v>
      </c>
      <c r="B1069" s="598" t="s">
        <v>19175</v>
      </c>
      <c r="C1069" s="598" t="s">
        <v>147</v>
      </c>
      <c r="D1069" s="599" t="s">
        <v>19567</v>
      </c>
      <c r="E1069" s="600">
        <v>7000</v>
      </c>
      <c r="F1069" s="598" t="s">
        <v>21974</v>
      </c>
      <c r="G1069" s="599" t="s">
        <v>21975</v>
      </c>
      <c r="H1069" s="599" t="s">
        <v>2428</v>
      </c>
      <c r="I1069" s="599" t="s">
        <v>19230</v>
      </c>
      <c r="J1069" s="598" t="s">
        <v>1464</v>
      </c>
      <c r="K1069" s="664">
        <v>1</v>
      </c>
      <c r="L1069" s="664">
        <v>9</v>
      </c>
      <c r="M1069" s="665">
        <f t="shared" si="32"/>
        <v>63000</v>
      </c>
      <c r="N1069" s="664">
        <v>0</v>
      </c>
      <c r="O1069" s="664">
        <v>6</v>
      </c>
      <c r="P1069" s="666">
        <f t="shared" si="33"/>
        <v>42000</v>
      </c>
      <c r="Q1069" s="666">
        <v>0</v>
      </c>
      <c r="R1069" s="667">
        <v>12</v>
      </c>
    </row>
    <row r="1070" spans="1:18" x14ac:dyDescent="0.25">
      <c r="A1070" s="598" t="s">
        <v>19174</v>
      </c>
      <c r="B1070" s="598" t="s">
        <v>19175</v>
      </c>
      <c r="C1070" s="602" t="s">
        <v>21976</v>
      </c>
      <c r="D1070" s="602"/>
      <c r="E1070" s="603">
        <v>1800</v>
      </c>
      <c r="F1070" s="602" t="s">
        <v>21977</v>
      </c>
      <c r="G1070" s="601" t="s">
        <v>21978</v>
      </c>
      <c r="H1070" s="601"/>
      <c r="I1070" s="601" t="s">
        <v>21979</v>
      </c>
      <c r="J1070" s="602"/>
      <c r="K1070" s="668">
        <v>0</v>
      </c>
      <c r="L1070" s="669">
        <v>12</v>
      </c>
      <c r="M1070" s="670">
        <f>+E1070*L1070</f>
        <v>21600</v>
      </c>
      <c r="N1070" s="668">
        <v>0</v>
      </c>
      <c r="O1070" s="669">
        <v>12</v>
      </c>
      <c r="P1070" s="666">
        <f>+E1070*O1070</f>
        <v>21600</v>
      </c>
      <c r="Q1070" s="666">
        <v>0</v>
      </c>
      <c r="R1070" s="667">
        <v>12</v>
      </c>
    </row>
    <row r="1071" spans="1:18" x14ac:dyDescent="0.25">
      <c r="A1071" s="598" t="s">
        <v>19174</v>
      </c>
      <c r="B1071" s="598" t="s">
        <v>19175</v>
      </c>
      <c r="C1071" s="602" t="s">
        <v>21976</v>
      </c>
      <c r="D1071" s="602"/>
      <c r="E1071" s="603">
        <v>1900</v>
      </c>
      <c r="F1071" s="602" t="s">
        <v>21980</v>
      </c>
      <c r="G1071" s="601" t="s">
        <v>21981</v>
      </c>
      <c r="H1071" s="601" t="s">
        <v>21982</v>
      </c>
      <c r="I1071" s="601" t="s">
        <v>21983</v>
      </c>
      <c r="J1071" s="602"/>
      <c r="K1071" s="668">
        <v>0</v>
      </c>
      <c r="L1071" s="669">
        <v>12</v>
      </c>
      <c r="M1071" s="670">
        <f t="shared" ref="M1071:M1134" si="34">+E1071*L1071</f>
        <v>22800</v>
      </c>
      <c r="N1071" s="668">
        <v>0</v>
      </c>
      <c r="O1071" s="669">
        <v>12</v>
      </c>
      <c r="P1071" s="666">
        <f t="shared" ref="P1071:P1134" si="35">+E1071*O1071</f>
        <v>22800</v>
      </c>
      <c r="Q1071" s="666">
        <v>0</v>
      </c>
      <c r="R1071" s="667">
        <v>12</v>
      </c>
    </row>
    <row r="1072" spans="1:18" x14ac:dyDescent="0.25">
      <c r="A1072" s="598" t="s">
        <v>19174</v>
      </c>
      <c r="B1072" s="598" t="s">
        <v>19175</v>
      </c>
      <c r="C1072" s="602" t="s">
        <v>21976</v>
      </c>
      <c r="D1072" s="602"/>
      <c r="E1072" s="603">
        <v>1900</v>
      </c>
      <c r="F1072" s="602" t="s">
        <v>21984</v>
      </c>
      <c r="G1072" s="601" t="s">
        <v>21985</v>
      </c>
      <c r="H1072" s="601" t="s">
        <v>19226</v>
      </c>
      <c r="I1072" s="601" t="s">
        <v>21986</v>
      </c>
      <c r="J1072" s="598" t="s">
        <v>1464</v>
      </c>
      <c r="K1072" s="668">
        <v>0</v>
      </c>
      <c r="L1072" s="669">
        <v>12</v>
      </c>
      <c r="M1072" s="670">
        <f t="shared" si="34"/>
        <v>22800</v>
      </c>
      <c r="N1072" s="668">
        <v>0</v>
      </c>
      <c r="O1072" s="669">
        <v>12</v>
      </c>
      <c r="P1072" s="666">
        <f t="shared" si="35"/>
        <v>22800</v>
      </c>
      <c r="Q1072" s="666">
        <v>0</v>
      </c>
      <c r="R1072" s="667">
        <v>12</v>
      </c>
    </row>
    <row r="1073" spans="1:18" x14ac:dyDescent="0.25">
      <c r="A1073" s="598" t="s">
        <v>19174</v>
      </c>
      <c r="B1073" s="598" t="s">
        <v>19175</v>
      </c>
      <c r="C1073" s="602" t="s">
        <v>21976</v>
      </c>
      <c r="D1073" s="602"/>
      <c r="E1073" s="603">
        <v>2000</v>
      </c>
      <c r="F1073" s="602" t="s">
        <v>21987</v>
      </c>
      <c r="G1073" s="601" t="s">
        <v>21988</v>
      </c>
      <c r="H1073" s="601"/>
      <c r="I1073" s="601" t="s">
        <v>21979</v>
      </c>
      <c r="J1073" s="602"/>
      <c r="K1073" s="668">
        <v>0</v>
      </c>
      <c r="L1073" s="669">
        <v>12</v>
      </c>
      <c r="M1073" s="670">
        <f t="shared" si="34"/>
        <v>24000</v>
      </c>
      <c r="N1073" s="668">
        <v>0</v>
      </c>
      <c r="O1073" s="669">
        <v>12</v>
      </c>
      <c r="P1073" s="666">
        <f t="shared" si="35"/>
        <v>24000</v>
      </c>
      <c r="Q1073" s="666">
        <v>0</v>
      </c>
      <c r="R1073" s="667">
        <v>12</v>
      </c>
    </row>
    <row r="1074" spans="1:18" x14ac:dyDescent="0.25">
      <c r="A1074" s="598" t="s">
        <v>19174</v>
      </c>
      <c r="B1074" s="598" t="s">
        <v>19175</v>
      </c>
      <c r="C1074" s="602" t="s">
        <v>21976</v>
      </c>
      <c r="D1074" s="602"/>
      <c r="E1074" s="603">
        <v>1900</v>
      </c>
      <c r="F1074" s="602" t="s">
        <v>21989</v>
      </c>
      <c r="G1074" s="601" t="s">
        <v>21990</v>
      </c>
      <c r="H1074" s="601"/>
      <c r="I1074" s="601" t="s">
        <v>21979</v>
      </c>
      <c r="J1074" s="602"/>
      <c r="K1074" s="668">
        <v>0</v>
      </c>
      <c r="L1074" s="669">
        <v>12</v>
      </c>
      <c r="M1074" s="670">
        <f t="shared" si="34"/>
        <v>22800</v>
      </c>
      <c r="N1074" s="668">
        <v>0</v>
      </c>
      <c r="O1074" s="669">
        <v>12</v>
      </c>
      <c r="P1074" s="666">
        <f t="shared" si="35"/>
        <v>22800</v>
      </c>
      <c r="Q1074" s="666">
        <v>0</v>
      </c>
      <c r="R1074" s="667">
        <v>12</v>
      </c>
    </row>
    <row r="1075" spans="1:18" x14ac:dyDescent="0.25">
      <c r="A1075" s="598" t="s">
        <v>19174</v>
      </c>
      <c r="B1075" s="598" t="s">
        <v>19175</v>
      </c>
      <c r="C1075" s="602" t="s">
        <v>21976</v>
      </c>
      <c r="D1075" s="602"/>
      <c r="E1075" s="603">
        <v>1900</v>
      </c>
      <c r="F1075" s="602" t="s">
        <v>21991</v>
      </c>
      <c r="G1075" s="601" t="s">
        <v>21992</v>
      </c>
      <c r="H1075" s="601"/>
      <c r="I1075" s="601" t="s">
        <v>21993</v>
      </c>
      <c r="J1075" s="602"/>
      <c r="K1075" s="668">
        <v>0</v>
      </c>
      <c r="L1075" s="669">
        <v>12</v>
      </c>
      <c r="M1075" s="670">
        <f t="shared" si="34"/>
        <v>22800</v>
      </c>
      <c r="N1075" s="668">
        <v>0</v>
      </c>
      <c r="O1075" s="669">
        <v>12</v>
      </c>
      <c r="P1075" s="666">
        <f t="shared" si="35"/>
        <v>22800</v>
      </c>
      <c r="Q1075" s="666">
        <v>0</v>
      </c>
      <c r="R1075" s="667">
        <v>12</v>
      </c>
    </row>
    <row r="1076" spans="1:18" x14ac:dyDescent="0.25">
      <c r="A1076" s="598" t="s">
        <v>19174</v>
      </c>
      <c r="B1076" s="598" t="s">
        <v>19175</v>
      </c>
      <c r="C1076" s="602" t="s">
        <v>21976</v>
      </c>
      <c r="D1076" s="602"/>
      <c r="E1076" s="603">
        <v>2000</v>
      </c>
      <c r="F1076" s="602" t="s">
        <v>21994</v>
      </c>
      <c r="G1076" s="601" t="s">
        <v>21995</v>
      </c>
      <c r="H1076" s="601"/>
      <c r="I1076" s="601" t="s">
        <v>21979</v>
      </c>
      <c r="J1076" s="602"/>
      <c r="K1076" s="668">
        <v>0</v>
      </c>
      <c r="L1076" s="669">
        <v>12</v>
      </c>
      <c r="M1076" s="670">
        <f t="shared" si="34"/>
        <v>24000</v>
      </c>
      <c r="N1076" s="668">
        <v>0</v>
      </c>
      <c r="O1076" s="669">
        <v>12</v>
      </c>
      <c r="P1076" s="666">
        <f t="shared" si="35"/>
        <v>24000</v>
      </c>
      <c r="Q1076" s="666">
        <v>0</v>
      </c>
      <c r="R1076" s="667">
        <v>12</v>
      </c>
    </row>
    <row r="1077" spans="1:18" x14ac:dyDescent="0.25">
      <c r="A1077" s="598" t="s">
        <v>19174</v>
      </c>
      <c r="B1077" s="598" t="s">
        <v>19175</v>
      </c>
      <c r="C1077" s="602" t="s">
        <v>21976</v>
      </c>
      <c r="D1077" s="602"/>
      <c r="E1077" s="603">
        <v>2100</v>
      </c>
      <c r="F1077" s="602" t="s">
        <v>21996</v>
      </c>
      <c r="G1077" s="601" t="s">
        <v>21997</v>
      </c>
      <c r="H1077" s="601" t="s">
        <v>19226</v>
      </c>
      <c r="I1077" s="601" t="s">
        <v>21998</v>
      </c>
      <c r="J1077" s="602"/>
      <c r="K1077" s="668">
        <v>0</v>
      </c>
      <c r="L1077" s="669">
        <v>12</v>
      </c>
      <c r="M1077" s="670">
        <f t="shared" si="34"/>
        <v>25200</v>
      </c>
      <c r="N1077" s="668">
        <v>0</v>
      </c>
      <c r="O1077" s="669">
        <v>12</v>
      </c>
      <c r="P1077" s="666">
        <f t="shared" si="35"/>
        <v>25200</v>
      </c>
      <c r="Q1077" s="666">
        <v>0</v>
      </c>
      <c r="R1077" s="667">
        <v>12</v>
      </c>
    </row>
    <row r="1078" spans="1:18" x14ac:dyDescent="0.25">
      <c r="A1078" s="598" t="s">
        <v>19174</v>
      </c>
      <c r="B1078" s="598" t="s">
        <v>19175</v>
      </c>
      <c r="C1078" s="602" t="s">
        <v>21976</v>
      </c>
      <c r="D1078" s="602"/>
      <c r="E1078" s="603">
        <v>2000</v>
      </c>
      <c r="F1078" s="602" t="s">
        <v>21999</v>
      </c>
      <c r="G1078" s="601" t="s">
        <v>22000</v>
      </c>
      <c r="H1078" s="601" t="s">
        <v>3390</v>
      </c>
      <c r="I1078" s="601" t="s">
        <v>22001</v>
      </c>
      <c r="J1078" s="598" t="s">
        <v>1464</v>
      </c>
      <c r="K1078" s="668">
        <v>0</v>
      </c>
      <c r="L1078" s="669">
        <v>12</v>
      </c>
      <c r="M1078" s="670">
        <f t="shared" si="34"/>
        <v>24000</v>
      </c>
      <c r="N1078" s="668">
        <v>0</v>
      </c>
      <c r="O1078" s="669">
        <v>12</v>
      </c>
      <c r="P1078" s="666">
        <f t="shared" si="35"/>
        <v>24000</v>
      </c>
      <c r="Q1078" s="666">
        <v>0</v>
      </c>
      <c r="R1078" s="667">
        <v>12</v>
      </c>
    </row>
    <row r="1079" spans="1:18" x14ac:dyDescent="0.25">
      <c r="A1079" s="598" t="s">
        <v>19174</v>
      </c>
      <c r="B1079" s="598" t="s">
        <v>19175</v>
      </c>
      <c r="C1079" s="602" t="s">
        <v>21976</v>
      </c>
      <c r="D1079" s="602"/>
      <c r="E1079" s="603">
        <v>2200</v>
      </c>
      <c r="F1079" s="602" t="s">
        <v>22002</v>
      </c>
      <c r="G1079" s="601" t="s">
        <v>22003</v>
      </c>
      <c r="H1079" s="601" t="s">
        <v>22004</v>
      </c>
      <c r="I1079" s="601" t="s">
        <v>22005</v>
      </c>
      <c r="J1079" s="602"/>
      <c r="K1079" s="668">
        <v>0</v>
      </c>
      <c r="L1079" s="669">
        <v>12</v>
      </c>
      <c r="M1079" s="670">
        <f t="shared" si="34"/>
        <v>26400</v>
      </c>
      <c r="N1079" s="668">
        <v>0</v>
      </c>
      <c r="O1079" s="669">
        <v>12</v>
      </c>
      <c r="P1079" s="666">
        <f t="shared" si="35"/>
        <v>26400</v>
      </c>
      <c r="Q1079" s="666">
        <v>0</v>
      </c>
      <c r="R1079" s="667">
        <v>12</v>
      </c>
    </row>
    <row r="1080" spans="1:18" x14ac:dyDescent="0.25">
      <c r="A1080" s="598" t="s">
        <v>19174</v>
      </c>
      <c r="B1080" s="598" t="s">
        <v>19175</v>
      </c>
      <c r="C1080" s="602" t="s">
        <v>21976</v>
      </c>
      <c r="D1080" s="602"/>
      <c r="E1080" s="603">
        <v>1800</v>
      </c>
      <c r="F1080" s="602" t="s">
        <v>22006</v>
      </c>
      <c r="G1080" s="601" t="s">
        <v>22007</v>
      </c>
      <c r="H1080" s="601"/>
      <c r="I1080" s="601" t="s">
        <v>21979</v>
      </c>
      <c r="J1080" s="602"/>
      <c r="K1080" s="668">
        <v>0</v>
      </c>
      <c r="L1080" s="669">
        <v>12</v>
      </c>
      <c r="M1080" s="670">
        <f t="shared" si="34"/>
        <v>21600</v>
      </c>
      <c r="N1080" s="668">
        <v>0</v>
      </c>
      <c r="O1080" s="669">
        <v>12</v>
      </c>
      <c r="P1080" s="666">
        <f t="shared" si="35"/>
        <v>21600</v>
      </c>
      <c r="Q1080" s="666">
        <v>0</v>
      </c>
      <c r="R1080" s="667">
        <v>12</v>
      </c>
    </row>
    <row r="1081" spans="1:18" x14ac:dyDescent="0.25">
      <c r="A1081" s="598" t="s">
        <v>19174</v>
      </c>
      <c r="B1081" s="598" t="s">
        <v>19175</v>
      </c>
      <c r="C1081" s="602" t="s">
        <v>21976</v>
      </c>
      <c r="D1081" s="602"/>
      <c r="E1081" s="603">
        <v>2400</v>
      </c>
      <c r="F1081" s="602" t="s">
        <v>22008</v>
      </c>
      <c r="G1081" s="601" t="s">
        <v>22009</v>
      </c>
      <c r="H1081" s="601" t="s">
        <v>20343</v>
      </c>
      <c r="I1081" s="601" t="s">
        <v>22010</v>
      </c>
      <c r="J1081" s="598" t="s">
        <v>5312</v>
      </c>
      <c r="K1081" s="668">
        <v>0</v>
      </c>
      <c r="L1081" s="669">
        <v>12</v>
      </c>
      <c r="M1081" s="670">
        <f t="shared" si="34"/>
        <v>28800</v>
      </c>
      <c r="N1081" s="668">
        <v>0</v>
      </c>
      <c r="O1081" s="669">
        <v>12</v>
      </c>
      <c r="P1081" s="666">
        <f t="shared" si="35"/>
        <v>28800</v>
      </c>
      <c r="Q1081" s="666">
        <v>0</v>
      </c>
      <c r="R1081" s="667">
        <v>12</v>
      </c>
    </row>
    <row r="1082" spans="1:18" x14ac:dyDescent="0.25">
      <c r="A1082" s="598" t="s">
        <v>19174</v>
      </c>
      <c r="B1082" s="598" t="s">
        <v>19175</v>
      </c>
      <c r="C1082" s="602" t="s">
        <v>21976</v>
      </c>
      <c r="D1082" s="602"/>
      <c r="E1082" s="603">
        <v>2400</v>
      </c>
      <c r="F1082" s="602" t="s">
        <v>22011</v>
      </c>
      <c r="G1082" s="601" t="s">
        <v>22012</v>
      </c>
      <c r="H1082" s="601" t="s">
        <v>21177</v>
      </c>
      <c r="I1082" s="601" t="s">
        <v>22010</v>
      </c>
      <c r="J1082" s="598" t="s">
        <v>5312</v>
      </c>
      <c r="K1082" s="668">
        <v>0</v>
      </c>
      <c r="L1082" s="669">
        <v>12</v>
      </c>
      <c r="M1082" s="670">
        <f t="shared" si="34"/>
        <v>28800</v>
      </c>
      <c r="N1082" s="668">
        <v>0</v>
      </c>
      <c r="O1082" s="669">
        <v>12</v>
      </c>
      <c r="P1082" s="666">
        <f t="shared" si="35"/>
        <v>28800</v>
      </c>
      <c r="Q1082" s="666">
        <v>0</v>
      </c>
      <c r="R1082" s="667">
        <v>12</v>
      </c>
    </row>
    <row r="1083" spans="1:18" x14ac:dyDescent="0.25">
      <c r="A1083" s="598" t="s">
        <v>19174</v>
      </c>
      <c r="B1083" s="598" t="s">
        <v>19175</v>
      </c>
      <c r="C1083" s="602" t="s">
        <v>21976</v>
      </c>
      <c r="D1083" s="602"/>
      <c r="E1083" s="603">
        <v>2000</v>
      </c>
      <c r="F1083" s="602" t="s">
        <v>22013</v>
      </c>
      <c r="G1083" s="601" t="s">
        <v>22014</v>
      </c>
      <c r="H1083" s="601" t="s">
        <v>19297</v>
      </c>
      <c r="I1083" s="601" t="s">
        <v>22010</v>
      </c>
      <c r="J1083" s="598" t="s">
        <v>5312</v>
      </c>
      <c r="K1083" s="668">
        <v>0</v>
      </c>
      <c r="L1083" s="669">
        <v>12</v>
      </c>
      <c r="M1083" s="670">
        <f t="shared" si="34"/>
        <v>24000</v>
      </c>
      <c r="N1083" s="668">
        <v>0</v>
      </c>
      <c r="O1083" s="669">
        <v>12</v>
      </c>
      <c r="P1083" s="666">
        <f t="shared" si="35"/>
        <v>24000</v>
      </c>
      <c r="Q1083" s="666">
        <v>0</v>
      </c>
      <c r="R1083" s="667">
        <v>12</v>
      </c>
    </row>
    <row r="1084" spans="1:18" x14ac:dyDescent="0.25">
      <c r="A1084" s="604" t="s">
        <v>19174</v>
      </c>
      <c r="B1084" s="598" t="s">
        <v>19175</v>
      </c>
      <c r="C1084" s="605" t="s">
        <v>21976</v>
      </c>
      <c r="D1084" s="605"/>
      <c r="E1084" s="606">
        <v>2100</v>
      </c>
      <c r="F1084" s="605" t="s">
        <v>22015</v>
      </c>
      <c r="G1084" s="607" t="s">
        <v>22016</v>
      </c>
      <c r="H1084" s="607" t="s">
        <v>22017</v>
      </c>
      <c r="I1084" s="607"/>
      <c r="J1084" s="602"/>
      <c r="K1084" s="666">
        <v>0</v>
      </c>
      <c r="L1084" s="669">
        <v>6</v>
      </c>
      <c r="M1084" s="670">
        <f t="shared" si="34"/>
        <v>12600</v>
      </c>
      <c r="N1084" s="666">
        <v>0</v>
      </c>
      <c r="O1084" s="669">
        <v>0</v>
      </c>
      <c r="P1084" s="666">
        <f t="shared" si="35"/>
        <v>0</v>
      </c>
      <c r="Q1084" s="666">
        <v>0</v>
      </c>
      <c r="R1084" s="667">
        <v>0</v>
      </c>
    </row>
    <row r="1085" spans="1:18" x14ac:dyDescent="0.25">
      <c r="A1085" s="604" t="s">
        <v>19174</v>
      </c>
      <c r="B1085" s="598" t="s">
        <v>19175</v>
      </c>
      <c r="C1085" s="605" t="s">
        <v>21976</v>
      </c>
      <c r="D1085" s="605"/>
      <c r="E1085" s="606">
        <v>2000</v>
      </c>
      <c r="F1085" s="605" t="s">
        <v>22018</v>
      </c>
      <c r="G1085" s="607" t="s">
        <v>22019</v>
      </c>
      <c r="H1085" s="607" t="s">
        <v>3390</v>
      </c>
      <c r="I1085" s="607" t="s">
        <v>22001</v>
      </c>
      <c r="J1085" s="598" t="s">
        <v>1464</v>
      </c>
      <c r="K1085" s="666">
        <v>0</v>
      </c>
      <c r="L1085" s="669">
        <v>12</v>
      </c>
      <c r="M1085" s="670">
        <f t="shared" si="34"/>
        <v>24000</v>
      </c>
      <c r="N1085" s="666">
        <v>0</v>
      </c>
      <c r="O1085" s="669">
        <v>3</v>
      </c>
      <c r="P1085" s="666">
        <f t="shared" si="35"/>
        <v>6000</v>
      </c>
      <c r="Q1085" s="666">
        <v>0</v>
      </c>
      <c r="R1085" s="667">
        <v>0</v>
      </c>
    </row>
    <row r="1086" spans="1:18" x14ac:dyDescent="0.25">
      <c r="A1086" s="604" t="s">
        <v>19174</v>
      </c>
      <c r="B1086" s="598" t="s">
        <v>19175</v>
      </c>
      <c r="C1086" s="605" t="s">
        <v>21976</v>
      </c>
      <c r="D1086" s="602"/>
      <c r="E1086" s="603">
        <v>2000</v>
      </c>
      <c r="F1086" s="608" t="s">
        <v>22020</v>
      </c>
      <c r="G1086" s="601" t="s">
        <v>22021</v>
      </c>
      <c r="H1086" s="601" t="s">
        <v>22022</v>
      </c>
      <c r="I1086" s="601" t="s">
        <v>22001</v>
      </c>
      <c r="J1086" s="598" t="s">
        <v>1464</v>
      </c>
      <c r="K1086" s="668">
        <v>0</v>
      </c>
      <c r="L1086" s="669">
        <v>12</v>
      </c>
      <c r="M1086" s="670">
        <f t="shared" si="34"/>
        <v>24000</v>
      </c>
      <c r="N1086" s="668">
        <v>0</v>
      </c>
      <c r="O1086" s="669">
        <v>12</v>
      </c>
      <c r="P1086" s="666">
        <f t="shared" si="35"/>
        <v>24000</v>
      </c>
      <c r="Q1086" s="666">
        <v>0</v>
      </c>
      <c r="R1086" s="667">
        <v>12</v>
      </c>
    </row>
    <row r="1087" spans="1:18" x14ac:dyDescent="0.25">
      <c r="A1087" s="598" t="s">
        <v>19174</v>
      </c>
      <c r="B1087" s="598" t="s">
        <v>19175</v>
      </c>
      <c r="C1087" s="602" t="s">
        <v>21976</v>
      </c>
      <c r="D1087" s="602"/>
      <c r="E1087" s="603">
        <v>2100</v>
      </c>
      <c r="F1087" s="602" t="s">
        <v>22023</v>
      </c>
      <c r="G1087" s="601" t="s">
        <v>22024</v>
      </c>
      <c r="H1087" s="601"/>
      <c r="I1087" s="601" t="s">
        <v>21979</v>
      </c>
      <c r="J1087" s="602"/>
      <c r="K1087" s="668">
        <v>0</v>
      </c>
      <c r="L1087" s="669">
        <v>12</v>
      </c>
      <c r="M1087" s="670">
        <f t="shared" si="34"/>
        <v>25200</v>
      </c>
      <c r="N1087" s="668">
        <v>0</v>
      </c>
      <c r="O1087" s="669">
        <v>12</v>
      </c>
      <c r="P1087" s="666">
        <f t="shared" si="35"/>
        <v>25200</v>
      </c>
      <c r="Q1087" s="666">
        <v>0</v>
      </c>
      <c r="R1087" s="667">
        <v>12</v>
      </c>
    </row>
    <row r="1088" spans="1:18" x14ac:dyDescent="0.25">
      <c r="A1088" s="598" t="s">
        <v>19174</v>
      </c>
      <c r="B1088" s="598" t="s">
        <v>19175</v>
      </c>
      <c r="C1088" s="602" t="s">
        <v>21976</v>
      </c>
      <c r="D1088" s="602"/>
      <c r="E1088" s="603">
        <v>2000</v>
      </c>
      <c r="F1088" s="602" t="s">
        <v>22025</v>
      </c>
      <c r="G1088" s="601" t="s">
        <v>22026</v>
      </c>
      <c r="H1088" s="601" t="s">
        <v>3390</v>
      </c>
      <c r="I1088" s="601" t="s">
        <v>22027</v>
      </c>
      <c r="J1088" s="598" t="s">
        <v>1464</v>
      </c>
      <c r="K1088" s="668">
        <v>0</v>
      </c>
      <c r="L1088" s="669">
        <v>12</v>
      </c>
      <c r="M1088" s="670">
        <f t="shared" si="34"/>
        <v>24000</v>
      </c>
      <c r="N1088" s="668">
        <v>0</v>
      </c>
      <c r="O1088" s="669">
        <v>12</v>
      </c>
      <c r="P1088" s="666">
        <f t="shared" si="35"/>
        <v>24000</v>
      </c>
      <c r="Q1088" s="666">
        <v>0</v>
      </c>
      <c r="R1088" s="667">
        <v>12</v>
      </c>
    </row>
    <row r="1089" spans="1:18" x14ac:dyDescent="0.25">
      <c r="A1089" s="604" t="s">
        <v>19174</v>
      </c>
      <c r="B1089" s="598" t="s">
        <v>19175</v>
      </c>
      <c r="C1089" s="605" t="s">
        <v>21976</v>
      </c>
      <c r="D1089" s="605"/>
      <c r="E1089" s="606">
        <v>1800</v>
      </c>
      <c r="F1089" s="605" t="s">
        <v>22028</v>
      </c>
      <c r="G1089" s="607" t="s">
        <v>22029</v>
      </c>
      <c r="H1089" s="607"/>
      <c r="I1089" s="607" t="s">
        <v>571</v>
      </c>
      <c r="J1089" s="602"/>
      <c r="K1089" s="666">
        <v>0</v>
      </c>
      <c r="L1089" s="669">
        <v>12</v>
      </c>
      <c r="M1089" s="670">
        <f t="shared" si="34"/>
        <v>21600</v>
      </c>
      <c r="N1089" s="666">
        <v>0</v>
      </c>
      <c r="O1089" s="669">
        <v>1</v>
      </c>
      <c r="P1089" s="666">
        <f t="shared" si="35"/>
        <v>1800</v>
      </c>
      <c r="Q1089" s="666">
        <v>0</v>
      </c>
      <c r="R1089" s="667">
        <v>0</v>
      </c>
    </row>
    <row r="1090" spans="1:18" x14ac:dyDescent="0.25">
      <c r="A1090" s="598" t="s">
        <v>19174</v>
      </c>
      <c r="B1090" s="598" t="s">
        <v>19175</v>
      </c>
      <c r="C1090" s="602" t="s">
        <v>21976</v>
      </c>
      <c r="D1090" s="602"/>
      <c r="E1090" s="603">
        <v>1800</v>
      </c>
      <c r="F1090" s="602" t="s">
        <v>22030</v>
      </c>
      <c r="G1090" s="601" t="s">
        <v>22031</v>
      </c>
      <c r="H1090" s="601"/>
      <c r="I1090" s="601" t="s">
        <v>21979</v>
      </c>
      <c r="J1090" s="602"/>
      <c r="K1090" s="668">
        <v>0</v>
      </c>
      <c r="L1090" s="669">
        <v>12</v>
      </c>
      <c r="M1090" s="670">
        <f t="shared" si="34"/>
        <v>21600</v>
      </c>
      <c r="N1090" s="668">
        <v>0</v>
      </c>
      <c r="O1090" s="669">
        <v>12</v>
      </c>
      <c r="P1090" s="666">
        <f t="shared" si="35"/>
        <v>21600</v>
      </c>
      <c r="Q1090" s="666">
        <v>0</v>
      </c>
      <c r="R1090" s="667">
        <v>12</v>
      </c>
    </row>
    <row r="1091" spans="1:18" x14ac:dyDescent="0.25">
      <c r="A1091" s="598" t="s">
        <v>19174</v>
      </c>
      <c r="B1091" s="598" t="s">
        <v>19175</v>
      </c>
      <c r="C1091" s="602" t="s">
        <v>21976</v>
      </c>
      <c r="D1091" s="602"/>
      <c r="E1091" s="603">
        <v>1900</v>
      </c>
      <c r="F1091" s="602" t="s">
        <v>22032</v>
      </c>
      <c r="G1091" s="601" t="s">
        <v>22033</v>
      </c>
      <c r="H1091" s="601"/>
      <c r="I1091" s="601" t="s">
        <v>21979</v>
      </c>
      <c r="J1091" s="602"/>
      <c r="K1091" s="668">
        <v>0</v>
      </c>
      <c r="L1091" s="669">
        <v>12</v>
      </c>
      <c r="M1091" s="670">
        <f t="shared" si="34"/>
        <v>22800</v>
      </c>
      <c r="N1091" s="668">
        <v>0</v>
      </c>
      <c r="O1091" s="669">
        <v>12</v>
      </c>
      <c r="P1091" s="666">
        <f t="shared" si="35"/>
        <v>22800</v>
      </c>
      <c r="Q1091" s="666">
        <v>0</v>
      </c>
      <c r="R1091" s="667">
        <v>12</v>
      </c>
    </row>
    <row r="1092" spans="1:18" x14ac:dyDescent="0.25">
      <c r="A1092" s="598" t="s">
        <v>19174</v>
      </c>
      <c r="B1092" s="598" t="s">
        <v>19175</v>
      </c>
      <c r="C1092" s="602" t="s">
        <v>21976</v>
      </c>
      <c r="D1092" s="602"/>
      <c r="E1092" s="603">
        <v>1500</v>
      </c>
      <c r="F1092" s="602" t="s">
        <v>22034</v>
      </c>
      <c r="G1092" s="601" t="s">
        <v>22035</v>
      </c>
      <c r="H1092" s="601" t="s">
        <v>19226</v>
      </c>
      <c r="I1092" s="601" t="s">
        <v>22036</v>
      </c>
      <c r="J1092" s="602"/>
      <c r="K1092" s="668">
        <v>0</v>
      </c>
      <c r="L1092" s="669">
        <v>12</v>
      </c>
      <c r="M1092" s="670">
        <f t="shared" si="34"/>
        <v>18000</v>
      </c>
      <c r="N1092" s="668">
        <v>0</v>
      </c>
      <c r="O1092" s="669">
        <v>12</v>
      </c>
      <c r="P1092" s="666">
        <f t="shared" si="35"/>
        <v>18000</v>
      </c>
      <c r="Q1092" s="666">
        <v>0</v>
      </c>
      <c r="R1092" s="667">
        <v>12</v>
      </c>
    </row>
    <row r="1093" spans="1:18" x14ac:dyDescent="0.25">
      <c r="A1093" s="598" t="s">
        <v>19174</v>
      </c>
      <c r="B1093" s="598" t="s">
        <v>19175</v>
      </c>
      <c r="C1093" s="602" t="s">
        <v>21976</v>
      </c>
      <c r="D1093" s="602"/>
      <c r="E1093" s="603">
        <v>1800</v>
      </c>
      <c r="F1093" s="602" t="s">
        <v>22037</v>
      </c>
      <c r="G1093" s="601" t="s">
        <v>22038</v>
      </c>
      <c r="H1093" s="601"/>
      <c r="I1093" s="601" t="s">
        <v>21979</v>
      </c>
      <c r="J1093" s="602"/>
      <c r="K1093" s="668">
        <v>0</v>
      </c>
      <c r="L1093" s="669">
        <v>12</v>
      </c>
      <c r="M1093" s="670">
        <f t="shared" si="34"/>
        <v>21600</v>
      </c>
      <c r="N1093" s="668">
        <v>0</v>
      </c>
      <c r="O1093" s="669">
        <v>12</v>
      </c>
      <c r="P1093" s="666">
        <f t="shared" si="35"/>
        <v>21600</v>
      </c>
      <c r="Q1093" s="666">
        <v>0</v>
      </c>
      <c r="R1093" s="667">
        <v>12</v>
      </c>
    </row>
    <row r="1094" spans="1:18" x14ac:dyDescent="0.25">
      <c r="A1094" s="598" t="s">
        <v>19174</v>
      </c>
      <c r="B1094" s="598" t="s">
        <v>19175</v>
      </c>
      <c r="C1094" s="602" t="s">
        <v>21976</v>
      </c>
      <c r="D1094" s="602"/>
      <c r="E1094" s="603">
        <v>2100</v>
      </c>
      <c r="F1094" s="602" t="s">
        <v>22039</v>
      </c>
      <c r="G1094" s="601" t="s">
        <v>22040</v>
      </c>
      <c r="H1094" s="601"/>
      <c r="I1094" s="601" t="s">
        <v>21993</v>
      </c>
      <c r="J1094" s="602"/>
      <c r="K1094" s="668">
        <v>0</v>
      </c>
      <c r="L1094" s="669">
        <v>12</v>
      </c>
      <c r="M1094" s="670">
        <f t="shared" si="34"/>
        <v>25200</v>
      </c>
      <c r="N1094" s="668">
        <v>0</v>
      </c>
      <c r="O1094" s="669">
        <v>12</v>
      </c>
      <c r="P1094" s="666">
        <f t="shared" si="35"/>
        <v>25200</v>
      </c>
      <c r="Q1094" s="666">
        <v>0</v>
      </c>
      <c r="R1094" s="667">
        <v>12</v>
      </c>
    </row>
    <row r="1095" spans="1:18" x14ac:dyDescent="0.25">
      <c r="A1095" s="598" t="s">
        <v>19174</v>
      </c>
      <c r="B1095" s="598" t="s">
        <v>19175</v>
      </c>
      <c r="C1095" s="602" t="s">
        <v>21976</v>
      </c>
      <c r="D1095" s="602"/>
      <c r="E1095" s="603">
        <v>1900</v>
      </c>
      <c r="F1095" s="602" t="s">
        <v>22041</v>
      </c>
      <c r="G1095" s="601" t="s">
        <v>22042</v>
      </c>
      <c r="H1095" s="601" t="s">
        <v>22043</v>
      </c>
      <c r="I1095" s="601" t="s">
        <v>22001</v>
      </c>
      <c r="J1095" s="598" t="s">
        <v>1464</v>
      </c>
      <c r="K1095" s="668">
        <v>0</v>
      </c>
      <c r="L1095" s="669">
        <v>12</v>
      </c>
      <c r="M1095" s="670">
        <f t="shared" si="34"/>
        <v>22800</v>
      </c>
      <c r="N1095" s="668">
        <v>0</v>
      </c>
      <c r="O1095" s="669">
        <v>12</v>
      </c>
      <c r="P1095" s="666">
        <f t="shared" si="35"/>
        <v>22800</v>
      </c>
      <c r="Q1095" s="666">
        <v>0</v>
      </c>
      <c r="R1095" s="667">
        <v>12</v>
      </c>
    </row>
    <row r="1096" spans="1:18" x14ac:dyDescent="0.25">
      <c r="A1096" s="598" t="s">
        <v>19174</v>
      </c>
      <c r="B1096" s="598" t="s">
        <v>19175</v>
      </c>
      <c r="C1096" s="602" t="s">
        <v>21976</v>
      </c>
      <c r="D1096" s="602"/>
      <c r="E1096" s="603">
        <v>2300</v>
      </c>
      <c r="F1096" s="602" t="s">
        <v>22044</v>
      </c>
      <c r="G1096" s="601" t="s">
        <v>22045</v>
      </c>
      <c r="H1096" s="601" t="s">
        <v>19548</v>
      </c>
      <c r="I1096" s="601" t="s">
        <v>22046</v>
      </c>
      <c r="J1096" s="598" t="s">
        <v>5312</v>
      </c>
      <c r="K1096" s="668">
        <v>0</v>
      </c>
      <c r="L1096" s="669">
        <v>12</v>
      </c>
      <c r="M1096" s="670">
        <f t="shared" si="34"/>
        <v>27600</v>
      </c>
      <c r="N1096" s="668">
        <v>0</v>
      </c>
      <c r="O1096" s="669">
        <v>12</v>
      </c>
      <c r="P1096" s="666">
        <f t="shared" si="35"/>
        <v>27600</v>
      </c>
      <c r="Q1096" s="666">
        <v>0</v>
      </c>
      <c r="R1096" s="667">
        <v>12</v>
      </c>
    </row>
    <row r="1097" spans="1:18" x14ac:dyDescent="0.25">
      <c r="A1097" s="598" t="s">
        <v>19174</v>
      </c>
      <c r="B1097" s="598" t="s">
        <v>19175</v>
      </c>
      <c r="C1097" s="602" t="s">
        <v>21976</v>
      </c>
      <c r="D1097" s="602"/>
      <c r="E1097" s="603">
        <v>2000</v>
      </c>
      <c r="F1097" s="602" t="s">
        <v>22047</v>
      </c>
      <c r="G1097" s="601" t="s">
        <v>22048</v>
      </c>
      <c r="H1097" s="601" t="s">
        <v>3390</v>
      </c>
      <c r="I1097" s="601" t="s">
        <v>22001</v>
      </c>
      <c r="J1097" s="598" t="s">
        <v>1464</v>
      </c>
      <c r="K1097" s="668">
        <v>0</v>
      </c>
      <c r="L1097" s="669">
        <v>12</v>
      </c>
      <c r="M1097" s="670">
        <f t="shared" si="34"/>
        <v>24000</v>
      </c>
      <c r="N1097" s="668">
        <v>0</v>
      </c>
      <c r="O1097" s="669">
        <v>12</v>
      </c>
      <c r="P1097" s="666">
        <f t="shared" si="35"/>
        <v>24000</v>
      </c>
      <c r="Q1097" s="666">
        <v>0</v>
      </c>
      <c r="R1097" s="667">
        <v>12</v>
      </c>
    </row>
    <row r="1098" spans="1:18" x14ac:dyDescent="0.25">
      <c r="A1098" s="598" t="s">
        <v>19174</v>
      </c>
      <c r="B1098" s="598" t="s">
        <v>19175</v>
      </c>
      <c r="C1098" s="602" t="s">
        <v>21976</v>
      </c>
      <c r="D1098" s="602"/>
      <c r="E1098" s="603">
        <v>2000</v>
      </c>
      <c r="F1098" s="602" t="s">
        <v>22049</v>
      </c>
      <c r="G1098" s="601" t="s">
        <v>22050</v>
      </c>
      <c r="H1098" s="601"/>
      <c r="I1098" s="601" t="s">
        <v>22051</v>
      </c>
      <c r="J1098" s="602"/>
      <c r="K1098" s="668">
        <v>0</v>
      </c>
      <c r="L1098" s="669">
        <v>12</v>
      </c>
      <c r="M1098" s="670">
        <f t="shared" si="34"/>
        <v>24000</v>
      </c>
      <c r="N1098" s="668">
        <v>0</v>
      </c>
      <c r="O1098" s="669">
        <v>12</v>
      </c>
      <c r="P1098" s="666">
        <f t="shared" si="35"/>
        <v>24000</v>
      </c>
      <c r="Q1098" s="666">
        <v>0</v>
      </c>
      <c r="R1098" s="667">
        <v>12</v>
      </c>
    </row>
    <row r="1099" spans="1:18" x14ac:dyDescent="0.25">
      <c r="A1099" s="598" t="s">
        <v>19174</v>
      </c>
      <c r="B1099" s="598" t="s">
        <v>19175</v>
      </c>
      <c r="C1099" s="602" t="s">
        <v>21976</v>
      </c>
      <c r="D1099" s="602"/>
      <c r="E1099" s="603">
        <v>2000</v>
      </c>
      <c r="F1099" s="602" t="s">
        <v>22052</v>
      </c>
      <c r="G1099" s="601" t="s">
        <v>22053</v>
      </c>
      <c r="H1099" s="601" t="s">
        <v>3390</v>
      </c>
      <c r="I1099" s="601" t="s">
        <v>22054</v>
      </c>
      <c r="J1099" s="602"/>
      <c r="K1099" s="668">
        <v>0</v>
      </c>
      <c r="L1099" s="669">
        <v>12</v>
      </c>
      <c r="M1099" s="670">
        <f t="shared" si="34"/>
        <v>24000</v>
      </c>
      <c r="N1099" s="668">
        <v>0</v>
      </c>
      <c r="O1099" s="669">
        <v>12</v>
      </c>
      <c r="P1099" s="666">
        <f t="shared" si="35"/>
        <v>24000</v>
      </c>
      <c r="Q1099" s="666">
        <v>0</v>
      </c>
      <c r="R1099" s="667">
        <v>12</v>
      </c>
    </row>
    <row r="1100" spans="1:18" x14ac:dyDescent="0.25">
      <c r="A1100" s="598" t="s">
        <v>19174</v>
      </c>
      <c r="B1100" s="598" t="s">
        <v>19175</v>
      </c>
      <c r="C1100" s="602" t="s">
        <v>21976</v>
      </c>
      <c r="D1100" s="602"/>
      <c r="E1100" s="603">
        <v>1800</v>
      </c>
      <c r="F1100" s="602" t="s">
        <v>22055</v>
      </c>
      <c r="G1100" s="601" t="s">
        <v>22056</v>
      </c>
      <c r="H1100" s="601"/>
      <c r="I1100" s="601" t="s">
        <v>21979</v>
      </c>
      <c r="J1100" s="602"/>
      <c r="K1100" s="668">
        <v>0</v>
      </c>
      <c r="L1100" s="669">
        <v>12</v>
      </c>
      <c r="M1100" s="670">
        <f t="shared" si="34"/>
        <v>21600</v>
      </c>
      <c r="N1100" s="668">
        <v>0</v>
      </c>
      <c r="O1100" s="669">
        <v>12</v>
      </c>
      <c r="P1100" s="666">
        <f t="shared" si="35"/>
        <v>21600</v>
      </c>
      <c r="Q1100" s="666">
        <v>0</v>
      </c>
      <c r="R1100" s="667">
        <v>12</v>
      </c>
    </row>
    <row r="1101" spans="1:18" x14ac:dyDescent="0.25">
      <c r="A1101" s="598" t="s">
        <v>19174</v>
      </c>
      <c r="B1101" s="598" t="s">
        <v>19175</v>
      </c>
      <c r="C1101" s="602" t="s">
        <v>21976</v>
      </c>
      <c r="D1101" s="602"/>
      <c r="E1101" s="603">
        <v>1800</v>
      </c>
      <c r="F1101" s="602" t="s">
        <v>22057</v>
      </c>
      <c r="G1101" s="601" t="s">
        <v>22058</v>
      </c>
      <c r="H1101" s="601"/>
      <c r="I1101" s="601" t="s">
        <v>21979</v>
      </c>
      <c r="J1101" s="602"/>
      <c r="K1101" s="668">
        <v>0</v>
      </c>
      <c r="L1101" s="669">
        <v>12</v>
      </c>
      <c r="M1101" s="670">
        <f t="shared" si="34"/>
        <v>21600</v>
      </c>
      <c r="N1101" s="668">
        <v>0</v>
      </c>
      <c r="O1101" s="669">
        <v>12</v>
      </c>
      <c r="P1101" s="666">
        <f t="shared" si="35"/>
        <v>21600</v>
      </c>
      <c r="Q1101" s="666">
        <v>0</v>
      </c>
      <c r="R1101" s="667">
        <v>12</v>
      </c>
    </row>
    <row r="1102" spans="1:18" x14ac:dyDescent="0.25">
      <c r="A1102" s="598" t="s">
        <v>19174</v>
      </c>
      <c r="B1102" s="598" t="s">
        <v>19175</v>
      </c>
      <c r="C1102" s="602" t="s">
        <v>21976</v>
      </c>
      <c r="D1102" s="602"/>
      <c r="E1102" s="603">
        <v>1800</v>
      </c>
      <c r="F1102" s="602" t="s">
        <v>22059</v>
      </c>
      <c r="G1102" s="601" t="s">
        <v>22060</v>
      </c>
      <c r="H1102" s="601" t="s">
        <v>22022</v>
      </c>
      <c r="I1102" s="601" t="s">
        <v>22001</v>
      </c>
      <c r="J1102" s="598" t="s">
        <v>1464</v>
      </c>
      <c r="K1102" s="668">
        <v>0</v>
      </c>
      <c r="L1102" s="669">
        <v>12</v>
      </c>
      <c r="M1102" s="670">
        <f t="shared" si="34"/>
        <v>21600</v>
      </c>
      <c r="N1102" s="668">
        <v>0</v>
      </c>
      <c r="O1102" s="669">
        <v>12</v>
      </c>
      <c r="P1102" s="666">
        <f t="shared" si="35"/>
        <v>21600</v>
      </c>
      <c r="Q1102" s="666">
        <v>0</v>
      </c>
      <c r="R1102" s="667">
        <v>12</v>
      </c>
    </row>
    <row r="1103" spans="1:18" x14ac:dyDescent="0.25">
      <c r="A1103" s="598" t="s">
        <v>19174</v>
      </c>
      <c r="B1103" s="598" t="s">
        <v>19175</v>
      </c>
      <c r="C1103" s="602" t="s">
        <v>21976</v>
      </c>
      <c r="D1103" s="602"/>
      <c r="E1103" s="603">
        <v>1900</v>
      </c>
      <c r="F1103" s="602" t="s">
        <v>22061</v>
      </c>
      <c r="G1103" s="601" t="s">
        <v>22062</v>
      </c>
      <c r="H1103" s="601" t="s">
        <v>22063</v>
      </c>
      <c r="I1103" s="601" t="s">
        <v>22046</v>
      </c>
      <c r="J1103" s="598" t="s">
        <v>5312</v>
      </c>
      <c r="K1103" s="668">
        <v>0</v>
      </c>
      <c r="L1103" s="669">
        <v>12</v>
      </c>
      <c r="M1103" s="670">
        <f t="shared" si="34"/>
        <v>22800</v>
      </c>
      <c r="N1103" s="668">
        <v>0</v>
      </c>
      <c r="O1103" s="669">
        <v>12</v>
      </c>
      <c r="P1103" s="666">
        <f t="shared" si="35"/>
        <v>22800</v>
      </c>
      <c r="Q1103" s="666">
        <v>0</v>
      </c>
      <c r="R1103" s="667">
        <v>12</v>
      </c>
    </row>
    <row r="1104" spans="1:18" x14ac:dyDescent="0.25">
      <c r="A1104" s="604" t="s">
        <v>19174</v>
      </c>
      <c r="B1104" s="598" t="s">
        <v>19175</v>
      </c>
      <c r="C1104" s="605" t="s">
        <v>21976</v>
      </c>
      <c r="D1104" s="605"/>
      <c r="E1104" s="606">
        <v>1850</v>
      </c>
      <c r="F1104" s="605" t="s">
        <v>22064</v>
      </c>
      <c r="G1104" s="607" t="s">
        <v>22065</v>
      </c>
      <c r="H1104" s="607" t="s">
        <v>19217</v>
      </c>
      <c r="I1104" s="607" t="s">
        <v>22066</v>
      </c>
      <c r="J1104" s="602"/>
      <c r="K1104" s="666">
        <v>0</v>
      </c>
      <c r="L1104" s="669">
        <v>1</v>
      </c>
      <c r="M1104" s="670">
        <f t="shared" si="34"/>
        <v>1850</v>
      </c>
      <c r="N1104" s="666">
        <v>0</v>
      </c>
      <c r="O1104" s="669">
        <v>0</v>
      </c>
      <c r="P1104" s="666">
        <f t="shared" si="35"/>
        <v>0</v>
      </c>
      <c r="Q1104" s="666">
        <v>0</v>
      </c>
      <c r="R1104" s="667">
        <v>0</v>
      </c>
    </row>
    <row r="1105" spans="1:18" x14ac:dyDescent="0.25">
      <c r="A1105" s="598" t="s">
        <v>19174</v>
      </c>
      <c r="B1105" s="598" t="s">
        <v>19175</v>
      </c>
      <c r="C1105" s="602" t="s">
        <v>21976</v>
      </c>
      <c r="D1105" s="602"/>
      <c r="E1105" s="603">
        <v>1800</v>
      </c>
      <c r="F1105" s="602" t="s">
        <v>22067</v>
      </c>
      <c r="G1105" s="601" t="s">
        <v>22068</v>
      </c>
      <c r="H1105" s="601" t="s">
        <v>19390</v>
      </c>
      <c r="I1105" s="601" t="s">
        <v>22069</v>
      </c>
      <c r="J1105" s="602"/>
      <c r="K1105" s="668">
        <v>0</v>
      </c>
      <c r="L1105" s="669">
        <v>12</v>
      </c>
      <c r="M1105" s="670">
        <f t="shared" si="34"/>
        <v>21600</v>
      </c>
      <c r="N1105" s="668">
        <v>0</v>
      </c>
      <c r="O1105" s="669">
        <v>12</v>
      </c>
      <c r="P1105" s="666">
        <f t="shared" si="35"/>
        <v>21600</v>
      </c>
      <c r="Q1105" s="666">
        <v>0</v>
      </c>
      <c r="R1105" s="667">
        <v>12</v>
      </c>
    </row>
    <row r="1106" spans="1:18" x14ac:dyDescent="0.25">
      <c r="A1106" s="598" t="s">
        <v>19174</v>
      </c>
      <c r="B1106" s="598" t="s">
        <v>19175</v>
      </c>
      <c r="C1106" s="602" t="s">
        <v>21976</v>
      </c>
      <c r="D1106" s="602"/>
      <c r="E1106" s="603">
        <v>1800</v>
      </c>
      <c r="F1106" s="602" t="s">
        <v>22070</v>
      </c>
      <c r="G1106" s="601" t="s">
        <v>22071</v>
      </c>
      <c r="H1106" s="601"/>
      <c r="I1106" s="601" t="s">
        <v>21979</v>
      </c>
      <c r="J1106" s="602"/>
      <c r="K1106" s="668">
        <v>0</v>
      </c>
      <c r="L1106" s="669">
        <v>12</v>
      </c>
      <c r="M1106" s="670">
        <f t="shared" si="34"/>
        <v>21600</v>
      </c>
      <c r="N1106" s="668">
        <v>0</v>
      </c>
      <c r="O1106" s="669">
        <v>12</v>
      </c>
      <c r="P1106" s="666">
        <f t="shared" si="35"/>
        <v>21600</v>
      </c>
      <c r="Q1106" s="666">
        <v>0</v>
      </c>
      <c r="R1106" s="667">
        <v>12</v>
      </c>
    </row>
    <row r="1107" spans="1:18" x14ac:dyDescent="0.25">
      <c r="A1107" s="598" t="s">
        <v>19174</v>
      </c>
      <c r="B1107" s="598" t="s">
        <v>19175</v>
      </c>
      <c r="C1107" s="602" t="s">
        <v>21976</v>
      </c>
      <c r="D1107" s="602"/>
      <c r="E1107" s="603">
        <v>2000</v>
      </c>
      <c r="F1107" s="602" t="s">
        <v>22072</v>
      </c>
      <c r="G1107" s="601" t="s">
        <v>22073</v>
      </c>
      <c r="H1107" s="601"/>
      <c r="I1107" s="601" t="s">
        <v>22074</v>
      </c>
      <c r="J1107" s="602"/>
      <c r="K1107" s="668">
        <v>0</v>
      </c>
      <c r="L1107" s="669">
        <v>12</v>
      </c>
      <c r="M1107" s="670">
        <f t="shared" si="34"/>
        <v>24000</v>
      </c>
      <c r="N1107" s="668">
        <v>0</v>
      </c>
      <c r="O1107" s="669">
        <v>12</v>
      </c>
      <c r="P1107" s="666">
        <f t="shared" si="35"/>
        <v>24000</v>
      </c>
      <c r="Q1107" s="666">
        <v>0</v>
      </c>
      <c r="R1107" s="667">
        <v>12</v>
      </c>
    </row>
    <row r="1108" spans="1:18" x14ac:dyDescent="0.25">
      <c r="A1108" s="598" t="s">
        <v>19174</v>
      </c>
      <c r="B1108" s="598" t="s">
        <v>19175</v>
      </c>
      <c r="C1108" s="602" t="s">
        <v>21976</v>
      </c>
      <c r="D1108" s="602"/>
      <c r="E1108" s="603">
        <v>2000</v>
      </c>
      <c r="F1108" s="602" t="s">
        <v>22075</v>
      </c>
      <c r="G1108" s="601" t="s">
        <v>22076</v>
      </c>
      <c r="H1108" s="601" t="s">
        <v>3390</v>
      </c>
      <c r="I1108" s="601" t="s">
        <v>22001</v>
      </c>
      <c r="J1108" s="598" t="s">
        <v>1464</v>
      </c>
      <c r="K1108" s="668">
        <v>0</v>
      </c>
      <c r="L1108" s="669">
        <v>12</v>
      </c>
      <c r="M1108" s="670">
        <f t="shared" si="34"/>
        <v>24000</v>
      </c>
      <c r="N1108" s="668">
        <v>0</v>
      </c>
      <c r="O1108" s="669">
        <v>12</v>
      </c>
      <c r="P1108" s="666">
        <f t="shared" si="35"/>
        <v>24000</v>
      </c>
      <c r="Q1108" s="666">
        <v>0</v>
      </c>
      <c r="R1108" s="667">
        <v>12</v>
      </c>
    </row>
    <row r="1109" spans="1:18" x14ac:dyDescent="0.25">
      <c r="A1109" s="598" t="s">
        <v>19174</v>
      </c>
      <c r="B1109" s="598" t="s">
        <v>19175</v>
      </c>
      <c r="C1109" s="602" t="s">
        <v>21976</v>
      </c>
      <c r="D1109" s="602"/>
      <c r="E1109" s="603">
        <v>1900</v>
      </c>
      <c r="F1109" s="602" t="s">
        <v>22077</v>
      </c>
      <c r="G1109" s="601" t="s">
        <v>22078</v>
      </c>
      <c r="H1109" s="601"/>
      <c r="I1109" s="601" t="s">
        <v>21979</v>
      </c>
      <c r="J1109" s="602"/>
      <c r="K1109" s="668">
        <v>0</v>
      </c>
      <c r="L1109" s="669">
        <v>12</v>
      </c>
      <c r="M1109" s="670">
        <f t="shared" si="34"/>
        <v>22800</v>
      </c>
      <c r="N1109" s="668">
        <v>0</v>
      </c>
      <c r="O1109" s="669">
        <v>12</v>
      </c>
      <c r="P1109" s="666">
        <f t="shared" si="35"/>
        <v>22800</v>
      </c>
      <c r="Q1109" s="666">
        <v>0</v>
      </c>
      <c r="R1109" s="667">
        <v>12</v>
      </c>
    </row>
    <row r="1110" spans="1:18" x14ac:dyDescent="0.25">
      <c r="A1110" s="598" t="s">
        <v>19174</v>
      </c>
      <c r="B1110" s="598" t="s">
        <v>19175</v>
      </c>
      <c r="C1110" s="602" t="s">
        <v>21976</v>
      </c>
      <c r="D1110" s="602"/>
      <c r="E1110" s="603">
        <v>1800</v>
      </c>
      <c r="F1110" s="602" t="s">
        <v>22079</v>
      </c>
      <c r="G1110" s="601" t="s">
        <v>22080</v>
      </c>
      <c r="H1110" s="601" t="s">
        <v>1323</v>
      </c>
      <c r="I1110" s="601" t="s">
        <v>22027</v>
      </c>
      <c r="J1110" s="598" t="s">
        <v>1464</v>
      </c>
      <c r="K1110" s="668">
        <v>0</v>
      </c>
      <c r="L1110" s="669">
        <v>12</v>
      </c>
      <c r="M1110" s="670">
        <f t="shared" si="34"/>
        <v>21600</v>
      </c>
      <c r="N1110" s="668">
        <v>0</v>
      </c>
      <c r="O1110" s="669">
        <v>12</v>
      </c>
      <c r="P1110" s="666">
        <f t="shared" si="35"/>
        <v>21600</v>
      </c>
      <c r="Q1110" s="666">
        <v>0</v>
      </c>
      <c r="R1110" s="667">
        <v>12</v>
      </c>
    </row>
    <row r="1111" spans="1:18" x14ac:dyDescent="0.25">
      <c r="A1111" s="598" t="s">
        <v>19174</v>
      </c>
      <c r="B1111" s="598" t="s">
        <v>19175</v>
      </c>
      <c r="C1111" s="602" t="s">
        <v>21976</v>
      </c>
      <c r="D1111" s="602"/>
      <c r="E1111" s="603">
        <v>2000</v>
      </c>
      <c r="F1111" s="602" t="s">
        <v>22081</v>
      </c>
      <c r="G1111" s="601" t="s">
        <v>22082</v>
      </c>
      <c r="H1111" s="601"/>
      <c r="I1111" s="601" t="s">
        <v>21979</v>
      </c>
      <c r="J1111" s="602"/>
      <c r="K1111" s="668">
        <v>0</v>
      </c>
      <c r="L1111" s="669">
        <v>12</v>
      </c>
      <c r="M1111" s="670">
        <f t="shared" si="34"/>
        <v>24000</v>
      </c>
      <c r="N1111" s="668">
        <v>0</v>
      </c>
      <c r="O1111" s="669">
        <v>12</v>
      </c>
      <c r="P1111" s="666">
        <f t="shared" si="35"/>
        <v>24000</v>
      </c>
      <c r="Q1111" s="666">
        <v>0</v>
      </c>
      <c r="R1111" s="667">
        <v>12</v>
      </c>
    </row>
    <row r="1112" spans="1:18" x14ac:dyDescent="0.25">
      <c r="A1112" s="598" t="s">
        <v>19174</v>
      </c>
      <c r="B1112" s="598" t="s">
        <v>19175</v>
      </c>
      <c r="C1112" s="602" t="s">
        <v>21976</v>
      </c>
      <c r="D1112" s="602"/>
      <c r="E1112" s="603">
        <v>2100</v>
      </c>
      <c r="F1112" s="602" t="s">
        <v>22083</v>
      </c>
      <c r="G1112" s="601" t="s">
        <v>22084</v>
      </c>
      <c r="H1112" s="601" t="s">
        <v>19390</v>
      </c>
      <c r="I1112" s="601" t="s">
        <v>22085</v>
      </c>
      <c r="J1112" s="602"/>
      <c r="K1112" s="668">
        <v>0</v>
      </c>
      <c r="L1112" s="669">
        <v>12</v>
      </c>
      <c r="M1112" s="670">
        <f t="shared" si="34"/>
        <v>25200</v>
      </c>
      <c r="N1112" s="668">
        <v>0</v>
      </c>
      <c r="O1112" s="669">
        <v>12</v>
      </c>
      <c r="P1112" s="666">
        <f t="shared" si="35"/>
        <v>25200</v>
      </c>
      <c r="Q1112" s="666">
        <v>0</v>
      </c>
      <c r="R1112" s="667">
        <v>12</v>
      </c>
    </row>
    <row r="1113" spans="1:18" x14ac:dyDescent="0.25">
      <c r="A1113" s="598" t="s">
        <v>19174</v>
      </c>
      <c r="B1113" s="598" t="s">
        <v>19175</v>
      </c>
      <c r="C1113" s="602" t="s">
        <v>21976</v>
      </c>
      <c r="D1113" s="602"/>
      <c r="E1113" s="603">
        <v>2400</v>
      </c>
      <c r="F1113" s="602" t="s">
        <v>22086</v>
      </c>
      <c r="G1113" s="601" t="s">
        <v>22087</v>
      </c>
      <c r="H1113" s="601" t="s">
        <v>19617</v>
      </c>
      <c r="I1113" s="601" t="s">
        <v>22010</v>
      </c>
      <c r="J1113" s="598" t="s">
        <v>5312</v>
      </c>
      <c r="K1113" s="668">
        <v>0</v>
      </c>
      <c r="L1113" s="669">
        <v>12</v>
      </c>
      <c r="M1113" s="670">
        <f t="shared" si="34"/>
        <v>28800</v>
      </c>
      <c r="N1113" s="668">
        <v>0</v>
      </c>
      <c r="O1113" s="669">
        <v>12</v>
      </c>
      <c r="P1113" s="666">
        <f t="shared" si="35"/>
        <v>28800</v>
      </c>
      <c r="Q1113" s="666">
        <v>0</v>
      </c>
      <c r="R1113" s="667">
        <v>12</v>
      </c>
    </row>
    <row r="1114" spans="1:18" x14ac:dyDescent="0.25">
      <c r="A1114" s="598" t="s">
        <v>19174</v>
      </c>
      <c r="B1114" s="598" t="s">
        <v>19175</v>
      </c>
      <c r="C1114" s="602" t="s">
        <v>21976</v>
      </c>
      <c r="D1114" s="602"/>
      <c r="E1114" s="603">
        <v>2000</v>
      </c>
      <c r="F1114" s="602" t="s">
        <v>22088</v>
      </c>
      <c r="G1114" s="601" t="s">
        <v>22089</v>
      </c>
      <c r="H1114" s="601" t="s">
        <v>22090</v>
      </c>
      <c r="I1114" s="601" t="s">
        <v>21986</v>
      </c>
      <c r="J1114" s="598" t="s">
        <v>1464</v>
      </c>
      <c r="K1114" s="668">
        <v>0</v>
      </c>
      <c r="L1114" s="669">
        <v>12</v>
      </c>
      <c r="M1114" s="670">
        <f t="shared" si="34"/>
        <v>24000</v>
      </c>
      <c r="N1114" s="668">
        <v>0</v>
      </c>
      <c r="O1114" s="669">
        <v>12</v>
      </c>
      <c r="P1114" s="666">
        <f t="shared" si="35"/>
        <v>24000</v>
      </c>
      <c r="Q1114" s="666">
        <v>0</v>
      </c>
      <c r="R1114" s="667">
        <v>12</v>
      </c>
    </row>
    <row r="1115" spans="1:18" x14ac:dyDescent="0.25">
      <c r="A1115" s="598" t="s">
        <v>19174</v>
      </c>
      <c r="B1115" s="598" t="s">
        <v>19175</v>
      </c>
      <c r="C1115" s="602" t="s">
        <v>21976</v>
      </c>
      <c r="D1115" s="602"/>
      <c r="E1115" s="603">
        <v>1900</v>
      </c>
      <c r="F1115" s="602" t="s">
        <v>22091</v>
      </c>
      <c r="G1115" s="601" t="s">
        <v>22092</v>
      </c>
      <c r="H1115" s="601"/>
      <c r="I1115" s="601" t="s">
        <v>21979</v>
      </c>
      <c r="J1115" s="602"/>
      <c r="K1115" s="668">
        <v>0</v>
      </c>
      <c r="L1115" s="669">
        <v>12</v>
      </c>
      <c r="M1115" s="670">
        <f t="shared" si="34"/>
        <v>22800</v>
      </c>
      <c r="N1115" s="668">
        <v>0</v>
      </c>
      <c r="O1115" s="669">
        <v>12</v>
      </c>
      <c r="P1115" s="666">
        <f t="shared" si="35"/>
        <v>22800</v>
      </c>
      <c r="Q1115" s="666">
        <v>0</v>
      </c>
      <c r="R1115" s="667">
        <v>12</v>
      </c>
    </row>
    <row r="1116" spans="1:18" x14ac:dyDescent="0.25">
      <c r="A1116" s="598" t="s">
        <v>19174</v>
      </c>
      <c r="B1116" s="598" t="s">
        <v>19175</v>
      </c>
      <c r="C1116" s="602" t="s">
        <v>21976</v>
      </c>
      <c r="D1116" s="602"/>
      <c r="E1116" s="603">
        <v>2000</v>
      </c>
      <c r="F1116" s="602" t="s">
        <v>22093</v>
      </c>
      <c r="G1116" s="601" t="s">
        <v>22094</v>
      </c>
      <c r="H1116" s="601" t="s">
        <v>22095</v>
      </c>
      <c r="I1116" s="601" t="s">
        <v>22001</v>
      </c>
      <c r="J1116" s="598" t="s">
        <v>1464</v>
      </c>
      <c r="K1116" s="668">
        <v>0</v>
      </c>
      <c r="L1116" s="669">
        <v>12</v>
      </c>
      <c r="M1116" s="670">
        <f t="shared" si="34"/>
        <v>24000</v>
      </c>
      <c r="N1116" s="668">
        <v>0</v>
      </c>
      <c r="O1116" s="669">
        <v>12</v>
      </c>
      <c r="P1116" s="666">
        <f t="shared" si="35"/>
        <v>24000</v>
      </c>
      <c r="Q1116" s="666">
        <v>0</v>
      </c>
      <c r="R1116" s="667">
        <v>12</v>
      </c>
    </row>
    <row r="1117" spans="1:18" x14ac:dyDescent="0.25">
      <c r="A1117" s="598" t="s">
        <v>19174</v>
      </c>
      <c r="B1117" s="598" t="s">
        <v>19175</v>
      </c>
      <c r="C1117" s="602" t="s">
        <v>21976</v>
      </c>
      <c r="D1117" s="602"/>
      <c r="E1117" s="603">
        <v>2000</v>
      </c>
      <c r="F1117" s="602" t="s">
        <v>22096</v>
      </c>
      <c r="G1117" s="601" t="s">
        <v>22097</v>
      </c>
      <c r="H1117" s="601"/>
      <c r="I1117" s="601" t="s">
        <v>21979</v>
      </c>
      <c r="J1117" s="602"/>
      <c r="K1117" s="668">
        <v>0</v>
      </c>
      <c r="L1117" s="669">
        <v>12</v>
      </c>
      <c r="M1117" s="670">
        <f t="shared" si="34"/>
        <v>24000</v>
      </c>
      <c r="N1117" s="668">
        <v>0</v>
      </c>
      <c r="O1117" s="669">
        <v>12</v>
      </c>
      <c r="P1117" s="666">
        <f t="shared" si="35"/>
        <v>24000</v>
      </c>
      <c r="Q1117" s="666">
        <v>0</v>
      </c>
      <c r="R1117" s="667">
        <v>12</v>
      </c>
    </row>
    <row r="1118" spans="1:18" x14ac:dyDescent="0.25">
      <c r="A1118" s="598" t="s">
        <v>19174</v>
      </c>
      <c r="B1118" s="598" t="s">
        <v>19175</v>
      </c>
      <c r="C1118" s="602" t="s">
        <v>21976</v>
      </c>
      <c r="D1118" s="602"/>
      <c r="E1118" s="603">
        <v>2000</v>
      </c>
      <c r="F1118" s="602" t="s">
        <v>22098</v>
      </c>
      <c r="G1118" s="601" t="s">
        <v>22099</v>
      </c>
      <c r="H1118" s="601"/>
      <c r="I1118" s="601" t="s">
        <v>21979</v>
      </c>
      <c r="J1118" s="602"/>
      <c r="K1118" s="668">
        <v>0</v>
      </c>
      <c r="L1118" s="669">
        <v>12</v>
      </c>
      <c r="M1118" s="670">
        <f t="shared" si="34"/>
        <v>24000</v>
      </c>
      <c r="N1118" s="668">
        <v>0</v>
      </c>
      <c r="O1118" s="669">
        <v>12</v>
      </c>
      <c r="P1118" s="666">
        <f t="shared" si="35"/>
        <v>24000</v>
      </c>
      <c r="Q1118" s="666">
        <v>0</v>
      </c>
      <c r="R1118" s="667">
        <v>12</v>
      </c>
    </row>
    <row r="1119" spans="1:18" x14ac:dyDescent="0.25">
      <c r="A1119" s="598" t="s">
        <v>19174</v>
      </c>
      <c r="B1119" s="598" t="s">
        <v>19175</v>
      </c>
      <c r="C1119" s="602" t="s">
        <v>21976</v>
      </c>
      <c r="D1119" s="602"/>
      <c r="E1119" s="603">
        <v>1800</v>
      </c>
      <c r="F1119" s="602" t="s">
        <v>22100</v>
      </c>
      <c r="G1119" s="601" t="s">
        <v>22101</v>
      </c>
      <c r="H1119" s="601"/>
      <c r="I1119" s="601" t="s">
        <v>21979</v>
      </c>
      <c r="J1119" s="602"/>
      <c r="K1119" s="668">
        <v>0</v>
      </c>
      <c r="L1119" s="669">
        <v>12</v>
      </c>
      <c r="M1119" s="670">
        <f t="shared" si="34"/>
        <v>21600</v>
      </c>
      <c r="N1119" s="668">
        <v>0</v>
      </c>
      <c r="O1119" s="669">
        <v>12</v>
      </c>
      <c r="P1119" s="666">
        <f t="shared" si="35"/>
        <v>21600</v>
      </c>
      <c r="Q1119" s="666">
        <v>0</v>
      </c>
      <c r="R1119" s="667">
        <v>12</v>
      </c>
    </row>
    <row r="1120" spans="1:18" x14ac:dyDescent="0.25">
      <c r="A1120" s="598" t="s">
        <v>19174</v>
      </c>
      <c r="B1120" s="598" t="s">
        <v>19175</v>
      </c>
      <c r="C1120" s="602" t="s">
        <v>21976</v>
      </c>
      <c r="D1120" s="602"/>
      <c r="E1120" s="603">
        <v>1900</v>
      </c>
      <c r="F1120" s="602" t="s">
        <v>22102</v>
      </c>
      <c r="G1120" s="601" t="s">
        <v>22103</v>
      </c>
      <c r="H1120" s="601" t="s">
        <v>519</v>
      </c>
      <c r="I1120" s="601" t="s">
        <v>22010</v>
      </c>
      <c r="J1120" s="598" t="s">
        <v>5312</v>
      </c>
      <c r="K1120" s="668">
        <v>0</v>
      </c>
      <c r="L1120" s="669">
        <v>12</v>
      </c>
      <c r="M1120" s="670">
        <f t="shared" si="34"/>
        <v>22800</v>
      </c>
      <c r="N1120" s="668">
        <v>0</v>
      </c>
      <c r="O1120" s="669">
        <v>12</v>
      </c>
      <c r="P1120" s="666">
        <f t="shared" si="35"/>
        <v>22800</v>
      </c>
      <c r="Q1120" s="666">
        <v>0</v>
      </c>
      <c r="R1120" s="667">
        <v>12</v>
      </c>
    </row>
    <row r="1121" spans="1:18" x14ac:dyDescent="0.25">
      <c r="A1121" s="598" t="s">
        <v>19174</v>
      </c>
      <c r="B1121" s="598" t="s">
        <v>19175</v>
      </c>
      <c r="C1121" s="602" t="s">
        <v>21976</v>
      </c>
      <c r="D1121" s="602"/>
      <c r="E1121" s="603">
        <v>1900</v>
      </c>
      <c r="F1121" s="602" t="s">
        <v>22104</v>
      </c>
      <c r="G1121" s="601" t="s">
        <v>22105</v>
      </c>
      <c r="H1121" s="601" t="s">
        <v>19466</v>
      </c>
      <c r="I1121" s="601" t="s">
        <v>22106</v>
      </c>
      <c r="J1121" s="602"/>
      <c r="K1121" s="668">
        <v>0</v>
      </c>
      <c r="L1121" s="669">
        <v>12</v>
      </c>
      <c r="M1121" s="670">
        <f t="shared" si="34"/>
        <v>22800</v>
      </c>
      <c r="N1121" s="668">
        <v>0</v>
      </c>
      <c r="O1121" s="669">
        <v>12</v>
      </c>
      <c r="P1121" s="666">
        <f t="shared" si="35"/>
        <v>22800</v>
      </c>
      <c r="Q1121" s="666">
        <v>0</v>
      </c>
      <c r="R1121" s="667">
        <v>12</v>
      </c>
    </row>
    <row r="1122" spans="1:18" x14ac:dyDescent="0.25">
      <c r="A1122" s="598" t="s">
        <v>19174</v>
      </c>
      <c r="B1122" s="598" t="s">
        <v>19175</v>
      </c>
      <c r="C1122" s="602" t="s">
        <v>21976</v>
      </c>
      <c r="D1122" s="602"/>
      <c r="E1122" s="603">
        <v>2000</v>
      </c>
      <c r="F1122" s="602" t="s">
        <v>22107</v>
      </c>
      <c r="G1122" s="601" t="s">
        <v>22108</v>
      </c>
      <c r="H1122" s="601" t="s">
        <v>3390</v>
      </c>
      <c r="I1122" s="601" t="s">
        <v>22069</v>
      </c>
      <c r="J1122" s="602"/>
      <c r="K1122" s="668">
        <v>0</v>
      </c>
      <c r="L1122" s="669">
        <v>12</v>
      </c>
      <c r="M1122" s="670">
        <f t="shared" si="34"/>
        <v>24000</v>
      </c>
      <c r="N1122" s="668">
        <v>0</v>
      </c>
      <c r="O1122" s="669">
        <v>12</v>
      </c>
      <c r="P1122" s="666">
        <f t="shared" si="35"/>
        <v>24000</v>
      </c>
      <c r="Q1122" s="666">
        <v>0</v>
      </c>
      <c r="R1122" s="667">
        <v>12</v>
      </c>
    </row>
    <row r="1123" spans="1:18" x14ac:dyDescent="0.25">
      <c r="A1123" s="604" t="s">
        <v>19174</v>
      </c>
      <c r="B1123" s="598" t="s">
        <v>19175</v>
      </c>
      <c r="C1123" s="605" t="s">
        <v>21976</v>
      </c>
      <c r="D1123" s="605"/>
      <c r="E1123" s="603">
        <v>2100</v>
      </c>
      <c r="F1123" s="605" t="s">
        <v>22109</v>
      </c>
      <c r="G1123" s="607" t="s">
        <v>22110</v>
      </c>
      <c r="H1123" s="607" t="s">
        <v>19466</v>
      </c>
      <c r="I1123" s="607" t="s">
        <v>22046</v>
      </c>
      <c r="J1123" s="598" t="s">
        <v>5312</v>
      </c>
      <c r="K1123" s="668">
        <v>0</v>
      </c>
      <c r="L1123" s="669">
        <v>12</v>
      </c>
      <c r="M1123" s="670">
        <f t="shared" si="34"/>
        <v>25200</v>
      </c>
      <c r="N1123" s="668">
        <v>0</v>
      </c>
      <c r="O1123" s="669">
        <v>12</v>
      </c>
      <c r="P1123" s="666">
        <f t="shared" si="35"/>
        <v>25200</v>
      </c>
      <c r="Q1123" s="666">
        <v>0</v>
      </c>
      <c r="R1123" s="667">
        <v>12</v>
      </c>
    </row>
    <row r="1124" spans="1:18" x14ac:dyDescent="0.25">
      <c r="A1124" s="598" t="s">
        <v>19174</v>
      </c>
      <c r="B1124" s="598" t="s">
        <v>19175</v>
      </c>
      <c r="C1124" s="602" t="s">
        <v>21976</v>
      </c>
      <c r="D1124" s="602"/>
      <c r="E1124" s="603">
        <v>1900</v>
      </c>
      <c r="F1124" s="602" t="s">
        <v>22111</v>
      </c>
      <c r="G1124" s="601" t="s">
        <v>22112</v>
      </c>
      <c r="H1124" s="601" t="s">
        <v>19247</v>
      </c>
      <c r="I1124" s="601" t="s">
        <v>22010</v>
      </c>
      <c r="J1124" s="598" t="s">
        <v>5312</v>
      </c>
      <c r="K1124" s="668">
        <v>0</v>
      </c>
      <c r="L1124" s="669">
        <v>12</v>
      </c>
      <c r="M1124" s="670">
        <f t="shared" si="34"/>
        <v>22800</v>
      </c>
      <c r="N1124" s="668">
        <v>0</v>
      </c>
      <c r="O1124" s="669">
        <v>12</v>
      </c>
      <c r="P1124" s="666">
        <f t="shared" si="35"/>
        <v>22800</v>
      </c>
      <c r="Q1124" s="666">
        <v>0</v>
      </c>
      <c r="R1124" s="667">
        <v>12</v>
      </c>
    </row>
    <row r="1125" spans="1:18" x14ac:dyDescent="0.25">
      <c r="A1125" s="598" t="s">
        <v>19174</v>
      </c>
      <c r="B1125" s="598" t="s">
        <v>19175</v>
      </c>
      <c r="C1125" s="602" t="s">
        <v>21976</v>
      </c>
      <c r="D1125" s="602"/>
      <c r="E1125" s="603">
        <v>2400</v>
      </c>
      <c r="F1125" s="602" t="s">
        <v>22113</v>
      </c>
      <c r="G1125" s="601" t="s">
        <v>22114</v>
      </c>
      <c r="H1125" s="601" t="s">
        <v>20343</v>
      </c>
      <c r="I1125" s="601" t="s">
        <v>22010</v>
      </c>
      <c r="J1125" s="598" t="s">
        <v>5312</v>
      </c>
      <c r="K1125" s="668">
        <v>0</v>
      </c>
      <c r="L1125" s="669">
        <v>12</v>
      </c>
      <c r="M1125" s="670">
        <f t="shared" si="34"/>
        <v>28800</v>
      </c>
      <c r="N1125" s="668">
        <v>0</v>
      </c>
      <c r="O1125" s="669">
        <v>12</v>
      </c>
      <c r="P1125" s="666">
        <f t="shared" si="35"/>
        <v>28800</v>
      </c>
      <c r="Q1125" s="666">
        <v>0</v>
      </c>
      <c r="R1125" s="667">
        <v>12</v>
      </c>
    </row>
    <row r="1126" spans="1:18" x14ac:dyDescent="0.25">
      <c r="A1126" s="598" t="s">
        <v>19174</v>
      </c>
      <c r="B1126" s="598" t="s">
        <v>19175</v>
      </c>
      <c r="C1126" s="602" t="s">
        <v>21976</v>
      </c>
      <c r="D1126" s="602"/>
      <c r="E1126" s="603">
        <v>2000</v>
      </c>
      <c r="F1126" s="602" t="s">
        <v>22115</v>
      </c>
      <c r="G1126" s="601" t="s">
        <v>22116</v>
      </c>
      <c r="H1126" s="601" t="s">
        <v>19226</v>
      </c>
      <c r="I1126" s="601" t="s">
        <v>22027</v>
      </c>
      <c r="J1126" s="598" t="s">
        <v>1464</v>
      </c>
      <c r="K1126" s="668">
        <v>0</v>
      </c>
      <c r="L1126" s="669">
        <v>12</v>
      </c>
      <c r="M1126" s="670">
        <f t="shared" si="34"/>
        <v>24000</v>
      </c>
      <c r="N1126" s="668">
        <v>0</v>
      </c>
      <c r="O1126" s="669">
        <v>12</v>
      </c>
      <c r="P1126" s="666">
        <f t="shared" si="35"/>
        <v>24000</v>
      </c>
      <c r="Q1126" s="666">
        <v>0</v>
      </c>
      <c r="R1126" s="667">
        <v>12</v>
      </c>
    </row>
    <row r="1127" spans="1:18" x14ac:dyDescent="0.25">
      <c r="A1127" s="598" t="s">
        <v>19174</v>
      </c>
      <c r="B1127" s="598" t="s">
        <v>19175</v>
      </c>
      <c r="C1127" s="602" t="s">
        <v>21976</v>
      </c>
      <c r="D1127" s="602"/>
      <c r="E1127" s="603">
        <v>1800</v>
      </c>
      <c r="F1127" s="602" t="s">
        <v>22117</v>
      </c>
      <c r="G1127" s="601" t="s">
        <v>22118</v>
      </c>
      <c r="H1127" s="601" t="s">
        <v>19270</v>
      </c>
      <c r="I1127" s="601" t="s">
        <v>22106</v>
      </c>
      <c r="J1127" s="602"/>
      <c r="K1127" s="668">
        <v>0</v>
      </c>
      <c r="L1127" s="669">
        <v>12</v>
      </c>
      <c r="M1127" s="670">
        <f t="shared" si="34"/>
        <v>21600</v>
      </c>
      <c r="N1127" s="668">
        <v>0</v>
      </c>
      <c r="O1127" s="669">
        <v>12</v>
      </c>
      <c r="P1127" s="666">
        <f t="shared" si="35"/>
        <v>21600</v>
      </c>
      <c r="Q1127" s="666">
        <v>0</v>
      </c>
      <c r="R1127" s="667">
        <v>12</v>
      </c>
    </row>
    <row r="1128" spans="1:18" x14ac:dyDescent="0.25">
      <c r="A1128" s="598" t="s">
        <v>19174</v>
      </c>
      <c r="B1128" s="598" t="s">
        <v>19175</v>
      </c>
      <c r="C1128" s="602" t="s">
        <v>21976</v>
      </c>
      <c r="D1128" s="602"/>
      <c r="E1128" s="603">
        <v>2300</v>
      </c>
      <c r="F1128" s="602" t="s">
        <v>22119</v>
      </c>
      <c r="G1128" s="601" t="s">
        <v>22120</v>
      </c>
      <c r="H1128" s="601" t="s">
        <v>19222</v>
      </c>
      <c r="I1128" s="601" t="s">
        <v>22046</v>
      </c>
      <c r="J1128" s="598" t="s">
        <v>5312</v>
      </c>
      <c r="K1128" s="668">
        <v>0</v>
      </c>
      <c r="L1128" s="669">
        <v>12</v>
      </c>
      <c r="M1128" s="670">
        <f t="shared" si="34"/>
        <v>27600</v>
      </c>
      <c r="N1128" s="668">
        <v>0</v>
      </c>
      <c r="O1128" s="669">
        <v>12</v>
      </c>
      <c r="P1128" s="666">
        <f t="shared" si="35"/>
        <v>27600</v>
      </c>
      <c r="Q1128" s="666">
        <v>0</v>
      </c>
      <c r="R1128" s="667">
        <v>12</v>
      </c>
    </row>
    <row r="1129" spans="1:18" x14ac:dyDescent="0.25">
      <c r="A1129" s="598" t="s">
        <v>19174</v>
      </c>
      <c r="B1129" s="598" t="s">
        <v>19175</v>
      </c>
      <c r="C1129" s="602" t="s">
        <v>21976</v>
      </c>
      <c r="D1129" s="602"/>
      <c r="E1129" s="603">
        <v>2300</v>
      </c>
      <c r="F1129" s="602" t="s">
        <v>22121</v>
      </c>
      <c r="G1129" s="601" t="s">
        <v>22122</v>
      </c>
      <c r="H1129" s="601" t="s">
        <v>19222</v>
      </c>
      <c r="I1129" s="601" t="s">
        <v>22046</v>
      </c>
      <c r="J1129" s="598" t="s">
        <v>5312</v>
      </c>
      <c r="K1129" s="668">
        <v>0</v>
      </c>
      <c r="L1129" s="669">
        <v>12</v>
      </c>
      <c r="M1129" s="670">
        <f t="shared" si="34"/>
        <v>27600</v>
      </c>
      <c r="N1129" s="668">
        <v>0</v>
      </c>
      <c r="O1129" s="669">
        <v>12</v>
      </c>
      <c r="P1129" s="666">
        <f t="shared" si="35"/>
        <v>27600</v>
      </c>
      <c r="Q1129" s="666">
        <v>0</v>
      </c>
      <c r="R1129" s="667">
        <v>12</v>
      </c>
    </row>
    <row r="1130" spans="1:18" x14ac:dyDescent="0.25">
      <c r="A1130" s="598" t="s">
        <v>19174</v>
      </c>
      <c r="B1130" s="598" t="s">
        <v>19175</v>
      </c>
      <c r="C1130" s="602" t="s">
        <v>21976</v>
      </c>
      <c r="D1130" s="602"/>
      <c r="E1130" s="603">
        <v>1800</v>
      </c>
      <c r="F1130" s="602" t="s">
        <v>22123</v>
      </c>
      <c r="G1130" s="601" t="s">
        <v>22124</v>
      </c>
      <c r="H1130" s="601"/>
      <c r="I1130" s="601" t="s">
        <v>21979</v>
      </c>
      <c r="J1130" s="602"/>
      <c r="K1130" s="668">
        <v>0</v>
      </c>
      <c r="L1130" s="669">
        <v>12</v>
      </c>
      <c r="M1130" s="670">
        <f t="shared" si="34"/>
        <v>21600</v>
      </c>
      <c r="N1130" s="668">
        <v>0</v>
      </c>
      <c r="O1130" s="669">
        <v>12</v>
      </c>
      <c r="P1130" s="666">
        <f t="shared" si="35"/>
        <v>21600</v>
      </c>
      <c r="Q1130" s="666">
        <v>0</v>
      </c>
      <c r="R1130" s="667">
        <v>12</v>
      </c>
    </row>
    <row r="1131" spans="1:18" x14ac:dyDescent="0.25">
      <c r="A1131" s="598" t="s">
        <v>19174</v>
      </c>
      <c r="B1131" s="598" t="s">
        <v>19175</v>
      </c>
      <c r="C1131" s="602" t="s">
        <v>21976</v>
      </c>
      <c r="D1131" s="602"/>
      <c r="E1131" s="603">
        <v>1800</v>
      </c>
      <c r="F1131" s="602" t="s">
        <v>22125</v>
      </c>
      <c r="G1131" s="601" t="s">
        <v>22126</v>
      </c>
      <c r="H1131" s="601"/>
      <c r="I1131" s="601" t="s">
        <v>21979</v>
      </c>
      <c r="J1131" s="602"/>
      <c r="K1131" s="668">
        <v>0</v>
      </c>
      <c r="L1131" s="669">
        <v>12</v>
      </c>
      <c r="M1131" s="670">
        <f t="shared" si="34"/>
        <v>21600</v>
      </c>
      <c r="N1131" s="668">
        <v>0</v>
      </c>
      <c r="O1131" s="669">
        <v>12</v>
      </c>
      <c r="P1131" s="666">
        <f t="shared" si="35"/>
        <v>21600</v>
      </c>
      <c r="Q1131" s="666">
        <v>0</v>
      </c>
      <c r="R1131" s="667">
        <v>12</v>
      </c>
    </row>
    <row r="1132" spans="1:18" x14ac:dyDescent="0.25">
      <c r="A1132" s="598" t="s">
        <v>19174</v>
      </c>
      <c r="B1132" s="598" t="s">
        <v>19175</v>
      </c>
      <c r="C1132" s="602" t="s">
        <v>21976</v>
      </c>
      <c r="D1132" s="602"/>
      <c r="E1132" s="603">
        <v>1900</v>
      </c>
      <c r="F1132" s="602" t="s">
        <v>22127</v>
      </c>
      <c r="G1132" s="601" t="s">
        <v>22128</v>
      </c>
      <c r="H1132" s="601" t="s">
        <v>3390</v>
      </c>
      <c r="I1132" s="601" t="s">
        <v>22001</v>
      </c>
      <c r="J1132" s="598" t="s">
        <v>1464</v>
      </c>
      <c r="K1132" s="668">
        <v>0</v>
      </c>
      <c r="L1132" s="669">
        <v>12</v>
      </c>
      <c r="M1132" s="670">
        <f t="shared" si="34"/>
        <v>22800</v>
      </c>
      <c r="N1132" s="668">
        <v>0</v>
      </c>
      <c r="O1132" s="669">
        <v>12</v>
      </c>
      <c r="P1132" s="666">
        <f t="shared" si="35"/>
        <v>22800</v>
      </c>
      <c r="Q1132" s="666">
        <v>0</v>
      </c>
      <c r="R1132" s="667">
        <v>12</v>
      </c>
    </row>
    <row r="1133" spans="1:18" x14ac:dyDescent="0.25">
      <c r="A1133" s="598" t="s">
        <v>19174</v>
      </c>
      <c r="B1133" s="598" t="s">
        <v>19175</v>
      </c>
      <c r="C1133" s="602" t="s">
        <v>21976</v>
      </c>
      <c r="D1133" s="602"/>
      <c r="E1133" s="603">
        <v>1800</v>
      </c>
      <c r="F1133" s="602" t="s">
        <v>22129</v>
      </c>
      <c r="G1133" s="601" t="s">
        <v>22130</v>
      </c>
      <c r="H1133" s="601" t="s">
        <v>5165</v>
      </c>
      <c r="I1133" s="601" t="s">
        <v>22027</v>
      </c>
      <c r="J1133" s="598" t="s">
        <v>1464</v>
      </c>
      <c r="K1133" s="668">
        <v>0</v>
      </c>
      <c r="L1133" s="669">
        <v>12</v>
      </c>
      <c r="M1133" s="670">
        <f t="shared" si="34"/>
        <v>21600</v>
      </c>
      <c r="N1133" s="668">
        <v>0</v>
      </c>
      <c r="O1133" s="669">
        <v>12</v>
      </c>
      <c r="P1133" s="666">
        <f t="shared" si="35"/>
        <v>21600</v>
      </c>
      <c r="Q1133" s="666">
        <v>0</v>
      </c>
      <c r="R1133" s="667">
        <v>12</v>
      </c>
    </row>
    <row r="1134" spans="1:18" x14ac:dyDescent="0.25">
      <c r="A1134" s="598" t="s">
        <v>19174</v>
      </c>
      <c r="B1134" s="598" t="s">
        <v>19175</v>
      </c>
      <c r="C1134" s="602" t="s">
        <v>21976</v>
      </c>
      <c r="D1134" s="602"/>
      <c r="E1134" s="603">
        <v>2300</v>
      </c>
      <c r="F1134" s="602" t="s">
        <v>22131</v>
      </c>
      <c r="G1134" s="601" t="s">
        <v>22132</v>
      </c>
      <c r="H1134" s="601" t="s">
        <v>19222</v>
      </c>
      <c r="I1134" s="601" t="s">
        <v>22046</v>
      </c>
      <c r="J1134" s="598" t="s">
        <v>5312</v>
      </c>
      <c r="K1134" s="668">
        <v>0</v>
      </c>
      <c r="L1134" s="669">
        <v>12</v>
      </c>
      <c r="M1134" s="670">
        <f t="shared" si="34"/>
        <v>27600</v>
      </c>
      <c r="N1134" s="668">
        <v>0</v>
      </c>
      <c r="O1134" s="669">
        <v>12</v>
      </c>
      <c r="P1134" s="666">
        <f t="shared" si="35"/>
        <v>27600</v>
      </c>
      <c r="Q1134" s="666">
        <v>0</v>
      </c>
      <c r="R1134" s="667">
        <v>12</v>
      </c>
    </row>
    <row r="1135" spans="1:18" x14ac:dyDescent="0.25">
      <c r="A1135" s="598" t="s">
        <v>19174</v>
      </c>
      <c r="B1135" s="598" t="s">
        <v>19175</v>
      </c>
      <c r="C1135" s="602" t="s">
        <v>21976</v>
      </c>
      <c r="D1135" s="602"/>
      <c r="E1135" s="603">
        <v>1800</v>
      </c>
      <c r="F1135" s="602" t="s">
        <v>22133</v>
      </c>
      <c r="G1135" s="601" t="s">
        <v>22134</v>
      </c>
      <c r="H1135" s="601" t="s">
        <v>19270</v>
      </c>
      <c r="I1135" s="601" t="s">
        <v>22046</v>
      </c>
      <c r="J1135" s="598" t="s">
        <v>5312</v>
      </c>
      <c r="K1135" s="668">
        <v>0</v>
      </c>
      <c r="L1135" s="669">
        <v>12</v>
      </c>
      <c r="M1135" s="670">
        <f t="shared" ref="M1135:M1151" si="36">+E1135*L1135</f>
        <v>21600</v>
      </c>
      <c r="N1135" s="668">
        <v>0</v>
      </c>
      <c r="O1135" s="669">
        <v>12</v>
      </c>
      <c r="P1135" s="666">
        <f t="shared" ref="P1135:P1179" si="37">+E1135*O1135</f>
        <v>21600</v>
      </c>
      <c r="Q1135" s="666">
        <v>0</v>
      </c>
      <c r="R1135" s="667">
        <v>12</v>
      </c>
    </row>
    <row r="1136" spans="1:18" x14ac:dyDescent="0.25">
      <c r="A1136" s="598" t="s">
        <v>19174</v>
      </c>
      <c r="B1136" s="598" t="s">
        <v>19175</v>
      </c>
      <c r="C1136" s="602" t="s">
        <v>21976</v>
      </c>
      <c r="D1136" s="602"/>
      <c r="E1136" s="603">
        <v>1800</v>
      </c>
      <c r="F1136" s="602" t="s">
        <v>22135</v>
      </c>
      <c r="G1136" s="601" t="s">
        <v>22136</v>
      </c>
      <c r="H1136" s="601"/>
      <c r="I1136" s="601" t="s">
        <v>21979</v>
      </c>
      <c r="J1136" s="602"/>
      <c r="K1136" s="668">
        <v>0</v>
      </c>
      <c r="L1136" s="669">
        <v>12</v>
      </c>
      <c r="M1136" s="670">
        <f t="shared" si="36"/>
        <v>21600</v>
      </c>
      <c r="N1136" s="668">
        <v>0</v>
      </c>
      <c r="O1136" s="669">
        <v>12</v>
      </c>
      <c r="P1136" s="666">
        <f t="shared" si="37"/>
        <v>21600</v>
      </c>
      <c r="Q1136" s="666">
        <v>0</v>
      </c>
      <c r="R1136" s="667">
        <v>12</v>
      </c>
    </row>
    <row r="1137" spans="1:18" x14ac:dyDescent="0.25">
      <c r="A1137" s="598" t="s">
        <v>19174</v>
      </c>
      <c r="B1137" s="598" t="s">
        <v>19175</v>
      </c>
      <c r="C1137" s="602" t="s">
        <v>21976</v>
      </c>
      <c r="D1137" s="602"/>
      <c r="E1137" s="603">
        <v>1900</v>
      </c>
      <c r="F1137" s="602" t="s">
        <v>22137</v>
      </c>
      <c r="G1137" s="601" t="s">
        <v>22138</v>
      </c>
      <c r="H1137" s="601" t="s">
        <v>565</v>
      </c>
      <c r="I1137" s="601" t="s">
        <v>22010</v>
      </c>
      <c r="J1137" s="598" t="s">
        <v>5312</v>
      </c>
      <c r="K1137" s="668">
        <v>0</v>
      </c>
      <c r="L1137" s="669">
        <v>12</v>
      </c>
      <c r="M1137" s="670">
        <f t="shared" si="36"/>
        <v>22800</v>
      </c>
      <c r="N1137" s="668">
        <v>0</v>
      </c>
      <c r="O1137" s="669">
        <v>12</v>
      </c>
      <c r="P1137" s="666">
        <f t="shared" si="37"/>
        <v>22800</v>
      </c>
      <c r="Q1137" s="666">
        <v>0</v>
      </c>
      <c r="R1137" s="667">
        <v>12</v>
      </c>
    </row>
    <row r="1138" spans="1:18" x14ac:dyDescent="0.25">
      <c r="A1138" s="604" t="s">
        <v>19174</v>
      </c>
      <c r="B1138" s="598" t="s">
        <v>19175</v>
      </c>
      <c r="C1138" s="605" t="s">
        <v>21976</v>
      </c>
      <c r="D1138" s="605"/>
      <c r="E1138" s="603">
        <v>2000</v>
      </c>
      <c r="F1138" s="605" t="s">
        <v>22139</v>
      </c>
      <c r="G1138" s="607" t="s">
        <v>22140</v>
      </c>
      <c r="H1138" s="607" t="s">
        <v>22141</v>
      </c>
      <c r="I1138" s="607" t="s">
        <v>22142</v>
      </c>
      <c r="J1138" s="602"/>
      <c r="K1138" s="668">
        <v>0</v>
      </c>
      <c r="L1138" s="669">
        <v>12</v>
      </c>
      <c r="M1138" s="670">
        <f t="shared" si="36"/>
        <v>24000</v>
      </c>
      <c r="N1138" s="668">
        <v>0</v>
      </c>
      <c r="O1138" s="669">
        <v>12</v>
      </c>
      <c r="P1138" s="666">
        <f t="shared" si="37"/>
        <v>24000</v>
      </c>
      <c r="Q1138" s="666">
        <v>0</v>
      </c>
      <c r="R1138" s="667">
        <v>12</v>
      </c>
    </row>
    <row r="1139" spans="1:18" x14ac:dyDescent="0.25">
      <c r="A1139" s="598" t="s">
        <v>19174</v>
      </c>
      <c r="B1139" s="598" t="s">
        <v>19175</v>
      </c>
      <c r="C1139" s="602" t="s">
        <v>21976</v>
      </c>
      <c r="D1139" s="602"/>
      <c r="E1139" s="603">
        <v>1900</v>
      </c>
      <c r="F1139" s="602" t="s">
        <v>22143</v>
      </c>
      <c r="G1139" s="601" t="s">
        <v>22144</v>
      </c>
      <c r="H1139" s="601" t="s">
        <v>3390</v>
      </c>
      <c r="I1139" s="601" t="s">
        <v>22001</v>
      </c>
      <c r="J1139" s="598" t="s">
        <v>1464</v>
      </c>
      <c r="K1139" s="668">
        <v>0</v>
      </c>
      <c r="L1139" s="669">
        <v>12</v>
      </c>
      <c r="M1139" s="670">
        <f t="shared" si="36"/>
        <v>22800</v>
      </c>
      <c r="N1139" s="668">
        <v>0</v>
      </c>
      <c r="O1139" s="669">
        <v>12</v>
      </c>
      <c r="P1139" s="666">
        <f t="shared" si="37"/>
        <v>22800</v>
      </c>
      <c r="Q1139" s="666">
        <v>0</v>
      </c>
      <c r="R1139" s="667">
        <v>12</v>
      </c>
    </row>
    <row r="1140" spans="1:18" x14ac:dyDescent="0.25">
      <c r="A1140" s="598" t="s">
        <v>19174</v>
      </c>
      <c r="B1140" s="598" t="s">
        <v>19175</v>
      </c>
      <c r="C1140" s="602" t="s">
        <v>21976</v>
      </c>
      <c r="D1140" s="602"/>
      <c r="E1140" s="603">
        <v>1800</v>
      </c>
      <c r="F1140" s="602" t="s">
        <v>22145</v>
      </c>
      <c r="G1140" s="601" t="s">
        <v>22146</v>
      </c>
      <c r="H1140" s="601"/>
      <c r="I1140" s="601" t="s">
        <v>21979</v>
      </c>
      <c r="J1140" s="602"/>
      <c r="K1140" s="668">
        <v>0</v>
      </c>
      <c r="L1140" s="669">
        <v>12</v>
      </c>
      <c r="M1140" s="670">
        <f t="shared" si="36"/>
        <v>21600</v>
      </c>
      <c r="N1140" s="668">
        <v>0</v>
      </c>
      <c r="O1140" s="669">
        <v>12</v>
      </c>
      <c r="P1140" s="666">
        <f t="shared" si="37"/>
        <v>21600</v>
      </c>
      <c r="Q1140" s="666">
        <v>0</v>
      </c>
      <c r="R1140" s="667">
        <v>12</v>
      </c>
    </row>
    <row r="1141" spans="1:18" x14ac:dyDescent="0.25">
      <c r="A1141" s="604" t="s">
        <v>19174</v>
      </c>
      <c r="B1141" s="598" t="s">
        <v>19175</v>
      </c>
      <c r="C1141" s="605" t="s">
        <v>21976</v>
      </c>
      <c r="D1141" s="605"/>
      <c r="E1141" s="606">
        <v>2100</v>
      </c>
      <c r="F1141" s="605" t="s">
        <v>22147</v>
      </c>
      <c r="G1141" s="607" t="s">
        <v>22148</v>
      </c>
      <c r="H1141" s="607" t="s">
        <v>22149</v>
      </c>
      <c r="I1141" s="607" t="s">
        <v>22046</v>
      </c>
      <c r="J1141" s="598" t="s">
        <v>5312</v>
      </c>
      <c r="K1141" s="666">
        <v>0</v>
      </c>
      <c r="L1141" s="669">
        <v>8</v>
      </c>
      <c r="M1141" s="670">
        <f t="shared" si="36"/>
        <v>16800</v>
      </c>
      <c r="N1141" s="666">
        <v>0</v>
      </c>
      <c r="O1141" s="669">
        <v>0</v>
      </c>
      <c r="P1141" s="666">
        <f t="shared" si="37"/>
        <v>0</v>
      </c>
      <c r="Q1141" s="666">
        <v>0</v>
      </c>
      <c r="R1141" s="667">
        <v>0</v>
      </c>
    </row>
    <row r="1142" spans="1:18" x14ac:dyDescent="0.25">
      <c r="A1142" s="598" t="s">
        <v>19174</v>
      </c>
      <c r="B1142" s="598" t="s">
        <v>19175</v>
      </c>
      <c r="C1142" s="602" t="s">
        <v>21976</v>
      </c>
      <c r="D1142" s="602"/>
      <c r="E1142" s="603">
        <v>2100</v>
      </c>
      <c r="F1142" s="602" t="s">
        <v>22150</v>
      </c>
      <c r="G1142" s="601" t="s">
        <v>22151</v>
      </c>
      <c r="H1142" s="601" t="s">
        <v>22152</v>
      </c>
      <c r="I1142" s="601" t="s">
        <v>22153</v>
      </c>
      <c r="J1142" s="602"/>
      <c r="K1142" s="668">
        <v>0</v>
      </c>
      <c r="L1142" s="669">
        <v>12</v>
      </c>
      <c r="M1142" s="670">
        <f t="shared" si="36"/>
        <v>25200</v>
      </c>
      <c r="N1142" s="668">
        <v>0</v>
      </c>
      <c r="O1142" s="669">
        <v>12</v>
      </c>
      <c r="P1142" s="666">
        <f t="shared" si="37"/>
        <v>25200</v>
      </c>
      <c r="Q1142" s="666">
        <v>0</v>
      </c>
      <c r="R1142" s="667">
        <v>12</v>
      </c>
    </row>
    <row r="1143" spans="1:18" x14ac:dyDescent="0.25">
      <c r="A1143" s="598" t="s">
        <v>19174</v>
      </c>
      <c r="B1143" s="598" t="s">
        <v>19175</v>
      </c>
      <c r="C1143" s="602" t="s">
        <v>21976</v>
      </c>
      <c r="D1143" s="602"/>
      <c r="E1143" s="603">
        <v>1800</v>
      </c>
      <c r="F1143" s="602" t="s">
        <v>22154</v>
      </c>
      <c r="G1143" s="601" t="s">
        <v>22155</v>
      </c>
      <c r="H1143" s="601" t="s">
        <v>22156</v>
      </c>
      <c r="I1143" s="601" t="s">
        <v>22036</v>
      </c>
      <c r="J1143" s="602"/>
      <c r="K1143" s="668">
        <v>0</v>
      </c>
      <c r="L1143" s="669">
        <v>12</v>
      </c>
      <c r="M1143" s="670">
        <f t="shared" si="36"/>
        <v>21600</v>
      </c>
      <c r="N1143" s="668">
        <v>0</v>
      </c>
      <c r="O1143" s="669">
        <v>12</v>
      </c>
      <c r="P1143" s="666">
        <f t="shared" si="37"/>
        <v>21600</v>
      </c>
      <c r="Q1143" s="666">
        <v>0</v>
      </c>
      <c r="R1143" s="667">
        <v>12</v>
      </c>
    </row>
    <row r="1144" spans="1:18" x14ac:dyDescent="0.25">
      <c r="A1144" s="598" t="s">
        <v>19174</v>
      </c>
      <c r="B1144" s="598" t="s">
        <v>19175</v>
      </c>
      <c r="C1144" s="602" t="s">
        <v>21976</v>
      </c>
      <c r="D1144" s="602"/>
      <c r="E1144" s="603">
        <v>1500</v>
      </c>
      <c r="F1144" s="602" t="s">
        <v>22157</v>
      </c>
      <c r="G1144" s="601" t="s">
        <v>22158</v>
      </c>
      <c r="H1144" s="601"/>
      <c r="I1144" s="601" t="s">
        <v>21979</v>
      </c>
      <c r="J1144" s="602"/>
      <c r="K1144" s="668">
        <v>0</v>
      </c>
      <c r="L1144" s="669">
        <v>12</v>
      </c>
      <c r="M1144" s="670">
        <f t="shared" si="36"/>
        <v>18000</v>
      </c>
      <c r="N1144" s="668">
        <v>0</v>
      </c>
      <c r="O1144" s="669">
        <v>12</v>
      </c>
      <c r="P1144" s="666">
        <f t="shared" si="37"/>
        <v>18000</v>
      </c>
      <c r="Q1144" s="666">
        <v>0</v>
      </c>
      <c r="R1144" s="667">
        <v>12</v>
      </c>
    </row>
    <row r="1145" spans="1:18" x14ac:dyDescent="0.25">
      <c r="A1145" s="598" t="s">
        <v>19174</v>
      </c>
      <c r="B1145" s="598" t="s">
        <v>19175</v>
      </c>
      <c r="C1145" s="602" t="s">
        <v>21976</v>
      </c>
      <c r="D1145" s="602"/>
      <c r="E1145" s="603">
        <v>1900</v>
      </c>
      <c r="F1145" s="602" t="s">
        <v>22159</v>
      </c>
      <c r="G1145" s="601" t="s">
        <v>22160</v>
      </c>
      <c r="H1145" s="601" t="s">
        <v>19226</v>
      </c>
      <c r="I1145" s="601" t="s">
        <v>21986</v>
      </c>
      <c r="J1145" s="598" t="s">
        <v>1464</v>
      </c>
      <c r="K1145" s="668">
        <v>0</v>
      </c>
      <c r="L1145" s="669">
        <v>12</v>
      </c>
      <c r="M1145" s="670">
        <f t="shared" si="36"/>
        <v>22800</v>
      </c>
      <c r="N1145" s="668">
        <v>0</v>
      </c>
      <c r="O1145" s="669">
        <v>12</v>
      </c>
      <c r="P1145" s="666">
        <f t="shared" si="37"/>
        <v>22800</v>
      </c>
      <c r="Q1145" s="666">
        <v>0</v>
      </c>
      <c r="R1145" s="667">
        <v>12</v>
      </c>
    </row>
    <row r="1146" spans="1:18" x14ac:dyDescent="0.25">
      <c r="A1146" s="598" t="s">
        <v>19174</v>
      </c>
      <c r="B1146" s="598" t="s">
        <v>19175</v>
      </c>
      <c r="C1146" s="602" t="s">
        <v>21976</v>
      </c>
      <c r="D1146" s="602"/>
      <c r="E1146" s="603">
        <v>1300</v>
      </c>
      <c r="F1146" s="602" t="s">
        <v>22161</v>
      </c>
      <c r="G1146" s="601" t="s">
        <v>22162</v>
      </c>
      <c r="H1146" s="601" t="s">
        <v>21502</v>
      </c>
      <c r="I1146" s="601" t="s">
        <v>22001</v>
      </c>
      <c r="J1146" s="598" t="s">
        <v>1464</v>
      </c>
      <c r="K1146" s="668">
        <v>0</v>
      </c>
      <c r="L1146" s="669">
        <v>12</v>
      </c>
      <c r="M1146" s="670">
        <f t="shared" si="36"/>
        <v>15600</v>
      </c>
      <c r="N1146" s="668">
        <v>0</v>
      </c>
      <c r="O1146" s="669">
        <v>12</v>
      </c>
      <c r="P1146" s="666">
        <f t="shared" si="37"/>
        <v>15600</v>
      </c>
      <c r="Q1146" s="666">
        <v>0</v>
      </c>
      <c r="R1146" s="667">
        <v>12</v>
      </c>
    </row>
    <row r="1147" spans="1:18" x14ac:dyDescent="0.25">
      <c r="A1147" s="598" t="s">
        <v>19174</v>
      </c>
      <c r="B1147" s="598" t="s">
        <v>19175</v>
      </c>
      <c r="C1147" s="602" t="s">
        <v>21976</v>
      </c>
      <c r="D1147" s="602"/>
      <c r="E1147" s="603">
        <v>1900</v>
      </c>
      <c r="F1147" s="602" t="s">
        <v>22163</v>
      </c>
      <c r="G1147" s="601" t="s">
        <v>22164</v>
      </c>
      <c r="H1147" s="601"/>
      <c r="I1147" s="601" t="s">
        <v>21979</v>
      </c>
      <c r="J1147" s="602"/>
      <c r="K1147" s="668">
        <v>0</v>
      </c>
      <c r="L1147" s="669">
        <v>12</v>
      </c>
      <c r="M1147" s="670">
        <f t="shared" si="36"/>
        <v>22800</v>
      </c>
      <c r="N1147" s="668">
        <v>0</v>
      </c>
      <c r="O1147" s="669">
        <v>12</v>
      </c>
      <c r="P1147" s="666">
        <f t="shared" si="37"/>
        <v>22800</v>
      </c>
      <c r="Q1147" s="666">
        <v>0</v>
      </c>
      <c r="R1147" s="667">
        <v>12</v>
      </c>
    </row>
    <row r="1148" spans="1:18" x14ac:dyDescent="0.25">
      <c r="A1148" s="598" t="s">
        <v>19174</v>
      </c>
      <c r="B1148" s="598" t="s">
        <v>19175</v>
      </c>
      <c r="C1148" s="602" t="s">
        <v>21976</v>
      </c>
      <c r="D1148" s="602"/>
      <c r="E1148" s="603">
        <v>2100</v>
      </c>
      <c r="F1148" s="602" t="s">
        <v>22165</v>
      </c>
      <c r="G1148" s="601" t="s">
        <v>22166</v>
      </c>
      <c r="H1148" s="601" t="s">
        <v>3390</v>
      </c>
      <c r="I1148" s="601" t="s">
        <v>22027</v>
      </c>
      <c r="J1148" s="598" t="s">
        <v>1464</v>
      </c>
      <c r="K1148" s="668">
        <v>0</v>
      </c>
      <c r="L1148" s="669">
        <v>12</v>
      </c>
      <c r="M1148" s="670">
        <f t="shared" si="36"/>
        <v>25200</v>
      </c>
      <c r="N1148" s="668">
        <v>0</v>
      </c>
      <c r="O1148" s="669">
        <v>12</v>
      </c>
      <c r="P1148" s="666">
        <f t="shared" si="37"/>
        <v>25200</v>
      </c>
      <c r="Q1148" s="666">
        <v>0</v>
      </c>
      <c r="R1148" s="667">
        <v>12</v>
      </c>
    </row>
    <row r="1149" spans="1:18" x14ac:dyDescent="0.25">
      <c r="A1149" s="598" t="s">
        <v>19174</v>
      </c>
      <c r="B1149" s="598" t="s">
        <v>19175</v>
      </c>
      <c r="C1149" s="602" t="s">
        <v>21976</v>
      </c>
      <c r="D1149" s="602"/>
      <c r="E1149" s="603">
        <v>1800</v>
      </c>
      <c r="F1149" s="602" t="s">
        <v>22167</v>
      </c>
      <c r="G1149" s="601" t="s">
        <v>22168</v>
      </c>
      <c r="H1149" s="601"/>
      <c r="I1149" s="601" t="s">
        <v>21979</v>
      </c>
      <c r="J1149" s="602"/>
      <c r="K1149" s="668">
        <v>0</v>
      </c>
      <c r="L1149" s="669">
        <v>12</v>
      </c>
      <c r="M1149" s="670">
        <f t="shared" si="36"/>
        <v>21600</v>
      </c>
      <c r="N1149" s="668">
        <v>0</v>
      </c>
      <c r="O1149" s="669">
        <v>12</v>
      </c>
      <c r="P1149" s="666">
        <f t="shared" si="37"/>
        <v>21600</v>
      </c>
      <c r="Q1149" s="666">
        <v>0</v>
      </c>
      <c r="R1149" s="667">
        <v>12</v>
      </c>
    </row>
    <row r="1150" spans="1:18" x14ac:dyDescent="0.25">
      <c r="A1150" s="598" t="s">
        <v>19174</v>
      </c>
      <c r="B1150" s="598" t="s">
        <v>19175</v>
      </c>
      <c r="C1150" s="602" t="s">
        <v>21976</v>
      </c>
      <c r="D1150" s="602"/>
      <c r="E1150" s="603">
        <v>1800</v>
      </c>
      <c r="F1150" s="602" t="s">
        <v>22169</v>
      </c>
      <c r="G1150" s="601" t="s">
        <v>22170</v>
      </c>
      <c r="H1150" s="601" t="s">
        <v>19466</v>
      </c>
      <c r="I1150" s="601" t="s">
        <v>21998</v>
      </c>
      <c r="J1150" s="602"/>
      <c r="K1150" s="668">
        <v>0</v>
      </c>
      <c r="L1150" s="669">
        <v>12</v>
      </c>
      <c r="M1150" s="670">
        <f t="shared" si="36"/>
        <v>21600</v>
      </c>
      <c r="N1150" s="668">
        <v>0</v>
      </c>
      <c r="O1150" s="669">
        <v>12</v>
      </c>
      <c r="P1150" s="666">
        <f t="shared" si="37"/>
        <v>21600</v>
      </c>
      <c r="Q1150" s="666">
        <v>0</v>
      </c>
      <c r="R1150" s="667">
        <v>12</v>
      </c>
    </row>
    <row r="1151" spans="1:18" x14ac:dyDescent="0.25">
      <c r="A1151" s="598" t="s">
        <v>19174</v>
      </c>
      <c r="B1151" s="598" t="s">
        <v>19175</v>
      </c>
      <c r="C1151" s="602" t="s">
        <v>21976</v>
      </c>
      <c r="D1151" s="602"/>
      <c r="E1151" s="603">
        <v>1000</v>
      </c>
      <c r="F1151" s="602" t="s">
        <v>22171</v>
      </c>
      <c r="G1151" s="601" t="s">
        <v>22172</v>
      </c>
      <c r="H1151" s="601" t="s">
        <v>19247</v>
      </c>
      <c r="I1151" s="601" t="s">
        <v>22010</v>
      </c>
      <c r="J1151" s="598" t="s">
        <v>5312</v>
      </c>
      <c r="K1151" s="668">
        <v>0</v>
      </c>
      <c r="L1151" s="669">
        <v>12</v>
      </c>
      <c r="M1151" s="670">
        <f t="shared" si="36"/>
        <v>12000</v>
      </c>
      <c r="N1151" s="668">
        <v>0</v>
      </c>
      <c r="O1151" s="669">
        <v>12</v>
      </c>
      <c r="P1151" s="666">
        <f t="shared" si="37"/>
        <v>12000</v>
      </c>
      <c r="Q1151" s="666">
        <v>0</v>
      </c>
      <c r="R1151" s="667">
        <v>12</v>
      </c>
    </row>
    <row r="1152" spans="1:18" x14ac:dyDescent="0.25">
      <c r="A1152" s="602" t="s">
        <v>22173</v>
      </c>
      <c r="B1152" s="598" t="s">
        <v>19175</v>
      </c>
      <c r="C1152" s="602" t="s">
        <v>22174</v>
      </c>
      <c r="D1152" s="602" t="s">
        <v>22175</v>
      </c>
      <c r="E1152" s="606">
        <v>10000</v>
      </c>
      <c r="F1152" s="602">
        <v>40448823</v>
      </c>
      <c r="G1152" s="601" t="s">
        <v>22176</v>
      </c>
      <c r="H1152" s="601" t="s">
        <v>22177</v>
      </c>
      <c r="I1152" s="601" t="s">
        <v>22177</v>
      </c>
      <c r="J1152" s="602" t="s">
        <v>686</v>
      </c>
      <c r="K1152" s="667">
        <v>1</v>
      </c>
      <c r="L1152" s="667">
        <v>1</v>
      </c>
      <c r="M1152" s="671">
        <v>9999</v>
      </c>
      <c r="N1152" s="667">
        <v>0</v>
      </c>
      <c r="O1152" s="667">
        <v>0</v>
      </c>
      <c r="P1152" s="666">
        <f t="shared" si="37"/>
        <v>0</v>
      </c>
      <c r="Q1152" s="666">
        <v>0</v>
      </c>
      <c r="R1152" s="666">
        <v>0</v>
      </c>
    </row>
    <row r="1153" spans="1:19" x14ac:dyDescent="0.25">
      <c r="A1153" s="602" t="s">
        <v>22173</v>
      </c>
      <c r="B1153" s="598" t="s">
        <v>19175</v>
      </c>
      <c r="C1153" s="602" t="s">
        <v>22174</v>
      </c>
      <c r="D1153" s="602" t="s">
        <v>22175</v>
      </c>
      <c r="E1153" s="606">
        <v>15600</v>
      </c>
      <c r="F1153" s="602">
        <v>41895284</v>
      </c>
      <c r="G1153" s="601" t="s">
        <v>22178</v>
      </c>
      <c r="H1153" s="601" t="s">
        <v>16466</v>
      </c>
      <c r="I1153" s="601" t="s">
        <v>16466</v>
      </c>
      <c r="J1153" s="602" t="s">
        <v>686</v>
      </c>
      <c r="K1153" s="667">
        <v>1</v>
      </c>
      <c r="L1153" s="667">
        <v>6</v>
      </c>
      <c r="M1153" s="671">
        <v>15594</v>
      </c>
      <c r="N1153" s="667">
        <v>0</v>
      </c>
      <c r="O1153" s="667">
        <v>0</v>
      </c>
      <c r="P1153" s="666">
        <f t="shared" si="37"/>
        <v>0</v>
      </c>
      <c r="Q1153" s="666">
        <v>0</v>
      </c>
      <c r="R1153" s="666">
        <v>0</v>
      </c>
    </row>
    <row r="1154" spans="1:19" x14ac:dyDescent="0.25">
      <c r="A1154" s="602" t="s">
        <v>22173</v>
      </c>
      <c r="B1154" s="598" t="s">
        <v>19175</v>
      </c>
      <c r="C1154" s="602" t="s">
        <v>22174</v>
      </c>
      <c r="D1154" s="602" t="s">
        <v>22175</v>
      </c>
      <c r="E1154" s="606">
        <v>7000</v>
      </c>
      <c r="F1154" s="602" t="s">
        <v>22179</v>
      </c>
      <c r="G1154" s="601" t="s">
        <v>22180</v>
      </c>
      <c r="H1154" s="601" t="s">
        <v>22181</v>
      </c>
      <c r="I1154" s="601" t="s">
        <v>22181</v>
      </c>
      <c r="J1154" s="602" t="s">
        <v>686</v>
      </c>
      <c r="K1154" s="667">
        <v>1</v>
      </c>
      <c r="L1154" s="667">
        <v>12</v>
      </c>
      <c r="M1154" s="671">
        <v>6988</v>
      </c>
      <c r="N1154" s="667">
        <v>0</v>
      </c>
      <c r="O1154" s="667">
        <v>0</v>
      </c>
      <c r="P1154" s="666">
        <f t="shared" si="37"/>
        <v>0</v>
      </c>
      <c r="Q1154" s="666">
        <v>0</v>
      </c>
      <c r="R1154" s="666">
        <v>0</v>
      </c>
    </row>
    <row r="1155" spans="1:19" s="427" customFormat="1" x14ac:dyDescent="0.25">
      <c r="A1155" s="602" t="s">
        <v>22173</v>
      </c>
      <c r="B1155" s="598" t="s">
        <v>19175</v>
      </c>
      <c r="C1155" s="602" t="s">
        <v>22174</v>
      </c>
      <c r="D1155" s="602" t="s">
        <v>22175</v>
      </c>
      <c r="E1155" s="606">
        <v>10000</v>
      </c>
      <c r="F1155" s="602">
        <v>40448823</v>
      </c>
      <c r="G1155" s="601" t="s">
        <v>22176</v>
      </c>
      <c r="H1155" s="601" t="s">
        <v>22177</v>
      </c>
      <c r="I1155" s="601" t="s">
        <v>22177</v>
      </c>
      <c r="J1155" s="602" t="s">
        <v>686</v>
      </c>
      <c r="K1155" s="667">
        <v>1</v>
      </c>
      <c r="L1155" s="667">
        <v>5</v>
      </c>
      <c r="M1155" s="671">
        <v>9995</v>
      </c>
      <c r="N1155" s="667">
        <v>0</v>
      </c>
      <c r="O1155" s="667">
        <v>0</v>
      </c>
      <c r="P1155" s="666">
        <f t="shared" si="37"/>
        <v>0</v>
      </c>
      <c r="Q1155" s="666">
        <v>0</v>
      </c>
      <c r="R1155" s="666">
        <v>0</v>
      </c>
      <c r="S1155" s="418"/>
    </row>
    <row r="1156" spans="1:19" s="427" customFormat="1" x14ac:dyDescent="0.25">
      <c r="A1156" s="602" t="s">
        <v>22173</v>
      </c>
      <c r="B1156" s="598" t="s">
        <v>19175</v>
      </c>
      <c r="C1156" s="602" t="s">
        <v>22174</v>
      </c>
      <c r="D1156" s="602" t="s">
        <v>22175</v>
      </c>
      <c r="E1156" s="606">
        <v>12600</v>
      </c>
      <c r="F1156" s="602">
        <v>70753929</v>
      </c>
      <c r="G1156" s="601" t="s">
        <v>22182</v>
      </c>
      <c r="H1156" s="601" t="s">
        <v>22183</v>
      </c>
      <c r="I1156" s="601" t="s">
        <v>22183</v>
      </c>
      <c r="J1156" s="602" t="s">
        <v>686</v>
      </c>
      <c r="K1156" s="667">
        <v>1</v>
      </c>
      <c r="L1156" s="667">
        <v>1</v>
      </c>
      <c r="M1156" s="671">
        <v>12599</v>
      </c>
      <c r="N1156" s="667">
        <v>0</v>
      </c>
      <c r="O1156" s="667">
        <v>0</v>
      </c>
      <c r="P1156" s="666">
        <f t="shared" si="37"/>
        <v>0</v>
      </c>
      <c r="Q1156" s="666">
        <v>0</v>
      </c>
      <c r="R1156" s="666">
        <v>0</v>
      </c>
      <c r="S1156" s="418"/>
    </row>
    <row r="1157" spans="1:19" s="427" customFormat="1" x14ac:dyDescent="0.25">
      <c r="A1157" s="602" t="s">
        <v>22173</v>
      </c>
      <c r="B1157" s="598" t="s">
        <v>19175</v>
      </c>
      <c r="C1157" s="602" t="s">
        <v>22174</v>
      </c>
      <c r="D1157" s="602" t="s">
        <v>22175</v>
      </c>
      <c r="E1157" s="606">
        <v>15600</v>
      </c>
      <c r="F1157" s="602" t="s">
        <v>22184</v>
      </c>
      <c r="G1157" s="601" t="s">
        <v>22185</v>
      </c>
      <c r="H1157" s="601" t="s">
        <v>519</v>
      </c>
      <c r="I1157" s="601" t="s">
        <v>519</v>
      </c>
      <c r="J1157" s="602" t="s">
        <v>686</v>
      </c>
      <c r="K1157" s="667">
        <v>1</v>
      </c>
      <c r="L1157" s="667">
        <v>8</v>
      </c>
      <c r="M1157" s="671">
        <v>15592</v>
      </c>
      <c r="N1157" s="667">
        <v>0</v>
      </c>
      <c r="O1157" s="667">
        <v>0</v>
      </c>
      <c r="P1157" s="666">
        <f t="shared" si="37"/>
        <v>0</v>
      </c>
      <c r="Q1157" s="666">
        <v>0</v>
      </c>
      <c r="R1157" s="666">
        <v>0</v>
      </c>
      <c r="S1157" s="418"/>
    </row>
    <row r="1158" spans="1:19" s="427" customFormat="1" x14ac:dyDescent="0.25">
      <c r="A1158" s="602" t="s">
        <v>22173</v>
      </c>
      <c r="B1158" s="598" t="s">
        <v>19175</v>
      </c>
      <c r="C1158" s="602" t="s">
        <v>22174</v>
      </c>
      <c r="D1158" s="602" t="s">
        <v>22175</v>
      </c>
      <c r="E1158" s="606">
        <v>15000</v>
      </c>
      <c r="F1158" s="602">
        <v>70753929</v>
      </c>
      <c r="G1158" s="601" t="s">
        <v>22182</v>
      </c>
      <c r="H1158" s="601" t="s">
        <v>22183</v>
      </c>
      <c r="I1158" s="601" t="s">
        <v>22183</v>
      </c>
      <c r="J1158" s="602" t="s">
        <v>686</v>
      </c>
      <c r="K1158" s="667">
        <v>1</v>
      </c>
      <c r="L1158" s="667">
        <v>7</v>
      </c>
      <c r="M1158" s="671">
        <v>14993</v>
      </c>
      <c r="N1158" s="667">
        <v>0</v>
      </c>
      <c r="O1158" s="667">
        <v>0</v>
      </c>
      <c r="P1158" s="666">
        <f t="shared" si="37"/>
        <v>0</v>
      </c>
      <c r="Q1158" s="666">
        <v>0</v>
      </c>
      <c r="R1158" s="666">
        <v>0</v>
      </c>
      <c r="S1158" s="418"/>
    </row>
    <row r="1159" spans="1:19" s="427" customFormat="1" x14ac:dyDescent="0.25">
      <c r="A1159" s="602" t="s">
        <v>22173</v>
      </c>
      <c r="B1159" s="598" t="s">
        <v>19175</v>
      </c>
      <c r="C1159" s="602" t="s">
        <v>22174</v>
      </c>
      <c r="D1159" s="602" t="s">
        <v>22175</v>
      </c>
      <c r="E1159" s="606">
        <v>12000</v>
      </c>
      <c r="F1159" s="602">
        <v>40523122</v>
      </c>
      <c r="G1159" s="601" t="s">
        <v>22186</v>
      </c>
      <c r="H1159" s="601" t="s">
        <v>565</v>
      </c>
      <c r="I1159" s="601" t="s">
        <v>565</v>
      </c>
      <c r="J1159" s="602" t="s">
        <v>686</v>
      </c>
      <c r="K1159" s="667">
        <v>1</v>
      </c>
      <c r="L1159" s="667">
        <v>4</v>
      </c>
      <c r="M1159" s="671">
        <v>11996</v>
      </c>
      <c r="N1159" s="667">
        <v>0</v>
      </c>
      <c r="O1159" s="667">
        <v>0</v>
      </c>
      <c r="P1159" s="666">
        <f t="shared" si="37"/>
        <v>0</v>
      </c>
      <c r="Q1159" s="666">
        <v>0</v>
      </c>
      <c r="R1159" s="666">
        <v>0</v>
      </c>
      <c r="S1159" s="418"/>
    </row>
    <row r="1160" spans="1:19" s="427" customFormat="1" x14ac:dyDescent="0.25">
      <c r="A1160" s="602" t="s">
        <v>22173</v>
      </c>
      <c r="B1160" s="598" t="s">
        <v>19175</v>
      </c>
      <c r="C1160" s="602" t="s">
        <v>22174</v>
      </c>
      <c r="D1160" s="602" t="s">
        <v>22175</v>
      </c>
      <c r="E1160" s="606">
        <v>10000</v>
      </c>
      <c r="F1160" s="602">
        <v>40448823</v>
      </c>
      <c r="G1160" s="601" t="s">
        <v>22176</v>
      </c>
      <c r="H1160" s="601" t="s">
        <v>22177</v>
      </c>
      <c r="I1160" s="601" t="s">
        <v>22177</v>
      </c>
      <c r="J1160" s="602" t="s">
        <v>686</v>
      </c>
      <c r="K1160" s="667">
        <v>1</v>
      </c>
      <c r="L1160" s="667">
        <v>3</v>
      </c>
      <c r="M1160" s="671">
        <v>9997</v>
      </c>
      <c r="N1160" s="667">
        <v>0</v>
      </c>
      <c r="O1160" s="667">
        <v>0</v>
      </c>
      <c r="P1160" s="666">
        <f t="shared" si="37"/>
        <v>0</v>
      </c>
      <c r="Q1160" s="666">
        <v>0</v>
      </c>
      <c r="R1160" s="666">
        <v>0</v>
      </c>
      <c r="S1160" s="418"/>
    </row>
    <row r="1161" spans="1:19" s="427" customFormat="1" x14ac:dyDescent="0.25">
      <c r="A1161" s="602" t="s">
        <v>22173</v>
      </c>
      <c r="B1161" s="598" t="s">
        <v>19175</v>
      </c>
      <c r="C1161" s="602" t="s">
        <v>22174</v>
      </c>
      <c r="D1161" s="602" t="s">
        <v>22175</v>
      </c>
      <c r="E1161" s="606">
        <v>15600</v>
      </c>
      <c r="F1161" s="602">
        <v>44971957</v>
      </c>
      <c r="G1161" s="601" t="s">
        <v>22187</v>
      </c>
      <c r="H1161" s="601" t="s">
        <v>2378</v>
      </c>
      <c r="I1161" s="601" t="s">
        <v>2378</v>
      </c>
      <c r="J1161" s="602" t="s">
        <v>686</v>
      </c>
      <c r="K1161" s="667">
        <v>1</v>
      </c>
      <c r="L1161" s="667">
        <v>4</v>
      </c>
      <c r="M1161" s="671">
        <v>15596</v>
      </c>
      <c r="N1161" s="667">
        <v>0</v>
      </c>
      <c r="O1161" s="667">
        <v>0</v>
      </c>
      <c r="P1161" s="666">
        <f t="shared" si="37"/>
        <v>0</v>
      </c>
      <c r="Q1161" s="666">
        <v>0</v>
      </c>
      <c r="R1161" s="666">
        <v>0</v>
      </c>
      <c r="S1161" s="418"/>
    </row>
    <row r="1162" spans="1:19" s="427" customFormat="1" x14ac:dyDescent="0.25">
      <c r="A1162" s="602" t="s">
        <v>22173</v>
      </c>
      <c r="B1162" s="598" t="s">
        <v>19175</v>
      </c>
      <c r="C1162" s="602" t="s">
        <v>22174</v>
      </c>
      <c r="D1162" s="602" t="s">
        <v>22175</v>
      </c>
      <c r="E1162" s="606">
        <v>12000</v>
      </c>
      <c r="F1162" s="602">
        <v>45595803</v>
      </c>
      <c r="G1162" s="601" t="s">
        <v>22188</v>
      </c>
      <c r="H1162" s="601" t="s">
        <v>22189</v>
      </c>
      <c r="I1162" s="601" t="s">
        <v>22189</v>
      </c>
      <c r="J1162" s="602" t="s">
        <v>686</v>
      </c>
      <c r="K1162" s="667">
        <v>1</v>
      </c>
      <c r="L1162" s="667">
        <v>5</v>
      </c>
      <c r="M1162" s="671">
        <v>11995</v>
      </c>
      <c r="N1162" s="667">
        <v>0</v>
      </c>
      <c r="O1162" s="667">
        <v>0</v>
      </c>
      <c r="P1162" s="666">
        <f t="shared" si="37"/>
        <v>0</v>
      </c>
      <c r="Q1162" s="666">
        <v>0</v>
      </c>
      <c r="R1162" s="666">
        <v>0</v>
      </c>
      <c r="S1162" s="418"/>
    </row>
    <row r="1163" spans="1:19" s="427" customFormat="1" x14ac:dyDescent="0.25">
      <c r="A1163" s="602" t="s">
        <v>22173</v>
      </c>
      <c r="B1163" s="598" t="s">
        <v>19175</v>
      </c>
      <c r="C1163" s="602" t="s">
        <v>22174</v>
      </c>
      <c r="D1163" s="602" t="s">
        <v>22175</v>
      </c>
      <c r="E1163" s="606">
        <v>15600</v>
      </c>
      <c r="F1163" s="602" t="s">
        <v>22190</v>
      </c>
      <c r="G1163" s="601" t="s">
        <v>22191</v>
      </c>
      <c r="H1163" s="601" t="s">
        <v>519</v>
      </c>
      <c r="I1163" s="601" t="s">
        <v>519</v>
      </c>
      <c r="J1163" s="602" t="s">
        <v>686</v>
      </c>
      <c r="K1163" s="667">
        <v>1</v>
      </c>
      <c r="L1163" s="667">
        <v>3</v>
      </c>
      <c r="M1163" s="671">
        <v>15597</v>
      </c>
      <c r="N1163" s="667">
        <v>0</v>
      </c>
      <c r="O1163" s="667">
        <v>0</v>
      </c>
      <c r="P1163" s="666">
        <f t="shared" si="37"/>
        <v>0</v>
      </c>
      <c r="Q1163" s="666">
        <v>0</v>
      </c>
      <c r="R1163" s="666">
        <v>0</v>
      </c>
      <c r="S1163" s="418"/>
    </row>
    <row r="1164" spans="1:19" s="427" customFormat="1" x14ac:dyDescent="0.25">
      <c r="A1164" s="602" t="s">
        <v>22173</v>
      </c>
      <c r="B1164" s="598" t="s">
        <v>19175</v>
      </c>
      <c r="C1164" s="602" t="s">
        <v>22174</v>
      </c>
      <c r="D1164" s="602" t="s">
        <v>22175</v>
      </c>
      <c r="E1164" s="606">
        <v>15600</v>
      </c>
      <c r="F1164" s="602" t="s">
        <v>22192</v>
      </c>
      <c r="G1164" s="601" t="s">
        <v>22178</v>
      </c>
      <c r="H1164" s="601" t="s">
        <v>16466</v>
      </c>
      <c r="I1164" s="601" t="s">
        <v>16466</v>
      </c>
      <c r="J1164" s="602" t="s">
        <v>686</v>
      </c>
      <c r="K1164" s="667">
        <v>1</v>
      </c>
      <c r="L1164" s="667">
        <v>1</v>
      </c>
      <c r="M1164" s="671">
        <v>15599</v>
      </c>
      <c r="N1164" s="667">
        <v>0</v>
      </c>
      <c r="O1164" s="667">
        <v>0</v>
      </c>
      <c r="P1164" s="666">
        <f t="shared" si="37"/>
        <v>0</v>
      </c>
      <c r="Q1164" s="666">
        <v>0</v>
      </c>
      <c r="R1164" s="666">
        <v>0</v>
      </c>
      <c r="S1164" s="418"/>
    </row>
    <row r="1165" spans="1:19" s="427" customFormat="1" x14ac:dyDescent="0.25">
      <c r="A1165" s="602" t="s">
        <v>22173</v>
      </c>
      <c r="B1165" s="598" t="s">
        <v>19175</v>
      </c>
      <c r="C1165" s="602" t="s">
        <v>22174</v>
      </c>
      <c r="D1165" s="602" t="s">
        <v>22175</v>
      </c>
      <c r="E1165" s="606">
        <v>12000</v>
      </c>
      <c r="F1165" s="602" t="s">
        <v>22193</v>
      </c>
      <c r="G1165" s="601" t="s">
        <v>22194</v>
      </c>
      <c r="H1165" s="601" t="s">
        <v>18178</v>
      </c>
      <c r="I1165" s="601" t="s">
        <v>18178</v>
      </c>
      <c r="J1165" s="602" t="s">
        <v>686</v>
      </c>
      <c r="K1165" s="667">
        <v>1</v>
      </c>
      <c r="L1165" s="667">
        <v>1</v>
      </c>
      <c r="M1165" s="671">
        <v>11999</v>
      </c>
      <c r="N1165" s="667">
        <v>0</v>
      </c>
      <c r="O1165" s="667">
        <v>0</v>
      </c>
      <c r="P1165" s="666">
        <f t="shared" si="37"/>
        <v>0</v>
      </c>
      <c r="Q1165" s="666">
        <v>0</v>
      </c>
      <c r="R1165" s="666">
        <v>0</v>
      </c>
      <c r="S1165" s="418"/>
    </row>
    <row r="1166" spans="1:19" s="427" customFormat="1" x14ac:dyDescent="0.25">
      <c r="A1166" s="602" t="s">
        <v>22173</v>
      </c>
      <c r="B1166" s="598" t="s">
        <v>19175</v>
      </c>
      <c r="C1166" s="602" t="s">
        <v>22174</v>
      </c>
      <c r="D1166" s="602" t="s">
        <v>22175</v>
      </c>
      <c r="E1166" s="606">
        <v>15600</v>
      </c>
      <c r="F1166" s="602" t="s">
        <v>22195</v>
      </c>
      <c r="G1166" s="601" t="s">
        <v>22196</v>
      </c>
      <c r="H1166" s="601" t="s">
        <v>519</v>
      </c>
      <c r="I1166" s="601" t="s">
        <v>519</v>
      </c>
      <c r="J1166" s="602" t="s">
        <v>686</v>
      </c>
      <c r="K1166" s="667">
        <v>1</v>
      </c>
      <c r="L1166" s="667">
        <v>4</v>
      </c>
      <c r="M1166" s="671">
        <v>15596</v>
      </c>
      <c r="N1166" s="667">
        <v>0</v>
      </c>
      <c r="O1166" s="667">
        <v>0</v>
      </c>
      <c r="P1166" s="666">
        <f t="shared" si="37"/>
        <v>0</v>
      </c>
      <c r="Q1166" s="666">
        <v>0</v>
      </c>
      <c r="R1166" s="666">
        <v>0</v>
      </c>
      <c r="S1166" s="418"/>
    </row>
    <row r="1167" spans="1:19" s="427" customFormat="1" x14ac:dyDescent="0.25">
      <c r="A1167" s="602" t="s">
        <v>22173</v>
      </c>
      <c r="B1167" s="598" t="s">
        <v>19175</v>
      </c>
      <c r="C1167" s="602" t="s">
        <v>22174</v>
      </c>
      <c r="D1167" s="602" t="s">
        <v>22175</v>
      </c>
      <c r="E1167" s="606">
        <v>15600</v>
      </c>
      <c r="F1167" s="602" t="s">
        <v>22197</v>
      </c>
      <c r="G1167" s="601" t="s">
        <v>22198</v>
      </c>
      <c r="H1167" s="601" t="s">
        <v>519</v>
      </c>
      <c r="I1167" s="601" t="s">
        <v>519</v>
      </c>
      <c r="J1167" s="602" t="s">
        <v>686</v>
      </c>
      <c r="K1167" s="667">
        <v>1</v>
      </c>
      <c r="L1167" s="667">
        <v>3</v>
      </c>
      <c r="M1167" s="671">
        <v>15597</v>
      </c>
      <c r="N1167" s="667">
        <v>0</v>
      </c>
      <c r="O1167" s="667">
        <v>0</v>
      </c>
      <c r="P1167" s="666">
        <f t="shared" si="37"/>
        <v>0</v>
      </c>
      <c r="Q1167" s="666">
        <v>0</v>
      </c>
      <c r="R1167" s="666">
        <v>0</v>
      </c>
      <c r="S1167" s="418"/>
    </row>
    <row r="1168" spans="1:19" s="427" customFormat="1" x14ac:dyDescent="0.25">
      <c r="A1168" s="602" t="s">
        <v>22173</v>
      </c>
      <c r="B1168" s="598" t="s">
        <v>19175</v>
      </c>
      <c r="C1168" s="602" t="s">
        <v>22174</v>
      </c>
      <c r="D1168" s="602" t="s">
        <v>22175</v>
      </c>
      <c r="E1168" s="606">
        <v>15600</v>
      </c>
      <c r="F1168" s="602" t="s">
        <v>20818</v>
      </c>
      <c r="G1168" s="601" t="s">
        <v>22199</v>
      </c>
      <c r="H1168" s="601" t="s">
        <v>22200</v>
      </c>
      <c r="I1168" s="601" t="s">
        <v>22200</v>
      </c>
      <c r="J1168" s="602" t="s">
        <v>686</v>
      </c>
      <c r="K1168" s="667">
        <v>1</v>
      </c>
      <c r="L1168" s="667">
        <v>2</v>
      </c>
      <c r="M1168" s="671">
        <v>15598</v>
      </c>
      <c r="N1168" s="667">
        <v>0</v>
      </c>
      <c r="O1168" s="667">
        <v>0</v>
      </c>
      <c r="P1168" s="666">
        <f t="shared" si="37"/>
        <v>0</v>
      </c>
      <c r="Q1168" s="666">
        <v>0</v>
      </c>
      <c r="R1168" s="666">
        <v>0</v>
      </c>
      <c r="S1168" s="418"/>
    </row>
    <row r="1169" spans="1:19" s="427" customFormat="1" x14ac:dyDescent="0.25">
      <c r="A1169" s="602" t="s">
        <v>22173</v>
      </c>
      <c r="B1169" s="598" t="s">
        <v>19175</v>
      </c>
      <c r="C1169" s="602" t="s">
        <v>22174</v>
      </c>
      <c r="D1169" s="602" t="s">
        <v>22175</v>
      </c>
      <c r="E1169" s="606">
        <v>15600</v>
      </c>
      <c r="F1169" s="602">
        <v>10610418</v>
      </c>
      <c r="G1169" s="601" t="s">
        <v>22201</v>
      </c>
      <c r="H1169" s="601" t="s">
        <v>519</v>
      </c>
      <c r="I1169" s="601" t="s">
        <v>519</v>
      </c>
      <c r="J1169" s="602" t="s">
        <v>686</v>
      </c>
      <c r="K1169" s="667">
        <v>1</v>
      </c>
      <c r="L1169" s="667">
        <v>4</v>
      </c>
      <c r="M1169" s="671">
        <v>15596</v>
      </c>
      <c r="N1169" s="667">
        <v>0</v>
      </c>
      <c r="O1169" s="667">
        <v>0</v>
      </c>
      <c r="P1169" s="666">
        <f t="shared" si="37"/>
        <v>0</v>
      </c>
      <c r="Q1169" s="666">
        <v>0</v>
      </c>
      <c r="R1169" s="666">
        <v>0</v>
      </c>
      <c r="S1169" s="418"/>
    </row>
    <row r="1170" spans="1:19" s="427" customFormat="1" x14ac:dyDescent="0.25">
      <c r="A1170" s="602" t="s">
        <v>22173</v>
      </c>
      <c r="B1170" s="598" t="s">
        <v>19175</v>
      </c>
      <c r="C1170" s="602" t="s">
        <v>22174</v>
      </c>
      <c r="D1170" s="602" t="s">
        <v>22175</v>
      </c>
      <c r="E1170" s="606">
        <v>11400</v>
      </c>
      <c r="F1170" s="602">
        <v>25680675</v>
      </c>
      <c r="G1170" s="601" t="s">
        <v>22202</v>
      </c>
      <c r="H1170" s="601" t="s">
        <v>519</v>
      </c>
      <c r="I1170" s="601" t="s">
        <v>519</v>
      </c>
      <c r="J1170" s="602" t="s">
        <v>686</v>
      </c>
      <c r="K1170" s="667">
        <v>1</v>
      </c>
      <c r="L1170" s="667">
        <v>3</v>
      </c>
      <c r="M1170" s="671">
        <v>11397</v>
      </c>
      <c r="N1170" s="667">
        <v>0</v>
      </c>
      <c r="O1170" s="667">
        <v>0</v>
      </c>
      <c r="P1170" s="666">
        <f t="shared" si="37"/>
        <v>0</v>
      </c>
      <c r="Q1170" s="666">
        <v>0</v>
      </c>
      <c r="R1170" s="666">
        <v>0</v>
      </c>
      <c r="S1170" s="418"/>
    </row>
    <row r="1171" spans="1:19" x14ac:dyDescent="0.25">
      <c r="A1171" s="602" t="s">
        <v>22173</v>
      </c>
      <c r="B1171" s="598" t="s">
        <v>19175</v>
      </c>
      <c r="C1171" s="602" t="s">
        <v>22174</v>
      </c>
      <c r="D1171" s="602" t="s">
        <v>22175</v>
      </c>
      <c r="E1171" s="606">
        <v>15600</v>
      </c>
      <c r="F1171" s="602" t="s">
        <v>22193</v>
      </c>
      <c r="G1171" s="601" t="s">
        <v>22194</v>
      </c>
      <c r="H1171" s="601" t="s">
        <v>18178</v>
      </c>
      <c r="I1171" s="601" t="s">
        <v>18178</v>
      </c>
      <c r="J1171" s="602" t="s">
        <v>686</v>
      </c>
      <c r="K1171" s="667">
        <v>1</v>
      </c>
      <c r="L1171" s="667">
        <v>2</v>
      </c>
      <c r="M1171" s="671">
        <v>15598</v>
      </c>
      <c r="N1171" s="667">
        <v>0</v>
      </c>
      <c r="O1171" s="667">
        <v>0</v>
      </c>
      <c r="P1171" s="666">
        <f t="shared" si="37"/>
        <v>0</v>
      </c>
      <c r="Q1171" s="666">
        <v>0</v>
      </c>
      <c r="R1171" s="666">
        <v>0</v>
      </c>
    </row>
    <row r="1172" spans="1:19" x14ac:dyDescent="0.25">
      <c r="A1172" s="602" t="s">
        <v>22173</v>
      </c>
      <c r="B1172" s="598" t="s">
        <v>19175</v>
      </c>
      <c r="C1172" s="602" t="s">
        <v>22174</v>
      </c>
      <c r="D1172" s="602" t="s">
        <v>22175</v>
      </c>
      <c r="E1172" s="606">
        <v>15600</v>
      </c>
      <c r="F1172" s="602" t="s">
        <v>22203</v>
      </c>
      <c r="G1172" s="601" t="s">
        <v>22204</v>
      </c>
      <c r="H1172" s="601" t="s">
        <v>22205</v>
      </c>
      <c r="I1172" s="601" t="s">
        <v>22205</v>
      </c>
      <c r="J1172" s="602" t="s">
        <v>686</v>
      </c>
      <c r="K1172" s="667">
        <v>1</v>
      </c>
      <c r="L1172" s="667">
        <v>7</v>
      </c>
      <c r="M1172" s="671">
        <v>15593</v>
      </c>
      <c r="N1172" s="667">
        <v>0</v>
      </c>
      <c r="O1172" s="667">
        <v>0</v>
      </c>
      <c r="P1172" s="666">
        <f t="shared" si="37"/>
        <v>0</v>
      </c>
      <c r="Q1172" s="666">
        <v>0</v>
      </c>
      <c r="R1172" s="666">
        <v>0</v>
      </c>
    </row>
    <row r="1173" spans="1:19" x14ac:dyDescent="0.25">
      <c r="A1173" s="602" t="s">
        <v>22173</v>
      </c>
      <c r="B1173" s="598" t="s">
        <v>19175</v>
      </c>
      <c r="C1173" s="602" t="s">
        <v>22174</v>
      </c>
      <c r="D1173" s="602" t="s">
        <v>22175</v>
      </c>
      <c r="E1173" s="606">
        <v>15600</v>
      </c>
      <c r="F1173" s="602">
        <v>40446823</v>
      </c>
      <c r="G1173" s="601" t="s">
        <v>22206</v>
      </c>
      <c r="H1173" s="601" t="s">
        <v>519</v>
      </c>
      <c r="I1173" s="601" t="s">
        <v>519</v>
      </c>
      <c r="J1173" s="602" t="s">
        <v>686</v>
      </c>
      <c r="K1173" s="667">
        <v>1</v>
      </c>
      <c r="L1173" s="667">
        <v>2</v>
      </c>
      <c r="M1173" s="671">
        <v>15598</v>
      </c>
      <c r="N1173" s="667">
        <v>0</v>
      </c>
      <c r="O1173" s="667">
        <v>0</v>
      </c>
      <c r="P1173" s="666">
        <f t="shared" si="37"/>
        <v>0</v>
      </c>
      <c r="Q1173" s="666">
        <v>0</v>
      </c>
      <c r="R1173" s="666">
        <v>0</v>
      </c>
    </row>
    <row r="1174" spans="1:19" x14ac:dyDescent="0.25">
      <c r="A1174" s="602" t="s">
        <v>22173</v>
      </c>
      <c r="B1174" s="598" t="s">
        <v>19175</v>
      </c>
      <c r="C1174" s="602" t="s">
        <v>22174</v>
      </c>
      <c r="D1174" s="602" t="s">
        <v>22175</v>
      </c>
      <c r="E1174" s="606">
        <v>15600</v>
      </c>
      <c r="F1174" s="602">
        <v>40788094</v>
      </c>
      <c r="G1174" s="601" t="s">
        <v>22207</v>
      </c>
      <c r="H1174" s="601" t="s">
        <v>22208</v>
      </c>
      <c r="I1174" s="601" t="s">
        <v>22208</v>
      </c>
      <c r="J1174" s="602" t="s">
        <v>686</v>
      </c>
      <c r="K1174" s="667">
        <v>1</v>
      </c>
      <c r="L1174" s="667">
        <v>3</v>
      </c>
      <c r="M1174" s="671">
        <v>15597</v>
      </c>
      <c r="N1174" s="667">
        <v>0</v>
      </c>
      <c r="O1174" s="667">
        <v>0</v>
      </c>
      <c r="P1174" s="666">
        <f t="shared" si="37"/>
        <v>0</v>
      </c>
      <c r="Q1174" s="666">
        <v>0</v>
      </c>
      <c r="R1174" s="666">
        <v>0</v>
      </c>
    </row>
    <row r="1175" spans="1:19" x14ac:dyDescent="0.25">
      <c r="A1175" s="602" t="s">
        <v>22173</v>
      </c>
      <c r="B1175" s="598" t="s">
        <v>19175</v>
      </c>
      <c r="C1175" s="602" t="s">
        <v>22174</v>
      </c>
      <c r="D1175" s="602" t="s">
        <v>22175</v>
      </c>
      <c r="E1175" s="606">
        <v>15600</v>
      </c>
      <c r="F1175" s="602">
        <v>40690136</v>
      </c>
      <c r="G1175" s="601" t="s">
        <v>22209</v>
      </c>
      <c r="H1175" s="601" t="s">
        <v>22177</v>
      </c>
      <c r="I1175" s="601" t="s">
        <v>22177</v>
      </c>
      <c r="J1175" s="602" t="s">
        <v>686</v>
      </c>
      <c r="K1175" s="667">
        <v>1</v>
      </c>
      <c r="L1175" s="667">
        <v>6</v>
      </c>
      <c r="M1175" s="671">
        <v>15594</v>
      </c>
      <c r="N1175" s="667">
        <v>0</v>
      </c>
      <c r="O1175" s="667">
        <v>0</v>
      </c>
      <c r="P1175" s="666">
        <f t="shared" si="37"/>
        <v>0</v>
      </c>
      <c r="Q1175" s="666">
        <v>0</v>
      </c>
      <c r="R1175" s="666">
        <v>0</v>
      </c>
    </row>
    <row r="1176" spans="1:19" x14ac:dyDescent="0.25">
      <c r="A1176" s="602" t="s">
        <v>22173</v>
      </c>
      <c r="B1176" s="598" t="s">
        <v>19175</v>
      </c>
      <c r="C1176" s="602" t="s">
        <v>22174</v>
      </c>
      <c r="D1176" s="602" t="s">
        <v>22175</v>
      </c>
      <c r="E1176" s="606">
        <v>13400</v>
      </c>
      <c r="F1176" s="602">
        <v>25680675</v>
      </c>
      <c r="G1176" s="601" t="s">
        <v>22202</v>
      </c>
      <c r="H1176" s="601" t="s">
        <v>519</v>
      </c>
      <c r="I1176" s="601" t="s">
        <v>519</v>
      </c>
      <c r="J1176" s="602" t="s">
        <v>686</v>
      </c>
      <c r="K1176" s="667">
        <v>1</v>
      </c>
      <c r="L1176" s="667">
        <v>1</v>
      </c>
      <c r="M1176" s="671">
        <v>13399</v>
      </c>
      <c r="N1176" s="667">
        <v>0</v>
      </c>
      <c r="O1176" s="667">
        <v>0</v>
      </c>
      <c r="P1176" s="666">
        <f t="shared" si="37"/>
        <v>0</v>
      </c>
      <c r="Q1176" s="666">
        <v>0</v>
      </c>
      <c r="R1176" s="666">
        <v>0</v>
      </c>
    </row>
    <row r="1177" spans="1:19" x14ac:dyDescent="0.25">
      <c r="A1177" s="602" t="s">
        <v>22173</v>
      </c>
      <c r="B1177" s="598" t="s">
        <v>19175</v>
      </c>
      <c r="C1177" s="602" t="s">
        <v>22174</v>
      </c>
      <c r="D1177" s="602" t="s">
        <v>22175</v>
      </c>
      <c r="E1177" s="606">
        <v>15600</v>
      </c>
      <c r="F1177" s="602" t="s">
        <v>22210</v>
      </c>
      <c r="G1177" s="601" t="s">
        <v>22211</v>
      </c>
      <c r="H1177" s="601" t="s">
        <v>519</v>
      </c>
      <c r="I1177" s="601" t="s">
        <v>519</v>
      </c>
      <c r="J1177" s="602" t="s">
        <v>686</v>
      </c>
      <c r="K1177" s="667">
        <v>1</v>
      </c>
      <c r="L1177" s="667">
        <v>8</v>
      </c>
      <c r="M1177" s="671">
        <v>15592</v>
      </c>
      <c r="N1177" s="667">
        <v>0</v>
      </c>
      <c r="O1177" s="667">
        <v>0</v>
      </c>
      <c r="P1177" s="666">
        <f t="shared" si="37"/>
        <v>0</v>
      </c>
      <c r="Q1177" s="666">
        <v>0</v>
      </c>
      <c r="R1177" s="666">
        <v>0</v>
      </c>
    </row>
    <row r="1178" spans="1:19" x14ac:dyDescent="0.25">
      <c r="A1178" s="602" t="s">
        <v>22173</v>
      </c>
      <c r="B1178" s="598" t="s">
        <v>19175</v>
      </c>
      <c r="C1178" s="602" t="s">
        <v>22174</v>
      </c>
      <c r="D1178" s="602" t="s">
        <v>22175</v>
      </c>
      <c r="E1178" s="606">
        <v>12000</v>
      </c>
      <c r="F1178" s="602">
        <v>15359314</v>
      </c>
      <c r="G1178" s="601" t="s">
        <v>22212</v>
      </c>
      <c r="H1178" s="601" t="s">
        <v>22177</v>
      </c>
      <c r="I1178" s="601" t="s">
        <v>22177</v>
      </c>
      <c r="J1178" s="602" t="s">
        <v>686</v>
      </c>
      <c r="K1178" s="667">
        <v>1</v>
      </c>
      <c r="L1178" s="667">
        <v>2</v>
      </c>
      <c r="M1178" s="671">
        <v>11998</v>
      </c>
      <c r="N1178" s="667">
        <v>0</v>
      </c>
      <c r="O1178" s="667">
        <v>0</v>
      </c>
      <c r="P1178" s="666">
        <f t="shared" si="37"/>
        <v>0</v>
      </c>
      <c r="Q1178" s="666">
        <v>0</v>
      </c>
      <c r="R1178" s="666">
        <v>0</v>
      </c>
    </row>
    <row r="1179" spans="1:19" x14ac:dyDescent="0.25">
      <c r="A1179" s="602" t="s">
        <v>22173</v>
      </c>
      <c r="B1179" s="598" t="s">
        <v>19175</v>
      </c>
      <c r="C1179" s="602" t="s">
        <v>22174</v>
      </c>
      <c r="D1179" s="602" t="s">
        <v>22175</v>
      </c>
      <c r="E1179" s="606">
        <v>15600</v>
      </c>
      <c r="F1179" s="602" t="s">
        <v>22213</v>
      </c>
      <c r="G1179" s="601" t="s">
        <v>22214</v>
      </c>
      <c r="H1179" s="601" t="s">
        <v>22215</v>
      </c>
      <c r="I1179" s="601" t="s">
        <v>22215</v>
      </c>
      <c r="J1179" s="602" t="s">
        <v>686</v>
      </c>
      <c r="K1179" s="667">
        <v>1</v>
      </c>
      <c r="L1179" s="667">
        <v>8</v>
      </c>
      <c r="M1179" s="671">
        <v>15592</v>
      </c>
      <c r="N1179" s="667">
        <v>0</v>
      </c>
      <c r="O1179" s="667">
        <v>0</v>
      </c>
      <c r="P1179" s="666">
        <f t="shared" si="37"/>
        <v>0</v>
      </c>
      <c r="Q1179" s="666">
        <v>0</v>
      </c>
      <c r="R1179" s="666">
        <v>0</v>
      </c>
    </row>
    <row r="1180" spans="1:19" x14ac:dyDescent="0.25">
      <c r="A1180" s="602" t="s">
        <v>22173</v>
      </c>
      <c r="B1180" s="598" t="s">
        <v>19175</v>
      </c>
      <c r="C1180" s="602" t="s">
        <v>22174</v>
      </c>
      <c r="D1180" s="602" t="s">
        <v>22175</v>
      </c>
      <c r="E1180" s="606">
        <v>15600</v>
      </c>
      <c r="F1180" s="602" t="s">
        <v>22216</v>
      </c>
      <c r="G1180" s="601" t="s">
        <v>22217</v>
      </c>
      <c r="H1180" s="601" t="s">
        <v>22177</v>
      </c>
      <c r="I1180" s="601" t="s">
        <v>22177</v>
      </c>
      <c r="J1180" s="602" t="s">
        <v>686</v>
      </c>
      <c r="K1180" s="667">
        <v>1</v>
      </c>
      <c r="L1180" s="667">
        <v>2</v>
      </c>
      <c r="M1180" s="671">
        <v>15598</v>
      </c>
      <c r="N1180" s="667">
        <v>1</v>
      </c>
      <c r="O1180" s="667">
        <v>3</v>
      </c>
      <c r="P1180" s="666">
        <v>46800</v>
      </c>
      <c r="Q1180" s="666">
        <v>1</v>
      </c>
      <c r="R1180" s="666">
        <v>12</v>
      </c>
    </row>
    <row r="1181" spans="1:19" x14ac:dyDescent="0.25">
      <c r="A1181" s="602" t="s">
        <v>22173</v>
      </c>
      <c r="B1181" s="598" t="s">
        <v>19175</v>
      </c>
      <c r="C1181" s="602" t="s">
        <v>22174</v>
      </c>
      <c r="D1181" s="602" t="s">
        <v>22175</v>
      </c>
      <c r="E1181" s="606">
        <v>15600</v>
      </c>
      <c r="F1181" s="602" t="s">
        <v>22218</v>
      </c>
      <c r="G1181" s="601" t="s">
        <v>22219</v>
      </c>
      <c r="H1181" s="601" t="s">
        <v>519</v>
      </c>
      <c r="I1181" s="601" t="s">
        <v>519</v>
      </c>
      <c r="J1181" s="602" t="s">
        <v>686</v>
      </c>
      <c r="K1181" s="667">
        <v>1</v>
      </c>
      <c r="L1181" s="667">
        <v>9</v>
      </c>
      <c r="M1181" s="671">
        <v>15591</v>
      </c>
      <c r="N1181" s="667">
        <v>0</v>
      </c>
      <c r="O1181" s="667">
        <v>0</v>
      </c>
      <c r="P1181" s="666">
        <v>0</v>
      </c>
      <c r="Q1181" s="666">
        <v>0</v>
      </c>
      <c r="R1181" s="666">
        <v>0</v>
      </c>
    </row>
    <row r="1182" spans="1:19" x14ac:dyDescent="0.25">
      <c r="A1182" s="602" t="s">
        <v>22173</v>
      </c>
      <c r="B1182" s="598" t="s">
        <v>19175</v>
      </c>
      <c r="C1182" s="602" t="s">
        <v>22174</v>
      </c>
      <c r="D1182" s="602" t="s">
        <v>22175</v>
      </c>
      <c r="E1182" s="606">
        <v>15600</v>
      </c>
      <c r="F1182" s="602" t="s">
        <v>20818</v>
      </c>
      <c r="G1182" s="601" t="s">
        <v>22199</v>
      </c>
      <c r="H1182" s="601" t="s">
        <v>22200</v>
      </c>
      <c r="I1182" s="601" t="s">
        <v>22200</v>
      </c>
      <c r="J1182" s="602" t="s">
        <v>686</v>
      </c>
      <c r="K1182" s="667">
        <v>1</v>
      </c>
      <c r="L1182" s="667">
        <v>1</v>
      </c>
      <c r="M1182" s="671">
        <v>15599</v>
      </c>
      <c r="N1182" s="667">
        <v>0</v>
      </c>
      <c r="O1182" s="667">
        <v>0</v>
      </c>
      <c r="P1182" s="666">
        <v>0</v>
      </c>
      <c r="Q1182" s="666">
        <v>0</v>
      </c>
      <c r="R1182" s="666">
        <v>0</v>
      </c>
    </row>
    <row r="1183" spans="1:19" x14ac:dyDescent="0.25">
      <c r="A1183" s="602" t="s">
        <v>22173</v>
      </c>
      <c r="B1183" s="598" t="s">
        <v>19175</v>
      </c>
      <c r="C1183" s="602" t="s">
        <v>22174</v>
      </c>
      <c r="D1183" s="602" t="s">
        <v>22175</v>
      </c>
      <c r="E1183" s="606">
        <v>15600</v>
      </c>
      <c r="F1183" s="602" t="s">
        <v>22220</v>
      </c>
      <c r="G1183" s="601" t="s">
        <v>22221</v>
      </c>
      <c r="H1183" s="601" t="s">
        <v>519</v>
      </c>
      <c r="I1183" s="601" t="s">
        <v>519</v>
      </c>
      <c r="J1183" s="602" t="s">
        <v>686</v>
      </c>
      <c r="K1183" s="667">
        <v>1</v>
      </c>
      <c r="L1183" s="667">
        <v>12</v>
      </c>
      <c r="M1183" s="671">
        <v>15588</v>
      </c>
      <c r="N1183" s="667">
        <v>0</v>
      </c>
      <c r="O1183" s="667">
        <v>0</v>
      </c>
      <c r="P1183" s="666">
        <v>0</v>
      </c>
      <c r="Q1183" s="666">
        <v>0</v>
      </c>
      <c r="R1183" s="666">
        <v>0</v>
      </c>
    </row>
    <row r="1184" spans="1:19" x14ac:dyDescent="0.25">
      <c r="A1184" s="602" t="s">
        <v>22173</v>
      </c>
      <c r="B1184" s="598" t="s">
        <v>19175</v>
      </c>
      <c r="C1184" s="602" t="s">
        <v>22174</v>
      </c>
      <c r="D1184" s="602" t="s">
        <v>22175</v>
      </c>
      <c r="E1184" s="606">
        <v>12600</v>
      </c>
      <c r="F1184" s="602">
        <v>70753929</v>
      </c>
      <c r="G1184" s="601" t="s">
        <v>22182</v>
      </c>
      <c r="H1184" s="601" t="s">
        <v>22183</v>
      </c>
      <c r="I1184" s="601" t="s">
        <v>22183</v>
      </c>
      <c r="J1184" s="602" t="s">
        <v>686</v>
      </c>
      <c r="K1184" s="667">
        <v>1</v>
      </c>
      <c r="L1184" s="667">
        <v>1</v>
      </c>
      <c r="M1184" s="671">
        <v>12599</v>
      </c>
      <c r="N1184" s="667">
        <v>0</v>
      </c>
      <c r="O1184" s="667">
        <v>0</v>
      </c>
      <c r="P1184" s="666">
        <v>0</v>
      </c>
      <c r="Q1184" s="666">
        <v>0</v>
      </c>
      <c r="R1184" s="666">
        <v>0</v>
      </c>
    </row>
    <row r="1185" spans="1:18" x14ac:dyDescent="0.25">
      <c r="A1185" s="602" t="s">
        <v>22173</v>
      </c>
      <c r="B1185" s="598" t="s">
        <v>19175</v>
      </c>
      <c r="C1185" s="602" t="s">
        <v>22174</v>
      </c>
      <c r="D1185" s="602" t="s">
        <v>22175</v>
      </c>
      <c r="E1185" s="606">
        <v>15600</v>
      </c>
      <c r="F1185" s="602" t="s">
        <v>22193</v>
      </c>
      <c r="G1185" s="601" t="s">
        <v>22194</v>
      </c>
      <c r="H1185" s="601" t="s">
        <v>18178</v>
      </c>
      <c r="I1185" s="601" t="s">
        <v>18178</v>
      </c>
      <c r="J1185" s="602" t="s">
        <v>686</v>
      </c>
      <c r="K1185" s="667">
        <v>1</v>
      </c>
      <c r="L1185" s="667">
        <v>1</v>
      </c>
      <c r="M1185" s="671">
        <v>15599</v>
      </c>
      <c r="N1185" s="667">
        <v>1</v>
      </c>
      <c r="O1185" s="667">
        <v>6</v>
      </c>
      <c r="P1185" s="666">
        <v>93600</v>
      </c>
      <c r="Q1185" s="666">
        <v>1</v>
      </c>
      <c r="R1185" s="666">
        <v>12</v>
      </c>
    </row>
    <row r="1186" spans="1:18" x14ac:dyDescent="0.25">
      <c r="A1186" s="602" t="s">
        <v>22173</v>
      </c>
      <c r="B1186" s="598" t="s">
        <v>19175</v>
      </c>
      <c r="C1186" s="602" t="s">
        <v>22174</v>
      </c>
      <c r="D1186" s="602" t="s">
        <v>22175</v>
      </c>
      <c r="E1186" s="606">
        <v>14000</v>
      </c>
      <c r="F1186" s="602">
        <v>18211550</v>
      </c>
      <c r="G1186" s="601" t="s">
        <v>22222</v>
      </c>
      <c r="H1186" s="601" t="s">
        <v>22177</v>
      </c>
      <c r="I1186" s="601" t="s">
        <v>22177</v>
      </c>
      <c r="J1186" s="602" t="s">
        <v>686</v>
      </c>
      <c r="K1186" s="667">
        <v>1</v>
      </c>
      <c r="L1186" s="667">
        <v>4</v>
      </c>
      <c r="M1186" s="671">
        <v>13996</v>
      </c>
      <c r="N1186" s="667">
        <v>0</v>
      </c>
      <c r="O1186" s="667">
        <v>0</v>
      </c>
      <c r="P1186" s="666">
        <v>0</v>
      </c>
      <c r="Q1186" s="666">
        <v>0</v>
      </c>
      <c r="R1186" s="666">
        <v>0</v>
      </c>
    </row>
    <row r="1187" spans="1:18" x14ac:dyDescent="0.25">
      <c r="A1187" s="602" t="s">
        <v>22173</v>
      </c>
      <c r="B1187" s="598" t="s">
        <v>19175</v>
      </c>
      <c r="C1187" s="602" t="s">
        <v>22174</v>
      </c>
      <c r="D1187" s="602" t="s">
        <v>22175</v>
      </c>
      <c r="E1187" s="606">
        <v>12000</v>
      </c>
      <c r="F1187" s="602">
        <v>15359314</v>
      </c>
      <c r="G1187" s="601" t="s">
        <v>22212</v>
      </c>
      <c r="H1187" s="601" t="s">
        <v>22177</v>
      </c>
      <c r="I1187" s="601" t="s">
        <v>22177</v>
      </c>
      <c r="J1187" s="602" t="s">
        <v>686</v>
      </c>
      <c r="K1187" s="667">
        <v>0</v>
      </c>
      <c r="L1187" s="667">
        <v>0</v>
      </c>
      <c r="M1187" s="671">
        <v>0</v>
      </c>
      <c r="N1187" s="667">
        <v>1</v>
      </c>
      <c r="O1187" s="667">
        <v>2</v>
      </c>
      <c r="P1187" s="666">
        <v>24000</v>
      </c>
      <c r="Q1187" s="667">
        <v>1</v>
      </c>
      <c r="R1187" s="667">
        <v>12</v>
      </c>
    </row>
    <row r="1188" spans="1:18" x14ac:dyDescent="0.25">
      <c r="A1188" s="602" t="s">
        <v>22173</v>
      </c>
      <c r="B1188" s="598" t="s">
        <v>19175</v>
      </c>
      <c r="C1188" s="602" t="s">
        <v>22174</v>
      </c>
      <c r="D1188" s="602" t="s">
        <v>22175</v>
      </c>
      <c r="E1188" s="606">
        <v>7000</v>
      </c>
      <c r="F1188" s="602" t="s">
        <v>22179</v>
      </c>
      <c r="G1188" s="601" t="s">
        <v>22223</v>
      </c>
      <c r="H1188" s="601" t="s">
        <v>22181</v>
      </c>
      <c r="I1188" s="601" t="s">
        <v>22181</v>
      </c>
      <c r="J1188" s="602" t="s">
        <v>686</v>
      </c>
      <c r="K1188" s="667">
        <v>0</v>
      </c>
      <c r="L1188" s="667">
        <v>0</v>
      </c>
      <c r="M1188" s="671">
        <v>0</v>
      </c>
      <c r="N1188" s="667">
        <v>1</v>
      </c>
      <c r="O1188" s="667">
        <v>3</v>
      </c>
      <c r="P1188" s="666">
        <v>21000</v>
      </c>
      <c r="Q1188" s="667">
        <v>1</v>
      </c>
      <c r="R1188" s="667">
        <v>12</v>
      </c>
    </row>
    <row r="1189" spans="1:18" x14ac:dyDescent="0.25">
      <c r="A1189" s="602" t="s">
        <v>22173</v>
      </c>
      <c r="B1189" s="598" t="s">
        <v>19175</v>
      </c>
      <c r="C1189" s="602" t="s">
        <v>22174</v>
      </c>
      <c r="D1189" s="602" t="s">
        <v>22175</v>
      </c>
      <c r="E1189" s="606">
        <v>15600</v>
      </c>
      <c r="F1189" s="602" t="s">
        <v>22224</v>
      </c>
      <c r="G1189" s="601" t="s">
        <v>22225</v>
      </c>
      <c r="H1189" s="601" t="s">
        <v>519</v>
      </c>
      <c r="I1189" s="601" t="s">
        <v>519</v>
      </c>
      <c r="J1189" s="602" t="s">
        <v>686</v>
      </c>
      <c r="K1189" s="667">
        <v>0</v>
      </c>
      <c r="L1189" s="667">
        <v>0</v>
      </c>
      <c r="M1189" s="671">
        <v>0</v>
      </c>
      <c r="N1189" s="667">
        <v>1</v>
      </c>
      <c r="O1189" s="667">
        <v>1</v>
      </c>
      <c r="P1189" s="666">
        <v>15600</v>
      </c>
      <c r="Q1189" s="667">
        <v>1</v>
      </c>
      <c r="R1189" s="667">
        <v>12</v>
      </c>
    </row>
    <row r="1190" spans="1:18" x14ac:dyDescent="0.25">
      <c r="A1190" s="602" t="s">
        <v>22173</v>
      </c>
      <c r="B1190" s="598" t="s">
        <v>19175</v>
      </c>
      <c r="C1190" s="602" t="s">
        <v>22174</v>
      </c>
      <c r="D1190" s="602" t="s">
        <v>22175</v>
      </c>
      <c r="E1190" s="606">
        <v>15600</v>
      </c>
      <c r="F1190" s="602">
        <v>10186626</v>
      </c>
      <c r="G1190" s="601" t="s">
        <v>22226</v>
      </c>
      <c r="H1190" s="601" t="s">
        <v>4184</v>
      </c>
      <c r="I1190" s="601" t="s">
        <v>4184</v>
      </c>
      <c r="J1190" s="602" t="s">
        <v>686</v>
      </c>
      <c r="K1190" s="667">
        <v>0</v>
      </c>
      <c r="L1190" s="667">
        <v>0</v>
      </c>
      <c r="M1190" s="671">
        <v>0</v>
      </c>
      <c r="N1190" s="667">
        <v>1</v>
      </c>
      <c r="O1190" s="667">
        <v>1</v>
      </c>
      <c r="P1190" s="666">
        <v>15600</v>
      </c>
      <c r="Q1190" s="667">
        <v>1</v>
      </c>
      <c r="R1190" s="667">
        <v>12</v>
      </c>
    </row>
    <row r="1191" spans="1:18" x14ac:dyDescent="0.25">
      <c r="A1191" s="602" t="s">
        <v>22173</v>
      </c>
      <c r="B1191" s="598" t="s">
        <v>19175</v>
      </c>
      <c r="C1191" s="602" t="s">
        <v>22174</v>
      </c>
      <c r="D1191" s="602" t="s">
        <v>22175</v>
      </c>
      <c r="E1191" s="606">
        <v>15600</v>
      </c>
      <c r="F1191" s="602">
        <v>25773610</v>
      </c>
      <c r="G1191" s="601" t="s">
        <v>22227</v>
      </c>
      <c r="H1191" s="601" t="s">
        <v>519</v>
      </c>
      <c r="I1191" s="601" t="s">
        <v>519</v>
      </c>
      <c r="J1191" s="602" t="s">
        <v>686</v>
      </c>
      <c r="K1191" s="667">
        <v>0</v>
      </c>
      <c r="L1191" s="667">
        <v>0</v>
      </c>
      <c r="M1191" s="671">
        <v>0</v>
      </c>
      <c r="N1191" s="667">
        <v>1</v>
      </c>
      <c r="O1191" s="667">
        <v>3</v>
      </c>
      <c r="P1191" s="666">
        <v>46800</v>
      </c>
      <c r="Q1191" s="667">
        <v>1</v>
      </c>
      <c r="R1191" s="667">
        <v>12</v>
      </c>
    </row>
    <row r="1192" spans="1:18" x14ac:dyDescent="0.25">
      <c r="A1192" s="602" t="s">
        <v>22173</v>
      </c>
      <c r="B1192" s="598" t="s">
        <v>19175</v>
      </c>
      <c r="C1192" s="602" t="s">
        <v>22174</v>
      </c>
      <c r="D1192" s="602" t="s">
        <v>22175</v>
      </c>
      <c r="E1192" s="606">
        <v>15600</v>
      </c>
      <c r="F1192" s="602">
        <v>40788094</v>
      </c>
      <c r="G1192" s="601" t="s">
        <v>22228</v>
      </c>
      <c r="H1192" s="601" t="s">
        <v>22208</v>
      </c>
      <c r="I1192" s="601" t="s">
        <v>22208</v>
      </c>
      <c r="J1192" s="602" t="s">
        <v>686</v>
      </c>
      <c r="K1192" s="667">
        <v>0</v>
      </c>
      <c r="L1192" s="667">
        <v>0</v>
      </c>
      <c r="M1192" s="671">
        <v>0</v>
      </c>
      <c r="N1192" s="667">
        <v>1</v>
      </c>
      <c r="O1192" s="667">
        <v>1</v>
      </c>
      <c r="P1192" s="666">
        <v>15600</v>
      </c>
      <c r="Q1192" s="667">
        <v>1</v>
      </c>
      <c r="R1192" s="667">
        <v>12</v>
      </c>
    </row>
    <row r="1193" spans="1:18" x14ac:dyDescent="0.25">
      <c r="A1193" s="602" t="s">
        <v>22173</v>
      </c>
      <c r="B1193" s="598" t="s">
        <v>19175</v>
      </c>
      <c r="C1193" s="602" t="s">
        <v>22174</v>
      </c>
      <c r="D1193" s="602" t="s">
        <v>22175</v>
      </c>
      <c r="E1193" s="606">
        <v>8000</v>
      </c>
      <c r="F1193" s="602">
        <v>45331926</v>
      </c>
      <c r="G1193" s="601" t="s">
        <v>22229</v>
      </c>
      <c r="H1193" s="601" t="s">
        <v>534</v>
      </c>
      <c r="I1193" s="601" t="s">
        <v>534</v>
      </c>
      <c r="J1193" s="602" t="s">
        <v>19243</v>
      </c>
      <c r="K1193" s="667">
        <v>0</v>
      </c>
      <c r="L1193" s="667">
        <v>0</v>
      </c>
      <c r="M1193" s="671">
        <v>0</v>
      </c>
      <c r="N1193" s="667">
        <v>1</v>
      </c>
      <c r="O1193" s="667">
        <v>1</v>
      </c>
      <c r="P1193" s="666">
        <v>8000</v>
      </c>
      <c r="Q1193" s="667">
        <v>1</v>
      </c>
      <c r="R1193" s="667">
        <v>12</v>
      </c>
    </row>
    <row r="1194" spans="1:18" x14ac:dyDescent="0.25">
      <c r="A1194" s="602" t="s">
        <v>22173</v>
      </c>
      <c r="B1194" s="598" t="s">
        <v>19175</v>
      </c>
      <c r="C1194" s="602" t="s">
        <v>22174</v>
      </c>
      <c r="D1194" s="602" t="s">
        <v>22175</v>
      </c>
      <c r="E1194" s="606">
        <v>15600</v>
      </c>
      <c r="F1194" s="602" t="s">
        <v>22216</v>
      </c>
      <c r="G1194" s="601" t="s">
        <v>22217</v>
      </c>
      <c r="H1194" s="601" t="s">
        <v>22177</v>
      </c>
      <c r="I1194" s="601" t="s">
        <v>22177</v>
      </c>
      <c r="J1194" s="602" t="s">
        <v>686</v>
      </c>
      <c r="K1194" s="667">
        <v>0</v>
      </c>
      <c r="L1194" s="667">
        <v>0</v>
      </c>
      <c r="M1194" s="671">
        <v>0</v>
      </c>
      <c r="N1194" s="667">
        <v>1</v>
      </c>
      <c r="O1194" s="667">
        <v>1</v>
      </c>
      <c r="P1194" s="666">
        <v>15600</v>
      </c>
      <c r="Q1194" s="667">
        <v>1</v>
      </c>
      <c r="R1194" s="667">
        <v>12</v>
      </c>
    </row>
    <row r="1195" spans="1:18" x14ac:dyDescent="0.25">
      <c r="A1195" s="602" t="s">
        <v>22173</v>
      </c>
      <c r="B1195" s="598" t="s">
        <v>19175</v>
      </c>
      <c r="C1195" s="602" t="s">
        <v>22174</v>
      </c>
      <c r="D1195" s="602" t="s">
        <v>22175</v>
      </c>
      <c r="E1195" s="606">
        <v>8000</v>
      </c>
      <c r="F1195" s="602">
        <v>45331926</v>
      </c>
      <c r="G1195" s="601" t="s">
        <v>22229</v>
      </c>
      <c r="H1195" s="601" t="s">
        <v>534</v>
      </c>
      <c r="I1195" s="601" t="s">
        <v>534</v>
      </c>
      <c r="J1195" s="602" t="s">
        <v>19243</v>
      </c>
      <c r="K1195" s="667">
        <v>0</v>
      </c>
      <c r="L1195" s="667">
        <v>0</v>
      </c>
      <c r="M1195" s="671">
        <v>0</v>
      </c>
      <c r="N1195" s="667">
        <v>1</v>
      </c>
      <c r="O1195" s="667">
        <v>3</v>
      </c>
      <c r="P1195" s="666">
        <v>24000</v>
      </c>
      <c r="Q1195" s="667">
        <v>1</v>
      </c>
      <c r="R1195" s="667">
        <v>12</v>
      </c>
    </row>
    <row r="1196" spans="1:18" x14ac:dyDescent="0.25">
      <c r="A1196" s="602" t="s">
        <v>22173</v>
      </c>
      <c r="B1196" s="598" t="s">
        <v>19175</v>
      </c>
      <c r="C1196" s="602" t="s">
        <v>22174</v>
      </c>
      <c r="D1196" s="602" t="s">
        <v>22175</v>
      </c>
      <c r="E1196" s="606">
        <v>15600</v>
      </c>
      <c r="F1196" s="602" t="s">
        <v>22195</v>
      </c>
      <c r="G1196" s="601" t="s">
        <v>22196</v>
      </c>
      <c r="H1196" s="601" t="s">
        <v>519</v>
      </c>
      <c r="I1196" s="601" t="s">
        <v>519</v>
      </c>
      <c r="J1196" s="602" t="s">
        <v>686</v>
      </c>
      <c r="K1196" s="667">
        <v>0</v>
      </c>
      <c r="L1196" s="667">
        <v>0</v>
      </c>
      <c r="M1196" s="671">
        <v>0</v>
      </c>
      <c r="N1196" s="667">
        <v>1</v>
      </c>
      <c r="O1196" s="667">
        <v>1</v>
      </c>
      <c r="P1196" s="666">
        <v>15600</v>
      </c>
      <c r="Q1196" s="667">
        <v>1</v>
      </c>
      <c r="R1196" s="667">
        <v>12</v>
      </c>
    </row>
    <row r="1197" spans="1:18" x14ac:dyDescent="0.25">
      <c r="A1197" s="602" t="s">
        <v>22173</v>
      </c>
      <c r="B1197" s="598" t="s">
        <v>19175</v>
      </c>
      <c r="C1197" s="602" t="s">
        <v>22174</v>
      </c>
      <c r="D1197" s="602" t="s">
        <v>22175</v>
      </c>
      <c r="E1197" s="606">
        <v>15600</v>
      </c>
      <c r="F1197" s="602">
        <v>40446823</v>
      </c>
      <c r="G1197" s="601" t="s">
        <v>22206</v>
      </c>
      <c r="H1197" s="601" t="s">
        <v>519</v>
      </c>
      <c r="I1197" s="601" t="s">
        <v>519</v>
      </c>
      <c r="J1197" s="602" t="s">
        <v>686</v>
      </c>
      <c r="K1197" s="667">
        <v>0</v>
      </c>
      <c r="L1197" s="667">
        <v>0</v>
      </c>
      <c r="M1197" s="671">
        <v>0</v>
      </c>
      <c r="N1197" s="667">
        <v>1</v>
      </c>
      <c r="O1197" s="667">
        <v>3</v>
      </c>
      <c r="P1197" s="666">
        <v>46800</v>
      </c>
      <c r="Q1197" s="667">
        <v>1</v>
      </c>
      <c r="R1197" s="667">
        <v>12</v>
      </c>
    </row>
    <row r="1198" spans="1:18" x14ac:dyDescent="0.25">
      <c r="A1198" s="602" t="s">
        <v>22173</v>
      </c>
      <c r="B1198" s="598" t="s">
        <v>19175</v>
      </c>
      <c r="C1198" s="602" t="s">
        <v>22174</v>
      </c>
      <c r="D1198" s="602" t="s">
        <v>22175</v>
      </c>
      <c r="E1198" s="606">
        <v>15600</v>
      </c>
      <c r="F1198" s="602">
        <v>40788094</v>
      </c>
      <c r="G1198" s="601" t="s">
        <v>22228</v>
      </c>
      <c r="H1198" s="601" t="s">
        <v>519</v>
      </c>
      <c r="I1198" s="601" t="s">
        <v>519</v>
      </c>
      <c r="J1198" s="602" t="s">
        <v>686</v>
      </c>
      <c r="K1198" s="667">
        <v>0</v>
      </c>
      <c r="L1198" s="667">
        <v>0</v>
      </c>
      <c r="M1198" s="671">
        <v>0</v>
      </c>
      <c r="N1198" s="667">
        <v>1</v>
      </c>
      <c r="O1198" s="667">
        <v>3</v>
      </c>
      <c r="P1198" s="666">
        <v>46800</v>
      </c>
      <c r="Q1198" s="667">
        <v>1</v>
      </c>
      <c r="R1198" s="667">
        <v>12</v>
      </c>
    </row>
    <row r="1199" spans="1:18" x14ac:dyDescent="0.25">
      <c r="A1199" s="602" t="s">
        <v>22173</v>
      </c>
      <c r="B1199" s="598" t="s">
        <v>19175</v>
      </c>
      <c r="C1199" s="602" t="s">
        <v>22174</v>
      </c>
      <c r="D1199" s="602" t="s">
        <v>22175</v>
      </c>
      <c r="E1199" s="606">
        <v>7000</v>
      </c>
      <c r="F1199" s="602" t="s">
        <v>22179</v>
      </c>
      <c r="G1199" s="601" t="s">
        <v>22223</v>
      </c>
      <c r="H1199" s="601" t="s">
        <v>22181</v>
      </c>
      <c r="I1199" s="601" t="s">
        <v>22181</v>
      </c>
      <c r="J1199" s="602" t="s">
        <v>686</v>
      </c>
      <c r="K1199" s="667">
        <v>0</v>
      </c>
      <c r="L1199" s="667">
        <v>0</v>
      </c>
      <c r="M1199" s="671">
        <v>0</v>
      </c>
      <c r="N1199" s="667">
        <v>1</v>
      </c>
      <c r="O1199" s="667">
        <v>2</v>
      </c>
      <c r="P1199" s="666">
        <v>14000</v>
      </c>
      <c r="Q1199" s="667">
        <v>1</v>
      </c>
      <c r="R1199" s="667">
        <v>12</v>
      </c>
    </row>
    <row r="1200" spans="1:18" x14ac:dyDescent="0.25">
      <c r="A1200" s="602" t="s">
        <v>22173</v>
      </c>
      <c r="B1200" s="598" t="s">
        <v>19175</v>
      </c>
      <c r="C1200" s="602" t="s">
        <v>22174</v>
      </c>
      <c r="D1200" s="602" t="s">
        <v>22175</v>
      </c>
      <c r="E1200" s="606">
        <v>11000</v>
      </c>
      <c r="F1200" s="602" t="s">
        <v>22230</v>
      </c>
      <c r="G1200" s="601" t="s">
        <v>22231</v>
      </c>
      <c r="H1200" s="601" t="s">
        <v>22181</v>
      </c>
      <c r="I1200" s="601" t="s">
        <v>22181</v>
      </c>
      <c r="J1200" s="602" t="s">
        <v>686</v>
      </c>
      <c r="K1200" s="667">
        <v>0</v>
      </c>
      <c r="L1200" s="667">
        <v>0</v>
      </c>
      <c r="M1200" s="671">
        <v>0</v>
      </c>
      <c r="N1200" s="667">
        <v>1</v>
      </c>
      <c r="O1200" s="667">
        <v>1</v>
      </c>
      <c r="P1200" s="666">
        <v>11000</v>
      </c>
      <c r="Q1200" s="667">
        <v>1</v>
      </c>
      <c r="R1200" s="667">
        <v>12</v>
      </c>
    </row>
    <row r="1201" spans="1:18" x14ac:dyDescent="0.25">
      <c r="A1201" s="602" t="s">
        <v>22173</v>
      </c>
      <c r="B1201" s="598" t="s">
        <v>19175</v>
      </c>
      <c r="C1201" s="602" t="s">
        <v>22174</v>
      </c>
      <c r="D1201" s="602" t="s">
        <v>22175</v>
      </c>
      <c r="E1201" s="606">
        <v>15600</v>
      </c>
      <c r="F1201" s="602" t="s">
        <v>22232</v>
      </c>
      <c r="G1201" s="601" t="s">
        <v>22233</v>
      </c>
      <c r="H1201" s="601" t="s">
        <v>3707</v>
      </c>
      <c r="I1201" s="601" t="s">
        <v>3707</v>
      </c>
      <c r="J1201" s="602" t="s">
        <v>19243</v>
      </c>
      <c r="K1201" s="667">
        <v>0</v>
      </c>
      <c r="L1201" s="667">
        <v>0</v>
      </c>
      <c r="M1201" s="671">
        <v>0</v>
      </c>
      <c r="N1201" s="667">
        <v>1</v>
      </c>
      <c r="O1201" s="667">
        <v>2</v>
      </c>
      <c r="P1201" s="666">
        <v>31200</v>
      </c>
      <c r="Q1201" s="667">
        <v>1</v>
      </c>
      <c r="R1201" s="667">
        <v>12</v>
      </c>
    </row>
    <row r="1202" spans="1:18" x14ac:dyDescent="0.25">
      <c r="A1202" s="602" t="s">
        <v>22173</v>
      </c>
      <c r="B1202" s="598" t="s">
        <v>19175</v>
      </c>
      <c r="C1202" s="602" t="s">
        <v>22174</v>
      </c>
      <c r="D1202" s="602" t="s">
        <v>22175</v>
      </c>
      <c r="E1202" s="606">
        <v>10000</v>
      </c>
      <c r="F1202" s="602">
        <v>19194644</v>
      </c>
      <c r="G1202" s="601" t="s">
        <v>22234</v>
      </c>
      <c r="H1202" s="601" t="s">
        <v>22235</v>
      </c>
      <c r="I1202" s="601" t="s">
        <v>22235</v>
      </c>
      <c r="J1202" s="602" t="s">
        <v>686</v>
      </c>
      <c r="K1202" s="667">
        <v>0</v>
      </c>
      <c r="L1202" s="667">
        <v>0</v>
      </c>
      <c r="M1202" s="671">
        <v>0</v>
      </c>
      <c r="N1202" s="667">
        <v>1</v>
      </c>
      <c r="O1202" s="667">
        <v>2</v>
      </c>
      <c r="P1202" s="666">
        <v>20000</v>
      </c>
      <c r="Q1202" s="667">
        <v>1</v>
      </c>
      <c r="R1202" s="667">
        <v>12</v>
      </c>
    </row>
    <row r="1203" spans="1:18" x14ac:dyDescent="0.25">
      <c r="A1203" s="610" t="s">
        <v>22173</v>
      </c>
      <c r="B1203" s="611" t="s">
        <v>19175</v>
      </c>
      <c r="C1203" s="610" t="s">
        <v>22174</v>
      </c>
      <c r="D1203" s="610" t="s">
        <v>22175</v>
      </c>
      <c r="E1203" s="612">
        <v>15600</v>
      </c>
      <c r="F1203" s="610" t="s">
        <v>22236</v>
      </c>
      <c r="G1203" s="613" t="s">
        <v>22237</v>
      </c>
      <c r="H1203" s="613" t="s">
        <v>519</v>
      </c>
      <c r="I1203" s="613" t="s">
        <v>519</v>
      </c>
      <c r="J1203" s="610" t="s">
        <v>686</v>
      </c>
      <c r="K1203" s="672">
        <v>0</v>
      </c>
      <c r="L1203" s="672">
        <v>0</v>
      </c>
      <c r="M1203" s="673">
        <v>0</v>
      </c>
      <c r="N1203" s="672">
        <v>1</v>
      </c>
      <c r="O1203" s="672">
        <v>2</v>
      </c>
      <c r="P1203" s="674">
        <v>31200</v>
      </c>
      <c r="Q1203" s="672">
        <v>1</v>
      </c>
      <c r="R1203" s="672">
        <v>12</v>
      </c>
    </row>
    <row r="1204" spans="1:18" s="65" customFormat="1" ht="12" x14ac:dyDescent="0.2">
      <c r="A1204" s="430"/>
      <c r="B1204" s="66"/>
      <c r="C1204" s="66"/>
      <c r="F1204" s="66"/>
      <c r="K1204" s="431"/>
      <c r="L1204" s="431"/>
      <c r="N1204" s="431"/>
      <c r="O1204" s="431"/>
      <c r="P1204" s="431"/>
      <c r="Q1204" s="431"/>
      <c r="R1204" s="431"/>
    </row>
    <row r="1205" spans="1:18" s="435" customFormat="1" ht="12.75" x14ac:dyDescent="0.25">
      <c r="A1205" s="625" t="s">
        <v>275</v>
      </c>
      <c r="B1205" s="620"/>
      <c r="C1205" s="620"/>
      <c r="D1205" s="624"/>
      <c r="E1205" s="620"/>
      <c r="F1205" s="620"/>
      <c r="G1205" s="620"/>
      <c r="H1205" s="620"/>
      <c r="I1205" s="620"/>
      <c r="J1205" s="620"/>
      <c r="K1205" s="621"/>
      <c r="L1205" s="621"/>
      <c r="M1205" s="622"/>
      <c r="N1205" s="621"/>
      <c r="O1205" s="621"/>
      <c r="P1205" s="622"/>
      <c r="Q1205" s="621"/>
      <c r="R1205" s="623"/>
    </row>
    <row r="1206" spans="1:18" x14ac:dyDescent="0.25">
      <c r="A1206" s="626">
        <v>1078</v>
      </c>
      <c r="B1206" s="627" t="s">
        <v>549</v>
      </c>
      <c r="C1206" s="628" t="s">
        <v>147</v>
      </c>
      <c r="D1206" s="629" t="s">
        <v>24327</v>
      </c>
      <c r="E1206" s="630">
        <v>3500</v>
      </c>
      <c r="F1206" s="631" t="s">
        <v>24328</v>
      </c>
      <c r="G1206" s="632" t="s">
        <v>24329</v>
      </c>
      <c r="H1206" s="633" t="s">
        <v>16466</v>
      </c>
      <c r="I1206" s="634" t="s">
        <v>24330</v>
      </c>
      <c r="J1206" s="635" t="s">
        <v>16466</v>
      </c>
      <c r="K1206" s="678">
        <v>3</v>
      </c>
      <c r="L1206" s="678">
        <v>12</v>
      </c>
      <c r="M1206" s="679">
        <v>41835.46</v>
      </c>
      <c r="N1206" s="678">
        <v>1</v>
      </c>
      <c r="O1206" s="680">
        <v>6</v>
      </c>
      <c r="P1206" s="679">
        <v>20888.919999999998</v>
      </c>
      <c r="Q1206" s="663">
        <v>0</v>
      </c>
      <c r="R1206" s="680">
        <v>0</v>
      </c>
    </row>
    <row r="1207" spans="1:18" x14ac:dyDescent="0.25">
      <c r="A1207" s="636">
        <v>1078</v>
      </c>
      <c r="B1207" s="637" t="s">
        <v>515</v>
      </c>
      <c r="C1207" s="638" t="s">
        <v>147</v>
      </c>
      <c r="D1207" s="639" t="s">
        <v>24331</v>
      </c>
      <c r="E1207" s="640">
        <v>12000</v>
      </c>
      <c r="F1207" s="641" t="s">
        <v>24332</v>
      </c>
      <c r="G1207" s="642" t="s">
        <v>24333</v>
      </c>
      <c r="H1207" s="643" t="s">
        <v>539</v>
      </c>
      <c r="I1207" s="644" t="s">
        <v>24137</v>
      </c>
      <c r="J1207" s="645" t="s">
        <v>19217</v>
      </c>
      <c r="K1207" s="681">
        <v>3</v>
      </c>
      <c r="L1207" s="681">
        <v>12</v>
      </c>
      <c r="M1207" s="682">
        <v>144000</v>
      </c>
      <c r="N1207" s="681">
        <v>1</v>
      </c>
      <c r="O1207" s="683">
        <v>6</v>
      </c>
      <c r="P1207" s="682">
        <v>72000</v>
      </c>
      <c r="Q1207" s="683">
        <v>1</v>
      </c>
      <c r="R1207" s="683">
        <v>12</v>
      </c>
    </row>
    <row r="1208" spans="1:18" x14ac:dyDescent="0.25">
      <c r="A1208" s="636">
        <v>1078</v>
      </c>
      <c r="B1208" s="637" t="s">
        <v>549</v>
      </c>
      <c r="C1208" s="638" t="s">
        <v>147</v>
      </c>
      <c r="D1208" s="639" t="s">
        <v>24334</v>
      </c>
      <c r="E1208" s="640">
        <v>7500</v>
      </c>
      <c r="F1208" s="641" t="s">
        <v>24335</v>
      </c>
      <c r="G1208" s="642" t="s">
        <v>24336</v>
      </c>
      <c r="H1208" s="643" t="s">
        <v>16466</v>
      </c>
      <c r="I1208" s="644" t="s">
        <v>24337</v>
      </c>
      <c r="J1208" s="645" t="s">
        <v>16466</v>
      </c>
      <c r="K1208" s="681">
        <v>3</v>
      </c>
      <c r="L1208" s="681">
        <v>12</v>
      </c>
      <c r="M1208" s="682">
        <v>90000</v>
      </c>
      <c r="N1208" s="681">
        <v>1</v>
      </c>
      <c r="O1208" s="683">
        <v>6</v>
      </c>
      <c r="P1208" s="682">
        <v>45000</v>
      </c>
      <c r="Q1208" s="667">
        <v>0</v>
      </c>
      <c r="R1208" s="683">
        <v>0</v>
      </c>
    </row>
    <row r="1209" spans="1:18" x14ac:dyDescent="0.25">
      <c r="A1209" s="636">
        <v>1078</v>
      </c>
      <c r="B1209" s="637" t="s">
        <v>549</v>
      </c>
      <c r="C1209" s="638" t="s">
        <v>147</v>
      </c>
      <c r="D1209" s="639" t="s">
        <v>24338</v>
      </c>
      <c r="E1209" s="640">
        <v>2000</v>
      </c>
      <c r="F1209" s="641" t="s">
        <v>24339</v>
      </c>
      <c r="G1209" s="642" t="s">
        <v>24340</v>
      </c>
      <c r="H1209" s="643" t="s">
        <v>1569</v>
      </c>
      <c r="I1209" s="644" t="s">
        <v>24341</v>
      </c>
      <c r="J1209" s="645" t="s">
        <v>1569</v>
      </c>
      <c r="K1209" s="681">
        <v>3</v>
      </c>
      <c r="L1209" s="681">
        <v>12</v>
      </c>
      <c r="M1209" s="682">
        <v>24000</v>
      </c>
      <c r="N1209" s="681">
        <v>1</v>
      </c>
      <c r="O1209" s="683">
        <v>6</v>
      </c>
      <c r="P1209" s="682">
        <v>12000</v>
      </c>
      <c r="Q1209" s="667">
        <v>0</v>
      </c>
      <c r="R1209" s="683">
        <v>0</v>
      </c>
    </row>
    <row r="1210" spans="1:18" x14ac:dyDescent="0.25">
      <c r="A1210" s="636">
        <v>1078</v>
      </c>
      <c r="B1210" s="637" t="s">
        <v>515</v>
      </c>
      <c r="C1210" s="638" t="s">
        <v>147</v>
      </c>
      <c r="D1210" s="639" t="s">
        <v>1232</v>
      </c>
      <c r="E1210" s="640">
        <v>8000</v>
      </c>
      <c r="F1210" s="641" t="s">
        <v>24342</v>
      </c>
      <c r="G1210" s="642" t="s">
        <v>24343</v>
      </c>
      <c r="H1210" s="643" t="s">
        <v>519</v>
      </c>
      <c r="I1210" s="644" t="s">
        <v>24337</v>
      </c>
      <c r="J1210" s="645" t="s">
        <v>519</v>
      </c>
      <c r="K1210" s="681">
        <v>3</v>
      </c>
      <c r="L1210" s="681">
        <v>12</v>
      </c>
      <c r="M1210" s="682">
        <v>96000</v>
      </c>
      <c r="N1210" s="681">
        <v>1</v>
      </c>
      <c r="O1210" s="683">
        <v>6</v>
      </c>
      <c r="P1210" s="682">
        <v>47871.11</v>
      </c>
      <c r="Q1210" s="683">
        <v>1</v>
      </c>
      <c r="R1210" s="683">
        <v>12</v>
      </c>
    </row>
    <row r="1211" spans="1:18" x14ac:dyDescent="0.25">
      <c r="A1211" s="636">
        <v>1078</v>
      </c>
      <c r="B1211" s="637" t="s">
        <v>515</v>
      </c>
      <c r="C1211" s="638" t="s">
        <v>147</v>
      </c>
      <c r="D1211" s="639" t="s">
        <v>24344</v>
      </c>
      <c r="E1211" s="640">
        <v>1900</v>
      </c>
      <c r="F1211" s="641" t="s">
        <v>24345</v>
      </c>
      <c r="G1211" s="642" t="s">
        <v>24346</v>
      </c>
      <c r="H1211" s="643" t="s">
        <v>539</v>
      </c>
      <c r="I1211" s="644" t="s">
        <v>24337</v>
      </c>
      <c r="J1211" s="645" t="s">
        <v>20534</v>
      </c>
      <c r="K1211" s="681">
        <v>3</v>
      </c>
      <c r="L1211" s="681">
        <v>12</v>
      </c>
      <c r="M1211" s="682">
        <v>22800</v>
      </c>
      <c r="N1211" s="681">
        <v>1</v>
      </c>
      <c r="O1211" s="683">
        <v>6</v>
      </c>
      <c r="P1211" s="682">
        <v>11400</v>
      </c>
      <c r="Q1211" s="683">
        <v>1</v>
      </c>
      <c r="R1211" s="683">
        <v>12</v>
      </c>
    </row>
    <row r="1212" spans="1:18" x14ac:dyDescent="0.25">
      <c r="A1212" s="636">
        <v>1078</v>
      </c>
      <c r="B1212" s="637" t="s">
        <v>515</v>
      </c>
      <c r="C1212" s="638" t="s">
        <v>147</v>
      </c>
      <c r="D1212" s="639" t="s">
        <v>24347</v>
      </c>
      <c r="E1212" s="640">
        <v>8700</v>
      </c>
      <c r="F1212" s="641" t="s">
        <v>24348</v>
      </c>
      <c r="G1212" s="642" t="s">
        <v>24349</v>
      </c>
      <c r="H1212" s="643" t="s">
        <v>539</v>
      </c>
      <c r="I1212" s="644" t="s">
        <v>24337</v>
      </c>
      <c r="J1212" s="645" t="s">
        <v>19217</v>
      </c>
      <c r="K1212" s="681">
        <v>3</v>
      </c>
      <c r="L1212" s="681">
        <v>12</v>
      </c>
      <c r="M1212" s="682">
        <v>104400</v>
      </c>
      <c r="N1212" s="681">
        <v>1</v>
      </c>
      <c r="O1212" s="683">
        <v>6</v>
      </c>
      <c r="P1212" s="682">
        <v>52106.96</v>
      </c>
      <c r="Q1212" s="683">
        <v>1</v>
      </c>
      <c r="R1212" s="683">
        <v>12</v>
      </c>
    </row>
    <row r="1213" spans="1:18" x14ac:dyDescent="0.25">
      <c r="A1213" s="636">
        <v>1078</v>
      </c>
      <c r="B1213" s="637" t="s">
        <v>515</v>
      </c>
      <c r="C1213" s="638" t="s">
        <v>147</v>
      </c>
      <c r="D1213" s="639" t="s">
        <v>24350</v>
      </c>
      <c r="E1213" s="640">
        <v>10000</v>
      </c>
      <c r="F1213" s="641" t="s">
        <v>24351</v>
      </c>
      <c r="G1213" s="642" t="s">
        <v>24352</v>
      </c>
      <c r="H1213" s="643" t="s">
        <v>20110</v>
      </c>
      <c r="I1213" s="644" t="s">
        <v>24337</v>
      </c>
      <c r="J1213" s="645" t="s">
        <v>20110</v>
      </c>
      <c r="K1213" s="681">
        <v>3</v>
      </c>
      <c r="L1213" s="681">
        <v>12</v>
      </c>
      <c r="M1213" s="682">
        <v>120000</v>
      </c>
      <c r="N1213" s="681">
        <v>1</v>
      </c>
      <c r="O1213" s="683">
        <v>6</v>
      </c>
      <c r="P1213" s="682">
        <v>60000</v>
      </c>
      <c r="Q1213" s="683">
        <v>1</v>
      </c>
      <c r="R1213" s="683">
        <v>12</v>
      </c>
    </row>
    <row r="1214" spans="1:18" x14ac:dyDescent="0.25">
      <c r="A1214" s="636">
        <v>1078</v>
      </c>
      <c r="B1214" s="637" t="s">
        <v>515</v>
      </c>
      <c r="C1214" s="638" t="s">
        <v>147</v>
      </c>
      <c r="D1214" s="639" t="s">
        <v>24353</v>
      </c>
      <c r="E1214" s="640">
        <v>6000</v>
      </c>
      <c r="F1214" s="641" t="s">
        <v>24354</v>
      </c>
      <c r="G1214" s="642" t="s">
        <v>24355</v>
      </c>
      <c r="H1214" s="643" t="s">
        <v>565</v>
      </c>
      <c r="I1214" s="644" t="s">
        <v>24337</v>
      </c>
      <c r="J1214" s="645" t="s">
        <v>565</v>
      </c>
      <c r="K1214" s="681">
        <v>3</v>
      </c>
      <c r="L1214" s="681">
        <v>12</v>
      </c>
      <c r="M1214" s="682">
        <v>72000</v>
      </c>
      <c r="N1214" s="681">
        <v>1</v>
      </c>
      <c r="O1214" s="683">
        <v>6</v>
      </c>
      <c r="P1214" s="682">
        <v>36000</v>
      </c>
      <c r="Q1214" s="683">
        <v>1</v>
      </c>
      <c r="R1214" s="683">
        <v>12</v>
      </c>
    </row>
    <row r="1215" spans="1:18" x14ac:dyDescent="0.25">
      <c r="A1215" s="636">
        <v>1078</v>
      </c>
      <c r="B1215" s="637" t="s">
        <v>515</v>
      </c>
      <c r="C1215" s="638" t="s">
        <v>147</v>
      </c>
      <c r="D1215" s="639" t="s">
        <v>24356</v>
      </c>
      <c r="E1215" s="640">
        <v>8000</v>
      </c>
      <c r="F1215" s="641" t="s">
        <v>24357</v>
      </c>
      <c r="G1215" s="642" t="s">
        <v>24358</v>
      </c>
      <c r="H1215" s="643" t="s">
        <v>24359</v>
      </c>
      <c r="I1215" s="644" t="s">
        <v>24337</v>
      </c>
      <c r="J1215" s="645" t="s">
        <v>24359</v>
      </c>
      <c r="K1215" s="681">
        <v>3</v>
      </c>
      <c r="L1215" s="681">
        <v>12</v>
      </c>
      <c r="M1215" s="682">
        <v>96000</v>
      </c>
      <c r="N1215" s="681">
        <v>1</v>
      </c>
      <c r="O1215" s="683">
        <v>6</v>
      </c>
      <c r="P1215" s="682">
        <v>47871.67</v>
      </c>
      <c r="Q1215" s="683">
        <v>1</v>
      </c>
      <c r="R1215" s="683">
        <v>12</v>
      </c>
    </row>
    <row r="1216" spans="1:18" x14ac:dyDescent="0.25">
      <c r="A1216" s="636">
        <v>1078</v>
      </c>
      <c r="B1216" s="637" t="s">
        <v>515</v>
      </c>
      <c r="C1216" s="638" t="s">
        <v>147</v>
      </c>
      <c r="D1216" s="639" t="s">
        <v>24360</v>
      </c>
      <c r="E1216" s="640">
        <v>11000</v>
      </c>
      <c r="F1216" s="641" t="s">
        <v>24361</v>
      </c>
      <c r="G1216" s="642" t="s">
        <v>24362</v>
      </c>
      <c r="H1216" s="643" t="s">
        <v>16466</v>
      </c>
      <c r="I1216" s="644" t="s">
        <v>24137</v>
      </c>
      <c r="J1216" s="645" t="s">
        <v>16466</v>
      </c>
      <c r="K1216" s="681">
        <v>3</v>
      </c>
      <c r="L1216" s="681">
        <v>12</v>
      </c>
      <c r="M1216" s="682">
        <v>132000</v>
      </c>
      <c r="N1216" s="681">
        <v>1</v>
      </c>
      <c r="O1216" s="683">
        <v>6</v>
      </c>
      <c r="P1216" s="682">
        <v>65946.53</v>
      </c>
      <c r="Q1216" s="683">
        <v>1</v>
      </c>
      <c r="R1216" s="683">
        <v>12</v>
      </c>
    </row>
    <row r="1217" spans="1:18" x14ac:dyDescent="0.25">
      <c r="A1217" s="636">
        <v>1078</v>
      </c>
      <c r="B1217" s="637" t="s">
        <v>515</v>
      </c>
      <c r="C1217" s="638" t="s">
        <v>147</v>
      </c>
      <c r="D1217" s="639" t="s">
        <v>24363</v>
      </c>
      <c r="E1217" s="640">
        <v>11000</v>
      </c>
      <c r="F1217" s="641" t="s">
        <v>24364</v>
      </c>
      <c r="G1217" s="642" t="s">
        <v>24365</v>
      </c>
      <c r="H1217" s="643" t="s">
        <v>519</v>
      </c>
      <c r="I1217" s="644" t="s">
        <v>24337</v>
      </c>
      <c r="J1217" s="645" t="s">
        <v>519</v>
      </c>
      <c r="K1217" s="681">
        <v>3</v>
      </c>
      <c r="L1217" s="681">
        <v>12</v>
      </c>
      <c r="M1217" s="682">
        <v>132000</v>
      </c>
      <c r="N1217" s="681">
        <v>1</v>
      </c>
      <c r="O1217" s="683">
        <v>6</v>
      </c>
      <c r="P1217" s="682">
        <v>66000</v>
      </c>
      <c r="Q1217" s="683">
        <v>1</v>
      </c>
      <c r="R1217" s="683">
        <v>12</v>
      </c>
    </row>
    <row r="1218" spans="1:18" x14ac:dyDescent="0.25">
      <c r="A1218" s="636">
        <v>1078</v>
      </c>
      <c r="B1218" s="637" t="s">
        <v>515</v>
      </c>
      <c r="C1218" s="638" t="s">
        <v>147</v>
      </c>
      <c r="D1218" s="639" t="s">
        <v>24366</v>
      </c>
      <c r="E1218" s="640">
        <v>10000</v>
      </c>
      <c r="F1218" s="641" t="s">
        <v>24367</v>
      </c>
      <c r="G1218" s="642" t="s">
        <v>24368</v>
      </c>
      <c r="H1218" s="643" t="s">
        <v>16466</v>
      </c>
      <c r="I1218" s="644" t="s">
        <v>24337</v>
      </c>
      <c r="J1218" s="645" t="s">
        <v>16466</v>
      </c>
      <c r="K1218" s="681">
        <v>3</v>
      </c>
      <c r="L1218" s="681">
        <v>12</v>
      </c>
      <c r="M1218" s="682">
        <v>120000</v>
      </c>
      <c r="N1218" s="681">
        <v>1</v>
      </c>
      <c r="O1218" s="683">
        <v>6</v>
      </c>
      <c r="P1218" s="682">
        <v>59916.67</v>
      </c>
      <c r="Q1218" s="683">
        <v>1</v>
      </c>
      <c r="R1218" s="683">
        <v>12</v>
      </c>
    </row>
    <row r="1219" spans="1:18" x14ac:dyDescent="0.25">
      <c r="A1219" s="636">
        <v>1078</v>
      </c>
      <c r="B1219" s="637" t="s">
        <v>515</v>
      </c>
      <c r="C1219" s="638" t="s">
        <v>147</v>
      </c>
      <c r="D1219" s="639" t="s">
        <v>23853</v>
      </c>
      <c r="E1219" s="640">
        <v>12000</v>
      </c>
      <c r="F1219" s="641" t="s">
        <v>24369</v>
      </c>
      <c r="G1219" s="642" t="s">
        <v>24370</v>
      </c>
      <c r="H1219" s="643" t="s">
        <v>16466</v>
      </c>
      <c r="I1219" s="644" t="s">
        <v>24337</v>
      </c>
      <c r="J1219" s="645" t="s">
        <v>16466</v>
      </c>
      <c r="K1219" s="681">
        <v>3</v>
      </c>
      <c r="L1219" s="681">
        <v>12</v>
      </c>
      <c r="M1219" s="682">
        <v>144000</v>
      </c>
      <c r="N1219" s="681">
        <v>1</v>
      </c>
      <c r="O1219" s="683">
        <v>6</v>
      </c>
      <c r="P1219" s="682">
        <v>72000</v>
      </c>
      <c r="Q1219" s="683">
        <v>1</v>
      </c>
      <c r="R1219" s="683">
        <v>12</v>
      </c>
    </row>
    <row r="1220" spans="1:18" x14ac:dyDescent="0.25">
      <c r="A1220" s="636">
        <v>1078</v>
      </c>
      <c r="B1220" s="637" t="s">
        <v>549</v>
      </c>
      <c r="C1220" s="638" t="s">
        <v>147</v>
      </c>
      <c r="D1220" s="639" t="s">
        <v>24338</v>
      </c>
      <c r="E1220" s="640">
        <v>2000</v>
      </c>
      <c r="F1220" s="641" t="s">
        <v>24371</v>
      </c>
      <c r="G1220" s="642" t="s">
        <v>24372</v>
      </c>
      <c r="H1220" s="643" t="s">
        <v>19390</v>
      </c>
      <c r="I1220" s="644" t="s">
        <v>24373</v>
      </c>
      <c r="J1220" s="645" t="s">
        <v>19390</v>
      </c>
      <c r="K1220" s="681">
        <v>3</v>
      </c>
      <c r="L1220" s="681">
        <v>8</v>
      </c>
      <c r="M1220" s="682">
        <v>14933.380000000001</v>
      </c>
      <c r="N1220" s="681">
        <v>3</v>
      </c>
      <c r="O1220" s="683">
        <v>5</v>
      </c>
      <c r="P1220" s="682">
        <v>0</v>
      </c>
      <c r="Q1220" s="667">
        <v>0</v>
      </c>
      <c r="R1220" s="683">
        <v>0</v>
      </c>
    </row>
    <row r="1221" spans="1:18" x14ac:dyDescent="0.25">
      <c r="A1221" s="636">
        <v>1078</v>
      </c>
      <c r="B1221" s="637" t="s">
        <v>515</v>
      </c>
      <c r="C1221" s="638" t="s">
        <v>147</v>
      </c>
      <c r="D1221" s="639" t="s">
        <v>17434</v>
      </c>
      <c r="E1221" s="640">
        <v>6600</v>
      </c>
      <c r="F1221" s="641" t="s">
        <v>24374</v>
      </c>
      <c r="G1221" s="642" t="s">
        <v>24375</v>
      </c>
      <c r="H1221" s="643" t="s">
        <v>17434</v>
      </c>
      <c r="I1221" s="644" t="s">
        <v>24337</v>
      </c>
      <c r="J1221" s="645" t="s">
        <v>17434</v>
      </c>
      <c r="K1221" s="681">
        <v>3</v>
      </c>
      <c r="L1221" s="681">
        <v>12</v>
      </c>
      <c r="M1221" s="682">
        <v>79200</v>
      </c>
      <c r="N1221" s="681">
        <v>1</v>
      </c>
      <c r="O1221" s="683">
        <v>6</v>
      </c>
      <c r="P1221" s="682">
        <v>38720</v>
      </c>
      <c r="Q1221" s="683">
        <v>1</v>
      </c>
      <c r="R1221" s="683">
        <v>12</v>
      </c>
    </row>
    <row r="1222" spans="1:18" x14ac:dyDescent="0.25">
      <c r="A1222" s="636">
        <v>1078</v>
      </c>
      <c r="B1222" s="637" t="s">
        <v>549</v>
      </c>
      <c r="C1222" s="638" t="s">
        <v>147</v>
      </c>
      <c r="D1222" s="639" t="s">
        <v>24376</v>
      </c>
      <c r="E1222" s="640">
        <v>3500</v>
      </c>
      <c r="F1222" s="641" t="s">
        <v>24377</v>
      </c>
      <c r="G1222" s="642" t="s">
        <v>24378</v>
      </c>
      <c r="H1222" s="643" t="s">
        <v>16466</v>
      </c>
      <c r="I1222" s="644" t="s">
        <v>520</v>
      </c>
      <c r="J1222" s="645" t="s">
        <v>16466</v>
      </c>
      <c r="K1222" s="681">
        <v>3</v>
      </c>
      <c r="L1222" s="681">
        <v>6</v>
      </c>
      <c r="M1222" s="682">
        <v>21887.39</v>
      </c>
      <c r="N1222" s="681">
        <v>0</v>
      </c>
      <c r="O1222" s="683">
        <v>0</v>
      </c>
      <c r="P1222" s="682">
        <v>0</v>
      </c>
      <c r="Q1222" s="667">
        <v>0</v>
      </c>
      <c r="R1222" s="683">
        <v>0</v>
      </c>
    </row>
    <row r="1223" spans="1:18" x14ac:dyDescent="0.25">
      <c r="A1223" s="636">
        <v>1078</v>
      </c>
      <c r="B1223" s="637" t="s">
        <v>515</v>
      </c>
      <c r="C1223" s="638" t="s">
        <v>147</v>
      </c>
      <c r="D1223" s="639" t="s">
        <v>24379</v>
      </c>
      <c r="E1223" s="640">
        <v>8000</v>
      </c>
      <c r="F1223" s="641" t="s">
        <v>24380</v>
      </c>
      <c r="G1223" s="642" t="s">
        <v>24381</v>
      </c>
      <c r="H1223" s="643" t="s">
        <v>16466</v>
      </c>
      <c r="I1223" s="644" t="s">
        <v>24337</v>
      </c>
      <c r="J1223" s="645" t="s">
        <v>16466</v>
      </c>
      <c r="K1223" s="681">
        <v>3</v>
      </c>
      <c r="L1223" s="681">
        <v>12</v>
      </c>
      <c r="M1223" s="682">
        <v>88175.34</v>
      </c>
      <c r="N1223" s="681">
        <v>1</v>
      </c>
      <c r="O1223" s="683">
        <v>6</v>
      </c>
      <c r="P1223" s="682">
        <v>40000</v>
      </c>
      <c r="Q1223" s="683">
        <v>1</v>
      </c>
      <c r="R1223" s="683">
        <v>12</v>
      </c>
    </row>
    <row r="1224" spans="1:18" x14ac:dyDescent="0.25">
      <c r="A1224" s="636">
        <v>1078</v>
      </c>
      <c r="B1224" s="637" t="s">
        <v>515</v>
      </c>
      <c r="C1224" s="638" t="s">
        <v>147</v>
      </c>
      <c r="D1224" s="639" t="s">
        <v>24338</v>
      </c>
      <c r="E1224" s="640">
        <v>2000</v>
      </c>
      <c r="F1224" s="641" t="s">
        <v>24382</v>
      </c>
      <c r="G1224" s="642" t="s">
        <v>24383</v>
      </c>
      <c r="H1224" s="643" t="s">
        <v>1569</v>
      </c>
      <c r="I1224" s="644" t="s">
        <v>24384</v>
      </c>
      <c r="J1224" s="645" t="s">
        <v>1569</v>
      </c>
      <c r="K1224" s="681">
        <v>3</v>
      </c>
      <c r="L1224" s="681">
        <v>7</v>
      </c>
      <c r="M1224" s="682">
        <v>15000.05</v>
      </c>
      <c r="N1224" s="681">
        <v>3</v>
      </c>
      <c r="O1224" s="683">
        <v>6</v>
      </c>
      <c r="P1224" s="682">
        <v>12000</v>
      </c>
      <c r="Q1224" s="683">
        <v>1</v>
      </c>
      <c r="R1224" s="683">
        <v>9</v>
      </c>
    </row>
    <row r="1225" spans="1:18" x14ac:dyDescent="0.25">
      <c r="A1225" s="636">
        <v>1078</v>
      </c>
      <c r="B1225" s="637" t="s">
        <v>515</v>
      </c>
      <c r="C1225" s="638" t="s">
        <v>147</v>
      </c>
      <c r="D1225" s="639" t="s">
        <v>24385</v>
      </c>
      <c r="E1225" s="640">
        <v>3500</v>
      </c>
      <c r="F1225" s="641" t="s">
        <v>24386</v>
      </c>
      <c r="G1225" s="642" t="s">
        <v>24387</v>
      </c>
      <c r="H1225" s="643" t="s">
        <v>17434</v>
      </c>
      <c r="I1225" s="644" t="s">
        <v>24137</v>
      </c>
      <c r="J1225" s="645" t="s">
        <v>17434</v>
      </c>
      <c r="K1225" s="681">
        <v>3</v>
      </c>
      <c r="L1225" s="681">
        <v>12</v>
      </c>
      <c r="M1225" s="682">
        <v>42000</v>
      </c>
      <c r="N1225" s="681">
        <v>1</v>
      </c>
      <c r="O1225" s="683">
        <v>6</v>
      </c>
      <c r="P1225" s="682">
        <v>21000</v>
      </c>
      <c r="Q1225" s="683">
        <v>1</v>
      </c>
      <c r="R1225" s="683">
        <v>12</v>
      </c>
    </row>
    <row r="1226" spans="1:18" x14ac:dyDescent="0.25">
      <c r="A1226" s="636">
        <v>1078</v>
      </c>
      <c r="B1226" s="637" t="s">
        <v>549</v>
      </c>
      <c r="C1226" s="638" t="s">
        <v>147</v>
      </c>
      <c r="D1226" s="639" t="s">
        <v>24388</v>
      </c>
      <c r="E1226" s="640">
        <v>3500</v>
      </c>
      <c r="F1226" s="641" t="s">
        <v>24389</v>
      </c>
      <c r="G1226" s="642" t="s">
        <v>24390</v>
      </c>
      <c r="H1226" s="643" t="s">
        <v>16466</v>
      </c>
      <c r="I1226" s="644" t="s">
        <v>24337</v>
      </c>
      <c r="J1226" s="645" t="s">
        <v>16466</v>
      </c>
      <c r="K1226" s="681">
        <v>3</v>
      </c>
      <c r="L1226" s="681">
        <v>5</v>
      </c>
      <c r="M1226" s="682">
        <v>13961.84</v>
      </c>
      <c r="N1226" s="681">
        <v>0</v>
      </c>
      <c r="O1226" s="683">
        <v>0</v>
      </c>
      <c r="P1226" s="682">
        <v>0</v>
      </c>
      <c r="Q1226" s="667">
        <v>0</v>
      </c>
      <c r="R1226" s="683">
        <v>0</v>
      </c>
    </row>
    <row r="1227" spans="1:18" x14ac:dyDescent="0.25">
      <c r="A1227" s="636">
        <v>1078</v>
      </c>
      <c r="B1227" s="637" t="s">
        <v>549</v>
      </c>
      <c r="C1227" s="638" t="s">
        <v>147</v>
      </c>
      <c r="D1227" s="639" t="s">
        <v>24391</v>
      </c>
      <c r="E1227" s="640">
        <v>7500</v>
      </c>
      <c r="F1227" s="641" t="s">
        <v>24392</v>
      </c>
      <c r="G1227" s="642" t="s">
        <v>24393</v>
      </c>
      <c r="H1227" s="643" t="s">
        <v>16466</v>
      </c>
      <c r="I1227" s="644" t="s">
        <v>24337</v>
      </c>
      <c r="J1227" s="645" t="s">
        <v>16466</v>
      </c>
      <c r="K1227" s="681">
        <v>3</v>
      </c>
      <c r="L1227" s="681">
        <v>12</v>
      </c>
      <c r="M1227" s="682">
        <v>89750</v>
      </c>
      <c r="N1227" s="681">
        <v>1</v>
      </c>
      <c r="O1227" s="683">
        <v>6</v>
      </c>
      <c r="P1227" s="682">
        <v>45000</v>
      </c>
      <c r="Q1227" s="667">
        <v>0</v>
      </c>
      <c r="R1227" s="683">
        <v>0</v>
      </c>
    </row>
    <row r="1228" spans="1:18" x14ac:dyDescent="0.25">
      <c r="A1228" s="636">
        <v>1078</v>
      </c>
      <c r="B1228" s="637" t="s">
        <v>515</v>
      </c>
      <c r="C1228" s="638" t="s">
        <v>147</v>
      </c>
      <c r="D1228" s="639" t="s">
        <v>18306</v>
      </c>
      <c r="E1228" s="640">
        <v>12000</v>
      </c>
      <c r="F1228" s="641" t="s">
        <v>24394</v>
      </c>
      <c r="G1228" s="642" t="s">
        <v>24395</v>
      </c>
      <c r="H1228" s="643" t="s">
        <v>24359</v>
      </c>
      <c r="I1228" s="644" t="s">
        <v>24337</v>
      </c>
      <c r="J1228" s="645" t="s">
        <v>24359</v>
      </c>
      <c r="K1228" s="681">
        <v>3</v>
      </c>
      <c r="L1228" s="681">
        <v>12</v>
      </c>
      <c r="M1228" s="682">
        <v>144000</v>
      </c>
      <c r="N1228" s="681">
        <v>1</v>
      </c>
      <c r="O1228" s="683">
        <v>6</v>
      </c>
      <c r="P1228" s="682">
        <v>72000</v>
      </c>
      <c r="Q1228" s="683">
        <v>1</v>
      </c>
      <c r="R1228" s="683">
        <v>12</v>
      </c>
    </row>
    <row r="1229" spans="1:18" x14ac:dyDescent="0.25">
      <c r="A1229" s="636">
        <v>1078</v>
      </c>
      <c r="B1229" s="637" t="s">
        <v>515</v>
      </c>
      <c r="C1229" s="638" t="s">
        <v>147</v>
      </c>
      <c r="D1229" s="639" t="s">
        <v>24396</v>
      </c>
      <c r="E1229" s="640">
        <v>10000</v>
      </c>
      <c r="F1229" s="641" t="s">
        <v>24397</v>
      </c>
      <c r="G1229" s="642" t="s">
        <v>24398</v>
      </c>
      <c r="H1229" s="643" t="s">
        <v>24399</v>
      </c>
      <c r="I1229" s="644" t="s">
        <v>24137</v>
      </c>
      <c r="J1229" s="645" t="s">
        <v>24399</v>
      </c>
      <c r="K1229" s="681">
        <v>3</v>
      </c>
      <c r="L1229" s="681">
        <v>12</v>
      </c>
      <c r="M1229" s="682">
        <v>120000</v>
      </c>
      <c r="N1229" s="681">
        <v>1</v>
      </c>
      <c r="O1229" s="683">
        <v>6</v>
      </c>
      <c r="P1229" s="682">
        <v>59199.3</v>
      </c>
      <c r="Q1229" s="683">
        <v>1</v>
      </c>
      <c r="R1229" s="683">
        <v>12</v>
      </c>
    </row>
    <row r="1230" spans="1:18" x14ac:dyDescent="0.25">
      <c r="A1230" s="636">
        <v>1078</v>
      </c>
      <c r="B1230" s="637" t="s">
        <v>515</v>
      </c>
      <c r="C1230" s="638" t="s">
        <v>147</v>
      </c>
      <c r="D1230" s="639" t="s">
        <v>24400</v>
      </c>
      <c r="E1230" s="640">
        <v>8000</v>
      </c>
      <c r="F1230" s="641" t="s">
        <v>24401</v>
      </c>
      <c r="G1230" s="642" t="s">
        <v>24402</v>
      </c>
      <c r="H1230" s="643" t="s">
        <v>519</v>
      </c>
      <c r="I1230" s="644" t="s">
        <v>24337</v>
      </c>
      <c r="J1230" s="645" t="s">
        <v>24403</v>
      </c>
      <c r="K1230" s="681">
        <v>3</v>
      </c>
      <c r="L1230" s="681">
        <v>9</v>
      </c>
      <c r="M1230" s="682">
        <v>80000</v>
      </c>
      <c r="N1230" s="681">
        <v>0</v>
      </c>
      <c r="O1230" s="683">
        <v>0</v>
      </c>
      <c r="P1230" s="682">
        <v>0</v>
      </c>
      <c r="Q1230" s="667">
        <v>0</v>
      </c>
      <c r="R1230" s="683">
        <v>0</v>
      </c>
    </row>
    <row r="1231" spans="1:18" x14ac:dyDescent="0.25">
      <c r="A1231" s="636">
        <v>1078</v>
      </c>
      <c r="B1231" s="637" t="s">
        <v>515</v>
      </c>
      <c r="C1231" s="638" t="s">
        <v>147</v>
      </c>
      <c r="D1231" s="639" t="s">
        <v>24404</v>
      </c>
      <c r="E1231" s="640">
        <v>8000</v>
      </c>
      <c r="F1231" s="641" t="s">
        <v>24405</v>
      </c>
      <c r="G1231" s="642" t="s">
        <v>24406</v>
      </c>
      <c r="H1231" s="643" t="s">
        <v>24359</v>
      </c>
      <c r="I1231" s="644" t="s">
        <v>24337</v>
      </c>
      <c r="J1231" s="645" t="s">
        <v>24359</v>
      </c>
      <c r="K1231" s="681">
        <v>3</v>
      </c>
      <c r="L1231" s="681">
        <v>12</v>
      </c>
      <c r="M1231" s="682">
        <v>96000</v>
      </c>
      <c r="N1231" s="681">
        <v>1</v>
      </c>
      <c r="O1231" s="683">
        <v>6</v>
      </c>
      <c r="P1231" s="682">
        <v>47642.23</v>
      </c>
      <c r="Q1231" s="683">
        <v>1</v>
      </c>
      <c r="R1231" s="683">
        <v>12</v>
      </c>
    </row>
    <row r="1232" spans="1:18" x14ac:dyDescent="0.25">
      <c r="A1232" s="636">
        <v>1078</v>
      </c>
      <c r="B1232" s="637" t="s">
        <v>549</v>
      </c>
      <c r="C1232" s="638" t="s">
        <v>147</v>
      </c>
      <c r="D1232" s="639" t="s">
        <v>24407</v>
      </c>
      <c r="E1232" s="640">
        <v>7000</v>
      </c>
      <c r="F1232" s="641" t="s">
        <v>24408</v>
      </c>
      <c r="G1232" s="642" t="s">
        <v>24409</v>
      </c>
      <c r="H1232" s="643" t="s">
        <v>16466</v>
      </c>
      <c r="I1232" s="644" t="s">
        <v>24337</v>
      </c>
      <c r="J1232" s="645" t="s">
        <v>16466</v>
      </c>
      <c r="K1232" s="681">
        <v>3</v>
      </c>
      <c r="L1232" s="681">
        <v>12</v>
      </c>
      <c r="M1232" s="682">
        <v>84000</v>
      </c>
      <c r="N1232" s="681">
        <v>1</v>
      </c>
      <c r="O1232" s="683">
        <v>6</v>
      </c>
      <c r="P1232" s="682">
        <v>42000</v>
      </c>
      <c r="Q1232" s="667">
        <v>0</v>
      </c>
      <c r="R1232" s="683">
        <v>0</v>
      </c>
    </row>
    <row r="1233" spans="1:18" x14ac:dyDescent="0.25">
      <c r="A1233" s="636">
        <v>1078</v>
      </c>
      <c r="B1233" s="637" t="s">
        <v>515</v>
      </c>
      <c r="C1233" s="638" t="s">
        <v>147</v>
      </c>
      <c r="D1233" s="639" t="s">
        <v>24410</v>
      </c>
      <c r="E1233" s="640">
        <v>10000</v>
      </c>
      <c r="F1233" s="641" t="s">
        <v>24411</v>
      </c>
      <c r="G1233" s="642" t="s">
        <v>24412</v>
      </c>
      <c r="H1233" s="643" t="s">
        <v>519</v>
      </c>
      <c r="I1233" s="644" t="s">
        <v>24137</v>
      </c>
      <c r="J1233" s="645" t="s">
        <v>519</v>
      </c>
      <c r="K1233" s="681">
        <v>3</v>
      </c>
      <c r="L1233" s="681">
        <v>12</v>
      </c>
      <c r="M1233" s="682">
        <v>120000</v>
      </c>
      <c r="N1233" s="681">
        <v>1</v>
      </c>
      <c r="O1233" s="683">
        <v>6</v>
      </c>
      <c r="P1233" s="682">
        <v>60000</v>
      </c>
      <c r="Q1233" s="683">
        <v>1</v>
      </c>
      <c r="R1233" s="683">
        <v>12</v>
      </c>
    </row>
    <row r="1234" spans="1:18" x14ac:dyDescent="0.25">
      <c r="A1234" s="636">
        <v>1078</v>
      </c>
      <c r="B1234" s="637" t="s">
        <v>549</v>
      </c>
      <c r="C1234" s="638" t="s">
        <v>147</v>
      </c>
      <c r="D1234" s="639" t="s">
        <v>24413</v>
      </c>
      <c r="E1234" s="640">
        <v>2000</v>
      </c>
      <c r="F1234" s="641" t="s">
        <v>24414</v>
      </c>
      <c r="G1234" s="642" t="s">
        <v>24415</v>
      </c>
      <c r="H1234" s="643" t="s">
        <v>17915</v>
      </c>
      <c r="I1234" s="644" t="s">
        <v>24337</v>
      </c>
      <c r="J1234" s="645" t="s">
        <v>17915</v>
      </c>
      <c r="K1234" s="681">
        <v>3</v>
      </c>
      <c r="L1234" s="681">
        <v>12</v>
      </c>
      <c r="M1234" s="682">
        <v>24000</v>
      </c>
      <c r="N1234" s="681">
        <v>1</v>
      </c>
      <c r="O1234" s="683">
        <v>6</v>
      </c>
      <c r="P1234" s="682">
        <v>5400</v>
      </c>
      <c r="Q1234" s="667">
        <v>0</v>
      </c>
      <c r="R1234" s="683">
        <v>0</v>
      </c>
    </row>
    <row r="1235" spans="1:18" x14ac:dyDescent="0.25">
      <c r="A1235" s="636">
        <v>1078</v>
      </c>
      <c r="B1235" s="637" t="s">
        <v>515</v>
      </c>
      <c r="C1235" s="638" t="s">
        <v>147</v>
      </c>
      <c r="D1235" s="639" t="s">
        <v>24416</v>
      </c>
      <c r="E1235" s="640">
        <v>8000</v>
      </c>
      <c r="F1235" s="641" t="s">
        <v>24417</v>
      </c>
      <c r="G1235" s="642" t="s">
        <v>24418</v>
      </c>
      <c r="H1235" s="643" t="s">
        <v>519</v>
      </c>
      <c r="I1235" s="644" t="s">
        <v>24337</v>
      </c>
      <c r="J1235" s="645" t="s">
        <v>519</v>
      </c>
      <c r="K1235" s="681">
        <v>3</v>
      </c>
      <c r="L1235" s="681">
        <v>12</v>
      </c>
      <c r="M1235" s="682">
        <v>96000</v>
      </c>
      <c r="N1235" s="681">
        <v>1</v>
      </c>
      <c r="O1235" s="683">
        <v>6</v>
      </c>
      <c r="P1235" s="682">
        <v>48000</v>
      </c>
      <c r="Q1235" s="683">
        <v>1</v>
      </c>
      <c r="R1235" s="683">
        <v>12</v>
      </c>
    </row>
    <row r="1236" spans="1:18" x14ac:dyDescent="0.25">
      <c r="A1236" s="636">
        <v>1078</v>
      </c>
      <c r="B1236" s="637" t="s">
        <v>515</v>
      </c>
      <c r="C1236" s="638" t="s">
        <v>147</v>
      </c>
      <c r="D1236" s="639" t="s">
        <v>24419</v>
      </c>
      <c r="E1236" s="640">
        <v>8000</v>
      </c>
      <c r="F1236" s="641" t="s">
        <v>24420</v>
      </c>
      <c r="G1236" s="642" t="s">
        <v>24421</v>
      </c>
      <c r="H1236" s="643" t="s">
        <v>565</v>
      </c>
      <c r="I1236" s="644" t="s">
        <v>24422</v>
      </c>
      <c r="J1236" s="645" t="s">
        <v>565</v>
      </c>
      <c r="K1236" s="681">
        <v>3</v>
      </c>
      <c r="L1236" s="681">
        <v>12</v>
      </c>
      <c r="M1236" s="682">
        <v>96533.34</v>
      </c>
      <c r="N1236" s="681">
        <v>1</v>
      </c>
      <c r="O1236" s="683">
        <v>6</v>
      </c>
      <c r="P1236" s="682">
        <v>48000</v>
      </c>
      <c r="Q1236" s="683">
        <v>1</v>
      </c>
      <c r="R1236" s="683">
        <v>12</v>
      </c>
    </row>
    <row r="1237" spans="1:18" x14ac:dyDescent="0.25">
      <c r="A1237" s="636">
        <v>1078</v>
      </c>
      <c r="B1237" s="637" t="s">
        <v>515</v>
      </c>
      <c r="C1237" s="638" t="s">
        <v>147</v>
      </c>
      <c r="D1237" s="639" t="s">
        <v>17625</v>
      </c>
      <c r="E1237" s="640">
        <v>10000</v>
      </c>
      <c r="F1237" s="641" t="s">
        <v>24423</v>
      </c>
      <c r="G1237" s="642" t="s">
        <v>24424</v>
      </c>
      <c r="H1237" s="643" t="s">
        <v>4184</v>
      </c>
      <c r="I1237" s="644" t="s">
        <v>24337</v>
      </c>
      <c r="J1237" s="645" t="s">
        <v>4184</v>
      </c>
      <c r="K1237" s="681">
        <v>3</v>
      </c>
      <c r="L1237" s="681">
        <v>12</v>
      </c>
      <c r="M1237" s="682">
        <v>120000</v>
      </c>
      <c r="N1237" s="681">
        <v>1</v>
      </c>
      <c r="O1237" s="683">
        <v>6</v>
      </c>
      <c r="P1237" s="682">
        <v>60000</v>
      </c>
      <c r="Q1237" s="683">
        <v>1</v>
      </c>
      <c r="R1237" s="683">
        <v>12</v>
      </c>
    </row>
    <row r="1238" spans="1:18" x14ac:dyDescent="0.25">
      <c r="A1238" s="636">
        <v>1078</v>
      </c>
      <c r="B1238" s="637" t="s">
        <v>515</v>
      </c>
      <c r="C1238" s="638" t="s">
        <v>147</v>
      </c>
      <c r="D1238" s="639" t="s">
        <v>24425</v>
      </c>
      <c r="E1238" s="640">
        <v>5000</v>
      </c>
      <c r="F1238" s="641" t="s">
        <v>24426</v>
      </c>
      <c r="G1238" s="642" t="s">
        <v>24427</v>
      </c>
      <c r="H1238" s="643" t="s">
        <v>565</v>
      </c>
      <c r="I1238" s="644" t="s">
        <v>24337</v>
      </c>
      <c r="J1238" s="645" t="s">
        <v>565</v>
      </c>
      <c r="K1238" s="681">
        <v>3</v>
      </c>
      <c r="L1238" s="681">
        <v>12</v>
      </c>
      <c r="M1238" s="682">
        <v>60000</v>
      </c>
      <c r="N1238" s="681">
        <v>1</v>
      </c>
      <c r="O1238" s="683">
        <v>6</v>
      </c>
      <c r="P1238" s="682">
        <v>30000</v>
      </c>
      <c r="Q1238" s="683">
        <v>1</v>
      </c>
      <c r="R1238" s="683">
        <v>12</v>
      </c>
    </row>
    <row r="1239" spans="1:18" x14ac:dyDescent="0.25">
      <c r="A1239" s="636">
        <v>1078</v>
      </c>
      <c r="B1239" s="637" t="s">
        <v>515</v>
      </c>
      <c r="C1239" s="638" t="s">
        <v>147</v>
      </c>
      <c r="D1239" s="639" t="s">
        <v>24428</v>
      </c>
      <c r="E1239" s="640">
        <v>3100</v>
      </c>
      <c r="F1239" s="641" t="s">
        <v>24429</v>
      </c>
      <c r="G1239" s="642" t="s">
        <v>24430</v>
      </c>
      <c r="H1239" s="643" t="s">
        <v>930</v>
      </c>
      <c r="I1239" s="644" t="s">
        <v>520</v>
      </c>
      <c r="J1239" s="645" t="s">
        <v>930</v>
      </c>
      <c r="K1239" s="681">
        <v>3</v>
      </c>
      <c r="L1239" s="681">
        <v>12</v>
      </c>
      <c r="M1239" s="682">
        <v>37200</v>
      </c>
      <c r="N1239" s="681">
        <v>1</v>
      </c>
      <c r="O1239" s="683">
        <v>6</v>
      </c>
      <c r="P1239" s="682">
        <v>18600</v>
      </c>
      <c r="Q1239" s="683">
        <v>1</v>
      </c>
      <c r="R1239" s="683">
        <v>12</v>
      </c>
    </row>
    <row r="1240" spans="1:18" x14ac:dyDescent="0.25">
      <c r="A1240" s="636">
        <v>1078</v>
      </c>
      <c r="B1240" s="637" t="s">
        <v>515</v>
      </c>
      <c r="C1240" s="638" t="s">
        <v>147</v>
      </c>
      <c r="D1240" s="639" t="s">
        <v>24431</v>
      </c>
      <c r="E1240" s="640">
        <v>8700</v>
      </c>
      <c r="F1240" s="641" t="s">
        <v>24432</v>
      </c>
      <c r="G1240" s="642" t="s">
        <v>24433</v>
      </c>
      <c r="H1240" s="643" t="s">
        <v>539</v>
      </c>
      <c r="I1240" s="644" t="s">
        <v>24337</v>
      </c>
      <c r="J1240" s="645" t="s">
        <v>19217</v>
      </c>
      <c r="K1240" s="681">
        <v>3</v>
      </c>
      <c r="L1240" s="681">
        <v>12</v>
      </c>
      <c r="M1240" s="682">
        <v>104400</v>
      </c>
      <c r="N1240" s="681">
        <v>1</v>
      </c>
      <c r="O1240" s="683">
        <v>6</v>
      </c>
      <c r="P1240" s="682">
        <v>26100</v>
      </c>
      <c r="Q1240" s="683">
        <v>1</v>
      </c>
      <c r="R1240" s="683">
        <v>12</v>
      </c>
    </row>
    <row r="1241" spans="1:18" x14ac:dyDescent="0.25">
      <c r="A1241" s="636">
        <v>1078</v>
      </c>
      <c r="B1241" s="637" t="s">
        <v>515</v>
      </c>
      <c r="C1241" s="638" t="s">
        <v>147</v>
      </c>
      <c r="D1241" s="639" t="s">
        <v>24434</v>
      </c>
      <c r="E1241" s="640">
        <v>10000</v>
      </c>
      <c r="F1241" s="641" t="s">
        <v>24435</v>
      </c>
      <c r="G1241" s="642" t="s">
        <v>24436</v>
      </c>
      <c r="H1241" s="643" t="s">
        <v>18849</v>
      </c>
      <c r="I1241" s="644" t="s">
        <v>24337</v>
      </c>
      <c r="J1241" s="645" t="s">
        <v>18849</v>
      </c>
      <c r="K1241" s="681">
        <v>3</v>
      </c>
      <c r="L1241" s="681">
        <v>12</v>
      </c>
      <c r="M1241" s="682">
        <v>120000</v>
      </c>
      <c r="N1241" s="681">
        <v>1</v>
      </c>
      <c r="O1241" s="683">
        <v>6</v>
      </c>
      <c r="P1241" s="682">
        <v>59953.47</v>
      </c>
      <c r="Q1241" s="683">
        <v>1</v>
      </c>
      <c r="R1241" s="683">
        <v>12</v>
      </c>
    </row>
    <row r="1242" spans="1:18" x14ac:dyDescent="0.25">
      <c r="A1242" s="636">
        <v>1078</v>
      </c>
      <c r="B1242" s="637" t="s">
        <v>515</v>
      </c>
      <c r="C1242" s="638" t="s">
        <v>147</v>
      </c>
      <c r="D1242" s="639" t="s">
        <v>23856</v>
      </c>
      <c r="E1242" s="640">
        <v>10000</v>
      </c>
      <c r="F1242" s="641" t="s">
        <v>24437</v>
      </c>
      <c r="G1242" s="642" t="s">
        <v>24438</v>
      </c>
      <c r="H1242" s="643" t="s">
        <v>16466</v>
      </c>
      <c r="I1242" s="644" t="s">
        <v>24337</v>
      </c>
      <c r="J1242" s="645" t="s">
        <v>16466</v>
      </c>
      <c r="K1242" s="681">
        <v>3</v>
      </c>
      <c r="L1242" s="681">
        <v>12</v>
      </c>
      <c r="M1242" s="682">
        <v>120000</v>
      </c>
      <c r="N1242" s="681">
        <v>1</v>
      </c>
      <c r="O1242" s="683">
        <v>6</v>
      </c>
      <c r="P1242" s="682">
        <v>60000</v>
      </c>
      <c r="Q1242" s="683">
        <v>1</v>
      </c>
      <c r="R1242" s="683">
        <v>12</v>
      </c>
    </row>
    <row r="1243" spans="1:18" x14ac:dyDescent="0.25">
      <c r="A1243" s="636">
        <v>1078</v>
      </c>
      <c r="B1243" s="637" t="s">
        <v>515</v>
      </c>
      <c r="C1243" s="638" t="s">
        <v>147</v>
      </c>
      <c r="D1243" s="639" t="s">
        <v>24439</v>
      </c>
      <c r="E1243" s="640">
        <v>15600</v>
      </c>
      <c r="F1243" s="641" t="s">
        <v>21866</v>
      </c>
      <c r="G1243" s="642" t="s">
        <v>24440</v>
      </c>
      <c r="H1243" s="643" t="s">
        <v>565</v>
      </c>
      <c r="I1243" s="644" t="s">
        <v>24337</v>
      </c>
      <c r="J1243" s="645" t="s">
        <v>565</v>
      </c>
      <c r="K1243" s="681">
        <v>1</v>
      </c>
      <c r="L1243" s="681">
        <v>6</v>
      </c>
      <c r="M1243" s="682">
        <v>187200</v>
      </c>
      <c r="N1243" s="681">
        <v>3</v>
      </c>
      <c r="O1243" s="683">
        <v>4</v>
      </c>
      <c r="P1243" s="682">
        <v>82680</v>
      </c>
      <c r="Q1243" s="667">
        <v>0</v>
      </c>
      <c r="R1243" s="683">
        <v>0</v>
      </c>
    </row>
    <row r="1244" spans="1:18" x14ac:dyDescent="0.25">
      <c r="A1244" s="636">
        <v>1078</v>
      </c>
      <c r="B1244" s="637" t="s">
        <v>515</v>
      </c>
      <c r="C1244" s="638" t="s">
        <v>147</v>
      </c>
      <c r="D1244" s="639" t="s">
        <v>24441</v>
      </c>
      <c r="E1244" s="640">
        <v>15000</v>
      </c>
      <c r="F1244" s="641" t="s">
        <v>24442</v>
      </c>
      <c r="G1244" s="642" t="s">
        <v>24443</v>
      </c>
      <c r="H1244" s="643" t="s">
        <v>16466</v>
      </c>
      <c r="I1244" s="644" t="s">
        <v>24337</v>
      </c>
      <c r="J1244" s="645" t="s">
        <v>16466</v>
      </c>
      <c r="K1244" s="681">
        <v>1</v>
      </c>
      <c r="L1244" s="681">
        <v>12</v>
      </c>
      <c r="M1244" s="682">
        <v>180000</v>
      </c>
      <c r="N1244" s="681">
        <v>3</v>
      </c>
      <c r="O1244" s="683">
        <v>6</v>
      </c>
      <c r="P1244" s="682">
        <v>90000</v>
      </c>
      <c r="Q1244" s="667">
        <v>0</v>
      </c>
      <c r="R1244" s="683">
        <v>0</v>
      </c>
    </row>
    <row r="1245" spans="1:18" x14ac:dyDescent="0.25">
      <c r="A1245" s="636">
        <v>1078</v>
      </c>
      <c r="B1245" s="637" t="s">
        <v>515</v>
      </c>
      <c r="C1245" s="638" t="s">
        <v>147</v>
      </c>
      <c r="D1245" s="639" t="s">
        <v>24400</v>
      </c>
      <c r="E1245" s="640">
        <v>8000</v>
      </c>
      <c r="F1245" s="641" t="s">
        <v>24444</v>
      </c>
      <c r="G1245" s="642" t="s">
        <v>24445</v>
      </c>
      <c r="H1245" s="643" t="s">
        <v>519</v>
      </c>
      <c r="I1245" s="644" t="s">
        <v>24337</v>
      </c>
      <c r="J1245" s="645" t="s">
        <v>519</v>
      </c>
      <c r="K1245" s="681">
        <v>3</v>
      </c>
      <c r="L1245" s="681">
        <v>12</v>
      </c>
      <c r="M1245" s="682">
        <v>96000</v>
      </c>
      <c r="N1245" s="681">
        <v>1</v>
      </c>
      <c r="O1245" s="683">
        <v>6</v>
      </c>
      <c r="P1245" s="682">
        <v>48000</v>
      </c>
      <c r="Q1245" s="683">
        <v>1</v>
      </c>
      <c r="R1245" s="683">
        <v>12</v>
      </c>
    </row>
    <row r="1246" spans="1:18" x14ac:dyDescent="0.25">
      <c r="A1246" s="636">
        <v>1078</v>
      </c>
      <c r="B1246" s="637" t="s">
        <v>549</v>
      </c>
      <c r="C1246" s="638" t="s">
        <v>147</v>
      </c>
      <c r="D1246" s="639" t="s">
        <v>24338</v>
      </c>
      <c r="E1246" s="640">
        <v>2000</v>
      </c>
      <c r="F1246" s="641" t="s">
        <v>24446</v>
      </c>
      <c r="G1246" s="642" t="s">
        <v>24447</v>
      </c>
      <c r="H1246" s="643" t="s">
        <v>539</v>
      </c>
      <c r="I1246" s="644" t="s">
        <v>24337</v>
      </c>
      <c r="J1246" s="645" t="s">
        <v>19390</v>
      </c>
      <c r="K1246" s="681">
        <v>3</v>
      </c>
      <c r="L1246" s="681">
        <v>4</v>
      </c>
      <c r="M1246" s="682">
        <v>10000</v>
      </c>
      <c r="N1246" s="681">
        <v>0</v>
      </c>
      <c r="O1246" s="683">
        <v>0</v>
      </c>
      <c r="P1246" s="682">
        <v>0</v>
      </c>
      <c r="Q1246" s="667">
        <v>0</v>
      </c>
      <c r="R1246" s="683">
        <v>0</v>
      </c>
    </row>
    <row r="1247" spans="1:18" x14ac:dyDescent="0.25">
      <c r="A1247" s="636">
        <v>1078</v>
      </c>
      <c r="B1247" s="637" t="s">
        <v>515</v>
      </c>
      <c r="C1247" s="638" t="s">
        <v>147</v>
      </c>
      <c r="D1247" s="639" t="s">
        <v>24448</v>
      </c>
      <c r="E1247" s="640">
        <v>10000</v>
      </c>
      <c r="F1247" s="641" t="s">
        <v>24449</v>
      </c>
      <c r="G1247" s="642" t="s">
        <v>24450</v>
      </c>
      <c r="H1247" s="643" t="s">
        <v>18849</v>
      </c>
      <c r="I1247" s="644" t="s">
        <v>24137</v>
      </c>
      <c r="J1247" s="645" t="s">
        <v>18849</v>
      </c>
      <c r="K1247" s="681">
        <v>3</v>
      </c>
      <c r="L1247" s="681">
        <v>12</v>
      </c>
      <c r="M1247" s="682">
        <v>120000</v>
      </c>
      <c r="N1247" s="681">
        <v>1</v>
      </c>
      <c r="O1247" s="683">
        <v>6</v>
      </c>
      <c r="P1247" s="682">
        <v>59491.67</v>
      </c>
      <c r="Q1247" s="683">
        <v>1</v>
      </c>
      <c r="R1247" s="683">
        <v>12</v>
      </c>
    </row>
    <row r="1248" spans="1:18" x14ac:dyDescent="0.25">
      <c r="A1248" s="636">
        <v>1078</v>
      </c>
      <c r="B1248" s="637" t="s">
        <v>515</v>
      </c>
      <c r="C1248" s="638" t="s">
        <v>147</v>
      </c>
      <c r="D1248" s="639" t="s">
        <v>24451</v>
      </c>
      <c r="E1248" s="640">
        <v>10000</v>
      </c>
      <c r="F1248" s="641" t="s">
        <v>24452</v>
      </c>
      <c r="G1248" s="642" t="s">
        <v>24453</v>
      </c>
      <c r="H1248" s="643" t="s">
        <v>16466</v>
      </c>
      <c r="I1248" s="644" t="s">
        <v>24137</v>
      </c>
      <c r="J1248" s="645" t="s">
        <v>16466</v>
      </c>
      <c r="K1248" s="681">
        <v>3</v>
      </c>
      <c r="L1248" s="681">
        <v>12</v>
      </c>
      <c r="M1248" s="682">
        <v>120000</v>
      </c>
      <c r="N1248" s="681">
        <v>1</v>
      </c>
      <c r="O1248" s="683">
        <v>6</v>
      </c>
      <c r="P1248" s="682">
        <v>60000</v>
      </c>
      <c r="Q1248" s="683">
        <v>1</v>
      </c>
      <c r="R1248" s="683">
        <v>12</v>
      </c>
    </row>
    <row r="1249" spans="1:18" x14ac:dyDescent="0.25">
      <c r="A1249" s="636">
        <v>1078</v>
      </c>
      <c r="B1249" s="637" t="s">
        <v>515</v>
      </c>
      <c r="C1249" s="638" t="s">
        <v>147</v>
      </c>
      <c r="D1249" s="639" t="s">
        <v>4741</v>
      </c>
      <c r="E1249" s="640">
        <v>12000</v>
      </c>
      <c r="F1249" s="641" t="s">
        <v>24454</v>
      </c>
      <c r="G1249" s="642" t="s">
        <v>24455</v>
      </c>
      <c r="H1249" s="643" t="s">
        <v>519</v>
      </c>
      <c r="I1249" s="644" t="s">
        <v>24337</v>
      </c>
      <c r="J1249" s="645" t="s">
        <v>519</v>
      </c>
      <c r="K1249" s="681">
        <v>3</v>
      </c>
      <c r="L1249" s="681">
        <v>12</v>
      </c>
      <c r="M1249" s="682">
        <v>144000</v>
      </c>
      <c r="N1249" s="681">
        <v>1</v>
      </c>
      <c r="O1249" s="683">
        <v>6</v>
      </c>
      <c r="P1249" s="682">
        <v>72000</v>
      </c>
      <c r="Q1249" s="683">
        <v>1</v>
      </c>
      <c r="R1249" s="683">
        <v>12</v>
      </c>
    </row>
    <row r="1250" spans="1:18" x14ac:dyDescent="0.25">
      <c r="A1250" s="636">
        <v>1078</v>
      </c>
      <c r="B1250" s="637" t="s">
        <v>549</v>
      </c>
      <c r="C1250" s="638" t="s">
        <v>147</v>
      </c>
      <c r="D1250" s="639" t="s">
        <v>24338</v>
      </c>
      <c r="E1250" s="640">
        <v>2000</v>
      </c>
      <c r="F1250" s="641" t="s">
        <v>24456</v>
      </c>
      <c r="G1250" s="642" t="s">
        <v>24457</v>
      </c>
      <c r="H1250" s="643" t="s">
        <v>20534</v>
      </c>
      <c r="I1250" s="644" t="s">
        <v>24458</v>
      </c>
      <c r="J1250" s="645" t="s">
        <v>20534</v>
      </c>
      <c r="K1250" s="681">
        <v>1</v>
      </c>
      <c r="L1250" s="681">
        <v>8</v>
      </c>
      <c r="M1250" s="682">
        <v>14933.380000000001</v>
      </c>
      <c r="N1250" s="681">
        <v>3</v>
      </c>
      <c r="O1250" s="683">
        <v>3</v>
      </c>
      <c r="P1250" s="682">
        <v>0</v>
      </c>
      <c r="Q1250" s="667">
        <v>0</v>
      </c>
      <c r="R1250" s="683">
        <v>0</v>
      </c>
    </row>
    <row r="1251" spans="1:18" x14ac:dyDescent="0.25">
      <c r="A1251" s="636">
        <v>1078</v>
      </c>
      <c r="B1251" s="637" t="s">
        <v>515</v>
      </c>
      <c r="C1251" s="638" t="s">
        <v>147</v>
      </c>
      <c r="D1251" s="639" t="s">
        <v>24459</v>
      </c>
      <c r="E1251" s="640">
        <v>10000</v>
      </c>
      <c r="F1251" s="641" t="s">
        <v>24460</v>
      </c>
      <c r="G1251" s="642" t="s">
        <v>24461</v>
      </c>
      <c r="H1251" s="643" t="s">
        <v>23975</v>
      </c>
      <c r="I1251" s="644" t="s">
        <v>24462</v>
      </c>
      <c r="J1251" s="645" t="s">
        <v>23975</v>
      </c>
      <c r="K1251" s="681">
        <v>3</v>
      </c>
      <c r="L1251" s="681">
        <v>12</v>
      </c>
      <c r="M1251" s="682">
        <v>119919.34</v>
      </c>
      <c r="N1251" s="681">
        <v>1</v>
      </c>
      <c r="O1251" s="683">
        <v>6</v>
      </c>
      <c r="P1251" s="682">
        <v>59631.95</v>
      </c>
      <c r="Q1251" s="683">
        <v>1</v>
      </c>
      <c r="R1251" s="683">
        <v>12</v>
      </c>
    </row>
    <row r="1252" spans="1:18" x14ac:dyDescent="0.25">
      <c r="A1252" s="636">
        <v>1078</v>
      </c>
      <c r="B1252" s="637" t="s">
        <v>515</v>
      </c>
      <c r="C1252" s="638" t="s">
        <v>147</v>
      </c>
      <c r="D1252" s="639" t="s">
        <v>24463</v>
      </c>
      <c r="E1252" s="640">
        <v>8000</v>
      </c>
      <c r="F1252" s="641" t="s">
        <v>24464</v>
      </c>
      <c r="G1252" s="642" t="s">
        <v>24465</v>
      </c>
      <c r="H1252" s="643" t="s">
        <v>20110</v>
      </c>
      <c r="I1252" s="644" t="s">
        <v>24337</v>
      </c>
      <c r="J1252" s="645" t="s">
        <v>20110</v>
      </c>
      <c r="K1252" s="681">
        <v>3</v>
      </c>
      <c r="L1252" s="681">
        <v>12</v>
      </c>
      <c r="M1252" s="682">
        <v>96000</v>
      </c>
      <c r="N1252" s="681">
        <v>1</v>
      </c>
      <c r="O1252" s="683">
        <v>6</v>
      </c>
      <c r="P1252" s="682">
        <v>48000</v>
      </c>
      <c r="Q1252" s="683">
        <v>1</v>
      </c>
      <c r="R1252" s="683">
        <v>12</v>
      </c>
    </row>
    <row r="1253" spans="1:18" x14ac:dyDescent="0.25">
      <c r="A1253" s="636">
        <v>1078</v>
      </c>
      <c r="B1253" s="637" t="s">
        <v>549</v>
      </c>
      <c r="C1253" s="638" t="s">
        <v>147</v>
      </c>
      <c r="D1253" s="639" t="s">
        <v>24466</v>
      </c>
      <c r="E1253" s="640">
        <v>7500</v>
      </c>
      <c r="F1253" s="641" t="s">
        <v>24467</v>
      </c>
      <c r="G1253" s="642" t="s">
        <v>24468</v>
      </c>
      <c r="H1253" s="643" t="s">
        <v>16466</v>
      </c>
      <c r="I1253" s="644" t="s">
        <v>24337</v>
      </c>
      <c r="J1253" s="645" t="s">
        <v>16466</v>
      </c>
      <c r="K1253" s="681">
        <v>3</v>
      </c>
      <c r="L1253" s="681">
        <v>12</v>
      </c>
      <c r="M1253" s="682">
        <v>90000</v>
      </c>
      <c r="N1253" s="681">
        <v>1</v>
      </c>
      <c r="O1253" s="683">
        <v>6</v>
      </c>
      <c r="P1253" s="682">
        <v>45000</v>
      </c>
      <c r="Q1253" s="667">
        <v>0</v>
      </c>
      <c r="R1253" s="683">
        <v>0</v>
      </c>
    </row>
    <row r="1254" spans="1:18" x14ac:dyDescent="0.25">
      <c r="A1254" s="636">
        <v>1078</v>
      </c>
      <c r="B1254" s="637" t="s">
        <v>515</v>
      </c>
      <c r="C1254" s="638" t="s">
        <v>147</v>
      </c>
      <c r="D1254" s="639" t="s">
        <v>24469</v>
      </c>
      <c r="E1254" s="640">
        <v>6000</v>
      </c>
      <c r="F1254" s="641" t="s">
        <v>24470</v>
      </c>
      <c r="G1254" s="642" t="s">
        <v>24471</v>
      </c>
      <c r="H1254" s="643" t="s">
        <v>24359</v>
      </c>
      <c r="I1254" s="644" t="s">
        <v>520</v>
      </c>
      <c r="J1254" s="645" t="s">
        <v>24359</v>
      </c>
      <c r="K1254" s="681">
        <v>3</v>
      </c>
      <c r="L1254" s="681">
        <v>12</v>
      </c>
      <c r="M1254" s="682">
        <v>72000</v>
      </c>
      <c r="N1254" s="681">
        <v>1</v>
      </c>
      <c r="O1254" s="683">
        <v>6</v>
      </c>
      <c r="P1254" s="682">
        <v>36000</v>
      </c>
      <c r="Q1254" s="683">
        <v>1</v>
      </c>
      <c r="R1254" s="683">
        <v>12</v>
      </c>
    </row>
    <row r="1255" spans="1:18" x14ac:dyDescent="0.25">
      <c r="A1255" s="636">
        <v>1078</v>
      </c>
      <c r="B1255" s="637" t="s">
        <v>515</v>
      </c>
      <c r="C1255" s="638" t="s">
        <v>147</v>
      </c>
      <c r="D1255" s="639" t="s">
        <v>24472</v>
      </c>
      <c r="E1255" s="640">
        <v>6600</v>
      </c>
      <c r="F1255" s="641" t="s">
        <v>24473</v>
      </c>
      <c r="G1255" s="642" t="s">
        <v>24474</v>
      </c>
      <c r="H1255" s="643" t="s">
        <v>24475</v>
      </c>
      <c r="I1255" s="644" t="s">
        <v>520</v>
      </c>
      <c r="J1255" s="645" t="s">
        <v>24475</v>
      </c>
      <c r="K1255" s="681">
        <v>3</v>
      </c>
      <c r="L1255" s="681">
        <v>12</v>
      </c>
      <c r="M1255" s="682">
        <v>79200</v>
      </c>
      <c r="N1255" s="681">
        <v>1</v>
      </c>
      <c r="O1255" s="683">
        <v>6</v>
      </c>
      <c r="P1255" s="682">
        <v>39600</v>
      </c>
      <c r="Q1255" s="683">
        <v>1</v>
      </c>
      <c r="R1255" s="683">
        <v>12</v>
      </c>
    </row>
    <row r="1256" spans="1:18" x14ac:dyDescent="0.25">
      <c r="A1256" s="636">
        <v>1078</v>
      </c>
      <c r="B1256" s="637" t="s">
        <v>549</v>
      </c>
      <c r="C1256" s="638" t="s">
        <v>147</v>
      </c>
      <c r="D1256" s="639" t="s">
        <v>24476</v>
      </c>
      <c r="E1256" s="640">
        <v>7500</v>
      </c>
      <c r="F1256" s="641" t="s">
        <v>24477</v>
      </c>
      <c r="G1256" s="642" t="s">
        <v>24478</v>
      </c>
      <c r="H1256" s="643" t="s">
        <v>16466</v>
      </c>
      <c r="I1256" s="644" t="s">
        <v>24479</v>
      </c>
      <c r="J1256" s="645" t="s">
        <v>16466</v>
      </c>
      <c r="K1256" s="681">
        <v>3</v>
      </c>
      <c r="L1256" s="681">
        <v>12</v>
      </c>
      <c r="M1256" s="682">
        <v>89965.63</v>
      </c>
      <c r="N1256" s="681">
        <v>1</v>
      </c>
      <c r="O1256" s="683">
        <v>6</v>
      </c>
      <c r="P1256" s="682">
        <v>44791.66</v>
      </c>
      <c r="Q1256" s="667">
        <v>0</v>
      </c>
      <c r="R1256" s="683">
        <v>0</v>
      </c>
    </row>
    <row r="1257" spans="1:18" x14ac:dyDescent="0.25">
      <c r="A1257" s="636">
        <v>1078</v>
      </c>
      <c r="B1257" s="637" t="s">
        <v>515</v>
      </c>
      <c r="C1257" s="638" t="s">
        <v>147</v>
      </c>
      <c r="D1257" s="639" t="s">
        <v>24363</v>
      </c>
      <c r="E1257" s="640">
        <v>10000</v>
      </c>
      <c r="F1257" s="641" t="s">
        <v>24480</v>
      </c>
      <c r="G1257" s="642" t="s">
        <v>24481</v>
      </c>
      <c r="H1257" s="643" t="s">
        <v>519</v>
      </c>
      <c r="I1257" s="644" t="s">
        <v>24337</v>
      </c>
      <c r="J1257" s="645" t="s">
        <v>519</v>
      </c>
      <c r="K1257" s="681">
        <v>3</v>
      </c>
      <c r="L1257" s="681">
        <v>12</v>
      </c>
      <c r="M1257" s="682">
        <v>120000</v>
      </c>
      <c r="N1257" s="681">
        <v>1</v>
      </c>
      <c r="O1257" s="683">
        <v>6</v>
      </c>
      <c r="P1257" s="682">
        <v>48333.33</v>
      </c>
      <c r="Q1257" s="683">
        <v>1</v>
      </c>
      <c r="R1257" s="683">
        <v>12</v>
      </c>
    </row>
    <row r="1258" spans="1:18" x14ac:dyDescent="0.25">
      <c r="A1258" s="636">
        <v>1078</v>
      </c>
      <c r="B1258" s="637" t="s">
        <v>515</v>
      </c>
      <c r="C1258" s="638" t="s">
        <v>147</v>
      </c>
      <c r="D1258" s="639" t="s">
        <v>24482</v>
      </c>
      <c r="E1258" s="640">
        <v>3000</v>
      </c>
      <c r="F1258" s="641" t="s">
        <v>24483</v>
      </c>
      <c r="G1258" s="642" t="s">
        <v>24484</v>
      </c>
      <c r="H1258" s="643" t="s">
        <v>2428</v>
      </c>
      <c r="I1258" s="644" t="s">
        <v>1464</v>
      </c>
      <c r="J1258" s="645" t="s">
        <v>2428</v>
      </c>
      <c r="K1258" s="681">
        <v>3</v>
      </c>
      <c r="L1258" s="681">
        <v>12</v>
      </c>
      <c r="M1258" s="682">
        <v>36000</v>
      </c>
      <c r="N1258" s="681">
        <v>1</v>
      </c>
      <c r="O1258" s="683">
        <v>6</v>
      </c>
      <c r="P1258" s="682">
        <v>17952.71</v>
      </c>
      <c r="Q1258" s="683">
        <v>1</v>
      </c>
      <c r="R1258" s="683">
        <v>12</v>
      </c>
    </row>
    <row r="1259" spans="1:18" x14ac:dyDescent="0.25">
      <c r="A1259" s="636">
        <v>1078</v>
      </c>
      <c r="B1259" s="637" t="s">
        <v>515</v>
      </c>
      <c r="C1259" s="638" t="s">
        <v>147</v>
      </c>
      <c r="D1259" s="639" t="s">
        <v>24485</v>
      </c>
      <c r="E1259" s="640">
        <v>2500</v>
      </c>
      <c r="F1259" s="641" t="s">
        <v>24486</v>
      </c>
      <c r="G1259" s="642" t="s">
        <v>24487</v>
      </c>
      <c r="H1259" s="643" t="s">
        <v>18178</v>
      </c>
      <c r="I1259" s="644" t="s">
        <v>23200</v>
      </c>
      <c r="J1259" s="645" t="s">
        <v>18178</v>
      </c>
      <c r="K1259" s="681">
        <v>3</v>
      </c>
      <c r="L1259" s="681">
        <v>12</v>
      </c>
      <c r="M1259" s="682">
        <v>30000</v>
      </c>
      <c r="N1259" s="681">
        <v>1</v>
      </c>
      <c r="O1259" s="683">
        <v>6</v>
      </c>
      <c r="P1259" s="682">
        <v>15000</v>
      </c>
      <c r="Q1259" s="683">
        <v>1</v>
      </c>
      <c r="R1259" s="683">
        <v>12</v>
      </c>
    </row>
    <row r="1260" spans="1:18" x14ac:dyDescent="0.25">
      <c r="A1260" s="636">
        <v>1078</v>
      </c>
      <c r="B1260" s="637" t="s">
        <v>549</v>
      </c>
      <c r="C1260" s="638" t="s">
        <v>147</v>
      </c>
      <c r="D1260" s="639" t="s">
        <v>24488</v>
      </c>
      <c r="E1260" s="640">
        <v>7500</v>
      </c>
      <c r="F1260" s="641" t="s">
        <v>24489</v>
      </c>
      <c r="G1260" s="642" t="s">
        <v>24490</v>
      </c>
      <c r="H1260" s="643" t="s">
        <v>16466</v>
      </c>
      <c r="I1260" s="644" t="s">
        <v>24337</v>
      </c>
      <c r="J1260" s="645" t="s">
        <v>16466</v>
      </c>
      <c r="K1260" s="681">
        <v>3</v>
      </c>
      <c r="L1260" s="681">
        <v>12</v>
      </c>
      <c r="M1260" s="682">
        <v>89948.44</v>
      </c>
      <c r="N1260" s="681">
        <v>1</v>
      </c>
      <c r="O1260" s="683">
        <v>6</v>
      </c>
      <c r="P1260" s="682">
        <v>45000</v>
      </c>
      <c r="Q1260" s="667">
        <v>0</v>
      </c>
      <c r="R1260" s="683">
        <v>0</v>
      </c>
    </row>
    <row r="1261" spans="1:18" x14ac:dyDescent="0.25">
      <c r="A1261" s="636">
        <v>1078</v>
      </c>
      <c r="B1261" s="637" t="s">
        <v>515</v>
      </c>
      <c r="C1261" s="638" t="s">
        <v>147</v>
      </c>
      <c r="D1261" s="639" t="s">
        <v>24491</v>
      </c>
      <c r="E1261" s="640">
        <v>5000</v>
      </c>
      <c r="F1261" s="641" t="s">
        <v>24492</v>
      </c>
      <c r="G1261" s="642" t="s">
        <v>24493</v>
      </c>
      <c r="H1261" s="643" t="s">
        <v>519</v>
      </c>
      <c r="I1261" s="644" t="s">
        <v>24494</v>
      </c>
      <c r="J1261" s="645" t="s">
        <v>519</v>
      </c>
      <c r="K1261" s="681">
        <v>3</v>
      </c>
      <c r="L1261" s="681">
        <v>12</v>
      </c>
      <c r="M1261" s="682">
        <v>60000</v>
      </c>
      <c r="N1261" s="681">
        <v>1</v>
      </c>
      <c r="O1261" s="683">
        <v>6</v>
      </c>
      <c r="P1261" s="682">
        <v>30000</v>
      </c>
      <c r="Q1261" s="683">
        <v>1</v>
      </c>
      <c r="R1261" s="683">
        <v>12</v>
      </c>
    </row>
    <row r="1262" spans="1:18" x14ac:dyDescent="0.25">
      <c r="A1262" s="636">
        <v>1078</v>
      </c>
      <c r="B1262" s="637" t="s">
        <v>515</v>
      </c>
      <c r="C1262" s="638" t="s">
        <v>147</v>
      </c>
      <c r="D1262" s="639" t="s">
        <v>24495</v>
      </c>
      <c r="E1262" s="640">
        <v>8000</v>
      </c>
      <c r="F1262" s="641" t="s">
        <v>24496</v>
      </c>
      <c r="G1262" s="642" t="s">
        <v>24497</v>
      </c>
      <c r="H1262" s="643" t="s">
        <v>24475</v>
      </c>
      <c r="I1262" s="644" t="s">
        <v>24337</v>
      </c>
      <c r="J1262" s="645" t="s">
        <v>24475</v>
      </c>
      <c r="K1262" s="681">
        <v>3</v>
      </c>
      <c r="L1262" s="681">
        <v>12</v>
      </c>
      <c r="M1262" s="682">
        <v>96000</v>
      </c>
      <c r="N1262" s="681">
        <v>1</v>
      </c>
      <c r="O1262" s="683">
        <v>6</v>
      </c>
      <c r="P1262" s="682">
        <v>48000</v>
      </c>
      <c r="Q1262" s="683">
        <v>1</v>
      </c>
      <c r="R1262" s="683">
        <v>12</v>
      </c>
    </row>
    <row r="1263" spans="1:18" x14ac:dyDescent="0.25">
      <c r="A1263" s="636">
        <v>1078</v>
      </c>
      <c r="B1263" s="637" t="s">
        <v>515</v>
      </c>
      <c r="C1263" s="638" t="s">
        <v>147</v>
      </c>
      <c r="D1263" s="639" t="s">
        <v>24498</v>
      </c>
      <c r="E1263" s="640">
        <v>7000</v>
      </c>
      <c r="F1263" s="641" t="s">
        <v>24499</v>
      </c>
      <c r="G1263" s="642" t="s">
        <v>24500</v>
      </c>
      <c r="H1263" s="643" t="s">
        <v>16466</v>
      </c>
      <c r="I1263" s="644" t="s">
        <v>24337</v>
      </c>
      <c r="J1263" s="645" t="s">
        <v>16466</v>
      </c>
      <c r="K1263" s="681">
        <v>3</v>
      </c>
      <c r="L1263" s="681">
        <v>12</v>
      </c>
      <c r="M1263" s="682">
        <v>84000</v>
      </c>
      <c r="N1263" s="681">
        <v>1</v>
      </c>
      <c r="O1263" s="683">
        <v>6</v>
      </c>
      <c r="P1263" s="682">
        <v>42000</v>
      </c>
      <c r="Q1263" s="683">
        <v>1</v>
      </c>
      <c r="R1263" s="683">
        <v>12</v>
      </c>
    </row>
    <row r="1264" spans="1:18" x14ac:dyDescent="0.25">
      <c r="A1264" s="636">
        <v>1078</v>
      </c>
      <c r="B1264" s="637" t="s">
        <v>515</v>
      </c>
      <c r="C1264" s="638" t="s">
        <v>147</v>
      </c>
      <c r="D1264" s="639" t="s">
        <v>24501</v>
      </c>
      <c r="E1264" s="640">
        <v>14000</v>
      </c>
      <c r="F1264" s="641" t="s">
        <v>24502</v>
      </c>
      <c r="G1264" s="642" t="s">
        <v>24503</v>
      </c>
      <c r="H1264" s="643" t="s">
        <v>519</v>
      </c>
      <c r="I1264" s="644" t="s">
        <v>24137</v>
      </c>
      <c r="J1264" s="645" t="s">
        <v>519</v>
      </c>
      <c r="K1264" s="681">
        <v>3</v>
      </c>
      <c r="L1264" s="681">
        <v>12</v>
      </c>
      <c r="M1264" s="682">
        <v>168000</v>
      </c>
      <c r="N1264" s="681">
        <v>1</v>
      </c>
      <c r="O1264" s="683">
        <v>5</v>
      </c>
      <c r="P1264" s="682">
        <v>70000</v>
      </c>
      <c r="Q1264" s="667">
        <v>0</v>
      </c>
      <c r="R1264" s="683">
        <v>0</v>
      </c>
    </row>
    <row r="1265" spans="1:18" x14ac:dyDescent="0.25">
      <c r="A1265" s="636">
        <v>1078</v>
      </c>
      <c r="B1265" s="637" t="s">
        <v>515</v>
      </c>
      <c r="C1265" s="638" t="s">
        <v>147</v>
      </c>
      <c r="D1265" s="639" t="s">
        <v>24504</v>
      </c>
      <c r="E1265" s="640">
        <v>10000</v>
      </c>
      <c r="F1265" s="641" t="s">
        <v>24505</v>
      </c>
      <c r="G1265" s="642" t="s">
        <v>24506</v>
      </c>
      <c r="H1265" s="643" t="s">
        <v>16466</v>
      </c>
      <c r="I1265" s="644" t="s">
        <v>24337</v>
      </c>
      <c r="J1265" s="645" t="s">
        <v>16466</v>
      </c>
      <c r="K1265" s="681">
        <v>3</v>
      </c>
      <c r="L1265" s="681">
        <v>12</v>
      </c>
      <c r="M1265" s="682">
        <v>120000</v>
      </c>
      <c r="N1265" s="681">
        <v>1</v>
      </c>
      <c r="O1265" s="683">
        <v>6</v>
      </c>
      <c r="P1265" s="682">
        <v>60000</v>
      </c>
      <c r="Q1265" s="683">
        <v>1</v>
      </c>
      <c r="R1265" s="683">
        <v>12</v>
      </c>
    </row>
    <row r="1266" spans="1:18" x14ac:dyDescent="0.25">
      <c r="A1266" s="636">
        <v>1078</v>
      </c>
      <c r="B1266" s="637" t="s">
        <v>515</v>
      </c>
      <c r="C1266" s="638" t="s">
        <v>147</v>
      </c>
      <c r="D1266" s="639" t="s">
        <v>24507</v>
      </c>
      <c r="E1266" s="640">
        <v>8000</v>
      </c>
      <c r="F1266" s="641" t="s">
        <v>24508</v>
      </c>
      <c r="G1266" s="642" t="s">
        <v>24509</v>
      </c>
      <c r="H1266" s="643" t="s">
        <v>16860</v>
      </c>
      <c r="I1266" s="644" t="s">
        <v>24337</v>
      </c>
      <c r="J1266" s="645" t="s">
        <v>16860</v>
      </c>
      <c r="K1266" s="681">
        <v>3</v>
      </c>
      <c r="L1266" s="681">
        <v>12</v>
      </c>
      <c r="M1266" s="682">
        <v>96000</v>
      </c>
      <c r="N1266" s="681">
        <v>1</v>
      </c>
      <c r="O1266" s="683">
        <v>6</v>
      </c>
      <c r="P1266" s="682">
        <v>48000</v>
      </c>
      <c r="Q1266" s="683">
        <v>1</v>
      </c>
      <c r="R1266" s="683">
        <v>12</v>
      </c>
    </row>
    <row r="1267" spans="1:18" x14ac:dyDescent="0.25">
      <c r="A1267" s="636">
        <v>1078</v>
      </c>
      <c r="B1267" s="637" t="s">
        <v>515</v>
      </c>
      <c r="C1267" s="638" t="s">
        <v>147</v>
      </c>
      <c r="D1267" s="639" t="s">
        <v>24347</v>
      </c>
      <c r="E1267" s="640">
        <v>10000</v>
      </c>
      <c r="F1267" s="641" t="s">
        <v>24510</v>
      </c>
      <c r="G1267" s="642" t="s">
        <v>24511</v>
      </c>
      <c r="H1267" s="643" t="s">
        <v>565</v>
      </c>
      <c r="I1267" s="644" t="s">
        <v>24512</v>
      </c>
      <c r="J1267" s="645" t="s">
        <v>565</v>
      </c>
      <c r="K1267" s="681">
        <v>3</v>
      </c>
      <c r="L1267" s="681">
        <v>12</v>
      </c>
      <c r="M1267" s="682">
        <v>120000</v>
      </c>
      <c r="N1267" s="681">
        <v>1</v>
      </c>
      <c r="O1267" s="683">
        <v>6</v>
      </c>
      <c r="P1267" s="682">
        <v>60000</v>
      </c>
      <c r="Q1267" s="683">
        <v>1</v>
      </c>
      <c r="R1267" s="683">
        <v>12</v>
      </c>
    </row>
    <row r="1268" spans="1:18" x14ac:dyDescent="0.25">
      <c r="A1268" s="636">
        <v>1078</v>
      </c>
      <c r="B1268" s="637" t="s">
        <v>515</v>
      </c>
      <c r="C1268" s="638" t="s">
        <v>147</v>
      </c>
      <c r="D1268" s="639" t="s">
        <v>24513</v>
      </c>
      <c r="E1268" s="640">
        <v>10000</v>
      </c>
      <c r="F1268" s="641" t="s">
        <v>24514</v>
      </c>
      <c r="G1268" s="642" t="s">
        <v>24515</v>
      </c>
      <c r="H1268" s="643" t="s">
        <v>21982</v>
      </c>
      <c r="I1268" s="644" t="s">
        <v>24337</v>
      </c>
      <c r="J1268" s="645" t="s">
        <v>21982</v>
      </c>
      <c r="K1268" s="681">
        <v>3</v>
      </c>
      <c r="L1268" s="681">
        <v>12</v>
      </c>
      <c r="M1268" s="682">
        <v>120000</v>
      </c>
      <c r="N1268" s="681">
        <v>1</v>
      </c>
      <c r="O1268" s="683">
        <v>6</v>
      </c>
      <c r="P1268" s="682">
        <v>60000</v>
      </c>
      <c r="Q1268" s="683">
        <v>1</v>
      </c>
      <c r="R1268" s="683">
        <v>12</v>
      </c>
    </row>
    <row r="1269" spans="1:18" x14ac:dyDescent="0.25">
      <c r="A1269" s="636">
        <v>1078</v>
      </c>
      <c r="B1269" s="637" t="s">
        <v>515</v>
      </c>
      <c r="C1269" s="638" t="s">
        <v>147</v>
      </c>
      <c r="D1269" s="639" t="s">
        <v>24516</v>
      </c>
      <c r="E1269" s="640">
        <v>10000</v>
      </c>
      <c r="F1269" s="641" t="s">
        <v>24517</v>
      </c>
      <c r="G1269" s="642" t="s">
        <v>24518</v>
      </c>
      <c r="H1269" s="643" t="s">
        <v>16466</v>
      </c>
      <c r="I1269" s="644" t="s">
        <v>24519</v>
      </c>
      <c r="J1269" s="645" t="s">
        <v>16466</v>
      </c>
      <c r="K1269" s="681">
        <v>3</v>
      </c>
      <c r="L1269" s="681">
        <v>12</v>
      </c>
      <c r="M1269" s="682">
        <v>120000</v>
      </c>
      <c r="N1269" s="681">
        <v>1</v>
      </c>
      <c r="O1269" s="683">
        <v>6</v>
      </c>
      <c r="P1269" s="682">
        <v>60000</v>
      </c>
      <c r="Q1269" s="683">
        <v>1</v>
      </c>
      <c r="R1269" s="683">
        <v>12</v>
      </c>
    </row>
    <row r="1270" spans="1:18" x14ac:dyDescent="0.25">
      <c r="A1270" s="636">
        <v>1078</v>
      </c>
      <c r="B1270" s="637" t="s">
        <v>515</v>
      </c>
      <c r="C1270" s="638" t="s">
        <v>147</v>
      </c>
      <c r="D1270" s="639" t="s">
        <v>24338</v>
      </c>
      <c r="E1270" s="640">
        <v>2000</v>
      </c>
      <c r="F1270" s="641" t="s">
        <v>24520</v>
      </c>
      <c r="G1270" s="642" t="s">
        <v>24521</v>
      </c>
      <c r="H1270" s="643" t="s">
        <v>573</v>
      </c>
      <c r="I1270" s="644" t="s">
        <v>24522</v>
      </c>
      <c r="J1270" s="645" t="s">
        <v>24523</v>
      </c>
      <c r="K1270" s="681">
        <v>3</v>
      </c>
      <c r="L1270" s="681">
        <v>12</v>
      </c>
      <c r="M1270" s="682">
        <v>24000</v>
      </c>
      <c r="N1270" s="681">
        <v>1</v>
      </c>
      <c r="O1270" s="683">
        <v>6</v>
      </c>
      <c r="P1270" s="682">
        <v>12000</v>
      </c>
      <c r="Q1270" s="683">
        <v>1</v>
      </c>
      <c r="R1270" s="683">
        <v>12</v>
      </c>
    </row>
    <row r="1271" spans="1:18" x14ac:dyDescent="0.25">
      <c r="A1271" s="636">
        <v>1078</v>
      </c>
      <c r="B1271" s="637" t="s">
        <v>515</v>
      </c>
      <c r="C1271" s="638" t="s">
        <v>147</v>
      </c>
      <c r="D1271" s="639" t="s">
        <v>24524</v>
      </c>
      <c r="E1271" s="640">
        <v>5400</v>
      </c>
      <c r="F1271" s="641" t="s">
        <v>24525</v>
      </c>
      <c r="G1271" s="642" t="s">
        <v>24526</v>
      </c>
      <c r="H1271" s="643" t="s">
        <v>19466</v>
      </c>
      <c r="I1271" s="644" t="s">
        <v>24527</v>
      </c>
      <c r="J1271" s="645" t="s">
        <v>19466</v>
      </c>
      <c r="K1271" s="681">
        <v>3</v>
      </c>
      <c r="L1271" s="681">
        <v>12</v>
      </c>
      <c r="M1271" s="682">
        <v>64800</v>
      </c>
      <c r="N1271" s="681">
        <v>1</v>
      </c>
      <c r="O1271" s="683">
        <v>6</v>
      </c>
      <c r="P1271" s="682">
        <v>32400</v>
      </c>
      <c r="Q1271" s="683">
        <v>1</v>
      </c>
      <c r="R1271" s="683">
        <v>12</v>
      </c>
    </row>
    <row r="1272" spans="1:18" x14ac:dyDescent="0.25">
      <c r="A1272" s="636">
        <v>1078</v>
      </c>
      <c r="B1272" s="637" t="s">
        <v>515</v>
      </c>
      <c r="C1272" s="638" t="s">
        <v>147</v>
      </c>
      <c r="D1272" s="639" t="s">
        <v>24528</v>
      </c>
      <c r="E1272" s="640">
        <v>2800</v>
      </c>
      <c r="F1272" s="641" t="s">
        <v>24529</v>
      </c>
      <c r="G1272" s="642" t="s">
        <v>24530</v>
      </c>
      <c r="H1272" s="643" t="s">
        <v>640</v>
      </c>
      <c r="I1272" s="644" t="s">
        <v>24531</v>
      </c>
      <c r="J1272" s="645" t="s">
        <v>640</v>
      </c>
      <c r="K1272" s="681">
        <v>3</v>
      </c>
      <c r="L1272" s="681">
        <v>12</v>
      </c>
      <c r="M1272" s="682">
        <v>33600</v>
      </c>
      <c r="N1272" s="681">
        <v>1</v>
      </c>
      <c r="O1272" s="683">
        <v>6</v>
      </c>
      <c r="P1272" s="682">
        <v>16800</v>
      </c>
      <c r="Q1272" s="683">
        <v>1</v>
      </c>
      <c r="R1272" s="683">
        <v>12</v>
      </c>
    </row>
    <row r="1273" spans="1:18" x14ac:dyDescent="0.25">
      <c r="A1273" s="636">
        <v>1078</v>
      </c>
      <c r="B1273" s="637" t="s">
        <v>515</v>
      </c>
      <c r="C1273" s="638" t="s">
        <v>147</v>
      </c>
      <c r="D1273" s="639" t="s">
        <v>21716</v>
      </c>
      <c r="E1273" s="640">
        <v>10000</v>
      </c>
      <c r="F1273" s="641" t="s">
        <v>24532</v>
      </c>
      <c r="G1273" s="642" t="s">
        <v>24533</v>
      </c>
      <c r="H1273" s="643" t="s">
        <v>16999</v>
      </c>
      <c r="I1273" s="644" t="s">
        <v>24337</v>
      </c>
      <c r="J1273" s="645" t="s">
        <v>16999</v>
      </c>
      <c r="K1273" s="681">
        <v>3</v>
      </c>
      <c r="L1273" s="681">
        <v>12</v>
      </c>
      <c r="M1273" s="682">
        <v>120000</v>
      </c>
      <c r="N1273" s="681">
        <v>1</v>
      </c>
      <c r="O1273" s="683">
        <v>6</v>
      </c>
      <c r="P1273" s="682">
        <v>60000</v>
      </c>
      <c r="Q1273" s="683">
        <v>1</v>
      </c>
      <c r="R1273" s="683">
        <v>12</v>
      </c>
    </row>
    <row r="1274" spans="1:18" x14ac:dyDescent="0.25">
      <c r="A1274" s="636">
        <v>1078</v>
      </c>
      <c r="B1274" s="637" t="s">
        <v>549</v>
      </c>
      <c r="C1274" s="638" t="s">
        <v>147</v>
      </c>
      <c r="D1274" s="639" t="s">
        <v>24388</v>
      </c>
      <c r="E1274" s="640">
        <v>3500</v>
      </c>
      <c r="F1274" s="641" t="s">
        <v>24534</v>
      </c>
      <c r="G1274" s="642" t="s">
        <v>24535</v>
      </c>
      <c r="H1274" s="643" t="s">
        <v>16466</v>
      </c>
      <c r="I1274" s="644" t="s">
        <v>24494</v>
      </c>
      <c r="J1274" s="645" t="s">
        <v>16466</v>
      </c>
      <c r="K1274" s="681">
        <v>3</v>
      </c>
      <c r="L1274" s="681">
        <v>12</v>
      </c>
      <c r="M1274" s="682">
        <v>42000</v>
      </c>
      <c r="N1274" s="681">
        <v>1</v>
      </c>
      <c r="O1274" s="683">
        <v>6</v>
      </c>
      <c r="P1274" s="682">
        <v>21000</v>
      </c>
      <c r="Q1274" s="667">
        <v>0</v>
      </c>
      <c r="R1274" s="683">
        <v>0</v>
      </c>
    </row>
    <row r="1275" spans="1:18" x14ac:dyDescent="0.25">
      <c r="A1275" s="636">
        <v>1078</v>
      </c>
      <c r="B1275" s="637" t="s">
        <v>515</v>
      </c>
      <c r="C1275" s="638" t="s">
        <v>147</v>
      </c>
      <c r="D1275" s="639" t="s">
        <v>24536</v>
      </c>
      <c r="E1275" s="640">
        <v>6600</v>
      </c>
      <c r="F1275" s="641" t="s">
        <v>24537</v>
      </c>
      <c r="G1275" s="642" t="s">
        <v>24538</v>
      </c>
      <c r="H1275" s="643" t="s">
        <v>16999</v>
      </c>
      <c r="I1275" s="644" t="s">
        <v>24337</v>
      </c>
      <c r="J1275" s="645" t="s">
        <v>16999</v>
      </c>
      <c r="K1275" s="681">
        <v>3</v>
      </c>
      <c r="L1275" s="681">
        <v>12</v>
      </c>
      <c r="M1275" s="682">
        <v>78312.67</v>
      </c>
      <c r="N1275" s="681">
        <v>1</v>
      </c>
      <c r="O1275" s="683">
        <v>6</v>
      </c>
      <c r="P1275" s="682">
        <v>37410.089999999997</v>
      </c>
      <c r="Q1275" s="683">
        <v>1</v>
      </c>
      <c r="R1275" s="683">
        <v>12</v>
      </c>
    </row>
    <row r="1276" spans="1:18" x14ac:dyDescent="0.25">
      <c r="A1276" s="636">
        <v>1078</v>
      </c>
      <c r="B1276" s="637" t="s">
        <v>549</v>
      </c>
      <c r="C1276" s="638" t="s">
        <v>147</v>
      </c>
      <c r="D1276" s="639" t="s">
        <v>24539</v>
      </c>
      <c r="E1276" s="640">
        <v>3500</v>
      </c>
      <c r="F1276" s="641" t="s">
        <v>24540</v>
      </c>
      <c r="G1276" s="642" t="s">
        <v>24541</v>
      </c>
      <c r="H1276" s="643" t="s">
        <v>16466</v>
      </c>
      <c r="I1276" s="644" t="s">
        <v>24137</v>
      </c>
      <c r="J1276" s="645" t="s">
        <v>16466</v>
      </c>
      <c r="K1276" s="681">
        <v>3</v>
      </c>
      <c r="L1276" s="681">
        <v>12</v>
      </c>
      <c r="M1276" s="682">
        <v>42000</v>
      </c>
      <c r="N1276" s="681">
        <v>1</v>
      </c>
      <c r="O1276" s="683">
        <v>6</v>
      </c>
      <c r="P1276" s="682">
        <v>21000</v>
      </c>
      <c r="Q1276" s="667">
        <v>0</v>
      </c>
      <c r="R1276" s="683">
        <v>0</v>
      </c>
    </row>
    <row r="1277" spans="1:18" x14ac:dyDescent="0.25">
      <c r="A1277" s="636">
        <v>1078</v>
      </c>
      <c r="B1277" s="637" t="s">
        <v>515</v>
      </c>
      <c r="C1277" s="638" t="s">
        <v>147</v>
      </c>
      <c r="D1277" s="639" t="s">
        <v>24542</v>
      </c>
      <c r="E1277" s="640">
        <v>10000</v>
      </c>
      <c r="F1277" s="641" t="s">
        <v>24543</v>
      </c>
      <c r="G1277" s="642" t="s">
        <v>24544</v>
      </c>
      <c r="H1277" s="643" t="s">
        <v>24545</v>
      </c>
      <c r="I1277" s="644" t="s">
        <v>24337</v>
      </c>
      <c r="J1277" s="645" t="s">
        <v>24545</v>
      </c>
      <c r="K1277" s="681">
        <v>3</v>
      </c>
      <c r="L1277" s="681">
        <v>12</v>
      </c>
      <c r="M1277" s="682">
        <v>120000</v>
      </c>
      <c r="N1277" s="681">
        <v>1</v>
      </c>
      <c r="O1277" s="683">
        <v>6</v>
      </c>
      <c r="P1277" s="682">
        <v>60000</v>
      </c>
      <c r="Q1277" s="683">
        <v>1</v>
      </c>
      <c r="R1277" s="683">
        <v>12</v>
      </c>
    </row>
    <row r="1278" spans="1:18" x14ac:dyDescent="0.25">
      <c r="A1278" s="636">
        <v>1078</v>
      </c>
      <c r="B1278" s="637" t="s">
        <v>515</v>
      </c>
      <c r="C1278" s="638" t="s">
        <v>147</v>
      </c>
      <c r="D1278" s="639" t="s">
        <v>24546</v>
      </c>
      <c r="E1278" s="640">
        <v>8600</v>
      </c>
      <c r="F1278" s="641" t="s">
        <v>24547</v>
      </c>
      <c r="G1278" s="642" t="s">
        <v>24548</v>
      </c>
      <c r="H1278" s="643" t="s">
        <v>24549</v>
      </c>
      <c r="I1278" s="644" t="s">
        <v>24337</v>
      </c>
      <c r="J1278" s="645" t="s">
        <v>24549</v>
      </c>
      <c r="K1278" s="681">
        <v>3</v>
      </c>
      <c r="L1278" s="681">
        <v>12</v>
      </c>
      <c r="M1278" s="682">
        <v>103200</v>
      </c>
      <c r="N1278" s="681">
        <v>1</v>
      </c>
      <c r="O1278" s="683">
        <v>6</v>
      </c>
      <c r="P1278" s="682">
        <v>51600</v>
      </c>
      <c r="Q1278" s="683">
        <v>1</v>
      </c>
      <c r="R1278" s="683">
        <v>12</v>
      </c>
    </row>
    <row r="1279" spans="1:18" x14ac:dyDescent="0.25">
      <c r="A1279" s="636">
        <v>1078</v>
      </c>
      <c r="B1279" s="637" t="s">
        <v>515</v>
      </c>
      <c r="C1279" s="638" t="s">
        <v>147</v>
      </c>
      <c r="D1279" s="639" t="s">
        <v>24550</v>
      </c>
      <c r="E1279" s="640">
        <v>8000</v>
      </c>
      <c r="F1279" s="641" t="s">
        <v>24551</v>
      </c>
      <c r="G1279" s="642" t="s">
        <v>24552</v>
      </c>
      <c r="H1279" s="643" t="s">
        <v>24553</v>
      </c>
      <c r="I1279" s="644" t="s">
        <v>24337</v>
      </c>
      <c r="J1279" s="645" t="s">
        <v>24553</v>
      </c>
      <c r="K1279" s="681">
        <v>3</v>
      </c>
      <c r="L1279" s="681">
        <v>12</v>
      </c>
      <c r="M1279" s="682">
        <v>96000</v>
      </c>
      <c r="N1279" s="681">
        <v>1</v>
      </c>
      <c r="O1279" s="683">
        <v>6</v>
      </c>
      <c r="P1279" s="682">
        <v>48000</v>
      </c>
      <c r="Q1279" s="683">
        <v>1</v>
      </c>
      <c r="R1279" s="683">
        <v>12</v>
      </c>
    </row>
    <row r="1280" spans="1:18" x14ac:dyDescent="0.25">
      <c r="A1280" s="636">
        <v>1078</v>
      </c>
      <c r="B1280" s="637" t="s">
        <v>515</v>
      </c>
      <c r="C1280" s="638" t="s">
        <v>147</v>
      </c>
      <c r="D1280" s="639" t="s">
        <v>24554</v>
      </c>
      <c r="E1280" s="640">
        <v>8000</v>
      </c>
      <c r="F1280" s="641" t="s">
        <v>24555</v>
      </c>
      <c r="G1280" s="642" t="s">
        <v>24556</v>
      </c>
      <c r="H1280" s="643" t="s">
        <v>24557</v>
      </c>
      <c r="I1280" s="644" t="s">
        <v>24558</v>
      </c>
      <c r="J1280" s="645" t="s">
        <v>24557</v>
      </c>
      <c r="K1280" s="681">
        <v>3</v>
      </c>
      <c r="L1280" s="681">
        <v>12</v>
      </c>
      <c r="M1280" s="682">
        <v>96000</v>
      </c>
      <c r="N1280" s="681">
        <v>1</v>
      </c>
      <c r="O1280" s="683">
        <v>6</v>
      </c>
      <c r="P1280" s="682">
        <v>48000</v>
      </c>
      <c r="Q1280" s="683">
        <v>1</v>
      </c>
      <c r="R1280" s="683">
        <v>12</v>
      </c>
    </row>
    <row r="1281" spans="1:18" x14ac:dyDescent="0.25">
      <c r="A1281" s="636">
        <v>1078</v>
      </c>
      <c r="B1281" s="637" t="s">
        <v>549</v>
      </c>
      <c r="C1281" s="638" t="s">
        <v>147</v>
      </c>
      <c r="D1281" s="639" t="s">
        <v>24559</v>
      </c>
      <c r="E1281" s="640">
        <v>3500</v>
      </c>
      <c r="F1281" s="641" t="s">
        <v>24560</v>
      </c>
      <c r="G1281" s="642" t="s">
        <v>24561</v>
      </c>
      <c r="H1281" s="643" t="s">
        <v>16466</v>
      </c>
      <c r="I1281" s="644" t="s">
        <v>24337</v>
      </c>
      <c r="J1281" s="645" t="s">
        <v>16466</v>
      </c>
      <c r="K1281" s="681">
        <v>3</v>
      </c>
      <c r="L1281" s="681">
        <v>12</v>
      </c>
      <c r="M1281" s="682">
        <v>42000</v>
      </c>
      <c r="N1281" s="681">
        <v>1</v>
      </c>
      <c r="O1281" s="683">
        <v>6</v>
      </c>
      <c r="P1281" s="682">
        <v>21000</v>
      </c>
      <c r="Q1281" s="667">
        <v>0</v>
      </c>
      <c r="R1281" s="683">
        <v>0</v>
      </c>
    </row>
    <row r="1282" spans="1:18" x14ac:dyDescent="0.25">
      <c r="A1282" s="636">
        <v>1078</v>
      </c>
      <c r="B1282" s="637" t="s">
        <v>515</v>
      </c>
      <c r="C1282" s="638" t="s">
        <v>147</v>
      </c>
      <c r="D1282" s="639" t="s">
        <v>24562</v>
      </c>
      <c r="E1282" s="640">
        <v>3500</v>
      </c>
      <c r="F1282" s="641" t="s">
        <v>24563</v>
      </c>
      <c r="G1282" s="642" t="s">
        <v>24564</v>
      </c>
      <c r="H1282" s="643" t="s">
        <v>16466</v>
      </c>
      <c r="I1282" s="644" t="s">
        <v>24337</v>
      </c>
      <c r="J1282" s="645" t="s">
        <v>16466</v>
      </c>
      <c r="K1282" s="681">
        <v>3</v>
      </c>
      <c r="L1282" s="681">
        <v>12</v>
      </c>
      <c r="M1282" s="682">
        <v>34740</v>
      </c>
      <c r="N1282" s="681">
        <v>1</v>
      </c>
      <c r="O1282" s="683">
        <v>4</v>
      </c>
      <c r="P1282" s="682">
        <v>12250</v>
      </c>
      <c r="Q1282" s="667">
        <v>0</v>
      </c>
      <c r="R1282" s="683">
        <v>0</v>
      </c>
    </row>
    <row r="1283" spans="1:18" x14ac:dyDescent="0.25">
      <c r="A1283" s="636">
        <v>1078</v>
      </c>
      <c r="B1283" s="637" t="s">
        <v>515</v>
      </c>
      <c r="C1283" s="638" t="s">
        <v>147</v>
      </c>
      <c r="D1283" s="639" t="s">
        <v>24565</v>
      </c>
      <c r="E1283" s="640">
        <v>10000</v>
      </c>
      <c r="F1283" s="641" t="s">
        <v>24566</v>
      </c>
      <c r="G1283" s="642" t="s">
        <v>24567</v>
      </c>
      <c r="H1283" s="643" t="s">
        <v>565</v>
      </c>
      <c r="I1283" s="644" t="s">
        <v>24337</v>
      </c>
      <c r="J1283" s="645" t="s">
        <v>565</v>
      </c>
      <c r="K1283" s="681">
        <v>3</v>
      </c>
      <c r="L1283" s="681">
        <v>12</v>
      </c>
      <c r="M1283" s="682">
        <v>120000</v>
      </c>
      <c r="N1283" s="681">
        <v>1</v>
      </c>
      <c r="O1283" s="683">
        <v>6</v>
      </c>
      <c r="P1283" s="682">
        <v>60000</v>
      </c>
      <c r="Q1283" s="683">
        <v>1</v>
      </c>
      <c r="R1283" s="683">
        <v>12</v>
      </c>
    </row>
    <row r="1284" spans="1:18" x14ac:dyDescent="0.25">
      <c r="A1284" s="636">
        <v>1078</v>
      </c>
      <c r="B1284" s="637" t="s">
        <v>515</v>
      </c>
      <c r="C1284" s="638" t="s">
        <v>147</v>
      </c>
      <c r="D1284" s="639" t="s">
        <v>1112</v>
      </c>
      <c r="E1284" s="640">
        <v>1600</v>
      </c>
      <c r="F1284" s="641" t="s">
        <v>24568</v>
      </c>
      <c r="G1284" s="642" t="s">
        <v>24569</v>
      </c>
      <c r="H1284" s="643" t="s">
        <v>539</v>
      </c>
      <c r="I1284" s="644" t="s">
        <v>520</v>
      </c>
      <c r="J1284" s="645" t="s">
        <v>19217</v>
      </c>
      <c r="K1284" s="681">
        <v>3</v>
      </c>
      <c r="L1284" s="681">
        <v>7</v>
      </c>
      <c r="M1284" s="682">
        <v>10240</v>
      </c>
      <c r="N1284" s="681">
        <v>0</v>
      </c>
      <c r="O1284" s="683">
        <v>0</v>
      </c>
      <c r="P1284" s="682">
        <v>0</v>
      </c>
      <c r="Q1284" s="667">
        <v>0</v>
      </c>
      <c r="R1284" s="683">
        <v>0</v>
      </c>
    </row>
    <row r="1285" spans="1:18" x14ac:dyDescent="0.25">
      <c r="A1285" s="636">
        <v>1078</v>
      </c>
      <c r="B1285" s="637" t="s">
        <v>549</v>
      </c>
      <c r="C1285" s="638" t="s">
        <v>147</v>
      </c>
      <c r="D1285" s="639" t="s">
        <v>24570</v>
      </c>
      <c r="E1285" s="640">
        <v>2000</v>
      </c>
      <c r="F1285" s="641" t="s">
        <v>24571</v>
      </c>
      <c r="G1285" s="642" t="s">
        <v>24572</v>
      </c>
      <c r="H1285" s="643" t="s">
        <v>573</v>
      </c>
      <c r="I1285" s="644" t="s">
        <v>24573</v>
      </c>
      <c r="J1285" s="645" t="s">
        <v>573</v>
      </c>
      <c r="K1285" s="681">
        <v>3</v>
      </c>
      <c r="L1285" s="681">
        <v>12</v>
      </c>
      <c r="M1285" s="682">
        <v>24000</v>
      </c>
      <c r="N1285" s="681">
        <v>1</v>
      </c>
      <c r="O1285" s="683">
        <v>6</v>
      </c>
      <c r="P1285" s="682">
        <v>12000</v>
      </c>
      <c r="Q1285" s="667">
        <v>0</v>
      </c>
      <c r="R1285" s="683">
        <v>0</v>
      </c>
    </row>
    <row r="1286" spans="1:18" x14ac:dyDescent="0.25">
      <c r="A1286" s="636">
        <v>1078</v>
      </c>
      <c r="B1286" s="637" t="s">
        <v>515</v>
      </c>
      <c r="C1286" s="638" t="s">
        <v>147</v>
      </c>
      <c r="D1286" s="639" t="s">
        <v>20337</v>
      </c>
      <c r="E1286" s="640">
        <v>9000</v>
      </c>
      <c r="F1286" s="641" t="s">
        <v>24574</v>
      </c>
      <c r="G1286" s="642" t="s">
        <v>24575</v>
      </c>
      <c r="H1286" s="643" t="s">
        <v>519</v>
      </c>
      <c r="I1286" s="644" t="s">
        <v>24337</v>
      </c>
      <c r="J1286" s="645" t="s">
        <v>519</v>
      </c>
      <c r="K1286" s="681">
        <v>3</v>
      </c>
      <c r="L1286" s="681">
        <v>12</v>
      </c>
      <c r="M1286" s="682">
        <v>108000</v>
      </c>
      <c r="N1286" s="681">
        <v>1</v>
      </c>
      <c r="O1286" s="683">
        <v>6</v>
      </c>
      <c r="P1286" s="682">
        <v>46831.67</v>
      </c>
      <c r="Q1286" s="683">
        <v>1</v>
      </c>
      <c r="R1286" s="683">
        <v>12</v>
      </c>
    </row>
    <row r="1287" spans="1:18" x14ac:dyDescent="0.25">
      <c r="A1287" s="636">
        <v>1078</v>
      </c>
      <c r="B1287" s="637" t="s">
        <v>549</v>
      </c>
      <c r="C1287" s="638" t="s">
        <v>147</v>
      </c>
      <c r="D1287" s="639" t="s">
        <v>24576</v>
      </c>
      <c r="E1287" s="640">
        <v>6000</v>
      </c>
      <c r="F1287" s="641" t="s">
        <v>24577</v>
      </c>
      <c r="G1287" s="642" t="s">
        <v>24578</v>
      </c>
      <c r="H1287" s="643" t="s">
        <v>18178</v>
      </c>
      <c r="I1287" s="644" t="s">
        <v>24337</v>
      </c>
      <c r="J1287" s="645" t="s">
        <v>18178</v>
      </c>
      <c r="K1287" s="681">
        <v>3</v>
      </c>
      <c r="L1287" s="681">
        <v>12</v>
      </c>
      <c r="M1287" s="682">
        <v>72000</v>
      </c>
      <c r="N1287" s="681">
        <v>1</v>
      </c>
      <c r="O1287" s="683">
        <v>6</v>
      </c>
      <c r="P1287" s="682">
        <v>36000</v>
      </c>
      <c r="Q1287" s="667">
        <v>0</v>
      </c>
      <c r="R1287" s="683">
        <v>0</v>
      </c>
    </row>
    <row r="1288" spans="1:18" x14ac:dyDescent="0.25">
      <c r="A1288" s="636">
        <v>1078</v>
      </c>
      <c r="B1288" s="637" t="s">
        <v>515</v>
      </c>
      <c r="C1288" s="638" t="s">
        <v>147</v>
      </c>
      <c r="D1288" s="639" t="s">
        <v>24579</v>
      </c>
      <c r="E1288" s="640">
        <v>3800</v>
      </c>
      <c r="F1288" s="641" t="s">
        <v>24580</v>
      </c>
      <c r="G1288" s="642" t="s">
        <v>24581</v>
      </c>
      <c r="H1288" s="643" t="s">
        <v>539</v>
      </c>
      <c r="I1288" s="644" t="s">
        <v>23200</v>
      </c>
      <c r="J1288" s="645" t="s">
        <v>19390</v>
      </c>
      <c r="K1288" s="681">
        <v>3</v>
      </c>
      <c r="L1288" s="681">
        <v>12</v>
      </c>
      <c r="M1288" s="682">
        <v>45600</v>
      </c>
      <c r="N1288" s="681">
        <v>1</v>
      </c>
      <c r="O1288" s="683">
        <v>6</v>
      </c>
      <c r="P1288" s="682">
        <v>22730.86</v>
      </c>
      <c r="Q1288" s="683">
        <v>1</v>
      </c>
      <c r="R1288" s="683">
        <v>12</v>
      </c>
    </row>
    <row r="1289" spans="1:18" x14ac:dyDescent="0.25">
      <c r="A1289" s="636">
        <v>1078</v>
      </c>
      <c r="B1289" s="637" t="s">
        <v>515</v>
      </c>
      <c r="C1289" s="638" t="s">
        <v>147</v>
      </c>
      <c r="D1289" s="639" t="s">
        <v>24582</v>
      </c>
      <c r="E1289" s="640">
        <v>8700</v>
      </c>
      <c r="F1289" s="641" t="s">
        <v>24583</v>
      </c>
      <c r="G1289" s="642" t="s">
        <v>24584</v>
      </c>
      <c r="H1289" s="643" t="s">
        <v>930</v>
      </c>
      <c r="I1289" s="644" t="s">
        <v>24337</v>
      </c>
      <c r="J1289" s="645" t="s">
        <v>930</v>
      </c>
      <c r="K1289" s="681">
        <v>3</v>
      </c>
      <c r="L1289" s="681">
        <v>12</v>
      </c>
      <c r="M1289" s="682">
        <v>104400</v>
      </c>
      <c r="N1289" s="681">
        <v>1</v>
      </c>
      <c r="O1289" s="683">
        <v>6</v>
      </c>
      <c r="P1289" s="682">
        <v>52200</v>
      </c>
      <c r="Q1289" s="683">
        <v>1</v>
      </c>
      <c r="R1289" s="683">
        <v>12</v>
      </c>
    </row>
    <row r="1290" spans="1:18" x14ac:dyDescent="0.25">
      <c r="A1290" s="636">
        <v>1078</v>
      </c>
      <c r="B1290" s="637" t="s">
        <v>515</v>
      </c>
      <c r="C1290" s="638" t="s">
        <v>147</v>
      </c>
      <c r="D1290" s="639" t="s">
        <v>24585</v>
      </c>
      <c r="E1290" s="640">
        <v>8000</v>
      </c>
      <c r="F1290" s="641" t="s">
        <v>24586</v>
      </c>
      <c r="G1290" s="642" t="s">
        <v>24587</v>
      </c>
      <c r="H1290" s="643" t="s">
        <v>565</v>
      </c>
      <c r="I1290" s="644" t="s">
        <v>24137</v>
      </c>
      <c r="J1290" s="645" t="s">
        <v>565</v>
      </c>
      <c r="K1290" s="681">
        <v>3</v>
      </c>
      <c r="L1290" s="681">
        <v>12</v>
      </c>
      <c r="M1290" s="682">
        <v>96000</v>
      </c>
      <c r="N1290" s="681">
        <v>1</v>
      </c>
      <c r="O1290" s="683">
        <v>6</v>
      </c>
      <c r="P1290" s="682">
        <v>48000</v>
      </c>
      <c r="Q1290" s="683">
        <v>1</v>
      </c>
      <c r="R1290" s="683">
        <v>12</v>
      </c>
    </row>
    <row r="1291" spans="1:18" x14ac:dyDescent="0.25">
      <c r="A1291" s="636">
        <v>1078</v>
      </c>
      <c r="B1291" s="637" t="s">
        <v>515</v>
      </c>
      <c r="C1291" s="638" t="s">
        <v>147</v>
      </c>
      <c r="D1291" s="639" t="s">
        <v>17649</v>
      </c>
      <c r="E1291" s="640">
        <v>10000</v>
      </c>
      <c r="F1291" s="641" t="s">
        <v>24588</v>
      </c>
      <c r="G1291" s="642" t="s">
        <v>24589</v>
      </c>
      <c r="H1291" s="643" t="s">
        <v>17985</v>
      </c>
      <c r="I1291" s="644" t="s">
        <v>24137</v>
      </c>
      <c r="J1291" s="645" t="s">
        <v>17985</v>
      </c>
      <c r="K1291" s="681">
        <v>3</v>
      </c>
      <c r="L1291" s="681">
        <v>12</v>
      </c>
      <c r="M1291" s="682">
        <v>120000</v>
      </c>
      <c r="N1291" s="681">
        <v>1</v>
      </c>
      <c r="O1291" s="683">
        <v>6</v>
      </c>
      <c r="P1291" s="682">
        <v>60000</v>
      </c>
      <c r="Q1291" s="683">
        <v>1</v>
      </c>
      <c r="R1291" s="683">
        <v>12</v>
      </c>
    </row>
    <row r="1292" spans="1:18" x14ac:dyDescent="0.25">
      <c r="A1292" s="636">
        <v>1078</v>
      </c>
      <c r="B1292" s="637" t="s">
        <v>549</v>
      </c>
      <c r="C1292" s="638" t="s">
        <v>147</v>
      </c>
      <c r="D1292" s="639" t="s">
        <v>17883</v>
      </c>
      <c r="E1292" s="640">
        <v>4500</v>
      </c>
      <c r="F1292" s="641" t="s">
        <v>24590</v>
      </c>
      <c r="G1292" s="642" t="s">
        <v>24591</v>
      </c>
      <c r="H1292" s="643" t="s">
        <v>16860</v>
      </c>
      <c r="I1292" s="644" t="s">
        <v>24337</v>
      </c>
      <c r="J1292" s="645" t="s">
        <v>16860</v>
      </c>
      <c r="K1292" s="681">
        <v>3</v>
      </c>
      <c r="L1292" s="681">
        <v>12</v>
      </c>
      <c r="M1292" s="682">
        <v>51580</v>
      </c>
      <c r="N1292" s="681">
        <v>1</v>
      </c>
      <c r="O1292" s="683">
        <v>6</v>
      </c>
      <c r="P1292" s="682">
        <v>21388</v>
      </c>
      <c r="Q1292" s="667">
        <v>0</v>
      </c>
      <c r="R1292" s="683">
        <v>0</v>
      </c>
    </row>
    <row r="1293" spans="1:18" x14ac:dyDescent="0.25">
      <c r="A1293" s="636">
        <v>1078</v>
      </c>
      <c r="B1293" s="637" t="s">
        <v>549</v>
      </c>
      <c r="C1293" s="638" t="s">
        <v>147</v>
      </c>
      <c r="D1293" s="639" t="s">
        <v>24338</v>
      </c>
      <c r="E1293" s="640">
        <v>2000</v>
      </c>
      <c r="F1293" s="641" t="s">
        <v>24592</v>
      </c>
      <c r="G1293" s="642" t="s">
        <v>24593</v>
      </c>
      <c r="H1293" s="643" t="s">
        <v>565</v>
      </c>
      <c r="I1293" s="644" t="s">
        <v>24494</v>
      </c>
      <c r="J1293" s="645" t="s">
        <v>565</v>
      </c>
      <c r="K1293" s="681">
        <v>1</v>
      </c>
      <c r="L1293" s="681">
        <v>2</v>
      </c>
      <c r="M1293" s="682">
        <v>4933.38</v>
      </c>
      <c r="N1293" s="681">
        <v>0</v>
      </c>
      <c r="O1293" s="683">
        <v>0</v>
      </c>
      <c r="P1293" s="682">
        <v>0</v>
      </c>
      <c r="Q1293" s="667">
        <v>0</v>
      </c>
      <c r="R1293" s="683">
        <v>0</v>
      </c>
    </row>
    <row r="1294" spans="1:18" x14ac:dyDescent="0.25">
      <c r="A1294" s="636">
        <v>1078</v>
      </c>
      <c r="B1294" s="637" t="s">
        <v>515</v>
      </c>
      <c r="C1294" s="638" t="s">
        <v>147</v>
      </c>
      <c r="D1294" s="639" t="s">
        <v>24594</v>
      </c>
      <c r="E1294" s="640">
        <v>10000</v>
      </c>
      <c r="F1294" s="641" t="s">
        <v>24595</v>
      </c>
      <c r="G1294" s="642" t="s">
        <v>24596</v>
      </c>
      <c r="H1294" s="643" t="s">
        <v>519</v>
      </c>
      <c r="I1294" s="644" t="s">
        <v>24337</v>
      </c>
      <c r="J1294" s="645" t="s">
        <v>519</v>
      </c>
      <c r="K1294" s="681">
        <v>3</v>
      </c>
      <c r="L1294" s="681">
        <v>12</v>
      </c>
      <c r="M1294" s="682">
        <v>120000</v>
      </c>
      <c r="N1294" s="681">
        <v>1</v>
      </c>
      <c r="O1294" s="683">
        <v>6</v>
      </c>
      <c r="P1294" s="682">
        <v>60000</v>
      </c>
      <c r="Q1294" s="683">
        <v>1</v>
      </c>
      <c r="R1294" s="683">
        <v>12</v>
      </c>
    </row>
    <row r="1295" spans="1:18" x14ac:dyDescent="0.25">
      <c r="A1295" s="636">
        <v>1078</v>
      </c>
      <c r="B1295" s="637" t="s">
        <v>515</v>
      </c>
      <c r="C1295" s="638" t="s">
        <v>147</v>
      </c>
      <c r="D1295" s="639" t="s">
        <v>24597</v>
      </c>
      <c r="E1295" s="640">
        <v>9000</v>
      </c>
      <c r="F1295" s="641" t="s">
        <v>24598</v>
      </c>
      <c r="G1295" s="642" t="s">
        <v>24599</v>
      </c>
      <c r="H1295" s="643" t="s">
        <v>16466</v>
      </c>
      <c r="I1295" s="644" t="s">
        <v>24137</v>
      </c>
      <c r="J1295" s="645" t="s">
        <v>16466</v>
      </c>
      <c r="K1295" s="681">
        <v>3</v>
      </c>
      <c r="L1295" s="681">
        <v>12</v>
      </c>
      <c r="M1295" s="682">
        <v>108000</v>
      </c>
      <c r="N1295" s="681">
        <v>1</v>
      </c>
      <c r="O1295" s="683">
        <v>6</v>
      </c>
      <c r="P1295" s="682">
        <v>53961.88</v>
      </c>
      <c r="Q1295" s="683">
        <v>1</v>
      </c>
      <c r="R1295" s="683">
        <v>12</v>
      </c>
    </row>
    <row r="1296" spans="1:18" x14ac:dyDescent="0.25">
      <c r="A1296" s="636">
        <v>1078</v>
      </c>
      <c r="B1296" s="637" t="s">
        <v>549</v>
      </c>
      <c r="C1296" s="638" t="s">
        <v>147</v>
      </c>
      <c r="D1296" s="639" t="s">
        <v>24391</v>
      </c>
      <c r="E1296" s="640">
        <v>7500</v>
      </c>
      <c r="F1296" s="641" t="s">
        <v>24600</v>
      </c>
      <c r="G1296" s="642" t="s">
        <v>24601</v>
      </c>
      <c r="H1296" s="643" t="s">
        <v>16466</v>
      </c>
      <c r="I1296" s="644" t="s">
        <v>24337</v>
      </c>
      <c r="J1296" s="645" t="s">
        <v>16466</v>
      </c>
      <c r="K1296" s="681">
        <v>3</v>
      </c>
      <c r="L1296" s="681">
        <v>12</v>
      </c>
      <c r="M1296" s="682">
        <v>89919.790000000008</v>
      </c>
      <c r="N1296" s="681">
        <v>1</v>
      </c>
      <c r="O1296" s="683">
        <v>6</v>
      </c>
      <c r="P1296" s="682">
        <v>45000</v>
      </c>
      <c r="Q1296" s="667">
        <v>0</v>
      </c>
      <c r="R1296" s="683">
        <v>0</v>
      </c>
    </row>
    <row r="1297" spans="1:18" x14ac:dyDescent="0.25">
      <c r="A1297" s="636">
        <v>1078</v>
      </c>
      <c r="B1297" s="637" t="s">
        <v>515</v>
      </c>
      <c r="C1297" s="638" t="s">
        <v>147</v>
      </c>
      <c r="D1297" s="639" t="s">
        <v>24602</v>
      </c>
      <c r="E1297" s="640">
        <v>5000</v>
      </c>
      <c r="F1297" s="641" t="s">
        <v>24603</v>
      </c>
      <c r="G1297" s="642" t="s">
        <v>24604</v>
      </c>
      <c r="H1297" s="643" t="s">
        <v>519</v>
      </c>
      <c r="I1297" s="644" t="s">
        <v>24337</v>
      </c>
      <c r="J1297" s="645" t="s">
        <v>519</v>
      </c>
      <c r="K1297" s="681">
        <v>3</v>
      </c>
      <c r="L1297" s="681">
        <v>12</v>
      </c>
      <c r="M1297" s="682">
        <v>60000</v>
      </c>
      <c r="N1297" s="681">
        <v>1</v>
      </c>
      <c r="O1297" s="683">
        <v>6</v>
      </c>
      <c r="P1297" s="682">
        <v>15000</v>
      </c>
      <c r="Q1297" s="683">
        <v>1</v>
      </c>
      <c r="R1297" s="683">
        <v>12</v>
      </c>
    </row>
    <row r="1298" spans="1:18" x14ac:dyDescent="0.25">
      <c r="A1298" s="636">
        <v>1078</v>
      </c>
      <c r="B1298" s="637" t="s">
        <v>515</v>
      </c>
      <c r="C1298" s="638" t="s">
        <v>147</v>
      </c>
      <c r="D1298" s="639" t="s">
        <v>24605</v>
      </c>
      <c r="E1298" s="640">
        <v>7000</v>
      </c>
      <c r="F1298" s="641" t="s">
        <v>24606</v>
      </c>
      <c r="G1298" s="642" t="s">
        <v>24607</v>
      </c>
      <c r="H1298" s="643" t="s">
        <v>930</v>
      </c>
      <c r="I1298" s="644" t="s">
        <v>24337</v>
      </c>
      <c r="J1298" s="645" t="s">
        <v>930</v>
      </c>
      <c r="K1298" s="681">
        <v>3</v>
      </c>
      <c r="L1298" s="681">
        <v>12</v>
      </c>
      <c r="M1298" s="682">
        <v>84000</v>
      </c>
      <c r="N1298" s="681">
        <v>1</v>
      </c>
      <c r="O1298" s="683">
        <v>6</v>
      </c>
      <c r="P1298" s="682">
        <v>41746.730000000003</v>
      </c>
      <c r="Q1298" s="683">
        <v>1</v>
      </c>
      <c r="R1298" s="683">
        <v>12</v>
      </c>
    </row>
    <row r="1299" spans="1:18" x14ac:dyDescent="0.25">
      <c r="A1299" s="636">
        <v>1078</v>
      </c>
      <c r="B1299" s="637" t="s">
        <v>515</v>
      </c>
      <c r="C1299" s="638" t="s">
        <v>147</v>
      </c>
      <c r="D1299" s="639" t="s">
        <v>24608</v>
      </c>
      <c r="E1299" s="640">
        <v>2500</v>
      </c>
      <c r="F1299" s="641" t="s">
        <v>24609</v>
      </c>
      <c r="G1299" s="642" t="s">
        <v>24610</v>
      </c>
      <c r="H1299" s="643" t="s">
        <v>19390</v>
      </c>
      <c r="I1299" s="644" t="s">
        <v>24373</v>
      </c>
      <c r="J1299" s="645" t="s">
        <v>19390</v>
      </c>
      <c r="K1299" s="681">
        <v>3</v>
      </c>
      <c r="L1299" s="681">
        <v>12</v>
      </c>
      <c r="M1299" s="682">
        <v>30000</v>
      </c>
      <c r="N1299" s="681">
        <v>1</v>
      </c>
      <c r="O1299" s="683">
        <v>6</v>
      </c>
      <c r="P1299" s="682">
        <v>15000</v>
      </c>
      <c r="Q1299" s="683">
        <v>1</v>
      </c>
      <c r="R1299" s="683">
        <v>12</v>
      </c>
    </row>
    <row r="1300" spans="1:18" x14ac:dyDescent="0.25">
      <c r="A1300" s="636">
        <v>1078</v>
      </c>
      <c r="B1300" s="637" t="s">
        <v>515</v>
      </c>
      <c r="C1300" s="638" t="s">
        <v>147</v>
      </c>
      <c r="D1300" s="639" t="s">
        <v>24611</v>
      </c>
      <c r="E1300" s="640">
        <v>6000</v>
      </c>
      <c r="F1300" s="641" t="s">
        <v>24612</v>
      </c>
      <c r="G1300" s="642" t="s">
        <v>24613</v>
      </c>
      <c r="H1300" s="643" t="s">
        <v>16466</v>
      </c>
      <c r="I1300" s="644" t="s">
        <v>24614</v>
      </c>
      <c r="J1300" s="645" t="s">
        <v>16466</v>
      </c>
      <c r="K1300" s="681">
        <v>3</v>
      </c>
      <c r="L1300" s="681">
        <v>12</v>
      </c>
      <c r="M1300" s="682">
        <v>72000</v>
      </c>
      <c r="N1300" s="681">
        <v>1</v>
      </c>
      <c r="O1300" s="683">
        <v>6</v>
      </c>
      <c r="P1300" s="682">
        <v>35971.67</v>
      </c>
      <c r="Q1300" s="683">
        <v>1</v>
      </c>
      <c r="R1300" s="683">
        <v>12</v>
      </c>
    </row>
    <row r="1301" spans="1:18" x14ac:dyDescent="0.25">
      <c r="A1301" s="636">
        <v>1078</v>
      </c>
      <c r="B1301" s="637" t="s">
        <v>515</v>
      </c>
      <c r="C1301" s="638" t="s">
        <v>147</v>
      </c>
      <c r="D1301" s="639" t="s">
        <v>24347</v>
      </c>
      <c r="E1301" s="640">
        <v>10000</v>
      </c>
      <c r="F1301" s="641" t="s">
        <v>24615</v>
      </c>
      <c r="G1301" s="642" t="s">
        <v>24616</v>
      </c>
      <c r="H1301" s="643" t="s">
        <v>565</v>
      </c>
      <c r="I1301" s="644" t="s">
        <v>24422</v>
      </c>
      <c r="J1301" s="645" t="s">
        <v>565</v>
      </c>
      <c r="K1301" s="681">
        <v>3</v>
      </c>
      <c r="L1301" s="681">
        <v>12</v>
      </c>
      <c r="M1301" s="682">
        <v>120000</v>
      </c>
      <c r="N1301" s="681">
        <v>1</v>
      </c>
      <c r="O1301" s="683">
        <v>6</v>
      </c>
      <c r="P1301" s="682">
        <v>60000</v>
      </c>
      <c r="Q1301" s="683">
        <v>1</v>
      </c>
      <c r="R1301" s="683">
        <v>12</v>
      </c>
    </row>
    <row r="1302" spans="1:18" x14ac:dyDescent="0.25">
      <c r="A1302" s="636">
        <v>1078</v>
      </c>
      <c r="B1302" s="637" t="s">
        <v>515</v>
      </c>
      <c r="C1302" s="638" t="s">
        <v>147</v>
      </c>
      <c r="D1302" s="639" t="s">
        <v>24617</v>
      </c>
      <c r="E1302" s="640">
        <v>10000</v>
      </c>
      <c r="F1302" s="641" t="s">
        <v>24618</v>
      </c>
      <c r="G1302" s="642" t="s">
        <v>24619</v>
      </c>
      <c r="H1302" s="643" t="s">
        <v>16466</v>
      </c>
      <c r="I1302" s="644" t="s">
        <v>24620</v>
      </c>
      <c r="J1302" s="645" t="s">
        <v>16466</v>
      </c>
      <c r="K1302" s="681">
        <v>3</v>
      </c>
      <c r="L1302" s="681">
        <v>12</v>
      </c>
      <c r="M1302" s="682">
        <v>120000</v>
      </c>
      <c r="N1302" s="681">
        <v>1</v>
      </c>
      <c r="O1302" s="683">
        <v>3</v>
      </c>
      <c r="P1302" s="682">
        <v>30000</v>
      </c>
      <c r="Q1302" s="667">
        <v>0</v>
      </c>
      <c r="R1302" s="683">
        <v>0</v>
      </c>
    </row>
    <row r="1303" spans="1:18" x14ac:dyDescent="0.25">
      <c r="A1303" s="636">
        <v>1078</v>
      </c>
      <c r="B1303" s="637" t="s">
        <v>515</v>
      </c>
      <c r="C1303" s="638" t="s">
        <v>147</v>
      </c>
      <c r="D1303" s="639" t="s">
        <v>24621</v>
      </c>
      <c r="E1303" s="640">
        <v>7000</v>
      </c>
      <c r="F1303" s="641" t="s">
        <v>24622</v>
      </c>
      <c r="G1303" s="642" t="s">
        <v>24623</v>
      </c>
      <c r="H1303" s="643" t="s">
        <v>539</v>
      </c>
      <c r="I1303" s="644" t="s">
        <v>24624</v>
      </c>
      <c r="J1303" s="645" t="s">
        <v>19217</v>
      </c>
      <c r="K1303" s="681">
        <v>3</v>
      </c>
      <c r="L1303" s="681">
        <v>12</v>
      </c>
      <c r="M1303" s="682">
        <v>84000</v>
      </c>
      <c r="N1303" s="681">
        <v>1</v>
      </c>
      <c r="O1303" s="683">
        <v>6</v>
      </c>
      <c r="P1303" s="682">
        <v>42000</v>
      </c>
      <c r="Q1303" s="683">
        <v>1</v>
      </c>
      <c r="R1303" s="683">
        <v>12</v>
      </c>
    </row>
    <row r="1304" spans="1:18" x14ac:dyDescent="0.25">
      <c r="A1304" s="636">
        <v>1078</v>
      </c>
      <c r="B1304" s="637" t="s">
        <v>515</v>
      </c>
      <c r="C1304" s="638" t="s">
        <v>147</v>
      </c>
      <c r="D1304" s="639" t="s">
        <v>24338</v>
      </c>
      <c r="E1304" s="640">
        <v>2000</v>
      </c>
      <c r="F1304" s="641" t="s">
        <v>24625</v>
      </c>
      <c r="G1304" s="642" t="s">
        <v>24626</v>
      </c>
      <c r="H1304" s="643" t="s">
        <v>24627</v>
      </c>
      <c r="I1304" s="644" t="s">
        <v>24330</v>
      </c>
      <c r="J1304" s="645" t="s">
        <v>24627</v>
      </c>
      <c r="K1304" s="681">
        <v>3</v>
      </c>
      <c r="L1304" s="681">
        <v>12</v>
      </c>
      <c r="M1304" s="682">
        <v>24000</v>
      </c>
      <c r="N1304" s="681">
        <v>1</v>
      </c>
      <c r="O1304" s="683">
        <v>6</v>
      </c>
      <c r="P1304" s="682">
        <v>12000</v>
      </c>
      <c r="Q1304" s="683">
        <v>1</v>
      </c>
      <c r="R1304" s="683">
        <v>12</v>
      </c>
    </row>
    <row r="1305" spans="1:18" x14ac:dyDescent="0.25">
      <c r="A1305" s="636">
        <v>1078</v>
      </c>
      <c r="B1305" s="637" t="s">
        <v>515</v>
      </c>
      <c r="C1305" s="638" t="s">
        <v>147</v>
      </c>
      <c r="D1305" s="639" t="s">
        <v>24628</v>
      </c>
      <c r="E1305" s="640">
        <v>8000</v>
      </c>
      <c r="F1305" s="641" t="s">
        <v>24629</v>
      </c>
      <c r="G1305" s="642" t="s">
        <v>24630</v>
      </c>
      <c r="H1305" s="643" t="s">
        <v>519</v>
      </c>
      <c r="I1305" s="644" t="s">
        <v>24422</v>
      </c>
      <c r="J1305" s="645" t="s">
        <v>519</v>
      </c>
      <c r="K1305" s="681">
        <v>3</v>
      </c>
      <c r="L1305" s="681">
        <v>12</v>
      </c>
      <c r="M1305" s="682">
        <v>96000</v>
      </c>
      <c r="N1305" s="681">
        <v>1</v>
      </c>
      <c r="O1305" s="683">
        <v>6</v>
      </c>
      <c r="P1305" s="682">
        <v>48000</v>
      </c>
      <c r="Q1305" s="683">
        <v>1</v>
      </c>
      <c r="R1305" s="683">
        <v>12</v>
      </c>
    </row>
    <row r="1306" spans="1:18" x14ac:dyDescent="0.25">
      <c r="A1306" s="636">
        <v>1078</v>
      </c>
      <c r="B1306" s="637" t="s">
        <v>515</v>
      </c>
      <c r="C1306" s="638" t="s">
        <v>147</v>
      </c>
      <c r="D1306" s="639" t="s">
        <v>24631</v>
      </c>
      <c r="E1306" s="640">
        <v>2500</v>
      </c>
      <c r="F1306" s="641" t="s">
        <v>24632</v>
      </c>
      <c r="G1306" s="642" t="s">
        <v>24633</v>
      </c>
      <c r="H1306" s="643" t="s">
        <v>539</v>
      </c>
      <c r="I1306" s="644" t="s">
        <v>520</v>
      </c>
      <c r="J1306" s="645" t="s">
        <v>19217</v>
      </c>
      <c r="K1306" s="681">
        <v>3</v>
      </c>
      <c r="L1306" s="681">
        <v>12</v>
      </c>
      <c r="M1306" s="682">
        <v>30000</v>
      </c>
      <c r="N1306" s="681">
        <v>1</v>
      </c>
      <c r="O1306" s="683">
        <v>6</v>
      </c>
      <c r="P1306" s="682">
        <v>15000</v>
      </c>
      <c r="Q1306" s="683">
        <v>1</v>
      </c>
      <c r="R1306" s="683">
        <v>12</v>
      </c>
    </row>
    <row r="1307" spans="1:18" x14ac:dyDescent="0.25">
      <c r="A1307" s="636">
        <v>1078</v>
      </c>
      <c r="B1307" s="637" t="s">
        <v>549</v>
      </c>
      <c r="C1307" s="638" t="s">
        <v>147</v>
      </c>
      <c r="D1307" s="639" t="s">
        <v>24634</v>
      </c>
      <c r="E1307" s="640">
        <v>3500</v>
      </c>
      <c r="F1307" s="641" t="s">
        <v>24635</v>
      </c>
      <c r="G1307" s="642" t="s">
        <v>24636</v>
      </c>
      <c r="H1307" s="643" t="s">
        <v>16466</v>
      </c>
      <c r="I1307" s="644" t="s">
        <v>520</v>
      </c>
      <c r="J1307" s="645" t="s">
        <v>16466</v>
      </c>
      <c r="K1307" s="681">
        <v>3</v>
      </c>
      <c r="L1307" s="681">
        <v>12</v>
      </c>
      <c r="M1307" s="682">
        <v>42000</v>
      </c>
      <c r="N1307" s="681">
        <v>1</v>
      </c>
      <c r="O1307" s="683">
        <v>6</v>
      </c>
      <c r="P1307" s="682">
        <v>21000</v>
      </c>
      <c r="Q1307" s="667">
        <v>0</v>
      </c>
      <c r="R1307" s="683">
        <v>0</v>
      </c>
    </row>
    <row r="1308" spans="1:18" x14ac:dyDescent="0.25">
      <c r="A1308" s="636">
        <v>1078</v>
      </c>
      <c r="B1308" s="637" t="s">
        <v>515</v>
      </c>
      <c r="C1308" s="638" t="s">
        <v>147</v>
      </c>
      <c r="D1308" s="639" t="s">
        <v>24637</v>
      </c>
      <c r="E1308" s="640">
        <v>10000</v>
      </c>
      <c r="F1308" s="641" t="s">
        <v>24638</v>
      </c>
      <c r="G1308" s="642" t="s">
        <v>24639</v>
      </c>
      <c r="H1308" s="643" t="s">
        <v>24640</v>
      </c>
      <c r="I1308" s="644" t="s">
        <v>24337</v>
      </c>
      <c r="J1308" s="645" t="s">
        <v>24640</v>
      </c>
      <c r="K1308" s="681">
        <v>3</v>
      </c>
      <c r="L1308" s="681">
        <v>12</v>
      </c>
      <c r="M1308" s="682">
        <v>120000</v>
      </c>
      <c r="N1308" s="681">
        <v>1</v>
      </c>
      <c r="O1308" s="683">
        <v>6</v>
      </c>
      <c r="P1308" s="682">
        <v>59953.47</v>
      </c>
      <c r="Q1308" s="683">
        <v>1</v>
      </c>
      <c r="R1308" s="683">
        <v>12</v>
      </c>
    </row>
    <row r="1309" spans="1:18" x14ac:dyDescent="0.25">
      <c r="A1309" s="636">
        <v>1078</v>
      </c>
      <c r="B1309" s="637" t="s">
        <v>515</v>
      </c>
      <c r="C1309" s="638" t="s">
        <v>147</v>
      </c>
      <c r="D1309" s="639" t="s">
        <v>24542</v>
      </c>
      <c r="E1309" s="640">
        <v>13000</v>
      </c>
      <c r="F1309" s="641" t="s">
        <v>24641</v>
      </c>
      <c r="G1309" s="642" t="s">
        <v>24642</v>
      </c>
      <c r="H1309" s="643" t="s">
        <v>16466</v>
      </c>
      <c r="I1309" s="644" t="s">
        <v>24337</v>
      </c>
      <c r="J1309" s="645" t="s">
        <v>16466</v>
      </c>
      <c r="K1309" s="681">
        <v>3</v>
      </c>
      <c r="L1309" s="681">
        <v>12</v>
      </c>
      <c r="M1309" s="682">
        <v>156000</v>
      </c>
      <c r="N1309" s="681">
        <v>1</v>
      </c>
      <c r="O1309" s="683">
        <v>6</v>
      </c>
      <c r="P1309" s="682">
        <v>78000</v>
      </c>
      <c r="Q1309" s="683">
        <v>1</v>
      </c>
      <c r="R1309" s="683">
        <v>12</v>
      </c>
    </row>
    <row r="1310" spans="1:18" x14ac:dyDescent="0.25">
      <c r="A1310" s="636">
        <v>1078</v>
      </c>
      <c r="B1310" s="637" t="s">
        <v>515</v>
      </c>
      <c r="C1310" s="638" t="s">
        <v>147</v>
      </c>
      <c r="D1310" s="639" t="s">
        <v>24643</v>
      </c>
      <c r="E1310" s="640">
        <v>7000</v>
      </c>
      <c r="F1310" s="641" t="s">
        <v>24644</v>
      </c>
      <c r="G1310" s="642" t="s">
        <v>24645</v>
      </c>
      <c r="H1310" s="643" t="s">
        <v>17434</v>
      </c>
      <c r="I1310" s="644" t="s">
        <v>24337</v>
      </c>
      <c r="J1310" s="645" t="s">
        <v>17434</v>
      </c>
      <c r="K1310" s="681">
        <v>3</v>
      </c>
      <c r="L1310" s="681">
        <v>12</v>
      </c>
      <c r="M1310" s="682">
        <v>84000</v>
      </c>
      <c r="N1310" s="681">
        <v>1</v>
      </c>
      <c r="O1310" s="683">
        <v>6</v>
      </c>
      <c r="P1310" s="682">
        <v>34739.67</v>
      </c>
      <c r="Q1310" s="683">
        <v>1</v>
      </c>
      <c r="R1310" s="683">
        <v>12</v>
      </c>
    </row>
    <row r="1311" spans="1:18" x14ac:dyDescent="0.25">
      <c r="A1311" s="636">
        <v>1078</v>
      </c>
      <c r="B1311" s="637" t="s">
        <v>515</v>
      </c>
      <c r="C1311" s="638" t="s">
        <v>147</v>
      </c>
      <c r="D1311" s="639" t="s">
        <v>24646</v>
      </c>
      <c r="E1311" s="640">
        <v>2000</v>
      </c>
      <c r="F1311" s="641" t="s">
        <v>24647</v>
      </c>
      <c r="G1311" s="642" t="s">
        <v>24648</v>
      </c>
      <c r="H1311" s="643" t="s">
        <v>24649</v>
      </c>
      <c r="I1311" s="644" t="s">
        <v>24650</v>
      </c>
      <c r="J1311" s="645" t="s">
        <v>20907</v>
      </c>
      <c r="K1311" s="681">
        <v>3</v>
      </c>
      <c r="L1311" s="681">
        <v>12</v>
      </c>
      <c r="M1311" s="682">
        <v>24000</v>
      </c>
      <c r="N1311" s="681">
        <v>1</v>
      </c>
      <c r="O1311" s="683">
        <v>6</v>
      </c>
      <c r="P1311" s="682">
        <v>12000</v>
      </c>
      <c r="Q1311" s="683">
        <v>1</v>
      </c>
      <c r="R1311" s="683">
        <v>12</v>
      </c>
    </row>
    <row r="1312" spans="1:18" x14ac:dyDescent="0.25">
      <c r="A1312" s="636">
        <v>1078</v>
      </c>
      <c r="B1312" s="637" t="s">
        <v>515</v>
      </c>
      <c r="C1312" s="638" t="s">
        <v>147</v>
      </c>
      <c r="D1312" s="639" t="s">
        <v>24651</v>
      </c>
      <c r="E1312" s="640">
        <v>10000</v>
      </c>
      <c r="F1312" s="641" t="s">
        <v>24652</v>
      </c>
      <c r="G1312" s="642" t="s">
        <v>24653</v>
      </c>
      <c r="H1312" s="643" t="s">
        <v>16466</v>
      </c>
      <c r="I1312" s="644" t="s">
        <v>24337</v>
      </c>
      <c r="J1312" s="645" t="s">
        <v>16466</v>
      </c>
      <c r="K1312" s="681">
        <v>3</v>
      </c>
      <c r="L1312" s="681">
        <v>12</v>
      </c>
      <c r="M1312" s="682">
        <v>118306.01</v>
      </c>
      <c r="N1312" s="681">
        <v>1</v>
      </c>
      <c r="O1312" s="683">
        <v>6</v>
      </c>
      <c r="P1312" s="682">
        <v>59188.92</v>
      </c>
      <c r="Q1312" s="683">
        <v>1</v>
      </c>
      <c r="R1312" s="683">
        <v>12</v>
      </c>
    </row>
    <row r="1313" spans="1:18" x14ac:dyDescent="0.25">
      <c r="A1313" s="636">
        <v>1078</v>
      </c>
      <c r="B1313" s="637" t="s">
        <v>515</v>
      </c>
      <c r="C1313" s="638" t="s">
        <v>147</v>
      </c>
      <c r="D1313" s="639" t="s">
        <v>24654</v>
      </c>
      <c r="E1313" s="640">
        <v>8000</v>
      </c>
      <c r="F1313" s="641" t="s">
        <v>24655</v>
      </c>
      <c r="G1313" s="642" t="s">
        <v>24656</v>
      </c>
      <c r="H1313" s="643" t="s">
        <v>565</v>
      </c>
      <c r="I1313" s="644" t="s">
        <v>24373</v>
      </c>
      <c r="J1313" s="645" t="s">
        <v>565</v>
      </c>
      <c r="K1313" s="681">
        <v>3</v>
      </c>
      <c r="L1313" s="681">
        <v>12</v>
      </c>
      <c r="M1313" s="682">
        <v>96000</v>
      </c>
      <c r="N1313" s="681">
        <v>1</v>
      </c>
      <c r="O1313" s="683">
        <v>6</v>
      </c>
      <c r="P1313" s="682">
        <v>48000</v>
      </c>
      <c r="Q1313" s="683">
        <v>1</v>
      </c>
      <c r="R1313" s="683">
        <v>12</v>
      </c>
    </row>
    <row r="1314" spans="1:18" x14ac:dyDescent="0.25">
      <c r="A1314" s="636">
        <v>1078</v>
      </c>
      <c r="B1314" s="637" t="s">
        <v>515</v>
      </c>
      <c r="C1314" s="638" t="s">
        <v>147</v>
      </c>
      <c r="D1314" s="639" t="s">
        <v>2344</v>
      </c>
      <c r="E1314" s="640">
        <v>10000</v>
      </c>
      <c r="F1314" s="641" t="s">
        <v>24657</v>
      </c>
      <c r="G1314" s="642" t="s">
        <v>24658</v>
      </c>
      <c r="H1314" s="643" t="s">
        <v>519</v>
      </c>
      <c r="I1314" s="644" t="s">
        <v>24137</v>
      </c>
      <c r="J1314" s="645" t="s">
        <v>519</v>
      </c>
      <c r="K1314" s="681">
        <v>1</v>
      </c>
      <c r="L1314" s="681">
        <v>2</v>
      </c>
      <c r="M1314" s="682">
        <v>25000.55</v>
      </c>
      <c r="N1314" s="681">
        <v>0</v>
      </c>
      <c r="O1314" s="683">
        <v>0</v>
      </c>
      <c r="P1314" s="682">
        <v>0</v>
      </c>
      <c r="Q1314" s="667">
        <v>0</v>
      </c>
      <c r="R1314" s="683">
        <v>0</v>
      </c>
    </row>
    <row r="1315" spans="1:18" x14ac:dyDescent="0.25">
      <c r="A1315" s="636">
        <v>1078</v>
      </c>
      <c r="B1315" s="637" t="s">
        <v>549</v>
      </c>
      <c r="C1315" s="638" t="s">
        <v>147</v>
      </c>
      <c r="D1315" s="639" t="s">
        <v>24388</v>
      </c>
      <c r="E1315" s="640">
        <v>3500</v>
      </c>
      <c r="F1315" s="641" t="s">
        <v>24659</v>
      </c>
      <c r="G1315" s="642" t="s">
        <v>24660</v>
      </c>
      <c r="H1315" s="643" t="s">
        <v>16466</v>
      </c>
      <c r="I1315" s="644" t="s">
        <v>24494</v>
      </c>
      <c r="J1315" s="645" t="s">
        <v>16466</v>
      </c>
      <c r="K1315" s="681">
        <v>3</v>
      </c>
      <c r="L1315" s="681">
        <v>12</v>
      </c>
      <c r="M1315" s="682">
        <v>40047.96</v>
      </c>
      <c r="N1315" s="681">
        <v>1</v>
      </c>
      <c r="O1315" s="683">
        <v>6</v>
      </c>
      <c r="P1315" s="682">
        <v>21000</v>
      </c>
      <c r="Q1315" s="667">
        <v>0</v>
      </c>
      <c r="R1315" s="683">
        <v>0</v>
      </c>
    </row>
    <row r="1316" spans="1:18" x14ac:dyDescent="0.25">
      <c r="A1316" s="636">
        <v>1078</v>
      </c>
      <c r="B1316" s="637" t="s">
        <v>515</v>
      </c>
      <c r="C1316" s="638" t="s">
        <v>147</v>
      </c>
      <c r="D1316" s="639" t="s">
        <v>1081</v>
      </c>
      <c r="E1316" s="640">
        <v>2700</v>
      </c>
      <c r="F1316" s="641" t="s">
        <v>24661</v>
      </c>
      <c r="G1316" s="642" t="s">
        <v>24662</v>
      </c>
      <c r="H1316" s="643" t="s">
        <v>927</v>
      </c>
      <c r="I1316" s="644" t="s">
        <v>24519</v>
      </c>
      <c r="J1316" s="645" t="s">
        <v>927</v>
      </c>
      <c r="K1316" s="681">
        <v>3</v>
      </c>
      <c r="L1316" s="681">
        <v>12</v>
      </c>
      <c r="M1316" s="682">
        <v>32400</v>
      </c>
      <c r="N1316" s="681">
        <v>1</v>
      </c>
      <c r="O1316" s="683">
        <v>6</v>
      </c>
      <c r="P1316" s="682">
        <v>16200</v>
      </c>
      <c r="Q1316" s="683">
        <v>1</v>
      </c>
      <c r="R1316" s="683">
        <v>12</v>
      </c>
    </row>
    <row r="1317" spans="1:18" x14ac:dyDescent="0.25">
      <c r="A1317" s="636">
        <v>1078</v>
      </c>
      <c r="B1317" s="637" t="s">
        <v>549</v>
      </c>
      <c r="C1317" s="638" t="s">
        <v>147</v>
      </c>
      <c r="D1317" s="639" t="s">
        <v>24388</v>
      </c>
      <c r="E1317" s="640">
        <v>3500</v>
      </c>
      <c r="F1317" s="641" t="s">
        <v>24663</v>
      </c>
      <c r="G1317" s="642" t="s">
        <v>24664</v>
      </c>
      <c r="H1317" s="643" t="s">
        <v>16466</v>
      </c>
      <c r="I1317" s="644" t="s">
        <v>24494</v>
      </c>
      <c r="J1317" s="645" t="s">
        <v>16466</v>
      </c>
      <c r="K1317" s="681">
        <v>3</v>
      </c>
      <c r="L1317" s="681">
        <v>12</v>
      </c>
      <c r="M1317" s="682">
        <v>42197.85</v>
      </c>
      <c r="N1317" s="681">
        <v>1</v>
      </c>
      <c r="O1317" s="683">
        <v>6</v>
      </c>
      <c r="P1317" s="682">
        <v>20991.25</v>
      </c>
      <c r="Q1317" s="667">
        <v>0</v>
      </c>
      <c r="R1317" s="683">
        <v>0</v>
      </c>
    </row>
    <row r="1318" spans="1:18" x14ac:dyDescent="0.25">
      <c r="A1318" s="636">
        <v>1078</v>
      </c>
      <c r="B1318" s="637" t="s">
        <v>515</v>
      </c>
      <c r="C1318" s="638" t="s">
        <v>147</v>
      </c>
      <c r="D1318" s="639" t="s">
        <v>24665</v>
      </c>
      <c r="E1318" s="640">
        <v>10000</v>
      </c>
      <c r="F1318" s="641" t="s">
        <v>24666</v>
      </c>
      <c r="G1318" s="642" t="s">
        <v>24667</v>
      </c>
      <c r="H1318" s="643" t="s">
        <v>519</v>
      </c>
      <c r="I1318" s="644" t="s">
        <v>24422</v>
      </c>
      <c r="J1318" s="645" t="s">
        <v>519</v>
      </c>
      <c r="K1318" s="681">
        <v>3</v>
      </c>
      <c r="L1318" s="681">
        <v>12</v>
      </c>
      <c r="M1318" s="682">
        <v>120000</v>
      </c>
      <c r="N1318" s="681">
        <v>1</v>
      </c>
      <c r="O1318" s="683">
        <v>6</v>
      </c>
      <c r="P1318" s="682">
        <v>60000</v>
      </c>
      <c r="Q1318" s="683">
        <v>1</v>
      </c>
      <c r="R1318" s="683">
        <v>12</v>
      </c>
    </row>
    <row r="1319" spans="1:18" x14ac:dyDescent="0.25">
      <c r="A1319" s="636">
        <v>1078</v>
      </c>
      <c r="B1319" s="637" t="s">
        <v>549</v>
      </c>
      <c r="C1319" s="638" t="s">
        <v>147</v>
      </c>
      <c r="D1319" s="639" t="s">
        <v>24668</v>
      </c>
      <c r="E1319" s="640">
        <v>3800</v>
      </c>
      <c r="F1319" s="641" t="s">
        <v>24669</v>
      </c>
      <c r="G1319" s="642" t="s">
        <v>24670</v>
      </c>
      <c r="H1319" s="643" t="s">
        <v>1323</v>
      </c>
      <c r="I1319" s="644" t="s">
        <v>24479</v>
      </c>
      <c r="J1319" s="645" t="s">
        <v>1323</v>
      </c>
      <c r="K1319" s="681">
        <v>3</v>
      </c>
      <c r="L1319" s="681">
        <v>12</v>
      </c>
      <c r="M1319" s="682">
        <v>45600</v>
      </c>
      <c r="N1319" s="681">
        <v>1</v>
      </c>
      <c r="O1319" s="683">
        <v>6</v>
      </c>
      <c r="P1319" s="682">
        <v>22800</v>
      </c>
      <c r="Q1319" s="667">
        <v>0</v>
      </c>
      <c r="R1319" s="683">
        <v>0</v>
      </c>
    </row>
    <row r="1320" spans="1:18" x14ac:dyDescent="0.25">
      <c r="A1320" s="636">
        <v>1078</v>
      </c>
      <c r="B1320" s="637" t="s">
        <v>515</v>
      </c>
      <c r="C1320" s="638" t="s">
        <v>147</v>
      </c>
      <c r="D1320" s="639" t="s">
        <v>24671</v>
      </c>
      <c r="E1320" s="640">
        <v>6000</v>
      </c>
      <c r="F1320" s="641" t="s">
        <v>24672</v>
      </c>
      <c r="G1320" s="642" t="s">
        <v>24673</v>
      </c>
      <c r="H1320" s="643" t="s">
        <v>24674</v>
      </c>
      <c r="I1320" s="644" t="s">
        <v>24494</v>
      </c>
      <c r="J1320" s="645" t="s">
        <v>24674</v>
      </c>
      <c r="K1320" s="681">
        <v>3</v>
      </c>
      <c r="L1320" s="681">
        <v>12</v>
      </c>
      <c r="M1320" s="682">
        <v>72000</v>
      </c>
      <c r="N1320" s="681">
        <v>1</v>
      </c>
      <c r="O1320" s="683">
        <v>6</v>
      </c>
      <c r="P1320" s="682">
        <v>36000</v>
      </c>
      <c r="Q1320" s="683">
        <v>1</v>
      </c>
      <c r="R1320" s="683">
        <v>12</v>
      </c>
    </row>
    <row r="1321" spans="1:18" x14ac:dyDescent="0.25">
      <c r="A1321" s="636">
        <v>1078</v>
      </c>
      <c r="B1321" s="637" t="s">
        <v>549</v>
      </c>
      <c r="C1321" s="638" t="s">
        <v>147</v>
      </c>
      <c r="D1321" s="639" t="s">
        <v>24675</v>
      </c>
      <c r="E1321" s="640">
        <v>3500</v>
      </c>
      <c r="F1321" s="641" t="s">
        <v>24676</v>
      </c>
      <c r="G1321" s="642" t="s">
        <v>24677</v>
      </c>
      <c r="H1321" s="643" t="s">
        <v>19390</v>
      </c>
      <c r="I1321" s="644" t="s">
        <v>24422</v>
      </c>
      <c r="J1321" s="645" t="s">
        <v>19390</v>
      </c>
      <c r="K1321" s="681">
        <v>3</v>
      </c>
      <c r="L1321" s="681">
        <v>12</v>
      </c>
      <c r="M1321" s="682">
        <v>42000</v>
      </c>
      <c r="N1321" s="681">
        <v>1</v>
      </c>
      <c r="O1321" s="683">
        <v>6</v>
      </c>
      <c r="P1321" s="682">
        <v>21000</v>
      </c>
      <c r="Q1321" s="667">
        <v>0</v>
      </c>
      <c r="R1321" s="683">
        <v>0</v>
      </c>
    </row>
    <row r="1322" spans="1:18" x14ac:dyDescent="0.25">
      <c r="A1322" s="636">
        <v>1078</v>
      </c>
      <c r="B1322" s="637" t="s">
        <v>515</v>
      </c>
      <c r="C1322" s="638" t="s">
        <v>147</v>
      </c>
      <c r="D1322" s="639" t="s">
        <v>24678</v>
      </c>
      <c r="E1322" s="640">
        <v>6000</v>
      </c>
      <c r="F1322" s="641" t="s">
        <v>24679</v>
      </c>
      <c r="G1322" s="642" t="s">
        <v>24680</v>
      </c>
      <c r="H1322" s="643" t="s">
        <v>4184</v>
      </c>
      <c r="I1322" s="644" t="s">
        <v>24337</v>
      </c>
      <c r="J1322" s="645" t="s">
        <v>4184</v>
      </c>
      <c r="K1322" s="681">
        <v>3</v>
      </c>
      <c r="L1322" s="681">
        <v>12</v>
      </c>
      <c r="M1322" s="682">
        <v>72000</v>
      </c>
      <c r="N1322" s="681">
        <v>1</v>
      </c>
      <c r="O1322" s="683">
        <v>6</v>
      </c>
      <c r="P1322" s="682">
        <v>36000</v>
      </c>
      <c r="Q1322" s="683">
        <v>1</v>
      </c>
      <c r="R1322" s="683">
        <v>12</v>
      </c>
    </row>
    <row r="1323" spans="1:18" x14ac:dyDescent="0.25">
      <c r="A1323" s="636">
        <v>1078</v>
      </c>
      <c r="B1323" s="637" t="s">
        <v>515</v>
      </c>
      <c r="C1323" s="638" t="s">
        <v>147</v>
      </c>
      <c r="D1323" s="639" t="s">
        <v>24681</v>
      </c>
      <c r="E1323" s="640">
        <v>5000</v>
      </c>
      <c r="F1323" s="641" t="s">
        <v>24682</v>
      </c>
      <c r="G1323" s="642" t="s">
        <v>24683</v>
      </c>
      <c r="H1323" s="643" t="s">
        <v>539</v>
      </c>
      <c r="I1323" s="644" t="s">
        <v>24337</v>
      </c>
      <c r="J1323" s="645" t="s">
        <v>539</v>
      </c>
      <c r="K1323" s="681">
        <v>3</v>
      </c>
      <c r="L1323" s="681">
        <v>12</v>
      </c>
      <c r="M1323" s="682">
        <v>60000</v>
      </c>
      <c r="N1323" s="681">
        <v>1</v>
      </c>
      <c r="O1323" s="683">
        <v>6</v>
      </c>
      <c r="P1323" s="682">
        <v>30000</v>
      </c>
      <c r="Q1323" s="683">
        <v>1</v>
      </c>
      <c r="R1323" s="683">
        <v>12</v>
      </c>
    </row>
    <row r="1324" spans="1:18" x14ac:dyDescent="0.25">
      <c r="A1324" s="636">
        <v>1078</v>
      </c>
      <c r="B1324" s="637" t="s">
        <v>515</v>
      </c>
      <c r="C1324" s="638" t="s">
        <v>147</v>
      </c>
      <c r="D1324" s="639" t="s">
        <v>519</v>
      </c>
      <c r="E1324" s="640">
        <v>8000</v>
      </c>
      <c r="F1324" s="641" t="s">
        <v>24684</v>
      </c>
      <c r="G1324" s="642" t="s">
        <v>24685</v>
      </c>
      <c r="H1324" s="643" t="s">
        <v>519</v>
      </c>
      <c r="I1324" s="644" t="s">
        <v>24519</v>
      </c>
      <c r="J1324" s="645" t="s">
        <v>519</v>
      </c>
      <c r="K1324" s="681">
        <v>3</v>
      </c>
      <c r="L1324" s="681">
        <v>12</v>
      </c>
      <c r="M1324" s="682">
        <v>96000</v>
      </c>
      <c r="N1324" s="681">
        <v>1</v>
      </c>
      <c r="O1324" s="683">
        <v>6</v>
      </c>
      <c r="P1324" s="682">
        <v>48000</v>
      </c>
      <c r="Q1324" s="683">
        <v>1</v>
      </c>
      <c r="R1324" s="683">
        <v>12</v>
      </c>
    </row>
    <row r="1325" spans="1:18" x14ac:dyDescent="0.25">
      <c r="A1325" s="636">
        <v>1078</v>
      </c>
      <c r="B1325" s="637" t="s">
        <v>549</v>
      </c>
      <c r="C1325" s="638" t="s">
        <v>147</v>
      </c>
      <c r="D1325" s="639" t="s">
        <v>24686</v>
      </c>
      <c r="E1325" s="640">
        <v>7500</v>
      </c>
      <c r="F1325" s="641" t="s">
        <v>24687</v>
      </c>
      <c r="G1325" s="642" t="s">
        <v>24688</v>
      </c>
      <c r="H1325" s="643" t="s">
        <v>16466</v>
      </c>
      <c r="I1325" s="644" t="s">
        <v>520</v>
      </c>
      <c r="J1325" s="645" t="s">
        <v>16466</v>
      </c>
      <c r="K1325" s="681">
        <v>3</v>
      </c>
      <c r="L1325" s="681">
        <v>12</v>
      </c>
      <c r="M1325" s="682">
        <v>90000</v>
      </c>
      <c r="N1325" s="681">
        <v>1</v>
      </c>
      <c r="O1325" s="683">
        <v>6</v>
      </c>
      <c r="P1325" s="682">
        <v>45000</v>
      </c>
      <c r="Q1325" s="667">
        <v>0</v>
      </c>
      <c r="R1325" s="683">
        <v>0</v>
      </c>
    </row>
    <row r="1326" spans="1:18" x14ac:dyDescent="0.25">
      <c r="A1326" s="636">
        <v>1078</v>
      </c>
      <c r="B1326" s="637" t="s">
        <v>515</v>
      </c>
      <c r="C1326" s="638" t="s">
        <v>147</v>
      </c>
      <c r="D1326" s="639" t="s">
        <v>24366</v>
      </c>
      <c r="E1326" s="640">
        <v>10000</v>
      </c>
      <c r="F1326" s="641" t="s">
        <v>24689</v>
      </c>
      <c r="G1326" s="642" t="s">
        <v>24690</v>
      </c>
      <c r="H1326" s="643" t="s">
        <v>16466</v>
      </c>
      <c r="I1326" s="644" t="s">
        <v>24337</v>
      </c>
      <c r="J1326" s="645" t="s">
        <v>16466</v>
      </c>
      <c r="K1326" s="681">
        <v>3</v>
      </c>
      <c r="L1326" s="681">
        <v>12</v>
      </c>
      <c r="M1326" s="682">
        <v>120000</v>
      </c>
      <c r="N1326" s="681">
        <v>1</v>
      </c>
      <c r="O1326" s="683">
        <v>6</v>
      </c>
      <c r="P1326" s="682">
        <v>58965</v>
      </c>
      <c r="Q1326" s="683">
        <v>1</v>
      </c>
      <c r="R1326" s="683">
        <v>12</v>
      </c>
    </row>
    <row r="1327" spans="1:18" x14ac:dyDescent="0.25">
      <c r="A1327" s="636">
        <v>1078</v>
      </c>
      <c r="B1327" s="637" t="s">
        <v>515</v>
      </c>
      <c r="C1327" s="638" t="s">
        <v>147</v>
      </c>
      <c r="D1327" s="639" t="s">
        <v>24691</v>
      </c>
      <c r="E1327" s="640">
        <v>10000</v>
      </c>
      <c r="F1327" s="641" t="s">
        <v>24692</v>
      </c>
      <c r="G1327" s="642" t="s">
        <v>24693</v>
      </c>
      <c r="H1327" s="643" t="s">
        <v>19282</v>
      </c>
      <c r="I1327" s="644" t="s">
        <v>24494</v>
      </c>
      <c r="J1327" s="645" t="s">
        <v>19282</v>
      </c>
      <c r="K1327" s="681">
        <v>3</v>
      </c>
      <c r="L1327" s="681">
        <v>12</v>
      </c>
      <c r="M1327" s="682">
        <v>120000</v>
      </c>
      <c r="N1327" s="681">
        <v>1</v>
      </c>
      <c r="O1327" s="683">
        <v>6</v>
      </c>
      <c r="P1327" s="682">
        <v>59730.559999999998</v>
      </c>
      <c r="Q1327" s="683">
        <v>1</v>
      </c>
      <c r="R1327" s="683">
        <v>12</v>
      </c>
    </row>
    <row r="1328" spans="1:18" x14ac:dyDescent="0.25">
      <c r="A1328" s="636">
        <v>1078</v>
      </c>
      <c r="B1328" s="637" t="s">
        <v>515</v>
      </c>
      <c r="C1328" s="638" t="s">
        <v>147</v>
      </c>
      <c r="D1328" s="639" t="s">
        <v>24694</v>
      </c>
      <c r="E1328" s="640">
        <v>10000</v>
      </c>
      <c r="F1328" s="641" t="s">
        <v>24695</v>
      </c>
      <c r="G1328" s="642" t="s">
        <v>24696</v>
      </c>
      <c r="H1328" s="643" t="s">
        <v>519</v>
      </c>
      <c r="I1328" s="644" t="s">
        <v>24337</v>
      </c>
      <c r="J1328" s="645" t="s">
        <v>519</v>
      </c>
      <c r="K1328" s="681">
        <v>3</v>
      </c>
      <c r="L1328" s="681">
        <v>12</v>
      </c>
      <c r="M1328" s="682">
        <v>120000</v>
      </c>
      <c r="N1328" s="681">
        <v>1</v>
      </c>
      <c r="O1328" s="683">
        <v>6</v>
      </c>
      <c r="P1328" s="682">
        <v>51666.67</v>
      </c>
      <c r="Q1328" s="683">
        <v>1</v>
      </c>
      <c r="R1328" s="683">
        <v>12</v>
      </c>
    </row>
    <row r="1329" spans="1:18" x14ac:dyDescent="0.25">
      <c r="A1329" s="636">
        <v>1078</v>
      </c>
      <c r="B1329" s="637" t="s">
        <v>515</v>
      </c>
      <c r="C1329" s="638" t="s">
        <v>147</v>
      </c>
      <c r="D1329" s="639" t="s">
        <v>24697</v>
      </c>
      <c r="E1329" s="640">
        <v>10000</v>
      </c>
      <c r="F1329" s="641" t="s">
        <v>24698</v>
      </c>
      <c r="G1329" s="642" t="s">
        <v>24699</v>
      </c>
      <c r="H1329" s="643" t="s">
        <v>519</v>
      </c>
      <c r="I1329" s="644" t="s">
        <v>24137</v>
      </c>
      <c r="J1329" s="645" t="s">
        <v>519</v>
      </c>
      <c r="K1329" s="681">
        <v>3</v>
      </c>
      <c r="L1329" s="681">
        <v>12</v>
      </c>
      <c r="M1329" s="682">
        <v>120000</v>
      </c>
      <c r="N1329" s="681">
        <v>1</v>
      </c>
      <c r="O1329" s="683">
        <v>6</v>
      </c>
      <c r="P1329" s="682">
        <v>59899.31</v>
      </c>
      <c r="Q1329" s="683">
        <v>1</v>
      </c>
      <c r="R1329" s="683">
        <v>12</v>
      </c>
    </row>
    <row r="1330" spans="1:18" x14ac:dyDescent="0.25">
      <c r="A1330" s="636">
        <v>1078</v>
      </c>
      <c r="B1330" s="637" t="s">
        <v>515</v>
      </c>
      <c r="C1330" s="638" t="s">
        <v>147</v>
      </c>
      <c r="D1330" s="639" t="s">
        <v>23379</v>
      </c>
      <c r="E1330" s="640">
        <v>15600</v>
      </c>
      <c r="F1330" s="641" t="s">
        <v>24700</v>
      </c>
      <c r="G1330" s="642" t="s">
        <v>24701</v>
      </c>
      <c r="H1330" s="643" t="s">
        <v>519</v>
      </c>
      <c r="I1330" s="644" t="s">
        <v>24337</v>
      </c>
      <c r="J1330" s="645" t="s">
        <v>519</v>
      </c>
      <c r="K1330" s="681">
        <v>1</v>
      </c>
      <c r="L1330" s="681">
        <v>5</v>
      </c>
      <c r="M1330" s="682">
        <v>171600</v>
      </c>
      <c r="N1330" s="681">
        <v>0</v>
      </c>
      <c r="O1330" s="683">
        <v>0</v>
      </c>
      <c r="P1330" s="682">
        <v>0</v>
      </c>
      <c r="Q1330" s="667">
        <v>0</v>
      </c>
      <c r="R1330" s="683">
        <v>0</v>
      </c>
    </row>
    <row r="1331" spans="1:18" x14ac:dyDescent="0.25">
      <c r="A1331" s="636">
        <v>1078</v>
      </c>
      <c r="B1331" s="637" t="s">
        <v>515</v>
      </c>
      <c r="C1331" s="638" t="s">
        <v>147</v>
      </c>
      <c r="D1331" s="639" t="s">
        <v>18306</v>
      </c>
      <c r="E1331" s="640">
        <v>10000</v>
      </c>
      <c r="F1331" s="641" t="s">
        <v>24702</v>
      </c>
      <c r="G1331" s="642" t="s">
        <v>24703</v>
      </c>
      <c r="H1331" s="643" t="s">
        <v>17434</v>
      </c>
      <c r="I1331" s="644" t="s">
        <v>24337</v>
      </c>
      <c r="J1331" s="645" t="s">
        <v>17434</v>
      </c>
      <c r="K1331" s="681">
        <v>3</v>
      </c>
      <c r="L1331" s="681">
        <v>12</v>
      </c>
      <c r="M1331" s="682">
        <v>120000</v>
      </c>
      <c r="N1331" s="681">
        <v>1</v>
      </c>
      <c r="O1331" s="683">
        <v>6</v>
      </c>
      <c r="P1331" s="682">
        <v>60000</v>
      </c>
      <c r="Q1331" s="683">
        <v>1</v>
      </c>
      <c r="R1331" s="683">
        <v>12</v>
      </c>
    </row>
    <row r="1332" spans="1:18" x14ac:dyDescent="0.25">
      <c r="A1332" s="636">
        <v>1078</v>
      </c>
      <c r="B1332" s="637" t="s">
        <v>515</v>
      </c>
      <c r="C1332" s="638" t="s">
        <v>147</v>
      </c>
      <c r="D1332" s="639" t="s">
        <v>24704</v>
      </c>
      <c r="E1332" s="640">
        <v>10000</v>
      </c>
      <c r="F1332" s="641" t="s">
        <v>24705</v>
      </c>
      <c r="G1332" s="642" t="s">
        <v>24706</v>
      </c>
      <c r="H1332" s="643" t="s">
        <v>519</v>
      </c>
      <c r="I1332" s="644" t="s">
        <v>24337</v>
      </c>
      <c r="J1332" s="645" t="s">
        <v>519</v>
      </c>
      <c r="K1332" s="681">
        <v>3</v>
      </c>
      <c r="L1332" s="681">
        <v>12</v>
      </c>
      <c r="M1332" s="682">
        <v>120000</v>
      </c>
      <c r="N1332" s="681">
        <v>1</v>
      </c>
      <c r="O1332" s="683">
        <v>6</v>
      </c>
      <c r="P1332" s="682">
        <v>60000</v>
      </c>
      <c r="Q1332" s="683">
        <v>1</v>
      </c>
      <c r="R1332" s="683">
        <v>12</v>
      </c>
    </row>
    <row r="1333" spans="1:18" x14ac:dyDescent="0.25">
      <c r="A1333" s="636">
        <v>1078</v>
      </c>
      <c r="B1333" s="637" t="s">
        <v>549</v>
      </c>
      <c r="C1333" s="638" t="s">
        <v>147</v>
      </c>
      <c r="D1333" s="639" t="s">
        <v>24707</v>
      </c>
      <c r="E1333" s="640">
        <v>3500</v>
      </c>
      <c r="F1333" s="641" t="s">
        <v>24708</v>
      </c>
      <c r="G1333" s="642" t="s">
        <v>24709</v>
      </c>
      <c r="H1333" s="643" t="s">
        <v>16466</v>
      </c>
      <c r="I1333" s="644" t="s">
        <v>24337</v>
      </c>
      <c r="J1333" s="645" t="s">
        <v>16466</v>
      </c>
      <c r="K1333" s="681">
        <v>3</v>
      </c>
      <c r="L1333" s="681">
        <v>12</v>
      </c>
      <c r="M1333" s="682">
        <v>40306</v>
      </c>
      <c r="N1333" s="681">
        <v>1</v>
      </c>
      <c r="O1333" s="683">
        <v>6</v>
      </c>
      <c r="P1333" s="682">
        <v>21000</v>
      </c>
      <c r="Q1333" s="667">
        <v>0</v>
      </c>
      <c r="R1333" s="683">
        <v>0</v>
      </c>
    </row>
    <row r="1334" spans="1:18" x14ac:dyDescent="0.25">
      <c r="A1334" s="636">
        <v>1078</v>
      </c>
      <c r="B1334" s="637" t="s">
        <v>515</v>
      </c>
      <c r="C1334" s="638" t="s">
        <v>147</v>
      </c>
      <c r="D1334" s="639" t="s">
        <v>1984</v>
      </c>
      <c r="E1334" s="640">
        <v>8000</v>
      </c>
      <c r="F1334" s="641" t="s">
        <v>24710</v>
      </c>
      <c r="G1334" s="642" t="s">
        <v>24711</v>
      </c>
      <c r="H1334" s="643" t="s">
        <v>519</v>
      </c>
      <c r="I1334" s="644" t="s">
        <v>24337</v>
      </c>
      <c r="J1334" s="645" t="s">
        <v>519</v>
      </c>
      <c r="K1334" s="681">
        <v>3</v>
      </c>
      <c r="L1334" s="681">
        <v>12</v>
      </c>
      <c r="M1334" s="682">
        <v>96000</v>
      </c>
      <c r="N1334" s="681">
        <v>1</v>
      </c>
      <c r="O1334" s="683">
        <v>6</v>
      </c>
      <c r="P1334" s="682">
        <v>48000</v>
      </c>
      <c r="Q1334" s="683">
        <v>1</v>
      </c>
      <c r="R1334" s="683">
        <v>12</v>
      </c>
    </row>
    <row r="1335" spans="1:18" x14ac:dyDescent="0.25">
      <c r="A1335" s="636">
        <v>1078</v>
      </c>
      <c r="B1335" s="637" t="s">
        <v>515</v>
      </c>
      <c r="C1335" s="638" t="s">
        <v>147</v>
      </c>
      <c r="D1335" s="639" t="s">
        <v>24712</v>
      </c>
      <c r="E1335" s="640">
        <v>10000</v>
      </c>
      <c r="F1335" s="641" t="s">
        <v>24713</v>
      </c>
      <c r="G1335" s="642" t="s">
        <v>24714</v>
      </c>
      <c r="H1335" s="643" t="s">
        <v>16466</v>
      </c>
      <c r="I1335" s="644" t="s">
        <v>24337</v>
      </c>
      <c r="J1335" s="645" t="s">
        <v>16466</v>
      </c>
      <c r="K1335" s="681">
        <v>3</v>
      </c>
      <c r="L1335" s="681">
        <v>12</v>
      </c>
      <c r="M1335" s="682">
        <v>120000</v>
      </c>
      <c r="N1335" s="681">
        <v>1</v>
      </c>
      <c r="O1335" s="683">
        <v>6</v>
      </c>
      <c r="P1335" s="682">
        <v>60000</v>
      </c>
      <c r="Q1335" s="683">
        <v>1</v>
      </c>
      <c r="R1335" s="683">
        <v>12</v>
      </c>
    </row>
    <row r="1336" spans="1:18" x14ac:dyDescent="0.25">
      <c r="A1336" s="636">
        <v>1078</v>
      </c>
      <c r="B1336" s="637" t="s">
        <v>549</v>
      </c>
      <c r="C1336" s="638" t="s">
        <v>147</v>
      </c>
      <c r="D1336" s="639" t="s">
        <v>24715</v>
      </c>
      <c r="E1336" s="640">
        <v>3800</v>
      </c>
      <c r="F1336" s="641" t="s">
        <v>24716</v>
      </c>
      <c r="G1336" s="642" t="s">
        <v>24717</v>
      </c>
      <c r="H1336" s="643" t="s">
        <v>539</v>
      </c>
      <c r="I1336" s="644" t="s">
        <v>520</v>
      </c>
      <c r="J1336" s="645" t="s">
        <v>19390</v>
      </c>
      <c r="K1336" s="681">
        <v>3</v>
      </c>
      <c r="L1336" s="681">
        <v>12</v>
      </c>
      <c r="M1336" s="682">
        <v>45600</v>
      </c>
      <c r="N1336" s="681">
        <v>1</v>
      </c>
      <c r="O1336" s="683">
        <v>6</v>
      </c>
      <c r="P1336" s="682">
        <v>22800</v>
      </c>
      <c r="Q1336" s="667">
        <v>0</v>
      </c>
      <c r="R1336" s="683">
        <v>0</v>
      </c>
    </row>
    <row r="1337" spans="1:18" x14ac:dyDescent="0.25">
      <c r="A1337" s="636">
        <v>1078</v>
      </c>
      <c r="B1337" s="637" t="s">
        <v>515</v>
      </c>
      <c r="C1337" s="638" t="s">
        <v>147</v>
      </c>
      <c r="D1337" s="639" t="s">
        <v>24718</v>
      </c>
      <c r="E1337" s="640">
        <v>10000</v>
      </c>
      <c r="F1337" s="641" t="s">
        <v>24719</v>
      </c>
      <c r="G1337" s="642" t="s">
        <v>24720</v>
      </c>
      <c r="H1337" s="643" t="s">
        <v>24359</v>
      </c>
      <c r="I1337" s="644" t="s">
        <v>24519</v>
      </c>
      <c r="J1337" s="645" t="s">
        <v>24359</v>
      </c>
      <c r="K1337" s="681">
        <v>3</v>
      </c>
      <c r="L1337" s="681">
        <v>12</v>
      </c>
      <c r="M1337" s="682">
        <v>120000</v>
      </c>
      <c r="N1337" s="681">
        <v>1</v>
      </c>
      <c r="O1337" s="683">
        <v>6</v>
      </c>
      <c r="P1337" s="682">
        <v>60000</v>
      </c>
      <c r="Q1337" s="683">
        <v>1</v>
      </c>
      <c r="R1337" s="683">
        <v>12</v>
      </c>
    </row>
    <row r="1338" spans="1:18" x14ac:dyDescent="0.25">
      <c r="A1338" s="636">
        <v>1078</v>
      </c>
      <c r="B1338" s="637" t="s">
        <v>515</v>
      </c>
      <c r="C1338" s="638" t="s">
        <v>147</v>
      </c>
      <c r="D1338" s="639" t="s">
        <v>24721</v>
      </c>
      <c r="E1338" s="640">
        <v>10000</v>
      </c>
      <c r="F1338" s="641" t="s">
        <v>24722</v>
      </c>
      <c r="G1338" s="642" t="s">
        <v>24723</v>
      </c>
      <c r="H1338" s="643" t="s">
        <v>4184</v>
      </c>
      <c r="I1338" s="644" t="s">
        <v>24422</v>
      </c>
      <c r="J1338" s="645" t="s">
        <v>4184</v>
      </c>
      <c r="K1338" s="681">
        <v>3</v>
      </c>
      <c r="L1338" s="681">
        <v>12</v>
      </c>
      <c r="M1338" s="682">
        <v>120000</v>
      </c>
      <c r="N1338" s="681">
        <v>1</v>
      </c>
      <c r="O1338" s="683">
        <v>6</v>
      </c>
      <c r="P1338" s="682">
        <v>60000</v>
      </c>
      <c r="Q1338" s="683">
        <v>1</v>
      </c>
      <c r="R1338" s="683">
        <v>12</v>
      </c>
    </row>
    <row r="1339" spans="1:18" x14ac:dyDescent="0.25">
      <c r="A1339" s="636">
        <v>1078</v>
      </c>
      <c r="B1339" s="637" t="s">
        <v>549</v>
      </c>
      <c r="C1339" s="638" t="s">
        <v>147</v>
      </c>
      <c r="D1339" s="639" t="s">
        <v>24724</v>
      </c>
      <c r="E1339" s="640">
        <v>3500</v>
      </c>
      <c r="F1339" s="641" t="s">
        <v>24725</v>
      </c>
      <c r="G1339" s="642" t="s">
        <v>24726</v>
      </c>
      <c r="H1339" s="643" t="s">
        <v>16466</v>
      </c>
      <c r="I1339" s="644" t="s">
        <v>520</v>
      </c>
      <c r="J1339" s="645" t="s">
        <v>16466</v>
      </c>
      <c r="K1339" s="681">
        <v>3</v>
      </c>
      <c r="L1339" s="681">
        <v>12</v>
      </c>
      <c r="M1339" s="682">
        <v>42000</v>
      </c>
      <c r="N1339" s="681">
        <v>1</v>
      </c>
      <c r="O1339" s="683">
        <v>6</v>
      </c>
      <c r="P1339" s="682">
        <v>21000</v>
      </c>
      <c r="Q1339" s="667">
        <v>0</v>
      </c>
      <c r="R1339" s="683">
        <v>0</v>
      </c>
    </row>
    <row r="1340" spans="1:18" x14ac:dyDescent="0.25">
      <c r="A1340" s="636">
        <v>1078</v>
      </c>
      <c r="B1340" s="637" t="s">
        <v>515</v>
      </c>
      <c r="C1340" s="638" t="s">
        <v>147</v>
      </c>
      <c r="D1340" s="639" t="s">
        <v>24727</v>
      </c>
      <c r="E1340" s="640">
        <v>10000</v>
      </c>
      <c r="F1340" s="641" t="s">
        <v>24728</v>
      </c>
      <c r="G1340" s="642" t="s">
        <v>24729</v>
      </c>
      <c r="H1340" s="643" t="s">
        <v>24730</v>
      </c>
      <c r="I1340" s="644" t="s">
        <v>24137</v>
      </c>
      <c r="J1340" s="645" t="s">
        <v>24730</v>
      </c>
      <c r="K1340" s="681">
        <v>3</v>
      </c>
      <c r="L1340" s="681">
        <v>12</v>
      </c>
      <c r="M1340" s="682">
        <v>120000</v>
      </c>
      <c r="N1340" s="681">
        <v>1</v>
      </c>
      <c r="O1340" s="683">
        <v>6</v>
      </c>
      <c r="P1340" s="682">
        <v>60000</v>
      </c>
      <c r="Q1340" s="683">
        <v>1</v>
      </c>
      <c r="R1340" s="683">
        <v>12</v>
      </c>
    </row>
    <row r="1341" spans="1:18" x14ac:dyDescent="0.25">
      <c r="A1341" s="636">
        <v>1078</v>
      </c>
      <c r="B1341" s="637" t="s">
        <v>515</v>
      </c>
      <c r="C1341" s="638" t="s">
        <v>147</v>
      </c>
      <c r="D1341" s="639" t="s">
        <v>24665</v>
      </c>
      <c r="E1341" s="640">
        <v>10000</v>
      </c>
      <c r="F1341" s="641" t="s">
        <v>24731</v>
      </c>
      <c r="G1341" s="642" t="s">
        <v>24732</v>
      </c>
      <c r="H1341" s="643" t="s">
        <v>519</v>
      </c>
      <c r="I1341" s="644" t="s">
        <v>24337</v>
      </c>
      <c r="J1341" s="645" t="s">
        <v>519</v>
      </c>
      <c r="K1341" s="681">
        <v>3</v>
      </c>
      <c r="L1341" s="681">
        <v>12</v>
      </c>
      <c r="M1341" s="682">
        <v>120000</v>
      </c>
      <c r="N1341" s="681">
        <v>1</v>
      </c>
      <c r="O1341" s="683">
        <v>6</v>
      </c>
      <c r="P1341" s="682">
        <v>60000</v>
      </c>
      <c r="Q1341" s="683">
        <v>1</v>
      </c>
      <c r="R1341" s="683">
        <v>12</v>
      </c>
    </row>
    <row r="1342" spans="1:18" x14ac:dyDescent="0.25">
      <c r="A1342" s="636">
        <v>1078</v>
      </c>
      <c r="B1342" s="637" t="s">
        <v>515</v>
      </c>
      <c r="C1342" s="638" t="s">
        <v>147</v>
      </c>
      <c r="D1342" s="639" t="s">
        <v>24733</v>
      </c>
      <c r="E1342" s="640">
        <v>9000</v>
      </c>
      <c r="F1342" s="641" t="s">
        <v>24734</v>
      </c>
      <c r="G1342" s="642" t="s">
        <v>24735</v>
      </c>
      <c r="H1342" s="643" t="s">
        <v>16466</v>
      </c>
      <c r="I1342" s="644" t="s">
        <v>24422</v>
      </c>
      <c r="J1342" s="645" t="s">
        <v>16466</v>
      </c>
      <c r="K1342" s="681">
        <v>3</v>
      </c>
      <c r="L1342" s="681">
        <v>12</v>
      </c>
      <c r="M1342" s="682">
        <v>108000</v>
      </c>
      <c r="N1342" s="681">
        <v>1</v>
      </c>
      <c r="O1342" s="683">
        <v>6</v>
      </c>
      <c r="P1342" s="682">
        <v>50580.67</v>
      </c>
      <c r="Q1342" s="683">
        <v>1</v>
      </c>
      <c r="R1342" s="683">
        <v>12</v>
      </c>
    </row>
    <row r="1343" spans="1:18" x14ac:dyDescent="0.25">
      <c r="A1343" s="636">
        <v>1078</v>
      </c>
      <c r="B1343" s="637" t="s">
        <v>515</v>
      </c>
      <c r="C1343" s="638" t="s">
        <v>147</v>
      </c>
      <c r="D1343" s="639" t="s">
        <v>24637</v>
      </c>
      <c r="E1343" s="640">
        <v>10000</v>
      </c>
      <c r="F1343" s="641" t="s">
        <v>24736</v>
      </c>
      <c r="G1343" s="642" t="s">
        <v>24737</v>
      </c>
      <c r="H1343" s="643" t="s">
        <v>24359</v>
      </c>
      <c r="I1343" s="644" t="s">
        <v>24337</v>
      </c>
      <c r="J1343" s="645" t="s">
        <v>24359</v>
      </c>
      <c r="K1343" s="681">
        <v>3</v>
      </c>
      <c r="L1343" s="681">
        <v>12</v>
      </c>
      <c r="M1343" s="682">
        <v>120000</v>
      </c>
      <c r="N1343" s="681">
        <v>1</v>
      </c>
      <c r="O1343" s="683">
        <v>6</v>
      </c>
      <c r="P1343" s="682">
        <v>60000</v>
      </c>
      <c r="Q1343" s="683">
        <v>1</v>
      </c>
      <c r="R1343" s="683">
        <v>12</v>
      </c>
    </row>
    <row r="1344" spans="1:18" x14ac:dyDescent="0.25">
      <c r="A1344" s="636">
        <v>1078</v>
      </c>
      <c r="B1344" s="637" t="s">
        <v>515</v>
      </c>
      <c r="C1344" s="638" t="s">
        <v>147</v>
      </c>
      <c r="D1344" s="639" t="s">
        <v>19673</v>
      </c>
      <c r="E1344" s="640">
        <v>10000</v>
      </c>
      <c r="F1344" s="641" t="s">
        <v>24738</v>
      </c>
      <c r="G1344" s="642" t="s">
        <v>24739</v>
      </c>
      <c r="H1344" s="643" t="s">
        <v>16466</v>
      </c>
      <c r="I1344" s="644" t="s">
        <v>24337</v>
      </c>
      <c r="J1344" s="645" t="s">
        <v>16466</v>
      </c>
      <c r="K1344" s="681">
        <v>3</v>
      </c>
      <c r="L1344" s="681">
        <v>12</v>
      </c>
      <c r="M1344" s="682">
        <v>120000</v>
      </c>
      <c r="N1344" s="681">
        <v>1</v>
      </c>
      <c r="O1344" s="683">
        <v>6</v>
      </c>
      <c r="P1344" s="682">
        <v>60000</v>
      </c>
      <c r="Q1344" s="683">
        <v>1</v>
      </c>
      <c r="R1344" s="683">
        <v>12</v>
      </c>
    </row>
    <row r="1345" spans="1:18" x14ac:dyDescent="0.25">
      <c r="A1345" s="636">
        <v>1078</v>
      </c>
      <c r="B1345" s="637" t="s">
        <v>515</v>
      </c>
      <c r="C1345" s="638" t="s">
        <v>147</v>
      </c>
      <c r="D1345" s="639" t="s">
        <v>24740</v>
      </c>
      <c r="E1345" s="640">
        <v>8000</v>
      </c>
      <c r="F1345" s="641" t="s">
        <v>24741</v>
      </c>
      <c r="G1345" s="642" t="s">
        <v>24742</v>
      </c>
      <c r="H1345" s="643" t="s">
        <v>16466</v>
      </c>
      <c r="I1345" s="644" t="s">
        <v>24337</v>
      </c>
      <c r="J1345" s="645" t="s">
        <v>16466</v>
      </c>
      <c r="K1345" s="681">
        <v>3</v>
      </c>
      <c r="L1345" s="681">
        <v>12</v>
      </c>
      <c r="M1345" s="682">
        <v>96000</v>
      </c>
      <c r="N1345" s="681">
        <v>1</v>
      </c>
      <c r="O1345" s="683">
        <v>6</v>
      </c>
      <c r="P1345" s="682">
        <v>47799.44</v>
      </c>
      <c r="Q1345" s="683">
        <v>1</v>
      </c>
      <c r="R1345" s="683">
        <v>12</v>
      </c>
    </row>
    <row r="1346" spans="1:18" x14ac:dyDescent="0.25">
      <c r="A1346" s="636">
        <v>1078</v>
      </c>
      <c r="B1346" s="637" t="s">
        <v>515</v>
      </c>
      <c r="C1346" s="638" t="s">
        <v>147</v>
      </c>
      <c r="D1346" s="639" t="s">
        <v>17720</v>
      </c>
      <c r="E1346" s="640">
        <v>10000</v>
      </c>
      <c r="F1346" s="641" t="s">
        <v>24743</v>
      </c>
      <c r="G1346" s="642" t="s">
        <v>24744</v>
      </c>
      <c r="H1346" s="643" t="s">
        <v>24745</v>
      </c>
      <c r="I1346" s="644" t="s">
        <v>24337</v>
      </c>
      <c r="J1346" s="645" t="s">
        <v>24745</v>
      </c>
      <c r="K1346" s="681">
        <v>3</v>
      </c>
      <c r="L1346" s="681">
        <v>12</v>
      </c>
      <c r="M1346" s="682">
        <v>120000</v>
      </c>
      <c r="N1346" s="681">
        <v>1</v>
      </c>
      <c r="O1346" s="683">
        <v>6</v>
      </c>
      <c r="P1346" s="682">
        <v>60000</v>
      </c>
      <c r="Q1346" s="683">
        <v>1</v>
      </c>
      <c r="R1346" s="683">
        <v>12</v>
      </c>
    </row>
    <row r="1347" spans="1:18" x14ac:dyDescent="0.25">
      <c r="A1347" s="636">
        <v>1078</v>
      </c>
      <c r="B1347" s="637" t="s">
        <v>515</v>
      </c>
      <c r="C1347" s="638" t="s">
        <v>147</v>
      </c>
      <c r="D1347" s="639" t="s">
        <v>24451</v>
      </c>
      <c r="E1347" s="640">
        <v>10000</v>
      </c>
      <c r="F1347" s="641" t="s">
        <v>24746</v>
      </c>
      <c r="G1347" s="642" t="s">
        <v>24747</v>
      </c>
      <c r="H1347" s="643" t="s">
        <v>16466</v>
      </c>
      <c r="I1347" s="644" t="s">
        <v>24137</v>
      </c>
      <c r="J1347" s="645" t="s">
        <v>16466</v>
      </c>
      <c r="K1347" s="681">
        <v>3</v>
      </c>
      <c r="L1347" s="681">
        <v>12</v>
      </c>
      <c r="M1347" s="682">
        <v>120000</v>
      </c>
      <c r="N1347" s="681">
        <v>1</v>
      </c>
      <c r="O1347" s="683">
        <v>6</v>
      </c>
      <c r="P1347" s="682">
        <v>60000</v>
      </c>
      <c r="Q1347" s="683">
        <v>1</v>
      </c>
      <c r="R1347" s="683">
        <v>12</v>
      </c>
    </row>
    <row r="1348" spans="1:18" x14ac:dyDescent="0.25">
      <c r="A1348" s="636">
        <v>1078</v>
      </c>
      <c r="B1348" s="637" t="s">
        <v>515</v>
      </c>
      <c r="C1348" s="638" t="s">
        <v>147</v>
      </c>
      <c r="D1348" s="639" t="s">
        <v>24748</v>
      </c>
      <c r="E1348" s="640">
        <v>10000</v>
      </c>
      <c r="F1348" s="641" t="s">
        <v>24749</v>
      </c>
      <c r="G1348" s="642" t="s">
        <v>24750</v>
      </c>
      <c r="H1348" s="643" t="s">
        <v>16466</v>
      </c>
      <c r="I1348" s="644" t="s">
        <v>24337</v>
      </c>
      <c r="J1348" s="645" t="s">
        <v>16466</v>
      </c>
      <c r="K1348" s="681">
        <v>3</v>
      </c>
      <c r="L1348" s="681">
        <v>12</v>
      </c>
      <c r="M1348" s="682">
        <v>120000</v>
      </c>
      <c r="N1348" s="681">
        <v>1</v>
      </c>
      <c r="O1348" s="683">
        <v>6</v>
      </c>
      <c r="P1348" s="682">
        <v>60000</v>
      </c>
      <c r="Q1348" s="683">
        <v>1</v>
      </c>
      <c r="R1348" s="683">
        <v>12</v>
      </c>
    </row>
    <row r="1349" spans="1:18" x14ac:dyDescent="0.25">
      <c r="A1349" s="636">
        <v>1078</v>
      </c>
      <c r="B1349" s="637" t="s">
        <v>549</v>
      </c>
      <c r="C1349" s="638" t="s">
        <v>147</v>
      </c>
      <c r="D1349" s="639" t="s">
        <v>24539</v>
      </c>
      <c r="E1349" s="640">
        <v>3500</v>
      </c>
      <c r="F1349" s="641" t="s">
        <v>24751</v>
      </c>
      <c r="G1349" s="642" t="s">
        <v>24752</v>
      </c>
      <c r="H1349" s="643" t="s">
        <v>17373</v>
      </c>
      <c r="I1349" s="644" t="s">
        <v>520</v>
      </c>
      <c r="J1349" s="645" t="s">
        <v>17373</v>
      </c>
      <c r="K1349" s="681">
        <v>3</v>
      </c>
      <c r="L1349" s="681">
        <v>12</v>
      </c>
      <c r="M1349" s="682">
        <v>42000</v>
      </c>
      <c r="N1349" s="681">
        <v>1</v>
      </c>
      <c r="O1349" s="683">
        <v>6</v>
      </c>
      <c r="P1349" s="682">
        <v>21000</v>
      </c>
      <c r="Q1349" s="667">
        <v>0</v>
      </c>
      <c r="R1349" s="683">
        <v>0</v>
      </c>
    </row>
    <row r="1350" spans="1:18" x14ac:dyDescent="0.25">
      <c r="A1350" s="636">
        <v>1078</v>
      </c>
      <c r="B1350" s="637" t="s">
        <v>549</v>
      </c>
      <c r="C1350" s="638" t="s">
        <v>147</v>
      </c>
      <c r="D1350" s="639" t="s">
        <v>24753</v>
      </c>
      <c r="E1350" s="640">
        <v>3500</v>
      </c>
      <c r="F1350" s="641" t="s">
        <v>24754</v>
      </c>
      <c r="G1350" s="642" t="s">
        <v>24755</v>
      </c>
      <c r="H1350" s="643" t="s">
        <v>16466</v>
      </c>
      <c r="I1350" s="644" t="s">
        <v>520</v>
      </c>
      <c r="J1350" s="645" t="s">
        <v>16466</v>
      </c>
      <c r="K1350" s="681">
        <v>3</v>
      </c>
      <c r="L1350" s="681">
        <v>12</v>
      </c>
      <c r="M1350" s="682">
        <v>41321.370000000003</v>
      </c>
      <c r="N1350" s="681">
        <v>1</v>
      </c>
      <c r="O1350" s="683">
        <v>6</v>
      </c>
      <c r="P1350" s="682">
        <v>20970.830000000002</v>
      </c>
      <c r="Q1350" s="667">
        <v>0</v>
      </c>
      <c r="R1350" s="683">
        <v>0</v>
      </c>
    </row>
    <row r="1351" spans="1:18" x14ac:dyDescent="0.25">
      <c r="A1351" s="636">
        <v>1078</v>
      </c>
      <c r="B1351" s="637" t="s">
        <v>549</v>
      </c>
      <c r="C1351" s="638" t="s">
        <v>147</v>
      </c>
      <c r="D1351" s="639" t="s">
        <v>24756</v>
      </c>
      <c r="E1351" s="640">
        <v>7000</v>
      </c>
      <c r="F1351" s="641" t="s">
        <v>24757</v>
      </c>
      <c r="G1351" s="642" t="s">
        <v>24758</v>
      </c>
      <c r="H1351" s="643" t="s">
        <v>16466</v>
      </c>
      <c r="I1351" s="644" t="s">
        <v>24337</v>
      </c>
      <c r="J1351" s="645" t="s">
        <v>16466</v>
      </c>
      <c r="K1351" s="681">
        <v>3</v>
      </c>
      <c r="L1351" s="681">
        <v>12</v>
      </c>
      <c r="M1351" s="682">
        <v>84000</v>
      </c>
      <c r="N1351" s="681">
        <v>1</v>
      </c>
      <c r="O1351" s="683">
        <v>6</v>
      </c>
      <c r="P1351" s="682">
        <v>42000</v>
      </c>
      <c r="Q1351" s="667">
        <v>0</v>
      </c>
      <c r="R1351" s="683">
        <v>0</v>
      </c>
    </row>
    <row r="1352" spans="1:18" x14ac:dyDescent="0.25">
      <c r="A1352" s="636">
        <v>1078</v>
      </c>
      <c r="B1352" s="637" t="s">
        <v>515</v>
      </c>
      <c r="C1352" s="638" t="s">
        <v>147</v>
      </c>
      <c r="D1352" s="639" t="s">
        <v>24759</v>
      </c>
      <c r="E1352" s="640">
        <v>4500</v>
      </c>
      <c r="F1352" s="641" t="s">
        <v>24760</v>
      </c>
      <c r="G1352" s="642" t="s">
        <v>24761</v>
      </c>
      <c r="H1352" s="643" t="s">
        <v>4347</v>
      </c>
      <c r="I1352" s="644" t="s">
        <v>24337</v>
      </c>
      <c r="J1352" s="645" t="s">
        <v>4347</v>
      </c>
      <c r="K1352" s="681">
        <v>3</v>
      </c>
      <c r="L1352" s="681">
        <v>12</v>
      </c>
      <c r="M1352" s="682">
        <v>54000</v>
      </c>
      <c r="N1352" s="681">
        <v>1</v>
      </c>
      <c r="O1352" s="683">
        <v>6</v>
      </c>
      <c r="P1352" s="682">
        <v>27000</v>
      </c>
      <c r="Q1352" s="683">
        <v>1</v>
      </c>
      <c r="R1352" s="683">
        <v>12</v>
      </c>
    </row>
    <row r="1353" spans="1:18" x14ac:dyDescent="0.25">
      <c r="A1353" s="636">
        <v>1078</v>
      </c>
      <c r="B1353" s="637" t="s">
        <v>515</v>
      </c>
      <c r="C1353" s="638" t="s">
        <v>147</v>
      </c>
      <c r="D1353" s="639" t="s">
        <v>24675</v>
      </c>
      <c r="E1353" s="640">
        <v>3500</v>
      </c>
      <c r="F1353" s="641" t="s">
        <v>24762</v>
      </c>
      <c r="G1353" s="642" t="s">
        <v>24763</v>
      </c>
      <c r="H1353" s="643" t="s">
        <v>1569</v>
      </c>
      <c r="I1353" s="644" t="s">
        <v>24764</v>
      </c>
      <c r="J1353" s="645" t="s">
        <v>1569</v>
      </c>
      <c r="K1353" s="681">
        <v>3</v>
      </c>
      <c r="L1353" s="681">
        <v>7</v>
      </c>
      <c r="M1353" s="682">
        <v>26133.38</v>
      </c>
      <c r="N1353" s="681">
        <v>1</v>
      </c>
      <c r="O1353" s="683">
        <v>6</v>
      </c>
      <c r="P1353" s="682">
        <v>21000</v>
      </c>
      <c r="Q1353" s="683">
        <v>1</v>
      </c>
      <c r="R1353" s="683">
        <v>9</v>
      </c>
    </row>
    <row r="1354" spans="1:18" x14ac:dyDescent="0.25">
      <c r="A1354" s="636">
        <v>1078</v>
      </c>
      <c r="B1354" s="637" t="s">
        <v>515</v>
      </c>
      <c r="C1354" s="638" t="s">
        <v>147</v>
      </c>
      <c r="D1354" s="639" t="s">
        <v>24765</v>
      </c>
      <c r="E1354" s="640">
        <v>3100</v>
      </c>
      <c r="F1354" s="641" t="s">
        <v>24766</v>
      </c>
      <c r="G1354" s="642" t="s">
        <v>24767</v>
      </c>
      <c r="H1354" s="643" t="s">
        <v>19390</v>
      </c>
      <c r="I1354" s="644" t="s">
        <v>24422</v>
      </c>
      <c r="J1354" s="645" t="s">
        <v>19390</v>
      </c>
      <c r="K1354" s="681">
        <v>3</v>
      </c>
      <c r="L1354" s="681">
        <v>7</v>
      </c>
      <c r="M1354" s="682">
        <v>23663.27</v>
      </c>
      <c r="N1354" s="681">
        <v>1</v>
      </c>
      <c r="O1354" s="683">
        <v>6</v>
      </c>
      <c r="P1354" s="682">
        <v>18600</v>
      </c>
      <c r="Q1354" s="683">
        <v>1</v>
      </c>
      <c r="R1354" s="683">
        <v>9</v>
      </c>
    </row>
    <row r="1355" spans="1:18" x14ac:dyDescent="0.25">
      <c r="A1355" s="636">
        <v>1078</v>
      </c>
      <c r="B1355" s="637" t="s">
        <v>515</v>
      </c>
      <c r="C1355" s="638" t="s">
        <v>147</v>
      </c>
      <c r="D1355" s="639" t="s">
        <v>24768</v>
      </c>
      <c r="E1355" s="640">
        <v>10000</v>
      </c>
      <c r="F1355" s="641" t="s">
        <v>24769</v>
      </c>
      <c r="G1355" s="642" t="s">
        <v>24770</v>
      </c>
      <c r="H1355" s="643" t="s">
        <v>16466</v>
      </c>
      <c r="I1355" s="644" t="s">
        <v>24337</v>
      </c>
      <c r="J1355" s="645" t="s">
        <v>16466</v>
      </c>
      <c r="K1355" s="681">
        <v>3</v>
      </c>
      <c r="L1355" s="681">
        <v>12</v>
      </c>
      <c r="M1355" s="682">
        <v>120000</v>
      </c>
      <c r="N1355" s="681">
        <v>1</v>
      </c>
      <c r="O1355" s="683">
        <v>6</v>
      </c>
      <c r="P1355" s="682">
        <v>60000</v>
      </c>
      <c r="Q1355" s="683">
        <v>1</v>
      </c>
      <c r="R1355" s="683">
        <v>12</v>
      </c>
    </row>
    <row r="1356" spans="1:18" x14ac:dyDescent="0.25">
      <c r="A1356" s="636">
        <v>1078</v>
      </c>
      <c r="B1356" s="637" t="s">
        <v>515</v>
      </c>
      <c r="C1356" s="638" t="s">
        <v>147</v>
      </c>
      <c r="D1356" s="639" t="s">
        <v>24771</v>
      </c>
      <c r="E1356" s="640">
        <v>15000</v>
      </c>
      <c r="F1356" s="641" t="s">
        <v>24772</v>
      </c>
      <c r="G1356" s="642" t="s">
        <v>24773</v>
      </c>
      <c r="H1356" s="643" t="s">
        <v>16466</v>
      </c>
      <c r="I1356" s="644" t="s">
        <v>24337</v>
      </c>
      <c r="J1356" s="645" t="s">
        <v>16466</v>
      </c>
      <c r="K1356" s="681">
        <v>3</v>
      </c>
      <c r="L1356" s="681">
        <v>9</v>
      </c>
      <c r="M1356" s="682">
        <v>165500</v>
      </c>
      <c r="N1356" s="681">
        <v>0</v>
      </c>
      <c r="O1356" s="683">
        <v>0</v>
      </c>
      <c r="P1356" s="682">
        <v>0</v>
      </c>
      <c r="Q1356" s="667">
        <v>0</v>
      </c>
      <c r="R1356" s="683">
        <v>0</v>
      </c>
    </row>
    <row r="1357" spans="1:18" x14ac:dyDescent="0.25">
      <c r="A1357" s="636">
        <v>1078</v>
      </c>
      <c r="B1357" s="637" t="s">
        <v>549</v>
      </c>
      <c r="C1357" s="638" t="s">
        <v>147</v>
      </c>
      <c r="D1357" s="639" t="s">
        <v>24774</v>
      </c>
      <c r="E1357" s="640">
        <v>3000</v>
      </c>
      <c r="F1357" s="641" t="s">
        <v>24775</v>
      </c>
      <c r="G1357" s="642" t="s">
        <v>24776</v>
      </c>
      <c r="H1357" s="643" t="s">
        <v>539</v>
      </c>
      <c r="I1357" s="644" t="s">
        <v>24337</v>
      </c>
      <c r="J1357" s="645" t="s">
        <v>19217</v>
      </c>
      <c r="K1357" s="681">
        <v>3</v>
      </c>
      <c r="L1357" s="681">
        <v>12</v>
      </c>
      <c r="M1357" s="682">
        <v>36000</v>
      </c>
      <c r="N1357" s="681">
        <v>1</v>
      </c>
      <c r="O1357" s="683">
        <v>6</v>
      </c>
      <c r="P1357" s="682">
        <v>18000</v>
      </c>
      <c r="Q1357" s="667">
        <v>0</v>
      </c>
      <c r="R1357" s="683">
        <v>0</v>
      </c>
    </row>
    <row r="1358" spans="1:18" x14ac:dyDescent="0.25">
      <c r="A1358" s="636">
        <v>1078</v>
      </c>
      <c r="B1358" s="637" t="s">
        <v>549</v>
      </c>
      <c r="C1358" s="638" t="s">
        <v>147</v>
      </c>
      <c r="D1358" s="639" t="s">
        <v>24388</v>
      </c>
      <c r="E1358" s="640">
        <v>3500</v>
      </c>
      <c r="F1358" s="641" t="s">
        <v>24777</v>
      </c>
      <c r="G1358" s="642" t="s">
        <v>24778</v>
      </c>
      <c r="H1358" s="643" t="s">
        <v>16466</v>
      </c>
      <c r="I1358" s="644" t="s">
        <v>24494</v>
      </c>
      <c r="J1358" s="645" t="s">
        <v>16466</v>
      </c>
      <c r="K1358" s="681">
        <v>3</v>
      </c>
      <c r="L1358" s="681">
        <v>12</v>
      </c>
      <c r="M1358" s="682">
        <v>42000</v>
      </c>
      <c r="N1358" s="681">
        <v>1</v>
      </c>
      <c r="O1358" s="683">
        <v>6</v>
      </c>
      <c r="P1358" s="682">
        <v>21000</v>
      </c>
      <c r="Q1358" s="667">
        <v>0</v>
      </c>
      <c r="R1358" s="683">
        <v>0</v>
      </c>
    </row>
    <row r="1359" spans="1:18" x14ac:dyDescent="0.25">
      <c r="A1359" s="636">
        <v>1078</v>
      </c>
      <c r="B1359" s="637" t="s">
        <v>515</v>
      </c>
      <c r="C1359" s="638" t="s">
        <v>147</v>
      </c>
      <c r="D1359" s="639" t="s">
        <v>24495</v>
      </c>
      <c r="E1359" s="640">
        <v>8000</v>
      </c>
      <c r="F1359" s="641" t="s">
        <v>24779</v>
      </c>
      <c r="G1359" s="642" t="s">
        <v>24780</v>
      </c>
      <c r="H1359" s="643" t="s">
        <v>24475</v>
      </c>
      <c r="I1359" s="644" t="s">
        <v>24337</v>
      </c>
      <c r="J1359" s="645" t="s">
        <v>24475</v>
      </c>
      <c r="K1359" s="681">
        <v>3</v>
      </c>
      <c r="L1359" s="681">
        <v>12</v>
      </c>
      <c r="M1359" s="682">
        <v>96000</v>
      </c>
      <c r="N1359" s="681">
        <v>1</v>
      </c>
      <c r="O1359" s="683">
        <v>6</v>
      </c>
      <c r="P1359" s="682">
        <v>48000</v>
      </c>
      <c r="Q1359" s="683">
        <v>1</v>
      </c>
      <c r="R1359" s="683">
        <v>12</v>
      </c>
    </row>
    <row r="1360" spans="1:18" x14ac:dyDescent="0.25">
      <c r="A1360" s="636">
        <v>1078</v>
      </c>
      <c r="B1360" s="637" t="s">
        <v>515</v>
      </c>
      <c r="C1360" s="638" t="s">
        <v>147</v>
      </c>
      <c r="D1360" s="639" t="s">
        <v>24338</v>
      </c>
      <c r="E1360" s="640">
        <v>2000</v>
      </c>
      <c r="F1360" s="641" t="s">
        <v>24781</v>
      </c>
      <c r="G1360" s="642" t="s">
        <v>24782</v>
      </c>
      <c r="H1360" s="643" t="s">
        <v>646</v>
      </c>
      <c r="I1360" s="644" t="s">
        <v>24783</v>
      </c>
      <c r="J1360" s="645" t="s">
        <v>646</v>
      </c>
      <c r="K1360" s="681">
        <v>3</v>
      </c>
      <c r="L1360" s="681">
        <v>12</v>
      </c>
      <c r="M1360" s="682">
        <v>23838.37</v>
      </c>
      <c r="N1360" s="681">
        <v>1</v>
      </c>
      <c r="O1360" s="683">
        <v>6</v>
      </c>
      <c r="P1360" s="682">
        <v>12000</v>
      </c>
      <c r="Q1360" s="683">
        <v>1</v>
      </c>
      <c r="R1360" s="683">
        <v>12</v>
      </c>
    </row>
    <row r="1361" spans="1:18" x14ac:dyDescent="0.25">
      <c r="A1361" s="636">
        <v>1078</v>
      </c>
      <c r="B1361" s="637" t="s">
        <v>515</v>
      </c>
      <c r="C1361" s="638" t="s">
        <v>147</v>
      </c>
      <c r="D1361" s="639" t="s">
        <v>24784</v>
      </c>
      <c r="E1361" s="640">
        <v>10000</v>
      </c>
      <c r="F1361" s="641" t="s">
        <v>24785</v>
      </c>
      <c r="G1361" s="642" t="s">
        <v>24786</v>
      </c>
      <c r="H1361" s="643" t="s">
        <v>16466</v>
      </c>
      <c r="I1361" s="644" t="s">
        <v>24337</v>
      </c>
      <c r="J1361" s="645" t="s">
        <v>16466</v>
      </c>
      <c r="K1361" s="681">
        <v>3</v>
      </c>
      <c r="L1361" s="681">
        <v>12</v>
      </c>
      <c r="M1361" s="682">
        <v>120000</v>
      </c>
      <c r="N1361" s="681">
        <v>1</v>
      </c>
      <c r="O1361" s="683">
        <v>6</v>
      </c>
      <c r="P1361" s="682">
        <v>60000</v>
      </c>
      <c r="Q1361" s="683">
        <v>1</v>
      </c>
      <c r="R1361" s="683">
        <v>12</v>
      </c>
    </row>
    <row r="1362" spans="1:18" x14ac:dyDescent="0.25">
      <c r="A1362" s="636">
        <v>1078</v>
      </c>
      <c r="B1362" s="637" t="s">
        <v>515</v>
      </c>
      <c r="C1362" s="638" t="s">
        <v>147</v>
      </c>
      <c r="D1362" s="639" t="s">
        <v>24787</v>
      </c>
      <c r="E1362" s="640">
        <v>8000</v>
      </c>
      <c r="F1362" s="641" t="s">
        <v>24788</v>
      </c>
      <c r="G1362" s="642" t="s">
        <v>24789</v>
      </c>
      <c r="H1362" s="643" t="s">
        <v>16860</v>
      </c>
      <c r="I1362" s="644" t="s">
        <v>24337</v>
      </c>
      <c r="J1362" s="645" t="s">
        <v>16860</v>
      </c>
      <c r="K1362" s="681">
        <v>3</v>
      </c>
      <c r="L1362" s="681">
        <v>12</v>
      </c>
      <c r="M1362" s="682">
        <v>96000</v>
      </c>
      <c r="N1362" s="681">
        <v>1</v>
      </c>
      <c r="O1362" s="683">
        <v>6</v>
      </c>
      <c r="P1362" s="682">
        <v>48000</v>
      </c>
      <c r="Q1362" s="683">
        <v>1</v>
      </c>
      <c r="R1362" s="683">
        <v>12</v>
      </c>
    </row>
    <row r="1363" spans="1:18" x14ac:dyDescent="0.25">
      <c r="A1363" s="636">
        <v>1078</v>
      </c>
      <c r="B1363" s="637" t="s">
        <v>515</v>
      </c>
      <c r="C1363" s="638" t="s">
        <v>147</v>
      </c>
      <c r="D1363" s="639" t="s">
        <v>24790</v>
      </c>
      <c r="E1363" s="640">
        <v>12000</v>
      </c>
      <c r="F1363" s="641" t="s">
        <v>24791</v>
      </c>
      <c r="G1363" s="642" t="s">
        <v>24792</v>
      </c>
      <c r="H1363" s="643" t="s">
        <v>16466</v>
      </c>
      <c r="I1363" s="644" t="s">
        <v>24137</v>
      </c>
      <c r="J1363" s="645" t="s">
        <v>16466</v>
      </c>
      <c r="K1363" s="681">
        <v>3</v>
      </c>
      <c r="L1363" s="681">
        <v>12</v>
      </c>
      <c r="M1363" s="682">
        <v>144000</v>
      </c>
      <c r="N1363" s="681">
        <v>1</v>
      </c>
      <c r="O1363" s="683">
        <v>6</v>
      </c>
      <c r="P1363" s="682">
        <v>72000</v>
      </c>
      <c r="Q1363" s="683">
        <v>1</v>
      </c>
      <c r="R1363" s="683">
        <v>12</v>
      </c>
    </row>
    <row r="1364" spans="1:18" x14ac:dyDescent="0.25">
      <c r="A1364" s="636">
        <v>1078</v>
      </c>
      <c r="B1364" s="637" t="s">
        <v>515</v>
      </c>
      <c r="C1364" s="638" t="s">
        <v>147</v>
      </c>
      <c r="D1364" s="639" t="s">
        <v>24338</v>
      </c>
      <c r="E1364" s="640">
        <v>2000</v>
      </c>
      <c r="F1364" s="641" t="s">
        <v>24793</v>
      </c>
      <c r="G1364" s="642" t="s">
        <v>24794</v>
      </c>
      <c r="H1364" s="643" t="s">
        <v>539</v>
      </c>
      <c r="I1364" s="644" t="s">
        <v>24330</v>
      </c>
      <c r="J1364" s="645" t="s">
        <v>20534</v>
      </c>
      <c r="K1364" s="681">
        <v>3</v>
      </c>
      <c r="L1364" s="681">
        <v>12</v>
      </c>
      <c r="M1364" s="682">
        <v>24000</v>
      </c>
      <c r="N1364" s="681">
        <v>1</v>
      </c>
      <c r="O1364" s="683">
        <v>6</v>
      </c>
      <c r="P1364" s="682">
        <v>12000</v>
      </c>
      <c r="Q1364" s="683">
        <v>1</v>
      </c>
      <c r="R1364" s="683">
        <v>12</v>
      </c>
    </row>
    <row r="1365" spans="1:18" x14ac:dyDescent="0.25">
      <c r="A1365" s="636">
        <v>1078</v>
      </c>
      <c r="B1365" s="637" t="s">
        <v>515</v>
      </c>
      <c r="C1365" s="638" t="s">
        <v>147</v>
      </c>
      <c r="D1365" s="639" t="s">
        <v>24795</v>
      </c>
      <c r="E1365" s="640">
        <v>15000</v>
      </c>
      <c r="F1365" s="641" t="s">
        <v>24796</v>
      </c>
      <c r="G1365" s="642" t="s">
        <v>24797</v>
      </c>
      <c r="H1365" s="643" t="s">
        <v>16466</v>
      </c>
      <c r="I1365" s="644" t="s">
        <v>24337</v>
      </c>
      <c r="J1365" s="645" t="s">
        <v>16466</v>
      </c>
      <c r="K1365" s="681">
        <v>1</v>
      </c>
      <c r="L1365" s="681">
        <v>12</v>
      </c>
      <c r="M1365" s="682">
        <v>180000</v>
      </c>
      <c r="N1365" s="681">
        <v>1</v>
      </c>
      <c r="O1365" s="683">
        <v>6</v>
      </c>
      <c r="P1365" s="682">
        <v>90000</v>
      </c>
      <c r="Q1365" s="683">
        <v>1</v>
      </c>
      <c r="R1365" s="683">
        <v>12</v>
      </c>
    </row>
    <row r="1366" spans="1:18" x14ac:dyDescent="0.25">
      <c r="A1366" s="636">
        <v>1078</v>
      </c>
      <c r="B1366" s="637" t="s">
        <v>515</v>
      </c>
      <c r="C1366" s="638" t="s">
        <v>147</v>
      </c>
      <c r="D1366" s="639" t="s">
        <v>24798</v>
      </c>
      <c r="E1366" s="640">
        <v>10000</v>
      </c>
      <c r="F1366" s="641" t="s">
        <v>24799</v>
      </c>
      <c r="G1366" s="642" t="s">
        <v>24800</v>
      </c>
      <c r="H1366" s="643" t="s">
        <v>4184</v>
      </c>
      <c r="I1366" s="644" t="s">
        <v>24337</v>
      </c>
      <c r="J1366" s="645" t="s">
        <v>4184</v>
      </c>
      <c r="K1366" s="681">
        <v>3</v>
      </c>
      <c r="L1366" s="681">
        <v>12</v>
      </c>
      <c r="M1366" s="682">
        <v>120000</v>
      </c>
      <c r="N1366" s="681">
        <v>1</v>
      </c>
      <c r="O1366" s="683">
        <v>6</v>
      </c>
      <c r="P1366" s="682">
        <v>59822.92</v>
      </c>
      <c r="Q1366" s="683">
        <v>1</v>
      </c>
      <c r="R1366" s="683">
        <v>12</v>
      </c>
    </row>
    <row r="1367" spans="1:18" x14ac:dyDescent="0.25">
      <c r="A1367" s="636">
        <v>1078</v>
      </c>
      <c r="B1367" s="637" t="s">
        <v>515</v>
      </c>
      <c r="C1367" s="638" t="s">
        <v>147</v>
      </c>
      <c r="D1367" s="639" t="s">
        <v>19673</v>
      </c>
      <c r="E1367" s="640">
        <v>12000</v>
      </c>
      <c r="F1367" s="641" t="s">
        <v>24801</v>
      </c>
      <c r="G1367" s="642" t="s">
        <v>24802</v>
      </c>
      <c r="H1367" s="643" t="s">
        <v>16466</v>
      </c>
      <c r="I1367" s="644" t="s">
        <v>24337</v>
      </c>
      <c r="J1367" s="645" t="s">
        <v>16466</v>
      </c>
      <c r="K1367" s="681">
        <v>3</v>
      </c>
      <c r="L1367" s="681">
        <v>12</v>
      </c>
      <c r="M1367" s="682">
        <v>144000</v>
      </c>
      <c r="N1367" s="681">
        <v>1</v>
      </c>
      <c r="O1367" s="683">
        <v>6</v>
      </c>
      <c r="P1367" s="682">
        <v>72000</v>
      </c>
      <c r="Q1367" s="683">
        <v>1</v>
      </c>
      <c r="R1367" s="683">
        <v>12</v>
      </c>
    </row>
    <row r="1368" spans="1:18" x14ac:dyDescent="0.25">
      <c r="A1368" s="636">
        <v>1078</v>
      </c>
      <c r="B1368" s="637" t="s">
        <v>515</v>
      </c>
      <c r="C1368" s="638" t="s">
        <v>147</v>
      </c>
      <c r="D1368" s="639" t="s">
        <v>24391</v>
      </c>
      <c r="E1368" s="640">
        <v>7500</v>
      </c>
      <c r="F1368" s="641" t="s">
        <v>24803</v>
      </c>
      <c r="G1368" s="642" t="s">
        <v>24804</v>
      </c>
      <c r="H1368" s="643" t="s">
        <v>16466</v>
      </c>
      <c r="I1368" s="644" t="s">
        <v>24422</v>
      </c>
      <c r="J1368" s="645" t="s">
        <v>16466</v>
      </c>
      <c r="K1368" s="681">
        <v>3</v>
      </c>
      <c r="L1368" s="681">
        <v>12</v>
      </c>
      <c r="M1368" s="682">
        <v>90000</v>
      </c>
      <c r="N1368" s="681">
        <v>1</v>
      </c>
      <c r="O1368" s="683">
        <v>6</v>
      </c>
      <c r="P1368" s="682">
        <v>44750</v>
      </c>
      <c r="Q1368" s="683">
        <v>1</v>
      </c>
      <c r="R1368" s="683">
        <v>12</v>
      </c>
    </row>
    <row r="1369" spans="1:18" x14ac:dyDescent="0.25">
      <c r="A1369" s="636">
        <v>1078</v>
      </c>
      <c r="B1369" s="637" t="s">
        <v>515</v>
      </c>
      <c r="C1369" s="638" t="s">
        <v>147</v>
      </c>
      <c r="D1369" s="639" t="s">
        <v>24431</v>
      </c>
      <c r="E1369" s="640">
        <v>8700</v>
      </c>
      <c r="F1369" s="641" t="s">
        <v>24805</v>
      </c>
      <c r="G1369" s="642" t="s">
        <v>24806</v>
      </c>
      <c r="H1369" s="643" t="s">
        <v>519</v>
      </c>
      <c r="I1369" s="644" t="s">
        <v>24337</v>
      </c>
      <c r="J1369" s="645" t="s">
        <v>519</v>
      </c>
      <c r="K1369" s="681">
        <v>3</v>
      </c>
      <c r="L1369" s="681">
        <v>12</v>
      </c>
      <c r="M1369" s="682">
        <v>104400</v>
      </c>
      <c r="N1369" s="681">
        <v>1</v>
      </c>
      <c r="O1369" s="683">
        <v>6</v>
      </c>
      <c r="P1369" s="682">
        <v>47515.67</v>
      </c>
      <c r="Q1369" s="683">
        <v>1</v>
      </c>
      <c r="R1369" s="683">
        <v>12</v>
      </c>
    </row>
    <row r="1370" spans="1:18" x14ac:dyDescent="0.25">
      <c r="A1370" s="636">
        <v>1078</v>
      </c>
      <c r="B1370" s="637" t="s">
        <v>549</v>
      </c>
      <c r="C1370" s="638" t="s">
        <v>147</v>
      </c>
      <c r="D1370" s="639" t="s">
        <v>24338</v>
      </c>
      <c r="E1370" s="640">
        <v>2000</v>
      </c>
      <c r="F1370" s="641" t="s">
        <v>24807</v>
      </c>
      <c r="G1370" s="642" t="s">
        <v>24808</v>
      </c>
      <c r="H1370" s="643" t="s">
        <v>19217</v>
      </c>
      <c r="I1370" s="644" t="s">
        <v>24494</v>
      </c>
      <c r="J1370" s="645" t="s">
        <v>19217</v>
      </c>
      <c r="K1370" s="681">
        <v>3</v>
      </c>
      <c r="L1370" s="681">
        <v>7</v>
      </c>
      <c r="M1370" s="682">
        <v>14933.380000000001</v>
      </c>
      <c r="N1370" s="681">
        <v>1</v>
      </c>
      <c r="O1370" s="683">
        <v>6</v>
      </c>
      <c r="P1370" s="682">
        <v>0</v>
      </c>
      <c r="Q1370" s="667">
        <v>0</v>
      </c>
      <c r="R1370" s="683">
        <v>0</v>
      </c>
    </row>
    <row r="1371" spans="1:18" x14ac:dyDescent="0.25">
      <c r="A1371" s="636">
        <v>1078</v>
      </c>
      <c r="B1371" s="637" t="s">
        <v>549</v>
      </c>
      <c r="C1371" s="638" t="s">
        <v>147</v>
      </c>
      <c r="D1371" s="639" t="s">
        <v>24338</v>
      </c>
      <c r="E1371" s="640">
        <v>2000</v>
      </c>
      <c r="F1371" s="641" t="s">
        <v>24809</v>
      </c>
      <c r="G1371" s="642" t="s">
        <v>24810</v>
      </c>
      <c r="H1371" s="643" t="s">
        <v>19238</v>
      </c>
      <c r="I1371" s="644" t="s">
        <v>24422</v>
      </c>
      <c r="J1371" s="645" t="s">
        <v>19238</v>
      </c>
      <c r="K1371" s="681">
        <v>3</v>
      </c>
      <c r="L1371" s="681">
        <v>12</v>
      </c>
      <c r="M1371" s="682">
        <v>24000</v>
      </c>
      <c r="N1371" s="681">
        <v>1</v>
      </c>
      <c r="O1371" s="683">
        <v>6</v>
      </c>
      <c r="P1371" s="682">
        <v>12000</v>
      </c>
      <c r="Q1371" s="667">
        <v>0</v>
      </c>
      <c r="R1371" s="683">
        <v>0</v>
      </c>
    </row>
    <row r="1372" spans="1:18" x14ac:dyDescent="0.25">
      <c r="A1372" s="636">
        <v>1078</v>
      </c>
      <c r="B1372" s="637" t="s">
        <v>515</v>
      </c>
      <c r="C1372" s="638" t="s">
        <v>147</v>
      </c>
      <c r="D1372" s="639" t="s">
        <v>24338</v>
      </c>
      <c r="E1372" s="640">
        <v>2000</v>
      </c>
      <c r="F1372" s="641" t="s">
        <v>24811</v>
      </c>
      <c r="G1372" s="642" t="s">
        <v>24812</v>
      </c>
      <c r="H1372" s="643" t="s">
        <v>24813</v>
      </c>
      <c r="I1372" s="644" t="s">
        <v>24813</v>
      </c>
      <c r="J1372" s="645" t="s">
        <v>24813</v>
      </c>
      <c r="K1372" s="681">
        <v>3</v>
      </c>
      <c r="L1372" s="681">
        <v>7</v>
      </c>
      <c r="M1372" s="682">
        <v>15000.05</v>
      </c>
      <c r="N1372" s="681">
        <v>0</v>
      </c>
      <c r="O1372" s="683">
        <v>0</v>
      </c>
      <c r="P1372" s="682">
        <v>0</v>
      </c>
      <c r="Q1372" s="667">
        <v>0</v>
      </c>
      <c r="R1372" s="683">
        <v>0</v>
      </c>
    </row>
    <row r="1373" spans="1:18" x14ac:dyDescent="0.25">
      <c r="A1373" s="636">
        <v>1078</v>
      </c>
      <c r="B1373" s="637" t="s">
        <v>515</v>
      </c>
      <c r="C1373" s="638" t="s">
        <v>147</v>
      </c>
      <c r="D1373" s="639" t="s">
        <v>24814</v>
      </c>
      <c r="E1373" s="640">
        <v>8000</v>
      </c>
      <c r="F1373" s="641" t="s">
        <v>24815</v>
      </c>
      <c r="G1373" s="642" t="s">
        <v>24816</v>
      </c>
      <c r="H1373" s="643" t="s">
        <v>24817</v>
      </c>
      <c r="I1373" s="644" t="s">
        <v>24337</v>
      </c>
      <c r="J1373" s="645" t="s">
        <v>24818</v>
      </c>
      <c r="K1373" s="681">
        <v>3</v>
      </c>
      <c r="L1373" s="681">
        <v>12</v>
      </c>
      <c r="M1373" s="682">
        <v>96000</v>
      </c>
      <c r="N1373" s="681">
        <v>1</v>
      </c>
      <c r="O1373" s="683">
        <v>6</v>
      </c>
      <c r="P1373" s="682">
        <v>48000</v>
      </c>
      <c r="Q1373" s="683">
        <v>1</v>
      </c>
      <c r="R1373" s="683">
        <v>12</v>
      </c>
    </row>
    <row r="1374" spans="1:18" x14ac:dyDescent="0.25">
      <c r="A1374" s="636">
        <v>1078</v>
      </c>
      <c r="B1374" s="637" t="s">
        <v>515</v>
      </c>
      <c r="C1374" s="638" t="s">
        <v>147</v>
      </c>
      <c r="D1374" s="639" t="s">
        <v>24819</v>
      </c>
      <c r="E1374" s="640">
        <v>8000</v>
      </c>
      <c r="F1374" s="641" t="s">
        <v>24820</v>
      </c>
      <c r="G1374" s="642" t="s">
        <v>24821</v>
      </c>
      <c r="H1374" s="643" t="s">
        <v>565</v>
      </c>
      <c r="I1374" s="644" t="s">
        <v>24422</v>
      </c>
      <c r="J1374" s="645" t="s">
        <v>565</v>
      </c>
      <c r="K1374" s="681">
        <v>3</v>
      </c>
      <c r="L1374" s="681">
        <v>7</v>
      </c>
      <c r="M1374" s="682">
        <v>56000</v>
      </c>
      <c r="N1374" s="681">
        <v>0</v>
      </c>
      <c r="O1374" s="683">
        <v>0</v>
      </c>
      <c r="P1374" s="682">
        <v>0</v>
      </c>
      <c r="Q1374" s="667">
        <v>0</v>
      </c>
      <c r="R1374" s="683">
        <v>0</v>
      </c>
    </row>
    <row r="1375" spans="1:18" x14ac:dyDescent="0.25">
      <c r="A1375" s="636">
        <v>1078</v>
      </c>
      <c r="B1375" s="637" t="s">
        <v>549</v>
      </c>
      <c r="C1375" s="638" t="s">
        <v>147</v>
      </c>
      <c r="D1375" s="639" t="s">
        <v>24822</v>
      </c>
      <c r="E1375" s="640">
        <v>3500</v>
      </c>
      <c r="F1375" s="641" t="s">
        <v>24823</v>
      </c>
      <c r="G1375" s="642" t="s">
        <v>24824</v>
      </c>
      <c r="H1375" s="643" t="s">
        <v>16466</v>
      </c>
      <c r="I1375" s="644" t="s">
        <v>24337</v>
      </c>
      <c r="J1375" s="645" t="s">
        <v>16466</v>
      </c>
      <c r="K1375" s="681">
        <v>3</v>
      </c>
      <c r="L1375" s="681">
        <v>12</v>
      </c>
      <c r="M1375" s="682">
        <v>41853.919999999998</v>
      </c>
      <c r="N1375" s="681">
        <v>1</v>
      </c>
      <c r="O1375" s="683">
        <v>6</v>
      </c>
      <c r="P1375" s="682">
        <v>20964.75</v>
      </c>
      <c r="Q1375" s="667">
        <v>0</v>
      </c>
      <c r="R1375" s="683">
        <v>0</v>
      </c>
    </row>
    <row r="1376" spans="1:18" x14ac:dyDescent="0.25">
      <c r="A1376" s="636">
        <v>1078</v>
      </c>
      <c r="B1376" s="637" t="s">
        <v>515</v>
      </c>
      <c r="C1376" s="638" t="s">
        <v>147</v>
      </c>
      <c r="D1376" s="639" t="s">
        <v>24825</v>
      </c>
      <c r="E1376" s="640">
        <v>13000</v>
      </c>
      <c r="F1376" s="641" t="s">
        <v>24826</v>
      </c>
      <c r="G1376" s="642" t="s">
        <v>24827</v>
      </c>
      <c r="H1376" s="643" t="s">
        <v>4184</v>
      </c>
      <c r="I1376" s="644" t="s">
        <v>24337</v>
      </c>
      <c r="J1376" s="645" t="s">
        <v>4184</v>
      </c>
      <c r="K1376" s="681">
        <v>3</v>
      </c>
      <c r="L1376" s="681">
        <v>12</v>
      </c>
      <c r="M1376" s="682">
        <v>166866.66</v>
      </c>
      <c r="N1376" s="681">
        <v>1</v>
      </c>
      <c r="O1376" s="683">
        <v>6</v>
      </c>
      <c r="P1376" s="682">
        <v>78000</v>
      </c>
      <c r="Q1376" s="683">
        <v>1</v>
      </c>
      <c r="R1376" s="683">
        <v>12</v>
      </c>
    </row>
    <row r="1377" spans="1:18" x14ac:dyDescent="0.25">
      <c r="A1377" s="636">
        <v>1078</v>
      </c>
      <c r="B1377" s="637" t="s">
        <v>515</v>
      </c>
      <c r="C1377" s="638" t="s">
        <v>147</v>
      </c>
      <c r="D1377" s="639" t="s">
        <v>24828</v>
      </c>
      <c r="E1377" s="640">
        <v>7500</v>
      </c>
      <c r="F1377" s="641" t="s">
        <v>24829</v>
      </c>
      <c r="G1377" s="642" t="s">
        <v>24830</v>
      </c>
      <c r="H1377" s="643" t="s">
        <v>16466</v>
      </c>
      <c r="I1377" s="644" t="s">
        <v>24337</v>
      </c>
      <c r="J1377" s="645" t="s">
        <v>16466</v>
      </c>
      <c r="K1377" s="681">
        <v>3</v>
      </c>
      <c r="L1377" s="681">
        <v>12</v>
      </c>
      <c r="M1377" s="682">
        <v>90000</v>
      </c>
      <c r="N1377" s="681">
        <v>1</v>
      </c>
      <c r="O1377" s="683">
        <v>6</v>
      </c>
      <c r="P1377" s="682">
        <v>45000</v>
      </c>
      <c r="Q1377" s="683">
        <v>1</v>
      </c>
      <c r="R1377" s="683">
        <v>12</v>
      </c>
    </row>
    <row r="1378" spans="1:18" x14ac:dyDescent="0.25">
      <c r="A1378" s="636">
        <v>1078</v>
      </c>
      <c r="B1378" s="637" t="s">
        <v>515</v>
      </c>
      <c r="C1378" s="638" t="s">
        <v>147</v>
      </c>
      <c r="D1378" s="639" t="s">
        <v>24366</v>
      </c>
      <c r="E1378" s="640">
        <v>10000</v>
      </c>
      <c r="F1378" s="641" t="s">
        <v>24831</v>
      </c>
      <c r="G1378" s="642" t="s">
        <v>24832</v>
      </c>
      <c r="H1378" s="643" t="s">
        <v>16466</v>
      </c>
      <c r="I1378" s="644" t="s">
        <v>24422</v>
      </c>
      <c r="J1378" s="645" t="s">
        <v>16466</v>
      </c>
      <c r="K1378" s="681">
        <v>3</v>
      </c>
      <c r="L1378" s="681">
        <v>9</v>
      </c>
      <c r="M1378" s="682">
        <v>99333.33</v>
      </c>
      <c r="N1378" s="681">
        <v>1</v>
      </c>
      <c r="O1378" s="683">
        <v>1</v>
      </c>
      <c r="P1378" s="682">
        <v>10000</v>
      </c>
      <c r="Q1378" s="667">
        <v>0</v>
      </c>
      <c r="R1378" s="683">
        <v>0</v>
      </c>
    </row>
    <row r="1379" spans="1:18" x14ac:dyDescent="0.25">
      <c r="A1379" s="636">
        <v>1078</v>
      </c>
      <c r="B1379" s="637" t="s">
        <v>549</v>
      </c>
      <c r="C1379" s="638" t="s">
        <v>147</v>
      </c>
      <c r="D1379" s="639" t="s">
        <v>24833</v>
      </c>
      <c r="E1379" s="640">
        <v>3000</v>
      </c>
      <c r="F1379" s="641" t="s">
        <v>24834</v>
      </c>
      <c r="G1379" s="642" t="s">
        <v>24835</v>
      </c>
      <c r="H1379" s="643" t="s">
        <v>19238</v>
      </c>
      <c r="I1379" s="644" t="s">
        <v>24519</v>
      </c>
      <c r="J1379" s="645" t="s">
        <v>927</v>
      </c>
      <c r="K1379" s="681">
        <v>3</v>
      </c>
      <c r="L1379" s="681">
        <v>12</v>
      </c>
      <c r="M1379" s="682">
        <v>36000</v>
      </c>
      <c r="N1379" s="681">
        <v>1</v>
      </c>
      <c r="O1379" s="683">
        <v>6</v>
      </c>
      <c r="P1379" s="682">
        <v>18000</v>
      </c>
      <c r="Q1379" s="667">
        <v>0</v>
      </c>
      <c r="R1379" s="683">
        <v>0</v>
      </c>
    </row>
    <row r="1380" spans="1:18" x14ac:dyDescent="0.25">
      <c r="A1380" s="636">
        <v>1078</v>
      </c>
      <c r="B1380" s="637" t="s">
        <v>549</v>
      </c>
      <c r="C1380" s="638" t="s">
        <v>147</v>
      </c>
      <c r="D1380" s="639" t="s">
        <v>24338</v>
      </c>
      <c r="E1380" s="640">
        <v>2000</v>
      </c>
      <c r="F1380" s="641" t="s">
        <v>24836</v>
      </c>
      <c r="G1380" s="642" t="s">
        <v>24837</v>
      </c>
      <c r="H1380" s="643" t="s">
        <v>19217</v>
      </c>
      <c r="I1380" s="644" t="s">
        <v>24458</v>
      </c>
      <c r="J1380" s="645" t="s">
        <v>19217</v>
      </c>
      <c r="K1380" s="681">
        <v>3</v>
      </c>
      <c r="L1380" s="681">
        <v>7</v>
      </c>
      <c r="M1380" s="682">
        <v>14800.050000000001</v>
      </c>
      <c r="N1380" s="681">
        <v>3</v>
      </c>
      <c r="O1380" s="683">
        <v>3</v>
      </c>
      <c r="P1380" s="682">
        <v>0</v>
      </c>
      <c r="Q1380" s="667">
        <v>0</v>
      </c>
      <c r="R1380" s="683">
        <v>0</v>
      </c>
    </row>
    <row r="1381" spans="1:18" x14ac:dyDescent="0.25">
      <c r="A1381" s="636">
        <v>1078</v>
      </c>
      <c r="B1381" s="637" t="s">
        <v>515</v>
      </c>
      <c r="C1381" s="638" t="s">
        <v>147</v>
      </c>
      <c r="D1381" s="639" t="s">
        <v>24838</v>
      </c>
      <c r="E1381" s="640">
        <v>10000</v>
      </c>
      <c r="F1381" s="641" t="s">
        <v>24839</v>
      </c>
      <c r="G1381" s="642" t="s">
        <v>24840</v>
      </c>
      <c r="H1381" s="643" t="s">
        <v>16466</v>
      </c>
      <c r="I1381" s="644" t="s">
        <v>24337</v>
      </c>
      <c r="J1381" s="645" t="s">
        <v>16466</v>
      </c>
      <c r="K1381" s="681">
        <v>3</v>
      </c>
      <c r="L1381" s="681">
        <v>12</v>
      </c>
      <c r="M1381" s="682">
        <v>120000</v>
      </c>
      <c r="N1381" s="681">
        <v>1</v>
      </c>
      <c r="O1381" s="683">
        <v>6</v>
      </c>
      <c r="P1381" s="682">
        <v>59899.31</v>
      </c>
      <c r="Q1381" s="683">
        <v>1</v>
      </c>
      <c r="R1381" s="683">
        <v>12</v>
      </c>
    </row>
    <row r="1382" spans="1:18" x14ac:dyDescent="0.25">
      <c r="A1382" s="636">
        <v>1078</v>
      </c>
      <c r="B1382" s="637" t="s">
        <v>515</v>
      </c>
      <c r="C1382" s="638" t="s">
        <v>147</v>
      </c>
      <c r="D1382" s="639" t="s">
        <v>24841</v>
      </c>
      <c r="E1382" s="640">
        <v>10000</v>
      </c>
      <c r="F1382" s="641" t="s">
        <v>24842</v>
      </c>
      <c r="G1382" s="642" t="s">
        <v>24843</v>
      </c>
      <c r="H1382" s="643" t="s">
        <v>16466</v>
      </c>
      <c r="I1382" s="644" t="s">
        <v>24337</v>
      </c>
      <c r="J1382" s="645" t="s">
        <v>16466</v>
      </c>
      <c r="K1382" s="681">
        <v>3</v>
      </c>
      <c r="L1382" s="681">
        <v>12</v>
      </c>
      <c r="M1382" s="682">
        <v>120000</v>
      </c>
      <c r="N1382" s="681">
        <v>1</v>
      </c>
      <c r="O1382" s="683">
        <v>1</v>
      </c>
      <c r="P1382" s="682">
        <v>27000</v>
      </c>
      <c r="Q1382" s="667">
        <v>0</v>
      </c>
      <c r="R1382" s="683">
        <v>0</v>
      </c>
    </row>
    <row r="1383" spans="1:18" x14ac:dyDescent="0.25">
      <c r="A1383" s="636">
        <v>1078</v>
      </c>
      <c r="B1383" s="637" t="s">
        <v>515</v>
      </c>
      <c r="C1383" s="638" t="s">
        <v>147</v>
      </c>
      <c r="D1383" s="639" t="s">
        <v>24485</v>
      </c>
      <c r="E1383" s="640">
        <v>2500</v>
      </c>
      <c r="F1383" s="641" t="s">
        <v>24844</v>
      </c>
      <c r="G1383" s="642" t="s">
        <v>24845</v>
      </c>
      <c r="H1383" s="643" t="s">
        <v>930</v>
      </c>
      <c r="I1383" s="644" t="s">
        <v>520</v>
      </c>
      <c r="J1383" s="645" t="s">
        <v>930</v>
      </c>
      <c r="K1383" s="681">
        <v>3</v>
      </c>
      <c r="L1383" s="681">
        <v>12</v>
      </c>
      <c r="M1383" s="682">
        <v>22738</v>
      </c>
      <c r="N1383" s="681">
        <v>1</v>
      </c>
      <c r="O1383" s="683">
        <v>6</v>
      </c>
      <c r="P1383" s="682">
        <v>15000</v>
      </c>
      <c r="Q1383" s="683">
        <v>1</v>
      </c>
      <c r="R1383" s="683">
        <v>12</v>
      </c>
    </row>
    <row r="1384" spans="1:18" x14ac:dyDescent="0.25">
      <c r="A1384" s="636">
        <v>1078</v>
      </c>
      <c r="B1384" s="637" t="s">
        <v>515</v>
      </c>
      <c r="C1384" s="638" t="s">
        <v>147</v>
      </c>
      <c r="D1384" s="639" t="s">
        <v>24765</v>
      </c>
      <c r="E1384" s="640">
        <v>3100</v>
      </c>
      <c r="F1384" s="641" t="s">
        <v>24846</v>
      </c>
      <c r="G1384" s="642" t="s">
        <v>24847</v>
      </c>
      <c r="H1384" s="643" t="s">
        <v>18178</v>
      </c>
      <c r="I1384" s="644" t="s">
        <v>24422</v>
      </c>
      <c r="J1384" s="645" t="s">
        <v>18178</v>
      </c>
      <c r="K1384" s="681">
        <v>3</v>
      </c>
      <c r="L1384" s="681">
        <v>7</v>
      </c>
      <c r="M1384" s="682">
        <v>23663.27</v>
      </c>
      <c r="N1384" s="681">
        <v>1</v>
      </c>
      <c r="O1384" s="683">
        <v>6</v>
      </c>
      <c r="P1384" s="682">
        <v>18600</v>
      </c>
      <c r="Q1384" s="683">
        <v>1</v>
      </c>
      <c r="R1384" s="683">
        <v>9</v>
      </c>
    </row>
    <row r="1385" spans="1:18" x14ac:dyDescent="0.25">
      <c r="A1385" s="636">
        <v>1078</v>
      </c>
      <c r="B1385" s="637" t="s">
        <v>515</v>
      </c>
      <c r="C1385" s="638" t="s">
        <v>147</v>
      </c>
      <c r="D1385" s="639" t="s">
        <v>24848</v>
      </c>
      <c r="E1385" s="640">
        <v>13000</v>
      </c>
      <c r="F1385" s="641" t="s">
        <v>24849</v>
      </c>
      <c r="G1385" s="642" t="s">
        <v>24850</v>
      </c>
      <c r="H1385" s="643" t="s">
        <v>16466</v>
      </c>
      <c r="I1385" s="644" t="s">
        <v>24337</v>
      </c>
      <c r="J1385" s="645" t="s">
        <v>16466</v>
      </c>
      <c r="K1385" s="681">
        <v>1</v>
      </c>
      <c r="L1385" s="681">
        <v>9</v>
      </c>
      <c r="M1385" s="682">
        <v>133033.32999999999</v>
      </c>
      <c r="N1385" s="681">
        <v>0</v>
      </c>
      <c r="O1385" s="683">
        <v>0</v>
      </c>
      <c r="P1385" s="682">
        <v>0</v>
      </c>
      <c r="Q1385" s="667">
        <v>0</v>
      </c>
      <c r="R1385" s="683">
        <v>0</v>
      </c>
    </row>
    <row r="1386" spans="1:18" x14ac:dyDescent="0.25">
      <c r="A1386" s="636">
        <v>1078</v>
      </c>
      <c r="B1386" s="637" t="s">
        <v>549</v>
      </c>
      <c r="C1386" s="638" t="s">
        <v>147</v>
      </c>
      <c r="D1386" s="639" t="s">
        <v>24851</v>
      </c>
      <c r="E1386" s="640">
        <v>2000</v>
      </c>
      <c r="F1386" s="641" t="s">
        <v>24852</v>
      </c>
      <c r="G1386" s="642" t="s">
        <v>24853</v>
      </c>
      <c r="H1386" s="643" t="s">
        <v>539</v>
      </c>
      <c r="I1386" s="644" t="s">
        <v>520</v>
      </c>
      <c r="J1386" s="645" t="s">
        <v>19390</v>
      </c>
      <c r="K1386" s="681">
        <v>3</v>
      </c>
      <c r="L1386" s="681">
        <v>12</v>
      </c>
      <c r="M1386" s="682">
        <v>24000</v>
      </c>
      <c r="N1386" s="681">
        <v>1</v>
      </c>
      <c r="O1386" s="683">
        <v>6</v>
      </c>
      <c r="P1386" s="682">
        <v>12000</v>
      </c>
      <c r="Q1386" s="667">
        <v>0</v>
      </c>
      <c r="R1386" s="683">
        <v>0</v>
      </c>
    </row>
    <row r="1387" spans="1:18" x14ac:dyDescent="0.25">
      <c r="A1387" s="636">
        <v>1078</v>
      </c>
      <c r="B1387" s="637" t="s">
        <v>515</v>
      </c>
      <c r="C1387" s="638" t="s">
        <v>147</v>
      </c>
      <c r="D1387" s="639" t="s">
        <v>24338</v>
      </c>
      <c r="E1387" s="640">
        <v>2000</v>
      </c>
      <c r="F1387" s="641" t="s">
        <v>24854</v>
      </c>
      <c r="G1387" s="642" t="s">
        <v>24855</v>
      </c>
      <c r="H1387" s="643" t="s">
        <v>24856</v>
      </c>
      <c r="I1387" s="644" t="s">
        <v>24857</v>
      </c>
      <c r="J1387" s="645" t="s">
        <v>24856</v>
      </c>
      <c r="K1387" s="681">
        <v>3</v>
      </c>
      <c r="L1387" s="681">
        <v>7</v>
      </c>
      <c r="M1387" s="682">
        <v>15000.05</v>
      </c>
      <c r="N1387" s="681">
        <v>1</v>
      </c>
      <c r="O1387" s="683">
        <v>6</v>
      </c>
      <c r="P1387" s="682">
        <v>11866.67</v>
      </c>
      <c r="Q1387" s="683">
        <v>1</v>
      </c>
      <c r="R1387" s="683">
        <v>9</v>
      </c>
    </row>
    <row r="1388" spans="1:18" x14ac:dyDescent="0.25">
      <c r="A1388" s="636">
        <v>1078</v>
      </c>
      <c r="B1388" s="637" t="s">
        <v>515</v>
      </c>
      <c r="C1388" s="638" t="s">
        <v>147</v>
      </c>
      <c r="D1388" s="639" t="s">
        <v>24858</v>
      </c>
      <c r="E1388" s="640">
        <v>15600</v>
      </c>
      <c r="F1388" s="641" t="s">
        <v>24859</v>
      </c>
      <c r="G1388" s="642" t="s">
        <v>24860</v>
      </c>
      <c r="H1388" s="643" t="s">
        <v>16466</v>
      </c>
      <c r="I1388" s="644" t="s">
        <v>24337</v>
      </c>
      <c r="J1388" s="645" t="s">
        <v>16466</v>
      </c>
      <c r="K1388" s="681">
        <v>1</v>
      </c>
      <c r="L1388" s="681">
        <v>1</v>
      </c>
      <c r="M1388" s="682">
        <v>26520</v>
      </c>
      <c r="N1388" s="681">
        <v>0</v>
      </c>
      <c r="O1388" s="683">
        <v>0</v>
      </c>
      <c r="P1388" s="682">
        <v>0</v>
      </c>
      <c r="Q1388" s="667">
        <v>0</v>
      </c>
      <c r="R1388" s="683">
        <v>0</v>
      </c>
    </row>
    <row r="1389" spans="1:18" x14ac:dyDescent="0.25">
      <c r="A1389" s="636">
        <v>1078</v>
      </c>
      <c r="B1389" s="637" t="s">
        <v>515</v>
      </c>
      <c r="C1389" s="638" t="s">
        <v>147</v>
      </c>
      <c r="D1389" s="639" t="s">
        <v>24838</v>
      </c>
      <c r="E1389" s="640">
        <v>10000</v>
      </c>
      <c r="F1389" s="641" t="s">
        <v>24861</v>
      </c>
      <c r="G1389" s="642" t="s">
        <v>24862</v>
      </c>
      <c r="H1389" s="643" t="s">
        <v>16466</v>
      </c>
      <c r="I1389" s="644" t="s">
        <v>24337</v>
      </c>
      <c r="J1389" s="645" t="s">
        <v>16466</v>
      </c>
      <c r="K1389" s="681">
        <v>3</v>
      </c>
      <c r="L1389" s="681">
        <v>12</v>
      </c>
      <c r="M1389" s="682">
        <v>120000</v>
      </c>
      <c r="N1389" s="681">
        <v>1</v>
      </c>
      <c r="O1389" s="683">
        <v>6</v>
      </c>
      <c r="P1389" s="682">
        <v>59956.25</v>
      </c>
      <c r="Q1389" s="683">
        <v>1</v>
      </c>
      <c r="R1389" s="683">
        <v>12</v>
      </c>
    </row>
    <row r="1390" spans="1:18" x14ac:dyDescent="0.25">
      <c r="A1390" s="636">
        <v>1078</v>
      </c>
      <c r="B1390" s="637" t="s">
        <v>515</v>
      </c>
      <c r="C1390" s="638" t="s">
        <v>147</v>
      </c>
      <c r="D1390" s="639" t="s">
        <v>23853</v>
      </c>
      <c r="E1390" s="640">
        <v>10000</v>
      </c>
      <c r="F1390" s="641" t="s">
        <v>24863</v>
      </c>
      <c r="G1390" s="642" t="s">
        <v>24864</v>
      </c>
      <c r="H1390" s="643" t="s">
        <v>16466</v>
      </c>
      <c r="I1390" s="644" t="s">
        <v>24137</v>
      </c>
      <c r="J1390" s="645" t="s">
        <v>16466</v>
      </c>
      <c r="K1390" s="681">
        <v>3</v>
      </c>
      <c r="L1390" s="681">
        <v>12</v>
      </c>
      <c r="M1390" s="682">
        <v>120000</v>
      </c>
      <c r="N1390" s="681">
        <v>1</v>
      </c>
      <c r="O1390" s="683">
        <v>6</v>
      </c>
      <c r="P1390" s="682">
        <v>60000</v>
      </c>
      <c r="Q1390" s="683">
        <v>1</v>
      </c>
      <c r="R1390" s="683">
        <v>12</v>
      </c>
    </row>
    <row r="1391" spans="1:18" x14ac:dyDescent="0.25">
      <c r="A1391" s="636">
        <v>1078</v>
      </c>
      <c r="B1391" s="637" t="s">
        <v>515</v>
      </c>
      <c r="C1391" s="638" t="s">
        <v>147</v>
      </c>
      <c r="D1391" s="639" t="s">
        <v>24391</v>
      </c>
      <c r="E1391" s="640">
        <v>7500</v>
      </c>
      <c r="F1391" s="641" t="s">
        <v>24865</v>
      </c>
      <c r="G1391" s="642" t="s">
        <v>24866</v>
      </c>
      <c r="H1391" s="643" t="s">
        <v>16466</v>
      </c>
      <c r="I1391" s="644" t="s">
        <v>24422</v>
      </c>
      <c r="J1391" s="645" t="s">
        <v>16466</v>
      </c>
      <c r="K1391" s="681">
        <v>3</v>
      </c>
      <c r="L1391" s="681">
        <v>7</v>
      </c>
      <c r="M1391" s="682">
        <v>58500</v>
      </c>
      <c r="N1391" s="681">
        <v>1</v>
      </c>
      <c r="O1391" s="683">
        <v>6</v>
      </c>
      <c r="P1391" s="682">
        <v>45000</v>
      </c>
      <c r="Q1391" s="683">
        <v>1</v>
      </c>
      <c r="R1391" s="683">
        <v>9</v>
      </c>
    </row>
    <row r="1392" spans="1:18" x14ac:dyDescent="0.25">
      <c r="A1392" s="636">
        <v>1078</v>
      </c>
      <c r="B1392" s="637" t="s">
        <v>515</v>
      </c>
      <c r="C1392" s="638" t="s">
        <v>147</v>
      </c>
      <c r="D1392" s="639" t="s">
        <v>24327</v>
      </c>
      <c r="E1392" s="640">
        <v>3500</v>
      </c>
      <c r="F1392" s="641" t="s">
        <v>24867</v>
      </c>
      <c r="G1392" s="642" t="s">
        <v>24868</v>
      </c>
      <c r="H1392" s="643" t="s">
        <v>16466</v>
      </c>
      <c r="I1392" s="644" t="s">
        <v>24337</v>
      </c>
      <c r="J1392" s="645" t="s">
        <v>16466</v>
      </c>
      <c r="K1392" s="681">
        <v>3</v>
      </c>
      <c r="L1392" s="681">
        <v>12</v>
      </c>
      <c r="M1392" s="682">
        <v>42000</v>
      </c>
      <c r="N1392" s="681">
        <v>1</v>
      </c>
      <c r="O1392" s="683">
        <v>6</v>
      </c>
      <c r="P1392" s="682">
        <v>21000</v>
      </c>
      <c r="Q1392" s="683">
        <v>1</v>
      </c>
      <c r="R1392" s="683">
        <v>12</v>
      </c>
    </row>
    <row r="1393" spans="1:18" x14ac:dyDescent="0.25">
      <c r="A1393" s="636">
        <v>1078</v>
      </c>
      <c r="B1393" s="637" t="s">
        <v>515</v>
      </c>
      <c r="C1393" s="638" t="s">
        <v>147</v>
      </c>
      <c r="D1393" s="639" t="s">
        <v>24869</v>
      </c>
      <c r="E1393" s="640">
        <v>8000</v>
      </c>
      <c r="F1393" s="641" t="s">
        <v>24870</v>
      </c>
      <c r="G1393" s="642" t="s">
        <v>24871</v>
      </c>
      <c r="H1393" s="643" t="s">
        <v>24872</v>
      </c>
      <c r="I1393" s="644" t="s">
        <v>24337</v>
      </c>
      <c r="J1393" s="645" t="s">
        <v>24872</v>
      </c>
      <c r="K1393" s="681">
        <v>3</v>
      </c>
      <c r="L1393" s="681">
        <v>12</v>
      </c>
      <c r="M1393" s="682">
        <v>89708</v>
      </c>
      <c r="N1393" s="681">
        <v>1</v>
      </c>
      <c r="O1393" s="683">
        <v>6</v>
      </c>
      <c r="P1393" s="682">
        <v>46029.01</v>
      </c>
      <c r="Q1393" s="683">
        <v>1</v>
      </c>
      <c r="R1393" s="683">
        <v>12</v>
      </c>
    </row>
    <row r="1394" spans="1:18" x14ac:dyDescent="0.25">
      <c r="A1394" s="636">
        <v>1078</v>
      </c>
      <c r="B1394" s="637" t="s">
        <v>515</v>
      </c>
      <c r="C1394" s="638" t="s">
        <v>147</v>
      </c>
      <c r="D1394" s="639" t="s">
        <v>24873</v>
      </c>
      <c r="E1394" s="640">
        <v>2500</v>
      </c>
      <c r="F1394" s="641" t="s">
        <v>24874</v>
      </c>
      <c r="G1394" s="642" t="s">
        <v>24875</v>
      </c>
      <c r="H1394" s="643" t="s">
        <v>18178</v>
      </c>
      <c r="I1394" s="644" t="s">
        <v>24494</v>
      </c>
      <c r="J1394" s="645" t="s">
        <v>18178</v>
      </c>
      <c r="K1394" s="681">
        <v>3</v>
      </c>
      <c r="L1394" s="681">
        <v>5</v>
      </c>
      <c r="M1394" s="682">
        <v>13666.619999999999</v>
      </c>
      <c r="N1394" s="681">
        <v>0</v>
      </c>
      <c r="O1394" s="683">
        <v>0</v>
      </c>
      <c r="P1394" s="682">
        <v>0</v>
      </c>
      <c r="Q1394" s="667">
        <v>0</v>
      </c>
      <c r="R1394" s="683">
        <v>0</v>
      </c>
    </row>
    <row r="1395" spans="1:18" x14ac:dyDescent="0.25">
      <c r="A1395" s="636">
        <v>1078</v>
      </c>
      <c r="B1395" s="637" t="s">
        <v>515</v>
      </c>
      <c r="C1395" s="638" t="s">
        <v>147</v>
      </c>
      <c r="D1395" s="639" t="s">
        <v>24876</v>
      </c>
      <c r="E1395" s="640">
        <v>10000</v>
      </c>
      <c r="F1395" s="641" t="s">
        <v>24877</v>
      </c>
      <c r="G1395" s="642" t="s">
        <v>24878</v>
      </c>
      <c r="H1395" s="643" t="s">
        <v>519</v>
      </c>
      <c r="I1395" s="644" t="s">
        <v>24337</v>
      </c>
      <c r="J1395" s="645" t="s">
        <v>519</v>
      </c>
      <c r="K1395" s="681">
        <v>3</v>
      </c>
      <c r="L1395" s="681">
        <v>12</v>
      </c>
      <c r="M1395" s="682">
        <v>120000</v>
      </c>
      <c r="N1395" s="681">
        <v>1</v>
      </c>
      <c r="O1395" s="683">
        <v>6</v>
      </c>
      <c r="P1395" s="682">
        <v>60000</v>
      </c>
      <c r="Q1395" s="683">
        <v>1</v>
      </c>
      <c r="R1395" s="683">
        <v>12</v>
      </c>
    </row>
    <row r="1396" spans="1:18" x14ac:dyDescent="0.25">
      <c r="A1396" s="636">
        <v>1078</v>
      </c>
      <c r="B1396" s="637" t="s">
        <v>515</v>
      </c>
      <c r="C1396" s="638" t="s">
        <v>147</v>
      </c>
      <c r="D1396" s="639" t="s">
        <v>24879</v>
      </c>
      <c r="E1396" s="640">
        <v>2500</v>
      </c>
      <c r="F1396" s="641" t="s">
        <v>24880</v>
      </c>
      <c r="G1396" s="642" t="s">
        <v>24881</v>
      </c>
      <c r="H1396" s="643" t="s">
        <v>539</v>
      </c>
      <c r="I1396" s="644" t="s">
        <v>24337</v>
      </c>
      <c r="J1396" s="645" t="s">
        <v>19390</v>
      </c>
      <c r="K1396" s="681">
        <v>3</v>
      </c>
      <c r="L1396" s="681">
        <v>12</v>
      </c>
      <c r="M1396" s="682">
        <v>30000</v>
      </c>
      <c r="N1396" s="681">
        <v>1</v>
      </c>
      <c r="O1396" s="683">
        <v>6</v>
      </c>
      <c r="P1396" s="682">
        <v>15000</v>
      </c>
      <c r="Q1396" s="683">
        <v>1</v>
      </c>
      <c r="R1396" s="683">
        <v>12</v>
      </c>
    </row>
    <row r="1397" spans="1:18" x14ac:dyDescent="0.25">
      <c r="A1397" s="636">
        <v>1078</v>
      </c>
      <c r="B1397" s="637" t="s">
        <v>515</v>
      </c>
      <c r="C1397" s="638" t="s">
        <v>147</v>
      </c>
      <c r="D1397" s="639" t="s">
        <v>23979</v>
      </c>
      <c r="E1397" s="640">
        <v>15600</v>
      </c>
      <c r="F1397" s="641" t="s">
        <v>23980</v>
      </c>
      <c r="G1397" s="642" t="s">
        <v>23981</v>
      </c>
      <c r="H1397" s="643" t="s">
        <v>930</v>
      </c>
      <c r="I1397" s="644" t="s">
        <v>24337</v>
      </c>
      <c r="J1397" s="645" t="s">
        <v>930</v>
      </c>
      <c r="K1397" s="681">
        <v>3</v>
      </c>
      <c r="L1397" s="681">
        <v>8</v>
      </c>
      <c r="M1397" s="682">
        <v>145600</v>
      </c>
      <c r="N1397" s="681">
        <v>0</v>
      </c>
      <c r="O1397" s="683">
        <v>0</v>
      </c>
      <c r="P1397" s="682">
        <v>0</v>
      </c>
      <c r="Q1397" s="667">
        <v>0</v>
      </c>
      <c r="R1397" s="683">
        <v>0</v>
      </c>
    </row>
    <row r="1398" spans="1:18" x14ac:dyDescent="0.25">
      <c r="A1398" s="636">
        <v>1078</v>
      </c>
      <c r="B1398" s="637" t="s">
        <v>515</v>
      </c>
      <c r="C1398" s="638" t="s">
        <v>147</v>
      </c>
      <c r="D1398" s="639" t="s">
        <v>24882</v>
      </c>
      <c r="E1398" s="640">
        <v>3500</v>
      </c>
      <c r="F1398" s="641" t="s">
        <v>24883</v>
      </c>
      <c r="G1398" s="642" t="s">
        <v>24884</v>
      </c>
      <c r="H1398" s="643" t="s">
        <v>24885</v>
      </c>
      <c r="I1398" s="644" t="s">
        <v>24886</v>
      </c>
      <c r="J1398" s="645" t="s">
        <v>24885</v>
      </c>
      <c r="K1398" s="681">
        <v>3</v>
      </c>
      <c r="L1398" s="681">
        <v>12</v>
      </c>
      <c r="M1398" s="682">
        <v>42233.34</v>
      </c>
      <c r="N1398" s="681">
        <v>1</v>
      </c>
      <c r="O1398" s="683">
        <v>6</v>
      </c>
      <c r="P1398" s="682">
        <v>21000</v>
      </c>
      <c r="Q1398" s="683">
        <v>1</v>
      </c>
      <c r="R1398" s="683">
        <v>12</v>
      </c>
    </row>
    <row r="1399" spans="1:18" x14ac:dyDescent="0.25">
      <c r="A1399" s="636">
        <v>1078</v>
      </c>
      <c r="B1399" s="637" t="s">
        <v>515</v>
      </c>
      <c r="C1399" s="638" t="s">
        <v>147</v>
      </c>
      <c r="D1399" s="639" t="s">
        <v>24790</v>
      </c>
      <c r="E1399" s="640">
        <v>12000</v>
      </c>
      <c r="F1399" s="641" t="s">
        <v>24887</v>
      </c>
      <c r="G1399" s="642" t="s">
        <v>24888</v>
      </c>
      <c r="H1399" s="643" t="s">
        <v>16466</v>
      </c>
      <c r="I1399" s="644" t="s">
        <v>24337</v>
      </c>
      <c r="J1399" s="645" t="s">
        <v>16466</v>
      </c>
      <c r="K1399" s="681">
        <v>3</v>
      </c>
      <c r="L1399" s="681">
        <v>12</v>
      </c>
      <c r="M1399" s="682">
        <v>144000</v>
      </c>
      <c r="N1399" s="681">
        <v>1</v>
      </c>
      <c r="O1399" s="683">
        <v>6</v>
      </c>
      <c r="P1399" s="682">
        <v>72000</v>
      </c>
      <c r="Q1399" s="683">
        <v>1</v>
      </c>
      <c r="R1399" s="683">
        <v>12</v>
      </c>
    </row>
    <row r="1400" spans="1:18" x14ac:dyDescent="0.25">
      <c r="A1400" s="636">
        <v>1078</v>
      </c>
      <c r="B1400" s="637" t="s">
        <v>515</v>
      </c>
      <c r="C1400" s="638" t="s">
        <v>147</v>
      </c>
      <c r="D1400" s="639" t="s">
        <v>24889</v>
      </c>
      <c r="E1400" s="640">
        <v>8000</v>
      </c>
      <c r="F1400" s="641" t="s">
        <v>24890</v>
      </c>
      <c r="G1400" s="642" t="s">
        <v>24891</v>
      </c>
      <c r="H1400" s="643" t="s">
        <v>4184</v>
      </c>
      <c r="I1400" s="644" t="s">
        <v>24422</v>
      </c>
      <c r="J1400" s="645" t="s">
        <v>4184</v>
      </c>
      <c r="K1400" s="681">
        <v>3</v>
      </c>
      <c r="L1400" s="681">
        <v>12</v>
      </c>
      <c r="M1400" s="682">
        <v>96000</v>
      </c>
      <c r="N1400" s="681">
        <v>1</v>
      </c>
      <c r="O1400" s="683">
        <v>6</v>
      </c>
      <c r="P1400" s="682">
        <v>48000</v>
      </c>
      <c r="Q1400" s="683">
        <v>1</v>
      </c>
      <c r="R1400" s="683">
        <v>12</v>
      </c>
    </row>
    <row r="1401" spans="1:18" x14ac:dyDescent="0.25">
      <c r="A1401" s="636">
        <v>1078</v>
      </c>
      <c r="B1401" s="637" t="s">
        <v>515</v>
      </c>
      <c r="C1401" s="638" t="s">
        <v>147</v>
      </c>
      <c r="D1401" s="639" t="s">
        <v>24873</v>
      </c>
      <c r="E1401" s="640">
        <v>2500</v>
      </c>
      <c r="F1401" s="641" t="s">
        <v>24892</v>
      </c>
      <c r="G1401" s="642" t="s">
        <v>24893</v>
      </c>
      <c r="H1401" s="643" t="s">
        <v>930</v>
      </c>
      <c r="I1401" s="644" t="s">
        <v>24494</v>
      </c>
      <c r="J1401" s="645" t="s">
        <v>930</v>
      </c>
      <c r="K1401" s="681">
        <v>3</v>
      </c>
      <c r="L1401" s="681">
        <v>7</v>
      </c>
      <c r="M1401" s="682">
        <v>18749.95</v>
      </c>
      <c r="N1401" s="681">
        <v>1</v>
      </c>
      <c r="O1401" s="683">
        <v>6</v>
      </c>
      <c r="P1401" s="682">
        <v>15000</v>
      </c>
      <c r="Q1401" s="683">
        <v>1</v>
      </c>
      <c r="R1401" s="683">
        <v>9</v>
      </c>
    </row>
    <row r="1402" spans="1:18" x14ac:dyDescent="0.25">
      <c r="A1402" s="636">
        <v>1078</v>
      </c>
      <c r="B1402" s="637" t="s">
        <v>515</v>
      </c>
      <c r="C1402" s="638" t="s">
        <v>147</v>
      </c>
      <c r="D1402" s="639" t="s">
        <v>24894</v>
      </c>
      <c r="E1402" s="640">
        <v>5000</v>
      </c>
      <c r="F1402" s="641" t="s">
        <v>24895</v>
      </c>
      <c r="G1402" s="642" t="s">
        <v>24896</v>
      </c>
      <c r="H1402" s="643" t="s">
        <v>539</v>
      </c>
      <c r="I1402" s="644" t="s">
        <v>24337</v>
      </c>
      <c r="J1402" s="645" t="s">
        <v>19390</v>
      </c>
      <c r="K1402" s="681">
        <v>3</v>
      </c>
      <c r="L1402" s="681">
        <v>12</v>
      </c>
      <c r="M1402" s="682">
        <v>60000</v>
      </c>
      <c r="N1402" s="681">
        <v>1</v>
      </c>
      <c r="O1402" s="683">
        <v>6</v>
      </c>
      <c r="P1402" s="682">
        <v>30000</v>
      </c>
      <c r="Q1402" s="683">
        <v>1</v>
      </c>
      <c r="R1402" s="683">
        <v>12</v>
      </c>
    </row>
    <row r="1403" spans="1:18" x14ac:dyDescent="0.25">
      <c r="A1403" s="636">
        <v>1078</v>
      </c>
      <c r="B1403" s="637" t="s">
        <v>549</v>
      </c>
      <c r="C1403" s="638" t="s">
        <v>147</v>
      </c>
      <c r="D1403" s="639" t="s">
        <v>24897</v>
      </c>
      <c r="E1403" s="640">
        <v>1500</v>
      </c>
      <c r="F1403" s="641" t="s">
        <v>24898</v>
      </c>
      <c r="G1403" s="642" t="s">
        <v>24899</v>
      </c>
      <c r="H1403" s="643" t="s">
        <v>927</v>
      </c>
      <c r="I1403" s="644" t="s">
        <v>24519</v>
      </c>
      <c r="J1403" s="645" t="s">
        <v>927</v>
      </c>
      <c r="K1403" s="681">
        <v>3</v>
      </c>
      <c r="L1403" s="681">
        <v>12</v>
      </c>
      <c r="M1403" s="682">
        <v>18000</v>
      </c>
      <c r="N1403" s="681">
        <v>1</v>
      </c>
      <c r="O1403" s="683">
        <v>6</v>
      </c>
      <c r="P1403" s="682">
        <v>9000</v>
      </c>
      <c r="Q1403" s="667">
        <v>0</v>
      </c>
      <c r="R1403" s="683">
        <v>0</v>
      </c>
    </row>
    <row r="1404" spans="1:18" x14ac:dyDescent="0.25">
      <c r="A1404" s="636">
        <v>1078</v>
      </c>
      <c r="B1404" s="637" t="s">
        <v>515</v>
      </c>
      <c r="C1404" s="638" t="s">
        <v>147</v>
      </c>
      <c r="D1404" s="639" t="s">
        <v>2157</v>
      </c>
      <c r="E1404" s="640">
        <v>3800</v>
      </c>
      <c r="F1404" s="641" t="s">
        <v>24900</v>
      </c>
      <c r="G1404" s="642" t="s">
        <v>24901</v>
      </c>
      <c r="H1404" s="643" t="s">
        <v>1323</v>
      </c>
      <c r="I1404" s="644" t="s">
        <v>24519</v>
      </c>
      <c r="J1404" s="645" t="s">
        <v>1323</v>
      </c>
      <c r="K1404" s="681">
        <v>3</v>
      </c>
      <c r="L1404" s="681">
        <v>12</v>
      </c>
      <c r="M1404" s="682">
        <v>45600</v>
      </c>
      <c r="N1404" s="681">
        <v>1</v>
      </c>
      <c r="O1404" s="683">
        <v>6</v>
      </c>
      <c r="P1404" s="682">
        <v>22800</v>
      </c>
      <c r="Q1404" s="683">
        <v>1</v>
      </c>
      <c r="R1404" s="683">
        <v>12</v>
      </c>
    </row>
    <row r="1405" spans="1:18" x14ac:dyDescent="0.25">
      <c r="A1405" s="636">
        <v>1078</v>
      </c>
      <c r="B1405" s="637" t="s">
        <v>549</v>
      </c>
      <c r="C1405" s="638" t="s">
        <v>147</v>
      </c>
      <c r="D1405" s="639" t="s">
        <v>24338</v>
      </c>
      <c r="E1405" s="640">
        <v>2000</v>
      </c>
      <c r="F1405" s="641" t="s">
        <v>24902</v>
      </c>
      <c r="G1405" s="642" t="s">
        <v>24903</v>
      </c>
      <c r="H1405" s="643" t="s">
        <v>519</v>
      </c>
      <c r="I1405" s="644" t="s">
        <v>24494</v>
      </c>
      <c r="J1405" s="645" t="s">
        <v>519</v>
      </c>
      <c r="K1405" s="681">
        <v>3</v>
      </c>
      <c r="L1405" s="681">
        <v>12</v>
      </c>
      <c r="M1405" s="682">
        <v>22888</v>
      </c>
      <c r="N1405" s="681">
        <v>1</v>
      </c>
      <c r="O1405" s="683">
        <v>6</v>
      </c>
      <c r="P1405" s="682">
        <v>12000</v>
      </c>
      <c r="Q1405" s="667">
        <v>0</v>
      </c>
      <c r="R1405" s="683">
        <v>0</v>
      </c>
    </row>
    <row r="1406" spans="1:18" x14ac:dyDescent="0.25">
      <c r="A1406" s="636">
        <v>1078</v>
      </c>
      <c r="B1406" s="637" t="s">
        <v>549</v>
      </c>
      <c r="C1406" s="638" t="s">
        <v>147</v>
      </c>
      <c r="D1406" s="639" t="s">
        <v>24904</v>
      </c>
      <c r="E1406" s="640">
        <v>12000</v>
      </c>
      <c r="F1406" s="641" t="s">
        <v>24905</v>
      </c>
      <c r="G1406" s="642" t="s">
        <v>24906</v>
      </c>
      <c r="H1406" s="643" t="s">
        <v>519</v>
      </c>
      <c r="I1406" s="644" t="s">
        <v>24422</v>
      </c>
      <c r="J1406" s="645" t="s">
        <v>519</v>
      </c>
      <c r="K1406" s="681">
        <v>3</v>
      </c>
      <c r="L1406" s="681">
        <v>12</v>
      </c>
      <c r="M1406" s="682">
        <v>144000</v>
      </c>
      <c r="N1406" s="681">
        <v>1</v>
      </c>
      <c r="O1406" s="683">
        <v>6</v>
      </c>
      <c r="P1406" s="682">
        <v>71735</v>
      </c>
      <c r="Q1406" s="667">
        <v>0</v>
      </c>
      <c r="R1406" s="683">
        <v>0</v>
      </c>
    </row>
    <row r="1407" spans="1:18" x14ac:dyDescent="0.25">
      <c r="A1407" s="636">
        <v>1078</v>
      </c>
      <c r="B1407" s="637" t="s">
        <v>515</v>
      </c>
      <c r="C1407" s="638" t="s">
        <v>147</v>
      </c>
      <c r="D1407" s="639" t="s">
        <v>24907</v>
      </c>
      <c r="E1407" s="640">
        <v>12000</v>
      </c>
      <c r="F1407" s="641" t="s">
        <v>24908</v>
      </c>
      <c r="G1407" s="642" t="s">
        <v>24909</v>
      </c>
      <c r="H1407" s="643" t="s">
        <v>1323</v>
      </c>
      <c r="I1407" s="644" t="s">
        <v>24337</v>
      </c>
      <c r="J1407" s="645" t="s">
        <v>1323</v>
      </c>
      <c r="K1407" s="681">
        <v>3</v>
      </c>
      <c r="L1407" s="681">
        <v>12</v>
      </c>
      <c r="M1407" s="682">
        <v>144000</v>
      </c>
      <c r="N1407" s="681">
        <v>1</v>
      </c>
      <c r="O1407" s="683">
        <v>6</v>
      </c>
      <c r="P1407" s="682">
        <v>72000</v>
      </c>
      <c r="Q1407" s="683">
        <v>1</v>
      </c>
      <c r="R1407" s="683">
        <v>12</v>
      </c>
    </row>
    <row r="1408" spans="1:18" x14ac:dyDescent="0.25">
      <c r="A1408" s="636">
        <v>1078</v>
      </c>
      <c r="B1408" s="637" t="s">
        <v>515</v>
      </c>
      <c r="C1408" s="638" t="s">
        <v>147</v>
      </c>
      <c r="D1408" s="639" t="s">
        <v>24910</v>
      </c>
      <c r="E1408" s="640">
        <v>2300</v>
      </c>
      <c r="F1408" s="641" t="s">
        <v>24911</v>
      </c>
      <c r="G1408" s="642" t="s">
        <v>24912</v>
      </c>
      <c r="H1408" s="643" t="s">
        <v>17030</v>
      </c>
      <c r="I1408" s="644" t="s">
        <v>24913</v>
      </c>
      <c r="J1408" s="645" t="s">
        <v>17030</v>
      </c>
      <c r="K1408" s="681">
        <v>3</v>
      </c>
      <c r="L1408" s="681">
        <v>7</v>
      </c>
      <c r="M1408" s="682">
        <v>11500</v>
      </c>
      <c r="N1408" s="681">
        <v>0</v>
      </c>
      <c r="O1408" s="683">
        <v>0</v>
      </c>
      <c r="P1408" s="682">
        <v>0</v>
      </c>
      <c r="Q1408" s="667">
        <v>0</v>
      </c>
      <c r="R1408" s="683">
        <v>0</v>
      </c>
    </row>
    <row r="1409" spans="1:18" x14ac:dyDescent="0.25">
      <c r="A1409" s="636">
        <v>1078</v>
      </c>
      <c r="B1409" s="637" t="s">
        <v>515</v>
      </c>
      <c r="C1409" s="638" t="s">
        <v>147</v>
      </c>
      <c r="D1409" s="639" t="s">
        <v>24914</v>
      </c>
      <c r="E1409" s="640">
        <v>10000</v>
      </c>
      <c r="F1409" s="641" t="s">
        <v>24915</v>
      </c>
      <c r="G1409" s="642" t="s">
        <v>24916</v>
      </c>
      <c r="H1409" s="643" t="s">
        <v>24917</v>
      </c>
      <c r="I1409" s="644" t="s">
        <v>24337</v>
      </c>
      <c r="J1409" s="645" t="s">
        <v>24917</v>
      </c>
      <c r="K1409" s="681">
        <v>3</v>
      </c>
      <c r="L1409" s="681">
        <v>12</v>
      </c>
      <c r="M1409" s="682">
        <v>120000</v>
      </c>
      <c r="N1409" s="681">
        <v>1</v>
      </c>
      <c r="O1409" s="683">
        <v>6</v>
      </c>
      <c r="P1409" s="682">
        <v>60000</v>
      </c>
      <c r="Q1409" s="683">
        <v>1</v>
      </c>
      <c r="R1409" s="683">
        <v>12</v>
      </c>
    </row>
    <row r="1410" spans="1:18" x14ac:dyDescent="0.25">
      <c r="A1410" s="636">
        <v>1078</v>
      </c>
      <c r="B1410" s="637" t="s">
        <v>515</v>
      </c>
      <c r="C1410" s="638" t="s">
        <v>147</v>
      </c>
      <c r="D1410" s="639" t="s">
        <v>24542</v>
      </c>
      <c r="E1410" s="640">
        <v>10000</v>
      </c>
      <c r="F1410" s="641" t="s">
        <v>24918</v>
      </c>
      <c r="G1410" s="642" t="s">
        <v>24919</v>
      </c>
      <c r="H1410" s="643" t="s">
        <v>24545</v>
      </c>
      <c r="I1410" s="644" t="s">
        <v>24337</v>
      </c>
      <c r="J1410" s="645" t="s">
        <v>24545</v>
      </c>
      <c r="K1410" s="681">
        <v>3</v>
      </c>
      <c r="L1410" s="681">
        <v>12</v>
      </c>
      <c r="M1410" s="682">
        <v>120000</v>
      </c>
      <c r="N1410" s="681">
        <v>1</v>
      </c>
      <c r="O1410" s="683">
        <v>6</v>
      </c>
      <c r="P1410" s="682">
        <v>60000</v>
      </c>
      <c r="Q1410" s="683">
        <v>1</v>
      </c>
      <c r="R1410" s="683">
        <v>12</v>
      </c>
    </row>
    <row r="1411" spans="1:18" x14ac:dyDescent="0.25">
      <c r="A1411" s="636">
        <v>1078</v>
      </c>
      <c r="B1411" s="637" t="s">
        <v>515</v>
      </c>
      <c r="C1411" s="638" t="s">
        <v>147</v>
      </c>
      <c r="D1411" s="639" t="s">
        <v>24451</v>
      </c>
      <c r="E1411" s="640">
        <v>10000</v>
      </c>
      <c r="F1411" s="641" t="s">
        <v>24920</v>
      </c>
      <c r="G1411" s="642" t="s">
        <v>24921</v>
      </c>
      <c r="H1411" s="643" t="s">
        <v>16466</v>
      </c>
      <c r="I1411" s="644" t="s">
        <v>24137</v>
      </c>
      <c r="J1411" s="645" t="s">
        <v>16466</v>
      </c>
      <c r="K1411" s="681">
        <v>3</v>
      </c>
      <c r="L1411" s="681">
        <v>12</v>
      </c>
      <c r="M1411" s="682">
        <v>120000</v>
      </c>
      <c r="N1411" s="681">
        <v>1</v>
      </c>
      <c r="O1411" s="683">
        <v>6</v>
      </c>
      <c r="P1411" s="682">
        <v>60000</v>
      </c>
      <c r="Q1411" s="683">
        <v>1</v>
      </c>
      <c r="R1411" s="683">
        <v>12</v>
      </c>
    </row>
    <row r="1412" spans="1:18" x14ac:dyDescent="0.25">
      <c r="A1412" s="636">
        <v>1078</v>
      </c>
      <c r="B1412" s="637" t="s">
        <v>549</v>
      </c>
      <c r="C1412" s="638" t="s">
        <v>147</v>
      </c>
      <c r="D1412" s="639" t="s">
        <v>24922</v>
      </c>
      <c r="E1412" s="640">
        <v>3500</v>
      </c>
      <c r="F1412" s="641" t="s">
        <v>24923</v>
      </c>
      <c r="G1412" s="642" t="s">
        <v>24924</v>
      </c>
      <c r="H1412" s="643" t="s">
        <v>16466</v>
      </c>
      <c r="I1412" s="644" t="s">
        <v>520</v>
      </c>
      <c r="J1412" s="645" t="s">
        <v>16466</v>
      </c>
      <c r="K1412" s="681">
        <v>3</v>
      </c>
      <c r="L1412" s="681">
        <v>12</v>
      </c>
      <c r="M1412" s="682">
        <v>41864.370000000003</v>
      </c>
      <c r="N1412" s="681">
        <v>1</v>
      </c>
      <c r="O1412" s="683">
        <v>6</v>
      </c>
      <c r="P1412" s="682">
        <v>21000</v>
      </c>
      <c r="Q1412" s="667">
        <v>0</v>
      </c>
      <c r="R1412" s="683">
        <v>0</v>
      </c>
    </row>
    <row r="1413" spans="1:18" x14ac:dyDescent="0.25">
      <c r="A1413" s="636">
        <v>1078</v>
      </c>
      <c r="B1413" s="637" t="s">
        <v>515</v>
      </c>
      <c r="C1413" s="638" t="s">
        <v>147</v>
      </c>
      <c r="D1413" s="639" t="s">
        <v>24925</v>
      </c>
      <c r="E1413" s="640">
        <v>13000</v>
      </c>
      <c r="F1413" s="641" t="s">
        <v>24926</v>
      </c>
      <c r="G1413" s="642" t="s">
        <v>24927</v>
      </c>
      <c r="H1413" s="643" t="s">
        <v>16466</v>
      </c>
      <c r="I1413" s="644" t="s">
        <v>24422</v>
      </c>
      <c r="J1413" s="645" t="s">
        <v>16466</v>
      </c>
      <c r="K1413" s="681">
        <v>1</v>
      </c>
      <c r="L1413" s="681">
        <v>10</v>
      </c>
      <c r="M1413" s="682">
        <v>143000</v>
      </c>
      <c r="N1413" s="681">
        <v>0</v>
      </c>
      <c r="O1413" s="683">
        <v>0</v>
      </c>
      <c r="P1413" s="682">
        <v>0</v>
      </c>
      <c r="Q1413" s="667">
        <v>0</v>
      </c>
      <c r="R1413" s="683">
        <v>0</v>
      </c>
    </row>
    <row r="1414" spans="1:18" x14ac:dyDescent="0.25">
      <c r="A1414" s="636">
        <v>1078</v>
      </c>
      <c r="B1414" s="637" t="s">
        <v>515</v>
      </c>
      <c r="C1414" s="638" t="s">
        <v>147</v>
      </c>
      <c r="D1414" s="639" t="s">
        <v>24928</v>
      </c>
      <c r="E1414" s="640">
        <v>10000</v>
      </c>
      <c r="F1414" s="641" t="s">
        <v>24929</v>
      </c>
      <c r="G1414" s="642" t="s">
        <v>24930</v>
      </c>
      <c r="H1414" s="643" t="s">
        <v>16466</v>
      </c>
      <c r="I1414" s="644" t="s">
        <v>24337</v>
      </c>
      <c r="J1414" s="645" t="s">
        <v>16466</v>
      </c>
      <c r="K1414" s="681">
        <v>3</v>
      </c>
      <c r="L1414" s="681">
        <v>12</v>
      </c>
      <c r="M1414" s="682">
        <v>120000</v>
      </c>
      <c r="N1414" s="681">
        <v>1</v>
      </c>
      <c r="O1414" s="683">
        <v>6</v>
      </c>
      <c r="P1414" s="682">
        <v>60000</v>
      </c>
      <c r="Q1414" s="683">
        <v>1</v>
      </c>
      <c r="R1414" s="683">
        <v>12</v>
      </c>
    </row>
    <row r="1415" spans="1:18" x14ac:dyDescent="0.25">
      <c r="A1415" s="636">
        <v>1078</v>
      </c>
      <c r="B1415" s="637" t="s">
        <v>515</v>
      </c>
      <c r="C1415" s="638" t="s">
        <v>147</v>
      </c>
      <c r="D1415" s="639" t="s">
        <v>24451</v>
      </c>
      <c r="E1415" s="640">
        <v>10000</v>
      </c>
      <c r="F1415" s="641" t="s">
        <v>24931</v>
      </c>
      <c r="G1415" s="642" t="s">
        <v>24932</v>
      </c>
      <c r="H1415" s="643" t="s">
        <v>16466</v>
      </c>
      <c r="I1415" s="644" t="s">
        <v>24137</v>
      </c>
      <c r="J1415" s="645" t="s">
        <v>16466</v>
      </c>
      <c r="K1415" s="681">
        <v>3</v>
      </c>
      <c r="L1415" s="681">
        <v>12</v>
      </c>
      <c r="M1415" s="682">
        <v>120000</v>
      </c>
      <c r="N1415" s="681">
        <v>1</v>
      </c>
      <c r="O1415" s="683">
        <v>6</v>
      </c>
      <c r="P1415" s="682">
        <v>60000</v>
      </c>
      <c r="Q1415" s="683">
        <v>1</v>
      </c>
      <c r="R1415" s="683">
        <v>12</v>
      </c>
    </row>
    <row r="1416" spans="1:18" x14ac:dyDescent="0.25">
      <c r="A1416" s="636">
        <v>1078</v>
      </c>
      <c r="B1416" s="637" t="s">
        <v>515</v>
      </c>
      <c r="C1416" s="638" t="s">
        <v>147</v>
      </c>
      <c r="D1416" s="639" t="s">
        <v>24933</v>
      </c>
      <c r="E1416" s="640">
        <v>13000</v>
      </c>
      <c r="F1416" s="641" t="s">
        <v>24934</v>
      </c>
      <c r="G1416" s="642" t="s">
        <v>24935</v>
      </c>
      <c r="H1416" s="643" t="s">
        <v>16466</v>
      </c>
      <c r="I1416" s="644" t="s">
        <v>24137</v>
      </c>
      <c r="J1416" s="645" t="s">
        <v>16466</v>
      </c>
      <c r="K1416" s="681">
        <v>3</v>
      </c>
      <c r="L1416" s="681">
        <v>12</v>
      </c>
      <c r="M1416" s="682">
        <v>156000</v>
      </c>
      <c r="N1416" s="681">
        <v>1</v>
      </c>
      <c r="O1416" s="683">
        <v>6</v>
      </c>
      <c r="P1416" s="682">
        <v>77943.13</v>
      </c>
      <c r="Q1416" s="683">
        <v>1</v>
      </c>
      <c r="R1416" s="683">
        <v>12</v>
      </c>
    </row>
    <row r="1417" spans="1:18" x14ac:dyDescent="0.25">
      <c r="A1417" s="636">
        <v>1078</v>
      </c>
      <c r="B1417" s="637" t="s">
        <v>515</v>
      </c>
      <c r="C1417" s="638" t="s">
        <v>147</v>
      </c>
      <c r="D1417" s="639" t="s">
        <v>1232</v>
      </c>
      <c r="E1417" s="640">
        <v>8500</v>
      </c>
      <c r="F1417" s="641" t="s">
        <v>24936</v>
      </c>
      <c r="G1417" s="642" t="s">
        <v>24937</v>
      </c>
      <c r="H1417" s="643" t="s">
        <v>519</v>
      </c>
      <c r="I1417" s="644" t="s">
        <v>24337</v>
      </c>
      <c r="J1417" s="645" t="s">
        <v>519</v>
      </c>
      <c r="K1417" s="681">
        <v>3</v>
      </c>
      <c r="L1417" s="681">
        <v>12</v>
      </c>
      <c r="M1417" s="682">
        <v>102000</v>
      </c>
      <c r="N1417" s="681">
        <v>1</v>
      </c>
      <c r="O1417" s="683">
        <v>6</v>
      </c>
      <c r="P1417" s="682">
        <v>50897.29</v>
      </c>
      <c r="Q1417" s="683">
        <v>1</v>
      </c>
      <c r="R1417" s="683">
        <v>12</v>
      </c>
    </row>
    <row r="1418" spans="1:18" x14ac:dyDescent="0.25">
      <c r="A1418" s="636">
        <v>1078</v>
      </c>
      <c r="B1418" s="637" t="s">
        <v>515</v>
      </c>
      <c r="C1418" s="638" t="s">
        <v>147</v>
      </c>
      <c r="D1418" s="639" t="s">
        <v>24938</v>
      </c>
      <c r="E1418" s="640">
        <v>15000</v>
      </c>
      <c r="F1418" s="641" t="s">
        <v>24939</v>
      </c>
      <c r="G1418" s="642" t="s">
        <v>24940</v>
      </c>
      <c r="H1418" s="643" t="s">
        <v>16466</v>
      </c>
      <c r="I1418" s="644" t="s">
        <v>24337</v>
      </c>
      <c r="J1418" s="645" t="s">
        <v>16466</v>
      </c>
      <c r="K1418" s="681">
        <v>1</v>
      </c>
      <c r="L1418" s="681">
        <v>12</v>
      </c>
      <c r="M1418" s="682">
        <v>180000</v>
      </c>
      <c r="N1418" s="681">
        <v>1</v>
      </c>
      <c r="O1418" s="683">
        <v>6</v>
      </c>
      <c r="P1418" s="682">
        <v>90000</v>
      </c>
      <c r="Q1418" s="667">
        <v>0</v>
      </c>
      <c r="R1418" s="683">
        <v>0</v>
      </c>
    </row>
    <row r="1419" spans="1:18" x14ac:dyDescent="0.25">
      <c r="A1419" s="636">
        <v>1078</v>
      </c>
      <c r="B1419" s="637" t="s">
        <v>515</v>
      </c>
      <c r="C1419" s="638" t="s">
        <v>147</v>
      </c>
      <c r="D1419" s="639" t="s">
        <v>24941</v>
      </c>
      <c r="E1419" s="640">
        <v>3500</v>
      </c>
      <c r="F1419" s="641" t="s">
        <v>24942</v>
      </c>
      <c r="G1419" s="642" t="s">
        <v>24943</v>
      </c>
      <c r="H1419" s="643" t="s">
        <v>24944</v>
      </c>
      <c r="I1419" s="644" t="s">
        <v>24531</v>
      </c>
      <c r="J1419" s="645" t="s">
        <v>24944</v>
      </c>
      <c r="K1419" s="681">
        <v>3</v>
      </c>
      <c r="L1419" s="681">
        <v>12</v>
      </c>
      <c r="M1419" s="682">
        <v>42000</v>
      </c>
      <c r="N1419" s="681">
        <v>1</v>
      </c>
      <c r="O1419" s="683">
        <v>6</v>
      </c>
      <c r="P1419" s="682">
        <v>21000</v>
      </c>
      <c r="Q1419" s="683">
        <v>1</v>
      </c>
      <c r="R1419" s="683">
        <v>12</v>
      </c>
    </row>
    <row r="1420" spans="1:18" x14ac:dyDescent="0.25">
      <c r="A1420" s="636">
        <v>1078</v>
      </c>
      <c r="B1420" s="637" t="s">
        <v>515</v>
      </c>
      <c r="C1420" s="638" t="s">
        <v>147</v>
      </c>
      <c r="D1420" s="639" t="s">
        <v>24945</v>
      </c>
      <c r="E1420" s="640">
        <v>10000</v>
      </c>
      <c r="F1420" s="641" t="s">
        <v>24946</v>
      </c>
      <c r="G1420" s="642" t="s">
        <v>24947</v>
      </c>
      <c r="H1420" s="643" t="s">
        <v>18178</v>
      </c>
      <c r="I1420" s="644" t="s">
        <v>24337</v>
      </c>
      <c r="J1420" s="645" t="s">
        <v>18178</v>
      </c>
      <c r="K1420" s="681">
        <v>3</v>
      </c>
      <c r="L1420" s="681">
        <v>12</v>
      </c>
      <c r="M1420" s="682">
        <v>120000</v>
      </c>
      <c r="N1420" s="681">
        <v>1</v>
      </c>
      <c r="O1420" s="683">
        <v>6</v>
      </c>
      <c r="P1420" s="682">
        <v>59838.89</v>
      </c>
      <c r="Q1420" s="683">
        <v>1</v>
      </c>
      <c r="R1420" s="683">
        <v>12</v>
      </c>
    </row>
    <row r="1421" spans="1:18" x14ac:dyDescent="0.25">
      <c r="A1421" s="636">
        <v>1078</v>
      </c>
      <c r="B1421" s="637" t="s">
        <v>515</v>
      </c>
      <c r="C1421" s="638" t="s">
        <v>147</v>
      </c>
      <c r="D1421" s="639" t="s">
        <v>16891</v>
      </c>
      <c r="E1421" s="640">
        <v>3000</v>
      </c>
      <c r="F1421" s="641" t="s">
        <v>24948</v>
      </c>
      <c r="G1421" s="642" t="s">
        <v>24949</v>
      </c>
      <c r="H1421" s="643" t="s">
        <v>3924</v>
      </c>
      <c r="I1421" s="644" t="s">
        <v>24137</v>
      </c>
      <c r="J1421" s="645" t="s">
        <v>3924</v>
      </c>
      <c r="K1421" s="681">
        <v>3</v>
      </c>
      <c r="L1421" s="681">
        <v>12</v>
      </c>
      <c r="M1421" s="682">
        <v>36000</v>
      </c>
      <c r="N1421" s="681">
        <v>1</v>
      </c>
      <c r="O1421" s="683">
        <v>6</v>
      </c>
      <c r="P1421" s="682">
        <v>18000</v>
      </c>
      <c r="Q1421" s="683">
        <v>1</v>
      </c>
      <c r="R1421" s="683">
        <v>12</v>
      </c>
    </row>
    <row r="1422" spans="1:18" x14ac:dyDescent="0.25">
      <c r="A1422" s="636">
        <v>1078</v>
      </c>
      <c r="B1422" s="637" t="s">
        <v>549</v>
      </c>
      <c r="C1422" s="638" t="s">
        <v>147</v>
      </c>
      <c r="D1422" s="639" t="s">
        <v>24338</v>
      </c>
      <c r="E1422" s="640">
        <v>2000</v>
      </c>
      <c r="F1422" s="641" t="s">
        <v>24950</v>
      </c>
      <c r="G1422" s="642" t="s">
        <v>24951</v>
      </c>
      <c r="H1422" s="643" t="s">
        <v>18178</v>
      </c>
      <c r="I1422" s="644" t="s">
        <v>24337</v>
      </c>
      <c r="J1422" s="645" t="s">
        <v>18178</v>
      </c>
      <c r="K1422" s="681">
        <v>3</v>
      </c>
      <c r="L1422" s="681">
        <v>12</v>
      </c>
      <c r="M1422" s="682">
        <v>24000</v>
      </c>
      <c r="N1422" s="681">
        <v>1</v>
      </c>
      <c r="O1422" s="683">
        <v>6</v>
      </c>
      <c r="P1422" s="682">
        <v>12000</v>
      </c>
      <c r="Q1422" s="667">
        <v>0</v>
      </c>
      <c r="R1422" s="683">
        <v>0</v>
      </c>
    </row>
    <row r="1423" spans="1:18" x14ac:dyDescent="0.25">
      <c r="A1423" s="636">
        <v>1078</v>
      </c>
      <c r="B1423" s="637" t="s">
        <v>549</v>
      </c>
      <c r="C1423" s="638" t="s">
        <v>147</v>
      </c>
      <c r="D1423" s="639" t="s">
        <v>24952</v>
      </c>
      <c r="E1423" s="640">
        <v>2500</v>
      </c>
      <c r="F1423" s="641" t="s">
        <v>24953</v>
      </c>
      <c r="G1423" s="642" t="s">
        <v>24954</v>
      </c>
      <c r="H1423" s="643" t="s">
        <v>4347</v>
      </c>
      <c r="I1423" s="644" t="s">
        <v>1464</v>
      </c>
      <c r="J1423" s="645" t="s">
        <v>4347</v>
      </c>
      <c r="K1423" s="681">
        <v>3</v>
      </c>
      <c r="L1423" s="681">
        <v>12</v>
      </c>
      <c r="M1423" s="682">
        <v>30000</v>
      </c>
      <c r="N1423" s="681">
        <v>1</v>
      </c>
      <c r="O1423" s="683">
        <v>6</v>
      </c>
      <c r="P1423" s="682">
        <v>15000</v>
      </c>
      <c r="Q1423" s="667">
        <v>0</v>
      </c>
      <c r="R1423" s="683">
        <v>0</v>
      </c>
    </row>
    <row r="1424" spans="1:18" x14ac:dyDescent="0.25">
      <c r="A1424" s="636">
        <v>1078</v>
      </c>
      <c r="B1424" s="637" t="s">
        <v>549</v>
      </c>
      <c r="C1424" s="638" t="s">
        <v>147</v>
      </c>
      <c r="D1424" s="639" t="s">
        <v>24955</v>
      </c>
      <c r="E1424" s="640">
        <v>6000</v>
      </c>
      <c r="F1424" s="641" t="s">
        <v>24956</v>
      </c>
      <c r="G1424" s="642" t="s">
        <v>24957</v>
      </c>
      <c r="H1424" s="643" t="s">
        <v>930</v>
      </c>
      <c r="I1424" s="644" t="s">
        <v>24337</v>
      </c>
      <c r="J1424" s="645" t="s">
        <v>930</v>
      </c>
      <c r="K1424" s="681">
        <v>3</v>
      </c>
      <c r="L1424" s="681">
        <v>12</v>
      </c>
      <c r="M1424" s="682">
        <v>72000</v>
      </c>
      <c r="N1424" s="681">
        <v>1</v>
      </c>
      <c r="O1424" s="683">
        <v>6</v>
      </c>
      <c r="P1424" s="682">
        <v>35840.42</v>
      </c>
      <c r="Q1424" s="667">
        <v>0</v>
      </c>
      <c r="R1424" s="683">
        <v>0</v>
      </c>
    </row>
    <row r="1425" spans="1:18" x14ac:dyDescent="0.25">
      <c r="A1425" s="636">
        <v>1078</v>
      </c>
      <c r="B1425" s="637" t="s">
        <v>515</v>
      </c>
      <c r="C1425" s="638" t="s">
        <v>147</v>
      </c>
      <c r="D1425" s="639" t="s">
        <v>24958</v>
      </c>
      <c r="E1425" s="640">
        <v>10000</v>
      </c>
      <c r="F1425" s="641" t="s">
        <v>24959</v>
      </c>
      <c r="G1425" s="642" t="s">
        <v>24960</v>
      </c>
      <c r="H1425" s="643" t="s">
        <v>18178</v>
      </c>
      <c r="I1425" s="644" t="s">
        <v>24337</v>
      </c>
      <c r="J1425" s="645" t="s">
        <v>18178</v>
      </c>
      <c r="K1425" s="681">
        <v>1</v>
      </c>
      <c r="L1425" s="681">
        <v>2</v>
      </c>
      <c r="M1425" s="682">
        <v>30000</v>
      </c>
      <c r="N1425" s="681">
        <v>0</v>
      </c>
      <c r="O1425" s="683">
        <v>0</v>
      </c>
      <c r="P1425" s="682">
        <v>0</v>
      </c>
      <c r="Q1425" s="667">
        <v>0</v>
      </c>
      <c r="R1425" s="683">
        <v>0</v>
      </c>
    </row>
    <row r="1426" spans="1:18" x14ac:dyDescent="0.25">
      <c r="A1426" s="636">
        <v>1078</v>
      </c>
      <c r="B1426" s="637" t="s">
        <v>515</v>
      </c>
      <c r="C1426" s="638" t="s">
        <v>147</v>
      </c>
      <c r="D1426" s="639" t="s">
        <v>24961</v>
      </c>
      <c r="E1426" s="640">
        <v>2500</v>
      </c>
      <c r="F1426" s="641" t="s">
        <v>24962</v>
      </c>
      <c r="G1426" s="642" t="s">
        <v>24963</v>
      </c>
      <c r="H1426" s="643" t="s">
        <v>1323</v>
      </c>
      <c r="I1426" s="644" t="s">
        <v>23200</v>
      </c>
      <c r="J1426" s="645" t="s">
        <v>1323</v>
      </c>
      <c r="K1426" s="681">
        <v>3</v>
      </c>
      <c r="L1426" s="681">
        <v>12</v>
      </c>
      <c r="M1426" s="682">
        <v>30000</v>
      </c>
      <c r="N1426" s="681">
        <v>1</v>
      </c>
      <c r="O1426" s="683">
        <v>6</v>
      </c>
      <c r="P1426" s="682">
        <v>15000</v>
      </c>
      <c r="Q1426" s="683">
        <v>1</v>
      </c>
      <c r="R1426" s="683">
        <v>12</v>
      </c>
    </row>
    <row r="1427" spans="1:18" x14ac:dyDescent="0.25">
      <c r="A1427" s="636">
        <v>1078</v>
      </c>
      <c r="B1427" s="637" t="s">
        <v>515</v>
      </c>
      <c r="C1427" s="638" t="s">
        <v>147</v>
      </c>
      <c r="D1427" s="639" t="s">
        <v>24964</v>
      </c>
      <c r="E1427" s="640">
        <v>10000</v>
      </c>
      <c r="F1427" s="641" t="s">
        <v>24965</v>
      </c>
      <c r="G1427" s="642" t="s">
        <v>24966</v>
      </c>
      <c r="H1427" s="643" t="s">
        <v>20101</v>
      </c>
      <c r="I1427" s="644" t="s">
        <v>24337</v>
      </c>
      <c r="J1427" s="645" t="s">
        <v>20101</v>
      </c>
      <c r="K1427" s="681">
        <v>3</v>
      </c>
      <c r="L1427" s="681">
        <v>12</v>
      </c>
      <c r="M1427" s="682">
        <v>120000</v>
      </c>
      <c r="N1427" s="681">
        <v>1</v>
      </c>
      <c r="O1427" s="683">
        <v>6</v>
      </c>
      <c r="P1427" s="682">
        <v>60000</v>
      </c>
      <c r="Q1427" s="683">
        <v>1</v>
      </c>
      <c r="R1427" s="683">
        <v>12</v>
      </c>
    </row>
    <row r="1428" spans="1:18" x14ac:dyDescent="0.25">
      <c r="A1428" s="636">
        <v>1078</v>
      </c>
      <c r="B1428" s="637" t="s">
        <v>515</v>
      </c>
      <c r="C1428" s="638" t="s">
        <v>147</v>
      </c>
      <c r="D1428" s="639" t="s">
        <v>24338</v>
      </c>
      <c r="E1428" s="640">
        <v>2000</v>
      </c>
      <c r="F1428" s="641" t="s">
        <v>24967</v>
      </c>
      <c r="G1428" s="642" t="s">
        <v>24968</v>
      </c>
      <c r="H1428" s="643" t="s">
        <v>24523</v>
      </c>
      <c r="I1428" s="644" t="s">
        <v>24969</v>
      </c>
      <c r="J1428" s="645" t="s">
        <v>24523</v>
      </c>
      <c r="K1428" s="681">
        <v>3</v>
      </c>
      <c r="L1428" s="681">
        <v>12</v>
      </c>
      <c r="M1428" s="682">
        <v>24000</v>
      </c>
      <c r="N1428" s="681">
        <v>1</v>
      </c>
      <c r="O1428" s="683">
        <v>6</v>
      </c>
      <c r="P1428" s="682">
        <v>12000</v>
      </c>
      <c r="Q1428" s="683">
        <v>1</v>
      </c>
      <c r="R1428" s="683">
        <v>12</v>
      </c>
    </row>
    <row r="1429" spans="1:18" x14ac:dyDescent="0.25">
      <c r="A1429" s="636">
        <v>1078</v>
      </c>
      <c r="B1429" s="637" t="s">
        <v>549</v>
      </c>
      <c r="C1429" s="638" t="s">
        <v>147</v>
      </c>
      <c r="D1429" s="639" t="s">
        <v>24338</v>
      </c>
      <c r="E1429" s="640">
        <v>2000</v>
      </c>
      <c r="F1429" s="641" t="s">
        <v>24970</v>
      </c>
      <c r="G1429" s="642" t="s">
        <v>24971</v>
      </c>
      <c r="H1429" s="643" t="s">
        <v>1323</v>
      </c>
      <c r="I1429" s="644" t="s">
        <v>24458</v>
      </c>
      <c r="J1429" s="645" t="s">
        <v>1323</v>
      </c>
      <c r="K1429" s="681">
        <v>3</v>
      </c>
      <c r="L1429" s="681">
        <v>7</v>
      </c>
      <c r="M1429" s="682">
        <v>14933.380000000001</v>
      </c>
      <c r="N1429" s="681">
        <v>1</v>
      </c>
      <c r="O1429" s="683">
        <v>6</v>
      </c>
      <c r="P1429" s="682">
        <v>0</v>
      </c>
      <c r="Q1429" s="667">
        <v>0</v>
      </c>
      <c r="R1429" s="683">
        <v>0</v>
      </c>
    </row>
    <row r="1430" spans="1:18" x14ac:dyDescent="0.25">
      <c r="A1430" s="636">
        <v>1078</v>
      </c>
      <c r="B1430" s="637" t="s">
        <v>515</v>
      </c>
      <c r="C1430" s="638" t="s">
        <v>147</v>
      </c>
      <c r="D1430" s="639" t="s">
        <v>24972</v>
      </c>
      <c r="E1430" s="640">
        <v>8000</v>
      </c>
      <c r="F1430" s="641" t="s">
        <v>24973</v>
      </c>
      <c r="G1430" s="642" t="s">
        <v>24974</v>
      </c>
      <c r="H1430" s="643" t="s">
        <v>519</v>
      </c>
      <c r="I1430" s="644" t="s">
        <v>24337</v>
      </c>
      <c r="J1430" s="645" t="s">
        <v>519</v>
      </c>
      <c r="K1430" s="681">
        <v>3</v>
      </c>
      <c r="L1430" s="681">
        <v>12</v>
      </c>
      <c r="M1430" s="682">
        <v>96000</v>
      </c>
      <c r="N1430" s="681">
        <v>1</v>
      </c>
      <c r="O1430" s="683">
        <v>6</v>
      </c>
      <c r="P1430" s="682">
        <v>47841.66</v>
      </c>
      <c r="Q1430" s="683">
        <v>1</v>
      </c>
      <c r="R1430" s="683">
        <v>12</v>
      </c>
    </row>
    <row r="1431" spans="1:18" x14ac:dyDescent="0.25">
      <c r="A1431" s="636">
        <v>1078</v>
      </c>
      <c r="B1431" s="637" t="s">
        <v>515</v>
      </c>
      <c r="C1431" s="638" t="s">
        <v>147</v>
      </c>
      <c r="D1431" s="639" t="s">
        <v>23856</v>
      </c>
      <c r="E1431" s="640">
        <v>8000</v>
      </c>
      <c r="F1431" s="641" t="s">
        <v>24975</v>
      </c>
      <c r="G1431" s="642" t="s">
        <v>24976</v>
      </c>
      <c r="H1431" s="643" t="s">
        <v>16466</v>
      </c>
      <c r="I1431" s="644" t="s">
        <v>24337</v>
      </c>
      <c r="J1431" s="645" t="s">
        <v>16466</v>
      </c>
      <c r="K1431" s="681">
        <v>3</v>
      </c>
      <c r="L1431" s="681">
        <v>12</v>
      </c>
      <c r="M1431" s="682">
        <v>96000</v>
      </c>
      <c r="N1431" s="681">
        <v>1</v>
      </c>
      <c r="O1431" s="683">
        <v>6</v>
      </c>
      <c r="P1431" s="682">
        <v>47906.67</v>
      </c>
      <c r="Q1431" s="683">
        <v>1</v>
      </c>
      <c r="R1431" s="683">
        <v>12</v>
      </c>
    </row>
    <row r="1432" spans="1:18" x14ac:dyDescent="0.25">
      <c r="A1432" s="636">
        <v>1078</v>
      </c>
      <c r="B1432" s="637" t="s">
        <v>515</v>
      </c>
      <c r="C1432" s="638" t="s">
        <v>147</v>
      </c>
      <c r="D1432" s="639" t="s">
        <v>24977</v>
      </c>
      <c r="E1432" s="640">
        <v>5000</v>
      </c>
      <c r="F1432" s="641" t="s">
        <v>24978</v>
      </c>
      <c r="G1432" s="642" t="s">
        <v>24979</v>
      </c>
      <c r="H1432" s="643" t="s">
        <v>539</v>
      </c>
      <c r="I1432" s="644" t="s">
        <v>24337</v>
      </c>
      <c r="J1432" s="645" t="s">
        <v>19217</v>
      </c>
      <c r="K1432" s="681">
        <v>3</v>
      </c>
      <c r="L1432" s="681">
        <v>12</v>
      </c>
      <c r="M1432" s="682">
        <v>60000</v>
      </c>
      <c r="N1432" s="681">
        <v>1</v>
      </c>
      <c r="O1432" s="683">
        <v>6</v>
      </c>
      <c r="P1432" s="682">
        <v>15000</v>
      </c>
      <c r="Q1432" s="683">
        <v>1</v>
      </c>
      <c r="R1432" s="683">
        <v>12</v>
      </c>
    </row>
    <row r="1433" spans="1:18" x14ac:dyDescent="0.25">
      <c r="A1433" s="636">
        <v>1078</v>
      </c>
      <c r="B1433" s="637" t="s">
        <v>549</v>
      </c>
      <c r="C1433" s="638" t="s">
        <v>147</v>
      </c>
      <c r="D1433" s="639" t="s">
        <v>24980</v>
      </c>
      <c r="E1433" s="640">
        <v>7500</v>
      </c>
      <c r="F1433" s="641" t="s">
        <v>24981</v>
      </c>
      <c r="G1433" s="642" t="s">
        <v>24982</v>
      </c>
      <c r="H1433" s="643" t="s">
        <v>16466</v>
      </c>
      <c r="I1433" s="644" t="s">
        <v>24337</v>
      </c>
      <c r="J1433" s="645" t="s">
        <v>16466</v>
      </c>
      <c r="K1433" s="681">
        <v>3</v>
      </c>
      <c r="L1433" s="681">
        <v>12</v>
      </c>
      <c r="M1433" s="682">
        <v>90000</v>
      </c>
      <c r="N1433" s="681">
        <v>1</v>
      </c>
      <c r="O1433" s="683">
        <v>6</v>
      </c>
      <c r="P1433" s="682">
        <v>45000</v>
      </c>
      <c r="Q1433" s="667">
        <v>0</v>
      </c>
      <c r="R1433" s="683">
        <v>0</v>
      </c>
    </row>
    <row r="1434" spans="1:18" x14ac:dyDescent="0.25">
      <c r="A1434" s="636">
        <v>1078</v>
      </c>
      <c r="B1434" s="637" t="s">
        <v>549</v>
      </c>
      <c r="C1434" s="638" t="s">
        <v>147</v>
      </c>
      <c r="D1434" s="639" t="s">
        <v>24983</v>
      </c>
      <c r="E1434" s="640">
        <v>7500</v>
      </c>
      <c r="F1434" s="641" t="s">
        <v>24984</v>
      </c>
      <c r="G1434" s="642" t="s">
        <v>24985</v>
      </c>
      <c r="H1434" s="643" t="s">
        <v>16466</v>
      </c>
      <c r="I1434" s="644" t="s">
        <v>24137</v>
      </c>
      <c r="J1434" s="645" t="s">
        <v>16466</v>
      </c>
      <c r="K1434" s="681">
        <v>3</v>
      </c>
      <c r="L1434" s="681">
        <v>12</v>
      </c>
      <c r="M1434" s="682">
        <v>90000</v>
      </c>
      <c r="N1434" s="681">
        <v>1</v>
      </c>
      <c r="O1434" s="683">
        <v>6</v>
      </c>
      <c r="P1434" s="682">
        <v>45000</v>
      </c>
      <c r="Q1434" s="667">
        <v>0</v>
      </c>
      <c r="R1434" s="683">
        <v>0</v>
      </c>
    </row>
    <row r="1435" spans="1:18" x14ac:dyDescent="0.25">
      <c r="A1435" s="636">
        <v>1078</v>
      </c>
      <c r="B1435" s="637" t="s">
        <v>515</v>
      </c>
      <c r="C1435" s="638" t="s">
        <v>147</v>
      </c>
      <c r="D1435" s="639" t="s">
        <v>24986</v>
      </c>
      <c r="E1435" s="640">
        <v>7000</v>
      </c>
      <c r="F1435" s="641" t="s">
        <v>24987</v>
      </c>
      <c r="G1435" s="642" t="s">
        <v>24988</v>
      </c>
      <c r="H1435" s="643" t="s">
        <v>24399</v>
      </c>
      <c r="I1435" s="644" t="s">
        <v>24337</v>
      </c>
      <c r="J1435" s="645" t="s">
        <v>24399</v>
      </c>
      <c r="K1435" s="681">
        <v>3</v>
      </c>
      <c r="L1435" s="681">
        <v>12</v>
      </c>
      <c r="M1435" s="682">
        <v>84000</v>
      </c>
      <c r="N1435" s="681">
        <v>1</v>
      </c>
      <c r="O1435" s="683">
        <v>6</v>
      </c>
      <c r="P1435" s="682">
        <v>42000</v>
      </c>
      <c r="Q1435" s="683">
        <v>1</v>
      </c>
      <c r="R1435" s="683">
        <v>12</v>
      </c>
    </row>
    <row r="1436" spans="1:18" x14ac:dyDescent="0.25">
      <c r="A1436" s="636">
        <v>1078</v>
      </c>
      <c r="B1436" s="637" t="s">
        <v>515</v>
      </c>
      <c r="C1436" s="638" t="s">
        <v>147</v>
      </c>
      <c r="D1436" s="639" t="s">
        <v>19673</v>
      </c>
      <c r="E1436" s="640">
        <v>10000</v>
      </c>
      <c r="F1436" s="641" t="s">
        <v>24989</v>
      </c>
      <c r="G1436" s="642" t="s">
        <v>24990</v>
      </c>
      <c r="H1436" s="643" t="s">
        <v>16466</v>
      </c>
      <c r="I1436" s="644" t="s">
        <v>24337</v>
      </c>
      <c r="J1436" s="645" t="s">
        <v>16466</v>
      </c>
      <c r="K1436" s="681">
        <v>3</v>
      </c>
      <c r="L1436" s="681">
        <v>12</v>
      </c>
      <c r="M1436" s="682">
        <v>119419.5</v>
      </c>
      <c r="N1436" s="681">
        <v>1</v>
      </c>
      <c r="O1436" s="683">
        <v>6</v>
      </c>
      <c r="P1436" s="682">
        <v>60000</v>
      </c>
      <c r="Q1436" s="683">
        <v>1</v>
      </c>
      <c r="R1436" s="683">
        <v>12</v>
      </c>
    </row>
    <row r="1437" spans="1:18" x14ac:dyDescent="0.25">
      <c r="A1437" s="636">
        <v>1078</v>
      </c>
      <c r="B1437" s="637" t="s">
        <v>515</v>
      </c>
      <c r="C1437" s="638" t="s">
        <v>147</v>
      </c>
      <c r="D1437" s="639" t="s">
        <v>24991</v>
      </c>
      <c r="E1437" s="640">
        <v>11000</v>
      </c>
      <c r="F1437" s="641" t="s">
        <v>24992</v>
      </c>
      <c r="G1437" s="642" t="s">
        <v>24993</v>
      </c>
      <c r="H1437" s="643" t="s">
        <v>16466</v>
      </c>
      <c r="I1437" s="644" t="s">
        <v>24337</v>
      </c>
      <c r="J1437" s="645" t="s">
        <v>16466</v>
      </c>
      <c r="K1437" s="681">
        <v>3</v>
      </c>
      <c r="L1437" s="681">
        <v>12</v>
      </c>
      <c r="M1437" s="682">
        <v>132000</v>
      </c>
      <c r="N1437" s="681">
        <v>1</v>
      </c>
      <c r="O1437" s="683">
        <v>6</v>
      </c>
      <c r="P1437" s="682">
        <v>66000</v>
      </c>
      <c r="Q1437" s="683">
        <v>1</v>
      </c>
      <c r="R1437" s="683">
        <v>12</v>
      </c>
    </row>
    <row r="1438" spans="1:18" x14ac:dyDescent="0.25">
      <c r="A1438" s="636">
        <v>1078</v>
      </c>
      <c r="B1438" s="637" t="s">
        <v>515</v>
      </c>
      <c r="C1438" s="638" t="s">
        <v>147</v>
      </c>
      <c r="D1438" s="639" t="s">
        <v>24994</v>
      </c>
      <c r="E1438" s="640">
        <v>8000</v>
      </c>
      <c r="F1438" s="641" t="s">
        <v>24995</v>
      </c>
      <c r="G1438" s="642" t="s">
        <v>24996</v>
      </c>
      <c r="H1438" s="643" t="s">
        <v>17373</v>
      </c>
      <c r="I1438" s="644" t="s">
        <v>24494</v>
      </c>
      <c r="J1438" s="645" t="s">
        <v>17373</v>
      </c>
      <c r="K1438" s="681">
        <v>3</v>
      </c>
      <c r="L1438" s="681">
        <v>7</v>
      </c>
      <c r="M1438" s="682">
        <v>59733.38</v>
      </c>
      <c r="N1438" s="681">
        <v>1</v>
      </c>
      <c r="O1438" s="683">
        <v>1</v>
      </c>
      <c r="P1438" s="682">
        <v>8000</v>
      </c>
      <c r="Q1438" s="667">
        <v>0</v>
      </c>
      <c r="R1438" s="683">
        <v>0</v>
      </c>
    </row>
    <row r="1439" spans="1:18" x14ac:dyDescent="0.25">
      <c r="A1439" s="636">
        <v>1078</v>
      </c>
      <c r="B1439" s="637" t="s">
        <v>549</v>
      </c>
      <c r="C1439" s="638" t="s">
        <v>147</v>
      </c>
      <c r="D1439" s="639" t="s">
        <v>24707</v>
      </c>
      <c r="E1439" s="640">
        <v>3500</v>
      </c>
      <c r="F1439" s="641" t="s">
        <v>24997</v>
      </c>
      <c r="G1439" s="642" t="s">
        <v>24998</v>
      </c>
      <c r="H1439" s="643" t="s">
        <v>16466</v>
      </c>
      <c r="I1439" s="644" t="s">
        <v>24337</v>
      </c>
      <c r="J1439" s="645" t="s">
        <v>16466</v>
      </c>
      <c r="K1439" s="681">
        <v>3</v>
      </c>
      <c r="L1439" s="681">
        <v>12</v>
      </c>
      <c r="M1439" s="682">
        <v>42000</v>
      </c>
      <c r="N1439" s="681">
        <v>1</v>
      </c>
      <c r="O1439" s="683">
        <v>6</v>
      </c>
      <c r="P1439" s="682">
        <v>21000</v>
      </c>
      <c r="Q1439" s="667">
        <v>0</v>
      </c>
      <c r="R1439" s="683">
        <v>0</v>
      </c>
    </row>
    <row r="1440" spans="1:18" x14ac:dyDescent="0.25">
      <c r="A1440" s="636">
        <v>1078</v>
      </c>
      <c r="B1440" s="637" t="s">
        <v>515</v>
      </c>
      <c r="C1440" s="638" t="s">
        <v>147</v>
      </c>
      <c r="D1440" s="639" t="s">
        <v>24999</v>
      </c>
      <c r="E1440" s="640">
        <v>10000</v>
      </c>
      <c r="F1440" s="641" t="s">
        <v>25000</v>
      </c>
      <c r="G1440" s="642" t="s">
        <v>25001</v>
      </c>
      <c r="H1440" s="643" t="s">
        <v>16466</v>
      </c>
      <c r="I1440" s="644" t="s">
        <v>24422</v>
      </c>
      <c r="J1440" s="645" t="s">
        <v>16466</v>
      </c>
      <c r="K1440" s="681">
        <v>3</v>
      </c>
      <c r="L1440" s="681">
        <v>12</v>
      </c>
      <c r="M1440" s="682">
        <v>120000</v>
      </c>
      <c r="N1440" s="681">
        <v>1</v>
      </c>
      <c r="O1440" s="683">
        <v>6</v>
      </c>
      <c r="P1440" s="682">
        <v>60000</v>
      </c>
      <c r="Q1440" s="683">
        <v>1</v>
      </c>
      <c r="R1440" s="683">
        <v>12</v>
      </c>
    </row>
    <row r="1441" spans="1:18" x14ac:dyDescent="0.25">
      <c r="A1441" s="636">
        <v>1078</v>
      </c>
      <c r="B1441" s="637" t="s">
        <v>549</v>
      </c>
      <c r="C1441" s="638" t="s">
        <v>147</v>
      </c>
      <c r="D1441" s="639" t="s">
        <v>1503</v>
      </c>
      <c r="E1441" s="640">
        <v>3500</v>
      </c>
      <c r="F1441" s="641" t="s">
        <v>25002</v>
      </c>
      <c r="G1441" s="642" t="s">
        <v>25003</v>
      </c>
      <c r="H1441" s="643" t="s">
        <v>539</v>
      </c>
      <c r="I1441" s="644" t="s">
        <v>24337</v>
      </c>
      <c r="J1441" s="645" t="s">
        <v>539</v>
      </c>
      <c r="K1441" s="681">
        <v>3</v>
      </c>
      <c r="L1441" s="681">
        <v>12</v>
      </c>
      <c r="M1441" s="682">
        <v>41958.92</v>
      </c>
      <c r="N1441" s="681">
        <v>1</v>
      </c>
      <c r="O1441" s="683">
        <v>6</v>
      </c>
      <c r="P1441" s="682">
        <v>21000</v>
      </c>
      <c r="Q1441" s="667">
        <v>0</v>
      </c>
      <c r="R1441" s="683">
        <v>0</v>
      </c>
    </row>
    <row r="1442" spans="1:18" x14ac:dyDescent="0.25">
      <c r="A1442" s="636">
        <v>1078</v>
      </c>
      <c r="B1442" s="637" t="s">
        <v>515</v>
      </c>
      <c r="C1442" s="638" t="s">
        <v>147</v>
      </c>
      <c r="D1442" s="639" t="s">
        <v>24910</v>
      </c>
      <c r="E1442" s="640">
        <v>3500</v>
      </c>
      <c r="F1442" s="641" t="s">
        <v>25004</v>
      </c>
      <c r="G1442" s="642" t="s">
        <v>25005</v>
      </c>
      <c r="H1442" s="643" t="s">
        <v>17030</v>
      </c>
      <c r="I1442" s="644" t="s">
        <v>24913</v>
      </c>
      <c r="J1442" s="645" t="s">
        <v>17030</v>
      </c>
      <c r="K1442" s="681">
        <v>3</v>
      </c>
      <c r="L1442" s="681">
        <v>12</v>
      </c>
      <c r="M1442" s="682">
        <v>42000</v>
      </c>
      <c r="N1442" s="681">
        <v>1</v>
      </c>
      <c r="O1442" s="683">
        <v>6</v>
      </c>
      <c r="P1442" s="682">
        <v>21000</v>
      </c>
      <c r="Q1442" s="683">
        <v>1</v>
      </c>
      <c r="R1442" s="683">
        <v>12</v>
      </c>
    </row>
    <row r="1443" spans="1:18" x14ac:dyDescent="0.25">
      <c r="A1443" s="636">
        <v>1078</v>
      </c>
      <c r="B1443" s="637" t="s">
        <v>515</v>
      </c>
      <c r="C1443" s="638" t="s">
        <v>147</v>
      </c>
      <c r="D1443" s="639" t="s">
        <v>25006</v>
      </c>
      <c r="E1443" s="640">
        <v>10000</v>
      </c>
      <c r="F1443" s="641" t="s">
        <v>25007</v>
      </c>
      <c r="G1443" s="642" t="s">
        <v>25008</v>
      </c>
      <c r="H1443" s="643" t="s">
        <v>16860</v>
      </c>
      <c r="I1443" s="644" t="s">
        <v>24337</v>
      </c>
      <c r="J1443" s="645" t="s">
        <v>16860</v>
      </c>
      <c r="K1443" s="681">
        <v>3</v>
      </c>
      <c r="L1443" s="681">
        <v>12</v>
      </c>
      <c r="M1443" s="682">
        <v>120000</v>
      </c>
      <c r="N1443" s="681">
        <v>1</v>
      </c>
      <c r="O1443" s="683">
        <v>6</v>
      </c>
      <c r="P1443" s="682">
        <v>60000</v>
      </c>
      <c r="Q1443" s="683">
        <v>1</v>
      </c>
      <c r="R1443" s="683">
        <v>12</v>
      </c>
    </row>
    <row r="1444" spans="1:18" x14ac:dyDescent="0.25">
      <c r="A1444" s="636">
        <v>1078</v>
      </c>
      <c r="B1444" s="637" t="s">
        <v>515</v>
      </c>
      <c r="C1444" s="638" t="s">
        <v>147</v>
      </c>
      <c r="D1444" s="639" t="s">
        <v>19667</v>
      </c>
      <c r="E1444" s="640">
        <v>10000</v>
      </c>
      <c r="F1444" s="641" t="s">
        <v>25009</v>
      </c>
      <c r="G1444" s="642" t="s">
        <v>25010</v>
      </c>
      <c r="H1444" s="643" t="s">
        <v>16466</v>
      </c>
      <c r="I1444" s="644" t="s">
        <v>24337</v>
      </c>
      <c r="J1444" s="645" t="s">
        <v>16466</v>
      </c>
      <c r="K1444" s="681">
        <v>3</v>
      </c>
      <c r="L1444" s="681">
        <v>12</v>
      </c>
      <c r="M1444" s="682">
        <v>120000</v>
      </c>
      <c r="N1444" s="681">
        <v>1</v>
      </c>
      <c r="O1444" s="683">
        <v>6</v>
      </c>
      <c r="P1444" s="682">
        <v>60000</v>
      </c>
      <c r="Q1444" s="683">
        <v>1</v>
      </c>
      <c r="R1444" s="683">
        <v>12</v>
      </c>
    </row>
    <row r="1445" spans="1:18" x14ac:dyDescent="0.25">
      <c r="A1445" s="636">
        <v>1078</v>
      </c>
      <c r="B1445" s="637" t="s">
        <v>549</v>
      </c>
      <c r="C1445" s="638" t="s">
        <v>147</v>
      </c>
      <c r="D1445" s="639" t="s">
        <v>24388</v>
      </c>
      <c r="E1445" s="640">
        <v>3500</v>
      </c>
      <c r="F1445" s="641" t="s">
        <v>25011</v>
      </c>
      <c r="G1445" s="642" t="s">
        <v>25012</v>
      </c>
      <c r="H1445" s="643" t="s">
        <v>16466</v>
      </c>
      <c r="I1445" s="644" t="s">
        <v>24422</v>
      </c>
      <c r="J1445" s="645" t="s">
        <v>16466</v>
      </c>
      <c r="K1445" s="681">
        <v>3</v>
      </c>
      <c r="L1445" s="681">
        <v>12</v>
      </c>
      <c r="M1445" s="682">
        <v>42000</v>
      </c>
      <c r="N1445" s="681">
        <v>1</v>
      </c>
      <c r="O1445" s="683">
        <v>6</v>
      </c>
      <c r="P1445" s="682">
        <v>13954.34</v>
      </c>
      <c r="Q1445" s="667">
        <v>0</v>
      </c>
      <c r="R1445" s="683">
        <v>0</v>
      </c>
    </row>
    <row r="1446" spans="1:18" x14ac:dyDescent="0.25">
      <c r="A1446" s="636">
        <v>1078</v>
      </c>
      <c r="B1446" s="637" t="s">
        <v>515</v>
      </c>
      <c r="C1446" s="638" t="s">
        <v>147</v>
      </c>
      <c r="D1446" s="639" t="s">
        <v>25013</v>
      </c>
      <c r="E1446" s="640">
        <v>3500</v>
      </c>
      <c r="F1446" s="641" t="s">
        <v>25014</v>
      </c>
      <c r="G1446" s="642" t="s">
        <v>25015</v>
      </c>
      <c r="H1446" s="643" t="s">
        <v>25016</v>
      </c>
      <c r="I1446" s="644" t="s">
        <v>24137</v>
      </c>
      <c r="J1446" s="645" t="s">
        <v>25016</v>
      </c>
      <c r="K1446" s="681">
        <v>3</v>
      </c>
      <c r="L1446" s="681">
        <v>12</v>
      </c>
      <c r="M1446" s="682">
        <v>42000</v>
      </c>
      <c r="N1446" s="681">
        <v>1</v>
      </c>
      <c r="O1446" s="683">
        <v>6</v>
      </c>
      <c r="P1446" s="682">
        <v>21000</v>
      </c>
      <c r="Q1446" s="683">
        <v>1</v>
      </c>
      <c r="R1446" s="683">
        <v>12</v>
      </c>
    </row>
    <row r="1447" spans="1:18" x14ac:dyDescent="0.25">
      <c r="A1447" s="636">
        <v>1078</v>
      </c>
      <c r="B1447" s="637" t="s">
        <v>549</v>
      </c>
      <c r="C1447" s="638" t="s">
        <v>147</v>
      </c>
      <c r="D1447" s="639" t="s">
        <v>24338</v>
      </c>
      <c r="E1447" s="640">
        <v>2000</v>
      </c>
      <c r="F1447" s="641" t="s">
        <v>25017</v>
      </c>
      <c r="G1447" s="642" t="s">
        <v>25018</v>
      </c>
      <c r="H1447" s="643" t="s">
        <v>24813</v>
      </c>
      <c r="I1447" s="644" t="s">
        <v>24813</v>
      </c>
      <c r="J1447" s="645" t="s">
        <v>24813</v>
      </c>
      <c r="K1447" s="681">
        <v>3</v>
      </c>
      <c r="L1447" s="681">
        <v>5</v>
      </c>
      <c r="M1447" s="682">
        <v>10933.380000000001</v>
      </c>
      <c r="N1447" s="681">
        <v>0</v>
      </c>
      <c r="O1447" s="683">
        <v>0</v>
      </c>
      <c r="P1447" s="682">
        <v>0</v>
      </c>
      <c r="Q1447" s="667">
        <v>0</v>
      </c>
      <c r="R1447" s="683">
        <v>0</v>
      </c>
    </row>
    <row r="1448" spans="1:18" x14ac:dyDescent="0.25">
      <c r="A1448" s="636">
        <v>1078</v>
      </c>
      <c r="B1448" s="637" t="s">
        <v>549</v>
      </c>
      <c r="C1448" s="638" t="s">
        <v>147</v>
      </c>
      <c r="D1448" s="639" t="s">
        <v>25019</v>
      </c>
      <c r="E1448" s="640">
        <v>7000</v>
      </c>
      <c r="F1448" s="641" t="s">
        <v>25020</v>
      </c>
      <c r="G1448" s="642" t="s">
        <v>25021</v>
      </c>
      <c r="H1448" s="643" t="s">
        <v>16466</v>
      </c>
      <c r="I1448" s="644" t="s">
        <v>24337</v>
      </c>
      <c r="J1448" s="645" t="s">
        <v>16466</v>
      </c>
      <c r="K1448" s="681">
        <v>3</v>
      </c>
      <c r="L1448" s="681">
        <v>12</v>
      </c>
      <c r="M1448" s="682">
        <v>84000</v>
      </c>
      <c r="N1448" s="681">
        <v>1</v>
      </c>
      <c r="O1448" s="683">
        <v>6</v>
      </c>
      <c r="P1448" s="682">
        <v>42000</v>
      </c>
      <c r="Q1448" s="667">
        <v>0</v>
      </c>
      <c r="R1448" s="683">
        <v>0</v>
      </c>
    </row>
    <row r="1449" spans="1:18" x14ac:dyDescent="0.25">
      <c r="A1449" s="636">
        <v>1078</v>
      </c>
      <c r="B1449" s="637" t="s">
        <v>515</v>
      </c>
      <c r="C1449" s="638" t="s">
        <v>147</v>
      </c>
      <c r="D1449" s="639" t="s">
        <v>25022</v>
      </c>
      <c r="E1449" s="640">
        <v>2200</v>
      </c>
      <c r="F1449" s="641" t="s">
        <v>25023</v>
      </c>
      <c r="G1449" s="642" t="s">
        <v>25024</v>
      </c>
      <c r="H1449" s="643" t="s">
        <v>539</v>
      </c>
      <c r="I1449" s="644" t="s">
        <v>520</v>
      </c>
      <c r="J1449" s="645" t="s">
        <v>19217</v>
      </c>
      <c r="K1449" s="681">
        <v>3</v>
      </c>
      <c r="L1449" s="681">
        <v>12</v>
      </c>
      <c r="M1449" s="682">
        <v>26400</v>
      </c>
      <c r="N1449" s="681">
        <v>1</v>
      </c>
      <c r="O1449" s="683">
        <v>6</v>
      </c>
      <c r="P1449" s="682">
        <v>13100.24</v>
      </c>
      <c r="Q1449" s="683">
        <v>1</v>
      </c>
      <c r="R1449" s="683">
        <v>12</v>
      </c>
    </row>
    <row r="1450" spans="1:18" x14ac:dyDescent="0.25">
      <c r="A1450" s="636">
        <v>1078</v>
      </c>
      <c r="B1450" s="637" t="s">
        <v>515</v>
      </c>
      <c r="C1450" s="638" t="s">
        <v>147</v>
      </c>
      <c r="D1450" s="639" t="s">
        <v>24765</v>
      </c>
      <c r="E1450" s="640">
        <v>3100</v>
      </c>
      <c r="F1450" s="641" t="s">
        <v>25025</v>
      </c>
      <c r="G1450" s="642" t="s">
        <v>25026</v>
      </c>
      <c r="H1450" s="643" t="s">
        <v>1323</v>
      </c>
      <c r="I1450" s="644" t="s">
        <v>24764</v>
      </c>
      <c r="J1450" s="645" t="s">
        <v>1323</v>
      </c>
      <c r="K1450" s="681">
        <v>3</v>
      </c>
      <c r="L1450" s="681">
        <v>7</v>
      </c>
      <c r="M1450" s="682">
        <v>23559.940000000002</v>
      </c>
      <c r="N1450" s="681">
        <v>1</v>
      </c>
      <c r="O1450" s="683">
        <v>6</v>
      </c>
      <c r="P1450" s="682">
        <v>18393.330000000002</v>
      </c>
      <c r="Q1450" s="683">
        <v>1</v>
      </c>
      <c r="R1450" s="683">
        <v>9</v>
      </c>
    </row>
    <row r="1451" spans="1:18" x14ac:dyDescent="0.25">
      <c r="A1451" s="636">
        <v>1078</v>
      </c>
      <c r="B1451" s="637" t="s">
        <v>515</v>
      </c>
      <c r="C1451" s="638" t="s">
        <v>147</v>
      </c>
      <c r="D1451" s="639" t="s">
        <v>25027</v>
      </c>
      <c r="E1451" s="640">
        <v>1900</v>
      </c>
      <c r="F1451" s="641" t="s">
        <v>25028</v>
      </c>
      <c r="G1451" s="642" t="s">
        <v>25029</v>
      </c>
      <c r="H1451" s="643" t="s">
        <v>624</v>
      </c>
      <c r="I1451" s="644" t="s">
        <v>24522</v>
      </c>
      <c r="J1451" s="645" t="s">
        <v>624</v>
      </c>
      <c r="K1451" s="681">
        <v>3</v>
      </c>
      <c r="L1451" s="681">
        <v>12</v>
      </c>
      <c r="M1451" s="682">
        <v>22800</v>
      </c>
      <c r="N1451" s="681">
        <v>1</v>
      </c>
      <c r="O1451" s="683">
        <v>6</v>
      </c>
      <c r="P1451" s="682">
        <v>11400</v>
      </c>
      <c r="Q1451" s="683">
        <v>1</v>
      </c>
      <c r="R1451" s="683">
        <v>12</v>
      </c>
    </row>
    <row r="1452" spans="1:18" x14ac:dyDescent="0.25">
      <c r="A1452" s="636">
        <v>1078</v>
      </c>
      <c r="B1452" s="637" t="s">
        <v>549</v>
      </c>
      <c r="C1452" s="638" t="s">
        <v>147</v>
      </c>
      <c r="D1452" s="639" t="s">
        <v>24338</v>
      </c>
      <c r="E1452" s="640">
        <v>2000</v>
      </c>
      <c r="F1452" s="641" t="s">
        <v>25030</v>
      </c>
      <c r="G1452" s="642" t="s">
        <v>25031</v>
      </c>
      <c r="H1452" s="643" t="s">
        <v>24813</v>
      </c>
      <c r="I1452" s="644" t="s">
        <v>24813</v>
      </c>
      <c r="J1452" s="645" t="s">
        <v>24813</v>
      </c>
      <c r="K1452" s="681">
        <v>3</v>
      </c>
      <c r="L1452" s="681">
        <v>12</v>
      </c>
      <c r="M1452" s="682">
        <v>16333.34</v>
      </c>
      <c r="N1452" s="681">
        <v>1</v>
      </c>
      <c r="O1452" s="683">
        <v>6</v>
      </c>
      <c r="P1452" s="682">
        <v>4466.82</v>
      </c>
      <c r="Q1452" s="667">
        <v>0</v>
      </c>
      <c r="R1452" s="683">
        <v>0</v>
      </c>
    </row>
    <row r="1453" spans="1:18" x14ac:dyDescent="0.25">
      <c r="A1453" s="636">
        <v>1078</v>
      </c>
      <c r="B1453" s="637" t="s">
        <v>515</v>
      </c>
      <c r="C1453" s="638" t="s">
        <v>147</v>
      </c>
      <c r="D1453" s="639" t="s">
        <v>25032</v>
      </c>
      <c r="E1453" s="640">
        <v>10000</v>
      </c>
      <c r="F1453" s="641" t="s">
        <v>25033</v>
      </c>
      <c r="G1453" s="642" t="s">
        <v>25034</v>
      </c>
      <c r="H1453" s="643" t="s">
        <v>16466</v>
      </c>
      <c r="I1453" s="644" t="s">
        <v>24422</v>
      </c>
      <c r="J1453" s="645" t="s">
        <v>16466</v>
      </c>
      <c r="K1453" s="681">
        <v>3</v>
      </c>
      <c r="L1453" s="681">
        <v>7</v>
      </c>
      <c r="M1453" s="682">
        <v>74666.62</v>
      </c>
      <c r="N1453" s="681">
        <v>1</v>
      </c>
      <c r="O1453" s="683">
        <v>6</v>
      </c>
      <c r="P1453" s="682">
        <v>59752.08</v>
      </c>
      <c r="Q1453" s="683">
        <v>1</v>
      </c>
      <c r="R1453" s="683">
        <v>9</v>
      </c>
    </row>
    <row r="1454" spans="1:18" x14ac:dyDescent="0.25">
      <c r="A1454" s="636">
        <v>1078</v>
      </c>
      <c r="B1454" s="637" t="s">
        <v>515</v>
      </c>
      <c r="C1454" s="638" t="s">
        <v>147</v>
      </c>
      <c r="D1454" s="639" t="s">
        <v>25035</v>
      </c>
      <c r="E1454" s="640">
        <v>7500</v>
      </c>
      <c r="F1454" s="641" t="s">
        <v>25036</v>
      </c>
      <c r="G1454" s="642" t="s">
        <v>25037</v>
      </c>
      <c r="H1454" s="643" t="s">
        <v>16466</v>
      </c>
      <c r="I1454" s="644" t="s">
        <v>24337</v>
      </c>
      <c r="J1454" s="645" t="s">
        <v>16466</v>
      </c>
      <c r="K1454" s="681">
        <v>3</v>
      </c>
      <c r="L1454" s="681">
        <v>12</v>
      </c>
      <c r="M1454" s="682">
        <v>89947.92</v>
      </c>
      <c r="N1454" s="681">
        <v>1</v>
      </c>
      <c r="O1454" s="683">
        <v>6</v>
      </c>
      <c r="P1454" s="682">
        <v>45000</v>
      </c>
      <c r="Q1454" s="683">
        <v>1</v>
      </c>
      <c r="R1454" s="683">
        <v>12</v>
      </c>
    </row>
    <row r="1455" spans="1:18" x14ac:dyDescent="0.25">
      <c r="A1455" s="636">
        <v>1078</v>
      </c>
      <c r="B1455" s="637" t="s">
        <v>515</v>
      </c>
      <c r="C1455" s="638" t="s">
        <v>147</v>
      </c>
      <c r="D1455" s="639" t="s">
        <v>25038</v>
      </c>
      <c r="E1455" s="640">
        <v>7500</v>
      </c>
      <c r="F1455" s="641" t="s">
        <v>25039</v>
      </c>
      <c r="G1455" s="642" t="s">
        <v>25040</v>
      </c>
      <c r="H1455" s="643" t="s">
        <v>930</v>
      </c>
      <c r="I1455" s="644" t="s">
        <v>24137</v>
      </c>
      <c r="J1455" s="645" t="s">
        <v>930</v>
      </c>
      <c r="K1455" s="681">
        <v>3</v>
      </c>
      <c r="L1455" s="681">
        <v>12</v>
      </c>
      <c r="M1455" s="682">
        <v>90000</v>
      </c>
      <c r="N1455" s="681">
        <v>1</v>
      </c>
      <c r="O1455" s="683">
        <v>6</v>
      </c>
      <c r="P1455" s="682">
        <v>44910.94</v>
      </c>
      <c r="Q1455" s="683">
        <v>1</v>
      </c>
      <c r="R1455" s="683">
        <v>12</v>
      </c>
    </row>
    <row r="1456" spans="1:18" x14ac:dyDescent="0.25">
      <c r="A1456" s="636">
        <v>1078</v>
      </c>
      <c r="B1456" s="637" t="s">
        <v>515</v>
      </c>
      <c r="C1456" s="638" t="s">
        <v>147</v>
      </c>
      <c r="D1456" s="639" t="s">
        <v>25041</v>
      </c>
      <c r="E1456" s="640">
        <v>10000</v>
      </c>
      <c r="F1456" s="641" t="s">
        <v>25042</v>
      </c>
      <c r="G1456" s="642" t="s">
        <v>25043</v>
      </c>
      <c r="H1456" s="643" t="s">
        <v>16466</v>
      </c>
      <c r="I1456" s="644" t="s">
        <v>24422</v>
      </c>
      <c r="J1456" s="645" t="s">
        <v>16466</v>
      </c>
      <c r="K1456" s="681">
        <v>3</v>
      </c>
      <c r="L1456" s="681">
        <v>12</v>
      </c>
      <c r="M1456" s="682">
        <v>120000</v>
      </c>
      <c r="N1456" s="681">
        <v>1</v>
      </c>
      <c r="O1456" s="683">
        <v>6</v>
      </c>
      <c r="P1456" s="682">
        <v>60000</v>
      </c>
      <c r="Q1456" s="683">
        <v>1</v>
      </c>
      <c r="R1456" s="683">
        <v>12</v>
      </c>
    </row>
    <row r="1457" spans="1:18" x14ac:dyDescent="0.25">
      <c r="A1457" s="636">
        <v>1078</v>
      </c>
      <c r="B1457" s="637" t="s">
        <v>515</v>
      </c>
      <c r="C1457" s="638" t="s">
        <v>147</v>
      </c>
      <c r="D1457" s="639" t="s">
        <v>25044</v>
      </c>
      <c r="E1457" s="640">
        <v>3500</v>
      </c>
      <c r="F1457" s="641" t="s">
        <v>25045</v>
      </c>
      <c r="G1457" s="642" t="s">
        <v>25046</v>
      </c>
      <c r="H1457" s="643" t="s">
        <v>25047</v>
      </c>
      <c r="I1457" s="644" t="s">
        <v>24857</v>
      </c>
      <c r="J1457" s="645" t="s">
        <v>25047</v>
      </c>
      <c r="K1457" s="681">
        <v>3</v>
      </c>
      <c r="L1457" s="681">
        <v>12</v>
      </c>
      <c r="M1457" s="682">
        <v>42233.34</v>
      </c>
      <c r="N1457" s="681">
        <v>1</v>
      </c>
      <c r="O1457" s="683">
        <v>6</v>
      </c>
      <c r="P1457" s="682">
        <v>20963.060000000001</v>
      </c>
      <c r="Q1457" s="683">
        <v>1</v>
      </c>
      <c r="R1457" s="683">
        <v>12</v>
      </c>
    </row>
    <row r="1458" spans="1:18" x14ac:dyDescent="0.25">
      <c r="A1458" s="636">
        <v>1078</v>
      </c>
      <c r="B1458" s="637" t="s">
        <v>515</v>
      </c>
      <c r="C1458" s="638" t="s">
        <v>147</v>
      </c>
      <c r="D1458" s="639" t="s">
        <v>25048</v>
      </c>
      <c r="E1458" s="640">
        <v>10000</v>
      </c>
      <c r="F1458" s="641" t="s">
        <v>25049</v>
      </c>
      <c r="G1458" s="642" t="s">
        <v>25050</v>
      </c>
      <c r="H1458" s="643" t="s">
        <v>24399</v>
      </c>
      <c r="I1458" s="644" t="s">
        <v>24337</v>
      </c>
      <c r="J1458" s="645" t="s">
        <v>24399</v>
      </c>
      <c r="K1458" s="681">
        <v>3</v>
      </c>
      <c r="L1458" s="681">
        <v>12</v>
      </c>
      <c r="M1458" s="682">
        <v>120000</v>
      </c>
      <c r="N1458" s="681">
        <v>1</v>
      </c>
      <c r="O1458" s="683">
        <v>6</v>
      </c>
      <c r="P1458" s="682">
        <v>60000</v>
      </c>
      <c r="Q1458" s="683">
        <v>1</v>
      </c>
      <c r="R1458" s="683">
        <v>12</v>
      </c>
    </row>
    <row r="1459" spans="1:18" x14ac:dyDescent="0.25">
      <c r="A1459" s="636">
        <v>1078</v>
      </c>
      <c r="B1459" s="637" t="s">
        <v>549</v>
      </c>
      <c r="C1459" s="638" t="s">
        <v>147</v>
      </c>
      <c r="D1459" s="639" t="s">
        <v>25051</v>
      </c>
      <c r="E1459" s="640">
        <v>3500</v>
      </c>
      <c r="F1459" s="641" t="s">
        <v>25052</v>
      </c>
      <c r="G1459" s="642" t="s">
        <v>25053</v>
      </c>
      <c r="H1459" s="643" t="s">
        <v>16999</v>
      </c>
      <c r="I1459" s="644" t="s">
        <v>24519</v>
      </c>
      <c r="J1459" s="645" t="s">
        <v>16999</v>
      </c>
      <c r="K1459" s="681">
        <v>3</v>
      </c>
      <c r="L1459" s="681">
        <v>12</v>
      </c>
      <c r="M1459" s="682">
        <v>42000</v>
      </c>
      <c r="N1459" s="681">
        <v>1</v>
      </c>
      <c r="O1459" s="683">
        <v>6</v>
      </c>
      <c r="P1459" s="682">
        <v>21000</v>
      </c>
      <c r="Q1459" s="667">
        <v>0</v>
      </c>
      <c r="R1459" s="683">
        <v>0</v>
      </c>
    </row>
    <row r="1460" spans="1:18" x14ac:dyDescent="0.25">
      <c r="A1460" s="636">
        <v>1078</v>
      </c>
      <c r="B1460" s="637" t="s">
        <v>515</v>
      </c>
      <c r="C1460" s="638" t="s">
        <v>147</v>
      </c>
      <c r="D1460" s="639" t="s">
        <v>25054</v>
      </c>
      <c r="E1460" s="640">
        <v>15000</v>
      </c>
      <c r="F1460" s="641" t="s">
        <v>25055</v>
      </c>
      <c r="G1460" s="642" t="s">
        <v>25056</v>
      </c>
      <c r="H1460" s="643" t="s">
        <v>16466</v>
      </c>
      <c r="I1460" s="644" t="s">
        <v>24337</v>
      </c>
      <c r="J1460" s="645" t="s">
        <v>16466</v>
      </c>
      <c r="K1460" s="681">
        <v>1</v>
      </c>
      <c r="L1460" s="681">
        <v>12</v>
      </c>
      <c r="M1460" s="682">
        <v>180000</v>
      </c>
      <c r="N1460" s="681">
        <v>1</v>
      </c>
      <c r="O1460" s="683">
        <v>1</v>
      </c>
      <c r="P1460" s="682">
        <v>32000</v>
      </c>
      <c r="Q1460" s="667">
        <v>0</v>
      </c>
      <c r="R1460" s="683">
        <v>0</v>
      </c>
    </row>
    <row r="1461" spans="1:18" x14ac:dyDescent="0.25">
      <c r="A1461" s="636">
        <v>1078</v>
      </c>
      <c r="B1461" s="637" t="s">
        <v>549</v>
      </c>
      <c r="C1461" s="638" t="s">
        <v>147</v>
      </c>
      <c r="D1461" s="639" t="s">
        <v>25057</v>
      </c>
      <c r="E1461" s="640">
        <v>6000</v>
      </c>
      <c r="F1461" s="641" t="s">
        <v>25058</v>
      </c>
      <c r="G1461" s="642" t="s">
        <v>25059</v>
      </c>
      <c r="H1461" s="643" t="s">
        <v>930</v>
      </c>
      <c r="I1461" s="644" t="s">
        <v>24337</v>
      </c>
      <c r="J1461" s="645" t="s">
        <v>930</v>
      </c>
      <c r="K1461" s="681">
        <v>3</v>
      </c>
      <c r="L1461" s="681">
        <v>12</v>
      </c>
      <c r="M1461" s="682">
        <v>71677.34</v>
      </c>
      <c r="N1461" s="681">
        <v>1</v>
      </c>
      <c r="O1461" s="683">
        <v>6</v>
      </c>
      <c r="P1461" s="682">
        <v>36000</v>
      </c>
      <c r="Q1461" s="667">
        <v>0</v>
      </c>
      <c r="R1461" s="683">
        <v>0</v>
      </c>
    </row>
    <row r="1462" spans="1:18" x14ac:dyDescent="0.25">
      <c r="A1462" s="636">
        <v>1078</v>
      </c>
      <c r="B1462" s="637" t="s">
        <v>515</v>
      </c>
      <c r="C1462" s="638" t="s">
        <v>147</v>
      </c>
      <c r="D1462" s="639" t="s">
        <v>25060</v>
      </c>
      <c r="E1462" s="640">
        <v>5000</v>
      </c>
      <c r="F1462" s="641" t="s">
        <v>25061</v>
      </c>
      <c r="G1462" s="642" t="s">
        <v>25062</v>
      </c>
      <c r="H1462" s="643" t="s">
        <v>519</v>
      </c>
      <c r="I1462" s="644" t="s">
        <v>520</v>
      </c>
      <c r="J1462" s="645" t="s">
        <v>519</v>
      </c>
      <c r="K1462" s="681">
        <v>3</v>
      </c>
      <c r="L1462" s="681">
        <v>12</v>
      </c>
      <c r="M1462" s="682">
        <v>60000</v>
      </c>
      <c r="N1462" s="681">
        <v>1</v>
      </c>
      <c r="O1462" s="683">
        <v>6</v>
      </c>
      <c r="P1462" s="682">
        <v>30000</v>
      </c>
      <c r="Q1462" s="683">
        <v>1</v>
      </c>
      <c r="R1462" s="683">
        <v>12</v>
      </c>
    </row>
    <row r="1463" spans="1:18" x14ac:dyDescent="0.25">
      <c r="A1463" s="636">
        <v>1078</v>
      </c>
      <c r="B1463" s="637" t="s">
        <v>515</v>
      </c>
      <c r="C1463" s="638" t="s">
        <v>147</v>
      </c>
      <c r="D1463" s="639" t="s">
        <v>25063</v>
      </c>
      <c r="E1463" s="640">
        <v>12000</v>
      </c>
      <c r="F1463" s="641" t="s">
        <v>25064</v>
      </c>
      <c r="G1463" s="642" t="s">
        <v>25065</v>
      </c>
      <c r="H1463" s="643" t="s">
        <v>16466</v>
      </c>
      <c r="I1463" s="644" t="s">
        <v>24422</v>
      </c>
      <c r="J1463" s="645" t="s">
        <v>16466</v>
      </c>
      <c r="K1463" s="681">
        <v>3</v>
      </c>
      <c r="L1463" s="681">
        <v>12</v>
      </c>
      <c r="M1463" s="682">
        <v>144000</v>
      </c>
      <c r="N1463" s="681">
        <v>1</v>
      </c>
      <c r="O1463" s="683">
        <v>6</v>
      </c>
      <c r="P1463" s="682">
        <v>72000</v>
      </c>
      <c r="Q1463" s="683">
        <v>1</v>
      </c>
      <c r="R1463" s="683">
        <v>12</v>
      </c>
    </row>
    <row r="1464" spans="1:18" x14ac:dyDescent="0.25">
      <c r="A1464" s="636">
        <v>1078</v>
      </c>
      <c r="B1464" s="637" t="s">
        <v>515</v>
      </c>
      <c r="C1464" s="638" t="s">
        <v>147</v>
      </c>
      <c r="D1464" s="639" t="s">
        <v>25066</v>
      </c>
      <c r="E1464" s="640">
        <v>8000</v>
      </c>
      <c r="F1464" s="641" t="s">
        <v>25067</v>
      </c>
      <c r="G1464" s="642" t="s">
        <v>25068</v>
      </c>
      <c r="H1464" s="643" t="s">
        <v>519</v>
      </c>
      <c r="I1464" s="644" t="s">
        <v>24337</v>
      </c>
      <c r="J1464" s="645" t="s">
        <v>519</v>
      </c>
      <c r="K1464" s="681">
        <v>3</v>
      </c>
      <c r="L1464" s="681">
        <v>12</v>
      </c>
      <c r="M1464" s="682">
        <v>96000</v>
      </c>
      <c r="N1464" s="681">
        <v>1</v>
      </c>
      <c r="O1464" s="683">
        <v>6</v>
      </c>
      <c r="P1464" s="682">
        <v>47831.67</v>
      </c>
      <c r="Q1464" s="683">
        <v>1</v>
      </c>
      <c r="R1464" s="683">
        <v>12</v>
      </c>
    </row>
    <row r="1465" spans="1:18" x14ac:dyDescent="0.25">
      <c r="A1465" s="636">
        <v>1078</v>
      </c>
      <c r="B1465" s="637" t="s">
        <v>515</v>
      </c>
      <c r="C1465" s="638" t="s">
        <v>147</v>
      </c>
      <c r="D1465" s="639" t="s">
        <v>25069</v>
      </c>
      <c r="E1465" s="640">
        <v>10000</v>
      </c>
      <c r="F1465" s="641" t="s">
        <v>25070</v>
      </c>
      <c r="G1465" s="642" t="s">
        <v>25071</v>
      </c>
      <c r="H1465" s="643" t="s">
        <v>519</v>
      </c>
      <c r="I1465" s="644" t="s">
        <v>24337</v>
      </c>
      <c r="J1465" s="645" t="s">
        <v>519</v>
      </c>
      <c r="K1465" s="681">
        <v>3</v>
      </c>
      <c r="L1465" s="681">
        <v>12</v>
      </c>
      <c r="M1465" s="682">
        <v>120000</v>
      </c>
      <c r="N1465" s="681">
        <v>1</v>
      </c>
      <c r="O1465" s="683">
        <v>6</v>
      </c>
      <c r="P1465" s="682">
        <v>60000</v>
      </c>
      <c r="Q1465" s="683">
        <v>1</v>
      </c>
      <c r="R1465" s="683">
        <v>12</v>
      </c>
    </row>
    <row r="1466" spans="1:18" x14ac:dyDescent="0.25">
      <c r="A1466" s="636">
        <v>1078</v>
      </c>
      <c r="B1466" s="637" t="s">
        <v>515</v>
      </c>
      <c r="C1466" s="638" t="s">
        <v>147</v>
      </c>
      <c r="D1466" s="639" t="s">
        <v>25072</v>
      </c>
      <c r="E1466" s="640">
        <v>7000</v>
      </c>
      <c r="F1466" s="641" t="s">
        <v>25073</v>
      </c>
      <c r="G1466" s="642" t="s">
        <v>25074</v>
      </c>
      <c r="H1466" s="643" t="s">
        <v>16466</v>
      </c>
      <c r="I1466" s="644" t="s">
        <v>24337</v>
      </c>
      <c r="J1466" s="645" t="s">
        <v>16466</v>
      </c>
      <c r="K1466" s="681">
        <v>3</v>
      </c>
      <c r="L1466" s="681">
        <v>12</v>
      </c>
      <c r="M1466" s="682">
        <v>84000</v>
      </c>
      <c r="N1466" s="681">
        <v>1</v>
      </c>
      <c r="O1466" s="683">
        <v>6</v>
      </c>
      <c r="P1466" s="682">
        <v>42000</v>
      </c>
      <c r="Q1466" s="683">
        <v>1</v>
      </c>
      <c r="R1466" s="683">
        <v>12</v>
      </c>
    </row>
    <row r="1467" spans="1:18" x14ac:dyDescent="0.25">
      <c r="A1467" s="636">
        <v>1078</v>
      </c>
      <c r="B1467" s="637" t="s">
        <v>515</v>
      </c>
      <c r="C1467" s="638" t="s">
        <v>147</v>
      </c>
      <c r="D1467" s="639" t="s">
        <v>25075</v>
      </c>
      <c r="E1467" s="640">
        <v>14000</v>
      </c>
      <c r="F1467" s="641" t="s">
        <v>25076</v>
      </c>
      <c r="G1467" s="642" t="s">
        <v>25077</v>
      </c>
      <c r="H1467" s="643" t="s">
        <v>16466</v>
      </c>
      <c r="I1467" s="644" t="s">
        <v>24137</v>
      </c>
      <c r="J1467" s="645" t="s">
        <v>16466</v>
      </c>
      <c r="K1467" s="681">
        <v>3</v>
      </c>
      <c r="L1467" s="681">
        <v>12</v>
      </c>
      <c r="M1467" s="682">
        <v>168000</v>
      </c>
      <c r="N1467" s="681">
        <v>1</v>
      </c>
      <c r="O1467" s="683">
        <v>6</v>
      </c>
      <c r="P1467" s="682">
        <v>84000</v>
      </c>
      <c r="Q1467" s="683">
        <v>1</v>
      </c>
      <c r="R1467" s="683">
        <v>12</v>
      </c>
    </row>
    <row r="1468" spans="1:18" x14ac:dyDescent="0.25">
      <c r="A1468" s="636">
        <v>1078</v>
      </c>
      <c r="B1468" s="637" t="s">
        <v>515</v>
      </c>
      <c r="C1468" s="638" t="s">
        <v>147</v>
      </c>
      <c r="D1468" s="639" t="s">
        <v>24428</v>
      </c>
      <c r="E1468" s="640">
        <v>3100</v>
      </c>
      <c r="F1468" s="641" t="s">
        <v>25078</v>
      </c>
      <c r="G1468" s="642" t="s">
        <v>25079</v>
      </c>
      <c r="H1468" s="643" t="s">
        <v>539</v>
      </c>
      <c r="I1468" s="644" t="s">
        <v>520</v>
      </c>
      <c r="J1468" s="645" t="s">
        <v>19217</v>
      </c>
      <c r="K1468" s="681">
        <v>3</v>
      </c>
      <c r="L1468" s="681">
        <v>12</v>
      </c>
      <c r="M1468" s="682">
        <v>37200</v>
      </c>
      <c r="N1468" s="681">
        <v>1</v>
      </c>
      <c r="O1468" s="683">
        <v>6</v>
      </c>
      <c r="P1468" s="682">
        <v>18600</v>
      </c>
      <c r="Q1468" s="683">
        <v>1</v>
      </c>
      <c r="R1468" s="683">
        <v>12</v>
      </c>
    </row>
    <row r="1469" spans="1:18" x14ac:dyDescent="0.25">
      <c r="A1469" s="636">
        <v>1078</v>
      </c>
      <c r="B1469" s="637" t="s">
        <v>515</v>
      </c>
      <c r="C1469" s="638" t="s">
        <v>147</v>
      </c>
      <c r="D1469" s="639" t="s">
        <v>25080</v>
      </c>
      <c r="E1469" s="640">
        <v>7500</v>
      </c>
      <c r="F1469" s="641" t="s">
        <v>25081</v>
      </c>
      <c r="G1469" s="642" t="s">
        <v>25082</v>
      </c>
      <c r="H1469" s="643" t="s">
        <v>519</v>
      </c>
      <c r="I1469" s="644" t="s">
        <v>24337</v>
      </c>
      <c r="J1469" s="645" t="s">
        <v>519</v>
      </c>
      <c r="K1469" s="681">
        <v>3</v>
      </c>
      <c r="L1469" s="681">
        <v>12</v>
      </c>
      <c r="M1469" s="682">
        <v>90000</v>
      </c>
      <c r="N1469" s="681">
        <v>1</v>
      </c>
      <c r="O1469" s="683">
        <v>6</v>
      </c>
      <c r="P1469" s="682">
        <v>45000</v>
      </c>
      <c r="Q1469" s="683">
        <v>1</v>
      </c>
      <c r="R1469" s="683">
        <v>12</v>
      </c>
    </row>
    <row r="1470" spans="1:18" x14ac:dyDescent="0.25">
      <c r="A1470" s="636">
        <v>1078</v>
      </c>
      <c r="B1470" s="637" t="s">
        <v>515</v>
      </c>
      <c r="C1470" s="638" t="s">
        <v>147</v>
      </c>
      <c r="D1470" s="639" t="s">
        <v>25083</v>
      </c>
      <c r="E1470" s="640">
        <v>10000</v>
      </c>
      <c r="F1470" s="641" t="s">
        <v>25084</v>
      </c>
      <c r="G1470" s="642" t="s">
        <v>25085</v>
      </c>
      <c r="H1470" s="643" t="s">
        <v>519</v>
      </c>
      <c r="I1470" s="644" t="s">
        <v>24137</v>
      </c>
      <c r="J1470" s="645" t="s">
        <v>519</v>
      </c>
      <c r="K1470" s="681">
        <v>3</v>
      </c>
      <c r="L1470" s="681">
        <v>12</v>
      </c>
      <c r="M1470" s="682">
        <v>120000</v>
      </c>
      <c r="N1470" s="681">
        <v>1</v>
      </c>
      <c r="O1470" s="683">
        <v>6</v>
      </c>
      <c r="P1470" s="682">
        <v>60000</v>
      </c>
      <c r="Q1470" s="683">
        <v>1</v>
      </c>
      <c r="R1470" s="683">
        <v>12</v>
      </c>
    </row>
    <row r="1471" spans="1:18" x14ac:dyDescent="0.25">
      <c r="A1471" s="636">
        <v>1078</v>
      </c>
      <c r="B1471" s="637" t="s">
        <v>515</v>
      </c>
      <c r="C1471" s="638" t="s">
        <v>147</v>
      </c>
      <c r="D1471" s="639" t="s">
        <v>25086</v>
      </c>
      <c r="E1471" s="640">
        <v>8000</v>
      </c>
      <c r="F1471" s="641" t="s">
        <v>25087</v>
      </c>
      <c r="G1471" s="642" t="s">
        <v>25088</v>
      </c>
      <c r="H1471" s="643" t="s">
        <v>16466</v>
      </c>
      <c r="I1471" s="644" t="s">
        <v>25089</v>
      </c>
      <c r="J1471" s="645" t="s">
        <v>16466</v>
      </c>
      <c r="K1471" s="681">
        <v>3</v>
      </c>
      <c r="L1471" s="681">
        <v>12</v>
      </c>
      <c r="M1471" s="682">
        <v>96000</v>
      </c>
      <c r="N1471" s="681">
        <v>1</v>
      </c>
      <c r="O1471" s="683">
        <v>6</v>
      </c>
      <c r="P1471" s="682">
        <v>47943.89</v>
      </c>
      <c r="Q1471" s="683">
        <v>1</v>
      </c>
      <c r="R1471" s="683">
        <v>12</v>
      </c>
    </row>
    <row r="1472" spans="1:18" x14ac:dyDescent="0.25">
      <c r="A1472" s="636">
        <v>1078</v>
      </c>
      <c r="B1472" s="637" t="s">
        <v>515</v>
      </c>
      <c r="C1472" s="638" t="s">
        <v>147</v>
      </c>
      <c r="D1472" s="639" t="s">
        <v>25090</v>
      </c>
      <c r="E1472" s="640">
        <v>10000</v>
      </c>
      <c r="F1472" s="641" t="s">
        <v>25091</v>
      </c>
      <c r="G1472" s="642" t="s">
        <v>25092</v>
      </c>
      <c r="H1472" s="643" t="s">
        <v>565</v>
      </c>
      <c r="I1472" s="644" t="s">
        <v>24337</v>
      </c>
      <c r="J1472" s="645" t="s">
        <v>565</v>
      </c>
      <c r="K1472" s="681">
        <v>3</v>
      </c>
      <c r="L1472" s="681">
        <v>12</v>
      </c>
      <c r="M1472" s="682">
        <v>120000</v>
      </c>
      <c r="N1472" s="681">
        <v>1</v>
      </c>
      <c r="O1472" s="683">
        <v>6</v>
      </c>
      <c r="P1472" s="682">
        <v>60000</v>
      </c>
      <c r="Q1472" s="683">
        <v>1</v>
      </c>
      <c r="R1472" s="683">
        <v>12</v>
      </c>
    </row>
    <row r="1473" spans="1:18" x14ac:dyDescent="0.25">
      <c r="A1473" s="636">
        <v>1078</v>
      </c>
      <c r="B1473" s="637" t="s">
        <v>515</v>
      </c>
      <c r="C1473" s="638" t="s">
        <v>147</v>
      </c>
      <c r="D1473" s="639" t="s">
        <v>25093</v>
      </c>
      <c r="E1473" s="640">
        <v>5000</v>
      </c>
      <c r="F1473" s="641" t="s">
        <v>25094</v>
      </c>
      <c r="G1473" s="642" t="s">
        <v>25095</v>
      </c>
      <c r="H1473" s="643" t="s">
        <v>22316</v>
      </c>
      <c r="I1473" s="644" t="s">
        <v>24337</v>
      </c>
      <c r="J1473" s="645" t="s">
        <v>22316</v>
      </c>
      <c r="K1473" s="681">
        <v>3</v>
      </c>
      <c r="L1473" s="681">
        <v>12</v>
      </c>
      <c r="M1473" s="682">
        <v>60000</v>
      </c>
      <c r="N1473" s="681">
        <v>1</v>
      </c>
      <c r="O1473" s="683">
        <v>6</v>
      </c>
      <c r="P1473" s="682">
        <v>30000</v>
      </c>
      <c r="Q1473" s="683">
        <v>1</v>
      </c>
      <c r="R1473" s="683">
        <v>12</v>
      </c>
    </row>
    <row r="1474" spans="1:18" x14ac:dyDescent="0.25">
      <c r="A1474" s="636">
        <v>1078</v>
      </c>
      <c r="B1474" s="637" t="s">
        <v>515</v>
      </c>
      <c r="C1474" s="638" t="s">
        <v>147</v>
      </c>
      <c r="D1474" s="639" t="s">
        <v>814</v>
      </c>
      <c r="E1474" s="640">
        <v>11000</v>
      </c>
      <c r="F1474" s="641" t="s">
        <v>25096</v>
      </c>
      <c r="G1474" s="642" t="s">
        <v>25097</v>
      </c>
      <c r="H1474" s="643" t="s">
        <v>519</v>
      </c>
      <c r="I1474" s="644" t="s">
        <v>24479</v>
      </c>
      <c r="J1474" s="645" t="s">
        <v>519</v>
      </c>
      <c r="K1474" s="681">
        <v>3</v>
      </c>
      <c r="L1474" s="681">
        <v>12</v>
      </c>
      <c r="M1474" s="682">
        <v>132000</v>
      </c>
      <c r="N1474" s="681">
        <v>1</v>
      </c>
      <c r="O1474" s="683">
        <v>6</v>
      </c>
      <c r="P1474" s="682">
        <v>65915.209999999992</v>
      </c>
      <c r="Q1474" s="683">
        <v>1</v>
      </c>
      <c r="R1474" s="683">
        <v>12</v>
      </c>
    </row>
    <row r="1475" spans="1:18" x14ac:dyDescent="0.25">
      <c r="A1475" s="636">
        <v>1078</v>
      </c>
      <c r="B1475" s="637" t="s">
        <v>515</v>
      </c>
      <c r="C1475" s="638" t="s">
        <v>147</v>
      </c>
      <c r="D1475" s="639" t="s">
        <v>25098</v>
      </c>
      <c r="E1475" s="640">
        <v>10000</v>
      </c>
      <c r="F1475" s="641" t="s">
        <v>25099</v>
      </c>
      <c r="G1475" s="642" t="s">
        <v>25100</v>
      </c>
      <c r="H1475" s="643" t="s">
        <v>17373</v>
      </c>
      <c r="I1475" s="644" t="s">
        <v>24624</v>
      </c>
      <c r="J1475" s="645" t="s">
        <v>17373</v>
      </c>
      <c r="K1475" s="681">
        <v>3</v>
      </c>
      <c r="L1475" s="681">
        <v>12</v>
      </c>
      <c r="M1475" s="682">
        <v>120000</v>
      </c>
      <c r="N1475" s="681">
        <v>1</v>
      </c>
      <c r="O1475" s="683">
        <v>6</v>
      </c>
      <c r="P1475" s="682">
        <v>60000</v>
      </c>
      <c r="Q1475" s="683">
        <v>1</v>
      </c>
      <c r="R1475" s="683">
        <v>12</v>
      </c>
    </row>
    <row r="1476" spans="1:18" x14ac:dyDescent="0.25">
      <c r="A1476" s="636">
        <v>1078</v>
      </c>
      <c r="B1476" s="637" t="s">
        <v>549</v>
      </c>
      <c r="C1476" s="638" t="s">
        <v>147</v>
      </c>
      <c r="D1476" s="639" t="s">
        <v>25101</v>
      </c>
      <c r="E1476" s="640">
        <v>2000</v>
      </c>
      <c r="F1476" s="641" t="s">
        <v>25102</v>
      </c>
      <c r="G1476" s="642" t="s">
        <v>25103</v>
      </c>
      <c r="H1476" s="643" t="s">
        <v>539</v>
      </c>
      <c r="I1476" s="644" t="s">
        <v>24519</v>
      </c>
      <c r="J1476" s="645" t="s">
        <v>19354</v>
      </c>
      <c r="K1476" s="681">
        <v>3</v>
      </c>
      <c r="L1476" s="681">
        <v>12</v>
      </c>
      <c r="M1476" s="682">
        <v>24000</v>
      </c>
      <c r="N1476" s="681">
        <v>1</v>
      </c>
      <c r="O1476" s="683">
        <v>6</v>
      </c>
      <c r="P1476" s="682">
        <v>11959.44</v>
      </c>
      <c r="Q1476" s="667">
        <v>0</v>
      </c>
      <c r="R1476" s="683">
        <v>0</v>
      </c>
    </row>
    <row r="1477" spans="1:18" x14ac:dyDescent="0.25">
      <c r="A1477" s="636">
        <v>1078</v>
      </c>
      <c r="B1477" s="637" t="s">
        <v>515</v>
      </c>
      <c r="C1477" s="638" t="s">
        <v>147</v>
      </c>
      <c r="D1477" s="639" t="s">
        <v>25104</v>
      </c>
      <c r="E1477" s="640">
        <v>8000</v>
      </c>
      <c r="F1477" s="641" t="s">
        <v>25105</v>
      </c>
      <c r="G1477" s="642" t="s">
        <v>25106</v>
      </c>
      <c r="H1477" s="643" t="s">
        <v>25107</v>
      </c>
      <c r="I1477" s="644" t="s">
        <v>24337</v>
      </c>
      <c r="J1477" s="645" t="s">
        <v>25107</v>
      </c>
      <c r="K1477" s="681">
        <v>3</v>
      </c>
      <c r="L1477" s="681">
        <v>12</v>
      </c>
      <c r="M1477" s="682">
        <v>96000</v>
      </c>
      <c r="N1477" s="681">
        <v>1</v>
      </c>
      <c r="O1477" s="683">
        <v>6</v>
      </c>
      <c r="P1477" s="682">
        <v>47926.11</v>
      </c>
      <c r="Q1477" s="683">
        <v>1</v>
      </c>
      <c r="R1477" s="683">
        <v>12</v>
      </c>
    </row>
    <row r="1478" spans="1:18" x14ac:dyDescent="0.25">
      <c r="A1478" s="636">
        <v>1078</v>
      </c>
      <c r="B1478" s="637" t="s">
        <v>549</v>
      </c>
      <c r="C1478" s="638" t="s">
        <v>147</v>
      </c>
      <c r="D1478" s="639" t="s">
        <v>25108</v>
      </c>
      <c r="E1478" s="640">
        <v>7500</v>
      </c>
      <c r="F1478" s="641" t="s">
        <v>25109</v>
      </c>
      <c r="G1478" s="642" t="s">
        <v>25110</v>
      </c>
      <c r="H1478" s="643" t="s">
        <v>16466</v>
      </c>
      <c r="I1478" s="644" t="s">
        <v>24337</v>
      </c>
      <c r="J1478" s="645" t="s">
        <v>16466</v>
      </c>
      <c r="K1478" s="681">
        <v>3</v>
      </c>
      <c r="L1478" s="681">
        <v>12</v>
      </c>
      <c r="M1478" s="682">
        <v>89919.27</v>
      </c>
      <c r="N1478" s="681">
        <v>1</v>
      </c>
      <c r="O1478" s="683">
        <v>6</v>
      </c>
      <c r="P1478" s="682">
        <v>45000</v>
      </c>
      <c r="Q1478" s="667">
        <v>0</v>
      </c>
      <c r="R1478" s="683">
        <v>0</v>
      </c>
    </row>
    <row r="1479" spans="1:18" x14ac:dyDescent="0.25">
      <c r="A1479" s="636">
        <v>1078</v>
      </c>
      <c r="B1479" s="637" t="s">
        <v>515</v>
      </c>
      <c r="C1479" s="638" t="s">
        <v>147</v>
      </c>
      <c r="D1479" s="639" t="s">
        <v>24585</v>
      </c>
      <c r="E1479" s="640">
        <v>8000</v>
      </c>
      <c r="F1479" s="641" t="s">
        <v>25111</v>
      </c>
      <c r="G1479" s="642" t="s">
        <v>25112</v>
      </c>
      <c r="H1479" s="643" t="s">
        <v>565</v>
      </c>
      <c r="I1479" s="644" t="s">
        <v>24337</v>
      </c>
      <c r="J1479" s="645" t="s">
        <v>565</v>
      </c>
      <c r="K1479" s="681">
        <v>3</v>
      </c>
      <c r="L1479" s="681">
        <v>12</v>
      </c>
      <c r="M1479" s="682">
        <v>96000</v>
      </c>
      <c r="N1479" s="681">
        <v>1</v>
      </c>
      <c r="O1479" s="683">
        <v>6</v>
      </c>
      <c r="P1479" s="682">
        <v>48000</v>
      </c>
      <c r="Q1479" s="683">
        <v>1</v>
      </c>
      <c r="R1479" s="683">
        <v>12</v>
      </c>
    </row>
    <row r="1480" spans="1:18" x14ac:dyDescent="0.25">
      <c r="A1480" s="636">
        <v>1078</v>
      </c>
      <c r="B1480" s="637" t="s">
        <v>515</v>
      </c>
      <c r="C1480" s="638" t="s">
        <v>147</v>
      </c>
      <c r="D1480" s="639" t="s">
        <v>25113</v>
      </c>
      <c r="E1480" s="640">
        <v>10000</v>
      </c>
      <c r="F1480" s="641" t="s">
        <v>25114</v>
      </c>
      <c r="G1480" s="642" t="s">
        <v>25115</v>
      </c>
      <c r="H1480" s="643" t="s">
        <v>519</v>
      </c>
      <c r="I1480" s="644" t="s">
        <v>24422</v>
      </c>
      <c r="J1480" s="645" t="s">
        <v>519</v>
      </c>
      <c r="K1480" s="681">
        <v>3</v>
      </c>
      <c r="L1480" s="681">
        <v>9</v>
      </c>
      <c r="M1480" s="682">
        <v>99333.33</v>
      </c>
      <c r="N1480" s="681">
        <v>1</v>
      </c>
      <c r="O1480" s="683">
        <v>6</v>
      </c>
      <c r="P1480" s="682">
        <v>60000</v>
      </c>
      <c r="Q1480" s="683">
        <v>1</v>
      </c>
      <c r="R1480" s="683">
        <v>12</v>
      </c>
    </row>
    <row r="1481" spans="1:18" x14ac:dyDescent="0.25">
      <c r="A1481" s="636">
        <v>1078</v>
      </c>
      <c r="B1481" s="637" t="s">
        <v>515</v>
      </c>
      <c r="C1481" s="638" t="s">
        <v>147</v>
      </c>
      <c r="D1481" s="639" t="s">
        <v>25116</v>
      </c>
      <c r="E1481" s="640">
        <v>8000</v>
      </c>
      <c r="F1481" s="641" t="s">
        <v>25117</v>
      </c>
      <c r="G1481" s="642" t="s">
        <v>25118</v>
      </c>
      <c r="H1481" s="643" t="s">
        <v>25119</v>
      </c>
      <c r="I1481" s="644" t="s">
        <v>24137</v>
      </c>
      <c r="J1481" s="645" t="s">
        <v>25119</v>
      </c>
      <c r="K1481" s="681">
        <v>3</v>
      </c>
      <c r="L1481" s="681">
        <v>12</v>
      </c>
      <c r="M1481" s="682">
        <v>96000</v>
      </c>
      <c r="N1481" s="681">
        <v>1</v>
      </c>
      <c r="O1481" s="683">
        <v>6</v>
      </c>
      <c r="P1481" s="682">
        <v>48000</v>
      </c>
      <c r="Q1481" s="683">
        <v>1</v>
      </c>
      <c r="R1481" s="683">
        <v>12</v>
      </c>
    </row>
    <row r="1482" spans="1:18" x14ac:dyDescent="0.25">
      <c r="A1482" s="636">
        <v>1078</v>
      </c>
      <c r="B1482" s="637" t="s">
        <v>515</v>
      </c>
      <c r="C1482" s="638" t="s">
        <v>147</v>
      </c>
      <c r="D1482" s="639" t="s">
        <v>24873</v>
      </c>
      <c r="E1482" s="640">
        <v>2500</v>
      </c>
      <c r="F1482" s="641" t="s">
        <v>25120</v>
      </c>
      <c r="G1482" s="642" t="s">
        <v>25121</v>
      </c>
      <c r="H1482" s="643" t="s">
        <v>18178</v>
      </c>
      <c r="I1482" s="644" t="s">
        <v>24422</v>
      </c>
      <c r="J1482" s="645" t="s">
        <v>18178</v>
      </c>
      <c r="K1482" s="681">
        <v>3</v>
      </c>
      <c r="L1482" s="681">
        <v>7</v>
      </c>
      <c r="M1482" s="682">
        <v>18999.940000000002</v>
      </c>
      <c r="N1482" s="681">
        <v>1</v>
      </c>
      <c r="O1482" s="683">
        <v>6</v>
      </c>
      <c r="P1482" s="682">
        <v>15000</v>
      </c>
      <c r="Q1482" s="683">
        <v>1</v>
      </c>
      <c r="R1482" s="683">
        <v>9</v>
      </c>
    </row>
    <row r="1483" spans="1:18" x14ac:dyDescent="0.25">
      <c r="A1483" s="636">
        <v>1078</v>
      </c>
      <c r="B1483" s="637" t="s">
        <v>515</v>
      </c>
      <c r="C1483" s="638" t="s">
        <v>147</v>
      </c>
      <c r="D1483" s="639" t="s">
        <v>24338</v>
      </c>
      <c r="E1483" s="640">
        <v>2000</v>
      </c>
      <c r="F1483" s="641" t="s">
        <v>25122</v>
      </c>
      <c r="G1483" s="642" t="s">
        <v>25123</v>
      </c>
      <c r="H1483" s="643" t="s">
        <v>25124</v>
      </c>
      <c r="I1483" s="644" t="s">
        <v>24764</v>
      </c>
      <c r="J1483" s="645" t="s">
        <v>25124</v>
      </c>
      <c r="K1483" s="681">
        <v>3</v>
      </c>
      <c r="L1483" s="681">
        <v>7</v>
      </c>
      <c r="M1483" s="682">
        <v>15000.05</v>
      </c>
      <c r="N1483" s="681">
        <v>3</v>
      </c>
      <c r="O1483" s="683">
        <v>5</v>
      </c>
      <c r="P1483" s="682">
        <v>12000</v>
      </c>
      <c r="Q1483" s="667">
        <v>0</v>
      </c>
      <c r="R1483" s="683">
        <v>0</v>
      </c>
    </row>
    <row r="1484" spans="1:18" x14ac:dyDescent="0.25">
      <c r="A1484" s="636">
        <v>1078</v>
      </c>
      <c r="B1484" s="637" t="s">
        <v>515</v>
      </c>
      <c r="C1484" s="638" t="s">
        <v>147</v>
      </c>
      <c r="D1484" s="639" t="s">
        <v>24765</v>
      </c>
      <c r="E1484" s="640">
        <v>3100</v>
      </c>
      <c r="F1484" s="641" t="s">
        <v>25125</v>
      </c>
      <c r="G1484" s="642" t="s">
        <v>25126</v>
      </c>
      <c r="H1484" s="643" t="s">
        <v>19390</v>
      </c>
      <c r="I1484" s="644" t="s">
        <v>24494</v>
      </c>
      <c r="J1484" s="645" t="s">
        <v>19390</v>
      </c>
      <c r="K1484" s="681">
        <v>1</v>
      </c>
      <c r="L1484" s="681">
        <v>1</v>
      </c>
      <c r="M1484" s="682">
        <v>1653.33</v>
      </c>
      <c r="N1484" s="681">
        <v>0</v>
      </c>
      <c r="O1484" s="683">
        <v>0</v>
      </c>
      <c r="P1484" s="682">
        <v>0</v>
      </c>
      <c r="Q1484" s="667">
        <v>0</v>
      </c>
      <c r="R1484" s="683">
        <v>0</v>
      </c>
    </row>
    <row r="1485" spans="1:18" x14ac:dyDescent="0.25">
      <c r="A1485" s="636">
        <v>1078</v>
      </c>
      <c r="B1485" s="637" t="s">
        <v>549</v>
      </c>
      <c r="C1485" s="638" t="s">
        <v>147</v>
      </c>
      <c r="D1485" s="639" t="s">
        <v>25127</v>
      </c>
      <c r="E1485" s="640">
        <v>3500</v>
      </c>
      <c r="F1485" s="641" t="s">
        <v>25128</v>
      </c>
      <c r="G1485" s="642" t="s">
        <v>25129</v>
      </c>
      <c r="H1485" s="643" t="s">
        <v>24730</v>
      </c>
      <c r="I1485" s="644" t="s">
        <v>520</v>
      </c>
      <c r="J1485" s="645" t="s">
        <v>24730</v>
      </c>
      <c r="K1485" s="681">
        <v>3</v>
      </c>
      <c r="L1485" s="681">
        <v>12</v>
      </c>
      <c r="M1485" s="682">
        <v>42000</v>
      </c>
      <c r="N1485" s="681">
        <v>1</v>
      </c>
      <c r="O1485" s="683">
        <v>6</v>
      </c>
      <c r="P1485" s="682">
        <v>21000</v>
      </c>
      <c r="Q1485" s="667">
        <v>0</v>
      </c>
      <c r="R1485" s="683">
        <v>0</v>
      </c>
    </row>
    <row r="1486" spans="1:18" x14ac:dyDescent="0.25">
      <c r="A1486" s="636">
        <v>1078</v>
      </c>
      <c r="B1486" s="637" t="s">
        <v>515</v>
      </c>
      <c r="C1486" s="638" t="s">
        <v>147</v>
      </c>
      <c r="D1486" s="639" t="s">
        <v>25130</v>
      </c>
      <c r="E1486" s="640">
        <v>6000</v>
      </c>
      <c r="F1486" s="641" t="s">
        <v>25131</v>
      </c>
      <c r="G1486" s="642" t="s">
        <v>25132</v>
      </c>
      <c r="H1486" s="643" t="s">
        <v>18178</v>
      </c>
      <c r="I1486" s="644" t="s">
        <v>24494</v>
      </c>
      <c r="J1486" s="645" t="s">
        <v>18178</v>
      </c>
      <c r="K1486" s="681">
        <v>3</v>
      </c>
      <c r="L1486" s="681">
        <v>12</v>
      </c>
      <c r="M1486" s="682">
        <v>72000</v>
      </c>
      <c r="N1486" s="681">
        <v>1</v>
      </c>
      <c r="O1486" s="683">
        <v>6</v>
      </c>
      <c r="P1486" s="682">
        <v>35844.17</v>
      </c>
      <c r="Q1486" s="683">
        <v>1</v>
      </c>
      <c r="R1486" s="683">
        <v>12</v>
      </c>
    </row>
    <row r="1487" spans="1:18" x14ac:dyDescent="0.25">
      <c r="A1487" s="636">
        <v>1078</v>
      </c>
      <c r="B1487" s="637" t="s">
        <v>549</v>
      </c>
      <c r="C1487" s="638" t="s">
        <v>147</v>
      </c>
      <c r="D1487" s="639" t="s">
        <v>558</v>
      </c>
      <c r="E1487" s="640">
        <v>3500</v>
      </c>
      <c r="F1487" s="641" t="s">
        <v>25133</v>
      </c>
      <c r="G1487" s="642" t="s">
        <v>25134</v>
      </c>
      <c r="H1487" s="643" t="s">
        <v>930</v>
      </c>
      <c r="I1487" s="644" t="s">
        <v>24650</v>
      </c>
      <c r="J1487" s="645" t="s">
        <v>930</v>
      </c>
      <c r="K1487" s="681">
        <v>3</v>
      </c>
      <c r="L1487" s="681">
        <v>12</v>
      </c>
      <c r="M1487" s="682">
        <v>42000</v>
      </c>
      <c r="N1487" s="681">
        <v>1</v>
      </c>
      <c r="O1487" s="683">
        <v>6</v>
      </c>
      <c r="P1487" s="682">
        <v>21000</v>
      </c>
      <c r="Q1487" s="667">
        <v>0</v>
      </c>
      <c r="R1487" s="683">
        <v>0</v>
      </c>
    </row>
    <row r="1488" spans="1:18" x14ac:dyDescent="0.25">
      <c r="A1488" s="636">
        <v>1078</v>
      </c>
      <c r="B1488" s="637" t="s">
        <v>549</v>
      </c>
      <c r="C1488" s="638" t="s">
        <v>147</v>
      </c>
      <c r="D1488" s="639" t="s">
        <v>1984</v>
      </c>
      <c r="E1488" s="640">
        <v>8000</v>
      </c>
      <c r="F1488" s="641" t="s">
        <v>25135</v>
      </c>
      <c r="G1488" s="642" t="s">
        <v>25136</v>
      </c>
      <c r="H1488" s="643" t="s">
        <v>519</v>
      </c>
      <c r="I1488" s="644" t="s">
        <v>24337</v>
      </c>
      <c r="J1488" s="645" t="s">
        <v>519</v>
      </c>
      <c r="K1488" s="681">
        <v>3</v>
      </c>
      <c r="L1488" s="681">
        <v>12</v>
      </c>
      <c r="M1488" s="682">
        <v>88175.34</v>
      </c>
      <c r="N1488" s="681">
        <v>1</v>
      </c>
      <c r="O1488" s="683">
        <v>6</v>
      </c>
      <c r="P1488" s="682">
        <v>47965.56</v>
      </c>
      <c r="Q1488" s="667">
        <v>0</v>
      </c>
      <c r="R1488" s="683">
        <v>0</v>
      </c>
    </row>
    <row r="1489" spans="1:18" x14ac:dyDescent="0.25">
      <c r="A1489" s="636">
        <v>1078</v>
      </c>
      <c r="B1489" s="637" t="s">
        <v>515</v>
      </c>
      <c r="C1489" s="638" t="s">
        <v>147</v>
      </c>
      <c r="D1489" s="639" t="s">
        <v>24718</v>
      </c>
      <c r="E1489" s="640">
        <v>10000</v>
      </c>
      <c r="F1489" s="641" t="s">
        <v>25137</v>
      </c>
      <c r="G1489" s="642" t="s">
        <v>25138</v>
      </c>
      <c r="H1489" s="643" t="s">
        <v>16999</v>
      </c>
      <c r="I1489" s="644" t="s">
        <v>24479</v>
      </c>
      <c r="J1489" s="645" t="s">
        <v>16999</v>
      </c>
      <c r="K1489" s="681">
        <v>3</v>
      </c>
      <c r="L1489" s="681">
        <v>12</v>
      </c>
      <c r="M1489" s="682">
        <v>120000</v>
      </c>
      <c r="N1489" s="681">
        <v>1</v>
      </c>
      <c r="O1489" s="683">
        <v>6</v>
      </c>
      <c r="P1489" s="682">
        <v>59885.42</v>
      </c>
      <c r="Q1489" s="683">
        <v>1</v>
      </c>
      <c r="R1489" s="683">
        <v>12</v>
      </c>
    </row>
    <row r="1490" spans="1:18" x14ac:dyDescent="0.25">
      <c r="A1490" s="636">
        <v>1078</v>
      </c>
      <c r="B1490" s="637" t="s">
        <v>515</v>
      </c>
      <c r="C1490" s="638" t="s">
        <v>147</v>
      </c>
      <c r="D1490" s="639" t="s">
        <v>24338</v>
      </c>
      <c r="E1490" s="640">
        <v>2000</v>
      </c>
      <c r="F1490" s="641" t="s">
        <v>25139</v>
      </c>
      <c r="G1490" s="642" t="s">
        <v>25140</v>
      </c>
      <c r="H1490" s="643" t="s">
        <v>18178</v>
      </c>
      <c r="I1490" s="644" t="s">
        <v>24422</v>
      </c>
      <c r="J1490" s="645" t="s">
        <v>18178</v>
      </c>
      <c r="K1490" s="681">
        <v>3</v>
      </c>
      <c r="L1490" s="681">
        <v>5</v>
      </c>
      <c r="M1490" s="682">
        <v>10933.380000000001</v>
      </c>
      <c r="N1490" s="681">
        <v>0</v>
      </c>
      <c r="O1490" s="683">
        <v>0</v>
      </c>
      <c r="P1490" s="682">
        <v>0</v>
      </c>
      <c r="Q1490" s="667">
        <v>0</v>
      </c>
      <c r="R1490" s="683">
        <v>0</v>
      </c>
    </row>
    <row r="1491" spans="1:18" x14ac:dyDescent="0.25">
      <c r="A1491" s="636">
        <v>1078</v>
      </c>
      <c r="B1491" s="637" t="s">
        <v>515</v>
      </c>
      <c r="C1491" s="638" t="s">
        <v>147</v>
      </c>
      <c r="D1491" s="639" t="s">
        <v>24646</v>
      </c>
      <c r="E1491" s="640">
        <v>2000</v>
      </c>
      <c r="F1491" s="641" t="s">
        <v>25141</v>
      </c>
      <c r="G1491" s="642" t="s">
        <v>25142</v>
      </c>
      <c r="H1491" s="643" t="s">
        <v>24523</v>
      </c>
      <c r="I1491" s="644" t="s">
        <v>24969</v>
      </c>
      <c r="J1491" s="645" t="s">
        <v>24523</v>
      </c>
      <c r="K1491" s="681">
        <v>3</v>
      </c>
      <c r="L1491" s="681">
        <v>12</v>
      </c>
      <c r="M1491" s="682">
        <v>24000</v>
      </c>
      <c r="N1491" s="681">
        <v>1</v>
      </c>
      <c r="O1491" s="683">
        <v>6</v>
      </c>
      <c r="P1491" s="682">
        <v>12000</v>
      </c>
      <c r="Q1491" s="683">
        <v>1</v>
      </c>
      <c r="R1491" s="683">
        <v>12</v>
      </c>
    </row>
    <row r="1492" spans="1:18" x14ac:dyDescent="0.25">
      <c r="A1492" s="636">
        <v>1078</v>
      </c>
      <c r="B1492" s="637" t="s">
        <v>515</v>
      </c>
      <c r="C1492" s="638" t="s">
        <v>147</v>
      </c>
      <c r="D1492" s="639" t="s">
        <v>25143</v>
      </c>
      <c r="E1492" s="640">
        <v>8000</v>
      </c>
      <c r="F1492" s="641" t="s">
        <v>25144</v>
      </c>
      <c r="G1492" s="642" t="s">
        <v>25145</v>
      </c>
      <c r="H1492" s="643" t="s">
        <v>565</v>
      </c>
      <c r="I1492" s="644" t="s">
        <v>24337</v>
      </c>
      <c r="J1492" s="645" t="s">
        <v>565</v>
      </c>
      <c r="K1492" s="681">
        <v>3</v>
      </c>
      <c r="L1492" s="681">
        <v>12</v>
      </c>
      <c r="M1492" s="682">
        <v>80000</v>
      </c>
      <c r="N1492" s="681">
        <v>1</v>
      </c>
      <c r="O1492" s="683">
        <v>6</v>
      </c>
      <c r="P1492" s="682">
        <v>27733.33</v>
      </c>
      <c r="Q1492" s="683">
        <v>1</v>
      </c>
      <c r="R1492" s="683">
        <v>12</v>
      </c>
    </row>
    <row r="1493" spans="1:18" x14ac:dyDescent="0.25">
      <c r="A1493" s="636">
        <v>1078</v>
      </c>
      <c r="B1493" s="637" t="s">
        <v>549</v>
      </c>
      <c r="C1493" s="638" t="s">
        <v>147</v>
      </c>
      <c r="D1493" s="639" t="s">
        <v>24366</v>
      </c>
      <c r="E1493" s="640">
        <v>10000</v>
      </c>
      <c r="F1493" s="641" t="s">
        <v>25146</v>
      </c>
      <c r="G1493" s="642" t="s">
        <v>25147</v>
      </c>
      <c r="H1493" s="643" t="s">
        <v>16466</v>
      </c>
      <c r="I1493" s="644" t="s">
        <v>24337</v>
      </c>
      <c r="J1493" s="645" t="s">
        <v>16466</v>
      </c>
      <c r="K1493" s="681">
        <v>3</v>
      </c>
      <c r="L1493" s="681">
        <v>12</v>
      </c>
      <c r="M1493" s="682">
        <v>120000</v>
      </c>
      <c r="N1493" s="681">
        <v>1</v>
      </c>
      <c r="O1493" s="683">
        <v>6</v>
      </c>
      <c r="P1493" s="682">
        <v>60000</v>
      </c>
      <c r="Q1493" s="667">
        <v>0</v>
      </c>
      <c r="R1493" s="683">
        <v>0</v>
      </c>
    </row>
    <row r="1494" spans="1:18" x14ac:dyDescent="0.25">
      <c r="A1494" s="636">
        <v>1078</v>
      </c>
      <c r="B1494" s="637" t="s">
        <v>515</v>
      </c>
      <c r="C1494" s="638" t="s">
        <v>147</v>
      </c>
      <c r="D1494" s="639" t="s">
        <v>24327</v>
      </c>
      <c r="E1494" s="640">
        <v>3500</v>
      </c>
      <c r="F1494" s="641" t="s">
        <v>25148</v>
      </c>
      <c r="G1494" s="642" t="s">
        <v>25149</v>
      </c>
      <c r="H1494" s="643" t="s">
        <v>16466</v>
      </c>
      <c r="I1494" s="644" t="s">
        <v>24337</v>
      </c>
      <c r="J1494" s="645" t="s">
        <v>16466</v>
      </c>
      <c r="K1494" s="681">
        <v>3</v>
      </c>
      <c r="L1494" s="681">
        <v>12</v>
      </c>
      <c r="M1494" s="682">
        <v>42000</v>
      </c>
      <c r="N1494" s="681">
        <v>1</v>
      </c>
      <c r="O1494" s="683">
        <v>6</v>
      </c>
      <c r="P1494" s="682">
        <v>20883.330000000002</v>
      </c>
      <c r="Q1494" s="683">
        <v>1</v>
      </c>
      <c r="R1494" s="683">
        <v>12</v>
      </c>
    </row>
    <row r="1495" spans="1:18" x14ac:dyDescent="0.25">
      <c r="A1495" s="636">
        <v>1078</v>
      </c>
      <c r="B1495" s="637" t="s">
        <v>515</v>
      </c>
      <c r="C1495" s="638" t="s">
        <v>147</v>
      </c>
      <c r="D1495" s="639" t="s">
        <v>24347</v>
      </c>
      <c r="E1495" s="640">
        <v>10000</v>
      </c>
      <c r="F1495" s="641" t="s">
        <v>25150</v>
      </c>
      <c r="G1495" s="642" t="s">
        <v>25151</v>
      </c>
      <c r="H1495" s="643" t="s">
        <v>18178</v>
      </c>
      <c r="I1495" s="644" t="s">
        <v>24337</v>
      </c>
      <c r="J1495" s="645" t="s">
        <v>18178</v>
      </c>
      <c r="K1495" s="681">
        <v>3</v>
      </c>
      <c r="L1495" s="681">
        <v>12</v>
      </c>
      <c r="M1495" s="682">
        <v>120000</v>
      </c>
      <c r="N1495" s="681">
        <v>1</v>
      </c>
      <c r="O1495" s="683">
        <v>6</v>
      </c>
      <c r="P1495" s="682">
        <v>60000</v>
      </c>
      <c r="Q1495" s="683">
        <v>1</v>
      </c>
      <c r="R1495" s="683">
        <v>12</v>
      </c>
    </row>
    <row r="1496" spans="1:18" x14ac:dyDescent="0.25">
      <c r="A1496" s="636">
        <v>1078</v>
      </c>
      <c r="B1496" s="637" t="s">
        <v>515</v>
      </c>
      <c r="C1496" s="638" t="s">
        <v>147</v>
      </c>
      <c r="D1496" s="639" t="s">
        <v>25152</v>
      </c>
      <c r="E1496" s="640">
        <v>13000</v>
      </c>
      <c r="F1496" s="641" t="s">
        <v>25153</v>
      </c>
      <c r="G1496" s="642" t="s">
        <v>25154</v>
      </c>
      <c r="H1496" s="643" t="s">
        <v>16466</v>
      </c>
      <c r="I1496" s="644" t="s">
        <v>24137</v>
      </c>
      <c r="J1496" s="645" t="s">
        <v>16466</v>
      </c>
      <c r="K1496" s="681">
        <v>3</v>
      </c>
      <c r="L1496" s="681">
        <v>12</v>
      </c>
      <c r="M1496" s="682">
        <v>156000</v>
      </c>
      <c r="N1496" s="681">
        <v>1</v>
      </c>
      <c r="O1496" s="683">
        <v>6</v>
      </c>
      <c r="P1496" s="682">
        <v>69333.33</v>
      </c>
      <c r="Q1496" s="683">
        <v>1</v>
      </c>
      <c r="R1496" s="683">
        <v>12</v>
      </c>
    </row>
    <row r="1497" spans="1:18" x14ac:dyDescent="0.25">
      <c r="A1497" s="636">
        <v>1078</v>
      </c>
      <c r="B1497" s="637" t="s">
        <v>515</v>
      </c>
      <c r="C1497" s="638" t="s">
        <v>147</v>
      </c>
      <c r="D1497" s="639" t="s">
        <v>25155</v>
      </c>
      <c r="E1497" s="640">
        <v>8000</v>
      </c>
      <c r="F1497" s="641" t="s">
        <v>25156</v>
      </c>
      <c r="G1497" s="642" t="s">
        <v>25157</v>
      </c>
      <c r="H1497" s="643" t="s">
        <v>17373</v>
      </c>
      <c r="I1497" s="644" t="s">
        <v>24512</v>
      </c>
      <c r="J1497" s="645" t="s">
        <v>17373</v>
      </c>
      <c r="K1497" s="681">
        <v>3</v>
      </c>
      <c r="L1497" s="681">
        <v>12</v>
      </c>
      <c r="M1497" s="682">
        <v>96000</v>
      </c>
      <c r="N1497" s="681">
        <v>1</v>
      </c>
      <c r="O1497" s="683">
        <v>6</v>
      </c>
      <c r="P1497" s="682">
        <v>47855.56</v>
      </c>
      <c r="Q1497" s="683">
        <v>1</v>
      </c>
      <c r="R1497" s="683">
        <v>12</v>
      </c>
    </row>
    <row r="1498" spans="1:18" x14ac:dyDescent="0.25">
      <c r="A1498" s="636">
        <v>1078</v>
      </c>
      <c r="B1498" s="637" t="s">
        <v>515</v>
      </c>
      <c r="C1498" s="638" t="s">
        <v>147</v>
      </c>
      <c r="D1498" s="639" t="s">
        <v>25158</v>
      </c>
      <c r="E1498" s="640">
        <v>10000</v>
      </c>
      <c r="F1498" s="641" t="s">
        <v>25159</v>
      </c>
      <c r="G1498" s="642" t="s">
        <v>25160</v>
      </c>
      <c r="H1498" s="643" t="s">
        <v>16466</v>
      </c>
      <c r="I1498" s="644" t="s">
        <v>24462</v>
      </c>
      <c r="J1498" s="645" t="s">
        <v>16466</v>
      </c>
      <c r="K1498" s="681">
        <v>3</v>
      </c>
      <c r="L1498" s="681">
        <v>12</v>
      </c>
      <c r="M1498" s="682">
        <v>120000</v>
      </c>
      <c r="N1498" s="681">
        <v>1</v>
      </c>
      <c r="O1498" s="683">
        <v>6</v>
      </c>
      <c r="P1498" s="682">
        <v>60000</v>
      </c>
      <c r="Q1498" s="683">
        <v>1</v>
      </c>
      <c r="R1498" s="683">
        <v>12</v>
      </c>
    </row>
    <row r="1499" spans="1:18" x14ac:dyDescent="0.25">
      <c r="A1499" s="636">
        <v>1078</v>
      </c>
      <c r="B1499" s="637" t="s">
        <v>515</v>
      </c>
      <c r="C1499" s="638" t="s">
        <v>147</v>
      </c>
      <c r="D1499" s="639" t="s">
        <v>24748</v>
      </c>
      <c r="E1499" s="640">
        <v>10000</v>
      </c>
      <c r="F1499" s="641" t="s">
        <v>25161</v>
      </c>
      <c r="G1499" s="642" t="s">
        <v>25162</v>
      </c>
      <c r="H1499" s="643" t="s">
        <v>16466</v>
      </c>
      <c r="I1499" s="644" t="s">
        <v>24337</v>
      </c>
      <c r="J1499" s="645" t="s">
        <v>16466</v>
      </c>
      <c r="K1499" s="681">
        <v>3</v>
      </c>
      <c r="L1499" s="681">
        <v>12</v>
      </c>
      <c r="M1499" s="682">
        <v>120000</v>
      </c>
      <c r="N1499" s="681">
        <v>1</v>
      </c>
      <c r="O1499" s="683">
        <v>6</v>
      </c>
      <c r="P1499" s="682">
        <v>60000</v>
      </c>
      <c r="Q1499" s="683">
        <v>1</v>
      </c>
      <c r="R1499" s="683">
        <v>12</v>
      </c>
    </row>
    <row r="1500" spans="1:18" x14ac:dyDescent="0.25">
      <c r="A1500" s="636">
        <v>1078</v>
      </c>
      <c r="B1500" s="637" t="s">
        <v>515</v>
      </c>
      <c r="C1500" s="638" t="s">
        <v>147</v>
      </c>
      <c r="D1500" s="639" t="s">
        <v>19670</v>
      </c>
      <c r="E1500" s="640">
        <v>10000</v>
      </c>
      <c r="F1500" s="641" t="s">
        <v>25163</v>
      </c>
      <c r="G1500" s="642" t="s">
        <v>25164</v>
      </c>
      <c r="H1500" s="643" t="s">
        <v>16466</v>
      </c>
      <c r="I1500" s="644" t="s">
        <v>24337</v>
      </c>
      <c r="J1500" s="645" t="s">
        <v>16466</v>
      </c>
      <c r="K1500" s="681">
        <v>3</v>
      </c>
      <c r="L1500" s="681">
        <v>12</v>
      </c>
      <c r="M1500" s="682">
        <v>120000</v>
      </c>
      <c r="N1500" s="681">
        <v>1</v>
      </c>
      <c r="O1500" s="683">
        <v>6</v>
      </c>
      <c r="P1500" s="682">
        <v>60000</v>
      </c>
      <c r="Q1500" s="683">
        <v>1</v>
      </c>
      <c r="R1500" s="683">
        <v>12</v>
      </c>
    </row>
    <row r="1501" spans="1:18" x14ac:dyDescent="0.25">
      <c r="A1501" s="636">
        <v>1078</v>
      </c>
      <c r="B1501" s="637" t="s">
        <v>515</v>
      </c>
      <c r="C1501" s="638" t="s">
        <v>147</v>
      </c>
      <c r="D1501" s="639" t="s">
        <v>25165</v>
      </c>
      <c r="E1501" s="640">
        <v>8000</v>
      </c>
      <c r="F1501" s="641" t="s">
        <v>25166</v>
      </c>
      <c r="G1501" s="642" t="s">
        <v>25167</v>
      </c>
      <c r="H1501" s="643" t="s">
        <v>24475</v>
      </c>
      <c r="I1501" s="644" t="s">
        <v>24337</v>
      </c>
      <c r="J1501" s="645" t="s">
        <v>24475</v>
      </c>
      <c r="K1501" s="681">
        <v>3</v>
      </c>
      <c r="L1501" s="681">
        <v>12</v>
      </c>
      <c r="M1501" s="682">
        <v>96000</v>
      </c>
      <c r="N1501" s="681">
        <v>1</v>
      </c>
      <c r="O1501" s="683">
        <v>6</v>
      </c>
      <c r="P1501" s="682">
        <v>48000</v>
      </c>
      <c r="Q1501" s="683">
        <v>1</v>
      </c>
      <c r="R1501" s="683">
        <v>12</v>
      </c>
    </row>
    <row r="1502" spans="1:18" x14ac:dyDescent="0.25">
      <c r="A1502" s="636">
        <v>1078</v>
      </c>
      <c r="B1502" s="637" t="s">
        <v>549</v>
      </c>
      <c r="C1502" s="638" t="s">
        <v>147</v>
      </c>
      <c r="D1502" s="639" t="s">
        <v>24338</v>
      </c>
      <c r="E1502" s="640">
        <v>2000</v>
      </c>
      <c r="F1502" s="641" t="s">
        <v>25168</v>
      </c>
      <c r="G1502" s="642" t="s">
        <v>25169</v>
      </c>
      <c r="H1502" s="643" t="s">
        <v>24856</v>
      </c>
      <c r="I1502" s="644" t="s">
        <v>25170</v>
      </c>
      <c r="J1502" s="645" t="s">
        <v>24856</v>
      </c>
      <c r="K1502" s="681">
        <v>3</v>
      </c>
      <c r="L1502" s="681">
        <v>7</v>
      </c>
      <c r="M1502" s="682">
        <v>15000.05</v>
      </c>
      <c r="N1502" s="681">
        <v>0</v>
      </c>
      <c r="O1502" s="683">
        <v>0</v>
      </c>
      <c r="P1502" s="682">
        <v>0</v>
      </c>
      <c r="Q1502" s="667">
        <v>0</v>
      </c>
      <c r="R1502" s="683">
        <v>0</v>
      </c>
    </row>
    <row r="1503" spans="1:18" x14ac:dyDescent="0.25">
      <c r="A1503" s="636">
        <v>1078</v>
      </c>
      <c r="B1503" s="637" t="s">
        <v>515</v>
      </c>
      <c r="C1503" s="638" t="s">
        <v>147</v>
      </c>
      <c r="D1503" s="639" t="s">
        <v>24347</v>
      </c>
      <c r="E1503" s="640">
        <v>10000</v>
      </c>
      <c r="F1503" s="641" t="s">
        <v>25171</v>
      </c>
      <c r="G1503" s="642" t="s">
        <v>25172</v>
      </c>
      <c r="H1503" s="643" t="s">
        <v>539</v>
      </c>
      <c r="I1503" s="644" t="s">
        <v>24337</v>
      </c>
      <c r="J1503" s="645" t="s">
        <v>19390</v>
      </c>
      <c r="K1503" s="681">
        <v>3</v>
      </c>
      <c r="L1503" s="681">
        <v>12</v>
      </c>
      <c r="M1503" s="682">
        <v>120000</v>
      </c>
      <c r="N1503" s="681">
        <v>1</v>
      </c>
      <c r="O1503" s="683">
        <v>6</v>
      </c>
      <c r="P1503" s="682">
        <v>59856.25</v>
      </c>
      <c r="Q1503" s="683">
        <v>1</v>
      </c>
      <c r="R1503" s="683">
        <v>12</v>
      </c>
    </row>
    <row r="1504" spans="1:18" x14ac:dyDescent="0.25">
      <c r="A1504" s="636">
        <v>1078</v>
      </c>
      <c r="B1504" s="637" t="s">
        <v>515</v>
      </c>
      <c r="C1504" s="638" t="s">
        <v>147</v>
      </c>
      <c r="D1504" s="639" t="s">
        <v>25173</v>
      </c>
      <c r="E1504" s="640">
        <v>10000</v>
      </c>
      <c r="F1504" s="641" t="s">
        <v>25174</v>
      </c>
      <c r="G1504" s="642" t="s">
        <v>25175</v>
      </c>
      <c r="H1504" s="643" t="s">
        <v>24557</v>
      </c>
      <c r="I1504" s="644" t="s">
        <v>24337</v>
      </c>
      <c r="J1504" s="645" t="s">
        <v>24557</v>
      </c>
      <c r="K1504" s="681">
        <v>3</v>
      </c>
      <c r="L1504" s="681">
        <v>12</v>
      </c>
      <c r="M1504" s="682">
        <v>120000</v>
      </c>
      <c r="N1504" s="681">
        <v>1</v>
      </c>
      <c r="O1504" s="683">
        <v>6</v>
      </c>
      <c r="P1504" s="682">
        <v>60000</v>
      </c>
      <c r="Q1504" s="683">
        <v>1</v>
      </c>
      <c r="R1504" s="683">
        <v>12</v>
      </c>
    </row>
    <row r="1505" spans="1:18" x14ac:dyDescent="0.25">
      <c r="A1505" s="636">
        <v>1078</v>
      </c>
      <c r="B1505" s="637" t="s">
        <v>549</v>
      </c>
      <c r="C1505" s="638" t="s">
        <v>147</v>
      </c>
      <c r="D1505" s="639" t="s">
        <v>24338</v>
      </c>
      <c r="E1505" s="640">
        <v>2000</v>
      </c>
      <c r="F1505" s="641" t="s">
        <v>25176</v>
      </c>
      <c r="G1505" s="642" t="s">
        <v>25177</v>
      </c>
      <c r="H1505" s="643" t="s">
        <v>1323</v>
      </c>
      <c r="I1505" s="644" t="s">
        <v>25178</v>
      </c>
      <c r="J1505" s="645" t="s">
        <v>1323</v>
      </c>
      <c r="K1505" s="681">
        <v>3</v>
      </c>
      <c r="L1505" s="681">
        <v>12</v>
      </c>
      <c r="M1505" s="682">
        <v>24000</v>
      </c>
      <c r="N1505" s="681">
        <v>1</v>
      </c>
      <c r="O1505" s="683">
        <v>2</v>
      </c>
      <c r="P1505" s="682">
        <v>3800</v>
      </c>
      <c r="Q1505" s="667">
        <v>0</v>
      </c>
      <c r="R1505" s="683">
        <v>0</v>
      </c>
    </row>
    <row r="1506" spans="1:18" x14ac:dyDescent="0.25">
      <c r="A1506" s="636">
        <v>1078</v>
      </c>
      <c r="B1506" s="637" t="s">
        <v>549</v>
      </c>
      <c r="C1506" s="638" t="s">
        <v>147</v>
      </c>
      <c r="D1506" s="639" t="s">
        <v>24388</v>
      </c>
      <c r="E1506" s="640">
        <v>3500</v>
      </c>
      <c r="F1506" s="641" t="s">
        <v>25179</v>
      </c>
      <c r="G1506" s="642" t="s">
        <v>25180</v>
      </c>
      <c r="H1506" s="643" t="s">
        <v>16466</v>
      </c>
      <c r="I1506" s="644" t="s">
        <v>24494</v>
      </c>
      <c r="J1506" s="645" t="s">
        <v>16466</v>
      </c>
      <c r="K1506" s="681">
        <v>3</v>
      </c>
      <c r="L1506" s="681">
        <v>12</v>
      </c>
      <c r="M1506" s="682">
        <v>42000</v>
      </c>
      <c r="N1506" s="681">
        <v>1</v>
      </c>
      <c r="O1506" s="683">
        <v>6</v>
      </c>
      <c r="P1506" s="682">
        <v>21000</v>
      </c>
      <c r="Q1506" s="667">
        <v>0</v>
      </c>
      <c r="R1506" s="683">
        <v>0</v>
      </c>
    </row>
    <row r="1507" spans="1:18" x14ac:dyDescent="0.25">
      <c r="A1507" s="636">
        <v>1078</v>
      </c>
      <c r="B1507" s="637" t="s">
        <v>515</v>
      </c>
      <c r="C1507" s="638" t="s">
        <v>147</v>
      </c>
      <c r="D1507" s="639" t="s">
        <v>25181</v>
      </c>
      <c r="E1507" s="640">
        <v>7500</v>
      </c>
      <c r="F1507" s="641" t="s">
        <v>25182</v>
      </c>
      <c r="G1507" s="642" t="s">
        <v>25183</v>
      </c>
      <c r="H1507" s="643" t="s">
        <v>16860</v>
      </c>
      <c r="I1507" s="644" t="s">
        <v>24337</v>
      </c>
      <c r="J1507" s="645" t="s">
        <v>16860</v>
      </c>
      <c r="K1507" s="681">
        <v>3</v>
      </c>
      <c r="L1507" s="681">
        <v>12</v>
      </c>
      <c r="M1507" s="682">
        <v>90000</v>
      </c>
      <c r="N1507" s="681">
        <v>1</v>
      </c>
      <c r="O1507" s="683">
        <v>6</v>
      </c>
      <c r="P1507" s="682">
        <v>45000</v>
      </c>
      <c r="Q1507" s="683">
        <v>1</v>
      </c>
      <c r="R1507" s="683">
        <v>12</v>
      </c>
    </row>
    <row r="1508" spans="1:18" x14ac:dyDescent="0.25">
      <c r="A1508" s="636">
        <v>1078</v>
      </c>
      <c r="B1508" s="637" t="s">
        <v>515</v>
      </c>
      <c r="C1508" s="638" t="s">
        <v>147</v>
      </c>
      <c r="D1508" s="639" t="s">
        <v>25184</v>
      </c>
      <c r="E1508" s="640">
        <v>10000</v>
      </c>
      <c r="F1508" s="641" t="s">
        <v>25185</v>
      </c>
      <c r="G1508" s="642" t="s">
        <v>25186</v>
      </c>
      <c r="H1508" s="643" t="s">
        <v>18849</v>
      </c>
      <c r="I1508" s="644" t="s">
        <v>24422</v>
      </c>
      <c r="J1508" s="645" t="s">
        <v>18849</v>
      </c>
      <c r="K1508" s="681">
        <v>3</v>
      </c>
      <c r="L1508" s="681">
        <v>12</v>
      </c>
      <c r="M1508" s="682">
        <v>120000</v>
      </c>
      <c r="N1508" s="681">
        <v>1</v>
      </c>
      <c r="O1508" s="683">
        <v>6</v>
      </c>
      <c r="P1508" s="682">
        <v>59787.5</v>
      </c>
      <c r="Q1508" s="683">
        <v>1</v>
      </c>
      <c r="R1508" s="683">
        <v>12</v>
      </c>
    </row>
    <row r="1509" spans="1:18" x14ac:dyDescent="0.25">
      <c r="A1509" s="636">
        <v>1078</v>
      </c>
      <c r="B1509" s="637" t="s">
        <v>549</v>
      </c>
      <c r="C1509" s="638" t="s">
        <v>147</v>
      </c>
      <c r="D1509" s="639" t="s">
        <v>25187</v>
      </c>
      <c r="E1509" s="640">
        <v>8000</v>
      </c>
      <c r="F1509" s="641" t="s">
        <v>20689</v>
      </c>
      <c r="G1509" s="642" t="s">
        <v>25188</v>
      </c>
      <c r="H1509" s="643" t="s">
        <v>16466</v>
      </c>
      <c r="I1509" s="644" t="s">
        <v>24422</v>
      </c>
      <c r="J1509" s="645" t="s">
        <v>16466</v>
      </c>
      <c r="K1509" s="681">
        <v>1</v>
      </c>
      <c r="L1509" s="681">
        <v>1</v>
      </c>
      <c r="M1509" s="682">
        <v>16000</v>
      </c>
      <c r="N1509" s="681">
        <v>0</v>
      </c>
      <c r="O1509" s="683">
        <v>0</v>
      </c>
      <c r="P1509" s="682">
        <v>0</v>
      </c>
      <c r="Q1509" s="667">
        <v>0</v>
      </c>
      <c r="R1509" s="683">
        <v>0</v>
      </c>
    </row>
    <row r="1510" spans="1:18" x14ac:dyDescent="0.25">
      <c r="A1510" s="636">
        <v>1078</v>
      </c>
      <c r="B1510" s="637" t="s">
        <v>515</v>
      </c>
      <c r="C1510" s="638" t="s">
        <v>147</v>
      </c>
      <c r="D1510" s="639" t="s">
        <v>24366</v>
      </c>
      <c r="E1510" s="640">
        <v>10000</v>
      </c>
      <c r="F1510" s="641" t="s">
        <v>25189</v>
      </c>
      <c r="G1510" s="642" t="s">
        <v>25190</v>
      </c>
      <c r="H1510" s="643" t="s">
        <v>16466</v>
      </c>
      <c r="I1510" s="644" t="s">
        <v>24422</v>
      </c>
      <c r="J1510" s="645" t="s">
        <v>16466</v>
      </c>
      <c r="K1510" s="681">
        <v>3</v>
      </c>
      <c r="L1510" s="681">
        <v>12</v>
      </c>
      <c r="M1510" s="682">
        <v>119274</v>
      </c>
      <c r="N1510" s="681">
        <v>1</v>
      </c>
      <c r="O1510" s="683">
        <v>6</v>
      </c>
      <c r="P1510" s="682">
        <v>60000</v>
      </c>
      <c r="Q1510" s="683">
        <v>1</v>
      </c>
      <c r="R1510" s="683">
        <v>12</v>
      </c>
    </row>
    <row r="1511" spans="1:18" x14ac:dyDescent="0.25">
      <c r="A1511" s="636">
        <v>1078</v>
      </c>
      <c r="B1511" s="637" t="s">
        <v>515</v>
      </c>
      <c r="C1511" s="638" t="s">
        <v>147</v>
      </c>
      <c r="D1511" s="639" t="s">
        <v>16585</v>
      </c>
      <c r="E1511" s="640">
        <v>4500</v>
      </c>
      <c r="F1511" s="641" t="s">
        <v>25191</v>
      </c>
      <c r="G1511" s="642" t="s">
        <v>25192</v>
      </c>
      <c r="H1511" s="643" t="s">
        <v>624</v>
      </c>
      <c r="I1511" s="644" t="s">
        <v>23200</v>
      </c>
      <c r="J1511" s="645" t="s">
        <v>624</v>
      </c>
      <c r="K1511" s="681">
        <v>3</v>
      </c>
      <c r="L1511" s="681">
        <v>12</v>
      </c>
      <c r="M1511" s="682">
        <v>54000</v>
      </c>
      <c r="N1511" s="681">
        <v>1</v>
      </c>
      <c r="O1511" s="683">
        <v>6</v>
      </c>
      <c r="P1511" s="682">
        <v>27000</v>
      </c>
      <c r="Q1511" s="683">
        <v>1</v>
      </c>
      <c r="R1511" s="683">
        <v>12</v>
      </c>
    </row>
    <row r="1512" spans="1:18" x14ac:dyDescent="0.25">
      <c r="A1512" s="636">
        <v>1078</v>
      </c>
      <c r="B1512" s="637" t="s">
        <v>515</v>
      </c>
      <c r="C1512" s="638" t="s">
        <v>147</v>
      </c>
      <c r="D1512" s="639" t="s">
        <v>25193</v>
      </c>
      <c r="E1512" s="640">
        <v>6000</v>
      </c>
      <c r="F1512" s="641" t="s">
        <v>25194</v>
      </c>
      <c r="G1512" s="642" t="s">
        <v>25195</v>
      </c>
      <c r="H1512" s="643" t="s">
        <v>1323</v>
      </c>
      <c r="I1512" s="644" t="s">
        <v>520</v>
      </c>
      <c r="J1512" s="645" t="s">
        <v>1323</v>
      </c>
      <c r="K1512" s="681">
        <v>3</v>
      </c>
      <c r="L1512" s="681">
        <v>12</v>
      </c>
      <c r="M1512" s="682">
        <v>72000</v>
      </c>
      <c r="N1512" s="681">
        <v>1</v>
      </c>
      <c r="O1512" s="683">
        <v>6</v>
      </c>
      <c r="P1512" s="682">
        <v>36000</v>
      </c>
      <c r="Q1512" s="683">
        <v>1</v>
      </c>
      <c r="R1512" s="683">
        <v>12</v>
      </c>
    </row>
    <row r="1513" spans="1:18" x14ac:dyDescent="0.25">
      <c r="A1513" s="636">
        <v>1078</v>
      </c>
      <c r="B1513" s="637" t="s">
        <v>515</v>
      </c>
      <c r="C1513" s="638" t="s">
        <v>147</v>
      </c>
      <c r="D1513" s="639" t="s">
        <v>25196</v>
      </c>
      <c r="E1513" s="640">
        <v>10000</v>
      </c>
      <c r="F1513" s="641" t="s">
        <v>25197</v>
      </c>
      <c r="G1513" s="642" t="s">
        <v>25198</v>
      </c>
      <c r="H1513" s="643" t="s">
        <v>18178</v>
      </c>
      <c r="I1513" s="644" t="s">
        <v>24337</v>
      </c>
      <c r="J1513" s="645" t="s">
        <v>18178</v>
      </c>
      <c r="K1513" s="681">
        <v>3</v>
      </c>
      <c r="L1513" s="681">
        <v>12</v>
      </c>
      <c r="M1513" s="682">
        <v>120000</v>
      </c>
      <c r="N1513" s="681">
        <v>1</v>
      </c>
      <c r="O1513" s="683">
        <v>6</v>
      </c>
      <c r="P1513" s="682">
        <v>60000</v>
      </c>
      <c r="Q1513" s="683">
        <v>1</v>
      </c>
      <c r="R1513" s="683">
        <v>12</v>
      </c>
    </row>
    <row r="1514" spans="1:18" x14ac:dyDescent="0.25">
      <c r="A1514" s="636">
        <v>1078</v>
      </c>
      <c r="B1514" s="637" t="s">
        <v>515</v>
      </c>
      <c r="C1514" s="638" t="s">
        <v>147</v>
      </c>
      <c r="D1514" s="639" t="s">
        <v>25199</v>
      </c>
      <c r="E1514" s="640">
        <v>6500</v>
      </c>
      <c r="F1514" s="641" t="s">
        <v>25200</v>
      </c>
      <c r="G1514" s="642" t="s">
        <v>25201</v>
      </c>
      <c r="H1514" s="643" t="s">
        <v>539</v>
      </c>
      <c r="I1514" s="644" t="s">
        <v>24337</v>
      </c>
      <c r="J1514" s="645" t="s">
        <v>19217</v>
      </c>
      <c r="K1514" s="681">
        <v>3</v>
      </c>
      <c r="L1514" s="681">
        <v>12</v>
      </c>
      <c r="M1514" s="682">
        <v>78000</v>
      </c>
      <c r="N1514" s="681">
        <v>1</v>
      </c>
      <c r="O1514" s="683">
        <v>6</v>
      </c>
      <c r="P1514" s="682">
        <v>39000</v>
      </c>
      <c r="Q1514" s="683">
        <v>1</v>
      </c>
      <c r="R1514" s="683">
        <v>12</v>
      </c>
    </row>
    <row r="1515" spans="1:18" x14ac:dyDescent="0.25">
      <c r="A1515" s="636">
        <v>1078</v>
      </c>
      <c r="B1515" s="637" t="s">
        <v>515</v>
      </c>
      <c r="C1515" s="638" t="s">
        <v>147</v>
      </c>
      <c r="D1515" s="639" t="s">
        <v>25202</v>
      </c>
      <c r="E1515" s="640">
        <v>2700</v>
      </c>
      <c r="F1515" s="641" t="s">
        <v>25203</v>
      </c>
      <c r="G1515" s="642" t="s">
        <v>25204</v>
      </c>
      <c r="H1515" s="643" t="s">
        <v>1323</v>
      </c>
      <c r="I1515" s="644" t="s">
        <v>24650</v>
      </c>
      <c r="J1515" s="645" t="s">
        <v>1323</v>
      </c>
      <c r="K1515" s="681">
        <v>3</v>
      </c>
      <c r="L1515" s="681">
        <v>12</v>
      </c>
      <c r="M1515" s="682">
        <v>32400</v>
      </c>
      <c r="N1515" s="681">
        <v>1</v>
      </c>
      <c r="O1515" s="683">
        <v>6</v>
      </c>
      <c r="P1515" s="682">
        <v>16200</v>
      </c>
      <c r="Q1515" s="683">
        <v>1</v>
      </c>
      <c r="R1515" s="683">
        <v>12</v>
      </c>
    </row>
    <row r="1516" spans="1:18" x14ac:dyDescent="0.25">
      <c r="A1516" s="636">
        <v>1078</v>
      </c>
      <c r="B1516" s="637" t="s">
        <v>515</v>
      </c>
      <c r="C1516" s="638" t="s">
        <v>147</v>
      </c>
      <c r="D1516" s="639" t="s">
        <v>25205</v>
      </c>
      <c r="E1516" s="640">
        <v>15000</v>
      </c>
      <c r="F1516" s="641" t="s">
        <v>25206</v>
      </c>
      <c r="G1516" s="642" t="s">
        <v>25207</v>
      </c>
      <c r="H1516" s="643" t="s">
        <v>16466</v>
      </c>
      <c r="I1516" s="644" t="s">
        <v>24337</v>
      </c>
      <c r="J1516" s="645" t="s">
        <v>16466</v>
      </c>
      <c r="K1516" s="681">
        <v>3</v>
      </c>
      <c r="L1516" s="681">
        <v>12</v>
      </c>
      <c r="M1516" s="682">
        <v>180000</v>
      </c>
      <c r="N1516" s="681">
        <v>1</v>
      </c>
      <c r="O1516" s="683">
        <v>6</v>
      </c>
      <c r="P1516" s="682">
        <v>90000</v>
      </c>
      <c r="Q1516" s="683">
        <v>1</v>
      </c>
      <c r="R1516" s="683">
        <v>12</v>
      </c>
    </row>
    <row r="1517" spans="1:18" x14ac:dyDescent="0.25">
      <c r="A1517" s="636">
        <v>1078</v>
      </c>
      <c r="B1517" s="637" t="s">
        <v>549</v>
      </c>
      <c r="C1517" s="638" t="s">
        <v>147</v>
      </c>
      <c r="D1517" s="639" t="s">
        <v>24388</v>
      </c>
      <c r="E1517" s="640">
        <v>3500</v>
      </c>
      <c r="F1517" s="641" t="s">
        <v>25208</v>
      </c>
      <c r="G1517" s="642" t="s">
        <v>25209</v>
      </c>
      <c r="H1517" s="643" t="s">
        <v>16466</v>
      </c>
      <c r="I1517" s="644" t="s">
        <v>24494</v>
      </c>
      <c r="J1517" s="645" t="s">
        <v>16466</v>
      </c>
      <c r="K1517" s="681">
        <v>3</v>
      </c>
      <c r="L1517" s="681">
        <v>12</v>
      </c>
      <c r="M1517" s="682">
        <v>42000</v>
      </c>
      <c r="N1517" s="681">
        <v>1</v>
      </c>
      <c r="O1517" s="683">
        <v>6</v>
      </c>
      <c r="P1517" s="682">
        <v>21000</v>
      </c>
      <c r="Q1517" s="667">
        <v>0</v>
      </c>
      <c r="R1517" s="683">
        <v>0</v>
      </c>
    </row>
    <row r="1518" spans="1:18" x14ac:dyDescent="0.25">
      <c r="A1518" s="636">
        <v>1078</v>
      </c>
      <c r="B1518" s="637" t="s">
        <v>549</v>
      </c>
      <c r="C1518" s="638" t="s">
        <v>147</v>
      </c>
      <c r="D1518" s="639" t="s">
        <v>24388</v>
      </c>
      <c r="E1518" s="640">
        <v>3500</v>
      </c>
      <c r="F1518" s="641" t="s">
        <v>25210</v>
      </c>
      <c r="G1518" s="642" t="s">
        <v>25211</v>
      </c>
      <c r="H1518" s="643" t="s">
        <v>16466</v>
      </c>
      <c r="I1518" s="644" t="s">
        <v>520</v>
      </c>
      <c r="J1518" s="645" t="s">
        <v>16466</v>
      </c>
      <c r="K1518" s="681">
        <v>3</v>
      </c>
      <c r="L1518" s="681">
        <v>12</v>
      </c>
      <c r="M1518" s="682">
        <v>42000</v>
      </c>
      <c r="N1518" s="681">
        <v>1</v>
      </c>
      <c r="O1518" s="683">
        <v>6</v>
      </c>
      <c r="P1518" s="682">
        <v>20932.43</v>
      </c>
      <c r="Q1518" s="667">
        <v>0</v>
      </c>
      <c r="R1518" s="683">
        <v>0</v>
      </c>
    </row>
    <row r="1519" spans="1:18" x14ac:dyDescent="0.25">
      <c r="A1519" s="636">
        <v>1078</v>
      </c>
      <c r="B1519" s="637" t="s">
        <v>549</v>
      </c>
      <c r="C1519" s="638" t="s">
        <v>147</v>
      </c>
      <c r="D1519" s="639" t="s">
        <v>25212</v>
      </c>
      <c r="E1519" s="640">
        <v>9000</v>
      </c>
      <c r="F1519" s="641" t="s">
        <v>25213</v>
      </c>
      <c r="G1519" s="642" t="s">
        <v>25214</v>
      </c>
      <c r="H1519" s="643" t="s">
        <v>16466</v>
      </c>
      <c r="I1519" s="644" t="s">
        <v>24337</v>
      </c>
      <c r="J1519" s="645" t="s">
        <v>16466</v>
      </c>
      <c r="K1519" s="681">
        <v>3</v>
      </c>
      <c r="L1519" s="681">
        <v>12</v>
      </c>
      <c r="M1519" s="682">
        <v>107935.5</v>
      </c>
      <c r="N1519" s="681">
        <v>1</v>
      </c>
      <c r="O1519" s="683">
        <v>6</v>
      </c>
      <c r="P1519" s="682">
        <v>54000</v>
      </c>
      <c r="Q1519" s="667">
        <v>0</v>
      </c>
      <c r="R1519" s="683">
        <v>0</v>
      </c>
    </row>
    <row r="1520" spans="1:18" x14ac:dyDescent="0.25">
      <c r="A1520" s="636">
        <v>1078</v>
      </c>
      <c r="B1520" s="637" t="s">
        <v>515</v>
      </c>
      <c r="C1520" s="638" t="s">
        <v>147</v>
      </c>
      <c r="D1520" s="639" t="s">
        <v>25215</v>
      </c>
      <c r="E1520" s="640">
        <v>3500</v>
      </c>
      <c r="F1520" s="641" t="s">
        <v>25216</v>
      </c>
      <c r="G1520" s="642" t="s">
        <v>25217</v>
      </c>
      <c r="H1520" s="643" t="s">
        <v>3924</v>
      </c>
      <c r="I1520" s="644" t="s">
        <v>520</v>
      </c>
      <c r="J1520" s="645" t="s">
        <v>3924</v>
      </c>
      <c r="K1520" s="681">
        <v>3</v>
      </c>
      <c r="L1520" s="681">
        <v>6</v>
      </c>
      <c r="M1520" s="682">
        <v>25316.67</v>
      </c>
      <c r="N1520" s="681">
        <v>0</v>
      </c>
      <c r="O1520" s="683">
        <v>0</v>
      </c>
      <c r="P1520" s="682">
        <v>0</v>
      </c>
      <c r="Q1520" s="667">
        <v>0</v>
      </c>
      <c r="R1520" s="683">
        <v>0</v>
      </c>
    </row>
    <row r="1521" spans="1:18" x14ac:dyDescent="0.25">
      <c r="A1521" s="636">
        <v>1078</v>
      </c>
      <c r="B1521" s="637" t="s">
        <v>515</v>
      </c>
      <c r="C1521" s="638" t="s">
        <v>147</v>
      </c>
      <c r="D1521" s="639" t="s">
        <v>24697</v>
      </c>
      <c r="E1521" s="640">
        <v>9000</v>
      </c>
      <c r="F1521" s="641" t="s">
        <v>25218</v>
      </c>
      <c r="G1521" s="642" t="s">
        <v>25219</v>
      </c>
      <c r="H1521" s="643" t="s">
        <v>519</v>
      </c>
      <c r="I1521" s="644" t="s">
        <v>24337</v>
      </c>
      <c r="J1521" s="645" t="s">
        <v>519</v>
      </c>
      <c r="K1521" s="681">
        <v>3</v>
      </c>
      <c r="L1521" s="681">
        <v>12</v>
      </c>
      <c r="M1521" s="682">
        <v>124000</v>
      </c>
      <c r="N1521" s="681">
        <v>1</v>
      </c>
      <c r="O1521" s="683">
        <v>6</v>
      </c>
      <c r="P1521" s="682">
        <v>53914.38</v>
      </c>
      <c r="Q1521" s="683">
        <v>1</v>
      </c>
      <c r="R1521" s="683">
        <v>12</v>
      </c>
    </row>
    <row r="1522" spans="1:18" x14ac:dyDescent="0.25">
      <c r="A1522" s="636">
        <v>1078</v>
      </c>
      <c r="B1522" s="637" t="s">
        <v>515</v>
      </c>
      <c r="C1522" s="638" t="s">
        <v>147</v>
      </c>
      <c r="D1522" s="639" t="s">
        <v>25220</v>
      </c>
      <c r="E1522" s="640">
        <v>15600</v>
      </c>
      <c r="F1522" s="641" t="s">
        <v>25221</v>
      </c>
      <c r="G1522" s="642" t="s">
        <v>25222</v>
      </c>
      <c r="H1522" s="643" t="s">
        <v>16466</v>
      </c>
      <c r="I1522" s="644" t="s">
        <v>24337</v>
      </c>
      <c r="J1522" s="645" t="s">
        <v>16466</v>
      </c>
      <c r="K1522" s="681">
        <v>1</v>
      </c>
      <c r="L1522" s="681">
        <v>12</v>
      </c>
      <c r="M1522" s="682">
        <v>187200</v>
      </c>
      <c r="N1522" s="681">
        <v>1</v>
      </c>
      <c r="O1522" s="683">
        <v>4</v>
      </c>
      <c r="P1522" s="682">
        <v>110760</v>
      </c>
      <c r="Q1522" s="667">
        <v>0</v>
      </c>
      <c r="R1522" s="683">
        <v>0</v>
      </c>
    </row>
    <row r="1523" spans="1:18" x14ac:dyDescent="0.25">
      <c r="A1523" s="636">
        <v>1078</v>
      </c>
      <c r="B1523" s="637" t="s">
        <v>515</v>
      </c>
      <c r="C1523" s="638" t="s">
        <v>147</v>
      </c>
      <c r="D1523" s="639" t="s">
        <v>25223</v>
      </c>
      <c r="E1523" s="640">
        <v>5500</v>
      </c>
      <c r="F1523" s="641" t="s">
        <v>25224</v>
      </c>
      <c r="G1523" s="642" t="s">
        <v>25225</v>
      </c>
      <c r="H1523" s="643" t="s">
        <v>16466</v>
      </c>
      <c r="I1523" s="644" t="s">
        <v>24337</v>
      </c>
      <c r="J1523" s="645" t="s">
        <v>16466</v>
      </c>
      <c r="K1523" s="681">
        <v>3</v>
      </c>
      <c r="L1523" s="681">
        <v>12</v>
      </c>
      <c r="M1523" s="682">
        <v>65816.67</v>
      </c>
      <c r="N1523" s="681">
        <v>1</v>
      </c>
      <c r="O1523" s="683">
        <v>6</v>
      </c>
      <c r="P1523" s="682">
        <v>33000</v>
      </c>
      <c r="Q1523" s="683">
        <v>1</v>
      </c>
      <c r="R1523" s="683">
        <v>12</v>
      </c>
    </row>
    <row r="1524" spans="1:18" x14ac:dyDescent="0.25">
      <c r="A1524" s="636">
        <v>1078</v>
      </c>
      <c r="B1524" s="637" t="s">
        <v>515</v>
      </c>
      <c r="C1524" s="638" t="s">
        <v>147</v>
      </c>
      <c r="D1524" s="639" t="s">
        <v>25226</v>
      </c>
      <c r="E1524" s="640">
        <v>8000</v>
      </c>
      <c r="F1524" s="641" t="s">
        <v>25227</v>
      </c>
      <c r="G1524" s="642" t="s">
        <v>25228</v>
      </c>
      <c r="H1524" s="643" t="s">
        <v>23690</v>
      </c>
      <c r="I1524" s="644" t="s">
        <v>24337</v>
      </c>
      <c r="J1524" s="645" t="s">
        <v>25229</v>
      </c>
      <c r="K1524" s="681">
        <v>3</v>
      </c>
      <c r="L1524" s="681">
        <v>12</v>
      </c>
      <c r="M1524" s="682">
        <v>96000</v>
      </c>
      <c r="N1524" s="681">
        <v>1</v>
      </c>
      <c r="O1524" s="683">
        <v>6</v>
      </c>
      <c r="P1524" s="682">
        <v>48000</v>
      </c>
      <c r="Q1524" s="683">
        <v>1</v>
      </c>
      <c r="R1524" s="683">
        <v>12</v>
      </c>
    </row>
    <row r="1525" spans="1:18" x14ac:dyDescent="0.25">
      <c r="A1525" s="636">
        <v>1078</v>
      </c>
      <c r="B1525" s="637" t="s">
        <v>549</v>
      </c>
      <c r="C1525" s="638" t="s">
        <v>147</v>
      </c>
      <c r="D1525" s="639" t="s">
        <v>25230</v>
      </c>
      <c r="E1525" s="640">
        <v>7500</v>
      </c>
      <c r="F1525" s="641" t="s">
        <v>25231</v>
      </c>
      <c r="G1525" s="642" t="s">
        <v>25232</v>
      </c>
      <c r="H1525" s="643" t="s">
        <v>16466</v>
      </c>
      <c r="I1525" s="644" t="s">
        <v>24337</v>
      </c>
      <c r="J1525" s="645" t="s">
        <v>16466</v>
      </c>
      <c r="K1525" s="681">
        <v>3</v>
      </c>
      <c r="L1525" s="681">
        <v>12</v>
      </c>
      <c r="M1525" s="682">
        <v>90000</v>
      </c>
      <c r="N1525" s="681">
        <v>1</v>
      </c>
      <c r="O1525" s="683">
        <v>6</v>
      </c>
      <c r="P1525" s="682">
        <v>45000</v>
      </c>
      <c r="Q1525" s="667">
        <v>0</v>
      </c>
      <c r="R1525" s="683">
        <v>0</v>
      </c>
    </row>
    <row r="1526" spans="1:18" x14ac:dyDescent="0.25">
      <c r="A1526" s="636">
        <v>1078</v>
      </c>
      <c r="B1526" s="637" t="s">
        <v>515</v>
      </c>
      <c r="C1526" s="638" t="s">
        <v>147</v>
      </c>
      <c r="D1526" s="639" t="s">
        <v>24718</v>
      </c>
      <c r="E1526" s="640">
        <v>10000</v>
      </c>
      <c r="F1526" s="641" t="s">
        <v>25233</v>
      </c>
      <c r="G1526" s="642" t="s">
        <v>25234</v>
      </c>
      <c r="H1526" s="643" t="s">
        <v>16466</v>
      </c>
      <c r="I1526" s="644" t="s">
        <v>24337</v>
      </c>
      <c r="J1526" s="645" t="s">
        <v>16466</v>
      </c>
      <c r="K1526" s="681">
        <v>3</v>
      </c>
      <c r="L1526" s="681">
        <v>12</v>
      </c>
      <c r="M1526" s="682">
        <v>120000</v>
      </c>
      <c r="N1526" s="681">
        <v>1</v>
      </c>
      <c r="O1526" s="683">
        <v>6</v>
      </c>
      <c r="P1526" s="682">
        <v>59454.86</v>
      </c>
      <c r="Q1526" s="683">
        <v>1</v>
      </c>
      <c r="R1526" s="683">
        <v>12</v>
      </c>
    </row>
    <row r="1527" spans="1:18" x14ac:dyDescent="0.25">
      <c r="A1527" s="636">
        <v>1078</v>
      </c>
      <c r="B1527" s="637" t="s">
        <v>515</v>
      </c>
      <c r="C1527" s="638" t="s">
        <v>147</v>
      </c>
      <c r="D1527" s="639" t="s">
        <v>24338</v>
      </c>
      <c r="E1527" s="640">
        <v>2000</v>
      </c>
      <c r="F1527" s="641" t="s">
        <v>25235</v>
      </c>
      <c r="G1527" s="642" t="s">
        <v>25236</v>
      </c>
      <c r="H1527" s="643" t="s">
        <v>930</v>
      </c>
      <c r="I1527" s="644" t="s">
        <v>24650</v>
      </c>
      <c r="J1527" s="645" t="s">
        <v>930</v>
      </c>
      <c r="K1527" s="681">
        <v>3</v>
      </c>
      <c r="L1527" s="681">
        <v>12</v>
      </c>
      <c r="M1527" s="682">
        <v>24000</v>
      </c>
      <c r="N1527" s="681">
        <v>1</v>
      </c>
      <c r="O1527" s="683">
        <v>6</v>
      </c>
      <c r="P1527" s="682">
        <v>12000</v>
      </c>
      <c r="Q1527" s="683">
        <v>1</v>
      </c>
      <c r="R1527" s="683">
        <v>12</v>
      </c>
    </row>
    <row r="1528" spans="1:18" x14ac:dyDescent="0.25">
      <c r="A1528" s="636">
        <v>1078</v>
      </c>
      <c r="B1528" s="637" t="s">
        <v>549</v>
      </c>
      <c r="C1528" s="638" t="s">
        <v>147</v>
      </c>
      <c r="D1528" s="639" t="s">
        <v>24724</v>
      </c>
      <c r="E1528" s="640">
        <v>3500</v>
      </c>
      <c r="F1528" s="641" t="s">
        <v>25237</v>
      </c>
      <c r="G1528" s="642" t="s">
        <v>25238</v>
      </c>
      <c r="H1528" s="643" t="s">
        <v>16466</v>
      </c>
      <c r="I1528" s="644" t="s">
        <v>24337</v>
      </c>
      <c r="J1528" s="645" t="s">
        <v>16466</v>
      </c>
      <c r="K1528" s="681">
        <v>3</v>
      </c>
      <c r="L1528" s="681">
        <v>12</v>
      </c>
      <c r="M1528" s="682">
        <v>42000</v>
      </c>
      <c r="N1528" s="681">
        <v>1</v>
      </c>
      <c r="O1528" s="683">
        <v>6</v>
      </c>
      <c r="P1528" s="682">
        <v>21000</v>
      </c>
      <c r="Q1528" s="667">
        <v>0</v>
      </c>
      <c r="R1528" s="683">
        <v>0</v>
      </c>
    </row>
    <row r="1529" spans="1:18" x14ac:dyDescent="0.25">
      <c r="A1529" s="636">
        <v>1078</v>
      </c>
      <c r="B1529" s="637" t="s">
        <v>515</v>
      </c>
      <c r="C1529" s="638" t="s">
        <v>147</v>
      </c>
      <c r="D1529" s="639" t="s">
        <v>25239</v>
      </c>
      <c r="E1529" s="640">
        <v>3500</v>
      </c>
      <c r="F1529" s="641" t="s">
        <v>25240</v>
      </c>
      <c r="G1529" s="642" t="s">
        <v>25241</v>
      </c>
      <c r="H1529" s="643" t="s">
        <v>539</v>
      </c>
      <c r="I1529" s="644" t="s">
        <v>24337</v>
      </c>
      <c r="J1529" s="645" t="s">
        <v>19217</v>
      </c>
      <c r="K1529" s="681">
        <v>3</v>
      </c>
      <c r="L1529" s="681">
        <v>12</v>
      </c>
      <c r="M1529" s="682">
        <v>42000</v>
      </c>
      <c r="N1529" s="681">
        <v>1</v>
      </c>
      <c r="O1529" s="683">
        <v>6</v>
      </c>
      <c r="P1529" s="682">
        <v>21000</v>
      </c>
      <c r="Q1529" s="683">
        <v>1</v>
      </c>
      <c r="R1529" s="683">
        <v>12</v>
      </c>
    </row>
    <row r="1530" spans="1:18" x14ac:dyDescent="0.25">
      <c r="A1530" s="636">
        <v>1078</v>
      </c>
      <c r="B1530" s="637" t="s">
        <v>515</v>
      </c>
      <c r="C1530" s="638" t="s">
        <v>147</v>
      </c>
      <c r="D1530" s="639" t="s">
        <v>25184</v>
      </c>
      <c r="E1530" s="640">
        <v>10000</v>
      </c>
      <c r="F1530" s="641" t="s">
        <v>25242</v>
      </c>
      <c r="G1530" s="642" t="s">
        <v>25243</v>
      </c>
      <c r="H1530" s="643" t="s">
        <v>16466</v>
      </c>
      <c r="I1530" s="644" t="s">
        <v>24422</v>
      </c>
      <c r="J1530" s="645" t="s">
        <v>16466</v>
      </c>
      <c r="K1530" s="681">
        <v>3</v>
      </c>
      <c r="L1530" s="681">
        <v>12</v>
      </c>
      <c r="M1530" s="682">
        <v>120000</v>
      </c>
      <c r="N1530" s="681">
        <v>1</v>
      </c>
      <c r="O1530" s="683">
        <v>6</v>
      </c>
      <c r="P1530" s="682">
        <v>59525.7</v>
      </c>
      <c r="Q1530" s="683">
        <v>1</v>
      </c>
      <c r="R1530" s="683">
        <v>12</v>
      </c>
    </row>
    <row r="1531" spans="1:18" x14ac:dyDescent="0.25">
      <c r="A1531" s="636">
        <v>1078</v>
      </c>
      <c r="B1531" s="637" t="s">
        <v>549</v>
      </c>
      <c r="C1531" s="638" t="s">
        <v>147</v>
      </c>
      <c r="D1531" s="639" t="s">
        <v>25244</v>
      </c>
      <c r="E1531" s="640">
        <v>3500</v>
      </c>
      <c r="F1531" s="641" t="s">
        <v>25245</v>
      </c>
      <c r="G1531" s="642" t="s">
        <v>25246</v>
      </c>
      <c r="H1531" s="643" t="s">
        <v>16466</v>
      </c>
      <c r="I1531" s="644" t="s">
        <v>24337</v>
      </c>
      <c r="J1531" s="645" t="s">
        <v>16466</v>
      </c>
      <c r="K1531" s="681">
        <v>3</v>
      </c>
      <c r="L1531" s="681">
        <v>12</v>
      </c>
      <c r="M1531" s="682">
        <v>42000</v>
      </c>
      <c r="N1531" s="681">
        <v>1</v>
      </c>
      <c r="O1531" s="683">
        <v>6</v>
      </c>
      <c r="P1531" s="682">
        <v>21000</v>
      </c>
      <c r="Q1531" s="667">
        <v>0</v>
      </c>
      <c r="R1531" s="683">
        <v>0</v>
      </c>
    </row>
    <row r="1532" spans="1:18" x14ac:dyDescent="0.25">
      <c r="A1532" s="636">
        <v>1078</v>
      </c>
      <c r="B1532" s="637" t="s">
        <v>515</v>
      </c>
      <c r="C1532" s="638" t="s">
        <v>147</v>
      </c>
      <c r="D1532" s="639" t="s">
        <v>24790</v>
      </c>
      <c r="E1532" s="640">
        <v>12000</v>
      </c>
      <c r="F1532" s="641" t="s">
        <v>25247</v>
      </c>
      <c r="G1532" s="642" t="s">
        <v>25248</v>
      </c>
      <c r="H1532" s="643" t="s">
        <v>16466</v>
      </c>
      <c r="I1532" s="644" t="s">
        <v>24614</v>
      </c>
      <c r="J1532" s="645" t="s">
        <v>16466</v>
      </c>
      <c r="K1532" s="681">
        <v>3</v>
      </c>
      <c r="L1532" s="681">
        <v>12</v>
      </c>
      <c r="M1532" s="682">
        <v>144000</v>
      </c>
      <c r="N1532" s="681">
        <v>1</v>
      </c>
      <c r="O1532" s="683">
        <v>6</v>
      </c>
      <c r="P1532" s="682">
        <v>72000</v>
      </c>
      <c r="Q1532" s="667">
        <v>0</v>
      </c>
      <c r="R1532" s="683">
        <v>0</v>
      </c>
    </row>
    <row r="1533" spans="1:18" x14ac:dyDescent="0.25">
      <c r="A1533" s="636">
        <v>1078</v>
      </c>
      <c r="B1533" s="637" t="s">
        <v>549</v>
      </c>
      <c r="C1533" s="638" t="s">
        <v>147</v>
      </c>
      <c r="D1533" s="639" t="s">
        <v>24724</v>
      </c>
      <c r="E1533" s="640">
        <v>3500</v>
      </c>
      <c r="F1533" s="641" t="s">
        <v>25249</v>
      </c>
      <c r="G1533" s="642" t="s">
        <v>25250</v>
      </c>
      <c r="H1533" s="643" t="s">
        <v>16466</v>
      </c>
      <c r="I1533" s="644" t="s">
        <v>24337</v>
      </c>
      <c r="J1533" s="645" t="s">
        <v>16466</v>
      </c>
      <c r="K1533" s="681">
        <v>3</v>
      </c>
      <c r="L1533" s="681">
        <v>12</v>
      </c>
      <c r="M1533" s="682">
        <v>41977.880000000005</v>
      </c>
      <c r="N1533" s="681">
        <v>1</v>
      </c>
      <c r="O1533" s="683">
        <v>6</v>
      </c>
      <c r="P1533" s="682">
        <v>20902.78</v>
      </c>
      <c r="Q1533" s="667">
        <v>0</v>
      </c>
      <c r="R1533" s="683">
        <v>0</v>
      </c>
    </row>
    <row r="1534" spans="1:18" x14ac:dyDescent="0.25">
      <c r="A1534" s="636">
        <v>1078</v>
      </c>
      <c r="B1534" s="637" t="s">
        <v>515</v>
      </c>
      <c r="C1534" s="638" t="s">
        <v>147</v>
      </c>
      <c r="D1534" s="639" t="s">
        <v>25251</v>
      </c>
      <c r="E1534" s="640">
        <v>8000</v>
      </c>
      <c r="F1534" s="641" t="s">
        <v>25252</v>
      </c>
      <c r="G1534" s="642" t="s">
        <v>25253</v>
      </c>
      <c r="H1534" s="643" t="s">
        <v>16466</v>
      </c>
      <c r="I1534" s="644" t="s">
        <v>24337</v>
      </c>
      <c r="J1534" s="645" t="s">
        <v>16466</v>
      </c>
      <c r="K1534" s="681">
        <v>3</v>
      </c>
      <c r="L1534" s="681">
        <v>12</v>
      </c>
      <c r="M1534" s="682">
        <v>96000</v>
      </c>
      <c r="N1534" s="681">
        <v>1</v>
      </c>
      <c r="O1534" s="683">
        <v>6</v>
      </c>
      <c r="P1534" s="682">
        <v>48000</v>
      </c>
      <c r="Q1534" s="683">
        <v>1</v>
      </c>
      <c r="R1534" s="683">
        <v>12</v>
      </c>
    </row>
    <row r="1535" spans="1:18" x14ac:dyDescent="0.25">
      <c r="A1535" s="636">
        <v>1078</v>
      </c>
      <c r="B1535" s="637" t="s">
        <v>515</v>
      </c>
      <c r="C1535" s="638" t="s">
        <v>147</v>
      </c>
      <c r="D1535" s="639" t="s">
        <v>25254</v>
      </c>
      <c r="E1535" s="640">
        <v>10000</v>
      </c>
      <c r="F1535" s="641" t="s">
        <v>25255</v>
      </c>
      <c r="G1535" s="642" t="s">
        <v>25256</v>
      </c>
      <c r="H1535" s="643" t="s">
        <v>4184</v>
      </c>
      <c r="I1535" s="644" t="s">
        <v>24137</v>
      </c>
      <c r="J1535" s="645" t="s">
        <v>4184</v>
      </c>
      <c r="K1535" s="681">
        <v>3</v>
      </c>
      <c r="L1535" s="681">
        <v>12</v>
      </c>
      <c r="M1535" s="682">
        <v>120000</v>
      </c>
      <c r="N1535" s="681">
        <v>1</v>
      </c>
      <c r="O1535" s="683">
        <v>6</v>
      </c>
      <c r="P1535" s="682">
        <v>60000</v>
      </c>
      <c r="Q1535" s="683">
        <v>1</v>
      </c>
      <c r="R1535" s="683">
        <v>12</v>
      </c>
    </row>
    <row r="1536" spans="1:18" x14ac:dyDescent="0.25">
      <c r="A1536" s="636">
        <v>1078</v>
      </c>
      <c r="B1536" s="637" t="s">
        <v>515</v>
      </c>
      <c r="C1536" s="638" t="s">
        <v>147</v>
      </c>
      <c r="D1536" s="639" t="s">
        <v>25181</v>
      </c>
      <c r="E1536" s="640">
        <v>7500</v>
      </c>
      <c r="F1536" s="641" t="s">
        <v>25257</v>
      </c>
      <c r="G1536" s="642" t="s">
        <v>25258</v>
      </c>
      <c r="H1536" s="643" t="s">
        <v>16860</v>
      </c>
      <c r="I1536" s="644" t="s">
        <v>24337</v>
      </c>
      <c r="J1536" s="645" t="s">
        <v>16860</v>
      </c>
      <c r="K1536" s="681">
        <v>1</v>
      </c>
      <c r="L1536" s="681">
        <v>1</v>
      </c>
      <c r="M1536" s="682">
        <v>22500</v>
      </c>
      <c r="N1536" s="681">
        <v>0</v>
      </c>
      <c r="O1536" s="683">
        <v>0</v>
      </c>
      <c r="P1536" s="682">
        <v>0</v>
      </c>
      <c r="Q1536" s="667">
        <v>0</v>
      </c>
      <c r="R1536" s="683">
        <v>0</v>
      </c>
    </row>
    <row r="1537" spans="1:18" x14ac:dyDescent="0.25">
      <c r="A1537" s="636">
        <v>1078</v>
      </c>
      <c r="B1537" s="637" t="s">
        <v>549</v>
      </c>
      <c r="C1537" s="638" t="s">
        <v>147</v>
      </c>
      <c r="D1537" s="639" t="s">
        <v>24338</v>
      </c>
      <c r="E1537" s="640">
        <v>2000</v>
      </c>
      <c r="F1537" s="641" t="s">
        <v>25259</v>
      </c>
      <c r="G1537" s="642" t="s">
        <v>25260</v>
      </c>
      <c r="H1537" s="643" t="s">
        <v>1635</v>
      </c>
      <c r="I1537" s="644" t="s">
        <v>24494</v>
      </c>
      <c r="J1537" s="645" t="s">
        <v>1635</v>
      </c>
      <c r="K1537" s="681">
        <v>3</v>
      </c>
      <c r="L1537" s="681">
        <v>7</v>
      </c>
      <c r="M1537" s="682">
        <v>15000.05</v>
      </c>
      <c r="N1537" s="681">
        <v>3</v>
      </c>
      <c r="O1537" s="683">
        <v>5</v>
      </c>
      <c r="P1537" s="682">
        <v>0</v>
      </c>
      <c r="Q1537" s="667">
        <v>0</v>
      </c>
      <c r="R1537" s="683">
        <v>0</v>
      </c>
    </row>
    <row r="1538" spans="1:18" x14ac:dyDescent="0.25">
      <c r="A1538" s="636">
        <v>1078</v>
      </c>
      <c r="B1538" s="637" t="s">
        <v>515</v>
      </c>
      <c r="C1538" s="638" t="s">
        <v>147</v>
      </c>
      <c r="D1538" s="639" t="s">
        <v>25261</v>
      </c>
      <c r="E1538" s="640">
        <v>10000</v>
      </c>
      <c r="F1538" s="641" t="s">
        <v>25262</v>
      </c>
      <c r="G1538" s="642" t="s">
        <v>25263</v>
      </c>
      <c r="H1538" s="643" t="s">
        <v>24545</v>
      </c>
      <c r="I1538" s="644" t="s">
        <v>24422</v>
      </c>
      <c r="J1538" s="645" t="s">
        <v>24545</v>
      </c>
      <c r="K1538" s="681">
        <v>3</v>
      </c>
      <c r="L1538" s="681">
        <v>12</v>
      </c>
      <c r="M1538" s="682">
        <v>120000</v>
      </c>
      <c r="N1538" s="681">
        <v>1</v>
      </c>
      <c r="O1538" s="683">
        <v>6</v>
      </c>
      <c r="P1538" s="682">
        <v>60000</v>
      </c>
      <c r="Q1538" s="683">
        <v>1</v>
      </c>
      <c r="R1538" s="683">
        <v>12</v>
      </c>
    </row>
    <row r="1539" spans="1:18" x14ac:dyDescent="0.25">
      <c r="A1539" s="636">
        <v>1078</v>
      </c>
      <c r="B1539" s="637" t="s">
        <v>515</v>
      </c>
      <c r="C1539" s="638" t="s">
        <v>147</v>
      </c>
      <c r="D1539" s="639" t="s">
        <v>25264</v>
      </c>
      <c r="E1539" s="640">
        <v>10000</v>
      </c>
      <c r="F1539" s="641" t="s">
        <v>25265</v>
      </c>
      <c r="G1539" s="642" t="s">
        <v>25266</v>
      </c>
      <c r="H1539" s="643" t="s">
        <v>16466</v>
      </c>
      <c r="I1539" s="644" t="s">
        <v>24337</v>
      </c>
      <c r="J1539" s="645" t="s">
        <v>16466</v>
      </c>
      <c r="K1539" s="681">
        <v>3</v>
      </c>
      <c r="L1539" s="681">
        <v>12</v>
      </c>
      <c r="M1539" s="682">
        <v>120000</v>
      </c>
      <c r="N1539" s="681">
        <v>1</v>
      </c>
      <c r="O1539" s="683">
        <v>6</v>
      </c>
      <c r="P1539" s="682">
        <v>60000</v>
      </c>
      <c r="Q1539" s="683">
        <v>1</v>
      </c>
      <c r="R1539" s="683">
        <v>12</v>
      </c>
    </row>
    <row r="1540" spans="1:18" x14ac:dyDescent="0.25">
      <c r="A1540" s="636">
        <v>1078</v>
      </c>
      <c r="B1540" s="637" t="s">
        <v>549</v>
      </c>
      <c r="C1540" s="638" t="s">
        <v>147</v>
      </c>
      <c r="D1540" s="639" t="s">
        <v>24338</v>
      </c>
      <c r="E1540" s="640">
        <v>2000</v>
      </c>
      <c r="F1540" s="641" t="s">
        <v>25267</v>
      </c>
      <c r="G1540" s="642" t="s">
        <v>25268</v>
      </c>
      <c r="H1540" s="643" t="s">
        <v>519</v>
      </c>
      <c r="I1540" s="644" t="s">
        <v>24373</v>
      </c>
      <c r="J1540" s="645" t="s">
        <v>519</v>
      </c>
      <c r="K1540" s="681">
        <v>2</v>
      </c>
      <c r="L1540" s="681">
        <v>4</v>
      </c>
      <c r="M1540" s="682">
        <v>8000</v>
      </c>
      <c r="N1540" s="681">
        <v>0</v>
      </c>
      <c r="O1540" s="683">
        <v>0</v>
      </c>
      <c r="P1540" s="682">
        <v>0</v>
      </c>
      <c r="Q1540" s="667">
        <v>0</v>
      </c>
      <c r="R1540" s="683">
        <v>0</v>
      </c>
    </row>
    <row r="1541" spans="1:18" x14ac:dyDescent="0.25">
      <c r="A1541" s="636">
        <v>1078</v>
      </c>
      <c r="B1541" s="637" t="s">
        <v>515</v>
      </c>
      <c r="C1541" s="638" t="s">
        <v>147</v>
      </c>
      <c r="D1541" s="639" t="s">
        <v>25269</v>
      </c>
      <c r="E1541" s="640">
        <v>15000</v>
      </c>
      <c r="F1541" s="641" t="s">
        <v>25270</v>
      </c>
      <c r="G1541" s="642" t="s">
        <v>25271</v>
      </c>
      <c r="H1541" s="643" t="s">
        <v>16466</v>
      </c>
      <c r="I1541" s="644" t="s">
        <v>24337</v>
      </c>
      <c r="J1541" s="645" t="s">
        <v>16466</v>
      </c>
      <c r="K1541" s="681">
        <v>1</v>
      </c>
      <c r="L1541" s="681">
        <v>11</v>
      </c>
      <c r="M1541" s="682">
        <v>181500</v>
      </c>
      <c r="N1541" s="681">
        <v>0</v>
      </c>
      <c r="O1541" s="683">
        <v>0</v>
      </c>
      <c r="P1541" s="682">
        <v>0</v>
      </c>
      <c r="Q1541" s="667">
        <v>0</v>
      </c>
      <c r="R1541" s="683">
        <v>0</v>
      </c>
    </row>
    <row r="1542" spans="1:18" x14ac:dyDescent="0.25">
      <c r="A1542" s="636">
        <v>1078</v>
      </c>
      <c r="B1542" s="637" t="s">
        <v>515</v>
      </c>
      <c r="C1542" s="638" t="s">
        <v>147</v>
      </c>
      <c r="D1542" s="639" t="s">
        <v>25272</v>
      </c>
      <c r="E1542" s="640">
        <v>13000</v>
      </c>
      <c r="F1542" s="641" t="s">
        <v>25273</v>
      </c>
      <c r="G1542" s="642" t="s">
        <v>25274</v>
      </c>
      <c r="H1542" s="643" t="s">
        <v>16466</v>
      </c>
      <c r="I1542" s="644" t="s">
        <v>24422</v>
      </c>
      <c r="J1542" s="645" t="s">
        <v>16466</v>
      </c>
      <c r="K1542" s="681">
        <v>3</v>
      </c>
      <c r="L1542" s="681">
        <v>10</v>
      </c>
      <c r="M1542" s="682">
        <v>130000</v>
      </c>
      <c r="N1542" s="681">
        <v>0</v>
      </c>
      <c r="O1542" s="683">
        <v>0</v>
      </c>
      <c r="P1542" s="682">
        <v>0</v>
      </c>
      <c r="Q1542" s="667">
        <v>0</v>
      </c>
      <c r="R1542" s="683">
        <v>0</v>
      </c>
    </row>
    <row r="1543" spans="1:18" x14ac:dyDescent="0.25">
      <c r="A1543" s="636">
        <v>1078</v>
      </c>
      <c r="B1543" s="637" t="s">
        <v>549</v>
      </c>
      <c r="C1543" s="638" t="s">
        <v>147</v>
      </c>
      <c r="D1543" s="639" t="s">
        <v>24686</v>
      </c>
      <c r="E1543" s="640">
        <v>7500</v>
      </c>
      <c r="F1543" s="641" t="s">
        <v>25275</v>
      </c>
      <c r="G1543" s="642" t="s">
        <v>25276</v>
      </c>
      <c r="H1543" s="643" t="s">
        <v>16466</v>
      </c>
      <c r="I1543" s="644" t="s">
        <v>24337</v>
      </c>
      <c r="J1543" s="645" t="s">
        <v>16466</v>
      </c>
      <c r="K1543" s="681">
        <v>3</v>
      </c>
      <c r="L1543" s="681">
        <v>12</v>
      </c>
      <c r="M1543" s="682">
        <v>90000</v>
      </c>
      <c r="N1543" s="681">
        <v>1</v>
      </c>
      <c r="O1543" s="683">
        <v>6</v>
      </c>
      <c r="P1543" s="682">
        <v>45000</v>
      </c>
      <c r="Q1543" s="667">
        <v>0</v>
      </c>
      <c r="R1543" s="683">
        <v>0</v>
      </c>
    </row>
    <row r="1544" spans="1:18" x14ac:dyDescent="0.25">
      <c r="A1544" s="636">
        <v>1078</v>
      </c>
      <c r="B1544" s="637" t="s">
        <v>515</v>
      </c>
      <c r="C1544" s="638" t="s">
        <v>147</v>
      </c>
      <c r="D1544" s="639" t="s">
        <v>25277</v>
      </c>
      <c r="E1544" s="640">
        <v>8000</v>
      </c>
      <c r="F1544" s="641" t="s">
        <v>25278</v>
      </c>
      <c r="G1544" s="642" t="s">
        <v>25279</v>
      </c>
      <c r="H1544" s="643" t="s">
        <v>519</v>
      </c>
      <c r="I1544" s="644" t="s">
        <v>24337</v>
      </c>
      <c r="J1544" s="645" t="s">
        <v>519</v>
      </c>
      <c r="K1544" s="681">
        <v>3</v>
      </c>
      <c r="L1544" s="681">
        <v>12</v>
      </c>
      <c r="M1544" s="682">
        <v>96000</v>
      </c>
      <c r="N1544" s="681">
        <v>1</v>
      </c>
      <c r="O1544" s="683">
        <v>6</v>
      </c>
      <c r="P1544" s="682">
        <v>47751.11</v>
      </c>
      <c r="Q1544" s="683">
        <v>1</v>
      </c>
      <c r="R1544" s="683">
        <v>12</v>
      </c>
    </row>
    <row r="1545" spans="1:18" x14ac:dyDescent="0.25">
      <c r="A1545" s="636">
        <v>1078</v>
      </c>
      <c r="B1545" s="637" t="s">
        <v>549</v>
      </c>
      <c r="C1545" s="638" t="s">
        <v>147</v>
      </c>
      <c r="D1545" s="639" t="s">
        <v>25280</v>
      </c>
      <c r="E1545" s="640">
        <v>7500</v>
      </c>
      <c r="F1545" s="641" t="s">
        <v>25281</v>
      </c>
      <c r="G1545" s="642" t="s">
        <v>25282</v>
      </c>
      <c r="H1545" s="643" t="s">
        <v>16466</v>
      </c>
      <c r="I1545" s="644" t="s">
        <v>24337</v>
      </c>
      <c r="J1545" s="645" t="s">
        <v>16466</v>
      </c>
      <c r="K1545" s="681">
        <v>3</v>
      </c>
      <c r="L1545" s="681">
        <v>12</v>
      </c>
      <c r="M1545" s="682">
        <v>90000</v>
      </c>
      <c r="N1545" s="681">
        <v>1</v>
      </c>
      <c r="O1545" s="683">
        <v>6</v>
      </c>
      <c r="P1545" s="682">
        <v>45000</v>
      </c>
      <c r="Q1545" s="667">
        <v>0</v>
      </c>
      <c r="R1545" s="683">
        <v>0</v>
      </c>
    </row>
    <row r="1546" spans="1:18" x14ac:dyDescent="0.25">
      <c r="A1546" s="636">
        <v>1078</v>
      </c>
      <c r="B1546" s="637" t="s">
        <v>515</v>
      </c>
      <c r="C1546" s="638" t="s">
        <v>147</v>
      </c>
      <c r="D1546" s="639" t="s">
        <v>24366</v>
      </c>
      <c r="E1546" s="640">
        <v>10000</v>
      </c>
      <c r="F1546" s="641" t="s">
        <v>25283</v>
      </c>
      <c r="G1546" s="642" t="s">
        <v>25284</v>
      </c>
      <c r="H1546" s="643" t="s">
        <v>16466</v>
      </c>
      <c r="I1546" s="644" t="s">
        <v>24337</v>
      </c>
      <c r="J1546" s="645" t="s">
        <v>16466</v>
      </c>
      <c r="K1546" s="681">
        <v>3</v>
      </c>
      <c r="L1546" s="681">
        <v>12</v>
      </c>
      <c r="M1546" s="682">
        <v>162000</v>
      </c>
      <c r="N1546" s="681">
        <v>1</v>
      </c>
      <c r="O1546" s="683">
        <v>6</v>
      </c>
      <c r="P1546" s="682">
        <v>59688.19</v>
      </c>
      <c r="Q1546" s="683">
        <v>1</v>
      </c>
      <c r="R1546" s="683">
        <v>12</v>
      </c>
    </row>
    <row r="1547" spans="1:18" x14ac:dyDescent="0.25">
      <c r="A1547" s="636">
        <v>1078</v>
      </c>
      <c r="B1547" s="637" t="s">
        <v>515</v>
      </c>
      <c r="C1547" s="638" t="s">
        <v>147</v>
      </c>
      <c r="D1547" s="639" t="s">
        <v>25285</v>
      </c>
      <c r="E1547" s="640">
        <v>10000</v>
      </c>
      <c r="F1547" s="641" t="s">
        <v>25286</v>
      </c>
      <c r="G1547" s="642" t="s">
        <v>25287</v>
      </c>
      <c r="H1547" s="643" t="s">
        <v>18178</v>
      </c>
      <c r="I1547" s="644" t="s">
        <v>24422</v>
      </c>
      <c r="J1547" s="645" t="s">
        <v>18178</v>
      </c>
      <c r="K1547" s="681">
        <v>3</v>
      </c>
      <c r="L1547" s="681">
        <v>12</v>
      </c>
      <c r="M1547" s="682">
        <v>120666.66</v>
      </c>
      <c r="N1547" s="681">
        <v>1</v>
      </c>
      <c r="O1547" s="683">
        <v>4</v>
      </c>
      <c r="P1547" s="682">
        <v>51666.67</v>
      </c>
      <c r="Q1547" s="667">
        <v>0</v>
      </c>
      <c r="R1547" s="683">
        <v>0</v>
      </c>
    </row>
    <row r="1548" spans="1:18" x14ac:dyDescent="0.25">
      <c r="A1548" s="636">
        <v>1078</v>
      </c>
      <c r="B1548" s="637" t="s">
        <v>515</v>
      </c>
      <c r="C1548" s="638" t="s">
        <v>147</v>
      </c>
      <c r="D1548" s="639" t="s">
        <v>25288</v>
      </c>
      <c r="E1548" s="640">
        <v>13000</v>
      </c>
      <c r="F1548" s="641" t="s">
        <v>25289</v>
      </c>
      <c r="G1548" s="642" t="s">
        <v>25290</v>
      </c>
      <c r="H1548" s="643" t="s">
        <v>16466</v>
      </c>
      <c r="I1548" s="644" t="s">
        <v>24137</v>
      </c>
      <c r="J1548" s="645" t="s">
        <v>16466</v>
      </c>
      <c r="K1548" s="681">
        <v>3</v>
      </c>
      <c r="L1548" s="681">
        <v>12</v>
      </c>
      <c r="M1548" s="682">
        <v>156000</v>
      </c>
      <c r="N1548" s="681">
        <v>1</v>
      </c>
      <c r="O1548" s="683">
        <v>6</v>
      </c>
      <c r="P1548" s="682">
        <v>78000</v>
      </c>
      <c r="Q1548" s="683">
        <v>1</v>
      </c>
      <c r="R1548" s="683">
        <v>12</v>
      </c>
    </row>
    <row r="1549" spans="1:18" x14ac:dyDescent="0.25">
      <c r="A1549" s="636">
        <v>1078</v>
      </c>
      <c r="B1549" s="637" t="s">
        <v>515</v>
      </c>
      <c r="C1549" s="638" t="s">
        <v>147</v>
      </c>
      <c r="D1549" s="639" t="s">
        <v>24363</v>
      </c>
      <c r="E1549" s="640">
        <v>10000</v>
      </c>
      <c r="F1549" s="641" t="s">
        <v>25291</v>
      </c>
      <c r="G1549" s="642" t="s">
        <v>25292</v>
      </c>
      <c r="H1549" s="643" t="s">
        <v>19383</v>
      </c>
      <c r="I1549" s="644" t="s">
        <v>24422</v>
      </c>
      <c r="J1549" s="645" t="s">
        <v>19383</v>
      </c>
      <c r="K1549" s="681">
        <v>3</v>
      </c>
      <c r="L1549" s="681">
        <v>12</v>
      </c>
      <c r="M1549" s="682">
        <v>120000</v>
      </c>
      <c r="N1549" s="681">
        <v>1</v>
      </c>
      <c r="O1549" s="683">
        <v>6</v>
      </c>
      <c r="P1549" s="682">
        <v>60000</v>
      </c>
      <c r="Q1549" s="683">
        <v>1</v>
      </c>
      <c r="R1549" s="683">
        <v>12</v>
      </c>
    </row>
    <row r="1550" spans="1:18" x14ac:dyDescent="0.25">
      <c r="A1550" s="636">
        <v>1078</v>
      </c>
      <c r="B1550" s="637" t="s">
        <v>515</v>
      </c>
      <c r="C1550" s="638" t="s">
        <v>147</v>
      </c>
      <c r="D1550" s="639" t="s">
        <v>25293</v>
      </c>
      <c r="E1550" s="640">
        <v>4500</v>
      </c>
      <c r="F1550" s="641" t="s">
        <v>25294</v>
      </c>
      <c r="G1550" s="642" t="s">
        <v>25295</v>
      </c>
      <c r="H1550" s="643" t="s">
        <v>18178</v>
      </c>
      <c r="I1550" s="644" t="s">
        <v>24494</v>
      </c>
      <c r="J1550" s="645" t="s">
        <v>18178</v>
      </c>
      <c r="K1550" s="681">
        <v>2</v>
      </c>
      <c r="L1550" s="681">
        <v>3</v>
      </c>
      <c r="M1550" s="682">
        <v>24600</v>
      </c>
      <c r="N1550" s="681">
        <v>0</v>
      </c>
      <c r="O1550" s="683">
        <v>0</v>
      </c>
      <c r="P1550" s="682">
        <v>0</v>
      </c>
      <c r="Q1550" s="667">
        <v>0</v>
      </c>
      <c r="R1550" s="683">
        <v>0</v>
      </c>
    </row>
    <row r="1551" spans="1:18" x14ac:dyDescent="0.25">
      <c r="A1551" s="636">
        <v>1078</v>
      </c>
      <c r="B1551" s="637" t="s">
        <v>549</v>
      </c>
      <c r="C1551" s="638" t="s">
        <v>147</v>
      </c>
      <c r="D1551" s="639" t="s">
        <v>25296</v>
      </c>
      <c r="E1551" s="640">
        <v>2500</v>
      </c>
      <c r="F1551" s="641" t="s">
        <v>25297</v>
      </c>
      <c r="G1551" s="642" t="s">
        <v>25298</v>
      </c>
      <c r="H1551" s="643" t="s">
        <v>1323</v>
      </c>
      <c r="I1551" s="644" t="s">
        <v>25178</v>
      </c>
      <c r="J1551" s="645" t="s">
        <v>1323</v>
      </c>
      <c r="K1551" s="681">
        <v>3</v>
      </c>
      <c r="L1551" s="681">
        <v>12</v>
      </c>
      <c r="M1551" s="682">
        <v>30000</v>
      </c>
      <c r="N1551" s="681">
        <v>1</v>
      </c>
      <c r="O1551" s="683">
        <v>6</v>
      </c>
      <c r="P1551" s="682">
        <v>14614.41</v>
      </c>
      <c r="Q1551" s="667">
        <v>0</v>
      </c>
      <c r="R1551" s="683">
        <v>0</v>
      </c>
    </row>
    <row r="1552" spans="1:18" x14ac:dyDescent="0.25">
      <c r="A1552" s="636">
        <v>1078</v>
      </c>
      <c r="B1552" s="637" t="s">
        <v>515</v>
      </c>
      <c r="C1552" s="638" t="s">
        <v>147</v>
      </c>
      <c r="D1552" s="639" t="s">
        <v>25299</v>
      </c>
      <c r="E1552" s="640">
        <v>13000</v>
      </c>
      <c r="F1552" s="641" t="s">
        <v>25300</v>
      </c>
      <c r="G1552" s="642" t="s">
        <v>25301</v>
      </c>
      <c r="H1552" s="643" t="s">
        <v>16466</v>
      </c>
      <c r="I1552" s="644" t="s">
        <v>24337</v>
      </c>
      <c r="J1552" s="645" t="s">
        <v>16466</v>
      </c>
      <c r="K1552" s="681">
        <v>3</v>
      </c>
      <c r="L1552" s="681">
        <v>12</v>
      </c>
      <c r="M1552" s="682">
        <v>156000</v>
      </c>
      <c r="N1552" s="681">
        <v>1</v>
      </c>
      <c r="O1552" s="683">
        <v>6</v>
      </c>
      <c r="P1552" s="682">
        <v>78000</v>
      </c>
      <c r="Q1552" s="683">
        <v>1</v>
      </c>
      <c r="R1552" s="683">
        <v>12</v>
      </c>
    </row>
    <row r="1553" spans="1:18" x14ac:dyDescent="0.25">
      <c r="A1553" s="636">
        <v>1078</v>
      </c>
      <c r="B1553" s="637" t="s">
        <v>515</v>
      </c>
      <c r="C1553" s="638" t="s">
        <v>147</v>
      </c>
      <c r="D1553" s="639" t="s">
        <v>25302</v>
      </c>
      <c r="E1553" s="640">
        <v>12000</v>
      </c>
      <c r="F1553" s="641" t="s">
        <v>25303</v>
      </c>
      <c r="G1553" s="642" t="s">
        <v>25304</v>
      </c>
      <c r="H1553" s="643" t="s">
        <v>24557</v>
      </c>
      <c r="I1553" s="644" t="s">
        <v>24337</v>
      </c>
      <c r="J1553" s="645" t="s">
        <v>24557</v>
      </c>
      <c r="K1553" s="681">
        <v>3</v>
      </c>
      <c r="L1553" s="681">
        <v>12</v>
      </c>
      <c r="M1553" s="682">
        <v>144000</v>
      </c>
      <c r="N1553" s="681">
        <v>1</v>
      </c>
      <c r="O1553" s="683">
        <v>6</v>
      </c>
      <c r="P1553" s="682">
        <v>72000</v>
      </c>
      <c r="Q1553" s="683">
        <v>1</v>
      </c>
      <c r="R1553" s="683">
        <v>12</v>
      </c>
    </row>
    <row r="1554" spans="1:18" x14ac:dyDescent="0.25">
      <c r="A1554" s="636">
        <v>1078</v>
      </c>
      <c r="B1554" s="637" t="s">
        <v>549</v>
      </c>
      <c r="C1554" s="638" t="s">
        <v>147</v>
      </c>
      <c r="D1554" s="639" t="s">
        <v>24338</v>
      </c>
      <c r="E1554" s="640">
        <v>2000</v>
      </c>
      <c r="F1554" s="641" t="s">
        <v>25305</v>
      </c>
      <c r="G1554" s="642" t="s">
        <v>25306</v>
      </c>
      <c r="H1554" s="643" t="s">
        <v>19390</v>
      </c>
      <c r="I1554" s="644" t="s">
        <v>24494</v>
      </c>
      <c r="J1554" s="645" t="s">
        <v>19390</v>
      </c>
      <c r="K1554" s="681">
        <v>3</v>
      </c>
      <c r="L1554" s="681">
        <v>12</v>
      </c>
      <c r="M1554" s="682">
        <v>24000</v>
      </c>
      <c r="N1554" s="681">
        <v>1</v>
      </c>
      <c r="O1554" s="683">
        <v>5</v>
      </c>
      <c r="P1554" s="682">
        <v>9600</v>
      </c>
      <c r="Q1554" s="667">
        <v>0</v>
      </c>
      <c r="R1554" s="683">
        <v>0</v>
      </c>
    </row>
    <row r="1555" spans="1:18" x14ac:dyDescent="0.25">
      <c r="A1555" s="636">
        <v>1078</v>
      </c>
      <c r="B1555" s="637" t="s">
        <v>515</v>
      </c>
      <c r="C1555" s="638" t="s">
        <v>147</v>
      </c>
      <c r="D1555" s="639" t="s">
        <v>25307</v>
      </c>
      <c r="E1555" s="640">
        <v>10000</v>
      </c>
      <c r="F1555" s="641" t="s">
        <v>25308</v>
      </c>
      <c r="G1555" s="642" t="s">
        <v>25309</v>
      </c>
      <c r="H1555" s="643" t="s">
        <v>16466</v>
      </c>
      <c r="I1555" s="644" t="s">
        <v>24422</v>
      </c>
      <c r="J1555" s="645" t="s">
        <v>16466</v>
      </c>
      <c r="K1555" s="681">
        <v>3</v>
      </c>
      <c r="L1555" s="681">
        <v>12</v>
      </c>
      <c r="M1555" s="682">
        <v>120000</v>
      </c>
      <c r="N1555" s="681">
        <v>1</v>
      </c>
      <c r="O1555" s="683">
        <v>6</v>
      </c>
      <c r="P1555" s="682">
        <v>60000</v>
      </c>
      <c r="Q1555" s="683">
        <v>1</v>
      </c>
      <c r="R1555" s="683">
        <v>12</v>
      </c>
    </row>
    <row r="1556" spans="1:18" x14ac:dyDescent="0.25">
      <c r="A1556" s="636">
        <v>1078</v>
      </c>
      <c r="B1556" s="637" t="s">
        <v>549</v>
      </c>
      <c r="C1556" s="638" t="s">
        <v>147</v>
      </c>
      <c r="D1556" s="639" t="s">
        <v>24376</v>
      </c>
      <c r="E1556" s="640">
        <v>3500</v>
      </c>
      <c r="F1556" s="641" t="s">
        <v>25310</v>
      </c>
      <c r="G1556" s="642" t="s">
        <v>25311</v>
      </c>
      <c r="H1556" s="643" t="s">
        <v>16466</v>
      </c>
      <c r="I1556" s="644" t="s">
        <v>520</v>
      </c>
      <c r="J1556" s="645" t="s">
        <v>16466</v>
      </c>
      <c r="K1556" s="681">
        <v>3</v>
      </c>
      <c r="L1556" s="681">
        <v>6</v>
      </c>
      <c r="M1556" s="682">
        <v>24477.88</v>
      </c>
      <c r="N1556" s="681">
        <v>0</v>
      </c>
      <c r="O1556" s="683">
        <v>0</v>
      </c>
      <c r="P1556" s="682">
        <v>0</v>
      </c>
      <c r="Q1556" s="667">
        <v>0</v>
      </c>
      <c r="R1556" s="683">
        <v>0</v>
      </c>
    </row>
    <row r="1557" spans="1:18" x14ac:dyDescent="0.25">
      <c r="A1557" s="636">
        <v>1078</v>
      </c>
      <c r="B1557" s="637" t="s">
        <v>515</v>
      </c>
      <c r="C1557" s="638" t="s">
        <v>147</v>
      </c>
      <c r="D1557" s="639" t="s">
        <v>25312</v>
      </c>
      <c r="E1557" s="640">
        <v>3500</v>
      </c>
      <c r="F1557" s="641" t="s">
        <v>25313</v>
      </c>
      <c r="G1557" s="642" t="s">
        <v>25314</v>
      </c>
      <c r="H1557" s="643" t="s">
        <v>16466</v>
      </c>
      <c r="I1557" s="644" t="s">
        <v>520</v>
      </c>
      <c r="J1557" s="645" t="s">
        <v>16466</v>
      </c>
      <c r="K1557" s="681">
        <v>3</v>
      </c>
      <c r="L1557" s="681">
        <v>12</v>
      </c>
      <c r="M1557" s="682">
        <v>42000</v>
      </c>
      <c r="N1557" s="681">
        <v>1</v>
      </c>
      <c r="O1557" s="683">
        <v>6</v>
      </c>
      <c r="P1557" s="682">
        <v>21000</v>
      </c>
      <c r="Q1557" s="683">
        <v>1</v>
      </c>
      <c r="R1557" s="683">
        <v>12</v>
      </c>
    </row>
    <row r="1558" spans="1:18" x14ac:dyDescent="0.25">
      <c r="A1558" s="636">
        <v>1078</v>
      </c>
      <c r="B1558" s="637" t="s">
        <v>515</v>
      </c>
      <c r="C1558" s="638" t="s">
        <v>147</v>
      </c>
      <c r="D1558" s="639" t="s">
        <v>17030</v>
      </c>
      <c r="E1558" s="640">
        <v>3000</v>
      </c>
      <c r="F1558" s="641" t="s">
        <v>25315</v>
      </c>
      <c r="G1558" s="642" t="s">
        <v>25316</v>
      </c>
      <c r="H1558" s="643" t="s">
        <v>19238</v>
      </c>
      <c r="I1558" s="644" t="s">
        <v>25317</v>
      </c>
      <c r="J1558" s="645" t="s">
        <v>19238</v>
      </c>
      <c r="K1558" s="681">
        <v>3</v>
      </c>
      <c r="L1558" s="681">
        <v>12</v>
      </c>
      <c r="M1558" s="682">
        <v>36000</v>
      </c>
      <c r="N1558" s="681">
        <v>1</v>
      </c>
      <c r="O1558" s="683">
        <v>6</v>
      </c>
      <c r="P1558" s="682">
        <v>18000</v>
      </c>
      <c r="Q1558" s="683">
        <v>1</v>
      </c>
      <c r="R1558" s="683">
        <v>12</v>
      </c>
    </row>
    <row r="1559" spans="1:18" x14ac:dyDescent="0.25">
      <c r="A1559" s="636">
        <v>1078</v>
      </c>
      <c r="B1559" s="637" t="s">
        <v>515</v>
      </c>
      <c r="C1559" s="638" t="s">
        <v>147</v>
      </c>
      <c r="D1559" s="639" t="s">
        <v>25318</v>
      </c>
      <c r="E1559" s="640">
        <v>10000</v>
      </c>
      <c r="F1559" s="641" t="s">
        <v>25319</v>
      </c>
      <c r="G1559" s="642" t="s">
        <v>25320</v>
      </c>
      <c r="H1559" s="643" t="s">
        <v>16466</v>
      </c>
      <c r="I1559" s="644" t="s">
        <v>24422</v>
      </c>
      <c r="J1559" s="645" t="s">
        <v>16466</v>
      </c>
      <c r="K1559" s="681">
        <v>3</v>
      </c>
      <c r="L1559" s="681">
        <v>12</v>
      </c>
      <c r="M1559" s="682">
        <v>120000</v>
      </c>
      <c r="N1559" s="681">
        <v>1</v>
      </c>
      <c r="O1559" s="683">
        <v>6</v>
      </c>
      <c r="P1559" s="682">
        <v>60000</v>
      </c>
      <c r="Q1559" s="683">
        <v>1</v>
      </c>
      <c r="R1559" s="683">
        <v>12</v>
      </c>
    </row>
    <row r="1560" spans="1:18" x14ac:dyDescent="0.25">
      <c r="A1560" s="636">
        <v>1078</v>
      </c>
      <c r="B1560" s="637" t="s">
        <v>549</v>
      </c>
      <c r="C1560" s="638" t="s">
        <v>147</v>
      </c>
      <c r="D1560" s="639" t="s">
        <v>24388</v>
      </c>
      <c r="E1560" s="640">
        <v>3500</v>
      </c>
      <c r="F1560" s="641" t="s">
        <v>25321</v>
      </c>
      <c r="G1560" s="642" t="s">
        <v>25322</v>
      </c>
      <c r="H1560" s="643" t="s">
        <v>16466</v>
      </c>
      <c r="I1560" s="644" t="s">
        <v>520</v>
      </c>
      <c r="J1560" s="645" t="s">
        <v>16466</v>
      </c>
      <c r="K1560" s="681">
        <v>3</v>
      </c>
      <c r="L1560" s="681">
        <v>12</v>
      </c>
      <c r="M1560" s="682">
        <v>41832.29</v>
      </c>
      <c r="N1560" s="681">
        <v>1</v>
      </c>
      <c r="O1560" s="683">
        <v>6</v>
      </c>
      <c r="P1560" s="682">
        <v>20936.080000000002</v>
      </c>
      <c r="Q1560" s="667">
        <v>0</v>
      </c>
      <c r="R1560" s="683">
        <v>0</v>
      </c>
    </row>
    <row r="1561" spans="1:18" x14ac:dyDescent="0.25">
      <c r="A1561" s="636">
        <v>1078</v>
      </c>
      <c r="B1561" s="637" t="s">
        <v>515</v>
      </c>
      <c r="C1561" s="638" t="s">
        <v>147</v>
      </c>
      <c r="D1561" s="639" t="s">
        <v>25323</v>
      </c>
      <c r="E1561" s="640">
        <v>4500</v>
      </c>
      <c r="F1561" s="641" t="s">
        <v>25324</v>
      </c>
      <c r="G1561" s="642" t="s">
        <v>25325</v>
      </c>
      <c r="H1561" s="643" t="s">
        <v>24359</v>
      </c>
      <c r="I1561" s="644" t="s">
        <v>24337</v>
      </c>
      <c r="J1561" s="645" t="s">
        <v>24359</v>
      </c>
      <c r="K1561" s="681">
        <v>3</v>
      </c>
      <c r="L1561" s="681">
        <v>12</v>
      </c>
      <c r="M1561" s="682">
        <v>54000</v>
      </c>
      <c r="N1561" s="681">
        <v>1</v>
      </c>
      <c r="O1561" s="683">
        <v>6</v>
      </c>
      <c r="P1561" s="682">
        <v>27000</v>
      </c>
      <c r="Q1561" s="683">
        <v>1</v>
      </c>
      <c r="R1561" s="683">
        <v>12</v>
      </c>
    </row>
    <row r="1562" spans="1:18" x14ac:dyDescent="0.25">
      <c r="A1562" s="636">
        <v>1078</v>
      </c>
      <c r="B1562" s="637" t="s">
        <v>549</v>
      </c>
      <c r="C1562" s="638" t="s">
        <v>147</v>
      </c>
      <c r="D1562" s="639" t="s">
        <v>24338</v>
      </c>
      <c r="E1562" s="640">
        <v>2000</v>
      </c>
      <c r="F1562" s="641" t="s">
        <v>25326</v>
      </c>
      <c r="G1562" s="642" t="s">
        <v>25327</v>
      </c>
      <c r="H1562" s="643" t="s">
        <v>24857</v>
      </c>
      <c r="I1562" s="644" t="s">
        <v>24857</v>
      </c>
      <c r="J1562" s="645" t="s">
        <v>24857</v>
      </c>
      <c r="K1562" s="681">
        <v>3</v>
      </c>
      <c r="L1562" s="681">
        <v>7</v>
      </c>
      <c r="M1562" s="682">
        <v>15000.05</v>
      </c>
      <c r="N1562" s="681">
        <v>2</v>
      </c>
      <c r="O1562" s="683">
        <v>2</v>
      </c>
      <c r="P1562" s="682">
        <v>0</v>
      </c>
      <c r="Q1562" s="667">
        <v>0</v>
      </c>
      <c r="R1562" s="683">
        <v>0</v>
      </c>
    </row>
    <row r="1563" spans="1:18" x14ac:dyDescent="0.25">
      <c r="A1563" s="636">
        <v>1078</v>
      </c>
      <c r="B1563" s="637" t="s">
        <v>515</v>
      </c>
      <c r="C1563" s="638" t="s">
        <v>147</v>
      </c>
      <c r="D1563" s="639" t="s">
        <v>25328</v>
      </c>
      <c r="E1563" s="640">
        <v>10000</v>
      </c>
      <c r="F1563" s="641" t="s">
        <v>25329</v>
      </c>
      <c r="G1563" s="642" t="s">
        <v>25330</v>
      </c>
      <c r="H1563" s="643" t="s">
        <v>16466</v>
      </c>
      <c r="I1563" s="644" t="s">
        <v>24137</v>
      </c>
      <c r="J1563" s="645" t="s">
        <v>16466</v>
      </c>
      <c r="K1563" s="681">
        <v>3</v>
      </c>
      <c r="L1563" s="681">
        <v>12</v>
      </c>
      <c r="M1563" s="682">
        <v>120000</v>
      </c>
      <c r="N1563" s="681">
        <v>1</v>
      </c>
      <c r="O1563" s="683">
        <v>6</v>
      </c>
      <c r="P1563" s="682">
        <v>60000</v>
      </c>
      <c r="Q1563" s="683">
        <v>1</v>
      </c>
      <c r="R1563" s="683">
        <v>12</v>
      </c>
    </row>
    <row r="1564" spans="1:18" x14ac:dyDescent="0.25">
      <c r="A1564" s="636">
        <v>1078</v>
      </c>
      <c r="B1564" s="637" t="s">
        <v>549</v>
      </c>
      <c r="C1564" s="638" t="s">
        <v>147</v>
      </c>
      <c r="D1564" s="639" t="s">
        <v>24338</v>
      </c>
      <c r="E1564" s="640">
        <v>2000</v>
      </c>
      <c r="F1564" s="641" t="s">
        <v>25331</v>
      </c>
      <c r="G1564" s="642" t="s">
        <v>25332</v>
      </c>
      <c r="H1564" s="643" t="s">
        <v>19466</v>
      </c>
      <c r="I1564" s="644" t="s">
        <v>24494</v>
      </c>
      <c r="J1564" s="645" t="s">
        <v>19466</v>
      </c>
      <c r="K1564" s="681">
        <v>3</v>
      </c>
      <c r="L1564" s="681">
        <v>12</v>
      </c>
      <c r="M1564" s="682">
        <v>26000</v>
      </c>
      <c r="N1564" s="681">
        <v>0</v>
      </c>
      <c r="O1564" s="683">
        <v>0</v>
      </c>
      <c r="P1564" s="682">
        <v>0</v>
      </c>
      <c r="Q1564" s="667">
        <v>0</v>
      </c>
      <c r="R1564" s="683">
        <v>0</v>
      </c>
    </row>
    <row r="1565" spans="1:18" x14ac:dyDescent="0.25">
      <c r="A1565" s="636">
        <v>1078</v>
      </c>
      <c r="B1565" s="637" t="s">
        <v>515</v>
      </c>
      <c r="C1565" s="638" t="s">
        <v>147</v>
      </c>
      <c r="D1565" s="639" t="s">
        <v>25333</v>
      </c>
      <c r="E1565" s="640">
        <v>6000</v>
      </c>
      <c r="F1565" s="641" t="s">
        <v>25334</v>
      </c>
      <c r="G1565" s="642" t="s">
        <v>25335</v>
      </c>
      <c r="H1565" s="643" t="s">
        <v>565</v>
      </c>
      <c r="I1565" s="644" t="s">
        <v>24494</v>
      </c>
      <c r="J1565" s="645" t="s">
        <v>565</v>
      </c>
      <c r="K1565" s="681">
        <v>3</v>
      </c>
      <c r="L1565" s="681">
        <v>12</v>
      </c>
      <c r="M1565" s="682">
        <v>72000</v>
      </c>
      <c r="N1565" s="681">
        <v>1</v>
      </c>
      <c r="O1565" s="683">
        <v>6</v>
      </c>
      <c r="P1565" s="682">
        <v>36000</v>
      </c>
      <c r="Q1565" s="683">
        <v>1</v>
      </c>
      <c r="R1565" s="683">
        <v>12</v>
      </c>
    </row>
    <row r="1566" spans="1:18" x14ac:dyDescent="0.25">
      <c r="A1566" s="636">
        <v>1078</v>
      </c>
      <c r="B1566" s="637" t="s">
        <v>515</v>
      </c>
      <c r="C1566" s="638" t="s">
        <v>147</v>
      </c>
      <c r="D1566" s="639" t="s">
        <v>24873</v>
      </c>
      <c r="E1566" s="640">
        <v>2500</v>
      </c>
      <c r="F1566" s="641" t="s">
        <v>25336</v>
      </c>
      <c r="G1566" s="642" t="s">
        <v>25337</v>
      </c>
      <c r="H1566" s="643" t="s">
        <v>19217</v>
      </c>
      <c r="I1566" s="644" t="s">
        <v>24494</v>
      </c>
      <c r="J1566" s="645" t="s">
        <v>19217</v>
      </c>
      <c r="K1566" s="681">
        <v>3</v>
      </c>
      <c r="L1566" s="681">
        <v>7</v>
      </c>
      <c r="M1566" s="682">
        <v>18749.95</v>
      </c>
      <c r="N1566" s="681">
        <v>2</v>
      </c>
      <c r="O1566" s="683">
        <v>3</v>
      </c>
      <c r="P1566" s="682">
        <v>7500</v>
      </c>
      <c r="Q1566" s="667">
        <v>0</v>
      </c>
      <c r="R1566" s="683">
        <v>0</v>
      </c>
    </row>
    <row r="1567" spans="1:18" x14ac:dyDescent="0.25">
      <c r="A1567" s="636">
        <v>1078</v>
      </c>
      <c r="B1567" s="637" t="s">
        <v>515</v>
      </c>
      <c r="C1567" s="638" t="s">
        <v>147</v>
      </c>
      <c r="D1567" s="639" t="s">
        <v>25338</v>
      </c>
      <c r="E1567" s="640">
        <v>6000</v>
      </c>
      <c r="F1567" s="641" t="s">
        <v>25339</v>
      </c>
      <c r="G1567" s="642" t="s">
        <v>25340</v>
      </c>
      <c r="H1567" s="643" t="s">
        <v>20534</v>
      </c>
      <c r="I1567" s="644" t="s">
        <v>24373</v>
      </c>
      <c r="J1567" s="645" t="s">
        <v>20534</v>
      </c>
      <c r="K1567" s="681">
        <v>3</v>
      </c>
      <c r="L1567" s="681">
        <v>12</v>
      </c>
      <c r="M1567" s="682">
        <v>72000</v>
      </c>
      <c r="N1567" s="681">
        <v>1</v>
      </c>
      <c r="O1567" s="683">
        <v>6</v>
      </c>
      <c r="P1567" s="682">
        <v>36000</v>
      </c>
      <c r="Q1567" s="683">
        <v>1</v>
      </c>
      <c r="R1567" s="683">
        <v>12</v>
      </c>
    </row>
    <row r="1568" spans="1:18" x14ac:dyDescent="0.25">
      <c r="A1568" s="636">
        <v>1078</v>
      </c>
      <c r="B1568" s="637" t="s">
        <v>515</v>
      </c>
      <c r="C1568" s="638" t="s">
        <v>147</v>
      </c>
      <c r="D1568" s="639" t="s">
        <v>25341</v>
      </c>
      <c r="E1568" s="640">
        <v>8000</v>
      </c>
      <c r="F1568" s="641" t="s">
        <v>25342</v>
      </c>
      <c r="G1568" s="642" t="s">
        <v>25343</v>
      </c>
      <c r="H1568" s="643" t="s">
        <v>16999</v>
      </c>
      <c r="I1568" s="644" t="s">
        <v>24337</v>
      </c>
      <c r="J1568" s="645" t="s">
        <v>16999</v>
      </c>
      <c r="K1568" s="681">
        <v>3</v>
      </c>
      <c r="L1568" s="681">
        <v>12</v>
      </c>
      <c r="M1568" s="682">
        <v>96000</v>
      </c>
      <c r="N1568" s="681">
        <v>1</v>
      </c>
      <c r="O1568" s="683">
        <v>6</v>
      </c>
      <c r="P1568" s="682">
        <v>48000</v>
      </c>
      <c r="Q1568" s="683">
        <v>1</v>
      </c>
      <c r="R1568" s="683">
        <v>12</v>
      </c>
    </row>
    <row r="1569" spans="1:18" x14ac:dyDescent="0.25">
      <c r="A1569" s="636">
        <v>1078</v>
      </c>
      <c r="B1569" s="637" t="s">
        <v>549</v>
      </c>
      <c r="C1569" s="638" t="s">
        <v>147</v>
      </c>
      <c r="D1569" s="639" t="s">
        <v>24675</v>
      </c>
      <c r="E1569" s="640">
        <v>3000</v>
      </c>
      <c r="F1569" s="641" t="s">
        <v>25344</v>
      </c>
      <c r="G1569" s="642" t="s">
        <v>25345</v>
      </c>
      <c r="H1569" s="643" t="s">
        <v>3924</v>
      </c>
      <c r="I1569" s="644" t="s">
        <v>24458</v>
      </c>
      <c r="J1569" s="645" t="s">
        <v>3924</v>
      </c>
      <c r="K1569" s="681">
        <v>3</v>
      </c>
      <c r="L1569" s="681">
        <v>12</v>
      </c>
      <c r="M1569" s="682">
        <v>36000</v>
      </c>
      <c r="N1569" s="681">
        <v>1</v>
      </c>
      <c r="O1569" s="683">
        <v>6</v>
      </c>
      <c r="P1569" s="682">
        <v>18000</v>
      </c>
      <c r="Q1569" s="667">
        <v>0</v>
      </c>
      <c r="R1569" s="683">
        <v>0</v>
      </c>
    </row>
    <row r="1570" spans="1:18" x14ac:dyDescent="0.25">
      <c r="A1570" s="636">
        <v>1078</v>
      </c>
      <c r="B1570" s="637" t="s">
        <v>515</v>
      </c>
      <c r="C1570" s="638" t="s">
        <v>147</v>
      </c>
      <c r="D1570" s="639" t="s">
        <v>25346</v>
      </c>
      <c r="E1570" s="640">
        <v>6600</v>
      </c>
      <c r="F1570" s="641" t="s">
        <v>25347</v>
      </c>
      <c r="G1570" s="642" t="s">
        <v>25348</v>
      </c>
      <c r="H1570" s="643" t="s">
        <v>24359</v>
      </c>
      <c r="I1570" s="644" t="s">
        <v>24337</v>
      </c>
      <c r="J1570" s="645" t="s">
        <v>24359</v>
      </c>
      <c r="K1570" s="681">
        <v>3</v>
      </c>
      <c r="L1570" s="681">
        <v>12</v>
      </c>
      <c r="M1570" s="682">
        <v>79200</v>
      </c>
      <c r="N1570" s="681">
        <v>1</v>
      </c>
      <c r="O1570" s="683">
        <v>6</v>
      </c>
      <c r="P1570" s="682">
        <v>39562.42</v>
      </c>
      <c r="Q1570" s="683">
        <v>1</v>
      </c>
      <c r="R1570" s="683">
        <v>12</v>
      </c>
    </row>
    <row r="1571" spans="1:18" x14ac:dyDescent="0.25">
      <c r="A1571" s="636">
        <v>1078</v>
      </c>
      <c r="B1571" s="637" t="s">
        <v>515</v>
      </c>
      <c r="C1571" s="638" t="s">
        <v>147</v>
      </c>
      <c r="D1571" s="639" t="s">
        <v>25349</v>
      </c>
      <c r="E1571" s="640">
        <v>2200</v>
      </c>
      <c r="F1571" s="641" t="s">
        <v>25350</v>
      </c>
      <c r="G1571" s="642" t="s">
        <v>25351</v>
      </c>
      <c r="H1571" s="643" t="s">
        <v>539</v>
      </c>
      <c r="I1571" s="644" t="s">
        <v>24337</v>
      </c>
      <c r="J1571" s="645" t="s">
        <v>539</v>
      </c>
      <c r="K1571" s="681">
        <v>3</v>
      </c>
      <c r="L1571" s="681">
        <v>12</v>
      </c>
      <c r="M1571" s="682">
        <v>26400</v>
      </c>
      <c r="N1571" s="681">
        <v>1</v>
      </c>
      <c r="O1571" s="683">
        <v>6</v>
      </c>
      <c r="P1571" s="682">
        <v>13132.630000000001</v>
      </c>
      <c r="Q1571" s="683">
        <v>1</v>
      </c>
      <c r="R1571" s="683">
        <v>12</v>
      </c>
    </row>
    <row r="1572" spans="1:18" x14ac:dyDescent="0.25">
      <c r="A1572" s="636">
        <v>1078</v>
      </c>
      <c r="B1572" s="637" t="s">
        <v>515</v>
      </c>
      <c r="C1572" s="638" t="s">
        <v>147</v>
      </c>
      <c r="D1572" s="639" t="s">
        <v>25352</v>
      </c>
      <c r="E1572" s="640">
        <v>11000</v>
      </c>
      <c r="F1572" s="641" t="s">
        <v>25353</v>
      </c>
      <c r="G1572" s="642" t="s">
        <v>25354</v>
      </c>
      <c r="H1572" s="643" t="s">
        <v>25355</v>
      </c>
      <c r="I1572" s="644" t="s">
        <v>24422</v>
      </c>
      <c r="J1572" s="645" t="s">
        <v>25355</v>
      </c>
      <c r="K1572" s="681">
        <v>3</v>
      </c>
      <c r="L1572" s="681">
        <v>12</v>
      </c>
      <c r="M1572" s="682">
        <v>110000</v>
      </c>
      <c r="N1572" s="681">
        <v>1</v>
      </c>
      <c r="O1572" s="683">
        <v>3</v>
      </c>
      <c r="P1572" s="682">
        <v>0</v>
      </c>
      <c r="Q1572" s="667">
        <v>0</v>
      </c>
      <c r="R1572" s="683">
        <v>0</v>
      </c>
    </row>
    <row r="1573" spans="1:18" x14ac:dyDescent="0.25">
      <c r="A1573" s="636">
        <v>1078</v>
      </c>
      <c r="B1573" s="637" t="s">
        <v>515</v>
      </c>
      <c r="C1573" s="638" t="s">
        <v>147</v>
      </c>
      <c r="D1573" s="639" t="s">
        <v>24542</v>
      </c>
      <c r="E1573" s="640">
        <v>12000</v>
      </c>
      <c r="F1573" s="641" t="s">
        <v>25356</v>
      </c>
      <c r="G1573" s="642" t="s">
        <v>25357</v>
      </c>
      <c r="H1573" s="643" t="s">
        <v>24545</v>
      </c>
      <c r="I1573" s="644" t="s">
        <v>24337</v>
      </c>
      <c r="J1573" s="645" t="s">
        <v>24545</v>
      </c>
      <c r="K1573" s="681">
        <v>3</v>
      </c>
      <c r="L1573" s="681">
        <v>12</v>
      </c>
      <c r="M1573" s="682">
        <v>144000</v>
      </c>
      <c r="N1573" s="681">
        <v>1</v>
      </c>
      <c r="O1573" s="683">
        <v>6</v>
      </c>
      <c r="P1573" s="682">
        <v>72000</v>
      </c>
      <c r="Q1573" s="683">
        <v>1</v>
      </c>
      <c r="R1573" s="683">
        <v>12</v>
      </c>
    </row>
    <row r="1574" spans="1:18" x14ac:dyDescent="0.25">
      <c r="A1574" s="636">
        <v>1078</v>
      </c>
      <c r="B1574" s="637" t="s">
        <v>515</v>
      </c>
      <c r="C1574" s="638" t="s">
        <v>147</v>
      </c>
      <c r="D1574" s="639" t="s">
        <v>814</v>
      </c>
      <c r="E1574" s="640">
        <v>8000</v>
      </c>
      <c r="F1574" s="641" t="s">
        <v>25358</v>
      </c>
      <c r="G1574" s="642" t="s">
        <v>25359</v>
      </c>
      <c r="H1574" s="643" t="s">
        <v>519</v>
      </c>
      <c r="I1574" s="644" t="s">
        <v>24337</v>
      </c>
      <c r="J1574" s="645" t="s">
        <v>519</v>
      </c>
      <c r="K1574" s="681">
        <v>3</v>
      </c>
      <c r="L1574" s="681">
        <v>12</v>
      </c>
      <c r="M1574" s="682">
        <v>90030.67</v>
      </c>
      <c r="N1574" s="681">
        <v>1</v>
      </c>
      <c r="O1574" s="683">
        <v>6</v>
      </c>
      <c r="P1574" s="682">
        <v>48000</v>
      </c>
      <c r="Q1574" s="683">
        <v>1</v>
      </c>
      <c r="R1574" s="683">
        <v>12</v>
      </c>
    </row>
    <row r="1575" spans="1:18" x14ac:dyDescent="0.25">
      <c r="A1575" s="636">
        <v>1078</v>
      </c>
      <c r="B1575" s="637" t="s">
        <v>515</v>
      </c>
      <c r="C1575" s="638" t="s">
        <v>147</v>
      </c>
      <c r="D1575" s="639" t="s">
        <v>24765</v>
      </c>
      <c r="E1575" s="640">
        <v>3100</v>
      </c>
      <c r="F1575" s="641" t="s">
        <v>25360</v>
      </c>
      <c r="G1575" s="642" t="s">
        <v>25361</v>
      </c>
      <c r="H1575" s="643" t="s">
        <v>24856</v>
      </c>
      <c r="I1575" s="644" t="s">
        <v>24857</v>
      </c>
      <c r="J1575" s="645" t="s">
        <v>24856</v>
      </c>
      <c r="K1575" s="681">
        <v>3</v>
      </c>
      <c r="L1575" s="681">
        <v>7</v>
      </c>
      <c r="M1575" s="682">
        <v>23663.27</v>
      </c>
      <c r="N1575" s="681">
        <v>1</v>
      </c>
      <c r="O1575" s="683">
        <v>6</v>
      </c>
      <c r="P1575" s="682">
        <v>18600</v>
      </c>
      <c r="Q1575" s="683">
        <v>1</v>
      </c>
      <c r="R1575" s="683">
        <v>9</v>
      </c>
    </row>
    <row r="1576" spans="1:18" x14ac:dyDescent="0.25">
      <c r="A1576" s="636">
        <v>1078</v>
      </c>
      <c r="B1576" s="637" t="s">
        <v>515</v>
      </c>
      <c r="C1576" s="638" t="s">
        <v>147</v>
      </c>
      <c r="D1576" s="639" t="s">
        <v>25362</v>
      </c>
      <c r="E1576" s="640">
        <v>10000</v>
      </c>
      <c r="F1576" s="641" t="s">
        <v>25363</v>
      </c>
      <c r="G1576" s="642" t="s">
        <v>25364</v>
      </c>
      <c r="H1576" s="643" t="s">
        <v>16466</v>
      </c>
      <c r="I1576" s="644" t="s">
        <v>24337</v>
      </c>
      <c r="J1576" s="645" t="s">
        <v>16466</v>
      </c>
      <c r="K1576" s="681">
        <v>3</v>
      </c>
      <c r="L1576" s="681">
        <v>12</v>
      </c>
      <c r="M1576" s="682">
        <v>120000</v>
      </c>
      <c r="N1576" s="681">
        <v>1</v>
      </c>
      <c r="O1576" s="683">
        <v>6</v>
      </c>
      <c r="P1576" s="682">
        <v>59559.78</v>
      </c>
      <c r="Q1576" s="683">
        <v>1</v>
      </c>
      <c r="R1576" s="683">
        <v>12</v>
      </c>
    </row>
    <row r="1577" spans="1:18" x14ac:dyDescent="0.25">
      <c r="A1577" s="636">
        <v>1078</v>
      </c>
      <c r="B1577" s="637" t="s">
        <v>515</v>
      </c>
      <c r="C1577" s="638" t="s">
        <v>147</v>
      </c>
      <c r="D1577" s="639" t="s">
        <v>854</v>
      </c>
      <c r="E1577" s="640">
        <v>7000</v>
      </c>
      <c r="F1577" s="641" t="s">
        <v>25365</v>
      </c>
      <c r="G1577" s="642" t="s">
        <v>25366</v>
      </c>
      <c r="H1577" s="643" t="s">
        <v>519</v>
      </c>
      <c r="I1577" s="644" t="s">
        <v>24337</v>
      </c>
      <c r="J1577" s="645" t="s">
        <v>519</v>
      </c>
      <c r="K1577" s="681">
        <v>3</v>
      </c>
      <c r="L1577" s="681">
        <v>12</v>
      </c>
      <c r="M1577" s="682">
        <v>84000</v>
      </c>
      <c r="N1577" s="681">
        <v>1</v>
      </c>
      <c r="O1577" s="683">
        <v>6</v>
      </c>
      <c r="P1577" s="682">
        <v>41923.19</v>
      </c>
      <c r="Q1577" s="683">
        <v>1</v>
      </c>
      <c r="R1577" s="683">
        <v>12</v>
      </c>
    </row>
    <row r="1578" spans="1:18" x14ac:dyDescent="0.25">
      <c r="A1578" s="636">
        <v>1078</v>
      </c>
      <c r="B1578" s="637" t="s">
        <v>515</v>
      </c>
      <c r="C1578" s="638" t="s">
        <v>147</v>
      </c>
      <c r="D1578" s="639" t="s">
        <v>24651</v>
      </c>
      <c r="E1578" s="640">
        <v>10000</v>
      </c>
      <c r="F1578" s="641" t="s">
        <v>25367</v>
      </c>
      <c r="G1578" s="642" t="s">
        <v>25368</v>
      </c>
      <c r="H1578" s="643" t="s">
        <v>16466</v>
      </c>
      <c r="I1578" s="644" t="s">
        <v>24337</v>
      </c>
      <c r="J1578" s="645" t="s">
        <v>16466</v>
      </c>
      <c r="K1578" s="681">
        <v>3</v>
      </c>
      <c r="L1578" s="681">
        <v>12</v>
      </c>
      <c r="M1578" s="682">
        <v>120000</v>
      </c>
      <c r="N1578" s="681">
        <v>1</v>
      </c>
      <c r="O1578" s="683">
        <v>6</v>
      </c>
      <c r="P1578" s="682">
        <v>60000</v>
      </c>
      <c r="Q1578" s="683">
        <v>1</v>
      </c>
      <c r="R1578" s="683">
        <v>12</v>
      </c>
    </row>
    <row r="1579" spans="1:18" x14ac:dyDescent="0.25">
      <c r="A1579" s="636">
        <v>1078</v>
      </c>
      <c r="B1579" s="637" t="s">
        <v>515</v>
      </c>
      <c r="C1579" s="638" t="s">
        <v>147</v>
      </c>
      <c r="D1579" s="639" t="s">
        <v>25369</v>
      </c>
      <c r="E1579" s="640">
        <v>12000</v>
      </c>
      <c r="F1579" s="641" t="s">
        <v>25370</v>
      </c>
      <c r="G1579" s="642" t="s">
        <v>25371</v>
      </c>
      <c r="H1579" s="643" t="s">
        <v>18849</v>
      </c>
      <c r="I1579" s="644" t="s">
        <v>24337</v>
      </c>
      <c r="J1579" s="645" t="s">
        <v>18849</v>
      </c>
      <c r="K1579" s="681">
        <v>3</v>
      </c>
      <c r="L1579" s="681">
        <v>12</v>
      </c>
      <c r="M1579" s="682">
        <v>144000</v>
      </c>
      <c r="N1579" s="681">
        <v>1</v>
      </c>
      <c r="O1579" s="683">
        <v>6</v>
      </c>
      <c r="P1579" s="682">
        <v>72000</v>
      </c>
      <c r="Q1579" s="683">
        <v>1</v>
      </c>
      <c r="R1579" s="683">
        <v>12</v>
      </c>
    </row>
    <row r="1580" spans="1:18" x14ac:dyDescent="0.25">
      <c r="A1580" s="636">
        <v>1078</v>
      </c>
      <c r="B1580" s="637" t="s">
        <v>515</v>
      </c>
      <c r="C1580" s="638" t="s">
        <v>147</v>
      </c>
      <c r="D1580" s="639" t="s">
        <v>25372</v>
      </c>
      <c r="E1580" s="640">
        <v>10000</v>
      </c>
      <c r="F1580" s="641" t="s">
        <v>25373</v>
      </c>
      <c r="G1580" s="642" t="s">
        <v>25374</v>
      </c>
      <c r="H1580" s="643" t="s">
        <v>16466</v>
      </c>
      <c r="I1580" s="644" t="s">
        <v>24422</v>
      </c>
      <c r="J1580" s="645" t="s">
        <v>16466</v>
      </c>
      <c r="K1580" s="681">
        <v>3</v>
      </c>
      <c r="L1580" s="681">
        <v>12</v>
      </c>
      <c r="M1580" s="682">
        <v>120000</v>
      </c>
      <c r="N1580" s="681">
        <v>1</v>
      </c>
      <c r="O1580" s="683">
        <v>6</v>
      </c>
      <c r="P1580" s="682">
        <v>60000</v>
      </c>
      <c r="Q1580" s="683">
        <v>1</v>
      </c>
      <c r="R1580" s="683">
        <v>12</v>
      </c>
    </row>
    <row r="1581" spans="1:18" x14ac:dyDescent="0.25">
      <c r="A1581" s="636">
        <v>1078</v>
      </c>
      <c r="B1581" s="637" t="s">
        <v>515</v>
      </c>
      <c r="C1581" s="638" t="s">
        <v>147</v>
      </c>
      <c r="D1581" s="639" t="s">
        <v>24790</v>
      </c>
      <c r="E1581" s="640">
        <v>12000</v>
      </c>
      <c r="F1581" s="641" t="s">
        <v>25375</v>
      </c>
      <c r="G1581" s="642" t="s">
        <v>25376</v>
      </c>
      <c r="H1581" s="643" t="s">
        <v>16466</v>
      </c>
      <c r="I1581" s="644" t="s">
        <v>24337</v>
      </c>
      <c r="J1581" s="645" t="s">
        <v>16466</v>
      </c>
      <c r="K1581" s="681">
        <v>3</v>
      </c>
      <c r="L1581" s="681">
        <v>12</v>
      </c>
      <c r="M1581" s="682">
        <v>142306</v>
      </c>
      <c r="N1581" s="681">
        <v>1</v>
      </c>
      <c r="O1581" s="683">
        <v>6</v>
      </c>
      <c r="P1581" s="682">
        <v>72000</v>
      </c>
      <c r="Q1581" s="667">
        <v>0</v>
      </c>
      <c r="R1581" s="683">
        <v>0</v>
      </c>
    </row>
    <row r="1582" spans="1:18" x14ac:dyDescent="0.25">
      <c r="A1582" s="636">
        <v>1078</v>
      </c>
      <c r="B1582" s="637" t="s">
        <v>515</v>
      </c>
      <c r="C1582" s="638" t="s">
        <v>147</v>
      </c>
      <c r="D1582" s="639" t="s">
        <v>25377</v>
      </c>
      <c r="E1582" s="640">
        <v>15600</v>
      </c>
      <c r="F1582" s="641" t="s">
        <v>25378</v>
      </c>
      <c r="G1582" s="642" t="s">
        <v>25379</v>
      </c>
      <c r="H1582" s="643" t="s">
        <v>16466</v>
      </c>
      <c r="I1582" s="644" t="s">
        <v>24137</v>
      </c>
      <c r="J1582" s="645" t="s">
        <v>16466</v>
      </c>
      <c r="K1582" s="681">
        <v>1</v>
      </c>
      <c r="L1582" s="681">
        <v>7</v>
      </c>
      <c r="M1582" s="682">
        <v>187200</v>
      </c>
      <c r="N1582" s="681">
        <v>0</v>
      </c>
      <c r="O1582" s="683">
        <v>0</v>
      </c>
      <c r="P1582" s="682">
        <v>0</v>
      </c>
      <c r="Q1582" s="667">
        <v>0</v>
      </c>
      <c r="R1582" s="683">
        <v>0</v>
      </c>
    </row>
    <row r="1583" spans="1:18" x14ac:dyDescent="0.25">
      <c r="A1583" s="636">
        <v>1078</v>
      </c>
      <c r="B1583" s="637" t="s">
        <v>549</v>
      </c>
      <c r="C1583" s="638" t="s">
        <v>147</v>
      </c>
      <c r="D1583" s="639" t="s">
        <v>16577</v>
      </c>
      <c r="E1583" s="640">
        <v>3800</v>
      </c>
      <c r="F1583" s="641" t="s">
        <v>25380</v>
      </c>
      <c r="G1583" s="642" t="s">
        <v>25381</v>
      </c>
      <c r="H1583" s="643" t="s">
        <v>17373</v>
      </c>
      <c r="I1583" s="644" t="s">
        <v>520</v>
      </c>
      <c r="J1583" s="645" t="s">
        <v>17373</v>
      </c>
      <c r="K1583" s="681">
        <v>3</v>
      </c>
      <c r="L1583" s="681">
        <v>12</v>
      </c>
      <c r="M1583" s="682">
        <v>45600</v>
      </c>
      <c r="N1583" s="681">
        <v>1</v>
      </c>
      <c r="O1583" s="683">
        <v>6</v>
      </c>
      <c r="P1583" s="682">
        <v>22800</v>
      </c>
      <c r="Q1583" s="667">
        <v>0</v>
      </c>
      <c r="R1583" s="683">
        <v>0</v>
      </c>
    </row>
    <row r="1584" spans="1:18" x14ac:dyDescent="0.25">
      <c r="A1584" s="636">
        <v>1078</v>
      </c>
      <c r="B1584" s="637" t="s">
        <v>515</v>
      </c>
      <c r="C1584" s="638" t="s">
        <v>147</v>
      </c>
      <c r="D1584" s="639" t="s">
        <v>18306</v>
      </c>
      <c r="E1584" s="640">
        <v>10000</v>
      </c>
      <c r="F1584" s="641" t="s">
        <v>25382</v>
      </c>
      <c r="G1584" s="642" t="s">
        <v>25383</v>
      </c>
      <c r="H1584" s="643" t="s">
        <v>16838</v>
      </c>
      <c r="I1584" s="644" t="s">
        <v>24137</v>
      </c>
      <c r="J1584" s="645" t="s">
        <v>16838</v>
      </c>
      <c r="K1584" s="681">
        <v>3</v>
      </c>
      <c r="L1584" s="681">
        <v>12</v>
      </c>
      <c r="M1584" s="682">
        <v>120000</v>
      </c>
      <c r="N1584" s="681">
        <v>1</v>
      </c>
      <c r="O1584" s="683">
        <v>6</v>
      </c>
      <c r="P1584" s="682">
        <v>60000</v>
      </c>
      <c r="Q1584" s="683">
        <v>1</v>
      </c>
      <c r="R1584" s="683">
        <v>12</v>
      </c>
    </row>
    <row r="1585" spans="1:18" x14ac:dyDescent="0.25">
      <c r="A1585" s="636">
        <v>1078</v>
      </c>
      <c r="B1585" s="637" t="s">
        <v>549</v>
      </c>
      <c r="C1585" s="638" t="s">
        <v>147</v>
      </c>
      <c r="D1585" s="639" t="s">
        <v>25296</v>
      </c>
      <c r="E1585" s="640">
        <v>3000</v>
      </c>
      <c r="F1585" s="641" t="s">
        <v>25384</v>
      </c>
      <c r="G1585" s="642" t="s">
        <v>25385</v>
      </c>
      <c r="H1585" s="643" t="s">
        <v>18178</v>
      </c>
      <c r="I1585" s="644" t="s">
        <v>24337</v>
      </c>
      <c r="J1585" s="645" t="s">
        <v>18178</v>
      </c>
      <c r="K1585" s="681">
        <v>3</v>
      </c>
      <c r="L1585" s="681">
        <v>12</v>
      </c>
      <c r="M1585" s="682">
        <v>35962.5</v>
      </c>
      <c r="N1585" s="681">
        <v>1</v>
      </c>
      <c r="O1585" s="683">
        <v>6</v>
      </c>
      <c r="P1585" s="682">
        <v>18000</v>
      </c>
      <c r="Q1585" s="667">
        <v>0</v>
      </c>
      <c r="R1585" s="683">
        <v>0</v>
      </c>
    </row>
    <row r="1586" spans="1:18" x14ac:dyDescent="0.25">
      <c r="A1586" s="636">
        <v>1078</v>
      </c>
      <c r="B1586" s="637" t="s">
        <v>515</v>
      </c>
      <c r="C1586" s="638" t="s">
        <v>147</v>
      </c>
      <c r="D1586" s="639" t="s">
        <v>25386</v>
      </c>
      <c r="E1586" s="640">
        <v>10000</v>
      </c>
      <c r="F1586" s="641" t="s">
        <v>25387</v>
      </c>
      <c r="G1586" s="642" t="s">
        <v>25388</v>
      </c>
      <c r="H1586" s="643" t="s">
        <v>16466</v>
      </c>
      <c r="I1586" s="644" t="s">
        <v>24337</v>
      </c>
      <c r="J1586" s="645" t="s">
        <v>16466</v>
      </c>
      <c r="K1586" s="681">
        <v>3</v>
      </c>
      <c r="L1586" s="681">
        <v>9</v>
      </c>
      <c r="M1586" s="682">
        <v>109333.33</v>
      </c>
      <c r="N1586" s="681">
        <v>0</v>
      </c>
      <c r="O1586" s="683">
        <v>0</v>
      </c>
      <c r="P1586" s="682">
        <v>0</v>
      </c>
      <c r="Q1586" s="667">
        <v>0</v>
      </c>
      <c r="R1586" s="683">
        <v>0</v>
      </c>
    </row>
    <row r="1587" spans="1:18" x14ac:dyDescent="0.25">
      <c r="A1587" s="636">
        <v>1078</v>
      </c>
      <c r="B1587" s="637" t="s">
        <v>549</v>
      </c>
      <c r="C1587" s="638" t="s">
        <v>147</v>
      </c>
      <c r="D1587" s="639" t="s">
        <v>25389</v>
      </c>
      <c r="E1587" s="640">
        <v>3500</v>
      </c>
      <c r="F1587" s="641" t="s">
        <v>25390</v>
      </c>
      <c r="G1587" s="642" t="s">
        <v>25391</v>
      </c>
      <c r="H1587" s="643" t="s">
        <v>565</v>
      </c>
      <c r="I1587" s="644" t="s">
        <v>520</v>
      </c>
      <c r="J1587" s="645" t="s">
        <v>565</v>
      </c>
      <c r="K1587" s="681">
        <v>3</v>
      </c>
      <c r="L1587" s="681">
        <v>12</v>
      </c>
      <c r="M1587" s="682">
        <v>42000</v>
      </c>
      <c r="N1587" s="681">
        <v>0</v>
      </c>
      <c r="O1587" s="683">
        <v>0</v>
      </c>
      <c r="P1587" s="682">
        <v>0</v>
      </c>
      <c r="Q1587" s="667">
        <v>0</v>
      </c>
      <c r="R1587" s="683">
        <v>0</v>
      </c>
    </row>
    <row r="1588" spans="1:18" x14ac:dyDescent="0.25">
      <c r="A1588" s="636">
        <v>1078</v>
      </c>
      <c r="B1588" s="637" t="s">
        <v>515</v>
      </c>
      <c r="C1588" s="638" t="s">
        <v>147</v>
      </c>
      <c r="D1588" s="639" t="s">
        <v>24740</v>
      </c>
      <c r="E1588" s="640">
        <v>7500</v>
      </c>
      <c r="F1588" s="641" t="s">
        <v>25392</v>
      </c>
      <c r="G1588" s="642" t="s">
        <v>25393</v>
      </c>
      <c r="H1588" s="643" t="s">
        <v>24359</v>
      </c>
      <c r="I1588" s="644" t="s">
        <v>24337</v>
      </c>
      <c r="J1588" s="645" t="s">
        <v>24359</v>
      </c>
      <c r="K1588" s="681">
        <v>3</v>
      </c>
      <c r="L1588" s="681">
        <v>12</v>
      </c>
      <c r="M1588" s="682">
        <v>90000</v>
      </c>
      <c r="N1588" s="681">
        <v>1</v>
      </c>
      <c r="O1588" s="683">
        <v>6</v>
      </c>
      <c r="P1588" s="682">
        <v>44789.58</v>
      </c>
      <c r="Q1588" s="683">
        <v>1</v>
      </c>
      <c r="R1588" s="683">
        <v>12</v>
      </c>
    </row>
    <row r="1589" spans="1:18" x14ac:dyDescent="0.25">
      <c r="A1589" s="636">
        <v>1078</v>
      </c>
      <c r="B1589" s="637" t="s">
        <v>515</v>
      </c>
      <c r="C1589" s="638" t="s">
        <v>147</v>
      </c>
      <c r="D1589" s="639" t="s">
        <v>24798</v>
      </c>
      <c r="E1589" s="640">
        <v>10000</v>
      </c>
      <c r="F1589" s="641" t="s">
        <v>25394</v>
      </c>
      <c r="G1589" s="642" t="s">
        <v>25395</v>
      </c>
      <c r="H1589" s="643" t="s">
        <v>16466</v>
      </c>
      <c r="I1589" s="644" t="s">
        <v>520</v>
      </c>
      <c r="J1589" s="645" t="s">
        <v>16466</v>
      </c>
      <c r="K1589" s="681">
        <v>3</v>
      </c>
      <c r="L1589" s="681">
        <v>12</v>
      </c>
      <c r="M1589" s="682">
        <v>120000</v>
      </c>
      <c r="N1589" s="681">
        <v>1</v>
      </c>
      <c r="O1589" s="683">
        <v>6</v>
      </c>
      <c r="P1589" s="682">
        <v>60000</v>
      </c>
      <c r="Q1589" s="683">
        <v>1</v>
      </c>
      <c r="R1589" s="683">
        <v>12</v>
      </c>
    </row>
    <row r="1590" spans="1:18" x14ac:dyDescent="0.25">
      <c r="A1590" s="636">
        <v>1078</v>
      </c>
      <c r="B1590" s="637" t="s">
        <v>515</v>
      </c>
      <c r="C1590" s="638" t="s">
        <v>147</v>
      </c>
      <c r="D1590" s="639" t="s">
        <v>24873</v>
      </c>
      <c r="E1590" s="640">
        <v>2500</v>
      </c>
      <c r="F1590" s="641" t="s">
        <v>25396</v>
      </c>
      <c r="G1590" s="642" t="s">
        <v>25397</v>
      </c>
      <c r="H1590" s="643" t="s">
        <v>19390</v>
      </c>
      <c r="I1590" s="644" t="s">
        <v>24764</v>
      </c>
      <c r="J1590" s="645" t="s">
        <v>19390</v>
      </c>
      <c r="K1590" s="681">
        <v>3</v>
      </c>
      <c r="L1590" s="681">
        <v>7</v>
      </c>
      <c r="M1590" s="682">
        <v>18666.62</v>
      </c>
      <c r="N1590" s="681">
        <v>1</v>
      </c>
      <c r="O1590" s="683">
        <v>6</v>
      </c>
      <c r="P1590" s="682">
        <v>15000</v>
      </c>
      <c r="Q1590" s="683">
        <v>1</v>
      </c>
      <c r="R1590" s="683">
        <v>9</v>
      </c>
    </row>
    <row r="1591" spans="1:18" x14ac:dyDescent="0.25">
      <c r="A1591" s="636">
        <v>1078</v>
      </c>
      <c r="B1591" s="637" t="s">
        <v>549</v>
      </c>
      <c r="C1591" s="638" t="s">
        <v>147</v>
      </c>
      <c r="D1591" s="639" t="s">
        <v>25398</v>
      </c>
      <c r="E1591" s="640">
        <v>7500</v>
      </c>
      <c r="F1591" s="641" t="s">
        <v>25399</v>
      </c>
      <c r="G1591" s="642" t="s">
        <v>25400</v>
      </c>
      <c r="H1591" s="643" t="s">
        <v>16466</v>
      </c>
      <c r="I1591" s="644" t="s">
        <v>24337</v>
      </c>
      <c r="J1591" s="645" t="s">
        <v>16466</v>
      </c>
      <c r="K1591" s="681">
        <v>3</v>
      </c>
      <c r="L1591" s="681">
        <v>12</v>
      </c>
      <c r="M1591" s="682">
        <v>89701.040000000008</v>
      </c>
      <c r="N1591" s="681">
        <v>1</v>
      </c>
      <c r="O1591" s="683">
        <v>6</v>
      </c>
      <c r="P1591" s="682">
        <v>45000</v>
      </c>
      <c r="Q1591" s="667">
        <v>0</v>
      </c>
      <c r="R1591" s="683">
        <v>0</v>
      </c>
    </row>
    <row r="1592" spans="1:18" x14ac:dyDescent="0.25">
      <c r="A1592" s="636">
        <v>1078</v>
      </c>
      <c r="B1592" s="637" t="s">
        <v>515</v>
      </c>
      <c r="C1592" s="638" t="s">
        <v>147</v>
      </c>
      <c r="D1592" s="639" t="s">
        <v>23856</v>
      </c>
      <c r="E1592" s="640">
        <v>10000</v>
      </c>
      <c r="F1592" s="641" t="s">
        <v>25401</v>
      </c>
      <c r="G1592" s="642" t="s">
        <v>25402</v>
      </c>
      <c r="H1592" s="643" t="s">
        <v>539</v>
      </c>
      <c r="I1592" s="644" t="s">
        <v>24512</v>
      </c>
      <c r="J1592" s="645" t="s">
        <v>19390</v>
      </c>
      <c r="K1592" s="681">
        <v>1</v>
      </c>
      <c r="L1592" s="681">
        <v>2</v>
      </c>
      <c r="M1592" s="682">
        <v>28666.67</v>
      </c>
      <c r="N1592" s="681">
        <v>0</v>
      </c>
      <c r="O1592" s="683">
        <v>0</v>
      </c>
      <c r="P1592" s="682">
        <v>0</v>
      </c>
      <c r="Q1592" s="667">
        <v>0</v>
      </c>
      <c r="R1592" s="683">
        <v>0</v>
      </c>
    </row>
    <row r="1593" spans="1:18" x14ac:dyDescent="0.25">
      <c r="A1593" s="636">
        <v>1078</v>
      </c>
      <c r="B1593" s="637" t="s">
        <v>515</v>
      </c>
      <c r="C1593" s="638" t="s">
        <v>147</v>
      </c>
      <c r="D1593" s="639" t="s">
        <v>25403</v>
      </c>
      <c r="E1593" s="640">
        <v>8000</v>
      </c>
      <c r="F1593" s="641" t="s">
        <v>25404</v>
      </c>
      <c r="G1593" s="642" t="s">
        <v>25405</v>
      </c>
      <c r="H1593" s="643" t="s">
        <v>16466</v>
      </c>
      <c r="I1593" s="644" t="s">
        <v>24337</v>
      </c>
      <c r="J1593" s="645" t="s">
        <v>16466</v>
      </c>
      <c r="K1593" s="681">
        <v>3</v>
      </c>
      <c r="L1593" s="681">
        <v>12</v>
      </c>
      <c r="M1593" s="682">
        <v>96000</v>
      </c>
      <c r="N1593" s="681">
        <v>1</v>
      </c>
      <c r="O1593" s="683">
        <v>6</v>
      </c>
      <c r="P1593" s="682">
        <v>48000</v>
      </c>
      <c r="Q1593" s="683">
        <v>1</v>
      </c>
      <c r="R1593" s="683">
        <v>12</v>
      </c>
    </row>
    <row r="1594" spans="1:18" x14ac:dyDescent="0.25">
      <c r="A1594" s="636">
        <v>1078</v>
      </c>
      <c r="B1594" s="637" t="s">
        <v>515</v>
      </c>
      <c r="C1594" s="638" t="s">
        <v>147</v>
      </c>
      <c r="D1594" s="639" t="s">
        <v>25406</v>
      </c>
      <c r="E1594" s="640">
        <v>2000</v>
      </c>
      <c r="F1594" s="641" t="s">
        <v>25407</v>
      </c>
      <c r="G1594" s="642" t="s">
        <v>25408</v>
      </c>
      <c r="H1594" s="643" t="s">
        <v>19390</v>
      </c>
      <c r="I1594" s="644" t="s">
        <v>24422</v>
      </c>
      <c r="J1594" s="645" t="s">
        <v>19390</v>
      </c>
      <c r="K1594" s="681">
        <v>3</v>
      </c>
      <c r="L1594" s="681">
        <v>12</v>
      </c>
      <c r="M1594" s="682">
        <v>24000</v>
      </c>
      <c r="N1594" s="681">
        <v>1</v>
      </c>
      <c r="O1594" s="683">
        <v>6</v>
      </c>
      <c r="P1594" s="682">
        <v>12000</v>
      </c>
      <c r="Q1594" s="683">
        <v>1</v>
      </c>
      <c r="R1594" s="683">
        <v>12</v>
      </c>
    </row>
    <row r="1595" spans="1:18" x14ac:dyDescent="0.25">
      <c r="A1595" s="636">
        <v>1078</v>
      </c>
      <c r="B1595" s="637" t="s">
        <v>515</v>
      </c>
      <c r="C1595" s="638" t="s">
        <v>147</v>
      </c>
      <c r="D1595" s="639" t="s">
        <v>25409</v>
      </c>
      <c r="E1595" s="640">
        <v>10000</v>
      </c>
      <c r="F1595" s="641" t="s">
        <v>25410</v>
      </c>
      <c r="G1595" s="642" t="s">
        <v>25411</v>
      </c>
      <c r="H1595" s="643" t="s">
        <v>17373</v>
      </c>
      <c r="I1595" s="644" t="s">
        <v>24422</v>
      </c>
      <c r="J1595" s="645" t="s">
        <v>17373</v>
      </c>
      <c r="K1595" s="681">
        <v>3</v>
      </c>
      <c r="L1595" s="681">
        <v>12</v>
      </c>
      <c r="M1595" s="682">
        <v>120000</v>
      </c>
      <c r="N1595" s="681">
        <v>1</v>
      </c>
      <c r="O1595" s="683">
        <v>6</v>
      </c>
      <c r="P1595" s="682">
        <v>60000</v>
      </c>
      <c r="Q1595" s="683">
        <v>1</v>
      </c>
      <c r="R1595" s="683">
        <v>12</v>
      </c>
    </row>
    <row r="1596" spans="1:18" x14ac:dyDescent="0.25">
      <c r="A1596" s="636">
        <v>1078</v>
      </c>
      <c r="B1596" s="637" t="s">
        <v>515</v>
      </c>
      <c r="C1596" s="638" t="s">
        <v>147</v>
      </c>
      <c r="D1596" s="639" t="s">
        <v>25412</v>
      </c>
      <c r="E1596" s="640">
        <v>6600</v>
      </c>
      <c r="F1596" s="641" t="s">
        <v>25413</v>
      </c>
      <c r="G1596" s="642" t="s">
        <v>25414</v>
      </c>
      <c r="H1596" s="643" t="s">
        <v>539</v>
      </c>
      <c r="I1596" s="644" t="s">
        <v>520</v>
      </c>
      <c r="J1596" s="645" t="s">
        <v>19217</v>
      </c>
      <c r="K1596" s="681">
        <v>3</v>
      </c>
      <c r="L1596" s="681">
        <v>12</v>
      </c>
      <c r="M1596" s="682">
        <v>79200</v>
      </c>
      <c r="N1596" s="681">
        <v>1</v>
      </c>
      <c r="O1596" s="683">
        <v>6</v>
      </c>
      <c r="P1596" s="682">
        <v>39600</v>
      </c>
      <c r="Q1596" s="683">
        <v>1</v>
      </c>
      <c r="R1596" s="683">
        <v>12</v>
      </c>
    </row>
    <row r="1597" spans="1:18" x14ac:dyDescent="0.25">
      <c r="A1597" s="636">
        <v>1078</v>
      </c>
      <c r="B1597" s="637" t="s">
        <v>515</v>
      </c>
      <c r="C1597" s="638" t="s">
        <v>147</v>
      </c>
      <c r="D1597" s="639" t="s">
        <v>25415</v>
      </c>
      <c r="E1597" s="640">
        <v>3800</v>
      </c>
      <c r="F1597" s="641" t="s">
        <v>25416</v>
      </c>
      <c r="G1597" s="642" t="s">
        <v>25417</v>
      </c>
      <c r="H1597" s="643" t="s">
        <v>25418</v>
      </c>
      <c r="I1597" s="644" t="s">
        <v>24458</v>
      </c>
      <c r="J1597" s="645" t="s">
        <v>25418</v>
      </c>
      <c r="K1597" s="681">
        <v>3</v>
      </c>
      <c r="L1597" s="681">
        <v>12</v>
      </c>
      <c r="M1597" s="682">
        <v>45600</v>
      </c>
      <c r="N1597" s="681">
        <v>1</v>
      </c>
      <c r="O1597" s="683">
        <v>6</v>
      </c>
      <c r="P1597" s="682">
        <v>22771.760000000002</v>
      </c>
      <c r="Q1597" s="683">
        <v>1</v>
      </c>
      <c r="R1597" s="683">
        <v>12</v>
      </c>
    </row>
    <row r="1598" spans="1:18" x14ac:dyDescent="0.25">
      <c r="A1598" s="636">
        <v>1078</v>
      </c>
      <c r="B1598" s="637" t="s">
        <v>549</v>
      </c>
      <c r="C1598" s="638" t="s">
        <v>147</v>
      </c>
      <c r="D1598" s="639" t="s">
        <v>25419</v>
      </c>
      <c r="E1598" s="640">
        <v>3100</v>
      </c>
      <c r="F1598" s="641" t="s">
        <v>25420</v>
      </c>
      <c r="G1598" s="642" t="s">
        <v>25421</v>
      </c>
      <c r="H1598" s="643" t="s">
        <v>930</v>
      </c>
      <c r="I1598" s="644" t="s">
        <v>24337</v>
      </c>
      <c r="J1598" s="645" t="s">
        <v>930</v>
      </c>
      <c r="K1598" s="681">
        <v>3</v>
      </c>
      <c r="L1598" s="681">
        <v>9</v>
      </c>
      <c r="M1598" s="682">
        <v>26040</v>
      </c>
      <c r="N1598" s="681">
        <v>0</v>
      </c>
      <c r="O1598" s="683">
        <v>0</v>
      </c>
      <c r="P1598" s="682">
        <v>0</v>
      </c>
      <c r="Q1598" s="667">
        <v>0</v>
      </c>
      <c r="R1598" s="683">
        <v>0</v>
      </c>
    </row>
    <row r="1599" spans="1:18" x14ac:dyDescent="0.25">
      <c r="A1599" s="636">
        <v>1078</v>
      </c>
      <c r="B1599" s="637" t="s">
        <v>549</v>
      </c>
      <c r="C1599" s="638" t="s">
        <v>147</v>
      </c>
      <c r="D1599" s="639" t="s">
        <v>24952</v>
      </c>
      <c r="E1599" s="640">
        <v>2500</v>
      </c>
      <c r="F1599" s="641" t="s">
        <v>25422</v>
      </c>
      <c r="G1599" s="642" t="s">
        <v>25423</v>
      </c>
      <c r="H1599" s="643" t="s">
        <v>1323</v>
      </c>
      <c r="I1599" s="644" t="s">
        <v>1464</v>
      </c>
      <c r="J1599" s="645" t="s">
        <v>1323</v>
      </c>
      <c r="K1599" s="681">
        <v>3</v>
      </c>
      <c r="L1599" s="681">
        <v>12</v>
      </c>
      <c r="M1599" s="682">
        <v>29975.87</v>
      </c>
      <c r="N1599" s="681">
        <v>1</v>
      </c>
      <c r="O1599" s="683">
        <v>6</v>
      </c>
      <c r="P1599" s="682">
        <v>15000</v>
      </c>
      <c r="Q1599" s="667">
        <v>0</v>
      </c>
      <c r="R1599" s="683">
        <v>0</v>
      </c>
    </row>
    <row r="1600" spans="1:18" x14ac:dyDescent="0.25">
      <c r="A1600" s="636">
        <v>1078</v>
      </c>
      <c r="B1600" s="637" t="s">
        <v>515</v>
      </c>
      <c r="C1600" s="638" t="s">
        <v>147</v>
      </c>
      <c r="D1600" s="639" t="s">
        <v>24910</v>
      </c>
      <c r="E1600" s="640">
        <v>2300</v>
      </c>
      <c r="F1600" s="641" t="s">
        <v>25424</v>
      </c>
      <c r="G1600" s="642" t="s">
        <v>25425</v>
      </c>
      <c r="H1600" s="643" t="s">
        <v>17030</v>
      </c>
      <c r="I1600" s="644" t="s">
        <v>24913</v>
      </c>
      <c r="J1600" s="645" t="s">
        <v>17030</v>
      </c>
      <c r="K1600" s="681">
        <v>3</v>
      </c>
      <c r="L1600" s="681">
        <v>12</v>
      </c>
      <c r="M1600" s="682">
        <v>27600</v>
      </c>
      <c r="N1600" s="681">
        <v>1</v>
      </c>
      <c r="O1600" s="683">
        <v>6</v>
      </c>
      <c r="P1600" s="682">
        <v>13800</v>
      </c>
      <c r="Q1600" s="683">
        <v>1</v>
      </c>
      <c r="R1600" s="683">
        <v>12</v>
      </c>
    </row>
    <row r="1601" spans="1:18" x14ac:dyDescent="0.25">
      <c r="A1601" s="636">
        <v>1078</v>
      </c>
      <c r="B1601" s="637" t="s">
        <v>515</v>
      </c>
      <c r="C1601" s="638" t="s">
        <v>147</v>
      </c>
      <c r="D1601" s="639" t="s">
        <v>25426</v>
      </c>
      <c r="E1601" s="640">
        <v>10000</v>
      </c>
      <c r="F1601" s="641" t="s">
        <v>25427</v>
      </c>
      <c r="G1601" s="642" t="s">
        <v>25428</v>
      </c>
      <c r="H1601" s="643" t="s">
        <v>18849</v>
      </c>
      <c r="I1601" s="644" t="s">
        <v>24337</v>
      </c>
      <c r="J1601" s="645" t="s">
        <v>18849</v>
      </c>
      <c r="K1601" s="681">
        <v>3</v>
      </c>
      <c r="L1601" s="681">
        <v>12</v>
      </c>
      <c r="M1601" s="682">
        <v>120000</v>
      </c>
      <c r="N1601" s="681">
        <v>1</v>
      </c>
      <c r="O1601" s="683">
        <v>6</v>
      </c>
      <c r="P1601" s="682">
        <v>60000</v>
      </c>
      <c r="Q1601" s="683">
        <v>1</v>
      </c>
      <c r="R1601" s="683">
        <v>12</v>
      </c>
    </row>
    <row r="1602" spans="1:18" x14ac:dyDescent="0.25">
      <c r="A1602" s="636">
        <v>1078</v>
      </c>
      <c r="B1602" s="637" t="s">
        <v>549</v>
      </c>
      <c r="C1602" s="638" t="s">
        <v>147</v>
      </c>
      <c r="D1602" s="639" t="s">
        <v>25429</v>
      </c>
      <c r="E1602" s="640">
        <v>7000</v>
      </c>
      <c r="F1602" s="641" t="s">
        <v>25430</v>
      </c>
      <c r="G1602" s="642" t="s">
        <v>25431</v>
      </c>
      <c r="H1602" s="643" t="s">
        <v>16466</v>
      </c>
      <c r="I1602" s="644" t="s">
        <v>24337</v>
      </c>
      <c r="J1602" s="645" t="s">
        <v>16466</v>
      </c>
      <c r="K1602" s="681">
        <v>3</v>
      </c>
      <c r="L1602" s="681">
        <v>12</v>
      </c>
      <c r="M1602" s="682">
        <v>84000</v>
      </c>
      <c r="N1602" s="681">
        <v>1</v>
      </c>
      <c r="O1602" s="683">
        <v>6</v>
      </c>
      <c r="P1602" s="682">
        <v>42000</v>
      </c>
      <c r="Q1602" s="667">
        <v>0</v>
      </c>
      <c r="R1602" s="683">
        <v>0</v>
      </c>
    </row>
    <row r="1603" spans="1:18" x14ac:dyDescent="0.25">
      <c r="A1603" s="636">
        <v>1078</v>
      </c>
      <c r="B1603" s="637" t="s">
        <v>515</v>
      </c>
      <c r="C1603" s="638" t="s">
        <v>147</v>
      </c>
      <c r="D1603" s="639" t="s">
        <v>24704</v>
      </c>
      <c r="E1603" s="640">
        <v>10000</v>
      </c>
      <c r="F1603" s="641" t="s">
        <v>25432</v>
      </c>
      <c r="G1603" s="642" t="s">
        <v>25433</v>
      </c>
      <c r="H1603" s="643" t="s">
        <v>519</v>
      </c>
      <c r="I1603" s="644" t="s">
        <v>24337</v>
      </c>
      <c r="J1603" s="645" t="s">
        <v>519</v>
      </c>
      <c r="K1603" s="681">
        <v>3</v>
      </c>
      <c r="L1603" s="681">
        <v>12</v>
      </c>
      <c r="M1603" s="682">
        <v>120000</v>
      </c>
      <c r="N1603" s="681">
        <v>1</v>
      </c>
      <c r="O1603" s="683">
        <v>6</v>
      </c>
      <c r="P1603" s="682">
        <v>59728.47</v>
      </c>
      <c r="Q1603" s="683">
        <v>1</v>
      </c>
      <c r="R1603" s="683">
        <v>12</v>
      </c>
    </row>
    <row r="1604" spans="1:18" x14ac:dyDescent="0.25">
      <c r="A1604" s="636">
        <v>1078</v>
      </c>
      <c r="B1604" s="637" t="s">
        <v>549</v>
      </c>
      <c r="C1604" s="638" t="s">
        <v>147</v>
      </c>
      <c r="D1604" s="639" t="s">
        <v>25044</v>
      </c>
      <c r="E1604" s="640">
        <v>3500</v>
      </c>
      <c r="F1604" s="641" t="s">
        <v>25434</v>
      </c>
      <c r="G1604" s="642" t="s">
        <v>25435</v>
      </c>
      <c r="H1604" s="643" t="s">
        <v>3924</v>
      </c>
      <c r="I1604" s="644" t="s">
        <v>24764</v>
      </c>
      <c r="J1604" s="645" t="s">
        <v>3924</v>
      </c>
      <c r="K1604" s="681">
        <v>3</v>
      </c>
      <c r="L1604" s="681">
        <v>12</v>
      </c>
      <c r="M1604" s="682">
        <v>42000</v>
      </c>
      <c r="N1604" s="681">
        <v>1</v>
      </c>
      <c r="O1604" s="683">
        <v>6</v>
      </c>
      <c r="P1604" s="682">
        <v>20982.5</v>
      </c>
      <c r="Q1604" s="667">
        <v>0</v>
      </c>
      <c r="R1604" s="683">
        <v>0</v>
      </c>
    </row>
    <row r="1605" spans="1:18" x14ac:dyDescent="0.25">
      <c r="A1605" s="636">
        <v>1078</v>
      </c>
      <c r="B1605" s="637" t="s">
        <v>515</v>
      </c>
      <c r="C1605" s="638" t="s">
        <v>147</v>
      </c>
      <c r="D1605" s="639" t="s">
        <v>25436</v>
      </c>
      <c r="E1605" s="640">
        <v>8000</v>
      </c>
      <c r="F1605" s="641" t="s">
        <v>25437</v>
      </c>
      <c r="G1605" s="642" t="s">
        <v>25438</v>
      </c>
      <c r="H1605" s="643" t="s">
        <v>565</v>
      </c>
      <c r="I1605" s="644" t="s">
        <v>520</v>
      </c>
      <c r="J1605" s="645" t="s">
        <v>565</v>
      </c>
      <c r="K1605" s="681">
        <v>3</v>
      </c>
      <c r="L1605" s="681">
        <v>12</v>
      </c>
      <c r="M1605" s="682">
        <v>96000</v>
      </c>
      <c r="N1605" s="681">
        <v>1</v>
      </c>
      <c r="O1605" s="683">
        <v>6</v>
      </c>
      <c r="P1605" s="682">
        <v>48000</v>
      </c>
      <c r="Q1605" s="683">
        <v>1</v>
      </c>
      <c r="R1605" s="683">
        <v>12</v>
      </c>
    </row>
    <row r="1606" spans="1:18" x14ac:dyDescent="0.25">
      <c r="A1606" s="636">
        <v>1078</v>
      </c>
      <c r="B1606" s="637" t="s">
        <v>549</v>
      </c>
      <c r="C1606" s="638" t="s">
        <v>147</v>
      </c>
      <c r="D1606" s="639" t="s">
        <v>24338</v>
      </c>
      <c r="E1606" s="640">
        <v>2000</v>
      </c>
      <c r="F1606" s="641" t="s">
        <v>25439</v>
      </c>
      <c r="G1606" s="642" t="s">
        <v>25440</v>
      </c>
      <c r="H1606" s="643" t="s">
        <v>539</v>
      </c>
      <c r="I1606" s="644" t="s">
        <v>25441</v>
      </c>
      <c r="J1606" s="645" t="s">
        <v>19217</v>
      </c>
      <c r="K1606" s="681">
        <v>3</v>
      </c>
      <c r="L1606" s="681">
        <v>12</v>
      </c>
      <c r="M1606" s="682">
        <v>24000</v>
      </c>
      <c r="N1606" s="681">
        <v>1</v>
      </c>
      <c r="O1606" s="683">
        <v>6</v>
      </c>
      <c r="P1606" s="682">
        <v>12000</v>
      </c>
      <c r="Q1606" s="667">
        <v>0</v>
      </c>
      <c r="R1606" s="683">
        <v>0</v>
      </c>
    </row>
    <row r="1607" spans="1:18" x14ac:dyDescent="0.25">
      <c r="A1607" s="636">
        <v>1078</v>
      </c>
      <c r="B1607" s="637" t="s">
        <v>515</v>
      </c>
      <c r="C1607" s="638" t="s">
        <v>147</v>
      </c>
      <c r="D1607" s="639" t="s">
        <v>25442</v>
      </c>
      <c r="E1607" s="640">
        <v>10000</v>
      </c>
      <c r="F1607" s="641" t="s">
        <v>25443</v>
      </c>
      <c r="G1607" s="642" t="s">
        <v>25444</v>
      </c>
      <c r="H1607" s="643" t="s">
        <v>16466</v>
      </c>
      <c r="I1607" s="644" t="s">
        <v>24337</v>
      </c>
      <c r="J1607" s="645" t="s">
        <v>16466</v>
      </c>
      <c r="K1607" s="681">
        <v>3</v>
      </c>
      <c r="L1607" s="681">
        <v>12</v>
      </c>
      <c r="M1607" s="682">
        <v>120000</v>
      </c>
      <c r="N1607" s="681">
        <v>1</v>
      </c>
      <c r="O1607" s="683">
        <v>6</v>
      </c>
      <c r="P1607" s="682">
        <v>60000</v>
      </c>
      <c r="Q1607" s="683">
        <v>1</v>
      </c>
      <c r="R1607" s="683">
        <v>12</v>
      </c>
    </row>
    <row r="1608" spans="1:18" x14ac:dyDescent="0.25">
      <c r="A1608" s="636">
        <v>1078</v>
      </c>
      <c r="B1608" s="637" t="s">
        <v>515</v>
      </c>
      <c r="C1608" s="638" t="s">
        <v>147</v>
      </c>
      <c r="D1608" s="639" t="s">
        <v>25445</v>
      </c>
      <c r="E1608" s="640">
        <v>7000</v>
      </c>
      <c r="F1608" s="641" t="s">
        <v>25446</v>
      </c>
      <c r="G1608" s="642" t="s">
        <v>25447</v>
      </c>
      <c r="H1608" s="643" t="s">
        <v>17373</v>
      </c>
      <c r="I1608" s="644" t="s">
        <v>24422</v>
      </c>
      <c r="J1608" s="645" t="s">
        <v>17373</v>
      </c>
      <c r="K1608" s="681">
        <v>3</v>
      </c>
      <c r="L1608" s="681">
        <v>10</v>
      </c>
      <c r="M1608" s="682">
        <v>69533.33</v>
      </c>
      <c r="N1608" s="681">
        <v>1</v>
      </c>
      <c r="O1608" s="683">
        <v>6</v>
      </c>
      <c r="P1608" s="682">
        <v>42000</v>
      </c>
      <c r="Q1608" s="683">
        <v>1</v>
      </c>
      <c r="R1608" s="683">
        <v>12</v>
      </c>
    </row>
    <row r="1609" spans="1:18" x14ac:dyDescent="0.25">
      <c r="A1609" s="636">
        <v>1078</v>
      </c>
      <c r="B1609" s="637" t="s">
        <v>515</v>
      </c>
      <c r="C1609" s="638" t="s">
        <v>147</v>
      </c>
      <c r="D1609" s="639" t="s">
        <v>24889</v>
      </c>
      <c r="E1609" s="640">
        <v>8000</v>
      </c>
      <c r="F1609" s="641" t="s">
        <v>25448</v>
      </c>
      <c r="G1609" s="642" t="s">
        <v>25449</v>
      </c>
      <c r="H1609" s="643" t="s">
        <v>16466</v>
      </c>
      <c r="I1609" s="644" t="s">
        <v>24337</v>
      </c>
      <c r="J1609" s="645" t="s">
        <v>16466</v>
      </c>
      <c r="K1609" s="681">
        <v>3</v>
      </c>
      <c r="L1609" s="681">
        <v>12</v>
      </c>
      <c r="M1609" s="682">
        <v>96000</v>
      </c>
      <c r="N1609" s="681">
        <v>1</v>
      </c>
      <c r="O1609" s="683">
        <v>6</v>
      </c>
      <c r="P1609" s="682">
        <v>48000</v>
      </c>
      <c r="Q1609" s="683">
        <v>1</v>
      </c>
      <c r="R1609" s="683">
        <v>12</v>
      </c>
    </row>
    <row r="1610" spans="1:18" x14ac:dyDescent="0.25">
      <c r="A1610" s="636">
        <v>1078</v>
      </c>
      <c r="B1610" s="637" t="s">
        <v>515</v>
      </c>
      <c r="C1610" s="638" t="s">
        <v>147</v>
      </c>
      <c r="D1610" s="639" t="s">
        <v>24986</v>
      </c>
      <c r="E1610" s="640">
        <v>7000</v>
      </c>
      <c r="F1610" s="641" t="s">
        <v>25450</v>
      </c>
      <c r="G1610" s="642" t="s">
        <v>25451</v>
      </c>
      <c r="H1610" s="643" t="s">
        <v>24399</v>
      </c>
      <c r="I1610" s="644" t="s">
        <v>24337</v>
      </c>
      <c r="J1610" s="645" t="s">
        <v>24399</v>
      </c>
      <c r="K1610" s="681">
        <v>3</v>
      </c>
      <c r="L1610" s="681">
        <v>12</v>
      </c>
      <c r="M1610" s="682">
        <v>84000</v>
      </c>
      <c r="N1610" s="681">
        <v>1</v>
      </c>
      <c r="O1610" s="683">
        <v>6</v>
      </c>
      <c r="P1610" s="682">
        <v>42000</v>
      </c>
      <c r="Q1610" s="683">
        <v>1</v>
      </c>
      <c r="R1610" s="683">
        <v>12</v>
      </c>
    </row>
    <row r="1611" spans="1:18" x14ac:dyDescent="0.25">
      <c r="A1611" s="636">
        <v>1078</v>
      </c>
      <c r="B1611" s="637" t="s">
        <v>515</v>
      </c>
      <c r="C1611" s="638" t="s">
        <v>147</v>
      </c>
      <c r="D1611" s="639" t="s">
        <v>25452</v>
      </c>
      <c r="E1611" s="640">
        <v>10000</v>
      </c>
      <c r="F1611" s="641" t="s">
        <v>25453</v>
      </c>
      <c r="G1611" s="642" t="s">
        <v>25454</v>
      </c>
      <c r="H1611" s="643" t="s">
        <v>16466</v>
      </c>
      <c r="I1611" s="644" t="s">
        <v>24137</v>
      </c>
      <c r="J1611" s="645" t="s">
        <v>16466</v>
      </c>
      <c r="K1611" s="681">
        <v>3</v>
      </c>
      <c r="L1611" s="681">
        <v>12</v>
      </c>
      <c r="M1611" s="682">
        <v>120000</v>
      </c>
      <c r="N1611" s="681">
        <v>1</v>
      </c>
      <c r="O1611" s="683">
        <v>6</v>
      </c>
      <c r="P1611" s="682">
        <v>60000</v>
      </c>
      <c r="Q1611" s="683">
        <v>1</v>
      </c>
      <c r="R1611" s="683">
        <v>12</v>
      </c>
    </row>
    <row r="1612" spans="1:18" x14ac:dyDescent="0.25">
      <c r="A1612" s="636">
        <v>1078</v>
      </c>
      <c r="B1612" s="637" t="s">
        <v>515</v>
      </c>
      <c r="C1612" s="638" t="s">
        <v>147</v>
      </c>
      <c r="D1612" s="639" t="s">
        <v>24910</v>
      </c>
      <c r="E1612" s="640">
        <v>3500</v>
      </c>
      <c r="F1612" s="641" t="s">
        <v>25455</v>
      </c>
      <c r="G1612" s="642" t="s">
        <v>25456</v>
      </c>
      <c r="H1612" s="643" t="s">
        <v>17030</v>
      </c>
      <c r="I1612" s="644" t="s">
        <v>571</v>
      </c>
      <c r="J1612" s="645" t="s">
        <v>17030</v>
      </c>
      <c r="K1612" s="681">
        <v>3</v>
      </c>
      <c r="L1612" s="681">
        <v>12</v>
      </c>
      <c r="M1612" s="682">
        <v>42000</v>
      </c>
      <c r="N1612" s="681">
        <v>1</v>
      </c>
      <c r="O1612" s="683">
        <v>6</v>
      </c>
      <c r="P1612" s="682">
        <v>21000</v>
      </c>
      <c r="Q1612" s="683">
        <v>1</v>
      </c>
      <c r="R1612" s="683">
        <v>12</v>
      </c>
    </row>
    <row r="1613" spans="1:18" x14ac:dyDescent="0.25">
      <c r="A1613" s="636">
        <v>1078</v>
      </c>
      <c r="B1613" s="637" t="s">
        <v>515</v>
      </c>
      <c r="C1613" s="638" t="s">
        <v>147</v>
      </c>
      <c r="D1613" s="639" t="s">
        <v>25457</v>
      </c>
      <c r="E1613" s="640">
        <v>11000</v>
      </c>
      <c r="F1613" s="641" t="s">
        <v>25458</v>
      </c>
      <c r="G1613" s="642" t="s">
        <v>25459</v>
      </c>
      <c r="H1613" s="643" t="s">
        <v>16466</v>
      </c>
      <c r="I1613" s="644" t="s">
        <v>24337</v>
      </c>
      <c r="J1613" s="645" t="s">
        <v>16466</v>
      </c>
      <c r="K1613" s="681">
        <v>1</v>
      </c>
      <c r="L1613" s="681">
        <v>12</v>
      </c>
      <c r="M1613" s="682">
        <v>132000</v>
      </c>
      <c r="N1613" s="681">
        <v>1</v>
      </c>
      <c r="O1613" s="683">
        <v>6</v>
      </c>
      <c r="P1613" s="682">
        <v>69300</v>
      </c>
      <c r="Q1613" s="667">
        <v>0</v>
      </c>
      <c r="R1613" s="683">
        <v>0</v>
      </c>
    </row>
    <row r="1614" spans="1:18" x14ac:dyDescent="0.25">
      <c r="A1614" s="636">
        <v>1078</v>
      </c>
      <c r="B1614" s="637" t="s">
        <v>515</v>
      </c>
      <c r="C1614" s="638" t="s">
        <v>147</v>
      </c>
      <c r="D1614" s="639" t="s">
        <v>25460</v>
      </c>
      <c r="E1614" s="640">
        <v>10000</v>
      </c>
      <c r="F1614" s="641" t="s">
        <v>25461</v>
      </c>
      <c r="G1614" s="642" t="s">
        <v>25462</v>
      </c>
      <c r="H1614" s="643" t="s">
        <v>16466</v>
      </c>
      <c r="I1614" s="644" t="s">
        <v>24337</v>
      </c>
      <c r="J1614" s="645" t="s">
        <v>16466</v>
      </c>
      <c r="K1614" s="681">
        <v>3</v>
      </c>
      <c r="L1614" s="681">
        <v>12</v>
      </c>
      <c r="M1614" s="682">
        <v>120000</v>
      </c>
      <c r="N1614" s="681">
        <v>1</v>
      </c>
      <c r="O1614" s="683">
        <v>6</v>
      </c>
      <c r="P1614" s="682">
        <v>60000</v>
      </c>
      <c r="Q1614" s="683">
        <v>1</v>
      </c>
      <c r="R1614" s="683">
        <v>12</v>
      </c>
    </row>
    <row r="1615" spans="1:18" x14ac:dyDescent="0.25">
      <c r="A1615" s="636">
        <v>1078</v>
      </c>
      <c r="B1615" s="637" t="s">
        <v>515</v>
      </c>
      <c r="C1615" s="638" t="s">
        <v>147</v>
      </c>
      <c r="D1615" s="639" t="s">
        <v>24765</v>
      </c>
      <c r="E1615" s="640">
        <v>3100</v>
      </c>
      <c r="F1615" s="641" t="s">
        <v>25463</v>
      </c>
      <c r="G1615" s="642" t="s">
        <v>25464</v>
      </c>
      <c r="H1615" s="643" t="s">
        <v>624</v>
      </c>
      <c r="I1615" s="644" t="s">
        <v>24764</v>
      </c>
      <c r="J1615" s="645" t="s">
        <v>624</v>
      </c>
      <c r="K1615" s="681">
        <v>3</v>
      </c>
      <c r="L1615" s="681">
        <v>7</v>
      </c>
      <c r="M1615" s="682">
        <v>23663.27</v>
      </c>
      <c r="N1615" s="681">
        <v>1</v>
      </c>
      <c r="O1615" s="683">
        <v>6</v>
      </c>
      <c r="P1615" s="682">
        <v>18600</v>
      </c>
      <c r="Q1615" s="683">
        <v>1</v>
      </c>
      <c r="R1615" s="683">
        <v>9</v>
      </c>
    </row>
    <row r="1616" spans="1:18" x14ac:dyDescent="0.25">
      <c r="A1616" s="636">
        <v>1078</v>
      </c>
      <c r="B1616" s="637" t="s">
        <v>515</v>
      </c>
      <c r="C1616" s="638" t="s">
        <v>147</v>
      </c>
      <c r="D1616" s="639" t="s">
        <v>25465</v>
      </c>
      <c r="E1616" s="640">
        <v>10000</v>
      </c>
      <c r="F1616" s="641" t="s">
        <v>25466</v>
      </c>
      <c r="G1616" s="642" t="s">
        <v>25467</v>
      </c>
      <c r="H1616" s="643" t="s">
        <v>519</v>
      </c>
      <c r="I1616" s="644" t="s">
        <v>24422</v>
      </c>
      <c r="J1616" s="645" t="s">
        <v>519</v>
      </c>
      <c r="K1616" s="681">
        <v>3</v>
      </c>
      <c r="L1616" s="681">
        <v>12</v>
      </c>
      <c r="M1616" s="682">
        <v>120000</v>
      </c>
      <c r="N1616" s="681">
        <v>1</v>
      </c>
      <c r="O1616" s="683">
        <v>6</v>
      </c>
      <c r="P1616" s="682">
        <v>59121.520000000004</v>
      </c>
      <c r="Q1616" s="683">
        <v>1</v>
      </c>
      <c r="R1616" s="683">
        <v>12</v>
      </c>
    </row>
    <row r="1617" spans="1:18" x14ac:dyDescent="0.25">
      <c r="A1617" s="636">
        <v>1078</v>
      </c>
      <c r="B1617" s="637" t="s">
        <v>515</v>
      </c>
      <c r="C1617" s="638" t="s">
        <v>147</v>
      </c>
      <c r="D1617" s="639" t="s">
        <v>24765</v>
      </c>
      <c r="E1617" s="640">
        <v>3100</v>
      </c>
      <c r="F1617" s="641" t="s">
        <v>25468</v>
      </c>
      <c r="G1617" s="642" t="s">
        <v>25469</v>
      </c>
      <c r="H1617" s="643" t="s">
        <v>1635</v>
      </c>
      <c r="I1617" s="644" t="s">
        <v>24494</v>
      </c>
      <c r="J1617" s="645" t="s">
        <v>1635</v>
      </c>
      <c r="K1617" s="681">
        <v>3</v>
      </c>
      <c r="L1617" s="681">
        <v>7</v>
      </c>
      <c r="M1617" s="682">
        <v>23663.27</v>
      </c>
      <c r="N1617" s="681">
        <v>1</v>
      </c>
      <c r="O1617" s="683">
        <v>6</v>
      </c>
      <c r="P1617" s="682">
        <v>18600</v>
      </c>
      <c r="Q1617" s="683">
        <v>1</v>
      </c>
      <c r="R1617" s="683">
        <v>9</v>
      </c>
    </row>
    <row r="1618" spans="1:18" x14ac:dyDescent="0.25">
      <c r="A1618" s="636">
        <v>1078</v>
      </c>
      <c r="B1618" s="637" t="s">
        <v>515</v>
      </c>
      <c r="C1618" s="638" t="s">
        <v>147</v>
      </c>
      <c r="D1618" s="639" t="s">
        <v>25470</v>
      </c>
      <c r="E1618" s="640">
        <v>8000</v>
      </c>
      <c r="F1618" s="641" t="s">
        <v>20803</v>
      </c>
      <c r="G1618" s="642" t="s">
        <v>25471</v>
      </c>
      <c r="H1618" s="643" t="s">
        <v>519</v>
      </c>
      <c r="I1618" s="644" t="s">
        <v>24337</v>
      </c>
      <c r="J1618" s="645" t="s">
        <v>519</v>
      </c>
      <c r="K1618" s="681">
        <v>3</v>
      </c>
      <c r="L1618" s="681">
        <v>12</v>
      </c>
      <c r="M1618" s="682">
        <v>96000</v>
      </c>
      <c r="N1618" s="681">
        <v>1</v>
      </c>
      <c r="O1618" s="683">
        <v>6</v>
      </c>
      <c r="P1618" s="682">
        <v>48000</v>
      </c>
      <c r="Q1618" s="683">
        <v>1</v>
      </c>
      <c r="R1618" s="683">
        <v>12</v>
      </c>
    </row>
    <row r="1619" spans="1:18" x14ac:dyDescent="0.25">
      <c r="A1619" s="636">
        <v>1078</v>
      </c>
      <c r="B1619" s="637" t="s">
        <v>515</v>
      </c>
      <c r="C1619" s="638" t="s">
        <v>147</v>
      </c>
      <c r="D1619" s="639" t="s">
        <v>23856</v>
      </c>
      <c r="E1619" s="640">
        <v>10000</v>
      </c>
      <c r="F1619" s="641" t="s">
        <v>25472</v>
      </c>
      <c r="G1619" s="642" t="s">
        <v>25473</v>
      </c>
      <c r="H1619" s="643" t="s">
        <v>16466</v>
      </c>
      <c r="I1619" s="644" t="s">
        <v>24337</v>
      </c>
      <c r="J1619" s="645" t="s">
        <v>16466</v>
      </c>
      <c r="K1619" s="681">
        <v>3</v>
      </c>
      <c r="L1619" s="681">
        <v>12</v>
      </c>
      <c r="M1619" s="682">
        <v>120000</v>
      </c>
      <c r="N1619" s="681">
        <v>1</v>
      </c>
      <c r="O1619" s="683">
        <v>6</v>
      </c>
      <c r="P1619" s="682">
        <v>60000</v>
      </c>
      <c r="Q1619" s="683">
        <v>1</v>
      </c>
      <c r="R1619" s="683">
        <v>12</v>
      </c>
    </row>
    <row r="1620" spans="1:18" x14ac:dyDescent="0.25">
      <c r="A1620" s="636">
        <v>1078</v>
      </c>
      <c r="B1620" s="637" t="s">
        <v>515</v>
      </c>
      <c r="C1620" s="638" t="s">
        <v>147</v>
      </c>
      <c r="D1620" s="639" t="s">
        <v>25474</v>
      </c>
      <c r="E1620" s="640">
        <v>12000</v>
      </c>
      <c r="F1620" s="641" t="s">
        <v>25475</v>
      </c>
      <c r="G1620" s="642" t="s">
        <v>25476</v>
      </c>
      <c r="H1620" s="643" t="s">
        <v>565</v>
      </c>
      <c r="I1620" s="644" t="s">
        <v>24422</v>
      </c>
      <c r="J1620" s="645" t="s">
        <v>565</v>
      </c>
      <c r="K1620" s="681">
        <v>3</v>
      </c>
      <c r="L1620" s="681">
        <v>12</v>
      </c>
      <c r="M1620" s="682">
        <v>50800</v>
      </c>
      <c r="N1620" s="681">
        <v>0</v>
      </c>
      <c r="O1620" s="683">
        <v>0</v>
      </c>
      <c r="P1620" s="682">
        <v>0</v>
      </c>
      <c r="Q1620" s="667">
        <v>0</v>
      </c>
      <c r="R1620" s="683">
        <v>0</v>
      </c>
    </row>
    <row r="1621" spans="1:18" x14ac:dyDescent="0.25">
      <c r="A1621" s="636">
        <v>1078</v>
      </c>
      <c r="B1621" s="637" t="s">
        <v>549</v>
      </c>
      <c r="C1621" s="638" t="s">
        <v>147</v>
      </c>
      <c r="D1621" s="639" t="s">
        <v>24338</v>
      </c>
      <c r="E1621" s="640">
        <v>2000</v>
      </c>
      <c r="F1621" s="641" t="s">
        <v>25477</v>
      </c>
      <c r="G1621" s="642" t="s">
        <v>25478</v>
      </c>
      <c r="H1621" s="643" t="s">
        <v>19390</v>
      </c>
      <c r="I1621" s="644" t="s">
        <v>25170</v>
      </c>
      <c r="J1621" s="645" t="s">
        <v>19390</v>
      </c>
      <c r="K1621" s="681">
        <v>3</v>
      </c>
      <c r="L1621" s="681">
        <v>7</v>
      </c>
      <c r="M1621" s="682">
        <v>15000.05</v>
      </c>
      <c r="N1621" s="681">
        <v>1</v>
      </c>
      <c r="O1621" s="683">
        <v>6</v>
      </c>
      <c r="P1621" s="682">
        <v>0</v>
      </c>
      <c r="Q1621" s="667">
        <v>0</v>
      </c>
      <c r="R1621" s="683">
        <v>0</v>
      </c>
    </row>
    <row r="1622" spans="1:18" x14ac:dyDescent="0.25">
      <c r="A1622" s="636">
        <v>1078</v>
      </c>
      <c r="B1622" s="637" t="s">
        <v>515</v>
      </c>
      <c r="C1622" s="638" t="s">
        <v>147</v>
      </c>
      <c r="D1622" s="639" t="s">
        <v>25479</v>
      </c>
      <c r="E1622" s="640">
        <v>3500</v>
      </c>
      <c r="F1622" s="641" t="s">
        <v>25480</v>
      </c>
      <c r="G1622" s="642" t="s">
        <v>25481</v>
      </c>
      <c r="H1622" s="643" t="s">
        <v>16466</v>
      </c>
      <c r="I1622" s="644" t="s">
        <v>24519</v>
      </c>
      <c r="J1622" s="645" t="s">
        <v>16466</v>
      </c>
      <c r="K1622" s="681">
        <v>3</v>
      </c>
      <c r="L1622" s="681">
        <v>12</v>
      </c>
      <c r="M1622" s="682">
        <v>42000</v>
      </c>
      <c r="N1622" s="681">
        <v>1</v>
      </c>
      <c r="O1622" s="683">
        <v>6</v>
      </c>
      <c r="P1622" s="682">
        <v>21000</v>
      </c>
      <c r="Q1622" s="683">
        <v>1</v>
      </c>
      <c r="R1622" s="683">
        <v>12</v>
      </c>
    </row>
    <row r="1623" spans="1:18" x14ac:dyDescent="0.25">
      <c r="A1623" s="636">
        <v>1078</v>
      </c>
      <c r="B1623" s="637" t="s">
        <v>515</v>
      </c>
      <c r="C1623" s="638" t="s">
        <v>147</v>
      </c>
      <c r="D1623" s="639" t="s">
        <v>24338</v>
      </c>
      <c r="E1623" s="640">
        <v>2000</v>
      </c>
      <c r="F1623" s="641" t="s">
        <v>25482</v>
      </c>
      <c r="G1623" s="642" t="s">
        <v>25483</v>
      </c>
      <c r="H1623" s="643" t="s">
        <v>18178</v>
      </c>
      <c r="I1623" s="644" t="s">
        <v>24373</v>
      </c>
      <c r="J1623" s="645" t="s">
        <v>18178</v>
      </c>
      <c r="K1623" s="681">
        <v>1</v>
      </c>
      <c r="L1623" s="681">
        <v>2</v>
      </c>
      <c r="M1623" s="682">
        <v>5000.05</v>
      </c>
      <c r="N1623" s="681">
        <v>0</v>
      </c>
      <c r="O1623" s="683">
        <v>0</v>
      </c>
      <c r="P1623" s="682">
        <v>0</v>
      </c>
      <c r="Q1623" s="667">
        <v>0</v>
      </c>
      <c r="R1623" s="683">
        <v>0</v>
      </c>
    </row>
    <row r="1624" spans="1:18" x14ac:dyDescent="0.25">
      <c r="A1624" s="636">
        <v>1078</v>
      </c>
      <c r="B1624" s="637" t="s">
        <v>515</v>
      </c>
      <c r="C1624" s="638" t="s">
        <v>147</v>
      </c>
      <c r="D1624" s="639" t="s">
        <v>24765</v>
      </c>
      <c r="E1624" s="640">
        <v>3100</v>
      </c>
      <c r="F1624" s="641" t="s">
        <v>25484</v>
      </c>
      <c r="G1624" s="642" t="s">
        <v>25485</v>
      </c>
      <c r="H1624" s="643" t="s">
        <v>2625</v>
      </c>
      <c r="I1624" s="644" t="s">
        <v>24458</v>
      </c>
      <c r="J1624" s="645" t="s">
        <v>2625</v>
      </c>
      <c r="K1624" s="681">
        <v>1</v>
      </c>
      <c r="L1624" s="681">
        <v>2</v>
      </c>
      <c r="M1624" s="682">
        <v>8163.27</v>
      </c>
      <c r="N1624" s="681">
        <v>0</v>
      </c>
      <c r="O1624" s="683">
        <v>0</v>
      </c>
      <c r="P1624" s="682">
        <v>0</v>
      </c>
      <c r="Q1624" s="667">
        <v>0</v>
      </c>
      <c r="R1624" s="683">
        <v>0</v>
      </c>
    </row>
    <row r="1625" spans="1:18" x14ac:dyDescent="0.25">
      <c r="A1625" s="636">
        <v>1078</v>
      </c>
      <c r="B1625" s="637" t="s">
        <v>549</v>
      </c>
      <c r="C1625" s="638" t="s">
        <v>147</v>
      </c>
      <c r="D1625" s="639" t="s">
        <v>25486</v>
      </c>
      <c r="E1625" s="640">
        <v>7500</v>
      </c>
      <c r="F1625" s="641" t="s">
        <v>25487</v>
      </c>
      <c r="G1625" s="642" t="s">
        <v>25488</v>
      </c>
      <c r="H1625" s="643" t="s">
        <v>16466</v>
      </c>
      <c r="I1625" s="644" t="s">
        <v>24137</v>
      </c>
      <c r="J1625" s="645" t="s">
        <v>16466</v>
      </c>
      <c r="K1625" s="681">
        <v>3</v>
      </c>
      <c r="L1625" s="681">
        <v>12</v>
      </c>
      <c r="M1625" s="682">
        <v>90000</v>
      </c>
      <c r="N1625" s="681">
        <v>1</v>
      </c>
      <c r="O1625" s="683">
        <v>6</v>
      </c>
      <c r="P1625" s="682">
        <v>45000</v>
      </c>
      <c r="Q1625" s="667">
        <v>0</v>
      </c>
      <c r="R1625" s="683">
        <v>0</v>
      </c>
    </row>
    <row r="1626" spans="1:18" x14ac:dyDescent="0.25">
      <c r="A1626" s="636">
        <v>1078</v>
      </c>
      <c r="B1626" s="637" t="s">
        <v>515</v>
      </c>
      <c r="C1626" s="638" t="s">
        <v>147</v>
      </c>
      <c r="D1626" s="639" t="s">
        <v>25489</v>
      </c>
      <c r="E1626" s="640">
        <v>6600</v>
      </c>
      <c r="F1626" s="641" t="s">
        <v>25490</v>
      </c>
      <c r="G1626" s="642" t="s">
        <v>25491</v>
      </c>
      <c r="H1626" s="643" t="s">
        <v>16466</v>
      </c>
      <c r="I1626" s="644" t="s">
        <v>520</v>
      </c>
      <c r="J1626" s="645" t="s">
        <v>16466</v>
      </c>
      <c r="K1626" s="681">
        <v>3</v>
      </c>
      <c r="L1626" s="681">
        <v>12</v>
      </c>
      <c r="M1626" s="682">
        <v>79640</v>
      </c>
      <c r="N1626" s="681">
        <v>1</v>
      </c>
      <c r="O1626" s="683">
        <v>6</v>
      </c>
      <c r="P1626" s="682">
        <v>39600</v>
      </c>
      <c r="Q1626" s="683">
        <v>1</v>
      </c>
      <c r="R1626" s="683">
        <v>12</v>
      </c>
    </row>
    <row r="1627" spans="1:18" x14ac:dyDescent="0.25">
      <c r="A1627" s="636">
        <v>1078</v>
      </c>
      <c r="B1627" s="637" t="s">
        <v>515</v>
      </c>
      <c r="C1627" s="638" t="s">
        <v>147</v>
      </c>
      <c r="D1627" s="639" t="s">
        <v>24879</v>
      </c>
      <c r="E1627" s="640">
        <v>2000</v>
      </c>
      <c r="F1627" s="641" t="s">
        <v>25492</v>
      </c>
      <c r="G1627" s="642" t="s">
        <v>25493</v>
      </c>
      <c r="H1627" s="643" t="s">
        <v>25494</v>
      </c>
      <c r="I1627" s="644" t="s">
        <v>24764</v>
      </c>
      <c r="J1627" s="645" t="s">
        <v>25494</v>
      </c>
      <c r="K1627" s="681">
        <v>3</v>
      </c>
      <c r="L1627" s="681">
        <v>12</v>
      </c>
      <c r="M1627" s="682">
        <v>24000</v>
      </c>
      <c r="N1627" s="681">
        <v>1</v>
      </c>
      <c r="O1627" s="683">
        <v>6</v>
      </c>
      <c r="P1627" s="682">
        <v>11970.28</v>
      </c>
      <c r="Q1627" s="683">
        <v>1</v>
      </c>
      <c r="R1627" s="683">
        <v>12</v>
      </c>
    </row>
    <row r="1628" spans="1:18" x14ac:dyDescent="0.25">
      <c r="A1628" s="636">
        <v>1078</v>
      </c>
      <c r="B1628" s="637" t="s">
        <v>515</v>
      </c>
      <c r="C1628" s="638" t="s">
        <v>147</v>
      </c>
      <c r="D1628" s="639" t="s">
        <v>1081</v>
      </c>
      <c r="E1628" s="640">
        <v>2700</v>
      </c>
      <c r="F1628" s="641" t="s">
        <v>25495</v>
      </c>
      <c r="G1628" s="642" t="s">
        <v>25496</v>
      </c>
      <c r="H1628" s="643" t="s">
        <v>927</v>
      </c>
      <c r="I1628" s="644" t="s">
        <v>24519</v>
      </c>
      <c r="J1628" s="645" t="s">
        <v>927</v>
      </c>
      <c r="K1628" s="681">
        <v>3</v>
      </c>
      <c r="L1628" s="681">
        <v>12</v>
      </c>
      <c r="M1628" s="682">
        <v>32400</v>
      </c>
      <c r="N1628" s="681">
        <v>1</v>
      </c>
      <c r="O1628" s="683">
        <v>6</v>
      </c>
      <c r="P1628" s="682">
        <v>16107.75</v>
      </c>
      <c r="Q1628" s="683">
        <v>1</v>
      </c>
      <c r="R1628" s="683">
        <v>12</v>
      </c>
    </row>
    <row r="1629" spans="1:18" x14ac:dyDescent="0.25">
      <c r="A1629" s="636">
        <v>1078</v>
      </c>
      <c r="B1629" s="637" t="s">
        <v>515</v>
      </c>
      <c r="C1629" s="638" t="s">
        <v>147</v>
      </c>
      <c r="D1629" s="639" t="s">
        <v>24451</v>
      </c>
      <c r="E1629" s="640">
        <v>10000</v>
      </c>
      <c r="F1629" s="641" t="s">
        <v>25497</v>
      </c>
      <c r="G1629" s="642" t="s">
        <v>25498</v>
      </c>
      <c r="H1629" s="643" t="s">
        <v>16466</v>
      </c>
      <c r="I1629" s="644" t="s">
        <v>24337</v>
      </c>
      <c r="J1629" s="645" t="s">
        <v>16466</v>
      </c>
      <c r="K1629" s="681">
        <v>3</v>
      </c>
      <c r="L1629" s="681">
        <v>12</v>
      </c>
      <c r="M1629" s="682">
        <v>120000</v>
      </c>
      <c r="N1629" s="681">
        <v>1</v>
      </c>
      <c r="O1629" s="683">
        <v>6</v>
      </c>
      <c r="P1629" s="682">
        <v>60000</v>
      </c>
      <c r="Q1629" s="683">
        <v>1</v>
      </c>
      <c r="R1629" s="683">
        <v>12</v>
      </c>
    </row>
    <row r="1630" spans="1:18" x14ac:dyDescent="0.25">
      <c r="A1630" s="636">
        <v>1078</v>
      </c>
      <c r="B1630" s="637" t="s">
        <v>549</v>
      </c>
      <c r="C1630" s="638" t="s">
        <v>147</v>
      </c>
      <c r="D1630" s="639" t="s">
        <v>24391</v>
      </c>
      <c r="E1630" s="640">
        <v>7000</v>
      </c>
      <c r="F1630" s="641" t="s">
        <v>25499</v>
      </c>
      <c r="G1630" s="642" t="s">
        <v>25500</v>
      </c>
      <c r="H1630" s="643" t="s">
        <v>16466</v>
      </c>
      <c r="I1630" s="644" t="s">
        <v>24422</v>
      </c>
      <c r="J1630" s="645" t="s">
        <v>16466</v>
      </c>
      <c r="K1630" s="681">
        <v>3</v>
      </c>
      <c r="L1630" s="681">
        <v>12</v>
      </c>
      <c r="M1630" s="682">
        <v>83766.67</v>
      </c>
      <c r="N1630" s="681">
        <v>1</v>
      </c>
      <c r="O1630" s="683">
        <v>6</v>
      </c>
      <c r="P1630" s="682">
        <v>42000</v>
      </c>
      <c r="Q1630" s="667">
        <v>0</v>
      </c>
      <c r="R1630" s="683">
        <v>0</v>
      </c>
    </row>
    <row r="1631" spans="1:18" x14ac:dyDescent="0.25">
      <c r="A1631" s="636">
        <v>1078</v>
      </c>
      <c r="B1631" s="637" t="s">
        <v>549</v>
      </c>
      <c r="C1631" s="638" t="s">
        <v>147</v>
      </c>
      <c r="D1631" s="639" t="s">
        <v>25501</v>
      </c>
      <c r="E1631" s="640">
        <v>3500</v>
      </c>
      <c r="F1631" s="641" t="s">
        <v>25502</v>
      </c>
      <c r="G1631" s="642" t="s">
        <v>25503</v>
      </c>
      <c r="H1631" s="643" t="s">
        <v>18178</v>
      </c>
      <c r="I1631" s="644" t="s">
        <v>24494</v>
      </c>
      <c r="J1631" s="645" t="s">
        <v>18178</v>
      </c>
      <c r="K1631" s="681">
        <v>2</v>
      </c>
      <c r="L1631" s="681">
        <v>3</v>
      </c>
      <c r="M1631" s="682">
        <v>10824.49</v>
      </c>
      <c r="N1631" s="681">
        <v>0</v>
      </c>
      <c r="O1631" s="683">
        <v>0</v>
      </c>
      <c r="P1631" s="682">
        <v>0</v>
      </c>
      <c r="Q1631" s="667">
        <v>0</v>
      </c>
      <c r="R1631" s="683">
        <v>0</v>
      </c>
    </row>
    <row r="1632" spans="1:18" x14ac:dyDescent="0.25">
      <c r="A1632" s="636">
        <v>1078</v>
      </c>
      <c r="B1632" s="637" t="s">
        <v>515</v>
      </c>
      <c r="C1632" s="638" t="s">
        <v>147</v>
      </c>
      <c r="D1632" s="639" t="s">
        <v>25504</v>
      </c>
      <c r="E1632" s="640">
        <v>10000</v>
      </c>
      <c r="F1632" s="641" t="s">
        <v>25505</v>
      </c>
      <c r="G1632" s="642" t="s">
        <v>25506</v>
      </c>
      <c r="H1632" s="643" t="s">
        <v>16466</v>
      </c>
      <c r="I1632" s="644" t="s">
        <v>24337</v>
      </c>
      <c r="J1632" s="645" t="s">
        <v>16466</v>
      </c>
      <c r="K1632" s="681">
        <v>3</v>
      </c>
      <c r="L1632" s="681">
        <v>12</v>
      </c>
      <c r="M1632" s="682">
        <v>120000</v>
      </c>
      <c r="N1632" s="681">
        <v>1</v>
      </c>
      <c r="O1632" s="683">
        <v>6</v>
      </c>
      <c r="P1632" s="682">
        <v>60000</v>
      </c>
      <c r="Q1632" s="683">
        <v>1</v>
      </c>
      <c r="R1632" s="683">
        <v>12</v>
      </c>
    </row>
    <row r="1633" spans="1:18" x14ac:dyDescent="0.25">
      <c r="A1633" s="636">
        <v>1078</v>
      </c>
      <c r="B1633" s="637" t="s">
        <v>515</v>
      </c>
      <c r="C1633" s="638" t="s">
        <v>147</v>
      </c>
      <c r="D1633" s="639" t="s">
        <v>25507</v>
      </c>
      <c r="E1633" s="640">
        <v>10000</v>
      </c>
      <c r="F1633" s="641" t="s">
        <v>25508</v>
      </c>
      <c r="G1633" s="642" t="s">
        <v>25509</v>
      </c>
      <c r="H1633" s="643" t="s">
        <v>24557</v>
      </c>
      <c r="I1633" s="644" t="s">
        <v>24494</v>
      </c>
      <c r="J1633" s="645" t="s">
        <v>24557</v>
      </c>
      <c r="K1633" s="681">
        <v>3</v>
      </c>
      <c r="L1633" s="681">
        <v>7</v>
      </c>
      <c r="M1633" s="682">
        <v>74666.62</v>
      </c>
      <c r="N1633" s="681">
        <v>1</v>
      </c>
      <c r="O1633" s="683">
        <v>6</v>
      </c>
      <c r="P1633" s="682">
        <v>60000</v>
      </c>
      <c r="Q1633" s="683">
        <v>1</v>
      </c>
      <c r="R1633" s="683">
        <v>9</v>
      </c>
    </row>
    <row r="1634" spans="1:18" x14ac:dyDescent="0.25">
      <c r="A1634" s="636">
        <v>1078</v>
      </c>
      <c r="B1634" s="637" t="s">
        <v>515</v>
      </c>
      <c r="C1634" s="638" t="s">
        <v>147</v>
      </c>
      <c r="D1634" s="639" t="s">
        <v>25510</v>
      </c>
      <c r="E1634" s="640">
        <v>15600</v>
      </c>
      <c r="F1634" s="641" t="s">
        <v>25511</v>
      </c>
      <c r="G1634" s="642" t="s">
        <v>25512</v>
      </c>
      <c r="H1634" s="643" t="s">
        <v>519</v>
      </c>
      <c r="I1634" s="644" t="s">
        <v>24337</v>
      </c>
      <c r="J1634" s="645" t="s">
        <v>519</v>
      </c>
      <c r="K1634" s="681">
        <v>3</v>
      </c>
      <c r="L1634" s="681">
        <v>12</v>
      </c>
      <c r="M1634" s="682">
        <v>187200</v>
      </c>
      <c r="N1634" s="681">
        <v>1</v>
      </c>
      <c r="O1634" s="683">
        <v>1</v>
      </c>
      <c r="P1634" s="682">
        <v>30160</v>
      </c>
      <c r="Q1634" s="667">
        <v>0</v>
      </c>
      <c r="R1634" s="683">
        <v>0</v>
      </c>
    </row>
    <row r="1635" spans="1:18" x14ac:dyDescent="0.25">
      <c r="A1635" s="636">
        <v>1078</v>
      </c>
      <c r="B1635" s="637" t="s">
        <v>515</v>
      </c>
      <c r="C1635" s="638" t="s">
        <v>147</v>
      </c>
      <c r="D1635" s="639" t="s">
        <v>24765</v>
      </c>
      <c r="E1635" s="640">
        <v>3100</v>
      </c>
      <c r="F1635" s="641" t="s">
        <v>25513</v>
      </c>
      <c r="G1635" s="642" t="s">
        <v>25514</v>
      </c>
      <c r="H1635" s="643" t="s">
        <v>18178</v>
      </c>
      <c r="I1635" s="644" t="s">
        <v>24422</v>
      </c>
      <c r="J1635" s="645" t="s">
        <v>18178</v>
      </c>
      <c r="K1635" s="681">
        <v>3</v>
      </c>
      <c r="L1635" s="681">
        <v>5</v>
      </c>
      <c r="M1635" s="682">
        <v>17463.27</v>
      </c>
      <c r="N1635" s="681">
        <v>0</v>
      </c>
      <c r="O1635" s="683">
        <v>0</v>
      </c>
      <c r="P1635" s="682">
        <v>0</v>
      </c>
      <c r="Q1635" s="667">
        <v>0</v>
      </c>
      <c r="R1635" s="683">
        <v>0</v>
      </c>
    </row>
    <row r="1636" spans="1:18" x14ac:dyDescent="0.25">
      <c r="A1636" s="636">
        <v>1078</v>
      </c>
      <c r="B1636" s="637" t="s">
        <v>549</v>
      </c>
      <c r="C1636" s="638" t="s">
        <v>147</v>
      </c>
      <c r="D1636" s="639" t="s">
        <v>25515</v>
      </c>
      <c r="E1636" s="640">
        <v>7500</v>
      </c>
      <c r="F1636" s="641" t="s">
        <v>25516</v>
      </c>
      <c r="G1636" s="642" t="s">
        <v>25517</v>
      </c>
      <c r="H1636" s="643" t="s">
        <v>16466</v>
      </c>
      <c r="I1636" s="644" t="s">
        <v>24137</v>
      </c>
      <c r="J1636" s="645" t="s">
        <v>16466</v>
      </c>
      <c r="K1636" s="681">
        <v>3</v>
      </c>
      <c r="L1636" s="681">
        <v>12</v>
      </c>
      <c r="M1636" s="682">
        <v>90000</v>
      </c>
      <c r="N1636" s="681">
        <v>1</v>
      </c>
      <c r="O1636" s="683">
        <v>6</v>
      </c>
      <c r="P1636" s="682">
        <v>45000</v>
      </c>
      <c r="Q1636" s="667">
        <v>0</v>
      </c>
      <c r="R1636" s="683">
        <v>0</v>
      </c>
    </row>
    <row r="1637" spans="1:18" x14ac:dyDescent="0.25">
      <c r="A1637" s="636">
        <v>1078</v>
      </c>
      <c r="B1637" s="637" t="s">
        <v>549</v>
      </c>
      <c r="C1637" s="638" t="s">
        <v>147</v>
      </c>
      <c r="D1637" s="639" t="s">
        <v>25518</v>
      </c>
      <c r="E1637" s="640">
        <v>10000</v>
      </c>
      <c r="F1637" s="641" t="s">
        <v>25519</v>
      </c>
      <c r="G1637" s="642" t="s">
        <v>25520</v>
      </c>
      <c r="H1637" s="643" t="s">
        <v>519</v>
      </c>
      <c r="I1637" s="644" t="s">
        <v>24137</v>
      </c>
      <c r="J1637" s="645" t="s">
        <v>519</v>
      </c>
      <c r="K1637" s="681">
        <v>3</v>
      </c>
      <c r="L1637" s="681">
        <v>12</v>
      </c>
      <c r="M1637" s="682">
        <v>120000</v>
      </c>
      <c r="N1637" s="681">
        <v>1</v>
      </c>
      <c r="O1637" s="683">
        <v>6</v>
      </c>
      <c r="P1637" s="682">
        <v>60000</v>
      </c>
      <c r="Q1637" s="667">
        <v>0</v>
      </c>
      <c r="R1637" s="683">
        <v>0</v>
      </c>
    </row>
    <row r="1638" spans="1:18" x14ac:dyDescent="0.25">
      <c r="A1638" s="636">
        <v>1078</v>
      </c>
      <c r="B1638" s="637" t="s">
        <v>549</v>
      </c>
      <c r="C1638" s="638" t="s">
        <v>147</v>
      </c>
      <c r="D1638" s="639" t="s">
        <v>25389</v>
      </c>
      <c r="E1638" s="640">
        <v>3500</v>
      </c>
      <c r="F1638" s="641" t="s">
        <v>25521</v>
      </c>
      <c r="G1638" s="642" t="s">
        <v>25522</v>
      </c>
      <c r="H1638" s="643" t="s">
        <v>930</v>
      </c>
      <c r="I1638" s="644" t="s">
        <v>520</v>
      </c>
      <c r="J1638" s="645" t="s">
        <v>930</v>
      </c>
      <c r="K1638" s="681">
        <v>3</v>
      </c>
      <c r="L1638" s="681">
        <v>12</v>
      </c>
      <c r="M1638" s="682">
        <v>42000</v>
      </c>
      <c r="N1638" s="681">
        <v>1</v>
      </c>
      <c r="O1638" s="683">
        <v>6</v>
      </c>
      <c r="P1638" s="682">
        <v>21000</v>
      </c>
      <c r="Q1638" s="667">
        <v>0</v>
      </c>
      <c r="R1638" s="683">
        <v>0</v>
      </c>
    </row>
    <row r="1639" spans="1:18" x14ac:dyDescent="0.25">
      <c r="A1639" s="636">
        <v>1078</v>
      </c>
      <c r="B1639" s="637" t="s">
        <v>515</v>
      </c>
      <c r="C1639" s="638" t="s">
        <v>147</v>
      </c>
      <c r="D1639" s="639" t="s">
        <v>24873</v>
      </c>
      <c r="E1639" s="640">
        <v>2500</v>
      </c>
      <c r="F1639" s="641" t="s">
        <v>25523</v>
      </c>
      <c r="G1639" s="642" t="s">
        <v>25524</v>
      </c>
      <c r="H1639" s="643" t="s">
        <v>19390</v>
      </c>
      <c r="I1639" s="644" t="s">
        <v>24422</v>
      </c>
      <c r="J1639" s="645" t="s">
        <v>19390</v>
      </c>
      <c r="K1639" s="681">
        <v>3</v>
      </c>
      <c r="L1639" s="681">
        <v>2</v>
      </c>
      <c r="M1639" s="682">
        <v>18999.940000000002</v>
      </c>
      <c r="N1639" s="681">
        <v>3</v>
      </c>
      <c r="O1639" s="683">
        <v>5</v>
      </c>
      <c r="P1639" s="682">
        <v>5276.67</v>
      </c>
      <c r="Q1639" s="667">
        <v>0</v>
      </c>
      <c r="R1639" s="683">
        <v>0</v>
      </c>
    </row>
    <row r="1640" spans="1:18" x14ac:dyDescent="0.25">
      <c r="A1640" s="636">
        <v>1078</v>
      </c>
      <c r="B1640" s="637" t="s">
        <v>515</v>
      </c>
      <c r="C1640" s="638" t="s">
        <v>147</v>
      </c>
      <c r="D1640" s="639" t="s">
        <v>25525</v>
      </c>
      <c r="E1640" s="640">
        <v>6000</v>
      </c>
      <c r="F1640" s="641" t="s">
        <v>25526</v>
      </c>
      <c r="G1640" s="642" t="s">
        <v>25527</v>
      </c>
      <c r="H1640" s="643" t="s">
        <v>1323</v>
      </c>
      <c r="I1640" s="644" t="s">
        <v>24337</v>
      </c>
      <c r="J1640" s="645" t="s">
        <v>1323</v>
      </c>
      <c r="K1640" s="681">
        <v>3</v>
      </c>
      <c r="L1640" s="681">
        <v>12</v>
      </c>
      <c r="M1640" s="682">
        <v>72000</v>
      </c>
      <c r="N1640" s="681">
        <v>1</v>
      </c>
      <c r="O1640" s="683">
        <v>6</v>
      </c>
      <c r="P1640" s="682">
        <v>36000</v>
      </c>
      <c r="Q1640" s="683">
        <v>1</v>
      </c>
      <c r="R1640" s="683">
        <v>12</v>
      </c>
    </row>
    <row r="1641" spans="1:18" x14ac:dyDescent="0.25">
      <c r="A1641" s="636">
        <v>1078</v>
      </c>
      <c r="B1641" s="637" t="s">
        <v>549</v>
      </c>
      <c r="C1641" s="638" t="s">
        <v>147</v>
      </c>
      <c r="D1641" s="639" t="s">
        <v>24724</v>
      </c>
      <c r="E1641" s="640">
        <v>3500</v>
      </c>
      <c r="F1641" s="641" t="s">
        <v>25528</v>
      </c>
      <c r="G1641" s="642" t="s">
        <v>25529</v>
      </c>
      <c r="H1641" s="643" t="s">
        <v>16466</v>
      </c>
      <c r="I1641" s="644" t="s">
        <v>520</v>
      </c>
      <c r="J1641" s="645" t="s">
        <v>16466</v>
      </c>
      <c r="K1641" s="681">
        <v>3</v>
      </c>
      <c r="L1641" s="681">
        <v>12</v>
      </c>
      <c r="M1641" s="682">
        <v>42000</v>
      </c>
      <c r="N1641" s="681">
        <v>1</v>
      </c>
      <c r="O1641" s="683">
        <v>6</v>
      </c>
      <c r="P1641" s="682">
        <v>21000</v>
      </c>
      <c r="Q1641" s="667">
        <v>0</v>
      </c>
      <c r="R1641" s="683">
        <v>0</v>
      </c>
    </row>
    <row r="1642" spans="1:18" x14ac:dyDescent="0.25">
      <c r="A1642" s="636">
        <v>1078</v>
      </c>
      <c r="B1642" s="637" t="s">
        <v>515</v>
      </c>
      <c r="C1642" s="638" t="s">
        <v>147</v>
      </c>
      <c r="D1642" s="639" t="s">
        <v>23853</v>
      </c>
      <c r="E1642" s="640">
        <v>10000</v>
      </c>
      <c r="F1642" s="641" t="s">
        <v>25530</v>
      </c>
      <c r="G1642" s="642" t="s">
        <v>25531</v>
      </c>
      <c r="H1642" s="643" t="s">
        <v>16466</v>
      </c>
      <c r="I1642" s="644" t="s">
        <v>24337</v>
      </c>
      <c r="J1642" s="645" t="s">
        <v>16466</v>
      </c>
      <c r="K1642" s="681">
        <v>3</v>
      </c>
      <c r="L1642" s="681">
        <v>12</v>
      </c>
      <c r="M1642" s="682">
        <v>120000</v>
      </c>
      <c r="N1642" s="681">
        <v>1</v>
      </c>
      <c r="O1642" s="683">
        <v>6</v>
      </c>
      <c r="P1642" s="682">
        <v>60000</v>
      </c>
      <c r="Q1642" s="683">
        <v>1</v>
      </c>
      <c r="R1642" s="683">
        <v>12</v>
      </c>
    </row>
    <row r="1643" spans="1:18" x14ac:dyDescent="0.25">
      <c r="A1643" s="636">
        <v>1078</v>
      </c>
      <c r="B1643" s="637" t="s">
        <v>515</v>
      </c>
      <c r="C1643" s="638" t="s">
        <v>147</v>
      </c>
      <c r="D1643" s="639" t="s">
        <v>19673</v>
      </c>
      <c r="E1643" s="640">
        <v>13000</v>
      </c>
      <c r="F1643" s="641" t="s">
        <v>25532</v>
      </c>
      <c r="G1643" s="642" t="s">
        <v>25533</v>
      </c>
      <c r="H1643" s="643" t="s">
        <v>16466</v>
      </c>
      <c r="I1643" s="644" t="s">
        <v>24337</v>
      </c>
      <c r="J1643" s="645" t="s">
        <v>16466</v>
      </c>
      <c r="K1643" s="681">
        <v>3</v>
      </c>
      <c r="L1643" s="681">
        <v>12</v>
      </c>
      <c r="M1643" s="682">
        <v>156000</v>
      </c>
      <c r="N1643" s="681">
        <v>1</v>
      </c>
      <c r="O1643" s="683">
        <v>6</v>
      </c>
      <c r="P1643" s="682">
        <v>78000</v>
      </c>
      <c r="Q1643" s="683">
        <v>1</v>
      </c>
      <c r="R1643" s="683">
        <v>12</v>
      </c>
    </row>
    <row r="1644" spans="1:18" x14ac:dyDescent="0.25">
      <c r="A1644" s="636">
        <v>1078</v>
      </c>
      <c r="B1644" s="637" t="s">
        <v>515</v>
      </c>
      <c r="C1644" s="638" t="s">
        <v>147</v>
      </c>
      <c r="D1644" s="639" t="s">
        <v>24873</v>
      </c>
      <c r="E1644" s="640">
        <v>2500</v>
      </c>
      <c r="F1644" s="641" t="s">
        <v>25534</v>
      </c>
      <c r="G1644" s="642" t="s">
        <v>25535</v>
      </c>
      <c r="H1644" s="643" t="s">
        <v>20534</v>
      </c>
      <c r="I1644" s="644" t="s">
        <v>24764</v>
      </c>
      <c r="J1644" s="645" t="s">
        <v>20534</v>
      </c>
      <c r="K1644" s="681">
        <v>3</v>
      </c>
      <c r="L1644" s="681">
        <v>7</v>
      </c>
      <c r="M1644" s="682">
        <v>18999.940000000002</v>
      </c>
      <c r="N1644" s="681">
        <v>1</v>
      </c>
      <c r="O1644" s="683">
        <v>6</v>
      </c>
      <c r="P1644" s="682">
        <v>15000</v>
      </c>
      <c r="Q1644" s="683">
        <v>1</v>
      </c>
      <c r="R1644" s="683">
        <v>9</v>
      </c>
    </row>
    <row r="1645" spans="1:18" x14ac:dyDescent="0.25">
      <c r="A1645" s="636">
        <v>1078</v>
      </c>
      <c r="B1645" s="637" t="s">
        <v>515</v>
      </c>
      <c r="C1645" s="638" t="s">
        <v>147</v>
      </c>
      <c r="D1645" s="639" t="s">
        <v>25536</v>
      </c>
      <c r="E1645" s="640">
        <v>10000</v>
      </c>
      <c r="F1645" s="641" t="s">
        <v>25537</v>
      </c>
      <c r="G1645" s="642" t="s">
        <v>25538</v>
      </c>
      <c r="H1645" s="643" t="s">
        <v>565</v>
      </c>
      <c r="I1645" s="644" t="s">
        <v>24337</v>
      </c>
      <c r="J1645" s="645" t="s">
        <v>565</v>
      </c>
      <c r="K1645" s="681">
        <v>3</v>
      </c>
      <c r="L1645" s="681">
        <v>12</v>
      </c>
      <c r="M1645" s="682">
        <v>120000</v>
      </c>
      <c r="N1645" s="681">
        <v>1</v>
      </c>
      <c r="O1645" s="683">
        <v>6</v>
      </c>
      <c r="P1645" s="682">
        <v>60000</v>
      </c>
      <c r="Q1645" s="683">
        <v>1</v>
      </c>
      <c r="R1645" s="683">
        <v>12</v>
      </c>
    </row>
    <row r="1646" spans="1:18" x14ac:dyDescent="0.25">
      <c r="A1646" s="636">
        <v>1078</v>
      </c>
      <c r="B1646" s="637" t="s">
        <v>515</v>
      </c>
      <c r="C1646" s="638" t="s">
        <v>147</v>
      </c>
      <c r="D1646" s="639" t="s">
        <v>25539</v>
      </c>
      <c r="E1646" s="640">
        <v>6600</v>
      </c>
      <c r="F1646" s="641" t="s">
        <v>25540</v>
      </c>
      <c r="G1646" s="642" t="s">
        <v>25541</v>
      </c>
      <c r="H1646" s="643" t="s">
        <v>539</v>
      </c>
      <c r="I1646" s="644" t="s">
        <v>24519</v>
      </c>
      <c r="J1646" s="645" t="s">
        <v>19217</v>
      </c>
      <c r="K1646" s="681">
        <v>3</v>
      </c>
      <c r="L1646" s="681">
        <v>12</v>
      </c>
      <c r="M1646" s="682">
        <v>79200</v>
      </c>
      <c r="N1646" s="681">
        <v>1</v>
      </c>
      <c r="O1646" s="683">
        <v>6</v>
      </c>
      <c r="P1646" s="682">
        <v>39600</v>
      </c>
      <c r="Q1646" s="683">
        <v>1</v>
      </c>
      <c r="R1646" s="683">
        <v>12</v>
      </c>
    </row>
    <row r="1647" spans="1:18" x14ac:dyDescent="0.25">
      <c r="A1647" s="636">
        <v>1078</v>
      </c>
      <c r="B1647" s="637" t="s">
        <v>515</v>
      </c>
      <c r="C1647" s="638" t="s">
        <v>147</v>
      </c>
      <c r="D1647" s="639" t="s">
        <v>19673</v>
      </c>
      <c r="E1647" s="640">
        <v>10000</v>
      </c>
      <c r="F1647" s="641" t="s">
        <v>25542</v>
      </c>
      <c r="G1647" s="642" t="s">
        <v>25543</v>
      </c>
      <c r="H1647" s="643" t="s">
        <v>16466</v>
      </c>
      <c r="I1647" s="644" t="s">
        <v>24614</v>
      </c>
      <c r="J1647" s="645" t="s">
        <v>16466</v>
      </c>
      <c r="K1647" s="681">
        <v>3</v>
      </c>
      <c r="L1647" s="681">
        <v>12</v>
      </c>
      <c r="M1647" s="682">
        <v>120000</v>
      </c>
      <c r="N1647" s="681">
        <v>1</v>
      </c>
      <c r="O1647" s="683">
        <v>6</v>
      </c>
      <c r="P1647" s="682">
        <v>59671.53</v>
      </c>
      <c r="Q1647" s="683">
        <v>1</v>
      </c>
      <c r="R1647" s="683">
        <v>12</v>
      </c>
    </row>
    <row r="1648" spans="1:18" x14ac:dyDescent="0.25">
      <c r="A1648" s="636">
        <v>1078</v>
      </c>
      <c r="B1648" s="637" t="s">
        <v>515</v>
      </c>
      <c r="C1648" s="638" t="s">
        <v>147</v>
      </c>
      <c r="D1648" s="639" t="s">
        <v>24338</v>
      </c>
      <c r="E1648" s="640">
        <v>2000</v>
      </c>
      <c r="F1648" s="641" t="s">
        <v>25544</v>
      </c>
      <c r="G1648" s="642" t="s">
        <v>25545</v>
      </c>
      <c r="H1648" s="643" t="s">
        <v>1569</v>
      </c>
      <c r="I1648" s="644" t="s">
        <v>24650</v>
      </c>
      <c r="J1648" s="645" t="s">
        <v>1569</v>
      </c>
      <c r="K1648" s="681">
        <v>3</v>
      </c>
      <c r="L1648" s="681">
        <v>12</v>
      </c>
      <c r="M1648" s="682">
        <v>24000</v>
      </c>
      <c r="N1648" s="681">
        <v>1</v>
      </c>
      <c r="O1648" s="683">
        <v>6</v>
      </c>
      <c r="P1648" s="682">
        <v>10000</v>
      </c>
      <c r="Q1648" s="667">
        <v>0</v>
      </c>
      <c r="R1648" s="683">
        <v>0</v>
      </c>
    </row>
    <row r="1649" spans="1:18" x14ac:dyDescent="0.25">
      <c r="A1649" s="636">
        <v>1078</v>
      </c>
      <c r="B1649" s="637" t="s">
        <v>515</v>
      </c>
      <c r="C1649" s="638" t="s">
        <v>147</v>
      </c>
      <c r="D1649" s="639" t="s">
        <v>25546</v>
      </c>
      <c r="E1649" s="640">
        <v>6000</v>
      </c>
      <c r="F1649" s="641" t="s">
        <v>25547</v>
      </c>
      <c r="G1649" s="642" t="s">
        <v>25548</v>
      </c>
      <c r="H1649" s="643" t="s">
        <v>22316</v>
      </c>
      <c r="I1649" s="644" t="s">
        <v>24337</v>
      </c>
      <c r="J1649" s="645" t="s">
        <v>17074</v>
      </c>
      <c r="K1649" s="681">
        <v>3</v>
      </c>
      <c r="L1649" s="681">
        <v>12</v>
      </c>
      <c r="M1649" s="682">
        <v>72000</v>
      </c>
      <c r="N1649" s="681">
        <v>1</v>
      </c>
      <c r="O1649" s="683">
        <v>6</v>
      </c>
      <c r="P1649" s="682">
        <v>36000</v>
      </c>
      <c r="Q1649" s="683">
        <v>1</v>
      </c>
      <c r="R1649" s="683">
        <v>12</v>
      </c>
    </row>
    <row r="1650" spans="1:18" x14ac:dyDescent="0.25">
      <c r="A1650" s="636">
        <v>1078</v>
      </c>
      <c r="B1650" s="637" t="s">
        <v>515</v>
      </c>
      <c r="C1650" s="638" t="s">
        <v>147</v>
      </c>
      <c r="D1650" s="639" t="s">
        <v>25549</v>
      </c>
      <c r="E1650" s="640">
        <v>15600</v>
      </c>
      <c r="F1650" s="641" t="s">
        <v>25550</v>
      </c>
      <c r="G1650" s="642" t="s">
        <v>25551</v>
      </c>
      <c r="H1650" s="643" t="s">
        <v>519</v>
      </c>
      <c r="I1650" s="644" t="s">
        <v>24337</v>
      </c>
      <c r="J1650" s="645" t="s">
        <v>519</v>
      </c>
      <c r="K1650" s="681">
        <v>3</v>
      </c>
      <c r="L1650" s="681">
        <v>10</v>
      </c>
      <c r="M1650" s="682">
        <v>171600</v>
      </c>
      <c r="N1650" s="681">
        <v>0</v>
      </c>
      <c r="O1650" s="683">
        <v>0</v>
      </c>
      <c r="P1650" s="682">
        <v>0</v>
      </c>
      <c r="Q1650" s="667">
        <v>0</v>
      </c>
      <c r="R1650" s="683">
        <v>0</v>
      </c>
    </row>
    <row r="1651" spans="1:18" x14ac:dyDescent="0.25">
      <c r="A1651" s="636">
        <v>1078</v>
      </c>
      <c r="B1651" s="637" t="s">
        <v>549</v>
      </c>
      <c r="C1651" s="638" t="s">
        <v>147</v>
      </c>
      <c r="D1651" s="639" t="s">
        <v>25552</v>
      </c>
      <c r="E1651" s="640">
        <v>6000</v>
      </c>
      <c r="F1651" s="641" t="s">
        <v>25553</v>
      </c>
      <c r="G1651" s="642" t="s">
        <v>25554</v>
      </c>
      <c r="H1651" s="643" t="s">
        <v>930</v>
      </c>
      <c r="I1651" s="644" t="s">
        <v>24337</v>
      </c>
      <c r="J1651" s="645" t="s">
        <v>930</v>
      </c>
      <c r="K1651" s="681">
        <v>3</v>
      </c>
      <c r="L1651" s="681">
        <v>12</v>
      </c>
      <c r="M1651" s="682">
        <v>72000</v>
      </c>
      <c r="N1651" s="681">
        <v>1</v>
      </c>
      <c r="O1651" s="683">
        <v>6</v>
      </c>
      <c r="P1651" s="682">
        <v>36000</v>
      </c>
      <c r="Q1651" s="667">
        <v>0</v>
      </c>
      <c r="R1651" s="683">
        <v>0</v>
      </c>
    </row>
    <row r="1652" spans="1:18" x14ac:dyDescent="0.25">
      <c r="A1652" s="636">
        <v>1078</v>
      </c>
      <c r="B1652" s="637" t="s">
        <v>549</v>
      </c>
      <c r="C1652" s="638" t="s">
        <v>147</v>
      </c>
      <c r="D1652" s="639" t="s">
        <v>25555</v>
      </c>
      <c r="E1652" s="640">
        <v>5400</v>
      </c>
      <c r="F1652" s="641" t="s">
        <v>25556</v>
      </c>
      <c r="G1652" s="642" t="s">
        <v>25557</v>
      </c>
      <c r="H1652" s="643" t="s">
        <v>930</v>
      </c>
      <c r="I1652" s="644" t="s">
        <v>24337</v>
      </c>
      <c r="J1652" s="645" t="s">
        <v>930</v>
      </c>
      <c r="K1652" s="681">
        <v>3</v>
      </c>
      <c r="L1652" s="681">
        <v>12</v>
      </c>
      <c r="M1652" s="682">
        <v>64800</v>
      </c>
      <c r="N1652" s="681">
        <v>1</v>
      </c>
      <c r="O1652" s="683">
        <v>6</v>
      </c>
      <c r="P1652" s="682">
        <v>32400</v>
      </c>
      <c r="Q1652" s="667">
        <v>0</v>
      </c>
      <c r="R1652" s="683">
        <v>0</v>
      </c>
    </row>
    <row r="1653" spans="1:18" x14ac:dyDescent="0.25">
      <c r="A1653" s="636">
        <v>1078</v>
      </c>
      <c r="B1653" s="637" t="s">
        <v>515</v>
      </c>
      <c r="C1653" s="638" t="s">
        <v>147</v>
      </c>
      <c r="D1653" s="639" t="s">
        <v>25558</v>
      </c>
      <c r="E1653" s="640">
        <v>3500</v>
      </c>
      <c r="F1653" s="641" t="s">
        <v>25559</v>
      </c>
      <c r="G1653" s="642" t="s">
        <v>25560</v>
      </c>
      <c r="H1653" s="643" t="s">
        <v>519</v>
      </c>
      <c r="I1653" s="644" t="s">
        <v>24337</v>
      </c>
      <c r="J1653" s="645" t="s">
        <v>519</v>
      </c>
      <c r="K1653" s="681">
        <v>3</v>
      </c>
      <c r="L1653" s="681">
        <v>12</v>
      </c>
      <c r="M1653" s="682">
        <v>42000</v>
      </c>
      <c r="N1653" s="681">
        <v>1</v>
      </c>
      <c r="O1653" s="683">
        <v>6</v>
      </c>
      <c r="P1653" s="682">
        <v>20040.490000000002</v>
      </c>
      <c r="Q1653" s="683">
        <v>1</v>
      </c>
      <c r="R1653" s="683">
        <v>12</v>
      </c>
    </row>
    <row r="1654" spans="1:18" x14ac:dyDescent="0.25">
      <c r="A1654" s="636">
        <v>1078</v>
      </c>
      <c r="B1654" s="637" t="s">
        <v>515</v>
      </c>
      <c r="C1654" s="638" t="s">
        <v>147</v>
      </c>
      <c r="D1654" s="639" t="s">
        <v>25561</v>
      </c>
      <c r="E1654" s="640">
        <v>8500</v>
      </c>
      <c r="F1654" s="641" t="s">
        <v>25562</v>
      </c>
      <c r="G1654" s="642" t="s">
        <v>25563</v>
      </c>
      <c r="H1654" s="643" t="s">
        <v>519</v>
      </c>
      <c r="I1654" s="644" t="s">
        <v>24422</v>
      </c>
      <c r="J1654" s="645" t="s">
        <v>519</v>
      </c>
      <c r="K1654" s="681">
        <v>3</v>
      </c>
      <c r="L1654" s="681">
        <v>12</v>
      </c>
      <c r="M1654" s="682">
        <v>102000</v>
      </c>
      <c r="N1654" s="681">
        <v>1</v>
      </c>
      <c r="O1654" s="683">
        <v>6</v>
      </c>
      <c r="P1654" s="682">
        <v>51000</v>
      </c>
      <c r="Q1654" s="683">
        <v>1</v>
      </c>
      <c r="R1654" s="683">
        <v>12</v>
      </c>
    </row>
    <row r="1655" spans="1:18" x14ac:dyDescent="0.25">
      <c r="A1655" s="636">
        <v>1078</v>
      </c>
      <c r="B1655" s="637" t="s">
        <v>515</v>
      </c>
      <c r="C1655" s="638" t="s">
        <v>147</v>
      </c>
      <c r="D1655" s="639" t="s">
        <v>25564</v>
      </c>
      <c r="E1655" s="640">
        <v>15600</v>
      </c>
      <c r="F1655" s="641" t="s">
        <v>25562</v>
      </c>
      <c r="G1655" s="642" t="s">
        <v>25565</v>
      </c>
      <c r="H1655" s="643" t="s">
        <v>519</v>
      </c>
      <c r="I1655" s="644" t="s">
        <v>24422</v>
      </c>
      <c r="J1655" s="645" t="s">
        <v>519</v>
      </c>
      <c r="K1655" s="681">
        <v>3</v>
      </c>
      <c r="L1655" s="681">
        <v>12</v>
      </c>
      <c r="M1655" s="682">
        <v>0</v>
      </c>
      <c r="N1655" s="681">
        <v>1</v>
      </c>
      <c r="O1655" s="683">
        <v>6</v>
      </c>
      <c r="P1655" s="682">
        <v>0</v>
      </c>
      <c r="Q1655" s="683">
        <v>1</v>
      </c>
      <c r="R1655" s="683">
        <v>12</v>
      </c>
    </row>
    <row r="1656" spans="1:18" x14ac:dyDescent="0.25">
      <c r="A1656" s="636">
        <v>1078</v>
      </c>
      <c r="B1656" s="637" t="s">
        <v>515</v>
      </c>
      <c r="C1656" s="638" t="s">
        <v>147</v>
      </c>
      <c r="D1656" s="639" t="s">
        <v>24327</v>
      </c>
      <c r="E1656" s="640">
        <v>3500</v>
      </c>
      <c r="F1656" s="641" t="s">
        <v>25566</v>
      </c>
      <c r="G1656" s="642" t="s">
        <v>25567</v>
      </c>
      <c r="H1656" s="643" t="s">
        <v>16466</v>
      </c>
      <c r="I1656" s="644" t="s">
        <v>24337</v>
      </c>
      <c r="J1656" s="645" t="s">
        <v>16466</v>
      </c>
      <c r="K1656" s="681">
        <v>1</v>
      </c>
      <c r="L1656" s="681">
        <v>1</v>
      </c>
      <c r="M1656" s="682">
        <v>3500</v>
      </c>
      <c r="N1656" s="681">
        <v>0</v>
      </c>
      <c r="O1656" s="683">
        <v>0</v>
      </c>
      <c r="P1656" s="682">
        <v>0</v>
      </c>
      <c r="Q1656" s="667">
        <v>0</v>
      </c>
      <c r="R1656" s="683">
        <v>0</v>
      </c>
    </row>
    <row r="1657" spans="1:18" x14ac:dyDescent="0.25">
      <c r="A1657" s="636">
        <v>1078</v>
      </c>
      <c r="B1657" s="637" t="s">
        <v>515</v>
      </c>
      <c r="C1657" s="638" t="s">
        <v>147</v>
      </c>
      <c r="D1657" s="639" t="s">
        <v>25568</v>
      </c>
      <c r="E1657" s="640">
        <v>6000</v>
      </c>
      <c r="F1657" s="641" t="s">
        <v>25569</v>
      </c>
      <c r="G1657" s="642" t="s">
        <v>25570</v>
      </c>
      <c r="H1657" s="643" t="s">
        <v>16999</v>
      </c>
      <c r="I1657" s="644" t="s">
        <v>24373</v>
      </c>
      <c r="J1657" s="645" t="s">
        <v>16999</v>
      </c>
      <c r="K1657" s="681">
        <v>3</v>
      </c>
      <c r="L1657" s="681">
        <v>12</v>
      </c>
      <c r="M1657" s="682">
        <v>72000</v>
      </c>
      <c r="N1657" s="681">
        <v>1</v>
      </c>
      <c r="O1657" s="683">
        <v>6</v>
      </c>
      <c r="P1657" s="682">
        <v>36000</v>
      </c>
      <c r="Q1657" s="683">
        <v>1</v>
      </c>
      <c r="R1657" s="683">
        <v>12</v>
      </c>
    </row>
    <row r="1658" spans="1:18" x14ac:dyDescent="0.25">
      <c r="A1658" s="636">
        <v>1078</v>
      </c>
      <c r="B1658" s="637" t="s">
        <v>515</v>
      </c>
      <c r="C1658" s="638" t="s">
        <v>147</v>
      </c>
      <c r="D1658" s="639" t="s">
        <v>24999</v>
      </c>
      <c r="E1658" s="640">
        <v>10000</v>
      </c>
      <c r="F1658" s="641" t="s">
        <v>25571</v>
      </c>
      <c r="G1658" s="642" t="s">
        <v>25572</v>
      </c>
      <c r="H1658" s="643" t="s">
        <v>16466</v>
      </c>
      <c r="I1658" s="644" t="s">
        <v>24422</v>
      </c>
      <c r="J1658" s="645" t="s">
        <v>16466</v>
      </c>
      <c r="K1658" s="681">
        <v>1</v>
      </c>
      <c r="L1658" s="681">
        <v>1</v>
      </c>
      <c r="M1658" s="682">
        <v>2333.33</v>
      </c>
      <c r="N1658" s="681">
        <v>0</v>
      </c>
      <c r="O1658" s="683">
        <v>0</v>
      </c>
      <c r="P1658" s="682">
        <v>0</v>
      </c>
      <c r="Q1658" s="667">
        <v>0</v>
      </c>
      <c r="R1658" s="683">
        <v>0</v>
      </c>
    </row>
    <row r="1659" spans="1:18" x14ac:dyDescent="0.25">
      <c r="A1659" s="636">
        <v>1078</v>
      </c>
      <c r="B1659" s="637" t="s">
        <v>515</v>
      </c>
      <c r="C1659" s="638" t="s">
        <v>147</v>
      </c>
      <c r="D1659" s="639" t="s">
        <v>5071</v>
      </c>
      <c r="E1659" s="640">
        <v>15600</v>
      </c>
      <c r="F1659" s="641" t="s">
        <v>21890</v>
      </c>
      <c r="G1659" s="642" t="s">
        <v>25573</v>
      </c>
      <c r="H1659" s="643" t="s">
        <v>565</v>
      </c>
      <c r="I1659" s="644" t="s">
        <v>24479</v>
      </c>
      <c r="J1659" s="645" t="s">
        <v>565</v>
      </c>
      <c r="K1659" s="681">
        <v>1</v>
      </c>
      <c r="L1659" s="681">
        <v>12</v>
      </c>
      <c r="M1659" s="682">
        <v>187200</v>
      </c>
      <c r="N1659" s="681">
        <v>3</v>
      </c>
      <c r="O1659" s="683">
        <v>5</v>
      </c>
      <c r="P1659" s="682">
        <v>128440</v>
      </c>
      <c r="Q1659" s="667">
        <v>0</v>
      </c>
      <c r="R1659" s="683">
        <v>0</v>
      </c>
    </row>
    <row r="1660" spans="1:18" x14ac:dyDescent="0.25">
      <c r="A1660" s="636">
        <v>1078</v>
      </c>
      <c r="B1660" s="637" t="s">
        <v>515</v>
      </c>
      <c r="C1660" s="638" t="s">
        <v>147</v>
      </c>
      <c r="D1660" s="639" t="s">
        <v>25261</v>
      </c>
      <c r="E1660" s="640">
        <v>12000</v>
      </c>
      <c r="F1660" s="641" t="s">
        <v>25574</v>
      </c>
      <c r="G1660" s="642" t="s">
        <v>25575</v>
      </c>
      <c r="H1660" s="643" t="s">
        <v>24545</v>
      </c>
      <c r="I1660" s="644" t="s">
        <v>24137</v>
      </c>
      <c r="J1660" s="645" t="s">
        <v>24545</v>
      </c>
      <c r="K1660" s="681">
        <v>3</v>
      </c>
      <c r="L1660" s="681">
        <v>12</v>
      </c>
      <c r="M1660" s="682">
        <v>144000</v>
      </c>
      <c r="N1660" s="681">
        <v>1</v>
      </c>
      <c r="O1660" s="683">
        <v>6</v>
      </c>
      <c r="P1660" s="682">
        <v>72000</v>
      </c>
      <c r="Q1660" s="683">
        <v>1</v>
      </c>
      <c r="R1660" s="683">
        <v>12</v>
      </c>
    </row>
    <row r="1661" spans="1:18" x14ac:dyDescent="0.25">
      <c r="A1661" s="636">
        <v>1078</v>
      </c>
      <c r="B1661" s="637" t="s">
        <v>515</v>
      </c>
      <c r="C1661" s="638" t="s">
        <v>147</v>
      </c>
      <c r="D1661" s="639" t="s">
        <v>25576</v>
      </c>
      <c r="E1661" s="640">
        <v>15000</v>
      </c>
      <c r="F1661" s="641" t="s">
        <v>25577</v>
      </c>
      <c r="G1661" s="642" t="s">
        <v>25578</v>
      </c>
      <c r="H1661" s="643" t="s">
        <v>16860</v>
      </c>
      <c r="I1661" s="644" t="s">
        <v>24337</v>
      </c>
      <c r="J1661" s="645" t="s">
        <v>16860</v>
      </c>
      <c r="K1661" s="681">
        <v>3</v>
      </c>
      <c r="L1661" s="681">
        <v>12</v>
      </c>
      <c r="M1661" s="682">
        <v>180000</v>
      </c>
      <c r="N1661" s="681">
        <v>1</v>
      </c>
      <c r="O1661" s="683">
        <v>6</v>
      </c>
      <c r="P1661" s="682">
        <v>90000</v>
      </c>
      <c r="Q1661" s="683">
        <v>1</v>
      </c>
      <c r="R1661" s="683">
        <v>12</v>
      </c>
    </row>
    <row r="1662" spans="1:18" x14ac:dyDescent="0.25">
      <c r="A1662" s="636">
        <v>1078</v>
      </c>
      <c r="B1662" s="637" t="s">
        <v>515</v>
      </c>
      <c r="C1662" s="638" t="s">
        <v>147</v>
      </c>
      <c r="D1662" s="639" t="s">
        <v>25579</v>
      </c>
      <c r="E1662" s="640">
        <v>15600</v>
      </c>
      <c r="F1662" s="641" t="s">
        <v>25580</v>
      </c>
      <c r="G1662" s="642" t="s">
        <v>25581</v>
      </c>
      <c r="H1662" s="643" t="s">
        <v>16466</v>
      </c>
      <c r="I1662" s="644" t="s">
        <v>24137</v>
      </c>
      <c r="J1662" s="645" t="s">
        <v>16466</v>
      </c>
      <c r="K1662" s="681">
        <v>1</v>
      </c>
      <c r="L1662" s="681">
        <v>1</v>
      </c>
      <c r="M1662" s="682">
        <v>42640</v>
      </c>
      <c r="N1662" s="681">
        <v>0</v>
      </c>
      <c r="O1662" s="683">
        <v>0</v>
      </c>
      <c r="P1662" s="682">
        <v>0</v>
      </c>
      <c r="Q1662" s="667">
        <v>0</v>
      </c>
      <c r="R1662" s="683">
        <v>0</v>
      </c>
    </row>
    <row r="1663" spans="1:18" x14ac:dyDescent="0.25">
      <c r="A1663" s="636">
        <v>1078</v>
      </c>
      <c r="B1663" s="637" t="s">
        <v>549</v>
      </c>
      <c r="C1663" s="638" t="s">
        <v>147</v>
      </c>
      <c r="D1663" s="639" t="s">
        <v>24338</v>
      </c>
      <c r="E1663" s="640">
        <v>2000</v>
      </c>
      <c r="F1663" s="641" t="s">
        <v>25582</v>
      </c>
      <c r="G1663" s="642" t="s">
        <v>25583</v>
      </c>
      <c r="H1663" s="643" t="s">
        <v>24813</v>
      </c>
      <c r="I1663" s="644" t="s">
        <v>24813</v>
      </c>
      <c r="J1663" s="645" t="s">
        <v>24813</v>
      </c>
      <c r="K1663" s="681">
        <v>3</v>
      </c>
      <c r="L1663" s="681">
        <v>7</v>
      </c>
      <c r="M1663" s="682">
        <v>14933.380000000001</v>
      </c>
      <c r="N1663" s="681">
        <v>1</v>
      </c>
      <c r="O1663" s="683">
        <v>1</v>
      </c>
      <c r="P1663" s="682">
        <v>0</v>
      </c>
      <c r="Q1663" s="667">
        <v>0</v>
      </c>
      <c r="R1663" s="683">
        <v>0</v>
      </c>
    </row>
    <row r="1664" spans="1:18" x14ac:dyDescent="0.25">
      <c r="A1664" s="636">
        <v>1078</v>
      </c>
      <c r="B1664" s="637" t="s">
        <v>515</v>
      </c>
      <c r="C1664" s="638" t="s">
        <v>147</v>
      </c>
      <c r="D1664" s="639" t="s">
        <v>25584</v>
      </c>
      <c r="E1664" s="640">
        <v>10000</v>
      </c>
      <c r="F1664" s="641" t="s">
        <v>25585</v>
      </c>
      <c r="G1664" s="642" t="s">
        <v>25586</v>
      </c>
      <c r="H1664" s="643" t="s">
        <v>16466</v>
      </c>
      <c r="I1664" s="644" t="s">
        <v>24337</v>
      </c>
      <c r="J1664" s="645" t="s">
        <v>16466</v>
      </c>
      <c r="K1664" s="681">
        <v>3</v>
      </c>
      <c r="L1664" s="681">
        <v>12</v>
      </c>
      <c r="M1664" s="682">
        <v>120000</v>
      </c>
      <c r="N1664" s="681">
        <v>1</v>
      </c>
      <c r="O1664" s="683">
        <v>6</v>
      </c>
      <c r="P1664" s="682">
        <v>59797.22</v>
      </c>
      <c r="Q1664" s="683">
        <v>1</v>
      </c>
      <c r="R1664" s="683">
        <v>12</v>
      </c>
    </row>
    <row r="1665" spans="1:18" x14ac:dyDescent="0.25">
      <c r="A1665" s="636">
        <v>1078</v>
      </c>
      <c r="B1665" s="637" t="s">
        <v>515</v>
      </c>
      <c r="C1665" s="638" t="s">
        <v>147</v>
      </c>
      <c r="D1665" s="639" t="s">
        <v>24391</v>
      </c>
      <c r="E1665" s="640">
        <v>6600</v>
      </c>
      <c r="F1665" s="641" t="s">
        <v>25587</v>
      </c>
      <c r="G1665" s="642" t="s">
        <v>25588</v>
      </c>
      <c r="H1665" s="643" t="s">
        <v>16466</v>
      </c>
      <c r="I1665" s="644" t="s">
        <v>24422</v>
      </c>
      <c r="J1665" s="645" t="s">
        <v>16466</v>
      </c>
      <c r="K1665" s="681">
        <v>3</v>
      </c>
      <c r="L1665" s="681">
        <v>12</v>
      </c>
      <c r="M1665" s="682">
        <v>79200</v>
      </c>
      <c r="N1665" s="681">
        <v>1</v>
      </c>
      <c r="O1665" s="683">
        <v>4</v>
      </c>
      <c r="P1665" s="682">
        <v>33000</v>
      </c>
      <c r="Q1665" s="667">
        <v>0</v>
      </c>
      <c r="R1665" s="683">
        <v>0</v>
      </c>
    </row>
    <row r="1666" spans="1:18" x14ac:dyDescent="0.25">
      <c r="A1666" s="636">
        <v>1078</v>
      </c>
      <c r="B1666" s="637" t="s">
        <v>515</v>
      </c>
      <c r="C1666" s="638" t="s">
        <v>147</v>
      </c>
      <c r="D1666" s="639" t="s">
        <v>25589</v>
      </c>
      <c r="E1666" s="640">
        <v>8000</v>
      </c>
      <c r="F1666" s="641" t="s">
        <v>25590</v>
      </c>
      <c r="G1666" s="642" t="s">
        <v>25591</v>
      </c>
      <c r="H1666" s="643" t="s">
        <v>16466</v>
      </c>
      <c r="I1666" s="644" t="s">
        <v>24337</v>
      </c>
      <c r="J1666" s="645" t="s">
        <v>16466</v>
      </c>
      <c r="K1666" s="681">
        <v>3</v>
      </c>
      <c r="L1666" s="681">
        <v>12</v>
      </c>
      <c r="M1666" s="682">
        <v>96000</v>
      </c>
      <c r="N1666" s="681">
        <v>1</v>
      </c>
      <c r="O1666" s="683">
        <v>6</v>
      </c>
      <c r="P1666" s="682">
        <v>48000</v>
      </c>
      <c r="Q1666" s="683">
        <v>1</v>
      </c>
      <c r="R1666" s="683">
        <v>12</v>
      </c>
    </row>
    <row r="1667" spans="1:18" x14ac:dyDescent="0.25">
      <c r="A1667" s="636">
        <v>1078</v>
      </c>
      <c r="B1667" s="637" t="s">
        <v>549</v>
      </c>
      <c r="C1667" s="638" t="s">
        <v>147</v>
      </c>
      <c r="D1667" s="639" t="s">
        <v>24327</v>
      </c>
      <c r="E1667" s="640">
        <v>3500</v>
      </c>
      <c r="F1667" s="641" t="s">
        <v>25592</v>
      </c>
      <c r="G1667" s="642" t="s">
        <v>25593</v>
      </c>
      <c r="H1667" s="643" t="s">
        <v>16466</v>
      </c>
      <c r="I1667" s="644" t="s">
        <v>24494</v>
      </c>
      <c r="J1667" s="645" t="s">
        <v>16466</v>
      </c>
      <c r="K1667" s="681">
        <v>3</v>
      </c>
      <c r="L1667" s="681">
        <v>12</v>
      </c>
      <c r="M1667" s="682">
        <v>42000</v>
      </c>
      <c r="N1667" s="681">
        <v>1</v>
      </c>
      <c r="O1667" s="683">
        <v>6</v>
      </c>
      <c r="P1667" s="682">
        <v>21000</v>
      </c>
      <c r="Q1667" s="667">
        <v>0</v>
      </c>
      <c r="R1667" s="683">
        <v>0</v>
      </c>
    </row>
    <row r="1668" spans="1:18" x14ac:dyDescent="0.25">
      <c r="A1668" s="636">
        <v>1078</v>
      </c>
      <c r="B1668" s="637" t="s">
        <v>515</v>
      </c>
      <c r="C1668" s="638" t="s">
        <v>147</v>
      </c>
      <c r="D1668" s="639" t="s">
        <v>25507</v>
      </c>
      <c r="E1668" s="640">
        <v>10000</v>
      </c>
      <c r="F1668" s="641" t="s">
        <v>25594</v>
      </c>
      <c r="G1668" s="642" t="s">
        <v>25595</v>
      </c>
      <c r="H1668" s="643" t="s">
        <v>16466</v>
      </c>
      <c r="I1668" s="644" t="s">
        <v>24422</v>
      </c>
      <c r="J1668" s="645" t="s">
        <v>16466</v>
      </c>
      <c r="K1668" s="681">
        <v>3</v>
      </c>
      <c r="L1668" s="681">
        <v>8</v>
      </c>
      <c r="M1668" s="682">
        <v>80000</v>
      </c>
      <c r="N1668" s="681">
        <v>0</v>
      </c>
      <c r="O1668" s="683">
        <v>0</v>
      </c>
      <c r="P1668" s="682">
        <v>0</v>
      </c>
      <c r="Q1668" s="667">
        <v>0</v>
      </c>
      <c r="R1668" s="683">
        <v>0</v>
      </c>
    </row>
    <row r="1669" spans="1:18" x14ac:dyDescent="0.25">
      <c r="A1669" s="636">
        <v>1078</v>
      </c>
      <c r="B1669" s="637" t="s">
        <v>515</v>
      </c>
      <c r="C1669" s="638" t="s">
        <v>147</v>
      </c>
      <c r="D1669" s="639" t="s">
        <v>25596</v>
      </c>
      <c r="E1669" s="640">
        <v>12000</v>
      </c>
      <c r="F1669" s="641" t="s">
        <v>25597</v>
      </c>
      <c r="G1669" s="642" t="s">
        <v>25598</v>
      </c>
      <c r="H1669" s="643" t="s">
        <v>16466</v>
      </c>
      <c r="I1669" s="644" t="s">
        <v>24337</v>
      </c>
      <c r="J1669" s="645" t="s">
        <v>16466</v>
      </c>
      <c r="K1669" s="681">
        <v>3</v>
      </c>
      <c r="L1669" s="681">
        <v>12</v>
      </c>
      <c r="M1669" s="682">
        <v>144000</v>
      </c>
      <c r="N1669" s="681">
        <v>1</v>
      </c>
      <c r="O1669" s="683">
        <v>6</v>
      </c>
      <c r="P1669" s="682">
        <v>72000</v>
      </c>
      <c r="Q1669" s="683">
        <v>1</v>
      </c>
      <c r="R1669" s="683">
        <v>12</v>
      </c>
    </row>
    <row r="1670" spans="1:18" x14ac:dyDescent="0.25">
      <c r="A1670" s="636">
        <v>1078</v>
      </c>
      <c r="B1670" s="637" t="s">
        <v>515</v>
      </c>
      <c r="C1670" s="638" t="s">
        <v>147</v>
      </c>
      <c r="D1670" s="639" t="s">
        <v>24400</v>
      </c>
      <c r="E1670" s="640">
        <v>8000</v>
      </c>
      <c r="F1670" s="641" t="s">
        <v>25599</v>
      </c>
      <c r="G1670" s="642" t="s">
        <v>25600</v>
      </c>
      <c r="H1670" s="643" t="s">
        <v>519</v>
      </c>
      <c r="I1670" s="644" t="s">
        <v>24337</v>
      </c>
      <c r="J1670" s="645" t="s">
        <v>519</v>
      </c>
      <c r="K1670" s="681">
        <v>3</v>
      </c>
      <c r="L1670" s="681">
        <v>12</v>
      </c>
      <c r="M1670" s="682">
        <v>96000</v>
      </c>
      <c r="N1670" s="681">
        <v>1</v>
      </c>
      <c r="O1670" s="683">
        <v>6</v>
      </c>
      <c r="P1670" s="682">
        <v>48000</v>
      </c>
      <c r="Q1670" s="683">
        <v>1</v>
      </c>
      <c r="R1670" s="683">
        <v>12</v>
      </c>
    </row>
    <row r="1671" spans="1:18" x14ac:dyDescent="0.25">
      <c r="A1671" s="636">
        <v>1078</v>
      </c>
      <c r="B1671" s="637" t="s">
        <v>515</v>
      </c>
      <c r="C1671" s="638" t="s">
        <v>147</v>
      </c>
      <c r="D1671" s="639" t="s">
        <v>24416</v>
      </c>
      <c r="E1671" s="640">
        <v>8000</v>
      </c>
      <c r="F1671" s="641" t="s">
        <v>25601</v>
      </c>
      <c r="G1671" s="642" t="s">
        <v>25602</v>
      </c>
      <c r="H1671" s="643" t="s">
        <v>519</v>
      </c>
      <c r="I1671" s="644" t="s">
        <v>24337</v>
      </c>
      <c r="J1671" s="645" t="s">
        <v>519</v>
      </c>
      <c r="K1671" s="681">
        <v>3</v>
      </c>
      <c r="L1671" s="681">
        <v>12</v>
      </c>
      <c r="M1671" s="682">
        <v>96000</v>
      </c>
      <c r="N1671" s="681">
        <v>1</v>
      </c>
      <c r="O1671" s="683">
        <v>6</v>
      </c>
      <c r="P1671" s="682">
        <v>48000</v>
      </c>
      <c r="Q1671" s="683">
        <v>1</v>
      </c>
      <c r="R1671" s="683">
        <v>12</v>
      </c>
    </row>
    <row r="1672" spans="1:18" x14ac:dyDescent="0.25">
      <c r="A1672" s="636">
        <v>1078</v>
      </c>
      <c r="B1672" s="637" t="s">
        <v>549</v>
      </c>
      <c r="C1672" s="638" t="s">
        <v>147</v>
      </c>
      <c r="D1672" s="639" t="s">
        <v>25603</v>
      </c>
      <c r="E1672" s="640">
        <v>3200</v>
      </c>
      <c r="F1672" s="641" t="s">
        <v>25604</v>
      </c>
      <c r="G1672" s="642" t="s">
        <v>25605</v>
      </c>
      <c r="H1672" s="643" t="s">
        <v>4347</v>
      </c>
      <c r="I1672" s="644" t="s">
        <v>24531</v>
      </c>
      <c r="J1672" s="645" t="s">
        <v>17030</v>
      </c>
      <c r="K1672" s="681">
        <v>3</v>
      </c>
      <c r="L1672" s="681">
        <v>12</v>
      </c>
      <c r="M1672" s="682">
        <v>38400</v>
      </c>
      <c r="N1672" s="681">
        <v>1</v>
      </c>
      <c r="O1672" s="683">
        <v>6</v>
      </c>
      <c r="P1672" s="682">
        <v>19200</v>
      </c>
      <c r="Q1672" s="667">
        <v>0</v>
      </c>
      <c r="R1672" s="683">
        <v>0</v>
      </c>
    </row>
    <row r="1673" spans="1:18" x14ac:dyDescent="0.25">
      <c r="A1673" s="636">
        <v>1078</v>
      </c>
      <c r="B1673" s="637" t="s">
        <v>515</v>
      </c>
      <c r="C1673" s="638" t="s">
        <v>147</v>
      </c>
      <c r="D1673" s="639" t="s">
        <v>25606</v>
      </c>
      <c r="E1673" s="640">
        <v>6500</v>
      </c>
      <c r="F1673" s="641" t="s">
        <v>25607</v>
      </c>
      <c r="G1673" s="642" t="s">
        <v>25608</v>
      </c>
      <c r="H1673" s="643" t="s">
        <v>565</v>
      </c>
      <c r="I1673" s="644" t="s">
        <v>24337</v>
      </c>
      <c r="J1673" s="645" t="s">
        <v>565</v>
      </c>
      <c r="K1673" s="681">
        <v>3</v>
      </c>
      <c r="L1673" s="681">
        <v>12</v>
      </c>
      <c r="M1673" s="682">
        <v>78000</v>
      </c>
      <c r="N1673" s="681">
        <v>1</v>
      </c>
      <c r="O1673" s="683">
        <v>6</v>
      </c>
      <c r="P1673" s="682">
        <v>39000</v>
      </c>
      <c r="Q1673" s="683">
        <v>1</v>
      </c>
      <c r="R1673" s="683">
        <v>12</v>
      </c>
    </row>
    <row r="1674" spans="1:18" x14ac:dyDescent="0.25">
      <c r="A1674" s="636">
        <v>1078</v>
      </c>
      <c r="B1674" s="637" t="s">
        <v>549</v>
      </c>
      <c r="C1674" s="638" t="s">
        <v>147</v>
      </c>
      <c r="D1674" s="639" t="s">
        <v>24388</v>
      </c>
      <c r="E1674" s="640">
        <v>3500</v>
      </c>
      <c r="F1674" s="641" t="s">
        <v>25609</v>
      </c>
      <c r="G1674" s="642" t="s">
        <v>25610</v>
      </c>
      <c r="H1674" s="643" t="s">
        <v>16466</v>
      </c>
      <c r="I1674" s="644" t="s">
        <v>24494</v>
      </c>
      <c r="J1674" s="645" t="s">
        <v>16466</v>
      </c>
      <c r="K1674" s="681">
        <v>3</v>
      </c>
      <c r="L1674" s="681">
        <v>12</v>
      </c>
      <c r="M1674" s="682">
        <v>42000</v>
      </c>
      <c r="N1674" s="681">
        <v>1</v>
      </c>
      <c r="O1674" s="683">
        <v>6</v>
      </c>
      <c r="P1674" s="682">
        <v>21000</v>
      </c>
      <c r="Q1674" s="667">
        <v>0</v>
      </c>
      <c r="R1674" s="683">
        <v>0</v>
      </c>
    </row>
    <row r="1675" spans="1:18" x14ac:dyDescent="0.25">
      <c r="A1675" s="636">
        <v>1078</v>
      </c>
      <c r="B1675" s="637" t="s">
        <v>515</v>
      </c>
      <c r="C1675" s="638" t="s">
        <v>147</v>
      </c>
      <c r="D1675" s="639" t="s">
        <v>21716</v>
      </c>
      <c r="E1675" s="640">
        <v>10000</v>
      </c>
      <c r="F1675" s="641" t="s">
        <v>25611</v>
      </c>
      <c r="G1675" s="642" t="s">
        <v>25612</v>
      </c>
      <c r="H1675" s="643" t="s">
        <v>24359</v>
      </c>
      <c r="I1675" s="644" t="s">
        <v>24337</v>
      </c>
      <c r="J1675" s="645" t="s">
        <v>24359</v>
      </c>
      <c r="K1675" s="681">
        <v>3</v>
      </c>
      <c r="L1675" s="681">
        <v>12</v>
      </c>
      <c r="M1675" s="682">
        <v>120000</v>
      </c>
      <c r="N1675" s="681">
        <v>1</v>
      </c>
      <c r="O1675" s="683">
        <v>6</v>
      </c>
      <c r="P1675" s="682">
        <v>60000</v>
      </c>
      <c r="Q1675" s="683">
        <v>1</v>
      </c>
      <c r="R1675" s="683">
        <v>12</v>
      </c>
    </row>
    <row r="1676" spans="1:18" x14ac:dyDescent="0.25">
      <c r="A1676" s="636">
        <v>1078</v>
      </c>
      <c r="B1676" s="637" t="s">
        <v>515</v>
      </c>
      <c r="C1676" s="638" t="s">
        <v>147</v>
      </c>
      <c r="D1676" s="639" t="s">
        <v>18306</v>
      </c>
      <c r="E1676" s="640">
        <v>10000</v>
      </c>
      <c r="F1676" s="641" t="s">
        <v>25613</v>
      </c>
      <c r="G1676" s="642" t="s">
        <v>25614</v>
      </c>
      <c r="H1676" s="643" t="s">
        <v>16466</v>
      </c>
      <c r="I1676" s="644" t="s">
        <v>24137</v>
      </c>
      <c r="J1676" s="645" t="s">
        <v>16466</v>
      </c>
      <c r="K1676" s="681">
        <v>3</v>
      </c>
      <c r="L1676" s="681">
        <v>12</v>
      </c>
      <c r="M1676" s="682">
        <v>120000</v>
      </c>
      <c r="N1676" s="681">
        <v>1</v>
      </c>
      <c r="O1676" s="683">
        <v>6</v>
      </c>
      <c r="P1676" s="682">
        <v>60000</v>
      </c>
      <c r="Q1676" s="683">
        <v>1</v>
      </c>
      <c r="R1676" s="683">
        <v>12</v>
      </c>
    </row>
    <row r="1677" spans="1:18" x14ac:dyDescent="0.25">
      <c r="A1677" s="636">
        <v>1078</v>
      </c>
      <c r="B1677" s="637" t="s">
        <v>515</v>
      </c>
      <c r="C1677" s="638" t="s">
        <v>147</v>
      </c>
      <c r="D1677" s="639" t="s">
        <v>25615</v>
      </c>
      <c r="E1677" s="640">
        <v>8000</v>
      </c>
      <c r="F1677" s="641" t="s">
        <v>25616</v>
      </c>
      <c r="G1677" s="642" t="s">
        <v>25617</v>
      </c>
      <c r="H1677" s="643" t="s">
        <v>519</v>
      </c>
      <c r="I1677" s="644" t="s">
        <v>24337</v>
      </c>
      <c r="J1677" s="645" t="s">
        <v>519</v>
      </c>
      <c r="K1677" s="681">
        <v>3</v>
      </c>
      <c r="L1677" s="681">
        <v>12</v>
      </c>
      <c r="M1677" s="682">
        <v>96000</v>
      </c>
      <c r="N1677" s="681">
        <v>1</v>
      </c>
      <c r="O1677" s="683">
        <v>5</v>
      </c>
      <c r="P1677" s="682">
        <v>46041.09</v>
      </c>
      <c r="Q1677" s="667">
        <v>0</v>
      </c>
      <c r="R1677" s="683">
        <v>0</v>
      </c>
    </row>
    <row r="1678" spans="1:18" x14ac:dyDescent="0.25">
      <c r="A1678" s="636">
        <v>1078</v>
      </c>
      <c r="B1678" s="637" t="s">
        <v>515</v>
      </c>
      <c r="C1678" s="638" t="s">
        <v>147</v>
      </c>
      <c r="D1678" s="639" t="s">
        <v>25618</v>
      </c>
      <c r="E1678" s="640">
        <v>6500</v>
      </c>
      <c r="F1678" s="641" t="s">
        <v>25619</v>
      </c>
      <c r="G1678" s="642" t="s">
        <v>25620</v>
      </c>
      <c r="H1678" s="643" t="s">
        <v>539</v>
      </c>
      <c r="I1678" s="644" t="s">
        <v>24137</v>
      </c>
      <c r="J1678" s="645" t="s">
        <v>19217</v>
      </c>
      <c r="K1678" s="681">
        <v>3</v>
      </c>
      <c r="L1678" s="681">
        <v>12</v>
      </c>
      <c r="M1678" s="682">
        <v>71500</v>
      </c>
      <c r="N1678" s="681">
        <v>1</v>
      </c>
      <c r="O1678" s="683">
        <v>4</v>
      </c>
      <c r="P1678" s="682">
        <v>15166.67</v>
      </c>
      <c r="Q1678" s="667">
        <v>0</v>
      </c>
      <c r="R1678" s="683">
        <v>0</v>
      </c>
    </row>
    <row r="1679" spans="1:18" x14ac:dyDescent="0.25">
      <c r="A1679" s="636">
        <v>1078</v>
      </c>
      <c r="B1679" s="637" t="s">
        <v>515</v>
      </c>
      <c r="C1679" s="638" t="s">
        <v>147</v>
      </c>
      <c r="D1679" s="639" t="s">
        <v>25621</v>
      </c>
      <c r="E1679" s="640">
        <v>13000</v>
      </c>
      <c r="F1679" s="641" t="s">
        <v>25622</v>
      </c>
      <c r="G1679" s="642" t="s">
        <v>25623</v>
      </c>
      <c r="H1679" s="643" t="s">
        <v>16466</v>
      </c>
      <c r="I1679" s="644" t="s">
        <v>24137</v>
      </c>
      <c r="J1679" s="645" t="s">
        <v>16466</v>
      </c>
      <c r="K1679" s="681">
        <v>3</v>
      </c>
      <c r="L1679" s="681">
        <v>12</v>
      </c>
      <c r="M1679" s="682">
        <v>156000</v>
      </c>
      <c r="N1679" s="681">
        <v>1</v>
      </c>
      <c r="O1679" s="683">
        <v>6</v>
      </c>
      <c r="P1679" s="682">
        <v>78000</v>
      </c>
      <c r="Q1679" s="683">
        <v>1</v>
      </c>
      <c r="R1679" s="683">
        <v>12</v>
      </c>
    </row>
    <row r="1680" spans="1:18" x14ac:dyDescent="0.25">
      <c r="A1680" s="636">
        <v>1078</v>
      </c>
      <c r="B1680" s="637" t="s">
        <v>515</v>
      </c>
      <c r="C1680" s="638" t="s">
        <v>147</v>
      </c>
      <c r="D1680" s="639" t="s">
        <v>25621</v>
      </c>
      <c r="E1680" s="640">
        <v>13000</v>
      </c>
      <c r="F1680" s="641" t="s">
        <v>25624</v>
      </c>
      <c r="G1680" s="642" t="s">
        <v>25625</v>
      </c>
      <c r="H1680" s="643" t="s">
        <v>16466</v>
      </c>
      <c r="I1680" s="644" t="s">
        <v>24337</v>
      </c>
      <c r="J1680" s="645" t="s">
        <v>16466</v>
      </c>
      <c r="K1680" s="681">
        <v>3</v>
      </c>
      <c r="L1680" s="681">
        <v>12</v>
      </c>
      <c r="M1680" s="682">
        <v>153580.01</v>
      </c>
      <c r="N1680" s="681">
        <v>1</v>
      </c>
      <c r="O1680" s="683">
        <v>6</v>
      </c>
      <c r="P1680" s="682">
        <v>78000</v>
      </c>
      <c r="Q1680" s="683">
        <v>1</v>
      </c>
      <c r="R1680" s="683">
        <v>12</v>
      </c>
    </row>
    <row r="1681" spans="1:18" x14ac:dyDescent="0.25">
      <c r="A1681" s="636">
        <v>1078</v>
      </c>
      <c r="B1681" s="637" t="s">
        <v>515</v>
      </c>
      <c r="C1681" s="638" t="s">
        <v>147</v>
      </c>
      <c r="D1681" s="639" t="s">
        <v>25584</v>
      </c>
      <c r="E1681" s="640">
        <v>10000</v>
      </c>
      <c r="F1681" s="641" t="s">
        <v>25626</v>
      </c>
      <c r="G1681" s="642" t="s">
        <v>25627</v>
      </c>
      <c r="H1681" s="643" t="s">
        <v>16466</v>
      </c>
      <c r="I1681" s="644" t="s">
        <v>24337</v>
      </c>
      <c r="J1681" s="645" t="s">
        <v>16466</v>
      </c>
      <c r="K1681" s="681">
        <v>3</v>
      </c>
      <c r="L1681" s="681">
        <v>12</v>
      </c>
      <c r="M1681" s="682">
        <v>120000</v>
      </c>
      <c r="N1681" s="681">
        <v>1</v>
      </c>
      <c r="O1681" s="683">
        <v>6</v>
      </c>
      <c r="P1681" s="682">
        <v>60000</v>
      </c>
      <c r="Q1681" s="683">
        <v>1</v>
      </c>
      <c r="R1681" s="683">
        <v>12</v>
      </c>
    </row>
    <row r="1682" spans="1:18" x14ac:dyDescent="0.25">
      <c r="A1682" s="636">
        <v>1078</v>
      </c>
      <c r="B1682" s="637" t="s">
        <v>549</v>
      </c>
      <c r="C1682" s="638" t="s">
        <v>147</v>
      </c>
      <c r="D1682" s="639" t="s">
        <v>24851</v>
      </c>
      <c r="E1682" s="640">
        <v>2000</v>
      </c>
      <c r="F1682" s="641" t="s">
        <v>25628</v>
      </c>
      <c r="G1682" s="642" t="s">
        <v>25629</v>
      </c>
      <c r="H1682" s="643" t="s">
        <v>4347</v>
      </c>
      <c r="I1682" s="644" t="s">
        <v>24650</v>
      </c>
      <c r="J1682" s="645" t="s">
        <v>24523</v>
      </c>
      <c r="K1682" s="681">
        <v>3</v>
      </c>
      <c r="L1682" s="681">
        <v>12</v>
      </c>
      <c r="M1682" s="682">
        <v>24000</v>
      </c>
      <c r="N1682" s="681">
        <v>1</v>
      </c>
      <c r="O1682" s="683">
        <v>6</v>
      </c>
      <c r="P1682" s="682">
        <v>12000</v>
      </c>
      <c r="Q1682" s="667">
        <v>0</v>
      </c>
      <c r="R1682" s="683">
        <v>0</v>
      </c>
    </row>
    <row r="1683" spans="1:18" x14ac:dyDescent="0.25">
      <c r="A1683" s="636">
        <v>1078</v>
      </c>
      <c r="B1683" s="637" t="s">
        <v>549</v>
      </c>
      <c r="C1683" s="638" t="s">
        <v>147</v>
      </c>
      <c r="D1683" s="639" t="s">
        <v>24391</v>
      </c>
      <c r="E1683" s="640">
        <v>7500</v>
      </c>
      <c r="F1683" s="641" t="s">
        <v>25630</v>
      </c>
      <c r="G1683" s="642" t="s">
        <v>25631</v>
      </c>
      <c r="H1683" s="643" t="s">
        <v>16466</v>
      </c>
      <c r="I1683" s="644" t="s">
        <v>24519</v>
      </c>
      <c r="J1683" s="645" t="s">
        <v>16466</v>
      </c>
      <c r="K1683" s="681">
        <v>3</v>
      </c>
      <c r="L1683" s="681">
        <v>12</v>
      </c>
      <c r="M1683" s="682">
        <v>89813.02</v>
      </c>
      <c r="N1683" s="681">
        <v>1</v>
      </c>
      <c r="O1683" s="683">
        <v>6</v>
      </c>
      <c r="P1683" s="682">
        <v>43946.35</v>
      </c>
      <c r="Q1683" s="667">
        <v>0</v>
      </c>
      <c r="R1683" s="683">
        <v>0</v>
      </c>
    </row>
    <row r="1684" spans="1:18" x14ac:dyDescent="0.25">
      <c r="A1684" s="636">
        <v>1078</v>
      </c>
      <c r="B1684" s="637" t="s">
        <v>515</v>
      </c>
      <c r="C1684" s="638" t="s">
        <v>147</v>
      </c>
      <c r="D1684" s="639" t="s">
        <v>25632</v>
      </c>
      <c r="E1684" s="640">
        <v>15000</v>
      </c>
      <c r="F1684" s="641" t="s">
        <v>25633</v>
      </c>
      <c r="G1684" s="642" t="s">
        <v>25634</v>
      </c>
      <c r="H1684" s="643" t="s">
        <v>16466</v>
      </c>
      <c r="I1684" s="644" t="s">
        <v>24337</v>
      </c>
      <c r="J1684" s="645" t="s">
        <v>16466</v>
      </c>
      <c r="K1684" s="681">
        <v>3</v>
      </c>
      <c r="L1684" s="681">
        <v>12</v>
      </c>
      <c r="M1684" s="682">
        <v>180000</v>
      </c>
      <c r="N1684" s="681">
        <v>1</v>
      </c>
      <c r="O1684" s="683">
        <v>6</v>
      </c>
      <c r="P1684" s="682">
        <v>90000</v>
      </c>
      <c r="Q1684" s="683">
        <v>1</v>
      </c>
      <c r="R1684" s="683">
        <v>12</v>
      </c>
    </row>
    <row r="1685" spans="1:18" x14ac:dyDescent="0.25">
      <c r="A1685" s="636">
        <v>1078</v>
      </c>
      <c r="B1685" s="637" t="s">
        <v>515</v>
      </c>
      <c r="C1685" s="638" t="s">
        <v>147</v>
      </c>
      <c r="D1685" s="639" t="s">
        <v>25635</v>
      </c>
      <c r="E1685" s="640">
        <v>12000</v>
      </c>
      <c r="F1685" s="641" t="s">
        <v>25636</v>
      </c>
      <c r="G1685" s="642" t="s">
        <v>25637</v>
      </c>
      <c r="H1685" s="643" t="s">
        <v>519</v>
      </c>
      <c r="I1685" s="644" t="s">
        <v>24137</v>
      </c>
      <c r="J1685" s="645" t="s">
        <v>519</v>
      </c>
      <c r="K1685" s="681">
        <v>3</v>
      </c>
      <c r="L1685" s="681">
        <v>12</v>
      </c>
      <c r="M1685" s="682">
        <v>137062.66999999998</v>
      </c>
      <c r="N1685" s="681">
        <v>1</v>
      </c>
      <c r="O1685" s="683">
        <v>6</v>
      </c>
      <c r="P1685" s="682">
        <v>71072.34</v>
      </c>
      <c r="Q1685" s="683">
        <v>1</v>
      </c>
      <c r="R1685" s="683">
        <v>12</v>
      </c>
    </row>
    <row r="1686" spans="1:18" x14ac:dyDescent="0.25">
      <c r="A1686" s="636">
        <v>1078</v>
      </c>
      <c r="B1686" s="637" t="s">
        <v>549</v>
      </c>
      <c r="C1686" s="638" t="s">
        <v>147</v>
      </c>
      <c r="D1686" s="639" t="s">
        <v>25638</v>
      </c>
      <c r="E1686" s="640">
        <v>3500</v>
      </c>
      <c r="F1686" s="641" t="s">
        <v>25639</v>
      </c>
      <c r="G1686" s="642" t="s">
        <v>25640</v>
      </c>
      <c r="H1686" s="643" t="s">
        <v>3390</v>
      </c>
      <c r="I1686" s="644" t="s">
        <v>24764</v>
      </c>
      <c r="J1686" s="645" t="s">
        <v>3390</v>
      </c>
      <c r="K1686" s="681">
        <v>3</v>
      </c>
      <c r="L1686" s="681">
        <v>7</v>
      </c>
      <c r="M1686" s="682">
        <v>26133.38</v>
      </c>
      <c r="N1686" s="681">
        <v>0</v>
      </c>
      <c r="O1686" s="683">
        <v>0</v>
      </c>
      <c r="P1686" s="682">
        <v>0</v>
      </c>
      <c r="Q1686" s="667">
        <v>0</v>
      </c>
      <c r="R1686" s="683">
        <v>0</v>
      </c>
    </row>
    <row r="1687" spans="1:18" x14ac:dyDescent="0.25">
      <c r="A1687" s="636">
        <v>1078</v>
      </c>
      <c r="B1687" s="637" t="s">
        <v>549</v>
      </c>
      <c r="C1687" s="638" t="s">
        <v>147</v>
      </c>
      <c r="D1687" s="639" t="s">
        <v>25641</v>
      </c>
      <c r="E1687" s="640">
        <v>2500</v>
      </c>
      <c r="F1687" s="641" t="s">
        <v>25642</v>
      </c>
      <c r="G1687" s="642" t="s">
        <v>25643</v>
      </c>
      <c r="H1687" s="643" t="s">
        <v>17373</v>
      </c>
      <c r="I1687" s="644" t="s">
        <v>520</v>
      </c>
      <c r="J1687" s="645" t="s">
        <v>17373</v>
      </c>
      <c r="K1687" s="681">
        <v>3</v>
      </c>
      <c r="L1687" s="681">
        <v>12</v>
      </c>
      <c r="M1687" s="682">
        <v>30000</v>
      </c>
      <c r="N1687" s="681">
        <v>1</v>
      </c>
      <c r="O1687" s="683">
        <v>6</v>
      </c>
      <c r="P1687" s="682">
        <v>15000</v>
      </c>
      <c r="Q1687" s="667">
        <v>0</v>
      </c>
      <c r="R1687" s="683">
        <v>0</v>
      </c>
    </row>
    <row r="1688" spans="1:18" x14ac:dyDescent="0.25">
      <c r="A1688" s="636">
        <v>1078</v>
      </c>
      <c r="B1688" s="637" t="s">
        <v>515</v>
      </c>
      <c r="C1688" s="638" t="s">
        <v>147</v>
      </c>
      <c r="D1688" s="639" t="s">
        <v>24651</v>
      </c>
      <c r="E1688" s="640">
        <v>10000</v>
      </c>
      <c r="F1688" s="641" t="s">
        <v>25644</v>
      </c>
      <c r="G1688" s="642" t="s">
        <v>25645</v>
      </c>
      <c r="H1688" s="643" t="s">
        <v>16466</v>
      </c>
      <c r="I1688" s="644" t="s">
        <v>24422</v>
      </c>
      <c r="J1688" s="645" t="s">
        <v>16466</v>
      </c>
      <c r="K1688" s="681">
        <v>3</v>
      </c>
      <c r="L1688" s="681">
        <v>7</v>
      </c>
      <c r="M1688" s="682">
        <v>74666.62</v>
      </c>
      <c r="N1688" s="681">
        <v>1</v>
      </c>
      <c r="O1688" s="683">
        <v>6</v>
      </c>
      <c r="P1688" s="682">
        <v>60000</v>
      </c>
      <c r="Q1688" s="683">
        <v>1</v>
      </c>
      <c r="R1688" s="683">
        <v>9</v>
      </c>
    </row>
    <row r="1689" spans="1:18" x14ac:dyDescent="0.25">
      <c r="A1689" s="636">
        <v>1078</v>
      </c>
      <c r="B1689" s="637" t="s">
        <v>549</v>
      </c>
      <c r="C1689" s="638" t="s">
        <v>147</v>
      </c>
      <c r="D1689" s="639" t="s">
        <v>25646</v>
      </c>
      <c r="E1689" s="640">
        <v>3500</v>
      </c>
      <c r="F1689" s="641" t="s">
        <v>25647</v>
      </c>
      <c r="G1689" s="642" t="s">
        <v>25648</v>
      </c>
      <c r="H1689" s="643" t="s">
        <v>16466</v>
      </c>
      <c r="I1689" s="644" t="s">
        <v>520</v>
      </c>
      <c r="J1689" s="645" t="s">
        <v>16466</v>
      </c>
      <c r="K1689" s="681">
        <v>3</v>
      </c>
      <c r="L1689" s="681">
        <v>12</v>
      </c>
      <c r="M1689" s="682">
        <v>42000</v>
      </c>
      <c r="N1689" s="681">
        <v>1</v>
      </c>
      <c r="O1689" s="683">
        <v>6</v>
      </c>
      <c r="P1689" s="682">
        <v>21000</v>
      </c>
      <c r="Q1689" s="667">
        <v>0</v>
      </c>
      <c r="R1689" s="683">
        <v>0</v>
      </c>
    </row>
    <row r="1690" spans="1:18" x14ac:dyDescent="0.25">
      <c r="A1690" s="636">
        <v>1078</v>
      </c>
      <c r="B1690" s="637" t="s">
        <v>549</v>
      </c>
      <c r="C1690" s="638" t="s">
        <v>147</v>
      </c>
      <c r="D1690" s="639" t="s">
        <v>24882</v>
      </c>
      <c r="E1690" s="640">
        <v>3500</v>
      </c>
      <c r="F1690" s="641" t="s">
        <v>25649</v>
      </c>
      <c r="G1690" s="642" t="s">
        <v>25650</v>
      </c>
      <c r="H1690" s="643" t="s">
        <v>19390</v>
      </c>
      <c r="I1690" s="644" t="s">
        <v>24494</v>
      </c>
      <c r="J1690" s="645" t="s">
        <v>19390</v>
      </c>
      <c r="K1690" s="681">
        <v>3</v>
      </c>
      <c r="L1690" s="681">
        <v>12</v>
      </c>
      <c r="M1690" s="682">
        <v>42000</v>
      </c>
      <c r="N1690" s="681">
        <v>1</v>
      </c>
      <c r="O1690" s="683">
        <v>6</v>
      </c>
      <c r="P1690" s="682">
        <v>21000</v>
      </c>
      <c r="Q1690" s="667">
        <v>0</v>
      </c>
      <c r="R1690" s="683">
        <v>0</v>
      </c>
    </row>
    <row r="1691" spans="1:18" x14ac:dyDescent="0.25">
      <c r="A1691" s="636">
        <v>1078</v>
      </c>
      <c r="B1691" s="637" t="s">
        <v>515</v>
      </c>
      <c r="C1691" s="638" t="s">
        <v>147</v>
      </c>
      <c r="D1691" s="639" t="s">
        <v>25651</v>
      </c>
      <c r="E1691" s="640">
        <v>10000</v>
      </c>
      <c r="F1691" s="641" t="s">
        <v>25652</v>
      </c>
      <c r="G1691" s="642" t="s">
        <v>25653</v>
      </c>
      <c r="H1691" s="643" t="s">
        <v>17373</v>
      </c>
      <c r="I1691" s="644" t="s">
        <v>24137</v>
      </c>
      <c r="J1691" s="645" t="s">
        <v>17373</v>
      </c>
      <c r="K1691" s="681">
        <v>3</v>
      </c>
      <c r="L1691" s="681">
        <v>12</v>
      </c>
      <c r="M1691" s="682">
        <v>120000</v>
      </c>
      <c r="N1691" s="681">
        <v>1</v>
      </c>
      <c r="O1691" s="683">
        <v>6</v>
      </c>
      <c r="P1691" s="682">
        <v>60000</v>
      </c>
      <c r="Q1691" s="683">
        <v>1</v>
      </c>
      <c r="R1691" s="683">
        <v>12</v>
      </c>
    </row>
    <row r="1692" spans="1:18" x14ac:dyDescent="0.25">
      <c r="A1692" s="636">
        <v>1078</v>
      </c>
      <c r="B1692" s="637" t="s">
        <v>549</v>
      </c>
      <c r="C1692" s="638" t="s">
        <v>147</v>
      </c>
      <c r="D1692" s="639" t="s">
        <v>24338</v>
      </c>
      <c r="E1692" s="640">
        <v>2000</v>
      </c>
      <c r="F1692" s="641" t="s">
        <v>25654</v>
      </c>
      <c r="G1692" s="642" t="s">
        <v>25655</v>
      </c>
      <c r="H1692" s="643" t="s">
        <v>19390</v>
      </c>
      <c r="I1692" s="644" t="s">
        <v>24494</v>
      </c>
      <c r="J1692" s="645" t="s">
        <v>19390</v>
      </c>
      <c r="K1692" s="681">
        <v>3</v>
      </c>
      <c r="L1692" s="681">
        <v>12</v>
      </c>
      <c r="M1692" s="682">
        <v>24000</v>
      </c>
      <c r="N1692" s="681">
        <v>1</v>
      </c>
      <c r="O1692" s="683">
        <v>6</v>
      </c>
      <c r="P1692" s="682">
        <v>12000</v>
      </c>
      <c r="Q1692" s="667">
        <v>0</v>
      </c>
      <c r="R1692" s="683">
        <v>0</v>
      </c>
    </row>
    <row r="1693" spans="1:18" x14ac:dyDescent="0.25">
      <c r="A1693" s="636">
        <v>1078</v>
      </c>
      <c r="B1693" s="637" t="s">
        <v>549</v>
      </c>
      <c r="C1693" s="638" t="s">
        <v>147</v>
      </c>
      <c r="D1693" s="639" t="s">
        <v>25656</v>
      </c>
      <c r="E1693" s="640">
        <v>3500</v>
      </c>
      <c r="F1693" s="641" t="s">
        <v>25657</v>
      </c>
      <c r="G1693" s="642" t="s">
        <v>25658</v>
      </c>
      <c r="H1693" s="643" t="s">
        <v>16466</v>
      </c>
      <c r="I1693" s="644" t="s">
        <v>24337</v>
      </c>
      <c r="J1693" s="645" t="s">
        <v>16466</v>
      </c>
      <c r="K1693" s="681">
        <v>3</v>
      </c>
      <c r="L1693" s="681">
        <v>12</v>
      </c>
      <c r="M1693" s="682">
        <v>42000</v>
      </c>
      <c r="N1693" s="681">
        <v>1</v>
      </c>
      <c r="O1693" s="683">
        <v>6</v>
      </c>
      <c r="P1693" s="682">
        <v>21000</v>
      </c>
      <c r="Q1693" s="667">
        <v>0</v>
      </c>
      <c r="R1693" s="683">
        <v>0</v>
      </c>
    </row>
    <row r="1694" spans="1:18" x14ac:dyDescent="0.25">
      <c r="A1694" s="636">
        <v>1078</v>
      </c>
      <c r="B1694" s="637" t="s">
        <v>515</v>
      </c>
      <c r="C1694" s="638" t="s">
        <v>147</v>
      </c>
      <c r="D1694" s="639" t="s">
        <v>25659</v>
      </c>
      <c r="E1694" s="640">
        <v>3500</v>
      </c>
      <c r="F1694" s="641" t="s">
        <v>25660</v>
      </c>
      <c r="G1694" s="642" t="s">
        <v>25661</v>
      </c>
      <c r="H1694" s="643" t="s">
        <v>565</v>
      </c>
      <c r="I1694" s="644" t="s">
        <v>24337</v>
      </c>
      <c r="J1694" s="645" t="s">
        <v>565</v>
      </c>
      <c r="K1694" s="681">
        <v>3</v>
      </c>
      <c r="L1694" s="681">
        <v>12</v>
      </c>
      <c r="M1694" s="682">
        <v>42000</v>
      </c>
      <c r="N1694" s="681">
        <v>1</v>
      </c>
      <c r="O1694" s="683">
        <v>6</v>
      </c>
      <c r="P1694" s="682">
        <v>20887.22</v>
      </c>
      <c r="Q1694" s="683">
        <v>1</v>
      </c>
      <c r="R1694" s="683">
        <v>12</v>
      </c>
    </row>
    <row r="1695" spans="1:18" x14ac:dyDescent="0.25">
      <c r="A1695" s="636">
        <v>1078</v>
      </c>
      <c r="B1695" s="637" t="s">
        <v>515</v>
      </c>
      <c r="C1695" s="638" t="s">
        <v>147</v>
      </c>
      <c r="D1695" s="639" t="s">
        <v>25662</v>
      </c>
      <c r="E1695" s="640">
        <v>10000</v>
      </c>
      <c r="F1695" s="641" t="s">
        <v>25663</v>
      </c>
      <c r="G1695" s="642" t="s">
        <v>25664</v>
      </c>
      <c r="H1695" s="643" t="s">
        <v>16466</v>
      </c>
      <c r="I1695" s="644" t="s">
        <v>24337</v>
      </c>
      <c r="J1695" s="645" t="s">
        <v>16466</v>
      </c>
      <c r="K1695" s="681">
        <v>3</v>
      </c>
      <c r="L1695" s="681">
        <v>12</v>
      </c>
      <c r="M1695" s="682">
        <v>120000</v>
      </c>
      <c r="N1695" s="681">
        <v>1</v>
      </c>
      <c r="O1695" s="683">
        <v>6</v>
      </c>
      <c r="P1695" s="682">
        <v>60000</v>
      </c>
      <c r="Q1695" s="683">
        <v>1</v>
      </c>
      <c r="R1695" s="683">
        <v>12</v>
      </c>
    </row>
    <row r="1696" spans="1:18" x14ac:dyDescent="0.25">
      <c r="A1696" s="636">
        <v>1078</v>
      </c>
      <c r="B1696" s="637" t="s">
        <v>515</v>
      </c>
      <c r="C1696" s="638" t="s">
        <v>147</v>
      </c>
      <c r="D1696" s="639" t="s">
        <v>25665</v>
      </c>
      <c r="E1696" s="640">
        <v>7000</v>
      </c>
      <c r="F1696" s="641" t="s">
        <v>25666</v>
      </c>
      <c r="G1696" s="642" t="s">
        <v>25667</v>
      </c>
      <c r="H1696" s="643" t="s">
        <v>19217</v>
      </c>
      <c r="I1696" s="644" t="s">
        <v>24494</v>
      </c>
      <c r="J1696" s="645" t="s">
        <v>19217</v>
      </c>
      <c r="K1696" s="681">
        <v>3</v>
      </c>
      <c r="L1696" s="681">
        <v>12</v>
      </c>
      <c r="M1696" s="682">
        <v>84000</v>
      </c>
      <c r="N1696" s="681">
        <v>1</v>
      </c>
      <c r="O1696" s="683">
        <v>6</v>
      </c>
      <c r="P1696" s="682">
        <v>42000</v>
      </c>
      <c r="Q1696" s="683">
        <v>1</v>
      </c>
      <c r="R1696" s="683">
        <v>12</v>
      </c>
    </row>
    <row r="1697" spans="1:18" x14ac:dyDescent="0.25">
      <c r="A1697" s="636">
        <v>1078</v>
      </c>
      <c r="B1697" s="637" t="s">
        <v>515</v>
      </c>
      <c r="C1697" s="638" t="s">
        <v>147</v>
      </c>
      <c r="D1697" s="639" t="s">
        <v>25584</v>
      </c>
      <c r="E1697" s="640">
        <v>10000</v>
      </c>
      <c r="F1697" s="641" t="s">
        <v>25668</v>
      </c>
      <c r="G1697" s="642" t="s">
        <v>25669</v>
      </c>
      <c r="H1697" s="643" t="s">
        <v>16466</v>
      </c>
      <c r="I1697" s="644" t="s">
        <v>24337</v>
      </c>
      <c r="J1697" s="645" t="s">
        <v>16466</v>
      </c>
      <c r="K1697" s="681">
        <v>3</v>
      </c>
      <c r="L1697" s="681">
        <v>12</v>
      </c>
      <c r="M1697" s="682">
        <v>120000</v>
      </c>
      <c r="N1697" s="681">
        <v>1</v>
      </c>
      <c r="O1697" s="683">
        <v>6</v>
      </c>
      <c r="P1697" s="682">
        <v>60000</v>
      </c>
      <c r="Q1697" s="683">
        <v>1</v>
      </c>
      <c r="R1697" s="683">
        <v>12</v>
      </c>
    </row>
    <row r="1698" spans="1:18" x14ac:dyDescent="0.25">
      <c r="A1698" s="636">
        <v>1078</v>
      </c>
      <c r="B1698" s="637" t="s">
        <v>515</v>
      </c>
      <c r="C1698" s="638" t="s">
        <v>147</v>
      </c>
      <c r="D1698" s="639" t="s">
        <v>19743</v>
      </c>
      <c r="E1698" s="640">
        <v>10000</v>
      </c>
      <c r="F1698" s="641" t="s">
        <v>25670</v>
      </c>
      <c r="G1698" s="642" t="s">
        <v>25671</v>
      </c>
      <c r="H1698" s="643" t="s">
        <v>24359</v>
      </c>
      <c r="I1698" s="644" t="s">
        <v>24337</v>
      </c>
      <c r="J1698" s="645" t="s">
        <v>24359</v>
      </c>
      <c r="K1698" s="681">
        <v>3</v>
      </c>
      <c r="L1698" s="681">
        <v>12</v>
      </c>
      <c r="M1698" s="682">
        <v>120000</v>
      </c>
      <c r="N1698" s="681">
        <v>1</v>
      </c>
      <c r="O1698" s="683">
        <v>6</v>
      </c>
      <c r="P1698" s="682">
        <v>60000</v>
      </c>
      <c r="Q1698" s="683">
        <v>1</v>
      </c>
      <c r="R1698" s="683">
        <v>12</v>
      </c>
    </row>
    <row r="1699" spans="1:18" x14ac:dyDescent="0.25">
      <c r="A1699" s="636">
        <v>1078</v>
      </c>
      <c r="B1699" s="637" t="s">
        <v>515</v>
      </c>
      <c r="C1699" s="638" t="s">
        <v>147</v>
      </c>
      <c r="D1699" s="639" t="s">
        <v>24798</v>
      </c>
      <c r="E1699" s="640">
        <v>10000</v>
      </c>
      <c r="F1699" s="641" t="s">
        <v>25672</v>
      </c>
      <c r="G1699" s="642" t="s">
        <v>25673</v>
      </c>
      <c r="H1699" s="643" t="s">
        <v>16466</v>
      </c>
      <c r="I1699" s="644" t="s">
        <v>24337</v>
      </c>
      <c r="J1699" s="645" t="s">
        <v>16466</v>
      </c>
      <c r="K1699" s="681">
        <v>3</v>
      </c>
      <c r="L1699" s="681">
        <v>12</v>
      </c>
      <c r="M1699" s="682">
        <v>115323.34</v>
      </c>
      <c r="N1699" s="681">
        <v>1</v>
      </c>
      <c r="O1699" s="683">
        <v>6</v>
      </c>
      <c r="P1699" s="682">
        <v>59906.94</v>
      </c>
      <c r="Q1699" s="683">
        <v>1</v>
      </c>
      <c r="R1699" s="683">
        <v>12</v>
      </c>
    </row>
    <row r="1700" spans="1:18" x14ac:dyDescent="0.25">
      <c r="A1700" s="636">
        <v>1078</v>
      </c>
      <c r="B1700" s="637" t="s">
        <v>549</v>
      </c>
      <c r="C1700" s="638" t="s">
        <v>147</v>
      </c>
      <c r="D1700" s="639" t="s">
        <v>24388</v>
      </c>
      <c r="E1700" s="640">
        <v>3500</v>
      </c>
      <c r="F1700" s="641" t="s">
        <v>25674</v>
      </c>
      <c r="G1700" s="642" t="s">
        <v>25675</v>
      </c>
      <c r="H1700" s="643" t="s">
        <v>16466</v>
      </c>
      <c r="I1700" s="644" t="s">
        <v>24494</v>
      </c>
      <c r="J1700" s="645" t="s">
        <v>16466</v>
      </c>
      <c r="K1700" s="681">
        <v>3</v>
      </c>
      <c r="L1700" s="681">
        <v>12</v>
      </c>
      <c r="M1700" s="682">
        <v>42000</v>
      </c>
      <c r="N1700" s="681">
        <v>1</v>
      </c>
      <c r="O1700" s="683">
        <v>6</v>
      </c>
      <c r="P1700" s="682">
        <v>21000</v>
      </c>
      <c r="Q1700" s="667">
        <v>0</v>
      </c>
      <c r="R1700" s="683">
        <v>0</v>
      </c>
    </row>
    <row r="1701" spans="1:18" x14ac:dyDescent="0.25">
      <c r="A1701" s="636">
        <v>1078</v>
      </c>
      <c r="B1701" s="637" t="s">
        <v>549</v>
      </c>
      <c r="C1701" s="638" t="s">
        <v>147</v>
      </c>
      <c r="D1701" s="639" t="s">
        <v>24327</v>
      </c>
      <c r="E1701" s="640">
        <v>3500</v>
      </c>
      <c r="F1701" s="641" t="s">
        <v>25676</v>
      </c>
      <c r="G1701" s="642" t="s">
        <v>25677</v>
      </c>
      <c r="H1701" s="643" t="s">
        <v>16466</v>
      </c>
      <c r="I1701" s="644" t="s">
        <v>24337</v>
      </c>
      <c r="J1701" s="645" t="s">
        <v>16466</v>
      </c>
      <c r="K1701" s="681">
        <v>3</v>
      </c>
      <c r="L1701" s="681">
        <v>12</v>
      </c>
      <c r="M1701" s="682">
        <v>42000</v>
      </c>
      <c r="N1701" s="681">
        <v>1</v>
      </c>
      <c r="O1701" s="683">
        <v>6</v>
      </c>
      <c r="P1701" s="682">
        <v>21000</v>
      </c>
      <c r="Q1701" s="667">
        <v>0</v>
      </c>
      <c r="R1701" s="683">
        <v>0</v>
      </c>
    </row>
    <row r="1702" spans="1:18" x14ac:dyDescent="0.25">
      <c r="A1702" s="636">
        <v>1078</v>
      </c>
      <c r="B1702" s="637" t="s">
        <v>515</v>
      </c>
      <c r="C1702" s="638" t="s">
        <v>147</v>
      </c>
      <c r="D1702" s="639" t="s">
        <v>24391</v>
      </c>
      <c r="E1702" s="640">
        <v>7500</v>
      </c>
      <c r="F1702" s="641" t="s">
        <v>25678</v>
      </c>
      <c r="G1702" s="642" t="s">
        <v>24236</v>
      </c>
      <c r="H1702" s="643" t="s">
        <v>16466</v>
      </c>
      <c r="I1702" s="644" t="s">
        <v>24422</v>
      </c>
      <c r="J1702" s="645" t="s">
        <v>16466</v>
      </c>
      <c r="K1702" s="681">
        <v>2</v>
      </c>
      <c r="L1702" s="681">
        <v>3</v>
      </c>
      <c r="M1702" s="682">
        <v>35186.979999999996</v>
      </c>
      <c r="N1702" s="681">
        <v>0</v>
      </c>
      <c r="O1702" s="683">
        <v>0</v>
      </c>
      <c r="P1702" s="682">
        <v>0</v>
      </c>
      <c r="Q1702" s="667">
        <v>0</v>
      </c>
      <c r="R1702" s="683">
        <v>0</v>
      </c>
    </row>
    <row r="1703" spans="1:18" x14ac:dyDescent="0.25">
      <c r="A1703" s="636">
        <v>1078</v>
      </c>
      <c r="B1703" s="637" t="s">
        <v>515</v>
      </c>
      <c r="C1703" s="638" t="s">
        <v>147</v>
      </c>
      <c r="D1703" s="639" t="s">
        <v>24366</v>
      </c>
      <c r="E1703" s="640">
        <v>10000</v>
      </c>
      <c r="F1703" s="641" t="s">
        <v>25679</v>
      </c>
      <c r="G1703" s="642" t="s">
        <v>25680</v>
      </c>
      <c r="H1703" s="643" t="s">
        <v>16466</v>
      </c>
      <c r="I1703" s="644" t="s">
        <v>24337</v>
      </c>
      <c r="J1703" s="645" t="s">
        <v>16466</v>
      </c>
      <c r="K1703" s="681">
        <v>3</v>
      </c>
      <c r="L1703" s="681">
        <v>12</v>
      </c>
      <c r="M1703" s="682">
        <v>120000</v>
      </c>
      <c r="N1703" s="681">
        <v>1</v>
      </c>
      <c r="O1703" s="683">
        <v>6</v>
      </c>
      <c r="P1703" s="682">
        <v>60000</v>
      </c>
      <c r="Q1703" s="683">
        <v>1</v>
      </c>
      <c r="R1703" s="683">
        <v>12</v>
      </c>
    </row>
    <row r="1704" spans="1:18" x14ac:dyDescent="0.25">
      <c r="A1704" s="636">
        <v>1078</v>
      </c>
      <c r="B1704" s="637" t="s">
        <v>515</v>
      </c>
      <c r="C1704" s="638" t="s">
        <v>147</v>
      </c>
      <c r="D1704" s="639" t="s">
        <v>25681</v>
      </c>
      <c r="E1704" s="640">
        <v>15600</v>
      </c>
      <c r="F1704" s="641" t="s">
        <v>22236</v>
      </c>
      <c r="G1704" s="642" t="s">
        <v>25682</v>
      </c>
      <c r="H1704" s="643" t="s">
        <v>519</v>
      </c>
      <c r="I1704" s="644" t="s">
        <v>24422</v>
      </c>
      <c r="J1704" s="645" t="s">
        <v>519</v>
      </c>
      <c r="K1704" s="681">
        <v>2</v>
      </c>
      <c r="L1704" s="681">
        <v>10</v>
      </c>
      <c r="M1704" s="682">
        <v>171600</v>
      </c>
      <c r="N1704" s="681">
        <v>1</v>
      </c>
      <c r="O1704" s="683">
        <v>5</v>
      </c>
      <c r="P1704" s="682">
        <v>93600</v>
      </c>
      <c r="Q1704" s="667">
        <v>0</v>
      </c>
      <c r="R1704" s="683">
        <v>0</v>
      </c>
    </row>
    <row r="1705" spans="1:18" x14ac:dyDescent="0.25">
      <c r="A1705" s="636">
        <v>1078</v>
      </c>
      <c r="B1705" s="637" t="s">
        <v>515</v>
      </c>
      <c r="C1705" s="638" t="s">
        <v>147</v>
      </c>
      <c r="D1705" s="639" t="s">
        <v>24366</v>
      </c>
      <c r="E1705" s="640">
        <v>10000</v>
      </c>
      <c r="F1705" s="641" t="s">
        <v>25683</v>
      </c>
      <c r="G1705" s="642" t="s">
        <v>25684</v>
      </c>
      <c r="H1705" s="643" t="s">
        <v>16466</v>
      </c>
      <c r="I1705" s="644" t="s">
        <v>24422</v>
      </c>
      <c r="J1705" s="645" t="s">
        <v>16466</v>
      </c>
      <c r="K1705" s="681">
        <v>3</v>
      </c>
      <c r="L1705" s="681">
        <v>12</v>
      </c>
      <c r="M1705" s="682">
        <v>120000</v>
      </c>
      <c r="N1705" s="681">
        <v>1</v>
      </c>
      <c r="O1705" s="683">
        <v>2</v>
      </c>
      <c r="P1705" s="682">
        <v>30000</v>
      </c>
      <c r="Q1705" s="667">
        <v>0</v>
      </c>
      <c r="R1705" s="683">
        <v>0</v>
      </c>
    </row>
    <row r="1706" spans="1:18" x14ac:dyDescent="0.25">
      <c r="A1706" s="636">
        <v>1078</v>
      </c>
      <c r="B1706" s="637" t="s">
        <v>515</v>
      </c>
      <c r="C1706" s="638" t="s">
        <v>147</v>
      </c>
      <c r="D1706" s="639" t="s">
        <v>24366</v>
      </c>
      <c r="E1706" s="640">
        <v>10000</v>
      </c>
      <c r="F1706" s="641" t="s">
        <v>25685</v>
      </c>
      <c r="G1706" s="642" t="s">
        <v>25686</v>
      </c>
      <c r="H1706" s="643" t="s">
        <v>16466</v>
      </c>
      <c r="I1706" s="644" t="s">
        <v>24422</v>
      </c>
      <c r="J1706" s="645" t="s">
        <v>16466</v>
      </c>
      <c r="K1706" s="681">
        <v>3</v>
      </c>
      <c r="L1706" s="681">
        <v>12</v>
      </c>
      <c r="M1706" s="682">
        <v>120000</v>
      </c>
      <c r="N1706" s="681">
        <v>1</v>
      </c>
      <c r="O1706" s="683">
        <v>6</v>
      </c>
      <c r="P1706" s="682">
        <v>60000</v>
      </c>
      <c r="Q1706" s="683">
        <v>1</v>
      </c>
      <c r="R1706" s="683">
        <v>12</v>
      </c>
    </row>
    <row r="1707" spans="1:18" x14ac:dyDescent="0.25">
      <c r="A1707" s="636">
        <v>1078</v>
      </c>
      <c r="B1707" s="637" t="s">
        <v>515</v>
      </c>
      <c r="C1707" s="638" t="s">
        <v>147</v>
      </c>
      <c r="D1707" s="639" t="s">
        <v>25687</v>
      </c>
      <c r="E1707" s="640">
        <v>8700</v>
      </c>
      <c r="F1707" s="641" t="s">
        <v>25688</v>
      </c>
      <c r="G1707" s="642" t="s">
        <v>25689</v>
      </c>
      <c r="H1707" s="643" t="s">
        <v>519</v>
      </c>
      <c r="I1707" s="644" t="s">
        <v>24337</v>
      </c>
      <c r="J1707" s="645" t="s">
        <v>519</v>
      </c>
      <c r="K1707" s="681">
        <v>3</v>
      </c>
      <c r="L1707" s="681">
        <v>12</v>
      </c>
      <c r="M1707" s="682">
        <v>104400</v>
      </c>
      <c r="N1707" s="681">
        <v>1</v>
      </c>
      <c r="O1707" s="683">
        <v>6</v>
      </c>
      <c r="P1707" s="682">
        <v>52200</v>
      </c>
      <c r="Q1707" s="683">
        <v>1</v>
      </c>
      <c r="R1707" s="683">
        <v>12</v>
      </c>
    </row>
    <row r="1708" spans="1:18" x14ac:dyDescent="0.25">
      <c r="A1708" s="636">
        <v>1078</v>
      </c>
      <c r="B1708" s="637" t="s">
        <v>515</v>
      </c>
      <c r="C1708" s="638" t="s">
        <v>147</v>
      </c>
      <c r="D1708" s="639" t="s">
        <v>25690</v>
      </c>
      <c r="E1708" s="640">
        <v>10000</v>
      </c>
      <c r="F1708" s="641" t="s">
        <v>25691</v>
      </c>
      <c r="G1708" s="642" t="s">
        <v>25692</v>
      </c>
      <c r="H1708" s="643" t="s">
        <v>16466</v>
      </c>
      <c r="I1708" s="644" t="s">
        <v>24337</v>
      </c>
      <c r="J1708" s="645" t="s">
        <v>16466</v>
      </c>
      <c r="K1708" s="681">
        <v>3</v>
      </c>
      <c r="L1708" s="681">
        <v>12</v>
      </c>
      <c r="M1708" s="682">
        <v>108384.01</v>
      </c>
      <c r="N1708" s="681">
        <v>1</v>
      </c>
      <c r="O1708" s="683">
        <v>6</v>
      </c>
      <c r="P1708" s="682">
        <v>60000</v>
      </c>
      <c r="Q1708" s="683">
        <v>1</v>
      </c>
      <c r="R1708" s="683">
        <v>12</v>
      </c>
    </row>
    <row r="1709" spans="1:18" x14ac:dyDescent="0.25">
      <c r="A1709" s="636">
        <v>1078</v>
      </c>
      <c r="B1709" s="637" t="s">
        <v>515</v>
      </c>
      <c r="C1709" s="638" t="s">
        <v>147</v>
      </c>
      <c r="D1709" s="639" t="s">
        <v>25693</v>
      </c>
      <c r="E1709" s="640">
        <v>15000</v>
      </c>
      <c r="F1709" s="641" t="s">
        <v>25694</v>
      </c>
      <c r="G1709" s="642" t="s">
        <v>25695</v>
      </c>
      <c r="H1709" s="643" t="s">
        <v>16466</v>
      </c>
      <c r="I1709" s="644" t="s">
        <v>24337</v>
      </c>
      <c r="J1709" s="645" t="s">
        <v>16466</v>
      </c>
      <c r="K1709" s="681">
        <v>3</v>
      </c>
      <c r="L1709" s="681">
        <v>12</v>
      </c>
      <c r="M1709" s="682">
        <v>180000</v>
      </c>
      <c r="N1709" s="681">
        <v>1</v>
      </c>
      <c r="O1709" s="683">
        <v>6</v>
      </c>
      <c r="P1709" s="682">
        <v>90000</v>
      </c>
      <c r="Q1709" s="683">
        <v>1</v>
      </c>
      <c r="R1709" s="683">
        <v>12</v>
      </c>
    </row>
    <row r="1710" spans="1:18" x14ac:dyDescent="0.25">
      <c r="A1710" s="636">
        <v>1078</v>
      </c>
      <c r="B1710" s="637" t="s">
        <v>549</v>
      </c>
      <c r="C1710" s="638" t="s">
        <v>147</v>
      </c>
      <c r="D1710" s="639" t="s">
        <v>24388</v>
      </c>
      <c r="E1710" s="640">
        <v>3500</v>
      </c>
      <c r="F1710" s="641" t="s">
        <v>25696</v>
      </c>
      <c r="G1710" s="642" t="s">
        <v>25697</v>
      </c>
      <c r="H1710" s="643" t="s">
        <v>16466</v>
      </c>
      <c r="I1710" s="644" t="s">
        <v>24422</v>
      </c>
      <c r="J1710" s="645" t="s">
        <v>16466</v>
      </c>
      <c r="K1710" s="681">
        <v>1</v>
      </c>
      <c r="L1710" s="681">
        <v>4</v>
      </c>
      <c r="M1710" s="682">
        <v>14000</v>
      </c>
      <c r="N1710" s="681">
        <v>0</v>
      </c>
      <c r="O1710" s="683">
        <v>0</v>
      </c>
      <c r="P1710" s="682">
        <v>0</v>
      </c>
      <c r="Q1710" s="667">
        <v>0</v>
      </c>
      <c r="R1710" s="683">
        <v>0</v>
      </c>
    </row>
    <row r="1711" spans="1:18" x14ac:dyDescent="0.25">
      <c r="A1711" s="636">
        <v>1078</v>
      </c>
      <c r="B1711" s="637" t="s">
        <v>549</v>
      </c>
      <c r="C1711" s="638" t="s">
        <v>147</v>
      </c>
      <c r="D1711" s="639" t="s">
        <v>24833</v>
      </c>
      <c r="E1711" s="640">
        <v>3000</v>
      </c>
      <c r="F1711" s="641" t="s">
        <v>25698</v>
      </c>
      <c r="G1711" s="642" t="s">
        <v>25699</v>
      </c>
      <c r="H1711" s="643" t="s">
        <v>25700</v>
      </c>
      <c r="I1711" s="644" t="s">
        <v>24337</v>
      </c>
      <c r="J1711" s="645" t="s">
        <v>25700</v>
      </c>
      <c r="K1711" s="681">
        <v>3</v>
      </c>
      <c r="L1711" s="681">
        <v>12</v>
      </c>
      <c r="M1711" s="682">
        <v>36000</v>
      </c>
      <c r="N1711" s="681">
        <v>1</v>
      </c>
      <c r="O1711" s="683">
        <v>6</v>
      </c>
      <c r="P1711" s="682">
        <v>18000</v>
      </c>
      <c r="Q1711" s="667">
        <v>0</v>
      </c>
      <c r="R1711" s="683">
        <v>0</v>
      </c>
    </row>
    <row r="1712" spans="1:18" x14ac:dyDescent="0.25">
      <c r="A1712" s="636">
        <v>1078</v>
      </c>
      <c r="B1712" s="637" t="s">
        <v>515</v>
      </c>
      <c r="C1712" s="638" t="s">
        <v>147</v>
      </c>
      <c r="D1712" s="639" t="s">
        <v>25701</v>
      </c>
      <c r="E1712" s="640">
        <v>2000</v>
      </c>
      <c r="F1712" s="641" t="s">
        <v>25702</v>
      </c>
      <c r="G1712" s="642" t="s">
        <v>25703</v>
      </c>
      <c r="H1712" s="643" t="s">
        <v>539</v>
      </c>
      <c r="I1712" s="644" t="s">
        <v>24337</v>
      </c>
      <c r="J1712" s="645" t="s">
        <v>19217</v>
      </c>
      <c r="K1712" s="681">
        <v>3</v>
      </c>
      <c r="L1712" s="681">
        <v>12</v>
      </c>
      <c r="M1712" s="682">
        <v>24000</v>
      </c>
      <c r="N1712" s="681">
        <v>1</v>
      </c>
      <c r="O1712" s="683">
        <v>6</v>
      </c>
      <c r="P1712" s="682">
        <v>12000</v>
      </c>
      <c r="Q1712" s="683">
        <v>1</v>
      </c>
      <c r="R1712" s="683">
        <v>12</v>
      </c>
    </row>
    <row r="1713" spans="1:18" x14ac:dyDescent="0.25">
      <c r="A1713" s="636">
        <v>1078</v>
      </c>
      <c r="B1713" s="637" t="s">
        <v>515</v>
      </c>
      <c r="C1713" s="638" t="s">
        <v>147</v>
      </c>
      <c r="D1713" s="639" t="s">
        <v>25507</v>
      </c>
      <c r="E1713" s="640">
        <v>10000</v>
      </c>
      <c r="F1713" s="641" t="s">
        <v>25704</v>
      </c>
      <c r="G1713" s="642" t="s">
        <v>25705</v>
      </c>
      <c r="H1713" s="643" t="s">
        <v>16466</v>
      </c>
      <c r="I1713" s="644" t="s">
        <v>24337</v>
      </c>
      <c r="J1713" s="645" t="s">
        <v>16466</v>
      </c>
      <c r="K1713" s="681">
        <v>3</v>
      </c>
      <c r="L1713" s="681">
        <v>12</v>
      </c>
      <c r="M1713" s="682">
        <v>120000</v>
      </c>
      <c r="N1713" s="681">
        <v>1</v>
      </c>
      <c r="O1713" s="683">
        <v>6</v>
      </c>
      <c r="P1713" s="682">
        <v>59530.559999999998</v>
      </c>
      <c r="Q1713" s="683">
        <v>1</v>
      </c>
      <c r="R1713" s="683">
        <v>12</v>
      </c>
    </row>
    <row r="1714" spans="1:18" x14ac:dyDescent="0.25">
      <c r="A1714" s="636">
        <v>1078</v>
      </c>
      <c r="B1714" s="637" t="s">
        <v>515</v>
      </c>
      <c r="C1714" s="638" t="s">
        <v>147</v>
      </c>
      <c r="D1714" s="639" t="s">
        <v>25706</v>
      </c>
      <c r="E1714" s="640">
        <v>10000</v>
      </c>
      <c r="F1714" s="641" t="s">
        <v>25707</v>
      </c>
      <c r="G1714" s="642" t="s">
        <v>25708</v>
      </c>
      <c r="H1714" s="643" t="s">
        <v>16466</v>
      </c>
      <c r="I1714" s="644" t="s">
        <v>24137</v>
      </c>
      <c r="J1714" s="645" t="s">
        <v>16466</v>
      </c>
      <c r="K1714" s="681">
        <v>3</v>
      </c>
      <c r="L1714" s="681">
        <v>12</v>
      </c>
      <c r="M1714" s="682">
        <v>120000</v>
      </c>
      <c r="N1714" s="681">
        <v>1</v>
      </c>
      <c r="O1714" s="683">
        <v>6</v>
      </c>
      <c r="P1714" s="682">
        <v>60000</v>
      </c>
      <c r="Q1714" s="683">
        <v>1</v>
      </c>
      <c r="R1714" s="683">
        <v>12</v>
      </c>
    </row>
    <row r="1715" spans="1:18" x14ac:dyDescent="0.25">
      <c r="A1715" s="636">
        <v>1078</v>
      </c>
      <c r="B1715" s="637" t="s">
        <v>515</v>
      </c>
      <c r="C1715" s="638" t="s">
        <v>147</v>
      </c>
      <c r="D1715" s="639" t="s">
        <v>25709</v>
      </c>
      <c r="E1715" s="640">
        <v>8000</v>
      </c>
      <c r="F1715" s="641" t="s">
        <v>25710</v>
      </c>
      <c r="G1715" s="642" t="s">
        <v>25711</v>
      </c>
      <c r="H1715" s="643" t="s">
        <v>930</v>
      </c>
      <c r="I1715" s="644" t="s">
        <v>24337</v>
      </c>
      <c r="J1715" s="645" t="s">
        <v>930</v>
      </c>
      <c r="K1715" s="681">
        <v>3</v>
      </c>
      <c r="L1715" s="681">
        <v>12</v>
      </c>
      <c r="M1715" s="682">
        <v>96000</v>
      </c>
      <c r="N1715" s="681">
        <v>1</v>
      </c>
      <c r="O1715" s="683">
        <v>6</v>
      </c>
      <c r="P1715" s="682">
        <v>48000</v>
      </c>
      <c r="Q1715" s="683">
        <v>1</v>
      </c>
      <c r="R1715" s="683">
        <v>12</v>
      </c>
    </row>
    <row r="1716" spans="1:18" x14ac:dyDescent="0.25">
      <c r="A1716" s="636">
        <v>1078</v>
      </c>
      <c r="B1716" s="637" t="s">
        <v>515</v>
      </c>
      <c r="C1716" s="638" t="s">
        <v>147</v>
      </c>
      <c r="D1716" s="639" t="s">
        <v>573</v>
      </c>
      <c r="E1716" s="640">
        <v>3000</v>
      </c>
      <c r="F1716" s="641" t="s">
        <v>25712</v>
      </c>
      <c r="G1716" s="642" t="s">
        <v>25713</v>
      </c>
      <c r="H1716" s="643" t="s">
        <v>539</v>
      </c>
      <c r="I1716" s="644" t="s">
        <v>24531</v>
      </c>
      <c r="J1716" s="645" t="s">
        <v>19390</v>
      </c>
      <c r="K1716" s="681">
        <v>3</v>
      </c>
      <c r="L1716" s="681">
        <v>12</v>
      </c>
      <c r="M1716" s="682">
        <v>36000</v>
      </c>
      <c r="N1716" s="681">
        <v>1</v>
      </c>
      <c r="O1716" s="683">
        <v>6</v>
      </c>
      <c r="P1716" s="682">
        <v>18000</v>
      </c>
      <c r="Q1716" s="683">
        <v>1</v>
      </c>
      <c r="R1716" s="683">
        <v>12</v>
      </c>
    </row>
    <row r="1717" spans="1:18" x14ac:dyDescent="0.25">
      <c r="A1717" s="636">
        <v>1078</v>
      </c>
      <c r="B1717" s="637" t="s">
        <v>549</v>
      </c>
      <c r="C1717" s="638" t="s">
        <v>147</v>
      </c>
      <c r="D1717" s="639" t="s">
        <v>25714</v>
      </c>
      <c r="E1717" s="640">
        <v>9000</v>
      </c>
      <c r="F1717" s="641" t="s">
        <v>25715</v>
      </c>
      <c r="G1717" s="642" t="s">
        <v>25716</v>
      </c>
      <c r="H1717" s="643" t="s">
        <v>16466</v>
      </c>
      <c r="I1717" s="644" t="s">
        <v>24337</v>
      </c>
      <c r="J1717" s="645" t="s">
        <v>16466</v>
      </c>
      <c r="K1717" s="681">
        <v>3</v>
      </c>
      <c r="L1717" s="681">
        <v>12</v>
      </c>
      <c r="M1717" s="682">
        <v>108000</v>
      </c>
      <c r="N1717" s="681">
        <v>1</v>
      </c>
      <c r="O1717" s="683">
        <v>6</v>
      </c>
      <c r="P1717" s="682">
        <v>54000</v>
      </c>
      <c r="Q1717" s="667">
        <v>0</v>
      </c>
      <c r="R1717" s="683">
        <v>0</v>
      </c>
    </row>
    <row r="1718" spans="1:18" x14ac:dyDescent="0.25">
      <c r="A1718" s="636">
        <v>1078</v>
      </c>
      <c r="B1718" s="637" t="s">
        <v>515</v>
      </c>
      <c r="C1718" s="638" t="s">
        <v>147</v>
      </c>
      <c r="D1718" s="639" t="s">
        <v>25717</v>
      </c>
      <c r="E1718" s="640">
        <v>8000</v>
      </c>
      <c r="F1718" s="641" t="s">
        <v>25718</v>
      </c>
      <c r="G1718" s="642" t="s">
        <v>25719</v>
      </c>
      <c r="H1718" s="643" t="s">
        <v>24475</v>
      </c>
      <c r="I1718" s="644" t="s">
        <v>24337</v>
      </c>
      <c r="J1718" s="645" t="s">
        <v>24475</v>
      </c>
      <c r="K1718" s="681">
        <v>3</v>
      </c>
      <c r="L1718" s="681">
        <v>12</v>
      </c>
      <c r="M1718" s="682">
        <v>109200</v>
      </c>
      <c r="N1718" s="681">
        <v>1</v>
      </c>
      <c r="O1718" s="683">
        <v>6</v>
      </c>
      <c r="P1718" s="682">
        <v>47657.229999999996</v>
      </c>
      <c r="Q1718" s="683">
        <v>1</v>
      </c>
      <c r="R1718" s="683">
        <v>12</v>
      </c>
    </row>
    <row r="1719" spans="1:18" x14ac:dyDescent="0.25">
      <c r="A1719" s="636">
        <v>1078</v>
      </c>
      <c r="B1719" s="637" t="s">
        <v>549</v>
      </c>
      <c r="C1719" s="638" t="s">
        <v>147</v>
      </c>
      <c r="D1719" s="639" t="s">
        <v>17030</v>
      </c>
      <c r="E1719" s="640">
        <v>2300</v>
      </c>
      <c r="F1719" s="641" t="s">
        <v>25720</v>
      </c>
      <c r="G1719" s="642" t="s">
        <v>25721</v>
      </c>
      <c r="H1719" s="643" t="s">
        <v>17030</v>
      </c>
      <c r="I1719" s="644" t="s">
        <v>24913</v>
      </c>
      <c r="J1719" s="645" t="s">
        <v>17030</v>
      </c>
      <c r="K1719" s="681">
        <v>3</v>
      </c>
      <c r="L1719" s="681">
        <v>12</v>
      </c>
      <c r="M1719" s="682">
        <v>27600</v>
      </c>
      <c r="N1719" s="681">
        <v>1</v>
      </c>
      <c r="O1719" s="683">
        <v>6</v>
      </c>
      <c r="P1719" s="682">
        <v>13800</v>
      </c>
      <c r="Q1719" s="667">
        <v>0</v>
      </c>
      <c r="R1719" s="683">
        <v>0</v>
      </c>
    </row>
    <row r="1720" spans="1:18" x14ac:dyDescent="0.25">
      <c r="A1720" s="636">
        <v>1078</v>
      </c>
      <c r="B1720" s="637" t="s">
        <v>515</v>
      </c>
      <c r="C1720" s="638" t="s">
        <v>147</v>
      </c>
      <c r="D1720" s="639" t="s">
        <v>25722</v>
      </c>
      <c r="E1720" s="640">
        <v>13000</v>
      </c>
      <c r="F1720" s="641" t="s">
        <v>25723</v>
      </c>
      <c r="G1720" s="642" t="s">
        <v>25724</v>
      </c>
      <c r="H1720" s="643" t="s">
        <v>16466</v>
      </c>
      <c r="I1720" s="644" t="s">
        <v>24422</v>
      </c>
      <c r="J1720" s="645" t="s">
        <v>16466</v>
      </c>
      <c r="K1720" s="681">
        <v>3</v>
      </c>
      <c r="L1720" s="681">
        <v>12</v>
      </c>
      <c r="M1720" s="682">
        <v>156866.66</v>
      </c>
      <c r="N1720" s="681">
        <v>1</v>
      </c>
      <c r="O1720" s="683">
        <v>6</v>
      </c>
      <c r="P1720" s="682">
        <v>78000</v>
      </c>
      <c r="Q1720" s="683">
        <v>1</v>
      </c>
      <c r="R1720" s="683">
        <v>12</v>
      </c>
    </row>
    <row r="1721" spans="1:18" x14ac:dyDescent="0.25">
      <c r="A1721" s="636">
        <v>1078</v>
      </c>
      <c r="B1721" s="637" t="s">
        <v>515</v>
      </c>
      <c r="C1721" s="638" t="s">
        <v>147</v>
      </c>
      <c r="D1721" s="639" t="s">
        <v>558</v>
      </c>
      <c r="E1721" s="640">
        <v>2000</v>
      </c>
      <c r="F1721" s="641" t="s">
        <v>25725</v>
      </c>
      <c r="G1721" s="642" t="s">
        <v>25726</v>
      </c>
      <c r="H1721" s="643" t="s">
        <v>19238</v>
      </c>
      <c r="I1721" s="644" t="s">
        <v>24519</v>
      </c>
      <c r="J1721" s="645" t="s">
        <v>927</v>
      </c>
      <c r="K1721" s="681">
        <v>3</v>
      </c>
      <c r="L1721" s="681">
        <v>12</v>
      </c>
      <c r="M1721" s="682">
        <v>24000</v>
      </c>
      <c r="N1721" s="681">
        <v>1</v>
      </c>
      <c r="O1721" s="683">
        <v>6</v>
      </c>
      <c r="P1721" s="682">
        <v>12000</v>
      </c>
      <c r="Q1721" s="683">
        <v>1</v>
      </c>
      <c r="R1721" s="683">
        <v>12</v>
      </c>
    </row>
    <row r="1722" spans="1:18" x14ac:dyDescent="0.25">
      <c r="A1722" s="636">
        <v>1078</v>
      </c>
      <c r="B1722" s="637" t="s">
        <v>515</v>
      </c>
      <c r="C1722" s="638" t="s">
        <v>147</v>
      </c>
      <c r="D1722" s="639" t="s">
        <v>25479</v>
      </c>
      <c r="E1722" s="640">
        <v>3500</v>
      </c>
      <c r="F1722" s="641" t="s">
        <v>25727</v>
      </c>
      <c r="G1722" s="642" t="s">
        <v>25728</v>
      </c>
      <c r="H1722" s="643" t="s">
        <v>16466</v>
      </c>
      <c r="I1722" s="644" t="s">
        <v>24137</v>
      </c>
      <c r="J1722" s="645" t="s">
        <v>16466</v>
      </c>
      <c r="K1722" s="681">
        <v>3</v>
      </c>
      <c r="L1722" s="681">
        <v>12</v>
      </c>
      <c r="M1722" s="682">
        <v>42000</v>
      </c>
      <c r="N1722" s="681">
        <v>1</v>
      </c>
      <c r="O1722" s="683">
        <v>6</v>
      </c>
      <c r="P1722" s="682">
        <v>20921.740000000002</v>
      </c>
      <c r="Q1722" s="683">
        <v>1</v>
      </c>
      <c r="R1722" s="683">
        <v>12</v>
      </c>
    </row>
    <row r="1723" spans="1:18" x14ac:dyDescent="0.25">
      <c r="A1723" s="636">
        <v>1078</v>
      </c>
      <c r="B1723" s="637" t="s">
        <v>515</v>
      </c>
      <c r="C1723" s="638" t="s">
        <v>147</v>
      </c>
      <c r="D1723" s="639" t="s">
        <v>25489</v>
      </c>
      <c r="E1723" s="640">
        <v>10000</v>
      </c>
      <c r="F1723" s="641" t="s">
        <v>25729</v>
      </c>
      <c r="G1723" s="642" t="s">
        <v>25730</v>
      </c>
      <c r="H1723" s="643" t="s">
        <v>16466</v>
      </c>
      <c r="I1723" s="644" t="s">
        <v>24337</v>
      </c>
      <c r="J1723" s="645" t="s">
        <v>16466</v>
      </c>
      <c r="K1723" s="681">
        <v>3</v>
      </c>
      <c r="L1723" s="681">
        <v>12</v>
      </c>
      <c r="M1723" s="682">
        <v>120000</v>
      </c>
      <c r="N1723" s="681">
        <v>0</v>
      </c>
      <c r="O1723" s="683">
        <v>0</v>
      </c>
      <c r="P1723" s="682">
        <v>20000</v>
      </c>
      <c r="Q1723" s="667">
        <v>0</v>
      </c>
      <c r="R1723" s="683">
        <v>0</v>
      </c>
    </row>
    <row r="1724" spans="1:18" x14ac:dyDescent="0.25">
      <c r="A1724" s="636">
        <v>1078</v>
      </c>
      <c r="B1724" s="637" t="s">
        <v>549</v>
      </c>
      <c r="C1724" s="638" t="s">
        <v>147</v>
      </c>
      <c r="D1724" s="639" t="s">
        <v>16577</v>
      </c>
      <c r="E1724" s="640">
        <v>8000</v>
      </c>
      <c r="F1724" s="641" t="s">
        <v>25731</v>
      </c>
      <c r="G1724" s="642" t="s">
        <v>25732</v>
      </c>
      <c r="H1724" s="643" t="s">
        <v>17373</v>
      </c>
      <c r="I1724" s="644" t="s">
        <v>24137</v>
      </c>
      <c r="J1724" s="645" t="s">
        <v>17373</v>
      </c>
      <c r="K1724" s="681">
        <v>3</v>
      </c>
      <c r="L1724" s="681">
        <v>12</v>
      </c>
      <c r="M1724" s="682">
        <v>96000</v>
      </c>
      <c r="N1724" s="681">
        <v>1</v>
      </c>
      <c r="O1724" s="683">
        <v>6</v>
      </c>
      <c r="P1724" s="682">
        <v>16000</v>
      </c>
      <c r="Q1724" s="667">
        <v>0</v>
      </c>
      <c r="R1724" s="683">
        <v>0</v>
      </c>
    </row>
    <row r="1725" spans="1:18" x14ac:dyDescent="0.25">
      <c r="A1725" s="636">
        <v>1078</v>
      </c>
      <c r="B1725" s="637" t="s">
        <v>549</v>
      </c>
      <c r="C1725" s="638" t="s">
        <v>147</v>
      </c>
      <c r="D1725" s="639" t="s">
        <v>25733</v>
      </c>
      <c r="E1725" s="640">
        <v>7500</v>
      </c>
      <c r="F1725" s="641" t="s">
        <v>25734</v>
      </c>
      <c r="G1725" s="642" t="s">
        <v>25735</v>
      </c>
      <c r="H1725" s="643" t="s">
        <v>16466</v>
      </c>
      <c r="I1725" s="644" t="s">
        <v>24337</v>
      </c>
      <c r="J1725" s="645" t="s">
        <v>16466</v>
      </c>
      <c r="K1725" s="681">
        <v>3</v>
      </c>
      <c r="L1725" s="681">
        <v>12</v>
      </c>
      <c r="M1725" s="682">
        <v>90000</v>
      </c>
      <c r="N1725" s="681">
        <v>1</v>
      </c>
      <c r="O1725" s="683">
        <v>6</v>
      </c>
      <c r="P1725" s="682">
        <v>45000</v>
      </c>
      <c r="Q1725" s="667">
        <v>0</v>
      </c>
      <c r="R1725" s="683">
        <v>0</v>
      </c>
    </row>
    <row r="1726" spans="1:18" x14ac:dyDescent="0.25">
      <c r="A1726" s="636">
        <v>1078</v>
      </c>
      <c r="B1726" s="637" t="s">
        <v>549</v>
      </c>
      <c r="C1726" s="638" t="s">
        <v>147</v>
      </c>
      <c r="D1726" s="639" t="s">
        <v>25736</v>
      </c>
      <c r="E1726" s="640">
        <v>7500</v>
      </c>
      <c r="F1726" s="641" t="s">
        <v>25737</v>
      </c>
      <c r="G1726" s="642" t="s">
        <v>25738</v>
      </c>
      <c r="H1726" s="643" t="s">
        <v>16466</v>
      </c>
      <c r="I1726" s="644" t="s">
        <v>24337</v>
      </c>
      <c r="J1726" s="645" t="s">
        <v>16466</v>
      </c>
      <c r="K1726" s="681">
        <v>3</v>
      </c>
      <c r="L1726" s="681">
        <v>12</v>
      </c>
      <c r="M1726" s="682">
        <v>90000</v>
      </c>
      <c r="N1726" s="681">
        <v>1</v>
      </c>
      <c r="O1726" s="683">
        <v>6</v>
      </c>
      <c r="P1726" s="682">
        <v>45000</v>
      </c>
      <c r="Q1726" s="667">
        <v>0</v>
      </c>
      <c r="R1726" s="683">
        <v>0</v>
      </c>
    </row>
    <row r="1727" spans="1:18" x14ac:dyDescent="0.25">
      <c r="A1727" s="636">
        <v>1078</v>
      </c>
      <c r="B1727" s="637" t="s">
        <v>515</v>
      </c>
      <c r="C1727" s="638" t="s">
        <v>147</v>
      </c>
      <c r="D1727" s="639" t="s">
        <v>25739</v>
      </c>
      <c r="E1727" s="640">
        <v>1360</v>
      </c>
      <c r="F1727" s="641" t="s">
        <v>25740</v>
      </c>
      <c r="G1727" s="642" t="s">
        <v>25741</v>
      </c>
      <c r="H1727" s="643" t="s">
        <v>4347</v>
      </c>
      <c r="I1727" s="644" t="s">
        <v>24519</v>
      </c>
      <c r="J1727" s="645" t="s">
        <v>4347</v>
      </c>
      <c r="K1727" s="681">
        <v>3</v>
      </c>
      <c r="L1727" s="681">
        <v>12</v>
      </c>
      <c r="M1727" s="682">
        <v>16320</v>
      </c>
      <c r="N1727" s="681">
        <v>1</v>
      </c>
      <c r="O1727" s="683">
        <v>6</v>
      </c>
      <c r="P1727" s="682">
        <v>8160</v>
      </c>
      <c r="Q1727" s="683">
        <v>1</v>
      </c>
      <c r="R1727" s="683">
        <v>12</v>
      </c>
    </row>
    <row r="1728" spans="1:18" x14ac:dyDescent="0.25">
      <c r="A1728" s="636">
        <v>1078</v>
      </c>
      <c r="B1728" s="637" t="s">
        <v>515</v>
      </c>
      <c r="C1728" s="638" t="s">
        <v>147</v>
      </c>
      <c r="D1728" s="639" t="s">
        <v>558</v>
      </c>
      <c r="E1728" s="640">
        <v>4000</v>
      </c>
      <c r="F1728" s="641" t="s">
        <v>25742</v>
      </c>
      <c r="G1728" s="642" t="s">
        <v>25743</v>
      </c>
      <c r="H1728" s="643" t="s">
        <v>25744</v>
      </c>
      <c r="I1728" s="644" t="s">
        <v>520</v>
      </c>
      <c r="J1728" s="645" t="s">
        <v>19311</v>
      </c>
      <c r="K1728" s="681">
        <v>3</v>
      </c>
      <c r="L1728" s="681">
        <v>12</v>
      </c>
      <c r="M1728" s="682">
        <v>48000</v>
      </c>
      <c r="N1728" s="681">
        <v>1</v>
      </c>
      <c r="O1728" s="683">
        <v>6</v>
      </c>
      <c r="P1728" s="682">
        <v>24000</v>
      </c>
      <c r="Q1728" s="683">
        <v>1</v>
      </c>
      <c r="R1728" s="683">
        <v>12</v>
      </c>
    </row>
    <row r="1729" spans="1:18" x14ac:dyDescent="0.25">
      <c r="A1729" s="636">
        <v>1078</v>
      </c>
      <c r="B1729" s="637" t="s">
        <v>515</v>
      </c>
      <c r="C1729" s="638" t="s">
        <v>147</v>
      </c>
      <c r="D1729" s="639" t="s">
        <v>1232</v>
      </c>
      <c r="E1729" s="640">
        <v>9000</v>
      </c>
      <c r="F1729" s="641" t="s">
        <v>25745</v>
      </c>
      <c r="G1729" s="642" t="s">
        <v>25746</v>
      </c>
      <c r="H1729" s="643" t="s">
        <v>519</v>
      </c>
      <c r="I1729" s="644" t="s">
        <v>24337</v>
      </c>
      <c r="J1729" s="645" t="s">
        <v>519</v>
      </c>
      <c r="K1729" s="681">
        <v>3</v>
      </c>
      <c r="L1729" s="681">
        <v>12</v>
      </c>
      <c r="M1729" s="682">
        <v>108000</v>
      </c>
      <c r="N1729" s="681">
        <v>1</v>
      </c>
      <c r="O1729" s="683">
        <v>6</v>
      </c>
      <c r="P1729" s="682">
        <v>53248.67</v>
      </c>
      <c r="Q1729" s="683">
        <v>1</v>
      </c>
      <c r="R1729" s="683">
        <v>12</v>
      </c>
    </row>
    <row r="1730" spans="1:18" x14ac:dyDescent="0.25">
      <c r="A1730" s="636">
        <v>1078</v>
      </c>
      <c r="B1730" s="637" t="s">
        <v>515</v>
      </c>
      <c r="C1730" s="638" t="s">
        <v>147</v>
      </c>
      <c r="D1730" s="639" t="s">
        <v>5318</v>
      </c>
      <c r="E1730" s="640">
        <v>3000</v>
      </c>
      <c r="F1730" s="641" t="s">
        <v>25747</v>
      </c>
      <c r="G1730" s="642" t="s">
        <v>25748</v>
      </c>
      <c r="H1730" s="643" t="s">
        <v>19466</v>
      </c>
      <c r="I1730" s="644" t="s">
        <v>1464</v>
      </c>
      <c r="J1730" s="645" t="s">
        <v>19466</v>
      </c>
      <c r="K1730" s="681">
        <v>3</v>
      </c>
      <c r="L1730" s="681">
        <v>12</v>
      </c>
      <c r="M1730" s="682">
        <v>36000</v>
      </c>
      <c r="N1730" s="681">
        <v>1</v>
      </c>
      <c r="O1730" s="683">
        <v>6</v>
      </c>
      <c r="P1730" s="682">
        <v>18000</v>
      </c>
      <c r="Q1730" s="683">
        <v>1</v>
      </c>
      <c r="R1730" s="683">
        <v>12</v>
      </c>
    </row>
    <row r="1731" spans="1:18" x14ac:dyDescent="0.25">
      <c r="A1731" s="636">
        <v>1078</v>
      </c>
      <c r="B1731" s="637" t="s">
        <v>515</v>
      </c>
      <c r="C1731" s="638" t="s">
        <v>147</v>
      </c>
      <c r="D1731" s="639" t="s">
        <v>25749</v>
      </c>
      <c r="E1731" s="640">
        <v>13000</v>
      </c>
      <c r="F1731" s="641" t="s">
        <v>25750</v>
      </c>
      <c r="G1731" s="642" t="s">
        <v>25751</v>
      </c>
      <c r="H1731" s="643" t="s">
        <v>16466</v>
      </c>
      <c r="I1731" s="644" t="s">
        <v>24337</v>
      </c>
      <c r="J1731" s="645" t="s">
        <v>16466</v>
      </c>
      <c r="K1731" s="681">
        <v>1</v>
      </c>
      <c r="L1731" s="681">
        <v>11</v>
      </c>
      <c r="M1731" s="682">
        <v>156000</v>
      </c>
      <c r="N1731" s="681">
        <v>0</v>
      </c>
      <c r="O1731" s="683">
        <v>0</v>
      </c>
      <c r="P1731" s="682">
        <v>0</v>
      </c>
      <c r="Q1731" s="667">
        <v>0</v>
      </c>
      <c r="R1731" s="683">
        <v>0</v>
      </c>
    </row>
    <row r="1732" spans="1:18" x14ac:dyDescent="0.25">
      <c r="A1732" s="636">
        <v>1078</v>
      </c>
      <c r="B1732" s="637" t="s">
        <v>549</v>
      </c>
      <c r="C1732" s="638" t="s">
        <v>147</v>
      </c>
      <c r="D1732" s="639" t="s">
        <v>25752</v>
      </c>
      <c r="E1732" s="640">
        <v>3500</v>
      </c>
      <c r="F1732" s="641" t="s">
        <v>25753</v>
      </c>
      <c r="G1732" s="642" t="s">
        <v>25754</v>
      </c>
      <c r="H1732" s="643" t="s">
        <v>24399</v>
      </c>
      <c r="I1732" s="644" t="s">
        <v>520</v>
      </c>
      <c r="J1732" s="645" t="s">
        <v>24399</v>
      </c>
      <c r="K1732" s="681">
        <v>3</v>
      </c>
      <c r="L1732" s="681">
        <v>12</v>
      </c>
      <c r="M1732" s="682">
        <v>42000</v>
      </c>
      <c r="N1732" s="681">
        <v>1</v>
      </c>
      <c r="O1732" s="683">
        <v>6</v>
      </c>
      <c r="P1732" s="682">
        <v>20959.41</v>
      </c>
      <c r="Q1732" s="667">
        <v>0</v>
      </c>
      <c r="R1732" s="683">
        <v>0</v>
      </c>
    </row>
    <row r="1733" spans="1:18" x14ac:dyDescent="0.25">
      <c r="A1733" s="636">
        <v>1078</v>
      </c>
      <c r="B1733" s="637" t="s">
        <v>515</v>
      </c>
      <c r="C1733" s="638" t="s">
        <v>147</v>
      </c>
      <c r="D1733" s="639" t="s">
        <v>25041</v>
      </c>
      <c r="E1733" s="640">
        <v>10000</v>
      </c>
      <c r="F1733" s="641" t="s">
        <v>25755</v>
      </c>
      <c r="G1733" s="642" t="s">
        <v>25756</v>
      </c>
      <c r="H1733" s="643" t="s">
        <v>16466</v>
      </c>
      <c r="I1733" s="644" t="s">
        <v>24422</v>
      </c>
      <c r="J1733" s="645" t="s">
        <v>16466</v>
      </c>
      <c r="K1733" s="681">
        <v>3</v>
      </c>
      <c r="L1733" s="681">
        <v>9</v>
      </c>
      <c r="M1733" s="682">
        <v>99333.33</v>
      </c>
      <c r="N1733" s="681">
        <v>1</v>
      </c>
      <c r="O1733" s="683">
        <v>6</v>
      </c>
      <c r="P1733" s="682">
        <v>60000</v>
      </c>
      <c r="Q1733" s="683">
        <v>1</v>
      </c>
      <c r="R1733" s="683">
        <v>12</v>
      </c>
    </row>
    <row r="1734" spans="1:18" x14ac:dyDescent="0.25">
      <c r="A1734" s="636">
        <v>1078</v>
      </c>
      <c r="B1734" s="637" t="s">
        <v>515</v>
      </c>
      <c r="C1734" s="638" t="s">
        <v>147</v>
      </c>
      <c r="D1734" s="639" t="s">
        <v>24977</v>
      </c>
      <c r="E1734" s="640">
        <v>6000</v>
      </c>
      <c r="F1734" s="641" t="s">
        <v>25757</v>
      </c>
      <c r="G1734" s="642" t="s">
        <v>25758</v>
      </c>
      <c r="H1734" s="643" t="s">
        <v>539</v>
      </c>
      <c r="I1734" s="644" t="s">
        <v>25759</v>
      </c>
      <c r="J1734" s="645" t="s">
        <v>19217</v>
      </c>
      <c r="K1734" s="681">
        <v>3</v>
      </c>
      <c r="L1734" s="681">
        <v>12</v>
      </c>
      <c r="M1734" s="682">
        <v>72000</v>
      </c>
      <c r="N1734" s="681">
        <v>1</v>
      </c>
      <c r="O1734" s="683">
        <v>6</v>
      </c>
      <c r="P1734" s="682">
        <v>35958.33</v>
      </c>
      <c r="Q1734" s="683">
        <v>1</v>
      </c>
      <c r="R1734" s="683">
        <v>12</v>
      </c>
    </row>
    <row r="1735" spans="1:18" x14ac:dyDescent="0.25">
      <c r="A1735" s="636">
        <v>1078</v>
      </c>
      <c r="B1735" s="637" t="s">
        <v>515</v>
      </c>
      <c r="C1735" s="638" t="s">
        <v>147</v>
      </c>
      <c r="D1735" s="639" t="s">
        <v>25264</v>
      </c>
      <c r="E1735" s="640">
        <v>10000</v>
      </c>
      <c r="F1735" s="641" t="s">
        <v>25760</v>
      </c>
      <c r="G1735" s="642" t="s">
        <v>25761</v>
      </c>
      <c r="H1735" s="643" t="s">
        <v>16466</v>
      </c>
      <c r="I1735" s="644" t="s">
        <v>24337</v>
      </c>
      <c r="J1735" s="645" t="s">
        <v>16466</v>
      </c>
      <c r="K1735" s="681">
        <v>3</v>
      </c>
      <c r="L1735" s="681">
        <v>9</v>
      </c>
      <c r="M1735" s="682">
        <v>90000</v>
      </c>
      <c r="N1735" s="681">
        <v>0</v>
      </c>
      <c r="O1735" s="683">
        <v>0</v>
      </c>
      <c r="P1735" s="682">
        <v>0</v>
      </c>
      <c r="Q1735" s="667">
        <v>0</v>
      </c>
      <c r="R1735" s="683">
        <v>0</v>
      </c>
    </row>
    <row r="1736" spans="1:18" x14ac:dyDescent="0.25">
      <c r="A1736" s="636">
        <v>1078</v>
      </c>
      <c r="B1736" s="637" t="s">
        <v>515</v>
      </c>
      <c r="C1736" s="638" t="s">
        <v>147</v>
      </c>
      <c r="D1736" s="639" t="s">
        <v>25762</v>
      </c>
      <c r="E1736" s="640">
        <v>15000</v>
      </c>
      <c r="F1736" s="641" t="s">
        <v>25763</v>
      </c>
      <c r="G1736" s="642" t="s">
        <v>25764</v>
      </c>
      <c r="H1736" s="643" t="s">
        <v>16466</v>
      </c>
      <c r="I1736" s="644" t="s">
        <v>24337</v>
      </c>
      <c r="J1736" s="645" t="s">
        <v>16466</v>
      </c>
      <c r="K1736" s="681">
        <v>1</v>
      </c>
      <c r="L1736" s="681">
        <v>9</v>
      </c>
      <c r="M1736" s="682">
        <v>211780</v>
      </c>
      <c r="N1736" s="681">
        <v>0</v>
      </c>
      <c r="O1736" s="683">
        <v>0</v>
      </c>
      <c r="P1736" s="682">
        <v>0</v>
      </c>
      <c r="Q1736" s="667">
        <v>0</v>
      </c>
      <c r="R1736" s="683">
        <v>0</v>
      </c>
    </row>
    <row r="1737" spans="1:18" x14ac:dyDescent="0.25">
      <c r="A1737" s="636">
        <v>1078</v>
      </c>
      <c r="B1737" s="637" t="s">
        <v>515</v>
      </c>
      <c r="C1737" s="638" t="s">
        <v>147</v>
      </c>
      <c r="D1737" s="639" t="s">
        <v>24451</v>
      </c>
      <c r="E1737" s="640">
        <v>10000</v>
      </c>
      <c r="F1737" s="641" t="s">
        <v>25765</v>
      </c>
      <c r="G1737" s="642" t="s">
        <v>25766</v>
      </c>
      <c r="H1737" s="643" t="s">
        <v>16466</v>
      </c>
      <c r="I1737" s="644" t="s">
        <v>24422</v>
      </c>
      <c r="J1737" s="645" t="s">
        <v>16466</v>
      </c>
      <c r="K1737" s="681">
        <v>3</v>
      </c>
      <c r="L1737" s="681">
        <v>12</v>
      </c>
      <c r="M1737" s="682">
        <v>123333.33</v>
      </c>
      <c r="N1737" s="681">
        <v>1</v>
      </c>
      <c r="O1737" s="683">
        <v>6</v>
      </c>
      <c r="P1737" s="682">
        <v>60000</v>
      </c>
      <c r="Q1737" s="683">
        <v>1</v>
      </c>
      <c r="R1737" s="683">
        <v>12</v>
      </c>
    </row>
    <row r="1738" spans="1:18" x14ac:dyDescent="0.25">
      <c r="A1738" s="636">
        <v>1078</v>
      </c>
      <c r="B1738" s="637" t="s">
        <v>515</v>
      </c>
      <c r="C1738" s="638" t="s">
        <v>147</v>
      </c>
      <c r="D1738" s="639" t="s">
        <v>24798</v>
      </c>
      <c r="E1738" s="640">
        <v>10000</v>
      </c>
      <c r="F1738" s="641" t="s">
        <v>25767</v>
      </c>
      <c r="G1738" s="642" t="s">
        <v>25768</v>
      </c>
      <c r="H1738" s="643" t="s">
        <v>16466</v>
      </c>
      <c r="I1738" s="644" t="s">
        <v>24337</v>
      </c>
      <c r="J1738" s="645" t="s">
        <v>16466</v>
      </c>
      <c r="K1738" s="681">
        <v>3</v>
      </c>
      <c r="L1738" s="681">
        <v>12</v>
      </c>
      <c r="M1738" s="682">
        <v>120000</v>
      </c>
      <c r="N1738" s="681">
        <v>1</v>
      </c>
      <c r="O1738" s="683">
        <v>6</v>
      </c>
      <c r="P1738" s="682">
        <v>60000</v>
      </c>
      <c r="Q1738" s="683">
        <v>1</v>
      </c>
      <c r="R1738" s="683">
        <v>12</v>
      </c>
    </row>
    <row r="1739" spans="1:18" x14ac:dyDescent="0.25">
      <c r="A1739" s="636">
        <v>1078</v>
      </c>
      <c r="B1739" s="637" t="s">
        <v>515</v>
      </c>
      <c r="C1739" s="638" t="s">
        <v>147</v>
      </c>
      <c r="D1739" s="639" t="s">
        <v>25769</v>
      </c>
      <c r="E1739" s="640">
        <v>10000</v>
      </c>
      <c r="F1739" s="641" t="s">
        <v>25770</v>
      </c>
      <c r="G1739" s="642" t="s">
        <v>25771</v>
      </c>
      <c r="H1739" s="643" t="s">
        <v>17434</v>
      </c>
      <c r="I1739" s="644" t="s">
        <v>24337</v>
      </c>
      <c r="J1739" s="645" t="s">
        <v>17434</v>
      </c>
      <c r="K1739" s="681">
        <v>3</v>
      </c>
      <c r="L1739" s="681">
        <v>12</v>
      </c>
      <c r="M1739" s="682">
        <v>120000</v>
      </c>
      <c r="N1739" s="681">
        <v>1</v>
      </c>
      <c r="O1739" s="683">
        <v>6</v>
      </c>
      <c r="P1739" s="682">
        <v>60000</v>
      </c>
      <c r="Q1739" s="683">
        <v>1</v>
      </c>
      <c r="R1739" s="683">
        <v>12</v>
      </c>
    </row>
    <row r="1740" spans="1:18" x14ac:dyDescent="0.25">
      <c r="A1740" s="636">
        <v>1078</v>
      </c>
      <c r="B1740" s="637" t="s">
        <v>515</v>
      </c>
      <c r="C1740" s="638" t="s">
        <v>147</v>
      </c>
      <c r="D1740" s="639" t="s">
        <v>25584</v>
      </c>
      <c r="E1740" s="640">
        <v>10000</v>
      </c>
      <c r="F1740" s="641" t="s">
        <v>25772</v>
      </c>
      <c r="G1740" s="642" t="s">
        <v>25773</v>
      </c>
      <c r="H1740" s="643" t="s">
        <v>16466</v>
      </c>
      <c r="I1740" s="644" t="s">
        <v>24337</v>
      </c>
      <c r="J1740" s="645" t="s">
        <v>16466</v>
      </c>
      <c r="K1740" s="681">
        <v>3</v>
      </c>
      <c r="L1740" s="681">
        <v>12</v>
      </c>
      <c r="M1740" s="682">
        <v>120000</v>
      </c>
      <c r="N1740" s="681">
        <v>1</v>
      </c>
      <c r="O1740" s="683">
        <v>6</v>
      </c>
      <c r="P1740" s="682">
        <v>60000</v>
      </c>
      <c r="Q1740" s="683">
        <v>1</v>
      </c>
      <c r="R1740" s="683">
        <v>12</v>
      </c>
    </row>
    <row r="1741" spans="1:18" x14ac:dyDescent="0.25">
      <c r="A1741" s="636">
        <v>1078</v>
      </c>
      <c r="B1741" s="637" t="s">
        <v>515</v>
      </c>
      <c r="C1741" s="638" t="s">
        <v>147</v>
      </c>
      <c r="D1741" s="639" t="s">
        <v>25774</v>
      </c>
      <c r="E1741" s="640">
        <v>10000</v>
      </c>
      <c r="F1741" s="641" t="s">
        <v>25775</v>
      </c>
      <c r="G1741" s="642" t="s">
        <v>25776</v>
      </c>
      <c r="H1741" s="643" t="s">
        <v>17373</v>
      </c>
      <c r="I1741" s="644" t="s">
        <v>24519</v>
      </c>
      <c r="J1741" s="645" t="s">
        <v>17373</v>
      </c>
      <c r="K1741" s="681">
        <v>3</v>
      </c>
      <c r="L1741" s="681">
        <v>12</v>
      </c>
      <c r="M1741" s="682">
        <v>120000</v>
      </c>
      <c r="N1741" s="681">
        <v>1</v>
      </c>
      <c r="O1741" s="683">
        <v>6</v>
      </c>
      <c r="P1741" s="682">
        <v>59770.14</v>
      </c>
      <c r="Q1741" s="683">
        <v>1</v>
      </c>
      <c r="R1741" s="683">
        <v>12</v>
      </c>
    </row>
    <row r="1742" spans="1:18" x14ac:dyDescent="0.25">
      <c r="A1742" s="636">
        <v>1078</v>
      </c>
      <c r="B1742" s="637" t="s">
        <v>515</v>
      </c>
      <c r="C1742" s="638" t="s">
        <v>147</v>
      </c>
      <c r="D1742" s="639" t="s">
        <v>25777</v>
      </c>
      <c r="E1742" s="640">
        <v>8000</v>
      </c>
      <c r="F1742" s="641" t="s">
        <v>25778</v>
      </c>
      <c r="G1742" s="642" t="s">
        <v>25779</v>
      </c>
      <c r="H1742" s="643" t="s">
        <v>17434</v>
      </c>
      <c r="I1742" s="644" t="s">
        <v>24337</v>
      </c>
      <c r="J1742" s="645" t="s">
        <v>17434</v>
      </c>
      <c r="K1742" s="681">
        <v>3</v>
      </c>
      <c r="L1742" s="681">
        <v>12</v>
      </c>
      <c r="M1742" s="682">
        <v>88175.35</v>
      </c>
      <c r="N1742" s="681">
        <v>1</v>
      </c>
      <c r="O1742" s="683">
        <v>6</v>
      </c>
      <c r="P1742" s="682">
        <v>48000</v>
      </c>
      <c r="Q1742" s="683">
        <v>1</v>
      </c>
      <c r="R1742" s="683">
        <v>12</v>
      </c>
    </row>
    <row r="1743" spans="1:18" x14ac:dyDescent="0.25">
      <c r="A1743" s="636">
        <v>1078</v>
      </c>
      <c r="B1743" s="637" t="s">
        <v>515</v>
      </c>
      <c r="C1743" s="638" t="s">
        <v>147</v>
      </c>
      <c r="D1743" s="639" t="s">
        <v>25780</v>
      </c>
      <c r="E1743" s="640">
        <v>10000</v>
      </c>
      <c r="F1743" s="641" t="s">
        <v>25781</v>
      </c>
      <c r="G1743" s="642" t="s">
        <v>25782</v>
      </c>
      <c r="H1743" s="643" t="s">
        <v>16466</v>
      </c>
      <c r="I1743" s="644" t="s">
        <v>24337</v>
      </c>
      <c r="J1743" s="645" t="s">
        <v>16466</v>
      </c>
      <c r="K1743" s="681">
        <v>3</v>
      </c>
      <c r="L1743" s="681">
        <v>12</v>
      </c>
      <c r="M1743" s="682">
        <v>120000</v>
      </c>
      <c r="N1743" s="681">
        <v>1</v>
      </c>
      <c r="O1743" s="683">
        <v>6</v>
      </c>
      <c r="P1743" s="682">
        <v>60000</v>
      </c>
      <c r="Q1743" s="683">
        <v>1</v>
      </c>
      <c r="R1743" s="683">
        <v>12</v>
      </c>
    </row>
    <row r="1744" spans="1:18" x14ac:dyDescent="0.25">
      <c r="A1744" s="636">
        <v>1078</v>
      </c>
      <c r="B1744" s="637" t="s">
        <v>549</v>
      </c>
      <c r="C1744" s="638" t="s">
        <v>147</v>
      </c>
      <c r="D1744" s="639" t="s">
        <v>24388</v>
      </c>
      <c r="E1744" s="640">
        <v>3500</v>
      </c>
      <c r="F1744" s="641" t="s">
        <v>25783</v>
      </c>
      <c r="G1744" s="642" t="s">
        <v>25784</v>
      </c>
      <c r="H1744" s="643" t="s">
        <v>16466</v>
      </c>
      <c r="I1744" s="644" t="s">
        <v>24422</v>
      </c>
      <c r="J1744" s="645" t="s">
        <v>16466</v>
      </c>
      <c r="K1744" s="681">
        <v>1</v>
      </c>
      <c r="L1744" s="681">
        <v>3</v>
      </c>
      <c r="M1744" s="682">
        <v>7000</v>
      </c>
      <c r="N1744" s="681">
        <v>0</v>
      </c>
      <c r="O1744" s="683">
        <v>0</v>
      </c>
      <c r="P1744" s="682">
        <v>0</v>
      </c>
      <c r="Q1744" s="667">
        <v>0</v>
      </c>
      <c r="R1744" s="683">
        <v>0</v>
      </c>
    </row>
    <row r="1745" spans="1:18" x14ac:dyDescent="0.25">
      <c r="A1745" s="636">
        <v>1078</v>
      </c>
      <c r="B1745" s="637" t="s">
        <v>515</v>
      </c>
      <c r="C1745" s="638" t="s">
        <v>147</v>
      </c>
      <c r="D1745" s="639" t="s">
        <v>2344</v>
      </c>
      <c r="E1745" s="640">
        <v>10000</v>
      </c>
      <c r="F1745" s="641" t="s">
        <v>25785</v>
      </c>
      <c r="G1745" s="642" t="s">
        <v>25786</v>
      </c>
      <c r="H1745" s="643" t="s">
        <v>519</v>
      </c>
      <c r="I1745" s="644" t="s">
        <v>24337</v>
      </c>
      <c r="J1745" s="645" t="s">
        <v>519</v>
      </c>
      <c r="K1745" s="681">
        <v>3</v>
      </c>
      <c r="L1745" s="681">
        <v>12</v>
      </c>
      <c r="M1745" s="682">
        <v>120000</v>
      </c>
      <c r="N1745" s="681">
        <v>1</v>
      </c>
      <c r="O1745" s="683">
        <v>6</v>
      </c>
      <c r="P1745" s="682">
        <v>60000</v>
      </c>
      <c r="Q1745" s="683">
        <v>1</v>
      </c>
      <c r="R1745" s="683">
        <v>12</v>
      </c>
    </row>
    <row r="1746" spans="1:18" x14ac:dyDescent="0.25">
      <c r="A1746" s="636">
        <v>1078</v>
      </c>
      <c r="B1746" s="637" t="s">
        <v>515</v>
      </c>
      <c r="C1746" s="638" t="s">
        <v>147</v>
      </c>
      <c r="D1746" s="639" t="s">
        <v>25787</v>
      </c>
      <c r="E1746" s="640">
        <v>8000</v>
      </c>
      <c r="F1746" s="641" t="s">
        <v>25788</v>
      </c>
      <c r="G1746" s="642" t="s">
        <v>25789</v>
      </c>
      <c r="H1746" s="643" t="s">
        <v>539</v>
      </c>
      <c r="I1746" s="644" t="s">
        <v>24337</v>
      </c>
      <c r="J1746" s="645" t="s">
        <v>19217</v>
      </c>
      <c r="K1746" s="681">
        <v>3</v>
      </c>
      <c r="L1746" s="681">
        <v>12</v>
      </c>
      <c r="M1746" s="682">
        <v>96000</v>
      </c>
      <c r="N1746" s="681">
        <v>1</v>
      </c>
      <c r="O1746" s="683">
        <v>6</v>
      </c>
      <c r="P1746" s="682">
        <v>48000</v>
      </c>
      <c r="Q1746" s="683">
        <v>1</v>
      </c>
      <c r="R1746" s="683">
        <v>12</v>
      </c>
    </row>
    <row r="1747" spans="1:18" x14ac:dyDescent="0.25">
      <c r="A1747" s="636">
        <v>1078</v>
      </c>
      <c r="B1747" s="637" t="s">
        <v>549</v>
      </c>
      <c r="C1747" s="638" t="s">
        <v>147</v>
      </c>
      <c r="D1747" s="639" t="s">
        <v>22572</v>
      </c>
      <c r="E1747" s="640">
        <v>1200</v>
      </c>
      <c r="F1747" s="641" t="s">
        <v>25790</v>
      </c>
      <c r="G1747" s="642" t="s">
        <v>25791</v>
      </c>
      <c r="H1747" s="643" t="s">
        <v>1024</v>
      </c>
      <c r="I1747" s="644" t="s">
        <v>24531</v>
      </c>
      <c r="J1747" s="645" t="s">
        <v>927</v>
      </c>
      <c r="K1747" s="681">
        <v>3</v>
      </c>
      <c r="L1747" s="681">
        <v>12</v>
      </c>
      <c r="M1747" s="682">
        <v>14400</v>
      </c>
      <c r="N1747" s="681">
        <v>1</v>
      </c>
      <c r="O1747" s="683">
        <v>6</v>
      </c>
      <c r="P1747" s="682">
        <v>7200</v>
      </c>
      <c r="Q1747" s="667">
        <v>0</v>
      </c>
      <c r="R1747" s="683">
        <v>0</v>
      </c>
    </row>
    <row r="1748" spans="1:18" x14ac:dyDescent="0.25">
      <c r="A1748" s="636">
        <v>1078</v>
      </c>
      <c r="B1748" s="637" t="s">
        <v>515</v>
      </c>
      <c r="C1748" s="638" t="s">
        <v>147</v>
      </c>
      <c r="D1748" s="639" t="s">
        <v>25792</v>
      </c>
      <c r="E1748" s="640">
        <v>10000</v>
      </c>
      <c r="F1748" s="641" t="s">
        <v>25793</v>
      </c>
      <c r="G1748" s="642" t="s">
        <v>25794</v>
      </c>
      <c r="H1748" s="643" t="s">
        <v>519</v>
      </c>
      <c r="I1748" s="644" t="s">
        <v>24519</v>
      </c>
      <c r="J1748" s="645" t="s">
        <v>519</v>
      </c>
      <c r="K1748" s="681">
        <v>3</v>
      </c>
      <c r="L1748" s="681">
        <v>12</v>
      </c>
      <c r="M1748" s="682">
        <v>120000</v>
      </c>
      <c r="N1748" s="681">
        <v>1</v>
      </c>
      <c r="O1748" s="683">
        <v>6</v>
      </c>
      <c r="P1748" s="682">
        <v>60000</v>
      </c>
      <c r="Q1748" s="683">
        <v>1</v>
      </c>
      <c r="R1748" s="683">
        <v>12</v>
      </c>
    </row>
    <row r="1749" spans="1:18" x14ac:dyDescent="0.25">
      <c r="A1749" s="636">
        <v>1078</v>
      </c>
      <c r="B1749" s="637" t="s">
        <v>515</v>
      </c>
      <c r="C1749" s="638" t="s">
        <v>147</v>
      </c>
      <c r="D1749" s="639" t="s">
        <v>25795</v>
      </c>
      <c r="E1749" s="640">
        <v>10000</v>
      </c>
      <c r="F1749" s="641" t="s">
        <v>25796</v>
      </c>
      <c r="G1749" s="642" t="s">
        <v>25797</v>
      </c>
      <c r="H1749" s="643" t="s">
        <v>4184</v>
      </c>
      <c r="I1749" s="644" t="s">
        <v>24337</v>
      </c>
      <c r="J1749" s="645" t="s">
        <v>4184</v>
      </c>
      <c r="K1749" s="681">
        <v>3</v>
      </c>
      <c r="L1749" s="681">
        <v>12</v>
      </c>
      <c r="M1749" s="682">
        <v>120000</v>
      </c>
      <c r="N1749" s="681">
        <v>1</v>
      </c>
      <c r="O1749" s="683">
        <v>6</v>
      </c>
      <c r="P1749" s="682">
        <v>59934.720000000001</v>
      </c>
      <c r="Q1749" s="683">
        <v>1</v>
      </c>
      <c r="R1749" s="683">
        <v>12</v>
      </c>
    </row>
    <row r="1750" spans="1:18" x14ac:dyDescent="0.25">
      <c r="A1750" s="636">
        <v>1078</v>
      </c>
      <c r="B1750" s="637" t="s">
        <v>515</v>
      </c>
      <c r="C1750" s="638" t="s">
        <v>147</v>
      </c>
      <c r="D1750" s="639" t="s">
        <v>24790</v>
      </c>
      <c r="E1750" s="640">
        <v>12000</v>
      </c>
      <c r="F1750" s="641" t="s">
        <v>25798</v>
      </c>
      <c r="G1750" s="642" t="s">
        <v>25799</v>
      </c>
      <c r="H1750" s="643" t="s">
        <v>16466</v>
      </c>
      <c r="I1750" s="644" t="s">
        <v>24137</v>
      </c>
      <c r="J1750" s="645" t="s">
        <v>16466</v>
      </c>
      <c r="K1750" s="681">
        <v>1</v>
      </c>
      <c r="L1750" s="681">
        <v>2</v>
      </c>
      <c r="M1750" s="682">
        <v>67333.33</v>
      </c>
      <c r="N1750" s="681">
        <v>1</v>
      </c>
      <c r="O1750" s="683">
        <v>6</v>
      </c>
      <c r="P1750" s="682">
        <v>57132.67</v>
      </c>
      <c r="Q1750" s="683">
        <v>1</v>
      </c>
      <c r="R1750" s="683">
        <v>9</v>
      </c>
    </row>
    <row r="1751" spans="1:18" x14ac:dyDescent="0.25">
      <c r="A1751" s="636">
        <v>1078</v>
      </c>
      <c r="B1751" s="637" t="s">
        <v>515</v>
      </c>
      <c r="C1751" s="638" t="s">
        <v>147</v>
      </c>
      <c r="D1751" s="639" t="s">
        <v>25800</v>
      </c>
      <c r="E1751" s="640">
        <v>7000</v>
      </c>
      <c r="F1751" s="641" t="s">
        <v>25801</v>
      </c>
      <c r="G1751" s="642" t="s">
        <v>25802</v>
      </c>
      <c r="H1751" s="643" t="s">
        <v>519</v>
      </c>
      <c r="I1751" s="644" t="s">
        <v>24422</v>
      </c>
      <c r="J1751" s="645" t="s">
        <v>519</v>
      </c>
      <c r="K1751" s="681">
        <v>3</v>
      </c>
      <c r="L1751" s="681">
        <v>12</v>
      </c>
      <c r="M1751" s="682">
        <v>84000</v>
      </c>
      <c r="N1751" s="681">
        <v>1</v>
      </c>
      <c r="O1751" s="683">
        <v>6</v>
      </c>
      <c r="P1751" s="682">
        <v>42000</v>
      </c>
      <c r="Q1751" s="683">
        <v>1</v>
      </c>
      <c r="R1751" s="683">
        <v>12</v>
      </c>
    </row>
    <row r="1752" spans="1:18" x14ac:dyDescent="0.25">
      <c r="A1752" s="636">
        <v>1078</v>
      </c>
      <c r="B1752" s="637" t="s">
        <v>515</v>
      </c>
      <c r="C1752" s="638" t="s">
        <v>147</v>
      </c>
      <c r="D1752" s="639" t="s">
        <v>25803</v>
      </c>
      <c r="E1752" s="640">
        <v>3500</v>
      </c>
      <c r="F1752" s="641" t="s">
        <v>25804</v>
      </c>
      <c r="G1752" s="642" t="s">
        <v>25805</v>
      </c>
      <c r="H1752" s="643" t="s">
        <v>16466</v>
      </c>
      <c r="I1752" s="644" t="s">
        <v>24137</v>
      </c>
      <c r="J1752" s="645" t="s">
        <v>16466</v>
      </c>
      <c r="K1752" s="681">
        <v>3</v>
      </c>
      <c r="L1752" s="681">
        <v>12</v>
      </c>
      <c r="M1752" s="682">
        <v>42000</v>
      </c>
      <c r="N1752" s="681">
        <v>1</v>
      </c>
      <c r="O1752" s="683">
        <v>6</v>
      </c>
      <c r="P1752" s="682">
        <v>20946.28</v>
      </c>
      <c r="Q1752" s="683">
        <v>1</v>
      </c>
      <c r="R1752" s="683">
        <v>12</v>
      </c>
    </row>
    <row r="1753" spans="1:18" x14ac:dyDescent="0.25">
      <c r="A1753" s="636">
        <v>1078</v>
      </c>
      <c r="B1753" s="637" t="s">
        <v>515</v>
      </c>
      <c r="C1753" s="638" t="s">
        <v>147</v>
      </c>
      <c r="D1753" s="639" t="s">
        <v>25806</v>
      </c>
      <c r="E1753" s="640">
        <v>10000</v>
      </c>
      <c r="F1753" s="641" t="s">
        <v>25807</v>
      </c>
      <c r="G1753" s="642" t="s">
        <v>25808</v>
      </c>
      <c r="H1753" s="643" t="s">
        <v>24730</v>
      </c>
      <c r="I1753" s="644" t="s">
        <v>24137</v>
      </c>
      <c r="J1753" s="645" t="s">
        <v>24730</v>
      </c>
      <c r="K1753" s="681">
        <v>3</v>
      </c>
      <c r="L1753" s="681">
        <v>12</v>
      </c>
      <c r="M1753" s="682">
        <v>120000</v>
      </c>
      <c r="N1753" s="681">
        <v>1</v>
      </c>
      <c r="O1753" s="683">
        <v>6</v>
      </c>
      <c r="P1753" s="682">
        <v>60000</v>
      </c>
      <c r="Q1753" s="683">
        <v>1</v>
      </c>
      <c r="R1753" s="683">
        <v>12</v>
      </c>
    </row>
    <row r="1754" spans="1:18" x14ac:dyDescent="0.25">
      <c r="A1754" s="636">
        <v>1078</v>
      </c>
      <c r="B1754" s="637" t="s">
        <v>515</v>
      </c>
      <c r="C1754" s="638" t="s">
        <v>147</v>
      </c>
      <c r="D1754" s="639" t="s">
        <v>25809</v>
      </c>
      <c r="E1754" s="640">
        <v>6000</v>
      </c>
      <c r="F1754" s="641" t="s">
        <v>25810</v>
      </c>
      <c r="G1754" s="642" t="s">
        <v>25811</v>
      </c>
      <c r="H1754" s="643" t="s">
        <v>24359</v>
      </c>
      <c r="I1754" s="644" t="s">
        <v>520</v>
      </c>
      <c r="J1754" s="645" t="s">
        <v>24359</v>
      </c>
      <c r="K1754" s="681">
        <v>3</v>
      </c>
      <c r="L1754" s="681">
        <v>12</v>
      </c>
      <c r="M1754" s="682">
        <v>72000</v>
      </c>
      <c r="N1754" s="681">
        <v>1</v>
      </c>
      <c r="O1754" s="683">
        <v>6</v>
      </c>
      <c r="P1754" s="682">
        <v>36000</v>
      </c>
      <c r="Q1754" s="683">
        <v>1</v>
      </c>
      <c r="R1754" s="683">
        <v>12</v>
      </c>
    </row>
    <row r="1755" spans="1:18" x14ac:dyDescent="0.25">
      <c r="A1755" s="636">
        <v>1078</v>
      </c>
      <c r="B1755" s="637" t="s">
        <v>515</v>
      </c>
      <c r="C1755" s="638" t="s">
        <v>147</v>
      </c>
      <c r="D1755" s="639" t="s">
        <v>25113</v>
      </c>
      <c r="E1755" s="640">
        <v>10000</v>
      </c>
      <c r="F1755" s="641" t="s">
        <v>25812</v>
      </c>
      <c r="G1755" s="642" t="s">
        <v>25813</v>
      </c>
      <c r="H1755" s="643" t="s">
        <v>519</v>
      </c>
      <c r="I1755" s="644" t="s">
        <v>24337</v>
      </c>
      <c r="J1755" s="645" t="s">
        <v>519</v>
      </c>
      <c r="K1755" s="681">
        <v>3</v>
      </c>
      <c r="L1755" s="681">
        <v>12</v>
      </c>
      <c r="M1755" s="682">
        <v>120000</v>
      </c>
      <c r="N1755" s="681">
        <v>1</v>
      </c>
      <c r="O1755" s="683">
        <v>6</v>
      </c>
      <c r="P1755" s="682">
        <v>60000</v>
      </c>
      <c r="Q1755" s="683">
        <v>1</v>
      </c>
      <c r="R1755" s="683">
        <v>12</v>
      </c>
    </row>
    <row r="1756" spans="1:18" x14ac:dyDescent="0.25">
      <c r="A1756" s="636">
        <v>1078</v>
      </c>
      <c r="B1756" s="637" t="s">
        <v>515</v>
      </c>
      <c r="C1756" s="638" t="s">
        <v>147</v>
      </c>
      <c r="D1756" s="639" t="s">
        <v>25814</v>
      </c>
      <c r="E1756" s="640">
        <v>10000</v>
      </c>
      <c r="F1756" s="641" t="s">
        <v>25815</v>
      </c>
      <c r="G1756" s="642" t="s">
        <v>25816</v>
      </c>
      <c r="H1756" s="643" t="s">
        <v>24475</v>
      </c>
      <c r="I1756" s="644" t="s">
        <v>24337</v>
      </c>
      <c r="J1756" s="645" t="s">
        <v>24475</v>
      </c>
      <c r="K1756" s="681">
        <v>3</v>
      </c>
      <c r="L1756" s="681">
        <v>12</v>
      </c>
      <c r="M1756" s="682">
        <v>120000</v>
      </c>
      <c r="N1756" s="681">
        <v>1</v>
      </c>
      <c r="O1756" s="683">
        <v>6</v>
      </c>
      <c r="P1756" s="682">
        <v>59831.25</v>
      </c>
      <c r="Q1756" s="683">
        <v>1</v>
      </c>
      <c r="R1756" s="683">
        <v>12</v>
      </c>
    </row>
    <row r="1757" spans="1:18" x14ac:dyDescent="0.25">
      <c r="A1757" s="636">
        <v>1078</v>
      </c>
      <c r="B1757" s="637" t="s">
        <v>515</v>
      </c>
      <c r="C1757" s="638" t="s">
        <v>147</v>
      </c>
      <c r="D1757" s="639" t="s">
        <v>24994</v>
      </c>
      <c r="E1757" s="640">
        <v>8000</v>
      </c>
      <c r="F1757" s="641" t="s">
        <v>25817</v>
      </c>
      <c r="G1757" s="642" t="s">
        <v>25818</v>
      </c>
      <c r="H1757" s="643" t="s">
        <v>17373</v>
      </c>
      <c r="I1757" s="644" t="s">
        <v>24422</v>
      </c>
      <c r="J1757" s="645" t="s">
        <v>17373</v>
      </c>
      <c r="K1757" s="681">
        <v>3</v>
      </c>
      <c r="L1757" s="681">
        <v>7</v>
      </c>
      <c r="M1757" s="682">
        <v>59733.380000000005</v>
      </c>
      <c r="N1757" s="681">
        <v>1</v>
      </c>
      <c r="O1757" s="683">
        <v>6</v>
      </c>
      <c r="P1757" s="682">
        <v>48000</v>
      </c>
      <c r="Q1757" s="683">
        <v>1</v>
      </c>
      <c r="R1757" s="683">
        <v>9</v>
      </c>
    </row>
    <row r="1758" spans="1:18" x14ac:dyDescent="0.25">
      <c r="A1758" s="636">
        <v>1078</v>
      </c>
      <c r="B1758" s="637" t="s">
        <v>549</v>
      </c>
      <c r="C1758" s="638" t="s">
        <v>147</v>
      </c>
      <c r="D1758" s="639" t="s">
        <v>25819</v>
      </c>
      <c r="E1758" s="640">
        <v>7500</v>
      </c>
      <c r="F1758" s="641" t="s">
        <v>25820</v>
      </c>
      <c r="G1758" s="642" t="s">
        <v>25821</v>
      </c>
      <c r="H1758" s="643" t="s">
        <v>16466</v>
      </c>
      <c r="I1758" s="644" t="s">
        <v>24337</v>
      </c>
      <c r="J1758" s="645" t="s">
        <v>16466</v>
      </c>
      <c r="K1758" s="681">
        <v>3</v>
      </c>
      <c r="L1758" s="681">
        <v>12</v>
      </c>
      <c r="M1758" s="682">
        <v>90000</v>
      </c>
      <c r="N1758" s="681">
        <v>1</v>
      </c>
      <c r="O1758" s="683">
        <v>6</v>
      </c>
      <c r="P1758" s="682">
        <v>45000</v>
      </c>
      <c r="Q1758" s="667">
        <v>0</v>
      </c>
      <c r="R1758" s="683">
        <v>0</v>
      </c>
    </row>
    <row r="1759" spans="1:18" x14ac:dyDescent="0.25">
      <c r="A1759" s="636">
        <v>1078</v>
      </c>
      <c r="B1759" s="637" t="s">
        <v>515</v>
      </c>
      <c r="C1759" s="638" t="s">
        <v>147</v>
      </c>
      <c r="D1759" s="639" t="s">
        <v>24910</v>
      </c>
      <c r="E1759" s="640">
        <v>3500</v>
      </c>
      <c r="F1759" s="641" t="s">
        <v>25822</v>
      </c>
      <c r="G1759" s="642" t="s">
        <v>25823</v>
      </c>
      <c r="H1759" s="643" t="s">
        <v>17030</v>
      </c>
      <c r="I1759" s="644" t="s">
        <v>24624</v>
      </c>
      <c r="J1759" s="645" t="s">
        <v>17030</v>
      </c>
      <c r="K1759" s="681">
        <v>3</v>
      </c>
      <c r="L1759" s="681">
        <v>12</v>
      </c>
      <c r="M1759" s="682">
        <v>42000</v>
      </c>
      <c r="N1759" s="681">
        <v>1</v>
      </c>
      <c r="O1759" s="683">
        <v>6</v>
      </c>
      <c r="P1759" s="682">
        <v>21000</v>
      </c>
      <c r="Q1759" s="683">
        <v>1</v>
      </c>
      <c r="R1759" s="683">
        <v>12</v>
      </c>
    </row>
    <row r="1760" spans="1:18" x14ac:dyDescent="0.25">
      <c r="A1760" s="636">
        <v>1078</v>
      </c>
      <c r="B1760" s="637" t="s">
        <v>515</v>
      </c>
      <c r="C1760" s="638" t="s">
        <v>147</v>
      </c>
      <c r="D1760" s="639" t="s">
        <v>25824</v>
      </c>
      <c r="E1760" s="640">
        <v>10000</v>
      </c>
      <c r="F1760" s="641" t="s">
        <v>25825</v>
      </c>
      <c r="G1760" s="642" t="s">
        <v>25826</v>
      </c>
      <c r="H1760" s="643" t="s">
        <v>565</v>
      </c>
      <c r="I1760" s="644" t="s">
        <v>24337</v>
      </c>
      <c r="J1760" s="645" t="s">
        <v>565</v>
      </c>
      <c r="K1760" s="681">
        <v>3</v>
      </c>
      <c r="L1760" s="681">
        <v>12</v>
      </c>
      <c r="M1760" s="682">
        <v>113627.34</v>
      </c>
      <c r="N1760" s="681">
        <v>1</v>
      </c>
      <c r="O1760" s="683">
        <v>6</v>
      </c>
      <c r="P1760" s="682">
        <v>58548</v>
      </c>
      <c r="Q1760" s="683">
        <v>1</v>
      </c>
      <c r="R1760" s="683">
        <v>12</v>
      </c>
    </row>
    <row r="1761" spans="1:18" x14ac:dyDescent="0.25">
      <c r="A1761" s="636">
        <v>1078</v>
      </c>
      <c r="B1761" s="637" t="s">
        <v>515</v>
      </c>
      <c r="C1761" s="638" t="s">
        <v>147</v>
      </c>
      <c r="D1761" s="639" t="s">
        <v>24991</v>
      </c>
      <c r="E1761" s="640">
        <v>11000</v>
      </c>
      <c r="F1761" s="641" t="s">
        <v>25827</v>
      </c>
      <c r="G1761" s="642" t="s">
        <v>25828</v>
      </c>
      <c r="H1761" s="643" t="s">
        <v>16466</v>
      </c>
      <c r="I1761" s="644" t="s">
        <v>24614</v>
      </c>
      <c r="J1761" s="645" t="s">
        <v>16466</v>
      </c>
      <c r="K1761" s="681">
        <v>3</v>
      </c>
      <c r="L1761" s="681">
        <v>12</v>
      </c>
      <c r="M1761" s="682">
        <v>132000</v>
      </c>
      <c r="N1761" s="681">
        <v>1</v>
      </c>
      <c r="O1761" s="683">
        <v>6</v>
      </c>
      <c r="P1761" s="682">
        <v>66000</v>
      </c>
      <c r="Q1761" s="683">
        <v>1</v>
      </c>
      <c r="R1761" s="683">
        <v>12</v>
      </c>
    </row>
    <row r="1762" spans="1:18" x14ac:dyDescent="0.25">
      <c r="A1762" s="636">
        <v>1078</v>
      </c>
      <c r="B1762" s="637" t="s">
        <v>515</v>
      </c>
      <c r="C1762" s="638" t="s">
        <v>147</v>
      </c>
      <c r="D1762" s="639" t="s">
        <v>25829</v>
      </c>
      <c r="E1762" s="640">
        <v>10000</v>
      </c>
      <c r="F1762" s="641" t="s">
        <v>25830</v>
      </c>
      <c r="G1762" s="642" t="s">
        <v>25831</v>
      </c>
      <c r="H1762" s="643" t="s">
        <v>16466</v>
      </c>
      <c r="I1762" s="644" t="s">
        <v>24337</v>
      </c>
      <c r="J1762" s="645" t="s">
        <v>16466</v>
      </c>
      <c r="K1762" s="681">
        <v>1</v>
      </c>
      <c r="L1762" s="681">
        <v>1</v>
      </c>
      <c r="M1762" s="682">
        <v>30000</v>
      </c>
      <c r="N1762" s="681">
        <v>0</v>
      </c>
      <c r="O1762" s="683">
        <v>0</v>
      </c>
      <c r="P1762" s="682">
        <v>0</v>
      </c>
      <c r="Q1762" s="667">
        <v>0</v>
      </c>
      <c r="R1762" s="683">
        <v>0</v>
      </c>
    </row>
    <row r="1763" spans="1:18" x14ac:dyDescent="0.25">
      <c r="A1763" s="636">
        <v>1078</v>
      </c>
      <c r="B1763" s="637" t="s">
        <v>515</v>
      </c>
      <c r="C1763" s="638" t="s">
        <v>147</v>
      </c>
      <c r="D1763" s="639" t="s">
        <v>1984</v>
      </c>
      <c r="E1763" s="640">
        <v>8000</v>
      </c>
      <c r="F1763" s="641" t="s">
        <v>25832</v>
      </c>
      <c r="G1763" s="642" t="s">
        <v>25833</v>
      </c>
      <c r="H1763" s="643" t="s">
        <v>519</v>
      </c>
      <c r="I1763" s="644" t="s">
        <v>520</v>
      </c>
      <c r="J1763" s="645" t="s">
        <v>519</v>
      </c>
      <c r="K1763" s="681">
        <v>3</v>
      </c>
      <c r="L1763" s="681">
        <v>12</v>
      </c>
      <c r="M1763" s="682">
        <v>96000</v>
      </c>
      <c r="N1763" s="681">
        <v>1</v>
      </c>
      <c r="O1763" s="683">
        <v>6</v>
      </c>
      <c r="P1763" s="682">
        <v>48000</v>
      </c>
      <c r="Q1763" s="683">
        <v>1</v>
      </c>
      <c r="R1763" s="683">
        <v>12</v>
      </c>
    </row>
    <row r="1764" spans="1:18" x14ac:dyDescent="0.25">
      <c r="A1764" s="636">
        <v>1078</v>
      </c>
      <c r="B1764" s="637" t="s">
        <v>549</v>
      </c>
      <c r="C1764" s="638" t="s">
        <v>147</v>
      </c>
      <c r="D1764" s="639" t="s">
        <v>24686</v>
      </c>
      <c r="E1764" s="640">
        <v>7500</v>
      </c>
      <c r="F1764" s="641" t="s">
        <v>25834</v>
      </c>
      <c r="G1764" s="642" t="s">
        <v>25835</v>
      </c>
      <c r="H1764" s="643" t="s">
        <v>16466</v>
      </c>
      <c r="I1764" s="644" t="s">
        <v>24479</v>
      </c>
      <c r="J1764" s="645" t="s">
        <v>16466</v>
      </c>
      <c r="K1764" s="681">
        <v>3</v>
      </c>
      <c r="L1764" s="681">
        <v>12</v>
      </c>
      <c r="M1764" s="682">
        <v>90000</v>
      </c>
      <c r="N1764" s="681">
        <v>1</v>
      </c>
      <c r="O1764" s="683">
        <v>6</v>
      </c>
      <c r="P1764" s="682">
        <v>45000</v>
      </c>
      <c r="Q1764" s="667">
        <v>0</v>
      </c>
      <c r="R1764" s="683">
        <v>0</v>
      </c>
    </row>
    <row r="1765" spans="1:18" x14ac:dyDescent="0.25">
      <c r="A1765" s="636">
        <v>1078</v>
      </c>
      <c r="B1765" s="637" t="s">
        <v>515</v>
      </c>
      <c r="C1765" s="638" t="s">
        <v>147</v>
      </c>
      <c r="D1765" s="639" t="s">
        <v>24828</v>
      </c>
      <c r="E1765" s="640">
        <v>8000</v>
      </c>
      <c r="F1765" s="641" t="s">
        <v>25836</v>
      </c>
      <c r="G1765" s="642" t="s">
        <v>25837</v>
      </c>
      <c r="H1765" s="643" t="s">
        <v>16466</v>
      </c>
      <c r="I1765" s="644" t="s">
        <v>24337</v>
      </c>
      <c r="J1765" s="645" t="s">
        <v>16466</v>
      </c>
      <c r="K1765" s="681">
        <v>3</v>
      </c>
      <c r="L1765" s="681">
        <v>12</v>
      </c>
      <c r="M1765" s="682">
        <v>96000</v>
      </c>
      <c r="N1765" s="681">
        <v>1</v>
      </c>
      <c r="O1765" s="683">
        <v>6</v>
      </c>
      <c r="P1765" s="682">
        <v>48000</v>
      </c>
      <c r="Q1765" s="683">
        <v>1</v>
      </c>
      <c r="R1765" s="683">
        <v>12</v>
      </c>
    </row>
    <row r="1766" spans="1:18" x14ac:dyDescent="0.25">
      <c r="A1766" s="636">
        <v>1078</v>
      </c>
      <c r="B1766" s="637" t="s">
        <v>549</v>
      </c>
      <c r="C1766" s="638" t="s">
        <v>147</v>
      </c>
      <c r="D1766" s="639" t="s">
        <v>24388</v>
      </c>
      <c r="E1766" s="640">
        <v>3500</v>
      </c>
      <c r="F1766" s="641" t="s">
        <v>25838</v>
      </c>
      <c r="G1766" s="642" t="s">
        <v>25839</v>
      </c>
      <c r="H1766" s="643" t="s">
        <v>16466</v>
      </c>
      <c r="I1766" s="644" t="s">
        <v>24337</v>
      </c>
      <c r="J1766" s="645" t="s">
        <v>16466</v>
      </c>
      <c r="K1766" s="681">
        <v>3</v>
      </c>
      <c r="L1766" s="681">
        <v>12</v>
      </c>
      <c r="M1766" s="682">
        <v>41977.880000000005</v>
      </c>
      <c r="N1766" s="681">
        <v>1</v>
      </c>
      <c r="O1766" s="683">
        <v>6</v>
      </c>
      <c r="P1766" s="682">
        <v>20939.97</v>
      </c>
      <c r="Q1766" s="667">
        <v>0</v>
      </c>
      <c r="R1766" s="683">
        <v>0</v>
      </c>
    </row>
    <row r="1767" spans="1:18" x14ac:dyDescent="0.25">
      <c r="A1767" s="636">
        <v>1078</v>
      </c>
      <c r="B1767" s="637" t="s">
        <v>515</v>
      </c>
      <c r="C1767" s="638" t="s">
        <v>147</v>
      </c>
      <c r="D1767" s="639" t="s">
        <v>25840</v>
      </c>
      <c r="E1767" s="640">
        <v>10000</v>
      </c>
      <c r="F1767" s="641" t="s">
        <v>25841</v>
      </c>
      <c r="G1767" s="642" t="s">
        <v>25842</v>
      </c>
      <c r="H1767" s="643" t="s">
        <v>16466</v>
      </c>
      <c r="I1767" s="644" t="s">
        <v>24337</v>
      </c>
      <c r="J1767" s="645" t="s">
        <v>16466</v>
      </c>
      <c r="K1767" s="681">
        <v>3</v>
      </c>
      <c r="L1767" s="681">
        <v>12</v>
      </c>
      <c r="M1767" s="682">
        <v>120000</v>
      </c>
      <c r="N1767" s="681">
        <v>1</v>
      </c>
      <c r="O1767" s="683">
        <v>6</v>
      </c>
      <c r="P1767" s="682">
        <v>60000</v>
      </c>
      <c r="Q1767" s="683">
        <v>1</v>
      </c>
      <c r="R1767" s="683">
        <v>12</v>
      </c>
    </row>
    <row r="1768" spans="1:18" x14ac:dyDescent="0.25">
      <c r="A1768" s="636">
        <v>1078</v>
      </c>
      <c r="B1768" s="637" t="s">
        <v>515</v>
      </c>
      <c r="C1768" s="638" t="s">
        <v>147</v>
      </c>
      <c r="D1768" s="639" t="s">
        <v>25843</v>
      </c>
      <c r="E1768" s="640">
        <v>7000</v>
      </c>
      <c r="F1768" s="641" t="s">
        <v>25844</v>
      </c>
      <c r="G1768" s="642" t="s">
        <v>25845</v>
      </c>
      <c r="H1768" s="643" t="s">
        <v>16466</v>
      </c>
      <c r="I1768" s="644" t="s">
        <v>24337</v>
      </c>
      <c r="J1768" s="645" t="s">
        <v>16466</v>
      </c>
      <c r="K1768" s="681">
        <v>3</v>
      </c>
      <c r="L1768" s="681">
        <v>12</v>
      </c>
      <c r="M1768" s="682">
        <v>1166.67</v>
      </c>
      <c r="N1768" s="681">
        <v>1</v>
      </c>
      <c r="O1768" s="683">
        <v>6</v>
      </c>
      <c r="P1768" s="682">
        <v>0</v>
      </c>
      <c r="Q1768" s="667">
        <v>0</v>
      </c>
      <c r="R1768" s="683">
        <v>0</v>
      </c>
    </row>
    <row r="1769" spans="1:18" x14ac:dyDescent="0.25">
      <c r="A1769" s="636">
        <v>1078</v>
      </c>
      <c r="B1769" s="637" t="s">
        <v>515</v>
      </c>
      <c r="C1769" s="638" t="s">
        <v>147</v>
      </c>
      <c r="D1769" s="639" t="s">
        <v>24873</v>
      </c>
      <c r="E1769" s="640">
        <v>2500</v>
      </c>
      <c r="F1769" s="641" t="s">
        <v>25846</v>
      </c>
      <c r="G1769" s="642" t="s">
        <v>25847</v>
      </c>
      <c r="H1769" s="643" t="s">
        <v>18178</v>
      </c>
      <c r="I1769" s="644" t="s">
        <v>24494</v>
      </c>
      <c r="J1769" s="645" t="s">
        <v>18178</v>
      </c>
      <c r="K1769" s="681">
        <v>1</v>
      </c>
      <c r="L1769" s="681">
        <v>2</v>
      </c>
      <c r="M1769" s="682">
        <v>6499.9400000000005</v>
      </c>
      <c r="N1769" s="681">
        <v>0</v>
      </c>
      <c r="O1769" s="683">
        <v>0</v>
      </c>
      <c r="P1769" s="682">
        <v>0</v>
      </c>
      <c r="Q1769" s="667">
        <v>0</v>
      </c>
      <c r="R1769" s="683">
        <v>0</v>
      </c>
    </row>
    <row r="1770" spans="1:18" x14ac:dyDescent="0.25">
      <c r="A1770" s="636">
        <v>1078</v>
      </c>
      <c r="B1770" s="637" t="s">
        <v>515</v>
      </c>
      <c r="C1770" s="638" t="s">
        <v>147</v>
      </c>
      <c r="D1770" s="639" t="s">
        <v>25848</v>
      </c>
      <c r="E1770" s="640">
        <v>10000</v>
      </c>
      <c r="F1770" s="641" t="s">
        <v>25849</v>
      </c>
      <c r="G1770" s="642" t="s">
        <v>25850</v>
      </c>
      <c r="H1770" s="643" t="s">
        <v>519</v>
      </c>
      <c r="I1770" s="644" t="s">
        <v>24137</v>
      </c>
      <c r="J1770" s="645" t="s">
        <v>519</v>
      </c>
      <c r="K1770" s="681">
        <v>3</v>
      </c>
      <c r="L1770" s="681">
        <v>12</v>
      </c>
      <c r="M1770" s="682">
        <v>120000</v>
      </c>
      <c r="N1770" s="681">
        <v>1</v>
      </c>
      <c r="O1770" s="683">
        <v>6</v>
      </c>
      <c r="P1770" s="682">
        <v>60000</v>
      </c>
      <c r="Q1770" s="683">
        <v>1</v>
      </c>
      <c r="R1770" s="683">
        <v>12</v>
      </c>
    </row>
    <row r="1771" spans="1:18" x14ac:dyDescent="0.25">
      <c r="A1771" s="636">
        <v>1078</v>
      </c>
      <c r="B1771" s="637" t="s">
        <v>515</v>
      </c>
      <c r="C1771" s="638" t="s">
        <v>147</v>
      </c>
      <c r="D1771" s="639" t="s">
        <v>25851</v>
      </c>
      <c r="E1771" s="640">
        <v>7000</v>
      </c>
      <c r="F1771" s="641" t="s">
        <v>25852</v>
      </c>
      <c r="G1771" s="642" t="s">
        <v>25853</v>
      </c>
      <c r="H1771" s="643" t="s">
        <v>16466</v>
      </c>
      <c r="I1771" s="644" t="s">
        <v>24337</v>
      </c>
      <c r="J1771" s="645" t="s">
        <v>16466</v>
      </c>
      <c r="K1771" s="681">
        <v>3</v>
      </c>
      <c r="L1771" s="681">
        <v>12</v>
      </c>
      <c r="M1771" s="682">
        <v>84000</v>
      </c>
      <c r="N1771" s="681">
        <v>1</v>
      </c>
      <c r="O1771" s="683">
        <v>6</v>
      </c>
      <c r="P1771" s="682">
        <v>42000</v>
      </c>
      <c r="Q1771" s="667">
        <v>0</v>
      </c>
      <c r="R1771" s="683">
        <v>0</v>
      </c>
    </row>
    <row r="1772" spans="1:18" x14ac:dyDescent="0.25">
      <c r="A1772" s="636">
        <v>1078</v>
      </c>
      <c r="B1772" s="637" t="s">
        <v>549</v>
      </c>
      <c r="C1772" s="638" t="s">
        <v>147</v>
      </c>
      <c r="D1772" s="639" t="s">
        <v>25854</v>
      </c>
      <c r="E1772" s="640">
        <v>2500</v>
      </c>
      <c r="F1772" s="641" t="s">
        <v>25855</v>
      </c>
      <c r="G1772" s="642" t="s">
        <v>25856</v>
      </c>
      <c r="H1772" s="643" t="s">
        <v>565</v>
      </c>
      <c r="I1772" s="644" t="s">
        <v>24519</v>
      </c>
      <c r="J1772" s="645" t="s">
        <v>25857</v>
      </c>
      <c r="K1772" s="681">
        <v>3</v>
      </c>
      <c r="L1772" s="681">
        <v>12</v>
      </c>
      <c r="M1772" s="682">
        <v>29916.67</v>
      </c>
      <c r="N1772" s="681">
        <v>1</v>
      </c>
      <c r="O1772" s="683">
        <v>6</v>
      </c>
      <c r="P1772" s="682">
        <v>12680</v>
      </c>
      <c r="Q1772" s="667">
        <v>0</v>
      </c>
      <c r="R1772" s="683">
        <v>0</v>
      </c>
    </row>
    <row r="1773" spans="1:18" x14ac:dyDescent="0.25">
      <c r="A1773" s="636">
        <v>1078</v>
      </c>
      <c r="B1773" s="637" t="s">
        <v>515</v>
      </c>
      <c r="C1773" s="638" t="s">
        <v>147</v>
      </c>
      <c r="D1773" s="639" t="s">
        <v>25858</v>
      </c>
      <c r="E1773" s="640">
        <v>8000</v>
      </c>
      <c r="F1773" s="641" t="s">
        <v>25859</v>
      </c>
      <c r="G1773" s="642" t="s">
        <v>25860</v>
      </c>
      <c r="H1773" s="643" t="s">
        <v>24872</v>
      </c>
      <c r="I1773" s="644" t="s">
        <v>24337</v>
      </c>
      <c r="J1773" s="645" t="s">
        <v>24872</v>
      </c>
      <c r="K1773" s="681">
        <v>3</v>
      </c>
      <c r="L1773" s="681">
        <v>12</v>
      </c>
      <c r="M1773" s="682">
        <v>96000</v>
      </c>
      <c r="N1773" s="681">
        <v>1</v>
      </c>
      <c r="O1773" s="683">
        <v>6</v>
      </c>
      <c r="P1773" s="682">
        <v>48000</v>
      </c>
      <c r="Q1773" s="683">
        <v>1</v>
      </c>
      <c r="R1773" s="683">
        <v>12</v>
      </c>
    </row>
    <row r="1774" spans="1:18" x14ac:dyDescent="0.25">
      <c r="A1774" s="636">
        <v>1078</v>
      </c>
      <c r="B1774" s="637" t="s">
        <v>549</v>
      </c>
      <c r="C1774" s="638" t="s">
        <v>147</v>
      </c>
      <c r="D1774" s="639" t="s">
        <v>24724</v>
      </c>
      <c r="E1774" s="640">
        <v>3500</v>
      </c>
      <c r="F1774" s="641" t="s">
        <v>25861</v>
      </c>
      <c r="G1774" s="642" t="s">
        <v>25862</v>
      </c>
      <c r="H1774" s="643" t="s">
        <v>16466</v>
      </c>
      <c r="I1774" s="644" t="s">
        <v>520</v>
      </c>
      <c r="J1774" s="645" t="s">
        <v>16466</v>
      </c>
      <c r="K1774" s="681">
        <v>3</v>
      </c>
      <c r="L1774" s="681">
        <v>12</v>
      </c>
      <c r="M1774" s="682">
        <v>34175.339999999997</v>
      </c>
      <c r="N1774" s="681">
        <v>1</v>
      </c>
      <c r="O1774" s="683">
        <v>6</v>
      </c>
      <c r="P1774" s="682">
        <v>21000</v>
      </c>
      <c r="Q1774" s="667">
        <v>0</v>
      </c>
      <c r="R1774" s="683">
        <v>0</v>
      </c>
    </row>
    <row r="1775" spans="1:18" x14ac:dyDescent="0.25">
      <c r="A1775" s="636">
        <v>1078</v>
      </c>
      <c r="B1775" s="637" t="s">
        <v>515</v>
      </c>
      <c r="C1775" s="638" t="s">
        <v>147</v>
      </c>
      <c r="D1775" s="639" t="s">
        <v>25621</v>
      </c>
      <c r="E1775" s="640">
        <v>13000</v>
      </c>
      <c r="F1775" s="641" t="s">
        <v>25863</v>
      </c>
      <c r="G1775" s="642" t="s">
        <v>25864</v>
      </c>
      <c r="H1775" s="643" t="s">
        <v>16466</v>
      </c>
      <c r="I1775" s="644" t="s">
        <v>24337</v>
      </c>
      <c r="J1775" s="645" t="s">
        <v>16466</v>
      </c>
      <c r="K1775" s="681">
        <v>3</v>
      </c>
      <c r="L1775" s="681">
        <v>12</v>
      </c>
      <c r="M1775" s="682">
        <v>156000</v>
      </c>
      <c r="N1775" s="681">
        <v>1</v>
      </c>
      <c r="O1775" s="683">
        <v>6</v>
      </c>
      <c r="P1775" s="682">
        <v>78000</v>
      </c>
      <c r="Q1775" s="683">
        <v>1</v>
      </c>
      <c r="R1775" s="683">
        <v>12</v>
      </c>
    </row>
    <row r="1776" spans="1:18" x14ac:dyDescent="0.25">
      <c r="A1776" s="636">
        <v>1078</v>
      </c>
      <c r="B1776" s="637" t="s">
        <v>549</v>
      </c>
      <c r="C1776" s="638" t="s">
        <v>147</v>
      </c>
      <c r="D1776" s="639" t="s">
        <v>25865</v>
      </c>
      <c r="E1776" s="640">
        <v>2000</v>
      </c>
      <c r="F1776" s="641" t="s">
        <v>25866</v>
      </c>
      <c r="G1776" s="642" t="s">
        <v>25867</v>
      </c>
      <c r="H1776" s="643" t="s">
        <v>565</v>
      </c>
      <c r="I1776" s="644" t="s">
        <v>24337</v>
      </c>
      <c r="J1776" s="645" t="s">
        <v>565</v>
      </c>
      <c r="K1776" s="681">
        <v>3</v>
      </c>
      <c r="L1776" s="681">
        <v>12</v>
      </c>
      <c r="M1776" s="682">
        <v>24000</v>
      </c>
      <c r="N1776" s="681">
        <v>1</v>
      </c>
      <c r="O1776" s="683">
        <v>6</v>
      </c>
      <c r="P1776" s="682">
        <v>12000</v>
      </c>
      <c r="Q1776" s="667">
        <v>0</v>
      </c>
      <c r="R1776" s="683">
        <v>0</v>
      </c>
    </row>
    <row r="1777" spans="1:18" x14ac:dyDescent="0.25">
      <c r="A1777" s="636">
        <v>1078</v>
      </c>
      <c r="B1777" s="637" t="s">
        <v>515</v>
      </c>
      <c r="C1777" s="638" t="s">
        <v>147</v>
      </c>
      <c r="D1777" s="639" t="s">
        <v>25868</v>
      </c>
      <c r="E1777" s="640">
        <v>4000</v>
      </c>
      <c r="F1777" s="641" t="s">
        <v>25869</v>
      </c>
      <c r="G1777" s="642" t="s">
        <v>25870</v>
      </c>
      <c r="H1777" s="643" t="s">
        <v>16466</v>
      </c>
      <c r="I1777" s="644" t="s">
        <v>24337</v>
      </c>
      <c r="J1777" s="645" t="s">
        <v>16466</v>
      </c>
      <c r="K1777" s="681">
        <v>3</v>
      </c>
      <c r="L1777" s="681">
        <v>12</v>
      </c>
      <c r="M1777" s="682">
        <v>48000</v>
      </c>
      <c r="N1777" s="681">
        <v>1</v>
      </c>
      <c r="O1777" s="683">
        <v>6</v>
      </c>
      <c r="P1777" s="682">
        <v>24000</v>
      </c>
      <c r="Q1777" s="683">
        <v>1</v>
      </c>
      <c r="R1777" s="683">
        <v>12</v>
      </c>
    </row>
    <row r="1778" spans="1:18" x14ac:dyDescent="0.25">
      <c r="A1778" s="636">
        <v>1078</v>
      </c>
      <c r="B1778" s="637" t="s">
        <v>549</v>
      </c>
      <c r="C1778" s="638" t="s">
        <v>147</v>
      </c>
      <c r="D1778" s="639" t="s">
        <v>25871</v>
      </c>
      <c r="E1778" s="640">
        <v>2500</v>
      </c>
      <c r="F1778" s="641" t="s">
        <v>25872</v>
      </c>
      <c r="G1778" s="642" t="s">
        <v>25873</v>
      </c>
      <c r="H1778" s="643" t="s">
        <v>930</v>
      </c>
      <c r="I1778" s="644" t="s">
        <v>25441</v>
      </c>
      <c r="J1778" s="645" t="s">
        <v>930</v>
      </c>
      <c r="K1778" s="681">
        <v>3</v>
      </c>
      <c r="L1778" s="681">
        <v>12</v>
      </c>
      <c r="M1778" s="682">
        <v>30000</v>
      </c>
      <c r="N1778" s="681">
        <v>1</v>
      </c>
      <c r="O1778" s="683">
        <v>6</v>
      </c>
      <c r="P1778" s="682">
        <v>15000</v>
      </c>
      <c r="Q1778" s="667">
        <v>0</v>
      </c>
      <c r="R1778" s="683">
        <v>0</v>
      </c>
    </row>
    <row r="1779" spans="1:18" x14ac:dyDescent="0.25">
      <c r="A1779" s="636">
        <v>1078</v>
      </c>
      <c r="B1779" s="637" t="s">
        <v>515</v>
      </c>
      <c r="C1779" s="638" t="s">
        <v>147</v>
      </c>
      <c r="D1779" s="639" t="s">
        <v>24597</v>
      </c>
      <c r="E1779" s="640">
        <v>10000</v>
      </c>
      <c r="F1779" s="641" t="s">
        <v>25874</v>
      </c>
      <c r="G1779" s="642" t="s">
        <v>25875</v>
      </c>
      <c r="H1779" s="643" t="s">
        <v>16466</v>
      </c>
      <c r="I1779" s="644" t="s">
        <v>24337</v>
      </c>
      <c r="J1779" s="645" t="s">
        <v>16466</v>
      </c>
      <c r="K1779" s="681">
        <v>3</v>
      </c>
      <c r="L1779" s="681">
        <v>12</v>
      </c>
      <c r="M1779" s="682">
        <v>120000</v>
      </c>
      <c r="N1779" s="681">
        <v>1</v>
      </c>
      <c r="O1779" s="683">
        <v>6</v>
      </c>
      <c r="P1779" s="682">
        <v>60000</v>
      </c>
      <c r="Q1779" s="683">
        <v>1</v>
      </c>
      <c r="R1779" s="683">
        <v>12</v>
      </c>
    </row>
    <row r="1780" spans="1:18" x14ac:dyDescent="0.25">
      <c r="A1780" s="636">
        <v>1078</v>
      </c>
      <c r="B1780" s="637" t="s">
        <v>549</v>
      </c>
      <c r="C1780" s="638" t="s">
        <v>147</v>
      </c>
      <c r="D1780" s="639" t="s">
        <v>25876</v>
      </c>
      <c r="E1780" s="640">
        <v>3500</v>
      </c>
      <c r="F1780" s="641" t="s">
        <v>25877</v>
      </c>
      <c r="G1780" s="642" t="s">
        <v>25878</v>
      </c>
      <c r="H1780" s="643" t="s">
        <v>930</v>
      </c>
      <c r="I1780" s="644" t="s">
        <v>25879</v>
      </c>
      <c r="J1780" s="645" t="s">
        <v>930</v>
      </c>
      <c r="K1780" s="681">
        <v>3</v>
      </c>
      <c r="L1780" s="681">
        <v>12</v>
      </c>
      <c r="M1780" s="682">
        <v>42000</v>
      </c>
      <c r="N1780" s="681">
        <v>1</v>
      </c>
      <c r="O1780" s="683">
        <v>6</v>
      </c>
      <c r="P1780" s="682">
        <v>21000</v>
      </c>
      <c r="Q1780" s="667">
        <v>0</v>
      </c>
      <c r="R1780" s="683">
        <v>0</v>
      </c>
    </row>
    <row r="1781" spans="1:18" x14ac:dyDescent="0.25">
      <c r="A1781" s="636">
        <v>1078</v>
      </c>
      <c r="B1781" s="637" t="s">
        <v>515</v>
      </c>
      <c r="C1781" s="638" t="s">
        <v>147</v>
      </c>
      <c r="D1781" s="639" t="s">
        <v>25880</v>
      </c>
      <c r="E1781" s="640">
        <v>10000</v>
      </c>
      <c r="F1781" s="641" t="s">
        <v>25881</v>
      </c>
      <c r="G1781" s="642" t="s">
        <v>25882</v>
      </c>
      <c r="H1781" s="643" t="s">
        <v>16466</v>
      </c>
      <c r="I1781" s="644" t="s">
        <v>24512</v>
      </c>
      <c r="J1781" s="645" t="s">
        <v>16466</v>
      </c>
      <c r="K1781" s="681">
        <v>3</v>
      </c>
      <c r="L1781" s="681">
        <v>12</v>
      </c>
      <c r="M1781" s="682">
        <v>120000</v>
      </c>
      <c r="N1781" s="681">
        <v>1</v>
      </c>
      <c r="O1781" s="683">
        <v>6</v>
      </c>
      <c r="P1781" s="682">
        <v>60000</v>
      </c>
      <c r="Q1781" s="683">
        <v>1</v>
      </c>
      <c r="R1781" s="683">
        <v>12</v>
      </c>
    </row>
    <row r="1782" spans="1:18" x14ac:dyDescent="0.25">
      <c r="A1782" s="636">
        <v>1078</v>
      </c>
      <c r="B1782" s="637" t="s">
        <v>549</v>
      </c>
      <c r="C1782" s="638" t="s">
        <v>147</v>
      </c>
      <c r="D1782" s="639" t="s">
        <v>1984</v>
      </c>
      <c r="E1782" s="640">
        <v>10000</v>
      </c>
      <c r="F1782" s="641" t="s">
        <v>25883</v>
      </c>
      <c r="G1782" s="642" t="s">
        <v>25884</v>
      </c>
      <c r="H1782" s="643" t="s">
        <v>519</v>
      </c>
      <c r="I1782" s="644" t="s">
        <v>24137</v>
      </c>
      <c r="J1782" s="645" t="s">
        <v>519</v>
      </c>
      <c r="K1782" s="681">
        <v>3</v>
      </c>
      <c r="L1782" s="681">
        <v>12</v>
      </c>
      <c r="M1782" s="682">
        <v>120000</v>
      </c>
      <c r="N1782" s="681">
        <v>1</v>
      </c>
      <c r="O1782" s="683">
        <v>6</v>
      </c>
      <c r="P1782" s="682">
        <v>60000</v>
      </c>
      <c r="Q1782" s="667">
        <v>0</v>
      </c>
      <c r="R1782" s="683">
        <v>0</v>
      </c>
    </row>
    <row r="1783" spans="1:18" x14ac:dyDescent="0.25">
      <c r="A1783" s="636">
        <v>1078</v>
      </c>
      <c r="B1783" s="637" t="s">
        <v>515</v>
      </c>
      <c r="C1783" s="638" t="s">
        <v>147</v>
      </c>
      <c r="D1783" s="639" t="s">
        <v>25885</v>
      </c>
      <c r="E1783" s="640">
        <v>9000</v>
      </c>
      <c r="F1783" s="641" t="s">
        <v>25886</v>
      </c>
      <c r="G1783" s="642" t="s">
        <v>25887</v>
      </c>
      <c r="H1783" s="643" t="s">
        <v>18178</v>
      </c>
      <c r="I1783" s="644" t="s">
        <v>24337</v>
      </c>
      <c r="J1783" s="645" t="s">
        <v>18178</v>
      </c>
      <c r="K1783" s="681">
        <v>3</v>
      </c>
      <c r="L1783" s="681">
        <v>12</v>
      </c>
      <c r="M1783" s="682">
        <v>108000</v>
      </c>
      <c r="N1783" s="681">
        <v>1</v>
      </c>
      <c r="O1783" s="683">
        <v>6</v>
      </c>
      <c r="P1783" s="682">
        <v>54000</v>
      </c>
      <c r="Q1783" s="683">
        <v>1</v>
      </c>
      <c r="R1783" s="683">
        <v>12</v>
      </c>
    </row>
    <row r="1784" spans="1:18" x14ac:dyDescent="0.25">
      <c r="A1784" s="636">
        <v>1078</v>
      </c>
      <c r="B1784" s="637" t="s">
        <v>549</v>
      </c>
      <c r="C1784" s="638" t="s">
        <v>147</v>
      </c>
      <c r="D1784" s="639" t="s">
        <v>24724</v>
      </c>
      <c r="E1784" s="640">
        <v>3500</v>
      </c>
      <c r="F1784" s="641" t="s">
        <v>25888</v>
      </c>
      <c r="G1784" s="642" t="s">
        <v>25889</v>
      </c>
      <c r="H1784" s="643" t="s">
        <v>16466</v>
      </c>
      <c r="I1784" s="644" t="s">
        <v>520</v>
      </c>
      <c r="J1784" s="645" t="s">
        <v>16466</v>
      </c>
      <c r="K1784" s="681">
        <v>3</v>
      </c>
      <c r="L1784" s="681">
        <v>12</v>
      </c>
      <c r="M1784" s="682">
        <v>42000</v>
      </c>
      <c r="N1784" s="681">
        <v>1</v>
      </c>
      <c r="O1784" s="683">
        <v>6</v>
      </c>
      <c r="P1784" s="682">
        <v>21000</v>
      </c>
      <c r="Q1784" s="667">
        <v>0</v>
      </c>
      <c r="R1784" s="683">
        <v>0</v>
      </c>
    </row>
    <row r="1785" spans="1:18" x14ac:dyDescent="0.25">
      <c r="A1785" s="636">
        <v>1078</v>
      </c>
      <c r="B1785" s="637" t="s">
        <v>549</v>
      </c>
      <c r="C1785" s="638" t="s">
        <v>147</v>
      </c>
      <c r="D1785" s="639" t="s">
        <v>25890</v>
      </c>
      <c r="E1785" s="640">
        <v>13000</v>
      </c>
      <c r="F1785" s="641" t="s">
        <v>21864</v>
      </c>
      <c r="G1785" s="642" t="s">
        <v>25891</v>
      </c>
      <c r="H1785" s="643" t="s">
        <v>565</v>
      </c>
      <c r="I1785" s="644" t="s">
        <v>24337</v>
      </c>
      <c r="J1785" s="645" t="s">
        <v>565</v>
      </c>
      <c r="K1785" s="681">
        <v>3</v>
      </c>
      <c r="L1785" s="681">
        <v>12</v>
      </c>
      <c r="M1785" s="682">
        <v>156000</v>
      </c>
      <c r="N1785" s="681">
        <v>1</v>
      </c>
      <c r="O1785" s="683">
        <v>6</v>
      </c>
      <c r="P1785" s="682">
        <v>78000</v>
      </c>
      <c r="Q1785" s="667">
        <v>0</v>
      </c>
      <c r="R1785" s="683">
        <v>0</v>
      </c>
    </row>
    <row r="1786" spans="1:18" x14ac:dyDescent="0.25">
      <c r="A1786" s="636">
        <v>1078</v>
      </c>
      <c r="B1786" s="637" t="s">
        <v>515</v>
      </c>
      <c r="C1786" s="638" t="s">
        <v>147</v>
      </c>
      <c r="D1786" s="639" t="s">
        <v>23367</v>
      </c>
      <c r="E1786" s="640">
        <v>15600</v>
      </c>
      <c r="F1786" s="641" t="s">
        <v>25378</v>
      </c>
      <c r="G1786" s="642" t="s">
        <v>25379</v>
      </c>
      <c r="H1786" s="643" t="s">
        <v>16466</v>
      </c>
      <c r="I1786" s="644" t="s">
        <v>24137</v>
      </c>
      <c r="J1786" s="645" t="s">
        <v>16466</v>
      </c>
      <c r="K1786" s="681">
        <v>1</v>
      </c>
      <c r="L1786" s="681">
        <v>2</v>
      </c>
      <c r="M1786" s="682">
        <v>0</v>
      </c>
      <c r="N1786" s="681">
        <v>0</v>
      </c>
      <c r="O1786" s="683">
        <v>0</v>
      </c>
      <c r="P1786" s="682">
        <v>0</v>
      </c>
      <c r="Q1786" s="667">
        <v>0</v>
      </c>
      <c r="R1786" s="683">
        <v>0</v>
      </c>
    </row>
    <row r="1787" spans="1:18" x14ac:dyDescent="0.25">
      <c r="A1787" s="636">
        <v>1078</v>
      </c>
      <c r="B1787" s="637" t="s">
        <v>515</v>
      </c>
      <c r="C1787" s="638" t="s">
        <v>147</v>
      </c>
      <c r="D1787" s="639" t="s">
        <v>25892</v>
      </c>
      <c r="E1787" s="640">
        <v>15600</v>
      </c>
      <c r="F1787" s="641" t="s">
        <v>25893</v>
      </c>
      <c r="G1787" s="642" t="s">
        <v>25894</v>
      </c>
      <c r="H1787" s="643" t="s">
        <v>16466</v>
      </c>
      <c r="I1787" s="644" t="s">
        <v>24337</v>
      </c>
      <c r="J1787" s="645" t="s">
        <v>16466</v>
      </c>
      <c r="K1787" s="681">
        <v>1</v>
      </c>
      <c r="L1787" s="681">
        <v>5</v>
      </c>
      <c r="M1787" s="682">
        <v>62920</v>
      </c>
      <c r="N1787" s="681">
        <v>0</v>
      </c>
      <c r="O1787" s="683">
        <v>0</v>
      </c>
      <c r="P1787" s="682">
        <v>0</v>
      </c>
      <c r="Q1787" s="667">
        <v>0</v>
      </c>
      <c r="R1787" s="683">
        <v>0</v>
      </c>
    </row>
    <row r="1788" spans="1:18" x14ac:dyDescent="0.25">
      <c r="A1788" s="636">
        <v>1078</v>
      </c>
      <c r="B1788" s="637" t="s">
        <v>515</v>
      </c>
      <c r="C1788" s="638" t="s">
        <v>147</v>
      </c>
      <c r="D1788" s="639" t="s">
        <v>23367</v>
      </c>
      <c r="E1788" s="640">
        <v>15600</v>
      </c>
      <c r="F1788" s="641" t="s">
        <v>20870</v>
      </c>
      <c r="G1788" s="642" t="s">
        <v>25895</v>
      </c>
      <c r="H1788" s="643" t="s">
        <v>16466</v>
      </c>
      <c r="I1788" s="644" t="s">
        <v>24337</v>
      </c>
      <c r="J1788" s="645" t="s">
        <v>16466</v>
      </c>
      <c r="K1788" s="681">
        <v>1</v>
      </c>
      <c r="L1788" s="681">
        <v>1</v>
      </c>
      <c r="M1788" s="682">
        <v>6760</v>
      </c>
      <c r="N1788" s="681">
        <v>0</v>
      </c>
      <c r="O1788" s="683">
        <v>0</v>
      </c>
      <c r="P1788" s="682">
        <v>0</v>
      </c>
      <c r="Q1788" s="667">
        <v>0</v>
      </c>
      <c r="R1788" s="683">
        <v>0</v>
      </c>
    </row>
    <row r="1789" spans="1:18" x14ac:dyDescent="0.25">
      <c r="A1789" s="636">
        <v>1078</v>
      </c>
      <c r="B1789" s="637" t="s">
        <v>515</v>
      </c>
      <c r="C1789" s="638" t="s">
        <v>147</v>
      </c>
      <c r="D1789" s="639" t="s">
        <v>25896</v>
      </c>
      <c r="E1789" s="640">
        <v>15600</v>
      </c>
      <c r="F1789" s="641" t="s">
        <v>25897</v>
      </c>
      <c r="G1789" s="642" t="s">
        <v>25898</v>
      </c>
      <c r="H1789" s="643" t="s">
        <v>16466</v>
      </c>
      <c r="I1789" s="644" t="s">
        <v>24337</v>
      </c>
      <c r="J1789" s="645" t="s">
        <v>16466</v>
      </c>
      <c r="K1789" s="681">
        <v>1</v>
      </c>
      <c r="L1789" s="681">
        <v>3</v>
      </c>
      <c r="M1789" s="682">
        <v>47840</v>
      </c>
      <c r="N1789" s="681">
        <v>1</v>
      </c>
      <c r="O1789" s="683">
        <v>6</v>
      </c>
      <c r="P1789" s="682">
        <v>3120</v>
      </c>
      <c r="Q1789" s="667">
        <v>0</v>
      </c>
      <c r="R1789" s="683">
        <v>0</v>
      </c>
    </row>
    <row r="1790" spans="1:18" x14ac:dyDescent="0.25">
      <c r="A1790" s="636">
        <v>1078</v>
      </c>
      <c r="B1790" s="637" t="s">
        <v>515</v>
      </c>
      <c r="C1790" s="638" t="s">
        <v>147</v>
      </c>
      <c r="D1790" s="639" t="s">
        <v>25899</v>
      </c>
      <c r="E1790" s="640">
        <v>15600</v>
      </c>
      <c r="F1790" s="641" t="s">
        <v>24198</v>
      </c>
      <c r="G1790" s="642" t="s">
        <v>24199</v>
      </c>
      <c r="H1790" s="643" t="s">
        <v>16466</v>
      </c>
      <c r="I1790" s="644" t="s">
        <v>24337</v>
      </c>
      <c r="J1790" s="645" t="s">
        <v>16466</v>
      </c>
      <c r="K1790" s="681">
        <v>1</v>
      </c>
      <c r="L1790" s="681">
        <v>3</v>
      </c>
      <c r="M1790" s="682">
        <v>46800</v>
      </c>
      <c r="N1790" s="681">
        <v>1</v>
      </c>
      <c r="O1790" s="683">
        <v>1</v>
      </c>
      <c r="P1790" s="682">
        <v>14560</v>
      </c>
      <c r="Q1790" s="667">
        <v>0</v>
      </c>
      <c r="R1790" s="683">
        <v>0</v>
      </c>
    </row>
    <row r="1791" spans="1:18" x14ac:dyDescent="0.25">
      <c r="A1791" s="636">
        <v>1078</v>
      </c>
      <c r="B1791" s="637" t="s">
        <v>515</v>
      </c>
      <c r="C1791" s="638" t="s">
        <v>147</v>
      </c>
      <c r="D1791" s="639" t="s">
        <v>25900</v>
      </c>
      <c r="E1791" s="640">
        <v>15600</v>
      </c>
      <c r="F1791" s="641" t="s">
        <v>25763</v>
      </c>
      <c r="G1791" s="642" t="s">
        <v>25764</v>
      </c>
      <c r="H1791" s="643" t="s">
        <v>16466</v>
      </c>
      <c r="I1791" s="644" t="s">
        <v>24337</v>
      </c>
      <c r="J1791" s="645" t="s">
        <v>16466</v>
      </c>
      <c r="K1791" s="681">
        <v>1</v>
      </c>
      <c r="L1791" s="681">
        <v>3</v>
      </c>
      <c r="M1791" s="682">
        <v>0</v>
      </c>
      <c r="N1791" s="681">
        <v>1</v>
      </c>
      <c r="O1791" s="683">
        <v>4</v>
      </c>
      <c r="P1791" s="682">
        <v>67080</v>
      </c>
      <c r="Q1791" s="667">
        <v>0</v>
      </c>
      <c r="R1791" s="683">
        <v>0</v>
      </c>
    </row>
    <row r="1792" spans="1:18" x14ac:dyDescent="0.25">
      <c r="A1792" s="636">
        <v>1078</v>
      </c>
      <c r="B1792" s="637" t="s">
        <v>515</v>
      </c>
      <c r="C1792" s="638" t="s">
        <v>147</v>
      </c>
      <c r="D1792" s="639" t="s">
        <v>24771</v>
      </c>
      <c r="E1792" s="640">
        <v>15000</v>
      </c>
      <c r="F1792" s="641" t="s">
        <v>25901</v>
      </c>
      <c r="G1792" s="642" t="s">
        <v>25902</v>
      </c>
      <c r="H1792" s="643" t="s">
        <v>18178</v>
      </c>
      <c r="I1792" s="644" t="s">
        <v>24337</v>
      </c>
      <c r="J1792" s="645" t="s">
        <v>18178</v>
      </c>
      <c r="K1792" s="681">
        <v>1</v>
      </c>
      <c r="L1792" s="681">
        <v>3</v>
      </c>
      <c r="M1792" s="682">
        <v>43000</v>
      </c>
      <c r="N1792" s="681">
        <v>2</v>
      </c>
      <c r="O1792" s="683">
        <v>3</v>
      </c>
      <c r="P1792" s="682">
        <v>47000</v>
      </c>
      <c r="Q1792" s="667">
        <v>0</v>
      </c>
      <c r="R1792" s="683">
        <v>0</v>
      </c>
    </row>
    <row r="1793" spans="1:18" x14ac:dyDescent="0.25">
      <c r="A1793" s="636">
        <v>1078</v>
      </c>
      <c r="B1793" s="637" t="s">
        <v>515</v>
      </c>
      <c r="C1793" s="638" t="s">
        <v>147</v>
      </c>
      <c r="D1793" s="639" t="s">
        <v>25903</v>
      </c>
      <c r="E1793" s="640">
        <v>15600</v>
      </c>
      <c r="F1793" s="641" t="s">
        <v>25904</v>
      </c>
      <c r="G1793" s="642" t="s">
        <v>25905</v>
      </c>
      <c r="H1793" s="643" t="s">
        <v>25906</v>
      </c>
      <c r="I1793" s="644" t="s">
        <v>24337</v>
      </c>
      <c r="J1793" s="645" t="s">
        <v>25906</v>
      </c>
      <c r="K1793" s="681">
        <v>1</v>
      </c>
      <c r="L1793" s="681">
        <v>3</v>
      </c>
      <c r="M1793" s="682">
        <v>44720</v>
      </c>
      <c r="N1793" s="681">
        <v>3</v>
      </c>
      <c r="O1793" s="683">
        <v>4</v>
      </c>
      <c r="P1793" s="682">
        <v>56160</v>
      </c>
      <c r="Q1793" s="667">
        <v>0</v>
      </c>
      <c r="R1793" s="683">
        <v>0</v>
      </c>
    </row>
    <row r="1794" spans="1:18" x14ac:dyDescent="0.25">
      <c r="A1794" s="636">
        <v>1078</v>
      </c>
      <c r="B1794" s="637" t="s">
        <v>515</v>
      </c>
      <c r="C1794" s="638" t="s">
        <v>147</v>
      </c>
      <c r="D1794" s="639" t="s">
        <v>23979</v>
      </c>
      <c r="E1794" s="640">
        <v>15600</v>
      </c>
      <c r="F1794" s="641" t="s">
        <v>25907</v>
      </c>
      <c r="G1794" s="642" t="s">
        <v>25908</v>
      </c>
      <c r="H1794" s="643" t="s">
        <v>17915</v>
      </c>
      <c r="I1794" s="644" t="s">
        <v>24337</v>
      </c>
      <c r="J1794" s="645" t="s">
        <v>17915</v>
      </c>
      <c r="K1794" s="681">
        <v>1</v>
      </c>
      <c r="L1794" s="681">
        <v>3</v>
      </c>
      <c r="M1794" s="682">
        <v>44200</v>
      </c>
      <c r="N1794" s="681">
        <v>1</v>
      </c>
      <c r="O1794" s="683">
        <v>1</v>
      </c>
      <c r="P1794" s="682">
        <v>16120</v>
      </c>
      <c r="Q1794" s="667">
        <v>0</v>
      </c>
      <c r="R1794" s="683">
        <v>0</v>
      </c>
    </row>
    <row r="1795" spans="1:18" x14ac:dyDescent="0.25">
      <c r="A1795" s="636">
        <v>1078</v>
      </c>
      <c r="B1795" s="637" t="s">
        <v>515</v>
      </c>
      <c r="C1795" s="638" t="s">
        <v>147</v>
      </c>
      <c r="D1795" s="639" t="s">
        <v>23379</v>
      </c>
      <c r="E1795" s="640">
        <v>15600</v>
      </c>
      <c r="F1795" s="641" t="s">
        <v>25909</v>
      </c>
      <c r="G1795" s="642" t="s">
        <v>25910</v>
      </c>
      <c r="H1795" s="643" t="s">
        <v>21982</v>
      </c>
      <c r="I1795" s="644" t="s">
        <v>24137</v>
      </c>
      <c r="J1795" s="645" t="s">
        <v>25911</v>
      </c>
      <c r="K1795" s="681">
        <v>1</v>
      </c>
      <c r="L1795" s="681">
        <v>3</v>
      </c>
      <c r="M1795" s="682">
        <v>43680</v>
      </c>
      <c r="N1795" s="681">
        <v>1</v>
      </c>
      <c r="O1795" s="683">
        <v>2</v>
      </c>
      <c r="P1795" s="682">
        <v>35360</v>
      </c>
      <c r="Q1795" s="667">
        <v>0</v>
      </c>
      <c r="R1795" s="683">
        <v>0</v>
      </c>
    </row>
    <row r="1796" spans="1:18" x14ac:dyDescent="0.25">
      <c r="A1796" s="636">
        <v>1078</v>
      </c>
      <c r="B1796" s="637" t="s">
        <v>515</v>
      </c>
      <c r="C1796" s="638" t="s">
        <v>147</v>
      </c>
      <c r="D1796" s="639" t="s">
        <v>25912</v>
      </c>
      <c r="E1796" s="640">
        <v>15600</v>
      </c>
      <c r="F1796" s="641" t="s">
        <v>25913</v>
      </c>
      <c r="G1796" s="642" t="s">
        <v>25914</v>
      </c>
      <c r="H1796" s="643" t="s">
        <v>25906</v>
      </c>
      <c r="I1796" s="644" t="s">
        <v>24337</v>
      </c>
      <c r="J1796" s="645" t="s">
        <v>25906</v>
      </c>
      <c r="K1796" s="681">
        <v>1</v>
      </c>
      <c r="L1796" s="681">
        <v>2</v>
      </c>
      <c r="M1796" s="682">
        <v>36920</v>
      </c>
      <c r="N1796" s="681">
        <v>1</v>
      </c>
      <c r="O1796" s="683">
        <v>3</v>
      </c>
      <c r="P1796" s="682">
        <v>48880</v>
      </c>
      <c r="Q1796" s="667">
        <v>0</v>
      </c>
      <c r="R1796" s="683">
        <v>0</v>
      </c>
    </row>
    <row r="1797" spans="1:18" x14ac:dyDescent="0.25">
      <c r="A1797" s="636">
        <v>1078</v>
      </c>
      <c r="B1797" s="637" t="s">
        <v>515</v>
      </c>
      <c r="C1797" s="638" t="s">
        <v>147</v>
      </c>
      <c r="D1797" s="639" t="s">
        <v>25915</v>
      </c>
      <c r="E1797" s="640">
        <v>13000</v>
      </c>
      <c r="F1797" s="641" t="s">
        <v>25916</v>
      </c>
      <c r="G1797" s="642" t="s">
        <v>25917</v>
      </c>
      <c r="H1797" s="643" t="s">
        <v>16466</v>
      </c>
      <c r="I1797" s="644" t="s">
        <v>24337</v>
      </c>
      <c r="J1797" s="645" t="s">
        <v>16466</v>
      </c>
      <c r="K1797" s="681">
        <v>1</v>
      </c>
      <c r="L1797" s="681">
        <v>1</v>
      </c>
      <c r="M1797" s="682">
        <v>9966.67</v>
      </c>
      <c r="N1797" s="681">
        <v>1</v>
      </c>
      <c r="O1797" s="683">
        <v>6</v>
      </c>
      <c r="P1797" s="682">
        <v>73233.33</v>
      </c>
      <c r="Q1797" s="683">
        <v>1</v>
      </c>
      <c r="R1797" s="683">
        <v>12</v>
      </c>
    </row>
    <row r="1798" spans="1:18" x14ac:dyDescent="0.25">
      <c r="A1798" s="636">
        <v>1078</v>
      </c>
      <c r="B1798" s="637" t="s">
        <v>515</v>
      </c>
      <c r="C1798" s="638" t="s">
        <v>147</v>
      </c>
      <c r="D1798" s="639" t="s">
        <v>25918</v>
      </c>
      <c r="E1798" s="640">
        <v>13000</v>
      </c>
      <c r="F1798" s="641" t="s">
        <v>25919</v>
      </c>
      <c r="G1798" s="642" t="s">
        <v>25920</v>
      </c>
      <c r="H1798" s="643" t="s">
        <v>16466</v>
      </c>
      <c r="I1798" s="644" t="s">
        <v>24337</v>
      </c>
      <c r="J1798" s="645" t="s">
        <v>16466</v>
      </c>
      <c r="K1798" s="681">
        <v>1</v>
      </c>
      <c r="L1798" s="681">
        <v>2</v>
      </c>
      <c r="M1798" s="682">
        <v>30333.33</v>
      </c>
      <c r="N1798" s="681">
        <v>1</v>
      </c>
      <c r="O1798" s="683">
        <v>6</v>
      </c>
      <c r="P1798" s="682">
        <v>78000</v>
      </c>
      <c r="Q1798" s="683">
        <v>1</v>
      </c>
      <c r="R1798" s="683">
        <v>12</v>
      </c>
    </row>
    <row r="1799" spans="1:18" x14ac:dyDescent="0.25">
      <c r="A1799" s="636">
        <v>1078</v>
      </c>
      <c r="B1799" s="637" t="s">
        <v>515</v>
      </c>
      <c r="C1799" s="638" t="s">
        <v>147</v>
      </c>
      <c r="D1799" s="639" t="s">
        <v>25921</v>
      </c>
      <c r="E1799" s="640">
        <v>15600</v>
      </c>
      <c r="F1799" s="641" t="s">
        <v>25922</v>
      </c>
      <c r="G1799" s="642" t="s">
        <v>25923</v>
      </c>
      <c r="H1799" s="643" t="s">
        <v>16466</v>
      </c>
      <c r="I1799" s="644" t="s">
        <v>24337</v>
      </c>
      <c r="J1799" s="645" t="s">
        <v>16466</v>
      </c>
      <c r="K1799" s="681">
        <v>1</v>
      </c>
      <c r="L1799" s="681">
        <v>2</v>
      </c>
      <c r="M1799" s="682">
        <v>34840</v>
      </c>
      <c r="N1799" s="681">
        <v>0</v>
      </c>
      <c r="O1799" s="683">
        <v>0</v>
      </c>
      <c r="P1799" s="682">
        <v>0</v>
      </c>
      <c r="Q1799" s="667">
        <v>0</v>
      </c>
      <c r="R1799" s="683">
        <v>0</v>
      </c>
    </row>
    <row r="1800" spans="1:18" x14ac:dyDescent="0.25">
      <c r="A1800" s="636">
        <v>1078</v>
      </c>
      <c r="B1800" s="637" t="s">
        <v>515</v>
      </c>
      <c r="C1800" s="638" t="s">
        <v>147</v>
      </c>
      <c r="D1800" s="639" t="s">
        <v>25924</v>
      </c>
      <c r="E1800" s="640">
        <v>11000</v>
      </c>
      <c r="F1800" s="641" t="s">
        <v>25925</v>
      </c>
      <c r="G1800" s="642" t="s">
        <v>25926</v>
      </c>
      <c r="H1800" s="643" t="s">
        <v>16466</v>
      </c>
      <c r="I1800" s="644" t="s">
        <v>24337</v>
      </c>
      <c r="J1800" s="645" t="s">
        <v>16466</v>
      </c>
      <c r="K1800" s="681">
        <v>1</v>
      </c>
      <c r="L1800" s="681">
        <v>2</v>
      </c>
      <c r="M1800" s="682">
        <v>21266.67</v>
      </c>
      <c r="N1800" s="681">
        <v>3</v>
      </c>
      <c r="O1800" s="683">
        <v>5</v>
      </c>
      <c r="P1800" s="682">
        <v>55000</v>
      </c>
      <c r="Q1800" s="667">
        <v>0</v>
      </c>
      <c r="R1800" s="683">
        <v>0</v>
      </c>
    </row>
    <row r="1801" spans="1:18" x14ac:dyDescent="0.25">
      <c r="A1801" s="636">
        <v>1078</v>
      </c>
      <c r="B1801" s="637" t="s">
        <v>515</v>
      </c>
      <c r="C1801" s="638" t="s">
        <v>147</v>
      </c>
      <c r="D1801" s="639" t="s">
        <v>25927</v>
      </c>
      <c r="E1801" s="640">
        <v>9000</v>
      </c>
      <c r="F1801" s="641" t="s">
        <v>25928</v>
      </c>
      <c r="G1801" s="642" t="s">
        <v>25929</v>
      </c>
      <c r="H1801" s="643" t="s">
        <v>22177</v>
      </c>
      <c r="I1801" s="644" t="s">
        <v>24337</v>
      </c>
      <c r="J1801" s="645" t="s">
        <v>22177</v>
      </c>
      <c r="K1801" s="681">
        <v>1</v>
      </c>
      <c r="L1801" s="681">
        <v>2</v>
      </c>
      <c r="M1801" s="682">
        <v>17400</v>
      </c>
      <c r="N1801" s="681">
        <v>3</v>
      </c>
      <c r="O1801" s="683">
        <v>5</v>
      </c>
      <c r="P1801" s="682">
        <v>45000</v>
      </c>
      <c r="Q1801" s="667">
        <v>0</v>
      </c>
      <c r="R1801" s="683">
        <v>0</v>
      </c>
    </row>
    <row r="1802" spans="1:18" x14ac:dyDescent="0.25">
      <c r="A1802" s="636">
        <v>1078</v>
      </c>
      <c r="B1802" s="637" t="s">
        <v>515</v>
      </c>
      <c r="C1802" s="638" t="s">
        <v>147</v>
      </c>
      <c r="D1802" s="639" t="s">
        <v>25930</v>
      </c>
      <c r="E1802" s="640">
        <v>11000</v>
      </c>
      <c r="F1802" s="641" t="s">
        <v>25931</v>
      </c>
      <c r="G1802" s="642" t="s">
        <v>25932</v>
      </c>
      <c r="H1802" s="643" t="s">
        <v>16466</v>
      </c>
      <c r="I1802" s="644" t="s">
        <v>24337</v>
      </c>
      <c r="J1802" s="645" t="s">
        <v>16466</v>
      </c>
      <c r="K1802" s="681">
        <v>1</v>
      </c>
      <c r="L1802" s="681">
        <v>2</v>
      </c>
      <c r="M1802" s="682">
        <v>21266.67</v>
      </c>
      <c r="N1802" s="681">
        <v>3</v>
      </c>
      <c r="O1802" s="683">
        <v>5</v>
      </c>
      <c r="P1802" s="682">
        <v>55000</v>
      </c>
      <c r="Q1802" s="667">
        <v>0</v>
      </c>
      <c r="R1802" s="683">
        <v>0</v>
      </c>
    </row>
    <row r="1803" spans="1:18" x14ac:dyDescent="0.25">
      <c r="A1803" s="636">
        <v>1078</v>
      </c>
      <c r="B1803" s="637" t="s">
        <v>515</v>
      </c>
      <c r="C1803" s="638" t="s">
        <v>147</v>
      </c>
      <c r="D1803" s="639" t="s">
        <v>24879</v>
      </c>
      <c r="E1803" s="640">
        <v>2500</v>
      </c>
      <c r="F1803" s="641" t="s">
        <v>25933</v>
      </c>
      <c r="G1803" s="642" t="s">
        <v>25934</v>
      </c>
      <c r="H1803" s="643" t="s">
        <v>19217</v>
      </c>
      <c r="I1803" s="644" t="s">
        <v>24337</v>
      </c>
      <c r="J1803" s="645" t="s">
        <v>19217</v>
      </c>
      <c r="K1803" s="681">
        <v>1</v>
      </c>
      <c r="L1803" s="681">
        <v>2</v>
      </c>
      <c r="M1803" s="682">
        <v>4833.33</v>
      </c>
      <c r="N1803" s="681">
        <v>1</v>
      </c>
      <c r="O1803" s="683">
        <v>6</v>
      </c>
      <c r="P1803" s="682">
        <v>15000</v>
      </c>
      <c r="Q1803" s="683">
        <v>1</v>
      </c>
      <c r="R1803" s="683">
        <v>9</v>
      </c>
    </row>
    <row r="1804" spans="1:18" x14ac:dyDescent="0.25">
      <c r="A1804" s="636">
        <v>1078</v>
      </c>
      <c r="B1804" s="637" t="s">
        <v>515</v>
      </c>
      <c r="C1804" s="638" t="s">
        <v>147</v>
      </c>
      <c r="D1804" s="639" t="s">
        <v>25935</v>
      </c>
      <c r="E1804" s="640">
        <v>6000</v>
      </c>
      <c r="F1804" s="641" t="s">
        <v>25936</v>
      </c>
      <c r="G1804" s="642" t="s">
        <v>25937</v>
      </c>
      <c r="H1804" s="643" t="s">
        <v>22316</v>
      </c>
      <c r="I1804" s="644" t="s">
        <v>24337</v>
      </c>
      <c r="J1804" s="645" t="s">
        <v>22316</v>
      </c>
      <c r="K1804" s="681">
        <v>1</v>
      </c>
      <c r="L1804" s="681">
        <v>2</v>
      </c>
      <c r="M1804" s="682">
        <v>11600</v>
      </c>
      <c r="N1804" s="681">
        <v>1</v>
      </c>
      <c r="O1804" s="683">
        <v>6</v>
      </c>
      <c r="P1804" s="682">
        <v>36000</v>
      </c>
      <c r="Q1804" s="683">
        <v>1</v>
      </c>
      <c r="R1804" s="683">
        <v>9</v>
      </c>
    </row>
    <row r="1805" spans="1:18" x14ac:dyDescent="0.25">
      <c r="A1805" s="636">
        <v>1078</v>
      </c>
      <c r="B1805" s="637" t="s">
        <v>515</v>
      </c>
      <c r="C1805" s="638" t="s">
        <v>147</v>
      </c>
      <c r="D1805" s="639" t="s">
        <v>25938</v>
      </c>
      <c r="E1805" s="640">
        <v>9000</v>
      </c>
      <c r="F1805" s="641" t="s">
        <v>25939</v>
      </c>
      <c r="G1805" s="642" t="s">
        <v>25940</v>
      </c>
      <c r="H1805" s="643" t="s">
        <v>25941</v>
      </c>
      <c r="I1805" s="644" t="s">
        <v>24337</v>
      </c>
      <c r="J1805" s="645" t="s">
        <v>25941</v>
      </c>
      <c r="K1805" s="681">
        <v>1</v>
      </c>
      <c r="L1805" s="681">
        <v>2</v>
      </c>
      <c r="M1805" s="682">
        <v>17400</v>
      </c>
      <c r="N1805" s="681">
        <v>3</v>
      </c>
      <c r="O1805" s="683">
        <v>5</v>
      </c>
      <c r="P1805" s="682">
        <v>45000</v>
      </c>
      <c r="Q1805" s="667">
        <v>0</v>
      </c>
      <c r="R1805" s="683">
        <v>0</v>
      </c>
    </row>
    <row r="1806" spans="1:18" x14ac:dyDescent="0.25">
      <c r="A1806" s="636">
        <v>1078</v>
      </c>
      <c r="B1806" s="637" t="s">
        <v>515</v>
      </c>
      <c r="C1806" s="638" t="s">
        <v>147</v>
      </c>
      <c r="D1806" s="639" t="s">
        <v>25942</v>
      </c>
      <c r="E1806" s="640">
        <v>12000</v>
      </c>
      <c r="F1806" s="641" t="s">
        <v>25943</v>
      </c>
      <c r="G1806" s="642" t="s">
        <v>25944</v>
      </c>
      <c r="H1806" s="643" t="s">
        <v>16466</v>
      </c>
      <c r="I1806" s="644" t="s">
        <v>24337</v>
      </c>
      <c r="J1806" s="645" t="s">
        <v>16466</v>
      </c>
      <c r="K1806" s="681">
        <v>1</v>
      </c>
      <c r="L1806" s="681">
        <v>2</v>
      </c>
      <c r="M1806" s="682">
        <v>23200</v>
      </c>
      <c r="N1806" s="681">
        <v>1</v>
      </c>
      <c r="O1806" s="683">
        <v>6</v>
      </c>
      <c r="P1806" s="682">
        <v>72000</v>
      </c>
      <c r="Q1806" s="667">
        <v>0</v>
      </c>
      <c r="R1806" s="683">
        <v>0</v>
      </c>
    </row>
    <row r="1807" spans="1:18" x14ac:dyDescent="0.25">
      <c r="A1807" s="636">
        <v>1078</v>
      </c>
      <c r="B1807" s="637" t="s">
        <v>515</v>
      </c>
      <c r="C1807" s="638" t="s">
        <v>147</v>
      </c>
      <c r="D1807" s="639" t="s">
        <v>25022</v>
      </c>
      <c r="E1807" s="640">
        <v>2000</v>
      </c>
      <c r="F1807" s="641" t="s">
        <v>25945</v>
      </c>
      <c r="G1807" s="642" t="s">
        <v>25946</v>
      </c>
      <c r="H1807" s="643" t="s">
        <v>571</v>
      </c>
      <c r="I1807" s="644" t="s">
        <v>571</v>
      </c>
      <c r="J1807" s="645" t="s">
        <v>571</v>
      </c>
      <c r="K1807" s="681">
        <v>1</v>
      </c>
      <c r="L1807" s="681">
        <v>2</v>
      </c>
      <c r="M1807" s="682">
        <v>3866.67</v>
      </c>
      <c r="N1807" s="681">
        <v>1</v>
      </c>
      <c r="O1807" s="683">
        <v>6</v>
      </c>
      <c r="P1807" s="682">
        <v>12000</v>
      </c>
      <c r="Q1807" s="683">
        <v>1</v>
      </c>
      <c r="R1807" s="683">
        <v>9</v>
      </c>
    </row>
    <row r="1808" spans="1:18" x14ac:dyDescent="0.25">
      <c r="A1808" s="636">
        <v>1078</v>
      </c>
      <c r="B1808" s="637" t="s">
        <v>515</v>
      </c>
      <c r="C1808" s="638" t="s">
        <v>147</v>
      </c>
      <c r="D1808" s="639" t="s">
        <v>25501</v>
      </c>
      <c r="E1808" s="640">
        <v>4500</v>
      </c>
      <c r="F1808" s="641" t="s">
        <v>25947</v>
      </c>
      <c r="G1808" s="642" t="s">
        <v>25948</v>
      </c>
      <c r="H1808" s="643" t="s">
        <v>18178</v>
      </c>
      <c r="I1808" s="644" t="s">
        <v>24337</v>
      </c>
      <c r="J1808" s="645" t="s">
        <v>18178</v>
      </c>
      <c r="K1808" s="681">
        <v>1</v>
      </c>
      <c r="L1808" s="681">
        <v>2</v>
      </c>
      <c r="M1808" s="682">
        <v>8700</v>
      </c>
      <c r="N1808" s="681">
        <v>1</v>
      </c>
      <c r="O1808" s="683">
        <v>6</v>
      </c>
      <c r="P1808" s="682">
        <v>27000</v>
      </c>
      <c r="Q1808" s="683">
        <v>1</v>
      </c>
      <c r="R1808" s="683">
        <v>9</v>
      </c>
    </row>
    <row r="1809" spans="1:18" x14ac:dyDescent="0.25">
      <c r="A1809" s="636">
        <v>1078</v>
      </c>
      <c r="B1809" s="637" t="s">
        <v>515</v>
      </c>
      <c r="C1809" s="638" t="s">
        <v>147</v>
      </c>
      <c r="D1809" s="639" t="s">
        <v>25949</v>
      </c>
      <c r="E1809" s="640">
        <v>3000</v>
      </c>
      <c r="F1809" s="641" t="s">
        <v>25950</v>
      </c>
      <c r="G1809" s="642" t="s">
        <v>25951</v>
      </c>
      <c r="H1809" s="643" t="s">
        <v>19522</v>
      </c>
      <c r="I1809" s="644" t="s">
        <v>24337</v>
      </c>
      <c r="J1809" s="645" t="s">
        <v>19522</v>
      </c>
      <c r="K1809" s="681">
        <v>1</v>
      </c>
      <c r="L1809" s="681">
        <v>2</v>
      </c>
      <c r="M1809" s="682">
        <v>5800</v>
      </c>
      <c r="N1809" s="681">
        <v>1</v>
      </c>
      <c r="O1809" s="683">
        <v>6</v>
      </c>
      <c r="P1809" s="682">
        <v>17952.71</v>
      </c>
      <c r="Q1809" s="683">
        <v>1</v>
      </c>
      <c r="R1809" s="683">
        <v>9</v>
      </c>
    </row>
    <row r="1810" spans="1:18" x14ac:dyDescent="0.25">
      <c r="A1810" s="636">
        <v>1078</v>
      </c>
      <c r="B1810" s="637" t="s">
        <v>515</v>
      </c>
      <c r="C1810" s="638" t="s">
        <v>147</v>
      </c>
      <c r="D1810" s="639" t="s">
        <v>25949</v>
      </c>
      <c r="E1810" s="640">
        <v>3000</v>
      </c>
      <c r="F1810" s="641" t="s">
        <v>25952</v>
      </c>
      <c r="G1810" s="642" t="s">
        <v>25953</v>
      </c>
      <c r="H1810" s="643" t="s">
        <v>565</v>
      </c>
      <c r="I1810" s="644" t="s">
        <v>24337</v>
      </c>
      <c r="J1810" s="645" t="s">
        <v>565</v>
      </c>
      <c r="K1810" s="681">
        <v>1</v>
      </c>
      <c r="L1810" s="681">
        <v>2</v>
      </c>
      <c r="M1810" s="682">
        <v>5800</v>
      </c>
      <c r="N1810" s="681">
        <v>1</v>
      </c>
      <c r="O1810" s="683">
        <v>6</v>
      </c>
      <c r="P1810" s="682">
        <v>17926.88</v>
      </c>
      <c r="Q1810" s="683">
        <v>1</v>
      </c>
      <c r="R1810" s="683">
        <v>9</v>
      </c>
    </row>
    <row r="1811" spans="1:18" x14ac:dyDescent="0.25">
      <c r="A1811" s="636">
        <v>1078</v>
      </c>
      <c r="B1811" s="637" t="s">
        <v>515</v>
      </c>
      <c r="C1811" s="638" t="s">
        <v>147</v>
      </c>
      <c r="D1811" s="639" t="s">
        <v>24879</v>
      </c>
      <c r="E1811" s="640">
        <v>3000</v>
      </c>
      <c r="F1811" s="641" t="s">
        <v>25954</v>
      </c>
      <c r="G1811" s="642" t="s">
        <v>25955</v>
      </c>
      <c r="H1811" s="643" t="s">
        <v>18178</v>
      </c>
      <c r="I1811" s="644" t="s">
        <v>24337</v>
      </c>
      <c r="J1811" s="645" t="s">
        <v>18178</v>
      </c>
      <c r="K1811" s="681">
        <v>1</v>
      </c>
      <c r="L1811" s="681">
        <v>2</v>
      </c>
      <c r="M1811" s="682">
        <v>5800</v>
      </c>
      <c r="N1811" s="681">
        <v>3</v>
      </c>
      <c r="O1811" s="683">
        <v>5</v>
      </c>
      <c r="P1811" s="682">
        <v>15000</v>
      </c>
      <c r="Q1811" s="667">
        <v>0</v>
      </c>
      <c r="R1811" s="683">
        <v>0</v>
      </c>
    </row>
    <row r="1812" spans="1:18" x14ac:dyDescent="0.25">
      <c r="A1812" s="636">
        <v>1078</v>
      </c>
      <c r="B1812" s="637" t="s">
        <v>515</v>
      </c>
      <c r="C1812" s="638" t="s">
        <v>147</v>
      </c>
      <c r="D1812" s="639" t="s">
        <v>24366</v>
      </c>
      <c r="E1812" s="640">
        <v>10000</v>
      </c>
      <c r="F1812" s="641" t="s">
        <v>25956</v>
      </c>
      <c r="G1812" s="642" t="s">
        <v>25957</v>
      </c>
      <c r="H1812" s="643" t="s">
        <v>16466</v>
      </c>
      <c r="I1812" s="644" t="s">
        <v>24337</v>
      </c>
      <c r="J1812" s="645" t="s">
        <v>16466</v>
      </c>
      <c r="K1812" s="681">
        <v>1</v>
      </c>
      <c r="L1812" s="681">
        <v>2</v>
      </c>
      <c r="M1812" s="682">
        <v>19333.330000000002</v>
      </c>
      <c r="N1812" s="681">
        <v>1</v>
      </c>
      <c r="O1812" s="683">
        <v>6</v>
      </c>
      <c r="P1812" s="682">
        <v>59804.86</v>
      </c>
      <c r="Q1812" s="683">
        <v>1</v>
      </c>
      <c r="R1812" s="683">
        <v>9</v>
      </c>
    </row>
    <row r="1813" spans="1:18" x14ac:dyDescent="0.25">
      <c r="A1813" s="636">
        <v>1078</v>
      </c>
      <c r="B1813" s="637" t="s">
        <v>515</v>
      </c>
      <c r="C1813" s="638" t="s">
        <v>147</v>
      </c>
      <c r="D1813" s="639" t="s">
        <v>24366</v>
      </c>
      <c r="E1813" s="640">
        <v>10000</v>
      </c>
      <c r="F1813" s="641" t="s">
        <v>25958</v>
      </c>
      <c r="G1813" s="642" t="s">
        <v>25959</v>
      </c>
      <c r="H1813" s="643" t="s">
        <v>16466</v>
      </c>
      <c r="I1813" s="644" t="s">
        <v>24337</v>
      </c>
      <c r="J1813" s="645" t="s">
        <v>16466</v>
      </c>
      <c r="K1813" s="681">
        <v>1</v>
      </c>
      <c r="L1813" s="681">
        <v>2</v>
      </c>
      <c r="M1813" s="682">
        <v>19333.330000000002</v>
      </c>
      <c r="N1813" s="681">
        <v>1</v>
      </c>
      <c r="O1813" s="683">
        <v>6</v>
      </c>
      <c r="P1813" s="682">
        <v>59743.06</v>
      </c>
      <c r="Q1813" s="683">
        <v>1</v>
      </c>
      <c r="R1813" s="683">
        <v>9</v>
      </c>
    </row>
    <row r="1814" spans="1:18" x14ac:dyDescent="0.25">
      <c r="A1814" s="636">
        <v>1078</v>
      </c>
      <c r="B1814" s="637" t="s">
        <v>515</v>
      </c>
      <c r="C1814" s="638" t="s">
        <v>147</v>
      </c>
      <c r="D1814" s="639" t="s">
        <v>24366</v>
      </c>
      <c r="E1814" s="640">
        <v>10000</v>
      </c>
      <c r="F1814" s="641" t="s">
        <v>25960</v>
      </c>
      <c r="G1814" s="642" t="s">
        <v>25961</v>
      </c>
      <c r="H1814" s="643" t="s">
        <v>16466</v>
      </c>
      <c r="I1814" s="644" t="s">
        <v>24337</v>
      </c>
      <c r="J1814" s="645" t="s">
        <v>16466</v>
      </c>
      <c r="K1814" s="681">
        <v>1</v>
      </c>
      <c r="L1814" s="681">
        <v>2</v>
      </c>
      <c r="M1814" s="682">
        <v>19333.330000000002</v>
      </c>
      <c r="N1814" s="681">
        <v>1</v>
      </c>
      <c r="O1814" s="683">
        <v>6</v>
      </c>
      <c r="P1814" s="682">
        <v>59902.080000000002</v>
      </c>
      <c r="Q1814" s="683">
        <v>1</v>
      </c>
      <c r="R1814" s="683">
        <v>9</v>
      </c>
    </row>
    <row r="1815" spans="1:18" x14ac:dyDescent="0.25">
      <c r="A1815" s="636">
        <v>1078</v>
      </c>
      <c r="B1815" s="637" t="s">
        <v>515</v>
      </c>
      <c r="C1815" s="638" t="s">
        <v>147</v>
      </c>
      <c r="D1815" s="639" t="s">
        <v>25962</v>
      </c>
      <c r="E1815" s="640">
        <v>6000</v>
      </c>
      <c r="F1815" s="641" t="s">
        <v>25963</v>
      </c>
      <c r="G1815" s="642" t="s">
        <v>25964</v>
      </c>
      <c r="H1815" s="643" t="s">
        <v>16466</v>
      </c>
      <c r="I1815" s="644" t="s">
        <v>24337</v>
      </c>
      <c r="J1815" s="645" t="s">
        <v>16466</v>
      </c>
      <c r="K1815" s="681">
        <v>1</v>
      </c>
      <c r="L1815" s="681">
        <v>2</v>
      </c>
      <c r="M1815" s="682">
        <v>11600</v>
      </c>
      <c r="N1815" s="681">
        <v>1</v>
      </c>
      <c r="O1815" s="683">
        <v>6</v>
      </c>
      <c r="P1815" s="682">
        <v>36000</v>
      </c>
      <c r="Q1815" s="683">
        <v>1</v>
      </c>
      <c r="R1815" s="683">
        <v>9</v>
      </c>
    </row>
    <row r="1816" spans="1:18" x14ac:dyDescent="0.25">
      <c r="A1816" s="636">
        <v>1078</v>
      </c>
      <c r="B1816" s="637" t="s">
        <v>515</v>
      </c>
      <c r="C1816" s="638" t="s">
        <v>147</v>
      </c>
      <c r="D1816" s="639" t="s">
        <v>25965</v>
      </c>
      <c r="E1816" s="640">
        <v>6000</v>
      </c>
      <c r="F1816" s="641" t="s">
        <v>25966</v>
      </c>
      <c r="G1816" s="642" t="s">
        <v>25967</v>
      </c>
      <c r="H1816" s="643" t="s">
        <v>16466</v>
      </c>
      <c r="I1816" s="644" t="s">
        <v>24337</v>
      </c>
      <c r="J1816" s="645" t="s">
        <v>16466</v>
      </c>
      <c r="K1816" s="681">
        <v>1</v>
      </c>
      <c r="L1816" s="681">
        <v>2</v>
      </c>
      <c r="M1816" s="682">
        <v>11600</v>
      </c>
      <c r="N1816" s="681">
        <v>1</v>
      </c>
      <c r="O1816" s="683">
        <v>6</v>
      </c>
      <c r="P1816" s="682">
        <v>36000</v>
      </c>
      <c r="Q1816" s="683">
        <v>1</v>
      </c>
      <c r="R1816" s="683">
        <v>9</v>
      </c>
    </row>
    <row r="1817" spans="1:18" x14ac:dyDescent="0.25">
      <c r="A1817" s="636">
        <v>1078</v>
      </c>
      <c r="B1817" s="637" t="s">
        <v>515</v>
      </c>
      <c r="C1817" s="638" t="s">
        <v>147</v>
      </c>
      <c r="D1817" s="639" t="s">
        <v>25968</v>
      </c>
      <c r="E1817" s="640">
        <v>8000</v>
      </c>
      <c r="F1817" s="641" t="s">
        <v>25969</v>
      </c>
      <c r="G1817" s="642" t="s">
        <v>25970</v>
      </c>
      <c r="H1817" s="643" t="s">
        <v>16466</v>
      </c>
      <c r="I1817" s="644" t="s">
        <v>24337</v>
      </c>
      <c r="J1817" s="645" t="s">
        <v>16466</v>
      </c>
      <c r="K1817" s="681">
        <v>1</v>
      </c>
      <c r="L1817" s="681">
        <v>2</v>
      </c>
      <c r="M1817" s="682">
        <v>15466.67</v>
      </c>
      <c r="N1817" s="681">
        <v>1</v>
      </c>
      <c r="O1817" s="683">
        <v>6</v>
      </c>
      <c r="P1817" s="682">
        <v>48000</v>
      </c>
      <c r="Q1817" s="683">
        <v>1</v>
      </c>
      <c r="R1817" s="683">
        <v>9</v>
      </c>
    </row>
    <row r="1818" spans="1:18" x14ac:dyDescent="0.25">
      <c r="A1818" s="636">
        <v>1078</v>
      </c>
      <c r="B1818" s="637" t="s">
        <v>515</v>
      </c>
      <c r="C1818" s="638" t="s">
        <v>147</v>
      </c>
      <c r="D1818" s="639" t="s">
        <v>25971</v>
      </c>
      <c r="E1818" s="640">
        <v>3000</v>
      </c>
      <c r="F1818" s="641" t="s">
        <v>25972</v>
      </c>
      <c r="G1818" s="642" t="s">
        <v>25973</v>
      </c>
      <c r="H1818" s="643" t="s">
        <v>19390</v>
      </c>
      <c r="I1818" s="644" t="s">
        <v>24337</v>
      </c>
      <c r="J1818" s="645" t="s">
        <v>19390</v>
      </c>
      <c r="K1818" s="681">
        <v>1</v>
      </c>
      <c r="L1818" s="681">
        <v>2</v>
      </c>
      <c r="M1818" s="682">
        <v>5800</v>
      </c>
      <c r="N1818" s="681">
        <v>1</v>
      </c>
      <c r="O1818" s="683">
        <v>6</v>
      </c>
      <c r="P1818" s="682">
        <v>18000</v>
      </c>
      <c r="Q1818" s="683">
        <v>1</v>
      </c>
      <c r="R1818" s="683">
        <v>9</v>
      </c>
    </row>
    <row r="1819" spans="1:18" x14ac:dyDescent="0.25">
      <c r="A1819" s="636">
        <v>1078</v>
      </c>
      <c r="B1819" s="637" t="s">
        <v>515</v>
      </c>
      <c r="C1819" s="638" t="s">
        <v>147</v>
      </c>
      <c r="D1819" s="639" t="s">
        <v>25465</v>
      </c>
      <c r="E1819" s="640">
        <v>10000</v>
      </c>
      <c r="F1819" s="641" t="s">
        <v>25974</v>
      </c>
      <c r="G1819" s="642" t="s">
        <v>25975</v>
      </c>
      <c r="H1819" s="643" t="s">
        <v>519</v>
      </c>
      <c r="I1819" s="644" t="s">
        <v>24337</v>
      </c>
      <c r="J1819" s="645" t="s">
        <v>519</v>
      </c>
      <c r="K1819" s="681">
        <v>1</v>
      </c>
      <c r="L1819" s="681">
        <v>2</v>
      </c>
      <c r="M1819" s="682">
        <v>19333.330000000002</v>
      </c>
      <c r="N1819" s="681">
        <v>1</v>
      </c>
      <c r="O1819" s="683">
        <v>6</v>
      </c>
      <c r="P1819" s="682">
        <v>59893.06</v>
      </c>
      <c r="Q1819" s="683">
        <v>1</v>
      </c>
      <c r="R1819" s="683">
        <v>9</v>
      </c>
    </row>
    <row r="1820" spans="1:18" x14ac:dyDescent="0.25">
      <c r="A1820" s="636">
        <v>1078</v>
      </c>
      <c r="B1820" s="637" t="s">
        <v>515</v>
      </c>
      <c r="C1820" s="638" t="s">
        <v>147</v>
      </c>
      <c r="D1820" s="639" t="s">
        <v>25465</v>
      </c>
      <c r="E1820" s="640">
        <v>10000</v>
      </c>
      <c r="F1820" s="641" t="s">
        <v>25976</v>
      </c>
      <c r="G1820" s="642" t="s">
        <v>25977</v>
      </c>
      <c r="H1820" s="643" t="s">
        <v>519</v>
      </c>
      <c r="I1820" s="644" t="s">
        <v>24337</v>
      </c>
      <c r="J1820" s="645" t="s">
        <v>519</v>
      </c>
      <c r="K1820" s="681">
        <v>1</v>
      </c>
      <c r="L1820" s="681">
        <v>2</v>
      </c>
      <c r="M1820" s="682">
        <v>19333.330000000002</v>
      </c>
      <c r="N1820" s="681">
        <v>1</v>
      </c>
      <c r="O1820" s="683">
        <v>6</v>
      </c>
      <c r="P1820" s="682">
        <v>59814.58</v>
      </c>
      <c r="Q1820" s="683">
        <v>1</v>
      </c>
      <c r="R1820" s="683">
        <v>9</v>
      </c>
    </row>
    <row r="1821" spans="1:18" x14ac:dyDescent="0.25">
      <c r="A1821" s="636">
        <v>1078</v>
      </c>
      <c r="B1821" s="637" t="s">
        <v>515</v>
      </c>
      <c r="C1821" s="638" t="s">
        <v>147</v>
      </c>
      <c r="D1821" s="639" t="s">
        <v>25978</v>
      </c>
      <c r="E1821" s="640">
        <v>13000</v>
      </c>
      <c r="F1821" s="641" t="s">
        <v>25979</v>
      </c>
      <c r="G1821" s="642" t="s">
        <v>25980</v>
      </c>
      <c r="H1821" s="643" t="s">
        <v>519</v>
      </c>
      <c r="I1821" s="644" t="s">
        <v>24337</v>
      </c>
      <c r="J1821" s="645" t="s">
        <v>519</v>
      </c>
      <c r="K1821" s="681">
        <v>1</v>
      </c>
      <c r="L1821" s="681">
        <v>2</v>
      </c>
      <c r="M1821" s="682">
        <v>25133.33</v>
      </c>
      <c r="N1821" s="681">
        <v>1</v>
      </c>
      <c r="O1821" s="683">
        <v>6</v>
      </c>
      <c r="P1821" s="682">
        <v>78000</v>
      </c>
      <c r="Q1821" s="683">
        <v>1</v>
      </c>
      <c r="R1821" s="683">
        <v>9</v>
      </c>
    </row>
    <row r="1822" spans="1:18" x14ac:dyDescent="0.25">
      <c r="A1822" s="636">
        <v>1078</v>
      </c>
      <c r="B1822" s="637" t="s">
        <v>515</v>
      </c>
      <c r="C1822" s="638" t="s">
        <v>147</v>
      </c>
      <c r="D1822" s="639" t="s">
        <v>25981</v>
      </c>
      <c r="E1822" s="640">
        <v>14000</v>
      </c>
      <c r="F1822" s="641" t="s">
        <v>25982</v>
      </c>
      <c r="G1822" s="642" t="s">
        <v>25983</v>
      </c>
      <c r="H1822" s="643" t="s">
        <v>18178</v>
      </c>
      <c r="I1822" s="644" t="s">
        <v>24337</v>
      </c>
      <c r="J1822" s="645" t="s">
        <v>18178</v>
      </c>
      <c r="K1822" s="681">
        <v>1</v>
      </c>
      <c r="L1822" s="681">
        <v>2</v>
      </c>
      <c r="M1822" s="682">
        <v>27066.67</v>
      </c>
      <c r="N1822" s="681">
        <v>1</v>
      </c>
      <c r="O1822" s="683">
        <v>6</v>
      </c>
      <c r="P1822" s="682">
        <v>84000</v>
      </c>
      <c r="Q1822" s="683">
        <v>1</v>
      </c>
      <c r="R1822" s="683">
        <v>9</v>
      </c>
    </row>
    <row r="1823" spans="1:18" x14ac:dyDescent="0.25">
      <c r="A1823" s="636">
        <v>1078</v>
      </c>
      <c r="B1823" s="637" t="s">
        <v>515</v>
      </c>
      <c r="C1823" s="638" t="s">
        <v>147</v>
      </c>
      <c r="D1823" s="639" t="s">
        <v>25984</v>
      </c>
      <c r="E1823" s="640">
        <v>14000</v>
      </c>
      <c r="F1823" s="641" t="s">
        <v>25985</v>
      </c>
      <c r="G1823" s="642" t="s">
        <v>25986</v>
      </c>
      <c r="H1823" s="643" t="s">
        <v>930</v>
      </c>
      <c r="I1823" s="644" t="s">
        <v>24337</v>
      </c>
      <c r="J1823" s="645" t="s">
        <v>930</v>
      </c>
      <c r="K1823" s="681">
        <v>1</v>
      </c>
      <c r="L1823" s="681">
        <v>2</v>
      </c>
      <c r="M1823" s="682">
        <v>27066.67</v>
      </c>
      <c r="N1823" s="681">
        <v>1</v>
      </c>
      <c r="O1823" s="683">
        <v>1</v>
      </c>
      <c r="P1823" s="682">
        <v>28000</v>
      </c>
      <c r="Q1823" s="667">
        <v>0</v>
      </c>
      <c r="R1823" s="683">
        <v>0</v>
      </c>
    </row>
    <row r="1824" spans="1:18" x14ac:dyDescent="0.25">
      <c r="A1824" s="636">
        <v>1078</v>
      </c>
      <c r="B1824" s="637" t="s">
        <v>515</v>
      </c>
      <c r="C1824" s="638" t="s">
        <v>147</v>
      </c>
      <c r="D1824" s="639" t="s">
        <v>25987</v>
      </c>
      <c r="E1824" s="640">
        <v>10000</v>
      </c>
      <c r="F1824" s="641" t="s">
        <v>25988</v>
      </c>
      <c r="G1824" s="642" t="s">
        <v>25989</v>
      </c>
      <c r="H1824" s="643" t="s">
        <v>18814</v>
      </c>
      <c r="I1824" s="644" t="s">
        <v>520</v>
      </c>
      <c r="J1824" s="645" t="s">
        <v>18814</v>
      </c>
      <c r="K1824" s="681">
        <v>1</v>
      </c>
      <c r="L1824" s="681">
        <v>2</v>
      </c>
      <c r="M1824" s="682">
        <v>19333.330000000002</v>
      </c>
      <c r="N1824" s="681">
        <v>2</v>
      </c>
      <c r="O1824" s="683">
        <v>3</v>
      </c>
      <c r="P1824" s="682">
        <v>30000</v>
      </c>
      <c r="Q1824" s="667">
        <v>0</v>
      </c>
      <c r="R1824" s="683">
        <v>0</v>
      </c>
    </row>
    <row r="1825" spans="1:18" x14ac:dyDescent="0.25">
      <c r="A1825" s="636">
        <v>1078</v>
      </c>
      <c r="B1825" s="637" t="s">
        <v>515</v>
      </c>
      <c r="C1825" s="638" t="s">
        <v>147</v>
      </c>
      <c r="D1825" s="639" t="s">
        <v>25990</v>
      </c>
      <c r="E1825" s="640">
        <v>14000</v>
      </c>
      <c r="F1825" s="641" t="s">
        <v>25991</v>
      </c>
      <c r="G1825" s="642" t="s">
        <v>25992</v>
      </c>
      <c r="H1825" s="643" t="s">
        <v>930</v>
      </c>
      <c r="I1825" s="644" t="s">
        <v>24337</v>
      </c>
      <c r="J1825" s="645" t="s">
        <v>930</v>
      </c>
      <c r="K1825" s="681">
        <v>1</v>
      </c>
      <c r="L1825" s="681">
        <v>2</v>
      </c>
      <c r="M1825" s="682">
        <v>27066.67</v>
      </c>
      <c r="N1825" s="681">
        <v>3</v>
      </c>
      <c r="O1825" s="683">
        <v>5</v>
      </c>
      <c r="P1825" s="682">
        <v>70000</v>
      </c>
      <c r="Q1825" s="667">
        <v>0</v>
      </c>
      <c r="R1825" s="683">
        <v>0</v>
      </c>
    </row>
    <row r="1826" spans="1:18" x14ac:dyDescent="0.25">
      <c r="A1826" s="636">
        <v>1078</v>
      </c>
      <c r="B1826" s="637" t="s">
        <v>515</v>
      </c>
      <c r="C1826" s="638" t="s">
        <v>147</v>
      </c>
      <c r="D1826" s="639" t="s">
        <v>1984</v>
      </c>
      <c r="E1826" s="640">
        <v>8000</v>
      </c>
      <c r="F1826" s="641" t="s">
        <v>25993</v>
      </c>
      <c r="G1826" s="642" t="s">
        <v>25994</v>
      </c>
      <c r="H1826" s="643" t="s">
        <v>519</v>
      </c>
      <c r="I1826" s="644" t="s">
        <v>24337</v>
      </c>
      <c r="J1826" s="645" t="s">
        <v>519</v>
      </c>
      <c r="K1826" s="681">
        <v>1</v>
      </c>
      <c r="L1826" s="681">
        <v>2</v>
      </c>
      <c r="M1826" s="682">
        <v>15466.67</v>
      </c>
      <c r="N1826" s="681">
        <v>1</v>
      </c>
      <c r="O1826" s="683">
        <v>6</v>
      </c>
      <c r="P1826" s="682">
        <v>48000</v>
      </c>
      <c r="Q1826" s="683">
        <v>1</v>
      </c>
      <c r="R1826" s="683">
        <v>9</v>
      </c>
    </row>
    <row r="1827" spans="1:18" x14ac:dyDescent="0.25">
      <c r="A1827" s="636">
        <v>1078</v>
      </c>
      <c r="B1827" s="637" t="s">
        <v>515</v>
      </c>
      <c r="C1827" s="638" t="s">
        <v>147</v>
      </c>
      <c r="D1827" s="639" t="s">
        <v>25995</v>
      </c>
      <c r="E1827" s="640">
        <v>4000</v>
      </c>
      <c r="F1827" s="641" t="s">
        <v>25996</v>
      </c>
      <c r="G1827" s="642" t="s">
        <v>25997</v>
      </c>
      <c r="H1827" s="643" t="s">
        <v>19390</v>
      </c>
      <c r="I1827" s="644" t="s">
        <v>24337</v>
      </c>
      <c r="J1827" s="645" t="s">
        <v>19390</v>
      </c>
      <c r="K1827" s="681">
        <v>1</v>
      </c>
      <c r="L1827" s="681">
        <v>2</v>
      </c>
      <c r="M1827" s="682">
        <v>7733.33</v>
      </c>
      <c r="N1827" s="681">
        <v>1</v>
      </c>
      <c r="O1827" s="683">
        <v>6</v>
      </c>
      <c r="P1827" s="682">
        <v>24000</v>
      </c>
      <c r="Q1827" s="683">
        <v>1</v>
      </c>
      <c r="R1827" s="683">
        <v>9</v>
      </c>
    </row>
    <row r="1828" spans="1:18" x14ac:dyDescent="0.25">
      <c r="A1828" s="636">
        <v>1078</v>
      </c>
      <c r="B1828" s="637" t="s">
        <v>515</v>
      </c>
      <c r="C1828" s="638" t="s">
        <v>147</v>
      </c>
      <c r="D1828" s="639" t="s">
        <v>25998</v>
      </c>
      <c r="E1828" s="640">
        <v>7000</v>
      </c>
      <c r="F1828" s="641" t="s">
        <v>25999</v>
      </c>
      <c r="G1828" s="642" t="s">
        <v>26000</v>
      </c>
      <c r="H1828" s="643" t="s">
        <v>1323</v>
      </c>
      <c r="I1828" s="644" t="s">
        <v>24337</v>
      </c>
      <c r="J1828" s="645" t="s">
        <v>1323</v>
      </c>
      <c r="K1828" s="681">
        <v>1</v>
      </c>
      <c r="L1828" s="681">
        <v>2</v>
      </c>
      <c r="M1828" s="682">
        <v>13533.33</v>
      </c>
      <c r="N1828" s="681">
        <v>1</v>
      </c>
      <c r="O1828" s="683">
        <v>6</v>
      </c>
      <c r="P1828" s="682">
        <v>42000</v>
      </c>
      <c r="Q1828" s="683">
        <v>1</v>
      </c>
      <c r="R1828" s="683">
        <v>9</v>
      </c>
    </row>
    <row r="1829" spans="1:18" x14ac:dyDescent="0.25">
      <c r="A1829" s="636">
        <v>1078</v>
      </c>
      <c r="B1829" s="637" t="s">
        <v>515</v>
      </c>
      <c r="C1829" s="638" t="s">
        <v>147</v>
      </c>
      <c r="D1829" s="639" t="s">
        <v>26001</v>
      </c>
      <c r="E1829" s="640">
        <v>7000</v>
      </c>
      <c r="F1829" s="641" t="s">
        <v>26002</v>
      </c>
      <c r="G1829" s="642" t="s">
        <v>26003</v>
      </c>
      <c r="H1829" s="643" t="s">
        <v>5165</v>
      </c>
      <c r="I1829" s="644" t="s">
        <v>24337</v>
      </c>
      <c r="J1829" s="645" t="s">
        <v>5165</v>
      </c>
      <c r="K1829" s="681">
        <v>1</v>
      </c>
      <c r="L1829" s="681">
        <v>2</v>
      </c>
      <c r="M1829" s="682">
        <v>13533.33</v>
      </c>
      <c r="N1829" s="681">
        <v>1</v>
      </c>
      <c r="O1829" s="683">
        <v>6</v>
      </c>
      <c r="P1829" s="682">
        <v>42000</v>
      </c>
      <c r="Q1829" s="683">
        <v>1</v>
      </c>
      <c r="R1829" s="683">
        <v>9</v>
      </c>
    </row>
    <row r="1830" spans="1:18" x14ac:dyDescent="0.25">
      <c r="A1830" s="636">
        <v>1078</v>
      </c>
      <c r="B1830" s="637" t="s">
        <v>515</v>
      </c>
      <c r="C1830" s="638" t="s">
        <v>147</v>
      </c>
      <c r="D1830" s="639" t="s">
        <v>26004</v>
      </c>
      <c r="E1830" s="640">
        <v>3500</v>
      </c>
      <c r="F1830" s="641" t="s">
        <v>26005</v>
      </c>
      <c r="G1830" s="642" t="s">
        <v>26006</v>
      </c>
      <c r="H1830" s="643" t="s">
        <v>4347</v>
      </c>
      <c r="I1830" s="644" t="s">
        <v>24337</v>
      </c>
      <c r="J1830" s="645" t="s">
        <v>4347</v>
      </c>
      <c r="K1830" s="681">
        <v>1</v>
      </c>
      <c r="L1830" s="681">
        <v>2</v>
      </c>
      <c r="M1830" s="682">
        <v>6766.67</v>
      </c>
      <c r="N1830" s="681">
        <v>1</v>
      </c>
      <c r="O1830" s="683">
        <v>6</v>
      </c>
      <c r="P1830" s="682">
        <v>21000</v>
      </c>
      <c r="Q1830" s="683">
        <v>1</v>
      </c>
      <c r="R1830" s="683">
        <v>9</v>
      </c>
    </row>
    <row r="1831" spans="1:18" x14ac:dyDescent="0.25">
      <c r="A1831" s="636">
        <v>1078</v>
      </c>
      <c r="B1831" s="637" t="s">
        <v>515</v>
      </c>
      <c r="C1831" s="638" t="s">
        <v>147</v>
      </c>
      <c r="D1831" s="639" t="s">
        <v>26007</v>
      </c>
      <c r="E1831" s="640">
        <v>2500</v>
      </c>
      <c r="F1831" s="641" t="s">
        <v>26008</v>
      </c>
      <c r="G1831" s="642" t="s">
        <v>26009</v>
      </c>
      <c r="H1831" s="643" t="s">
        <v>22316</v>
      </c>
      <c r="I1831" s="644" t="s">
        <v>24337</v>
      </c>
      <c r="J1831" s="645" t="s">
        <v>22316</v>
      </c>
      <c r="K1831" s="681">
        <v>1</v>
      </c>
      <c r="L1831" s="681">
        <v>2</v>
      </c>
      <c r="M1831" s="682">
        <v>4833.33</v>
      </c>
      <c r="N1831" s="681">
        <v>1</v>
      </c>
      <c r="O1831" s="683">
        <v>6</v>
      </c>
      <c r="P1831" s="682">
        <v>14989.24</v>
      </c>
      <c r="Q1831" s="683">
        <v>1</v>
      </c>
      <c r="R1831" s="683">
        <v>9</v>
      </c>
    </row>
    <row r="1832" spans="1:18" x14ac:dyDescent="0.25">
      <c r="A1832" s="636">
        <v>1078</v>
      </c>
      <c r="B1832" s="637" t="s">
        <v>515</v>
      </c>
      <c r="C1832" s="638" t="s">
        <v>147</v>
      </c>
      <c r="D1832" s="639" t="s">
        <v>24338</v>
      </c>
      <c r="E1832" s="640">
        <v>2000</v>
      </c>
      <c r="F1832" s="641" t="s">
        <v>26010</v>
      </c>
      <c r="G1832" s="642" t="s">
        <v>26011</v>
      </c>
      <c r="H1832" s="643" t="s">
        <v>1323</v>
      </c>
      <c r="I1832" s="644" t="s">
        <v>24337</v>
      </c>
      <c r="J1832" s="645" t="s">
        <v>1323</v>
      </c>
      <c r="K1832" s="681">
        <v>1</v>
      </c>
      <c r="L1832" s="681">
        <v>2</v>
      </c>
      <c r="M1832" s="682">
        <v>3866.67</v>
      </c>
      <c r="N1832" s="681">
        <v>1</v>
      </c>
      <c r="O1832" s="683">
        <v>6</v>
      </c>
      <c r="P1832" s="682">
        <v>12000</v>
      </c>
      <c r="Q1832" s="683">
        <v>1</v>
      </c>
      <c r="R1832" s="683">
        <v>9</v>
      </c>
    </row>
    <row r="1833" spans="1:18" x14ac:dyDescent="0.25">
      <c r="A1833" s="636">
        <v>1078</v>
      </c>
      <c r="B1833" s="637" t="s">
        <v>515</v>
      </c>
      <c r="C1833" s="638" t="s">
        <v>147</v>
      </c>
      <c r="D1833" s="639" t="s">
        <v>24338</v>
      </c>
      <c r="E1833" s="640">
        <v>2000</v>
      </c>
      <c r="F1833" s="641" t="s">
        <v>26012</v>
      </c>
      <c r="G1833" s="642" t="s">
        <v>26013</v>
      </c>
      <c r="H1833" s="643" t="s">
        <v>20907</v>
      </c>
      <c r="I1833" s="644" t="s">
        <v>24337</v>
      </c>
      <c r="J1833" s="645" t="s">
        <v>20907</v>
      </c>
      <c r="K1833" s="681">
        <v>1</v>
      </c>
      <c r="L1833" s="681">
        <v>2</v>
      </c>
      <c r="M1833" s="682">
        <v>4000</v>
      </c>
      <c r="N1833" s="681">
        <v>1</v>
      </c>
      <c r="O1833" s="683">
        <v>6</v>
      </c>
      <c r="P1833" s="682">
        <v>11933.33</v>
      </c>
      <c r="Q1833" s="683">
        <v>1</v>
      </c>
      <c r="R1833" s="683">
        <v>9</v>
      </c>
    </row>
    <row r="1834" spans="1:18" x14ac:dyDescent="0.25">
      <c r="A1834" s="636">
        <v>1078</v>
      </c>
      <c r="B1834" s="637" t="s">
        <v>515</v>
      </c>
      <c r="C1834" s="638" t="s">
        <v>147</v>
      </c>
      <c r="D1834" s="639" t="s">
        <v>24338</v>
      </c>
      <c r="E1834" s="640">
        <v>2000</v>
      </c>
      <c r="F1834" s="641" t="s">
        <v>26014</v>
      </c>
      <c r="G1834" s="642" t="s">
        <v>26015</v>
      </c>
      <c r="H1834" s="643" t="s">
        <v>1464</v>
      </c>
      <c r="I1834" s="644" t="s">
        <v>24519</v>
      </c>
      <c r="J1834" s="645" t="s">
        <v>1464</v>
      </c>
      <c r="K1834" s="681">
        <v>1</v>
      </c>
      <c r="L1834" s="681">
        <v>2</v>
      </c>
      <c r="M1834" s="682">
        <v>4000</v>
      </c>
      <c r="N1834" s="681">
        <v>3</v>
      </c>
      <c r="O1834" s="683">
        <v>6</v>
      </c>
      <c r="P1834" s="682">
        <v>12000</v>
      </c>
      <c r="Q1834" s="667">
        <v>0</v>
      </c>
      <c r="R1834" s="683">
        <v>0</v>
      </c>
    </row>
    <row r="1835" spans="1:18" x14ac:dyDescent="0.25">
      <c r="A1835" s="636">
        <v>1078</v>
      </c>
      <c r="B1835" s="637" t="s">
        <v>515</v>
      </c>
      <c r="C1835" s="638" t="s">
        <v>147</v>
      </c>
      <c r="D1835" s="639" t="s">
        <v>24338</v>
      </c>
      <c r="E1835" s="640">
        <v>2000</v>
      </c>
      <c r="F1835" s="641" t="s">
        <v>26016</v>
      </c>
      <c r="G1835" s="642" t="s">
        <v>26017</v>
      </c>
      <c r="H1835" s="643" t="s">
        <v>26018</v>
      </c>
      <c r="I1835" s="644" t="s">
        <v>24337</v>
      </c>
      <c r="J1835" s="645" t="s">
        <v>26018</v>
      </c>
      <c r="K1835" s="681">
        <v>1</v>
      </c>
      <c r="L1835" s="681">
        <v>2</v>
      </c>
      <c r="M1835" s="682">
        <v>4000</v>
      </c>
      <c r="N1835" s="681">
        <v>1</v>
      </c>
      <c r="O1835" s="683">
        <v>6</v>
      </c>
      <c r="P1835" s="682">
        <v>12000</v>
      </c>
      <c r="Q1835" s="683">
        <v>1</v>
      </c>
      <c r="R1835" s="683">
        <v>9</v>
      </c>
    </row>
    <row r="1836" spans="1:18" x14ac:dyDescent="0.25">
      <c r="A1836" s="636">
        <v>1078</v>
      </c>
      <c r="B1836" s="637" t="s">
        <v>515</v>
      </c>
      <c r="C1836" s="638" t="s">
        <v>147</v>
      </c>
      <c r="D1836" s="639" t="s">
        <v>24338</v>
      </c>
      <c r="E1836" s="640">
        <v>2000</v>
      </c>
      <c r="F1836" s="641" t="s">
        <v>26019</v>
      </c>
      <c r="G1836" s="642" t="s">
        <v>26020</v>
      </c>
      <c r="H1836" s="643" t="s">
        <v>19390</v>
      </c>
      <c r="I1836" s="644" t="s">
        <v>24337</v>
      </c>
      <c r="J1836" s="645" t="s">
        <v>19390</v>
      </c>
      <c r="K1836" s="681">
        <v>1</v>
      </c>
      <c r="L1836" s="681">
        <v>2</v>
      </c>
      <c r="M1836" s="682">
        <v>4000</v>
      </c>
      <c r="N1836" s="681">
        <v>1</v>
      </c>
      <c r="O1836" s="683">
        <v>6</v>
      </c>
      <c r="P1836" s="682">
        <v>12000</v>
      </c>
      <c r="Q1836" s="683">
        <v>1</v>
      </c>
      <c r="R1836" s="683">
        <v>9</v>
      </c>
    </row>
    <row r="1837" spans="1:18" x14ac:dyDescent="0.25">
      <c r="A1837" s="636">
        <v>1078</v>
      </c>
      <c r="B1837" s="637" t="s">
        <v>515</v>
      </c>
      <c r="C1837" s="638" t="s">
        <v>147</v>
      </c>
      <c r="D1837" s="639" t="s">
        <v>24338</v>
      </c>
      <c r="E1837" s="640">
        <v>2000</v>
      </c>
      <c r="F1837" s="641" t="s">
        <v>26021</v>
      </c>
      <c r="G1837" s="642" t="s">
        <v>26022</v>
      </c>
      <c r="H1837" s="643" t="s">
        <v>565</v>
      </c>
      <c r="I1837" s="644" t="s">
        <v>24337</v>
      </c>
      <c r="J1837" s="645" t="s">
        <v>565</v>
      </c>
      <c r="K1837" s="681">
        <v>1</v>
      </c>
      <c r="L1837" s="681">
        <v>2</v>
      </c>
      <c r="M1837" s="682">
        <v>4000</v>
      </c>
      <c r="N1837" s="681">
        <v>1</v>
      </c>
      <c r="O1837" s="683">
        <v>6</v>
      </c>
      <c r="P1837" s="682">
        <v>12000</v>
      </c>
      <c r="Q1837" s="683">
        <v>1</v>
      </c>
      <c r="R1837" s="683">
        <v>9</v>
      </c>
    </row>
    <row r="1838" spans="1:18" x14ac:dyDescent="0.25">
      <c r="A1838" s="636">
        <v>1078</v>
      </c>
      <c r="B1838" s="637" t="s">
        <v>515</v>
      </c>
      <c r="C1838" s="638" t="s">
        <v>147</v>
      </c>
      <c r="D1838" s="639" t="s">
        <v>24338</v>
      </c>
      <c r="E1838" s="640">
        <v>2000</v>
      </c>
      <c r="F1838" s="641" t="s">
        <v>26023</v>
      </c>
      <c r="G1838" s="642" t="s">
        <v>26024</v>
      </c>
      <c r="H1838" s="643" t="s">
        <v>519</v>
      </c>
      <c r="I1838" s="644" t="s">
        <v>24337</v>
      </c>
      <c r="J1838" s="645" t="s">
        <v>519</v>
      </c>
      <c r="K1838" s="681">
        <v>1</v>
      </c>
      <c r="L1838" s="681">
        <v>2</v>
      </c>
      <c r="M1838" s="682">
        <v>4000</v>
      </c>
      <c r="N1838" s="681">
        <v>1</v>
      </c>
      <c r="O1838" s="683">
        <v>6</v>
      </c>
      <c r="P1838" s="682">
        <v>11866.67</v>
      </c>
      <c r="Q1838" s="683">
        <v>1</v>
      </c>
      <c r="R1838" s="683">
        <v>9</v>
      </c>
    </row>
    <row r="1839" spans="1:18" x14ac:dyDescent="0.25">
      <c r="A1839" s="636">
        <v>1078</v>
      </c>
      <c r="B1839" s="637" t="s">
        <v>515</v>
      </c>
      <c r="C1839" s="638" t="s">
        <v>147</v>
      </c>
      <c r="D1839" s="639" t="s">
        <v>24338</v>
      </c>
      <c r="E1839" s="640">
        <v>2000</v>
      </c>
      <c r="F1839" s="641" t="s">
        <v>26025</v>
      </c>
      <c r="G1839" s="642" t="s">
        <v>26026</v>
      </c>
      <c r="H1839" s="643" t="s">
        <v>571</v>
      </c>
      <c r="I1839" s="644" t="s">
        <v>24337</v>
      </c>
      <c r="J1839" s="645" t="s">
        <v>571</v>
      </c>
      <c r="K1839" s="681">
        <v>1</v>
      </c>
      <c r="L1839" s="681">
        <v>2</v>
      </c>
      <c r="M1839" s="682">
        <v>3866.67</v>
      </c>
      <c r="N1839" s="681">
        <v>1</v>
      </c>
      <c r="O1839" s="683">
        <v>6</v>
      </c>
      <c r="P1839" s="682">
        <v>12000</v>
      </c>
      <c r="Q1839" s="683">
        <v>1</v>
      </c>
      <c r="R1839" s="683">
        <v>9</v>
      </c>
    </row>
    <row r="1840" spans="1:18" x14ac:dyDescent="0.25">
      <c r="A1840" s="636">
        <v>1078</v>
      </c>
      <c r="B1840" s="637" t="s">
        <v>515</v>
      </c>
      <c r="C1840" s="638" t="s">
        <v>147</v>
      </c>
      <c r="D1840" s="639" t="s">
        <v>24338</v>
      </c>
      <c r="E1840" s="640">
        <v>2000</v>
      </c>
      <c r="F1840" s="641" t="s">
        <v>26027</v>
      </c>
      <c r="G1840" s="642" t="s">
        <v>26028</v>
      </c>
      <c r="H1840" s="643" t="s">
        <v>5165</v>
      </c>
      <c r="I1840" s="644" t="s">
        <v>24337</v>
      </c>
      <c r="J1840" s="645" t="s">
        <v>5165</v>
      </c>
      <c r="K1840" s="681">
        <v>1</v>
      </c>
      <c r="L1840" s="681">
        <v>2</v>
      </c>
      <c r="M1840" s="682">
        <v>3866.67</v>
      </c>
      <c r="N1840" s="681">
        <v>1</v>
      </c>
      <c r="O1840" s="683">
        <v>6</v>
      </c>
      <c r="P1840" s="682">
        <v>12000</v>
      </c>
      <c r="Q1840" s="683">
        <v>1</v>
      </c>
      <c r="R1840" s="683">
        <v>9</v>
      </c>
    </row>
    <row r="1841" spans="1:18" x14ac:dyDescent="0.25">
      <c r="A1841" s="636">
        <v>1078</v>
      </c>
      <c r="B1841" s="637" t="s">
        <v>515</v>
      </c>
      <c r="C1841" s="638" t="s">
        <v>147</v>
      </c>
      <c r="D1841" s="639" t="s">
        <v>25419</v>
      </c>
      <c r="E1841" s="640">
        <v>3100</v>
      </c>
      <c r="F1841" s="641" t="s">
        <v>26029</v>
      </c>
      <c r="G1841" s="642" t="s">
        <v>26030</v>
      </c>
      <c r="H1841" s="643" t="s">
        <v>19390</v>
      </c>
      <c r="I1841" s="644" t="s">
        <v>24337</v>
      </c>
      <c r="J1841" s="645" t="s">
        <v>19390</v>
      </c>
      <c r="K1841" s="681">
        <v>1</v>
      </c>
      <c r="L1841" s="681">
        <v>2</v>
      </c>
      <c r="M1841" s="682">
        <v>5993.33</v>
      </c>
      <c r="N1841" s="681">
        <v>1</v>
      </c>
      <c r="O1841" s="683">
        <v>6</v>
      </c>
      <c r="P1841" s="682">
        <v>18600</v>
      </c>
      <c r="Q1841" s="683">
        <v>1</v>
      </c>
      <c r="R1841" s="683">
        <v>9</v>
      </c>
    </row>
    <row r="1842" spans="1:18" x14ac:dyDescent="0.25">
      <c r="A1842" s="636">
        <v>1078</v>
      </c>
      <c r="B1842" s="637" t="s">
        <v>515</v>
      </c>
      <c r="C1842" s="638" t="s">
        <v>147</v>
      </c>
      <c r="D1842" s="639" t="s">
        <v>24338</v>
      </c>
      <c r="E1842" s="640">
        <v>2000</v>
      </c>
      <c r="F1842" s="641" t="s">
        <v>26031</v>
      </c>
      <c r="G1842" s="642" t="s">
        <v>26032</v>
      </c>
      <c r="H1842" s="643" t="s">
        <v>571</v>
      </c>
      <c r="I1842" s="644" t="s">
        <v>24337</v>
      </c>
      <c r="J1842" s="645" t="s">
        <v>571</v>
      </c>
      <c r="K1842" s="681">
        <v>1</v>
      </c>
      <c r="L1842" s="681">
        <v>2</v>
      </c>
      <c r="M1842" s="682">
        <v>1866.67</v>
      </c>
      <c r="N1842" s="681">
        <v>1</v>
      </c>
      <c r="O1842" s="683">
        <v>6</v>
      </c>
      <c r="P1842" s="682">
        <v>0</v>
      </c>
      <c r="Q1842" s="667">
        <v>0</v>
      </c>
      <c r="R1842" s="683">
        <v>0</v>
      </c>
    </row>
    <row r="1843" spans="1:18" x14ac:dyDescent="0.25">
      <c r="A1843" s="636">
        <v>1078</v>
      </c>
      <c r="B1843" s="637" t="s">
        <v>515</v>
      </c>
      <c r="C1843" s="638" t="s">
        <v>147</v>
      </c>
      <c r="D1843" s="639" t="s">
        <v>24391</v>
      </c>
      <c r="E1843" s="640">
        <v>7500</v>
      </c>
      <c r="F1843" s="641" t="s">
        <v>26033</v>
      </c>
      <c r="G1843" s="642" t="s">
        <v>26034</v>
      </c>
      <c r="H1843" s="643" t="s">
        <v>16466</v>
      </c>
      <c r="I1843" s="644" t="s">
        <v>24337</v>
      </c>
      <c r="J1843" s="645" t="s">
        <v>16466</v>
      </c>
      <c r="K1843" s="681">
        <v>1</v>
      </c>
      <c r="L1843" s="681">
        <v>2</v>
      </c>
      <c r="M1843" s="682">
        <v>14500</v>
      </c>
      <c r="N1843" s="681">
        <v>1</v>
      </c>
      <c r="O1843" s="683">
        <v>6</v>
      </c>
      <c r="P1843" s="682">
        <v>45000</v>
      </c>
      <c r="Q1843" s="683">
        <v>1</v>
      </c>
      <c r="R1843" s="683">
        <v>9</v>
      </c>
    </row>
    <row r="1844" spans="1:18" x14ac:dyDescent="0.25">
      <c r="A1844" s="636">
        <v>1078</v>
      </c>
      <c r="B1844" s="637" t="s">
        <v>515</v>
      </c>
      <c r="C1844" s="638" t="s">
        <v>147</v>
      </c>
      <c r="D1844" s="639" t="s">
        <v>24388</v>
      </c>
      <c r="E1844" s="640">
        <v>3500</v>
      </c>
      <c r="F1844" s="641" t="s">
        <v>26035</v>
      </c>
      <c r="G1844" s="642" t="s">
        <v>26036</v>
      </c>
      <c r="H1844" s="643" t="s">
        <v>16466</v>
      </c>
      <c r="I1844" s="644" t="s">
        <v>24337</v>
      </c>
      <c r="J1844" s="645" t="s">
        <v>16466</v>
      </c>
      <c r="K1844" s="681">
        <v>1</v>
      </c>
      <c r="L1844" s="681">
        <v>2</v>
      </c>
      <c r="M1844" s="682">
        <v>6766.67</v>
      </c>
      <c r="N1844" s="681">
        <v>1</v>
      </c>
      <c r="O1844" s="683">
        <v>6</v>
      </c>
      <c r="P1844" s="682">
        <v>21000</v>
      </c>
      <c r="Q1844" s="683">
        <v>1</v>
      </c>
      <c r="R1844" s="683">
        <v>9</v>
      </c>
    </row>
    <row r="1845" spans="1:18" x14ac:dyDescent="0.25">
      <c r="A1845" s="636">
        <v>1078</v>
      </c>
      <c r="B1845" s="637" t="s">
        <v>515</v>
      </c>
      <c r="C1845" s="638" t="s">
        <v>147</v>
      </c>
      <c r="D1845" s="639" t="s">
        <v>25638</v>
      </c>
      <c r="E1845" s="640">
        <v>3500</v>
      </c>
      <c r="F1845" s="641" t="s">
        <v>26037</v>
      </c>
      <c r="G1845" s="642" t="s">
        <v>26038</v>
      </c>
      <c r="H1845" s="643" t="s">
        <v>26039</v>
      </c>
      <c r="I1845" s="644" t="s">
        <v>24337</v>
      </c>
      <c r="J1845" s="645" t="s">
        <v>26039</v>
      </c>
      <c r="K1845" s="681">
        <v>1</v>
      </c>
      <c r="L1845" s="681">
        <v>2</v>
      </c>
      <c r="M1845" s="682">
        <v>6766.67</v>
      </c>
      <c r="N1845" s="681">
        <v>1</v>
      </c>
      <c r="O1845" s="683">
        <v>6</v>
      </c>
      <c r="P1845" s="682">
        <v>21000</v>
      </c>
      <c r="Q1845" s="683">
        <v>1</v>
      </c>
      <c r="R1845" s="683">
        <v>9</v>
      </c>
    </row>
    <row r="1846" spans="1:18" x14ac:dyDescent="0.25">
      <c r="A1846" s="636">
        <v>1078</v>
      </c>
      <c r="B1846" s="637" t="s">
        <v>515</v>
      </c>
      <c r="C1846" s="638" t="s">
        <v>147</v>
      </c>
      <c r="D1846" s="639" t="s">
        <v>26040</v>
      </c>
      <c r="E1846" s="640">
        <v>2500</v>
      </c>
      <c r="F1846" s="641" t="s">
        <v>26041</v>
      </c>
      <c r="G1846" s="642" t="s">
        <v>26042</v>
      </c>
      <c r="H1846" s="643" t="s">
        <v>19390</v>
      </c>
      <c r="I1846" s="644" t="s">
        <v>24337</v>
      </c>
      <c r="J1846" s="645" t="s">
        <v>19390</v>
      </c>
      <c r="K1846" s="681">
        <v>1</v>
      </c>
      <c r="L1846" s="681">
        <v>2</v>
      </c>
      <c r="M1846" s="682">
        <v>4833.33</v>
      </c>
      <c r="N1846" s="681">
        <v>1</v>
      </c>
      <c r="O1846" s="683">
        <v>6</v>
      </c>
      <c r="P1846" s="682">
        <v>15000</v>
      </c>
      <c r="Q1846" s="683">
        <v>1</v>
      </c>
      <c r="R1846" s="683">
        <v>9</v>
      </c>
    </row>
    <row r="1847" spans="1:18" x14ac:dyDescent="0.25">
      <c r="A1847" s="636">
        <v>1078</v>
      </c>
      <c r="B1847" s="637" t="s">
        <v>515</v>
      </c>
      <c r="C1847" s="638" t="s">
        <v>147</v>
      </c>
      <c r="D1847" s="639" t="s">
        <v>24388</v>
      </c>
      <c r="E1847" s="640">
        <v>3500</v>
      </c>
      <c r="F1847" s="641" t="s">
        <v>26043</v>
      </c>
      <c r="G1847" s="642" t="s">
        <v>26044</v>
      </c>
      <c r="H1847" s="643" t="s">
        <v>16466</v>
      </c>
      <c r="I1847" s="644" t="s">
        <v>24337</v>
      </c>
      <c r="J1847" s="645" t="s">
        <v>16466</v>
      </c>
      <c r="K1847" s="681">
        <v>1</v>
      </c>
      <c r="L1847" s="681">
        <v>2</v>
      </c>
      <c r="M1847" s="682">
        <v>6300</v>
      </c>
      <c r="N1847" s="681">
        <v>0</v>
      </c>
      <c r="O1847" s="683">
        <v>0</v>
      </c>
      <c r="P1847" s="682">
        <v>0</v>
      </c>
      <c r="Q1847" s="667">
        <v>0</v>
      </c>
      <c r="R1847" s="683">
        <v>0</v>
      </c>
    </row>
    <row r="1848" spans="1:18" x14ac:dyDescent="0.25">
      <c r="A1848" s="636">
        <v>1078</v>
      </c>
      <c r="B1848" s="637" t="s">
        <v>515</v>
      </c>
      <c r="C1848" s="638" t="s">
        <v>147</v>
      </c>
      <c r="D1848" s="639" t="s">
        <v>24391</v>
      </c>
      <c r="E1848" s="640">
        <v>7500</v>
      </c>
      <c r="F1848" s="641" t="s">
        <v>26045</v>
      </c>
      <c r="G1848" s="642" t="s">
        <v>26046</v>
      </c>
      <c r="H1848" s="643" t="s">
        <v>16466</v>
      </c>
      <c r="I1848" s="644" t="s">
        <v>24337</v>
      </c>
      <c r="J1848" s="645" t="s">
        <v>16466</v>
      </c>
      <c r="K1848" s="681">
        <v>1</v>
      </c>
      <c r="L1848" s="681">
        <v>2</v>
      </c>
      <c r="M1848" s="682">
        <v>14500</v>
      </c>
      <c r="N1848" s="681">
        <v>1</v>
      </c>
      <c r="O1848" s="683">
        <v>6</v>
      </c>
      <c r="P1848" s="682">
        <v>44965.630000000005</v>
      </c>
      <c r="Q1848" s="683">
        <v>1</v>
      </c>
      <c r="R1848" s="683">
        <v>9</v>
      </c>
    </row>
    <row r="1849" spans="1:18" x14ac:dyDescent="0.25">
      <c r="A1849" s="636">
        <v>1078</v>
      </c>
      <c r="B1849" s="637" t="s">
        <v>515</v>
      </c>
      <c r="C1849" s="638" t="s">
        <v>147</v>
      </c>
      <c r="D1849" s="639" t="s">
        <v>24388</v>
      </c>
      <c r="E1849" s="640">
        <v>3500</v>
      </c>
      <c r="F1849" s="641" t="s">
        <v>26047</v>
      </c>
      <c r="G1849" s="642" t="s">
        <v>26048</v>
      </c>
      <c r="H1849" s="643" t="s">
        <v>16466</v>
      </c>
      <c r="I1849" s="644" t="s">
        <v>24337</v>
      </c>
      <c r="J1849" s="645" t="s">
        <v>16466</v>
      </c>
      <c r="K1849" s="681">
        <v>1</v>
      </c>
      <c r="L1849" s="681">
        <v>2</v>
      </c>
      <c r="M1849" s="682">
        <v>6766.67</v>
      </c>
      <c r="N1849" s="681">
        <v>1</v>
      </c>
      <c r="O1849" s="683">
        <v>6</v>
      </c>
      <c r="P1849" s="682">
        <v>21000</v>
      </c>
      <c r="Q1849" s="683">
        <v>1</v>
      </c>
      <c r="R1849" s="683">
        <v>9</v>
      </c>
    </row>
    <row r="1850" spans="1:18" x14ac:dyDescent="0.25">
      <c r="A1850" s="636">
        <v>1078</v>
      </c>
      <c r="B1850" s="637" t="s">
        <v>515</v>
      </c>
      <c r="C1850" s="638" t="s">
        <v>147</v>
      </c>
      <c r="D1850" s="639" t="s">
        <v>24391</v>
      </c>
      <c r="E1850" s="640">
        <v>7500</v>
      </c>
      <c r="F1850" s="641" t="s">
        <v>25678</v>
      </c>
      <c r="G1850" s="642" t="s">
        <v>24236</v>
      </c>
      <c r="H1850" s="643" t="s">
        <v>16466</v>
      </c>
      <c r="I1850" s="644" t="s">
        <v>24337</v>
      </c>
      <c r="J1850" s="645" t="s">
        <v>16466</v>
      </c>
      <c r="K1850" s="681">
        <v>1</v>
      </c>
      <c r="L1850" s="681">
        <v>2</v>
      </c>
      <c r="M1850" s="682">
        <v>0</v>
      </c>
      <c r="N1850" s="681">
        <v>0</v>
      </c>
      <c r="O1850" s="683">
        <v>0</v>
      </c>
      <c r="P1850" s="682">
        <v>0</v>
      </c>
      <c r="Q1850" s="667">
        <v>0</v>
      </c>
      <c r="R1850" s="683">
        <v>0</v>
      </c>
    </row>
    <row r="1851" spans="1:18" x14ac:dyDescent="0.25">
      <c r="A1851" s="636">
        <v>1078</v>
      </c>
      <c r="B1851" s="637" t="s">
        <v>515</v>
      </c>
      <c r="C1851" s="638" t="s">
        <v>147</v>
      </c>
      <c r="D1851" s="639" t="s">
        <v>26049</v>
      </c>
      <c r="E1851" s="640">
        <v>3500</v>
      </c>
      <c r="F1851" s="641" t="s">
        <v>26050</v>
      </c>
      <c r="G1851" s="642" t="s">
        <v>26051</v>
      </c>
      <c r="H1851" s="643" t="s">
        <v>930</v>
      </c>
      <c r="I1851" s="644" t="s">
        <v>24337</v>
      </c>
      <c r="J1851" s="645" t="s">
        <v>930</v>
      </c>
      <c r="K1851" s="681">
        <v>1</v>
      </c>
      <c r="L1851" s="681">
        <v>2</v>
      </c>
      <c r="M1851" s="682">
        <v>6766.67</v>
      </c>
      <c r="N1851" s="681">
        <v>3</v>
      </c>
      <c r="O1851" s="683">
        <v>4</v>
      </c>
      <c r="P1851" s="682">
        <v>14000</v>
      </c>
      <c r="Q1851" s="667">
        <v>0</v>
      </c>
      <c r="R1851" s="683">
        <v>0</v>
      </c>
    </row>
    <row r="1852" spans="1:18" x14ac:dyDescent="0.25">
      <c r="A1852" s="636">
        <v>1078</v>
      </c>
      <c r="B1852" s="637" t="s">
        <v>515</v>
      </c>
      <c r="C1852" s="638" t="s">
        <v>147</v>
      </c>
      <c r="D1852" s="639" t="s">
        <v>26052</v>
      </c>
      <c r="E1852" s="640">
        <v>3000</v>
      </c>
      <c r="F1852" s="641" t="s">
        <v>26053</v>
      </c>
      <c r="G1852" s="642" t="s">
        <v>26054</v>
      </c>
      <c r="H1852" s="643" t="s">
        <v>571</v>
      </c>
      <c r="I1852" s="644" t="s">
        <v>571</v>
      </c>
      <c r="J1852" s="645" t="s">
        <v>571</v>
      </c>
      <c r="K1852" s="681">
        <v>1</v>
      </c>
      <c r="L1852" s="681">
        <v>2</v>
      </c>
      <c r="M1852" s="682">
        <v>5800</v>
      </c>
      <c r="N1852" s="681">
        <v>1</v>
      </c>
      <c r="O1852" s="683">
        <v>6</v>
      </c>
      <c r="P1852" s="682">
        <v>18000</v>
      </c>
      <c r="Q1852" s="683">
        <v>1</v>
      </c>
      <c r="R1852" s="683">
        <v>9</v>
      </c>
    </row>
    <row r="1853" spans="1:18" x14ac:dyDescent="0.25">
      <c r="A1853" s="636">
        <v>1078</v>
      </c>
      <c r="B1853" s="637" t="s">
        <v>515</v>
      </c>
      <c r="C1853" s="638" t="s">
        <v>147</v>
      </c>
      <c r="D1853" s="639" t="s">
        <v>24388</v>
      </c>
      <c r="E1853" s="640">
        <v>3500</v>
      </c>
      <c r="F1853" s="641" t="s">
        <v>26055</v>
      </c>
      <c r="G1853" s="642" t="s">
        <v>26056</v>
      </c>
      <c r="H1853" s="643" t="s">
        <v>16466</v>
      </c>
      <c r="I1853" s="644" t="s">
        <v>24337</v>
      </c>
      <c r="J1853" s="645" t="s">
        <v>16466</v>
      </c>
      <c r="K1853" s="681">
        <v>1</v>
      </c>
      <c r="L1853" s="681">
        <v>2</v>
      </c>
      <c r="M1853" s="682">
        <v>6766.67</v>
      </c>
      <c r="N1853" s="681">
        <v>1</v>
      </c>
      <c r="O1853" s="683">
        <v>6</v>
      </c>
      <c r="P1853" s="682">
        <v>21000</v>
      </c>
      <c r="Q1853" s="683">
        <v>1</v>
      </c>
      <c r="R1853" s="683">
        <v>9</v>
      </c>
    </row>
    <row r="1854" spans="1:18" x14ac:dyDescent="0.25">
      <c r="A1854" s="636">
        <v>1078</v>
      </c>
      <c r="B1854" s="637" t="s">
        <v>515</v>
      </c>
      <c r="C1854" s="638" t="s">
        <v>147</v>
      </c>
      <c r="D1854" s="639" t="s">
        <v>24391</v>
      </c>
      <c r="E1854" s="640">
        <v>7500</v>
      </c>
      <c r="F1854" s="641" t="s">
        <v>26057</v>
      </c>
      <c r="G1854" s="642" t="s">
        <v>26058</v>
      </c>
      <c r="H1854" s="643" t="s">
        <v>16466</v>
      </c>
      <c r="I1854" s="644" t="s">
        <v>24337</v>
      </c>
      <c r="J1854" s="645" t="s">
        <v>16466</v>
      </c>
      <c r="K1854" s="681">
        <v>1</v>
      </c>
      <c r="L1854" s="681">
        <v>2</v>
      </c>
      <c r="M1854" s="682">
        <v>14500</v>
      </c>
      <c r="N1854" s="681">
        <v>1</v>
      </c>
      <c r="O1854" s="683">
        <v>6</v>
      </c>
      <c r="P1854" s="682">
        <v>45000</v>
      </c>
      <c r="Q1854" s="683">
        <v>1</v>
      </c>
      <c r="R1854" s="683">
        <v>9</v>
      </c>
    </row>
    <row r="1855" spans="1:18" x14ac:dyDescent="0.25">
      <c r="A1855" s="636">
        <v>1078</v>
      </c>
      <c r="B1855" s="637" t="s">
        <v>515</v>
      </c>
      <c r="C1855" s="638" t="s">
        <v>147</v>
      </c>
      <c r="D1855" s="639" t="s">
        <v>24388</v>
      </c>
      <c r="E1855" s="640">
        <v>3500</v>
      </c>
      <c r="F1855" s="641" t="s">
        <v>26059</v>
      </c>
      <c r="G1855" s="642" t="s">
        <v>26060</v>
      </c>
      <c r="H1855" s="643" t="s">
        <v>16466</v>
      </c>
      <c r="I1855" s="644" t="s">
        <v>24337</v>
      </c>
      <c r="J1855" s="645" t="s">
        <v>16466</v>
      </c>
      <c r="K1855" s="681">
        <v>1</v>
      </c>
      <c r="L1855" s="681">
        <v>2</v>
      </c>
      <c r="M1855" s="682">
        <v>6766.67</v>
      </c>
      <c r="N1855" s="681">
        <v>1</v>
      </c>
      <c r="O1855" s="683">
        <v>6</v>
      </c>
      <c r="P1855" s="682">
        <v>20962.080000000002</v>
      </c>
      <c r="Q1855" s="683">
        <v>1</v>
      </c>
      <c r="R1855" s="683">
        <v>9</v>
      </c>
    </row>
    <row r="1856" spans="1:18" x14ac:dyDescent="0.25">
      <c r="A1856" s="636">
        <v>1078</v>
      </c>
      <c r="B1856" s="637" t="s">
        <v>515</v>
      </c>
      <c r="C1856" s="638" t="s">
        <v>147</v>
      </c>
      <c r="D1856" s="639" t="s">
        <v>26040</v>
      </c>
      <c r="E1856" s="640">
        <v>2500</v>
      </c>
      <c r="F1856" s="641" t="s">
        <v>26061</v>
      </c>
      <c r="G1856" s="642" t="s">
        <v>26062</v>
      </c>
      <c r="H1856" s="643" t="s">
        <v>1569</v>
      </c>
      <c r="I1856" s="644" t="s">
        <v>24337</v>
      </c>
      <c r="J1856" s="645" t="s">
        <v>1569</v>
      </c>
      <c r="K1856" s="681">
        <v>1</v>
      </c>
      <c r="L1856" s="681">
        <v>2</v>
      </c>
      <c r="M1856" s="682">
        <v>4750</v>
      </c>
      <c r="N1856" s="681">
        <v>0</v>
      </c>
      <c r="O1856" s="683">
        <v>0</v>
      </c>
      <c r="P1856" s="682">
        <v>0</v>
      </c>
      <c r="Q1856" s="667">
        <v>0</v>
      </c>
      <c r="R1856" s="683">
        <v>0</v>
      </c>
    </row>
    <row r="1857" spans="1:18" x14ac:dyDescent="0.25">
      <c r="A1857" s="636">
        <v>1078</v>
      </c>
      <c r="B1857" s="637" t="s">
        <v>515</v>
      </c>
      <c r="C1857" s="638" t="s">
        <v>147</v>
      </c>
      <c r="D1857" s="639" t="s">
        <v>24327</v>
      </c>
      <c r="E1857" s="640">
        <v>3500</v>
      </c>
      <c r="F1857" s="641" t="s">
        <v>26063</v>
      </c>
      <c r="G1857" s="642" t="s">
        <v>26064</v>
      </c>
      <c r="H1857" s="643" t="s">
        <v>16466</v>
      </c>
      <c r="I1857" s="644" t="s">
        <v>24337</v>
      </c>
      <c r="J1857" s="645" t="s">
        <v>16466</v>
      </c>
      <c r="K1857" s="681">
        <v>1</v>
      </c>
      <c r="L1857" s="681">
        <v>2</v>
      </c>
      <c r="M1857" s="682">
        <v>6766.67</v>
      </c>
      <c r="N1857" s="681">
        <v>1</v>
      </c>
      <c r="O1857" s="683">
        <v>6</v>
      </c>
      <c r="P1857" s="682">
        <v>21000</v>
      </c>
      <c r="Q1857" s="683">
        <v>1</v>
      </c>
      <c r="R1857" s="683">
        <v>9</v>
      </c>
    </row>
    <row r="1858" spans="1:18" x14ac:dyDescent="0.25">
      <c r="A1858" s="636">
        <v>1078</v>
      </c>
      <c r="B1858" s="637" t="s">
        <v>515</v>
      </c>
      <c r="C1858" s="638" t="s">
        <v>147</v>
      </c>
      <c r="D1858" s="639" t="s">
        <v>24391</v>
      </c>
      <c r="E1858" s="640">
        <v>7500</v>
      </c>
      <c r="F1858" s="641" t="s">
        <v>26065</v>
      </c>
      <c r="G1858" s="642" t="s">
        <v>26066</v>
      </c>
      <c r="H1858" s="643" t="s">
        <v>16466</v>
      </c>
      <c r="I1858" s="644" t="s">
        <v>24337</v>
      </c>
      <c r="J1858" s="645" t="s">
        <v>16466</v>
      </c>
      <c r="K1858" s="681">
        <v>1</v>
      </c>
      <c r="L1858" s="681">
        <v>2</v>
      </c>
      <c r="M1858" s="682">
        <v>14500</v>
      </c>
      <c r="N1858" s="681">
        <v>1</v>
      </c>
      <c r="O1858" s="683">
        <v>6</v>
      </c>
      <c r="P1858" s="682">
        <v>45000</v>
      </c>
      <c r="Q1858" s="683">
        <v>1</v>
      </c>
      <c r="R1858" s="683">
        <v>9</v>
      </c>
    </row>
    <row r="1859" spans="1:18" x14ac:dyDescent="0.25">
      <c r="A1859" s="636">
        <v>1078</v>
      </c>
      <c r="B1859" s="637" t="s">
        <v>515</v>
      </c>
      <c r="C1859" s="638" t="s">
        <v>147</v>
      </c>
      <c r="D1859" s="639" t="s">
        <v>26049</v>
      </c>
      <c r="E1859" s="640">
        <v>3500</v>
      </c>
      <c r="F1859" s="641" t="s">
        <v>26067</v>
      </c>
      <c r="G1859" s="642" t="s">
        <v>26068</v>
      </c>
      <c r="H1859" s="643" t="s">
        <v>1464</v>
      </c>
      <c r="I1859" s="644" t="s">
        <v>24519</v>
      </c>
      <c r="J1859" s="645" t="s">
        <v>1464</v>
      </c>
      <c r="K1859" s="681">
        <v>1</v>
      </c>
      <c r="L1859" s="681">
        <v>2</v>
      </c>
      <c r="M1859" s="682">
        <v>6766.67</v>
      </c>
      <c r="N1859" s="681">
        <v>1</v>
      </c>
      <c r="O1859" s="683">
        <v>1</v>
      </c>
      <c r="P1859" s="682">
        <v>2916.67</v>
      </c>
      <c r="Q1859" s="667">
        <v>0</v>
      </c>
      <c r="R1859" s="683">
        <v>0</v>
      </c>
    </row>
    <row r="1860" spans="1:18" x14ac:dyDescent="0.25">
      <c r="A1860" s="636">
        <v>1078</v>
      </c>
      <c r="B1860" s="637" t="s">
        <v>515</v>
      </c>
      <c r="C1860" s="638" t="s">
        <v>147</v>
      </c>
      <c r="D1860" s="639" t="s">
        <v>25749</v>
      </c>
      <c r="E1860" s="640">
        <v>13000</v>
      </c>
      <c r="F1860" s="641" t="s">
        <v>26069</v>
      </c>
      <c r="G1860" s="642" t="s">
        <v>26070</v>
      </c>
      <c r="H1860" s="643" t="s">
        <v>16466</v>
      </c>
      <c r="I1860" s="644" t="s">
        <v>24337</v>
      </c>
      <c r="J1860" s="645" t="s">
        <v>16466</v>
      </c>
      <c r="K1860" s="681">
        <v>1</v>
      </c>
      <c r="L1860" s="681">
        <v>1</v>
      </c>
      <c r="M1860" s="682">
        <v>31200</v>
      </c>
      <c r="N1860" s="681">
        <v>1</v>
      </c>
      <c r="O1860" s="683">
        <v>6</v>
      </c>
      <c r="P1860" s="682">
        <v>78000</v>
      </c>
      <c r="Q1860" s="683">
        <v>1</v>
      </c>
      <c r="R1860" s="683">
        <v>12</v>
      </c>
    </row>
    <row r="1861" spans="1:18" x14ac:dyDescent="0.25">
      <c r="A1861" s="636">
        <v>1078</v>
      </c>
      <c r="B1861" s="637" t="s">
        <v>515</v>
      </c>
      <c r="C1861" s="638" t="s">
        <v>147</v>
      </c>
      <c r="D1861" s="639" t="s">
        <v>25269</v>
      </c>
      <c r="E1861" s="640">
        <v>13000</v>
      </c>
      <c r="F1861" s="641" t="s">
        <v>26071</v>
      </c>
      <c r="G1861" s="642" t="s">
        <v>26072</v>
      </c>
      <c r="H1861" s="643" t="s">
        <v>16466</v>
      </c>
      <c r="I1861" s="644" t="s">
        <v>24337</v>
      </c>
      <c r="J1861" s="645" t="s">
        <v>16466</v>
      </c>
      <c r="K1861" s="681">
        <v>1</v>
      </c>
      <c r="L1861" s="681">
        <v>1</v>
      </c>
      <c r="M1861" s="682">
        <v>0</v>
      </c>
      <c r="N1861" s="681">
        <v>1</v>
      </c>
      <c r="O1861" s="683">
        <v>6</v>
      </c>
      <c r="P1861" s="682">
        <v>78000</v>
      </c>
      <c r="Q1861" s="683">
        <v>1</v>
      </c>
      <c r="R1861" s="683">
        <v>12</v>
      </c>
    </row>
    <row r="1862" spans="1:18" x14ac:dyDescent="0.25">
      <c r="A1862" s="636">
        <v>1078</v>
      </c>
      <c r="B1862" s="637" t="s">
        <v>515</v>
      </c>
      <c r="C1862" s="638" t="s">
        <v>147</v>
      </c>
      <c r="D1862" s="639" t="s">
        <v>26073</v>
      </c>
      <c r="E1862" s="640">
        <v>15600</v>
      </c>
      <c r="F1862" s="641" t="s">
        <v>26074</v>
      </c>
      <c r="G1862" s="642" t="s">
        <v>26075</v>
      </c>
      <c r="H1862" s="643" t="s">
        <v>16466</v>
      </c>
      <c r="I1862" s="644" t="s">
        <v>24337</v>
      </c>
      <c r="J1862" s="645" t="s">
        <v>16466</v>
      </c>
      <c r="K1862" s="681">
        <v>1</v>
      </c>
      <c r="L1862" s="681">
        <v>1</v>
      </c>
      <c r="M1862" s="682">
        <v>7800</v>
      </c>
      <c r="N1862" s="681">
        <v>1</v>
      </c>
      <c r="O1862" s="683">
        <v>5</v>
      </c>
      <c r="P1862" s="682">
        <v>78000</v>
      </c>
      <c r="Q1862" s="667">
        <v>0</v>
      </c>
      <c r="R1862" s="683">
        <v>0</v>
      </c>
    </row>
    <row r="1863" spans="1:18" x14ac:dyDescent="0.25">
      <c r="A1863" s="636">
        <v>1078</v>
      </c>
      <c r="B1863" s="637" t="s">
        <v>515</v>
      </c>
      <c r="C1863" s="638" t="s">
        <v>147</v>
      </c>
      <c r="D1863" s="639" t="s">
        <v>26076</v>
      </c>
      <c r="E1863" s="640">
        <v>12000</v>
      </c>
      <c r="F1863" s="641" t="s">
        <v>26077</v>
      </c>
      <c r="G1863" s="642" t="s">
        <v>26078</v>
      </c>
      <c r="H1863" s="643" t="s">
        <v>519</v>
      </c>
      <c r="I1863" s="644" t="s">
        <v>24337</v>
      </c>
      <c r="J1863" s="645" t="s">
        <v>519</v>
      </c>
      <c r="K1863" s="681">
        <v>1</v>
      </c>
      <c r="L1863" s="681">
        <v>1</v>
      </c>
      <c r="M1863" s="682">
        <v>5600</v>
      </c>
      <c r="N1863" s="681">
        <v>1</v>
      </c>
      <c r="O1863" s="683">
        <v>1</v>
      </c>
      <c r="P1863" s="682">
        <v>15600</v>
      </c>
      <c r="Q1863" s="667">
        <v>0</v>
      </c>
      <c r="R1863" s="683">
        <v>0</v>
      </c>
    </row>
    <row r="1864" spans="1:18" x14ac:dyDescent="0.25">
      <c r="A1864" s="636">
        <v>1078</v>
      </c>
      <c r="B1864" s="637" t="s">
        <v>515</v>
      </c>
      <c r="C1864" s="638" t="s">
        <v>147</v>
      </c>
      <c r="D1864" s="639" t="s">
        <v>25896</v>
      </c>
      <c r="E1864" s="640">
        <v>15600</v>
      </c>
      <c r="F1864" s="641" t="s">
        <v>20745</v>
      </c>
      <c r="G1864" s="642" t="s">
        <v>26079</v>
      </c>
      <c r="H1864" s="643" t="s">
        <v>16466</v>
      </c>
      <c r="I1864" s="644" t="s">
        <v>24337</v>
      </c>
      <c r="J1864" s="645" t="s">
        <v>16466</v>
      </c>
      <c r="K1864" s="681">
        <v>0</v>
      </c>
      <c r="L1864" s="681">
        <v>0</v>
      </c>
      <c r="M1864" s="682">
        <v>0</v>
      </c>
      <c r="N1864" s="681">
        <v>1</v>
      </c>
      <c r="O1864" s="683">
        <v>5</v>
      </c>
      <c r="P1864" s="682">
        <v>34320</v>
      </c>
      <c r="Q1864" s="667">
        <v>0</v>
      </c>
      <c r="R1864" s="683">
        <v>0</v>
      </c>
    </row>
    <row r="1865" spans="1:18" x14ac:dyDescent="0.25">
      <c r="A1865" s="636">
        <v>1078</v>
      </c>
      <c r="B1865" s="637" t="s">
        <v>515</v>
      </c>
      <c r="C1865" s="638" t="s">
        <v>147</v>
      </c>
      <c r="D1865" s="639" t="s">
        <v>26080</v>
      </c>
      <c r="E1865" s="640">
        <v>15600</v>
      </c>
      <c r="F1865" s="641" t="s">
        <v>26081</v>
      </c>
      <c r="G1865" s="642" t="s">
        <v>26082</v>
      </c>
      <c r="H1865" s="643" t="s">
        <v>16466</v>
      </c>
      <c r="I1865" s="644" t="s">
        <v>24337</v>
      </c>
      <c r="J1865" s="645" t="s">
        <v>16466</v>
      </c>
      <c r="K1865" s="681">
        <v>0</v>
      </c>
      <c r="L1865" s="681">
        <v>0</v>
      </c>
      <c r="M1865" s="682">
        <v>0</v>
      </c>
      <c r="N1865" s="681">
        <v>1</v>
      </c>
      <c r="O1865" s="683">
        <v>4</v>
      </c>
      <c r="P1865" s="682">
        <v>49400</v>
      </c>
      <c r="Q1865" s="667">
        <v>0</v>
      </c>
      <c r="R1865" s="683">
        <v>0</v>
      </c>
    </row>
    <row r="1866" spans="1:18" x14ac:dyDescent="0.25">
      <c r="A1866" s="636">
        <v>1078</v>
      </c>
      <c r="B1866" s="637" t="s">
        <v>515</v>
      </c>
      <c r="C1866" s="638" t="s">
        <v>147</v>
      </c>
      <c r="D1866" s="639" t="s">
        <v>18742</v>
      </c>
      <c r="E1866" s="640">
        <v>15600</v>
      </c>
      <c r="F1866" s="641" t="s">
        <v>26083</v>
      </c>
      <c r="G1866" s="642" t="s">
        <v>26084</v>
      </c>
      <c r="H1866" s="643" t="s">
        <v>16466</v>
      </c>
      <c r="I1866" s="644" t="s">
        <v>24337</v>
      </c>
      <c r="J1866" s="645" t="s">
        <v>16466</v>
      </c>
      <c r="K1866" s="681">
        <v>0</v>
      </c>
      <c r="L1866" s="681">
        <v>0</v>
      </c>
      <c r="M1866" s="682">
        <v>0</v>
      </c>
      <c r="N1866" s="681">
        <v>1</v>
      </c>
      <c r="O1866" s="683">
        <v>5</v>
      </c>
      <c r="P1866" s="682">
        <v>63960</v>
      </c>
      <c r="Q1866" s="667">
        <v>0</v>
      </c>
      <c r="R1866" s="683">
        <v>0</v>
      </c>
    </row>
    <row r="1867" spans="1:18" x14ac:dyDescent="0.25">
      <c r="A1867" s="636">
        <v>1078</v>
      </c>
      <c r="B1867" s="637" t="s">
        <v>515</v>
      </c>
      <c r="C1867" s="638" t="s">
        <v>147</v>
      </c>
      <c r="D1867" s="639" t="s">
        <v>26085</v>
      </c>
      <c r="E1867" s="640">
        <v>13000</v>
      </c>
      <c r="F1867" s="641" t="s">
        <v>26086</v>
      </c>
      <c r="G1867" s="642" t="s">
        <v>26087</v>
      </c>
      <c r="H1867" s="643" t="s">
        <v>16466</v>
      </c>
      <c r="I1867" s="644" t="s">
        <v>24337</v>
      </c>
      <c r="J1867" s="645" t="s">
        <v>16466</v>
      </c>
      <c r="K1867" s="681">
        <v>0</v>
      </c>
      <c r="L1867" s="681">
        <v>0</v>
      </c>
      <c r="M1867" s="682">
        <v>0</v>
      </c>
      <c r="N1867" s="681">
        <v>1</v>
      </c>
      <c r="O1867" s="683">
        <v>6</v>
      </c>
      <c r="P1867" s="682">
        <v>78000</v>
      </c>
      <c r="Q1867" s="683">
        <v>1</v>
      </c>
      <c r="R1867" s="683">
        <v>12</v>
      </c>
    </row>
    <row r="1868" spans="1:18" x14ac:dyDescent="0.25">
      <c r="A1868" s="636">
        <v>1078</v>
      </c>
      <c r="B1868" s="637" t="s">
        <v>515</v>
      </c>
      <c r="C1868" s="638" t="s">
        <v>147</v>
      </c>
      <c r="D1868" s="639" t="s">
        <v>26088</v>
      </c>
      <c r="E1868" s="640">
        <v>15600</v>
      </c>
      <c r="F1868" s="641" t="s">
        <v>21893</v>
      </c>
      <c r="G1868" s="642" t="s">
        <v>26089</v>
      </c>
      <c r="H1868" s="643" t="s">
        <v>16466</v>
      </c>
      <c r="I1868" s="644" t="s">
        <v>24337</v>
      </c>
      <c r="J1868" s="645" t="s">
        <v>16466</v>
      </c>
      <c r="K1868" s="681">
        <v>0</v>
      </c>
      <c r="L1868" s="681">
        <v>0</v>
      </c>
      <c r="M1868" s="682">
        <v>0</v>
      </c>
      <c r="N1868" s="681">
        <v>1</v>
      </c>
      <c r="O1868" s="683">
        <v>5</v>
      </c>
      <c r="P1868" s="682">
        <v>70720</v>
      </c>
      <c r="Q1868" s="667">
        <v>0</v>
      </c>
      <c r="R1868" s="683">
        <v>0</v>
      </c>
    </row>
    <row r="1869" spans="1:18" x14ac:dyDescent="0.25">
      <c r="A1869" s="636">
        <v>1078</v>
      </c>
      <c r="B1869" s="637" t="s">
        <v>515</v>
      </c>
      <c r="C1869" s="638" t="s">
        <v>147</v>
      </c>
      <c r="D1869" s="639" t="s">
        <v>26090</v>
      </c>
      <c r="E1869" s="640">
        <v>15600</v>
      </c>
      <c r="F1869" s="641" t="s">
        <v>26091</v>
      </c>
      <c r="G1869" s="642" t="s">
        <v>26092</v>
      </c>
      <c r="H1869" s="643" t="s">
        <v>16466</v>
      </c>
      <c r="I1869" s="644" t="s">
        <v>24337</v>
      </c>
      <c r="J1869" s="645" t="s">
        <v>16466</v>
      </c>
      <c r="K1869" s="681">
        <v>0</v>
      </c>
      <c r="L1869" s="681">
        <v>0</v>
      </c>
      <c r="M1869" s="682">
        <v>0</v>
      </c>
      <c r="N1869" s="681">
        <v>1</v>
      </c>
      <c r="O1869" s="683">
        <v>5</v>
      </c>
      <c r="P1869" s="682">
        <v>63960</v>
      </c>
      <c r="Q1869" s="667">
        <v>0</v>
      </c>
      <c r="R1869" s="683">
        <v>0</v>
      </c>
    </row>
    <row r="1870" spans="1:18" x14ac:dyDescent="0.25">
      <c r="A1870" s="636">
        <v>1078</v>
      </c>
      <c r="B1870" s="637" t="s">
        <v>515</v>
      </c>
      <c r="C1870" s="638" t="s">
        <v>147</v>
      </c>
      <c r="D1870" s="639" t="s">
        <v>26093</v>
      </c>
      <c r="E1870" s="640">
        <v>15600</v>
      </c>
      <c r="F1870" s="641" t="s">
        <v>26094</v>
      </c>
      <c r="G1870" s="642" t="s">
        <v>26095</v>
      </c>
      <c r="H1870" s="643" t="s">
        <v>16466</v>
      </c>
      <c r="I1870" s="644" t="s">
        <v>24337</v>
      </c>
      <c r="J1870" s="645" t="s">
        <v>16466</v>
      </c>
      <c r="K1870" s="681">
        <v>0</v>
      </c>
      <c r="L1870" s="681">
        <v>0</v>
      </c>
      <c r="M1870" s="682">
        <v>0</v>
      </c>
      <c r="N1870" s="681">
        <v>1</v>
      </c>
      <c r="O1870" s="683">
        <v>6</v>
      </c>
      <c r="P1870" s="682">
        <v>79560</v>
      </c>
      <c r="Q1870" s="683">
        <v>1</v>
      </c>
      <c r="R1870" s="683">
        <v>12</v>
      </c>
    </row>
    <row r="1871" spans="1:18" x14ac:dyDescent="0.25">
      <c r="A1871" s="636">
        <v>1078</v>
      </c>
      <c r="B1871" s="637" t="s">
        <v>515</v>
      </c>
      <c r="C1871" s="638" t="s">
        <v>147</v>
      </c>
      <c r="D1871" s="639" t="s">
        <v>26096</v>
      </c>
      <c r="E1871" s="640">
        <v>13000</v>
      </c>
      <c r="F1871" s="641" t="s">
        <v>26097</v>
      </c>
      <c r="G1871" s="642" t="s">
        <v>26098</v>
      </c>
      <c r="H1871" s="643" t="s">
        <v>16466</v>
      </c>
      <c r="I1871" s="644" t="s">
        <v>24337</v>
      </c>
      <c r="J1871" s="645" t="s">
        <v>16466</v>
      </c>
      <c r="K1871" s="681">
        <v>0</v>
      </c>
      <c r="L1871" s="681">
        <v>0</v>
      </c>
      <c r="M1871" s="682">
        <v>0</v>
      </c>
      <c r="N1871" s="681">
        <v>1</v>
      </c>
      <c r="O1871" s="683">
        <v>6</v>
      </c>
      <c r="P1871" s="682">
        <v>63266.67</v>
      </c>
      <c r="Q1871" s="683">
        <v>1</v>
      </c>
      <c r="R1871" s="683">
        <v>12</v>
      </c>
    </row>
    <row r="1872" spans="1:18" x14ac:dyDescent="0.25">
      <c r="A1872" s="636">
        <v>1078</v>
      </c>
      <c r="B1872" s="637" t="s">
        <v>549</v>
      </c>
      <c r="C1872" s="638" t="s">
        <v>147</v>
      </c>
      <c r="D1872" s="639" t="s">
        <v>26099</v>
      </c>
      <c r="E1872" s="640">
        <v>13000</v>
      </c>
      <c r="F1872" s="641" t="s">
        <v>26100</v>
      </c>
      <c r="G1872" s="642" t="s">
        <v>26101</v>
      </c>
      <c r="H1872" s="643" t="s">
        <v>16466</v>
      </c>
      <c r="I1872" s="644" t="s">
        <v>24337</v>
      </c>
      <c r="J1872" s="645" t="s">
        <v>16466</v>
      </c>
      <c r="K1872" s="681">
        <v>0</v>
      </c>
      <c r="L1872" s="681">
        <v>0</v>
      </c>
      <c r="M1872" s="682">
        <v>0</v>
      </c>
      <c r="N1872" s="681">
        <v>1</v>
      </c>
      <c r="O1872" s="683">
        <v>5</v>
      </c>
      <c r="P1872" s="682">
        <v>42900</v>
      </c>
      <c r="Q1872" s="667">
        <v>0</v>
      </c>
      <c r="R1872" s="683">
        <v>0</v>
      </c>
    </row>
    <row r="1873" spans="1:18" x14ac:dyDescent="0.25">
      <c r="A1873" s="636">
        <v>1078</v>
      </c>
      <c r="B1873" s="637" t="s">
        <v>549</v>
      </c>
      <c r="C1873" s="638" t="s">
        <v>147</v>
      </c>
      <c r="D1873" s="639" t="s">
        <v>26102</v>
      </c>
      <c r="E1873" s="640">
        <v>13000</v>
      </c>
      <c r="F1873" s="646">
        <v>41359168</v>
      </c>
      <c r="G1873" s="642" t="s">
        <v>26103</v>
      </c>
      <c r="H1873" s="643" t="s">
        <v>16466</v>
      </c>
      <c r="I1873" s="644" t="s">
        <v>24337</v>
      </c>
      <c r="J1873" s="645" t="s">
        <v>16466</v>
      </c>
      <c r="K1873" s="681">
        <v>0</v>
      </c>
      <c r="L1873" s="681">
        <v>0</v>
      </c>
      <c r="M1873" s="682">
        <v>0</v>
      </c>
      <c r="N1873" s="681">
        <v>1</v>
      </c>
      <c r="O1873" s="683">
        <v>6</v>
      </c>
      <c r="P1873" s="682">
        <v>28600</v>
      </c>
      <c r="Q1873" s="667">
        <v>0</v>
      </c>
      <c r="R1873" s="683">
        <v>0</v>
      </c>
    </row>
    <row r="1874" spans="1:18" x14ac:dyDescent="0.25">
      <c r="A1874" s="636">
        <v>1078</v>
      </c>
      <c r="B1874" s="637" t="s">
        <v>515</v>
      </c>
      <c r="C1874" s="638" t="s">
        <v>147</v>
      </c>
      <c r="D1874" s="639" t="s">
        <v>26104</v>
      </c>
      <c r="E1874" s="640">
        <v>3500</v>
      </c>
      <c r="F1874" s="641" t="s">
        <v>26105</v>
      </c>
      <c r="G1874" s="642" t="s">
        <v>26106</v>
      </c>
      <c r="H1874" s="643" t="s">
        <v>19217</v>
      </c>
      <c r="I1874" s="644" t="s">
        <v>24337</v>
      </c>
      <c r="J1874" s="645" t="s">
        <v>19217</v>
      </c>
      <c r="K1874" s="681">
        <v>0</v>
      </c>
      <c r="L1874" s="681">
        <v>0</v>
      </c>
      <c r="M1874" s="682">
        <v>0</v>
      </c>
      <c r="N1874" s="681">
        <v>1</v>
      </c>
      <c r="O1874" s="683">
        <v>6</v>
      </c>
      <c r="P1874" s="682">
        <v>9916.67</v>
      </c>
      <c r="Q1874" s="683">
        <v>1</v>
      </c>
      <c r="R1874" s="683">
        <v>9</v>
      </c>
    </row>
    <row r="1875" spans="1:18" x14ac:dyDescent="0.25">
      <c r="A1875" s="636">
        <v>1078</v>
      </c>
      <c r="B1875" s="637" t="s">
        <v>515</v>
      </c>
      <c r="C1875" s="638" t="s">
        <v>147</v>
      </c>
      <c r="D1875" s="639" t="s">
        <v>26107</v>
      </c>
      <c r="E1875" s="640">
        <v>15600</v>
      </c>
      <c r="F1875" s="641" t="s">
        <v>26108</v>
      </c>
      <c r="G1875" s="642" t="s">
        <v>26109</v>
      </c>
      <c r="H1875" s="643" t="s">
        <v>26110</v>
      </c>
      <c r="I1875" s="644" t="s">
        <v>24337</v>
      </c>
      <c r="J1875" s="645" t="s">
        <v>26110</v>
      </c>
      <c r="K1875" s="681">
        <v>0</v>
      </c>
      <c r="L1875" s="681">
        <v>0</v>
      </c>
      <c r="M1875" s="682">
        <v>0</v>
      </c>
      <c r="N1875" s="681">
        <v>1</v>
      </c>
      <c r="O1875" s="683">
        <v>5</v>
      </c>
      <c r="P1875" s="682">
        <v>26520</v>
      </c>
      <c r="Q1875" s="667">
        <v>0</v>
      </c>
      <c r="R1875" s="683">
        <v>0</v>
      </c>
    </row>
    <row r="1876" spans="1:18" x14ac:dyDescent="0.25">
      <c r="A1876" s="636">
        <v>1078</v>
      </c>
      <c r="B1876" s="637" t="s">
        <v>515</v>
      </c>
      <c r="C1876" s="638" t="s">
        <v>147</v>
      </c>
      <c r="D1876" s="639" t="s">
        <v>26111</v>
      </c>
      <c r="E1876" s="640">
        <v>15600</v>
      </c>
      <c r="F1876" s="641" t="s">
        <v>26112</v>
      </c>
      <c r="G1876" s="642" t="s">
        <v>26113</v>
      </c>
      <c r="H1876" s="643" t="s">
        <v>519</v>
      </c>
      <c r="I1876" s="644" t="s">
        <v>24337</v>
      </c>
      <c r="J1876" s="645" t="s">
        <v>519</v>
      </c>
      <c r="K1876" s="681">
        <v>0</v>
      </c>
      <c r="L1876" s="681">
        <v>0</v>
      </c>
      <c r="M1876" s="682">
        <v>0</v>
      </c>
      <c r="N1876" s="681">
        <v>1</v>
      </c>
      <c r="O1876" s="683">
        <v>6</v>
      </c>
      <c r="P1876" s="682">
        <v>32760</v>
      </c>
      <c r="Q1876" s="683">
        <v>1</v>
      </c>
      <c r="R1876" s="683">
        <v>12</v>
      </c>
    </row>
    <row r="1877" spans="1:18" x14ac:dyDescent="0.25">
      <c r="A1877" s="636">
        <v>1078</v>
      </c>
      <c r="B1877" s="637" t="s">
        <v>515</v>
      </c>
      <c r="C1877" s="638" t="s">
        <v>147</v>
      </c>
      <c r="D1877" s="639" t="s">
        <v>26114</v>
      </c>
      <c r="E1877" s="640">
        <v>15600</v>
      </c>
      <c r="F1877" s="641" t="s">
        <v>26115</v>
      </c>
      <c r="G1877" s="642" t="s">
        <v>26116</v>
      </c>
      <c r="H1877" s="643" t="s">
        <v>16868</v>
      </c>
      <c r="I1877" s="644" t="s">
        <v>24337</v>
      </c>
      <c r="J1877" s="645" t="s">
        <v>16868</v>
      </c>
      <c r="K1877" s="681">
        <v>0</v>
      </c>
      <c r="L1877" s="681">
        <v>0</v>
      </c>
      <c r="M1877" s="682">
        <v>0</v>
      </c>
      <c r="N1877" s="681">
        <v>1</v>
      </c>
      <c r="O1877" s="683">
        <v>6</v>
      </c>
      <c r="P1877" s="682">
        <v>31200</v>
      </c>
      <c r="Q1877" s="667">
        <v>0</v>
      </c>
      <c r="R1877" s="683">
        <v>0</v>
      </c>
    </row>
    <row r="1878" spans="1:18" x14ac:dyDescent="0.25">
      <c r="A1878" s="636">
        <v>1078</v>
      </c>
      <c r="B1878" s="637" t="s">
        <v>515</v>
      </c>
      <c r="C1878" s="638" t="s">
        <v>147</v>
      </c>
      <c r="D1878" s="639" t="s">
        <v>26117</v>
      </c>
      <c r="E1878" s="640">
        <v>15600</v>
      </c>
      <c r="F1878" s="641" t="s">
        <v>26118</v>
      </c>
      <c r="G1878" s="642" t="s">
        <v>26119</v>
      </c>
      <c r="H1878" s="643" t="s">
        <v>16860</v>
      </c>
      <c r="I1878" s="644" t="s">
        <v>24337</v>
      </c>
      <c r="J1878" s="645" t="s">
        <v>16860</v>
      </c>
      <c r="K1878" s="681">
        <v>0</v>
      </c>
      <c r="L1878" s="681">
        <v>0</v>
      </c>
      <c r="M1878" s="682">
        <v>0</v>
      </c>
      <c r="N1878" s="681">
        <v>1</v>
      </c>
      <c r="O1878" s="683">
        <v>6</v>
      </c>
      <c r="P1878" s="682">
        <v>28600</v>
      </c>
      <c r="Q1878" s="667">
        <v>0</v>
      </c>
      <c r="R1878" s="683">
        <v>0</v>
      </c>
    </row>
    <row r="1879" spans="1:18" x14ac:dyDescent="0.25">
      <c r="A1879" s="636">
        <v>1078</v>
      </c>
      <c r="B1879" s="637" t="s">
        <v>515</v>
      </c>
      <c r="C1879" s="638" t="s">
        <v>147</v>
      </c>
      <c r="D1879" s="639" t="s">
        <v>23979</v>
      </c>
      <c r="E1879" s="640">
        <v>15600</v>
      </c>
      <c r="F1879" s="641" t="s">
        <v>26120</v>
      </c>
      <c r="G1879" s="642" t="s">
        <v>26121</v>
      </c>
      <c r="H1879" s="643" t="s">
        <v>18178</v>
      </c>
      <c r="I1879" s="644" t="s">
        <v>24337</v>
      </c>
      <c r="J1879" s="645" t="s">
        <v>18178</v>
      </c>
      <c r="K1879" s="681">
        <v>0</v>
      </c>
      <c r="L1879" s="681">
        <v>0</v>
      </c>
      <c r="M1879" s="682">
        <v>0</v>
      </c>
      <c r="N1879" s="681">
        <v>1</v>
      </c>
      <c r="O1879" s="683">
        <v>6</v>
      </c>
      <c r="P1879" s="682">
        <v>28080</v>
      </c>
      <c r="Q1879" s="683">
        <v>1</v>
      </c>
      <c r="R1879" s="683">
        <v>12</v>
      </c>
    </row>
    <row r="1880" spans="1:18" x14ac:dyDescent="0.25">
      <c r="A1880" s="636">
        <v>1078</v>
      </c>
      <c r="B1880" s="637" t="s">
        <v>515</v>
      </c>
      <c r="C1880" s="638" t="s">
        <v>147</v>
      </c>
      <c r="D1880" s="639" t="s">
        <v>26122</v>
      </c>
      <c r="E1880" s="640">
        <v>13000</v>
      </c>
      <c r="F1880" s="641" t="s">
        <v>26123</v>
      </c>
      <c r="G1880" s="642" t="s">
        <v>26124</v>
      </c>
      <c r="H1880" s="643" t="s">
        <v>16466</v>
      </c>
      <c r="I1880" s="644" t="s">
        <v>24337</v>
      </c>
      <c r="J1880" s="645" t="s">
        <v>16466</v>
      </c>
      <c r="K1880" s="681">
        <v>0</v>
      </c>
      <c r="L1880" s="681">
        <v>0</v>
      </c>
      <c r="M1880" s="682">
        <v>0</v>
      </c>
      <c r="N1880" s="681">
        <v>1</v>
      </c>
      <c r="O1880" s="683">
        <v>6</v>
      </c>
      <c r="P1880" s="682">
        <v>23833.33</v>
      </c>
      <c r="Q1880" s="667">
        <v>0</v>
      </c>
      <c r="R1880" s="683">
        <v>0</v>
      </c>
    </row>
    <row r="1881" spans="1:18" x14ac:dyDescent="0.25">
      <c r="A1881" s="636">
        <v>1078</v>
      </c>
      <c r="B1881" s="637" t="s">
        <v>515</v>
      </c>
      <c r="C1881" s="638" t="s">
        <v>147</v>
      </c>
      <c r="D1881" s="639" t="s">
        <v>26125</v>
      </c>
      <c r="E1881" s="640">
        <v>13000</v>
      </c>
      <c r="F1881" s="641" t="s">
        <v>26126</v>
      </c>
      <c r="G1881" s="642" t="s">
        <v>26127</v>
      </c>
      <c r="H1881" s="643" t="s">
        <v>16466</v>
      </c>
      <c r="I1881" s="644" t="s">
        <v>24337</v>
      </c>
      <c r="J1881" s="645" t="s">
        <v>16466</v>
      </c>
      <c r="K1881" s="681">
        <v>0</v>
      </c>
      <c r="L1881" s="681">
        <v>0</v>
      </c>
      <c r="M1881" s="682">
        <v>0</v>
      </c>
      <c r="N1881" s="681">
        <v>1</v>
      </c>
      <c r="O1881" s="683">
        <v>6</v>
      </c>
      <c r="P1881" s="682">
        <v>19933.330000000002</v>
      </c>
      <c r="Q1881" s="683">
        <v>1</v>
      </c>
      <c r="R1881" s="683">
        <v>12</v>
      </c>
    </row>
    <row r="1882" spans="1:18" x14ac:dyDescent="0.25">
      <c r="A1882" s="636">
        <v>1078</v>
      </c>
      <c r="B1882" s="637" t="s">
        <v>515</v>
      </c>
      <c r="C1882" s="638" t="s">
        <v>147</v>
      </c>
      <c r="D1882" s="639" t="s">
        <v>26128</v>
      </c>
      <c r="E1882" s="640">
        <v>15600</v>
      </c>
      <c r="F1882" s="641" t="s">
        <v>26129</v>
      </c>
      <c r="G1882" s="642" t="s">
        <v>26130</v>
      </c>
      <c r="H1882" s="643" t="s">
        <v>18178</v>
      </c>
      <c r="I1882" s="644" t="s">
        <v>24337</v>
      </c>
      <c r="J1882" s="645" t="s">
        <v>18178</v>
      </c>
      <c r="K1882" s="681">
        <v>0</v>
      </c>
      <c r="L1882" s="681">
        <v>0</v>
      </c>
      <c r="M1882" s="682">
        <v>0</v>
      </c>
      <c r="N1882" s="681">
        <v>1</v>
      </c>
      <c r="O1882" s="683">
        <v>6</v>
      </c>
      <c r="P1882" s="682">
        <v>21840</v>
      </c>
      <c r="Q1882" s="683">
        <v>1</v>
      </c>
      <c r="R1882" s="683">
        <v>12</v>
      </c>
    </row>
    <row r="1883" spans="1:18" x14ac:dyDescent="0.25">
      <c r="A1883" s="636">
        <v>1078</v>
      </c>
      <c r="B1883" s="637" t="s">
        <v>515</v>
      </c>
      <c r="C1883" s="638" t="s">
        <v>147</v>
      </c>
      <c r="D1883" s="639" t="s">
        <v>26131</v>
      </c>
      <c r="E1883" s="640">
        <v>15600</v>
      </c>
      <c r="F1883" s="641" t="s">
        <v>20821</v>
      </c>
      <c r="G1883" s="642" t="s">
        <v>26132</v>
      </c>
      <c r="H1883" s="643" t="s">
        <v>16466</v>
      </c>
      <c r="I1883" s="644" t="s">
        <v>24337</v>
      </c>
      <c r="J1883" s="645" t="s">
        <v>16466</v>
      </c>
      <c r="K1883" s="681">
        <v>0</v>
      </c>
      <c r="L1883" s="681">
        <v>0</v>
      </c>
      <c r="M1883" s="682">
        <v>0</v>
      </c>
      <c r="N1883" s="681">
        <v>1</v>
      </c>
      <c r="O1883" s="683">
        <v>6</v>
      </c>
      <c r="P1883" s="682">
        <v>21320</v>
      </c>
      <c r="Q1883" s="683">
        <v>1</v>
      </c>
      <c r="R1883" s="683">
        <v>12</v>
      </c>
    </row>
    <row r="1884" spans="1:18" x14ac:dyDescent="0.25">
      <c r="A1884" s="636">
        <v>1078</v>
      </c>
      <c r="B1884" s="637" t="s">
        <v>515</v>
      </c>
      <c r="C1884" s="638" t="s">
        <v>147</v>
      </c>
      <c r="D1884" s="639" t="s">
        <v>26088</v>
      </c>
      <c r="E1884" s="640">
        <v>15600</v>
      </c>
      <c r="F1884" s="641" t="s">
        <v>26133</v>
      </c>
      <c r="G1884" s="642" t="s">
        <v>26134</v>
      </c>
      <c r="H1884" s="643" t="s">
        <v>16466</v>
      </c>
      <c r="I1884" s="644" t="s">
        <v>24337</v>
      </c>
      <c r="J1884" s="645" t="s">
        <v>16466</v>
      </c>
      <c r="K1884" s="681">
        <v>0</v>
      </c>
      <c r="L1884" s="681">
        <v>0</v>
      </c>
      <c r="M1884" s="682">
        <v>0</v>
      </c>
      <c r="N1884" s="681">
        <v>1</v>
      </c>
      <c r="O1884" s="683">
        <v>6</v>
      </c>
      <c r="P1884" s="682">
        <v>20800</v>
      </c>
      <c r="Q1884" s="667">
        <v>0</v>
      </c>
      <c r="R1884" s="683">
        <v>0</v>
      </c>
    </row>
    <row r="1885" spans="1:18" x14ac:dyDescent="0.25">
      <c r="A1885" s="636">
        <v>1078</v>
      </c>
      <c r="B1885" s="637" t="s">
        <v>515</v>
      </c>
      <c r="C1885" s="638" t="s">
        <v>147</v>
      </c>
      <c r="D1885" s="639" t="s">
        <v>18742</v>
      </c>
      <c r="E1885" s="640">
        <v>15600</v>
      </c>
      <c r="F1885" s="641" t="s">
        <v>26135</v>
      </c>
      <c r="G1885" s="642" t="s">
        <v>26136</v>
      </c>
      <c r="H1885" s="643" t="s">
        <v>22177</v>
      </c>
      <c r="I1885" s="644" t="s">
        <v>24337</v>
      </c>
      <c r="J1885" s="645" t="s">
        <v>22177</v>
      </c>
      <c r="K1885" s="681">
        <v>0</v>
      </c>
      <c r="L1885" s="681">
        <v>0</v>
      </c>
      <c r="M1885" s="682">
        <v>0</v>
      </c>
      <c r="N1885" s="681">
        <v>1</v>
      </c>
      <c r="O1885" s="683">
        <v>6</v>
      </c>
      <c r="P1885" s="682">
        <v>20800</v>
      </c>
      <c r="Q1885" s="683">
        <v>1</v>
      </c>
      <c r="R1885" s="683">
        <v>12</v>
      </c>
    </row>
    <row r="1886" spans="1:18" x14ac:dyDescent="0.25">
      <c r="A1886" s="636">
        <v>1078</v>
      </c>
      <c r="B1886" s="637" t="s">
        <v>515</v>
      </c>
      <c r="C1886" s="638" t="s">
        <v>147</v>
      </c>
      <c r="D1886" s="639" t="s">
        <v>26073</v>
      </c>
      <c r="E1886" s="640">
        <v>15600</v>
      </c>
      <c r="F1886" s="641" t="s">
        <v>24169</v>
      </c>
      <c r="G1886" s="642" t="s">
        <v>26137</v>
      </c>
      <c r="H1886" s="643" t="s">
        <v>16466</v>
      </c>
      <c r="I1886" s="644" t="s">
        <v>24337</v>
      </c>
      <c r="J1886" s="645" t="s">
        <v>16466</v>
      </c>
      <c r="K1886" s="681">
        <v>0</v>
      </c>
      <c r="L1886" s="681">
        <v>0</v>
      </c>
      <c r="M1886" s="682">
        <v>0</v>
      </c>
      <c r="N1886" s="681">
        <v>1</v>
      </c>
      <c r="O1886" s="683">
        <v>6</v>
      </c>
      <c r="P1886" s="682">
        <v>20800</v>
      </c>
      <c r="Q1886" s="667">
        <v>0</v>
      </c>
      <c r="R1886" s="683">
        <v>0</v>
      </c>
    </row>
    <row r="1887" spans="1:18" x14ac:dyDescent="0.25">
      <c r="A1887" s="636">
        <v>1078</v>
      </c>
      <c r="B1887" s="637" t="s">
        <v>515</v>
      </c>
      <c r="C1887" s="638" t="s">
        <v>147</v>
      </c>
      <c r="D1887" s="639" t="s">
        <v>26138</v>
      </c>
      <c r="E1887" s="640">
        <v>15600</v>
      </c>
      <c r="F1887" s="641" t="s">
        <v>20827</v>
      </c>
      <c r="G1887" s="642" t="s">
        <v>26139</v>
      </c>
      <c r="H1887" s="643" t="s">
        <v>16466</v>
      </c>
      <c r="I1887" s="644" t="s">
        <v>24337</v>
      </c>
      <c r="J1887" s="645" t="s">
        <v>16466</v>
      </c>
      <c r="K1887" s="681">
        <v>0</v>
      </c>
      <c r="L1887" s="681">
        <v>0</v>
      </c>
      <c r="M1887" s="682">
        <v>0</v>
      </c>
      <c r="N1887" s="681">
        <v>1</v>
      </c>
      <c r="O1887" s="683">
        <v>6</v>
      </c>
      <c r="P1887" s="682">
        <v>20800</v>
      </c>
      <c r="Q1887" s="667">
        <v>0</v>
      </c>
      <c r="R1887" s="683">
        <v>0</v>
      </c>
    </row>
    <row r="1888" spans="1:18" x14ac:dyDescent="0.25">
      <c r="A1888" s="636">
        <v>1078</v>
      </c>
      <c r="B1888" s="637" t="s">
        <v>515</v>
      </c>
      <c r="C1888" s="638" t="s">
        <v>147</v>
      </c>
      <c r="D1888" s="639" t="s">
        <v>26090</v>
      </c>
      <c r="E1888" s="640">
        <v>15600</v>
      </c>
      <c r="F1888" s="641" t="s">
        <v>21893</v>
      </c>
      <c r="G1888" s="642" t="s">
        <v>26089</v>
      </c>
      <c r="H1888" s="643" t="s">
        <v>16466</v>
      </c>
      <c r="I1888" s="644" t="s">
        <v>24337</v>
      </c>
      <c r="J1888" s="645" t="s">
        <v>16466</v>
      </c>
      <c r="K1888" s="681">
        <v>0</v>
      </c>
      <c r="L1888" s="681">
        <v>0</v>
      </c>
      <c r="M1888" s="682">
        <v>0</v>
      </c>
      <c r="N1888" s="681">
        <v>1</v>
      </c>
      <c r="O1888" s="683">
        <v>0</v>
      </c>
      <c r="P1888" s="682">
        <v>0</v>
      </c>
      <c r="Q1888" s="667">
        <v>0</v>
      </c>
      <c r="R1888" s="683">
        <v>0</v>
      </c>
    </row>
    <row r="1889" spans="1:18" x14ac:dyDescent="0.25">
      <c r="A1889" s="636">
        <v>1078</v>
      </c>
      <c r="B1889" s="637" t="s">
        <v>515</v>
      </c>
      <c r="C1889" s="638" t="s">
        <v>147</v>
      </c>
      <c r="D1889" s="639" t="s">
        <v>26140</v>
      </c>
      <c r="E1889" s="640">
        <v>13000</v>
      </c>
      <c r="F1889" s="641" t="s">
        <v>26141</v>
      </c>
      <c r="G1889" s="642" t="s">
        <v>26142</v>
      </c>
      <c r="H1889" s="643" t="s">
        <v>16466</v>
      </c>
      <c r="I1889" s="644" t="s">
        <v>24337</v>
      </c>
      <c r="J1889" s="645" t="s">
        <v>16466</v>
      </c>
      <c r="K1889" s="681">
        <v>0</v>
      </c>
      <c r="L1889" s="681">
        <v>0</v>
      </c>
      <c r="M1889" s="682">
        <v>0</v>
      </c>
      <c r="N1889" s="681">
        <v>1</v>
      </c>
      <c r="O1889" s="683">
        <v>6</v>
      </c>
      <c r="P1889" s="682">
        <v>14300</v>
      </c>
      <c r="Q1889" s="683">
        <v>1</v>
      </c>
      <c r="R1889" s="683">
        <v>12</v>
      </c>
    </row>
    <row r="1890" spans="1:18" x14ac:dyDescent="0.25">
      <c r="A1890" s="636">
        <v>1078</v>
      </c>
      <c r="B1890" s="637" t="s">
        <v>549</v>
      </c>
      <c r="C1890" s="638" t="s">
        <v>147</v>
      </c>
      <c r="D1890" s="639" t="s">
        <v>26143</v>
      </c>
      <c r="E1890" s="640">
        <v>13000</v>
      </c>
      <c r="F1890" s="646">
        <v>21425642</v>
      </c>
      <c r="G1890" s="642" t="s">
        <v>26144</v>
      </c>
      <c r="H1890" s="643" t="s">
        <v>16466</v>
      </c>
      <c r="I1890" s="644" t="s">
        <v>24337</v>
      </c>
      <c r="J1890" s="645" t="s">
        <v>16466</v>
      </c>
      <c r="K1890" s="681">
        <v>0</v>
      </c>
      <c r="L1890" s="681">
        <v>0</v>
      </c>
      <c r="M1890" s="682">
        <v>0</v>
      </c>
      <c r="N1890" s="681">
        <v>1</v>
      </c>
      <c r="O1890" s="683">
        <v>2</v>
      </c>
      <c r="P1890" s="682">
        <v>18994.439999999999</v>
      </c>
      <c r="Q1890" s="667">
        <v>0</v>
      </c>
      <c r="R1890" s="683">
        <v>0</v>
      </c>
    </row>
    <row r="1891" spans="1:18" x14ac:dyDescent="0.25">
      <c r="A1891" s="636">
        <v>1078</v>
      </c>
      <c r="B1891" s="637" t="s">
        <v>549</v>
      </c>
      <c r="C1891" s="638" t="s">
        <v>147</v>
      </c>
      <c r="D1891" s="639" t="s">
        <v>26145</v>
      </c>
      <c r="E1891" s="640">
        <v>13000</v>
      </c>
      <c r="F1891" s="646">
        <v>16686056</v>
      </c>
      <c r="G1891" s="642" t="s">
        <v>26146</v>
      </c>
      <c r="H1891" s="643" t="s">
        <v>16466</v>
      </c>
      <c r="I1891" s="644" t="s">
        <v>24337</v>
      </c>
      <c r="J1891" s="645" t="s">
        <v>16466</v>
      </c>
      <c r="K1891" s="681">
        <v>0</v>
      </c>
      <c r="L1891" s="681">
        <v>0</v>
      </c>
      <c r="M1891" s="682">
        <v>0</v>
      </c>
      <c r="N1891" s="681">
        <v>1</v>
      </c>
      <c r="O1891" s="683">
        <v>3</v>
      </c>
      <c r="P1891" s="682">
        <v>37266.67</v>
      </c>
      <c r="Q1891" s="667">
        <v>0</v>
      </c>
      <c r="R1891" s="683">
        <v>0</v>
      </c>
    </row>
    <row r="1892" spans="1:18" x14ac:dyDescent="0.25">
      <c r="A1892" s="636">
        <v>1078</v>
      </c>
      <c r="B1892" s="637" t="s">
        <v>515</v>
      </c>
      <c r="C1892" s="638" t="s">
        <v>147</v>
      </c>
      <c r="D1892" s="639" t="s">
        <v>25896</v>
      </c>
      <c r="E1892" s="640">
        <v>15600</v>
      </c>
      <c r="F1892" s="641" t="s">
        <v>26147</v>
      </c>
      <c r="G1892" s="642" t="s">
        <v>26148</v>
      </c>
      <c r="H1892" s="643" t="s">
        <v>26149</v>
      </c>
      <c r="I1892" s="644" t="s">
        <v>24337</v>
      </c>
      <c r="J1892" s="645" t="s">
        <v>26149</v>
      </c>
      <c r="K1892" s="681">
        <v>0</v>
      </c>
      <c r="L1892" s="681">
        <v>0</v>
      </c>
      <c r="M1892" s="682">
        <v>0</v>
      </c>
      <c r="N1892" s="681">
        <v>1</v>
      </c>
      <c r="O1892" s="683">
        <v>6</v>
      </c>
      <c r="P1892" s="682">
        <v>12480</v>
      </c>
      <c r="Q1892" s="667">
        <v>0</v>
      </c>
      <c r="R1892" s="683">
        <v>0</v>
      </c>
    </row>
    <row r="1893" spans="1:18" x14ac:dyDescent="0.25">
      <c r="A1893" s="636">
        <v>1078</v>
      </c>
      <c r="B1893" s="637" t="s">
        <v>515</v>
      </c>
      <c r="C1893" s="638" t="s">
        <v>147</v>
      </c>
      <c r="D1893" s="639" t="s">
        <v>26117</v>
      </c>
      <c r="E1893" s="640">
        <v>15600</v>
      </c>
      <c r="F1893" s="641" t="s">
        <v>26150</v>
      </c>
      <c r="G1893" s="647" t="s">
        <v>26151</v>
      </c>
      <c r="H1893" s="648" t="s">
        <v>519</v>
      </c>
      <c r="I1893" s="649" t="s">
        <v>24337</v>
      </c>
      <c r="J1893" s="645" t="s">
        <v>519</v>
      </c>
      <c r="K1893" s="681">
        <v>0</v>
      </c>
      <c r="L1893" s="681">
        <v>0</v>
      </c>
      <c r="M1893" s="682">
        <v>0</v>
      </c>
      <c r="N1893" s="681">
        <v>1</v>
      </c>
      <c r="O1893" s="683">
        <v>6</v>
      </c>
      <c r="P1893" s="682">
        <v>12480</v>
      </c>
      <c r="Q1893" s="683">
        <v>1</v>
      </c>
      <c r="R1893" s="683">
        <v>12</v>
      </c>
    </row>
    <row r="1894" spans="1:18" x14ac:dyDescent="0.25">
      <c r="A1894" s="636">
        <v>1078</v>
      </c>
      <c r="B1894" s="637" t="s">
        <v>515</v>
      </c>
      <c r="C1894" s="638" t="s">
        <v>147</v>
      </c>
      <c r="D1894" s="639" t="s">
        <v>24327</v>
      </c>
      <c r="E1894" s="640">
        <v>3500</v>
      </c>
      <c r="F1894" s="641" t="s">
        <v>24328</v>
      </c>
      <c r="G1894" s="647" t="s">
        <v>24329</v>
      </c>
      <c r="H1894" s="648" t="s">
        <v>16466</v>
      </c>
      <c r="I1894" s="649" t="s">
        <v>24330</v>
      </c>
      <c r="J1894" s="645" t="s">
        <v>16466</v>
      </c>
      <c r="K1894" s="681">
        <v>0</v>
      </c>
      <c r="L1894" s="681">
        <v>0</v>
      </c>
      <c r="M1894" s="682">
        <v>0</v>
      </c>
      <c r="N1894" s="681">
        <v>0</v>
      </c>
      <c r="O1894" s="683">
        <v>0</v>
      </c>
      <c r="P1894" s="682">
        <v>0</v>
      </c>
      <c r="Q1894" s="683">
        <v>1</v>
      </c>
      <c r="R1894" s="683">
        <v>12</v>
      </c>
    </row>
    <row r="1895" spans="1:18" x14ac:dyDescent="0.25">
      <c r="A1895" s="636">
        <v>1078</v>
      </c>
      <c r="B1895" s="637" t="s">
        <v>515</v>
      </c>
      <c r="C1895" s="638" t="s">
        <v>147</v>
      </c>
      <c r="D1895" s="639" t="s">
        <v>24334</v>
      </c>
      <c r="E1895" s="640">
        <v>7500</v>
      </c>
      <c r="F1895" s="641" t="s">
        <v>24335</v>
      </c>
      <c r="G1895" s="647" t="s">
        <v>24336</v>
      </c>
      <c r="H1895" s="648" t="s">
        <v>16466</v>
      </c>
      <c r="I1895" s="649" t="s">
        <v>24337</v>
      </c>
      <c r="J1895" s="645" t="s">
        <v>16466</v>
      </c>
      <c r="K1895" s="681">
        <v>0</v>
      </c>
      <c r="L1895" s="681">
        <v>0</v>
      </c>
      <c r="M1895" s="682">
        <v>0</v>
      </c>
      <c r="N1895" s="681">
        <v>0</v>
      </c>
      <c r="O1895" s="683">
        <v>0</v>
      </c>
      <c r="P1895" s="682">
        <v>0</v>
      </c>
      <c r="Q1895" s="683">
        <v>1</v>
      </c>
      <c r="R1895" s="683">
        <v>12</v>
      </c>
    </row>
    <row r="1896" spans="1:18" x14ac:dyDescent="0.25">
      <c r="A1896" s="636">
        <v>1078</v>
      </c>
      <c r="B1896" s="637" t="s">
        <v>515</v>
      </c>
      <c r="C1896" s="638" t="s">
        <v>147</v>
      </c>
      <c r="D1896" s="639" t="s">
        <v>24338</v>
      </c>
      <c r="E1896" s="640">
        <v>2000</v>
      </c>
      <c r="F1896" s="641" t="s">
        <v>24339</v>
      </c>
      <c r="G1896" s="647" t="s">
        <v>24340</v>
      </c>
      <c r="H1896" s="648" t="s">
        <v>1569</v>
      </c>
      <c r="I1896" s="649" t="s">
        <v>24341</v>
      </c>
      <c r="J1896" s="645" t="s">
        <v>1569</v>
      </c>
      <c r="K1896" s="681">
        <v>0</v>
      </c>
      <c r="L1896" s="681">
        <v>0</v>
      </c>
      <c r="M1896" s="682">
        <v>0</v>
      </c>
      <c r="N1896" s="681">
        <v>0</v>
      </c>
      <c r="O1896" s="683">
        <v>0</v>
      </c>
      <c r="P1896" s="682">
        <v>0</v>
      </c>
      <c r="Q1896" s="683">
        <v>1</v>
      </c>
      <c r="R1896" s="683">
        <v>12</v>
      </c>
    </row>
    <row r="1897" spans="1:18" x14ac:dyDescent="0.25">
      <c r="A1897" s="636">
        <v>1078</v>
      </c>
      <c r="B1897" s="637" t="s">
        <v>515</v>
      </c>
      <c r="C1897" s="638" t="s">
        <v>147</v>
      </c>
      <c r="D1897" s="639" t="s">
        <v>24391</v>
      </c>
      <c r="E1897" s="640">
        <v>7500</v>
      </c>
      <c r="F1897" s="641" t="s">
        <v>24392</v>
      </c>
      <c r="G1897" s="647" t="s">
        <v>24393</v>
      </c>
      <c r="H1897" s="648" t="s">
        <v>16466</v>
      </c>
      <c r="I1897" s="649" t="s">
        <v>24337</v>
      </c>
      <c r="J1897" s="645" t="s">
        <v>16466</v>
      </c>
      <c r="K1897" s="681">
        <v>0</v>
      </c>
      <c r="L1897" s="681">
        <v>0</v>
      </c>
      <c r="M1897" s="682">
        <v>0</v>
      </c>
      <c r="N1897" s="681">
        <v>0</v>
      </c>
      <c r="O1897" s="683">
        <v>0</v>
      </c>
      <c r="P1897" s="682">
        <v>0</v>
      </c>
      <c r="Q1897" s="683">
        <v>1</v>
      </c>
      <c r="R1897" s="683">
        <v>12</v>
      </c>
    </row>
    <row r="1898" spans="1:18" x14ac:dyDescent="0.25">
      <c r="A1898" s="636">
        <v>1078</v>
      </c>
      <c r="B1898" s="637" t="s">
        <v>515</v>
      </c>
      <c r="C1898" s="638" t="s">
        <v>147</v>
      </c>
      <c r="D1898" s="639" t="s">
        <v>24407</v>
      </c>
      <c r="E1898" s="640">
        <v>7000</v>
      </c>
      <c r="F1898" s="641" t="s">
        <v>24408</v>
      </c>
      <c r="G1898" s="647" t="s">
        <v>24409</v>
      </c>
      <c r="H1898" s="648" t="s">
        <v>16466</v>
      </c>
      <c r="I1898" s="649" t="s">
        <v>24337</v>
      </c>
      <c r="J1898" s="645" t="s">
        <v>16466</v>
      </c>
      <c r="K1898" s="681">
        <v>0</v>
      </c>
      <c r="L1898" s="681">
        <v>0</v>
      </c>
      <c r="M1898" s="682">
        <v>0</v>
      </c>
      <c r="N1898" s="681">
        <v>0</v>
      </c>
      <c r="O1898" s="683">
        <v>0</v>
      </c>
      <c r="P1898" s="682">
        <v>0</v>
      </c>
      <c r="Q1898" s="683">
        <v>1</v>
      </c>
      <c r="R1898" s="683">
        <v>12</v>
      </c>
    </row>
    <row r="1899" spans="1:18" x14ac:dyDescent="0.25">
      <c r="A1899" s="636">
        <v>1078</v>
      </c>
      <c r="B1899" s="637" t="s">
        <v>515</v>
      </c>
      <c r="C1899" s="638" t="s">
        <v>147</v>
      </c>
      <c r="D1899" s="639" t="s">
        <v>24413</v>
      </c>
      <c r="E1899" s="640">
        <v>2000</v>
      </c>
      <c r="F1899" s="641" t="s">
        <v>24414</v>
      </c>
      <c r="G1899" s="647" t="s">
        <v>24415</v>
      </c>
      <c r="H1899" s="648" t="s">
        <v>17915</v>
      </c>
      <c r="I1899" s="649" t="s">
        <v>24337</v>
      </c>
      <c r="J1899" s="645" t="s">
        <v>17915</v>
      </c>
      <c r="K1899" s="681">
        <v>0</v>
      </c>
      <c r="L1899" s="681">
        <v>0</v>
      </c>
      <c r="M1899" s="682">
        <v>0</v>
      </c>
      <c r="N1899" s="681">
        <v>0</v>
      </c>
      <c r="O1899" s="683">
        <v>0</v>
      </c>
      <c r="P1899" s="682">
        <v>0</v>
      </c>
      <c r="Q1899" s="683">
        <v>1</v>
      </c>
      <c r="R1899" s="683">
        <v>12</v>
      </c>
    </row>
    <row r="1900" spans="1:18" x14ac:dyDescent="0.25">
      <c r="A1900" s="636">
        <v>1078</v>
      </c>
      <c r="B1900" s="637" t="s">
        <v>515</v>
      </c>
      <c r="C1900" s="638" t="s">
        <v>147</v>
      </c>
      <c r="D1900" s="639" t="s">
        <v>24466</v>
      </c>
      <c r="E1900" s="640">
        <v>7500</v>
      </c>
      <c r="F1900" s="641" t="s">
        <v>24467</v>
      </c>
      <c r="G1900" s="647" t="s">
        <v>24468</v>
      </c>
      <c r="H1900" s="648" t="s">
        <v>16466</v>
      </c>
      <c r="I1900" s="649" t="s">
        <v>24337</v>
      </c>
      <c r="J1900" s="645" t="s">
        <v>16466</v>
      </c>
      <c r="K1900" s="681">
        <v>0</v>
      </c>
      <c r="L1900" s="681">
        <v>0</v>
      </c>
      <c r="M1900" s="682">
        <v>0</v>
      </c>
      <c r="N1900" s="681">
        <v>0</v>
      </c>
      <c r="O1900" s="683">
        <v>0</v>
      </c>
      <c r="P1900" s="682">
        <v>0</v>
      </c>
      <c r="Q1900" s="683">
        <v>1</v>
      </c>
      <c r="R1900" s="683">
        <v>12</v>
      </c>
    </row>
    <row r="1901" spans="1:18" x14ac:dyDescent="0.25">
      <c r="A1901" s="636">
        <v>1078</v>
      </c>
      <c r="B1901" s="637" t="s">
        <v>515</v>
      </c>
      <c r="C1901" s="638" t="s">
        <v>147</v>
      </c>
      <c r="D1901" s="639" t="s">
        <v>24476</v>
      </c>
      <c r="E1901" s="640">
        <v>7500</v>
      </c>
      <c r="F1901" s="641" t="s">
        <v>24477</v>
      </c>
      <c r="G1901" s="647" t="s">
        <v>24478</v>
      </c>
      <c r="H1901" s="648" t="s">
        <v>16466</v>
      </c>
      <c r="I1901" s="649" t="s">
        <v>24479</v>
      </c>
      <c r="J1901" s="645" t="s">
        <v>16466</v>
      </c>
      <c r="K1901" s="681">
        <v>0</v>
      </c>
      <c r="L1901" s="681">
        <v>0</v>
      </c>
      <c r="M1901" s="682">
        <v>0</v>
      </c>
      <c r="N1901" s="681">
        <v>0</v>
      </c>
      <c r="O1901" s="683">
        <v>0</v>
      </c>
      <c r="P1901" s="682">
        <v>0</v>
      </c>
      <c r="Q1901" s="683">
        <v>1</v>
      </c>
      <c r="R1901" s="683">
        <v>12</v>
      </c>
    </row>
    <row r="1902" spans="1:18" x14ac:dyDescent="0.25">
      <c r="A1902" s="636">
        <v>1078</v>
      </c>
      <c r="B1902" s="637" t="s">
        <v>515</v>
      </c>
      <c r="C1902" s="638" t="s">
        <v>147</v>
      </c>
      <c r="D1902" s="639" t="s">
        <v>24488</v>
      </c>
      <c r="E1902" s="640">
        <v>7500</v>
      </c>
      <c r="F1902" s="641" t="s">
        <v>24489</v>
      </c>
      <c r="G1902" s="647" t="s">
        <v>24490</v>
      </c>
      <c r="H1902" s="648" t="s">
        <v>16466</v>
      </c>
      <c r="I1902" s="649" t="s">
        <v>24337</v>
      </c>
      <c r="J1902" s="645" t="s">
        <v>16466</v>
      </c>
      <c r="K1902" s="681">
        <v>0</v>
      </c>
      <c r="L1902" s="681">
        <v>0</v>
      </c>
      <c r="M1902" s="682">
        <v>0</v>
      </c>
      <c r="N1902" s="681">
        <v>0</v>
      </c>
      <c r="O1902" s="683">
        <v>0</v>
      </c>
      <c r="P1902" s="682">
        <v>0</v>
      </c>
      <c r="Q1902" s="683">
        <v>1</v>
      </c>
      <c r="R1902" s="683">
        <v>12</v>
      </c>
    </row>
    <row r="1903" spans="1:18" x14ac:dyDescent="0.25">
      <c r="A1903" s="636">
        <v>1078</v>
      </c>
      <c r="B1903" s="637" t="s">
        <v>515</v>
      </c>
      <c r="C1903" s="638" t="s">
        <v>147</v>
      </c>
      <c r="D1903" s="639" t="s">
        <v>24388</v>
      </c>
      <c r="E1903" s="640">
        <v>3500</v>
      </c>
      <c r="F1903" s="641" t="s">
        <v>24534</v>
      </c>
      <c r="G1903" s="647" t="s">
        <v>24535</v>
      </c>
      <c r="H1903" s="648" t="s">
        <v>16466</v>
      </c>
      <c r="I1903" s="649" t="s">
        <v>24494</v>
      </c>
      <c r="J1903" s="645" t="s">
        <v>16466</v>
      </c>
      <c r="K1903" s="681">
        <v>0</v>
      </c>
      <c r="L1903" s="681">
        <v>0</v>
      </c>
      <c r="M1903" s="682">
        <v>0</v>
      </c>
      <c r="N1903" s="681">
        <v>0</v>
      </c>
      <c r="O1903" s="683">
        <v>0</v>
      </c>
      <c r="P1903" s="682">
        <v>0</v>
      </c>
      <c r="Q1903" s="683">
        <v>1</v>
      </c>
      <c r="R1903" s="683">
        <v>12</v>
      </c>
    </row>
    <row r="1904" spans="1:18" x14ac:dyDescent="0.25">
      <c r="A1904" s="636">
        <v>1078</v>
      </c>
      <c r="B1904" s="637" t="s">
        <v>515</v>
      </c>
      <c r="C1904" s="638" t="s">
        <v>147</v>
      </c>
      <c r="D1904" s="639" t="s">
        <v>24559</v>
      </c>
      <c r="E1904" s="640">
        <v>3500</v>
      </c>
      <c r="F1904" s="641" t="s">
        <v>24560</v>
      </c>
      <c r="G1904" s="647" t="s">
        <v>24561</v>
      </c>
      <c r="H1904" s="648" t="s">
        <v>16466</v>
      </c>
      <c r="I1904" s="649" t="s">
        <v>24337</v>
      </c>
      <c r="J1904" s="645" t="s">
        <v>16466</v>
      </c>
      <c r="K1904" s="681">
        <v>0</v>
      </c>
      <c r="L1904" s="681">
        <v>0</v>
      </c>
      <c r="M1904" s="682">
        <v>0</v>
      </c>
      <c r="N1904" s="681">
        <v>0</v>
      </c>
      <c r="O1904" s="683">
        <v>0</v>
      </c>
      <c r="P1904" s="682">
        <v>0</v>
      </c>
      <c r="Q1904" s="683">
        <v>1</v>
      </c>
      <c r="R1904" s="683">
        <v>12</v>
      </c>
    </row>
    <row r="1905" spans="1:18" x14ac:dyDescent="0.25">
      <c r="A1905" s="636">
        <v>1078</v>
      </c>
      <c r="B1905" s="637" t="s">
        <v>515</v>
      </c>
      <c r="C1905" s="638" t="s">
        <v>147</v>
      </c>
      <c r="D1905" s="639" t="s">
        <v>24570</v>
      </c>
      <c r="E1905" s="640">
        <v>2000</v>
      </c>
      <c r="F1905" s="641" t="s">
        <v>24571</v>
      </c>
      <c r="G1905" s="647" t="s">
        <v>24572</v>
      </c>
      <c r="H1905" s="648" t="s">
        <v>573</v>
      </c>
      <c r="I1905" s="649" t="s">
        <v>24573</v>
      </c>
      <c r="J1905" s="645" t="s">
        <v>573</v>
      </c>
      <c r="K1905" s="681">
        <v>0</v>
      </c>
      <c r="L1905" s="681">
        <v>0</v>
      </c>
      <c r="M1905" s="682">
        <v>0</v>
      </c>
      <c r="N1905" s="681">
        <v>0</v>
      </c>
      <c r="O1905" s="683">
        <v>0</v>
      </c>
      <c r="P1905" s="682">
        <v>0</v>
      </c>
      <c r="Q1905" s="683">
        <v>1</v>
      </c>
      <c r="R1905" s="683">
        <v>12</v>
      </c>
    </row>
    <row r="1906" spans="1:18" x14ac:dyDescent="0.25">
      <c r="A1906" s="636">
        <v>1078</v>
      </c>
      <c r="B1906" s="637" t="s">
        <v>515</v>
      </c>
      <c r="C1906" s="638" t="s">
        <v>147</v>
      </c>
      <c r="D1906" s="639" t="s">
        <v>24576</v>
      </c>
      <c r="E1906" s="640">
        <v>6000</v>
      </c>
      <c r="F1906" s="641" t="s">
        <v>24577</v>
      </c>
      <c r="G1906" s="647" t="s">
        <v>24578</v>
      </c>
      <c r="H1906" s="648" t="s">
        <v>18178</v>
      </c>
      <c r="I1906" s="649" t="s">
        <v>24337</v>
      </c>
      <c r="J1906" s="645" t="s">
        <v>18178</v>
      </c>
      <c r="K1906" s="681">
        <v>0</v>
      </c>
      <c r="L1906" s="681">
        <v>0</v>
      </c>
      <c r="M1906" s="682">
        <v>0</v>
      </c>
      <c r="N1906" s="681">
        <v>0</v>
      </c>
      <c r="O1906" s="683">
        <v>0</v>
      </c>
      <c r="P1906" s="682">
        <v>0</v>
      </c>
      <c r="Q1906" s="683">
        <v>1</v>
      </c>
      <c r="R1906" s="683">
        <v>12</v>
      </c>
    </row>
    <row r="1907" spans="1:18" x14ac:dyDescent="0.25">
      <c r="A1907" s="636">
        <v>1078</v>
      </c>
      <c r="B1907" s="637" t="s">
        <v>515</v>
      </c>
      <c r="C1907" s="638" t="s">
        <v>147</v>
      </c>
      <c r="D1907" s="639" t="s">
        <v>17883</v>
      </c>
      <c r="E1907" s="640">
        <v>4500</v>
      </c>
      <c r="F1907" s="641" t="s">
        <v>24590</v>
      </c>
      <c r="G1907" s="647" t="s">
        <v>24591</v>
      </c>
      <c r="H1907" s="648" t="s">
        <v>16860</v>
      </c>
      <c r="I1907" s="649" t="s">
        <v>24337</v>
      </c>
      <c r="J1907" s="645" t="s">
        <v>16860</v>
      </c>
      <c r="K1907" s="681">
        <v>0</v>
      </c>
      <c r="L1907" s="681">
        <v>0</v>
      </c>
      <c r="M1907" s="682">
        <v>0</v>
      </c>
      <c r="N1907" s="681">
        <v>0</v>
      </c>
      <c r="O1907" s="683">
        <v>0</v>
      </c>
      <c r="P1907" s="682">
        <v>0</v>
      </c>
      <c r="Q1907" s="683">
        <v>1</v>
      </c>
      <c r="R1907" s="683">
        <v>12</v>
      </c>
    </row>
    <row r="1908" spans="1:18" x14ac:dyDescent="0.25">
      <c r="A1908" s="636">
        <v>1078</v>
      </c>
      <c r="B1908" s="637" t="s">
        <v>515</v>
      </c>
      <c r="C1908" s="638" t="s">
        <v>147</v>
      </c>
      <c r="D1908" s="639" t="s">
        <v>24391</v>
      </c>
      <c r="E1908" s="640">
        <v>7500</v>
      </c>
      <c r="F1908" s="641" t="s">
        <v>24600</v>
      </c>
      <c r="G1908" s="647" t="s">
        <v>24601</v>
      </c>
      <c r="H1908" s="648" t="s">
        <v>16466</v>
      </c>
      <c r="I1908" s="649" t="s">
        <v>24337</v>
      </c>
      <c r="J1908" s="645" t="s">
        <v>16466</v>
      </c>
      <c r="K1908" s="681">
        <v>0</v>
      </c>
      <c r="L1908" s="681">
        <v>0</v>
      </c>
      <c r="M1908" s="682">
        <v>0</v>
      </c>
      <c r="N1908" s="681">
        <v>0</v>
      </c>
      <c r="O1908" s="683">
        <v>0</v>
      </c>
      <c r="P1908" s="682">
        <v>0</v>
      </c>
      <c r="Q1908" s="683">
        <v>1</v>
      </c>
      <c r="R1908" s="683">
        <v>12</v>
      </c>
    </row>
    <row r="1909" spans="1:18" x14ac:dyDescent="0.25">
      <c r="A1909" s="636">
        <v>1078</v>
      </c>
      <c r="B1909" s="637" t="s">
        <v>515</v>
      </c>
      <c r="C1909" s="638" t="s">
        <v>147</v>
      </c>
      <c r="D1909" s="639" t="s">
        <v>24634</v>
      </c>
      <c r="E1909" s="640">
        <v>3500</v>
      </c>
      <c r="F1909" s="641" t="s">
        <v>24635</v>
      </c>
      <c r="G1909" s="647" t="s">
        <v>24636</v>
      </c>
      <c r="H1909" s="648" t="s">
        <v>16466</v>
      </c>
      <c r="I1909" s="649" t="s">
        <v>520</v>
      </c>
      <c r="J1909" s="645" t="s">
        <v>16466</v>
      </c>
      <c r="K1909" s="681">
        <v>0</v>
      </c>
      <c r="L1909" s="681">
        <v>0</v>
      </c>
      <c r="M1909" s="682">
        <v>0</v>
      </c>
      <c r="N1909" s="681">
        <v>0</v>
      </c>
      <c r="O1909" s="683">
        <v>0</v>
      </c>
      <c r="P1909" s="682">
        <v>0</v>
      </c>
      <c r="Q1909" s="683">
        <v>1</v>
      </c>
      <c r="R1909" s="683">
        <v>12</v>
      </c>
    </row>
    <row r="1910" spans="1:18" x14ac:dyDescent="0.25">
      <c r="A1910" s="636">
        <v>1078</v>
      </c>
      <c r="B1910" s="637" t="s">
        <v>515</v>
      </c>
      <c r="C1910" s="638" t="s">
        <v>147</v>
      </c>
      <c r="D1910" s="639" t="s">
        <v>24388</v>
      </c>
      <c r="E1910" s="640">
        <v>3500</v>
      </c>
      <c r="F1910" s="641" t="s">
        <v>24659</v>
      </c>
      <c r="G1910" s="647" t="s">
        <v>24660</v>
      </c>
      <c r="H1910" s="648" t="s">
        <v>16466</v>
      </c>
      <c r="I1910" s="649" t="s">
        <v>24494</v>
      </c>
      <c r="J1910" s="645" t="s">
        <v>16466</v>
      </c>
      <c r="K1910" s="681">
        <v>0</v>
      </c>
      <c r="L1910" s="681">
        <v>0</v>
      </c>
      <c r="M1910" s="682">
        <v>0</v>
      </c>
      <c r="N1910" s="681">
        <v>0</v>
      </c>
      <c r="O1910" s="683">
        <v>0</v>
      </c>
      <c r="P1910" s="682">
        <v>0</v>
      </c>
      <c r="Q1910" s="683">
        <v>1</v>
      </c>
      <c r="R1910" s="683">
        <v>12</v>
      </c>
    </row>
    <row r="1911" spans="1:18" x14ac:dyDescent="0.25">
      <c r="A1911" s="636">
        <v>1078</v>
      </c>
      <c r="B1911" s="637" t="s">
        <v>515</v>
      </c>
      <c r="C1911" s="638" t="s">
        <v>147</v>
      </c>
      <c r="D1911" s="639" t="s">
        <v>24388</v>
      </c>
      <c r="E1911" s="640">
        <v>3500</v>
      </c>
      <c r="F1911" s="641" t="s">
        <v>24663</v>
      </c>
      <c r="G1911" s="647" t="s">
        <v>24664</v>
      </c>
      <c r="H1911" s="648" t="s">
        <v>16466</v>
      </c>
      <c r="I1911" s="649" t="s">
        <v>24494</v>
      </c>
      <c r="J1911" s="645" t="s">
        <v>16466</v>
      </c>
      <c r="K1911" s="681">
        <v>0</v>
      </c>
      <c r="L1911" s="681">
        <v>0</v>
      </c>
      <c r="M1911" s="682">
        <v>0</v>
      </c>
      <c r="N1911" s="681">
        <v>0</v>
      </c>
      <c r="O1911" s="683">
        <v>0</v>
      </c>
      <c r="P1911" s="682">
        <v>0</v>
      </c>
      <c r="Q1911" s="683">
        <v>1</v>
      </c>
      <c r="R1911" s="683">
        <v>12</v>
      </c>
    </row>
    <row r="1912" spans="1:18" x14ac:dyDescent="0.25">
      <c r="A1912" s="636">
        <v>1078</v>
      </c>
      <c r="B1912" s="637" t="s">
        <v>515</v>
      </c>
      <c r="C1912" s="638" t="s">
        <v>147</v>
      </c>
      <c r="D1912" s="639" t="s">
        <v>24668</v>
      </c>
      <c r="E1912" s="640">
        <v>3800</v>
      </c>
      <c r="F1912" s="641" t="s">
        <v>24669</v>
      </c>
      <c r="G1912" s="647" t="s">
        <v>24670</v>
      </c>
      <c r="H1912" s="648" t="s">
        <v>1323</v>
      </c>
      <c r="I1912" s="649" t="s">
        <v>24479</v>
      </c>
      <c r="J1912" s="645" t="s">
        <v>1323</v>
      </c>
      <c r="K1912" s="681">
        <v>0</v>
      </c>
      <c r="L1912" s="681">
        <v>0</v>
      </c>
      <c r="M1912" s="682">
        <v>0</v>
      </c>
      <c r="N1912" s="681">
        <v>0</v>
      </c>
      <c r="O1912" s="683">
        <v>0</v>
      </c>
      <c r="P1912" s="682">
        <v>0</v>
      </c>
      <c r="Q1912" s="683">
        <v>1</v>
      </c>
      <c r="R1912" s="683">
        <v>12</v>
      </c>
    </row>
    <row r="1913" spans="1:18" x14ac:dyDescent="0.25">
      <c r="A1913" s="636">
        <v>1078</v>
      </c>
      <c r="B1913" s="637" t="s">
        <v>515</v>
      </c>
      <c r="C1913" s="638" t="s">
        <v>147</v>
      </c>
      <c r="D1913" s="639" t="s">
        <v>24675</v>
      </c>
      <c r="E1913" s="640">
        <v>3500</v>
      </c>
      <c r="F1913" s="641" t="s">
        <v>24676</v>
      </c>
      <c r="G1913" s="647" t="s">
        <v>24677</v>
      </c>
      <c r="H1913" s="648" t="s">
        <v>19390</v>
      </c>
      <c r="I1913" s="649" t="s">
        <v>24422</v>
      </c>
      <c r="J1913" s="645" t="s">
        <v>19390</v>
      </c>
      <c r="K1913" s="681">
        <v>0</v>
      </c>
      <c r="L1913" s="681">
        <v>0</v>
      </c>
      <c r="M1913" s="682">
        <v>0</v>
      </c>
      <c r="N1913" s="681">
        <v>0</v>
      </c>
      <c r="O1913" s="683">
        <v>0</v>
      </c>
      <c r="P1913" s="682">
        <v>0</v>
      </c>
      <c r="Q1913" s="683">
        <v>1</v>
      </c>
      <c r="R1913" s="683">
        <v>12</v>
      </c>
    </row>
    <row r="1914" spans="1:18" x14ac:dyDescent="0.25">
      <c r="A1914" s="636">
        <v>1078</v>
      </c>
      <c r="B1914" s="637" t="s">
        <v>515</v>
      </c>
      <c r="C1914" s="638" t="s">
        <v>147</v>
      </c>
      <c r="D1914" s="639" t="s">
        <v>24686</v>
      </c>
      <c r="E1914" s="640">
        <v>7500</v>
      </c>
      <c r="F1914" s="641" t="s">
        <v>24687</v>
      </c>
      <c r="G1914" s="647" t="s">
        <v>24688</v>
      </c>
      <c r="H1914" s="648" t="s">
        <v>16466</v>
      </c>
      <c r="I1914" s="649" t="s">
        <v>520</v>
      </c>
      <c r="J1914" s="645" t="s">
        <v>16466</v>
      </c>
      <c r="K1914" s="681">
        <v>0</v>
      </c>
      <c r="L1914" s="681">
        <v>0</v>
      </c>
      <c r="M1914" s="682">
        <v>0</v>
      </c>
      <c r="N1914" s="681">
        <v>0</v>
      </c>
      <c r="O1914" s="683">
        <v>0</v>
      </c>
      <c r="P1914" s="682">
        <v>0</v>
      </c>
      <c r="Q1914" s="683">
        <v>1</v>
      </c>
      <c r="R1914" s="683">
        <v>12</v>
      </c>
    </row>
    <row r="1915" spans="1:18" x14ac:dyDescent="0.25">
      <c r="A1915" s="636">
        <v>1078</v>
      </c>
      <c r="B1915" s="637" t="s">
        <v>515</v>
      </c>
      <c r="C1915" s="638" t="s">
        <v>147</v>
      </c>
      <c r="D1915" s="639" t="s">
        <v>24707</v>
      </c>
      <c r="E1915" s="640">
        <v>3500</v>
      </c>
      <c r="F1915" s="641" t="s">
        <v>24708</v>
      </c>
      <c r="G1915" s="647" t="s">
        <v>24709</v>
      </c>
      <c r="H1915" s="648" t="s">
        <v>16466</v>
      </c>
      <c r="I1915" s="649" t="s">
        <v>24337</v>
      </c>
      <c r="J1915" s="645" t="s">
        <v>16466</v>
      </c>
      <c r="K1915" s="681">
        <v>0</v>
      </c>
      <c r="L1915" s="681">
        <v>0</v>
      </c>
      <c r="M1915" s="682">
        <v>0</v>
      </c>
      <c r="N1915" s="681">
        <v>0</v>
      </c>
      <c r="O1915" s="683">
        <v>0</v>
      </c>
      <c r="P1915" s="682">
        <v>0</v>
      </c>
      <c r="Q1915" s="683">
        <v>1</v>
      </c>
      <c r="R1915" s="683">
        <v>12</v>
      </c>
    </row>
    <row r="1916" spans="1:18" x14ac:dyDescent="0.25">
      <c r="A1916" s="636">
        <v>1078</v>
      </c>
      <c r="B1916" s="637" t="s">
        <v>515</v>
      </c>
      <c r="C1916" s="638" t="s">
        <v>147</v>
      </c>
      <c r="D1916" s="639" t="s">
        <v>24715</v>
      </c>
      <c r="E1916" s="640">
        <v>3800</v>
      </c>
      <c r="F1916" s="641" t="s">
        <v>24716</v>
      </c>
      <c r="G1916" s="647" t="s">
        <v>24717</v>
      </c>
      <c r="H1916" s="648" t="s">
        <v>539</v>
      </c>
      <c r="I1916" s="649" t="s">
        <v>520</v>
      </c>
      <c r="J1916" s="645" t="s">
        <v>19390</v>
      </c>
      <c r="K1916" s="681">
        <v>0</v>
      </c>
      <c r="L1916" s="681">
        <v>0</v>
      </c>
      <c r="M1916" s="682">
        <v>0</v>
      </c>
      <c r="N1916" s="681">
        <v>0</v>
      </c>
      <c r="O1916" s="683">
        <v>0</v>
      </c>
      <c r="P1916" s="682">
        <v>0</v>
      </c>
      <c r="Q1916" s="683">
        <v>1</v>
      </c>
      <c r="R1916" s="683">
        <v>12</v>
      </c>
    </row>
    <row r="1917" spans="1:18" x14ac:dyDescent="0.25">
      <c r="A1917" s="636">
        <v>1078</v>
      </c>
      <c r="B1917" s="637" t="s">
        <v>515</v>
      </c>
      <c r="C1917" s="638" t="s">
        <v>147</v>
      </c>
      <c r="D1917" s="639" t="s">
        <v>24724</v>
      </c>
      <c r="E1917" s="640">
        <v>3500</v>
      </c>
      <c r="F1917" s="641" t="s">
        <v>24725</v>
      </c>
      <c r="G1917" s="647" t="s">
        <v>24726</v>
      </c>
      <c r="H1917" s="648" t="s">
        <v>16466</v>
      </c>
      <c r="I1917" s="649" t="s">
        <v>520</v>
      </c>
      <c r="J1917" s="645" t="s">
        <v>16466</v>
      </c>
      <c r="K1917" s="681">
        <v>0</v>
      </c>
      <c r="L1917" s="681">
        <v>0</v>
      </c>
      <c r="M1917" s="682">
        <v>0</v>
      </c>
      <c r="N1917" s="681">
        <v>0</v>
      </c>
      <c r="O1917" s="683">
        <v>0</v>
      </c>
      <c r="P1917" s="682">
        <v>0</v>
      </c>
      <c r="Q1917" s="683">
        <v>1</v>
      </c>
      <c r="R1917" s="683">
        <v>12</v>
      </c>
    </row>
    <row r="1918" spans="1:18" x14ac:dyDescent="0.25">
      <c r="A1918" s="636">
        <v>1078</v>
      </c>
      <c r="B1918" s="637" t="s">
        <v>515</v>
      </c>
      <c r="C1918" s="638" t="s">
        <v>147</v>
      </c>
      <c r="D1918" s="639" t="s">
        <v>24539</v>
      </c>
      <c r="E1918" s="640">
        <v>3500</v>
      </c>
      <c r="F1918" s="641" t="s">
        <v>24751</v>
      </c>
      <c r="G1918" s="647" t="s">
        <v>24752</v>
      </c>
      <c r="H1918" s="643" t="s">
        <v>17373</v>
      </c>
      <c r="I1918" s="644" t="s">
        <v>520</v>
      </c>
      <c r="J1918" s="645" t="s">
        <v>17373</v>
      </c>
      <c r="K1918" s="681">
        <v>0</v>
      </c>
      <c r="L1918" s="681">
        <v>0</v>
      </c>
      <c r="M1918" s="682">
        <v>0</v>
      </c>
      <c r="N1918" s="681">
        <v>0</v>
      </c>
      <c r="O1918" s="683">
        <v>0</v>
      </c>
      <c r="P1918" s="682">
        <v>0</v>
      </c>
      <c r="Q1918" s="683">
        <v>1</v>
      </c>
      <c r="R1918" s="683">
        <v>12</v>
      </c>
    </row>
    <row r="1919" spans="1:18" x14ac:dyDescent="0.25">
      <c r="A1919" s="636">
        <v>1078</v>
      </c>
      <c r="B1919" s="637" t="s">
        <v>515</v>
      </c>
      <c r="C1919" s="638" t="s">
        <v>147</v>
      </c>
      <c r="D1919" s="639" t="s">
        <v>24753</v>
      </c>
      <c r="E1919" s="640">
        <v>3500</v>
      </c>
      <c r="F1919" s="641" t="s">
        <v>24754</v>
      </c>
      <c r="G1919" s="642" t="s">
        <v>24755</v>
      </c>
      <c r="H1919" s="643" t="s">
        <v>16466</v>
      </c>
      <c r="I1919" s="644" t="s">
        <v>520</v>
      </c>
      <c r="J1919" s="645" t="s">
        <v>16466</v>
      </c>
      <c r="K1919" s="681">
        <v>0</v>
      </c>
      <c r="L1919" s="681">
        <v>0</v>
      </c>
      <c r="M1919" s="682">
        <v>0</v>
      </c>
      <c r="N1919" s="681">
        <v>0</v>
      </c>
      <c r="O1919" s="683">
        <v>0</v>
      </c>
      <c r="P1919" s="682">
        <v>0</v>
      </c>
      <c r="Q1919" s="683">
        <v>1</v>
      </c>
      <c r="R1919" s="683">
        <v>12</v>
      </c>
    </row>
    <row r="1920" spans="1:18" x14ac:dyDescent="0.25">
      <c r="A1920" s="636">
        <v>1078</v>
      </c>
      <c r="B1920" s="637" t="s">
        <v>515</v>
      </c>
      <c r="C1920" s="638" t="s">
        <v>147</v>
      </c>
      <c r="D1920" s="639" t="s">
        <v>24756</v>
      </c>
      <c r="E1920" s="640">
        <v>7000</v>
      </c>
      <c r="F1920" s="641" t="s">
        <v>24757</v>
      </c>
      <c r="G1920" s="642" t="s">
        <v>24758</v>
      </c>
      <c r="H1920" s="643" t="s">
        <v>16466</v>
      </c>
      <c r="I1920" s="644" t="s">
        <v>24337</v>
      </c>
      <c r="J1920" s="645" t="s">
        <v>16466</v>
      </c>
      <c r="K1920" s="681">
        <v>0</v>
      </c>
      <c r="L1920" s="681">
        <v>0</v>
      </c>
      <c r="M1920" s="682">
        <v>0</v>
      </c>
      <c r="N1920" s="681">
        <v>0</v>
      </c>
      <c r="O1920" s="683">
        <v>0</v>
      </c>
      <c r="P1920" s="682">
        <v>0</v>
      </c>
      <c r="Q1920" s="683">
        <v>1</v>
      </c>
      <c r="R1920" s="683">
        <v>12</v>
      </c>
    </row>
    <row r="1921" spans="1:18" x14ac:dyDescent="0.25">
      <c r="A1921" s="636">
        <v>1078</v>
      </c>
      <c r="B1921" s="637" t="s">
        <v>515</v>
      </c>
      <c r="C1921" s="638" t="s">
        <v>147</v>
      </c>
      <c r="D1921" s="639" t="s">
        <v>24774</v>
      </c>
      <c r="E1921" s="640">
        <v>3000</v>
      </c>
      <c r="F1921" s="641" t="s">
        <v>24775</v>
      </c>
      <c r="G1921" s="642" t="s">
        <v>24776</v>
      </c>
      <c r="H1921" s="643" t="s">
        <v>539</v>
      </c>
      <c r="I1921" s="644" t="s">
        <v>24337</v>
      </c>
      <c r="J1921" s="645" t="s">
        <v>19217</v>
      </c>
      <c r="K1921" s="681">
        <v>0</v>
      </c>
      <c r="L1921" s="681">
        <v>0</v>
      </c>
      <c r="M1921" s="682">
        <v>0</v>
      </c>
      <c r="N1921" s="681">
        <v>0</v>
      </c>
      <c r="O1921" s="683">
        <v>0</v>
      </c>
      <c r="P1921" s="682">
        <v>0</v>
      </c>
      <c r="Q1921" s="683">
        <v>1</v>
      </c>
      <c r="R1921" s="683">
        <v>12</v>
      </c>
    </row>
    <row r="1922" spans="1:18" x14ac:dyDescent="0.25">
      <c r="A1922" s="636">
        <v>1078</v>
      </c>
      <c r="B1922" s="637" t="s">
        <v>515</v>
      </c>
      <c r="C1922" s="638" t="s">
        <v>147</v>
      </c>
      <c r="D1922" s="639" t="s">
        <v>24388</v>
      </c>
      <c r="E1922" s="640">
        <v>3500</v>
      </c>
      <c r="F1922" s="641" t="s">
        <v>24777</v>
      </c>
      <c r="G1922" s="642" t="s">
        <v>24778</v>
      </c>
      <c r="H1922" s="643" t="s">
        <v>16466</v>
      </c>
      <c r="I1922" s="644" t="s">
        <v>24494</v>
      </c>
      <c r="J1922" s="645" t="s">
        <v>16466</v>
      </c>
      <c r="K1922" s="681">
        <v>0</v>
      </c>
      <c r="L1922" s="681">
        <v>0</v>
      </c>
      <c r="M1922" s="682">
        <v>0</v>
      </c>
      <c r="N1922" s="681">
        <v>0</v>
      </c>
      <c r="O1922" s="683">
        <v>0</v>
      </c>
      <c r="P1922" s="682">
        <v>0</v>
      </c>
      <c r="Q1922" s="683">
        <v>1</v>
      </c>
      <c r="R1922" s="683">
        <v>12</v>
      </c>
    </row>
    <row r="1923" spans="1:18" x14ac:dyDescent="0.25">
      <c r="A1923" s="636">
        <v>1078</v>
      </c>
      <c r="B1923" s="637" t="s">
        <v>515</v>
      </c>
      <c r="C1923" s="638" t="s">
        <v>147</v>
      </c>
      <c r="D1923" s="639" t="s">
        <v>24338</v>
      </c>
      <c r="E1923" s="640">
        <v>2000</v>
      </c>
      <c r="F1923" s="641" t="s">
        <v>24809</v>
      </c>
      <c r="G1923" s="642" t="s">
        <v>24810</v>
      </c>
      <c r="H1923" s="643" t="s">
        <v>19238</v>
      </c>
      <c r="I1923" s="644" t="s">
        <v>24422</v>
      </c>
      <c r="J1923" s="645" t="s">
        <v>19238</v>
      </c>
      <c r="K1923" s="681">
        <v>0</v>
      </c>
      <c r="L1923" s="681">
        <v>0</v>
      </c>
      <c r="M1923" s="682">
        <v>0</v>
      </c>
      <c r="N1923" s="681">
        <v>0</v>
      </c>
      <c r="O1923" s="683">
        <v>0</v>
      </c>
      <c r="P1923" s="682">
        <v>0</v>
      </c>
      <c r="Q1923" s="683">
        <v>1</v>
      </c>
      <c r="R1923" s="683">
        <v>12</v>
      </c>
    </row>
    <row r="1924" spans="1:18" x14ac:dyDescent="0.25">
      <c r="A1924" s="636">
        <v>1078</v>
      </c>
      <c r="B1924" s="637" t="s">
        <v>515</v>
      </c>
      <c r="C1924" s="638" t="s">
        <v>147</v>
      </c>
      <c r="D1924" s="639" t="s">
        <v>24822</v>
      </c>
      <c r="E1924" s="640">
        <v>3500</v>
      </c>
      <c r="F1924" s="641" t="s">
        <v>24823</v>
      </c>
      <c r="G1924" s="642" t="s">
        <v>24824</v>
      </c>
      <c r="H1924" s="643" t="s">
        <v>16466</v>
      </c>
      <c r="I1924" s="644" t="s">
        <v>24337</v>
      </c>
      <c r="J1924" s="645" t="s">
        <v>16466</v>
      </c>
      <c r="K1924" s="681">
        <v>0</v>
      </c>
      <c r="L1924" s="681">
        <v>0</v>
      </c>
      <c r="M1924" s="682">
        <v>0</v>
      </c>
      <c r="N1924" s="681">
        <v>0</v>
      </c>
      <c r="O1924" s="683">
        <v>0</v>
      </c>
      <c r="P1924" s="682">
        <v>0</v>
      </c>
      <c r="Q1924" s="683">
        <v>1</v>
      </c>
      <c r="R1924" s="683">
        <v>12</v>
      </c>
    </row>
    <row r="1925" spans="1:18" x14ac:dyDescent="0.25">
      <c r="A1925" s="636">
        <v>1078</v>
      </c>
      <c r="B1925" s="637" t="s">
        <v>515</v>
      </c>
      <c r="C1925" s="638" t="s">
        <v>147</v>
      </c>
      <c r="D1925" s="639" t="s">
        <v>24833</v>
      </c>
      <c r="E1925" s="640">
        <v>3000</v>
      </c>
      <c r="F1925" s="641" t="s">
        <v>24834</v>
      </c>
      <c r="G1925" s="642" t="s">
        <v>24835</v>
      </c>
      <c r="H1925" s="643" t="s">
        <v>19238</v>
      </c>
      <c r="I1925" s="644" t="s">
        <v>24519</v>
      </c>
      <c r="J1925" s="645" t="s">
        <v>927</v>
      </c>
      <c r="K1925" s="681">
        <v>0</v>
      </c>
      <c r="L1925" s="681">
        <v>0</v>
      </c>
      <c r="M1925" s="682">
        <v>0</v>
      </c>
      <c r="N1925" s="681">
        <v>0</v>
      </c>
      <c r="O1925" s="683">
        <v>0</v>
      </c>
      <c r="P1925" s="682">
        <v>0</v>
      </c>
      <c r="Q1925" s="683">
        <v>1</v>
      </c>
      <c r="R1925" s="683">
        <v>12</v>
      </c>
    </row>
    <row r="1926" spans="1:18" x14ac:dyDescent="0.25">
      <c r="A1926" s="636">
        <v>1078</v>
      </c>
      <c r="B1926" s="637" t="s">
        <v>515</v>
      </c>
      <c r="C1926" s="638" t="s">
        <v>147</v>
      </c>
      <c r="D1926" s="639" t="s">
        <v>24851</v>
      </c>
      <c r="E1926" s="640">
        <v>2000</v>
      </c>
      <c r="F1926" s="641" t="s">
        <v>24852</v>
      </c>
      <c r="G1926" s="642" t="s">
        <v>24853</v>
      </c>
      <c r="H1926" s="643" t="s">
        <v>539</v>
      </c>
      <c r="I1926" s="644" t="s">
        <v>520</v>
      </c>
      <c r="J1926" s="645" t="s">
        <v>19390</v>
      </c>
      <c r="K1926" s="681">
        <v>0</v>
      </c>
      <c r="L1926" s="681">
        <v>0</v>
      </c>
      <c r="M1926" s="682">
        <v>0</v>
      </c>
      <c r="N1926" s="681">
        <v>0</v>
      </c>
      <c r="O1926" s="683">
        <v>0</v>
      </c>
      <c r="P1926" s="682">
        <v>0</v>
      </c>
      <c r="Q1926" s="683">
        <v>1</v>
      </c>
      <c r="R1926" s="683">
        <v>12</v>
      </c>
    </row>
    <row r="1927" spans="1:18" x14ac:dyDescent="0.25">
      <c r="A1927" s="636">
        <v>1078</v>
      </c>
      <c r="B1927" s="637" t="s">
        <v>515</v>
      </c>
      <c r="C1927" s="638" t="s">
        <v>147</v>
      </c>
      <c r="D1927" s="639" t="s">
        <v>24897</v>
      </c>
      <c r="E1927" s="640">
        <v>1500</v>
      </c>
      <c r="F1927" s="641" t="s">
        <v>24898</v>
      </c>
      <c r="G1927" s="642" t="s">
        <v>24899</v>
      </c>
      <c r="H1927" s="643" t="s">
        <v>927</v>
      </c>
      <c r="I1927" s="644" t="s">
        <v>24519</v>
      </c>
      <c r="J1927" s="645" t="s">
        <v>927</v>
      </c>
      <c r="K1927" s="681">
        <v>0</v>
      </c>
      <c r="L1927" s="681">
        <v>0</v>
      </c>
      <c r="M1927" s="682">
        <v>0</v>
      </c>
      <c r="N1927" s="681">
        <v>0</v>
      </c>
      <c r="O1927" s="683">
        <v>0</v>
      </c>
      <c r="P1927" s="682">
        <v>0</v>
      </c>
      <c r="Q1927" s="683">
        <v>1</v>
      </c>
      <c r="R1927" s="683">
        <v>12</v>
      </c>
    </row>
    <row r="1928" spans="1:18" x14ac:dyDescent="0.25">
      <c r="A1928" s="636">
        <v>1078</v>
      </c>
      <c r="B1928" s="637" t="s">
        <v>515</v>
      </c>
      <c r="C1928" s="638" t="s">
        <v>147</v>
      </c>
      <c r="D1928" s="639" t="s">
        <v>24338</v>
      </c>
      <c r="E1928" s="640">
        <v>2000</v>
      </c>
      <c r="F1928" s="641" t="s">
        <v>24902</v>
      </c>
      <c r="G1928" s="642" t="s">
        <v>24903</v>
      </c>
      <c r="H1928" s="643" t="s">
        <v>519</v>
      </c>
      <c r="I1928" s="644" t="s">
        <v>24494</v>
      </c>
      <c r="J1928" s="645" t="s">
        <v>519</v>
      </c>
      <c r="K1928" s="681">
        <v>0</v>
      </c>
      <c r="L1928" s="681">
        <v>0</v>
      </c>
      <c r="M1928" s="682">
        <v>0</v>
      </c>
      <c r="N1928" s="681">
        <v>0</v>
      </c>
      <c r="O1928" s="683">
        <v>0</v>
      </c>
      <c r="P1928" s="682">
        <v>0</v>
      </c>
      <c r="Q1928" s="683">
        <v>1</v>
      </c>
      <c r="R1928" s="683">
        <v>12</v>
      </c>
    </row>
    <row r="1929" spans="1:18" x14ac:dyDescent="0.25">
      <c r="A1929" s="636">
        <v>1078</v>
      </c>
      <c r="B1929" s="637" t="s">
        <v>515</v>
      </c>
      <c r="C1929" s="638" t="s">
        <v>147</v>
      </c>
      <c r="D1929" s="639" t="s">
        <v>24904</v>
      </c>
      <c r="E1929" s="640">
        <v>12000</v>
      </c>
      <c r="F1929" s="641" t="s">
        <v>24905</v>
      </c>
      <c r="G1929" s="642" t="s">
        <v>24906</v>
      </c>
      <c r="H1929" s="643" t="s">
        <v>519</v>
      </c>
      <c r="I1929" s="644" t="s">
        <v>24422</v>
      </c>
      <c r="J1929" s="645" t="s">
        <v>519</v>
      </c>
      <c r="K1929" s="681">
        <v>0</v>
      </c>
      <c r="L1929" s="681">
        <v>0</v>
      </c>
      <c r="M1929" s="682">
        <v>0</v>
      </c>
      <c r="N1929" s="681">
        <v>0</v>
      </c>
      <c r="O1929" s="683">
        <v>0</v>
      </c>
      <c r="P1929" s="682">
        <v>0</v>
      </c>
      <c r="Q1929" s="683">
        <v>1</v>
      </c>
      <c r="R1929" s="683">
        <v>12</v>
      </c>
    </row>
    <row r="1930" spans="1:18" x14ac:dyDescent="0.25">
      <c r="A1930" s="636">
        <v>1078</v>
      </c>
      <c r="B1930" s="637" t="s">
        <v>515</v>
      </c>
      <c r="C1930" s="638" t="s">
        <v>147</v>
      </c>
      <c r="D1930" s="639" t="s">
        <v>24922</v>
      </c>
      <c r="E1930" s="640">
        <v>3500</v>
      </c>
      <c r="F1930" s="641" t="s">
        <v>24923</v>
      </c>
      <c r="G1930" s="642" t="s">
        <v>24924</v>
      </c>
      <c r="H1930" s="643" t="s">
        <v>16466</v>
      </c>
      <c r="I1930" s="644" t="s">
        <v>520</v>
      </c>
      <c r="J1930" s="645" t="s">
        <v>16466</v>
      </c>
      <c r="K1930" s="681">
        <v>0</v>
      </c>
      <c r="L1930" s="681">
        <v>0</v>
      </c>
      <c r="M1930" s="682">
        <v>0</v>
      </c>
      <c r="N1930" s="681">
        <v>0</v>
      </c>
      <c r="O1930" s="683">
        <v>0</v>
      </c>
      <c r="P1930" s="682">
        <v>0</v>
      </c>
      <c r="Q1930" s="683">
        <v>1</v>
      </c>
      <c r="R1930" s="683">
        <v>12</v>
      </c>
    </row>
    <row r="1931" spans="1:18" x14ac:dyDescent="0.25">
      <c r="A1931" s="636">
        <v>1078</v>
      </c>
      <c r="B1931" s="637" t="s">
        <v>515</v>
      </c>
      <c r="C1931" s="638" t="s">
        <v>147</v>
      </c>
      <c r="D1931" s="639" t="s">
        <v>24338</v>
      </c>
      <c r="E1931" s="640">
        <v>2000</v>
      </c>
      <c r="F1931" s="641" t="s">
        <v>24950</v>
      </c>
      <c r="G1931" s="642" t="s">
        <v>24951</v>
      </c>
      <c r="H1931" s="643" t="s">
        <v>18178</v>
      </c>
      <c r="I1931" s="644" t="s">
        <v>24337</v>
      </c>
      <c r="J1931" s="645" t="s">
        <v>18178</v>
      </c>
      <c r="K1931" s="681">
        <v>0</v>
      </c>
      <c r="L1931" s="681">
        <v>0</v>
      </c>
      <c r="M1931" s="682">
        <v>0</v>
      </c>
      <c r="N1931" s="681">
        <v>0</v>
      </c>
      <c r="O1931" s="683">
        <v>0</v>
      </c>
      <c r="P1931" s="682">
        <v>0</v>
      </c>
      <c r="Q1931" s="683">
        <v>1</v>
      </c>
      <c r="R1931" s="683">
        <v>12</v>
      </c>
    </row>
    <row r="1932" spans="1:18" x14ac:dyDescent="0.25">
      <c r="A1932" s="636">
        <v>1078</v>
      </c>
      <c r="B1932" s="637" t="s">
        <v>515</v>
      </c>
      <c r="C1932" s="638" t="s">
        <v>147</v>
      </c>
      <c r="D1932" s="639" t="s">
        <v>24952</v>
      </c>
      <c r="E1932" s="640">
        <v>2500</v>
      </c>
      <c r="F1932" s="641" t="s">
        <v>24953</v>
      </c>
      <c r="G1932" s="642" t="s">
        <v>24954</v>
      </c>
      <c r="H1932" s="643" t="s">
        <v>4347</v>
      </c>
      <c r="I1932" s="644" t="s">
        <v>1464</v>
      </c>
      <c r="J1932" s="645" t="s">
        <v>4347</v>
      </c>
      <c r="K1932" s="681">
        <v>0</v>
      </c>
      <c r="L1932" s="681">
        <v>0</v>
      </c>
      <c r="M1932" s="682">
        <v>0</v>
      </c>
      <c r="N1932" s="681">
        <v>0</v>
      </c>
      <c r="O1932" s="683">
        <v>0</v>
      </c>
      <c r="P1932" s="682">
        <v>0</v>
      </c>
      <c r="Q1932" s="683">
        <v>1</v>
      </c>
      <c r="R1932" s="683">
        <v>12</v>
      </c>
    </row>
    <row r="1933" spans="1:18" x14ac:dyDescent="0.25">
      <c r="A1933" s="636">
        <v>1078</v>
      </c>
      <c r="B1933" s="637" t="s">
        <v>515</v>
      </c>
      <c r="C1933" s="638" t="s">
        <v>147</v>
      </c>
      <c r="D1933" s="639" t="s">
        <v>24955</v>
      </c>
      <c r="E1933" s="640">
        <v>6000</v>
      </c>
      <c r="F1933" s="641" t="s">
        <v>24956</v>
      </c>
      <c r="G1933" s="642" t="s">
        <v>24957</v>
      </c>
      <c r="H1933" s="643" t="s">
        <v>930</v>
      </c>
      <c r="I1933" s="644" t="s">
        <v>24337</v>
      </c>
      <c r="J1933" s="645" t="s">
        <v>930</v>
      </c>
      <c r="K1933" s="681">
        <v>0</v>
      </c>
      <c r="L1933" s="681">
        <v>0</v>
      </c>
      <c r="M1933" s="682">
        <v>0</v>
      </c>
      <c r="N1933" s="681">
        <v>0</v>
      </c>
      <c r="O1933" s="683">
        <v>0</v>
      </c>
      <c r="P1933" s="682">
        <v>0</v>
      </c>
      <c r="Q1933" s="683">
        <v>1</v>
      </c>
      <c r="R1933" s="683">
        <v>12</v>
      </c>
    </row>
    <row r="1934" spans="1:18" x14ac:dyDescent="0.25">
      <c r="A1934" s="636">
        <v>1078</v>
      </c>
      <c r="B1934" s="637" t="s">
        <v>515</v>
      </c>
      <c r="C1934" s="638" t="s">
        <v>147</v>
      </c>
      <c r="D1934" s="639" t="s">
        <v>24980</v>
      </c>
      <c r="E1934" s="640">
        <v>7500</v>
      </c>
      <c r="F1934" s="641" t="s">
        <v>24981</v>
      </c>
      <c r="G1934" s="642" t="s">
        <v>24982</v>
      </c>
      <c r="H1934" s="643" t="s">
        <v>16466</v>
      </c>
      <c r="I1934" s="644" t="s">
        <v>24337</v>
      </c>
      <c r="J1934" s="645" t="s">
        <v>16466</v>
      </c>
      <c r="K1934" s="681">
        <v>0</v>
      </c>
      <c r="L1934" s="681">
        <v>0</v>
      </c>
      <c r="M1934" s="682">
        <v>0</v>
      </c>
      <c r="N1934" s="681">
        <v>0</v>
      </c>
      <c r="O1934" s="683">
        <v>0</v>
      </c>
      <c r="P1934" s="682">
        <v>0</v>
      </c>
      <c r="Q1934" s="683">
        <v>1</v>
      </c>
      <c r="R1934" s="683">
        <v>12</v>
      </c>
    </row>
    <row r="1935" spans="1:18" x14ac:dyDescent="0.25">
      <c r="A1935" s="636">
        <v>1078</v>
      </c>
      <c r="B1935" s="637" t="s">
        <v>515</v>
      </c>
      <c r="C1935" s="638" t="s">
        <v>147</v>
      </c>
      <c r="D1935" s="639" t="s">
        <v>24983</v>
      </c>
      <c r="E1935" s="640">
        <v>7500</v>
      </c>
      <c r="F1935" s="641" t="s">
        <v>24984</v>
      </c>
      <c r="G1935" s="642" t="s">
        <v>24985</v>
      </c>
      <c r="H1935" s="643" t="s">
        <v>16466</v>
      </c>
      <c r="I1935" s="644" t="s">
        <v>24137</v>
      </c>
      <c r="J1935" s="645" t="s">
        <v>16466</v>
      </c>
      <c r="K1935" s="681">
        <v>0</v>
      </c>
      <c r="L1935" s="681">
        <v>0</v>
      </c>
      <c r="M1935" s="682">
        <v>0</v>
      </c>
      <c r="N1935" s="681">
        <v>0</v>
      </c>
      <c r="O1935" s="683">
        <v>0</v>
      </c>
      <c r="P1935" s="682">
        <v>0</v>
      </c>
      <c r="Q1935" s="683">
        <v>1</v>
      </c>
      <c r="R1935" s="683">
        <v>12</v>
      </c>
    </row>
    <row r="1936" spans="1:18" x14ac:dyDescent="0.25">
      <c r="A1936" s="636">
        <v>1078</v>
      </c>
      <c r="B1936" s="637" t="s">
        <v>515</v>
      </c>
      <c r="C1936" s="638" t="s">
        <v>147</v>
      </c>
      <c r="D1936" s="639" t="s">
        <v>24707</v>
      </c>
      <c r="E1936" s="640">
        <v>3500</v>
      </c>
      <c r="F1936" s="641" t="s">
        <v>24997</v>
      </c>
      <c r="G1936" s="642" t="s">
        <v>24998</v>
      </c>
      <c r="H1936" s="643" t="s">
        <v>16466</v>
      </c>
      <c r="I1936" s="644" t="s">
        <v>24337</v>
      </c>
      <c r="J1936" s="645" t="s">
        <v>16466</v>
      </c>
      <c r="K1936" s="681">
        <v>0</v>
      </c>
      <c r="L1936" s="681">
        <v>0</v>
      </c>
      <c r="M1936" s="682">
        <v>0</v>
      </c>
      <c r="N1936" s="681">
        <v>0</v>
      </c>
      <c r="O1936" s="683">
        <v>0</v>
      </c>
      <c r="P1936" s="682">
        <v>0</v>
      </c>
      <c r="Q1936" s="683">
        <v>1</v>
      </c>
      <c r="R1936" s="683">
        <v>12</v>
      </c>
    </row>
    <row r="1937" spans="1:18" x14ac:dyDescent="0.25">
      <c r="A1937" s="636">
        <v>1078</v>
      </c>
      <c r="B1937" s="637" t="s">
        <v>515</v>
      </c>
      <c r="C1937" s="638" t="s">
        <v>147</v>
      </c>
      <c r="D1937" s="639" t="s">
        <v>1503</v>
      </c>
      <c r="E1937" s="640">
        <v>3500</v>
      </c>
      <c r="F1937" s="641" t="s">
        <v>25002</v>
      </c>
      <c r="G1937" s="642" t="s">
        <v>25003</v>
      </c>
      <c r="H1937" s="643" t="s">
        <v>539</v>
      </c>
      <c r="I1937" s="644" t="s">
        <v>24337</v>
      </c>
      <c r="J1937" s="645" t="s">
        <v>539</v>
      </c>
      <c r="K1937" s="681">
        <v>0</v>
      </c>
      <c r="L1937" s="681">
        <v>0</v>
      </c>
      <c r="M1937" s="682">
        <v>0</v>
      </c>
      <c r="N1937" s="681">
        <v>0</v>
      </c>
      <c r="O1937" s="683">
        <v>0</v>
      </c>
      <c r="P1937" s="682">
        <v>0</v>
      </c>
      <c r="Q1937" s="683">
        <v>1</v>
      </c>
      <c r="R1937" s="683">
        <v>12</v>
      </c>
    </row>
    <row r="1938" spans="1:18" x14ac:dyDescent="0.25">
      <c r="A1938" s="636">
        <v>1078</v>
      </c>
      <c r="B1938" s="637" t="s">
        <v>515</v>
      </c>
      <c r="C1938" s="638" t="s">
        <v>147</v>
      </c>
      <c r="D1938" s="639" t="s">
        <v>25019</v>
      </c>
      <c r="E1938" s="640">
        <v>7000</v>
      </c>
      <c r="F1938" s="641" t="s">
        <v>25020</v>
      </c>
      <c r="G1938" s="642" t="s">
        <v>25021</v>
      </c>
      <c r="H1938" s="643" t="s">
        <v>16466</v>
      </c>
      <c r="I1938" s="644" t="s">
        <v>24337</v>
      </c>
      <c r="J1938" s="645" t="s">
        <v>16466</v>
      </c>
      <c r="K1938" s="681">
        <v>0</v>
      </c>
      <c r="L1938" s="681">
        <v>0</v>
      </c>
      <c r="M1938" s="682">
        <v>0</v>
      </c>
      <c r="N1938" s="681">
        <v>0</v>
      </c>
      <c r="O1938" s="683">
        <v>0</v>
      </c>
      <c r="P1938" s="682">
        <v>0</v>
      </c>
      <c r="Q1938" s="683">
        <v>1</v>
      </c>
      <c r="R1938" s="683">
        <v>12</v>
      </c>
    </row>
    <row r="1939" spans="1:18" x14ac:dyDescent="0.25">
      <c r="A1939" s="636">
        <v>1078</v>
      </c>
      <c r="B1939" s="637" t="s">
        <v>515</v>
      </c>
      <c r="C1939" s="638" t="s">
        <v>147</v>
      </c>
      <c r="D1939" s="639" t="s">
        <v>24338</v>
      </c>
      <c r="E1939" s="640">
        <v>2000</v>
      </c>
      <c r="F1939" s="641" t="s">
        <v>25030</v>
      </c>
      <c r="G1939" s="642" t="s">
        <v>25031</v>
      </c>
      <c r="H1939" s="643" t="s">
        <v>24813</v>
      </c>
      <c r="I1939" s="644" t="s">
        <v>24813</v>
      </c>
      <c r="J1939" s="645" t="s">
        <v>24813</v>
      </c>
      <c r="K1939" s="681">
        <v>0</v>
      </c>
      <c r="L1939" s="681">
        <v>0</v>
      </c>
      <c r="M1939" s="682">
        <v>0</v>
      </c>
      <c r="N1939" s="681">
        <v>0</v>
      </c>
      <c r="O1939" s="683">
        <v>0</v>
      </c>
      <c r="P1939" s="682">
        <v>0</v>
      </c>
      <c r="Q1939" s="683">
        <v>1</v>
      </c>
      <c r="R1939" s="683">
        <v>12</v>
      </c>
    </row>
    <row r="1940" spans="1:18" x14ac:dyDescent="0.25">
      <c r="A1940" s="636">
        <v>1078</v>
      </c>
      <c r="B1940" s="637" t="s">
        <v>515</v>
      </c>
      <c r="C1940" s="638" t="s">
        <v>147</v>
      </c>
      <c r="D1940" s="639" t="s">
        <v>25051</v>
      </c>
      <c r="E1940" s="640">
        <v>3500</v>
      </c>
      <c r="F1940" s="641" t="s">
        <v>25052</v>
      </c>
      <c r="G1940" s="642" t="s">
        <v>25053</v>
      </c>
      <c r="H1940" s="643" t="s">
        <v>16999</v>
      </c>
      <c r="I1940" s="644" t="s">
        <v>24519</v>
      </c>
      <c r="J1940" s="645" t="s">
        <v>16999</v>
      </c>
      <c r="K1940" s="681">
        <v>0</v>
      </c>
      <c r="L1940" s="681">
        <v>0</v>
      </c>
      <c r="M1940" s="682">
        <v>0</v>
      </c>
      <c r="N1940" s="681">
        <v>0</v>
      </c>
      <c r="O1940" s="683">
        <v>0</v>
      </c>
      <c r="P1940" s="682">
        <v>0</v>
      </c>
      <c r="Q1940" s="683">
        <v>1</v>
      </c>
      <c r="R1940" s="683">
        <v>12</v>
      </c>
    </row>
    <row r="1941" spans="1:18" x14ac:dyDescent="0.25">
      <c r="A1941" s="636">
        <v>1078</v>
      </c>
      <c r="B1941" s="637" t="s">
        <v>515</v>
      </c>
      <c r="C1941" s="638" t="s">
        <v>147</v>
      </c>
      <c r="D1941" s="639" t="s">
        <v>25057</v>
      </c>
      <c r="E1941" s="640">
        <v>6000</v>
      </c>
      <c r="F1941" s="641" t="s">
        <v>25058</v>
      </c>
      <c r="G1941" s="642" t="s">
        <v>25059</v>
      </c>
      <c r="H1941" s="643" t="s">
        <v>930</v>
      </c>
      <c r="I1941" s="644" t="s">
        <v>24337</v>
      </c>
      <c r="J1941" s="645" t="s">
        <v>930</v>
      </c>
      <c r="K1941" s="681">
        <v>0</v>
      </c>
      <c r="L1941" s="681">
        <v>0</v>
      </c>
      <c r="M1941" s="682">
        <v>0</v>
      </c>
      <c r="N1941" s="681">
        <v>0</v>
      </c>
      <c r="O1941" s="683">
        <v>0</v>
      </c>
      <c r="P1941" s="682">
        <v>0</v>
      </c>
      <c r="Q1941" s="683">
        <v>1</v>
      </c>
      <c r="R1941" s="683">
        <v>12</v>
      </c>
    </row>
    <row r="1942" spans="1:18" x14ac:dyDescent="0.25">
      <c r="A1942" s="636">
        <v>1078</v>
      </c>
      <c r="B1942" s="637" t="s">
        <v>515</v>
      </c>
      <c r="C1942" s="638" t="s">
        <v>147</v>
      </c>
      <c r="D1942" s="639" t="s">
        <v>25101</v>
      </c>
      <c r="E1942" s="640">
        <v>2000</v>
      </c>
      <c r="F1942" s="641" t="s">
        <v>25102</v>
      </c>
      <c r="G1942" s="642" t="s">
        <v>25103</v>
      </c>
      <c r="H1942" s="643" t="s">
        <v>539</v>
      </c>
      <c r="I1942" s="644" t="s">
        <v>24519</v>
      </c>
      <c r="J1942" s="645" t="s">
        <v>19354</v>
      </c>
      <c r="K1942" s="681">
        <v>0</v>
      </c>
      <c r="L1942" s="681">
        <v>0</v>
      </c>
      <c r="M1942" s="682">
        <v>0</v>
      </c>
      <c r="N1942" s="681">
        <v>0</v>
      </c>
      <c r="O1942" s="683">
        <v>0</v>
      </c>
      <c r="P1942" s="682">
        <v>0</v>
      </c>
      <c r="Q1942" s="683">
        <v>1</v>
      </c>
      <c r="R1942" s="683">
        <v>12</v>
      </c>
    </row>
    <row r="1943" spans="1:18" x14ac:dyDescent="0.25">
      <c r="A1943" s="636">
        <v>1078</v>
      </c>
      <c r="B1943" s="637" t="s">
        <v>515</v>
      </c>
      <c r="C1943" s="638" t="s">
        <v>147</v>
      </c>
      <c r="D1943" s="639" t="s">
        <v>25108</v>
      </c>
      <c r="E1943" s="640">
        <v>7500</v>
      </c>
      <c r="F1943" s="641" t="s">
        <v>25109</v>
      </c>
      <c r="G1943" s="642" t="s">
        <v>25110</v>
      </c>
      <c r="H1943" s="643" t="s">
        <v>16466</v>
      </c>
      <c r="I1943" s="644" t="s">
        <v>24337</v>
      </c>
      <c r="J1943" s="645" t="s">
        <v>16466</v>
      </c>
      <c r="K1943" s="681">
        <v>0</v>
      </c>
      <c r="L1943" s="681">
        <v>0</v>
      </c>
      <c r="M1943" s="682">
        <v>0</v>
      </c>
      <c r="N1943" s="681">
        <v>0</v>
      </c>
      <c r="O1943" s="683">
        <v>0</v>
      </c>
      <c r="P1943" s="682">
        <v>0</v>
      </c>
      <c r="Q1943" s="683">
        <v>1</v>
      </c>
      <c r="R1943" s="683">
        <v>12</v>
      </c>
    </row>
    <row r="1944" spans="1:18" x14ac:dyDescent="0.25">
      <c r="A1944" s="636">
        <v>1078</v>
      </c>
      <c r="B1944" s="637" t="s">
        <v>515</v>
      </c>
      <c r="C1944" s="638" t="s">
        <v>147</v>
      </c>
      <c r="D1944" s="639" t="s">
        <v>25127</v>
      </c>
      <c r="E1944" s="640">
        <v>3500</v>
      </c>
      <c r="F1944" s="641" t="s">
        <v>25128</v>
      </c>
      <c r="G1944" s="642" t="s">
        <v>25129</v>
      </c>
      <c r="H1944" s="643" t="s">
        <v>24730</v>
      </c>
      <c r="I1944" s="644" t="s">
        <v>520</v>
      </c>
      <c r="J1944" s="645" t="s">
        <v>24730</v>
      </c>
      <c r="K1944" s="681">
        <v>0</v>
      </c>
      <c r="L1944" s="681">
        <v>0</v>
      </c>
      <c r="M1944" s="682">
        <v>0</v>
      </c>
      <c r="N1944" s="681">
        <v>0</v>
      </c>
      <c r="O1944" s="683">
        <v>0</v>
      </c>
      <c r="P1944" s="682">
        <v>0</v>
      </c>
      <c r="Q1944" s="683">
        <v>1</v>
      </c>
      <c r="R1944" s="683">
        <v>12</v>
      </c>
    </row>
    <row r="1945" spans="1:18" x14ac:dyDescent="0.25">
      <c r="A1945" s="636">
        <v>1078</v>
      </c>
      <c r="B1945" s="637" t="s">
        <v>515</v>
      </c>
      <c r="C1945" s="638" t="s">
        <v>147</v>
      </c>
      <c r="D1945" s="639" t="s">
        <v>558</v>
      </c>
      <c r="E1945" s="640">
        <v>3500</v>
      </c>
      <c r="F1945" s="641" t="s">
        <v>25133</v>
      </c>
      <c r="G1945" s="642" t="s">
        <v>25134</v>
      </c>
      <c r="H1945" s="643" t="s">
        <v>930</v>
      </c>
      <c r="I1945" s="644" t="s">
        <v>24650</v>
      </c>
      <c r="J1945" s="645" t="s">
        <v>930</v>
      </c>
      <c r="K1945" s="681">
        <v>0</v>
      </c>
      <c r="L1945" s="681">
        <v>0</v>
      </c>
      <c r="M1945" s="682">
        <v>0</v>
      </c>
      <c r="N1945" s="681">
        <v>0</v>
      </c>
      <c r="O1945" s="683">
        <v>0</v>
      </c>
      <c r="P1945" s="682">
        <v>0</v>
      </c>
      <c r="Q1945" s="683">
        <v>1</v>
      </c>
      <c r="R1945" s="683">
        <v>12</v>
      </c>
    </row>
    <row r="1946" spans="1:18" x14ac:dyDescent="0.25">
      <c r="A1946" s="636">
        <v>1078</v>
      </c>
      <c r="B1946" s="637" t="s">
        <v>515</v>
      </c>
      <c r="C1946" s="638" t="s">
        <v>147</v>
      </c>
      <c r="D1946" s="639" t="s">
        <v>1984</v>
      </c>
      <c r="E1946" s="640">
        <v>8000</v>
      </c>
      <c r="F1946" s="641" t="s">
        <v>25135</v>
      </c>
      <c r="G1946" s="642" t="s">
        <v>25136</v>
      </c>
      <c r="H1946" s="643" t="s">
        <v>519</v>
      </c>
      <c r="I1946" s="644" t="s">
        <v>24337</v>
      </c>
      <c r="J1946" s="645" t="s">
        <v>519</v>
      </c>
      <c r="K1946" s="681">
        <v>0</v>
      </c>
      <c r="L1946" s="681">
        <v>0</v>
      </c>
      <c r="M1946" s="682">
        <v>0</v>
      </c>
      <c r="N1946" s="681">
        <v>0</v>
      </c>
      <c r="O1946" s="683">
        <v>0</v>
      </c>
      <c r="P1946" s="682">
        <v>0</v>
      </c>
      <c r="Q1946" s="683">
        <v>1</v>
      </c>
      <c r="R1946" s="683">
        <v>12</v>
      </c>
    </row>
    <row r="1947" spans="1:18" x14ac:dyDescent="0.25">
      <c r="A1947" s="636">
        <v>1078</v>
      </c>
      <c r="B1947" s="637" t="s">
        <v>515</v>
      </c>
      <c r="C1947" s="638" t="s">
        <v>147</v>
      </c>
      <c r="D1947" s="639" t="s">
        <v>24366</v>
      </c>
      <c r="E1947" s="640">
        <v>10000</v>
      </c>
      <c r="F1947" s="641" t="s">
        <v>25146</v>
      </c>
      <c r="G1947" s="642" t="s">
        <v>25147</v>
      </c>
      <c r="H1947" s="643" t="s">
        <v>16466</v>
      </c>
      <c r="I1947" s="644" t="s">
        <v>24337</v>
      </c>
      <c r="J1947" s="645" t="s">
        <v>16466</v>
      </c>
      <c r="K1947" s="681">
        <v>0</v>
      </c>
      <c r="L1947" s="681">
        <v>0</v>
      </c>
      <c r="M1947" s="682">
        <v>0</v>
      </c>
      <c r="N1947" s="681">
        <v>0</v>
      </c>
      <c r="O1947" s="683">
        <v>0</v>
      </c>
      <c r="P1947" s="682">
        <v>0</v>
      </c>
      <c r="Q1947" s="683">
        <v>1</v>
      </c>
      <c r="R1947" s="683">
        <v>12</v>
      </c>
    </row>
    <row r="1948" spans="1:18" x14ac:dyDescent="0.25">
      <c r="A1948" s="636">
        <v>1078</v>
      </c>
      <c r="B1948" s="637" t="s">
        <v>515</v>
      </c>
      <c r="C1948" s="638" t="s">
        <v>147</v>
      </c>
      <c r="D1948" s="639" t="s">
        <v>24388</v>
      </c>
      <c r="E1948" s="640">
        <v>3500</v>
      </c>
      <c r="F1948" s="641" t="s">
        <v>25179</v>
      </c>
      <c r="G1948" s="642" t="s">
        <v>25180</v>
      </c>
      <c r="H1948" s="643" t="s">
        <v>16466</v>
      </c>
      <c r="I1948" s="644" t="s">
        <v>24494</v>
      </c>
      <c r="J1948" s="645" t="s">
        <v>16466</v>
      </c>
      <c r="K1948" s="681">
        <v>0</v>
      </c>
      <c r="L1948" s="681">
        <v>0</v>
      </c>
      <c r="M1948" s="682">
        <v>0</v>
      </c>
      <c r="N1948" s="681">
        <v>0</v>
      </c>
      <c r="O1948" s="683">
        <v>0</v>
      </c>
      <c r="P1948" s="682">
        <v>0</v>
      </c>
      <c r="Q1948" s="683">
        <v>1</v>
      </c>
      <c r="R1948" s="683">
        <v>12</v>
      </c>
    </row>
    <row r="1949" spans="1:18" x14ac:dyDescent="0.25">
      <c r="A1949" s="636">
        <v>1078</v>
      </c>
      <c r="B1949" s="637" t="s">
        <v>515</v>
      </c>
      <c r="C1949" s="638" t="s">
        <v>147</v>
      </c>
      <c r="D1949" s="639" t="s">
        <v>24388</v>
      </c>
      <c r="E1949" s="640">
        <v>3500</v>
      </c>
      <c r="F1949" s="641" t="s">
        <v>25208</v>
      </c>
      <c r="G1949" s="642" t="s">
        <v>25209</v>
      </c>
      <c r="H1949" s="643" t="s">
        <v>16466</v>
      </c>
      <c r="I1949" s="644" t="s">
        <v>24494</v>
      </c>
      <c r="J1949" s="645" t="s">
        <v>16466</v>
      </c>
      <c r="K1949" s="681">
        <v>0</v>
      </c>
      <c r="L1949" s="681">
        <v>0</v>
      </c>
      <c r="M1949" s="682">
        <v>0</v>
      </c>
      <c r="N1949" s="681">
        <v>0</v>
      </c>
      <c r="O1949" s="683">
        <v>0</v>
      </c>
      <c r="P1949" s="682">
        <v>0</v>
      </c>
      <c r="Q1949" s="683">
        <v>1</v>
      </c>
      <c r="R1949" s="683">
        <v>12</v>
      </c>
    </row>
    <row r="1950" spans="1:18" x14ac:dyDescent="0.25">
      <c r="A1950" s="636">
        <v>1078</v>
      </c>
      <c r="B1950" s="637" t="s">
        <v>515</v>
      </c>
      <c r="C1950" s="638" t="s">
        <v>147</v>
      </c>
      <c r="D1950" s="639" t="s">
        <v>24388</v>
      </c>
      <c r="E1950" s="640">
        <v>3500</v>
      </c>
      <c r="F1950" s="641" t="s">
        <v>25210</v>
      </c>
      <c r="G1950" s="642" t="s">
        <v>25211</v>
      </c>
      <c r="H1950" s="643" t="s">
        <v>16466</v>
      </c>
      <c r="I1950" s="644" t="s">
        <v>520</v>
      </c>
      <c r="J1950" s="645" t="s">
        <v>16466</v>
      </c>
      <c r="K1950" s="681">
        <v>0</v>
      </c>
      <c r="L1950" s="681">
        <v>0</v>
      </c>
      <c r="M1950" s="682">
        <v>0</v>
      </c>
      <c r="N1950" s="681">
        <v>0</v>
      </c>
      <c r="O1950" s="683">
        <v>0</v>
      </c>
      <c r="P1950" s="682">
        <v>0</v>
      </c>
      <c r="Q1950" s="683">
        <v>1</v>
      </c>
      <c r="R1950" s="683">
        <v>12</v>
      </c>
    </row>
    <row r="1951" spans="1:18" x14ac:dyDescent="0.25">
      <c r="A1951" s="636">
        <v>1078</v>
      </c>
      <c r="B1951" s="637" t="s">
        <v>515</v>
      </c>
      <c r="C1951" s="638" t="s">
        <v>147</v>
      </c>
      <c r="D1951" s="639" t="s">
        <v>25212</v>
      </c>
      <c r="E1951" s="640">
        <v>9000</v>
      </c>
      <c r="F1951" s="641" t="s">
        <v>25213</v>
      </c>
      <c r="G1951" s="642" t="s">
        <v>25214</v>
      </c>
      <c r="H1951" s="643" t="s">
        <v>16466</v>
      </c>
      <c r="I1951" s="644" t="s">
        <v>24337</v>
      </c>
      <c r="J1951" s="645" t="s">
        <v>16466</v>
      </c>
      <c r="K1951" s="681">
        <v>0</v>
      </c>
      <c r="L1951" s="681">
        <v>0</v>
      </c>
      <c r="M1951" s="682">
        <v>0</v>
      </c>
      <c r="N1951" s="681">
        <v>0</v>
      </c>
      <c r="O1951" s="683">
        <v>0</v>
      </c>
      <c r="P1951" s="682">
        <v>0</v>
      </c>
      <c r="Q1951" s="683">
        <v>1</v>
      </c>
      <c r="R1951" s="683">
        <v>12</v>
      </c>
    </row>
    <row r="1952" spans="1:18" x14ac:dyDescent="0.25">
      <c r="A1952" s="636">
        <v>1078</v>
      </c>
      <c r="B1952" s="637" t="s">
        <v>515</v>
      </c>
      <c r="C1952" s="638" t="s">
        <v>147</v>
      </c>
      <c r="D1952" s="639" t="s">
        <v>25230</v>
      </c>
      <c r="E1952" s="640">
        <v>7500</v>
      </c>
      <c r="F1952" s="641" t="s">
        <v>25231</v>
      </c>
      <c r="G1952" s="642" t="s">
        <v>25232</v>
      </c>
      <c r="H1952" s="643" t="s">
        <v>16466</v>
      </c>
      <c r="I1952" s="644" t="s">
        <v>24337</v>
      </c>
      <c r="J1952" s="645" t="s">
        <v>16466</v>
      </c>
      <c r="K1952" s="681">
        <v>0</v>
      </c>
      <c r="L1952" s="681">
        <v>0</v>
      </c>
      <c r="M1952" s="682">
        <v>0</v>
      </c>
      <c r="N1952" s="681">
        <v>0</v>
      </c>
      <c r="O1952" s="683">
        <v>0</v>
      </c>
      <c r="P1952" s="682">
        <v>0</v>
      </c>
      <c r="Q1952" s="683">
        <v>1</v>
      </c>
      <c r="R1952" s="683">
        <v>12</v>
      </c>
    </row>
    <row r="1953" spans="1:18" x14ac:dyDescent="0.25">
      <c r="A1953" s="636">
        <v>1078</v>
      </c>
      <c r="B1953" s="637" t="s">
        <v>515</v>
      </c>
      <c r="C1953" s="638" t="s">
        <v>147</v>
      </c>
      <c r="D1953" s="639" t="s">
        <v>24724</v>
      </c>
      <c r="E1953" s="640">
        <v>3500</v>
      </c>
      <c r="F1953" s="641" t="s">
        <v>25237</v>
      </c>
      <c r="G1953" s="642" t="s">
        <v>25238</v>
      </c>
      <c r="H1953" s="643" t="s">
        <v>16466</v>
      </c>
      <c r="I1953" s="644" t="s">
        <v>24337</v>
      </c>
      <c r="J1953" s="645" t="s">
        <v>16466</v>
      </c>
      <c r="K1953" s="681">
        <v>0</v>
      </c>
      <c r="L1953" s="681">
        <v>0</v>
      </c>
      <c r="M1953" s="682">
        <v>0</v>
      </c>
      <c r="N1953" s="681">
        <v>0</v>
      </c>
      <c r="O1953" s="683">
        <v>0</v>
      </c>
      <c r="P1953" s="682">
        <v>0</v>
      </c>
      <c r="Q1953" s="683">
        <v>1</v>
      </c>
      <c r="R1953" s="683">
        <v>12</v>
      </c>
    </row>
    <row r="1954" spans="1:18" x14ac:dyDescent="0.25">
      <c r="A1954" s="636">
        <v>1078</v>
      </c>
      <c r="B1954" s="637" t="s">
        <v>515</v>
      </c>
      <c r="C1954" s="638" t="s">
        <v>147</v>
      </c>
      <c r="D1954" s="639" t="s">
        <v>25244</v>
      </c>
      <c r="E1954" s="640">
        <v>3500</v>
      </c>
      <c r="F1954" s="641" t="s">
        <v>25245</v>
      </c>
      <c r="G1954" s="642" t="s">
        <v>25246</v>
      </c>
      <c r="H1954" s="643" t="s">
        <v>16466</v>
      </c>
      <c r="I1954" s="644" t="s">
        <v>24337</v>
      </c>
      <c r="J1954" s="645" t="s">
        <v>16466</v>
      </c>
      <c r="K1954" s="681">
        <v>0</v>
      </c>
      <c r="L1954" s="681">
        <v>0</v>
      </c>
      <c r="M1954" s="682">
        <v>0</v>
      </c>
      <c r="N1954" s="681">
        <v>0</v>
      </c>
      <c r="O1954" s="683">
        <v>0</v>
      </c>
      <c r="P1954" s="682">
        <v>0</v>
      </c>
      <c r="Q1954" s="683">
        <v>1</v>
      </c>
      <c r="R1954" s="683">
        <v>12</v>
      </c>
    </row>
    <row r="1955" spans="1:18" x14ac:dyDescent="0.25">
      <c r="A1955" s="636">
        <v>1078</v>
      </c>
      <c r="B1955" s="637" t="s">
        <v>515</v>
      </c>
      <c r="C1955" s="638" t="s">
        <v>147</v>
      </c>
      <c r="D1955" s="639" t="s">
        <v>24724</v>
      </c>
      <c r="E1955" s="640">
        <v>3500</v>
      </c>
      <c r="F1955" s="641" t="s">
        <v>25249</v>
      </c>
      <c r="G1955" s="642" t="s">
        <v>25250</v>
      </c>
      <c r="H1955" s="643" t="s">
        <v>16466</v>
      </c>
      <c r="I1955" s="644" t="s">
        <v>24337</v>
      </c>
      <c r="J1955" s="645" t="s">
        <v>16466</v>
      </c>
      <c r="K1955" s="681">
        <v>0</v>
      </c>
      <c r="L1955" s="681">
        <v>0</v>
      </c>
      <c r="M1955" s="682">
        <v>0</v>
      </c>
      <c r="N1955" s="681">
        <v>0</v>
      </c>
      <c r="O1955" s="683">
        <v>0</v>
      </c>
      <c r="P1955" s="682">
        <v>0</v>
      </c>
      <c r="Q1955" s="683">
        <v>1</v>
      </c>
      <c r="R1955" s="683">
        <v>12</v>
      </c>
    </row>
    <row r="1956" spans="1:18" x14ac:dyDescent="0.25">
      <c r="A1956" s="636">
        <v>1078</v>
      </c>
      <c r="B1956" s="637" t="s">
        <v>515</v>
      </c>
      <c r="C1956" s="638" t="s">
        <v>147</v>
      </c>
      <c r="D1956" s="639" t="s">
        <v>24686</v>
      </c>
      <c r="E1956" s="640">
        <v>7500</v>
      </c>
      <c r="F1956" s="641" t="s">
        <v>25275</v>
      </c>
      <c r="G1956" s="642" t="s">
        <v>25276</v>
      </c>
      <c r="H1956" s="643" t="s">
        <v>16466</v>
      </c>
      <c r="I1956" s="644" t="s">
        <v>24337</v>
      </c>
      <c r="J1956" s="645" t="s">
        <v>16466</v>
      </c>
      <c r="K1956" s="681">
        <v>0</v>
      </c>
      <c r="L1956" s="681">
        <v>0</v>
      </c>
      <c r="M1956" s="682">
        <v>0</v>
      </c>
      <c r="N1956" s="681">
        <v>0</v>
      </c>
      <c r="O1956" s="683">
        <v>0</v>
      </c>
      <c r="P1956" s="682">
        <v>0</v>
      </c>
      <c r="Q1956" s="683">
        <v>1</v>
      </c>
      <c r="R1956" s="683">
        <v>12</v>
      </c>
    </row>
    <row r="1957" spans="1:18" x14ac:dyDescent="0.25">
      <c r="A1957" s="636">
        <v>1078</v>
      </c>
      <c r="B1957" s="637" t="s">
        <v>515</v>
      </c>
      <c r="C1957" s="638" t="s">
        <v>147</v>
      </c>
      <c r="D1957" s="639" t="s">
        <v>25280</v>
      </c>
      <c r="E1957" s="640">
        <v>7500</v>
      </c>
      <c r="F1957" s="641" t="s">
        <v>25281</v>
      </c>
      <c r="G1957" s="642" t="s">
        <v>25282</v>
      </c>
      <c r="H1957" s="643" t="s">
        <v>16466</v>
      </c>
      <c r="I1957" s="644" t="s">
        <v>24337</v>
      </c>
      <c r="J1957" s="645" t="s">
        <v>16466</v>
      </c>
      <c r="K1957" s="681">
        <v>0</v>
      </c>
      <c r="L1957" s="681">
        <v>0</v>
      </c>
      <c r="M1957" s="682">
        <v>0</v>
      </c>
      <c r="N1957" s="681">
        <v>0</v>
      </c>
      <c r="O1957" s="683">
        <v>0</v>
      </c>
      <c r="P1957" s="682">
        <v>0</v>
      </c>
      <c r="Q1957" s="683">
        <v>1</v>
      </c>
      <c r="R1957" s="683">
        <v>12</v>
      </c>
    </row>
    <row r="1958" spans="1:18" x14ac:dyDescent="0.25">
      <c r="A1958" s="636">
        <v>1078</v>
      </c>
      <c r="B1958" s="637" t="s">
        <v>515</v>
      </c>
      <c r="C1958" s="638" t="s">
        <v>147</v>
      </c>
      <c r="D1958" s="639" t="s">
        <v>25296</v>
      </c>
      <c r="E1958" s="640">
        <v>2500</v>
      </c>
      <c r="F1958" s="641" t="s">
        <v>25297</v>
      </c>
      <c r="G1958" s="642" t="s">
        <v>25298</v>
      </c>
      <c r="H1958" s="643" t="s">
        <v>1323</v>
      </c>
      <c r="I1958" s="644" t="s">
        <v>25178</v>
      </c>
      <c r="J1958" s="645" t="s">
        <v>1323</v>
      </c>
      <c r="K1958" s="681">
        <v>0</v>
      </c>
      <c r="L1958" s="681">
        <v>0</v>
      </c>
      <c r="M1958" s="682">
        <v>0</v>
      </c>
      <c r="N1958" s="681">
        <v>0</v>
      </c>
      <c r="O1958" s="683">
        <v>0</v>
      </c>
      <c r="P1958" s="682">
        <v>0</v>
      </c>
      <c r="Q1958" s="683">
        <v>1</v>
      </c>
      <c r="R1958" s="683">
        <v>12</v>
      </c>
    </row>
    <row r="1959" spans="1:18" x14ac:dyDescent="0.25">
      <c r="A1959" s="636">
        <v>1078</v>
      </c>
      <c r="B1959" s="637" t="s">
        <v>515</v>
      </c>
      <c r="C1959" s="638" t="s">
        <v>147</v>
      </c>
      <c r="D1959" s="639" t="s">
        <v>24388</v>
      </c>
      <c r="E1959" s="640">
        <v>3500</v>
      </c>
      <c r="F1959" s="641" t="s">
        <v>25321</v>
      </c>
      <c r="G1959" s="642" t="s">
        <v>25322</v>
      </c>
      <c r="H1959" s="643" t="s">
        <v>16466</v>
      </c>
      <c r="I1959" s="644" t="s">
        <v>520</v>
      </c>
      <c r="J1959" s="645" t="s">
        <v>16466</v>
      </c>
      <c r="K1959" s="681">
        <v>0</v>
      </c>
      <c r="L1959" s="681">
        <v>0</v>
      </c>
      <c r="M1959" s="682">
        <v>0</v>
      </c>
      <c r="N1959" s="681">
        <v>0</v>
      </c>
      <c r="O1959" s="683">
        <v>0</v>
      </c>
      <c r="P1959" s="682">
        <v>0</v>
      </c>
      <c r="Q1959" s="683">
        <v>1</v>
      </c>
      <c r="R1959" s="683">
        <v>12</v>
      </c>
    </row>
    <row r="1960" spans="1:18" x14ac:dyDescent="0.25">
      <c r="A1960" s="636">
        <v>1078</v>
      </c>
      <c r="B1960" s="637" t="s">
        <v>515</v>
      </c>
      <c r="C1960" s="638" t="s">
        <v>147</v>
      </c>
      <c r="D1960" s="639" t="s">
        <v>24675</v>
      </c>
      <c r="E1960" s="640">
        <v>3000</v>
      </c>
      <c r="F1960" s="641" t="s">
        <v>25344</v>
      </c>
      <c r="G1960" s="642" t="s">
        <v>25345</v>
      </c>
      <c r="H1960" s="643" t="s">
        <v>3924</v>
      </c>
      <c r="I1960" s="644" t="s">
        <v>24458</v>
      </c>
      <c r="J1960" s="645" t="s">
        <v>3924</v>
      </c>
      <c r="K1960" s="681">
        <v>0</v>
      </c>
      <c r="L1960" s="681">
        <v>0</v>
      </c>
      <c r="M1960" s="682">
        <v>0</v>
      </c>
      <c r="N1960" s="681">
        <v>0</v>
      </c>
      <c r="O1960" s="683">
        <v>0</v>
      </c>
      <c r="P1960" s="682">
        <v>0</v>
      </c>
      <c r="Q1960" s="683">
        <v>1</v>
      </c>
      <c r="R1960" s="683">
        <v>12</v>
      </c>
    </row>
    <row r="1961" spans="1:18" x14ac:dyDescent="0.25">
      <c r="A1961" s="636">
        <v>1078</v>
      </c>
      <c r="B1961" s="637" t="s">
        <v>515</v>
      </c>
      <c r="C1961" s="638" t="s">
        <v>147</v>
      </c>
      <c r="D1961" s="639" t="s">
        <v>16577</v>
      </c>
      <c r="E1961" s="640">
        <v>3800</v>
      </c>
      <c r="F1961" s="641" t="s">
        <v>25380</v>
      </c>
      <c r="G1961" s="642" t="s">
        <v>25381</v>
      </c>
      <c r="H1961" s="643" t="s">
        <v>17373</v>
      </c>
      <c r="I1961" s="644" t="s">
        <v>520</v>
      </c>
      <c r="J1961" s="645" t="s">
        <v>17373</v>
      </c>
      <c r="K1961" s="681">
        <v>0</v>
      </c>
      <c r="L1961" s="681">
        <v>0</v>
      </c>
      <c r="M1961" s="682">
        <v>0</v>
      </c>
      <c r="N1961" s="681">
        <v>0</v>
      </c>
      <c r="O1961" s="683">
        <v>0</v>
      </c>
      <c r="P1961" s="682">
        <v>0</v>
      </c>
      <c r="Q1961" s="683">
        <v>1</v>
      </c>
      <c r="R1961" s="683">
        <v>12</v>
      </c>
    </row>
    <row r="1962" spans="1:18" x14ac:dyDescent="0.25">
      <c r="A1962" s="636">
        <v>1078</v>
      </c>
      <c r="B1962" s="637" t="s">
        <v>515</v>
      </c>
      <c r="C1962" s="638" t="s">
        <v>147</v>
      </c>
      <c r="D1962" s="639" t="s">
        <v>25296</v>
      </c>
      <c r="E1962" s="640">
        <v>3000</v>
      </c>
      <c r="F1962" s="641" t="s">
        <v>25384</v>
      </c>
      <c r="G1962" s="642" t="s">
        <v>25385</v>
      </c>
      <c r="H1962" s="643" t="s">
        <v>18178</v>
      </c>
      <c r="I1962" s="644" t="s">
        <v>24337</v>
      </c>
      <c r="J1962" s="645" t="s">
        <v>18178</v>
      </c>
      <c r="K1962" s="681">
        <v>0</v>
      </c>
      <c r="L1962" s="681">
        <v>0</v>
      </c>
      <c r="M1962" s="682">
        <v>0</v>
      </c>
      <c r="N1962" s="681">
        <v>0</v>
      </c>
      <c r="O1962" s="683">
        <v>0</v>
      </c>
      <c r="P1962" s="682">
        <v>0</v>
      </c>
      <c r="Q1962" s="683">
        <v>1</v>
      </c>
      <c r="R1962" s="683">
        <v>12</v>
      </c>
    </row>
    <row r="1963" spans="1:18" x14ac:dyDescent="0.25">
      <c r="A1963" s="636">
        <v>1078</v>
      </c>
      <c r="B1963" s="637" t="s">
        <v>515</v>
      </c>
      <c r="C1963" s="638" t="s">
        <v>147</v>
      </c>
      <c r="D1963" s="639" t="s">
        <v>25398</v>
      </c>
      <c r="E1963" s="640">
        <v>7500</v>
      </c>
      <c r="F1963" s="641" t="s">
        <v>25399</v>
      </c>
      <c r="G1963" s="642" t="s">
        <v>25400</v>
      </c>
      <c r="H1963" s="643" t="s">
        <v>16466</v>
      </c>
      <c r="I1963" s="644" t="s">
        <v>24337</v>
      </c>
      <c r="J1963" s="645" t="s">
        <v>16466</v>
      </c>
      <c r="K1963" s="681">
        <v>0</v>
      </c>
      <c r="L1963" s="681">
        <v>0</v>
      </c>
      <c r="M1963" s="682">
        <v>0</v>
      </c>
      <c r="N1963" s="681">
        <v>0</v>
      </c>
      <c r="O1963" s="683">
        <v>0</v>
      </c>
      <c r="P1963" s="682">
        <v>0</v>
      </c>
      <c r="Q1963" s="683">
        <v>1</v>
      </c>
      <c r="R1963" s="683">
        <v>12</v>
      </c>
    </row>
    <row r="1964" spans="1:18" x14ac:dyDescent="0.25">
      <c r="A1964" s="636">
        <v>1078</v>
      </c>
      <c r="B1964" s="637" t="s">
        <v>515</v>
      </c>
      <c r="C1964" s="638" t="s">
        <v>147</v>
      </c>
      <c r="D1964" s="639" t="s">
        <v>24952</v>
      </c>
      <c r="E1964" s="640">
        <v>2500</v>
      </c>
      <c r="F1964" s="641" t="s">
        <v>25422</v>
      </c>
      <c r="G1964" s="642" t="s">
        <v>25423</v>
      </c>
      <c r="H1964" s="643" t="s">
        <v>1323</v>
      </c>
      <c r="I1964" s="644" t="s">
        <v>1464</v>
      </c>
      <c r="J1964" s="645" t="s">
        <v>1323</v>
      </c>
      <c r="K1964" s="681">
        <v>0</v>
      </c>
      <c r="L1964" s="681">
        <v>0</v>
      </c>
      <c r="M1964" s="682">
        <v>0</v>
      </c>
      <c r="N1964" s="681">
        <v>0</v>
      </c>
      <c r="O1964" s="683">
        <v>0</v>
      </c>
      <c r="P1964" s="682">
        <v>0</v>
      </c>
      <c r="Q1964" s="683">
        <v>1</v>
      </c>
      <c r="R1964" s="683">
        <v>12</v>
      </c>
    </row>
    <row r="1965" spans="1:18" x14ac:dyDescent="0.25">
      <c r="A1965" s="636">
        <v>1078</v>
      </c>
      <c r="B1965" s="637" t="s">
        <v>515</v>
      </c>
      <c r="C1965" s="638" t="s">
        <v>147</v>
      </c>
      <c r="D1965" s="639" t="s">
        <v>25429</v>
      </c>
      <c r="E1965" s="640">
        <v>7000</v>
      </c>
      <c r="F1965" s="641" t="s">
        <v>25430</v>
      </c>
      <c r="G1965" s="642" t="s">
        <v>25431</v>
      </c>
      <c r="H1965" s="643" t="s">
        <v>16466</v>
      </c>
      <c r="I1965" s="644" t="s">
        <v>24337</v>
      </c>
      <c r="J1965" s="645" t="s">
        <v>16466</v>
      </c>
      <c r="K1965" s="681">
        <v>0</v>
      </c>
      <c r="L1965" s="681">
        <v>0</v>
      </c>
      <c r="M1965" s="682">
        <v>0</v>
      </c>
      <c r="N1965" s="681">
        <v>0</v>
      </c>
      <c r="O1965" s="683">
        <v>0</v>
      </c>
      <c r="P1965" s="682">
        <v>0</v>
      </c>
      <c r="Q1965" s="683">
        <v>1</v>
      </c>
      <c r="R1965" s="683">
        <v>12</v>
      </c>
    </row>
    <row r="1966" spans="1:18" x14ac:dyDescent="0.25">
      <c r="A1966" s="636">
        <v>1078</v>
      </c>
      <c r="B1966" s="637" t="s">
        <v>515</v>
      </c>
      <c r="C1966" s="638" t="s">
        <v>147</v>
      </c>
      <c r="D1966" s="639" t="s">
        <v>25044</v>
      </c>
      <c r="E1966" s="640">
        <v>3500</v>
      </c>
      <c r="F1966" s="641" t="s">
        <v>25434</v>
      </c>
      <c r="G1966" s="642" t="s">
        <v>25435</v>
      </c>
      <c r="H1966" s="643" t="s">
        <v>3924</v>
      </c>
      <c r="I1966" s="644" t="s">
        <v>24764</v>
      </c>
      <c r="J1966" s="645" t="s">
        <v>3924</v>
      </c>
      <c r="K1966" s="681">
        <v>0</v>
      </c>
      <c r="L1966" s="681">
        <v>0</v>
      </c>
      <c r="M1966" s="682">
        <v>0</v>
      </c>
      <c r="N1966" s="681">
        <v>0</v>
      </c>
      <c r="O1966" s="683">
        <v>0</v>
      </c>
      <c r="P1966" s="682">
        <v>0</v>
      </c>
      <c r="Q1966" s="683">
        <v>1</v>
      </c>
      <c r="R1966" s="683">
        <v>12</v>
      </c>
    </row>
    <row r="1967" spans="1:18" x14ac:dyDescent="0.25">
      <c r="A1967" s="636">
        <v>1078</v>
      </c>
      <c r="B1967" s="637" t="s">
        <v>515</v>
      </c>
      <c r="C1967" s="638" t="s">
        <v>147</v>
      </c>
      <c r="D1967" s="639" t="s">
        <v>24338</v>
      </c>
      <c r="E1967" s="640">
        <v>2000</v>
      </c>
      <c r="F1967" s="641" t="s">
        <v>25439</v>
      </c>
      <c r="G1967" s="642" t="s">
        <v>25440</v>
      </c>
      <c r="H1967" s="643" t="s">
        <v>539</v>
      </c>
      <c r="I1967" s="644" t="s">
        <v>25441</v>
      </c>
      <c r="J1967" s="645" t="s">
        <v>19217</v>
      </c>
      <c r="K1967" s="681">
        <v>0</v>
      </c>
      <c r="L1967" s="681">
        <v>0</v>
      </c>
      <c r="M1967" s="682">
        <v>0</v>
      </c>
      <c r="N1967" s="681">
        <v>0</v>
      </c>
      <c r="O1967" s="683">
        <v>0</v>
      </c>
      <c r="P1967" s="682">
        <v>0</v>
      </c>
      <c r="Q1967" s="683">
        <v>1</v>
      </c>
      <c r="R1967" s="683">
        <v>12</v>
      </c>
    </row>
    <row r="1968" spans="1:18" x14ac:dyDescent="0.25">
      <c r="A1968" s="636">
        <v>1078</v>
      </c>
      <c r="B1968" s="637" t="s">
        <v>515</v>
      </c>
      <c r="C1968" s="638" t="s">
        <v>147</v>
      </c>
      <c r="D1968" s="639" t="s">
        <v>25486</v>
      </c>
      <c r="E1968" s="640">
        <v>7500</v>
      </c>
      <c r="F1968" s="641" t="s">
        <v>25487</v>
      </c>
      <c r="G1968" s="642" t="s">
        <v>25488</v>
      </c>
      <c r="H1968" s="643" t="s">
        <v>16466</v>
      </c>
      <c r="I1968" s="644" t="s">
        <v>24137</v>
      </c>
      <c r="J1968" s="645" t="s">
        <v>16466</v>
      </c>
      <c r="K1968" s="681">
        <v>0</v>
      </c>
      <c r="L1968" s="681">
        <v>0</v>
      </c>
      <c r="M1968" s="682">
        <v>0</v>
      </c>
      <c r="N1968" s="681">
        <v>0</v>
      </c>
      <c r="O1968" s="683">
        <v>0</v>
      </c>
      <c r="P1968" s="682">
        <v>0</v>
      </c>
      <c r="Q1968" s="683">
        <v>1</v>
      </c>
      <c r="R1968" s="683">
        <v>12</v>
      </c>
    </row>
    <row r="1969" spans="1:18" x14ac:dyDescent="0.25">
      <c r="A1969" s="636">
        <v>1078</v>
      </c>
      <c r="B1969" s="637" t="s">
        <v>515</v>
      </c>
      <c r="C1969" s="638" t="s">
        <v>147</v>
      </c>
      <c r="D1969" s="639" t="s">
        <v>24391</v>
      </c>
      <c r="E1969" s="640">
        <v>7000</v>
      </c>
      <c r="F1969" s="641" t="s">
        <v>25499</v>
      </c>
      <c r="G1969" s="642" t="s">
        <v>25500</v>
      </c>
      <c r="H1969" s="643" t="s">
        <v>16466</v>
      </c>
      <c r="I1969" s="644" t="s">
        <v>24422</v>
      </c>
      <c r="J1969" s="645" t="s">
        <v>16466</v>
      </c>
      <c r="K1969" s="681">
        <v>0</v>
      </c>
      <c r="L1969" s="681">
        <v>0</v>
      </c>
      <c r="M1969" s="682">
        <v>0</v>
      </c>
      <c r="N1969" s="681">
        <v>0</v>
      </c>
      <c r="O1969" s="683">
        <v>0</v>
      </c>
      <c r="P1969" s="682">
        <v>0</v>
      </c>
      <c r="Q1969" s="683">
        <v>1</v>
      </c>
      <c r="R1969" s="683">
        <v>12</v>
      </c>
    </row>
    <row r="1970" spans="1:18" x14ac:dyDescent="0.25">
      <c r="A1970" s="636">
        <v>1078</v>
      </c>
      <c r="B1970" s="637" t="s">
        <v>515</v>
      </c>
      <c r="C1970" s="638" t="s">
        <v>147</v>
      </c>
      <c r="D1970" s="639" t="s">
        <v>25515</v>
      </c>
      <c r="E1970" s="640">
        <v>7500</v>
      </c>
      <c r="F1970" s="641" t="s">
        <v>25516</v>
      </c>
      <c r="G1970" s="642" t="s">
        <v>25517</v>
      </c>
      <c r="H1970" s="643" t="s">
        <v>16466</v>
      </c>
      <c r="I1970" s="644" t="s">
        <v>24137</v>
      </c>
      <c r="J1970" s="645" t="s">
        <v>16466</v>
      </c>
      <c r="K1970" s="681">
        <v>0</v>
      </c>
      <c r="L1970" s="681">
        <v>0</v>
      </c>
      <c r="M1970" s="682">
        <v>0</v>
      </c>
      <c r="N1970" s="681">
        <v>0</v>
      </c>
      <c r="O1970" s="683">
        <v>0</v>
      </c>
      <c r="P1970" s="682">
        <v>0</v>
      </c>
      <c r="Q1970" s="683">
        <v>1</v>
      </c>
      <c r="R1970" s="683">
        <v>12</v>
      </c>
    </row>
    <row r="1971" spans="1:18" x14ac:dyDescent="0.25">
      <c r="A1971" s="636">
        <v>1078</v>
      </c>
      <c r="B1971" s="637" t="s">
        <v>515</v>
      </c>
      <c r="C1971" s="638" t="s">
        <v>147</v>
      </c>
      <c r="D1971" s="639" t="s">
        <v>25518</v>
      </c>
      <c r="E1971" s="640">
        <v>10000</v>
      </c>
      <c r="F1971" s="641" t="s">
        <v>25519</v>
      </c>
      <c r="G1971" s="642" t="s">
        <v>25520</v>
      </c>
      <c r="H1971" s="643" t="s">
        <v>519</v>
      </c>
      <c r="I1971" s="644" t="s">
        <v>24137</v>
      </c>
      <c r="J1971" s="645" t="s">
        <v>519</v>
      </c>
      <c r="K1971" s="681">
        <v>0</v>
      </c>
      <c r="L1971" s="681">
        <v>0</v>
      </c>
      <c r="M1971" s="682">
        <v>0</v>
      </c>
      <c r="N1971" s="681">
        <v>0</v>
      </c>
      <c r="O1971" s="683">
        <v>0</v>
      </c>
      <c r="P1971" s="682">
        <v>0</v>
      </c>
      <c r="Q1971" s="683">
        <v>1</v>
      </c>
      <c r="R1971" s="683">
        <v>12</v>
      </c>
    </row>
    <row r="1972" spans="1:18" x14ac:dyDescent="0.25">
      <c r="A1972" s="636">
        <v>1078</v>
      </c>
      <c r="B1972" s="637" t="s">
        <v>515</v>
      </c>
      <c r="C1972" s="638" t="s">
        <v>147</v>
      </c>
      <c r="D1972" s="639" t="s">
        <v>25389</v>
      </c>
      <c r="E1972" s="640">
        <v>3500</v>
      </c>
      <c r="F1972" s="641" t="s">
        <v>25521</v>
      </c>
      <c r="G1972" s="642" t="s">
        <v>25522</v>
      </c>
      <c r="H1972" s="643" t="s">
        <v>930</v>
      </c>
      <c r="I1972" s="644" t="s">
        <v>520</v>
      </c>
      <c r="J1972" s="645" t="s">
        <v>930</v>
      </c>
      <c r="K1972" s="681">
        <v>0</v>
      </c>
      <c r="L1972" s="681">
        <v>0</v>
      </c>
      <c r="M1972" s="682">
        <v>0</v>
      </c>
      <c r="N1972" s="681">
        <v>0</v>
      </c>
      <c r="O1972" s="683">
        <v>0</v>
      </c>
      <c r="P1972" s="682">
        <v>0</v>
      </c>
      <c r="Q1972" s="683">
        <v>1</v>
      </c>
      <c r="R1972" s="683">
        <v>12</v>
      </c>
    </row>
    <row r="1973" spans="1:18" x14ac:dyDescent="0.25">
      <c r="A1973" s="636">
        <v>1078</v>
      </c>
      <c r="B1973" s="637" t="s">
        <v>515</v>
      </c>
      <c r="C1973" s="638" t="s">
        <v>147</v>
      </c>
      <c r="D1973" s="639" t="s">
        <v>24724</v>
      </c>
      <c r="E1973" s="640">
        <v>3500</v>
      </c>
      <c r="F1973" s="641" t="s">
        <v>25528</v>
      </c>
      <c r="G1973" s="642" t="s">
        <v>25529</v>
      </c>
      <c r="H1973" s="643" t="s">
        <v>16466</v>
      </c>
      <c r="I1973" s="644" t="s">
        <v>520</v>
      </c>
      <c r="J1973" s="645" t="s">
        <v>16466</v>
      </c>
      <c r="K1973" s="681">
        <v>0</v>
      </c>
      <c r="L1973" s="681">
        <v>0</v>
      </c>
      <c r="M1973" s="682">
        <v>0</v>
      </c>
      <c r="N1973" s="681">
        <v>0</v>
      </c>
      <c r="O1973" s="683">
        <v>0</v>
      </c>
      <c r="P1973" s="682">
        <v>0</v>
      </c>
      <c r="Q1973" s="683">
        <v>1</v>
      </c>
      <c r="R1973" s="683">
        <v>12</v>
      </c>
    </row>
    <row r="1974" spans="1:18" x14ac:dyDescent="0.25">
      <c r="A1974" s="636">
        <v>1078</v>
      </c>
      <c r="B1974" s="637" t="s">
        <v>515</v>
      </c>
      <c r="C1974" s="638" t="s">
        <v>147</v>
      </c>
      <c r="D1974" s="639" t="s">
        <v>25552</v>
      </c>
      <c r="E1974" s="640">
        <v>6000</v>
      </c>
      <c r="F1974" s="641" t="s">
        <v>25553</v>
      </c>
      <c r="G1974" s="642" t="s">
        <v>25554</v>
      </c>
      <c r="H1974" s="643" t="s">
        <v>930</v>
      </c>
      <c r="I1974" s="644" t="s">
        <v>24337</v>
      </c>
      <c r="J1974" s="645" t="s">
        <v>930</v>
      </c>
      <c r="K1974" s="681">
        <v>0</v>
      </c>
      <c r="L1974" s="681">
        <v>0</v>
      </c>
      <c r="M1974" s="682">
        <v>0</v>
      </c>
      <c r="N1974" s="681">
        <v>0</v>
      </c>
      <c r="O1974" s="683">
        <v>0</v>
      </c>
      <c r="P1974" s="682">
        <v>0</v>
      </c>
      <c r="Q1974" s="683">
        <v>1</v>
      </c>
      <c r="R1974" s="683">
        <v>12</v>
      </c>
    </row>
    <row r="1975" spans="1:18" x14ac:dyDescent="0.25">
      <c r="A1975" s="636">
        <v>1078</v>
      </c>
      <c r="B1975" s="637" t="s">
        <v>515</v>
      </c>
      <c r="C1975" s="638" t="s">
        <v>147</v>
      </c>
      <c r="D1975" s="639" t="s">
        <v>25555</v>
      </c>
      <c r="E1975" s="640">
        <v>5400</v>
      </c>
      <c r="F1975" s="641" t="s">
        <v>25556</v>
      </c>
      <c r="G1975" s="642" t="s">
        <v>25557</v>
      </c>
      <c r="H1975" s="643" t="s">
        <v>930</v>
      </c>
      <c r="I1975" s="644" t="s">
        <v>24337</v>
      </c>
      <c r="J1975" s="645" t="s">
        <v>930</v>
      </c>
      <c r="K1975" s="681">
        <v>0</v>
      </c>
      <c r="L1975" s="681">
        <v>0</v>
      </c>
      <c r="M1975" s="682">
        <v>0</v>
      </c>
      <c r="N1975" s="681">
        <v>0</v>
      </c>
      <c r="O1975" s="683">
        <v>0</v>
      </c>
      <c r="P1975" s="682">
        <v>0</v>
      </c>
      <c r="Q1975" s="683">
        <v>1</v>
      </c>
      <c r="R1975" s="683">
        <v>12</v>
      </c>
    </row>
    <row r="1976" spans="1:18" x14ac:dyDescent="0.25">
      <c r="A1976" s="636">
        <v>1078</v>
      </c>
      <c r="B1976" s="637" t="s">
        <v>515</v>
      </c>
      <c r="C1976" s="638" t="s">
        <v>147</v>
      </c>
      <c r="D1976" s="639" t="s">
        <v>24327</v>
      </c>
      <c r="E1976" s="640">
        <v>3500</v>
      </c>
      <c r="F1976" s="641" t="s">
        <v>25592</v>
      </c>
      <c r="G1976" s="642" t="s">
        <v>25593</v>
      </c>
      <c r="H1976" s="643" t="s">
        <v>16466</v>
      </c>
      <c r="I1976" s="644" t="s">
        <v>24494</v>
      </c>
      <c r="J1976" s="645" t="s">
        <v>16466</v>
      </c>
      <c r="K1976" s="681">
        <v>0</v>
      </c>
      <c r="L1976" s="681">
        <v>0</v>
      </c>
      <c r="M1976" s="682">
        <v>0</v>
      </c>
      <c r="N1976" s="681">
        <v>0</v>
      </c>
      <c r="O1976" s="683">
        <v>0</v>
      </c>
      <c r="P1976" s="682">
        <v>0</v>
      </c>
      <c r="Q1976" s="683">
        <v>1</v>
      </c>
      <c r="R1976" s="683">
        <v>12</v>
      </c>
    </row>
    <row r="1977" spans="1:18" x14ac:dyDescent="0.25">
      <c r="A1977" s="636">
        <v>1078</v>
      </c>
      <c r="B1977" s="637" t="s">
        <v>515</v>
      </c>
      <c r="C1977" s="638" t="s">
        <v>147</v>
      </c>
      <c r="D1977" s="639" t="s">
        <v>25603</v>
      </c>
      <c r="E1977" s="640">
        <v>3200</v>
      </c>
      <c r="F1977" s="641" t="s">
        <v>25604</v>
      </c>
      <c r="G1977" s="642" t="s">
        <v>25605</v>
      </c>
      <c r="H1977" s="643" t="s">
        <v>4347</v>
      </c>
      <c r="I1977" s="644" t="s">
        <v>24531</v>
      </c>
      <c r="J1977" s="645" t="s">
        <v>17030</v>
      </c>
      <c r="K1977" s="681">
        <v>0</v>
      </c>
      <c r="L1977" s="681">
        <v>0</v>
      </c>
      <c r="M1977" s="682">
        <v>0</v>
      </c>
      <c r="N1977" s="681">
        <v>0</v>
      </c>
      <c r="O1977" s="683">
        <v>0</v>
      </c>
      <c r="P1977" s="682">
        <v>0</v>
      </c>
      <c r="Q1977" s="683">
        <v>1</v>
      </c>
      <c r="R1977" s="683">
        <v>12</v>
      </c>
    </row>
    <row r="1978" spans="1:18" x14ac:dyDescent="0.25">
      <c r="A1978" s="636">
        <v>1078</v>
      </c>
      <c r="B1978" s="637" t="s">
        <v>515</v>
      </c>
      <c r="C1978" s="638" t="s">
        <v>147</v>
      </c>
      <c r="D1978" s="639" t="s">
        <v>24388</v>
      </c>
      <c r="E1978" s="640">
        <v>3500</v>
      </c>
      <c r="F1978" s="641" t="s">
        <v>25609</v>
      </c>
      <c r="G1978" s="642" t="s">
        <v>25610</v>
      </c>
      <c r="H1978" s="643" t="s">
        <v>16466</v>
      </c>
      <c r="I1978" s="644" t="s">
        <v>24494</v>
      </c>
      <c r="J1978" s="645" t="s">
        <v>16466</v>
      </c>
      <c r="K1978" s="681">
        <v>0</v>
      </c>
      <c r="L1978" s="681">
        <v>0</v>
      </c>
      <c r="M1978" s="682">
        <v>0</v>
      </c>
      <c r="N1978" s="681">
        <v>0</v>
      </c>
      <c r="O1978" s="683">
        <v>0</v>
      </c>
      <c r="P1978" s="682">
        <v>0</v>
      </c>
      <c r="Q1978" s="683">
        <v>1</v>
      </c>
      <c r="R1978" s="683">
        <v>12</v>
      </c>
    </row>
    <row r="1979" spans="1:18" x14ac:dyDescent="0.25">
      <c r="A1979" s="636">
        <v>1078</v>
      </c>
      <c r="B1979" s="637" t="s">
        <v>515</v>
      </c>
      <c r="C1979" s="638" t="s">
        <v>147</v>
      </c>
      <c r="D1979" s="639" t="s">
        <v>24851</v>
      </c>
      <c r="E1979" s="640">
        <v>2000</v>
      </c>
      <c r="F1979" s="641" t="s">
        <v>25628</v>
      </c>
      <c r="G1979" s="642" t="s">
        <v>25629</v>
      </c>
      <c r="H1979" s="643" t="s">
        <v>4347</v>
      </c>
      <c r="I1979" s="644" t="s">
        <v>24650</v>
      </c>
      <c r="J1979" s="645" t="s">
        <v>24523</v>
      </c>
      <c r="K1979" s="681">
        <v>0</v>
      </c>
      <c r="L1979" s="681">
        <v>0</v>
      </c>
      <c r="M1979" s="682">
        <v>0</v>
      </c>
      <c r="N1979" s="681">
        <v>0</v>
      </c>
      <c r="O1979" s="683">
        <v>0</v>
      </c>
      <c r="P1979" s="682">
        <v>0</v>
      </c>
      <c r="Q1979" s="683">
        <v>1</v>
      </c>
      <c r="R1979" s="683">
        <v>12</v>
      </c>
    </row>
    <row r="1980" spans="1:18" x14ac:dyDescent="0.25">
      <c r="A1980" s="636">
        <v>1078</v>
      </c>
      <c r="B1980" s="637" t="s">
        <v>515</v>
      </c>
      <c r="C1980" s="638" t="s">
        <v>147</v>
      </c>
      <c r="D1980" s="639" t="s">
        <v>25641</v>
      </c>
      <c r="E1980" s="640">
        <v>2500</v>
      </c>
      <c r="F1980" s="641" t="s">
        <v>25642</v>
      </c>
      <c r="G1980" s="642" t="s">
        <v>25643</v>
      </c>
      <c r="H1980" s="643" t="s">
        <v>17373</v>
      </c>
      <c r="I1980" s="644" t="s">
        <v>520</v>
      </c>
      <c r="J1980" s="645" t="s">
        <v>17373</v>
      </c>
      <c r="K1980" s="681">
        <v>0</v>
      </c>
      <c r="L1980" s="681">
        <v>0</v>
      </c>
      <c r="M1980" s="682">
        <v>0</v>
      </c>
      <c r="N1980" s="681">
        <v>0</v>
      </c>
      <c r="O1980" s="683">
        <v>0</v>
      </c>
      <c r="P1980" s="682">
        <v>0</v>
      </c>
      <c r="Q1980" s="683">
        <v>1</v>
      </c>
      <c r="R1980" s="683">
        <v>12</v>
      </c>
    </row>
    <row r="1981" spans="1:18" x14ac:dyDescent="0.25">
      <c r="A1981" s="636">
        <v>1078</v>
      </c>
      <c r="B1981" s="637" t="s">
        <v>515</v>
      </c>
      <c r="C1981" s="638" t="s">
        <v>147</v>
      </c>
      <c r="D1981" s="639" t="s">
        <v>25646</v>
      </c>
      <c r="E1981" s="640">
        <v>3500</v>
      </c>
      <c r="F1981" s="641" t="s">
        <v>25647</v>
      </c>
      <c r="G1981" s="642" t="s">
        <v>25648</v>
      </c>
      <c r="H1981" s="643" t="s">
        <v>16466</v>
      </c>
      <c r="I1981" s="644" t="s">
        <v>520</v>
      </c>
      <c r="J1981" s="645" t="s">
        <v>16466</v>
      </c>
      <c r="K1981" s="681">
        <v>0</v>
      </c>
      <c r="L1981" s="681">
        <v>0</v>
      </c>
      <c r="M1981" s="682">
        <v>0</v>
      </c>
      <c r="N1981" s="681">
        <v>0</v>
      </c>
      <c r="O1981" s="683">
        <v>0</v>
      </c>
      <c r="P1981" s="682">
        <v>0</v>
      </c>
      <c r="Q1981" s="683">
        <v>1</v>
      </c>
      <c r="R1981" s="683">
        <v>12</v>
      </c>
    </row>
    <row r="1982" spans="1:18" x14ac:dyDescent="0.25">
      <c r="A1982" s="636">
        <v>1078</v>
      </c>
      <c r="B1982" s="637" t="s">
        <v>515</v>
      </c>
      <c r="C1982" s="638" t="s">
        <v>147</v>
      </c>
      <c r="D1982" s="639" t="s">
        <v>24882</v>
      </c>
      <c r="E1982" s="640">
        <v>3500</v>
      </c>
      <c r="F1982" s="641" t="s">
        <v>25649</v>
      </c>
      <c r="G1982" s="642" t="s">
        <v>25650</v>
      </c>
      <c r="H1982" s="643" t="s">
        <v>19390</v>
      </c>
      <c r="I1982" s="644" t="s">
        <v>24494</v>
      </c>
      <c r="J1982" s="645" t="s">
        <v>19390</v>
      </c>
      <c r="K1982" s="681">
        <v>0</v>
      </c>
      <c r="L1982" s="681">
        <v>0</v>
      </c>
      <c r="M1982" s="682">
        <v>0</v>
      </c>
      <c r="N1982" s="681">
        <v>0</v>
      </c>
      <c r="O1982" s="683">
        <v>0</v>
      </c>
      <c r="P1982" s="682">
        <v>0</v>
      </c>
      <c r="Q1982" s="683">
        <v>1</v>
      </c>
      <c r="R1982" s="683">
        <v>12</v>
      </c>
    </row>
    <row r="1983" spans="1:18" x14ac:dyDescent="0.25">
      <c r="A1983" s="636">
        <v>1078</v>
      </c>
      <c r="B1983" s="637" t="s">
        <v>515</v>
      </c>
      <c r="C1983" s="638" t="s">
        <v>147</v>
      </c>
      <c r="D1983" s="639" t="s">
        <v>24338</v>
      </c>
      <c r="E1983" s="640">
        <v>2000</v>
      </c>
      <c r="F1983" s="641" t="s">
        <v>25654</v>
      </c>
      <c r="G1983" s="642" t="s">
        <v>25655</v>
      </c>
      <c r="H1983" s="643" t="s">
        <v>19390</v>
      </c>
      <c r="I1983" s="644" t="s">
        <v>24494</v>
      </c>
      <c r="J1983" s="645" t="s">
        <v>19390</v>
      </c>
      <c r="K1983" s="681">
        <v>0</v>
      </c>
      <c r="L1983" s="681">
        <v>0</v>
      </c>
      <c r="M1983" s="682">
        <v>0</v>
      </c>
      <c r="N1983" s="681">
        <v>0</v>
      </c>
      <c r="O1983" s="683">
        <v>0</v>
      </c>
      <c r="P1983" s="682">
        <v>0</v>
      </c>
      <c r="Q1983" s="683">
        <v>1</v>
      </c>
      <c r="R1983" s="683">
        <v>12</v>
      </c>
    </row>
    <row r="1984" spans="1:18" x14ac:dyDescent="0.25">
      <c r="A1984" s="636">
        <v>1078</v>
      </c>
      <c r="B1984" s="637" t="s">
        <v>515</v>
      </c>
      <c r="C1984" s="638" t="s">
        <v>147</v>
      </c>
      <c r="D1984" s="639" t="s">
        <v>25656</v>
      </c>
      <c r="E1984" s="640">
        <v>3500</v>
      </c>
      <c r="F1984" s="641" t="s">
        <v>25657</v>
      </c>
      <c r="G1984" s="642" t="s">
        <v>25658</v>
      </c>
      <c r="H1984" s="643" t="s">
        <v>16466</v>
      </c>
      <c r="I1984" s="644" t="s">
        <v>24337</v>
      </c>
      <c r="J1984" s="645" t="s">
        <v>16466</v>
      </c>
      <c r="K1984" s="681">
        <v>0</v>
      </c>
      <c r="L1984" s="681">
        <v>0</v>
      </c>
      <c r="M1984" s="682">
        <v>0</v>
      </c>
      <c r="N1984" s="681">
        <v>0</v>
      </c>
      <c r="O1984" s="683">
        <v>0</v>
      </c>
      <c r="P1984" s="682">
        <v>0</v>
      </c>
      <c r="Q1984" s="683">
        <v>1</v>
      </c>
      <c r="R1984" s="683">
        <v>12</v>
      </c>
    </row>
    <row r="1985" spans="1:18" x14ac:dyDescent="0.25">
      <c r="A1985" s="636">
        <v>1078</v>
      </c>
      <c r="B1985" s="637" t="s">
        <v>515</v>
      </c>
      <c r="C1985" s="638" t="s">
        <v>147</v>
      </c>
      <c r="D1985" s="639" t="s">
        <v>24388</v>
      </c>
      <c r="E1985" s="640">
        <v>3500</v>
      </c>
      <c r="F1985" s="641" t="s">
        <v>25674</v>
      </c>
      <c r="G1985" s="642" t="s">
        <v>25675</v>
      </c>
      <c r="H1985" s="643" t="s">
        <v>16466</v>
      </c>
      <c r="I1985" s="644" t="s">
        <v>24494</v>
      </c>
      <c r="J1985" s="645" t="s">
        <v>16466</v>
      </c>
      <c r="K1985" s="681">
        <v>0</v>
      </c>
      <c r="L1985" s="681">
        <v>0</v>
      </c>
      <c r="M1985" s="682">
        <v>0</v>
      </c>
      <c r="N1985" s="681">
        <v>0</v>
      </c>
      <c r="O1985" s="683">
        <v>0</v>
      </c>
      <c r="P1985" s="682">
        <v>0</v>
      </c>
      <c r="Q1985" s="683">
        <v>1</v>
      </c>
      <c r="R1985" s="683">
        <v>12</v>
      </c>
    </row>
    <row r="1986" spans="1:18" x14ac:dyDescent="0.25">
      <c r="A1986" s="636">
        <v>1078</v>
      </c>
      <c r="B1986" s="637" t="s">
        <v>515</v>
      </c>
      <c r="C1986" s="638" t="s">
        <v>147</v>
      </c>
      <c r="D1986" s="639" t="s">
        <v>24327</v>
      </c>
      <c r="E1986" s="640">
        <v>3500</v>
      </c>
      <c r="F1986" s="641" t="s">
        <v>25676</v>
      </c>
      <c r="G1986" s="642" t="s">
        <v>25677</v>
      </c>
      <c r="H1986" s="643" t="s">
        <v>16466</v>
      </c>
      <c r="I1986" s="644" t="s">
        <v>24337</v>
      </c>
      <c r="J1986" s="645" t="s">
        <v>16466</v>
      </c>
      <c r="K1986" s="681">
        <v>0</v>
      </c>
      <c r="L1986" s="681">
        <v>0</v>
      </c>
      <c r="M1986" s="682">
        <v>0</v>
      </c>
      <c r="N1986" s="681">
        <v>0</v>
      </c>
      <c r="O1986" s="683">
        <v>0</v>
      </c>
      <c r="P1986" s="682">
        <v>0</v>
      </c>
      <c r="Q1986" s="683">
        <v>1</v>
      </c>
      <c r="R1986" s="683">
        <v>12</v>
      </c>
    </row>
    <row r="1987" spans="1:18" x14ac:dyDescent="0.25">
      <c r="A1987" s="636">
        <v>1078</v>
      </c>
      <c r="B1987" s="637" t="s">
        <v>515</v>
      </c>
      <c r="C1987" s="638" t="s">
        <v>147</v>
      </c>
      <c r="D1987" s="639" t="s">
        <v>24833</v>
      </c>
      <c r="E1987" s="640">
        <v>3000</v>
      </c>
      <c r="F1987" s="641" t="s">
        <v>25698</v>
      </c>
      <c r="G1987" s="642" t="s">
        <v>25699</v>
      </c>
      <c r="H1987" s="643" t="s">
        <v>25700</v>
      </c>
      <c r="I1987" s="644" t="s">
        <v>24337</v>
      </c>
      <c r="J1987" s="645" t="s">
        <v>25700</v>
      </c>
      <c r="K1987" s="681">
        <v>0</v>
      </c>
      <c r="L1987" s="681">
        <v>0</v>
      </c>
      <c r="M1987" s="682">
        <v>0</v>
      </c>
      <c r="N1987" s="681">
        <v>0</v>
      </c>
      <c r="O1987" s="683">
        <v>0</v>
      </c>
      <c r="P1987" s="682">
        <v>0</v>
      </c>
      <c r="Q1987" s="683">
        <v>1</v>
      </c>
      <c r="R1987" s="683">
        <v>12</v>
      </c>
    </row>
    <row r="1988" spans="1:18" x14ac:dyDescent="0.25">
      <c r="A1988" s="636">
        <v>1078</v>
      </c>
      <c r="B1988" s="637" t="s">
        <v>515</v>
      </c>
      <c r="C1988" s="638" t="s">
        <v>147</v>
      </c>
      <c r="D1988" s="639" t="s">
        <v>25714</v>
      </c>
      <c r="E1988" s="640">
        <v>9000</v>
      </c>
      <c r="F1988" s="641" t="s">
        <v>25715</v>
      </c>
      <c r="G1988" s="642" t="s">
        <v>25716</v>
      </c>
      <c r="H1988" s="643" t="s">
        <v>16466</v>
      </c>
      <c r="I1988" s="644" t="s">
        <v>24337</v>
      </c>
      <c r="J1988" s="645" t="s">
        <v>16466</v>
      </c>
      <c r="K1988" s="681">
        <v>0</v>
      </c>
      <c r="L1988" s="681">
        <v>0</v>
      </c>
      <c r="M1988" s="682">
        <v>0</v>
      </c>
      <c r="N1988" s="681">
        <v>0</v>
      </c>
      <c r="O1988" s="683">
        <v>0</v>
      </c>
      <c r="P1988" s="682">
        <v>0</v>
      </c>
      <c r="Q1988" s="683">
        <v>1</v>
      </c>
      <c r="R1988" s="683">
        <v>12</v>
      </c>
    </row>
    <row r="1989" spans="1:18" x14ac:dyDescent="0.25">
      <c r="A1989" s="636">
        <v>1078</v>
      </c>
      <c r="B1989" s="637" t="s">
        <v>515</v>
      </c>
      <c r="C1989" s="638" t="s">
        <v>147</v>
      </c>
      <c r="D1989" s="639" t="s">
        <v>17030</v>
      </c>
      <c r="E1989" s="640">
        <v>2300</v>
      </c>
      <c r="F1989" s="641" t="s">
        <v>25720</v>
      </c>
      <c r="G1989" s="642" t="s">
        <v>25721</v>
      </c>
      <c r="H1989" s="643" t="s">
        <v>17030</v>
      </c>
      <c r="I1989" s="644" t="s">
        <v>24913</v>
      </c>
      <c r="J1989" s="645" t="s">
        <v>17030</v>
      </c>
      <c r="K1989" s="681">
        <v>0</v>
      </c>
      <c r="L1989" s="681">
        <v>0</v>
      </c>
      <c r="M1989" s="682">
        <v>0</v>
      </c>
      <c r="N1989" s="681">
        <v>0</v>
      </c>
      <c r="O1989" s="683">
        <v>0</v>
      </c>
      <c r="P1989" s="682">
        <v>0</v>
      </c>
      <c r="Q1989" s="683">
        <v>1</v>
      </c>
      <c r="R1989" s="683">
        <v>12</v>
      </c>
    </row>
    <row r="1990" spans="1:18" x14ac:dyDescent="0.25">
      <c r="A1990" s="636">
        <v>1078</v>
      </c>
      <c r="B1990" s="637" t="s">
        <v>515</v>
      </c>
      <c r="C1990" s="638" t="s">
        <v>147</v>
      </c>
      <c r="D1990" s="639" t="s">
        <v>25733</v>
      </c>
      <c r="E1990" s="640">
        <v>7500</v>
      </c>
      <c r="F1990" s="641" t="s">
        <v>25734</v>
      </c>
      <c r="G1990" s="642" t="s">
        <v>25735</v>
      </c>
      <c r="H1990" s="643" t="s">
        <v>16466</v>
      </c>
      <c r="I1990" s="644" t="s">
        <v>24337</v>
      </c>
      <c r="J1990" s="645" t="s">
        <v>16466</v>
      </c>
      <c r="K1990" s="681">
        <v>0</v>
      </c>
      <c r="L1990" s="681">
        <v>0</v>
      </c>
      <c r="M1990" s="682">
        <v>0</v>
      </c>
      <c r="N1990" s="681">
        <v>0</v>
      </c>
      <c r="O1990" s="683">
        <v>0</v>
      </c>
      <c r="P1990" s="682">
        <v>0</v>
      </c>
      <c r="Q1990" s="683">
        <v>1</v>
      </c>
      <c r="R1990" s="683">
        <v>12</v>
      </c>
    </row>
    <row r="1991" spans="1:18" x14ac:dyDescent="0.25">
      <c r="A1991" s="636">
        <v>1078</v>
      </c>
      <c r="B1991" s="637" t="s">
        <v>515</v>
      </c>
      <c r="C1991" s="638" t="s">
        <v>147</v>
      </c>
      <c r="D1991" s="639" t="s">
        <v>25736</v>
      </c>
      <c r="E1991" s="640">
        <v>7500</v>
      </c>
      <c r="F1991" s="641" t="s">
        <v>25737</v>
      </c>
      <c r="G1991" s="642" t="s">
        <v>25738</v>
      </c>
      <c r="H1991" s="643" t="s">
        <v>16466</v>
      </c>
      <c r="I1991" s="644" t="s">
        <v>24337</v>
      </c>
      <c r="J1991" s="645" t="s">
        <v>16466</v>
      </c>
      <c r="K1991" s="681">
        <v>0</v>
      </c>
      <c r="L1991" s="681">
        <v>0</v>
      </c>
      <c r="M1991" s="682">
        <v>0</v>
      </c>
      <c r="N1991" s="681">
        <v>0</v>
      </c>
      <c r="O1991" s="683">
        <v>0</v>
      </c>
      <c r="P1991" s="682">
        <v>0</v>
      </c>
      <c r="Q1991" s="683">
        <v>1</v>
      </c>
      <c r="R1991" s="683">
        <v>12</v>
      </c>
    </row>
    <row r="1992" spans="1:18" x14ac:dyDescent="0.25">
      <c r="A1992" s="636">
        <v>1078</v>
      </c>
      <c r="B1992" s="637" t="s">
        <v>515</v>
      </c>
      <c r="C1992" s="638" t="s">
        <v>147</v>
      </c>
      <c r="D1992" s="639" t="s">
        <v>25752</v>
      </c>
      <c r="E1992" s="640">
        <v>3500</v>
      </c>
      <c r="F1992" s="641" t="s">
        <v>25753</v>
      </c>
      <c r="G1992" s="642" t="s">
        <v>25754</v>
      </c>
      <c r="H1992" s="643" t="s">
        <v>24399</v>
      </c>
      <c r="I1992" s="644" t="s">
        <v>520</v>
      </c>
      <c r="J1992" s="645" t="s">
        <v>24399</v>
      </c>
      <c r="K1992" s="681">
        <v>0</v>
      </c>
      <c r="L1992" s="681">
        <v>0</v>
      </c>
      <c r="M1992" s="682">
        <v>0</v>
      </c>
      <c r="N1992" s="681">
        <v>0</v>
      </c>
      <c r="O1992" s="683">
        <v>0</v>
      </c>
      <c r="P1992" s="682">
        <v>0</v>
      </c>
      <c r="Q1992" s="683">
        <v>1</v>
      </c>
      <c r="R1992" s="683">
        <v>12</v>
      </c>
    </row>
    <row r="1993" spans="1:18" x14ac:dyDescent="0.25">
      <c r="A1993" s="636">
        <v>1078</v>
      </c>
      <c r="B1993" s="637" t="s">
        <v>515</v>
      </c>
      <c r="C1993" s="638" t="s">
        <v>147</v>
      </c>
      <c r="D1993" s="639" t="s">
        <v>22572</v>
      </c>
      <c r="E1993" s="640">
        <v>1200</v>
      </c>
      <c r="F1993" s="641" t="s">
        <v>25790</v>
      </c>
      <c r="G1993" s="642" t="s">
        <v>25791</v>
      </c>
      <c r="H1993" s="643" t="s">
        <v>1024</v>
      </c>
      <c r="I1993" s="644" t="s">
        <v>24531</v>
      </c>
      <c r="J1993" s="645" t="s">
        <v>927</v>
      </c>
      <c r="K1993" s="681">
        <v>0</v>
      </c>
      <c r="L1993" s="681">
        <v>0</v>
      </c>
      <c r="M1993" s="682">
        <v>0</v>
      </c>
      <c r="N1993" s="681">
        <v>0</v>
      </c>
      <c r="O1993" s="683">
        <v>0</v>
      </c>
      <c r="P1993" s="682">
        <v>0</v>
      </c>
      <c r="Q1993" s="683">
        <v>1</v>
      </c>
      <c r="R1993" s="683">
        <v>12</v>
      </c>
    </row>
    <row r="1994" spans="1:18" x14ac:dyDescent="0.25">
      <c r="A1994" s="636">
        <v>1078</v>
      </c>
      <c r="B1994" s="637" t="s">
        <v>515</v>
      </c>
      <c r="C1994" s="638" t="s">
        <v>147</v>
      </c>
      <c r="D1994" s="639" t="s">
        <v>25819</v>
      </c>
      <c r="E1994" s="640">
        <v>7500</v>
      </c>
      <c r="F1994" s="641" t="s">
        <v>25820</v>
      </c>
      <c r="G1994" s="642" t="s">
        <v>25821</v>
      </c>
      <c r="H1994" s="643" t="s">
        <v>16466</v>
      </c>
      <c r="I1994" s="644" t="s">
        <v>24337</v>
      </c>
      <c r="J1994" s="645" t="s">
        <v>16466</v>
      </c>
      <c r="K1994" s="681">
        <v>0</v>
      </c>
      <c r="L1994" s="681">
        <v>0</v>
      </c>
      <c r="M1994" s="682">
        <v>0</v>
      </c>
      <c r="N1994" s="681">
        <v>0</v>
      </c>
      <c r="O1994" s="683">
        <v>0</v>
      </c>
      <c r="P1994" s="682">
        <v>0</v>
      </c>
      <c r="Q1994" s="683">
        <v>1</v>
      </c>
      <c r="R1994" s="683">
        <v>12</v>
      </c>
    </row>
    <row r="1995" spans="1:18" x14ac:dyDescent="0.25">
      <c r="A1995" s="636">
        <v>1078</v>
      </c>
      <c r="B1995" s="637" t="s">
        <v>515</v>
      </c>
      <c r="C1995" s="638" t="s">
        <v>147</v>
      </c>
      <c r="D1995" s="639" t="s">
        <v>24686</v>
      </c>
      <c r="E1995" s="640">
        <v>7500</v>
      </c>
      <c r="F1995" s="641" t="s">
        <v>25834</v>
      </c>
      <c r="G1995" s="642" t="s">
        <v>25835</v>
      </c>
      <c r="H1995" s="643" t="s">
        <v>16466</v>
      </c>
      <c r="I1995" s="644" t="s">
        <v>24479</v>
      </c>
      <c r="J1995" s="645" t="s">
        <v>16466</v>
      </c>
      <c r="K1995" s="681">
        <v>0</v>
      </c>
      <c r="L1995" s="681">
        <v>0</v>
      </c>
      <c r="M1995" s="682">
        <v>0</v>
      </c>
      <c r="N1995" s="681">
        <v>0</v>
      </c>
      <c r="O1995" s="683">
        <v>0</v>
      </c>
      <c r="P1995" s="682">
        <v>0</v>
      </c>
      <c r="Q1995" s="683">
        <v>1</v>
      </c>
      <c r="R1995" s="683">
        <v>12</v>
      </c>
    </row>
    <row r="1996" spans="1:18" x14ac:dyDescent="0.25">
      <c r="A1996" s="636">
        <v>1078</v>
      </c>
      <c r="B1996" s="637" t="s">
        <v>515</v>
      </c>
      <c r="C1996" s="638" t="s">
        <v>147</v>
      </c>
      <c r="D1996" s="639" t="s">
        <v>24388</v>
      </c>
      <c r="E1996" s="640">
        <v>3500</v>
      </c>
      <c r="F1996" s="641" t="s">
        <v>25838</v>
      </c>
      <c r="G1996" s="642" t="s">
        <v>25839</v>
      </c>
      <c r="H1996" s="643" t="s">
        <v>16466</v>
      </c>
      <c r="I1996" s="644" t="s">
        <v>24337</v>
      </c>
      <c r="J1996" s="645" t="s">
        <v>16466</v>
      </c>
      <c r="K1996" s="681">
        <v>0</v>
      </c>
      <c r="L1996" s="681">
        <v>0</v>
      </c>
      <c r="M1996" s="682">
        <v>0</v>
      </c>
      <c r="N1996" s="681">
        <v>0</v>
      </c>
      <c r="O1996" s="683">
        <v>0</v>
      </c>
      <c r="P1996" s="682">
        <v>0</v>
      </c>
      <c r="Q1996" s="683">
        <v>1</v>
      </c>
      <c r="R1996" s="683">
        <v>12</v>
      </c>
    </row>
    <row r="1997" spans="1:18" x14ac:dyDescent="0.25">
      <c r="A1997" s="636">
        <v>1078</v>
      </c>
      <c r="B1997" s="637" t="s">
        <v>515</v>
      </c>
      <c r="C1997" s="638" t="s">
        <v>147</v>
      </c>
      <c r="D1997" s="639" t="s">
        <v>25854</v>
      </c>
      <c r="E1997" s="640">
        <v>2500</v>
      </c>
      <c r="F1997" s="641" t="s">
        <v>25855</v>
      </c>
      <c r="G1997" s="642" t="s">
        <v>25856</v>
      </c>
      <c r="H1997" s="643" t="s">
        <v>565</v>
      </c>
      <c r="I1997" s="644" t="s">
        <v>24519</v>
      </c>
      <c r="J1997" s="645" t="s">
        <v>25857</v>
      </c>
      <c r="K1997" s="681">
        <v>0</v>
      </c>
      <c r="L1997" s="681">
        <v>0</v>
      </c>
      <c r="M1997" s="682">
        <v>0</v>
      </c>
      <c r="N1997" s="681">
        <v>0</v>
      </c>
      <c r="O1997" s="683">
        <v>0</v>
      </c>
      <c r="P1997" s="682">
        <v>0</v>
      </c>
      <c r="Q1997" s="683">
        <v>1</v>
      </c>
      <c r="R1997" s="683">
        <v>12</v>
      </c>
    </row>
    <row r="1998" spans="1:18" x14ac:dyDescent="0.25">
      <c r="A1998" s="636">
        <v>1078</v>
      </c>
      <c r="B1998" s="637" t="s">
        <v>515</v>
      </c>
      <c r="C1998" s="638" t="s">
        <v>147</v>
      </c>
      <c r="D1998" s="639" t="s">
        <v>24724</v>
      </c>
      <c r="E1998" s="640">
        <v>3500</v>
      </c>
      <c r="F1998" s="641" t="s">
        <v>25861</v>
      </c>
      <c r="G1998" s="642" t="s">
        <v>25862</v>
      </c>
      <c r="H1998" s="643" t="s">
        <v>16466</v>
      </c>
      <c r="I1998" s="644" t="s">
        <v>520</v>
      </c>
      <c r="J1998" s="645" t="s">
        <v>16466</v>
      </c>
      <c r="K1998" s="681">
        <v>0</v>
      </c>
      <c r="L1998" s="681">
        <v>0</v>
      </c>
      <c r="M1998" s="682">
        <v>0</v>
      </c>
      <c r="N1998" s="681">
        <v>0</v>
      </c>
      <c r="O1998" s="683">
        <v>0</v>
      </c>
      <c r="P1998" s="682">
        <v>0</v>
      </c>
      <c r="Q1998" s="683">
        <v>1</v>
      </c>
      <c r="R1998" s="683">
        <v>12</v>
      </c>
    </row>
    <row r="1999" spans="1:18" x14ac:dyDescent="0.25">
      <c r="A1999" s="636">
        <v>1078</v>
      </c>
      <c r="B1999" s="637" t="s">
        <v>515</v>
      </c>
      <c r="C1999" s="638" t="s">
        <v>147</v>
      </c>
      <c r="D1999" s="639" t="s">
        <v>25865</v>
      </c>
      <c r="E1999" s="640">
        <v>2000</v>
      </c>
      <c r="F1999" s="641" t="s">
        <v>25866</v>
      </c>
      <c r="G1999" s="642" t="s">
        <v>25867</v>
      </c>
      <c r="H1999" s="643" t="s">
        <v>565</v>
      </c>
      <c r="I1999" s="644" t="s">
        <v>24337</v>
      </c>
      <c r="J1999" s="645" t="s">
        <v>565</v>
      </c>
      <c r="K1999" s="681">
        <v>0</v>
      </c>
      <c r="L1999" s="681">
        <v>0</v>
      </c>
      <c r="M1999" s="682">
        <v>0</v>
      </c>
      <c r="N1999" s="681">
        <v>0</v>
      </c>
      <c r="O1999" s="683">
        <v>0</v>
      </c>
      <c r="P1999" s="682">
        <v>0</v>
      </c>
      <c r="Q1999" s="683">
        <v>1</v>
      </c>
      <c r="R1999" s="683">
        <v>12</v>
      </c>
    </row>
    <row r="2000" spans="1:18" x14ac:dyDescent="0.25">
      <c r="A2000" s="636">
        <v>1078</v>
      </c>
      <c r="B2000" s="637" t="s">
        <v>515</v>
      </c>
      <c r="C2000" s="638" t="s">
        <v>147</v>
      </c>
      <c r="D2000" s="639" t="s">
        <v>25871</v>
      </c>
      <c r="E2000" s="640">
        <v>2500</v>
      </c>
      <c r="F2000" s="641" t="s">
        <v>25872</v>
      </c>
      <c r="G2000" s="642" t="s">
        <v>25873</v>
      </c>
      <c r="H2000" s="643" t="s">
        <v>930</v>
      </c>
      <c r="I2000" s="644" t="s">
        <v>25441</v>
      </c>
      <c r="J2000" s="645" t="s">
        <v>930</v>
      </c>
      <c r="K2000" s="681">
        <v>0</v>
      </c>
      <c r="L2000" s="681">
        <v>0</v>
      </c>
      <c r="M2000" s="682">
        <v>0</v>
      </c>
      <c r="N2000" s="681">
        <v>0</v>
      </c>
      <c r="O2000" s="683">
        <v>0</v>
      </c>
      <c r="P2000" s="682">
        <v>0</v>
      </c>
      <c r="Q2000" s="683">
        <v>1</v>
      </c>
      <c r="R2000" s="683">
        <v>12</v>
      </c>
    </row>
    <row r="2001" spans="1:18" x14ac:dyDescent="0.25">
      <c r="A2001" s="636">
        <v>1078</v>
      </c>
      <c r="B2001" s="637" t="s">
        <v>515</v>
      </c>
      <c r="C2001" s="638" t="s">
        <v>147</v>
      </c>
      <c r="D2001" s="639" t="s">
        <v>25876</v>
      </c>
      <c r="E2001" s="640">
        <v>3500</v>
      </c>
      <c r="F2001" s="641" t="s">
        <v>25877</v>
      </c>
      <c r="G2001" s="642" t="s">
        <v>25878</v>
      </c>
      <c r="H2001" s="643" t="s">
        <v>930</v>
      </c>
      <c r="I2001" s="644" t="s">
        <v>25879</v>
      </c>
      <c r="J2001" s="645" t="s">
        <v>930</v>
      </c>
      <c r="K2001" s="681">
        <v>0</v>
      </c>
      <c r="L2001" s="681">
        <v>0</v>
      </c>
      <c r="M2001" s="682">
        <v>0</v>
      </c>
      <c r="N2001" s="681">
        <v>0</v>
      </c>
      <c r="O2001" s="683">
        <v>0</v>
      </c>
      <c r="P2001" s="682">
        <v>0</v>
      </c>
      <c r="Q2001" s="683">
        <v>1</v>
      </c>
      <c r="R2001" s="683">
        <v>12</v>
      </c>
    </row>
    <row r="2002" spans="1:18" x14ac:dyDescent="0.25">
      <c r="A2002" s="636">
        <v>1078</v>
      </c>
      <c r="B2002" s="637" t="s">
        <v>515</v>
      </c>
      <c r="C2002" s="638" t="s">
        <v>147</v>
      </c>
      <c r="D2002" s="639" t="s">
        <v>1984</v>
      </c>
      <c r="E2002" s="640">
        <v>10000</v>
      </c>
      <c r="F2002" s="641" t="s">
        <v>25883</v>
      </c>
      <c r="G2002" s="642" t="s">
        <v>25884</v>
      </c>
      <c r="H2002" s="643" t="s">
        <v>519</v>
      </c>
      <c r="I2002" s="644" t="s">
        <v>24137</v>
      </c>
      <c r="J2002" s="645" t="s">
        <v>519</v>
      </c>
      <c r="K2002" s="681">
        <v>0</v>
      </c>
      <c r="L2002" s="681">
        <v>0</v>
      </c>
      <c r="M2002" s="682">
        <v>0</v>
      </c>
      <c r="N2002" s="681">
        <v>0</v>
      </c>
      <c r="O2002" s="683">
        <v>0</v>
      </c>
      <c r="P2002" s="682">
        <v>0</v>
      </c>
      <c r="Q2002" s="683">
        <v>1</v>
      </c>
      <c r="R2002" s="683">
        <v>12</v>
      </c>
    </row>
    <row r="2003" spans="1:18" x14ac:dyDescent="0.25">
      <c r="A2003" s="636">
        <v>1078</v>
      </c>
      <c r="B2003" s="637" t="s">
        <v>515</v>
      </c>
      <c r="C2003" s="638" t="s">
        <v>147</v>
      </c>
      <c r="D2003" s="639" t="s">
        <v>24724</v>
      </c>
      <c r="E2003" s="640">
        <v>3500</v>
      </c>
      <c r="F2003" s="641" t="s">
        <v>25888</v>
      </c>
      <c r="G2003" s="642" t="s">
        <v>25889</v>
      </c>
      <c r="H2003" s="643" t="s">
        <v>16466</v>
      </c>
      <c r="I2003" s="644" t="s">
        <v>520</v>
      </c>
      <c r="J2003" s="645" t="s">
        <v>16466</v>
      </c>
      <c r="K2003" s="681">
        <v>0</v>
      </c>
      <c r="L2003" s="681">
        <v>0</v>
      </c>
      <c r="M2003" s="682">
        <v>0</v>
      </c>
      <c r="N2003" s="681">
        <v>0</v>
      </c>
      <c r="O2003" s="683">
        <v>0</v>
      </c>
      <c r="P2003" s="682">
        <v>0</v>
      </c>
      <c r="Q2003" s="683">
        <v>1</v>
      </c>
      <c r="R2003" s="683">
        <v>12</v>
      </c>
    </row>
    <row r="2004" spans="1:18" x14ac:dyDescent="0.25">
      <c r="A2004" s="636">
        <v>1078</v>
      </c>
      <c r="B2004" s="637" t="s">
        <v>515</v>
      </c>
      <c r="C2004" s="638" t="s">
        <v>147</v>
      </c>
      <c r="D2004" s="639" t="s">
        <v>25890</v>
      </c>
      <c r="E2004" s="640">
        <v>13000</v>
      </c>
      <c r="F2004" s="641" t="s">
        <v>21864</v>
      </c>
      <c r="G2004" s="642" t="s">
        <v>25891</v>
      </c>
      <c r="H2004" s="643" t="s">
        <v>565</v>
      </c>
      <c r="I2004" s="644" t="s">
        <v>24337</v>
      </c>
      <c r="J2004" s="645" t="s">
        <v>565</v>
      </c>
      <c r="K2004" s="681">
        <v>0</v>
      </c>
      <c r="L2004" s="681">
        <v>0</v>
      </c>
      <c r="M2004" s="682">
        <v>0</v>
      </c>
      <c r="N2004" s="681">
        <v>0</v>
      </c>
      <c r="O2004" s="683">
        <v>0</v>
      </c>
      <c r="P2004" s="682">
        <v>0</v>
      </c>
      <c r="Q2004" s="683">
        <v>1</v>
      </c>
      <c r="R2004" s="683">
        <v>12</v>
      </c>
    </row>
    <row r="2005" spans="1:18" x14ac:dyDescent="0.25">
      <c r="A2005" s="636">
        <v>1078</v>
      </c>
      <c r="B2005" s="637" t="s">
        <v>549</v>
      </c>
      <c r="C2005" s="638" t="s">
        <v>147</v>
      </c>
      <c r="D2005" s="639" t="s">
        <v>814</v>
      </c>
      <c r="E2005" s="640">
        <v>8000</v>
      </c>
      <c r="F2005" s="641" t="s">
        <v>25358</v>
      </c>
      <c r="G2005" s="642" t="s">
        <v>25359</v>
      </c>
      <c r="H2005" s="643" t="s">
        <v>519</v>
      </c>
      <c r="I2005" s="644" t="s">
        <v>24337</v>
      </c>
      <c r="J2005" s="645" t="s">
        <v>519</v>
      </c>
      <c r="K2005" s="681">
        <v>0</v>
      </c>
      <c r="L2005" s="681">
        <v>0</v>
      </c>
      <c r="M2005" s="682">
        <v>-1774.66</v>
      </c>
      <c r="N2005" s="681">
        <v>0</v>
      </c>
      <c r="O2005" s="683">
        <v>0</v>
      </c>
      <c r="P2005" s="682">
        <v>0</v>
      </c>
      <c r="Q2005" s="667">
        <v>0</v>
      </c>
      <c r="R2005" s="683">
        <v>0</v>
      </c>
    </row>
    <row r="2006" spans="1:18" x14ac:dyDescent="0.25">
      <c r="A2006" s="636">
        <v>1078</v>
      </c>
      <c r="B2006" s="637" t="s">
        <v>549</v>
      </c>
      <c r="C2006" s="638" t="s">
        <v>147</v>
      </c>
      <c r="D2006" s="639" t="s">
        <v>24327</v>
      </c>
      <c r="E2006" s="640">
        <v>3500</v>
      </c>
      <c r="F2006" s="641" t="s">
        <v>25566</v>
      </c>
      <c r="G2006" s="642" t="s">
        <v>25567</v>
      </c>
      <c r="H2006" s="643" t="s">
        <v>16466</v>
      </c>
      <c r="I2006" s="644" t="s">
        <v>24337</v>
      </c>
      <c r="J2006" s="645" t="s">
        <v>16466</v>
      </c>
      <c r="K2006" s="681">
        <v>0</v>
      </c>
      <c r="L2006" s="681">
        <v>0</v>
      </c>
      <c r="M2006" s="682">
        <v>1050</v>
      </c>
      <c r="N2006" s="681">
        <v>0</v>
      </c>
      <c r="O2006" s="683">
        <v>0</v>
      </c>
      <c r="P2006" s="682">
        <v>0</v>
      </c>
      <c r="Q2006" s="667">
        <v>0</v>
      </c>
      <c r="R2006" s="683">
        <v>0</v>
      </c>
    </row>
    <row r="2007" spans="1:18" x14ac:dyDescent="0.25">
      <c r="A2007" s="636">
        <v>1078</v>
      </c>
      <c r="B2007" s="637" t="s">
        <v>549</v>
      </c>
      <c r="C2007" s="638" t="s">
        <v>147</v>
      </c>
      <c r="D2007" s="639" t="s">
        <v>26152</v>
      </c>
      <c r="E2007" s="640">
        <v>3500</v>
      </c>
      <c r="F2007" s="641" t="s">
        <v>26153</v>
      </c>
      <c r="G2007" s="642" t="s">
        <v>26154</v>
      </c>
      <c r="H2007" s="643" t="s">
        <v>23950</v>
      </c>
      <c r="I2007" s="644" t="s">
        <v>849</v>
      </c>
      <c r="J2007" s="645" t="s">
        <v>19270</v>
      </c>
      <c r="K2007" s="681">
        <v>0</v>
      </c>
      <c r="L2007" s="681">
        <v>0</v>
      </c>
      <c r="M2007" s="682">
        <v>3500</v>
      </c>
      <c r="N2007" s="681">
        <v>0</v>
      </c>
      <c r="O2007" s="683">
        <v>0</v>
      </c>
      <c r="P2007" s="682">
        <v>0</v>
      </c>
      <c r="Q2007" s="667">
        <v>0</v>
      </c>
      <c r="R2007" s="683">
        <v>0</v>
      </c>
    </row>
    <row r="2008" spans="1:18" x14ac:dyDescent="0.25">
      <c r="A2008" s="636">
        <v>1078</v>
      </c>
      <c r="B2008" s="637" t="s">
        <v>515</v>
      </c>
      <c r="C2008" s="638" t="s">
        <v>147</v>
      </c>
      <c r="D2008" s="639" t="s">
        <v>26155</v>
      </c>
      <c r="E2008" s="640">
        <v>12000</v>
      </c>
      <c r="F2008" s="641" t="s">
        <v>26156</v>
      </c>
      <c r="G2008" s="642" t="s">
        <v>26157</v>
      </c>
      <c r="H2008" s="643" t="s">
        <v>519</v>
      </c>
      <c r="I2008" s="644" t="s">
        <v>849</v>
      </c>
      <c r="J2008" s="645" t="s">
        <v>519</v>
      </c>
      <c r="K2008" s="681">
        <v>0</v>
      </c>
      <c r="L2008" s="681">
        <v>0</v>
      </c>
      <c r="M2008" s="682">
        <v>5600</v>
      </c>
      <c r="N2008" s="681">
        <v>0</v>
      </c>
      <c r="O2008" s="683">
        <v>0</v>
      </c>
      <c r="P2008" s="682">
        <v>0</v>
      </c>
      <c r="Q2008" s="667">
        <v>0</v>
      </c>
      <c r="R2008" s="683">
        <v>0</v>
      </c>
    </row>
    <row r="2009" spans="1:18" x14ac:dyDescent="0.25">
      <c r="A2009" s="636">
        <v>1078</v>
      </c>
      <c r="B2009" s="637" t="s">
        <v>515</v>
      </c>
      <c r="C2009" s="638" t="s">
        <v>147</v>
      </c>
      <c r="D2009" s="639" t="s">
        <v>26158</v>
      </c>
      <c r="E2009" s="640">
        <v>10000</v>
      </c>
      <c r="F2009" s="641" t="s">
        <v>26159</v>
      </c>
      <c r="G2009" s="642" t="s">
        <v>26160</v>
      </c>
      <c r="H2009" s="643" t="s">
        <v>23950</v>
      </c>
      <c r="I2009" s="644" t="s">
        <v>849</v>
      </c>
      <c r="J2009" s="645" t="s">
        <v>19664</v>
      </c>
      <c r="K2009" s="681">
        <v>0</v>
      </c>
      <c r="L2009" s="681">
        <v>0</v>
      </c>
      <c r="M2009" s="682">
        <v>12333.33</v>
      </c>
      <c r="N2009" s="681">
        <v>0</v>
      </c>
      <c r="O2009" s="683">
        <v>0</v>
      </c>
      <c r="P2009" s="682">
        <v>0</v>
      </c>
      <c r="Q2009" s="667">
        <v>0</v>
      </c>
      <c r="R2009" s="683">
        <v>0</v>
      </c>
    </row>
    <row r="2010" spans="1:18" x14ac:dyDescent="0.25">
      <c r="A2010" s="636">
        <v>1078</v>
      </c>
      <c r="B2010" s="637" t="s">
        <v>515</v>
      </c>
      <c r="C2010" s="638" t="s">
        <v>147</v>
      </c>
      <c r="D2010" s="639" t="s">
        <v>26161</v>
      </c>
      <c r="E2010" s="640">
        <v>10000</v>
      </c>
      <c r="F2010" s="641" t="s">
        <v>26162</v>
      </c>
      <c r="G2010" s="642" t="s">
        <v>26163</v>
      </c>
      <c r="H2010" s="643" t="s">
        <v>23950</v>
      </c>
      <c r="I2010" s="644" t="s">
        <v>849</v>
      </c>
      <c r="J2010" s="645" t="s">
        <v>19270</v>
      </c>
      <c r="K2010" s="681">
        <v>0</v>
      </c>
      <c r="L2010" s="681">
        <v>0</v>
      </c>
      <c r="M2010" s="682">
        <v>19333.330000000002</v>
      </c>
      <c r="N2010" s="681">
        <v>0</v>
      </c>
      <c r="O2010" s="683">
        <v>0</v>
      </c>
      <c r="P2010" s="682">
        <v>0</v>
      </c>
      <c r="Q2010" s="667">
        <v>0</v>
      </c>
      <c r="R2010" s="683">
        <v>0</v>
      </c>
    </row>
    <row r="2011" spans="1:18" x14ac:dyDescent="0.25">
      <c r="A2011" s="636">
        <v>1078</v>
      </c>
      <c r="B2011" s="637" t="s">
        <v>515</v>
      </c>
      <c r="C2011" s="638" t="s">
        <v>147</v>
      </c>
      <c r="D2011" s="639" t="s">
        <v>26164</v>
      </c>
      <c r="E2011" s="640">
        <v>10000</v>
      </c>
      <c r="F2011" s="641" t="s">
        <v>26165</v>
      </c>
      <c r="G2011" s="642" t="s">
        <v>26166</v>
      </c>
      <c r="H2011" s="643" t="s">
        <v>26164</v>
      </c>
      <c r="I2011" s="644" t="s">
        <v>23950</v>
      </c>
      <c r="J2011" s="645" t="s">
        <v>849</v>
      </c>
      <c r="K2011" s="681">
        <v>0</v>
      </c>
      <c r="L2011" s="681">
        <v>0</v>
      </c>
      <c r="M2011" s="682">
        <v>30333.33</v>
      </c>
      <c r="N2011" s="681">
        <v>0</v>
      </c>
      <c r="O2011" s="683">
        <v>0</v>
      </c>
      <c r="P2011" s="682">
        <v>0</v>
      </c>
      <c r="Q2011" s="667">
        <v>0</v>
      </c>
      <c r="R2011" s="683">
        <v>0</v>
      </c>
    </row>
    <row r="2012" spans="1:18" x14ac:dyDescent="0.25">
      <c r="A2012" s="636">
        <v>1078</v>
      </c>
      <c r="B2012" s="637" t="s">
        <v>515</v>
      </c>
      <c r="C2012" s="638" t="s">
        <v>147</v>
      </c>
      <c r="D2012" s="639" t="s">
        <v>26158</v>
      </c>
      <c r="E2012" s="640">
        <v>10000</v>
      </c>
      <c r="F2012" s="641" t="s">
        <v>26167</v>
      </c>
      <c r="G2012" s="642" t="s">
        <v>26168</v>
      </c>
      <c r="H2012" s="643" t="s">
        <v>23950</v>
      </c>
      <c r="I2012" s="644" t="s">
        <v>849</v>
      </c>
      <c r="J2012" s="645" t="s">
        <v>19270</v>
      </c>
      <c r="K2012" s="681">
        <v>0</v>
      </c>
      <c r="L2012" s="681">
        <v>0</v>
      </c>
      <c r="M2012" s="682">
        <v>6666.67</v>
      </c>
      <c r="N2012" s="681">
        <v>0</v>
      </c>
      <c r="O2012" s="683">
        <v>0</v>
      </c>
      <c r="P2012" s="682">
        <v>0</v>
      </c>
      <c r="Q2012" s="667">
        <v>0</v>
      </c>
      <c r="R2012" s="683">
        <v>0</v>
      </c>
    </row>
    <row r="2013" spans="1:18" x14ac:dyDescent="0.25">
      <c r="A2013" s="636">
        <v>1078</v>
      </c>
      <c r="B2013" s="637" t="s">
        <v>515</v>
      </c>
      <c r="C2013" s="638" t="s">
        <v>147</v>
      </c>
      <c r="D2013" s="639" t="s">
        <v>24539</v>
      </c>
      <c r="E2013" s="640">
        <v>3500</v>
      </c>
      <c r="F2013" s="641" t="s">
        <v>24540</v>
      </c>
      <c r="G2013" s="642" t="s">
        <v>24541</v>
      </c>
      <c r="H2013" s="643" t="s">
        <v>16466</v>
      </c>
      <c r="I2013" s="644" t="s">
        <v>24137</v>
      </c>
      <c r="J2013" s="645" t="s">
        <v>16466</v>
      </c>
      <c r="K2013" s="681">
        <v>0</v>
      </c>
      <c r="L2013" s="681">
        <v>0</v>
      </c>
      <c r="M2013" s="682">
        <v>-322.66000000000003</v>
      </c>
      <c r="N2013" s="681">
        <v>0</v>
      </c>
      <c r="O2013" s="683">
        <v>0</v>
      </c>
      <c r="P2013" s="682">
        <v>0</v>
      </c>
      <c r="Q2013" s="683">
        <v>1</v>
      </c>
      <c r="R2013" s="683">
        <v>12</v>
      </c>
    </row>
    <row r="2014" spans="1:18" x14ac:dyDescent="0.25">
      <c r="A2014" s="636">
        <v>1078</v>
      </c>
      <c r="B2014" s="637" t="s">
        <v>515</v>
      </c>
      <c r="C2014" s="638" t="s">
        <v>147</v>
      </c>
      <c r="D2014" s="639" t="s">
        <v>26169</v>
      </c>
      <c r="E2014" s="640">
        <v>12000</v>
      </c>
      <c r="F2014" s="641" t="s">
        <v>26170</v>
      </c>
      <c r="G2014" s="642" t="s">
        <v>26171</v>
      </c>
      <c r="H2014" s="643" t="s">
        <v>23950</v>
      </c>
      <c r="I2014" s="644" t="s">
        <v>520</v>
      </c>
      <c r="J2014" s="645" t="s">
        <v>26172</v>
      </c>
      <c r="K2014" s="681">
        <v>0</v>
      </c>
      <c r="L2014" s="681">
        <v>0</v>
      </c>
      <c r="M2014" s="682">
        <v>5600</v>
      </c>
      <c r="N2014" s="681">
        <v>0</v>
      </c>
      <c r="O2014" s="683">
        <v>0</v>
      </c>
      <c r="P2014" s="682">
        <v>0</v>
      </c>
      <c r="Q2014" s="667">
        <v>0</v>
      </c>
      <c r="R2014" s="683">
        <v>0</v>
      </c>
    </row>
    <row r="2015" spans="1:18" x14ac:dyDescent="0.25">
      <c r="A2015" s="636">
        <v>1078</v>
      </c>
      <c r="B2015" s="637" t="s">
        <v>515</v>
      </c>
      <c r="C2015" s="638" t="s">
        <v>147</v>
      </c>
      <c r="D2015" s="639" t="s">
        <v>26155</v>
      </c>
      <c r="E2015" s="640">
        <v>10000</v>
      </c>
      <c r="F2015" s="641" t="s">
        <v>26173</v>
      </c>
      <c r="G2015" s="642" t="s">
        <v>26174</v>
      </c>
      <c r="H2015" s="643" t="s">
        <v>519</v>
      </c>
      <c r="I2015" s="644" t="s">
        <v>849</v>
      </c>
      <c r="J2015" s="645" t="s">
        <v>519</v>
      </c>
      <c r="K2015" s="681">
        <v>0</v>
      </c>
      <c r="L2015" s="681">
        <v>0</v>
      </c>
      <c r="M2015" s="682">
        <v>10000</v>
      </c>
      <c r="N2015" s="681">
        <v>0</v>
      </c>
      <c r="O2015" s="683">
        <v>0</v>
      </c>
      <c r="P2015" s="682">
        <v>0</v>
      </c>
      <c r="Q2015" s="667">
        <v>0</v>
      </c>
      <c r="R2015" s="683">
        <v>0</v>
      </c>
    </row>
    <row r="2016" spans="1:18" x14ac:dyDescent="0.25">
      <c r="A2016" s="636">
        <v>1078</v>
      </c>
      <c r="B2016" s="637" t="s">
        <v>515</v>
      </c>
      <c r="C2016" s="638" t="s">
        <v>147</v>
      </c>
      <c r="D2016" s="639" t="s">
        <v>26175</v>
      </c>
      <c r="E2016" s="640">
        <v>2000</v>
      </c>
      <c r="F2016" s="641" t="s">
        <v>26176</v>
      </c>
      <c r="G2016" s="642" t="s">
        <v>26177</v>
      </c>
      <c r="H2016" s="643" t="s">
        <v>21592</v>
      </c>
      <c r="I2016" s="644" t="s">
        <v>21592</v>
      </c>
      <c r="J2016" s="645"/>
      <c r="K2016" s="681">
        <v>0</v>
      </c>
      <c r="L2016" s="681">
        <v>0</v>
      </c>
      <c r="M2016" s="682">
        <v>500</v>
      </c>
      <c r="N2016" s="681">
        <v>0</v>
      </c>
      <c r="O2016" s="683">
        <v>0</v>
      </c>
      <c r="P2016" s="682">
        <v>0</v>
      </c>
      <c r="Q2016" s="667">
        <v>0</v>
      </c>
      <c r="R2016" s="683">
        <v>0</v>
      </c>
    </row>
    <row r="2017" spans="1:18" x14ac:dyDescent="0.25">
      <c r="A2017" s="636">
        <v>1078</v>
      </c>
      <c r="B2017" s="637" t="s">
        <v>515</v>
      </c>
      <c r="C2017" s="638" t="s">
        <v>147</v>
      </c>
      <c r="D2017" s="639" t="s">
        <v>24338</v>
      </c>
      <c r="E2017" s="640">
        <v>2000</v>
      </c>
      <c r="F2017" s="641" t="s">
        <v>25331</v>
      </c>
      <c r="G2017" s="642" t="s">
        <v>25332</v>
      </c>
      <c r="H2017" s="643" t="s">
        <v>19466</v>
      </c>
      <c r="I2017" s="644" t="s">
        <v>24494</v>
      </c>
      <c r="J2017" s="645" t="s">
        <v>19466</v>
      </c>
      <c r="K2017" s="681">
        <v>0</v>
      </c>
      <c r="L2017" s="681">
        <v>0</v>
      </c>
      <c r="M2017" s="682">
        <v>9000</v>
      </c>
      <c r="N2017" s="681">
        <v>0</v>
      </c>
      <c r="O2017" s="683">
        <v>0</v>
      </c>
      <c r="P2017" s="682">
        <v>0</v>
      </c>
      <c r="Q2017" s="667">
        <v>0</v>
      </c>
      <c r="R2017" s="683">
        <v>0</v>
      </c>
    </row>
    <row r="2018" spans="1:18" x14ac:dyDescent="0.25">
      <c r="A2018" s="636">
        <v>1078</v>
      </c>
      <c r="B2018" s="637" t="s">
        <v>515</v>
      </c>
      <c r="C2018" s="638" t="s">
        <v>147</v>
      </c>
      <c r="D2018" s="639" t="s">
        <v>24388</v>
      </c>
      <c r="E2018" s="640">
        <v>3500</v>
      </c>
      <c r="F2018" s="641" t="s">
        <v>24389</v>
      </c>
      <c r="G2018" s="642" t="s">
        <v>24390</v>
      </c>
      <c r="H2018" s="643" t="s">
        <v>16466</v>
      </c>
      <c r="I2018" s="644" t="s">
        <v>24337</v>
      </c>
      <c r="J2018" s="645" t="s">
        <v>16466</v>
      </c>
      <c r="K2018" s="681">
        <v>0</v>
      </c>
      <c r="L2018" s="681">
        <v>0</v>
      </c>
      <c r="M2018" s="682">
        <v>-1415.1</v>
      </c>
      <c r="N2018" s="681">
        <v>0</v>
      </c>
      <c r="O2018" s="683">
        <v>0</v>
      </c>
      <c r="P2018" s="682">
        <v>0</v>
      </c>
      <c r="Q2018" s="667">
        <v>0</v>
      </c>
      <c r="R2018" s="683">
        <v>0</v>
      </c>
    </row>
    <row r="2019" spans="1:18" x14ac:dyDescent="0.25">
      <c r="A2019" s="636">
        <v>1078</v>
      </c>
      <c r="B2019" s="637" t="s">
        <v>515</v>
      </c>
      <c r="C2019" s="638" t="s">
        <v>147</v>
      </c>
      <c r="D2019" s="639" t="s">
        <v>24376</v>
      </c>
      <c r="E2019" s="640">
        <v>3500</v>
      </c>
      <c r="F2019" s="641" t="s">
        <v>25310</v>
      </c>
      <c r="G2019" s="642" t="s">
        <v>25311</v>
      </c>
      <c r="H2019" s="643" t="s">
        <v>16466</v>
      </c>
      <c r="I2019" s="644" t="s">
        <v>520</v>
      </c>
      <c r="J2019" s="645" t="s">
        <v>16466</v>
      </c>
      <c r="K2019" s="681">
        <v>0</v>
      </c>
      <c r="L2019" s="681">
        <v>0</v>
      </c>
      <c r="M2019" s="682">
        <v>-1400</v>
      </c>
      <c r="N2019" s="681">
        <v>0</v>
      </c>
      <c r="O2019" s="683">
        <v>0</v>
      </c>
      <c r="P2019" s="682">
        <v>0</v>
      </c>
      <c r="Q2019" s="667">
        <v>0</v>
      </c>
      <c r="R2019" s="683">
        <v>0</v>
      </c>
    </row>
    <row r="2020" spans="1:18" x14ac:dyDescent="0.25">
      <c r="A2020" s="636">
        <v>1078</v>
      </c>
      <c r="B2020" s="637" t="s">
        <v>515</v>
      </c>
      <c r="C2020" s="638" t="s">
        <v>147</v>
      </c>
      <c r="D2020" s="639" t="s">
        <v>24338</v>
      </c>
      <c r="E2020" s="640">
        <v>2000</v>
      </c>
      <c r="F2020" s="641" t="s">
        <v>25477</v>
      </c>
      <c r="G2020" s="642" t="s">
        <v>25478</v>
      </c>
      <c r="H2020" s="643" t="s">
        <v>19390</v>
      </c>
      <c r="I2020" s="644" t="s">
        <v>25170</v>
      </c>
      <c r="J2020" s="645" t="s">
        <v>19390</v>
      </c>
      <c r="K2020" s="681">
        <v>0</v>
      </c>
      <c r="L2020" s="681">
        <v>0</v>
      </c>
      <c r="M2020" s="682">
        <v>0</v>
      </c>
      <c r="N2020" s="681">
        <v>0</v>
      </c>
      <c r="O2020" s="683">
        <v>0</v>
      </c>
      <c r="P2020" s="682">
        <v>12000</v>
      </c>
      <c r="Q2020" s="683">
        <v>1</v>
      </c>
      <c r="R2020" s="683">
        <v>9</v>
      </c>
    </row>
    <row r="2021" spans="1:18" x14ac:dyDescent="0.25">
      <c r="A2021" s="636">
        <v>1078</v>
      </c>
      <c r="B2021" s="637" t="s">
        <v>515</v>
      </c>
      <c r="C2021" s="638" t="s">
        <v>147</v>
      </c>
      <c r="D2021" s="639" t="s">
        <v>25638</v>
      </c>
      <c r="E2021" s="640">
        <v>3500</v>
      </c>
      <c r="F2021" s="641" t="s">
        <v>25639</v>
      </c>
      <c r="G2021" s="642" t="s">
        <v>25640</v>
      </c>
      <c r="H2021" s="643" t="s">
        <v>3390</v>
      </c>
      <c r="I2021" s="644" t="s">
        <v>24764</v>
      </c>
      <c r="J2021" s="645" t="s">
        <v>3390</v>
      </c>
      <c r="K2021" s="681">
        <v>0</v>
      </c>
      <c r="L2021" s="681">
        <v>0</v>
      </c>
      <c r="M2021" s="682">
        <v>0</v>
      </c>
      <c r="N2021" s="681">
        <v>0</v>
      </c>
      <c r="O2021" s="683">
        <v>0</v>
      </c>
      <c r="P2021" s="682">
        <v>0</v>
      </c>
      <c r="Q2021" s="667">
        <v>0</v>
      </c>
      <c r="R2021" s="683">
        <v>0</v>
      </c>
    </row>
    <row r="2022" spans="1:18" x14ac:dyDescent="0.25">
      <c r="A2022" s="636">
        <v>1078</v>
      </c>
      <c r="B2022" s="637" t="s">
        <v>515</v>
      </c>
      <c r="C2022" s="638" t="s">
        <v>147</v>
      </c>
      <c r="D2022" s="639" t="s">
        <v>26102</v>
      </c>
      <c r="E2022" s="640">
        <v>13000</v>
      </c>
      <c r="F2022" s="646">
        <v>41359168</v>
      </c>
      <c r="G2022" s="642" t="s">
        <v>26103</v>
      </c>
      <c r="H2022" s="643" t="s">
        <v>16466</v>
      </c>
      <c r="I2022" s="644" t="s">
        <v>24337</v>
      </c>
      <c r="J2022" s="645" t="s">
        <v>16466</v>
      </c>
      <c r="K2022" s="681">
        <v>0</v>
      </c>
      <c r="L2022" s="681">
        <v>0</v>
      </c>
      <c r="M2022" s="682">
        <v>0</v>
      </c>
      <c r="N2022" s="681">
        <v>0</v>
      </c>
      <c r="O2022" s="683">
        <v>0</v>
      </c>
      <c r="P2022" s="682">
        <v>26000</v>
      </c>
      <c r="Q2022" s="683">
        <v>1</v>
      </c>
      <c r="R2022" s="683">
        <v>12</v>
      </c>
    </row>
    <row r="2023" spans="1:18" x14ac:dyDescent="0.25">
      <c r="A2023" s="636">
        <v>1078</v>
      </c>
      <c r="B2023" s="637" t="s">
        <v>515</v>
      </c>
      <c r="C2023" s="638" t="s">
        <v>147</v>
      </c>
      <c r="D2023" s="639" t="s">
        <v>24338</v>
      </c>
      <c r="E2023" s="640">
        <v>2000</v>
      </c>
      <c r="F2023" s="641" t="s">
        <v>24970</v>
      </c>
      <c r="G2023" s="642" t="s">
        <v>24971</v>
      </c>
      <c r="H2023" s="643" t="s">
        <v>1323</v>
      </c>
      <c r="I2023" s="644" t="s">
        <v>24458</v>
      </c>
      <c r="J2023" s="645" t="s">
        <v>1323</v>
      </c>
      <c r="K2023" s="681">
        <v>0</v>
      </c>
      <c r="L2023" s="681">
        <v>0</v>
      </c>
      <c r="M2023" s="682">
        <v>0</v>
      </c>
      <c r="N2023" s="681">
        <v>0</v>
      </c>
      <c r="O2023" s="683">
        <v>0</v>
      </c>
      <c r="P2023" s="682">
        <v>12000</v>
      </c>
      <c r="Q2023" s="683">
        <v>1</v>
      </c>
      <c r="R2023" s="683">
        <v>9</v>
      </c>
    </row>
    <row r="2024" spans="1:18" x14ac:dyDescent="0.25">
      <c r="A2024" s="636">
        <v>1078</v>
      </c>
      <c r="B2024" s="637" t="s">
        <v>515</v>
      </c>
      <c r="C2024" s="638" t="s">
        <v>147</v>
      </c>
      <c r="D2024" s="639" t="s">
        <v>24338</v>
      </c>
      <c r="E2024" s="640">
        <v>2000</v>
      </c>
      <c r="F2024" s="641" t="s">
        <v>25326</v>
      </c>
      <c r="G2024" s="642" t="s">
        <v>25327</v>
      </c>
      <c r="H2024" s="643" t="s">
        <v>24857</v>
      </c>
      <c r="I2024" s="644" t="s">
        <v>24857</v>
      </c>
      <c r="J2024" s="645" t="s">
        <v>24857</v>
      </c>
      <c r="K2024" s="681">
        <v>0</v>
      </c>
      <c r="L2024" s="681">
        <v>0</v>
      </c>
      <c r="M2024" s="682">
        <v>0</v>
      </c>
      <c r="N2024" s="681">
        <v>0</v>
      </c>
      <c r="O2024" s="683">
        <v>0</v>
      </c>
      <c r="P2024" s="682">
        <v>5933.33</v>
      </c>
      <c r="Q2024" s="667">
        <v>0</v>
      </c>
      <c r="R2024" s="683">
        <v>0</v>
      </c>
    </row>
    <row r="2025" spans="1:18" x14ac:dyDescent="0.25">
      <c r="A2025" s="636">
        <v>1078</v>
      </c>
      <c r="B2025" s="637" t="s">
        <v>515</v>
      </c>
      <c r="C2025" s="638" t="s">
        <v>147</v>
      </c>
      <c r="D2025" s="639" t="s">
        <v>24338</v>
      </c>
      <c r="E2025" s="640">
        <v>2000</v>
      </c>
      <c r="F2025" s="641" t="s">
        <v>25582</v>
      </c>
      <c r="G2025" s="642" t="s">
        <v>25583</v>
      </c>
      <c r="H2025" s="643" t="s">
        <v>24813</v>
      </c>
      <c r="I2025" s="644" t="s">
        <v>24813</v>
      </c>
      <c r="J2025" s="645" t="s">
        <v>24813</v>
      </c>
      <c r="K2025" s="681">
        <v>0</v>
      </c>
      <c r="L2025" s="681">
        <v>0</v>
      </c>
      <c r="M2025" s="682">
        <v>0</v>
      </c>
      <c r="N2025" s="681">
        <v>0</v>
      </c>
      <c r="O2025" s="683">
        <v>0</v>
      </c>
      <c r="P2025" s="682">
        <v>133.33000000000001</v>
      </c>
      <c r="Q2025" s="667">
        <v>0</v>
      </c>
      <c r="R2025" s="683">
        <v>0</v>
      </c>
    </row>
    <row r="2026" spans="1:18" x14ac:dyDescent="0.25">
      <c r="A2026" s="636">
        <v>1078</v>
      </c>
      <c r="B2026" s="637" t="s">
        <v>515</v>
      </c>
      <c r="C2026" s="638" t="s">
        <v>147</v>
      </c>
      <c r="D2026" s="639" t="s">
        <v>24338</v>
      </c>
      <c r="E2026" s="640">
        <v>2000</v>
      </c>
      <c r="F2026" s="641" t="s">
        <v>25259</v>
      </c>
      <c r="G2026" s="642" t="s">
        <v>25260</v>
      </c>
      <c r="H2026" s="643" t="s">
        <v>1635</v>
      </c>
      <c r="I2026" s="644" t="s">
        <v>24494</v>
      </c>
      <c r="J2026" s="645" t="s">
        <v>1635</v>
      </c>
      <c r="K2026" s="681">
        <v>0</v>
      </c>
      <c r="L2026" s="681">
        <v>0</v>
      </c>
      <c r="M2026" s="682">
        <v>0</v>
      </c>
      <c r="N2026" s="681">
        <v>0</v>
      </c>
      <c r="O2026" s="683">
        <v>0</v>
      </c>
      <c r="P2026" s="682">
        <v>12000</v>
      </c>
      <c r="Q2026" s="667">
        <v>0</v>
      </c>
      <c r="R2026" s="683">
        <v>0</v>
      </c>
    </row>
    <row r="2027" spans="1:18" x14ac:dyDescent="0.25">
      <c r="A2027" s="636">
        <v>1078</v>
      </c>
      <c r="B2027" s="637" t="s">
        <v>515</v>
      </c>
      <c r="C2027" s="638" t="s">
        <v>147</v>
      </c>
      <c r="D2027" s="639" t="s">
        <v>24338</v>
      </c>
      <c r="E2027" s="640">
        <v>2000</v>
      </c>
      <c r="F2027" s="641" t="s">
        <v>24456</v>
      </c>
      <c r="G2027" s="642" t="s">
        <v>24457</v>
      </c>
      <c r="H2027" s="643" t="s">
        <v>20534</v>
      </c>
      <c r="I2027" s="644" t="s">
        <v>24458</v>
      </c>
      <c r="J2027" s="645" t="s">
        <v>20534</v>
      </c>
      <c r="K2027" s="681">
        <v>0</v>
      </c>
      <c r="L2027" s="681">
        <v>0</v>
      </c>
      <c r="M2027" s="682">
        <v>0</v>
      </c>
      <c r="N2027" s="681">
        <v>0</v>
      </c>
      <c r="O2027" s="683">
        <v>0</v>
      </c>
      <c r="P2027" s="682">
        <v>5800</v>
      </c>
      <c r="Q2027" s="667">
        <v>0</v>
      </c>
      <c r="R2027" s="683">
        <v>0</v>
      </c>
    </row>
    <row r="2028" spans="1:18" x14ac:dyDescent="0.25">
      <c r="A2028" s="636">
        <v>1078</v>
      </c>
      <c r="B2028" s="637" t="s">
        <v>515</v>
      </c>
      <c r="C2028" s="638" t="s">
        <v>147</v>
      </c>
      <c r="D2028" s="639" t="s">
        <v>24338</v>
      </c>
      <c r="E2028" s="640">
        <v>2000</v>
      </c>
      <c r="F2028" s="641" t="s">
        <v>24807</v>
      </c>
      <c r="G2028" s="642" t="s">
        <v>24808</v>
      </c>
      <c r="H2028" s="643" t="s">
        <v>19217</v>
      </c>
      <c r="I2028" s="644" t="s">
        <v>24494</v>
      </c>
      <c r="J2028" s="645" t="s">
        <v>19217</v>
      </c>
      <c r="K2028" s="681">
        <v>0</v>
      </c>
      <c r="L2028" s="681">
        <v>0</v>
      </c>
      <c r="M2028" s="682">
        <v>0</v>
      </c>
      <c r="N2028" s="681">
        <v>0</v>
      </c>
      <c r="O2028" s="683">
        <v>0</v>
      </c>
      <c r="P2028" s="682">
        <v>12000</v>
      </c>
      <c r="Q2028" s="683">
        <v>1</v>
      </c>
      <c r="R2028" s="683">
        <v>9</v>
      </c>
    </row>
    <row r="2029" spans="1:18" x14ac:dyDescent="0.25">
      <c r="A2029" s="636">
        <v>1078</v>
      </c>
      <c r="B2029" s="637" t="s">
        <v>515</v>
      </c>
      <c r="C2029" s="638" t="s">
        <v>147</v>
      </c>
      <c r="D2029" s="639" t="s">
        <v>24338</v>
      </c>
      <c r="E2029" s="640">
        <v>2000</v>
      </c>
      <c r="F2029" s="641" t="s">
        <v>24371</v>
      </c>
      <c r="G2029" s="642" t="s">
        <v>24372</v>
      </c>
      <c r="H2029" s="643" t="s">
        <v>19390</v>
      </c>
      <c r="I2029" s="644" t="s">
        <v>24373</v>
      </c>
      <c r="J2029" s="645" t="s">
        <v>19390</v>
      </c>
      <c r="K2029" s="681">
        <v>0</v>
      </c>
      <c r="L2029" s="681">
        <v>0</v>
      </c>
      <c r="M2029" s="682">
        <v>0</v>
      </c>
      <c r="N2029" s="681">
        <v>0</v>
      </c>
      <c r="O2029" s="683">
        <v>0</v>
      </c>
      <c r="P2029" s="682">
        <v>9988.19</v>
      </c>
      <c r="Q2029" s="667">
        <v>0</v>
      </c>
      <c r="R2029" s="683">
        <v>0</v>
      </c>
    </row>
    <row r="2030" spans="1:18" x14ac:dyDescent="0.25">
      <c r="A2030" s="636">
        <v>1078</v>
      </c>
      <c r="B2030" s="637" t="s">
        <v>515</v>
      </c>
      <c r="C2030" s="638" t="s">
        <v>147</v>
      </c>
      <c r="D2030" s="639" t="s">
        <v>24388</v>
      </c>
      <c r="E2030" s="640">
        <v>3500</v>
      </c>
      <c r="F2030" s="641" t="s">
        <v>25011</v>
      </c>
      <c r="G2030" s="642" t="s">
        <v>25012</v>
      </c>
      <c r="H2030" s="643" t="s">
        <v>16466</v>
      </c>
      <c r="I2030" s="644" t="s">
        <v>24422</v>
      </c>
      <c r="J2030" s="645" t="s">
        <v>16466</v>
      </c>
      <c r="K2030" s="681">
        <v>0</v>
      </c>
      <c r="L2030" s="681">
        <v>0</v>
      </c>
      <c r="M2030" s="682">
        <v>0</v>
      </c>
      <c r="N2030" s="681">
        <v>0</v>
      </c>
      <c r="O2030" s="683">
        <v>0</v>
      </c>
      <c r="P2030" s="682">
        <v>-1380</v>
      </c>
      <c r="Q2030" s="683">
        <v>1</v>
      </c>
      <c r="R2030" s="683">
        <v>12</v>
      </c>
    </row>
    <row r="2031" spans="1:18" x14ac:dyDescent="0.25">
      <c r="A2031" s="636">
        <v>1078</v>
      </c>
      <c r="B2031" s="637" t="s">
        <v>515</v>
      </c>
      <c r="C2031" s="638" t="s">
        <v>147</v>
      </c>
      <c r="D2031" s="639" t="s">
        <v>24338</v>
      </c>
      <c r="E2031" s="640">
        <v>2000</v>
      </c>
      <c r="F2031" s="641" t="s">
        <v>24836</v>
      </c>
      <c r="G2031" s="642" t="s">
        <v>24837</v>
      </c>
      <c r="H2031" s="643" t="s">
        <v>19217</v>
      </c>
      <c r="I2031" s="644" t="s">
        <v>24458</v>
      </c>
      <c r="J2031" s="645" t="s">
        <v>19217</v>
      </c>
      <c r="K2031" s="681">
        <v>0</v>
      </c>
      <c r="L2031" s="681">
        <v>0</v>
      </c>
      <c r="M2031" s="682">
        <v>0</v>
      </c>
      <c r="N2031" s="681">
        <v>0</v>
      </c>
      <c r="O2031" s="683">
        <v>0</v>
      </c>
      <c r="P2031" s="682">
        <v>6000</v>
      </c>
      <c r="Q2031" s="667">
        <v>0</v>
      </c>
      <c r="R2031" s="683">
        <v>0</v>
      </c>
    </row>
    <row r="2032" spans="1:18" x14ac:dyDescent="0.25">
      <c r="A2032" s="636">
        <v>1078</v>
      </c>
      <c r="B2032" s="637" t="s">
        <v>515</v>
      </c>
      <c r="C2032" s="638" t="s">
        <v>147</v>
      </c>
      <c r="D2032" s="639" t="s">
        <v>24338</v>
      </c>
      <c r="E2032" s="640">
        <v>2000</v>
      </c>
      <c r="F2032" s="641" t="s">
        <v>25168</v>
      </c>
      <c r="G2032" s="642" t="s">
        <v>25169</v>
      </c>
      <c r="H2032" s="643" t="s">
        <v>24856</v>
      </c>
      <c r="I2032" s="644" t="s">
        <v>25170</v>
      </c>
      <c r="J2032" s="645" t="s">
        <v>24856</v>
      </c>
      <c r="K2032" s="681">
        <v>0</v>
      </c>
      <c r="L2032" s="681">
        <v>0</v>
      </c>
      <c r="M2032" s="682">
        <v>0</v>
      </c>
      <c r="N2032" s="681">
        <v>0</v>
      </c>
      <c r="O2032" s="683">
        <v>0</v>
      </c>
      <c r="P2032" s="682">
        <v>0</v>
      </c>
      <c r="Q2032" s="667">
        <v>0</v>
      </c>
      <c r="R2032" s="683">
        <v>0</v>
      </c>
    </row>
    <row r="2033" spans="1:18" x14ac:dyDescent="0.25">
      <c r="A2033" s="636">
        <v>1078</v>
      </c>
      <c r="B2033" s="637" t="s">
        <v>515</v>
      </c>
      <c r="C2033" s="638" t="s">
        <v>147</v>
      </c>
      <c r="D2033" s="639" t="s">
        <v>26178</v>
      </c>
      <c r="E2033" s="640">
        <v>13000</v>
      </c>
      <c r="F2033" s="641" t="s">
        <v>26179</v>
      </c>
      <c r="G2033" s="642" t="s">
        <v>26180</v>
      </c>
      <c r="H2033" s="643" t="s">
        <v>26181</v>
      </c>
      <c r="I2033" s="644" t="s">
        <v>19282</v>
      </c>
      <c r="J2033" s="645" t="s">
        <v>849</v>
      </c>
      <c r="K2033" s="681">
        <v>0</v>
      </c>
      <c r="L2033" s="681">
        <v>0</v>
      </c>
      <c r="M2033" s="682">
        <v>0</v>
      </c>
      <c r="N2033" s="681">
        <v>0</v>
      </c>
      <c r="O2033" s="683">
        <v>0</v>
      </c>
      <c r="P2033" s="682">
        <v>0</v>
      </c>
      <c r="Q2033" s="683">
        <v>1</v>
      </c>
      <c r="R2033" s="683">
        <v>12</v>
      </c>
    </row>
    <row r="2034" spans="1:18" x14ac:dyDescent="0.25">
      <c r="A2034" s="636">
        <v>1078</v>
      </c>
      <c r="B2034" s="637" t="s">
        <v>515</v>
      </c>
      <c r="C2034" s="638" t="s">
        <v>147</v>
      </c>
      <c r="D2034" s="639" t="s">
        <v>25564</v>
      </c>
      <c r="E2034" s="640">
        <v>15600</v>
      </c>
      <c r="F2034" s="641" t="s">
        <v>26182</v>
      </c>
      <c r="G2034" s="642" t="s">
        <v>26183</v>
      </c>
      <c r="H2034" s="643" t="s">
        <v>26158</v>
      </c>
      <c r="I2034" s="644" t="s">
        <v>19282</v>
      </c>
      <c r="J2034" s="645" t="s">
        <v>849</v>
      </c>
      <c r="K2034" s="681">
        <v>0</v>
      </c>
      <c r="L2034" s="681">
        <v>0</v>
      </c>
      <c r="M2034" s="682">
        <v>0</v>
      </c>
      <c r="N2034" s="681">
        <v>0</v>
      </c>
      <c r="O2034" s="683">
        <v>0</v>
      </c>
      <c r="P2034" s="682">
        <v>0</v>
      </c>
      <c r="Q2034" s="683">
        <v>1</v>
      </c>
      <c r="R2034" s="683">
        <v>12</v>
      </c>
    </row>
    <row r="2035" spans="1:18" x14ac:dyDescent="0.25">
      <c r="A2035" s="636">
        <v>1078</v>
      </c>
      <c r="B2035" s="637" t="s">
        <v>515</v>
      </c>
      <c r="C2035" s="638" t="s">
        <v>147</v>
      </c>
      <c r="D2035" s="639" t="s">
        <v>25564</v>
      </c>
      <c r="E2035" s="640">
        <v>15600</v>
      </c>
      <c r="F2035" s="641" t="s">
        <v>26184</v>
      </c>
      <c r="G2035" s="642" t="s">
        <v>26185</v>
      </c>
      <c r="H2035" s="643" t="s">
        <v>26155</v>
      </c>
      <c r="I2035" s="644" t="s">
        <v>519</v>
      </c>
      <c r="J2035" s="645" t="s">
        <v>849</v>
      </c>
      <c r="K2035" s="681">
        <v>0</v>
      </c>
      <c r="L2035" s="681">
        <v>0</v>
      </c>
      <c r="M2035" s="682">
        <v>0</v>
      </c>
      <c r="N2035" s="681">
        <v>0</v>
      </c>
      <c r="O2035" s="683">
        <v>0</v>
      </c>
      <c r="P2035" s="682">
        <v>0</v>
      </c>
      <c r="Q2035" s="683">
        <v>1</v>
      </c>
      <c r="R2035" s="683">
        <v>12</v>
      </c>
    </row>
    <row r="2036" spans="1:18" x14ac:dyDescent="0.25">
      <c r="A2036" s="636">
        <v>1078</v>
      </c>
      <c r="B2036" s="637" t="s">
        <v>515</v>
      </c>
      <c r="C2036" s="638" t="s">
        <v>147</v>
      </c>
      <c r="D2036" s="639" t="s">
        <v>26186</v>
      </c>
      <c r="E2036" s="640">
        <v>15600</v>
      </c>
      <c r="F2036" s="641" t="s">
        <v>26187</v>
      </c>
      <c r="G2036" s="642" t="s">
        <v>26188</v>
      </c>
      <c r="H2036" s="643" t="s">
        <v>26189</v>
      </c>
      <c r="I2036" s="644" t="s">
        <v>23950</v>
      </c>
      <c r="J2036" s="645" t="s">
        <v>849</v>
      </c>
      <c r="K2036" s="681">
        <v>0</v>
      </c>
      <c r="L2036" s="681">
        <v>0</v>
      </c>
      <c r="M2036" s="682">
        <v>0</v>
      </c>
      <c r="N2036" s="681">
        <v>0</v>
      </c>
      <c r="O2036" s="683">
        <v>0</v>
      </c>
      <c r="P2036" s="682">
        <v>0</v>
      </c>
      <c r="Q2036" s="683">
        <v>1</v>
      </c>
      <c r="R2036" s="683">
        <v>12</v>
      </c>
    </row>
    <row r="2037" spans="1:18" x14ac:dyDescent="0.25">
      <c r="A2037" s="636">
        <v>1078</v>
      </c>
      <c r="B2037" s="637" t="s">
        <v>515</v>
      </c>
      <c r="C2037" s="638" t="s">
        <v>147</v>
      </c>
      <c r="D2037" s="639" t="s">
        <v>26190</v>
      </c>
      <c r="E2037" s="640">
        <v>13000</v>
      </c>
      <c r="F2037" s="641" t="s">
        <v>26191</v>
      </c>
      <c r="G2037" s="642" t="s">
        <v>26192</v>
      </c>
      <c r="H2037" s="643" t="s">
        <v>26193</v>
      </c>
      <c r="I2037" s="644" t="s">
        <v>23950</v>
      </c>
      <c r="J2037" s="645" t="s">
        <v>849</v>
      </c>
      <c r="K2037" s="681">
        <v>0</v>
      </c>
      <c r="L2037" s="681">
        <v>0</v>
      </c>
      <c r="M2037" s="682">
        <v>0</v>
      </c>
      <c r="N2037" s="681">
        <v>0</v>
      </c>
      <c r="O2037" s="683">
        <v>0</v>
      </c>
      <c r="P2037" s="682">
        <v>0</v>
      </c>
      <c r="Q2037" s="683">
        <v>1</v>
      </c>
      <c r="R2037" s="683">
        <v>12</v>
      </c>
    </row>
    <row r="2038" spans="1:18" x14ac:dyDescent="0.25">
      <c r="A2038" s="636">
        <v>1078</v>
      </c>
      <c r="B2038" s="637" t="s">
        <v>515</v>
      </c>
      <c r="C2038" s="638" t="s">
        <v>147</v>
      </c>
      <c r="D2038" s="639" t="s">
        <v>26194</v>
      </c>
      <c r="E2038" s="640">
        <v>15600</v>
      </c>
      <c r="F2038" s="641" t="s">
        <v>26195</v>
      </c>
      <c r="G2038" s="642" t="s">
        <v>26196</v>
      </c>
      <c r="H2038" s="643" t="s">
        <v>26197</v>
      </c>
      <c r="I2038" s="644" t="s">
        <v>26198</v>
      </c>
      <c r="J2038" s="645" t="s">
        <v>849</v>
      </c>
      <c r="K2038" s="681">
        <v>0</v>
      </c>
      <c r="L2038" s="681">
        <v>0</v>
      </c>
      <c r="M2038" s="682">
        <v>0</v>
      </c>
      <c r="N2038" s="681">
        <v>0</v>
      </c>
      <c r="O2038" s="683">
        <v>0</v>
      </c>
      <c r="P2038" s="682">
        <v>0</v>
      </c>
      <c r="Q2038" s="683">
        <v>1</v>
      </c>
      <c r="R2038" s="683">
        <v>12</v>
      </c>
    </row>
    <row r="2039" spans="1:18" x14ac:dyDescent="0.25">
      <c r="A2039" s="636">
        <v>1078</v>
      </c>
      <c r="B2039" s="637" t="s">
        <v>515</v>
      </c>
      <c r="C2039" s="638" t="s">
        <v>147</v>
      </c>
      <c r="D2039" s="639" t="s">
        <v>26199</v>
      </c>
      <c r="E2039" s="640">
        <v>8000</v>
      </c>
      <c r="F2039" s="641" t="s">
        <v>26200</v>
      </c>
      <c r="G2039" s="642" t="s">
        <v>26201</v>
      </c>
      <c r="H2039" s="643" t="s">
        <v>849</v>
      </c>
      <c r="I2039" s="644" t="s">
        <v>24337</v>
      </c>
      <c r="J2039" s="645"/>
      <c r="K2039" s="681">
        <v>0</v>
      </c>
      <c r="L2039" s="681">
        <v>0</v>
      </c>
      <c r="M2039" s="682">
        <v>0</v>
      </c>
      <c r="N2039" s="681">
        <v>0</v>
      </c>
      <c r="O2039" s="683">
        <v>0</v>
      </c>
      <c r="P2039" s="682">
        <v>0</v>
      </c>
      <c r="Q2039" s="683">
        <v>1</v>
      </c>
      <c r="R2039" s="683">
        <v>11</v>
      </c>
    </row>
    <row r="2040" spans="1:18" x14ac:dyDescent="0.25">
      <c r="A2040" s="636">
        <v>1078</v>
      </c>
      <c r="B2040" s="637" t="s">
        <v>515</v>
      </c>
      <c r="C2040" s="638" t="s">
        <v>147</v>
      </c>
      <c r="D2040" s="639" t="s">
        <v>26202</v>
      </c>
      <c r="E2040" s="640">
        <v>10000</v>
      </c>
      <c r="F2040" s="641" t="s">
        <v>26200</v>
      </c>
      <c r="G2040" s="642" t="s">
        <v>26203</v>
      </c>
      <c r="H2040" s="643" t="s">
        <v>849</v>
      </c>
      <c r="I2040" s="644" t="s">
        <v>24337</v>
      </c>
      <c r="J2040" s="645"/>
      <c r="K2040" s="681">
        <v>0</v>
      </c>
      <c r="L2040" s="681">
        <v>0</v>
      </c>
      <c r="M2040" s="682">
        <v>0</v>
      </c>
      <c r="N2040" s="681">
        <v>0</v>
      </c>
      <c r="O2040" s="683">
        <v>0</v>
      </c>
      <c r="P2040" s="682">
        <v>0</v>
      </c>
      <c r="Q2040" s="683">
        <v>1</v>
      </c>
      <c r="R2040" s="683">
        <v>12</v>
      </c>
    </row>
    <row r="2041" spans="1:18" x14ac:dyDescent="0.25">
      <c r="A2041" s="636">
        <v>1078</v>
      </c>
      <c r="B2041" s="637" t="s">
        <v>515</v>
      </c>
      <c r="C2041" s="638" t="s">
        <v>147</v>
      </c>
      <c r="D2041" s="639" t="s">
        <v>26186</v>
      </c>
      <c r="E2041" s="640">
        <v>13000</v>
      </c>
      <c r="F2041" s="641" t="s">
        <v>26200</v>
      </c>
      <c r="G2041" s="642" t="s">
        <v>26204</v>
      </c>
      <c r="H2041" s="643" t="s">
        <v>849</v>
      </c>
      <c r="I2041" s="644" t="s">
        <v>24337</v>
      </c>
      <c r="J2041" s="645"/>
      <c r="K2041" s="681">
        <v>0</v>
      </c>
      <c r="L2041" s="681">
        <v>0</v>
      </c>
      <c r="M2041" s="682">
        <v>0</v>
      </c>
      <c r="N2041" s="681">
        <v>0</v>
      </c>
      <c r="O2041" s="683">
        <v>0</v>
      </c>
      <c r="P2041" s="682">
        <v>0</v>
      </c>
      <c r="Q2041" s="683">
        <v>1</v>
      </c>
      <c r="R2041" s="683">
        <v>12</v>
      </c>
    </row>
    <row r="2042" spans="1:18" x14ac:dyDescent="0.25">
      <c r="A2042" s="636">
        <v>1078</v>
      </c>
      <c r="B2042" s="637" t="s">
        <v>515</v>
      </c>
      <c r="C2042" s="638" t="s">
        <v>147</v>
      </c>
      <c r="D2042" s="639" t="s">
        <v>26205</v>
      </c>
      <c r="E2042" s="640">
        <v>10000</v>
      </c>
      <c r="F2042" s="641" t="s">
        <v>26200</v>
      </c>
      <c r="G2042" s="642" t="s">
        <v>26206</v>
      </c>
      <c r="H2042" s="643" t="s">
        <v>849</v>
      </c>
      <c r="I2042" s="644" t="s">
        <v>24337</v>
      </c>
      <c r="J2042" s="645"/>
      <c r="K2042" s="681">
        <v>0</v>
      </c>
      <c r="L2042" s="681">
        <v>0</v>
      </c>
      <c r="M2042" s="682">
        <v>0</v>
      </c>
      <c r="N2042" s="681">
        <v>0</v>
      </c>
      <c r="O2042" s="683">
        <v>0</v>
      </c>
      <c r="P2042" s="682">
        <v>0</v>
      </c>
      <c r="Q2042" s="683">
        <v>1</v>
      </c>
      <c r="R2042" s="683">
        <v>12</v>
      </c>
    </row>
    <row r="2043" spans="1:18" x14ac:dyDescent="0.25">
      <c r="A2043" s="636">
        <v>1078</v>
      </c>
      <c r="B2043" s="637" t="s">
        <v>515</v>
      </c>
      <c r="C2043" s="638" t="s">
        <v>147</v>
      </c>
      <c r="D2043" s="639" t="s">
        <v>26207</v>
      </c>
      <c r="E2043" s="640">
        <v>7500</v>
      </c>
      <c r="F2043" s="641" t="s">
        <v>26200</v>
      </c>
      <c r="G2043" s="642" t="s">
        <v>26208</v>
      </c>
      <c r="H2043" s="643" t="s">
        <v>849</v>
      </c>
      <c r="I2043" s="644" t="s">
        <v>24337</v>
      </c>
      <c r="J2043" s="645"/>
      <c r="K2043" s="681">
        <v>0</v>
      </c>
      <c r="L2043" s="681">
        <v>0</v>
      </c>
      <c r="M2043" s="682">
        <v>0</v>
      </c>
      <c r="N2043" s="681">
        <v>0</v>
      </c>
      <c r="O2043" s="683">
        <v>0</v>
      </c>
      <c r="P2043" s="682">
        <v>0</v>
      </c>
      <c r="Q2043" s="683">
        <v>1</v>
      </c>
      <c r="R2043" s="683">
        <v>11</v>
      </c>
    </row>
    <row r="2044" spans="1:18" x14ac:dyDescent="0.25">
      <c r="A2044" s="636">
        <v>1078</v>
      </c>
      <c r="B2044" s="637" t="s">
        <v>515</v>
      </c>
      <c r="C2044" s="638" t="s">
        <v>147</v>
      </c>
      <c r="D2044" s="639" t="s">
        <v>26194</v>
      </c>
      <c r="E2044" s="640">
        <v>15600</v>
      </c>
      <c r="F2044" s="641" t="s">
        <v>26200</v>
      </c>
      <c r="G2044" s="642" t="s">
        <v>26209</v>
      </c>
      <c r="H2044" s="643" t="s">
        <v>849</v>
      </c>
      <c r="I2044" s="644" t="s">
        <v>24337</v>
      </c>
      <c r="J2044" s="645"/>
      <c r="K2044" s="681">
        <v>0</v>
      </c>
      <c r="L2044" s="681">
        <v>0</v>
      </c>
      <c r="M2044" s="682">
        <v>0</v>
      </c>
      <c r="N2044" s="681">
        <v>0</v>
      </c>
      <c r="O2044" s="683">
        <v>0</v>
      </c>
      <c r="P2044" s="682">
        <v>0</v>
      </c>
      <c r="Q2044" s="683">
        <v>1</v>
      </c>
      <c r="R2044" s="683">
        <v>12</v>
      </c>
    </row>
    <row r="2045" spans="1:18" x14ac:dyDescent="0.25">
      <c r="A2045" s="636">
        <v>1078</v>
      </c>
      <c r="B2045" s="637" t="s">
        <v>515</v>
      </c>
      <c r="C2045" s="638" t="s">
        <v>147</v>
      </c>
      <c r="D2045" s="639" t="s">
        <v>25564</v>
      </c>
      <c r="E2045" s="640">
        <v>10000</v>
      </c>
      <c r="F2045" s="641" t="s">
        <v>26200</v>
      </c>
      <c r="G2045" s="642" t="s">
        <v>26210</v>
      </c>
      <c r="H2045" s="643" t="s">
        <v>849</v>
      </c>
      <c r="I2045" s="644" t="s">
        <v>24337</v>
      </c>
      <c r="J2045" s="645"/>
      <c r="K2045" s="681">
        <v>0</v>
      </c>
      <c r="L2045" s="681">
        <v>0</v>
      </c>
      <c r="M2045" s="682">
        <v>0</v>
      </c>
      <c r="N2045" s="681">
        <v>0</v>
      </c>
      <c r="O2045" s="683">
        <v>0</v>
      </c>
      <c r="P2045" s="682">
        <v>0</v>
      </c>
      <c r="Q2045" s="683">
        <v>1</v>
      </c>
      <c r="R2045" s="683">
        <v>11</v>
      </c>
    </row>
    <row r="2046" spans="1:18" x14ac:dyDescent="0.25">
      <c r="A2046" s="636">
        <v>1078</v>
      </c>
      <c r="B2046" s="637" t="s">
        <v>515</v>
      </c>
      <c r="C2046" s="638" t="s">
        <v>147</v>
      </c>
      <c r="D2046" s="639" t="s">
        <v>26211</v>
      </c>
      <c r="E2046" s="640">
        <v>15000</v>
      </c>
      <c r="F2046" s="641" t="s">
        <v>26200</v>
      </c>
      <c r="G2046" s="642" t="s">
        <v>26212</v>
      </c>
      <c r="H2046" s="643" t="s">
        <v>849</v>
      </c>
      <c r="I2046" s="644" t="s">
        <v>24337</v>
      </c>
      <c r="J2046" s="645"/>
      <c r="K2046" s="681">
        <v>0</v>
      </c>
      <c r="L2046" s="681">
        <v>0</v>
      </c>
      <c r="M2046" s="682">
        <v>0</v>
      </c>
      <c r="N2046" s="681">
        <v>0</v>
      </c>
      <c r="O2046" s="683">
        <v>0</v>
      </c>
      <c r="P2046" s="682">
        <v>0</v>
      </c>
      <c r="Q2046" s="683">
        <v>1</v>
      </c>
      <c r="R2046" s="683">
        <v>12</v>
      </c>
    </row>
    <row r="2047" spans="1:18" x14ac:dyDescent="0.25">
      <c r="A2047" s="636">
        <v>1078</v>
      </c>
      <c r="B2047" s="637" t="s">
        <v>515</v>
      </c>
      <c r="C2047" s="638" t="s">
        <v>147</v>
      </c>
      <c r="D2047" s="639" t="s">
        <v>26213</v>
      </c>
      <c r="E2047" s="640">
        <v>15600</v>
      </c>
      <c r="F2047" s="641" t="s">
        <v>26200</v>
      </c>
      <c r="G2047" s="642" t="s">
        <v>26214</v>
      </c>
      <c r="H2047" s="643" t="s">
        <v>849</v>
      </c>
      <c r="I2047" s="644" t="s">
        <v>24337</v>
      </c>
      <c r="J2047" s="645"/>
      <c r="K2047" s="681">
        <v>0</v>
      </c>
      <c r="L2047" s="681">
        <v>0</v>
      </c>
      <c r="M2047" s="682">
        <v>0</v>
      </c>
      <c r="N2047" s="681">
        <v>0</v>
      </c>
      <c r="O2047" s="683">
        <v>0</v>
      </c>
      <c r="P2047" s="682">
        <v>0</v>
      </c>
      <c r="Q2047" s="683">
        <v>1</v>
      </c>
      <c r="R2047" s="683">
        <v>12</v>
      </c>
    </row>
    <row r="2048" spans="1:18" x14ac:dyDescent="0.25">
      <c r="A2048" s="636">
        <v>1078</v>
      </c>
      <c r="B2048" s="637" t="s">
        <v>515</v>
      </c>
      <c r="C2048" s="638" t="s">
        <v>147</v>
      </c>
      <c r="D2048" s="639" t="s">
        <v>26194</v>
      </c>
      <c r="E2048" s="640">
        <v>11000</v>
      </c>
      <c r="F2048" s="641" t="s">
        <v>26200</v>
      </c>
      <c r="G2048" s="642" t="s">
        <v>26215</v>
      </c>
      <c r="H2048" s="643" t="s">
        <v>849</v>
      </c>
      <c r="I2048" s="644" t="s">
        <v>24337</v>
      </c>
      <c r="J2048" s="645"/>
      <c r="K2048" s="681">
        <v>0</v>
      </c>
      <c r="L2048" s="681">
        <v>0</v>
      </c>
      <c r="M2048" s="682">
        <v>0</v>
      </c>
      <c r="N2048" s="681">
        <v>0</v>
      </c>
      <c r="O2048" s="683">
        <v>0</v>
      </c>
      <c r="P2048" s="682">
        <v>0</v>
      </c>
      <c r="Q2048" s="683">
        <v>1</v>
      </c>
      <c r="R2048" s="683">
        <v>11</v>
      </c>
    </row>
    <row r="2049" spans="1:18" x14ac:dyDescent="0.25">
      <c r="A2049" s="636">
        <v>1078</v>
      </c>
      <c r="B2049" s="637" t="s">
        <v>515</v>
      </c>
      <c r="C2049" s="638" t="s">
        <v>147</v>
      </c>
      <c r="D2049" s="639" t="s">
        <v>25564</v>
      </c>
      <c r="E2049" s="640">
        <v>11000</v>
      </c>
      <c r="F2049" s="641" t="s">
        <v>26200</v>
      </c>
      <c r="G2049" s="642" t="s">
        <v>26216</v>
      </c>
      <c r="H2049" s="643" t="s">
        <v>849</v>
      </c>
      <c r="I2049" s="644" t="s">
        <v>24337</v>
      </c>
      <c r="J2049" s="645"/>
      <c r="K2049" s="681">
        <v>0</v>
      </c>
      <c r="L2049" s="681">
        <v>0</v>
      </c>
      <c r="M2049" s="682">
        <v>0</v>
      </c>
      <c r="N2049" s="681">
        <v>0</v>
      </c>
      <c r="O2049" s="683">
        <v>0</v>
      </c>
      <c r="P2049" s="682">
        <v>0</v>
      </c>
      <c r="Q2049" s="683">
        <v>1</v>
      </c>
      <c r="R2049" s="683">
        <v>11</v>
      </c>
    </row>
    <row r="2050" spans="1:18" x14ac:dyDescent="0.25">
      <c r="A2050" s="636">
        <v>1078</v>
      </c>
      <c r="B2050" s="637" t="s">
        <v>515</v>
      </c>
      <c r="C2050" s="638" t="s">
        <v>147</v>
      </c>
      <c r="D2050" s="639" t="s">
        <v>26186</v>
      </c>
      <c r="E2050" s="640">
        <v>13000</v>
      </c>
      <c r="F2050" s="641" t="s">
        <v>26200</v>
      </c>
      <c r="G2050" s="642" t="s">
        <v>26217</v>
      </c>
      <c r="H2050" s="643" t="s">
        <v>849</v>
      </c>
      <c r="I2050" s="644" t="s">
        <v>24337</v>
      </c>
      <c r="J2050" s="645"/>
      <c r="K2050" s="681">
        <v>0</v>
      </c>
      <c r="L2050" s="681">
        <v>0</v>
      </c>
      <c r="M2050" s="682">
        <v>0</v>
      </c>
      <c r="N2050" s="681">
        <v>0</v>
      </c>
      <c r="O2050" s="683">
        <v>0</v>
      </c>
      <c r="P2050" s="682">
        <v>0</v>
      </c>
      <c r="Q2050" s="683">
        <v>1</v>
      </c>
      <c r="R2050" s="683">
        <v>11</v>
      </c>
    </row>
    <row r="2051" spans="1:18" x14ac:dyDescent="0.25">
      <c r="A2051" s="636">
        <v>1078</v>
      </c>
      <c r="B2051" s="637" t="s">
        <v>515</v>
      </c>
      <c r="C2051" s="638" t="s">
        <v>147</v>
      </c>
      <c r="D2051" s="639" t="s">
        <v>25564</v>
      </c>
      <c r="E2051" s="640">
        <v>2000</v>
      </c>
      <c r="F2051" s="641" t="s">
        <v>26200</v>
      </c>
      <c r="G2051" s="642" t="s">
        <v>26218</v>
      </c>
      <c r="H2051" s="643" t="s">
        <v>1464</v>
      </c>
      <c r="I2051" s="644" t="s">
        <v>1781</v>
      </c>
      <c r="J2051" s="645"/>
      <c r="K2051" s="681">
        <v>0</v>
      </c>
      <c r="L2051" s="681">
        <v>0</v>
      </c>
      <c r="M2051" s="682">
        <v>0</v>
      </c>
      <c r="N2051" s="681">
        <v>0</v>
      </c>
      <c r="O2051" s="683">
        <v>0</v>
      </c>
      <c r="P2051" s="682">
        <v>0</v>
      </c>
      <c r="Q2051" s="683">
        <v>1</v>
      </c>
      <c r="R2051" s="683">
        <v>12</v>
      </c>
    </row>
    <row r="2052" spans="1:18" x14ac:dyDescent="0.25">
      <c r="A2052" s="636">
        <v>1078</v>
      </c>
      <c r="B2052" s="637" t="s">
        <v>515</v>
      </c>
      <c r="C2052" s="638" t="s">
        <v>147</v>
      </c>
      <c r="D2052" s="639" t="s">
        <v>26219</v>
      </c>
      <c r="E2052" s="640">
        <v>2000</v>
      </c>
      <c r="F2052" s="641" t="s">
        <v>26200</v>
      </c>
      <c r="G2052" s="642" t="s">
        <v>26220</v>
      </c>
      <c r="H2052" s="643" t="s">
        <v>6674</v>
      </c>
      <c r="I2052" s="644" t="s">
        <v>21592</v>
      </c>
      <c r="J2052" s="645"/>
      <c r="K2052" s="681">
        <v>0</v>
      </c>
      <c r="L2052" s="681">
        <v>0</v>
      </c>
      <c r="M2052" s="682">
        <v>0</v>
      </c>
      <c r="N2052" s="681">
        <v>0</v>
      </c>
      <c r="O2052" s="683">
        <v>0</v>
      </c>
      <c r="P2052" s="682">
        <v>0</v>
      </c>
      <c r="Q2052" s="683">
        <v>1</v>
      </c>
      <c r="R2052" s="683">
        <v>11</v>
      </c>
    </row>
    <row r="2053" spans="1:18" x14ac:dyDescent="0.25">
      <c r="A2053" s="636">
        <v>1078</v>
      </c>
      <c r="B2053" s="637" t="s">
        <v>515</v>
      </c>
      <c r="C2053" s="638" t="s">
        <v>147</v>
      </c>
      <c r="D2053" s="639" t="s">
        <v>25564</v>
      </c>
      <c r="E2053" s="640">
        <v>3500</v>
      </c>
      <c r="F2053" s="641" t="s">
        <v>26200</v>
      </c>
      <c r="G2053" s="642" t="s">
        <v>26221</v>
      </c>
      <c r="H2053" s="643" t="s">
        <v>1464</v>
      </c>
      <c r="I2053" s="644" t="s">
        <v>1781</v>
      </c>
      <c r="J2053" s="645"/>
      <c r="K2053" s="681">
        <v>0</v>
      </c>
      <c r="L2053" s="681">
        <v>0</v>
      </c>
      <c r="M2053" s="682">
        <v>0</v>
      </c>
      <c r="N2053" s="681">
        <v>0</v>
      </c>
      <c r="O2053" s="683">
        <v>0</v>
      </c>
      <c r="P2053" s="682">
        <v>0</v>
      </c>
      <c r="Q2053" s="683">
        <v>1</v>
      </c>
      <c r="R2053" s="683">
        <v>11</v>
      </c>
    </row>
    <row r="2054" spans="1:18" x14ac:dyDescent="0.25">
      <c r="A2054" s="636">
        <v>1078</v>
      </c>
      <c r="B2054" s="637" t="s">
        <v>515</v>
      </c>
      <c r="C2054" s="638" t="s">
        <v>147</v>
      </c>
      <c r="D2054" s="639" t="s">
        <v>26222</v>
      </c>
      <c r="E2054" s="640">
        <v>2000</v>
      </c>
      <c r="F2054" s="641" t="s">
        <v>26200</v>
      </c>
      <c r="G2054" s="642" t="s">
        <v>26223</v>
      </c>
      <c r="H2054" s="643" t="s">
        <v>1464</v>
      </c>
      <c r="I2054" s="644" t="s">
        <v>1781</v>
      </c>
      <c r="J2054" s="645"/>
      <c r="K2054" s="681">
        <v>0</v>
      </c>
      <c r="L2054" s="681">
        <v>0</v>
      </c>
      <c r="M2054" s="682">
        <v>0</v>
      </c>
      <c r="N2054" s="681">
        <v>0</v>
      </c>
      <c r="O2054" s="683">
        <v>0</v>
      </c>
      <c r="P2054" s="682">
        <v>0</v>
      </c>
      <c r="Q2054" s="683">
        <v>1</v>
      </c>
      <c r="R2054" s="683">
        <v>11</v>
      </c>
    </row>
    <row r="2055" spans="1:18" x14ac:dyDescent="0.25">
      <c r="A2055" s="636">
        <v>1078</v>
      </c>
      <c r="B2055" s="637" t="s">
        <v>515</v>
      </c>
      <c r="C2055" s="638" t="s">
        <v>147</v>
      </c>
      <c r="D2055" s="639" t="s">
        <v>25564</v>
      </c>
      <c r="E2055" s="640">
        <v>15600</v>
      </c>
      <c r="F2055" s="641" t="s">
        <v>26200</v>
      </c>
      <c r="G2055" s="642" t="s">
        <v>26224</v>
      </c>
      <c r="H2055" s="643" t="s">
        <v>849</v>
      </c>
      <c r="I2055" s="644" t="s">
        <v>24337</v>
      </c>
      <c r="J2055" s="645"/>
      <c r="K2055" s="681">
        <v>0</v>
      </c>
      <c r="L2055" s="681">
        <v>0</v>
      </c>
      <c r="M2055" s="682">
        <v>0</v>
      </c>
      <c r="N2055" s="681">
        <v>0</v>
      </c>
      <c r="O2055" s="683">
        <v>0</v>
      </c>
      <c r="P2055" s="682">
        <v>0</v>
      </c>
      <c r="Q2055" s="683">
        <v>1</v>
      </c>
      <c r="R2055" s="683">
        <v>12</v>
      </c>
    </row>
    <row r="2056" spans="1:18" x14ac:dyDescent="0.25">
      <c r="A2056" s="636">
        <v>1078</v>
      </c>
      <c r="B2056" s="637" t="s">
        <v>515</v>
      </c>
      <c r="C2056" s="638" t="s">
        <v>147</v>
      </c>
      <c r="D2056" s="639" t="s">
        <v>26202</v>
      </c>
      <c r="E2056" s="640">
        <v>15600</v>
      </c>
      <c r="F2056" s="641" t="s">
        <v>26200</v>
      </c>
      <c r="G2056" s="642" t="s">
        <v>26225</v>
      </c>
      <c r="H2056" s="643" t="s">
        <v>849</v>
      </c>
      <c r="I2056" s="644" t="s">
        <v>24337</v>
      </c>
      <c r="J2056" s="645"/>
      <c r="K2056" s="681">
        <v>0</v>
      </c>
      <c r="L2056" s="681">
        <v>0</v>
      </c>
      <c r="M2056" s="682">
        <v>0</v>
      </c>
      <c r="N2056" s="681">
        <v>0</v>
      </c>
      <c r="O2056" s="683">
        <v>0</v>
      </c>
      <c r="P2056" s="682">
        <v>0</v>
      </c>
      <c r="Q2056" s="683">
        <v>1</v>
      </c>
      <c r="R2056" s="683">
        <v>12</v>
      </c>
    </row>
    <row r="2057" spans="1:18" x14ac:dyDescent="0.25">
      <c r="A2057" s="636">
        <v>1078</v>
      </c>
      <c r="B2057" s="637" t="s">
        <v>515</v>
      </c>
      <c r="C2057" s="638" t="s">
        <v>147</v>
      </c>
      <c r="D2057" s="639" t="s">
        <v>26194</v>
      </c>
      <c r="E2057" s="640">
        <v>15600</v>
      </c>
      <c r="F2057" s="641" t="s">
        <v>26200</v>
      </c>
      <c r="G2057" s="642" t="s">
        <v>26226</v>
      </c>
      <c r="H2057" s="643" t="s">
        <v>849</v>
      </c>
      <c r="I2057" s="644" t="s">
        <v>24337</v>
      </c>
      <c r="J2057" s="645"/>
      <c r="K2057" s="681">
        <v>0</v>
      </c>
      <c r="L2057" s="681">
        <v>0</v>
      </c>
      <c r="M2057" s="682">
        <v>0</v>
      </c>
      <c r="N2057" s="681">
        <v>0</v>
      </c>
      <c r="O2057" s="683">
        <v>0</v>
      </c>
      <c r="P2057" s="682">
        <v>0</v>
      </c>
      <c r="Q2057" s="683">
        <v>1</v>
      </c>
      <c r="R2057" s="683">
        <v>12</v>
      </c>
    </row>
    <row r="2058" spans="1:18" x14ac:dyDescent="0.25">
      <c r="A2058" s="636">
        <v>1078</v>
      </c>
      <c r="B2058" s="637" t="s">
        <v>515</v>
      </c>
      <c r="C2058" s="638" t="s">
        <v>147</v>
      </c>
      <c r="D2058" s="639" t="s">
        <v>26194</v>
      </c>
      <c r="E2058" s="640">
        <v>15600</v>
      </c>
      <c r="F2058" s="641" t="s">
        <v>26200</v>
      </c>
      <c r="G2058" s="642" t="s">
        <v>26227</v>
      </c>
      <c r="H2058" s="643" t="s">
        <v>849</v>
      </c>
      <c r="I2058" s="644" t="s">
        <v>24337</v>
      </c>
      <c r="J2058" s="645"/>
      <c r="K2058" s="681">
        <v>0</v>
      </c>
      <c r="L2058" s="681">
        <v>0</v>
      </c>
      <c r="M2058" s="682">
        <v>0</v>
      </c>
      <c r="N2058" s="681">
        <v>0</v>
      </c>
      <c r="O2058" s="683">
        <v>0</v>
      </c>
      <c r="P2058" s="682">
        <v>0</v>
      </c>
      <c r="Q2058" s="683">
        <v>1</v>
      </c>
      <c r="R2058" s="683">
        <v>12</v>
      </c>
    </row>
    <row r="2059" spans="1:18" x14ac:dyDescent="0.25">
      <c r="A2059" s="636">
        <v>1078</v>
      </c>
      <c r="B2059" s="637" t="s">
        <v>515</v>
      </c>
      <c r="C2059" s="638" t="s">
        <v>147</v>
      </c>
      <c r="D2059" s="639" t="s">
        <v>25564</v>
      </c>
      <c r="E2059" s="640">
        <v>11000</v>
      </c>
      <c r="F2059" s="641" t="s">
        <v>26200</v>
      </c>
      <c r="G2059" s="642" t="s">
        <v>26228</v>
      </c>
      <c r="H2059" s="643" t="s">
        <v>849</v>
      </c>
      <c r="I2059" s="644" t="s">
        <v>24337</v>
      </c>
      <c r="J2059" s="645"/>
      <c r="K2059" s="681">
        <v>0</v>
      </c>
      <c r="L2059" s="681">
        <v>0</v>
      </c>
      <c r="M2059" s="682">
        <v>0</v>
      </c>
      <c r="N2059" s="681">
        <v>0</v>
      </c>
      <c r="O2059" s="683">
        <v>0</v>
      </c>
      <c r="P2059" s="682">
        <v>0</v>
      </c>
      <c r="Q2059" s="683">
        <v>1</v>
      </c>
      <c r="R2059" s="683">
        <v>11</v>
      </c>
    </row>
    <row r="2060" spans="1:18" x14ac:dyDescent="0.25">
      <c r="A2060" s="636">
        <v>1078</v>
      </c>
      <c r="B2060" s="637" t="s">
        <v>515</v>
      </c>
      <c r="C2060" s="638" t="s">
        <v>147</v>
      </c>
      <c r="D2060" s="639" t="s">
        <v>25564</v>
      </c>
      <c r="E2060" s="640">
        <v>10000</v>
      </c>
      <c r="F2060" s="641" t="s">
        <v>26200</v>
      </c>
      <c r="G2060" s="642" t="s">
        <v>26229</v>
      </c>
      <c r="H2060" s="643" t="s">
        <v>849</v>
      </c>
      <c r="I2060" s="644" t="s">
        <v>24337</v>
      </c>
      <c r="J2060" s="645"/>
      <c r="K2060" s="681">
        <v>0</v>
      </c>
      <c r="L2060" s="681">
        <v>0</v>
      </c>
      <c r="M2060" s="682">
        <v>0</v>
      </c>
      <c r="N2060" s="681">
        <v>0</v>
      </c>
      <c r="O2060" s="683">
        <v>0</v>
      </c>
      <c r="P2060" s="682">
        <v>0</v>
      </c>
      <c r="Q2060" s="683">
        <v>1</v>
      </c>
      <c r="R2060" s="683">
        <v>11</v>
      </c>
    </row>
    <row r="2061" spans="1:18" x14ac:dyDescent="0.25">
      <c r="A2061" s="636">
        <v>1078</v>
      </c>
      <c r="B2061" s="637" t="s">
        <v>515</v>
      </c>
      <c r="C2061" s="638" t="s">
        <v>147</v>
      </c>
      <c r="D2061" s="639" t="s">
        <v>25564</v>
      </c>
      <c r="E2061" s="640">
        <v>8000</v>
      </c>
      <c r="F2061" s="641" t="s">
        <v>26200</v>
      </c>
      <c r="G2061" s="642" t="s">
        <v>26230</v>
      </c>
      <c r="H2061" s="643" t="s">
        <v>849</v>
      </c>
      <c r="I2061" s="644" t="s">
        <v>24337</v>
      </c>
      <c r="J2061" s="645"/>
      <c r="K2061" s="681">
        <v>0</v>
      </c>
      <c r="L2061" s="681">
        <v>0</v>
      </c>
      <c r="M2061" s="682">
        <v>0</v>
      </c>
      <c r="N2061" s="681">
        <v>0</v>
      </c>
      <c r="O2061" s="683">
        <v>0</v>
      </c>
      <c r="P2061" s="682">
        <v>0</v>
      </c>
      <c r="Q2061" s="683">
        <v>1</v>
      </c>
      <c r="R2061" s="683">
        <v>11</v>
      </c>
    </row>
    <row r="2062" spans="1:18" x14ac:dyDescent="0.25">
      <c r="A2062" s="636">
        <v>1078</v>
      </c>
      <c r="B2062" s="637" t="s">
        <v>515</v>
      </c>
      <c r="C2062" s="638" t="s">
        <v>147</v>
      </c>
      <c r="D2062" s="639" t="s">
        <v>25564</v>
      </c>
      <c r="E2062" s="640">
        <v>10000</v>
      </c>
      <c r="F2062" s="641" t="s">
        <v>26200</v>
      </c>
      <c r="G2062" s="642" t="s">
        <v>26231</v>
      </c>
      <c r="H2062" s="643" t="s">
        <v>849</v>
      </c>
      <c r="I2062" s="644" t="s">
        <v>24337</v>
      </c>
      <c r="J2062" s="645"/>
      <c r="K2062" s="681">
        <v>0</v>
      </c>
      <c r="L2062" s="681">
        <v>0</v>
      </c>
      <c r="M2062" s="682">
        <v>0</v>
      </c>
      <c r="N2062" s="681">
        <v>0</v>
      </c>
      <c r="O2062" s="683">
        <v>0</v>
      </c>
      <c r="P2062" s="682">
        <v>0</v>
      </c>
      <c r="Q2062" s="683">
        <v>1</v>
      </c>
      <c r="R2062" s="683">
        <v>11</v>
      </c>
    </row>
    <row r="2063" spans="1:18" x14ac:dyDescent="0.25">
      <c r="A2063" s="636">
        <v>1078</v>
      </c>
      <c r="B2063" s="637" t="s">
        <v>515</v>
      </c>
      <c r="C2063" s="638" t="s">
        <v>147</v>
      </c>
      <c r="D2063" s="639" t="s">
        <v>25564</v>
      </c>
      <c r="E2063" s="640">
        <v>2000</v>
      </c>
      <c r="F2063" s="641" t="s">
        <v>26200</v>
      </c>
      <c r="G2063" s="642" t="s">
        <v>26232</v>
      </c>
      <c r="H2063" s="643" t="s">
        <v>6674</v>
      </c>
      <c r="I2063" s="644" t="s">
        <v>21592</v>
      </c>
      <c r="J2063" s="645"/>
      <c r="K2063" s="681">
        <v>0</v>
      </c>
      <c r="L2063" s="681">
        <v>0</v>
      </c>
      <c r="M2063" s="682">
        <v>0</v>
      </c>
      <c r="N2063" s="681">
        <v>0</v>
      </c>
      <c r="O2063" s="683">
        <v>0</v>
      </c>
      <c r="P2063" s="682">
        <v>0</v>
      </c>
      <c r="Q2063" s="683">
        <v>1</v>
      </c>
      <c r="R2063" s="683">
        <v>11</v>
      </c>
    </row>
    <row r="2064" spans="1:18" x14ac:dyDescent="0.25">
      <c r="A2064" s="636">
        <v>1078</v>
      </c>
      <c r="B2064" s="637" t="s">
        <v>515</v>
      </c>
      <c r="C2064" s="638" t="s">
        <v>147</v>
      </c>
      <c r="D2064" s="639" t="s">
        <v>25564</v>
      </c>
      <c r="E2064" s="640">
        <v>7000</v>
      </c>
      <c r="F2064" s="641" t="s">
        <v>26200</v>
      </c>
      <c r="G2064" s="642" t="s">
        <v>26233</v>
      </c>
      <c r="H2064" s="643" t="s">
        <v>849</v>
      </c>
      <c r="I2064" s="644" t="s">
        <v>24337</v>
      </c>
      <c r="J2064" s="645"/>
      <c r="K2064" s="681">
        <v>0</v>
      </c>
      <c r="L2064" s="681">
        <v>0</v>
      </c>
      <c r="M2064" s="682">
        <v>0</v>
      </c>
      <c r="N2064" s="681">
        <v>0</v>
      </c>
      <c r="O2064" s="683">
        <v>0</v>
      </c>
      <c r="P2064" s="682">
        <v>0</v>
      </c>
      <c r="Q2064" s="683">
        <v>1</v>
      </c>
      <c r="R2064" s="683">
        <v>11</v>
      </c>
    </row>
    <row r="2065" spans="1:18" x14ac:dyDescent="0.25">
      <c r="A2065" s="636">
        <v>1078</v>
      </c>
      <c r="B2065" s="637" t="s">
        <v>515</v>
      </c>
      <c r="C2065" s="638" t="s">
        <v>147</v>
      </c>
      <c r="D2065" s="639" t="s">
        <v>25564</v>
      </c>
      <c r="E2065" s="640">
        <v>10000</v>
      </c>
      <c r="F2065" s="641" t="s">
        <v>26200</v>
      </c>
      <c r="G2065" s="642" t="s">
        <v>26234</v>
      </c>
      <c r="H2065" s="643" t="s">
        <v>849</v>
      </c>
      <c r="I2065" s="644" t="s">
        <v>24337</v>
      </c>
      <c r="J2065" s="645"/>
      <c r="K2065" s="681">
        <v>0</v>
      </c>
      <c r="L2065" s="681">
        <v>0</v>
      </c>
      <c r="M2065" s="682">
        <v>0</v>
      </c>
      <c r="N2065" s="681">
        <v>0</v>
      </c>
      <c r="O2065" s="683">
        <v>0</v>
      </c>
      <c r="P2065" s="682">
        <v>0</v>
      </c>
      <c r="Q2065" s="683">
        <v>1</v>
      </c>
      <c r="R2065" s="683">
        <v>11</v>
      </c>
    </row>
    <row r="2066" spans="1:18" x14ac:dyDescent="0.25">
      <c r="A2066" s="636">
        <v>1078</v>
      </c>
      <c r="B2066" s="637" t="s">
        <v>515</v>
      </c>
      <c r="C2066" s="638" t="s">
        <v>147</v>
      </c>
      <c r="D2066" s="639" t="s">
        <v>25564</v>
      </c>
      <c r="E2066" s="640">
        <v>6600</v>
      </c>
      <c r="F2066" s="641" t="s">
        <v>26200</v>
      </c>
      <c r="G2066" s="642" t="s">
        <v>26235</v>
      </c>
      <c r="H2066" s="643" t="s">
        <v>849</v>
      </c>
      <c r="I2066" s="644" t="s">
        <v>24337</v>
      </c>
      <c r="J2066" s="645"/>
      <c r="K2066" s="681">
        <v>0</v>
      </c>
      <c r="L2066" s="681">
        <v>0</v>
      </c>
      <c r="M2066" s="682">
        <v>0</v>
      </c>
      <c r="N2066" s="681">
        <v>0</v>
      </c>
      <c r="O2066" s="683">
        <v>0</v>
      </c>
      <c r="P2066" s="682">
        <v>0</v>
      </c>
      <c r="Q2066" s="683">
        <v>1</v>
      </c>
      <c r="R2066" s="683">
        <v>11</v>
      </c>
    </row>
    <row r="2067" spans="1:18" x14ac:dyDescent="0.25">
      <c r="A2067" s="636">
        <v>1078</v>
      </c>
      <c r="B2067" s="637" t="s">
        <v>515</v>
      </c>
      <c r="C2067" s="638" t="s">
        <v>147</v>
      </c>
      <c r="D2067" s="639" t="s">
        <v>26186</v>
      </c>
      <c r="E2067" s="640">
        <v>8000</v>
      </c>
      <c r="F2067" s="641" t="s">
        <v>26200</v>
      </c>
      <c r="G2067" s="642" t="s">
        <v>26236</v>
      </c>
      <c r="H2067" s="643" t="s">
        <v>849</v>
      </c>
      <c r="I2067" s="644" t="s">
        <v>24337</v>
      </c>
      <c r="J2067" s="645"/>
      <c r="K2067" s="681">
        <v>0</v>
      </c>
      <c r="L2067" s="681">
        <v>0</v>
      </c>
      <c r="M2067" s="682">
        <v>0</v>
      </c>
      <c r="N2067" s="681">
        <v>0</v>
      </c>
      <c r="O2067" s="683">
        <v>0</v>
      </c>
      <c r="P2067" s="682">
        <v>0</v>
      </c>
      <c r="Q2067" s="683">
        <v>1</v>
      </c>
      <c r="R2067" s="683">
        <v>3</v>
      </c>
    </row>
    <row r="2068" spans="1:18" x14ac:dyDescent="0.25">
      <c r="A2068" s="636">
        <v>1078</v>
      </c>
      <c r="B2068" s="637" t="s">
        <v>515</v>
      </c>
      <c r="C2068" s="638" t="s">
        <v>147</v>
      </c>
      <c r="D2068" s="639" t="s">
        <v>26237</v>
      </c>
      <c r="E2068" s="640">
        <v>2500</v>
      </c>
      <c r="F2068" s="641" t="s">
        <v>26200</v>
      </c>
      <c r="G2068" s="642" t="s">
        <v>26238</v>
      </c>
      <c r="H2068" s="643" t="s">
        <v>1464</v>
      </c>
      <c r="I2068" s="644" t="s">
        <v>1781</v>
      </c>
      <c r="J2068" s="645"/>
      <c r="K2068" s="681">
        <v>0</v>
      </c>
      <c r="L2068" s="681">
        <v>0</v>
      </c>
      <c r="M2068" s="682">
        <v>0</v>
      </c>
      <c r="N2068" s="681">
        <v>0</v>
      </c>
      <c r="O2068" s="683">
        <v>0</v>
      </c>
      <c r="P2068" s="682">
        <v>0</v>
      </c>
      <c r="Q2068" s="683">
        <v>1</v>
      </c>
      <c r="R2068" s="683">
        <v>3</v>
      </c>
    </row>
    <row r="2069" spans="1:18" x14ac:dyDescent="0.25">
      <c r="A2069" s="636">
        <v>1078</v>
      </c>
      <c r="B2069" s="637" t="s">
        <v>515</v>
      </c>
      <c r="C2069" s="638" t="s">
        <v>147</v>
      </c>
      <c r="D2069" s="639" t="s">
        <v>26222</v>
      </c>
      <c r="E2069" s="640">
        <v>2500</v>
      </c>
      <c r="F2069" s="641" t="s">
        <v>26200</v>
      </c>
      <c r="G2069" s="642" t="s">
        <v>26239</v>
      </c>
      <c r="H2069" s="643" t="s">
        <v>1464</v>
      </c>
      <c r="I2069" s="644" t="s">
        <v>1781</v>
      </c>
      <c r="J2069" s="645"/>
      <c r="K2069" s="681">
        <v>0</v>
      </c>
      <c r="L2069" s="681">
        <v>0</v>
      </c>
      <c r="M2069" s="682">
        <v>0</v>
      </c>
      <c r="N2069" s="681">
        <v>0</v>
      </c>
      <c r="O2069" s="683">
        <v>0</v>
      </c>
      <c r="P2069" s="682">
        <v>0</v>
      </c>
      <c r="Q2069" s="683">
        <v>1</v>
      </c>
      <c r="R2069" s="683">
        <v>3</v>
      </c>
    </row>
    <row r="2070" spans="1:18" x14ac:dyDescent="0.25">
      <c r="A2070" s="636">
        <v>1078</v>
      </c>
      <c r="B2070" s="637" t="s">
        <v>515</v>
      </c>
      <c r="C2070" s="638" t="s">
        <v>147</v>
      </c>
      <c r="D2070" s="639" t="s">
        <v>26240</v>
      </c>
      <c r="E2070" s="640">
        <v>4500</v>
      </c>
      <c r="F2070" s="641" t="s">
        <v>26200</v>
      </c>
      <c r="G2070" s="642" t="s">
        <v>26241</v>
      </c>
      <c r="H2070" s="643" t="s">
        <v>849</v>
      </c>
      <c r="I2070" s="644" t="s">
        <v>24337</v>
      </c>
      <c r="J2070" s="645"/>
      <c r="K2070" s="681">
        <v>0</v>
      </c>
      <c r="L2070" s="681">
        <v>0</v>
      </c>
      <c r="M2070" s="682">
        <v>0</v>
      </c>
      <c r="N2070" s="681">
        <v>0</v>
      </c>
      <c r="O2070" s="683">
        <v>0</v>
      </c>
      <c r="P2070" s="682">
        <v>0</v>
      </c>
      <c r="Q2070" s="683">
        <v>1</v>
      </c>
      <c r="R2070" s="683">
        <v>3</v>
      </c>
    </row>
    <row r="2071" spans="1:18" x14ac:dyDescent="0.25">
      <c r="A2071" s="636">
        <v>1078</v>
      </c>
      <c r="B2071" s="637" t="s">
        <v>515</v>
      </c>
      <c r="C2071" s="638" t="s">
        <v>147</v>
      </c>
      <c r="D2071" s="639" t="s">
        <v>26240</v>
      </c>
      <c r="E2071" s="640">
        <v>3500</v>
      </c>
      <c r="F2071" s="641" t="s">
        <v>26200</v>
      </c>
      <c r="G2071" s="642" t="s">
        <v>26242</v>
      </c>
      <c r="H2071" s="643" t="s">
        <v>1464</v>
      </c>
      <c r="I2071" s="644" t="s">
        <v>1781</v>
      </c>
      <c r="J2071" s="645"/>
      <c r="K2071" s="681">
        <v>0</v>
      </c>
      <c r="L2071" s="681">
        <v>0</v>
      </c>
      <c r="M2071" s="682">
        <v>0</v>
      </c>
      <c r="N2071" s="681">
        <v>0</v>
      </c>
      <c r="O2071" s="683">
        <v>0</v>
      </c>
      <c r="P2071" s="682">
        <v>0</v>
      </c>
      <c r="Q2071" s="683">
        <v>1</v>
      </c>
      <c r="R2071" s="683">
        <v>3</v>
      </c>
    </row>
    <row r="2072" spans="1:18" x14ac:dyDescent="0.25">
      <c r="A2072" s="636">
        <v>1078</v>
      </c>
      <c r="B2072" s="637" t="s">
        <v>515</v>
      </c>
      <c r="C2072" s="638" t="s">
        <v>147</v>
      </c>
      <c r="D2072" s="639" t="s">
        <v>26243</v>
      </c>
      <c r="E2072" s="640">
        <v>2000</v>
      </c>
      <c r="F2072" s="641" t="s">
        <v>26200</v>
      </c>
      <c r="G2072" s="642" t="s">
        <v>26244</v>
      </c>
      <c r="H2072" s="643" t="s">
        <v>6674</v>
      </c>
      <c r="I2072" s="644" t="s">
        <v>21592</v>
      </c>
      <c r="J2072" s="645"/>
      <c r="K2072" s="681">
        <v>0</v>
      </c>
      <c r="L2072" s="681">
        <v>0</v>
      </c>
      <c r="M2072" s="682">
        <v>0</v>
      </c>
      <c r="N2072" s="681">
        <v>0</v>
      </c>
      <c r="O2072" s="683">
        <v>0</v>
      </c>
      <c r="P2072" s="682">
        <v>0</v>
      </c>
      <c r="Q2072" s="683">
        <v>1</v>
      </c>
      <c r="R2072" s="683">
        <v>3</v>
      </c>
    </row>
    <row r="2073" spans="1:18" x14ac:dyDescent="0.25">
      <c r="A2073" s="636">
        <v>1078</v>
      </c>
      <c r="B2073" s="637" t="s">
        <v>515</v>
      </c>
      <c r="C2073" s="638" t="s">
        <v>147</v>
      </c>
      <c r="D2073" s="639" t="s">
        <v>26243</v>
      </c>
      <c r="E2073" s="640">
        <v>2000</v>
      </c>
      <c r="F2073" s="641" t="s">
        <v>26200</v>
      </c>
      <c r="G2073" s="642" t="s">
        <v>26245</v>
      </c>
      <c r="H2073" s="643" t="s">
        <v>6674</v>
      </c>
      <c r="I2073" s="644" t="s">
        <v>21592</v>
      </c>
      <c r="J2073" s="645"/>
      <c r="K2073" s="681">
        <v>0</v>
      </c>
      <c r="L2073" s="681">
        <v>0</v>
      </c>
      <c r="M2073" s="682">
        <v>0</v>
      </c>
      <c r="N2073" s="681">
        <v>0</v>
      </c>
      <c r="O2073" s="683">
        <v>0</v>
      </c>
      <c r="P2073" s="682">
        <v>0</v>
      </c>
      <c r="Q2073" s="683">
        <v>1</v>
      </c>
      <c r="R2073" s="683">
        <v>3</v>
      </c>
    </row>
    <row r="2074" spans="1:18" x14ac:dyDescent="0.25">
      <c r="A2074" s="636">
        <v>1078</v>
      </c>
      <c r="B2074" s="637" t="s">
        <v>515</v>
      </c>
      <c r="C2074" s="638" t="s">
        <v>147</v>
      </c>
      <c r="D2074" s="639" t="s">
        <v>26246</v>
      </c>
      <c r="E2074" s="640">
        <v>2000</v>
      </c>
      <c r="F2074" s="641" t="s">
        <v>26200</v>
      </c>
      <c r="G2074" s="642" t="s">
        <v>26247</v>
      </c>
      <c r="H2074" s="643" t="s">
        <v>6674</v>
      </c>
      <c r="I2074" s="644" t="s">
        <v>21592</v>
      </c>
      <c r="J2074" s="645"/>
      <c r="K2074" s="681">
        <v>0</v>
      </c>
      <c r="L2074" s="681">
        <v>0</v>
      </c>
      <c r="M2074" s="682">
        <v>0</v>
      </c>
      <c r="N2074" s="681">
        <v>0</v>
      </c>
      <c r="O2074" s="683">
        <v>0</v>
      </c>
      <c r="P2074" s="682">
        <v>0</v>
      </c>
      <c r="Q2074" s="683">
        <v>1</v>
      </c>
      <c r="R2074" s="683">
        <v>3</v>
      </c>
    </row>
    <row r="2075" spans="1:18" x14ac:dyDescent="0.25">
      <c r="A2075" s="636">
        <v>1078</v>
      </c>
      <c r="B2075" s="637" t="s">
        <v>515</v>
      </c>
      <c r="C2075" s="638" t="s">
        <v>147</v>
      </c>
      <c r="D2075" s="639" t="s">
        <v>26246</v>
      </c>
      <c r="E2075" s="640">
        <v>2000</v>
      </c>
      <c r="F2075" s="641" t="s">
        <v>26200</v>
      </c>
      <c r="G2075" s="642" t="s">
        <v>26248</v>
      </c>
      <c r="H2075" s="643" t="s">
        <v>6674</v>
      </c>
      <c r="I2075" s="644" t="s">
        <v>21592</v>
      </c>
      <c r="J2075" s="645"/>
      <c r="K2075" s="681">
        <v>0</v>
      </c>
      <c r="L2075" s="681">
        <v>0</v>
      </c>
      <c r="M2075" s="682">
        <v>0</v>
      </c>
      <c r="N2075" s="681">
        <v>0</v>
      </c>
      <c r="O2075" s="683">
        <v>0</v>
      </c>
      <c r="P2075" s="682">
        <v>0</v>
      </c>
      <c r="Q2075" s="683">
        <v>1</v>
      </c>
      <c r="R2075" s="683">
        <v>3</v>
      </c>
    </row>
    <row r="2076" spans="1:18" x14ac:dyDescent="0.25">
      <c r="A2076" s="636">
        <v>1078</v>
      </c>
      <c r="B2076" s="637" t="s">
        <v>515</v>
      </c>
      <c r="C2076" s="638" t="s">
        <v>147</v>
      </c>
      <c r="D2076" s="639" t="s">
        <v>26249</v>
      </c>
      <c r="E2076" s="640">
        <v>2000</v>
      </c>
      <c r="F2076" s="641" t="s">
        <v>26200</v>
      </c>
      <c r="G2076" s="642" t="s">
        <v>26250</v>
      </c>
      <c r="H2076" s="643" t="s">
        <v>6674</v>
      </c>
      <c r="I2076" s="644" t="s">
        <v>21592</v>
      </c>
      <c r="J2076" s="645"/>
      <c r="K2076" s="681">
        <v>0</v>
      </c>
      <c r="L2076" s="681">
        <v>0</v>
      </c>
      <c r="M2076" s="682">
        <v>0</v>
      </c>
      <c r="N2076" s="681">
        <v>0</v>
      </c>
      <c r="O2076" s="683">
        <v>0</v>
      </c>
      <c r="P2076" s="682">
        <v>0</v>
      </c>
      <c r="Q2076" s="683">
        <v>1</v>
      </c>
      <c r="R2076" s="683">
        <v>3</v>
      </c>
    </row>
    <row r="2077" spans="1:18" x14ac:dyDescent="0.25">
      <c r="A2077" s="636">
        <v>1078</v>
      </c>
      <c r="B2077" s="637" t="s">
        <v>515</v>
      </c>
      <c r="C2077" s="638" t="s">
        <v>147</v>
      </c>
      <c r="D2077" s="639" t="s">
        <v>26251</v>
      </c>
      <c r="E2077" s="640">
        <v>2000</v>
      </c>
      <c r="F2077" s="641" t="s">
        <v>26200</v>
      </c>
      <c r="G2077" s="642" t="s">
        <v>26252</v>
      </c>
      <c r="H2077" s="643" t="s">
        <v>6674</v>
      </c>
      <c r="I2077" s="644" t="s">
        <v>21592</v>
      </c>
      <c r="J2077" s="645"/>
      <c r="K2077" s="681">
        <v>0</v>
      </c>
      <c r="L2077" s="681">
        <v>0</v>
      </c>
      <c r="M2077" s="682">
        <v>0</v>
      </c>
      <c r="N2077" s="681">
        <v>0</v>
      </c>
      <c r="O2077" s="683">
        <v>0</v>
      </c>
      <c r="P2077" s="682">
        <v>0</v>
      </c>
      <c r="Q2077" s="683">
        <v>1</v>
      </c>
      <c r="R2077" s="683">
        <v>3</v>
      </c>
    </row>
    <row r="2078" spans="1:18" x14ac:dyDescent="0.25">
      <c r="A2078" s="636">
        <v>1078</v>
      </c>
      <c r="B2078" s="637" t="s">
        <v>515</v>
      </c>
      <c r="C2078" s="638" t="s">
        <v>147</v>
      </c>
      <c r="D2078" s="639" t="s">
        <v>26222</v>
      </c>
      <c r="E2078" s="640">
        <v>2000</v>
      </c>
      <c r="F2078" s="641" t="s">
        <v>26200</v>
      </c>
      <c r="G2078" s="642" t="s">
        <v>26253</v>
      </c>
      <c r="H2078" s="643" t="s">
        <v>6674</v>
      </c>
      <c r="I2078" s="644" t="s">
        <v>21592</v>
      </c>
      <c r="J2078" s="645"/>
      <c r="K2078" s="681">
        <v>0</v>
      </c>
      <c r="L2078" s="681">
        <v>0</v>
      </c>
      <c r="M2078" s="682">
        <v>0</v>
      </c>
      <c r="N2078" s="681">
        <v>0</v>
      </c>
      <c r="O2078" s="683">
        <v>0</v>
      </c>
      <c r="P2078" s="682">
        <v>0</v>
      </c>
      <c r="Q2078" s="683">
        <v>1</v>
      </c>
      <c r="R2078" s="683">
        <v>3</v>
      </c>
    </row>
    <row r="2079" spans="1:18" x14ac:dyDescent="0.25">
      <c r="A2079" s="636">
        <v>1078</v>
      </c>
      <c r="B2079" s="637" t="s">
        <v>515</v>
      </c>
      <c r="C2079" s="638" t="s">
        <v>147</v>
      </c>
      <c r="D2079" s="639" t="s">
        <v>26222</v>
      </c>
      <c r="E2079" s="640">
        <v>2000</v>
      </c>
      <c r="F2079" s="641" t="s">
        <v>26200</v>
      </c>
      <c r="G2079" s="642" t="s">
        <v>26254</v>
      </c>
      <c r="H2079" s="643" t="s">
        <v>6674</v>
      </c>
      <c r="I2079" s="644" t="s">
        <v>21592</v>
      </c>
      <c r="J2079" s="645"/>
      <c r="K2079" s="681">
        <v>0</v>
      </c>
      <c r="L2079" s="681">
        <v>0</v>
      </c>
      <c r="M2079" s="682">
        <v>0</v>
      </c>
      <c r="N2079" s="681">
        <v>0</v>
      </c>
      <c r="O2079" s="683">
        <v>0</v>
      </c>
      <c r="P2079" s="682">
        <v>0</v>
      </c>
      <c r="Q2079" s="683">
        <v>1</v>
      </c>
      <c r="R2079" s="683">
        <v>3</v>
      </c>
    </row>
    <row r="2080" spans="1:18" x14ac:dyDescent="0.25">
      <c r="A2080" s="636">
        <v>1078</v>
      </c>
      <c r="B2080" s="637" t="s">
        <v>515</v>
      </c>
      <c r="C2080" s="638" t="s">
        <v>147</v>
      </c>
      <c r="D2080" s="639" t="s">
        <v>26255</v>
      </c>
      <c r="E2080" s="640">
        <v>2000</v>
      </c>
      <c r="F2080" s="641" t="s">
        <v>26200</v>
      </c>
      <c r="G2080" s="642" t="s">
        <v>26256</v>
      </c>
      <c r="H2080" s="643" t="s">
        <v>6674</v>
      </c>
      <c r="I2080" s="644" t="s">
        <v>21592</v>
      </c>
      <c r="J2080" s="645"/>
      <c r="K2080" s="681">
        <v>0</v>
      </c>
      <c r="L2080" s="681">
        <v>0</v>
      </c>
      <c r="M2080" s="682">
        <v>0</v>
      </c>
      <c r="N2080" s="681">
        <v>0</v>
      </c>
      <c r="O2080" s="683">
        <v>0</v>
      </c>
      <c r="P2080" s="682">
        <v>0</v>
      </c>
      <c r="Q2080" s="683">
        <v>1</v>
      </c>
      <c r="R2080" s="683">
        <v>3</v>
      </c>
    </row>
    <row r="2081" spans="1:18" x14ac:dyDescent="0.25">
      <c r="A2081" s="636">
        <v>1078</v>
      </c>
      <c r="B2081" s="637" t="s">
        <v>515</v>
      </c>
      <c r="C2081" s="638" t="s">
        <v>147</v>
      </c>
      <c r="D2081" s="639" t="s">
        <v>26257</v>
      </c>
      <c r="E2081" s="640">
        <v>2000</v>
      </c>
      <c r="F2081" s="641" t="s">
        <v>26200</v>
      </c>
      <c r="G2081" s="642" t="s">
        <v>26258</v>
      </c>
      <c r="H2081" s="643" t="s">
        <v>6674</v>
      </c>
      <c r="I2081" s="644" t="s">
        <v>21592</v>
      </c>
      <c r="J2081" s="645"/>
      <c r="K2081" s="681">
        <v>0</v>
      </c>
      <c r="L2081" s="681">
        <v>0</v>
      </c>
      <c r="M2081" s="682">
        <v>0</v>
      </c>
      <c r="N2081" s="681">
        <v>0</v>
      </c>
      <c r="O2081" s="683">
        <v>0</v>
      </c>
      <c r="P2081" s="682">
        <v>0</v>
      </c>
      <c r="Q2081" s="683">
        <v>1</v>
      </c>
      <c r="R2081" s="683">
        <v>3</v>
      </c>
    </row>
    <row r="2082" spans="1:18" x14ac:dyDescent="0.25">
      <c r="A2082" s="636">
        <v>1078</v>
      </c>
      <c r="B2082" s="637" t="s">
        <v>515</v>
      </c>
      <c r="C2082" s="638" t="s">
        <v>147</v>
      </c>
      <c r="D2082" s="639" t="s">
        <v>26259</v>
      </c>
      <c r="E2082" s="640">
        <v>12000</v>
      </c>
      <c r="F2082" s="641" t="s">
        <v>26200</v>
      </c>
      <c r="G2082" s="642" t="s">
        <v>26260</v>
      </c>
      <c r="H2082" s="643" t="s">
        <v>849</v>
      </c>
      <c r="I2082" s="644" t="s">
        <v>24337</v>
      </c>
      <c r="J2082" s="645"/>
      <c r="K2082" s="681">
        <v>0</v>
      </c>
      <c r="L2082" s="681">
        <v>0</v>
      </c>
      <c r="M2082" s="682">
        <v>0</v>
      </c>
      <c r="N2082" s="681">
        <v>0</v>
      </c>
      <c r="O2082" s="683">
        <v>0</v>
      </c>
      <c r="P2082" s="682">
        <v>0</v>
      </c>
      <c r="Q2082" s="683">
        <v>1</v>
      </c>
      <c r="R2082" s="683">
        <v>3</v>
      </c>
    </row>
    <row r="2083" spans="1:18" x14ac:dyDescent="0.25">
      <c r="A2083" s="636">
        <v>1078</v>
      </c>
      <c r="B2083" s="637" t="s">
        <v>515</v>
      </c>
      <c r="C2083" s="638" t="s">
        <v>147</v>
      </c>
      <c r="D2083" s="639" t="s">
        <v>26261</v>
      </c>
      <c r="E2083" s="640">
        <v>2500</v>
      </c>
      <c r="F2083" s="641" t="s">
        <v>26200</v>
      </c>
      <c r="G2083" s="642" t="s">
        <v>26262</v>
      </c>
      <c r="H2083" s="643" t="s">
        <v>1464</v>
      </c>
      <c r="I2083" s="644" t="s">
        <v>1781</v>
      </c>
      <c r="J2083" s="645"/>
      <c r="K2083" s="681">
        <v>0</v>
      </c>
      <c r="L2083" s="681">
        <v>0</v>
      </c>
      <c r="M2083" s="682">
        <v>0</v>
      </c>
      <c r="N2083" s="681">
        <v>0</v>
      </c>
      <c r="O2083" s="683">
        <v>0</v>
      </c>
      <c r="P2083" s="682">
        <v>0</v>
      </c>
      <c r="Q2083" s="683">
        <v>1</v>
      </c>
      <c r="R2083" s="683">
        <v>3</v>
      </c>
    </row>
    <row r="2084" spans="1:18" x14ac:dyDescent="0.25">
      <c r="A2084" s="636">
        <v>1078</v>
      </c>
      <c r="B2084" s="637" t="s">
        <v>515</v>
      </c>
      <c r="C2084" s="638" t="s">
        <v>147</v>
      </c>
      <c r="D2084" s="639" t="s">
        <v>26263</v>
      </c>
      <c r="E2084" s="640">
        <v>3500</v>
      </c>
      <c r="F2084" s="641" t="s">
        <v>26200</v>
      </c>
      <c r="G2084" s="642" t="s">
        <v>26264</v>
      </c>
      <c r="H2084" s="643" t="s">
        <v>1464</v>
      </c>
      <c r="I2084" s="644" t="s">
        <v>1781</v>
      </c>
      <c r="J2084" s="645"/>
      <c r="K2084" s="681">
        <v>0</v>
      </c>
      <c r="L2084" s="681">
        <v>0</v>
      </c>
      <c r="M2084" s="682">
        <v>0</v>
      </c>
      <c r="N2084" s="681">
        <v>0</v>
      </c>
      <c r="O2084" s="683">
        <v>0</v>
      </c>
      <c r="P2084" s="682">
        <v>0</v>
      </c>
      <c r="Q2084" s="683">
        <v>1</v>
      </c>
      <c r="R2084" s="683">
        <v>3</v>
      </c>
    </row>
    <row r="2085" spans="1:18" x14ac:dyDescent="0.25">
      <c r="A2085" s="636">
        <v>1078</v>
      </c>
      <c r="B2085" s="637" t="s">
        <v>515</v>
      </c>
      <c r="C2085" s="638" t="s">
        <v>147</v>
      </c>
      <c r="D2085" s="639" t="s">
        <v>26186</v>
      </c>
      <c r="E2085" s="640">
        <v>11000</v>
      </c>
      <c r="F2085" s="641" t="s">
        <v>26200</v>
      </c>
      <c r="G2085" s="642" t="s">
        <v>26265</v>
      </c>
      <c r="H2085" s="643" t="s">
        <v>849</v>
      </c>
      <c r="I2085" s="644" t="s">
        <v>24337</v>
      </c>
      <c r="J2085" s="645"/>
      <c r="K2085" s="681">
        <v>0</v>
      </c>
      <c r="L2085" s="681">
        <v>0</v>
      </c>
      <c r="M2085" s="682">
        <v>0</v>
      </c>
      <c r="N2085" s="681">
        <v>0</v>
      </c>
      <c r="O2085" s="683">
        <v>0</v>
      </c>
      <c r="P2085" s="682">
        <v>0</v>
      </c>
      <c r="Q2085" s="683">
        <v>1</v>
      </c>
      <c r="R2085" s="683">
        <v>3</v>
      </c>
    </row>
    <row r="2086" spans="1:18" x14ac:dyDescent="0.25">
      <c r="A2086" s="636">
        <v>1078</v>
      </c>
      <c r="B2086" s="637" t="s">
        <v>515</v>
      </c>
      <c r="C2086" s="638" t="s">
        <v>147</v>
      </c>
      <c r="D2086" s="639" t="s">
        <v>26186</v>
      </c>
      <c r="E2086" s="640">
        <v>14000</v>
      </c>
      <c r="F2086" s="641" t="s">
        <v>26200</v>
      </c>
      <c r="G2086" s="642" t="s">
        <v>26266</v>
      </c>
      <c r="H2086" s="643" t="s">
        <v>849</v>
      </c>
      <c r="I2086" s="644" t="s">
        <v>24337</v>
      </c>
      <c r="J2086" s="645"/>
      <c r="K2086" s="681">
        <v>0</v>
      </c>
      <c r="L2086" s="681">
        <v>0</v>
      </c>
      <c r="M2086" s="682">
        <v>0</v>
      </c>
      <c r="N2086" s="681">
        <v>0</v>
      </c>
      <c r="O2086" s="683">
        <v>0</v>
      </c>
      <c r="P2086" s="682">
        <v>0</v>
      </c>
      <c r="Q2086" s="683">
        <v>1</v>
      </c>
      <c r="R2086" s="683">
        <v>3</v>
      </c>
    </row>
    <row r="2087" spans="1:18" x14ac:dyDescent="0.25">
      <c r="A2087" s="636">
        <v>1078</v>
      </c>
      <c r="B2087" s="637" t="s">
        <v>515</v>
      </c>
      <c r="C2087" s="638" t="s">
        <v>147</v>
      </c>
      <c r="D2087" s="639" t="s">
        <v>26186</v>
      </c>
      <c r="E2087" s="640">
        <v>10000</v>
      </c>
      <c r="F2087" s="641" t="s">
        <v>26200</v>
      </c>
      <c r="G2087" s="642" t="s">
        <v>26267</v>
      </c>
      <c r="H2087" s="643" t="s">
        <v>849</v>
      </c>
      <c r="I2087" s="644" t="s">
        <v>24337</v>
      </c>
      <c r="J2087" s="645"/>
      <c r="K2087" s="681">
        <v>0</v>
      </c>
      <c r="L2087" s="681">
        <v>0</v>
      </c>
      <c r="M2087" s="682">
        <v>0</v>
      </c>
      <c r="N2087" s="681">
        <v>0</v>
      </c>
      <c r="O2087" s="683">
        <v>0</v>
      </c>
      <c r="P2087" s="682">
        <v>0</v>
      </c>
      <c r="Q2087" s="683">
        <v>1</v>
      </c>
      <c r="R2087" s="683">
        <v>3</v>
      </c>
    </row>
    <row r="2088" spans="1:18" x14ac:dyDescent="0.25">
      <c r="A2088" s="636">
        <v>1078</v>
      </c>
      <c r="B2088" s="637" t="s">
        <v>515</v>
      </c>
      <c r="C2088" s="638" t="s">
        <v>147</v>
      </c>
      <c r="D2088" s="639" t="s">
        <v>26268</v>
      </c>
      <c r="E2088" s="640">
        <v>3500</v>
      </c>
      <c r="F2088" s="641" t="s">
        <v>26200</v>
      </c>
      <c r="G2088" s="642" t="s">
        <v>26269</v>
      </c>
      <c r="H2088" s="643" t="s">
        <v>1464</v>
      </c>
      <c r="I2088" s="644" t="s">
        <v>1781</v>
      </c>
      <c r="J2088" s="645"/>
      <c r="K2088" s="681">
        <v>0</v>
      </c>
      <c r="L2088" s="681">
        <v>0</v>
      </c>
      <c r="M2088" s="682">
        <v>0</v>
      </c>
      <c r="N2088" s="681">
        <v>0</v>
      </c>
      <c r="O2088" s="683">
        <v>0</v>
      </c>
      <c r="P2088" s="682">
        <v>0</v>
      </c>
      <c r="Q2088" s="683">
        <v>1</v>
      </c>
      <c r="R2088" s="683">
        <v>3</v>
      </c>
    </row>
    <row r="2089" spans="1:18" x14ac:dyDescent="0.25">
      <c r="A2089" s="636">
        <v>1078</v>
      </c>
      <c r="B2089" s="637" t="s">
        <v>515</v>
      </c>
      <c r="C2089" s="638" t="s">
        <v>147</v>
      </c>
      <c r="D2089" s="639" t="s">
        <v>26270</v>
      </c>
      <c r="E2089" s="640">
        <v>7500</v>
      </c>
      <c r="F2089" s="641" t="s">
        <v>26200</v>
      </c>
      <c r="G2089" s="642" t="s">
        <v>26271</v>
      </c>
      <c r="H2089" s="643" t="s">
        <v>849</v>
      </c>
      <c r="I2089" s="644" t="s">
        <v>24337</v>
      </c>
      <c r="J2089" s="645"/>
      <c r="K2089" s="681">
        <v>0</v>
      </c>
      <c r="L2089" s="681">
        <v>0</v>
      </c>
      <c r="M2089" s="682">
        <v>0</v>
      </c>
      <c r="N2089" s="681">
        <v>0</v>
      </c>
      <c r="O2089" s="683">
        <v>0</v>
      </c>
      <c r="P2089" s="682">
        <v>0</v>
      </c>
      <c r="Q2089" s="683">
        <v>1</v>
      </c>
      <c r="R2089" s="683">
        <v>3</v>
      </c>
    </row>
    <row r="2090" spans="1:18" x14ac:dyDescent="0.25">
      <c r="A2090" s="636">
        <v>1078</v>
      </c>
      <c r="B2090" s="637" t="s">
        <v>515</v>
      </c>
      <c r="C2090" s="638" t="s">
        <v>147</v>
      </c>
      <c r="D2090" s="639" t="s">
        <v>26272</v>
      </c>
      <c r="E2090" s="640">
        <v>2000</v>
      </c>
      <c r="F2090" s="641" t="s">
        <v>26200</v>
      </c>
      <c r="G2090" s="642" t="s">
        <v>26273</v>
      </c>
      <c r="H2090" s="643" t="s">
        <v>6674</v>
      </c>
      <c r="I2090" s="644" t="s">
        <v>21592</v>
      </c>
      <c r="J2090" s="645"/>
      <c r="K2090" s="681">
        <v>0</v>
      </c>
      <c r="L2090" s="681">
        <v>0</v>
      </c>
      <c r="M2090" s="682">
        <v>0</v>
      </c>
      <c r="N2090" s="681">
        <v>0</v>
      </c>
      <c r="O2090" s="683">
        <v>0</v>
      </c>
      <c r="P2090" s="682">
        <v>0</v>
      </c>
      <c r="Q2090" s="683">
        <v>1</v>
      </c>
      <c r="R2090" s="683">
        <v>3</v>
      </c>
    </row>
    <row r="2091" spans="1:18" x14ac:dyDescent="0.25">
      <c r="A2091" s="636">
        <v>1078</v>
      </c>
      <c r="B2091" s="637" t="s">
        <v>515</v>
      </c>
      <c r="C2091" s="638" t="s">
        <v>147</v>
      </c>
      <c r="D2091" s="639" t="s">
        <v>26274</v>
      </c>
      <c r="E2091" s="640">
        <v>2000</v>
      </c>
      <c r="F2091" s="641" t="s">
        <v>26200</v>
      </c>
      <c r="G2091" s="642" t="s">
        <v>26275</v>
      </c>
      <c r="H2091" s="643" t="s">
        <v>6674</v>
      </c>
      <c r="I2091" s="644" t="s">
        <v>21592</v>
      </c>
      <c r="J2091" s="645"/>
      <c r="K2091" s="681">
        <v>0</v>
      </c>
      <c r="L2091" s="681">
        <v>0</v>
      </c>
      <c r="M2091" s="682">
        <v>0</v>
      </c>
      <c r="N2091" s="681">
        <v>0</v>
      </c>
      <c r="O2091" s="683">
        <v>0</v>
      </c>
      <c r="P2091" s="682">
        <v>0</v>
      </c>
      <c r="Q2091" s="683">
        <v>1</v>
      </c>
      <c r="R2091" s="683">
        <v>3</v>
      </c>
    </row>
    <row r="2092" spans="1:18" x14ac:dyDescent="0.25">
      <c r="A2092" s="636">
        <v>1078</v>
      </c>
      <c r="B2092" s="637" t="s">
        <v>515</v>
      </c>
      <c r="C2092" s="638" t="s">
        <v>147</v>
      </c>
      <c r="D2092" s="639" t="s">
        <v>26186</v>
      </c>
      <c r="E2092" s="640">
        <v>13000</v>
      </c>
      <c r="F2092" s="641" t="s">
        <v>26200</v>
      </c>
      <c r="G2092" s="642" t="s">
        <v>26276</v>
      </c>
      <c r="H2092" s="643" t="s">
        <v>849</v>
      </c>
      <c r="I2092" s="644" t="s">
        <v>24337</v>
      </c>
      <c r="J2092" s="645"/>
      <c r="K2092" s="681">
        <v>0</v>
      </c>
      <c r="L2092" s="681">
        <v>0</v>
      </c>
      <c r="M2092" s="682">
        <v>0</v>
      </c>
      <c r="N2092" s="681">
        <v>0</v>
      </c>
      <c r="O2092" s="683">
        <v>0</v>
      </c>
      <c r="P2092" s="682">
        <v>0</v>
      </c>
      <c r="Q2092" s="683">
        <v>1</v>
      </c>
      <c r="R2092" s="683">
        <v>3</v>
      </c>
    </row>
    <row r="2093" spans="1:18" x14ac:dyDescent="0.25">
      <c r="A2093" s="636">
        <v>1078</v>
      </c>
      <c r="B2093" s="637" t="s">
        <v>515</v>
      </c>
      <c r="C2093" s="638" t="s">
        <v>147</v>
      </c>
      <c r="D2093" s="639" t="s">
        <v>26277</v>
      </c>
      <c r="E2093" s="640">
        <v>13000</v>
      </c>
      <c r="F2093" s="641" t="s">
        <v>26200</v>
      </c>
      <c r="G2093" s="642" t="s">
        <v>26278</v>
      </c>
      <c r="H2093" s="643" t="s">
        <v>849</v>
      </c>
      <c r="I2093" s="644" t="s">
        <v>24337</v>
      </c>
      <c r="J2093" s="645"/>
      <c r="K2093" s="681">
        <v>0</v>
      </c>
      <c r="L2093" s="681">
        <v>0</v>
      </c>
      <c r="M2093" s="682">
        <v>0</v>
      </c>
      <c r="N2093" s="681">
        <v>0</v>
      </c>
      <c r="O2093" s="683">
        <v>0</v>
      </c>
      <c r="P2093" s="682">
        <v>0</v>
      </c>
      <c r="Q2093" s="683">
        <v>1</v>
      </c>
      <c r="R2093" s="683">
        <v>12</v>
      </c>
    </row>
    <row r="2094" spans="1:18" x14ac:dyDescent="0.25">
      <c r="A2094" s="636">
        <v>1078</v>
      </c>
      <c r="B2094" s="637" t="s">
        <v>515</v>
      </c>
      <c r="C2094" s="638" t="s">
        <v>147</v>
      </c>
      <c r="D2094" s="639" t="s">
        <v>26279</v>
      </c>
      <c r="E2094" s="640">
        <v>13000</v>
      </c>
      <c r="F2094" s="641" t="s">
        <v>26200</v>
      </c>
      <c r="G2094" s="642" t="s">
        <v>26280</v>
      </c>
      <c r="H2094" s="643" t="s">
        <v>849</v>
      </c>
      <c r="I2094" s="644" t="s">
        <v>24337</v>
      </c>
      <c r="J2094" s="645"/>
      <c r="K2094" s="681">
        <v>0</v>
      </c>
      <c r="L2094" s="681">
        <v>0</v>
      </c>
      <c r="M2094" s="682">
        <v>0</v>
      </c>
      <c r="N2094" s="681">
        <v>0</v>
      </c>
      <c r="O2094" s="683">
        <v>0</v>
      </c>
      <c r="P2094" s="682">
        <v>0</v>
      </c>
      <c r="Q2094" s="683">
        <v>1</v>
      </c>
      <c r="R2094" s="683">
        <v>12</v>
      </c>
    </row>
    <row r="2095" spans="1:18" x14ac:dyDescent="0.25">
      <c r="A2095" s="636">
        <v>1078</v>
      </c>
      <c r="B2095" s="637" t="s">
        <v>515</v>
      </c>
      <c r="C2095" s="638" t="s">
        <v>147</v>
      </c>
      <c r="D2095" s="639" t="s">
        <v>26281</v>
      </c>
      <c r="E2095" s="640">
        <v>13000</v>
      </c>
      <c r="F2095" s="641" t="s">
        <v>26200</v>
      </c>
      <c r="G2095" s="642" t="s">
        <v>26282</v>
      </c>
      <c r="H2095" s="643" t="s">
        <v>849</v>
      </c>
      <c r="I2095" s="644" t="s">
        <v>24337</v>
      </c>
      <c r="J2095" s="645"/>
      <c r="K2095" s="681">
        <v>0</v>
      </c>
      <c r="L2095" s="681">
        <v>0</v>
      </c>
      <c r="M2095" s="682">
        <v>0</v>
      </c>
      <c r="N2095" s="681">
        <v>0</v>
      </c>
      <c r="O2095" s="683">
        <v>0</v>
      </c>
      <c r="P2095" s="682">
        <v>0</v>
      </c>
      <c r="Q2095" s="683">
        <v>1</v>
      </c>
      <c r="R2095" s="683">
        <v>12</v>
      </c>
    </row>
    <row r="2096" spans="1:18" x14ac:dyDescent="0.25">
      <c r="A2096" s="636">
        <v>1078</v>
      </c>
      <c r="B2096" s="637" t="s">
        <v>515</v>
      </c>
      <c r="C2096" s="638" t="s">
        <v>147</v>
      </c>
      <c r="D2096" s="639" t="s">
        <v>26283</v>
      </c>
      <c r="E2096" s="640">
        <v>13000</v>
      </c>
      <c r="F2096" s="641" t="s">
        <v>26200</v>
      </c>
      <c r="G2096" s="642" t="s">
        <v>26284</v>
      </c>
      <c r="H2096" s="643" t="s">
        <v>849</v>
      </c>
      <c r="I2096" s="644" t="s">
        <v>24337</v>
      </c>
      <c r="J2096" s="645"/>
      <c r="K2096" s="681">
        <v>0</v>
      </c>
      <c r="L2096" s="681">
        <v>0</v>
      </c>
      <c r="M2096" s="682">
        <v>0</v>
      </c>
      <c r="N2096" s="681">
        <v>0</v>
      </c>
      <c r="O2096" s="683">
        <v>0</v>
      </c>
      <c r="P2096" s="682">
        <v>0</v>
      </c>
      <c r="Q2096" s="683">
        <v>1</v>
      </c>
      <c r="R2096" s="683">
        <v>12</v>
      </c>
    </row>
    <row r="2097" spans="1:18" x14ac:dyDescent="0.25">
      <c r="A2097" s="636">
        <v>1078</v>
      </c>
      <c r="B2097" s="637" t="s">
        <v>515</v>
      </c>
      <c r="C2097" s="638" t="s">
        <v>147</v>
      </c>
      <c r="D2097" s="639" t="s">
        <v>26211</v>
      </c>
      <c r="E2097" s="640">
        <v>13000</v>
      </c>
      <c r="F2097" s="641" t="s">
        <v>26200</v>
      </c>
      <c r="G2097" s="642" t="s">
        <v>26285</v>
      </c>
      <c r="H2097" s="643" t="s">
        <v>849</v>
      </c>
      <c r="I2097" s="644" t="s">
        <v>24337</v>
      </c>
      <c r="J2097" s="645"/>
      <c r="K2097" s="681">
        <v>0</v>
      </c>
      <c r="L2097" s="681">
        <v>0</v>
      </c>
      <c r="M2097" s="682">
        <v>0</v>
      </c>
      <c r="N2097" s="681">
        <v>0</v>
      </c>
      <c r="O2097" s="683">
        <v>0</v>
      </c>
      <c r="P2097" s="682">
        <v>0</v>
      </c>
      <c r="Q2097" s="683">
        <v>1</v>
      </c>
      <c r="R2097" s="683">
        <v>12</v>
      </c>
    </row>
    <row r="2098" spans="1:18" x14ac:dyDescent="0.25">
      <c r="A2098" s="636">
        <v>1078</v>
      </c>
      <c r="B2098" s="637" t="s">
        <v>515</v>
      </c>
      <c r="C2098" s="638" t="s">
        <v>147</v>
      </c>
      <c r="D2098" s="639" t="s">
        <v>26186</v>
      </c>
      <c r="E2098" s="640">
        <v>7000</v>
      </c>
      <c r="F2098" s="641" t="s">
        <v>26200</v>
      </c>
      <c r="G2098" s="642" t="s">
        <v>26286</v>
      </c>
      <c r="H2098" s="643" t="s">
        <v>849</v>
      </c>
      <c r="I2098" s="644" t="s">
        <v>24337</v>
      </c>
      <c r="J2098" s="645"/>
      <c r="K2098" s="681">
        <v>0</v>
      </c>
      <c r="L2098" s="681">
        <v>0</v>
      </c>
      <c r="M2098" s="682">
        <v>0</v>
      </c>
      <c r="N2098" s="681">
        <v>0</v>
      </c>
      <c r="O2098" s="683">
        <v>0</v>
      </c>
      <c r="P2098" s="682">
        <v>0</v>
      </c>
      <c r="Q2098" s="683">
        <v>1</v>
      </c>
      <c r="R2098" s="683">
        <v>3</v>
      </c>
    </row>
    <row r="2099" spans="1:18" x14ac:dyDescent="0.25">
      <c r="A2099" s="636">
        <v>1078</v>
      </c>
      <c r="B2099" s="637" t="s">
        <v>515</v>
      </c>
      <c r="C2099" s="638" t="s">
        <v>147</v>
      </c>
      <c r="D2099" s="639" t="s">
        <v>26186</v>
      </c>
      <c r="E2099" s="640">
        <v>3000</v>
      </c>
      <c r="F2099" s="641" t="s">
        <v>26200</v>
      </c>
      <c r="G2099" s="642" t="s">
        <v>26287</v>
      </c>
      <c r="H2099" s="643" t="s">
        <v>1464</v>
      </c>
      <c r="I2099" s="644" t="s">
        <v>1781</v>
      </c>
      <c r="J2099" s="645"/>
      <c r="K2099" s="681">
        <v>0</v>
      </c>
      <c r="L2099" s="681">
        <v>0</v>
      </c>
      <c r="M2099" s="682">
        <v>0</v>
      </c>
      <c r="N2099" s="681">
        <v>0</v>
      </c>
      <c r="O2099" s="683">
        <v>0</v>
      </c>
      <c r="P2099" s="682">
        <v>0</v>
      </c>
      <c r="Q2099" s="683">
        <v>1</v>
      </c>
      <c r="R2099" s="683">
        <v>3</v>
      </c>
    </row>
    <row r="2100" spans="1:18" x14ac:dyDescent="0.25">
      <c r="A2100" s="636">
        <v>1078</v>
      </c>
      <c r="B2100" s="637" t="s">
        <v>515</v>
      </c>
      <c r="C2100" s="638" t="s">
        <v>147</v>
      </c>
      <c r="D2100" s="639" t="s">
        <v>26186</v>
      </c>
      <c r="E2100" s="640">
        <v>7000</v>
      </c>
      <c r="F2100" s="641" t="s">
        <v>26200</v>
      </c>
      <c r="G2100" s="642" t="s">
        <v>26288</v>
      </c>
      <c r="H2100" s="643" t="s">
        <v>849</v>
      </c>
      <c r="I2100" s="644" t="s">
        <v>24337</v>
      </c>
      <c r="J2100" s="645"/>
      <c r="K2100" s="681">
        <v>0</v>
      </c>
      <c r="L2100" s="681">
        <v>0</v>
      </c>
      <c r="M2100" s="682">
        <v>0</v>
      </c>
      <c r="N2100" s="681">
        <v>0</v>
      </c>
      <c r="O2100" s="683">
        <v>0</v>
      </c>
      <c r="P2100" s="682">
        <v>0</v>
      </c>
      <c r="Q2100" s="683">
        <v>1</v>
      </c>
      <c r="R2100" s="683">
        <v>3</v>
      </c>
    </row>
    <row r="2101" spans="1:18" x14ac:dyDescent="0.25">
      <c r="A2101" s="636">
        <v>1078</v>
      </c>
      <c r="B2101" s="637" t="s">
        <v>515</v>
      </c>
      <c r="C2101" s="638" t="s">
        <v>147</v>
      </c>
      <c r="D2101" s="639" t="s">
        <v>26289</v>
      </c>
      <c r="E2101" s="640">
        <v>10000</v>
      </c>
      <c r="F2101" s="641" t="s">
        <v>26200</v>
      </c>
      <c r="G2101" s="642" t="s">
        <v>26290</v>
      </c>
      <c r="H2101" s="643" t="s">
        <v>849</v>
      </c>
      <c r="I2101" s="644" t="s">
        <v>24337</v>
      </c>
      <c r="J2101" s="645"/>
      <c r="K2101" s="681">
        <v>0</v>
      </c>
      <c r="L2101" s="681">
        <v>0</v>
      </c>
      <c r="M2101" s="682">
        <v>0</v>
      </c>
      <c r="N2101" s="681">
        <v>0</v>
      </c>
      <c r="O2101" s="683">
        <v>0</v>
      </c>
      <c r="P2101" s="682">
        <v>0</v>
      </c>
      <c r="Q2101" s="683">
        <v>1</v>
      </c>
      <c r="R2101" s="683">
        <v>3</v>
      </c>
    </row>
    <row r="2102" spans="1:18" x14ac:dyDescent="0.25">
      <c r="A2102" s="636">
        <v>1078</v>
      </c>
      <c r="B2102" s="637" t="s">
        <v>515</v>
      </c>
      <c r="C2102" s="638" t="s">
        <v>147</v>
      </c>
      <c r="D2102" s="639" t="s">
        <v>26289</v>
      </c>
      <c r="E2102" s="640">
        <v>10000</v>
      </c>
      <c r="F2102" s="641" t="s">
        <v>26200</v>
      </c>
      <c r="G2102" s="642" t="s">
        <v>26291</v>
      </c>
      <c r="H2102" s="643" t="s">
        <v>849</v>
      </c>
      <c r="I2102" s="644" t="s">
        <v>24337</v>
      </c>
      <c r="J2102" s="645"/>
      <c r="K2102" s="681">
        <v>0</v>
      </c>
      <c r="L2102" s="681">
        <v>0</v>
      </c>
      <c r="M2102" s="682">
        <v>0</v>
      </c>
      <c r="N2102" s="681">
        <v>0</v>
      </c>
      <c r="O2102" s="683">
        <v>0</v>
      </c>
      <c r="P2102" s="682">
        <v>0</v>
      </c>
      <c r="Q2102" s="683">
        <v>1</v>
      </c>
      <c r="R2102" s="683">
        <v>3</v>
      </c>
    </row>
    <row r="2103" spans="1:18" x14ac:dyDescent="0.25">
      <c r="A2103" s="636">
        <v>1078</v>
      </c>
      <c r="B2103" s="637" t="s">
        <v>515</v>
      </c>
      <c r="C2103" s="638" t="s">
        <v>147</v>
      </c>
      <c r="D2103" s="639" t="s">
        <v>26289</v>
      </c>
      <c r="E2103" s="640">
        <v>10000</v>
      </c>
      <c r="F2103" s="641" t="s">
        <v>26200</v>
      </c>
      <c r="G2103" s="642" t="s">
        <v>26292</v>
      </c>
      <c r="H2103" s="643" t="s">
        <v>849</v>
      </c>
      <c r="I2103" s="644" t="s">
        <v>24337</v>
      </c>
      <c r="J2103" s="645"/>
      <c r="K2103" s="681">
        <v>0</v>
      </c>
      <c r="L2103" s="681">
        <v>0</v>
      </c>
      <c r="M2103" s="682">
        <v>0</v>
      </c>
      <c r="N2103" s="681">
        <v>0</v>
      </c>
      <c r="O2103" s="683">
        <v>0</v>
      </c>
      <c r="P2103" s="682">
        <v>0</v>
      </c>
      <c r="Q2103" s="683">
        <v>1</v>
      </c>
      <c r="R2103" s="683">
        <v>3</v>
      </c>
    </row>
    <row r="2104" spans="1:18" x14ac:dyDescent="0.25">
      <c r="A2104" s="636">
        <v>1078</v>
      </c>
      <c r="B2104" s="637" t="s">
        <v>515</v>
      </c>
      <c r="C2104" s="638" t="s">
        <v>147</v>
      </c>
      <c r="D2104" s="639" t="s">
        <v>26194</v>
      </c>
      <c r="E2104" s="640">
        <v>15000</v>
      </c>
      <c r="F2104" s="641" t="s">
        <v>26200</v>
      </c>
      <c r="G2104" s="642" t="s">
        <v>26293</v>
      </c>
      <c r="H2104" s="643" t="s">
        <v>849</v>
      </c>
      <c r="I2104" s="644" t="s">
        <v>24337</v>
      </c>
      <c r="J2104" s="645"/>
      <c r="K2104" s="681">
        <v>0</v>
      </c>
      <c r="L2104" s="681">
        <v>0</v>
      </c>
      <c r="M2104" s="682">
        <v>0</v>
      </c>
      <c r="N2104" s="681">
        <v>0</v>
      </c>
      <c r="O2104" s="683">
        <v>0</v>
      </c>
      <c r="P2104" s="682">
        <v>0</v>
      </c>
      <c r="Q2104" s="683">
        <v>1</v>
      </c>
      <c r="R2104" s="683">
        <v>3</v>
      </c>
    </row>
    <row r="2105" spans="1:18" x14ac:dyDescent="0.25">
      <c r="A2105" s="636">
        <v>1078</v>
      </c>
      <c r="B2105" s="637" t="s">
        <v>515</v>
      </c>
      <c r="C2105" s="638" t="s">
        <v>147</v>
      </c>
      <c r="D2105" s="639" t="s">
        <v>26294</v>
      </c>
      <c r="E2105" s="640">
        <v>13000</v>
      </c>
      <c r="F2105" s="641" t="s">
        <v>26200</v>
      </c>
      <c r="G2105" s="642" t="s">
        <v>26295</v>
      </c>
      <c r="H2105" s="643" t="s">
        <v>849</v>
      </c>
      <c r="I2105" s="644" t="s">
        <v>24337</v>
      </c>
      <c r="J2105" s="645"/>
      <c r="K2105" s="681">
        <v>0</v>
      </c>
      <c r="L2105" s="681">
        <v>0</v>
      </c>
      <c r="M2105" s="682">
        <v>0</v>
      </c>
      <c r="N2105" s="681">
        <v>0</v>
      </c>
      <c r="O2105" s="683">
        <v>0</v>
      </c>
      <c r="P2105" s="682">
        <v>0</v>
      </c>
      <c r="Q2105" s="683">
        <v>1</v>
      </c>
      <c r="R2105" s="683">
        <v>12</v>
      </c>
    </row>
    <row r="2106" spans="1:18" x14ac:dyDescent="0.25">
      <c r="A2106" s="636">
        <v>1078</v>
      </c>
      <c r="B2106" s="637" t="s">
        <v>515</v>
      </c>
      <c r="C2106" s="638" t="s">
        <v>147</v>
      </c>
      <c r="D2106" s="639" t="s">
        <v>26169</v>
      </c>
      <c r="E2106" s="640">
        <v>6000</v>
      </c>
      <c r="F2106" s="641" t="s">
        <v>26200</v>
      </c>
      <c r="G2106" s="642" t="s">
        <v>26296</v>
      </c>
      <c r="H2106" s="643" t="s">
        <v>849</v>
      </c>
      <c r="I2106" s="644" t="s">
        <v>24337</v>
      </c>
      <c r="J2106" s="645"/>
      <c r="K2106" s="681">
        <v>0</v>
      </c>
      <c r="L2106" s="681">
        <v>0</v>
      </c>
      <c r="M2106" s="682">
        <v>0</v>
      </c>
      <c r="N2106" s="681">
        <v>0</v>
      </c>
      <c r="O2106" s="683">
        <v>0</v>
      </c>
      <c r="P2106" s="682">
        <v>0</v>
      </c>
      <c r="Q2106" s="683">
        <v>1</v>
      </c>
      <c r="R2106" s="683">
        <v>3</v>
      </c>
    </row>
    <row r="2107" spans="1:18" x14ac:dyDescent="0.25">
      <c r="A2107" s="636">
        <v>1078</v>
      </c>
      <c r="B2107" s="637" t="s">
        <v>515</v>
      </c>
      <c r="C2107" s="638" t="s">
        <v>147</v>
      </c>
      <c r="D2107" s="639" t="s">
        <v>26169</v>
      </c>
      <c r="E2107" s="640">
        <v>6000</v>
      </c>
      <c r="F2107" s="641" t="s">
        <v>26200</v>
      </c>
      <c r="G2107" s="642" t="s">
        <v>26297</v>
      </c>
      <c r="H2107" s="643" t="s">
        <v>849</v>
      </c>
      <c r="I2107" s="644" t="s">
        <v>24337</v>
      </c>
      <c r="J2107" s="645"/>
      <c r="K2107" s="681">
        <v>0</v>
      </c>
      <c r="L2107" s="681">
        <v>0</v>
      </c>
      <c r="M2107" s="682">
        <v>0</v>
      </c>
      <c r="N2107" s="681">
        <v>0</v>
      </c>
      <c r="O2107" s="683">
        <v>0</v>
      </c>
      <c r="P2107" s="682">
        <v>0</v>
      </c>
      <c r="Q2107" s="683">
        <v>1</v>
      </c>
      <c r="R2107" s="683">
        <v>3</v>
      </c>
    </row>
    <row r="2108" spans="1:18" x14ac:dyDescent="0.25">
      <c r="A2108" s="636">
        <v>1078</v>
      </c>
      <c r="B2108" s="637" t="s">
        <v>515</v>
      </c>
      <c r="C2108" s="638" t="s">
        <v>147</v>
      </c>
      <c r="D2108" s="639" t="s">
        <v>26169</v>
      </c>
      <c r="E2108" s="640">
        <v>3500</v>
      </c>
      <c r="F2108" s="641" t="s">
        <v>26200</v>
      </c>
      <c r="G2108" s="642" t="s">
        <v>26298</v>
      </c>
      <c r="H2108" s="643" t="s">
        <v>849</v>
      </c>
      <c r="I2108" s="644" t="s">
        <v>24337</v>
      </c>
      <c r="J2108" s="645"/>
      <c r="K2108" s="681">
        <v>0</v>
      </c>
      <c r="L2108" s="681">
        <v>0</v>
      </c>
      <c r="M2108" s="682">
        <v>0</v>
      </c>
      <c r="N2108" s="681">
        <v>0</v>
      </c>
      <c r="O2108" s="683">
        <v>0</v>
      </c>
      <c r="P2108" s="682">
        <v>0</v>
      </c>
      <c r="Q2108" s="683">
        <v>1</v>
      </c>
      <c r="R2108" s="683">
        <v>3</v>
      </c>
    </row>
    <row r="2109" spans="1:18" x14ac:dyDescent="0.25">
      <c r="A2109" s="650">
        <v>1078</v>
      </c>
      <c r="B2109" s="651" t="s">
        <v>515</v>
      </c>
      <c r="C2109" s="652" t="s">
        <v>147</v>
      </c>
      <c r="D2109" s="653" t="s">
        <v>26299</v>
      </c>
      <c r="E2109" s="654">
        <v>10000</v>
      </c>
      <c r="F2109" s="655" t="s">
        <v>26200</v>
      </c>
      <c r="G2109" s="656" t="s">
        <v>26300</v>
      </c>
      <c r="H2109" s="657" t="s">
        <v>849</v>
      </c>
      <c r="I2109" s="658" t="s">
        <v>24337</v>
      </c>
      <c r="J2109" s="659"/>
      <c r="K2109" s="684">
        <v>0</v>
      </c>
      <c r="L2109" s="684">
        <v>0</v>
      </c>
      <c r="M2109" s="685">
        <v>0</v>
      </c>
      <c r="N2109" s="684">
        <v>0</v>
      </c>
      <c r="O2109" s="686">
        <v>0</v>
      </c>
      <c r="P2109" s="685">
        <v>0</v>
      </c>
      <c r="Q2109" s="686">
        <v>1</v>
      </c>
      <c r="R2109" s="686">
        <v>3</v>
      </c>
    </row>
    <row r="2110" spans="1:18" x14ac:dyDescent="0.25">
      <c r="A2110" s="687"/>
      <c r="B2110" s="688"/>
      <c r="C2110" s="689"/>
      <c r="D2110" s="690"/>
      <c r="E2110" s="691"/>
      <c r="F2110" s="692"/>
      <c r="G2110" s="693"/>
      <c r="H2110" s="694"/>
      <c r="I2110" s="695"/>
      <c r="J2110" s="696"/>
      <c r="K2110" s="697"/>
      <c r="L2110" s="697"/>
      <c r="M2110" s="698"/>
      <c r="N2110" s="697"/>
      <c r="O2110" s="699"/>
      <c r="P2110" s="698"/>
      <c r="Q2110" s="699"/>
      <c r="R2110" s="700"/>
    </row>
    <row r="2111" spans="1:18" s="435" customFormat="1" ht="12.75" x14ac:dyDescent="0.25">
      <c r="A2111" s="618" t="s">
        <v>276</v>
      </c>
      <c r="B2111" s="615"/>
      <c r="C2111" s="615"/>
      <c r="D2111" s="615"/>
      <c r="E2111" s="615"/>
      <c r="F2111" s="615"/>
      <c r="G2111" s="615"/>
      <c r="H2111" s="615"/>
      <c r="I2111" s="615"/>
      <c r="J2111" s="615"/>
      <c r="K2111" s="616"/>
      <c r="L2111" s="616"/>
      <c r="M2111" s="619"/>
      <c r="N2111" s="616"/>
      <c r="O2111" s="616"/>
      <c r="P2111" s="616"/>
      <c r="Q2111" s="616"/>
      <c r="R2111" s="617"/>
    </row>
    <row r="2112" spans="1:18" x14ac:dyDescent="0.25">
      <c r="A2112" s="597">
        <v>1250</v>
      </c>
      <c r="B2112" s="597" t="s">
        <v>515</v>
      </c>
      <c r="C2112" s="596" t="s">
        <v>147</v>
      </c>
      <c r="D2112" s="596" t="s">
        <v>23778</v>
      </c>
      <c r="E2112" s="701">
        <v>7000</v>
      </c>
      <c r="F2112" s="597" t="s">
        <v>23779</v>
      </c>
      <c r="G2112" s="702" t="s">
        <v>23780</v>
      </c>
      <c r="H2112" s="702" t="s">
        <v>22177</v>
      </c>
      <c r="I2112" s="702" t="s">
        <v>849</v>
      </c>
      <c r="J2112" s="596" t="s">
        <v>686</v>
      </c>
      <c r="K2112" s="663">
        <v>1</v>
      </c>
      <c r="L2112" s="663">
        <v>12</v>
      </c>
      <c r="M2112" s="662">
        <v>87213.60000000002</v>
      </c>
      <c r="N2112" s="663">
        <v>2</v>
      </c>
      <c r="O2112" s="663">
        <v>6</v>
      </c>
      <c r="P2112" s="662">
        <v>57259.199999999997</v>
      </c>
      <c r="Q2112" s="663">
        <v>1</v>
      </c>
      <c r="R2112" s="663">
        <v>12</v>
      </c>
    </row>
    <row r="2113" spans="1:18" x14ac:dyDescent="0.25">
      <c r="A2113" s="602">
        <v>1250</v>
      </c>
      <c r="B2113" s="602" t="s">
        <v>515</v>
      </c>
      <c r="C2113" s="601" t="s">
        <v>147</v>
      </c>
      <c r="D2113" s="601" t="s">
        <v>889</v>
      </c>
      <c r="E2113" s="606">
        <v>12000</v>
      </c>
      <c r="F2113" s="602" t="s">
        <v>23781</v>
      </c>
      <c r="G2113" s="601" t="s">
        <v>23782</v>
      </c>
      <c r="H2113" s="601" t="s">
        <v>18178</v>
      </c>
      <c r="I2113" s="601" t="s">
        <v>849</v>
      </c>
      <c r="J2113" s="601" t="s">
        <v>686</v>
      </c>
      <c r="K2113" s="667">
        <v>0</v>
      </c>
      <c r="L2113" s="667">
        <v>0</v>
      </c>
      <c r="M2113" s="666">
        <v>0</v>
      </c>
      <c r="N2113" s="667">
        <v>1</v>
      </c>
      <c r="O2113" s="667">
        <v>2</v>
      </c>
      <c r="P2113" s="666">
        <v>21172.6</v>
      </c>
      <c r="Q2113" s="667">
        <v>0</v>
      </c>
      <c r="R2113" s="667">
        <v>0</v>
      </c>
    </row>
    <row r="2114" spans="1:18" x14ac:dyDescent="0.25">
      <c r="A2114" s="602">
        <v>1250</v>
      </c>
      <c r="B2114" s="602" t="s">
        <v>515</v>
      </c>
      <c r="C2114" s="601" t="s">
        <v>147</v>
      </c>
      <c r="D2114" s="601" t="s">
        <v>1112</v>
      </c>
      <c r="E2114" s="606">
        <v>2320</v>
      </c>
      <c r="F2114" s="602" t="s">
        <v>23783</v>
      </c>
      <c r="G2114" s="601" t="s">
        <v>23784</v>
      </c>
      <c r="H2114" s="703" t="s">
        <v>571</v>
      </c>
      <c r="I2114" s="703" t="s">
        <v>571</v>
      </c>
      <c r="J2114" s="601" t="s">
        <v>23785</v>
      </c>
      <c r="K2114" s="667">
        <v>1</v>
      </c>
      <c r="L2114" s="667">
        <v>12</v>
      </c>
      <c r="M2114" s="666">
        <v>30900.989999999998</v>
      </c>
      <c r="N2114" s="667">
        <v>1</v>
      </c>
      <c r="O2114" s="667">
        <v>6</v>
      </c>
      <c r="P2114" s="666">
        <v>15060.3</v>
      </c>
      <c r="Q2114" s="667">
        <v>1</v>
      </c>
      <c r="R2114" s="667">
        <v>12</v>
      </c>
    </row>
    <row r="2115" spans="1:18" x14ac:dyDescent="0.25">
      <c r="A2115" s="602">
        <v>1250</v>
      </c>
      <c r="B2115" s="602" t="s">
        <v>515</v>
      </c>
      <c r="C2115" s="601" t="s">
        <v>147</v>
      </c>
      <c r="D2115" s="601" t="s">
        <v>558</v>
      </c>
      <c r="E2115" s="606">
        <v>2000</v>
      </c>
      <c r="F2115" s="602" t="s">
        <v>23786</v>
      </c>
      <c r="G2115" s="601" t="s">
        <v>23787</v>
      </c>
      <c r="H2115" s="703" t="s">
        <v>18178</v>
      </c>
      <c r="I2115" s="703" t="s">
        <v>849</v>
      </c>
      <c r="J2115" s="601" t="s">
        <v>686</v>
      </c>
      <c r="K2115" s="667">
        <v>1</v>
      </c>
      <c r="L2115" s="667">
        <v>2</v>
      </c>
      <c r="M2115" s="666">
        <v>4360</v>
      </c>
      <c r="N2115" s="667">
        <v>0</v>
      </c>
      <c r="O2115" s="667">
        <v>0</v>
      </c>
      <c r="P2115" s="666">
        <v>0</v>
      </c>
      <c r="Q2115" s="667">
        <v>0</v>
      </c>
      <c r="R2115" s="667">
        <v>0</v>
      </c>
    </row>
    <row r="2116" spans="1:18" x14ac:dyDescent="0.25">
      <c r="A2116" s="602">
        <v>1250</v>
      </c>
      <c r="B2116" s="602" t="s">
        <v>515</v>
      </c>
      <c r="C2116" s="601" t="s">
        <v>147</v>
      </c>
      <c r="D2116" s="601" t="s">
        <v>23788</v>
      </c>
      <c r="E2116" s="606">
        <v>15000</v>
      </c>
      <c r="F2116" s="602" t="s">
        <v>23789</v>
      </c>
      <c r="G2116" s="601" t="s">
        <v>23790</v>
      </c>
      <c r="H2116" s="703" t="s">
        <v>16466</v>
      </c>
      <c r="I2116" s="703" t="s">
        <v>849</v>
      </c>
      <c r="J2116" s="601" t="s">
        <v>686</v>
      </c>
      <c r="K2116" s="667">
        <v>1</v>
      </c>
      <c r="L2116" s="667">
        <v>9</v>
      </c>
      <c r="M2116" s="666">
        <v>146769.67000000001</v>
      </c>
      <c r="N2116" s="667">
        <v>0</v>
      </c>
      <c r="O2116" s="667">
        <v>0</v>
      </c>
      <c r="P2116" s="666">
        <v>0</v>
      </c>
      <c r="Q2116" s="667">
        <v>1</v>
      </c>
      <c r="R2116" s="667">
        <v>12</v>
      </c>
    </row>
    <row r="2117" spans="1:18" x14ac:dyDescent="0.25">
      <c r="A2117" s="602">
        <v>1250</v>
      </c>
      <c r="B2117" s="602" t="s">
        <v>515</v>
      </c>
      <c r="C2117" s="601" t="s">
        <v>147</v>
      </c>
      <c r="D2117" s="601" t="s">
        <v>23791</v>
      </c>
      <c r="E2117" s="606">
        <v>8000</v>
      </c>
      <c r="F2117" s="602" t="s">
        <v>23792</v>
      </c>
      <c r="G2117" s="601" t="s">
        <v>23793</v>
      </c>
      <c r="H2117" s="703" t="s">
        <v>23794</v>
      </c>
      <c r="I2117" s="703" t="s">
        <v>849</v>
      </c>
      <c r="J2117" s="601" t="s">
        <v>686</v>
      </c>
      <c r="K2117" s="667">
        <v>1</v>
      </c>
      <c r="L2117" s="667">
        <v>12</v>
      </c>
      <c r="M2117" s="666">
        <v>99213.60000000002</v>
      </c>
      <c r="N2117" s="667">
        <v>1</v>
      </c>
      <c r="O2117" s="667">
        <v>6</v>
      </c>
      <c r="P2117" s="666">
        <v>49159.200000000004</v>
      </c>
      <c r="Q2117" s="667">
        <v>1</v>
      </c>
      <c r="R2117" s="667">
        <v>12</v>
      </c>
    </row>
    <row r="2118" spans="1:18" x14ac:dyDescent="0.25">
      <c r="A2118" s="602">
        <v>1250</v>
      </c>
      <c r="B2118" s="602" t="s">
        <v>515</v>
      </c>
      <c r="C2118" s="601" t="s">
        <v>147</v>
      </c>
      <c r="D2118" s="601" t="s">
        <v>23795</v>
      </c>
      <c r="E2118" s="606">
        <v>5000</v>
      </c>
      <c r="F2118" s="602" t="s">
        <v>23796</v>
      </c>
      <c r="G2118" s="601" t="s">
        <v>23797</v>
      </c>
      <c r="H2118" s="703" t="s">
        <v>23798</v>
      </c>
      <c r="I2118" s="703" t="s">
        <v>849</v>
      </c>
      <c r="J2118" s="601" t="s">
        <v>686</v>
      </c>
      <c r="K2118" s="667">
        <v>1</v>
      </c>
      <c r="L2118" s="667">
        <v>12</v>
      </c>
      <c r="M2118" s="666">
        <v>63213.600000000013</v>
      </c>
      <c r="N2118" s="667">
        <v>1</v>
      </c>
      <c r="O2118" s="667">
        <v>6</v>
      </c>
      <c r="P2118" s="666">
        <v>31159.199999999997</v>
      </c>
      <c r="Q2118" s="667">
        <v>1</v>
      </c>
      <c r="R2118" s="667">
        <v>12</v>
      </c>
    </row>
    <row r="2119" spans="1:18" x14ac:dyDescent="0.25">
      <c r="A2119" s="602">
        <v>1250</v>
      </c>
      <c r="B2119" s="602" t="s">
        <v>515</v>
      </c>
      <c r="C2119" s="601" t="s">
        <v>147</v>
      </c>
      <c r="D2119" s="601" t="s">
        <v>3472</v>
      </c>
      <c r="E2119" s="606">
        <v>8000</v>
      </c>
      <c r="F2119" s="602" t="s">
        <v>23799</v>
      </c>
      <c r="G2119" s="601" t="s">
        <v>23800</v>
      </c>
      <c r="H2119" s="703" t="s">
        <v>23801</v>
      </c>
      <c r="I2119" s="703" t="s">
        <v>849</v>
      </c>
      <c r="J2119" s="601" t="s">
        <v>686</v>
      </c>
      <c r="K2119" s="667">
        <v>1</v>
      </c>
      <c r="L2119" s="667">
        <v>10</v>
      </c>
      <c r="M2119" s="666">
        <v>102957.33000000002</v>
      </c>
      <c r="N2119" s="667">
        <v>1</v>
      </c>
      <c r="O2119" s="667">
        <v>6</v>
      </c>
      <c r="P2119" s="666">
        <v>49159.200000000004</v>
      </c>
      <c r="Q2119" s="667">
        <v>0</v>
      </c>
      <c r="R2119" s="667">
        <v>0</v>
      </c>
    </row>
    <row r="2120" spans="1:18" x14ac:dyDescent="0.25">
      <c r="A2120" s="602">
        <v>1250</v>
      </c>
      <c r="B2120" s="602" t="s">
        <v>515</v>
      </c>
      <c r="C2120" s="601" t="s">
        <v>147</v>
      </c>
      <c r="D2120" s="601" t="s">
        <v>23802</v>
      </c>
      <c r="E2120" s="606">
        <v>7000</v>
      </c>
      <c r="F2120" s="602" t="s">
        <v>23803</v>
      </c>
      <c r="G2120" s="601" t="s">
        <v>23804</v>
      </c>
      <c r="H2120" s="703" t="s">
        <v>16466</v>
      </c>
      <c r="I2120" s="703" t="s">
        <v>849</v>
      </c>
      <c r="J2120" s="601" t="s">
        <v>686</v>
      </c>
      <c r="K2120" s="667">
        <v>1</v>
      </c>
      <c r="L2120" s="667">
        <v>10</v>
      </c>
      <c r="M2120" s="666">
        <v>79158.640000000014</v>
      </c>
      <c r="N2120" s="667">
        <v>0</v>
      </c>
      <c r="O2120" s="667">
        <v>0</v>
      </c>
      <c r="P2120" s="666">
        <v>0</v>
      </c>
      <c r="Q2120" s="667">
        <v>0</v>
      </c>
      <c r="R2120" s="667">
        <v>0</v>
      </c>
    </row>
    <row r="2121" spans="1:18" x14ac:dyDescent="0.25">
      <c r="A2121" s="602">
        <v>1250</v>
      </c>
      <c r="B2121" s="602" t="s">
        <v>515</v>
      </c>
      <c r="C2121" s="601" t="s">
        <v>147</v>
      </c>
      <c r="D2121" s="601" t="s">
        <v>23805</v>
      </c>
      <c r="E2121" s="606">
        <v>8000</v>
      </c>
      <c r="F2121" s="602" t="s">
        <v>23806</v>
      </c>
      <c r="G2121" s="601" t="s">
        <v>23807</v>
      </c>
      <c r="H2121" s="703" t="s">
        <v>565</v>
      </c>
      <c r="I2121" s="703" t="s">
        <v>849</v>
      </c>
      <c r="J2121" s="601" t="s">
        <v>686</v>
      </c>
      <c r="K2121" s="667">
        <v>1</v>
      </c>
      <c r="L2121" s="667">
        <v>5</v>
      </c>
      <c r="M2121" s="666">
        <v>45759.58</v>
      </c>
      <c r="N2121" s="667">
        <v>0</v>
      </c>
      <c r="O2121" s="667">
        <v>0</v>
      </c>
      <c r="P2121" s="666">
        <v>0</v>
      </c>
      <c r="Q2121" s="667">
        <v>0</v>
      </c>
      <c r="R2121" s="667">
        <v>0</v>
      </c>
    </row>
    <row r="2122" spans="1:18" x14ac:dyDescent="0.25">
      <c r="A2122" s="602">
        <v>1250</v>
      </c>
      <c r="B2122" s="602" t="s">
        <v>515</v>
      </c>
      <c r="C2122" s="601" t="s">
        <v>147</v>
      </c>
      <c r="D2122" s="601" t="s">
        <v>23808</v>
      </c>
      <c r="E2122" s="606">
        <v>6500</v>
      </c>
      <c r="F2122" s="602" t="s">
        <v>23809</v>
      </c>
      <c r="G2122" s="601" t="s">
        <v>23810</v>
      </c>
      <c r="H2122" s="703" t="s">
        <v>16466</v>
      </c>
      <c r="I2122" s="703" t="s">
        <v>849</v>
      </c>
      <c r="J2122" s="601" t="s">
        <v>686</v>
      </c>
      <c r="K2122" s="667">
        <v>1</v>
      </c>
      <c r="L2122" s="667">
        <v>12</v>
      </c>
      <c r="M2122" s="666">
        <v>81213.60000000002</v>
      </c>
      <c r="N2122" s="667">
        <v>1</v>
      </c>
      <c r="O2122" s="667">
        <v>6</v>
      </c>
      <c r="P2122" s="666">
        <v>40147.01</v>
      </c>
      <c r="Q2122" s="667">
        <v>1</v>
      </c>
      <c r="R2122" s="667">
        <v>12</v>
      </c>
    </row>
    <row r="2123" spans="1:18" x14ac:dyDescent="0.25">
      <c r="A2123" s="602">
        <v>1250</v>
      </c>
      <c r="B2123" s="602" t="s">
        <v>515</v>
      </c>
      <c r="C2123" s="601" t="s">
        <v>147</v>
      </c>
      <c r="D2123" s="601" t="s">
        <v>23811</v>
      </c>
      <c r="E2123" s="606">
        <v>10000</v>
      </c>
      <c r="F2123" s="602" t="s">
        <v>23812</v>
      </c>
      <c r="G2123" s="601" t="s">
        <v>23813</v>
      </c>
      <c r="H2123" s="703" t="s">
        <v>17915</v>
      </c>
      <c r="I2123" s="703" t="s">
        <v>849</v>
      </c>
      <c r="J2123" s="601" t="s">
        <v>686</v>
      </c>
      <c r="K2123" s="667">
        <v>1</v>
      </c>
      <c r="L2123" s="667">
        <v>12</v>
      </c>
      <c r="M2123" s="666">
        <v>123213.60000000002</v>
      </c>
      <c r="N2123" s="667">
        <v>1</v>
      </c>
      <c r="O2123" s="667">
        <v>6</v>
      </c>
      <c r="P2123" s="666">
        <v>61159.199999999997</v>
      </c>
      <c r="Q2123" s="667">
        <v>1</v>
      </c>
      <c r="R2123" s="667">
        <v>12</v>
      </c>
    </row>
    <row r="2124" spans="1:18" x14ac:dyDescent="0.25">
      <c r="A2124" s="602">
        <v>1250</v>
      </c>
      <c r="B2124" s="602" t="s">
        <v>515</v>
      </c>
      <c r="C2124" s="601" t="s">
        <v>147</v>
      </c>
      <c r="D2124" s="601" t="s">
        <v>23814</v>
      </c>
      <c r="E2124" s="606">
        <v>8500</v>
      </c>
      <c r="F2124" s="602" t="s">
        <v>23815</v>
      </c>
      <c r="G2124" s="601" t="s">
        <v>23816</v>
      </c>
      <c r="H2124" s="703" t="s">
        <v>22177</v>
      </c>
      <c r="I2124" s="703" t="s">
        <v>849</v>
      </c>
      <c r="J2124" s="601" t="s">
        <v>686</v>
      </c>
      <c r="K2124" s="667">
        <v>1</v>
      </c>
      <c r="L2124" s="667">
        <v>12</v>
      </c>
      <c r="M2124" s="666">
        <v>105188.22000000002</v>
      </c>
      <c r="N2124" s="667">
        <v>1</v>
      </c>
      <c r="O2124" s="667">
        <v>6</v>
      </c>
      <c r="P2124" s="666">
        <v>52154.479999999996</v>
      </c>
      <c r="Q2124" s="667">
        <v>1</v>
      </c>
      <c r="R2124" s="667">
        <v>12</v>
      </c>
    </row>
    <row r="2125" spans="1:18" x14ac:dyDescent="0.25">
      <c r="A2125" s="602">
        <v>1250</v>
      </c>
      <c r="B2125" s="602" t="s">
        <v>515</v>
      </c>
      <c r="C2125" s="601" t="s">
        <v>147</v>
      </c>
      <c r="D2125" s="601" t="s">
        <v>23817</v>
      </c>
      <c r="E2125" s="606">
        <v>12000</v>
      </c>
      <c r="F2125" s="602" t="s">
        <v>23818</v>
      </c>
      <c r="G2125" s="601" t="s">
        <v>23819</v>
      </c>
      <c r="H2125" s="601" t="s">
        <v>17373</v>
      </c>
      <c r="I2125" s="601" t="s">
        <v>849</v>
      </c>
      <c r="J2125" s="601" t="s">
        <v>686</v>
      </c>
      <c r="K2125" s="667">
        <v>0</v>
      </c>
      <c r="L2125" s="667">
        <v>0</v>
      </c>
      <c r="M2125" s="666">
        <v>0</v>
      </c>
      <c r="N2125" s="667">
        <v>1</v>
      </c>
      <c r="O2125" s="667">
        <v>4</v>
      </c>
      <c r="P2125" s="666">
        <v>40345.199999999997</v>
      </c>
      <c r="Q2125" s="667">
        <v>0</v>
      </c>
      <c r="R2125" s="667">
        <v>0</v>
      </c>
    </row>
    <row r="2126" spans="1:18" x14ac:dyDescent="0.25">
      <c r="A2126" s="602">
        <v>1250</v>
      </c>
      <c r="B2126" s="602" t="s">
        <v>515</v>
      </c>
      <c r="C2126" s="601" t="s">
        <v>147</v>
      </c>
      <c r="D2126" s="601" t="s">
        <v>23820</v>
      </c>
      <c r="E2126" s="606">
        <v>6000</v>
      </c>
      <c r="F2126" s="602" t="s">
        <v>23821</v>
      </c>
      <c r="G2126" s="601" t="s">
        <v>23822</v>
      </c>
      <c r="H2126" s="703" t="s">
        <v>18838</v>
      </c>
      <c r="I2126" s="703" t="s">
        <v>849</v>
      </c>
      <c r="J2126" s="601" t="s">
        <v>686</v>
      </c>
      <c r="K2126" s="667">
        <v>1</v>
      </c>
      <c r="L2126" s="667">
        <v>12</v>
      </c>
      <c r="M2126" s="666">
        <v>74826.520000000019</v>
      </c>
      <c r="N2126" s="667">
        <v>1</v>
      </c>
      <c r="O2126" s="667">
        <v>6</v>
      </c>
      <c r="P2126" s="666">
        <v>37129.199999999997</v>
      </c>
      <c r="Q2126" s="667">
        <v>1</v>
      </c>
      <c r="R2126" s="667">
        <v>12</v>
      </c>
    </row>
    <row r="2127" spans="1:18" x14ac:dyDescent="0.25">
      <c r="A2127" s="602">
        <v>1250</v>
      </c>
      <c r="B2127" s="602" t="s">
        <v>515</v>
      </c>
      <c r="C2127" s="601" t="s">
        <v>147</v>
      </c>
      <c r="D2127" s="601" t="s">
        <v>23823</v>
      </c>
      <c r="E2127" s="606">
        <v>8000</v>
      </c>
      <c r="F2127" s="602" t="s">
        <v>23824</v>
      </c>
      <c r="G2127" s="601" t="s">
        <v>23825</v>
      </c>
      <c r="H2127" s="703" t="s">
        <v>16466</v>
      </c>
      <c r="I2127" s="703" t="s">
        <v>849</v>
      </c>
      <c r="J2127" s="601" t="s">
        <v>686</v>
      </c>
      <c r="K2127" s="667">
        <v>1</v>
      </c>
      <c r="L2127" s="667">
        <v>12</v>
      </c>
      <c r="M2127" s="666">
        <v>99213.60000000002</v>
      </c>
      <c r="N2127" s="667">
        <v>1</v>
      </c>
      <c r="O2127" s="667">
        <v>6</v>
      </c>
      <c r="P2127" s="666">
        <v>49151.420000000006</v>
      </c>
      <c r="Q2127" s="667">
        <v>1</v>
      </c>
      <c r="R2127" s="667">
        <v>12</v>
      </c>
    </row>
    <row r="2128" spans="1:18" x14ac:dyDescent="0.25">
      <c r="A2128" s="602">
        <v>1250</v>
      </c>
      <c r="B2128" s="602" t="s">
        <v>515</v>
      </c>
      <c r="C2128" s="601" t="s">
        <v>147</v>
      </c>
      <c r="D2128" s="601" t="s">
        <v>23826</v>
      </c>
      <c r="E2128" s="606">
        <v>10000</v>
      </c>
      <c r="F2128" s="602" t="s">
        <v>23827</v>
      </c>
      <c r="G2128" s="601" t="s">
        <v>23828</v>
      </c>
      <c r="H2128" s="703" t="s">
        <v>16466</v>
      </c>
      <c r="I2128" s="703" t="s">
        <v>849</v>
      </c>
      <c r="J2128" s="601" t="s">
        <v>686</v>
      </c>
      <c r="K2128" s="667">
        <v>1</v>
      </c>
      <c r="L2128" s="667">
        <v>2</v>
      </c>
      <c r="M2128" s="666">
        <v>19862.259999999998</v>
      </c>
      <c r="N2128" s="667">
        <v>1</v>
      </c>
      <c r="O2128" s="667">
        <v>2</v>
      </c>
      <c r="P2128" s="666">
        <v>23419.75</v>
      </c>
      <c r="Q2128" s="667">
        <v>0</v>
      </c>
      <c r="R2128" s="667">
        <v>0</v>
      </c>
    </row>
    <row r="2129" spans="1:18" x14ac:dyDescent="0.25">
      <c r="A2129" s="602">
        <v>1250</v>
      </c>
      <c r="B2129" s="602" t="s">
        <v>515</v>
      </c>
      <c r="C2129" s="601" t="s">
        <v>147</v>
      </c>
      <c r="D2129" s="601" t="s">
        <v>23829</v>
      </c>
      <c r="E2129" s="606">
        <v>9500</v>
      </c>
      <c r="F2129" s="602" t="s">
        <v>23830</v>
      </c>
      <c r="G2129" s="601" t="s">
        <v>23831</v>
      </c>
      <c r="H2129" s="703" t="s">
        <v>16466</v>
      </c>
      <c r="I2129" s="703" t="s">
        <v>849</v>
      </c>
      <c r="J2129" s="601" t="s">
        <v>686</v>
      </c>
      <c r="K2129" s="667">
        <v>1</v>
      </c>
      <c r="L2129" s="667">
        <v>12</v>
      </c>
      <c r="M2129" s="666">
        <v>117213.60000000002</v>
      </c>
      <c r="N2129" s="667">
        <v>1</v>
      </c>
      <c r="O2129" s="667">
        <v>6</v>
      </c>
      <c r="P2129" s="666">
        <v>58159.199999999997</v>
      </c>
      <c r="Q2129" s="667">
        <v>1</v>
      </c>
      <c r="R2129" s="667">
        <v>12</v>
      </c>
    </row>
    <row r="2130" spans="1:18" x14ac:dyDescent="0.25">
      <c r="A2130" s="602">
        <v>1250</v>
      </c>
      <c r="B2130" s="602" t="s">
        <v>549</v>
      </c>
      <c r="C2130" s="601" t="s">
        <v>147</v>
      </c>
      <c r="D2130" s="601" t="s">
        <v>539</v>
      </c>
      <c r="E2130" s="606">
        <v>3700</v>
      </c>
      <c r="F2130" s="602" t="s">
        <v>23832</v>
      </c>
      <c r="G2130" s="601" t="s">
        <v>23833</v>
      </c>
      <c r="H2130" s="601" t="s">
        <v>565</v>
      </c>
      <c r="I2130" s="601" t="s">
        <v>849</v>
      </c>
      <c r="J2130" s="601" t="s">
        <v>686</v>
      </c>
      <c r="K2130" s="667">
        <v>0</v>
      </c>
      <c r="L2130" s="667">
        <v>0</v>
      </c>
      <c r="M2130" s="666">
        <v>0</v>
      </c>
      <c r="N2130" s="667">
        <v>0</v>
      </c>
      <c r="O2130" s="667">
        <v>0</v>
      </c>
      <c r="P2130" s="666">
        <v>0</v>
      </c>
      <c r="Q2130" s="667">
        <v>1</v>
      </c>
      <c r="R2130" s="667">
        <v>12</v>
      </c>
    </row>
    <row r="2131" spans="1:18" x14ac:dyDescent="0.25">
      <c r="A2131" s="602">
        <v>1250</v>
      </c>
      <c r="B2131" s="602" t="s">
        <v>515</v>
      </c>
      <c r="C2131" s="601" t="s">
        <v>147</v>
      </c>
      <c r="D2131" s="601" t="s">
        <v>23834</v>
      </c>
      <c r="E2131" s="606">
        <v>6000</v>
      </c>
      <c r="F2131" s="602" t="s">
        <v>23835</v>
      </c>
      <c r="G2131" s="601" t="s">
        <v>23836</v>
      </c>
      <c r="H2131" s="703" t="s">
        <v>16466</v>
      </c>
      <c r="I2131" s="703" t="s">
        <v>849</v>
      </c>
      <c r="J2131" s="601" t="s">
        <v>686</v>
      </c>
      <c r="K2131" s="667">
        <v>1</v>
      </c>
      <c r="L2131" s="667">
        <v>12</v>
      </c>
      <c r="M2131" s="666">
        <v>74803.180000000008</v>
      </c>
      <c r="N2131" s="667">
        <v>1</v>
      </c>
      <c r="O2131" s="667">
        <v>6</v>
      </c>
      <c r="P2131" s="666">
        <v>37158.78</v>
      </c>
      <c r="Q2131" s="667">
        <v>1</v>
      </c>
      <c r="R2131" s="667">
        <v>12</v>
      </c>
    </row>
    <row r="2132" spans="1:18" x14ac:dyDescent="0.25">
      <c r="A2132" s="602">
        <v>1250</v>
      </c>
      <c r="B2132" s="602" t="s">
        <v>515</v>
      </c>
      <c r="C2132" s="601" t="s">
        <v>147</v>
      </c>
      <c r="D2132" s="601" t="s">
        <v>573</v>
      </c>
      <c r="E2132" s="606">
        <v>3400</v>
      </c>
      <c r="F2132" s="602" t="s">
        <v>23837</v>
      </c>
      <c r="G2132" s="601" t="s">
        <v>23838</v>
      </c>
      <c r="H2132" s="703" t="s">
        <v>19755</v>
      </c>
      <c r="I2132" s="703" t="s">
        <v>23302</v>
      </c>
      <c r="J2132" s="601" t="s">
        <v>23785</v>
      </c>
      <c r="K2132" s="667">
        <v>1</v>
      </c>
      <c r="L2132" s="667">
        <v>12</v>
      </c>
      <c r="M2132" s="666">
        <v>43964.020000000004</v>
      </c>
      <c r="N2132" s="667">
        <v>1</v>
      </c>
      <c r="O2132" s="667">
        <v>6</v>
      </c>
      <c r="P2132" s="666">
        <v>21512.920000000002</v>
      </c>
      <c r="Q2132" s="667">
        <v>1</v>
      </c>
      <c r="R2132" s="667">
        <v>12</v>
      </c>
    </row>
    <row r="2133" spans="1:18" x14ac:dyDescent="0.25">
      <c r="A2133" s="602">
        <v>1250</v>
      </c>
      <c r="B2133" s="602" t="s">
        <v>515</v>
      </c>
      <c r="C2133" s="601" t="s">
        <v>147</v>
      </c>
      <c r="D2133" s="601" t="s">
        <v>23802</v>
      </c>
      <c r="E2133" s="606">
        <v>8000</v>
      </c>
      <c r="F2133" s="602" t="s">
        <v>23839</v>
      </c>
      <c r="G2133" s="601" t="s">
        <v>23840</v>
      </c>
      <c r="H2133" s="703" t="s">
        <v>16466</v>
      </c>
      <c r="I2133" s="703" t="s">
        <v>849</v>
      </c>
      <c r="J2133" s="601" t="s">
        <v>686</v>
      </c>
      <c r="K2133" s="667">
        <v>0</v>
      </c>
      <c r="L2133" s="667">
        <v>0</v>
      </c>
      <c r="M2133" s="666">
        <v>0</v>
      </c>
      <c r="N2133" s="667">
        <v>0</v>
      </c>
      <c r="O2133" s="667">
        <v>0</v>
      </c>
      <c r="P2133" s="666">
        <v>0</v>
      </c>
      <c r="Q2133" s="667">
        <v>1</v>
      </c>
      <c r="R2133" s="667">
        <v>12</v>
      </c>
    </row>
    <row r="2134" spans="1:18" x14ac:dyDescent="0.25">
      <c r="A2134" s="602">
        <v>1250</v>
      </c>
      <c r="B2134" s="602" t="s">
        <v>515</v>
      </c>
      <c r="C2134" s="601" t="s">
        <v>147</v>
      </c>
      <c r="D2134" s="601" t="s">
        <v>23841</v>
      </c>
      <c r="E2134" s="606">
        <v>9000</v>
      </c>
      <c r="F2134" s="602">
        <v>42875682</v>
      </c>
      <c r="G2134" s="601" t="s">
        <v>23842</v>
      </c>
      <c r="H2134" s="703" t="s">
        <v>17915</v>
      </c>
      <c r="I2134" s="703" t="s">
        <v>849</v>
      </c>
      <c r="J2134" s="601" t="s">
        <v>686</v>
      </c>
      <c r="K2134" s="667">
        <v>0</v>
      </c>
      <c r="L2134" s="667">
        <v>1</v>
      </c>
      <c r="M2134" s="666">
        <v>10092.799999999999</v>
      </c>
      <c r="N2134" s="667">
        <v>0</v>
      </c>
      <c r="O2134" s="667">
        <v>0</v>
      </c>
      <c r="P2134" s="666">
        <v>0</v>
      </c>
      <c r="Q2134" s="667">
        <v>0</v>
      </c>
      <c r="R2134" s="667">
        <v>0</v>
      </c>
    </row>
    <row r="2135" spans="1:18" x14ac:dyDescent="0.25">
      <c r="A2135" s="602">
        <v>1250</v>
      </c>
      <c r="B2135" s="602" t="s">
        <v>515</v>
      </c>
      <c r="C2135" s="601" t="s">
        <v>147</v>
      </c>
      <c r="D2135" s="601" t="s">
        <v>23843</v>
      </c>
      <c r="E2135" s="606">
        <v>4500</v>
      </c>
      <c r="F2135" s="602" t="s">
        <v>23844</v>
      </c>
      <c r="G2135" s="601" t="s">
        <v>23845</v>
      </c>
      <c r="H2135" s="703" t="s">
        <v>16466</v>
      </c>
      <c r="I2135" s="703" t="s">
        <v>849</v>
      </c>
      <c r="J2135" s="601" t="s">
        <v>686</v>
      </c>
      <c r="K2135" s="667">
        <v>1</v>
      </c>
      <c r="L2135" s="667">
        <v>12</v>
      </c>
      <c r="M2135" s="666">
        <v>56929.840000000004</v>
      </c>
      <c r="N2135" s="667">
        <v>1</v>
      </c>
      <c r="O2135" s="667">
        <v>6</v>
      </c>
      <c r="P2135" s="666">
        <v>28137.009999999995</v>
      </c>
      <c r="Q2135" s="667">
        <v>1</v>
      </c>
      <c r="R2135" s="667">
        <v>12</v>
      </c>
    </row>
    <row r="2136" spans="1:18" x14ac:dyDescent="0.25">
      <c r="A2136" s="602">
        <v>1250</v>
      </c>
      <c r="B2136" s="602" t="s">
        <v>515</v>
      </c>
      <c r="C2136" s="601" t="s">
        <v>147</v>
      </c>
      <c r="D2136" s="601" t="s">
        <v>23846</v>
      </c>
      <c r="E2136" s="606">
        <v>12000</v>
      </c>
      <c r="F2136" s="602" t="s">
        <v>23847</v>
      </c>
      <c r="G2136" s="601" t="s">
        <v>23848</v>
      </c>
      <c r="H2136" s="703" t="s">
        <v>519</v>
      </c>
      <c r="I2136" s="703" t="s">
        <v>849</v>
      </c>
      <c r="J2136" s="601" t="s">
        <v>686</v>
      </c>
      <c r="K2136" s="667">
        <v>1</v>
      </c>
      <c r="L2136" s="667">
        <v>4</v>
      </c>
      <c r="M2136" s="666">
        <v>59289</v>
      </c>
      <c r="N2136" s="667">
        <v>0</v>
      </c>
      <c r="O2136" s="667">
        <v>0</v>
      </c>
      <c r="P2136" s="666">
        <v>0</v>
      </c>
      <c r="Q2136" s="667">
        <v>0</v>
      </c>
      <c r="R2136" s="667">
        <v>0</v>
      </c>
    </row>
    <row r="2137" spans="1:18" x14ac:dyDescent="0.25">
      <c r="A2137" s="602">
        <v>1250</v>
      </c>
      <c r="B2137" s="602" t="s">
        <v>515</v>
      </c>
      <c r="C2137" s="601" t="s">
        <v>147</v>
      </c>
      <c r="D2137" s="601" t="s">
        <v>23849</v>
      </c>
      <c r="E2137" s="606">
        <v>3500</v>
      </c>
      <c r="F2137" s="602" t="s">
        <v>23850</v>
      </c>
      <c r="G2137" s="601" t="s">
        <v>23851</v>
      </c>
      <c r="H2137" s="703" t="s">
        <v>19226</v>
      </c>
      <c r="I2137" s="703" t="s">
        <v>23852</v>
      </c>
      <c r="J2137" s="601" t="s">
        <v>23785</v>
      </c>
      <c r="K2137" s="667">
        <v>1</v>
      </c>
      <c r="L2137" s="667">
        <v>12</v>
      </c>
      <c r="M2137" s="666">
        <v>45213.600000000006</v>
      </c>
      <c r="N2137" s="667">
        <v>1</v>
      </c>
      <c r="O2137" s="667">
        <v>6</v>
      </c>
      <c r="P2137" s="666">
        <v>22159.199999999997</v>
      </c>
      <c r="Q2137" s="667">
        <v>1</v>
      </c>
      <c r="R2137" s="667">
        <v>12</v>
      </c>
    </row>
    <row r="2138" spans="1:18" x14ac:dyDescent="0.25">
      <c r="A2138" s="602">
        <v>1250</v>
      </c>
      <c r="B2138" s="602" t="s">
        <v>515</v>
      </c>
      <c r="C2138" s="601" t="s">
        <v>147</v>
      </c>
      <c r="D2138" s="601" t="s">
        <v>23853</v>
      </c>
      <c r="E2138" s="606">
        <v>10000</v>
      </c>
      <c r="F2138" s="602" t="s">
        <v>23854</v>
      </c>
      <c r="G2138" s="601" t="s">
        <v>23855</v>
      </c>
      <c r="H2138" s="703" t="s">
        <v>16466</v>
      </c>
      <c r="I2138" s="703" t="s">
        <v>849</v>
      </c>
      <c r="J2138" s="601" t="s">
        <v>686</v>
      </c>
      <c r="K2138" s="667">
        <v>1</v>
      </c>
      <c r="L2138" s="667">
        <v>2</v>
      </c>
      <c r="M2138" s="666">
        <v>19862.259999999998</v>
      </c>
      <c r="N2138" s="667">
        <v>1</v>
      </c>
      <c r="O2138" s="667">
        <v>2</v>
      </c>
      <c r="P2138" s="666">
        <v>22669.7</v>
      </c>
      <c r="Q2138" s="667">
        <v>0</v>
      </c>
      <c r="R2138" s="667">
        <v>0</v>
      </c>
    </row>
    <row r="2139" spans="1:18" x14ac:dyDescent="0.25">
      <c r="A2139" s="602">
        <v>1250</v>
      </c>
      <c r="B2139" s="602" t="s">
        <v>515</v>
      </c>
      <c r="C2139" s="601" t="s">
        <v>147</v>
      </c>
      <c r="D2139" s="601" t="s">
        <v>23856</v>
      </c>
      <c r="E2139" s="606">
        <v>10000</v>
      </c>
      <c r="F2139" s="602" t="s">
        <v>23857</v>
      </c>
      <c r="G2139" s="601" t="s">
        <v>23858</v>
      </c>
      <c r="H2139" s="703" t="s">
        <v>16466</v>
      </c>
      <c r="I2139" s="703" t="s">
        <v>849</v>
      </c>
      <c r="J2139" s="601" t="s">
        <v>686</v>
      </c>
      <c r="K2139" s="667">
        <v>1</v>
      </c>
      <c r="L2139" s="667">
        <v>12</v>
      </c>
      <c r="M2139" s="666">
        <v>123213.60000000002</v>
      </c>
      <c r="N2139" s="667">
        <v>1</v>
      </c>
      <c r="O2139" s="667">
        <v>6</v>
      </c>
      <c r="P2139" s="666">
        <v>61104.34</v>
      </c>
      <c r="Q2139" s="667">
        <v>1</v>
      </c>
      <c r="R2139" s="667">
        <v>12</v>
      </c>
    </row>
    <row r="2140" spans="1:18" x14ac:dyDescent="0.25">
      <c r="A2140" s="602">
        <v>1250</v>
      </c>
      <c r="B2140" s="602" t="s">
        <v>515</v>
      </c>
      <c r="C2140" s="601" t="s">
        <v>147</v>
      </c>
      <c r="D2140" s="601" t="s">
        <v>23859</v>
      </c>
      <c r="E2140" s="606">
        <v>9500</v>
      </c>
      <c r="F2140" s="602" t="s">
        <v>23860</v>
      </c>
      <c r="G2140" s="601" t="s">
        <v>23861</v>
      </c>
      <c r="H2140" s="703" t="s">
        <v>539</v>
      </c>
      <c r="I2140" s="703" t="s">
        <v>849</v>
      </c>
      <c r="J2140" s="601" t="s">
        <v>686</v>
      </c>
      <c r="K2140" s="667">
        <v>1</v>
      </c>
      <c r="L2140" s="667">
        <v>12</v>
      </c>
      <c r="M2140" s="666">
        <v>116899.58000000003</v>
      </c>
      <c r="N2140" s="667">
        <v>1</v>
      </c>
      <c r="O2140" s="667">
        <v>6</v>
      </c>
      <c r="P2140" s="666">
        <v>58159.199999999997</v>
      </c>
      <c r="Q2140" s="667">
        <v>1</v>
      </c>
      <c r="R2140" s="667">
        <v>12</v>
      </c>
    </row>
    <row r="2141" spans="1:18" x14ac:dyDescent="0.25">
      <c r="A2141" s="602">
        <v>1250</v>
      </c>
      <c r="B2141" s="602" t="s">
        <v>515</v>
      </c>
      <c r="C2141" s="601" t="s">
        <v>147</v>
      </c>
      <c r="D2141" s="601" t="s">
        <v>23846</v>
      </c>
      <c r="E2141" s="606">
        <v>14000</v>
      </c>
      <c r="F2141" s="602" t="s">
        <v>23862</v>
      </c>
      <c r="G2141" s="601" t="s">
        <v>23863</v>
      </c>
      <c r="H2141" s="601" t="s">
        <v>18814</v>
      </c>
      <c r="I2141" s="601" t="s">
        <v>849</v>
      </c>
      <c r="J2141" s="601" t="s">
        <v>686</v>
      </c>
      <c r="K2141" s="667">
        <v>0</v>
      </c>
      <c r="L2141" s="667">
        <v>0</v>
      </c>
      <c r="M2141" s="666">
        <v>0</v>
      </c>
      <c r="N2141" s="667">
        <v>1</v>
      </c>
      <c r="O2141" s="667">
        <v>1</v>
      </c>
      <c r="P2141" s="666">
        <v>15586.3</v>
      </c>
      <c r="Q2141" s="667">
        <v>0</v>
      </c>
      <c r="R2141" s="667">
        <v>0</v>
      </c>
    </row>
    <row r="2142" spans="1:18" x14ac:dyDescent="0.25">
      <c r="A2142" s="602">
        <v>1250</v>
      </c>
      <c r="B2142" s="602" t="s">
        <v>515</v>
      </c>
      <c r="C2142" s="601" t="s">
        <v>147</v>
      </c>
      <c r="D2142" s="601" t="s">
        <v>5818</v>
      </c>
      <c r="E2142" s="606">
        <v>4500</v>
      </c>
      <c r="F2142" s="602" t="s">
        <v>23864</v>
      </c>
      <c r="G2142" s="601" t="s">
        <v>23865</v>
      </c>
      <c r="H2142" s="703" t="s">
        <v>2549</v>
      </c>
      <c r="I2142" s="703" t="s">
        <v>23866</v>
      </c>
      <c r="J2142" s="601" t="s">
        <v>23200</v>
      </c>
      <c r="K2142" s="667">
        <v>1</v>
      </c>
      <c r="L2142" s="667">
        <v>12</v>
      </c>
      <c r="M2142" s="666">
        <v>57213.600000000013</v>
      </c>
      <c r="N2142" s="667">
        <v>1</v>
      </c>
      <c r="O2142" s="667">
        <v>6</v>
      </c>
      <c r="P2142" s="666">
        <v>28159.199999999997</v>
      </c>
      <c r="Q2142" s="667">
        <v>1</v>
      </c>
      <c r="R2142" s="667">
        <v>12</v>
      </c>
    </row>
    <row r="2143" spans="1:18" x14ac:dyDescent="0.25">
      <c r="A2143" s="602">
        <v>1250</v>
      </c>
      <c r="B2143" s="602" t="s">
        <v>515</v>
      </c>
      <c r="C2143" s="601" t="s">
        <v>147</v>
      </c>
      <c r="D2143" s="601" t="s">
        <v>889</v>
      </c>
      <c r="E2143" s="606">
        <v>14000</v>
      </c>
      <c r="F2143" s="602" t="s">
        <v>23867</v>
      </c>
      <c r="G2143" s="601" t="s">
        <v>23868</v>
      </c>
      <c r="H2143" s="601" t="s">
        <v>519</v>
      </c>
      <c r="I2143" s="601" t="s">
        <v>849</v>
      </c>
      <c r="J2143" s="601" t="s">
        <v>686</v>
      </c>
      <c r="K2143" s="667">
        <v>0</v>
      </c>
      <c r="L2143" s="667">
        <v>0</v>
      </c>
      <c r="M2143" s="666">
        <v>0</v>
      </c>
      <c r="N2143" s="667">
        <v>1</v>
      </c>
      <c r="O2143" s="667">
        <v>2</v>
      </c>
      <c r="P2143" s="666">
        <v>29305.599999999999</v>
      </c>
      <c r="Q2143" s="667">
        <v>0</v>
      </c>
      <c r="R2143" s="667">
        <v>0</v>
      </c>
    </row>
    <row r="2144" spans="1:18" x14ac:dyDescent="0.25">
      <c r="A2144" s="602">
        <v>1250</v>
      </c>
      <c r="B2144" s="602" t="s">
        <v>515</v>
      </c>
      <c r="C2144" s="601" t="s">
        <v>147</v>
      </c>
      <c r="D2144" s="601" t="s">
        <v>23856</v>
      </c>
      <c r="E2144" s="606">
        <v>10000</v>
      </c>
      <c r="F2144" s="602" t="s">
        <v>23869</v>
      </c>
      <c r="G2144" s="601" t="s">
        <v>23870</v>
      </c>
      <c r="H2144" s="703" t="s">
        <v>16466</v>
      </c>
      <c r="I2144" s="703" t="s">
        <v>849</v>
      </c>
      <c r="J2144" s="601" t="s">
        <v>686</v>
      </c>
      <c r="K2144" s="667">
        <v>1</v>
      </c>
      <c r="L2144" s="667">
        <v>10</v>
      </c>
      <c r="M2144" s="666">
        <v>107681.92000000001</v>
      </c>
      <c r="N2144" s="667">
        <v>0</v>
      </c>
      <c r="O2144" s="667">
        <v>0</v>
      </c>
      <c r="P2144" s="666">
        <v>0</v>
      </c>
      <c r="Q2144" s="667">
        <v>0</v>
      </c>
      <c r="R2144" s="667">
        <v>0</v>
      </c>
    </row>
    <row r="2145" spans="1:18" x14ac:dyDescent="0.25">
      <c r="A2145" s="602">
        <v>1250</v>
      </c>
      <c r="B2145" s="602" t="s">
        <v>515</v>
      </c>
      <c r="C2145" s="601" t="s">
        <v>147</v>
      </c>
      <c r="D2145" s="601" t="s">
        <v>18306</v>
      </c>
      <c r="E2145" s="606">
        <v>10000</v>
      </c>
      <c r="F2145" s="602" t="s">
        <v>23871</v>
      </c>
      <c r="G2145" s="601" t="s">
        <v>23872</v>
      </c>
      <c r="H2145" s="703" t="s">
        <v>23873</v>
      </c>
      <c r="I2145" s="703" t="s">
        <v>849</v>
      </c>
      <c r="J2145" s="601" t="s">
        <v>686</v>
      </c>
      <c r="K2145" s="667">
        <v>1</v>
      </c>
      <c r="L2145" s="667">
        <v>12</v>
      </c>
      <c r="M2145" s="666">
        <v>123213.60000000002</v>
      </c>
      <c r="N2145" s="667">
        <v>1</v>
      </c>
      <c r="O2145" s="667">
        <v>6</v>
      </c>
      <c r="P2145" s="666">
        <v>61159.199999999997</v>
      </c>
      <c r="Q2145" s="667">
        <v>1</v>
      </c>
      <c r="R2145" s="667">
        <v>12</v>
      </c>
    </row>
    <row r="2146" spans="1:18" x14ac:dyDescent="0.25">
      <c r="A2146" s="602">
        <v>1250</v>
      </c>
      <c r="B2146" s="602" t="s">
        <v>515</v>
      </c>
      <c r="C2146" s="601" t="s">
        <v>147</v>
      </c>
      <c r="D2146" s="601" t="s">
        <v>23874</v>
      </c>
      <c r="E2146" s="606">
        <v>10000</v>
      </c>
      <c r="F2146" s="602" t="s">
        <v>23875</v>
      </c>
      <c r="G2146" s="601" t="s">
        <v>23876</v>
      </c>
      <c r="H2146" s="703" t="s">
        <v>16645</v>
      </c>
      <c r="I2146" s="703" t="s">
        <v>849</v>
      </c>
      <c r="J2146" s="601" t="s">
        <v>686</v>
      </c>
      <c r="K2146" s="667">
        <v>1</v>
      </c>
      <c r="L2146" s="667">
        <v>12</v>
      </c>
      <c r="M2146" s="666">
        <v>123213.60000000002</v>
      </c>
      <c r="N2146" s="667">
        <v>1</v>
      </c>
      <c r="O2146" s="667">
        <v>6</v>
      </c>
      <c r="P2146" s="666">
        <v>61159.199999999997</v>
      </c>
      <c r="Q2146" s="667">
        <v>1</v>
      </c>
      <c r="R2146" s="667">
        <v>12</v>
      </c>
    </row>
    <row r="2147" spans="1:18" x14ac:dyDescent="0.25">
      <c r="A2147" s="602">
        <v>1250</v>
      </c>
      <c r="B2147" s="602" t="s">
        <v>515</v>
      </c>
      <c r="C2147" s="601" t="s">
        <v>147</v>
      </c>
      <c r="D2147" s="601" t="s">
        <v>23877</v>
      </c>
      <c r="E2147" s="606">
        <v>9500</v>
      </c>
      <c r="F2147" s="602" t="s">
        <v>23878</v>
      </c>
      <c r="G2147" s="601" t="s">
        <v>23879</v>
      </c>
      <c r="H2147" s="703" t="s">
        <v>18178</v>
      </c>
      <c r="I2147" s="703" t="s">
        <v>849</v>
      </c>
      <c r="J2147" s="601" t="s">
        <v>686</v>
      </c>
      <c r="K2147" s="667">
        <v>3</v>
      </c>
      <c r="L2147" s="667">
        <v>12</v>
      </c>
      <c r="M2147" s="666">
        <v>116606.65000000002</v>
      </c>
      <c r="N2147" s="667">
        <v>1</v>
      </c>
      <c r="O2147" s="667">
        <v>6</v>
      </c>
      <c r="P2147" s="666">
        <v>58159.199999999997</v>
      </c>
      <c r="Q2147" s="667">
        <v>1</v>
      </c>
      <c r="R2147" s="667">
        <v>12</v>
      </c>
    </row>
    <row r="2148" spans="1:18" x14ac:dyDescent="0.25">
      <c r="A2148" s="602">
        <v>1250</v>
      </c>
      <c r="B2148" s="602" t="s">
        <v>515</v>
      </c>
      <c r="C2148" s="601" t="s">
        <v>147</v>
      </c>
      <c r="D2148" s="601" t="s">
        <v>23880</v>
      </c>
      <c r="E2148" s="606">
        <v>6500</v>
      </c>
      <c r="F2148" s="602" t="s">
        <v>23881</v>
      </c>
      <c r="G2148" s="601" t="s">
        <v>23882</v>
      </c>
      <c r="H2148" s="703" t="s">
        <v>16466</v>
      </c>
      <c r="I2148" s="703" t="s">
        <v>849</v>
      </c>
      <c r="J2148" s="601" t="s">
        <v>686</v>
      </c>
      <c r="K2148" s="667">
        <v>1</v>
      </c>
      <c r="L2148" s="667">
        <v>12</v>
      </c>
      <c r="M2148" s="666">
        <v>81186.520000000019</v>
      </c>
      <c r="N2148" s="667">
        <v>1</v>
      </c>
      <c r="O2148" s="667">
        <v>6</v>
      </c>
      <c r="P2148" s="666">
        <v>40159.200000000004</v>
      </c>
      <c r="Q2148" s="667">
        <v>1</v>
      </c>
      <c r="R2148" s="667">
        <v>12</v>
      </c>
    </row>
    <row r="2149" spans="1:18" x14ac:dyDescent="0.25">
      <c r="A2149" s="602">
        <v>1250</v>
      </c>
      <c r="B2149" s="602" t="s">
        <v>515</v>
      </c>
      <c r="C2149" s="601" t="s">
        <v>147</v>
      </c>
      <c r="D2149" s="601" t="s">
        <v>23883</v>
      </c>
      <c r="E2149" s="606">
        <v>6000</v>
      </c>
      <c r="F2149" s="602" t="s">
        <v>23884</v>
      </c>
      <c r="G2149" s="601" t="s">
        <v>23885</v>
      </c>
      <c r="H2149" s="703" t="s">
        <v>18178</v>
      </c>
      <c r="I2149" s="703" t="s">
        <v>849</v>
      </c>
      <c r="J2149" s="601" t="s">
        <v>686</v>
      </c>
      <c r="K2149" s="667">
        <v>1</v>
      </c>
      <c r="L2149" s="667">
        <v>12</v>
      </c>
      <c r="M2149" s="666">
        <v>75208.60000000002</v>
      </c>
      <c r="N2149" s="667">
        <v>1</v>
      </c>
      <c r="O2149" s="667">
        <v>6</v>
      </c>
      <c r="P2149" s="666">
        <v>36968.949999999997</v>
      </c>
      <c r="Q2149" s="667">
        <v>1</v>
      </c>
      <c r="R2149" s="667">
        <v>12</v>
      </c>
    </row>
    <row r="2150" spans="1:18" x14ac:dyDescent="0.25">
      <c r="A2150" s="602">
        <v>1250</v>
      </c>
      <c r="B2150" s="602" t="s">
        <v>515</v>
      </c>
      <c r="C2150" s="601" t="s">
        <v>147</v>
      </c>
      <c r="D2150" s="601" t="s">
        <v>23886</v>
      </c>
      <c r="E2150" s="606">
        <v>6000</v>
      </c>
      <c r="F2150" s="602" t="s">
        <v>23887</v>
      </c>
      <c r="G2150" s="601" t="s">
        <v>23888</v>
      </c>
      <c r="H2150" s="703" t="s">
        <v>16466</v>
      </c>
      <c r="I2150" s="703" t="s">
        <v>849</v>
      </c>
      <c r="J2150" s="601" t="s">
        <v>686</v>
      </c>
      <c r="K2150" s="667">
        <v>1</v>
      </c>
      <c r="L2150" s="667">
        <v>10</v>
      </c>
      <c r="M2150" s="666">
        <v>68385.000000000015</v>
      </c>
      <c r="N2150" s="667">
        <v>1</v>
      </c>
      <c r="O2150" s="667">
        <v>6</v>
      </c>
      <c r="P2150" s="666">
        <v>37159.199999999997</v>
      </c>
      <c r="Q2150" s="667">
        <v>1</v>
      </c>
      <c r="R2150" s="667">
        <v>12</v>
      </c>
    </row>
    <row r="2151" spans="1:18" x14ac:dyDescent="0.25">
      <c r="A2151" s="602">
        <v>1250</v>
      </c>
      <c r="B2151" s="602" t="s">
        <v>515</v>
      </c>
      <c r="C2151" s="601" t="s">
        <v>147</v>
      </c>
      <c r="D2151" s="601" t="s">
        <v>23889</v>
      </c>
      <c r="E2151" s="606">
        <v>9000</v>
      </c>
      <c r="F2151" s="602" t="s">
        <v>23890</v>
      </c>
      <c r="G2151" s="601" t="s">
        <v>23891</v>
      </c>
      <c r="H2151" s="703" t="s">
        <v>16466</v>
      </c>
      <c r="I2151" s="703" t="s">
        <v>849</v>
      </c>
      <c r="J2151" s="601" t="s">
        <v>686</v>
      </c>
      <c r="K2151" s="667">
        <v>1</v>
      </c>
      <c r="L2151" s="667">
        <v>12</v>
      </c>
      <c r="M2151" s="666">
        <v>111213.60000000002</v>
      </c>
      <c r="N2151" s="667">
        <v>1</v>
      </c>
      <c r="O2151" s="667">
        <v>6</v>
      </c>
      <c r="P2151" s="666">
        <v>55159.199999999997</v>
      </c>
      <c r="Q2151" s="667">
        <v>1</v>
      </c>
      <c r="R2151" s="667">
        <v>12</v>
      </c>
    </row>
    <row r="2152" spans="1:18" x14ac:dyDescent="0.25">
      <c r="A2152" s="602">
        <v>1250</v>
      </c>
      <c r="B2152" s="602" t="s">
        <v>515</v>
      </c>
      <c r="C2152" s="601" t="s">
        <v>147</v>
      </c>
      <c r="D2152" s="601" t="s">
        <v>23892</v>
      </c>
      <c r="E2152" s="606">
        <v>8500</v>
      </c>
      <c r="F2152" s="602" t="s">
        <v>23893</v>
      </c>
      <c r="G2152" s="601" t="s">
        <v>23894</v>
      </c>
      <c r="H2152" s="703" t="s">
        <v>17915</v>
      </c>
      <c r="I2152" s="703" t="s">
        <v>849</v>
      </c>
      <c r="J2152" s="601" t="s">
        <v>686</v>
      </c>
      <c r="K2152" s="667">
        <v>1</v>
      </c>
      <c r="L2152" s="667">
        <v>12</v>
      </c>
      <c r="M2152" s="666">
        <v>104537.73000000001</v>
      </c>
      <c r="N2152" s="667">
        <v>1</v>
      </c>
      <c r="O2152" s="667">
        <v>6</v>
      </c>
      <c r="P2152" s="666">
        <v>52159.199999999997</v>
      </c>
      <c r="Q2152" s="667">
        <v>1</v>
      </c>
      <c r="R2152" s="667">
        <v>12</v>
      </c>
    </row>
    <row r="2153" spans="1:18" x14ac:dyDescent="0.25">
      <c r="A2153" s="602">
        <v>1250</v>
      </c>
      <c r="B2153" s="602" t="s">
        <v>515</v>
      </c>
      <c r="C2153" s="601" t="s">
        <v>147</v>
      </c>
      <c r="D2153" s="601" t="s">
        <v>23379</v>
      </c>
      <c r="E2153" s="606">
        <v>14000</v>
      </c>
      <c r="F2153" s="602" t="s">
        <v>23895</v>
      </c>
      <c r="G2153" s="601" t="s">
        <v>23896</v>
      </c>
      <c r="H2153" s="703" t="s">
        <v>22177</v>
      </c>
      <c r="I2153" s="703" t="s">
        <v>849</v>
      </c>
      <c r="J2153" s="601" t="s">
        <v>686</v>
      </c>
      <c r="K2153" s="667">
        <v>1</v>
      </c>
      <c r="L2153" s="667">
        <v>10</v>
      </c>
      <c r="M2153" s="666">
        <v>157139.10999999999</v>
      </c>
      <c r="N2153" s="667">
        <v>0</v>
      </c>
      <c r="O2153" s="667">
        <v>0</v>
      </c>
      <c r="P2153" s="666">
        <v>0</v>
      </c>
      <c r="Q2153" s="667">
        <v>0</v>
      </c>
      <c r="R2153" s="667">
        <v>0</v>
      </c>
    </row>
    <row r="2154" spans="1:18" x14ac:dyDescent="0.25">
      <c r="A2154" s="602">
        <v>1250</v>
      </c>
      <c r="B2154" s="602" t="s">
        <v>515</v>
      </c>
      <c r="C2154" s="601" t="s">
        <v>147</v>
      </c>
      <c r="D2154" s="601" t="s">
        <v>23897</v>
      </c>
      <c r="E2154" s="606">
        <v>9500</v>
      </c>
      <c r="F2154" s="602" t="s">
        <v>23898</v>
      </c>
      <c r="G2154" s="601" t="s">
        <v>23899</v>
      </c>
      <c r="H2154" s="703" t="s">
        <v>565</v>
      </c>
      <c r="I2154" s="703" t="s">
        <v>849</v>
      </c>
      <c r="J2154" s="601" t="s">
        <v>686</v>
      </c>
      <c r="K2154" s="667">
        <v>1</v>
      </c>
      <c r="L2154" s="667">
        <v>12</v>
      </c>
      <c r="M2154" s="666">
        <v>117074.40000000001</v>
      </c>
      <c r="N2154" s="667">
        <v>1</v>
      </c>
      <c r="O2154" s="667">
        <v>6</v>
      </c>
      <c r="P2154" s="666">
        <v>58155.900000000009</v>
      </c>
      <c r="Q2154" s="667">
        <v>1</v>
      </c>
      <c r="R2154" s="667">
        <v>12</v>
      </c>
    </row>
    <row r="2155" spans="1:18" x14ac:dyDescent="0.25">
      <c r="A2155" s="602">
        <v>1250</v>
      </c>
      <c r="B2155" s="602" t="s">
        <v>515</v>
      </c>
      <c r="C2155" s="601" t="s">
        <v>147</v>
      </c>
      <c r="D2155" s="601" t="s">
        <v>23846</v>
      </c>
      <c r="E2155" s="606">
        <v>10000</v>
      </c>
      <c r="F2155" s="602" t="s">
        <v>23900</v>
      </c>
      <c r="G2155" s="601" t="s">
        <v>23901</v>
      </c>
      <c r="H2155" s="601" t="s">
        <v>16466</v>
      </c>
      <c r="I2155" s="601" t="s">
        <v>849</v>
      </c>
      <c r="J2155" s="601" t="s">
        <v>686</v>
      </c>
      <c r="K2155" s="667">
        <v>0</v>
      </c>
      <c r="L2155" s="667">
        <v>0</v>
      </c>
      <c r="M2155" s="666">
        <v>0</v>
      </c>
      <c r="N2155" s="667">
        <v>1</v>
      </c>
      <c r="O2155" s="667">
        <v>2</v>
      </c>
      <c r="P2155" s="666">
        <v>18067.04</v>
      </c>
      <c r="Q2155" s="667">
        <v>0</v>
      </c>
      <c r="R2155" s="667">
        <v>0</v>
      </c>
    </row>
    <row r="2156" spans="1:18" x14ac:dyDescent="0.25">
      <c r="A2156" s="602">
        <v>1250</v>
      </c>
      <c r="B2156" s="602" t="s">
        <v>515</v>
      </c>
      <c r="C2156" s="601" t="s">
        <v>147</v>
      </c>
      <c r="D2156" s="601" t="s">
        <v>1112</v>
      </c>
      <c r="E2156" s="606">
        <v>2000</v>
      </c>
      <c r="F2156" s="602" t="s">
        <v>23902</v>
      </c>
      <c r="G2156" s="601" t="s">
        <v>23903</v>
      </c>
      <c r="H2156" s="703" t="s">
        <v>2428</v>
      </c>
      <c r="I2156" s="703" t="s">
        <v>571</v>
      </c>
      <c r="J2156" s="601" t="s">
        <v>23785</v>
      </c>
      <c r="K2156" s="667">
        <v>1</v>
      </c>
      <c r="L2156" s="667">
        <v>12</v>
      </c>
      <c r="M2156" s="666">
        <v>26970</v>
      </c>
      <c r="N2156" s="667">
        <v>1</v>
      </c>
      <c r="O2156" s="667">
        <v>1</v>
      </c>
      <c r="P2156" s="666">
        <v>218</v>
      </c>
      <c r="Q2156" s="667">
        <v>0</v>
      </c>
      <c r="R2156" s="667">
        <v>0</v>
      </c>
    </row>
    <row r="2157" spans="1:18" x14ac:dyDescent="0.25">
      <c r="A2157" s="602">
        <v>1250</v>
      </c>
      <c r="B2157" s="602" t="s">
        <v>515</v>
      </c>
      <c r="C2157" s="601" t="s">
        <v>147</v>
      </c>
      <c r="D2157" s="601" t="s">
        <v>558</v>
      </c>
      <c r="E2157" s="606">
        <v>3400</v>
      </c>
      <c r="F2157" s="602" t="s">
        <v>23904</v>
      </c>
      <c r="G2157" s="601" t="s">
        <v>23905</v>
      </c>
      <c r="H2157" s="703" t="s">
        <v>22063</v>
      </c>
      <c r="I2157" s="703" t="s">
        <v>23906</v>
      </c>
      <c r="J2157" s="601" t="s">
        <v>23785</v>
      </c>
      <c r="K2157" s="667">
        <v>1</v>
      </c>
      <c r="L2157" s="667">
        <v>12</v>
      </c>
      <c r="M2157" s="666">
        <v>43477.15</v>
      </c>
      <c r="N2157" s="667">
        <v>1</v>
      </c>
      <c r="O2157" s="667">
        <v>6</v>
      </c>
      <c r="P2157" s="666">
        <v>21459.09</v>
      </c>
      <c r="Q2157" s="667">
        <v>1</v>
      </c>
      <c r="R2157" s="667">
        <v>12</v>
      </c>
    </row>
    <row r="2158" spans="1:18" x14ac:dyDescent="0.25">
      <c r="A2158" s="602">
        <v>1250</v>
      </c>
      <c r="B2158" s="602" t="s">
        <v>515</v>
      </c>
      <c r="C2158" s="601" t="s">
        <v>147</v>
      </c>
      <c r="D2158" s="601" t="s">
        <v>3879</v>
      </c>
      <c r="E2158" s="606">
        <v>15600</v>
      </c>
      <c r="F2158" s="602" t="s">
        <v>23907</v>
      </c>
      <c r="G2158" s="601" t="s">
        <v>23908</v>
      </c>
      <c r="H2158" s="601" t="s">
        <v>565</v>
      </c>
      <c r="I2158" s="601" t="s">
        <v>849</v>
      </c>
      <c r="J2158" s="601" t="s">
        <v>686</v>
      </c>
      <c r="K2158" s="667">
        <v>0</v>
      </c>
      <c r="L2158" s="667">
        <v>0</v>
      </c>
      <c r="M2158" s="666">
        <v>0</v>
      </c>
      <c r="N2158" s="667">
        <v>1</v>
      </c>
      <c r="O2158" s="667">
        <v>1</v>
      </c>
      <c r="P2158" s="666">
        <v>22342.6</v>
      </c>
      <c r="Q2158" s="667">
        <v>0</v>
      </c>
      <c r="R2158" s="667">
        <v>0</v>
      </c>
    </row>
    <row r="2159" spans="1:18" x14ac:dyDescent="0.25">
      <c r="A2159" s="602">
        <v>1250</v>
      </c>
      <c r="B2159" s="602" t="s">
        <v>515</v>
      </c>
      <c r="C2159" s="601" t="s">
        <v>147</v>
      </c>
      <c r="D2159" s="601" t="s">
        <v>23826</v>
      </c>
      <c r="E2159" s="606">
        <v>10000</v>
      </c>
      <c r="F2159" s="602" t="s">
        <v>23909</v>
      </c>
      <c r="G2159" s="601" t="s">
        <v>23910</v>
      </c>
      <c r="H2159" s="703" t="s">
        <v>16466</v>
      </c>
      <c r="I2159" s="703" t="s">
        <v>849</v>
      </c>
      <c r="J2159" s="601" t="s">
        <v>849</v>
      </c>
      <c r="K2159" s="667">
        <v>1</v>
      </c>
      <c r="L2159" s="667">
        <v>2</v>
      </c>
      <c r="M2159" s="666">
        <v>19862.259999999998</v>
      </c>
      <c r="N2159" s="667">
        <v>1</v>
      </c>
      <c r="O2159" s="667">
        <v>2</v>
      </c>
      <c r="P2159" s="666">
        <v>22954.469999999998</v>
      </c>
      <c r="Q2159" s="667">
        <v>0</v>
      </c>
      <c r="R2159" s="667">
        <v>0</v>
      </c>
    </row>
    <row r="2160" spans="1:18" x14ac:dyDescent="0.25">
      <c r="A2160" s="602">
        <v>1250</v>
      </c>
      <c r="B2160" s="602" t="s">
        <v>515</v>
      </c>
      <c r="C2160" s="601" t="s">
        <v>147</v>
      </c>
      <c r="D2160" s="601" t="s">
        <v>23811</v>
      </c>
      <c r="E2160" s="606">
        <v>10000</v>
      </c>
      <c r="F2160" s="602" t="s">
        <v>23911</v>
      </c>
      <c r="G2160" s="601" t="s">
        <v>23912</v>
      </c>
      <c r="H2160" s="703" t="s">
        <v>17915</v>
      </c>
      <c r="I2160" s="703" t="s">
        <v>849</v>
      </c>
      <c r="J2160" s="601" t="s">
        <v>849</v>
      </c>
      <c r="K2160" s="667">
        <v>1</v>
      </c>
      <c r="L2160" s="667">
        <v>2</v>
      </c>
      <c r="M2160" s="666">
        <v>19862.259999999998</v>
      </c>
      <c r="N2160" s="667">
        <v>1</v>
      </c>
      <c r="O2160" s="667">
        <v>2</v>
      </c>
      <c r="P2160" s="666">
        <v>23878.080000000002</v>
      </c>
      <c r="Q2160" s="667">
        <v>0</v>
      </c>
      <c r="R2160" s="667">
        <v>0</v>
      </c>
    </row>
    <row r="2161" spans="1:18" x14ac:dyDescent="0.25">
      <c r="A2161" s="602">
        <v>1250</v>
      </c>
      <c r="B2161" s="602" t="s">
        <v>515</v>
      </c>
      <c r="C2161" s="601" t="s">
        <v>147</v>
      </c>
      <c r="D2161" s="601" t="s">
        <v>23788</v>
      </c>
      <c r="E2161" s="606">
        <v>15000</v>
      </c>
      <c r="F2161" s="602" t="s">
        <v>23913</v>
      </c>
      <c r="G2161" s="601" t="s">
        <v>23914</v>
      </c>
      <c r="H2161" s="601" t="s">
        <v>16860</v>
      </c>
      <c r="I2161" s="601" t="s">
        <v>849</v>
      </c>
      <c r="J2161" s="601" t="s">
        <v>686</v>
      </c>
      <c r="K2161" s="667">
        <v>0</v>
      </c>
      <c r="L2161" s="667">
        <v>0</v>
      </c>
      <c r="M2161" s="666">
        <v>0</v>
      </c>
      <c r="N2161" s="667">
        <v>1</v>
      </c>
      <c r="O2161" s="667">
        <v>2</v>
      </c>
      <c r="P2161" s="666">
        <v>24872.6</v>
      </c>
      <c r="Q2161" s="667">
        <v>0</v>
      </c>
      <c r="R2161" s="667">
        <v>0</v>
      </c>
    </row>
    <row r="2162" spans="1:18" x14ac:dyDescent="0.25">
      <c r="A2162" s="602">
        <v>1250</v>
      </c>
      <c r="B2162" s="602" t="s">
        <v>515</v>
      </c>
      <c r="C2162" s="601" t="s">
        <v>147</v>
      </c>
      <c r="D2162" s="601" t="s">
        <v>3679</v>
      </c>
      <c r="E2162" s="606">
        <v>7000</v>
      </c>
      <c r="F2162" s="602" t="s">
        <v>23915</v>
      </c>
      <c r="G2162" s="601" t="s">
        <v>23916</v>
      </c>
      <c r="H2162" s="703" t="s">
        <v>23917</v>
      </c>
      <c r="I2162" s="703" t="s">
        <v>849</v>
      </c>
      <c r="J2162" s="601" t="s">
        <v>686</v>
      </c>
      <c r="K2162" s="667">
        <v>1</v>
      </c>
      <c r="L2162" s="667">
        <v>12</v>
      </c>
      <c r="M2162" s="666">
        <v>87170.830000000016</v>
      </c>
      <c r="N2162" s="667">
        <v>1</v>
      </c>
      <c r="O2162" s="667">
        <v>6</v>
      </c>
      <c r="P2162" s="666">
        <v>43138.3</v>
      </c>
      <c r="Q2162" s="667">
        <v>1</v>
      </c>
      <c r="R2162" s="667">
        <v>12</v>
      </c>
    </row>
    <row r="2163" spans="1:18" x14ac:dyDescent="0.25">
      <c r="A2163" s="602">
        <v>1250</v>
      </c>
      <c r="B2163" s="602" t="s">
        <v>515</v>
      </c>
      <c r="C2163" s="601" t="s">
        <v>147</v>
      </c>
      <c r="D2163" s="601" t="s">
        <v>23918</v>
      </c>
      <c r="E2163" s="606">
        <v>4000</v>
      </c>
      <c r="F2163" s="602" t="s">
        <v>23919</v>
      </c>
      <c r="G2163" s="601" t="s">
        <v>23920</v>
      </c>
      <c r="H2163" s="703" t="s">
        <v>23921</v>
      </c>
      <c r="I2163" s="703" t="s">
        <v>849</v>
      </c>
      <c r="J2163" s="601" t="s">
        <v>686</v>
      </c>
      <c r="K2163" s="667">
        <v>1</v>
      </c>
      <c r="L2163" s="667">
        <v>12</v>
      </c>
      <c r="M2163" s="666">
        <v>51213.600000000013</v>
      </c>
      <c r="N2163" s="667">
        <v>1</v>
      </c>
      <c r="O2163" s="667">
        <v>6</v>
      </c>
      <c r="P2163" s="666">
        <v>25159.199999999997</v>
      </c>
      <c r="Q2163" s="667">
        <v>1</v>
      </c>
      <c r="R2163" s="667">
        <v>12</v>
      </c>
    </row>
    <row r="2164" spans="1:18" x14ac:dyDescent="0.25">
      <c r="A2164" s="602">
        <v>1250</v>
      </c>
      <c r="B2164" s="602" t="s">
        <v>515</v>
      </c>
      <c r="C2164" s="601" t="s">
        <v>147</v>
      </c>
      <c r="D2164" s="601" t="s">
        <v>23846</v>
      </c>
      <c r="E2164" s="606">
        <v>10000</v>
      </c>
      <c r="F2164" s="602" t="s">
        <v>23922</v>
      </c>
      <c r="G2164" s="601" t="s">
        <v>23923</v>
      </c>
      <c r="H2164" s="601" t="s">
        <v>519</v>
      </c>
      <c r="I2164" s="601" t="s">
        <v>849</v>
      </c>
      <c r="J2164" s="601" t="s">
        <v>686</v>
      </c>
      <c r="K2164" s="667">
        <v>0</v>
      </c>
      <c r="L2164" s="667">
        <v>0</v>
      </c>
      <c r="M2164" s="666">
        <v>0</v>
      </c>
      <c r="N2164" s="667">
        <v>1</v>
      </c>
      <c r="O2164" s="667">
        <v>1</v>
      </c>
      <c r="P2164" s="666">
        <v>12852.970000000001</v>
      </c>
      <c r="Q2164" s="667">
        <v>0</v>
      </c>
      <c r="R2164" s="667">
        <v>0</v>
      </c>
    </row>
    <row r="2165" spans="1:18" x14ac:dyDescent="0.25">
      <c r="A2165" s="602">
        <v>1250</v>
      </c>
      <c r="B2165" s="602" t="s">
        <v>515</v>
      </c>
      <c r="C2165" s="601" t="s">
        <v>147</v>
      </c>
      <c r="D2165" s="601" t="s">
        <v>23853</v>
      </c>
      <c r="E2165" s="606">
        <v>11000</v>
      </c>
      <c r="F2165" s="602" t="s">
        <v>23924</v>
      </c>
      <c r="G2165" s="601" t="s">
        <v>23925</v>
      </c>
      <c r="H2165" s="703" t="s">
        <v>19270</v>
      </c>
      <c r="I2165" s="703" t="s">
        <v>849</v>
      </c>
      <c r="J2165" s="601" t="s">
        <v>686</v>
      </c>
      <c r="K2165" s="667">
        <v>3</v>
      </c>
      <c r="L2165" s="667">
        <v>12</v>
      </c>
      <c r="M2165" s="666">
        <v>135213.6</v>
      </c>
      <c r="N2165" s="667">
        <v>1</v>
      </c>
      <c r="O2165" s="667">
        <v>6</v>
      </c>
      <c r="P2165" s="666">
        <v>67159.200000000012</v>
      </c>
      <c r="Q2165" s="667">
        <v>1</v>
      </c>
      <c r="R2165" s="667">
        <v>12</v>
      </c>
    </row>
    <row r="2166" spans="1:18" x14ac:dyDescent="0.25">
      <c r="A2166" s="602">
        <v>1250</v>
      </c>
      <c r="B2166" s="602" t="s">
        <v>515</v>
      </c>
      <c r="C2166" s="601" t="s">
        <v>147</v>
      </c>
      <c r="D2166" s="601" t="s">
        <v>23926</v>
      </c>
      <c r="E2166" s="606">
        <v>3000</v>
      </c>
      <c r="F2166" s="602" t="s">
        <v>23927</v>
      </c>
      <c r="G2166" s="601" t="s">
        <v>23928</v>
      </c>
      <c r="H2166" s="703" t="s">
        <v>18178</v>
      </c>
      <c r="I2166" s="703" t="s">
        <v>849</v>
      </c>
      <c r="J2166" s="601" t="s">
        <v>686</v>
      </c>
      <c r="K2166" s="667">
        <v>1</v>
      </c>
      <c r="L2166" s="667">
        <v>3</v>
      </c>
      <c r="M2166" s="666">
        <v>11053.400000000001</v>
      </c>
      <c r="N2166" s="667">
        <v>0</v>
      </c>
      <c r="O2166" s="667">
        <v>0</v>
      </c>
      <c r="P2166" s="666">
        <v>0</v>
      </c>
      <c r="Q2166" s="667">
        <v>0</v>
      </c>
      <c r="R2166" s="667">
        <v>0</v>
      </c>
    </row>
    <row r="2167" spans="1:18" x14ac:dyDescent="0.25">
      <c r="A2167" s="602">
        <v>1250</v>
      </c>
      <c r="B2167" s="602" t="s">
        <v>515</v>
      </c>
      <c r="C2167" s="601" t="s">
        <v>147</v>
      </c>
      <c r="D2167" s="601" t="s">
        <v>23929</v>
      </c>
      <c r="E2167" s="606">
        <v>15000</v>
      </c>
      <c r="F2167" s="602" t="s">
        <v>23930</v>
      </c>
      <c r="G2167" s="601" t="s">
        <v>23931</v>
      </c>
      <c r="H2167" s="601" t="s">
        <v>519</v>
      </c>
      <c r="I2167" s="601" t="s">
        <v>23932</v>
      </c>
      <c r="J2167" s="601" t="s">
        <v>686</v>
      </c>
      <c r="K2167" s="667">
        <v>0</v>
      </c>
      <c r="L2167" s="667">
        <v>0</v>
      </c>
      <c r="M2167" s="666">
        <v>0</v>
      </c>
      <c r="N2167" s="667">
        <v>1</v>
      </c>
      <c r="O2167" s="667">
        <v>2</v>
      </c>
      <c r="P2167" s="666">
        <v>24872.6</v>
      </c>
      <c r="Q2167" s="667">
        <v>0</v>
      </c>
      <c r="R2167" s="667">
        <v>0</v>
      </c>
    </row>
    <row r="2168" spans="1:18" x14ac:dyDescent="0.25">
      <c r="A2168" s="602">
        <v>1250</v>
      </c>
      <c r="B2168" s="602" t="s">
        <v>515</v>
      </c>
      <c r="C2168" s="601" t="s">
        <v>147</v>
      </c>
      <c r="D2168" s="601" t="s">
        <v>3879</v>
      </c>
      <c r="E2168" s="606">
        <v>15600</v>
      </c>
      <c r="F2168" s="602" t="s">
        <v>23933</v>
      </c>
      <c r="G2168" s="601" t="s">
        <v>23934</v>
      </c>
      <c r="H2168" s="601" t="s">
        <v>519</v>
      </c>
      <c r="I2168" s="601" t="s">
        <v>849</v>
      </c>
      <c r="J2168" s="601" t="s">
        <v>686</v>
      </c>
      <c r="K2168" s="667">
        <v>0</v>
      </c>
      <c r="L2168" s="667">
        <v>0</v>
      </c>
      <c r="M2168" s="666">
        <v>0</v>
      </c>
      <c r="N2168" s="667">
        <v>1</v>
      </c>
      <c r="O2168" s="667">
        <v>2</v>
      </c>
      <c r="P2168" s="666">
        <v>27412.6</v>
      </c>
      <c r="Q2168" s="667">
        <v>0</v>
      </c>
      <c r="R2168" s="667">
        <v>0</v>
      </c>
    </row>
    <row r="2169" spans="1:18" x14ac:dyDescent="0.25">
      <c r="A2169" s="602">
        <v>1250</v>
      </c>
      <c r="B2169" s="602" t="s">
        <v>515</v>
      </c>
      <c r="C2169" s="601" t="s">
        <v>147</v>
      </c>
      <c r="D2169" s="601" t="s">
        <v>16698</v>
      </c>
      <c r="E2169" s="606">
        <v>10000</v>
      </c>
      <c r="F2169" s="602" t="s">
        <v>23935</v>
      </c>
      <c r="G2169" s="601" t="s">
        <v>23936</v>
      </c>
      <c r="H2169" s="703" t="s">
        <v>23937</v>
      </c>
      <c r="I2169" s="703" t="s">
        <v>849</v>
      </c>
      <c r="J2169" s="601" t="s">
        <v>686</v>
      </c>
      <c r="K2169" s="667">
        <v>1</v>
      </c>
      <c r="L2169" s="667">
        <v>12</v>
      </c>
      <c r="M2169" s="666">
        <v>123213.60000000002</v>
      </c>
      <c r="N2169" s="667">
        <v>1</v>
      </c>
      <c r="O2169" s="667">
        <v>6</v>
      </c>
      <c r="P2169" s="666">
        <v>61159.199999999997</v>
      </c>
      <c r="Q2169" s="667">
        <v>1</v>
      </c>
      <c r="R2169" s="667">
        <v>12</v>
      </c>
    </row>
    <row r="2170" spans="1:18" x14ac:dyDescent="0.25">
      <c r="A2170" s="602">
        <v>1250</v>
      </c>
      <c r="B2170" s="602" t="s">
        <v>515</v>
      </c>
      <c r="C2170" s="601" t="s">
        <v>147</v>
      </c>
      <c r="D2170" s="601" t="s">
        <v>23938</v>
      </c>
      <c r="E2170" s="606">
        <v>6000</v>
      </c>
      <c r="F2170" s="602" t="s">
        <v>23939</v>
      </c>
      <c r="G2170" s="601" t="s">
        <v>23940</v>
      </c>
      <c r="H2170" s="703" t="s">
        <v>18178</v>
      </c>
      <c r="I2170" s="703" t="s">
        <v>849</v>
      </c>
      <c r="J2170" s="601" t="s">
        <v>686</v>
      </c>
      <c r="K2170" s="667">
        <v>1</v>
      </c>
      <c r="L2170" s="667">
        <v>12</v>
      </c>
      <c r="M2170" s="666">
        <v>75129.85000000002</v>
      </c>
      <c r="N2170" s="667">
        <v>1</v>
      </c>
      <c r="O2170" s="667">
        <v>6</v>
      </c>
      <c r="P2170" s="666">
        <v>37072.949999999997</v>
      </c>
      <c r="Q2170" s="667">
        <v>1</v>
      </c>
      <c r="R2170" s="667">
        <v>12</v>
      </c>
    </row>
    <row r="2171" spans="1:18" x14ac:dyDescent="0.25">
      <c r="A2171" s="602">
        <v>1250</v>
      </c>
      <c r="B2171" s="602" t="s">
        <v>515</v>
      </c>
      <c r="C2171" s="601" t="s">
        <v>147</v>
      </c>
      <c r="D2171" s="601" t="s">
        <v>16835</v>
      </c>
      <c r="E2171" s="606">
        <v>9500</v>
      </c>
      <c r="F2171" s="602" t="s">
        <v>23941</v>
      </c>
      <c r="G2171" s="601" t="s">
        <v>23942</v>
      </c>
      <c r="H2171" s="703" t="s">
        <v>18178</v>
      </c>
      <c r="I2171" s="703" t="s">
        <v>849</v>
      </c>
      <c r="J2171" s="601" t="s">
        <v>686</v>
      </c>
      <c r="K2171" s="667">
        <v>1</v>
      </c>
      <c r="L2171" s="667">
        <v>12</v>
      </c>
      <c r="M2171" s="666">
        <v>117213.60000000002</v>
      </c>
      <c r="N2171" s="667">
        <v>1</v>
      </c>
      <c r="O2171" s="667">
        <v>6</v>
      </c>
      <c r="P2171" s="666">
        <v>58159.199999999997</v>
      </c>
      <c r="Q2171" s="667">
        <v>1</v>
      </c>
      <c r="R2171" s="667">
        <v>12</v>
      </c>
    </row>
    <row r="2172" spans="1:18" x14ac:dyDescent="0.25">
      <c r="A2172" s="602">
        <v>1250</v>
      </c>
      <c r="B2172" s="602" t="s">
        <v>515</v>
      </c>
      <c r="C2172" s="601" t="s">
        <v>147</v>
      </c>
      <c r="D2172" s="601" t="s">
        <v>23856</v>
      </c>
      <c r="E2172" s="606">
        <v>10000</v>
      </c>
      <c r="F2172" s="602" t="s">
        <v>23943</v>
      </c>
      <c r="G2172" s="601" t="s">
        <v>23944</v>
      </c>
      <c r="H2172" s="703" t="s">
        <v>16466</v>
      </c>
      <c r="I2172" s="703" t="s">
        <v>849</v>
      </c>
      <c r="J2172" s="601" t="s">
        <v>686</v>
      </c>
      <c r="K2172" s="667">
        <v>3</v>
      </c>
      <c r="L2172" s="667">
        <v>12</v>
      </c>
      <c r="M2172" s="666">
        <v>122533.74000000002</v>
      </c>
      <c r="N2172" s="667">
        <v>1</v>
      </c>
      <c r="O2172" s="667">
        <v>6</v>
      </c>
      <c r="P2172" s="666">
        <v>60923.09</v>
      </c>
      <c r="Q2172" s="667">
        <v>1</v>
      </c>
      <c r="R2172" s="667">
        <v>12</v>
      </c>
    </row>
    <row r="2173" spans="1:18" x14ac:dyDescent="0.25">
      <c r="A2173" s="602">
        <v>1250</v>
      </c>
      <c r="B2173" s="602" t="s">
        <v>515</v>
      </c>
      <c r="C2173" s="601" t="s">
        <v>147</v>
      </c>
      <c r="D2173" s="601" t="s">
        <v>23811</v>
      </c>
      <c r="E2173" s="606">
        <v>10000</v>
      </c>
      <c r="F2173" s="602" t="s">
        <v>23945</v>
      </c>
      <c r="G2173" s="601" t="s">
        <v>23946</v>
      </c>
      <c r="H2173" s="703" t="s">
        <v>18178</v>
      </c>
      <c r="I2173" s="703" t="s">
        <v>849</v>
      </c>
      <c r="J2173" s="601" t="s">
        <v>686</v>
      </c>
      <c r="K2173" s="667">
        <v>1</v>
      </c>
      <c r="L2173" s="667">
        <v>12</v>
      </c>
      <c r="M2173" s="666">
        <v>122545.54000000001</v>
      </c>
      <c r="N2173" s="667">
        <v>1</v>
      </c>
      <c r="O2173" s="667">
        <v>6</v>
      </c>
      <c r="P2173" s="666">
        <v>61103.649999999994</v>
      </c>
      <c r="Q2173" s="667">
        <v>1</v>
      </c>
      <c r="R2173" s="667">
        <v>12</v>
      </c>
    </row>
    <row r="2174" spans="1:18" x14ac:dyDescent="0.25">
      <c r="A2174" s="602">
        <v>1250</v>
      </c>
      <c r="B2174" s="602" t="s">
        <v>515</v>
      </c>
      <c r="C2174" s="601" t="s">
        <v>147</v>
      </c>
      <c r="D2174" s="601" t="s">
        <v>23947</v>
      </c>
      <c r="E2174" s="606">
        <v>5000</v>
      </c>
      <c r="F2174" s="602" t="s">
        <v>23948</v>
      </c>
      <c r="G2174" s="601" t="s">
        <v>23949</v>
      </c>
      <c r="H2174" s="703" t="s">
        <v>23950</v>
      </c>
      <c r="I2174" s="703" t="s">
        <v>849</v>
      </c>
      <c r="J2174" s="601" t="s">
        <v>686</v>
      </c>
      <c r="K2174" s="667">
        <v>1</v>
      </c>
      <c r="L2174" s="667">
        <v>12</v>
      </c>
      <c r="M2174" s="666">
        <v>63213.600000000013</v>
      </c>
      <c r="N2174" s="667">
        <v>1</v>
      </c>
      <c r="O2174" s="667">
        <v>6</v>
      </c>
      <c r="P2174" s="666">
        <v>31159.199999999997</v>
      </c>
      <c r="Q2174" s="667">
        <v>1</v>
      </c>
      <c r="R2174" s="667">
        <v>12</v>
      </c>
    </row>
    <row r="2175" spans="1:18" x14ac:dyDescent="0.25">
      <c r="A2175" s="602">
        <v>1250</v>
      </c>
      <c r="B2175" s="602" t="s">
        <v>515</v>
      </c>
      <c r="C2175" s="601" t="s">
        <v>147</v>
      </c>
      <c r="D2175" s="601" t="s">
        <v>23951</v>
      </c>
      <c r="E2175" s="606">
        <v>9000</v>
      </c>
      <c r="F2175" s="602" t="s">
        <v>23952</v>
      </c>
      <c r="G2175" s="601" t="s">
        <v>23953</v>
      </c>
      <c r="H2175" s="703" t="s">
        <v>16466</v>
      </c>
      <c r="I2175" s="703" t="s">
        <v>849</v>
      </c>
      <c r="J2175" s="601" t="s">
        <v>686</v>
      </c>
      <c r="K2175" s="667">
        <v>1</v>
      </c>
      <c r="L2175" s="667">
        <v>12</v>
      </c>
      <c r="M2175" s="666">
        <v>111213.60000000002</v>
      </c>
      <c r="N2175" s="667">
        <v>1</v>
      </c>
      <c r="O2175" s="667">
        <v>6</v>
      </c>
      <c r="P2175" s="666">
        <v>55148.569999999992</v>
      </c>
      <c r="Q2175" s="667">
        <v>1</v>
      </c>
      <c r="R2175" s="667">
        <v>12</v>
      </c>
    </row>
    <row r="2176" spans="1:18" x14ac:dyDescent="0.25">
      <c r="A2176" s="602">
        <v>1250</v>
      </c>
      <c r="B2176" s="602" t="s">
        <v>515</v>
      </c>
      <c r="C2176" s="601" t="s">
        <v>147</v>
      </c>
      <c r="D2176" s="601" t="s">
        <v>17535</v>
      </c>
      <c r="E2176" s="606">
        <v>4500</v>
      </c>
      <c r="F2176" s="602" t="s">
        <v>23954</v>
      </c>
      <c r="G2176" s="601" t="s">
        <v>23955</v>
      </c>
      <c r="H2176" s="703" t="s">
        <v>539</v>
      </c>
      <c r="I2176" s="703" t="s">
        <v>19243</v>
      </c>
      <c r="J2176" s="601" t="s">
        <v>520</v>
      </c>
      <c r="K2176" s="667">
        <v>1</v>
      </c>
      <c r="L2176" s="667">
        <v>12</v>
      </c>
      <c r="M2176" s="666">
        <v>57213.600000000013</v>
      </c>
      <c r="N2176" s="667">
        <v>1</v>
      </c>
      <c r="O2176" s="667">
        <v>6</v>
      </c>
      <c r="P2176" s="666">
        <v>28591.199999999997</v>
      </c>
      <c r="Q2176" s="667">
        <v>1</v>
      </c>
      <c r="R2176" s="667">
        <v>12</v>
      </c>
    </row>
    <row r="2177" spans="1:18" x14ac:dyDescent="0.25">
      <c r="A2177" s="602">
        <v>1250</v>
      </c>
      <c r="B2177" s="602" t="s">
        <v>549</v>
      </c>
      <c r="C2177" s="601" t="s">
        <v>147</v>
      </c>
      <c r="D2177" s="601" t="s">
        <v>23956</v>
      </c>
      <c r="E2177" s="606">
        <v>10000</v>
      </c>
      <c r="F2177" s="602" t="s">
        <v>23957</v>
      </c>
      <c r="G2177" s="601" t="s">
        <v>23958</v>
      </c>
      <c r="H2177" s="601" t="s">
        <v>519</v>
      </c>
      <c r="I2177" s="601" t="s">
        <v>849</v>
      </c>
      <c r="J2177" s="601" t="s">
        <v>686</v>
      </c>
      <c r="K2177" s="667">
        <v>0</v>
      </c>
      <c r="L2177" s="667">
        <v>0</v>
      </c>
      <c r="M2177" s="666">
        <v>0</v>
      </c>
      <c r="N2177" s="667">
        <v>0</v>
      </c>
      <c r="O2177" s="667">
        <v>0</v>
      </c>
      <c r="P2177" s="666">
        <v>0</v>
      </c>
      <c r="Q2177" s="667">
        <v>1</v>
      </c>
      <c r="R2177" s="667">
        <v>12</v>
      </c>
    </row>
    <row r="2178" spans="1:18" x14ac:dyDescent="0.25">
      <c r="A2178" s="602">
        <v>1250</v>
      </c>
      <c r="B2178" s="602" t="s">
        <v>515</v>
      </c>
      <c r="C2178" s="601" t="s">
        <v>147</v>
      </c>
      <c r="D2178" s="601" t="s">
        <v>23951</v>
      </c>
      <c r="E2178" s="606">
        <v>9000</v>
      </c>
      <c r="F2178" s="602" t="s">
        <v>23959</v>
      </c>
      <c r="G2178" s="601" t="s">
        <v>23960</v>
      </c>
      <c r="H2178" s="703" t="s">
        <v>16466</v>
      </c>
      <c r="I2178" s="703" t="s">
        <v>849</v>
      </c>
      <c r="J2178" s="601" t="s">
        <v>686</v>
      </c>
      <c r="K2178" s="667">
        <v>1</v>
      </c>
      <c r="L2178" s="667">
        <v>12</v>
      </c>
      <c r="M2178" s="666">
        <v>111213.60000000002</v>
      </c>
      <c r="N2178" s="667">
        <v>1</v>
      </c>
      <c r="O2178" s="667">
        <v>6</v>
      </c>
      <c r="P2178" s="666">
        <v>55159.199999999997</v>
      </c>
      <c r="Q2178" s="667">
        <v>1</v>
      </c>
      <c r="R2178" s="667">
        <v>12</v>
      </c>
    </row>
    <row r="2179" spans="1:18" x14ac:dyDescent="0.25">
      <c r="A2179" s="602">
        <v>1250</v>
      </c>
      <c r="B2179" s="602" t="s">
        <v>515</v>
      </c>
      <c r="C2179" s="601" t="s">
        <v>147</v>
      </c>
      <c r="D2179" s="601" t="s">
        <v>23961</v>
      </c>
      <c r="E2179" s="606">
        <v>9500</v>
      </c>
      <c r="F2179" s="602" t="s">
        <v>23962</v>
      </c>
      <c r="G2179" s="601" t="s">
        <v>23963</v>
      </c>
      <c r="H2179" s="703" t="s">
        <v>16466</v>
      </c>
      <c r="I2179" s="703" t="s">
        <v>849</v>
      </c>
      <c r="J2179" s="601" t="s">
        <v>686</v>
      </c>
      <c r="K2179" s="667">
        <v>1</v>
      </c>
      <c r="L2179" s="667">
        <v>12</v>
      </c>
      <c r="M2179" s="666">
        <v>115923.85</v>
      </c>
      <c r="N2179" s="667">
        <v>1</v>
      </c>
      <c r="O2179" s="667">
        <v>5</v>
      </c>
      <c r="P2179" s="666">
        <v>43286.159999999996</v>
      </c>
      <c r="Q2179" s="667">
        <v>0</v>
      </c>
      <c r="R2179" s="667">
        <v>0</v>
      </c>
    </row>
    <row r="2180" spans="1:18" x14ac:dyDescent="0.25">
      <c r="A2180" s="602">
        <v>1250</v>
      </c>
      <c r="B2180" s="602" t="s">
        <v>515</v>
      </c>
      <c r="C2180" s="601" t="s">
        <v>147</v>
      </c>
      <c r="D2180" s="601" t="s">
        <v>23964</v>
      </c>
      <c r="E2180" s="606">
        <v>12000</v>
      </c>
      <c r="F2180" s="602" t="s">
        <v>23965</v>
      </c>
      <c r="G2180" s="601" t="s">
        <v>23966</v>
      </c>
      <c r="H2180" s="601" t="s">
        <v>23967</v>
      </c>
      <c r="I2180" s="601" t="s">
        <v>849</v>
      </c>
      <c r="J2180" s="601" t="s">
        <v>686</v>
      </c>
      <c r="K2180" s="667">
        <v>0</v>
      </c>
      <c r="L2180" s="667">
        <v>0</v>
      </c>
      <c r="M2180" s="666">
        <v>0</v>
      </c>
      <c r="N2180" s="667">
        <v>1</v>
      </c>
      <c r="O2180" s="667">
        <v>1</v>
      </c>
      <c r="P2180" s="666">
        <v>14586.3</v>
      </c>
      <c r="Q2180" s="667">
        <v>0</v>
      </c>
      <c r="R2180" s="667">
        <v>0</v>
      </c>
    </row>
    <row r="2181" spans="1:18" x14ac:dyDescent="0.25">
      <c r="A2181" s="602">
        <v>1250</v>
      </c>
      <c r="B2181" s="602" t="s">
        <v>515</v>
      </c>
      <c r="C2181" s="601" t="s">
        <v>147</v>
      </c>
      <c r="D2181" s="601" t="s">
        <v>23846</v>
      </c>
      <c r="E2181" s="606">
        <v>14000</v>
      </c>
      <c r="F2181" s="602" t="s">
        <v>23968</v>
      </c>
      <c r="G2181" s="601" t="s">
        <v>23969</v>
      </c>
      <c r="H2181" s="703" t="s">
        <v>18178</v>
      </c>
      <c r="I2181" s="703" t="s">
        <v>849</v>
      </c>
      <c r="J2181" s="601" t="s">
        <v>686</v>
      </c>
      <c r="K2181" s="667">
        <v>1</v>
      </c>
      <c r="L2181" s="667">
        <v>2</v>
      </c>
      <c r="M2181" s="666">
        <v>20502.27</v>
      </c>
      <c r="N2181" s="667">
        <v>0</v>
      </c>
      <c r="O2181" s="667">
        <v>0</v>
      </c>
      <c r="P2181" s="666">
        <v>0</v>
      </c>
      <c r="Q2181" s="667">
        <v>0</v>
      </c>
      <c r="R2181" s="667">
        <v>0</v>
      </c>
    </row>
    <row r="2182" spans="1:18" x14ac:dyDescent="0.25">
      <c r="A2182" s="602">
        <v>1250</v>
      </c>
      <c r="B2182" s="602" t="s">
        <v>515</v>
      </c>
      <c r="C2182" s="601" t="s">
        <v>147</v>
      </c>
      <c r="D2182" s="601" t="s">
        <v>23853</v>
      </c>
      <c r="E2182" s="606">
        <v>10000</v>
      </c>
      <c r="F2182" s="602" t="s">
        <v>23970</v>
      </c>
      <c r="G2182" s="601" t="s">
        <v>23971</v>
      </c>
      <c r="H2182" s="703" t="s">
        <v>16466</v>
      </c>
      <c r="I2182" s="703" t="s">
        <v>849</v>
      </c>
      <c r="J2182" s="601" t="s">
        <v>686</v>
      </c>
      <c r="K2182" s="667">
        <v>1</v>
      </c>
      <c r="L2182" s="667">
        <v>12</v>
      </c>
      <c r="M2182" s="666">
        <v>123213.60000000002</v>
      </c>
      <c r="N2182" s="667">
        <v>1</v>
      </c>
      <c r="O2182" s="667">
        <v>3</v>
      </c>
      <c r="P2182" s="666">
        <v>30600.3</v>
      </c>
      <c r="Q2182" s="667">
        <v>1</v>
      </c>
      <c r="R2182" s="667">
        <v>12</v>
      </c>
    </row>
    <row r="2183" spans="1:18" x14ac:dyDescent="0.25">
      <c r="A2183" s="602">
        <v>1250</v>
      </c>
      <c r="B2183" s="602" t="s">
        <v>515</v>
      </c>
      <c r="C2183" s="601" t="s">
        <v>147</v>
      </c>
      <c r="D2183" s="601" t="s">
        <v>23972</v>
      </c>
      <c r="E2183" s="606">
        <v>10500</v>
      </c>
      <c r="F2183" s="602" t="s">
        <v>23973</v>
      </c>
      <c r="G2183" s="601" t="s">
        <v>23974</v>
      </c>
      <c r="H2183" s="703" t="s">
        <v>23975</v>
      </c>
      <c r="I2183" s="703" t="s">
        <v>849</v>
      </c>
      <c r="J2183" s="601" t="s">
        <v>686</v>
      </c>
      <c r="K2183" s="667">
        <v>1</v>
      </c>
      <c r="L2183" s="667">
        <v>12</v>
      </c>
      <c r="M2183" s="666">
        <v>129213.60000000002</v>
      </c>
      <c r="N2183" s="667">
        <v>1</v>
      </c>
      <c r="O2183" s="667">
        <v>6</v>
      </c>
      <c r="P2183" s="666">
        <v>64115.45</v>
      </c>
      <c r="Q2183" s="667">
        <v>1</v>
      </c>
      <c r="R2183" s="667">
        <v>12</v>
      </c>
    </row>
    <row r="2184" spans="1:18" x14ac:dyDescent="0.25">
      <c r="A2184" s="602">
        <v>1250</v>
      </c>
      <c r="B2184" s="602" t="s">
        <v>515</v>
      </c>
      <c r="C2184" s="601" t="s">
        <v>147</v>
      </c>
      <c r="D2184" s="601" t="s">
        <v>23976</v>
      </c>
      <c r="E2184" s="606">
        <v>7000</v>
      </c>
      <c r="F2184" s="602" t="s">
        <v>23977</v>
      </c>
      <c r="G2184" s="601" t="s">
        <v>23978</v>
      </c>
      <c r="H2184" s="703" t="s">
        <v>23152</v>
      </c>
      <c r="I2184" s="703" t="s">
        <v>849</v>
      </c>
      <c r="J2184" s="601" t="s">
        <v>686</v>
      </c>
      <c r="K2184" s="667">
        <v>1</v>
      </c>
      <c r="L2184" s="667">
        <v>12</v>
      </c>
      <c r="M2184" s="666">
        <v>87213.60000000002</v>
      </c>
      <c r="N2184" s="667">
        <v>1</v>
      </c>
      <c r="O2184" s="667">
        <v>6</v>
      </c>
      <c r="P2184" s="666">
        <v>43159.200000000004</v>
      </c>
      <c r="Q2184" s="667">
        <v>1</v>
      </c>
      <c r="R2184" s="667">
        <v>12</v>
      </c>
    </row>
    <row r="2185" spans="1:18" x14ac:dyDescent="0.25">
      <c r="A2185" s="602">
        <v>1250</v>
      </c>
      <c r="B2185" s="602" t="s">
        <v>515</v>
      </c>
      <c r="C2185" s="601" t="s">
        <v>147</v>
      </c>
      <c r="D2185" s="601" t="s">
        <v>23979</v>
      </c>
      <c r="E2185" s="606">
        <v>15000</v>
      </c>
      <c r="F2185" s="602" t="s">
        <v>23980</v>
      </c>
      <c r="G2185" s="601" t="s">
        <v>23981</v>
      </c>
      <c r="H2185" s="703" t="s">
        <v>18178</v>
      </c>
      <c r="I2185" s="703" t="s">
        <v>849</v>
      </c>
      <c r="J2185" s="601" t="s">
        <v>686</v>
      </c>
      <c r="K2185" s="667">
        <v>1</v>
      </c>
      <c r="L2185" s="667">
        <v>2</v>
      </c>
      <c r="M2185" s="666">
        <v>26977.269999999997</v>
      </c>
      <c r="N2185" s="667">
        <v>0</v>
      </c>
      <c r="O2185" s="667">
        <v>0</v>
      </c>
      <c r="P2185" s="666">
        <v>0</v>
      </c>
      <c r="Q2185" s="667">
        <v>0</v>
      </c>
      <c r="R2185" s="667">
        <v>0</v>
      </c>
    </row>
    <row r="2186" spans="1:18" x14ac:dyDescent="0.25">
      <c r="A2186" s="602">
        <v>1250</v>
      </c>
      <c r="B2186" s="602" t="s">
        <v>515</v>
      </c>
      <c r="C2186" s="601" t="s">
        <v>147</v>
      </c>
      <c r="D2186" s="601" t="s">
        <v>23856</v>
      </c>
      <c r="E2186" s="606">
        <v>10000</v>
      </c>
      <c r="F2186" s="602" t="s">
        <v>23982</v>
      </c>
      <c r="G2186" s="601" t="s">
        <v>23983</v>
      </c>
      <c r="H2186" s="703" t="s">
        <v>16466</v>
      </c>
      <c r="I2186" s="703" t="s">
        <v>849</v>
      </c>
      <c r="J2186" s="601" t="s">
        <v>686</v>
      </c>
      <c r="K2186" s="667">
        <v>1</v>
      </c>
      <c r="L2186" s="667">
        <v>12</v>
      </c>
      <c r="M2186" s="666">
        <v>123213.60000000002</v>
      </c>
      <c r="N2186" s="667">
        <v>1</v>
      </c>
      <c r="O2186" s="667">
        <v>6</v>
      </c>
      <c r="P2186" s="666">
        <v>61159.199999999997</v>
      </c>
      <c r="Q2186" s="667">
        <v>1</v>
      </c>
      <c r="R2186" s="667">
        <v>12</v>
      </c>
    </row>
    <row r="2187" spans="1:18" x14ac:dyDescent="0.25">
      <c r="A2187" s="602">
        <v>1250</v>
      </c>
      <c r="B2187" s="602" t="s">
        <v>515</v>
      </c>
      <c r="C2187" s="601" t="s">
        <v>147</v>
      </c>
      <c r="D2187" s="601" t="s">
        <v>23802</v>
      </c>
      <c r="E2187" s="606">
        <v>8000</v>
      </c>
      <c r="F2187" s="602" t="s">
        <v>23984</v>
      </c>
      <c r="G2187" s="601" t="s">
        <v>23985</v>
      </c>
      <c r="H2187" s="703" t="s">
        <v>16466</v>
      </c>
      <c r="I2187" s="703" t="s">
        <v>849</v>
      </c>
      <c r="J2187" s="601" t="s">
        <v>686</v>
      </c>
      <c r="K2187" s="667">
        <v>0</v>
      </c>
      <c r="L2187" s="667">
        <v>0</v>
      </c>
      <c r="M2187" s="666">
        <v>0</v>
      </c>
      <c r="N2187" s="667">
        <v>0</v>
      </c>
      <c r="O2187" s="667">
        <v>0</v>
      </c>
      <c r="P2187" s="666">
        <v>0</v>
      </c>
      <c r="Q2187" s="667">
        <v>1</v>
      </c>
      <c r="R2187" s="667">
        <v>12</v>
      </c>
    </row>
    <row r="2188" spans="1:18" x14ac:dyDescent="0.25">
      <c r="A2188" s="602">
        <v>1250</v>
      </c>
      <c r="B2188" s="602" t="s">
        <v>515</v>
      </c>
      <c r="C2188" s="601" t="s">
        <v>147</v>
      </c>
      <c r="D2188" s="601" t="s">
        <v>23929</v>
      </c>
      <c r="E2188" s="606">
        <v>15000</v>
      </c>
      <c r="F2188" s="602" t="s">
        <v>23986</v>
      </c>
      <c r="G2188" s="601" t="s">
        <v>23987</v>
      </c>
      <c r="H2188" s="703" t="s">
        <v>519</v>
      </c>
      <c r="I2188" s="703" t="s">
        <v>849</v>
      </c>
      <c r="J2188" s="601" t="s">
        <v>686</v>
      </c>
      <c r="K2188" s="667">
        <v>1</v>
      </c>
      <c r="L2188" s="667">
        <v>12</v>
      </c>
      <c r="M2188" s="666">
        <v>183213.59999999998</v>
      </c>
      <c r="N2188" s="667">
        <v>1</v>
      </c>
      <c r="O2188" s="667">
        <v>5</v>
      </c>
      <c r="P2188" s="666">
        <v>107024.46999999018</v>
      </c>
      <c r="Q2188" s="667">
        <v>1</v>
      </c>
      <c r="R2188" s="667">
        <v>12</v>
      </c>
    </row>
    <row r="2189" spans="1:18" x14ac:dyDescent="0.25">
      <c r="A2189" s="602">
        <v>1250</v>
      </c>
      <c r="B2189" s="602" t="s">
        <v>515</v>
      </c>
      <c r="C2189" s="601" t="s">
        <v>147</v>
      </c>
      <c r="D2189" s="601" t="s">
        <v>23988</v>
      </c>
      <c r="E2189" s="606">
        <v>8000</v>
      </c>
      <c r="F2189" s="602" t="s">
        <v>23989</v>
      </c>
      <c r="G2189" s="601" t="s">
        <v>23990</v>
      </c>
      <c r="H2189" s="703" t="s">
        <v>17373</v>
      </c>
      <c r="I2189" s="703" t="s">
        <v>849</v>
      </c>
      <c r="J2189" s="601" t="s">
        <v>686</v>
      </c>
      <c r="K2189" s="667">
        <v>1</v>
      </c>
      <c r="L2189" s="667">
        <v>12</v>
      </c>
      <c r="M2189" s="666">
        <v>97013.040000000023</v>
      </c>
      <c r="N2189" s="667">
        <v>1</v>
      </c>
      <c r="O2189" s="667">
        <v>6</v>
      </c>
      <c r="P2189" s="666">
        <v>49108.090000000004</v>
      </c>
      <c r="Q2189" s="667">
        <v>1</v>
      </c>
      <c r="R2189" s="667">
        <v>12</v>
      </c>
    </row>
    <row r="2190" spans="1:18" x14ac:dyDescent="0.25">
      <c r="A2190" s="602">
        <v>1250</v>
      </c>
      <c r="B2190" s="602" t="s">
        <v>515</v>
      </c>
      <c r="C2190" s="601" t="s">
        <v>147</v>
      </c>
      <c r="D2190" s="601" t="s">
        <v>23991</v>
      </c>
      <c r="E2190" s="606">
        <v>10000</v>
      </c>
      <c r="F2190" s="602" t="s">
        <v>23992</v>
      </c>
      <c r="G2190" s="601" t="s">
        <v>23993</v>
      </c>
      <c r="H2190" s="703" t="s">
        <v>16466</v>
      </c>
      <c r="I2190" s="703" t="s">
        <v>849</v>
      </c>
      <c r="J2190" s="601" t="s">
        <v>686</v>
      </c>
      <c r="K2190" s="667">
        <v>1</v>
      </c>
      <c r="L2190" s="667">
        <v>12</v>
      </c>
      <c r="M2190" s="666">
        <v>123213.60000000002</v>
      </c>
      <c r="N2190" s="667">
        <v>1</v>
      </c>
      <c r="O2190" s="667">
        <v>6</v>
      </c>
      <c r="P2190" s="666">
        <v>61141.84</v>
      </c>
      <c r="Q2190" s="667">
        <v>1</v>
      </c>
      <c r="R2190" s="667">
        <v>12</v>
      </c>
    </row>
    <row r="2191" spans="1:18" x14ac:dyDescent="0.25">
      <c r="A2191" s="602">
        <v>1250</v>
      </c>
      <c r="B2191" s="602" t="s">
        <v>515</v>
      </c>
      <c r="C2191" s="601" t="s">
        <v>147</v>
      </c>
      <c r="D2191" s="601" t="s">
        <v>23994</v>
      </c>
      <c r="E2191" s="606">
        <v>8000</v>
      </c>
      <c r="F2191" s="602" t="s">
        <v>23995</v>
      </c>
      <c r="G2191" s="601" t="s">
        <v>23996</v>
      </c>
      <c r="H2191" s="703" t="s">
        <v>16466</v>
      </c>
      <c r="I2191" s="703" t="s">
        <v>849</v>
      </c>
      <c r="J2191" s="601" t="s">
        <v>686</v>
      </c>
      <c r="K2191" s="667">
        <v>1</v>
      </c>
      <c r="L2191" s="667">
        <v>12</v>
      </c>
      <c r="M2191" s="666">
        <v>99132.49000000002</v>
      </c>
      <c r="N2191" s="667">
        <v>1</v>
      </c>
      <c r="O2191" s="667">
        <v>6</v>
      </c>
      <c r="P2191" s="666">
        <v>49042.530000000006</v>
      </c>
      <c r="Q2191" s="667">
        <v>1</v>
      </c>
      <c r="R2191" s="667">
        <v>12</v>
      </c>
    </row>
    <row r="2192" spans="1:18" x14ac:dyDescent="0.25">
      <c r="A2192" s="602">
        <v>1250</v>
      </c>
      <c r="B2192" s="602" t="s">
        <v>515</v>
      </c>
      <c r="C2192" s="601" t="s">
        <v>147</v>
      </c>
      <c r="D2192" s="601" t="s">
        <v>17030</v>
      </c>
      <c r="E2192" s="606">
        <v>2000</v>
      </c>
      <c r="F2192" s="602" t="s">
        <v>23997</v>
      </c>
      <c r="G2192" s="601" t="s">
        <v>23998</v>
      </c>
      <c r="H2192" s="703" t="s">
        <v>571</v>
      </c>
      <c r="I2192" s="703" t="s">
        <v>571</v>
      </c>
      <c r="J2192" s="601" t="s">
        <v>23785</v>
      </c>
      <c r="K2192" s="667">
        <v>1</v>
      </c>
      <c r="L2192" s="667">
        <v>12</v>
      </c>
      <c r="M2192" s="666">
        <v>26970</v>
      </c>
      <c r="N2192" s="667">
        <v>1</v>
      </c>
      <c r="O2192" s="667">
        <v>6</v>
      </c>
      <c r="P2192" s="666">
        <v>13077.73</v>
      </c>
      <c r="Q2192" s="667">
        <v>1</v>
      </c>
      <c r="R2192" s="667">
        <v>12</v>
      </c>
    </row>
    <row r="2193" spans="1:18" x14ac:dyDescent="0.25">
      <c r="A2193" s="602">
        <v>1250</v>
      </c>
      <c r="B2193" s="602" t="s">
        <v>515</v>
      </c>
      <c r="C2193" s="601" t="s">
        <v>147</v>
      </c>
      <c r="D2193" s="601" t="s">
        <v>23999</v>
      </c>
      <c r="E2193" s="606">
        <v>2800</v>
      </c>
      <c r="F2193" s="602" t="s">
        <v>24000</v>
      </c>
      <c r="G2193" s="601" t="s">
        <v>24001</v>
      </c>
      <c r="H2193" s="703" t="s">
        <v>24002</v>
      </c>
      <c r="I2193" s="703" t="s">
        <v>23866</v>
      </c>
      <c r="J2193" s="601" t="s">
        <v>23200</v>
      </c>
      <c r="K2193" s="667">
        <v>1</v>
      </c>
      <c r="L2193" s="667">
        <v>12</v>
      </c>
      <c r="M2193" s="666">
        <v>36813.599999999999</v>
      </c>
      <c r="N2193" s="667">
        <v>1</v>
      </c>
      <c r="O2193" s="667">
        <v>6</v>
      </c>
      <c r="P2193" s="666">
        <v>17959.199999999997</v>
      </c>
      <c r="Q2193" s="667">
        <v>1</v>
      </c>
      <c r="R2193" s="667">
        <v>12</v>
      </c>
    </row>
    <row r="2194" spans="1:18" x14ac:dyDescent="0.25">
      <c r="A2194" s="602">
        <v>1250</v>
      </c>
      <c r="B2194" s="602" t="s">
        <v>515</v>
      </c>
      <c r="C2194" s="601" t="s">
        <v>147</v>
      </c>
      <c r="D2194" s="601" t="s">
        <v>5071</v>
      </c>
      <c r="E2194" s="606">
        <v>15000</v>
      </c>
      <c r="F2194" s="602" t="s">
        <v>24003</v>
      </c>
      <c r="G2194" s="601" t="s">
        <v>24004</v>
      </c>
      <c r="H2194" s="601" t="s">
        <v>539</v>
      </c>
      <c r="I2194" s="703" t="s">
        <v>849</v>
      </c>
      <c r="J2194" s="601" t="s">
        <v>686</v>
      </c>
      <c r="K2194" s="667">
        <v>0</v>
      </c>
      <c r="L2194" s="667">
        <v>0</v>
      </c>
      <c r="M2194" s="666">
        <v>0</v>
      </c>
      <c r="N2194" s="667">
        <v>0</v>
      </c>
      <c r="O2194" s="667">
        <v>0</v>
      </c>
      <c r="P2194" s="666">
        <v>0</v>
      </c>
      <c r="Q2194" s="667">
        <v>1</v>
      </c>
      <c r="R2194" s="667">
        <v>12</v>
      </c>
    </row>
    <row r="2195" spans="1:18" x14ac:dyDescent="0.25">
      <c r="A2195" s="602">
        <v>1250</v>
      </c>
      <c r="B2195" s="602" t="s">
        <v>515</v>
      </c>
      <c r="C2195" s="601" t="s">
        <v>147</v>
      </c>
      <c r="D2195" s="601" t="s">
        <v>24005</v>
      </c>
      <c r="E2195" s="606">
        <v>10000</v>
      </c>
      <c r="F2195" s="602" t="s">
        <v>24006</v>
      </c>
      <c r="G2195" s="601" t="s">
        <v>24007</v>
      </c>
      <c r="H2195" s="703" t="s">
        <v>22823</v>
      </c>
      <c r="I2195" s="703" t="s">
        <v>849</v>
      </c>
      <c r="J2195" s="601" t="s">
        <v>686</v>
      </c>
      <c r="K2195" s="667">
        <v>1</v>
      </c>
      <c r="L2195" s="667">
        <v>12</v>
      </c>
      <c r="M2195" s="666">
        <v>123213.60000000002</v>
      </c>
      <c r="N2195" s="667">
        <v>1</v>
      </c>
      <c r="O2195" s="667">
        <v>6</v>
      </c>
      <c r="P2195" s="666">
        <v>61159.199999999997</v>
      </c>
      <c r="Q2195" s="667">
        <v>1</v>
      </c>
      <c r="R2195" s="667">
        <v>12</v>
      </c>
    </row>
    <row r="2196" spans="1:18" x14ac:dyDescent="0.25">
      <c r="A2196" s="602">
        <v>1250</v>
      </c>
      <c r="B2196" s="602" t="s">
        <v>515</v>
      </c>
      <c r="C2196" s="601" t="s">
        <v>147</v>
      </c>
      <c r="D2196" s="601" t="s">
        <v>24008</v>
      </c>
      <c r="E2196" s="606">
        <v>14000</v>
      </c>
      <c r="F2196" s="602" t="s">
        <v>24009</v>
      </c>
      <c r="G2196" s="601" t="s">
        <v>24010</v>
      </c>
      <c r="H2196" s="601" t="s">
        <v>16770</v>
      </c>
      <c r="I2196" s="601" t="s">
        <v>849</v>
      </c>
      <c r="J2196" s="601" t="s">
        <v>686</v>
      </c>
      <c r="K2196" s="667">
        <v>0</v>
      </c>
      <c r="L2196" s="667">
        <v>0</v>
      </c>
      <c r="M2196" s="666">
        <v>0</v>
      </c>
      <c r="N2196" s="667">
        <v>3</v>
      </c>
      <c r="O2196" s="667">
        <v>6</v>
      </c>
      <c r="P2196" s="666">
        <v>83812.160000000003</v>
      </c>
      <c r="Q2196" s="667">
        <v>1</v>
      </c>
      <c r="R2196" s="667">
        <v>12</v>
      </c>
    </row>
    <row r="2197" spans="1:18" x14ac:dyDescent="0.25">
      <c r="A2197" s="602">
        <v>1250</v>
      </c>
      <c r="B2197" s="602" t="s">
        <v>515</v>
      </c>
      <c r="C2197" s="601" t="s">
        <v>147</v>
      </c>
      <c r="D2197" s="601" t="s">
        <v>18571</v>
      </c>
      <c r="E2197" s="606">
        <v>6000</v>
      </c>
      <c r="F2197" s="602" t="s">
        <v>24011</v>
      </c>
      <c r="G2197" s="601" t="s">
        <v>24012</v>
      </c>
      <c r="H2197" s="703" t="s">
        <v>565</v>
      </c>
      <c r="I2197" s="703" t="s">
        <v>849</v>
      </c>
      <c r="J2197" s="601" t="s">
        <v>686</v>
      </c>
      <c r="K2197" s="667">
        <v>1</v>
      </c>
      <c r="L2197" s="667">
        <v>12</v>
      </c>
      <c r="M2197" s="666">
        <v>75196.940000000017</v>
      </c>
      <c r="N2197" s="667">
        <v>1</v>
      </c>
      <c r="O2197" s="667">
        <v>6</v>
      </c>
      <c r="P2197" s="666">
        <v>37144.620000000003</v>
      </c>
      <c r="Q2197" s="667">
        <v>1</v>
      </c>
      <c r="R2197" s="667">
        <v>12</v>
      </c>
    </row>
    <row r="2198" spans="1:18" x14ac:dyDescent="0.25">
      <c r="A2198" s="602">
        <v>1250</v>
      </c>
      <c r="B2198" s="602" t="s">
        <v>515</v>
      </c>
      <c r="C2198" s="601" t="s">
        <v>147</v>
      </c>
      <c r="D2198" s="601" t="s">
        <v>23856</v>
      </c>
      <c r="E2198" s="606">
        <v>10000</v>
      </c>
      <c r="F2198" s="602" t="s">
        <v>24013</v>
      </c>
      <c r="G2198" s="601" t="s">
        <v>24014</v>
      </c>
      <c r="H2198" s="703" t="s">
        <v>16466</v>
      </c>
      <c r="I2198" s="703" t="s">
        <v>849</v>
      </c>
      <c r="J2198" s="601" t="s">
        <v>686</v>
      </c>
      <c r="K2198" s="667">
        <v>1</v>
      </c>
      <c r="L2198" s="667">
        <v>12</v>
      </c>
      <c r="M2198" s="666">
        <v>123209.43000000002</v>
      </c>
      <c r="N2198" s="667">
        <v>1</v>
      </c>
      <c r="O2198" s="667">
        <v>6</v>
      </c>
      <c r="P2198" s="666">
        <v>61159.199999999997</v>
      </c>
      <c r="Q2198" s="667">
        <v>1</v>
      </c>
      <c r="R2198" s="667">
        <v>12</v>
      </c>
    </row>
    <row r="2199" spans="1:18" x14ac:dyDescent="0.25">
      <c r="A2199" s="602">
        <v>1250</v>
      </c>
      <c r="B2199" s="602" t="s">
        <v>515</v>
      </c>
      <c r="C2199" s="601" t="s">
        <v>147</v>
      </c>
      <c r="D2199" s="601" t="s">
        <v>24015</v>
      </c>
      <c r="E2199" s="606">
        <v>9000</v>
      </c>
      <c r="F2199" s="602" t="s">
        <v>24016</v>
      </c>
      <c r="G2199" s="601" t="s">
        <v>24017</v>
      </c>
      <c r="H2199" s="703" t="s">
        <v>16466</v>
      </c>
      <c r="I2199" s="703" t="s">
        <v>849</v>
      </c>
      <c r="J2199" s="601" t="s">
        <v>686</v>
      </c>
      <c r="K2199" s="667">
        <v>1</v>
      </c>
      <c r="L2199" s="667">
        <v>12</v>
      </c>
      <c r="M2199" s="666">
        <v>111213.60000000002</v>
      </c>
      <c r="N2199" s="667">
        <v>1</v>
      </c>
      <c r="O2199" s="667">
        <v>6</v>
      </c>
      <c r="P2199" s="666">
        <v>55159.199999999997</v>
      </c>
      <c r="Q2199" s="667">
        <v>1</v>
      </c>
      <c r="R2199" s="667">
        <v>12</v>
      </c>
    </row>
    <row r="2200" spans="1:18" x14ac:dyDescent="0.25">
      <c r="A2200" s="602">
        <v>1250</v>
      </c>
      <c r="B2200" s="602" t="s">
        <v>515</v>
      </c>
      <c r="C2200" s="601" t="s">
        <v>147</v>
      </c>
      <c r="D2200" s="601" t="s">
        <v>24018</v>
      </c>
      <c r="E2200" s="606">
        <v>3000</v>
      </c>
      <c r="F2200" s="602" t="s">
        <v>24019</v>
      </c>
      <c r="G2200" s="601" t="s">
        <v>24020</v>
      </c>
      <c r="H2200" s="703" t="s">
        <v>19383</v>
      </c>
      <c r="I2200" s="703" t="s">
        <v>19243</v>
      </c>
      <c r="J2200" s="601" t="s">
        <v>520</v>
      </c>
      <c r="K2200" s="667">
        <v>1</v>
      </c>
      <c r="L2200" s="667">
        <v>12</v>
      </c>
      <c r="M2200" s="666">
        <v>39213.600000000006</v>
      </c>
      <c r="N2200" s="667">
        <v>1</v>
      </c>
      <c r="O2200" s="667">
        <v>6</v>
      </c>
      <c r="P2200" s="666">
        <v>19159.199999999997</v>
      </c>
      <c r="Q2200" s="667">
        <v>1</v>
      </c>
      <c r="R2200" s="667">
        <v>12</v>
      </c>
    </row>
    <row r="2201" spans="1:18" x14ac:dyDescent="0.25">
      <c r="A2201" s="602">
        <v>1250</v>
      </c>
      <c r="B2201" s="602" t="s">
        <v>515</v>
      </c>
      <c r="C2201" s="601" t="s">
        <v>147</v>
      </c>
      <c r="D2201" s="601" t="s">
        <v>23846</v>
      </c>
      <c r="E2201" s="606">
        <v>10000</v>
      </c>
      <c r="F2201" s="602" t="s">
        <v>24021</v>
      </c>
      <c r="G2201" s="601" t="s">
        <v>24022</v>
      </c>
      <c r="H2201" s="703" t="s">
        <v>19261</v>
      </c>
      <c r="I2201" s="703" t="s">
        <v>849</v>
      </c>
      <c r="J2201" s="601" t="s">
        <v>686</v>
      </c>
      <c r="K2201" s="667">
        <v>1</v>
      </c>
      <c r="L2201" s="667">
        <v>10</v>
      </c>
      <c r="M2201" s="666">
        <v>122589.11000000002</v>
      </c>
      <c r="N2201" s="667">
        <v>0</v>
      </c>
      <c r="O2201" s="667">
        <v>0</v>
      </c>
      <c r="P2201" s="666">
        <v>0</v>
      </c>
      <c r="Q2201" s="667">
        <v>0</v>
      </c>
      <c r="R2201" s="667">
        <v>0</v>
      </c>
    </row>
    <row r="2202" spans="1:18" x14ac:dyDescent="0.25">
      <c r="A2202" s="602">
        <v>1250</v>
      </c>
      <c r="B2202" s="602" t="s">
        <v>515</v>
      </c>
      <c r="C2202" s="601" t="s">
        <v>147</v>
      </c>
      <c r="D2202" s="601" t="s">
        <v>23846</v>
      </c>
      <c r="E2202" s="606">
        <v>14000</v>
      </c>
      <c r="F2202" s="602" t="s">
        <v>24023</v>
      </c>
      <c r="G2202" s="601" t="s">
        <v>24024</v>
      </c>
      <c r="H2202" s="703" t="s">
        <v>519</v>
      </c>
      <c r="I2202" s="703" t="s">
        <v>849</v>
      </c>
      <c r="J2202" s="601" t="s">
        <v>686</v>
      </c>
      <c r="K2202" s="667">
        <v>2</v>
      </c>
      <c r="L2202" s="667">
        <v>11</v>
      </c>
      <c r="M2202" s="666">
        <v>195829.13</v>
      </c>
      <c r="N2202" s="667">
        <v>0</v>
      </c>
      <c r="O2202" s="667">
        <v>0</v>
      </c>
      <c r="P2202" s="666">
        <v>0</v>
      </c>
      <c r="Q2202" s="667">
        <v>0</v>
      </c>
      <c r="R2202" s="667">
        <v>0</v>
      </c>
    </row>
    <row r="2203" spans="1:18" x14ac:dyDescent="0.25">
      <c r="A2203" s="602">
        <v>1250</v>
      </c>
      <c r="B2203" s="602" t="s">
        <v>515</v>
      </c>
      <c r="C2203" s="601" t="s">
        <v>147</v>
      </c>
      <c r="D2203" s="601" t="s">
        <v>1112</v>
      </c>
      <c r="E2203" s="606">
        <v>2000</v>
      </c>
      <c r="F2203" s="602" t="s">
        <v>24025</v>
      </c>
      <c r="G2203" s="601" t="s">
        <v>24026</v>
      </c>
      <c r="H2203" s="703" t="s">
        <v>24027</v>
      </c>
      <c r="I2203" s="703" t="s">
        <v>19243</v>
      </c>
      <c r="J2203" s="601" t="s">
        <v>520</v>
      </c>
      <c r="K2203" s="667">
        <v>1</v>
      </c>
      <c r="L2203" s="667">
        <v>12</v>
      </c>
      <c r="M2203" s="666">
        <v>26960.62</v>
      </c>
      <c r="N2203" s="667">
        <v>1</v>
      </c>
      <c r="O2203" s="667">
        <v>6</v>
      </c>
      <c r="P2203" s="666">
        <v>13078.64</v>
      </c>
      <c r="Q2203" s="667">
        <v>1</v>
      </c>
      <c r="R2203" s="667">
        <v>12</v>
      </c>
    </row>
    <row r="2204" spans="1:18" x14ac:dyDescent="0.25">
      <c r="A2204" s="602">
        <v>1250</v>
      </c>
      <c r="B2204" s="602" t="s">
        <v>515</v>
      </c>
      <c r="C2204" s="601" t="s">
        <v>147</v>
      </c>
      <c r="D2204" s="601" t="s">
        <v>23846</v>
      </c>
      <c r="E2204" s="606">
        <v>12000</v>
      </c>
      <c r="F2204" s="602" t="s">
        <v>24028</v>
      </c>
      <c r="G2204" s="601" t="s">
        <v>24029</v>
      </c>
      <c r="H2204" s="601" t="s">
        <v>16466</v>
      </c>
      <c r="I2204" s="601" t="s">
        <v>849</v>
      </c>
      <c r="J2204" s="601" t="s">
        <v>686</v>
      </c>
      <c r="K2204" s="667">
        <v>0</v>
      </c>
      <c r="L2204" s="667">
        <v>0</v>
      </c>
      <c r="M2204" s="666">
        <v>0</v>
      </c>
      <c r="N2204" s="667">
        <v>1</v>
      </c>
      <c r="O2204" s="667">
        <v>4</v>
      </c>
      <c r="P2204" s="666">
        <v>45564.829999999994</v>
      </c>
      <c r="Q2204" s="667">
        <v>0</v>
      </c>
      <c r="R2204" s="667">
        <v>0</v>
      </c>
    </row>
    <row r="2205" spans="1:18" x14ac:dyDescent="0.25">
      <c r="A2205" s="602">
        <v>1250</v>
      </c>
      <c r="B2205" s="602" t="s">
        <v>515</v>
      </c>
      <c r="C2205" s="601" t="s">
        <v>147</v>
      </c>
      <c r="D2205" s="601" t="s">
        <v>17030</v>
      </c>
      <c r="E2205" s="606">
        <v>2000</v>
      </c>
      <c r="F2205" s="602" t="s">
        <v>24030</v>
      </c>
      <c r="G2205" s="601" t="s">
        <v>24031</v>
      </c>
      <c r="H2205" s="703" t="s">
        <v>24032</v>
      </c>
      <c r="I2205" s="703" t="s">
        <v>571</v>
      </c>
      <c r="J2205" s="601" t="s">
        <v>23785</v>
      </c>
      <c r="K2205" s="667">
        <v>1</v>
      </c>
      <c r="L2205" s="667">
        <v>12</v>
      </c>
      <c r="M2205" s="666">
        <v>26969.690000000002</v>
      </c>
      <c r="N2205" s="667">
        <v>1</v>
      </c>
      <c r="O2205" s="667">
        <v>6</v>
      </c>
      <c r="P2205" s="666">
        <v>13080</v>
      </c>
      <c r="Q2205" s="667">
        <v>1</v>
      </c>
      <c r="R2205" s="667">
        <v>12</v>
      </c>
    </row>
    <row r="2206" spans="1:18" x14ac:dyDescent="0.25">
      <c r="A2206" s="602">
        <v>1250</v>
      </c>
      <c r="B2206" s="602" t="s">
        <v>515</v>
      </c>
      <c r="C2206" s="601" t="s">
        <v>147</v>
      </c>
      <c r="D2206" s="601" t="s">
        <v>23817</v>
      </c>
      <c r="E2206" s="606">
        <v>12000</v>
      </c>
      <c r="F2206" s="602" t="s">
        <v>24033</v>
      </c>
      <c r="G2206" s="601" t="s">
        <v>24034</v>
      </c>
      <c r="H2206" s="601" t="s">
        <v>17373</v>
      </c>
      <c r="I2206" s="601" t="s">
        <v>849</v>
      </c>
      <c r="J2206" s="601" t="s">
        <v>686</v>
      </c>
      <c r="K2206" s="667">
        <v>0</v>
      </c>
      <c r="L2206" s="667">
        <v>0</v>
      </c>
      <c r="M2206" s="666">
        <v>0</v>
      </c>
      <c r="N2206" s="667">
        <v>1</v>
      </c>
      <c r="O2206" s="667">
        <v>2</v>
      </c>
      <c r="P2206" s="666">
        <v>21172.6</v>
      </c>
      <c r="Q2206" s="667">
        <v>0</v>
      </c>
      <c r="R2206" s="667">
        <v>0</v>
      </c>
    </row>
    <row r="2207" spans="1:18" x14ac:dyDescent="0.25">
      <c r="A2207" s="602">
        <v>1250</v>
      </c>
      <c r="B2207" s="602" t="s">
        <v>515</v>
      </c>
      <c r="C2207" s="601" t="s">
        <v>147</v>
      </c>
      <c r="D2207" s="601" t="s">
        <v>24035</v>
      </c>
      <c r="E2207" s="606">
        <v>9000</v>
      </c>
      <c r="F2207" s="602" t="s">
        <v>24036</v>
      </c>
      <c r="G2207" s="601" t="s">
        <v>24037</v>
      </c>
      <c r="H2207" s="703" t="s">
        <v>22177</v>
      </c>
      <c r="I2207" s="703" t="s">
        <v>849</v>
      </c>
      <c r="J2207" s="601" t="s">
        <v>686</v>
      </c>
      <c r="K2207" s="667">
        <v>1</v>
      </c>
      <c r="L2207" s="667">
        <v>12</v>
      </c>
      <c r="M2207" s="666">
        <v>111173.59000000003</v>
      </c>
      <c r="N2207" s="667">
        <v>1</v>
      </c>
      <c r="O2207" s="667">
        <v>5</v>
      </c>
      <c r="P2207" s="666">
        <v>39372.9</v>
      </c>
      <c r="Q2207" s="667">
        <v>1</v>
      </c>
      <c r="R2207" s="667">
        <v>12</v>
      </c>
    </row>
    <row r="2208" spans="1:18" x14ac:dyDescent="0.25">
      <c r="A2208" s="602">
        <v>1250</v>
      </c>
      <c r="B2208" s="602" t="s">
        <v>515</v>
      </c>
      <c r="C2208" s="601" t="s">
        <v>147</v>
      </c>
      <c r="D2208" s="601" t="s">
        <v>24038</v>
      </c>
      <c r="E2208" s="606">
        <v>7000</v>
      </c>
      <c r="F2208" s="602" t="s">
        <v>24039</v>
      </c>
      <c r="G2208" s="601" t="s">
        <v>24040</v>
      </c>
      <c r="H2208" s="703" t="s">
        <v>24041</v>
      </c>
      <c r="I2208" s="703" t="s">
        <v>849</v>
      </c>
      <c r="J2208" s="601" t="s">
        <v>686</v>
      </c>
      <c r="K2208" s="667">
        <v>1</v>
      </c>
      <c r="L2208" s="667">
        <v>12</v>
      </c>
      <c r="M2208" s="666">
        <v>87082.830000000016</v>
      </c>
      <c r="N2208" s="667">
        <v>1</v>
      </c>
      <c r="O2208" s="667">
        <v>6</v>
      </c>
      <c r="P2208" s="666">
        <v>43120.31</v>
      </c>
      <c r="Q2208" s="667">
        <v>1</v>
      </c>
      <c r="R2208" s="667">
        <v>12</v>
      </c>
    </row>
    <row r="2209" spans="1:18" x14ac:dyDescent="0.25">
      <c r="A2209" s="602">
        <v>1250</v>
      </c>
      <c r="B2209" s="602" t="s">
        <v>515</v>
      </c>
      <c r="C2209" s="601" t="s">
        <v>147</v>
      </c>
      <c r="D2209" s="601" t="s">
        <v>16877</v>
      </c>
      <c r="E2209" s="606">
        <v>15600</v>
      </c>
      <c r="F2209" s="602" t="s">
        <v>24042</v>
      </c>
      <c r="G2209" s="601" t="s">
        <v>24043</v>
      </c>
      <c r="H2209" s="703" t="s">
        <v>519</v>
      </c>
      <c r="I2209" s="703" t="s">
        <v>849</v>
      </c>
      <c r="J2209" s="601" t="s">
        <v>686</v>
      </c>
      <c r="K2209" s="667">
        <v>1</v>
      </c>
      <c r="L2209" s="667">
        <v>2</v>
      </c>
      <c r="M2209" s="666">
        <v>24446.73</v>
      </c>
      <c r="N2209" s="667">
        <v>0</v>
      </c>
      <c r="O2209" s="667">
        <v>0</v>
      </c>
      <c r="P2209" s="666">
        <v>0</v>
      </c>
      <c r="Q2209" s="667">
        <v>0</v>
      </c>
      <c r="R2209" s="667">
        <v>0</v>
      </c>
    </row>
    <row r="2210" spans="1:18" x14ac:dyDescent="0.25">
      <c r="A2210" s="602">
        <v>1250</v>
      </c>
      <c r="B2210" s="602" t="s">
        <v>515</v>
      </c>
      <c r="C2210" s="601" t="s">
        <v>147</v>
      </c>
      <c r="D2210" s="601" t="s">
        <v>23811</v>
      </c>
      <c r="E2210" s="606">
        <v>10000</v>
      </c>
      <c r="F2210" s="602" t="s">
        <v>24044</v>
      </c>
      <c r="G2210" s="601" t="s">
        <v>24045</v>
      </c>
      <c r="H2210" s="703" t="s">
        <v>539</v>
      </c>
      <c r="I2210" s="703" t="s">
        <v>849</v>
      </c>
      <c r="J2210" s="601" t="s">
        <v>686</v>
      </c>
      <c r="K2210" s="667">
        <v>1</v>
      </c>
      <c r="L2210" s="667">
        <v>12</v>
      </c>
      <c r="M2210" s="666">
        <v>123705.27000000002</v>
      </c>
      <c r="N2210" s="667">
        <v>1</v>
      </c>
      <c r="O2210" s="667">
        <v>2</v>
      </c>
      <c r="P2210" s="666">
        <v>32307.239999999998</v>
      </c>
      <c r="Q2210" s="667">
        <v>0</v>
      </c>
      <c r="R2210" s="667">
        <v>0</v>
      </c>
    </row>
    <row r="2211" spans="1:18" x14ac:dyDescent="0.25">
      <c r="A2211" s="602">
        <v>1250</v>
      </c>
      <c r="B2211" s="602" t="s">
        <v>515</v>
      </c>
      <c r="C2211" s="601" t="s">
        <v>147</v>
      </c>
      <c r="D2211" s="601" t="s">
        <v>24046</v>
      </c>
      <c r="E2211" s="606">
        <v>9000</v>
      </c>
      <c r="F2211" s="602" t="s">
        <v>24047</v>
      </c>
      <c r="G2211" s="601" t="s">
        <v>24048</v>
      </c>
      <c r="H2211" s="703" t="s">
        <v>16466</v>
      </c>
      <c r="I2211" s="703" t="s">
        <v>849</v>
      </c>
      <c r="J2211" s="601" t="s">
        <v>686</v>
      </c>
      <c r="K2211" s="667">
        <v>1</v>
      </c>
      <c r="L2211" s="667">
        <v>12</v>
      </c>
      <c r="M2211" s="666">
        <v>111200.47000000002</v>
      </c>
      <c r="N2211" s="667">
        <v>1</v>
      </c>
      <c r="O2211" s="667">
        <v>6</v>
      </c>
      <c r="P2211" s="666">
        <v>55159.199999999997</v>
      </c>
      <c r="Q2211" s="667">
        <v>1</v>
      </c>
      <c r="R2211" s="667">
        <v>12</v>
      </c>
    </row>
    <row r="2212" spans="1:18" x14ac:dyDescent="0.25">
      <c r="A2212" s="602">
        <v>1250</v>
      </c>
      <c r="B2212" s="602" t="s">
        <v>515</v>
      </c>
      <c r="C2212" s="601" t="s">
        <v>147</v>
      </c>
      <c r="D2212" s="601" t="s">
        <v>24049</v>
      </c>
      <c r="E2212" s="606">
        <v>9000</v>
      </c>
      <c r="F2212" s="602" t="s">
        <v>24050</v>
      </c>
      <c r="G2212" s="601" t="s">
        <v>24051</v>
      </c>
      <c r="H2212" s="703" t="s">
        <v>16466</v>
      </c>
      <c r="I2212" s="703" t="s">
        <v>849</v>
      </c>
      <c r="J2212" s="601" t="s">
        <v>686</v>
      </c>
      <c r="K2212" s="667">
        <v>1</v>
      </c>
      <c r="L2212" s="667">
        <v>12</v>
      </c>
      <c r="M2212" s="666">
        <v>111213.60000000002</v>
      </c>
      <c r="N2212" s="667">
        <v>1</v>
      </c>
      <c r="O2212" s="667">
        <v>6</v>
      </c>
      <c r="P2212" s="666">
        <v>55159.199999999997</v>
      </c>
      <c r="Q2212" s="667">
        <v>1</v>
      </c>
      <c r="R2212" s="667">
        <v>12</v>
      </c>
    </row>
    <row r="2213" spans="1:18" x14ac:dyDescent="0.25">
      <c r="A2213" s="602">
        <v>1250</v>
      </c>
      <c r="B2213" s="602" t="s">
        <v>515</v>
      </c>
      <c r="C2213" s="601" t="s">
        <v>147</v>
      </c>
      <c r="D2213" s="601" t="s">
        <v>24052</v>
      </c>
      <c r="E2213" s="606">
        <v>10000</v>
      </c>
      <c r="F2213" s="602" t="s">
        <v>24053</v>
      </c>
      <c r="G2213" s="601" t="s">
        <v>24054</v>
      </c>
      <c r="H2213" s="703" t="s">
        <v>16466</v>
      </c>
      <c r="I2213" s="703" t="s">
        <v>849</v>
      </c>
      <c r="J2213" s="601" t="s">
        <v>686</v>
      </c>
      <c r="K2213" s="667">
        <v>1</v>
      </c>
      <c r="L2213" s="667">
        <v>12</v>
      </c>
      <c r="M2213" s="666">
        <v>123162.22000000002</v>
      </c>
      <c r="N2213" s="667">
        <v>1</v>
      </c>
      <c r="O2213" s="667">
        <v>6</v>
      </c>
      <c r="P2213" s="666">
        <v>61159.199999999997</v>
      </c>
      <c r="Q2213" s="667">
        <v>1</v>
      </c>
      <c r="R2213" s="667">
        <v>12</v>
      </c>
    </row>
    <row r="2214" spans="1:18" x14ac:dyDescent="0.25">
      <c r="A2214" s="602">
        <v>1250</v>
      </c>
      <c r="B2214" s="602" t="s">
        <v>515</v>
      </c>
      <c r="C2214" s="601" t="s">
        <v>147</v>
      </c>
      <c r="D2214" s="601" t="s">
        <v>558</v>
      </c>
      <c r="E2214" s="606">
        <v>2800</v>
      </c>
      <c r="F2214" s="602" t="s">
        <v>24055</v>
      </c>
      <c r="G2214" s="601" t="s">
        <v>24056</v>
      </c>
      <c r="H2214" s="703" t="s">
        <v>24057</v>
      </c>
      <c r="I2214" s="703" t="s">
        <v>19243</v>
      </c>
      <c r="J2214" s="601" t="s">
        <v>520</v>
      </c>
      <c r="K2214" s="667">
        <v>1</v>
      </c>
      <c r="L2214" s="667">
        <v>12</v>
      </c>
      <c r="M2214" s="666">
        <v>36813.599999999999</v>
      </c>
      <c r="N2214" s="667">
        <v>1</v>
      </c>
      <c r="O2214" s="667">
        <v>6</v>
      </c>
      <c r="P2214" s="666">
        <v>17954.93</v>
      </c>
      <c r="Q2214" s="667">
        <v>1</v>
      </c>
      <c r="R2214" s="667">
        <v>12</v>
      </c>
    </row>
    <row r="2215" spans="1:18" x14ac:dyDescent="0.25">
      <c r="A2215" s="602">
        <v>1250</v>
      </c>
      <c r="B2215" s="602" t="s">
        <v>515</v>
      </c>
      <c r="C2215" s="601" t="s">
        <v>147</v>
      </c>
      <c r="D2215" s="601" t="s">
        <v>24058</v>
      </c>
      <c r="E2215" s="606">
        <v>4000</v>
      </c>
      <c r="F2215" s="602" t="s">
        <v>24059</v>
      </c>
      <c r="G2215" s="601" t="s">
        <v>24060</v>
      </c>
      <c r="H2215" s="703" t="s">
        <v>24061</v>
      </c>
      <c r="I2215" s="703" t="s">
        <v>849</v>
      </c>
      <c r="J2215" s="601" t="s">
        <v>686</v>
      </c>
      <c r="K2215" s="667">
        <v>1</v>
      </c>
      <c r="L2215" s="667">
        <v>12</v>
      </c>
      <c r="M2215" s="666">
        <v>51213.600000000013</v>
      </c>
      <c r="N2215" s="667">
        <v>1</v>
      </c>
      <c r="O2215" s="667">
        <v>6</v>
      </c>
      <c r="P2215" s="666">
        <v>25135.03</v>
      </c>
      <c r="Q2215" s="667">
        <v>1</v>
      </c>
      <c r="R2215" s="667">
        <v>12</v>
      </c>
    </row>
    <row r="2216" spans="1:18" x14ac:dyDescent="0.25">
      <c r="A2216" s="602">
        <v>1250</v>
      </c>
      <c r="B2216" s="602" t="s">
        <v>515</v>
      </c>
      <c r="C2216" s="601" t="s">
        <v>147</v>
      </c>
      <c r="D2216" s="601" t="s">
        <v>24062</v>
      </c>
      <c r="E2216" s="606">
        <v>2500</v>
      </c>
      <c r="F2216" s="602" t="s">
        <v>24063</v>
      </c>
      <c r="G2216" s="601" t="s">
        <v>24064</v>
      </c>
      <c r="H2216" s="703" t="s">
        <v>24065</v>
      </c>
      <c r="I2216" s="703" t="s">
        <v>19243</v>
      </c>
      <c r="J2216" s="601" t="s">
        <v>520</v>
      </c>
      <c r="K2216" s="667">
        <v>1</v>
      </c>
      <c r="L2216" s="667">
        <v>12</v>
      </c>
      <c r="M2216" s="666">
        <v>33128.18</v>
      </c>
      <c r="N2216" s="667">
        <v>1</v>
      </c>
      <c r="O2216" s="667">
        <v>6</v>
      </c>
      <c r="P2216" s="666">
        <v>16150.599999999999</v>
      </c>
      <c r="Q2216" s="667">
        <v>1</v>
      </c>
      <c r="R2216" s="667">
        <v>12</v>
      </c>
    </row>
    <row r="2217" spans="1:18" x14ac:dyDescent="0.25">
      <c r="A2217" s="602">
        <v>1250</v>
      </c>
      <c r="B2217" s="602" t="s">
        <v>515</v>
      </c>
      <c r="C2217" s="601" t="s">
        <v>147</v>
      </c>
      <c r="D2217" s="601" t="s">
        <v>17030</v>
      </c>
      <c r="E2217" s="606">
        <v>2000</v>
      </c>
      <c r="F2217" s="602" t="s">
        <v>24066</v>
      </c>
      <c r="G2217" s="601" t="s">
        <v>24067</v>
      </c>
      <c r="H2217" s="703" t="s">
        <v>19210</v>
      </c>
      <c r="I2217" s="703" t="s">
        <v>19210</v>
      </c>
      <c r="J2217" s="601" t="s">
        <v>23785</v>
      </c>
      <c r="K2217" s="667">
        <v>1</v>
      </c>
      <c r="L2217" s="667">
        <v>12</v>
      </c>
      <c r="M2217" s="666">
        <v>26970</v>
      </c>
      <c r="N2217" s="667">
        <v>1</v>
      </c>
      <c r="O2217" s="667">
        <v>6</v>
      </c>
      <c r="P2217" s="666">
        <v>12862</v>
      </c>
      <c r="Q2217" s="667">
        <v>1</v>
      </c>
      <c r="R2217" s="667">
        <v>12</v>
      </c>
    </row>
    <row r="2218" spans="1:18" x14ac:dyDescent="0.25">
      <c r="A2218" s="602">
        <v>1250</v>
      </c>
      <c r="B2218" s="602" t="s">
        <v>515</v>
      </c>
      <c r="C2218" s="601" t="s">
        <v>147</v>
      </c>
      <c r="D2218" s="601" t="s">
        <v>1081</v>
      </c>
      <c r="E2218" s="606">
        <v>2500</v>
      </c>
      <c r="F2218" s="602" t="s">
        <v>24068</v>
      </c>
      <c r="G2218" s="601" t="s">
        <v>24069</v>
      </c>
      <c r="H2218" s="703" t="s">
        <v>17373</v>
      </c>
      <c r="I2218" s="703" t="s">
        <v>23302</v>
      </c>
      <c r="J2218" s="601" t="s">
        <v>23785</v>
      </c>
      <c r="K2218" s="667">
        <v>1</v>
      </c>
      <c r="L2218" s="667">
        <v>12</v>
      </c>
      <c r="M2218" s="666">
        <v>33201.269999999997</v>
      </c>
      <c r="N2218" s="667">
        <v>1</v>
      </c>
      <c r="O2218" s="667">
        <v>6</v>
      </c>
      <c r="P2218" s="666">
        <v>16156.5</v>
      </c>
      <c r="Q2218" s="667">
        <v>1</v>
      </c>
      <c r="R2218" s="667">
        <v>12</v>
      </c>
    </row>
    <row r="2219" spans="1:18" x14ac:dyDescent="0.25">
      <c r="A2219" s="602">
        <v>1250</v>
      </c>
      <c r="B2219" s="602" t="s">
        <v>515</v>
      </c>
      <c r="C2219" s="601" t="s">
        <v>147</v>
      </c>
      <c r="D2219" s="601" t="s">
        <v>23826</v>
      </c>
      <c r="E2219" s="606">
        <v>10000</v>
      </c>
      <c r="F2219" s="602" t="s">
        <v>24070</v>
      </c>
      <c r="G2219" s="601" t="s">
        <v>24071</v>
      </c>
      <c r="H2219" s="703" t="s">
        <v>16466</v>
      </c>
      <c r="I2219" s="703" t="s">
        <v>849</v>
      </c>
      <c r="J2219" s="601" t="s">
        <v>849</v>
      </c>
      <c r="K2219" s="667">
        <v>1</v>
      </c>
      <c r="L2219" s="667">
        <v>2</v>
      </c>
      <c r="M2219" s="666">
        <v>19862.259999999998</v>
      </c>
      <c r="N2219" s="667">
        <v>1</v>
      </c>
      <c r="O2219" s="667">
        <v>2</v>
      </c>
      <c r="P2219" s="666">
        <v>22669.7</v>
      </c>
      <c r="Q2219" s="667">
        <v>0</v>
      </c>
      <c r="R2219" s="667">
        <v>0</v>
      </c>
    </row>
    <row r="2220" spans="1:18" x14ac:dyDescent="0.25">
      <c r="A2220" s="602">
        <v>1250</v>
      </c>
      <c r="B2220" s="602" t="s">
        <v>515</v>
      </c>
      <c r="C2220" s="601" t="s">
        <v>147</v>
      </c>
      <c r="D2220" s="601" t="s">
        <v>24072</v>
      </c>
      <c r="E2220" s="606">
        <v>6000</v>
      </c>
      <c r="F2220" s="602" t="s">
        <v>24073</v>
      </c>
      <c r="G2220" s="601" t="s">
        <v>24074</v>
      </c>
      <c r="H2220" s="703" t="s">
        <v>16466</v>
      </c>
      <c r="I2220" s="703" t="s">
        <v>849</v>
      </c>
      <c r="J2220" s="601" t="s">
        <v>686</v>
      </c>
      <c r="K2220" s="667">
        <v>1</v>
      </c>
      <c r="L2220" s="667">
        <v>12</v>
      </c>
      <c r="M2220" s="666">
        <v>75144.85000000002</v>
      </c>
      <c r="N2220" s="667">
        <v>1</v>
      </c>
      <c r="O2220" s="667">
        <v>6</v>
      </c>
      <c r="P2220" s="666">
        <v>37091.699999999997</v>
      </c>
      <c r="Q2220" s="667">
        <v>1</v>
      </c>
      <c r="R2220" s="667">
        <v>12</v>
      </c>
    </row>
    <row r="2221" spans="1:18" x14ac:dyDescent="0.25">
      <c r="A2221" s="602">
        <v>1250</v>
      </c>
      <c r="B2221" s="602" t="s">
        <v>515</v>
      </c>
      <c r="C2221" s="601" t="s">
        <v>147</v>
      </c>
      <c r="D2221" s="601" t="s">
        <v>24075</v>
      </c>
      <c r="E2221" s="606">
        <v>10000</v>
      </c>
      <c r="F2221" s="602" t="s">
        <v>24076</v>
      </c>
      <c r="G2221" s="601" t="s">
        <v>24077</v>
      </c>
      <c r="H2221" s="703" t="s">
        <v>24078</v>
      </c>
      <c r="I2221" s="703" t="s">
        <v>849</v>
      </c>
      <c r="J2221" s="601" t="s">
        <v>686</v>
      </c>
      <c r="K2221" s="667">
        <v>1</v>
      </c>
      <c r="L2221" s="667">
        <v>12</v>
      </c>
      <c r="M2221" s="666">
        <v>123213.60000000002</v>
      </c>
      <c r="N2221" s="667">
        <v>3</v>
      </c>
      <c r="O2221" s="667">
        <v>6</v>
      </c>
      <c r="P2221" s="666">
        <v>83819.839999999997</v>
      </c>
      <c r="Q2221" s="667">
        <v>1</v>
      </c>
      <c r="R2221" s="667">
        <v>12</v>
      </c>
    </row>
    <row r="2222" spans="1:18" x14ac:dyDescent="0.25">
      <c r="A2222" s="602">
        <v>1250</v>
      </c>
      <c r="B2222" s="602" t="s">
        <v>515</v>
      </c>
      <c r="C2222" s="601" t="s">
        <v>147</v>
      </c>
      <c r="D2222" s="601" t="s">
        <v>17030</v>
      </c>
      <c r="E2222" s="606">
        <v>2500</v>
      </c>
      <c r="F2222" s="602" t="s">
        <v>24079</v>
      </c>
      <c r="G2222" s="601" t="s">
        <v>24080</v>
      </c>
      <c r="H2222" s="601" t="s">
        <v>24032</v>
      </c>
      <c r="I2222" s="601" t="s">
        <v>571</v>
      </c>
      <c r="J2222" s="601" t="s">
        <v>23785</v>
      </c>
      <c r="K2222" s="667">
        <v>0</v>
      </c>
      <c r="L2222" s="667">
        <v>0</v>
      </c>
      <c r="M2222" s="666">
        <v>0</v>
      </c>
      <c r="N2222" s="667">
        <v>0</v>
      </c>
      <c r="O2222" s="667">
        <v>0</v>
      </c>
      <c r="P2222" s="666">
        <v>0</v>
      </c>
      <c r="Q2222" s="667">
        <v>1</v>
      </c>
      <c r="R2222" s="667">
        <v>12</v>
      </c>
    </row>
    <row r="2223" spans="1:18" x14ac:dyDescent="0.25">
      <c r="A2223" s="602">
        <v>1250</v>
      </c>
      <c r="B2223" s="602" t="s">
        <v>515</v>
      </c>
      <c r="C2223" s="601" t="s">
        <v>147</v>
      </c>
      <c r="D2223" s="601" t="s">
        <v>17429</v>
      </c>
      <c r="E2223" s="606">
        <v>7000</v>
      </c>
      <c r="F2223" s="602" t="s">
        <v>24081</v>
      </c>
      <c r="G2223" s="601" t="s">
        <v>24082</v>
      </c>
      <c r="H2223" s="703" t="s">
        <v>565</v>
      </c>
      <c r="I2223" s="703" t="s">
        <v>849</v>
      </c>
      <c r="J2223" s="601" t="s">
        <v>686</v>
      </c>
      <c r="K2223" s="667">
        <v>1</v>
      </c>
      <c r="L2223" s="667">
        <v>12</v>
      </c>
      <c r="M2223" s="666">
        <v>87213.60000000002</v>
      </c>
      <c r="N2223" s="667">
        <v>1</v>
      </c>
      <c r="O2223" s="667">
        <v>6</v>
      </c>
      <c r="P2223" s="666">
        <v>43159.200000000004</v>
      </c>
      <c r="Q2223" s="667">
        <v>0</v>
      </c>
      <c r="R2223" s="667">
        <v>0</v>
      </c>
    </row>
    <row r="2224" spans="1:18" x14ac:dyDescent="0.25">
      <c r="A2224" s="602">
        <v>1250</v>
      </c>
      <c r="B2224" s="602" t="s">
        <v>515</v>
      </c>
      <c r="C2224" s="601" t="s">
        <v>147</v>
      </c>
      <c r="D2224" s="601" t="s">
        <v>17030</v>
      </c>
      <c r="E2224" s="606">
        <v>2000</v>
      </c>
      <c r="F2224" s="602" t="s">
        <v>24083</v>
      </c>
      <c r="G2224" s="601" t="s">
        <v>24084</v>
      </c>
      <c r="H2224" s="703" t="s">
        <v>773</v>
      </c>
      <c r="I2224" s="703" t="s">
        <v>24085</v>
      </c>
      <c r="J2224" s="601" t="s">
        <v>23785</v>
      </c>
      <c r="K2224" s="667">
        <v>1</v>
      </c>
      <c r="L2224" s="667">
        <v>12</v>
      </c>
      <c r="M2224" s="666">
        <v>26970</v>
      </c>
      <c r="N2224" s="667">
        <v>1</v>
      </c>
      <c r="O2224" s="667">
        <v>6</v>
      </c>
      <c r="P2224" s="666">
        <v>13080</v>
      </c>
      <c r="Q2224" s="667">
        <v>1</v>
      </c>
      <c r="R2224" s="667">
        <v>12</v>
      </c>
    </row>
    <row r="2225" spans="1:18" x14ac:dyDescent="0.25">
      <c r="A2225" s="602">
        <v>1250</v>
      </c>
      <c r="B2225" s="602" t="s">
        <v>515</v>
      </c>
      <c r="C2225" s="601" t="s">
        <v>147</v>
      </c>
      <c r="D2225" s="601" t="s">
        <v>24086</v>
      </c>
      <c r="E2225" s="606">
        <v>7000</v>
      </c>
      <c r="F2225" s="602" t="s">
        <v>24087</v>
      </c>
      <c r="G2225" s="601" t="s">
        <v>24088</v>
      </c>
      <c r="H2225" s="703" t="s">
        <v>16466</v>
      </c>
      <c r="I2225" s="703" t="s">
        <v>849</v>
      </c>
      <c r="J2225" s="601" t="s">
        <v>686</v>
      </c>
      <c r="K2225" s="667">
        <v>1</v>
      </c>
      <c r="L2225" s="667">
        <v>12</v>
      </c>
      <c r="M2225" s="666">
        <v>87213.60000000002</v>
      </c>
      <c r="N2225" s="667">
        <v>1</v>
      </c>
      <c r="O2225" s="667">
        <v>6</v>
      </c>
      <c r="P2225" s="666">
        <v>43156.770000000004</v>
      </c>
      <c r="Q2225" s="667">
        <v>1</v>
      </c>
      <c r="R2225" s="667">
        <v>12</v>
      </c>
    </row>
    <row r="2226" spans="1:18" x14ac:dyDescent="0.25">
      <c r="A2226" s="602">
        <v>1250</v>
      </c>
      <c r="B2226" s="602" t="s">
        <v>515</v>
      </c>
      <c r="C2226" s="601" t="s">
        <v>147</v>
      </c>
      <c r="D2226" s="601" t="s">
        <v>23874</v>
      </c>
      <c r="E2226" s="606">
        <v>4000</v>
      </c>
      <c r="F2226" s="602" t="s">
        <v>24089</v>
      </c>
      <c r="G2226" s="601" t="s">
        <v>24090</v>
      </c>
      <c r="H2226" s="703" t="s">
        <v>24091</v>
      </c>
      <c r="I2226" s="703" t="s">
        <v>849</v>
      </c>
      <c r="J2226" s="601" t="s">
        <v>686</v>
      </c>
      <c r="K2226" s="667">
        <v>1</v>
      </c>
      <c r="L2226" s="667">
        <v>12</v>
      </c>
      <c r="M2226" s="666">
        <v>51213.600000000013</v>
      </c>
      <c r="N2226" s="667">
        <v>1</v>
      </c>
      <c r="O2226" s="667">
        <v>6</v>
      </c>
      <c r="P2226" s="666">
        <v>25159.199999999997</v>
      </c>
      <c r="Q2226" s="667">
        <v>1</v>
      </c>
      <c r="R2226" s="667">
        <v>12</v>
      </c>
    </row>
    <row r="2227" spans="1:18" x14ac:dyDescent="0.25">
      <c r="A2227" s="602">
        <v>1250</v>
      </c>
      <c r="B2227" s="602" t="s">
        <v>515</v>
      </c>
      <c r="C2227" s="601" t="s">
        <v>147</v>
      </c>
      <c r="D2227" s="601" t="s">
        <v>23964</v>
      </c>
      <c r="E2227" s="606">
        <v>12000</v>
      </c>
      <c r="F2227" s="602" t="s">
        <v>24092</v>
      </c>
      <c r="G2227" s="601" t="s">
        <v>24093</v>
      </c>
      <c r="H2227" s="601" t="s">
        <v>519</v>
      </c>
      <c r="I2227" s="601" t="s">
        <v>849</v>
      </c>
      <c r="J2227" s="601" t="s">
        <v>686</v>
      </c>
      <c r="K2227" s="667">
        <v>0</v>
      </c>
      <c r="L2227" s="667">
        <v>0</v>
      </c>
      <c r="M2227" s="666">
        <v>0</v>
      </c>
      <c r="N2227" s="667">
        <v>0</v>
      </c>
      <c r="O2227" s="667">
        <v>0</v>
      </c>
      <c r="P2227" s="666">
        <v>0</v>
      </c>
      <c r="Q2227" s="667">
        <v>1</v>
      </c>
      <c r="R2227" s="667">
        <v>12</v>
      </c>
    </row>
    <row r="2228" spans="1:18" x14ac:dyDescent="0.25">
      <c r="A2228" s="602">
        <v>1250</v>
      </c>
      <c r="B2228" s="602" t="s">
        <v>515</v>
      </c>
      <c r="C2228" s="601" t="s">
        <v>147</v>
      </c>
      <c r="D2228" s="601" t="s">
        <v>23856</v>
      </c>
      <c r="E2228" s="606">
        <v>10000</v>
      </c>
      <c r="F2228" s="602" t="s">
        <v>24094</v>
      </c>
      <c r="G2228" s="601" t="s">
        <v>24095</v>
      </c>
      <c r="H2228" s="703" t="s">
        <v>19270</v>
      </c>
      <c r="I2228" s="703" t="s">
        <v>849</v>
      </c>
      <c r="J2228" s="601" t="s">
        <v>686</v>
      </c>
      <c r="K2228" s="667">
        <v>1</v>
      </c>
      <c r="L2228" s="667">
        <v>12</v>
      </c>
      <c r="M2228" s="666">
        <v>123213.60000000002</v>
      </c>
      <c r="N2228" s="667">
        <v>1</v>
      </c>
      <c r="O2228" s="667">
        <v>6</v>
      </c>
      <c r="P2228" s="666">
        <v>61159.199999999997</v>
      </c>
      <c r="Q2228" s="667">
        <v>1</v>
      </c>
      <c r="R2228" s="667">
        <v>12</v>
      </c>
    </row>
    <row r="2229" spans="1:18" x14ac:dyDescent="0.25">
      <c r="A2229" s="602">
        <v>1250</v>
      </c>
      <c r="B2229" s="602" t="s">
        <v>515</v>
      </c>
      <c r="C2229" s="601" t="s">
        <v>147</v>
      </c>
      <c r="D2229" s="601" t="s">
        <v>24096</v>
      </c>
      <c r="E2229" s="606">
        <v>9000</v>
      </c>
      <c r="F2229" s="602" t="s">
        <v>24097</v>
      </c>
      <c r="G2229" s="601" t="s">
        <v>24098</v>
      </c>
      <c r="H2229" s="703" t="s">
        <v>16466</v>
      </c>
      <c r="I2229" s="703" t="s">
        <v>849</v>
      </c>
      <c r="J2229" s="601" t="s">
        <v>686</v>
      </c>
      <c r="K2229" s="667">
        <v>1</v>
      </c>
      <c r="L2229" s="667">
        <v>12</v>
      </c>
      <c r="M2229" s="666">
        <v>111213.60000000002</v>
      </c>
      <c r="N2229" s="667">
        <v>1</v>
      </c>
      <c r="O2229" s="667">
        <v>6</v>
      </c>
      <c r="P2229" s="666">
        <v>55159.199999999997</v>
      </c>
      <c r="Q2229" s="667">
        <v>1</v>
      </c>
      <c r="R2229" s="667">
        <v>12</v>
      </c>
    </row>
    <row r="2230" spans="1:18" x14ac:dyDescent="0.25">
      <c r="A2230" s="602">
        <v>1250</v>
      </c>
      <c r="B2230" s="602" t="s">
        <v>515</v>
      </c>
      <c r="C2230" s="601" t="s">
        <v>147</v>
      </c>
      <c r="D2230" s="601" t="s">
        <v>23846</v>
      </c>
      <c r="E2230" s="606">
        <v>12000</v>
      </c>
      <c r="F2230" s="602" t="s">
        <v>24099</v>
      </c>
      <c r="G2230" s="601" t="s">
        <v>24100</v>
      </c>
      <c r="H2230" s="703" t="s">
        <v>16466</v>
      </c>
      <c r="I2230" s="703" t="s">
        <v>849</v>
      </c>
      <c r="J2230" s="601" t="s">
        <v>686</v>
      </c>
      <c r="K2230" s="667">
        <v>1</v>
      </c>
      <c r="L2230" s="667">
        <v>1</v>
      </c>
      <c r="M2230" s="666">
        <v>5417.8</v>
      </c>
      <c r="N2230" s="667">
        <v>0</v>
      </c>
      <c r="O2230" s="667">
        <v>0</v>
      </c>
      <c r="P2230" s="666">
        <v>0</v>
      </c>
      <c r="Q2230" s="667">
        <v>0</v>
      </c>
      <c r="R2230" s="667">
        <v>0</v>
      </c>
    </row>
    <row r="2231" spans="1:18" x14ac:dyDescent="0.25">
      <c r="A2231" s="602">
        <v>1250</v>
      </c>
      <c r="B2231" s="602" t="s">
        <v>515</v>
      </c>
      <c r="C2231" s="601" t="s">
        <v>147</v>
      </c>
      <c r="D2231" s="601" t="s">
        <v>814</v>
      </c>
      <c r="E2231" s="606">
        <v>7000</v>
      </c>
      <c r="F2231" s="602" t="s">
        <v>24101</v>
      </c>
      <c r="G2231" s="601" t="s">
        <v>24102</v>
      </c>
      <c r="H2231" s="703" t="s">
        <v>519</v>
      </c>
      <c r="I2231" s="703" t="s">
        <v>849</v>
      </c>
      <c r="J2231" s="601" t="s">
        <v>686</v>
      </c>
      <c r="K2231" s="667">
        <v>1</v>
      </c>
      <c r="L2231" s="667">
        <v>12</v>
      </c>
      <c r="M2231" s="666">
        <v>87213.110000000015</v>
      </c>
      <c r="N2231" s="667">
        <v>1</v>
      </c>
      <c r="O2231" s="667">
        <v>6</v>
      </c>
      <c r="P2231" s="666">
        <v>43097.47</v>
      </c>
      <c r="Q2231" s="667">
        <v>1</v>
      </c>
      <c r="R2231" s="667">
        <v>12</v>
      </c>
    </row>
    <row r="2232" spans="1:18" x14ac:dyDescent="0.25">
      <c r="A2232" s="602">
        <v>1250</v>
      </c>
      <c r="B2232" s="602" t="s">
        <v>515</v>
      </c>
      <c r="C2232" s="601" t="s">
        <v>147</v>
      </c>
      <c r="D2232" s="601" t="s">
        <v>24103</v>
      </c>
      <c r="E2232" s="606">
        <v>8500</v>
      </c>
      <c r="F2232" s="602" t="s">
        <v>24104</v>
      </c>
      <c r="G2232" s="601" t="s">
        <v>24105</v>
      </c>
      <c r="H2232" s="703" t="s">
        <v>23967</v>
      </c>
      <c r="I2232" s="703" t="s">
        <v>849</v>
      </c>
      <c r="J2232" s="601" t="s">
        <v>686</v>
      </c>
      <c r="K2232" s="667">
        <v>1</v>
      </c>
      <c r="L2232" s="667">
        <v>12</v>
      </c>
      <c r="M2232" s="666">
        <v>105205.34000000001</v>
      </c>
      <c r="N2232" s="667">
        <v>1</v>
      </c>
      <c r="O2232" s="667">
        <v>6</v>
      </c>
      <c r="P2232" s="666">
        <v>52159.199999999997</v>
      </c>
      <c r="Q2232" s="667">
        <v>1</v>
      </c>
      <c r="R2232" s="667">
        <v>12</v>
      </c>
    </row>
    <row r="2233" spans="1:18" x14ac:dyDescent="0.25">
      <c r="A2233" s="602">
        <v>1250</v>
      </c>
      <c r="B2233" s="602" t="s">
        <v>549</v>
      </c>
      <c r="C2233" s="601" t="s">
        <v>147</v>
      </c>
      <c r="D2233" s="601" t="s">
        <v>23846</v>
      </c>
      <c r="E2233" s="606">
        <v>10000</v>
      </c>
      <c r="F2233" s="602" t="s">
        <v>24106</v>
      </c>
      <c r="G2233" s="601" t="s">
        <v>24107</v>
      </c>
      <c r="H2233" s="601" t="s">
        <v>18849</v>
      </c>
      <c r="I2233" s="703" t="s">
        <v>849</v>
      </c>
      <c r="J2233" s="601" t="s">
        <v>686</v>
      </c>
      <c r="K2233" s="667">
        <v>0</v>
      </c>
      <c r="L2233" s="667">
        <v>0</v>
      </c>
      <c r="M2233" s="666">
        <v>0</v>
      </c>
      <c r="N2233" s="667">
        <v>0</v>
      </c>
      <c r="O2233" s="667">
        <v>0</v>
      </c>
      <c r="P2233" s="666">
        <v>0</v>
      </c>
      <c r="Q2233" s="667">
        <v>1</v>
      </c>
      <c r="R2233" s="667">
        <v>12</v>
      </c>
    </row>
    <row r="2234" spans="1:18" x14ac:dyDescent="0.25">
      <c r="A2234" s="602">
        <v>1250</v>
      </c>
      <c r="B2234" s="602" t="s">
        <v>515</v>
      </c>
      <c r="C2234" s="601" t="s">
        <v>147</v>
      </c>
      <c r="D2234" s="601" t="s">
        <v>23976</v>
      </c>
      <c r="E2234" s="606">
        <v>5000</v>
      </c>
      <c r="F2234" s="602" t="s">
        <v>24108</v>
      </c>
      <c r="G2234" s="601" t="s">
        <v>24109</v>
      </c>
      <c r="H2234" s="703" t="s">
        <v>24110</v>
      </c>
      <c r="I2234" s="703" t="s">
        <v>849</v>
      </c>
      <c r="J2234" s="601" t="s">
        <v>686</v>
      </c>
      <c r="K2234" s="667">
        <v>1</v>
      </c>
      <c r="L2234" s="667">
        <v>12</v>
      </c>
      <c r="M2234" s="666">
        <v>63213.600000000013</v>
      </c>
      <c r="N2234" s="667">
        <v>1</v>
      </c>
      <c r="O2234" s="667">
        <v>6</v>
      </c>
      <c r="P2234" s="666">
        <v>31107.119999999999</v>
      </c>
      <c r="Q2234" s="667">
        <v>1</v>
      </c>
      <c r="R2234" s="667">
        <v>12</v>
      </c>
    </row>
    <row r="2235" spans="1:18" x14ac:dyDescent="0.25">
      <c r="A2235" s="602">
        <v>1250</v>
      </c>
      <c r="B2235" s="602" t="s">
        <v>515</v>
      </c>
      <c r="C2235" s="601" t="s">
        <v>147</v>
      </c>
      <c r="D2235" s="601" t="s">
        <v>5332</v>
      </c>
      <c r="E2235" s="606">
        <v>9500</v>
      </c>
      <c r="F2235" s="602" t="s">
        <v>24111</v>
      </c>
      <c r="G2235" s="601" t="s">
        <v>24112</v>
      </c>
      <c r="H2235" s="703" t="s">
        <v>18178</v>
      </c>
      <c r="I2235" s="703" t="s">
        <v>849</v>
      </c>
      <c r="J2235" s="601" t="s">
        <v>686</v>
      </c>
      <c r="K2235" s="667">
        <v>1</v>
      </c>
      <c r="L2235" s="667">
        <v>12</v>
      </c>
      <c r="M2235" s="666">
        <v>115605.85000000002</v>
      </c>
      <c r="N2235" s="667">
        <v>2</v>
      </c>
      <c r="O2235" s="667">
        <v>6</v>
      </c>
      <c r="P2235" s="666">
        <v>65572.95</v>
      </c>
      <c r="Q2235" s="667">
        <v>1</v>
      </c>
      <c r="R2235" s="667">
        <v>12</v>
      </c>
    </row>
    <row r="2236" spans="1:18" x14ac:dyDescent="0.25">
      <c r="A2236" s="602">
        <v>1250</v>
      </c>
      <c r="B2236" s="602" t="s">
        <v>515</v>
      </c>
      <c r="C2236" s="601" t="s">
        <v>147</v>
      </c>
      <c r="D2236" s="601" t="s">
        <v>23856</v>
      </c>
      <c r="E2236" s="606">
        <v>10000</v>
      </c>
      <c r="F2236" s="602" t="s">
        <v>24113</v>
      </c>
      <c r="G2236" s="601" t="s">
        <v>24114</v>
      </c>
      <c r="H2236" s="703" t="s">
        <v>16466</v>
      </c>
      <c r="I2236" s="703" t="s">
        <v>849</v>
      </c>
      <c r="J2236" s="601" t="s">
        <v>686</v>
      </c>
      <c r="K2236" s="667">
        <v>1</v>
      </c>
      <c r="L2236" s="667">
        <v>12</v>
      </c>
      <c r="M2236" s="666">
        <v>123094.85000000002</v>
      </c>
      <c r="N2236" s="667">
        <v>1</v>
      </c>
      <c r="O2236" s="667">
        <v>6</v>
      </c>
      <c r="P2236" s="666">
        <v>60866.840000000004</v>
      </c>
      <c r="Q2236" s="667">
        <v>1</v>
      </c>
      <c r="R2236" s="667">
        <v>12</v>
      </c>
    </row>
    <row r="2237" spans="1:18" x14ac:dyDescent="0.25">
      <c r="A2237" s="602">
        <v>1250</v>
      </c>
      <c r="B2237" s="602" t="s">
        <v>515</v>
      </c>
      <c r="C2237" s="601" t="s">
        <v>147</v>
      </c>
      <c r="D2237" s="601" t="s">
        <v>24115</v>
      </c>
      <c r="E2237" s="606">
        <v>7000</v>
      </c>
      <c r="F2237" s="602" t="s">
        <v>24116</v>
      </c>
      <c r="G2237" s="601" t="s">
        <v>24117</v>
      </c>
      <c r="H2237" s="703" t="s">
        <v>16466</v>
      </c>
      <c r="I2237" s="703" t="s">
        <v>849</v>
      </c>
      <c r="J2237" s="601" t="s">
        <v>686</v>
      </c>
      <c r="K2237" s="667">
        <v>1</v>
      </c>
      <c r="L2237" s="667">
        <v>12</v>
      </c>
      <c r="M2237" s="666">
        <v>87213.110000000015</v>
      </c>
      <c r="N2237" s="667">
        <v>1</v>
      </c>
      <c r="O2237" s="667">
        <v>6</v>
      </c>
      <c r="P2237" s="666">
        <v>43153.850000000006</v>
      </c>
      <c r="Q2237" s="667">
        <v>1</v>
      </c>
      <c r="R2237" s="667">
        <v>12</v>
      </c>
    </row>
    <row r="2238" spans="1:18" x14ac:dyDescent="0.25">
      <c r="A2238" s="602">
        <v>1250</v>
      </c>
      <c r="B2238" s="602" t="s">
        <v>515</v>
      </c>
      <c r="C2238" s="601" t="s">
        <v>147</v>
      </c>
      <c r="D2238" s="601" t="s">
        <v>3472</v>
      </c>
      <c r="E2238" s="606">
        <v>9000</v>
      </c>
      <c r="F2238" s="602" t="s">
        <v>24118</v>
      </c>
      <c r="G2238" s="601" t="s">
        <v>24119</v>
      </c>
      <c r="H2238" s="703" t="s">
        <v>17915</v>
      </c>
      <c r="I2238" s="703" t="s">
        <v>849</v>
      </c>
      <c r="J2238" s="601" t="s">
        <v>686</v>
      </c>
      <c r="K2238" s="667">
        <v>2</v>
      </c>
      <c r="L2238" s="667">
        <v>12</v>
      </c>
      <c r="M2238" s="666">
        <v>110395.45999999999</v>
      </c>
      <c r="N2238" s="667">
        <v>1</v>
      </c>
      <c r="O2238" s="667">
        <v>6</v>
      </c>
      <c r="P2238" s="666">
        <v>54875.44</v>
      </c>
      <c r="Q2238" s="667">
        <v>1</v>
      </c>
      <c r="R2238" s="667">
        <v>12</v>
      </c>
    </row>
    <row r="2239" spans="1:18" x14ac:dyDescent="0.25">
      <c r="A2239" s="602">
        <v>1250</v>
      </c>
      <c r="B2239" s="602" t="s">
        <v>515</v>
      </c>
      <c r="C2239" s="601" t="s">
        <v>147</v>
      </c>
      <c r="D2239" s="601" t="s">
        <v>23846</v>
      </c>
      <c r="E2239" s="606">
        <v>12000</v>
      </c>
      <c r="F2239" s="602" t="s">
        <v>22203</v>
      </c>
      <c r="G2239" s="601" t="s">
        <v>24120</v>
      </c>
      <c r="H2239" s="703" t="s">
        <v>22205</v>
      </c>
      <c r="I2239" s="703" t="s">
        <v>849</v>
      </c>
      <c r="J2239" s="601" t="s">
        <v>686</v>
      </c>
      <c r="K2239" s="667">
        <v>1</v>
      </c>
      <c r="L2239" s="667">
        <v>2</v>
      </c>
      <c r="M2239" s="666">
        <v>17452.599999999999</v>
      </c>
      <c r="N2239" s="667">
        <v>0</v>
      </c>
      <c r="O2239" s="667">
        <v>0</v>
      </c>
      <c r="P2239" s="666">
        <v>0</v>
      </c>
      <c r="Q2239" s="667">
        <v>0</v>
      </c>
      <c r="R2239" s="667">
        <v>0</v>
      </c>
    </row>
    <row r="2240" spans="1:18" x14ac:dyDescent="0.25">
      <c r="A2240" s="602">
        <v>1250</v>
      </c>
      <c r="B2240" s="602" t="s">
        <v>515</v>
      </c>
      <c r="C2240" s="601" t="s">
        <v>147</v>
      </c>
      <c r="D2240" s="601" t="s">
        <v>23808</v>
      </c>
      <c r="E2240" s="606">
        <v>5000</v>
      </c>
      <c r="F2240" s="602" t="s">
        <v>24121</v>
      </c>
      <c r="G2240" s="601" t="s">
        <v>24122</v>
      </c>
      <c r="H2240" s="703" t="s">
        <v>16466</v>
      </c>
      <c r="I2240" s="703" t="s">
        <v>849</v>
      </c>
      <c r="J2240" s="601" t="s">
        <v>686</v>
      </c>
      <c r="K2240" s="667">
        <v>1</v>
      </c>
      <c r="L2240" s="667">
        <v>12</v>
      </c>
      <c r="M2240" s="666">
        <v>62971.580000000016</v>
      </c>
      <c r="N2240" s="667">
        <v>1</v>
      </c>
      <c r="O2240" s="667">
        <v>6</v>
      </c>
      <c r="P2240" s="666">
        <v>30813.71</v>
      </c>
      <c r="Q2240" s="667">
        <v>1</v>
      </c>
      <c r="R2240" s="667">
        <v>12</v>
      </c>
    </row>
    <row r="2241" spans="1:18" x14ac:dyDescent="0.25">
      <c r="A2241" s="602">
        <v>1250</v>
      </c>
      <c r="B2241" s="602" t="s">
        <v>515</v>
      </c>
      <c r="C2241" s="601" t="s">
        <v>147</v>
      </c>
      <c r="D2241" s="601" t="s">
        <v>17030</v>
      </c>
      <c r="E2241" s="606">
        <v>2000</v>
      </c>
      <c r="F2241" s="602" t="s">
        <v>24123</v>
      </c>
      <c r="G2241" s="601" t="s">
        <v>24124</v>
      </c>
      <c r="H2241" s="703" t="s">
        <v>19387</v>
      </c>
      <c r="I2241" s="703" t="s">
        <v>19243</v>
      </c>
      <c r="J2241" s="601" t="s">
        <v>520</v>
      </c>
      <c r="K2241" s="667">
        <v>1</v>
      </c>
      <c r="L2241" s="667">
        <v>12</v>
      </c>
      <c r="M2241" s="666">
        <v>26970</v>
      </c>
      <c r="N2241" s="667">
        <v>1</v>
      </c>
      <c r="O2241" s="667">
        <v>6</v>
      </c>
      <c r="P2241" s="666">
        <v>13080</v>
      </c>
      <c r="Q2241" s="667">
        <v>1</v>
      </c>
      <c r="R2241" s="667">
        <v>12</v>
      </c>
    </row>
    <row r="2242" spans="1:18" x14ac:dyDescent="0.25">
      <c r="A2242" s="602">
        <v>1250</v>
      </c>
      <c r="B2242" s="602" t="s">
        <v>515</v>
      </c>
      <c r="C2242" s="601" t="s">
        <v>147</v>
      </c>
      <c r="D2242" s="601" t="s">
        <v>24125</v>
      </c>
      <c r="E2242" s="606">
        <v>10000</v>
      </c>
      <c r="F2242" s="602" t="s">
        <v>24126</v>
      </c>
      <c r="G2242" s="601" t="s">
        <v>24127</v>
      </c>
      <c r="H2242" s="703" t="s">
        <v>16466</v>
      </c>
      <c r="I2242" s="703" t="s">
        <v>849</v>
      </c>
      <c r="J2242" s="601" t="s">
        <v>686</v>
      </c>
      <c r="K2242" s="667">
        <v>1</v>
      </c>
      <c r="L2242" s="667">
        <v>2</v>
      </c>
      <c r="M2242" s="666">
        <v>19862.259999999998</v>
      </c>
      <c r="N2242" s="667">
        <v>1</v>
      </c>
      <c r="O2242" s="667">
        <v>2</v>
      </c>
      <c r="P2242" s="666">
        <v>23393.360000000001</v>
      </c>
      <c r="Q2242" s="667">
        <v>0</v>
      </c>
      <c r="R2242" s="667">
        <v>0</v>
      </c>
    </row>
    <row r="2243" spans="1:18" x14ac:dyDescent="0.25">
      <c r="A2243" s="602">
        <v>1250</v>
      </c>
      <c r="B2243" s="602" t="s">
        <v>515</v>
      </c>
      <c r="C2243" s="601" t="s">
        <v>147</v>
      </c>
      <c r="D2243" s="601" t="s">
        <v>24128</v>
      </c>
      <c r="E2243" s="606">
        <v>6000</v>
      </c>
      <c r="F2243" s="602" t="s">
        <v>24129</v>
      </c>
      <c r="G2243" s="601" t="s">
        <v>24130</v>
      </c>
      <c r="H2243" s="703" t="s">
        <v>565</v>
      </c>
      <c r="I2243" s="703" t="s">
        <v>849</v>
      </c>
      <c r="J2243" s="601" t="s">
        <v>686</v>
      </c>
      <c r="K2243" s="667">
        <v>1</v>
      </c>
      <c r="L2243" s="667">
        <v>12</v>
      </c>
      <c r="M2243" s="666">
        <v>74600.680000000008</v>
      </c>
      <c r="N2243" s="667">
        <v>1</v>
      </c>
      <c r="O2243" s="667">
        <v>6</v>
      </c>
      <c r="P2243" s="666">
        <v>37159.199999999997</v>
      </c>
      <c r="Q2243" s="667">
        <v>1</v>
      </c>
      <c r="R2243" s="667">
        <v>12</v>
      </c>
    </row>
    <row r="2244" spans="1:18" x14ac:dyDescent="0.25">
      <c r="A2244" s="602">
        <v>1250</v>
      </c>
      <c r="B2244" s="602" t="s">
        <v>515</v>
      </c>
      <c r="C2244" s="601" t="s">
        <v>147</v>
      </c>
      <c r="D2244" s="601" t="s">
        <v>23976</v>
      </c>
      <c r="E2244" s="606">
        <v>7000</v>
      </c>
      <c r="F2244" s="602" t="s">
        <v>24131</v>
      </c>
      <c r="G2244" s="601" t="s">
        <v>24132</v>
      </c>
      <c r="H2244" s="703" t="s">
        <v>16466</v>
      </c>
      <c r="I2244" s="703" t="s">
        <v>849</v>
      </c>
      <c r="J2244" s="601" t="s">
        <v>686</v>
      </c>
      <c r="K2244" s="667">
        <v>1</v>
      </c>
      <c r="L2244" s="667">
        <v>12</v>
      </c>
      <c r="M2244" s="666">
        <v>87213.60000000002</v>
      </c>
      <c r="N2244" s="667">
        <v>1</v>
      </c>
      <c r="O2244" s="667">
        <v>6</v>
      </c>
      <c r="P2244" s="666">
        <v>43158.71</v>
      </c>
      <c r="Q2244" s="667">
        <v>1</v>
      </c>
      <c r="R2244" s="667">
        <v>12</v>
      </c>
    </row>
    <row r="2245" spans="1:18" x14ac:dyDescent="0.25">
      <c r="A2245" s="602">
        <v>1250</v>
      </c>
      <c r="B2245" s="602" t="s">
        <v>515</v>
      </c>
      <c r="C2245" s="601" t="s">
        <v>147</v>
      </c>
      <c r="D2245" s="601" t="s">
        <v>24133</v>
      </c>
      <c r="E2245" s="606">
        <v>9000</v>
      </c>
      <c r="F2245" s="602" t="s">
        <v>24134</v>
      </c>
      <c r="G2245" s="601" t="s">
        <v>24135</v>
      </c>
      <c r="H2245" s="703" t="s">
        <v>24136</v>
      </c>
      <c r="I2245" s="703" t="s">
        <v>24137</v>
      </c>
      <c r="J2245" s="601" t="s">
        <v>24137</v>
      </c>
      <c r="K2245" s="667">
        <v>1</v>
      </c>
      <c r="L2245" s="667">
        <v>12</v>
      </c>
      <c r="M2245" s="666">
        <v>111213.60000000002</v>
      </c>
      <c r="N2245" s="667">
        <v>1</v>
      </c>
      <c r="O2245" s="667">
        <v>6</v>
      </c>
      <c r="P2245" s="666">
        <v>55159.199999999997</v>
      </c>
      <c r="Q2245" s="667">
        <v>1</v>
      </c>
      <c r="R2245" s="667">
        <v>12</v>
      </c>
    </row>
    <row r="2246" spans="1:18" x14ac:dyDescent="0.25">
      <c r="A2246" s="602">
        <v>1250</v>
      </c>
      <c r="B2246" s="602" t="s">
        <v>515</v>
      </c>
      <c r="C2246" s="601" t="s">
        <v>147</v>
      </c>
      <c r="D2246" s="601" t="s">
        <v>24138</v>
      </c>
      <c r="E2246" s="606">
        <v>10000</v>
      </c>
      <c r="F2246" s="602" t="s">
        <v>24139</v>
      </c>
      <c r="G2246" s="601" t="s">
        <v>24140</v>
      </c>
      <c r="H2246" s="703" t="s">
        <v>16466</v>
      </c>
      <c r="I2246" s="703" t="s">
        <v>849</v>
      </c>
      <c r="J2246" s="601" t="s">
        <v>686</v>
      </c>
      <c r="K2246" s="667">
        <v>1</v>
      </c>
      <c r="L2246" s="667">
        <v>12</v>
      </c>
      <c r="M2246" s="666">
        <v>123070.55000000002</v>
      </c>
      <c r="N2246" s="667">
        <v>1</v>
      </c>
      <c r="O2246" s="667">
        <v>6</v>
      </c>
      <c r="P2246" s="666">
        <v>61142.529999999992</v>
      </c>
      <c r="Q2246" s="667">
        <v>1</v>
      </c>
      <c r="R2246" s="667">
        <v>12</v>
      </c>
    </row>
    <row r="2247" spans="1:18" x14ac:dyDescent="0.25">
      <c r="A2247" s="602">
        <v>1250</v>
      </c>
      <c r="B2247" s="602" t="s">
        <v>515</v>
      </c>
      <c r="C2247" s="601" t="s">
        <v>147</v>
      </c>
      <c r="D2247" s="601" t="s">
        <v>23979</v>
      </c>
      <c r="E2247" s="606">
        <v>15000</v>
      </c>
      <c r="F2247" s="602" t="s">
        <v>24141</v>
      </c>
      <c r="G2247" s="601" t="s">
        <v>24142</v>
      </c>
      <c r="H2247" s="703" t="s">
        <v>565</v>
      </c>
      <c r="I2247" s="703" t="s">
        <v>849</v>
      </c>
      <c r="J2247" s="601" t="s">
        <v>686</v>
      </c>
      <c r="K2247" s="667">
        <v>1</v>
      </c>
      <c r="L2247" s="667">
        <v>3</v>
      </c>
      <c r="M2247" s="666">
        <v>37296.730000000003</v>
      </c>
      <c r="N2247" s="667">
        <v>1</v>
      </c>
      <c r="O2247" s="667">
        <v>1</v>
      </c>
      <c r="P2247" s="666">
        <v>6241.3</v>
      </c>
      <c r="Q2247" s="667">
        <v>0</v>
      </c>
      <c r="R2247" s="667">
        <v>0</v>
      </c>
    </row>
    <row r="2248" spans="1:18" x14ac:dyDescent="0.25">
      <c r="A2248" s="602">
        <v>1250</v>
      </c>
      <c r="B2248" s="602" t="s">
        <v>515</v>
      </c>
      <c r="C2248" s="601" t="s">
        <v>147</v>
      </c>
      <c r="D2248" s="601" t="s">
        <v>24143</v>
      </c>
      <c r="E2248" s="606">
        <v>9000</v>
      </c>
      <c r="F2248" s="602" t="s">
        <v>24144</v>
      </c>
      <c r="G2248" s="601" t="s">
        <v>24145</v>
      </c>
      <c r="H2248" s="703" t="s">
        <v>22177</v>
      </c>
      <c r="I2248" s="703" t="s">
        <v>849</v>
      </c>
      <c r="J2248" s="601" t="s">
        <v>686</v>
      </c>
      <c r="K2248" s="667">
        <v>1</v>
      </c>
      <c r="L2248" s="667">
        <v>12</v>
      </c>
      <c r="M2248" s="666">
        <v>110900.45000000001</v>
      </c>
      <c r="N2248" s="667">
        <v>1</v>
      </c>
      <c r="O2248" s="667">
        <v>6</v>
      </c>
      <c r="P2248" s="666">
        <v>54957.320000000007</v>
      </c>
      <c r="Q2248" s="667">
        <v>1</v>
      </c>
      <c r="R2248" s="667">
        <v>12</v>
      </c>
    </row>
    <row r="2249" spans="1:18" x14ac:dyDescent="0.25">
      <c r="A2249" s="602">
        <v>1250</v>
      </c>
      <c r="B2249" s="602" t="s">
        <v>515</v>
      </c>
      <c r="C2249" s="601" t="s">
        <v>147</v>
      </c>
      <c r="D2249" s="601" t="s">
        <v>23856</v>
      </c>
      <c r="E2249" s="606">
        <v>10000</v>
      </c>
      <c r="F2249" s="602" t="s">
        <v>24146</v>
      </c>
      <c r="G2249" s="601" t="s">
        <v>24147</v>
      </c>
      <c r="H2249" s="703" t="s">
        <v>16466</v>
      </c>
      <c r="I2249" s="703" t="s">
        <v>849</v>
      </c>
      <c r="J2249" s="601" t="s">
        <v>686</v>
      </c>
      <c r="K2249" s="667">
        <v>1</v>
      </c>
      <c r="L2249" s="667">
        <v>12</v>
      </c>
      <c r="M2249" s="666">
        <v>122898.32000000002</v>
      </c>
      <c r="N2249" s="667">
        <v>1</v>
      </c>
      <c r="O2249" s="667">
        <v>6</v>
      </c>
      <c r="P2249" s="666">
        <v>60618.92</v>
      </c>
      <c r="Q2249" s="667">
        <v>1</v>
      </c>
      <c r="R2249" s="667">
        <v>12</v>
      </c>
    </row>
    <row r="2250" spans="1:18" x14ac:dyDescent="0.25">
      <c r="A2250" s="602">
        <v>1250</v>
      </c>
      <c r="B2250" s="602" t="s">
        <v>515</v>
      </c>
      <c r="C2250" s="601" t="s">
        <v>147</v>
      </c>
      <c r="D2250" s="601" t="s">
        <v>24148</v>
      </c>
      <c r="E2250" s="606">
        <v>4500</v>
      </c>
      <c r="F2250" s="602" t="s">
        <v>24149</v>
      </c>
      <c r="G2250" s="601" t="s">
        <v>24150</v>
      </c>
      <c r="H2250" s="703" t="s">
        <v>24151</v>
      </c>
      <c r="I2250" s="703" t="s">
        <v>19243</v>
      </c>
      <c r="J2250" s="601" t="s">
        <v>520</v>
      </c>
      <c r="K2250" s="667">
        <v>1</v>
      </c>
      <c r="L2250" s="667">
        <v>12</v>
      </c>
      <c r="M2250" s="666">
        <v>57143.290000000015</v>
      </c>
      <c r="N2250" s="667">
        <v>1</v>
      </c>
      <c r="O2250" s="667">
        <v>6</v>
      </c>
      <c r="P2250" s="666">
        <v>28159.199999999997</v>
      </c>
      <c r="Q2250" s="667">
        <v>1</v>
      </c>
      <c r="R2250" s="667">
        <v>12</v>
      </c>
    </row>
    <row r="2251" spans="1:18" x14ac:dyDescent="0.25">
      <c r="A2251" s="602">
        <v>1250</v>
      </c>
      <c r="B2251" s="602" t="s">
        <v>515</v>
      </c>
      <c r="C2251" s="601" t="s">
        <v>147</v>
      </c>
      <c r="D2251" s="601" t="s">
        <v>23846</v>
      </c>
      <c r="E2251" s="606">
        <v>12000</v>
      </c>
      <c r="F2251" s="602" t="s">
        <v>24152</v>
      </c>
      <c r="G2251" s="601" t="s">
        <v>24153</v>
      </c>
      <c r="H2251" s="703" t="s">
        <v>565</v>
      </c>
      <c r="I2251" s="703" t="s">
        <v>849</v>
      </c>
      <c r="J2251" s="601" t="s">
        <v>686</v>
      </c>
      <c r="K2251" s="667">
        <v>1</v>
      </c>
      <c r="L2251" s="667">
        <v>2</v>
      </c>
      <c r="M2251" s="666">
        <v>21712.269999999997</v>
      </c>
      <c r="N2251" s="667">
        <v>1</v>
      </c>
      <c r="O2251" s="667">
        <v>2</v>
      </c>
      <c r="P2251" s="666">
        <v>28166.97</v>
      </c>
      <c r="Q2251" s="667">
        <v>0</v>
      </c>
      <c r="R2251" s="667">
        <v>0</v>
      </c>
    </row>
    <row r="2252" spans="1:18" x14ac:dyDescent="0.25">
      <c r="A2252" s="602">
        <v>1250</v>
      </c>
      <c r="B2252" s="602" t="s">
        <v>515</v>
      </c>
      <c r="C2252" s="601" t="s">
        <v>147</v>
      </c>
      <c r="D2252" s="601" t="s">
        <v>23811</v>
      </c>
      <c r="E2252" s="606">
        <v>10000</v>
      </c>
      <c r="F2252" s="602" t="s">
        <v>24154</v>
      </c>
      <c r="G2252" s="601" t="s">
        <v>24155</v>
      </c>
      <c r="H2252" s="703" t="s">
        <v>22177</v>
      </c>
      <c r="I2252" s="703" t="s">
        <v>849</v>
      </c>
      <c r="J2252" s="601" t="s">
        <v>686</v>
      </c>
      <c r="K2252" s="667">
        <v>1</v>
      </c>
      <c r="L2252" s="667">
        <v>10</v>
      </c>
      <c r="M2252" s="666">
        <v>107006.47000000002</v>
      </c>
      <c r="N2252" s="667">
        <v>1</v>
      </c>
      <c r="O2252" s="667">
        <v>6</v>
      </c>
      <c r="P2252" s="666">
        <v>61086.28</v>
      </c>
      <c r="Q2252" s="667">
        <v>1</v>
      </c>
      <c r="R2252" s="667">
        <v>12</v>
      </c>
    </row>
    <row r="2253" spans="1:18" x14ac:dyDescent="0.25">
      <c r="A2253" s="602">
        <v>1250</v>
      </c>
      <c r="B2253" s="602" t="s">
        <v>515</v>
      </c>
      <c r="C2253" s="601" t="s">
        <v>147</v>
      </c>
      <c r="D2253" s="601" t="s">
        <v>17030</v>
      </c>
      <c r="E2253" s="606">
        <v>2000</v>
      </c>
      <c r="F2253" s="602" t="s">
        <v>24156</v>
      </c>
      <c r="G2253" s="601" t="s">
        <v>24157</v>
      </c>
      <c r="H2253" s="703" t="s">
        <v>24032</v>
      </c>
      <c r="I2253" s="703" t="s">
        <v>571</v>
      </c>
      <c r="J2253" s="601" t="s">
        <v>23785</v>
      </c>
      <c r="K2253" s="667">
        <v>1</v>
      </c>
      <c r="L2253" s="667">
        <v>12</v>
      </c>
      <c r="M2253" s="666">
        <v>26970</v>
      </c>
      <c r="N2253" s="667">
        <v>1</v>
      </c>
      <c r="O2253" s="667">
        <v>6</v>
      </c>
      <c r="P2253" s="666">
        <v>13062.9</v>
      </c>
      <c r="Q2253" s="667">
        <v>1</v>
      </c>
      <c r="R2253" s="667">
        <v>12</v>
      </c>
    </row>
    <row r="2254" spans="1:18" x14ac:dyDescent="0.25">
      <c r="A2254" s="602">
        <v>1250</v>
      </c>
      <c r="B2254" s="602" t="s">
        <v>515</v>
      </c>
      <c r="C2254" s="601" t="s">
        <v>147</v>
      </c>
      <c r="D2254" s="601" t="s">
        <v>24158</v>
      </c>
      <c r="E2254" s="606">
        <v>7000</v>
      </c>
      <c r="F2254" s="602" t="s">
        <v>24159</v>
      </c>
      <c r="G2254" s="601" t="s">
        <v>24160</v>
      </c>
      <c r="H2254" s="703" t="s">
        <v>565</v>
      </c>
      <c r="I2254" s="703" t="s">
        <v>849</v>
      </c>
      <c r="J2254" s="601" t="s">
        <v>686</v>
      </c>
      <c r="K2254" s="667">
        <v>1</v>
      </c>
      <c r="L2254" s="667">
        <v>12</v>
      </c>
      <c r="M2254" s="666">
        <v>87213.60000000002</v>
      </c>
      <c r="N2254" s="667">
        <v>1</v>
      </c>
      <c r="O2254" s="667">
        <v>6</v>
      </c>
      <c r="P2254" s="666">
        <v>43159.200000000004</v>
      </c>
      <c r="Q2254" s="667">
        <v>1</v>
      </c>
      <c r="R2254" s="667">
        <v>12</v>
      </c>
    </row>
    <row r="2255" spans="1:18" x14ac:dyDescent="0.25">
      <c r="A2255" s="602">
        <v>1250</v>
      </c>
      <c r="B2255" s="602" t="s">
        <v>515</v>
      </c>
      <c r="C2255" s="601" t="s">
        <v>147</v>
      </c>
      <c r="D2255" s="601" t="s">
        <v>23947</v>
      </c>
      <c r="E2255" s="606">
        <v>5000</v>
      </c>
      <c r="F2255" s="602" t="s">
        <v>24161</v>
      </c>
      <c r="G2255" s="601" t="s">
        <v>24162</v>
      </c>
      <c r="H2255" s="703" t="s">
        <v>16466</v>
      </c>
      <c r="I2255" s="703" t="s">
        <v>849</v>
      </c>
      <c r="J2255" s="601" t="s">
        <v>686</v>
      </c>
      <c r="K2255" s="667">
        <v>1</v>
      </c>
      <c r="L2255" s="667">
        <v>12</v>
      </c>
      <c r="M2255" s="666">
        <v>63213.600000000013</v>
      </c>
      <c r="N2255" s="667">
        <v>1</v>
      </c>
      <c r="O2255" s="667">
        <v>6</v>
      </c>
      <c r="P2255" s="666">
        <v>31159.199999999997</v>
      </c>
      <c r="Q2255" s="667">
        <v>1</v>
      </c>
      <c r="R2255" s="667">
        <v>12</v>
      </c>
    </row>
    <row r="2256" spans="1:18" x14ac:dyDescent="0.25">
      <c r="A2256" s="602">
        <v>1250</v>
      </c>
      <c r="B2256" s="602" t="s">
        <v>515</v>
      </c>
      <c r="C2256" s="601" t="s">
        <v>147</v>
      </c>
      <c r="D2256" s="601" t="s">
        <v>24163</v>
      </c>
      <c r="E2256" s="606">
        <v>9000</v>
      </c>
      <c r="F2256" s="602" t="s">
        <v>24164</v>
      </c>
      <c r="G2256" s="601" t="s">
        <v>24165</v>
      </c>
      <c r="H2256" s="703" t="s">
        <v>16466</v>
      </c>
      <c r="I2256" s="703" t="s">
        <v>849</v>
      </c>
      <c r="J2256" s="601" t="s">
        <v>686</v>
      </c>
      <c r="K2256" s="667">
        <v>3</v>
      </c>
      <c r="L2256" s="667">
        <v>12</v>
      </c>
      <c r="M2256" s="666">
        <v>110721.09000000001</v>
      </c>
      <c r="N2256" s="667">
        <v>1</v>
      </c>
      <c r="O2256" s="667">
        <v>6</v>
      </c>
      <c r="P2256" s="666">
        <v>55046.69</v>
      </c>
      <c r="Q2256" s="667">
        <v>1</v>
      </c>
      <c r="R2256" s="667">
        <v>12</v>
      </c>
    </row>
    <row r="2257" spans="1:18" x14ac:dyDescent="0.25">
      <c r="A2257" s="602">
        <v>1250</v>
      </c>
      <c r="B2257" s="602" t="s">
        <v>515</v>
      </c>
      <c r="C2257" s="601" t="s">
        <v>147</v>
      </c>
      <c r="D2257" s="601" t="s">
        <v>24166</v>
      </c>
      <c r="E2257" s="606">
        <v>9000</v>
      </c>
      <c r="F2257" s="602" t="s">
        <v>24167</v>
      </c>
      <c r="G2257" s="601" t="s">
        <v>24168</v>
      </c>
      <c r="H2257" s="703" t="s">
        <v>16466</v>
      </c>
      <c r="I2257" s="703" t="s">
        <v>849</v>
      </c>
      <c r="J2257" s="601" t="s">
        <v>686</v>
      </c>
      <c r="K2257" s="667">
        <v>1</v>
      </c>
      <c r="L2257" s="667">
        <v>12</v>
      </c>
      <c r="M2257" s="666">
        <v>111213.60000000002</v>
      </c>
      <c r="N2257" s="667">
        <v>1</v>
      </c>
      <c r="O2257" s="667">
        <v>6</v>
      </c>
      <c r="P2257" s="666">
        <v>55140.44</v>
      </c>
      <c r="Q2257" s="667">
        <v>1</v>
      </c>
      <c r="R2257" s="667">
        <v>12</v>
      </c>
    </row>
    <row r="2258" spans="1:18" x14ac:dyDescent="0.25">
      <c r="A2258" s="602">
        <v>1250</v>
      </c>
      <c r="B2258" s="602" t="s">
        <v>515</v>
      </c>
      <c r="C2258" s="601" t="s">
        <v>147</v>
      </c>
      <c r="D2258" s="601" t="s">
        <v>23788</v>
      </c>
      <c r="E2258" s="606">
        <v>15000</v>
      </c>
      <c r="F2258" s="602" t="s">
        <v>24169</v>
      </c>
      <c r="G2258" s="601" t="s">
        <v>24170</v>
      </c>
      <c r="H2258" s="703" t="s">
        <v>16466</v>
      </c>
      <c r="I2258" s="601" t="s">
        <v>849</v>
      </c>
      <c r="J2258" s="601" t="s">
        <v>686</v>
      </c>
      <c r="K2258" s="667">
        <v>0</v>
      </c>
      <c r="L2258" s="667">
        <v>0</v>
      </c>
      <c r="M2258" s="666">
        <v>0</v>
      </c>
      <c r="N2258" s="667">
        <v>0</v>
      </c>
      <c r="O2258" s="667">
        <v>0</v>
      </c>
      <c r="P2258" s="666">
        <v>0</v>
      </c>
      <c r="Q2258" s="667">
        <v>1</v>
      </c>
      <c r="R2258" s="667">
        <v>12</v>
      </c>
    </row>
    <row r="2259" spans="1:18" x14ac:dyDescent="0.25">
      <c r="A2259" s="602">
        <v>1250</v>
      </c>
      <c r="B2259" s="602" t="s">
        <v>515</v>
      </c>
      <c r="C2259" s="601" t="s">
        <v>147</v>
      </c>
      <c r="D2259" s="601" t="s">
        <v>24171</v>
      </c>
      <c r="E2259" s="606">
        <v>10000</v>
      </c>
      <c r="F2259" s="602" t="s">
        <v>24172</v>
      </c>
      <c r="G2259" s="601" t="s">
        <v>24173</v>
      </c>
      <c r="H2259" s="703" t="s">
        <v>519</v>
      </c>
      <c r="I2259" s="703" t="s">
        <v>849</v>
      </c>
      <c r="J2259" s="601" t="s">
        <v>686</v>
      </c>
      <c r="K2259" s="667">
        <v>1</v>
      </c>
      <c r="L2259" s="667">
        <v>2</v>
      </c>
      <c r="M2259" s="666">
        <v>19862.259999999998</v>
      </c>
      <c r="N2259" s="667">
        <v>1</v>
      </c>
      <c r="O2259" s="667">
        <v>2</v>
      </c>
      <c r="P2259" s="666">
        <v>23878.080000000002</v>
      </c>
      <c r="Q2259" s="667">
        <v>0</v>
      </c>
      <c r="R2259" s="667">
        <v>0</v>
      </c>
    </row>
    <row r="2260" spans="1:18" x14ac:dyDescent="0.25">
      <c r="A2260" s="602">
        <v>1250</v>
      </c>
      <c r="B2260" s="602" t="s">
        <v>515</v>
      </c>
      <c r="C2260" s="601" t="s">
        <v>147</v>
      </c>
      <c r="D2260" s="601" t="s">
        <v>24174</v>
      </c>
      <c r="E2260" s="606">
        <v>8000</v>
      </c>
      <c r="F2260" s="602" t="s">
        <v>24175</v>
      </c>
      <c r="G2260" s="601" t="s">
        <v>24176</v>
      </c>
      <c r="H2260" s="703" t="s">
        <v>16466</v>
      </c>
      <c r="I2260" s="703" t="s">
        <v>849</v>
      </c>
      <c r="J2260" s="601" t="s">
        <v>686</v>
      </c>
      <c r="K2260" s="667">
        <v>1</v>
      </c>
      <c r="L2260" s="667">
        <v>12</v>
      </c>
      <c r="M2260" s="666">
        <v>99213.60000000002</v>
      </c>
      <c r="N2260" s="667">
        <v>1</v>
      </c>
      <c r="O2260" s="667">
        <v>6</v>
      </c>
      <c r="P2260" s="666">
        <v>49159.200000000004</v>
      </c>
      <c r="Q2260" s="667">
        <v>1</v>
      </c>
      <c r="R2260" s="667">
        <v>12</v>
      </c>
    </row>
    <row r="2261" spans="1:18" x14ac:dyDescent="0.25">
      <c r="A2261" s="602">
        <v>1250</v>
      </c>
      <c r="B2261" s="602" t="s">
        <v>515</v>
      </c>
      <c r="C2261" s="601" t="s">
        <v>147</v>
      </c>
      <c r="D2261" s="601" t="s">
        <v>24177</v>
      </c>
      <c r="E2261" s="606">
        <v>10000</v>
      </c>
      <c r="F2261" s="602">
        <v>41664255</v>
      </c>
      <c r="G2261" s="601" t="s">
        <v>24178</v>
      </c>
      <c r="H2261" s="703" t="s">
        <v>18178</v>
      </c>
      <c r="I2261" s="703" t="s">
        <v>849</v>
      </c>
      <c r="J2261" s="601" t="s">
        <v>686</v>
      </c>
      <c r="K2261" s="667">
        <v>0</v>
      </c>
      <c r="L2261" s="667">
        <v>1</v>
      </c>
      <c r="M2261" s="666">
        <v>10440.019999999999</v>
      </c>
      <c r="N2261" s="667">
        <v>0</v>
      </c>
      <c r="O2261" s="667">
        <v>0</v>
      </c>
      <c r="P2261" s="666">
        <v>0</v>
      </c>
      <c r="Q2261" s="667">
        <v>0</v>
      </c>
      <c r="R2261" s="667">
        <v>0</v>
      </c>
    </row>
    <row r="2262" spans="1:18" x14ac:dyDescent="0.25">
      <c r="A2262" s="602">
        <v>1250</v>
      </c>
      <c r="B2262" s="602" t="s">
        <v>515</v>
      </c>
      <c r="C2262" s="601" t="s">
        <v>147</v>
      </c>
      <c r="D2262" s="601" t="s">
        <v>23956</v>
      </c>
      <c r="E2262" s="606">
        <v>9000</v>
      </c>
      <c r="F2262" s="602" t="s">
        <v>24179</v>
      </c>
      <c r="G2262" s="601" t="s">
        <v>24180</v>
      </c>
      <c r="H2262" s="703" t="s">
        <v>519</v>
      </c>
      <c r="I2262" s="703" t="s">
        <v>849</v>
      </c>
      <c r="J2262" s="601" t="s">
        <v>686</v>
      </c>
      <c r="K2262" s="667">
        <v>1</v>
      </c>
      <c r="L2262" s="667">
        <v>12</v>
      </c>
      <c r="M2262" s="666">
        <v>111213.60000000002</v>
      </c>
      <c r="N2262" s="667">
        <v>1</v>
      </c>
      <c r="O2262" s="667">
        <v>6</v>
      </c>
      <c r="P2262" s="666">
        <v>55159.199999999997</v>
      </c>
      <c r="Q2262" s="667">
        <v>1</v>
      </c>
      <c r="R2262" s="667">
        <v>12</v>
      </c>
    </row>
    <row r="2263" spans="1:18" x14ac:dyDescent="0.25">
      <c r="A2263" s="602">
        <v>1250</v>
      </c>
      <c r="B2263" s="602" t="s">
        <v>515</v>
      </c>
      <c r="C2263" s="601" t="s">
        <v>147</v>
      </c>
      <c r="D2263" s="601" t="s">
        <v>24181</v>
      </c>
      <c r="E2263" s="606">
        <v>7000</v>
      </c>
      <c r="F2263" s="602" t="s">
        <v>24182</v>
      </c>
      <c r="G2263" s="601" t="s">
        <v>24183</v>
      </c>
      <c r="H2263" s="703" t="s">
        <v>24184</v>
      </c>
      <c r="I2263" s="703" t="s">
        <v>849</v>
      </c>
      <c r="J2263" s="601" t="s">
        <v>686</v>
      </c>
      <c r="K2263" s="667">
        <v>1</v>
      </c>
      <c r="L2263" s="667">
        <v>12</v>
      </c>
      <c r="M2263" s="666">
        <v>87101.790000000008</v>
      </c>
      <c r="N2263" s="667">
        <v>1</v>
      </c>
      <c r="O2263" s="667">
        <v>6</v>
      </c>
      <c r="P2263" s="666">
        <v>43159.200000000004</v>
      </c>
      <c r="Q2263" s="667">
        <v>1</v>
      </c>
      <c r="R2263" s="667">
        <v>12</v>
      </c>
    </row>
    <row r="2264" spans="1:18" x14ac:dyDescent="0.25">
      <c r="A2264" s="602">
        <v>1250</v>
      </c>
      <c r="B2264" s="602" t="s">
        <v>515</v>
      </c>
      <c r="C2264" s="601" t="s">
        <v>147</v>
      </c>
      <c r="D2264" s="601" t="s">
        <v>23976</v>
      </c>
      <c r="E2264" s="606">
        <v>7000</v>
      </c>
      <c r="F2264" s="602" t="s">
        <v>24185</v>
      </c>
      <c r="G2264" s="601" t="s">
        <v>24186</v>
      </c>
      <c r="H2264" s="703" t="s">
        <v>16466</v>
      </c>
      <c r="I2264" s="703" t="s">
        <v>849</v>
      </c>
      <c r="J2264" s="601" t="s">
        <v>686</v>
      </c>
      <c r="K2264" s="667">
        <v>1</v>
      </c>
      <c r="L2264" s="667">
        <v>12</v>
      </c>
      <c r="M2264" s="666">
        <v>87213.60000000002</v>
      </c>
      <c r="N2264" s="667">
        <v>1</v>
      </c>
      <c r="O2264" s="667">
        <v>6</v>
      </c>
      <c r="P2264" s="666">
        <v>43156.770000000004</v>
      </c>
      <c r="Q2264" s="667">
        <v>1</v>
      </c>
      <c r="R2264" s="667">
        <v>12</v>
      </c>
    </row>
    <row r="2265" spans="1:18" x14ac:dyDescent="0.25">
      <c r="A2265" s="602">
        <v>1250</v>
      </c>
      <c r="B2265" s="602" t="s">
        <v>515</v>
      </c>
      <c r="C2265" s="601" t="s">
        <v>147</v>
      </c>
      <c r="D2265" s="601" t="s">
        <v>24187</v>
      </c>
      <c r="E2265" s="606">
        <v>8000</v>
      </c>
      <c r="F2265" s="602" t="s">
        <v>24188</v>
      </c>
      <c r="G2265" s="601" t="s">
        <v>24189</v>
      </c>
      <c r="H2265" s="703" t="s">
        <v>565</v>
      </c>
      <c r="I2265" s="703" t="s">
        <v>849</v>
      </c>
      <c r="J2265" s="601" t="s">
        <v>686</v>
      </c>
      <c r="K2265" s="667">
        <v>1</v>
      </c>
      <c r="L2265" s="667">
        <v>2</v>
      </c>
      <c r="M2265" s="666">
        <v>26964.51</v>
      </c>
      <c r="N2265" s="667">
        <v>0</v>
      </c>
      <c r="O2265" s="667">
        <v>0</v>
      </c>
      <c r="P2265" s="666">
        <v>0</v>
      </c>
      <c r="Q2265" s="667">
        <v>0</v>
      </c>
      <c r="R2265" s="667">
        <v>0</v>
      </c>
    </row>
    <row r="2266" spans="1:18" x14ac:dyDescent="0.25">
      <c r="A2266" s="602">
        <v>1250</v>
      </c>
      <c r="B2266" s="602" t="s">
        <v>515</v>
      </c>
      <c r="C2266" s="601" t="s">
        <v>147</v>
      </c>
      <c r="D2266" s="601" t="s">
        <v>24190</v>
      </c>
      <c r="E2266" s="606">
        <v>10000</v>
      </c>
      <c r="F2266" s="602" t="s">
        <v>24191</v>
      </c>
      <c r="G2266" s="601" t="s">
        <v>24192</v>
      </c>
      <c r="H2266" s="703" t="s">
        <v>16466</v>
      </c>
      <c r="I2266" s="703" t="s">
        <v>849</v>
      </c>
      <c r="J2266" s="601" t="s">
        <v>686</v>
      </c>
      <c r="K2266" s="667">
        <v>1</v>
      </c>
      <c r="L2266" s="667">
        <v>2</v>
      </c>
      <c r="M2266" s="666">
        <v>19862.259999999998</v>
      </c>
      <c r="N2266" s="667">
        <v>1</v>
      </c>
      <c r="O2266" s="667">
        <v>2</v>
      </c>
      <c r="P2266" s="666">
        <v>22453.58</v>
      </c>
      <c r="Q2266" s="667">
        <v>0</v>
      </c>
      <c r="R2266" s="667">
        <v>0</v>
      </c>
    </row>
    <row r="2267" spans="1:18" x14ac:dyDescent="0.25">
      <c r="A2267" s="602">
        <v>1250</v>
      </c>
      <c r="B2267" s="602" t="s">
        <v>515</v>
      </c>
      <c r="C2267" s="601" t="s">
        <v>147</v>
      </c>
      <c r="D2267" s="601" t="s">
        <v>5071</v>
      </c>
      <c r="E2267" s="606">
        <v>15000</v>
      </c>
      <c r="F2267" s="602" t="s">
        <v>24193</v>
      </c>
      <c r="G2267" s="601" t="s">
        <v>24194</v>
      </c>
      <c r="H2267" s="703" t="s">
        <v>18178</v>
      </c>
      <c r="I2267" s="703" t="s">
        <v>849</v>
      </c>
      <c r="J2267" s="601" t="s">
        <v>686</v>
      </c>
      <c r="K2267" s="667">
        <v>1</v>
      </c>
      <c r="L2267" s="667">
        <v>2</v>
      </c>
      <c r="M2267" s="666">
        <v>25171.73</v>
      </c>
      <c r="N2267" s="667">
        <v>0</v>
      </c>
      <c r="O2267" s="667">
        <v>0</v>
      </c>
      <c r="P2267" s="666">
        <v>0</v>
      </c>
      <c r="Q2267" s="667">
        <v>0</v>
      </c>
      <c r="R2267" s="667">
        <v>0</v>
      </c>
    </row>
    <row r="2268" spans="1:18" x14ac:dyDescent="0.25">
      <c r="A2268" s="602">
        <v>1250</v>
      </c>
      <c r="B2268" s="602" t="s">
        <v>515</v>
      </c>
      <c r="C2268" s="601" t="s">
        <v>147</v>
      </c>
      <c r="D2268" s="601" t="s">
        <v>23843</v>
      </c>
      <c r="E2268" s="606">
        <v>4500</v>
      </c>
      <c r="F2268" s="602" t="s">
        <v>24195</v>
      </c>
      <c r="G2268" s="601" t="s">
        <v>24196</v>
      </c>
      <c r="H2268" s="703" t="s">
        <v>19270</v>
      </c>
      <c r="I2268" s="703" t="s">
        <v>849</v>
      </c>
      <c r="J2268" s="601" t="s">
        <v>686</v>
      </c>
      <c r="K2268" s="667">
        <v>1</v>
      </c>
      <c r="L2268" s="667">
        <v>12</v>
      </c>
      <c r="M2268" s="666">
        <v>56999.530000000006</v>
      </c>
      <c r="N2268" s="667">
        <v>1</v>
      </c>
      <c r="O2268" s="667">
        <v>6</v>
      </c>
      <c r="P2268" s="666">
        <v>28054.5</v>
      </c>
      <c r="Q2268" s="667">
        <v>1</v>
      </c>
      <c r="R2268" s="667">
        <v>12</v>
      </c>
    </row>
    <row r="2269" spans="1:18" x14ac:dyDescent="0.25">
      <c r="A2269" s="602">
        <v>1250</v>
      </c>
      <c r="B2269" s="602" t="s">
        <v>515</v>
      </c>
      <c r="C2269" s="601" t="s">
        <v>147</v>
      </c>
      <c r="D2269" s="601" t="s">
        <v>24197</v>
      </c>
      <c r="E2269" s="606">
        <v>15000</v>
      </c>
      <c r="F2269" s="602" t="s">
        <v>24198</v>
      </c>
      <c r="G2269" s="601" t="s">
        <v>24199</v>
      </c>
      <c r="H2269" s="601" t="s">
        <v>16466</v>
      </c>
      <c r="I2269" s="601" t="s">
        <v>24137</v>
      </c>
      <c r="J2269" s="601" t="s">
        <v>686</v>
      </c>
      <c r="K2269" s="667">
        <v>0</v>
      </c>
      <c r="L2269" s="667">
        <v>0</v>
      </c>
      <c r="M2269" s="666">
        <v>0</v>
      </c>
      <c r="N2269" s="667">
        <v>1</v>
      </c>
      <c r="O2269" s="667">
        <v>3</v>
      </c>
      <c r="P2269" s="666">
        <v>36058.899999999994</v>
      </c>
      <c r="Q2269" s="667">
        <v>0</v>
      </c>
      <c r="R2269" s="667">
        <v>0</v>
      </c>
    </row>
    <row r="2270" spans="1:18" x14ac:dyDescent="0.25">
      <c r="A2270" s="602">
        <v>1250</v>
      </c>
      <c r="B2270" s="602" t="s">
        <v>515</v>
      </c>
      <c r="C2270" s="601" t="s">
        <v>147</v>
      </c>
      <c r="D2270" s="601" t="s">
        <v>24200</v>
      </c>
      <c r="E2270" s="606">
        <v>14000</v>
      </c>
      <c r="F2270" s="602" t="s">
        <v>24201</v>
      </c>
      <c r="G2270" s="601" t="s">
        <v>24202</v>
      </c>
      <c r="H2270" s="703" t="s">
        <v>16466</v>
      </c>
      <c r="I2270" s="703" t="s">
        <v>19243</v>
      </c>
      <c r="J2270" s="601" t="s">
        <v>520</v>
      </c>
      <c r="K2270" s="667">
        <v>1</v>
      </c>
      <c r="L2270" s="667">
        <v>11</v>
      </c>
      <c r="M2270" s="666">
        <v>168735.82</v>
      </c>
      <c r="N2270" s="667">
        <v>0</v>
      </c>
      <c r="O2270" s="667">
        <v>0</v>
      </c>
      <c r="P2270" s="666">
        <v>0</v>
      </c>
      <c r="Q2270" s="667">
        <v>0</v>
      </c>
      <c r="R2270" s="667">
        <v>0</v>
      </c>
    </row>
    <row r="2271" spans="1:18" x14ac:dyDescent="0.25">
      <c r="A2271" s="602">
        <v>1250</v>
      </c>
      <c r="B2271" s="602" t="s">
        <v>515</v>
      </c>
      <c r="C2271" s="601" t="s">
        <v>147</v>
      </c>
      <c r="D2271" s="601" t="s">
        <v>24174</v>
      </c>
      <c r="E2271" s="606">
        <v>8000</v>
      </c>
      <c r="F2271" s="602" t="s">
        <v>24203</v>
      </c>
      <c r="G2271" s="601" t="s">
        <v>24204</v>
      </c>
      <c r="H2271" s="703" t="s">
        <v>16466</v>
      </c>
      <c r="I2271" s="703" t="s">
        <v>849</v>
      </c>
      <c r="J2271" s="601" t="s">
        <v>686</v>
      </c>
      <c r="K2271" s="667">
        <v>1</v>
      </c>
      <c r="L2271" s="667">
        <v>12</v>
      </c>
      <c r="M2271" s="666">
        <v>99213.60000000002</v>
      </c>
      <c r="N2271" s="667">
        <v>1</v>
      </c>
      <c r="O2271" s="667">
        <v>6</v>
      </c>
      <c r="P2271" s="666">
        <v>49157.53</v>
      </c>
      <c r="Q2271" s="667">
        <v>1</v>
      </c>
      <c r="R2271" s="667">
        <v>12</v>
      </c>
    </row>
    <row r="2272" spans="1:18" x14ac:dyDescent="0.25">
      <c r="A2272" s="602">
        <v>1250</v>
      </c>
      <c r="B2272" s="602" t="s">
        <v>515</v>
      </c>
      <c r="C2272" s="601" t="s">
        <v>147</v>
      </c>
      <c r="D2272" s="601" t="s">
        <v>17030</v>
      </c>
      <c r="E2272" s="606">
        <v>2500</v>
      </c>
      <c r="F2272" s="602" t="s">
        <v>24205</v>
      </c>
      <c r="G2272" s="601" t="s">
        <v>24206</v>
      </c>
      <c r="H2272" s="601" t="s">
        <v>24032</v>
      </c>
      <c r="I2272" s="703" t="s">
        <v>571</v>
      </c>
      <c r="J2272" s="601" t="s">
        <v>23785</v>
      </c>
      <c r="K2272" s="667">
        <v>0</v>
      </c>
      <c r="L2272" s="667">
        <v>0</v>
      </c>
      <c r="M2272" s="666">
        <v>0</v>
      </c>
      <c r="N2272" s="667">
        <v>0</v>
      </c>
      <c r="O2272" s="667">
        <v>0</v>
      </c>
      <c r="P2272" s="666">
        <v>0</v>
      </c>
      <c r="Q2272" s="667">
        <v>1</v>
      </c>
      <c r="R2272" s="667">
        <v>12</v>
      </c>
    </row>
    <row r="2273" spans="1:19" x14ac:dyDescent="0.25">
      <c r="A2273" s="602">
        <v>1250</v>
      </c>
      <c r="B2273" s="602" t="s">
        <v>515</v>
      </c>
      <c r="C2273" s="601" t="s">
        <v>147</v>
      </c>
      <c r="D2273" s="601" t="s">
        <v>23811</v>
      </c>
      <c r="E2273" s="606">
        <v>10000</v>
      </c>
      <c r="F2273" s="602" t="s">
        <v>24207</v>
      </c>
      <c r="G2273" s="601" t="s">
        <v>24208</v>
      </c>
      <c r="H2273" s="703" t="s">
        <v>565</v>
      </c>
      <c r="I2273" s="703" t="s">
        <v>849</v>
      </c>
      <c r="J2273" s="601" t="s">
        <v>686</v>
      </c>
      <c r="K2273" s="667">
        <v>1</v>
      </c>
      <c r="L2273" s="667">
        <v>5</v>
      </c>
      <c r="M2273" s="666">
        <v>48929.01</v>
      </c>
      <c r="N2273" s="667">
        <v>0</v>
      </c>
      <c r="O2273" s="667">
        <v>0</v>
      </c>
      <c r="P2273" s="666">
        <v>0</v>
      </c>
      <c r="Q2273" s="667">
        <v>0</v>
      </c>
      <c r="R2273" s="667">
        <v>0</v>
      </c>
    </row>
    <row r="2274" spans="1:19" x14ac:dyDescent="0.25">
      <c r="A2274" s="602">
        <v>1250</v>
      </c>
      <c r="B2274" s="602" t="s">
        <v>515</v>
      </c>
      <c r="C2274" s="601" t="s">
        <v>147</v>
      </c>
      <c r="D2274" s="601" t="s">
        <v>24209</v>
      </c>
      <c r="E2274" s="606">
        <v>8000</v>
      </c>
      <c r="F2274" s="602" t="s">
        <v>24210</v>
      </c>
      <c r="G2274" s="601" t="s">
        <v>24211</v>
      </c>
      <c r="H2274" s="703" t="s">
        <v>16466</v>
      </c>
      <c r="I2274" s="703" t="s">
        <v>849</v>
      </c>
      <c r="J2274" s="601" t="s">
        <v>686</v>
      </c>
      <c r="K2274" s="667">
        <v>1</v>
      </c>
      <c r="L2274" s="667">
        <v>12</v>
      </c>
      <c r="M2274" s="666">
        <v>99213.60000000002</v>
      </c>
      <c r="N2274" s="667">
        <v>1</v>
      </c>
      <c r="O2274" s="667">
        <v>6</v>
      </c>
      <c r="P2274" s="666">
        <v>49159.200000000004</v>
      </c>
      <c r="Q2274" s="667">
        <v>1</v>
      </c>
      <c r="R2274" s="667">
        <v>12</v>
      </c>
    </row>
    <row r="2275" spans="1:19" x14ac:dyDescent="0.25">
      <c r="A2275" s="602">
        <v>1250</v>
      </c>
      <c r="B2275" s="602" t="s">
        <v>515</v>
      </c>
      <c r="C2275" s="601" t="s">
        <v>147</v>
      </c>
      <c r="D2275" s="601" t="s">
        <v>23846</v>
      </c>
      <c r="E2275" s="606">
        <v>12000</v>
      </c>
      <c r="F2275" s="602" t="s">
        <v>24212</v>
      </c>
      <c r="G2275" s="601" t="s">
        <v>24213</v>
      </c>
      <c r="H2275" s="703" t="s">
        <v>17915</v>
      </c>
      <c r="I2275" s="703" t="s">
        <v>849</v>
      </c>
      <c r="J2275" s="601" t="s">
        <v>686</v>
      </c>
      <c r="K2275" s="667">
        <v>1</v>
      </c>
      <c r="L2275" s="667">
        <v>6</v>
      </c>
      <c r="M2275" s="666">
        <v>94933.000000000015</v>
      </c>
      <c r="N2275" s="667">
        <v>0</v>
      </c>
      <c r="O2275" s="667">
        <v>0</v>
      </c>
      <c r="P2275" s="666">
        <v>0</v>
      </c>
      <c r="Q2275" s="667">
        <v>0</v>
      </c>
      <c r="R2275" s="667">
        <v>0</v>
      </c>
    </row>
    <row r="2276" spans="1:19" x14ac:dyDescent="0.25">
      <c r="A2276" s="602">
        <v>1250</v>
      </c>
      <c r="B2276" s="602" t="s">
        <v>515</v>
      </c>
      <c r="C2276" s="601" t="s">
        <v>147</v>
      </c>
      <c r="D2276" s="601" t="s">
        <v>889</v>
      </c>
      <c r="E2276" s="606">
        <v>14000</v>
      </c>
      <c r="F2276" s="602" t="s">
        <v>24214</v>
      </c>
      <c r="G2276" s="601" t="s">
        <v>24215</v>
      </c>
      <c r="H2276" s="601" t="s">
        <v>16770</v>
      </c>
      <c r="I2276" s="601" t="s">
        <v>849</v>
      </c>
      <c r="J2276" s="601" t="s">
        <v>686</v>
      </c>
      <c r="K2276" s="667">
        <v>0</v>
      </c>
      <c r="L2276" s="667">
        <v>0</v>
      </c>
      <c r="M2276" s="666">
        <v>0</v>
      </c>
      <c r="N2276" s="667">
        <v>1</v>
      </c>
      <c r="O2276" s="667">
        <v>3</v>
      </c>
      <c r="P2276" s="666">
        <v>39800.300000000003</v>
      </c>
      <c r="Q2276" s="667">
        <v>0</v>
      </c>
      <c r="R2276" s="667">
        <v>0</v>
      </c>
    </row>
    <row r="2277" spans="1:19" x14ac:dyDescent="0.25">
      <c r="A2277" s="602">
        <v>1250</v>
      </c>
      <c r="B2277" s="602" t="s">
        <v>515</v>
      </c>
      <c r="C2277" s="601" t="s">
        <v>147</v>
      </c>
      <c r="D2277" s="601" t="s">
        <v>24216</v>
      </c>
      <c r="E2277" s="606">
        <v>5000</v>
      </c>
      <c r="F2277" s="602" t="s">
        <v>24217</v>
      </c>
      <c r="G2277" s="601" t="s">
        <v>24218</v>
      </c>
      <c r="H2277" s="703" t="s">
        <v>24219</v>
      </c>
      <c r="I2277" s="703" t="s">
        <v>23906</v>
      </c>
      <c r="J2277" s="601" t="s">
        <v>23785</v>
      </c>
      <c r="K2277" s="667">
        <v>1</v>
      </c>
      <c r="L2277" s="667">
        <v>12</v>
      </c>
      <c r="M2277" s="666">
        <v>63213.600000000013</v>
      </c>
      <c r="N2277" s="667">
        <v>1</v>
      </c>
      <c r="O2277" s="667">
        <v>6</v>
      </c>
      <c r="P2277" s="666">
        <v>31159.199999999997</v>
      </c>
      <c r="Q2277" s="667">
        <v>1</v>
      </c>
      <c r="R2277" s="667">
        <v>12</v>
      </c>
    </row>
    <row r="2278" spans="1:19" x14ac:dyDescent="0.25">
      <c r="A2278" s="602">
        <v>1250</v>
      </c>
      <c r="B2278" s="602" t="s">
        <v>515</v>
      </c>
      <c r="C2278" s="601" t="s">
        <v>147</v>
      </c>
      <c r="D2278" s="601" t="s">
        <v>24220</v>
      </c>
      <c r="E2278" s="606">
        <v>9000</v>
      </c>
      <c r="F2278" s="602">
        <v>70440903</v>
      </c>
      <c r="G2278" s="601" t="s">
        <v>24221</v>
      </c>
      <c r="H2278" s="703" t="s">
        <v>565</v>
      </c>
      <c r="I2278" s="703" t="s">
        <v>849</v>
      </c>
      <c r="J2278" s="601" t="s">
        <v>686</v>
      </c>
      <c r="K2278" s="667">
        <v>0</v>
      </c>
      <c r="L2278" s="667">
        <v>1</v>
      </c>
      <c r="M2278" s="666">
        <v>10192.799999999999</v>
      </c>
      <c r="N2278" s="667">
        <v>0</v>
      </c>
      <c r="O2278" s="667">
        <v>0</v>
      </c>
      <c r="P2278" s="666">
        <v>0</v>
      </c>
      <c r="Q2278" s="667">
        <v>0</v>
      </c>
      <c r="R2278" s="667">
        <v>0</v>
      </c>
    </row>
    <row r="2279" spans="1:19" x14ac:dyDescent="0.25">
      <c r="A2279" s="602">
        <v>1250</v>
      </c>
      <c r="B2279" s="602" t="s">
        <v>515</v>
      </c>
      <c r="C2279" s="601" t="s">
        <v>147</v>
      </c>
      <c r="D2279" s="601" t="s">
        <v>19661</v>
      </c>
      <c r="E2279" s="606">
        <v>10000</v>
      </c>
      <c r="F2279" s="602" t="s">
        <v>24222</v>
      </c>
      <c r="G2279" s="601" t="s">
        <v>24223</v>
      </c>
      <c r="H2279" s="703" t="s">
        <v>23975</v>
      </c>
      <c r="I2279" s="703" t="s">
        <v>849</v>
      </c>
      <c r="J2279" s="601" t="s">
        <v>686</v>
      </c>
      <c r="K2279" s="667">
        <v>1</v>
      </c>
      <c r="L2279" s="667">
        <v>12</v>
      </c>
      <c r="M2279" s="666">
        <v>123213.60000000002</v>
      </c>
      <c r="N2279" s="667">
        <v>1</v>
      </c>
      <c r="O2279" s="667">
        <v>6</v>
      </c>
      <c r="P2279" s="666">
        <v>61159.199999999997</v>
      </c>
      <c r="Q2279" s="667">
        <v>1</v>
      </c>
      <c r="R2279" s="667">
        <v>12</v>
      </c>
    </row>
    <row r="2280" spans="1:19" x14ac:dyDescent="0.25">
      <c r="A2280" s="602">
        <v>1250</v>
      </c>
      <c r="B2280" s="602" t="s">
        <v>515</v>
      </c>
      <c r="C2280" s="601" t="s">
        <v>147</v>
      </c>
      <c r="D2280" s="601" t="s">
        <v>24224</v>
      </c>
      <c r="E2280" s="606">
        <v>9500</v>
      </c>
      <c r="F2280" s="602" t="s">
        <v>24225</v>
      </c>
      <c r="G2280" s="601" t="s">
        <v>24226</v>
      </c>
      <c r="H2280" s="703" t="s">
        <v>16466</v>
      </c>
      <c r="I2280" s="703" t="s">
        <v>849</v>
      </c>
      <c r="J2280" s="601" t="s">
        <v>686</v>
      </c>
      <c r="K2280" s="667">
        <v>1</v>
      </c>
      <c r="L2280" s="667">
        <v>12</v>
      </c>
      <c r="M2280" s="666">
        <v>117098.15000000002</v>
      </c>
      <c r="N2280" s="667">
        <v>1</v>
      </c>
      <c r="O2280" s="667">
        <v>6</v>
      </c>
      <c r="P2280" s="666">
        <v>58159.199999999997</v>
      </c>
      <c r="Q2280" s="667">
        <v>1</v>
      </c>
      <c r="R2280" s="667">
        <v>12</v>
      </c>
    </row>
    <row r="2281" spans="1:19" x14ac:dyDescent="0.25">
      <c r="A2281" s="602">
        <v>1250</v>
      </c>
      <c r="B2281" s="602" t="s">
        <v>515</v>
      </c>
      <c r="C2281" s="601" t="s">
        <v>147</v>
      </c>
      <c r="D2281" s="601" t="s">
        <v>889</v>
      </c>
      <c r="E2281" s="606">
        <v>14000</v>
      </c>
      <c r="F2281" s="602" t="s">
        <v>24227</v>
      </c>
      <c r="G2281" s="601" t="s">
        <v>24228</v>
      </c>
      <c r="H2281" s="601" t="s">
        <v>16466</v>
      </c>
      <c r="I2281" s="601" t="s">
        <v>849</v>
      </c>
      <c r="J2281" s="601" t="s">
        <v>686</v>
      </c>
      <c r="K2281" s="667">
        <v>0</v>
      </c>
      <c r="L2281" s="667">
        <v>0</v>
      </c>
      <c r="M2281" s="666">
        <v>0</v>
      </c>
      <c r="N2281" s="667">
        <v>1</v>
      </c>
      <c r="O2281" s="667">
        <v>1</v>
      </c>
      <c r="P2281" s="666">
        <v>7652.97</v>
      </c>
      <c r="Q2281" s="667">
        <v>0</v>
      </c>
      <c r="R2281" s="667">
        <v>0</v>
      </c>
    </row>
    <row r="2282" spans="1:19" x14ac:dyDescent="0.25">
      <c r="A2282" s="602">
        <v>1250</v>
      </c>
      <c r="B2282" s="602" t="s">
        <v>549</v>
      </c>
      <c r="C2282" s="601" t="s">
        <v>147</v>
      </c>
      <c r="D2282" s="601" t="s">
        <v>23846</v>
      </c>
      <c r="E2282" s="606">
        <v>10000</v>
      </c>
      <c r="F2282" s="602" t="s">
        <v>24229</v>
      </c>
      <c r="G2282" s="601" t="s">
        <v>24230</v>
      </c>
      <c r="H2282" s="703" t="s">
        <v>16466</v>
      </c>
      <c r="I2282" s="703" t="s">
        <v>849</v>
      </c>
      <c r="J2282" s="601" t="s">
        <v>686</v>
      </c>
      <c r="K2282" s="667">
        <v>0</v>
      </c>
      <c r="L2282" s="667">
        <v>0</v>
      </c>
      <c r="M2282" s="666">
        <v>0</v>
      </c>
      <c r="N2282" s="667">
        <v>0</v>
      </c>
      <c r="O2282" s="667">
        <v>0</v>
      </c>
      <c r="P2282" s="666">
        <v>0</v>
      </c>
      <c r="Q2282" s="667">
        <v>1</v>
      </c>
      <c r="R2282" s="667">
        <v>12</v>
      </c>
    </row>
    <row r="2283" spans="1:19" x14ac:dyDescent="0.25">
      <c r="A2283" s="602">
        <v>1250</v>
      </c>
      <c r="B2283" s="602" t="s">
        <v>515</v>
      </c>
      <c r="C2283" s="601" t="s">
        <v>147</v>
      </c>
      <c r="D2283" s="601" t="s">
        <v>23964</v>
      </c>
      <c r="E2283" s="606">
        <v>12000</v>
      </c>
      <c r="F2283" s="602" t="s">
        <v>24231</v>
      </c>
      <c r="G2283" s="601" t="s">
        <v>24232</v>
      </c>
      <c r="H2283" s="601" t="s">
        <v>18178</v>
      </c>
      <c r="I2283" s="601" t="s">
        <v>849</v>
      </c>
      <c r="J2283" s="601" t="s">
        <v>686</v>
      </c>
      <c r="K2283" s="667">
        <v>0</v>
      </c>
      <c r="L2283" s="667">
        <v>0</v>
      </c>
      <c r="M2283" s="666">
        <v>0</v>
      </c>
      <c r="N2283" s="667">
        <v>2</v>
      </c>
      <c r="O2283" s="667">
        <v>4</v>
      </c>
      <c r="P2283" s="666">
        <v>57345.2</v>
      </c>
      <c r="Q2283" s="667">
        <v>0</v>
      </c>
      <c r="R2283" s="667">
        <v>0</v>
      </c>
    </row>
    <row r="2284" spans="1:19" x14ac:dyDescent="0.25">
      <c r="A2284" s="602">
        <v>1250</v>
      </c>
      <c r="B2284" s="602" t="s">
        <v>515</v>
      </c>
      <c r="C2284" s="601" t="s">
        <v>147</v>
      </c>
      <c r="D2284" s="601" t="s">
        <v>23964</v>
      </c>
      <c r="E2284" s="606">
        <v>12000</v>
      </c>
      <c r="F2284" s="602" t="s">
        <v>24233</v>
      </c>
      <c r="G2284" s="601" t="s">
        <v>24234</v>
      </c>
      <c r="H2284" s="703" t="s">
        <v>16860</v>
      </c>
      <c r="I2284" s="703" t="s">
        <v>849</v>
      </c>
      <c r="J2284" s="601" t="s">
        <v>686</v>
      </c>
      <c r="K2284" s="667">
        <v>1</v>
      </c>
      <c r="L2284" s="667">
        <v>2</v>
      </c>
      <c r="M2284" s="666">
        <v>17678.93</v>
      </c>
      <c r="N2284" s="667">
        <v>2</v>
      </c>
      <c r="O2284" s="667">
        <v>1</v>
      </c>
      <c r="P2284" s="666">
        <v>12772.7</v>
      </c>
      <c r="Q2284" s="667">
        <v>0</v>
      </c>
      <c r="R2284" s="667">
        <v>0</v>
      </c>
    </row>
    <row r="2285" spans="1:19" x14ac:dyDescent="0.25">
      <c r="A2285" s="602">
        <v>1250</v>
      </c>
      <c r="B2285" s="602" t="s">
        <v>515</v>
      </c>
      <c r="C2285" s="601" t="s">
        <v>147</v>
      </c>
      <c r="D2285" s="601" t="s">
        <v>24235</v>
      </c>
      <c r="E2285" s="606">
        <v>5700</v>
      </c>
      <c r="F2285" s="602">
        <v>42699583</v>
      </c>
      <c r="G2285" s="601" t="s">
        <v>24236</v>
      </c>
      <c r="H2285" s="703" t="s">
        <v>16466</v>
      </c>
      <c r="I2285" s="703" t="s">
        <v>849</v>
      </c>
      <c r="J2285" s="601" t="s">
        <v>686</v>
      </c>
      <c r="K2285" s="667">
        <v>0</v>
      </c>
      <c r="L2285" s="667">
        <v>1</v>
      </c>
      <c r="M2285" s="666">
        <v>16795.579999999998</v>
      </c>
      <c r="N2285" s="667">
        <v>0</v>
      </c>
      <c r="O2285" s="667">
        <v>0</v>
      </c>
      <c r="P2285" s="666">
        <v>0</v>
      </c>
      <c r="Q2285" s="667">
        <v>0</v>
      </c>
      <c r="R2285" s="667">
        <v>0</v>
      </c>
    </row>
    <row r="2286" spans="1:19" s="436" customFormat="1" x14ac:dyDescent="0.25">
      <c r="A2286" s="602">
        <v>1250</v>
      </c>
      <c r="B2286" s="602" t="s">
        <v>515</v>
      </c>
      <c r="C2286" s="601" t="s">
        <v>147</v>
      </c>
      <c r="D2286" s="601" t="s">
        <v>24237</v>
      </c>
      <c r="E2286" s="606">
        <v>10500</v>
      </c>
      <c r="F2286" s="602" t="s">
        <v>24238</v>
      </c>
      <c r="G2286" s="601" t="s">
        <v>24239</v>
      </c>
      <c r="H2286" s="703" t="s">
        <v>16466</v>
      </c>
      <c r="I2286" s="703" t="s">
        <v>849</v>
      </c>
      <c r="J2286" s="601" t="s">
        <v>686</v>
      </c>
      <c r="K2286" s="667">
        <v>1</v>
      </c>
      <c r="L2286" s="667">
        <v>12</v>
      </c>
      <c r="M2286" s="666">
        <v>129213.60000000002</v>
      </c>
      <c r="N2286" s="667">
        <v>1</v>
      </c>
      <c r="O2286" s="667">
        <v>6</v>
      </c>
      <c r="P2286" s="666">
        <v>64159.199999999997</v>
      </c>
      <c r="Q2286" s="667">
        <v>1</v>
      </c>
      <c r="R2286" s="667">
        <v>12</v>
      </c>
      <c r="S2286" s="418"/>
    </row>
    <row r="2287" spans="1:19" s="436" customFormat="1" x14ac:dyDescent="0.25">
      <c r="A2287" s="602">
        <v>1250</v>
      </c>
      <c r="B2287" s="602" t="s">
        <v>515</v>
      </c>
      <c r="C2287" s="601" t="s">
        <v>147</v>
      </c>
      <c r="D2287" s="601" t="s">
        <v>814</v>
      </c>
      <c r="E2287" s="606">
        <v>10500</v>
      </c>
      <c r="F2287" s="602" t="s">
        <v>24240</v>
      </c>
      <c r="G2287" s="601" t="s">
        <v>24241</v>
      </c>
      <c r="H2287" s="703" t="s">
        <v>519</v>
      </c>
      <c r="I2287" s="703" t="s">
        <v>849</v>
      </c>
      <c r="J2287" s="601" t="s">
        <v>686</v>
      </c>
      <c r="K2287" s="667">
        <v>1</v>
      </c>
      <c r="L2287" s="667">
        <v>12</v>
      </c>
      <c r="M2287" s="666">
        <v>129213.60000000002</v>
      </c>
      <c r="N2287" s="667">
        <v>1</v>
      </c>
      <c r="O2287" s="667">
        <v>6</v>
      </c>
      <c r="P2287" s="666">
        <v>64159.199999999997</v>
      </c>
      <c r="Q2287" s="667">
        <v>1</v>
      </c>
      <c r="R2287" s="667">
        <v>12</v>
      </c>
      <c r="S2287" s="418"/>
    </row>
    <row r="2288" spans="1:19" s="436" customFormat="1" x14ac:dyDescent="0.25">
      <c r="A2288" s="602">
        <v>1250</v>
      </c>
      <c r="B2288" s="602" t="s">
        <v>515</v>
      </c>
      <c r="C2288" s="601" t="s">
        <v>147</v>
      </c>
      <c r="D2288" s="601" t="s">
        <v>24242</v>
      </c>
      <c r="E2288" s="606">
        <v>10000</v>
      </c>
      <c r="F2288" s="602" t="s">
        <v>24243</v>
      </c>
      <c r="G2288" s="601" t="s">
        <v>24244</v>
      </c>
      <c r="H2288" s="703" t="s">
        <v>16770</v>
      </c>
      <c r="I2288" s="703" t="s">
        <v>849</v>
      </c>
      <c r="J2288" s="601" t="s">
        <v>686</v>
      </c>
      <c r="K2288" s="667">
        <v>1</v>
      </c>
      <c r="L2288" s="667">
        <v>12</v>
      </c>
      <c r="M2288" s="666">
        <v>123019.84000000001</v>
      </c>
      <c r="N2288" s="667">
        <v>1</v>
      </c>
      <c r="O2288" s="667">
        <v>6</v>
      </c>
      <c r="P2288" s="666">
        <v>61069.61</v>
      </c>
      <c r="Q2288" s="667">
        <v>1</v>
      </c>
      <c r="R2288" s="667">
        <v>12</v>
      </c>
      <c r="S2288" s="418"/>
    </row>
    <row r="2289" spans="1:19" x14ac:dyDescent="0.25">
      <c r="A2289" s="602">
        <v>1250</v>
      </c>
      <c r="B2289" s="602" t="s">
        <v>515</v>
      </c>
      <c r="C2289" s="601" t="s">
        <v>147</v>
      </c>
      <c r="D2289" s="601" t="s">
        <v>23817</v>
      </c>
      <c r="E2289" s="606">
        <v>12000</v>
      </c>
      <c r="F2289" s="602" t="s">
        <v>24245</v>
      </c>
      <c r="G2289" s="601" t="s">
        <v>24246</v>
      </c>
      <c r="H2289" s="703" t="s">
        <v>17373</v>
      </c>
      <c r="I2289" s="703" t="s">
        <v>849</v>
      </c>
      <c r="J2289" s="601" t="s">
        <v>686</v>
      </c>
      <c r="K2289" s="667">
        <v>1</v>
      </c>
      <c r="L2289" s="667">
        <v>12</v>
      </c>
      <c r="M2289" s="666">
        <v>147213.6</v>
      </c>
      <c r="N2289" s="667">
        <v>1</v>
      </c>
      <c r="O2289" s="667">
        <v>1</v>
      </c>
      <c r="P2289" s="666">
        <v>46980.67</v>
      </c>
      <c r="Q2289" s="667">
        <v>0</v>
      </c>
      <c r="R2289" s="667">
        <v>0</v>
      </c>
    </row>
    <row r="2290" spans="1:19" x14ac:dyDescent="0.25">
      <c r="A2290" s="602">
        <v>1250</v>
      </c>
      <c r="B2290" s="602" t="s">
        <v>515</v>
      </c>
      <c r="C2290" s="601" t="s">
        <v>147</v>
      </c>
      <c r="D2290" s="601" t="s">
        <v>5324</v>
      </c>
      <c r="E2290" s="606">
        <v>5000</v>
      </c>
      <c r="F2290" s="602" t="s">
        <v>24247</v>
      </c>
      <c r="G2290" s="601" t="s">
        <v>24248</v>
      </c>
      <c r="H2290" s="703" t="s">
        <v>24249</v>
      </c>
      <c r="I2290" s="703" t="s">
        <v>849</v>
      </c>
      <c r="J2290" s="601" t="s">
        <v>686</v>
      </c>
      <c r="K2290" s="667">
        <v>1</v>
      </c>
      <c r="L2290" s="667">
        <v>12</v>
      </c>
      <c r="M2290" s="666">
        <v>64591.500000000015</v>
      </c>
      <c r="N2290" s="667">
        <v>1</v>
      </c>
      <c r="O2290" s="667">
        <v>6</v>
      </c>
      <c r="P2290" s="666">
        <v>31138.37</v>
      </c>
      <c r="Q2290" s="667">
        <v>1</v>
      </c>
      <c r="R2290" s="667">
        <v>12</v>
      </c>
    </row>
    <row r="2291" spans="1:19" s="436" customFormat="1" x14ac:dyDescent="0.25">
      <c r="A2291" s="602">
        <v>1250</v>
      </c>
      <c r="B2291" s="602" t="s">
        <v>515</v>
      </c>
      <c r="C2291" s="601" t="s">
        <v>147</v>
      </c>
      <c r="D2291" s="601" t="s">
        <v>20614</v>
      </c>
      <c r="E2291" s="606">
        <v>8500</v>
      </c>
      <c r="F2291" s="602" t="s">
        <v>24250</v>
      </c>
      <c r="G2291" s="601" t="s">
        <v>24251</v>
      </c>
      <c r="H2291" s="703" t="s">
        <v>24252</v>
      </c>
      <c r="I2291" s="703" t="s">
        <v>849</v>
      </c>
      <c r="J2291" s="601" t="s">
        <v>686</v>
      </c>
      <c r="K2291" s="667">
        <v>1</v>
      </c>
      <c r="L2291" s="667">
        <v>12</v>
      </c>
      <c r="M2291" s="666">
        <v>103909.68000000001</v>
      </c>
      <c r="N2291" s="667">
        <v>1</v>
      </c>
      <c r="O2291" s="667">
        <v>6</v>
      </c>
      <c r="P2291" s="666">
        <v>52142.079999999994</v>
      </c>
      <c r="Q2291" s="667">
        <v>1</v>
      </c>
      <c r="R2291" s="667">
        <v>12</v>
      </c>
      <c r="S2291" s="418"/>
    </row>
    <row r="2292" spans="1:19" s="436" customFormat="1" x14ac:dyDescent="0.25">
      <c r="A2292" s="602">
        <v>1250</v>
      </c>
      <c r="B2292" s="602" t="s">
        <v>515</v>
      </c>
      <c r="C2292" s="601" t="s">
        <v>147</v>
      </c>
      <c r="D2292" s="601" t="s">
        <v>24253</v>
      </c>
      <c r="E2292" s="606">
        <v>9000</v>
      </c>
      <c r="F2292" s="602" t="s">
        <v>24254</v>
      </c>
      <c r="G2292" s="601" t="s">
        <v>24255</v>
      </c>
      <c r="H2292" s="703" t="s">
        <v>16466</v>
      </c>
      <c r="I2292" s="703" t="s">
        <v>849</v>
      </c>
      <c r="J2292" s="601" t="s">
        <v>686</v>
      </c>
      <c r="K2292" s="667">
        <v>1</v>
      </c>
      <c r="L2292" s="667">
        <v>12</v>
      </c>
      <c r="M2292" s="666">
        <v>111201.10000000002</v>
      </c>
      <c r="N2292" s="667">
        <v>1</v>
      </c>
      <c r="O2292" s="667">
        <v>6</v>
      </c>
      <c r="P2292" s="666">
        <v>54988.570000000007</v>
      </c>
      <c r="Q2292" s="667">
        <v>1</v>
      </c>
      <c r="R2292" s="667">
        <v>12</v>
      </c>
      <c r="S2292" s="418"/>
    </row>
    <row r="2293" spans="1:19" s="436" customFormat="1" x14ac:dyDescent="0.25">
      <c r="A2293" s="602">
        <v>1250</v>
      </c>
      <c r="B2293" s="602" t="s">
        <v>515</v>
      </c>
      <c r="C2293" s="601" t="s">
        <v>147</v>
      </c>
      <c r="D2293" s="601" t="s">
        <v>24256</v>
      </c>
      <c r="E2293" s="606">
        <v>4000</v>
      </c>
      <c r="F2293" s="602" t="s">
        <v>24257</v>
      </c>
      <c r="G2293" s="601" t="s">
        <v>24258</v>
      </c>
      <c r="H2293" s="703" t="s">
        <v>19522</v>
      </c>
      <c r="I2293" s="703" t="s">
        <v>849</v>
      </c>
      <c r="J2293" s="601" t="s">
        <v>686</v>
      </c>
      <c r="K2293" s="667">
        <v>1</v>
      </c>
      <c r="L2293" s="667">
        <v>12</v>
      </c>
      <c r="M2293" s="666">
        <v>51118.880000000012</v>
      </c>
      <c r="N2293" s="667">
        <v>1</v>
      </c>
      <c r="O2293" s="667">
        <v>6</v>
      </c>
      <c r="P2293" s="666">
        <v>25112.809999999998</v>
      </c>
      <c r="Q2293" s="667">
        <v>1</v>
      </c>
      <c r="R2293" s="667">
        <v>12</v>
      </c>
      <c r="S2293" s="418"/>
    </row>
    <row r="2294" spans="1:19" s="436" customFormat="1" x14ac:dyDescent="0.25">
      <c r="A2294" s="602">
        <v>1250</v>
      </c>
      <c r="B2294" s="602" t="s">
        <v>515</v>
      </c>
      <c r="C2294" s="601" t="s">
        <v>147</v>
      </c>
      <c r="D2294" s="601" t="s">
        <v>5071</v>
      </c>
      <c r="E2294" s="606">
        <v>14000</v>
      </c>
      <c r="F2294" s="602" t="s">
        <v>24259</v>
      </c>
      <c r="G2294" s="601" t="s">
        <v>24260</v>
      </c>
      <c r="H2294" s="601" t="s">
        <v>565</v>
      </c>
      <c r="I2294" s="601" t="s">
        <v>849</v>
      </c>
      <c r="J2294" s="601" t="s">
        <v>686</v>
      </c>
      <c r="K2294" s="667">
        <v>0</v>
      </c>
      <c r="L2294" s="667">
        <v>0</v>
      </c>
      <c r="M2294" s="666">
        <v>0</v>
      </c>
      <c r="N2294" s="667">
        <v>1</v>
      </c>
      <c r="O2294" s="667">
        <v>2</v>
      </c>
      <c r="P2294" s="666">
        <v>24639.269999999997</v>
      </c>
      <c r="Q2294" s="667">
        <v>0</v>
      </c>
      <c r="R2294" s="667">
        <v>0</v>
      </c>
      <c r="S2294" s="418"/>
    </row>
    <row r="2295" spans="1:19" s="436" customFormat="1" x14ac:dyDescent="0.25">
      <c r="A2295" s="602">
        <v>1250</v>
      </c>
      <c r="B2295" s="602" t="s">
        <v>515</v>
      </c>
      <c r="C2295" s="601" t="s">
        <v>147</v>
      </c>
      <c r="D2295" s="601" t="s">
        <v>24261</v>
      </c>
      <c r="E2295" s="606">
        <v>10000</v>
      </c>
      <c r="F2295" s="602" t="s">
        <v>24262</v>
      </c>
      <c r="G2295" s="601" t="s">
        <v>24263</v>
      </c>
      <c r="H2295" s="703" t="s">
        <v>519</v>
      </c>
      <c r="I2295" s="703" t="s">
        <v>849</v>
      </c>
      <c r="J2295" s="601" t="s">
        <v>686</v>
      </c>
      <c r="K2295" s="667">
        <v>1</v>
      </c>
      <c r="L2295" s="667">
        <v>12</v>
      </c>
      <c r="M2295" s="666">
        <v>123001.09000000001</v>
      </c>
      <c r="N2295" s="667">
        <v>1</v>
      </c>
      <c r="O2295" s="667">
        <v>6</v>
      </c>
      <c r="P2295" s="666">
        <v>61159.199999999997</v>
      </c>
      <c r="Q2295" s="667">
        <v>1</v>
      </c>
      <c r="R2295" s="667">
        <v>12</v>
      </c>
      <c r="S2295" s="418"/>
    </row>
    <row r="2296" spans="1:19" x14ac:dyDescent="0.25">
      <c r="A2296" s="602">
        <v>1250</v>
      </c>
      <c r="B2296" s="602" t="s">
        <v>515</v>
      </c>
      <c r="C2296" s="601" t="s">
        <v>147</v>
      </c>
      <c r="D2296" s="601" t="s">
        <v>24264</v>
      </c>
      <c r="E2296" s="606">
        <v>11000</v>
      </c>
      <c r="F2296" s="602" t="s">
        <v>24265</v>
      </c>
      <c r="G2296" s="601" t="s">
        <v>24266</v>
      </c>
      <c r="H2296" s="703" t="s">
        <v>565</v>
      </c>
      <c r="I2296" s="703" t="s">
        <v>849</v>
      </c>
      <c r="J2296" s="601" t="s">
        <v>686</v>
      </c>
      <c r="K2296" s="667">
        <v>1</v>
      </c>
      <c r="L2296" s="667">
        <v>12</v>
      </c>
      <c r="M2296" s="666">
        <v>133293.18000000002</v>
      </c>
      <c r="N2296" s="667">
        <v>1</v>
      </c>
      <c r="O2296" s="667">
        <v>6</v>
      </c>
      <c r="P2296" s="666">
        <v>66839.899999999994</v>
      </c>
      <c r="Q2296" s="667">
        <v>1</v>
      </c>
      <c r="R2296" s="667">
        <v>12</v>
      </c>
    </row>
    <row r="2297" spans="1:19" s="436" customFormat="1" x14ac:dyDescent="0.25">
      <c r="A2297" s="602">
        <v>1250</v>
      </c>
      <c r="B2297" s="602" t="s">
        <v>515</v>
      </c>
      <c r="C2297" s="601" t="s">
        <v>147</v>
      </c>
      <c r="D2297" s="601" t="s">
        <v>23846</v>
      </c>
      <c r="E2297" s="606">
        <v>12000</v>
      </c>
      <c r="F2297" s="602" t="s">
        <v>24267</v>
      </c>
      <c r="G2297" s="601" t="s">
        <v>24268</v>
      </c>
      <c r="H2297" s="703" t="s">
        <v>19282</v>
      </c>
      <c r="I2297" s="703" t="s">
        <v>849</v>
      </c>
      <c r="J2297" s="601" t="s">
        <v>686</v>
      </c>
      <c r="K2297" s="667">
        <v>1</v>
      </c>
      <c r="L2297" s="667">
        <v>1</v>
      </c>
      <c r="M2297" s="666">
        <v>5017.8</v>
      </c>
      <c r="N2297" s="667">
        <v>0</v>
      </c>
      <c r="O2297" s="667">
        <v>0</v>
      </c>
      <c r="P2297" s="666">
        <v>0</v>
      </c>
      <c r="Q2297" s="667">
        <v>0</v>
      </c>
      <c r="R2297" s="667">
        <v>0</v>
      </c>
      <c r="S2297" s="418"/>
    </row>
    <row r="2298" spans="1:19" s="436" customFormat="1" x14ac:dyDescent="0.25">
      <c r="A2298" s="602">
        <v>1250</v>
      </c>
      <c r="B2298" s="602" t="s">
        <v>515</v>
      </c>
      <c r="C2298" s="601" t="s">
        <v>147</v>
      </c>
      <c r="D2298" s="601" t="s">
        <v>24269</v>
      </c>
      <c r="E2298" s="606">
        <v>14000</v>
      </c>
      <c r="F2298" s="602" t="s">
        <v>24270</v>
      </c>
      <c r="G2298" s="601" t="s">
        <v>24271</v>
      </c>
      <c r="H2298" s="703" t="s">
        <v>519</v>
      </c>
      <c r="I2298" s="703" t="s">
        <v>849</v>
      </c>
      <c r="J2298" s="601" t="s">
        <v>686</v>
      </c>
      <c r="K2298" s="667">
        <v>1</v>
      </c>
      <c r="L2298" s="667">
        <v>10</v>
      </c>
      <c r="M2298" s="666">
        <v>159783.56</v>
      </c>
      <c r="N2298" s="667">
        <v>0</v>
      </c>
      <c r="O2298" s="667">
        <v>0</v>
      </c>
      <c r="P2298" s="666">
        <v>0</v>
      </c>
      <c r="Q2298" s="667">
        <v>0</v>
      </c>
      <c r="R2298" s="667">
        <v>0</v>
      </c>
      <c r="S2298" s="418"/>
    </row>
    <row r="2299" spans="1:19" s="436" customFormat="1" x14ac:dyDescent="0.25">
      <c r="A2299" s="602">
        <v>1250</v>
      </c>
      <c r="B2299" s="602" t="s">
        <v>515</v>
      </c>
      <c r="C2299" s="601" t="s">
        <v>147</v>
      </c>
      <c r="D2299" s="601" t="s">
        <v>23791</v>
      </c>
      <c r="E2299" s="606">
        <v>8000</v>
      </c>
      <c r="F2299" s="602" t="s">
        <v>24272</v>
      </c>
      <c r="G2299" s="601" t="s">
        <v>24273</v>
      </c>
      <c r="H2299" s="703" t="s">
        <v>24274</v>
      </c>
      <c r="I2299" s="703" t="s">
        <v>849</v>
      </c>
      <c r="J2299" s="601" t="s">
        <v>686</v>
      </c>
      <c r="K2299" s="667">
        <v>1</v>
      </c>
      <c r="L2299" s="667">
        <v>12</v>
      </c>
      <c r="M2299" s="666">
        <v>99213.60000000002</v>
      </c>
      <c r="N2299" s="667">
        <v>1</v>
      </c>
      <c r="O2299" s="667">
        <v>6</v>
      </c>
      <c r="P2299" s="666">
        <v>49159.200000000004</v>
      </c>
      <c r="Q2299" s="667">
        <v>1</v>
      </c>
      <c r="R2299" s="667">
        <v>12</v>
      </c>
      <c r="S2299" s="418"/>
    </row>
    <row r="2300" spans="1:19" s="436" customFormat="1" x14ac:dyDescent="0.25">
      <c r="A2300" s="602">
        <v>1250</v>
      </c>
      <c r="B2300" s="602" t="s">
        <v>515</v>
      </c>
      <c r="C2300" s="601" t="s">
        <v>147</v>
      </c>
      <c r="D2300" s="601" t="s">
        <v>889</v>
      </c>
      <c r="E2300" s="606">
        <v>12000</v>
      </c>
      <c r="F2300" s="602" t="s">
        <v>24275</v>
      </c>
      <c r="G2300" s="601" t="s">
        <v>24276</v>
      </c>
      <c r="H2300" s="601" t="s">
        <v>519</v>
      </c>
      <c r="I2300" s="601" t="s">
        <v>849</v>
      </c>
      <c r="J2300" s="601" t="s">
        <v>686</v>
      </c>
      <c r="K2300" s="667">
        <v>0</v>
      </c>
      <c r="L2300" s="667">
        <v>0</v>
      </c>
      <c r="M2300" s="666">
        <v>0</v>
      </c>
      <c r="N2300" s="667">
        <v>1</v>
      </c>
      <c r="O2300" s="667">
        <v>3</v>
      </c>
      <c r="P2300" s="666">
        <v>42739.229999999996</v>
      </c>
      <c r="Q2300" s="667">
        <v>0</v>
      </c>
      <c r="R2300" s="667">
        <v>0</v>
      </c>
      <c r="S2300" s="418"/>
    </row>
    <row r="2301" spans="1:19" s="436" customFormat="1" x14ac:dyDescent="0.25">
      <c r="A2301" s="602">
        <v>1250</v>
      </c>
      <c r="B2301" s="602" t="s">
        <v>515</v>
      </c>
      <c r="C2301" s="601" t="s">
        <v>147</v>
      </c>
      <c r="D2301" s="601" t="s">
        <v>23964</v>
      </c>
      <c r="E2301" s="606">
        <v>12000</v>
      </c>
      <c r="F2301" s="602" t="s">
        <v>24277</v>
      </c>
      <c r="G2301" s="601" t="s">
        <v>24278</v>
      </c>
      <c r="H2301" s="601" t="s">
        <v>519</v>
      </c>
      <c r="I2301" s="601" t="s">
        <v>849</v>
      </c>
      <c r="J2301" s="601" t="s">
        <v>686</v>
      </c>
      <c r="K2301" s="667">
        <v>0</v>
      </c>
      <c r="L2301" s="667">
        <v>0</v>
      </c>
      <c r="M2301" s="666">
        <v>0</v>
      </c>
      <c r="N2301" s="667">
        <v>1</v>
      </c>
      <c r="O2301" s="667">
        <v>2</v>
      </c>
      <c r="P2301" s="666">
        <v>8658.2999999999993</v>
      </c>
      <c r="Q2301" s="667">
        <v>0</v>
      </c>
      <c r="R2301" s="667">
        <v>0</v>
      </c>
      <c r="S2301" s="418"/>
    </row>
    <row r="2302" spans="1:19" s="436" customFormat="1" x14ac:dyDescent="0.25">
      <c r="A2302" s="602">
        <v>1250</v>
      </c>
      <c r="B2302" s="602" t="s">
        <v>515</v>
      </c>
      <c r="C2302" s="601" t="s">
        <v>147</v>
      </c>
      <c r="D2302" s="601" t="s">
        <v>23874</v>
      </c>
      <c r="E2302" s="606">
        <v>4000</v>
      </c>
      <c r="F2302" s="602" t="s">
        <v>24279</v>
      </c>
      <c r="G2302" s="601" t="s">
        <v>24280</v>
      </c>
      <c r="H2302" s="703" t="s">
        <v>17915</v>
      </c>
      <c r="I2302" s="703" t="s">
        <v>849</v>
      </c>
      <c r="J2302" s="601" t="s">
        <v>686</v>
      </c>
      <c r="K2302" s="667">
        <v>1</v>
      </c>
      <c r="L2302" s="667">
        <v>12</v>
      </c>
      <c r="M2302" s="666">
        <v>51213.600000000013</v>
      </c>
      <c r="N2302" s="667">
        <v>1</v>
      </c>
      <c r="O2302" s="667">
        <v>4</v>
      </c>
      <c r="P2302" s="666">
        <v>17861.61</v>
      </c>
      <c r="Q2302" s="667">
        <v>1</v>
      </c>
      <c r="R2302" s="667">
        <v>12</v>
      </c>
      <c r="S2302" s="418"/>
    </row>
    <row r="2303" spans="1:19" s="436" customFormat="1" x14ac:dyDescent="0.25">
      <c r="A2303" s="602">
        <v>1250</v>
      </c>
      <c r="B2303" s="602" t="s">
        <v>515</v>
      </c>
      <c r="C2303" s="601" t="s">
        <v>147</v>
      </c>
      <c r="D2303" s="601" t="s">
        <v>24281</v>
      </c>
      <c r="E2303" s="606">
        <v>10000</v>
      </c>
      <c r="F2303" s="602" t="s">
        <v>24282</v>
      </c>
      <c r="G2303" s="601" t="s">
        <v>24283</v>
      </c>
      <c r="H2303" s="703" t="s">
        <v>16466</v>
      </c>
      <c r="I2303" s="703" t="s">
        <v>849</v>
      </c>
      <c r="J2303" s="601" t="s">
        <v>686</v>
      </c>
      <c r="K2303" s="667">
        <v>1</v>
      </c>
      <c r="L2303" s="667">
        <v>12</v>
      </c>
      <c r="M2303" s="666">
        <v>121359.44000000002</v>
      </c>
      <c r="N2303" s="667">
        <v>1</v>
      </c>
      <c r="O2303" s="667">
        <v>6</v>
      </c>
      <c r="P2303" s="666">
        <v>60581.42</v>
      </c>
      <c r="Q2303" s="667">
        <v>0</v>
      </c>
      <c r="R2303" s="667">
        <v>0</v>
      </c>
      <c r="S2303" s="418"/>
    </row>
    <row r="2304" spans="1:19" s="436" customFormat="1" x14ac:dyDescent="0.25">
      <c r="A2304" s="602">
        <v>1250</v>
      </c>
      <c r="B2304" s="602" t="s">
        <v>515</v>
      </c>
      <c r="C2304" s="601" t="s">
        <v>147</v>
      </c>
      <c r="D2304" s="601" t="s">
        <v>24284</v>
      </c>
      <c r="E2304" s="606">
        <v>7000</v>
      </c>
      <c r="F2304" s="602" t="s">
        <v>24285</v>
      </c>
      <c r="G2304" s="601" t="s">
        <v>24286</v>
      </c>
      <c r="H2304" s="703" t="s">
        <v>519</v>
      </c>
      <c r="I2304" s="703" t="s">
        <v>849</v>
      </c>
      <c r="J2304" s="601" t="s">
        <v>686</v>
      </c>
      <c r="K2304" s="667">
        <v>1</v>
      </c>
      <c r="L2304" s="667">
        <v>12</v>
      </c>
      <c r="M2304" s="666">
        <v>80213.600000000006</v>
      </c>
      <c r="N2304" s="667">
        <v>1</v>
      </c>
      <c r="O2304" s="667">
        <v>6</v>
      </c>
      <c r="P2304" s="666">
        <v>43159.200000000004</v>
      </c>
      <c r="Q2304" s="667">
        <v>1</v>
      </c>
      <c r="R2304" s="667">
        <v>12</v>
      </c>
      <c r="S2304" s="418"/>
    </row>
    <row r="2305" spans="1:19" s="436" customFormat="1" x14ac:dyDescent="0.25">
      <c r="A2305" s="602">
        <v>1250</v>
      </c>
      <c r="B2305" s="602" t="s">
        <v>515</v>
      </c>
      <c r="C2305" s="601" t="s">
        <v>147</v>
      </c>
      <c r="D2305" s="601" t="s">
        <v>23976</v>
      </c>
      <c r="E2305" s="606">
        <v>7000</v>
      </c>
      <c r="F2305" s="602" t="s">
        <v>24287</v>
      </c>
      <c r="G2305" s="601" t="s">
        <v>24288</v>
      </c>
      <c r="H2305" s="703" t="s">
        <v>16466</v>
      </c>
      <c r="I2305" s="703" t="s">
        <v>849</v>
      </c>
      <c r="J2305" s="601" t="s">
        <v>686</v>
      </c>
      <c r="K2305" s="667">
        <v>1</v>
      </c>
      <c r="L2305" s="667">
        <v>12</v>
      </c>
      <c r="M2305" s="666">
        <v>87186.380000000019</v>
      </c>
      <c r="N2305" s="667">
        <v>1</v>
      </c>
      <c r="O2305" s="667">
        <v>6</v>
      </c>
      <c r="P2305" s="666">
        <v>43157.740000000005</v>
      </c>
      <c r="Q2305" s="667">
        <v>1</v>
      </c>
      <c r="R2305" s="667">
        <v>12</v>
      </c>
      <c r="S2305" s="418"/>
    </row>
    <row r="2306" spans="1:19" x14ac:dyDescent="0.25">
      <c r="A2306" s="602">
        <v>1250</v>
      </c>
      <c r="B2306" s="602" t="s">
        <v>515</v>
      </c>
      <c r="C2306" s="601" t="s">
        <v>147</v>
      </c>
      <c r="D2306" s="601" t="s">
        <v>24253</v>
      </c>
      <c r="E2306" s="606">
        <v>9000</v>
      </c>
      <c r="F2306" s="602" t="s">
        <v>24289</v>
      </c>
      <c r="G2306" s="601" t="s">
        <v>24290</v>
      </c>
      <c r="H2306" s="703" t="s">
        <v>16466</v>
      </c>
      <c r="I2306" s="703" t="s">
        <v>849</v>
      </c>
      <c r="J2306" s="601" t="s">
        <v>686</v>
      </c>
      <c r="K2306" s="667">
        <v>1</v>
      </c>
      <c r="L2306" s="667">
        <v>12</v>
      </c>
      <c r="M2306" s="666">
        <v>111213.60000000002</v>
      </c>
      <c r="N2306" s="667">
        <v>1</v>
      </c>
      <c r="O2306" s="667">
        <v>6</v>
      </c>
      <c r="P2306" s="666">
        <v>55159.199999999997</v>
      </c>
      <c r="Q2306" s="667">
        <v>1</v>
      </c>
      <c r="R2306" s="667">
        <v>12</v>
      </c>
    </row>
    <row r="2307" spans="1:19" s="436" customFormat="1" x14ac:dyDescent="0.25">
      <c r="A2307" s="602">
        <v>1250</v>
      </c>
      <c r="B2307" s="602" t="s">
        <v>515</v>
      </c>
      <c r="C2307" s="601" t="s">
        <v>147</v>
      </c>
      <c r="D2307" s="601" t="s">
        <v>23846</v>
      </c>
      <c r="E2307" s="606">
        <v>10000</v>
      </c>
      <c r="F2307" s="602" t="s">
        <v>24291</v>
      </c>
      <c r="G2307" s="601" t="s">
        <v>24292</v>
      </c>
      <c r="H2307" s="601" t="s">
        <v>519</v>
      </c>
      <c r="I2307" s="601" t="s">
        <v>849</v>
      </c>
      <c r="J2307" s="601" t="s">
        <v>686</v>
      </c>
      <c r="K2307" s="667">
        <v>0</v>
      </c>
      <c r="L2307" s="667">
        <v>0</v>
      </c>
      <c r="M2307" s="666">
        <v>0</v>
      </c>
      <c r="N2307" s="667">
        <v>1</v>
      </c>
      <c r="O2307" s="667">
        <v>5</v>
      </c>
      <c r="P2307" s="666">
        <v>52075.869999999995</v>
      </c>
      <c r="Q2307" s="667">
        <v>0</v>
      </c>
      <c r="R2307" s="667">
        <v>0</v>
      </c>
      <c r="S2307" s="418"/>
    </row>
    <row r="2308" spans="1:19" s="436" customFormat="1" x14ac:dyDescent="0.25">
      <c r="A2308" s="602">
        <v>1250</v>
      </c>
      <c r="B2308" s="602" t="s">
        <v>515</v>
      </c>
      <c r="C2308" s="601" t="s">
        <v>147</v>
      </c>
      <c r="D2308" s="601" t="s">
        <v>539</v>
      </c>
      <c r="E2308" s="606">
        <v>3000</v>
      </c>
      <c r="F2308" s="602" t="s">
        <v>24293</v>
      </c>
      <c r="G2308" s="601" t="s">
        <v>24294</v>
      </c>
      <c r="H2308" s="703" t="s">
        <v>18178</v>
      </c>
      <c r="I2308" s="703" t="s">
        <v>849</v>
      </c>
      <c r="J2308" s="601" t="s">
        <v>686</v>
      </c>
      <c r="K2308" s="667">
        <v>1</v>
      </c>
      <c r="L2308" s="667">
        <v>1</v>
      </c>
      <c r="M2308" s="666">
        <v>5743.17</v>
      </c>
      <c r="N2308" s="667">
        <v>0</v>
      </c>
      <c r="O2308" s="667">
        <v>0</v>
      </c>
      <c r="P2308" s="666">
        <v>0</v>
      </c>
      <c r="Q2308" s="667">
        <v>0</v>
      </c>
      <c r="R2308" s="667">
        <v>0</v>
      </c>
      <c r="S2308" s="418"/>
    </row>
    <row r="2309" spans="1:19" x14ac:dyDescent="0.25">
      <c r="A2309" s="602">
        <v>1250</v>
      </c>
      <c r="B2309" s="602" t="s">
        <v>515</v>
      </c>
      <c r="C2309" s="601" t="s">
        <v>147</v>
      </c>
      <c r="D2309" s="601" t="s">
        <v>2375</v>
      </c>
      <c r="E2309" s="606">
        <v>6000</v>
      </c>
      <c r="F2309" s="602" t="s">
        <v>24295</v>
      </c>
      <c r="G2309" s="601" t="s">
        <v>24296</v>
      </c>
      <c r="H2309" s="703" t="s">
        <v>24297</v>
      </c>
      <c r="I2309" s="703" t="s">
        <v>849</v>
      </c>
      <c r="J2309" s="601" t="s">
        <v>686</v>
      </c>
      <c r="K2309" s="667">
        <v>3</v>
      </c>
      <c r="L2309" s="667">
        <v>12</v>
      </c>
      <c r="M2309" s="666">
        <v>74357.760000000009</v>
      </c>
      <c r="N2309" s="667">
        <v>1</v>
      </c>
      <c r="O2309" s="667">
        <v>6</v>
      </c>
      <c r="P2309" s="666">
        <v>36262.950000000004</v>
      </c>
      <c r="Q2309" s="667">
        <v>1</v>
      </c>
      <c r="R2309" s="667">
        <v>12</v>
      </c>
    </row>
    <row r="2310" spans="1:19" x14ac:dyDescent="0.25">
      <c r="A2310" s="602">
        <v>1250</v>
      </c>
      <c r="B2310" s="602" t="s">
        <v>515</v>
      </c>
      <c r="C2310" s="601" t="s">
        <v>147</v>
      </c>
      <c r="D2310" s="601" t="s">
        <v>23846</v>
      </c>
      <c r="E2310" s="606">
        <v>14000</v>
      </c>
      <c r="F2310" s="602" t="s">
        <v>24298</v>
      </c>
      <c r="G2310" s="601" t="s">
        <v>24299</v>
      </c>
      <c r="H2310" s="703" t="s">
        <v>24300</v>
      </c>
      <c r="I2310" s="703" t="s">
        <v>849</v>
      </c>
      <c r="J2310" s="601" t="s">
        <v>686</v>
      </c>
      <c r="K2310" s="667">
        <v>2</v>
      </c>
      <c r="L2310" s="667">
        <v>12</v>
      </c>
      <c r="M2310" s="666">
        <v>119457.80000000002</v>
      </c>
      <c r="N2310" s="667">
        <v>1</v>
      </c>
      <c r="O2310" s="667">
        <v>6</v>
      </c>
      <c r="P2310" s="666">
        <v>61118.930000000008</v>
      </c>
      <c r="Q2310" s="667">
        <v>1</v>
      </c>
      <c r="R2310" s="667">
        <v>12</v>
      </c>
    </row>
    <row r="2311" spans="1:19" x14ac:dyDescent="0.25">
      <c r="A2311" s="602">
        <v>1250</v>
      </c>
      <c r="B2311" s="602" t="s">
        <v>515</v>
      </c>
      <c r="C2311" s="601" t="s">
        <v>147</v>
      </c>
      <c r="D2311" s="601" t="s">
        <v>889</v>
      </c>
      <c r="E2311" s="606">
        <v>14000</v>
      </c>
      <c r="F2311" s="602" t="s">
        <v>24301</v>
      </c>
      <c r="G2311" s="601" t="s">
        <v>24302</v>
      </c>
      <c r="H2311" s="703" t="s">
        <v>16466</v>
      </c>
      <c r="I2311" s="703" t="s">
        <v>849</v>
      </c>
      <c r="J2311" s="601" t="s">
        <v>686</v>
      </c>
      <c r="K2311" s="667">
        <v>1</v>
      </c>
      <c r="L2311" s="667">
        <v>1</v>
      </c>
      <c r="M2311" s="666">
        <v>5817.8</v>
      </c>
      <c r="N2311" s="667">
        <v>0</v>
      </c>
      <c r="O2311" s="667">
        <v>0</v>
      </c>
      <c r="P2311" s="666">
        <v>0</v>
      </c>
      <c r="Q2311" s="667">
        <v>0</v>
      </c>
      <c r="R2311" s="667">
        <v>0</v>
      </c>
    </row>
    <row r="2312" spans="1:19" x14ac:dyDescent="0.25">
      <c r="A2312" s="602">
        <v>1250</v>
      </c>
      <c r="B2312" s="602" t="s">
        <v>515</v>
      </c>
      <c r="C2312" s="601" t="s">
        <v>147</v>
      </c>
      <c r="D2312" s="601" t="s">
        <v>24303</v>
      </c>
      <c r="E2312" s="606">
        <v>10000</v>
      </c>
      <c r="F2312" s="602" t="s">
        <v>24304</v>
      </c>
      <c r="G2312" s="601" t="s">
        <v>24305</v>
      </c>
      <c r="H2312" s="703" t="s">
        <v>16466</v>
      </c>
      <c r="I2312" s="703" t="s">
        <v>849</v>
      </c>
      <c r="J2312" s="601" t="s">
        <v>686</v>
      </c>
      <c r="K2312" s="667">
        <v>1</v>
      </c>
      <c r="L2312" s="667">
        <v>12</v>
      </c>
      <c r="M2312" s="666">
        <v>122933.04000000002</v>
      </c>
      <c r="N2312" s="667">
        <v>1</v>
      </c>
      <c r="O2312" s="667">
        <v>6</v>
      </c>
      <c r="P2312" s="666">
        <v>61159.199999999997</v>
      </c>
      <c r="Q2312" s="667">
        <v>1</v>
      </c>
      <c r="R2312" s="667">
        <v>12</v>
      </c>
    </row>
    <row r="2313" spans="1:19" x14ac:dyDescent="0.25">
      <c r="A2313" s="602">
        <v>1250</v>
      </c>
      <c r="B2313" s="602" t="s">
        <v>515</v>
      </c>
      <c r="C2313" s="601" t="s">
        <v>147</v>
      </c>
      <c r="D2313" s="601" t="s">
        <v>24306</v>
      </c>
      <c r="E2313" s="606">
        <v>9500</v>
      </c>
      <c r="F2313" s="602" t="s">
        <v>24307</v>
      </c>
      <c r="G2313" s="601" t="s">
        <v>24308</v>
      </c>
      <c r="H2313" s="703" t="s">
        <v>16466</v>
      </c>
      <c r="I2313" s="703" t="s">
        <v>849</v>
      </c>
      <c r="J2313" s="601" t="s">
        <v>686</v>
      </c>
      <c r="K2313" s="667">
        <v>1</v>
      </c>
      <c r="L2313" s="667">
        <v>12</v>
      </c>
      <c r="M2313" s="666">
        <v>117197.77000000002</v>
      </c>
      <c r="N2313" s="667">
        <v>1</v>
      </c>
      <c r="O2313" s="667">
        <v>6</v>
      </c>
      <c r="P2313" s="666">
        <v>58159.199999999997</v>
      </c>
      <c r="Q2313" s="667">
        <v>1</v>
      </c>
      <c r="R2313" s="667">
        <v>12</v>
      </c>
    </row>
    <row r="2314" spans="1:19" x14ac:dyDescent="0.25">
      <c r="A2314" s="602">
        <v>1250</v>
      </c>
      <c r="B2314" s="602" t="s">
        <v>515</v>
      </c>
      <c r="C2314" s="601" t="s">
        <v>147</v>
      </c>
      <c r="D2314" s="601" t="s">
        <v>23808</v>
      </c>
      <c r="E2314" s="606">
        <v>6500</v>
      </c>
      <c r="F2314" s="602" t="s">
        <v>24309</v>
      </c>
      <c r="G2314" s="601" t="s">
        <v>24310</v>
      </c>
      <c r="H2314" s="703" t="s">
        <v>16466</v>
      </c>
      <c r="I2314" s="703" t="s">
        <v>849</v>
      </c>
      <c r="J2314" s="601" t="s">
        <v>686</v>
      </c>
      <c r="K2314" s="667">
        <v>1</v>
      </c>
      <c r="L2314" s="667">
        <v>12</v>
      </c>
      <c r="M2314" s="666">
        <v>81187.420000000013</v>
      </c>
      <c r="N2314" s="667">
        <v>1</v>
      </c>
      <c r="O2314" s="667">
        <v>6</v>
      </c>
      <c r="P2314" s="666">
        <v>40159.200000000004</v>
      </c>
      <c r="Q2314" s="667">
        <v>1</v>
      </c>
      <c r="R2314" s="667">
        <v>12</v>
      </c>
    </row>
    <row r="2315" spans="1:19" x14ac:dyDescent="0.25">
      <c r="A2315" s="602">
        <v>1250</v>
      </c>
      <c r="B2315" s="602" t="s">
        <v>515</v>
      </c>
      <c r="C2315" s="601" t="s">
        <v>147</v>
      </c>
      <c r="D2315" s="601" t="s">
        <v>24311</v>
      </c>
      <c r="E2315" s="606">
        <v>9000</v>
      </c>
      <c r="F2315" s="602" t="s">
        <v>24312</v>
      </c>
      <c r="G2315" s="601" t="s">
        <v>24313</v>
      </c>
      <c r="H2315" s="703" t="s">
        <v>16466</v>
      </c>
      <c r="I2315" s="703" t="s">
        <v>849</v>
      </c>
      <c r="J2315" s="601" t="s">
        <v>686</v>
      </c>
      <c r="K2315" s="667">
        <v>1</v>
      </c>
      <c r="L2315" s="667">
        <v>12</v>
      </c>
      <c r="M2315" s="666">
        <v>111213.60000000002</v>
      </c>
      <c r="N2315" s="667">
        <v>1</v>
      </c>
      <c r="O2315" s="667">
        <v>6</v>
      </c>
      <c r="P2315" s="666">
        <v>55159.199999999997</v>
      </c>
      <c r="Q2315" s="667">
        <v>1</v>
      </c>
      <c r="R2315" s="667">
        <v>12</v>
      </c>
    </row>
    <row r="2316" spans="1:19" x14ac:dyDescent="0.25">
      <c r="A2316" s="602">
        <v>1250</v>
      </c>
      <c r="B2316" s="602" t="s">
        <v>515</v>
      </c>
      <c r="C2316" s="601" t="s">
        <v>147</v>
      </c>
      <c r="D2316" s="601" t="s">
        <v>24314</v>
      </c>
      <c r="E2316" s="606">
        <v>10000</v>
      </c>
      <c r="F2316" s="602" t="s">
        <v>24315</v>
      </c>
      <c r="G2316" s="601" t="s">
        <v>24316</v>
      </c>
      <c r="H2316" s="703" t="s">
        <v>24317</v>
      </c>
      <c r="I2316" s="703" t="s">
        <v>849</v>
      </c>
      <c r="J2316" s="601" t="s">
        <v>686</v>
      </c>
      <c r="K2316" s="667">
        <v>1</v>
      </c>
      <c r="L2316" s="667">
        <v>12</v>
      </c>
      <c r="M2316" s="666">
        <v>123213.60000000002</v>
      </c>
      <c r="N2316" s="667">
        <v>1</v>
      </c>
      <c r="O2316" s="667">
        <v>3</v>
      </c>
      <c r="P2316" s="666">
        <v>24933.63</v>
      </c>
      <c r="Q2316" s="667">
        <v>1</v>
      </c>
      <c r="R2316" s="667">
        <v>12</v>
      </c>
    </row>
    <row r="2317" spans="1:19" x14ac:dyDescent="0.25">
      <c r="A2317" s="602">
        <v>1250</v>
      </c>
      <c r="B2317" s="602" t="s">
        <v>515</v>
      </c>
      <c r="C2317" s="601" t="s">
        <v>147</v>
      </c>
      <c r="D2317" s="601" t="s">
        <v>23846</v>
      </c>
      <c r="E2317" s="606">
        <v>12000</v>
      </c>
      <c r="F2317" s="602" t="s">
        <v>24318</v>
      </c>
      <c r="G2317" s="601" t="s">
        <v>24319</v>
      </c>
      <c r="H2317" s="601" t="s">
        <v>16466</v>
      </c>
      <c r="I2317" s="601" t="s">
        <v>849</v>
      </c>
      <c r="J2317" s="601" t="s">
        <v>686</v>
      </c>
      <c r="K2317" s="667">
        <v>0</v>
      </c>
      <c r="L2317" s="667">
        <v>0</v>
      </c>
      <c r="M2317" s="666">
        <v>0</v>
      </c>
      <c r="N2317" s="667">
        <v>1</v>
      </c>
      <c r="O2317" s="667">
        <v>2</v>
      </c>
      <c r="P2317" s="666">
        <v>17172.599999999999</v>
      </c>
      <c r="Q2317" s="667">
        <v>0</v>
      </c>
      <c r="R2317" s="667">
        <v>0</v>
      </c>
    </row>
    <row r="2318" spans="1:19" x14ac:dyDescent="0.25">
      <c r="A2318" s="602">
        <v>1250</v>
      </c>
      <c r="B2318" s="602" t="s">
        <v>515</v>
      </c>
      <c r="C2318" s="601" t="s">
        <v>147</v>
      </c>
      <c r="D2318" s="601" t="s">
        <v>23846</v>
      </c>
      <c r="E2318" s="606">
        <v>12000</v>
      </c>
      <c r="F2318" s="602" t="s">
        <v>24320</v>
      </c>
      <c r="G2318" s="601" t="s">
        <v>24321</v>
      </c>
      <c r="H2318" s="703" t="s">
        <v>519</v>
      </c>
      <c r="I2318" s="703" t="s">
        <v>849</v>
      </c>
      <c r="J2318" s="601" t="s">
        <v>686</v>
      </c>
      <c r="K2318" s="667">
        <v>1</v>
      </c>
      <c r="L2318" s="667">
        <v>1</v>
      </c>
      <c r="M2318" s="666">
        <v>15671.47</v>
      </c>
      <c r="N2318" s="667">
        <v>0</v>
      </c>
      <c r="O2318" s="667">
        <v>0</v>
      </c>
      <c r="P2318" s="666">
        <v>0</v>
      </c>
      <c r="Q2318" s="667">
        <v>0</v>
      </c>
      <c r="R2318" s="667">
        <v>0</v>
      </c>
    </row>
    <row r="2319" spans="1:19" x14ac:dyDescent="0.25">
      <c r="A2319" s="602">
        <v>1250</v>
      </c>
      <c r="B2319" s="602" t="s">
        <v>515</v>
      </c>
      <c r="C2319" s="601" t="s">
        <v>147</v>
      </c>
      <c r="D2319" s="601" t="s">
        <v>23918</v>
      </c>
      <c r="E2319" s="606">
        <v>4000</v>
      </c>
      <c r="F2319" s="602" t="s">
        <v>24322</v>
      </c>
      <c r="G2319" s="601" t="s">
        <v>24323</v>
      </c>
      <c r="H2319" s="703" t="s">
        <v>24324</v>
      </c>
      <c r="I2319" s="703" t="s">
        <v>849</v>
      </c>
      <c r="J2319" s="601" t="s">
        <v>686</v>
      </c>
      <c r="K2319" s="667">
        <v>1</v>
      </c>
      <c r="L2319" s="667">
        <v>12</v>
      </c>
      <c r="M2319" s="666">
        <v>51213.600000000013</v>
      </c>
      <c r="N2319" s="667">
        <v>1</v>
      </c>
      <c r="O2319" s="667">
        <v>6</v>
      </c>
      <c r="P2319" s="666">
        <v>25159.199999999997</v>
      </c>
      <c r="Q2319" s="667">
        <v>1</v>
      </c>
      <c r="R2319" s="667">
        <v>12</v>
      </c>
    </row>
    <row r="2320" spans="1:19" x14ac:dyDescent="0.25">
      <c r="A2320" s="610">
        <v>1250</v>
      </c>
      <c r="B2320" s="610" t="s">
        <v>515</v>
      </c>
      <c r="C2320" s="613" t="s">
        <v>147</v>
      </c>
      <c r="D2320" s="613" t="s">
        <v>24008</v>
      </c>
      <c r="E2320" s="612">
        <v>14000</v>
      </c>
      <c r="F2320" s="610" t="s">
        <v>24325</v>
      </c>
      <c r="G2320" s="613" t="s">
        <v>24326</v>
      </c>
      <c r="H2320" s="613" t="s">
        <v>16868</v>
      </c>
      <c r="I2320" s="613" t="s">
        <v>849</v>
      </c>
      <c r="J2320" s="613" t="s">
        <v>686</v>
      </c>
      <c r="K2320" s="672">
        <v>0</v>
      </c>
      <c r="L2320" s="672">
        <v>0</v>
      </c>
      <c r="M2320" s="674">
        <v>0</v>
      </c>
      <c r="N2320" s="672">
        <v>1</v>
      </c>
      <c r="O2320" s="672">
        <v>2</v>
      </c>
      <c r="P2320" s="674">
        <v>21372.6</v>
      </c>
      <c r="Q2320" s="672">
        <v>0</v>
      </c>
      <c r="R2320" s="672">
        <v>0</v>
      </c>
    </row>
    <row r="2321" spans="1:18" s="65" customFormat="1" ht="12" x14ac:dyDescent="0.2">
      <c r="A2321" s="430"/>
      <c r="B2321" s="66"/>
      <c r="C2321" s="66"/>
      <c r="F2321" s="66"/>
      <c r="K2321" s="431"/>
      <c r="L2321" s="431"/>
      <c r="N2321" s="431"/>
      <c r="O2321" s="431"/>
      <c r="P2321" s="431"/>
      <c r="Q2321" s="431"/>
      <c r="R2321" s="431"/>
    </row>
    <row r="2322" spans="1:18" x14ac:dyDescent="0.25">
      <c r="A2322" s="592" t="s">
        <v>277</v>
      </c>
      <c r="B2322" s="587"/>
      <c r="C2322" s="587"/>
      <c r="D2322" s="587"/>
      <c r="E2322" s="588"/>
      <c r="F2322" s="587"/>
      <c r="G2322" s="587"/>
      <c r="H2322" s="587"/>
      <c r="I2322" s="587"/>
      <c r="J2322" s="587"/>
      <c r="K2322" s="589"/>
      <c r="L2322" s="589"/>
      <c r="M2322" s="590"/>
      <c r="N2322" s="589"/>
      <c r="O2322" s="589"/>
      <c r="P2322" s="589"/>
      <c r="Q2322" s="589"/>
      <c r="R2322" s="591"/>
    </row>
    <row r="2323" spans="1:18" x14ac:dyDescent="0.25">
      <c r="A2323" s="432">
        <v>1669</v>
      </c>
      <c r="B2323" s="432" t="s">
        <v>515</v>
      </c>
      <c r="C2323" s="433" t="s">
        <v>147</v>
      </c>
      <c r="D2323" s="433" t="s">
        <v>22238</v>
      </c>
      <c r="E2323" s="433">
        <v>15000</v>
      </c>
      <c r="F2323" s="433" t="s">
        <v>22239</v>
      </c>
      <c r="G2323" s="434" t="s">
        <v>22240</v>
      </c>
      <c r="H2323" s="434" t="s">
        <v>22241</v>
      </c>
      <c r="I2323" s="434" t="s">
        <v>849</v>
      </c>
      <c r="J2323" s="433" t="s">
        <v>22242</v>
      </c>
      <c r="K2323" s="675">
        <v>1</v>
      </c>
      <c r="L2323" s="675">
        <v>12</v>
      </c>
      <c r="M2323" s="676">
        <v>183213.6</v>
      </c>
      <c r="N2323" s="677">
        <v>1</v>
      </c>
      <c r="O2323" s="675">
        <v>1</v>
      </c>
      <c r="P2323" s="676">
        <v>15186.3</v>
      </c>
      <c r="Q2323" s="677" t="s">
        <v>542</v>
      </c>
      <c r="R2323" s="675" t="s">
        <v>542</v>
      </c>
    </row>
    <row r="2324" spans="1:18" x14ac:dyDescent="0.25">
      <c r="A2324" s="432">
        <v>1669</v>
      </c>
      <c r="B2324" s="432" t="s">
        <v>515</v>
      </c>
      <c r="C2324" s="433" t="s">
        <v>147</v>
      </c>
      <c r="D2324" s="433" t="s">
        <v>22243</v>
      </c>
      <c r="E2324" s="433">
        <v>9000</v>
      </c>
      <c r="F2324" s="433" t="s">
        <v>22244</v>
      </c>
      <c r="G2324" s="434" t="s">
        <v>22245</v>
      </c>
      <c r="H2324" s="434" t="s">
        <v>565</v>
      </c>
      <c r="I2324" s="434" t="s">
        <v>849</v>
      </c>
      <c r="J2324" s="433" t="s">
        <v>22246</v>
      </c>
      <c r="K2324" s="675">
        <v>1</v>
      </c>
      <c r="L2324" s="675">
        <v>12</v>
      </c>
      <c r="M2324" s="676">
        <v>111213.6</v>
      </c>
      <c r="N2324" s="677">
        <v>1</v>
      </c>
      <c r="O2324" s="675">
        <v>6</v>
      </c>
      <c r="P2324" s="676">
        <v>55117.8</v>
      </c>
      <c r="Q2324" s="677">
        <v>1</v>
      </c>
      <c r="R2324" s="675">
        <v>12</v>
      </c>
    </row>
    <row r="2325" spans="1:18" x14ac:dyDescent="0.25">
      <c r="A2325" s="432">
        <v>1669</v>
      </c>
      <c r="B2325" s="432" t="s">
        <v>515</v>
      </c>
      <c r="C2325" s="433" t="s">
        <v>147</v>
      </c>
      <c r="D2325" s="433" t="s">
        <v>22247</v>
      </c>
      <c r="E2325" s="433">
        <v>8000</v>
      </c>
      <c r="F2325" s="433" t="s">
        <v>22248</v>
      </c>
      <c r="G2325" s="434" t="s">
        <v>22249</v>
      </c>
      <c r="H2325" s="434" t="s">
        <v>22250</v>
      </c>
      <c r="I2325" s="434" t="s">
        <v>849</v>
      </c>
      <c r="J2325" s="433" t="s">
        <v>22251</v>
      </c>
      <c r="K2325" s="675">
        <v>1</v>
      </c>
      <c r="L2325" s="675">
        <v>12</v>
      </c>
      <c r="M2325" s="676">
        <v>99213.6</v>
      </c>
      <c r="N2325" s="677">
        <v>1</v>
      </c>
      <c r="O2325" s="675">
        <v>6</v>
      </c>
      <c r="P2325" s="676">
        <v>49117.8</v>
      </c>
      <c r="Q2325" s="677">
        <v>1</v>
      </c>
      <c r="R2325" s="675">
        <v>12</v>
      </c>
    </row>
    <row r="2326" spans="1:18" x14ac:dyDescent="0.25">
      <c r="A2326" s="432">
        <v>1669</v>
      </c>
      <c r="B2326" s="432" t="s">
        <v>515</v>
      </c>
      <c r="C2326" s="433" t="s">
        <v>147</v>
      </c>
      <c r="D2326" s="433" t="s">
        <v>22252</v>
      </c>
      <c r="E2326" s="433">
        <v>9000</v>
      </c>
      <c r="F2326" s="433" t="s">
        <v>22253</v>
      </c>
      <c r="G2326" s="434" t="s">
        <v>22254</v>
      </c>
      <c r="H2326" s="434" t="s">
        <v>22255</v>
      </c>
      <c r="I2326" s="434" t="s">
        <v>849</v>
      </c>
      <c r="J2326" s="433" t="s">
        <v>22256</v>
      </c>
      <c r="K2326" s="675">
        <v>1</v>
      </c>
      <c r="L2326" s="675">
        <v>12</v>
      </c>
      <c r="M2326" s="676">
        <v>111213.6</v>
      </c>
      <c r="N2326" s="677">
        <v>1</v>
      </c>
      <c r="O2326" s="675">
        <v>6</v>
      </c>
      <c r="P2326" s="676">
        <v>55117.8</v>
      </c>
      <c r="Q2326" s="677">
        <v>1</v>
      </c>
      <c r="R2326" s="675">
        <v>12</v>
      </c>
    </row>
    <row r="2327" spans="1:18" x14ac:dyDescent="0.25">
      <c r="A2327" s="432">
        <v>1669</v>
      </c>
      <c r="B2327" s="432" t="s">
        <v>515</v>
      </c>
      <c r="C2327" s="433" t="s">
        <v>147</v>
      </c>
      <c r="D2327" s="433" t="s">
        <v>22257</v>
      </c>
      <c r="E2327" s="433">
        <v>15600</v>
      </c>
      <c r="F2327" s="433" t="s">
        <v>22258</v>
      </c>
      <c r="G2327" s="434" t="s">
        <v>22259</v>
      </c>
      <c r="H2327" s="434" t="s">
        <v>19383</v>
      </c>
      <c r="I2327" s="434" t="s">
        <v>849</v>
      </c>
      <c r="J2327" s="433" t="s">
        <v>22260</v>
      </c>
      <c r="K2327" s="675">
        <v>1</v>
      </c>
      <c r="L2327" s="675">
        <v>12</v>
      </c>
      <c r="M2327" s="676">
        <v>190413.6</v>
      </c>
      <c r="N2327" s="677">
        <v>1</v>
      </c>
      <c r="O2327" s="675">
        <v>1</v>
      </c>
      <c r="P2327" s="676">
        <v>15786.3</v>
      </c>
      <c r="Q2327" s="677" t="s">
        <v>542</v>
      </c>
      <c r="R2327" s="675" t="s">
        <v>542</v>
      </c>
    </row>
    <row r="2328" spans="1:18" x14ac:dyDescent="0.25">
      <c r="A2328" s="432">
        <v>1669</v>
      </c>
      <c r="B2328" s="432" t="s">
        <v>515</v>
      </c>
      <c r="C2328" s="433" t="s">
        <v>147</v>
      </c>
      <c r="D2328" s="433" t="s">
        <v>22261</v>
      </c>
      <c r="E2328" s="433">
        <v>8000</v>
      </c>
      <c r="F2328" s="433" t="s">
        <v>22262</v>
      </c>
      <c r="G2328" s="434" t="s">
        <v>22263</v>
      </c>
      <c r="H2328" s="434" t="s">
        <v>22264</v>
      </c>
      <c r="I2328" s="434" t="s">
        <v>849</v>
      </c>
      <c r="J2328" s="433" t="s">
        <v>22265</v>
      </c>
      <c r="K2328" s="675">
        <v>1</v>
      </c>
      <c r="L2328" s="675">
        <v>12</v>
      </c>
      <c r="M2328" s="676">
        <v>99213.6</v>
      </c>
      <c r="N2328" s="677">
        <v>1</v>
      </c>
      <c r="O2328" s="675">
        <v>6</v>
      </c>
      <c r="P2328" s="676">
        <v>49117.8</v>
      </c>
      <c r="Q2328" s="677">
        <v>1</v>
      </c>
      <c r="R2328" s="675">
        <v>12</v>
      </c>
    </row>
    <row r="2329" spans="1:18" x14ac:dyDescent="0.25">
      <c r="A2329" s="432">
        <v>1669</v>
      </c>
      <c r="B2329" s="432" t="s">
        <v>515</v>
      </c>
      <c r="C2329" s="433" t="s">
        <v>147</v>
      </c>
      <c r="D2329" s="433" t="s">
        <v>22266</v>
      </c>
      <c r="E2329" s="433">
        <v>12000</v>
      </c>
      <c r="F2329" s="433" t="s">
        <v>22267</v>
      </c>
      <c r="G2329" s="434" t="s">
        <v>22268</v>
      </c>
      <c r="H2329" s="434" t="s">
        <v>22269</v>
      </c>
      <c r="I2329" s="434" t="s">
        <v>520</v>
      </c>
      <c r="J2329" s="433" t="s">
        <v>22270</v>
      </c>
      <c r="K2329" s="675">
        <v>1</v>
      </c>
      <c r="L2329" s="675">
        <v>12</v>
      </c>
      <c r="M2329" s="676">
        <v>147213.6</v>
      </c>
      <c r="N2329" s="677">
        <v>1</v>
      </c>
      <c r="O2329" s="675">
        <v>6</v>
      </c>
      <c r="P2329" s="676">
        <v>73117.8</v>
      </c>
      <c r="Q2329" s="677">
        <v>1</v>
      </c>
      <c r="R2329" s="675">
        <v>12</v>
      </c>
    </row>
    <row r="2330" spans="1:18" x14ac:dyDescent="0.25">
      <c r="A2330" s="432">
        <v>1669</v>
      </c>
      <c r="B2330" s="432" t="s">
        <v>515</v>
      </c>
      <c r="C2330" s="433" t="s">
        <v>147</v>
      </c>
      <c r="D2330" s="433" t="s">
        <v>22271</v>
      </c>
      <c r="E2330" s="433">
        <v>12000</v>
      </c>
      <c r="F2330" s="433" t="s">
        <v>22272</v>
      </c>
      <c r="G2330" s="434" t="s">
        <v>22273</v>
      </c>
      <c r="H2330" s="434" t="s">
        <v>16916</v>
      </c>
      <c r="I2330" s="434" t="s">
        <v>849</v>
      </c>
      <c r="J2330" s="433" t="s">
        <v>22274</v>
      </c>
      <c r="K2330" s="675">
        <v>1</v>
      </c>
      <c r="L2330" s="675">
        <v>1</v>
      </c>
      <c r="M2330" s="676">
        <v>12217.8</v>
      </c>
      <c r="N2330" s="677" t="s">
        <v>542</v>
      </c>
      <c r="O2330" s="675" t="s">
        <v>542</v>
      </c>
      <c r="P2330" s="676" t="s">
        <v>542</v>
      </c>
      <c r="Q2330" s="677" t="s">
        <v>542</v>
      </c>
      <c r="R2330" s="675" t="s">
        <v>542</v>
      </c>
    </row>
    <row r="2331" spans="1:18" x14ac:dyDescent="0.25">
      <c r="A2331" s="432">
        <v>1669</v>
      </c>
      <c r="B2331" s="432" t="s">
        <v>515</v>
      </c>
      <c r="C2331" s="433" t="s">
        <v>147</v>
      </c>
      <c r="D2331" s="433" t="s">
        <v>18175</v>
      </c>
      <c r="E2331" s="433">
        <v>14000</v>
      </c>
      <c r="F2331" s="433" t="s">
        <v>22275</v>
      </c>
      <c r="G2331" s="434" t="s">
        <v>22276</v>
      </c>
      <c r="H2331" s="434" t="s">
        <v>565</v>
      </c>
      <c r="I2331" s="434" t="s">
        <v>849</v>
      </c>
      <c r="J2331" s="433" t="s">
        <v>22246</v>
      </c>
      <c r="K2331" s="675">
        <v>1</v>
      </c>
      <c r="L2331" s="675">
        <v>2</v>
      </c>
      <c r="M2331" s="676">
        <v>28435.599999999999</v>
      </c>
      <c r="N2331" s="677" t="s">
        <v>542</v>
      </c>
      <c r="O2331" s="675" t="s">
        <v>542</v>
      </c>
      <c r="P2331" s="676" t="s">
        <v>542</v>
      </c>
      <c r="Q2331" s="677" t="s">
        <v>542</v>
      </c>
      <c r="R2331" s="675" t="s">
        <v>542</v>
      </c>
    </row>
    <row r="2332" spans="1:18" x14ac:dyDescent="0.25">
      <c r="A2332" s="432">
        <v>1669</v>
      </c>
      <c r="B2332" s="432" t="s">
        <v>515</v>
      </c>
      <c r="C2332" s="433" t="s">
        <v>147</v>
      </c>
      <c r="D2332" s="433" t="s">
        <v>22277</v>
      </c>
      <c r="E2332" s="433">
        <v>12000</v>
      </c>
      <c r="F2332" s="433" t="s">
        <v>22278</v>
      </c>
      <c r="G2332" s="434" t="s">
        <v>22279</v>
      </c>
      <c r="H2332" s="434" t="s">
        <v>22280</v>
      </c>
      <c r="I2332" s="434" t="s">
        <v>849</v>
      </c>
      <c r="J2332" s="433" t="s">
        <v>22281</v>
      </c>
      <c r="K2332" s="675">
        <v>1</v>
      </c>
      <c r="L2332" s="675">
        <v>12</v>
      </c>
      <c r="M2332" s="676">
        <v>147213.6</v>
      </c>
      <c r="N2332" s="677">
        <v>1</v>
      </c>
      <c r="O2332" s="675">
        <v>6</v>
      </c>
      <c r="P2332" s="676">
        <v>73117.8</v>
      </c>
      <c r="Q2332" s="677">
        <v>1</v>
      </c>
      <c r="R2332" s="675">
        <v>12</v>
      </c>
    </row>
    <row r="2333" spans="1:18" x14ac:dyDescent="0.25">
      <c r="A2333" s="432">
        <v>1669</v>
      </c>
      <c r="B2333" s="432" t="s">
        <v>515</v>
      </c>
      <c r="C2333" s="433" t="s">
        <v>147</v>
      </c>
      <c r="D2333" s="433" t="s">
        <v>22282</v>
      </c>
      <c r="E2333" s="433">
        <v>12000</v>
      </c>
      <c r="F2333" s="433" t="s">
        <v>22283</v>
      </c>
      <c r="G2333" s="434" t="s">
        <v>22284</v>
      </c>
      <c r="H2333" s="434" t="s">
        <v>22208</v>
      </c>
      <c r="I2333" s="434" t="s">
        <v>849</v>
      </c>
      <c r="J2333" s="433" t="s">
        <v>22285</v>
      </c>
      <c r="K2333" s="675">
        <v>1</v>
      </c>
      <c r="L2333" s="675">
        <v>12</v>
      </c>
      <c r="M2333" s="676">
        <v>147213.6</v>
      </c>
      <c r="N2333" s="677">
        <v>1</v>
      </c>
      <c r="O2333" s="675">
        <v>6</v>
      </c>
      <c r="P2333" s="676">
        <v>73117.8</v>
      </c>
      <c r="Q2333" s="677">
        <v>1</v>
      </c>
      <c r="R2333" s="675">
        <v>12</v>
      </c>
    </row>
    <row r="2334" spans="1:18" x14ac:dyDescent="0.25">
      <c r="A2334" s="432">
        <v>1669</v>
      </c>
      <c r="B2334" s="432" t="s">
        <v>515</v>
      </c>
      <c r="C2334" s="433" t="s">
        <v>147</v>
      </c>
      <c r="D2334" s="433" t="s">
        <v>22286</v>
      </c>
      <c r="E2334" s="433">
        <v>12000</v>
      </c>
      <c r="F2334" s="433" t="s">
        <v>22287</v>
      </c>
      <c r="G2334" s="434" t="s">
        <v>22288</v>
      </c>
      <c r="H2334" s="434" t="s">
        <v>22289</v>
      </c>
      <c r="I2334" s="434" t="s">
        <v>849</v>
      </c>
      <c r="J2334" s="433" t="s">
        <v>22290</v>
      </c>
      <c r="K2334" s="675">
        <v>1</v>
      </c>
      <c r="L2334" s="675">
        <v>12</v>
      </c>
      <c r="M2334" s="676">
        <v>147213.6</v>
      </c>
      <c r="N2334" s="677">
        <v>1</v>
      </c>
      <c r="O2334" s="675">
        <v>6</v>
      </c>
      <c r="P2334" s="676">
        <v>73117.8</v>
      </c>
      <c r="Q2334" s="677">
        <v>1</v>
      </c>
      <c r="R2334" s="675">
        <v>12</v>
      </c>
    </row>
    <row r="2335" spans="1:18" x14ac:dyDescent="0.25">
      <c r="A2335" s="432">
        <v>1669</v>
      </c>
      <c r="B2335" s="432" t="s">
        <v>515</v>
      </c>
      <c r="C2335" s="433" t="s">
        <v>147</v>
      </c>
      <c r="D2335" s="433" t="s">
        <v>22291</v>
      </c>
      <c r="E2335" s="433">
        <v>8000</v>
      </c>
      <c r="F2335" s="433" t="s">
        <v>22292</v>
      </c>
      <c r="G2335" s="434" t="s">
        <v>22293</v>
      </c>
      <c r="H2335" s="434" t="s">
        <v>22294</v>
      </c>
      <c r="I2335" s="434" t="s">
        <v>849</v>
      </c>
      <c r="J2335" s="433" t="s">
        <v>22295</v>
      </c>
      <c r="K2335" s="675">
        <v>1</v>
      </c>
      <c r="L2335" s="675">
        <v>12</v>
      </c>
      <c r="M2335" s="676">
        <v>99213.6</v>
      </c>
      <c r="N2335" s="677">
        <v>1</v>
      </c>
      <c r="O2335" s="675">
        <v>6</v>
      </c>
      <c r="P2335" s="676">
        <v>49117.8</v>
      </c>
      <c r="Q2335" s="677">
        <v>1</v>
      </c>
      <c r="R2335" s="675">
        <v>12</v>
      </c>
    </row>
    <row r="2336" spans="1:18" x14ac:dyDescent="0.25">
      <c r="A2336" s="432">
        <v>1669</v>
      </c>
      <c r="B2336" s="432" t="s">
        <v>515</v>
      </c>
      <c r="C2336" s="433" t="s">
        <v>147</v>
      </c>
      <c r="D2336" s="433" t="s">
        <v>22296</v>
      </c>
      <c r="E2336" s="433">
        <v>10000</v>
      </c>
      <c r="F2336" s="433" t="s">
        <v>22297</v>
      </c>
      <c r="G2336" s="434" t="s">
        <v>22298</v>
      </c>
      <c r="H2336" s="434" t="s">
        <v>22299</v>
      </c>
      <c r="I2336" s="434" t="s">
        <v>520</v>
      </c>
      <c r="J2336" s="433" t="s">
        <v>1090</v>
      </c>
      <c r="K2336" s="675">
        <v>1</v>
      </c>
      <c r="L2336" s="675">
        <v>12</v>
      </c>
      <c r="M2336" s="676">
        <v>123213.6</v>
      </c>
      <c r="N2336" s="677">
        <v>1</v>
      </c>
      <c r="O2336" s="675">
        <v>6</v>
      </c>
      <c r="P2336" s="676">
        <v>61117.8</v>
      </c>
      <c r="Q2336" s="677">
        <v>1</v>
      </c>
      <c r="R2336" s="675">
        <v>12</v>
      </c>
    </row>
    <row r="2337" spans="1:18" x14ac:dyDescent="0.25">
      <c r="A2337" s="432">
        <v>1669</v>
      </c>
      <c r="B2337" s="432" t="s">
        <v>515</v>
      </c>
      <c r="C2337" s="433" t="s">
        <v>147</v>
      </c>
      <c r="D2337" s="433" t="s">
        <v>22300</v>
      </c>
      <c r="E2337" s="433">
        <v>10000</v>
      </c>
      <c r="F2337" s="433" t="s">
        <v>22301</v>
      </c>
      <c r="G2337" s="434" t="s">
        <v>22302</v>
      </c>
      <c r="H2337" s="434" t="s">
        <v>22303</v>
      </c>
      <c r="I2337" s="434" t="s">
        <v>849</v>
      </c>
      <c r="J2337" s="433" t="s">
        <v>22304</v>
      </c>
      <c r="K2337" s="675">
        <v>1</v>
      </c>
      <c r="L2337" s="675">
        <v>12</v>
      </c>
      <c r="M2337" s="676">
        <v>123213.6</v>
      </c>
      <c r="N2337" s="677">
        <v>1</v>
      </c>
      <c r="O2337" s="675">
        <v>6</v>
      </c>
      <c r="P2337" s="676">
        <v>61117.8</v>
      </c>
      <c r="Q2337" s="677">
        <v>1</v>
      </c>
      <c r="R2337" s="675">
        <v>12</v>
      </c>
    </row>
    <row r="2338" spans="1:18" x14ac:dyDescent="0.25">
      <c r="A2338" s="432">
        <v>1669</v>
      </c>
      <c r="B2338" s="432" t="s">
        <v>515</v>
      </c>
      <c r="C2338" s="433" t="s">
        <v>147</v>
      </c>
      <c r="D2338" s="433" t="s">
        <v>22305</v>
      </c>
      <c r="E2338" s="433">
        <v>15000</v>
      </c>
      <c r="F2338" s="433" t="s">
        <v>22306</v>
      </c>
      <c r="G2338" s="434" t="s">
        <v>22307</v>
      </c>
      <c r="H2338" s="434" t="s">
        <v>519</v>
      </c>
      <c r="I2338" s="434" t="s">
        <v>849</v>
      </c>
      <c r="J2338" s="433" t="s">
        <v>22308</v>
      </c>
      <c r="K2338" s="675">
        <v>1</v>
      </c>
      <c r="L2338" s="675">
        <v>12</v>
      </c>
      <c r="M2338" s="676">
        <v>183213.6</v>
      </c>
      <c r="N2338" s="677">
        <v>1</v>
      </c>
      <c r="O2338" s="675">
        <v>6</v>
      </c>
      <c r="P2338" s="676">
        <v>91117.8</v>
      </c>
      <c r="Q2338" s="677">
        <v>1</v>
      </c>
      <c r="R2338" s="675">
        <v>12</v>
      </c>
    </row>
    <row r="2339" spans="1:18" x14ac:dyDescent="0.25">
      <c r="A2339" s="432">
        <v>1669</v>
      </c>
      <c r="B2339" s="432" t="s">
        <v>515</v>
      </c>
      <c r="C2339" s="433" t="s">
        <v>147</v>
      </c>
      <c r="D2339" s="433" t="s">
        <v>22309</v>
      </c>
      <c r="E2339" s="433">
        <v>10000</v>
      </c>
      <c r="F2339" s="433" t="s">
        <v>22310</v>
      </c>
      <c r="G2339" s="434" t="s">
        <v>22311</v>
      </c>
      <c r="H2339" s="434" t="s">
        <v>3423</v>
      </c>
      <c r="I2339" s="434" t="s">
        <v>849</v>
      </c>
      <c r="J2339" s="433" t="s">
        <v>22312</v>
      </c>
      <c r="K2339" s="675">
        <v>1</v>
      </c>
      <c r="L2339" s="675">
        <v>12</v>
      </c>
      <c r="M2339" s="676">
        <v>123213.6</v>
      </c>
      <c r="N2339" s="677">
        <v>1</v>
      </c>
      <c r="O2339" s="675">
        <v>6</v>
      </c>
      <c r="P2339" s="676">
        <v>61117.8</v>
      </c>
      <c r="Q2339" s="677">
        <v>1</v>
      </c>
      <c r="R2339" s="675">
        <v>12</v>
      </c>
    </row>
    <row r="2340" spans="1:18" x14ac:dyDescent="0.25">
      <c r="A2340" s="432">
        <v>1669</v>
      </c>
      <c r="B2340" s="432" t="s">
        <v>515</v>
      </c>
      <c r="C2340" s="433" t="s">
        <v>147</v>
      </c>
      <c r="D2340" s="433" t="s">
        <v>22313</v>
      </c>
      <c r="E2340" s="433">
        <v>4500</v>
      </c>
      <c r="F2340" s="433" t="s">
        <v>22314</v>
      </c>
      <c r="G2340" s="434" t="s">
        <v>22315</v>
      </c>
      <c r="H2340" s="434" t="s">
        <v>22316</v>
      </c>
      <c r="I2340" s="434" t="s">
        <v>849</v>
      </c>
      <c r="J2340" s="433" t="s">
        <v>22317</v>
      </c>
      <c r="K2340" s="675">
        <v>1</v>
      </c>
      <c r="L2340" s="675">
        <v>12</v>
      </c>
      <c r="M2340" s="676">
        <v>57213.599999999999</v>
      </c>
      <c r="N2340" s="677">
        <v>1</v>
      </c>
      <c r="O2340" s="675">
        <v>6</v>
      </c>
      <c r="P2340" s="676">
        <v>28117.8</v>
      </c>
      <c r="Q2340" s="677">
        <v>1</v>
      </c>
      <c r="R2340" s="675">
        <v>12</v>
      </c>
    </row>
    <row r="2341" spans="1:18" x14ac:dyDescent="0.25">
      <c r="A2341" s="432">
        <v>1669</v>
      </c>
      <c r="B2341" s="432" t="s">
        <v>515</v>
      </c>
      <c r="C2341" s="433" t="s">
        <v>147</v>
      </c>
      <c r="D2341" s="433" t="s">
        <v>22318</v>
      </c>
      <c r="E2341" s="433">
        <v>10000</v>
      </c>
      <c r="F2341" s="433" t="s">
        <v>22319</v>
      </c>
      <c r="G2341" s="434" t="s">
        <v>22320</v>
      </c>
      <c r="H2341" s="434" t="s">
        <v>22299</v>
      </c>
      <c r="I2341" s="434" t="s">
        <v>849</v>
      </c>
      <c r="J2341" s="433" t="s">
        <v>22321</v>
      </c>
      <c r="K2341" s="675">
        <v>1</v>
      </c>
      <c r="L2341" s="675">
        <v>12</v>
      </c>
      <c r="M2341" s="676">
        <v>123213.6</v>
      </c>
      <c r="N2341" s="677">
        <v>1</v>
      </c>
      <c r="O2341" s="675">
        <v>6</v>
      </c>
      <c r="P2341" s="676">
        <v>61117.8</v>
      </c>
      <c r="Q2341" s="677">
        <v>1</v>
      </c>
      <c r="R2341" s="675">
        <v>12</v>
      </c>
    </row>
    <row r="2342" spans="1:18" x14ac:dyDescent="0.25">
      <c r="A2342" s="432">
        <v>1669</v>
      </c>
      <c r="B2342" s="432" t="s">
        <v>515</v>
      </c>
      <c r="C2342" s="433" t="s">
        <v>147</v>
      </c>
      <c r="D2342" s="433" t="s">
        <v>22322</v>
      </c>
      <c r="E2342" s="433">
        <v>5000</v>
      </c>
      <c r="F2342" s="433" t="s">
        <v>22323</v>
      </c>
      <c r="G2342" s="434" t="s">
        <v>22324</v>
      </c>
      <c r="H2342" s="434" t="s">
        <v>22325</v>
      </c>
      <c r="I2342" s="434" t="s">
        <v>520</v>
      </c>
      <c r="J2342" s="433" t="s">
        <v>6226</v>
      </c>
      <c r="K2342" s="675">
        <v>1</v>
      </c>
      <c r="L2342" s="675">
        <v>12</v>
      </c>
      <c r="M2342" s="676">
        <v>63213.599999999999</v>
      </c>
      <c r="N2342" s="677">
        <v>1</v>
      </c>
      <c r="O2342" s="675">
        <v>6</v>
      </c>
      <c r="P2342" s="676">
        <v>31117.8</v>
      </c>
      <c r="Q2342" s="677">
        <v>1</v>
      </c>
      <c r="R2342" s="675">
        <v>12</v>
      </c>
    </row>
    <row r="2343" spans="1:18" x14ac:dyDescent="0.25">
      <c r="A2343" s="432">
        <v>1669</v>
      </c>
      <c r="B2343" s="432" t="s">
        <v>515</v>
      </c>
      <c r="C2343" s="433" t="s">
        <v>147</v>
      </c>
      <c r="D2343" s="433" t="s">
        <v>22326</v>
      </c>
      <c r="E2343" s="433">
        <v>12000</v>
      </c>
      <c r="F2343" s="433" t="s">
        <v>22327</v>
      </c>
      <c r="G2343" s="434" t="s">
        <v>22328</v>
      </c>
      <c r="H2343" s="434" t="s">
        <v>17915</v>
      </c>
      <c r="I2343" s="434" t="s">
        <v>849</v>
      </c>
      <c r="J2343" s="433" t="s">
        <v>22329</v>
      </c>
      <c r="K2343" s="675">
        <v>1</v>
      </c>
      <c r="L2343" s="675">
        <v>12</v>
      </c>
      <c r="M2343" s="676">
        <v>147213.6</v>
      </c>
      <c r="N2343" s="677">
        <v>1</v>
      </c>
      <c r="O2343" s="675">
        <v>6</v>
      </c>
      <c r="P2343" s="676">
        <v>73117.8</v>
      </c>
      <c r="Q2343" s="677">
        <v>1</v>
      </c>
      <c r="R2343" s="675">
        <v>12</v>
      </c>
    </row>
    <row r="2344" spans="1:18" x14ac:dyDescent="0.25">
      <c r="A2344" s="432">
        <v>1669</v>
      </c>
      <c r="B2344" s="432" t="s">
        <v>515</v>
      </c>
      <c r="C2344" s="433" t="s">
        <v>147</v>
      </c>
      <c r="D2344" s="433" t="s">
        <v>22330</v>
      </c>
      <c r="E2344" s="433">
        <v>12000</v>
      </c>
      <c r="F2344" s="433" t="s">
        <v>22331</v>
      </c>
      <c r="G2344" s="434" t="s">
        <v>22332</v>
      </c>
      <c r="H2344" s="434" t="s">
        <v>519</v>
      </c>
      <c r="I2344" s="434" t="s">
        <v>849</v>
      </c>
      <c r="J2344" s="433" t="s">
        <v>22308</v>
      </c>
      <c r="K2344" s="675">
        <v>1</v>
      </c>
      <c r="L2344" s="675">
        <v>12</v>
      </c>
      <c r="M2344" s="676">
        <v>147213.6</v>
      </c>
      <c r="N2344" s="677">
        <v>1</v>
      </c>
      <c r="O2344" s="675">
        <v>6</v>
      </c>
      <c r="P2344" s="676">
        <v>73117.8</v>
      </c>
      <c r="Q2344" s="677">
        <v>1</v>
      </c>
      <c r="R2344" s="675">
        <v>12</v>
      </c>
    </row>
    <row r="2345" spans="1:18" x14ac:dyDescent="0.25">
      <c r="A2345" s="432">
        <v>1669</v>
      </c>
      <c r="B2345" s="432" t="s">
        <v>515</v>
      </c>
      <c r="C2345" s="433" t="s">
        <v>147</v>
      </c>
      <c r="D2345" s="433" t="s">
        <v>22333</v>
      </c>
      <c r="E2345" s="433">
        <v>4500</v>
      </c>
      <c r="F2345" s="433" t="s">
        <v>22334</v>
      </c>
      <c r="G2345" s="434" t="s">
        <v>22335</v>
      </c>
      <c r="H2345" s="434" t="s">
        <v>22336</v>
      </c>
      <c r="I2345" s="434" t="s">
        <v>520</v>
      </c>
      <c r="J2345" s="433" t="s">
        <v>1998</v>
      </c>
      <c r="K2345" s="675">
        <v>1</v>
      </c>
      <c r="L2345" s="675">
        <v>12</v>
      </c>
      <c r="M2345" s="676">
        <v>57213.599999999999</v>
      </c>
      <c r="N2345" s="677">
        <v>1</v>
      </c>
      <c r="O2345" s="675">
        <v>6</v>
      </c>
      <c r="P2345" s="676">
        <v>28117.8</v>
      </c>
      <c r="Q2345" s="677">
        <v>1</v>
      </c>
      <c r="R2345" s="675">
        <v>12</v>
      </c>
    </row>
    <row r="2346" spans="1:18" x14ac:dyDescent="0.25">
      <c r="A2346" s="432">
        <v>1669</v>
      </c>
      <c r="B2346" s="432" t="s">
        <v>515</v>
      </c>
      <c r="C2346" s="433" t="s">
        <v>147</v>
      </c>
      <c r="D2346" s="433" t="s">
        <v>22337</v>
      </c>
      <c r="E2346" s="433">
        <v>9000</v>
      </c>
      <c r="F2346" s="433" t="s">
        <v>22338</v>
      </c>
      <c r="G2346" s="434" t="s">
        <v>22339</v>
      </c>
      <c r="H2346" s="434" t="s">
        <v>22340</v>
      </c>
      <c r="I2346" s="434" t="s">
        <v>849</v>
      </c>
      <c r="J2346" s="433" t="s">
        <v>22341</v>
      </c>
      <c r="K2346" s="675">
        <v>1</v>
      </c>
      <c r="L2346" s="675">
        <v>12</v>
      </c>
      <c r="M2346" s="676">
        <v>111213.6</v>
      </c>
      <c r="N2346" s="677">
        <v>1</v>
      </c>
      <c r="O2346" s="675">
        <v>5</v>
      </c>
      <c r="P2346" s="676">
        <v>45931.5</v>
      </c>
      <c r="Q2346" s="677" t="s">
        <v>542</v>
      </c>
      <c r="R2346" s="675" t="s">
        <v>542</v>
      </c>
    </row>
    <row r="2347" spans="1:18" x14ac:dyDescent="0.25">
      <c r="A2347" s="432">
        <v>1669</v>
      </c>
      <c r="B2347" s="432" t="s">
        <v>515</v>
      </c>
      <c r="C2347" s="433" t="s">
        <v>147</v>
      </c>
      <c r="D2347" s="433" t="s">
        <v>22342</v>
      </c>
      <c r="E2347" s="433">
        <v>10000</v>
      </c>
      <c r="F2347" s="433" t="s">
        <v>22343</v>
      </c>
      <c r="G2347" s="434" t="s">
        <v>22344</v>
      </c>
      <c r="H2347" s="434" t="s">
        <v>18486</v>
      </c>
      <c r="I2347" s="434" t="s">
        <v>520</v>
      </c>
      <c r="J2347" s="433" t="s">
        <v>22345</v>
      </c>
      <c r="K2347" s="675">
        <v>1</v>
      </c>
      <c r="L2347" s="675">
        <v>2</v>
      </c>
      <c r="M2347" s="676">
        <v>20435.599999999999</v>
      </c>
      <c r="N2347" s="677" t="s">
        <v>542</v>
      </c>
      <c r="O2347" s="675" t="s">
        <v>542</v>
      </c>
      <c r="P2347" s="676" t="s">
        <v>542</v>
      </c>
      <c r="Q2347" s="677" t="s">
        <v>542</v>
      </c>
      <c r="R2347" s="675" t="s">
        <v>542</v>
      </c>
    </row>
    <row r="2348" spans="1:18" x14ac:dyDescent="0.25">
      <c r="A2348" s="432">
        <v>1669</v>
      </c>
      <c r="B2348" s="432" t="s">
        <v>515</v>
      </c>
      <c r="C2348" s="433" t="s">
        <v>147</v>
      </c>
      <c r="D2348" s="433" t="s">
        <v>22346</v>
      </c>
      <c r="E2348" s="433">
        <v>11000</v>
      </c>
      <c r="F2348" s="433" t="s">
        <v>22347</v>
      </c>
      <c r="G2348" s="434" t="s">
        <v>22348</v>
      </c>
      <c r="H2348" s="434" t="s">
        <v>19383</v>
      </c>
      <c r="I2348" s="434" t="s">
        <v>849</v>
      </c>
      <c r="J2348" s="433" t="s">
        <v>22260</v>
      </c>
      <c r="K2348" s="675">
        <v>1</v>
      </c>
      <c r="L2348" s="675">
        <v>12</v>
      </c>
      <c r="M2348" s="676">
        <v>135213.6</v>
      </c>
      <c r="N2348" s="677">
        <v>1</v>
      </c>
      <c r="O2348" s="675">
        <v>6</v>
      </c>
      <c r="P2348" s="676">
        <v>67117.8</v>
      </c>
      <c r="Q2348" s="677">
        <v>1</v>
      </c>
      <c r="R2348" s="675">
        <v>12</v>
      </c>
    </row>
    <row r="2349" spans="1:18" x14ac:dyDescent="0.25">
      <c r="A2349" s="432">
        <v>1669</v>
      </c>
      <c r="B2349" s="432" t="s">
        <v>515</v>
      </c>
      <c r="C2349" s="433" t="s">
        <v>147</v>
      </c>
      <c r="D2349" s="433" t="s">
        <v>22349</v>
      </c>
      <c r="E2349" s="433">
        <v>12000</v>
      </c>
      <c r="F2349" s="433" t="s">
        <v>22350</v>
      </c>
      <c r="G2349" s="434" t="s">
        <v>22351</v>
      </c>
      <c r="H2349" s="434" t="s">
        <v>22352</v>
      </c>
      <c r="I2349" s="434" t="s">
        <v>849</v>
      </c>
      <c r="J2349" s="433" t="s">
        <v>22353</v>
      </c>
      <c r="K2349" s="675">
        <v>1</v>
      </c>
      <c r="L2349" s="675">
        <v>12</v>
      </c>
      <c r="M2349" s="676">
        <v>147213.6</v>
      </c>
      <c r="N2349" s="677">
        <v>1</v>
      </c>
      <c r="O2349" s="675">
        <v>6</v>
      </c>
      <c r="P2349" s="676">
        <v>73117.8</v>
      </c>
      <c r="Q2349" s="677">
        <v>1</v>
      </c>
      <c r="R2349" s="675">
        <v>12</v>
      </c>
    </row>
    <row r="2350" spans="1:18" x14ac:dyDescent="0.25">
      <c r="A2350" s="432">
        <v>1669</v>
      </c>
      <c r="B2350" s="432" t="s">
        <v>515</v>
      </c>
      <c r="C2350" s="433" t="s">
        <v>147</v>
      </c>
      <c r="D2350" s="433" t="s">
        <v>22354</v>
      </c>
      <c r="E2350" s="433">
        <v>10000</v>
      </c>
      <c r="F2350" s="433" t="s">
        <v>22355</v>
      </c>
      <c r="G2350" s="434" t="s">
        <v>22356</v>
      </c>
      <c r="H2350" s="434" t="s">
        <v>519</v>
      </c>
      <c r="I2350" s="434" t="s">
        <v>849</v>
      </c>
      <c r="J2350" s="433" t="s">
        <v>22308</v>
      </c>
      <c r="K2350" s="675">
        <v>1</v>
      </c>
      <c r="L2350" s="675">
        <v>12</v>
      </c>
      <c r="M2350" s="676">
        <v>123213.6</v>
      </c>
      <c r="N2350" s="677">
        <v>1</v>
      </c>
      <c r="O2350" s="675">
        <v>6</v>
      </c>
      <c r="P2350" s="676">
        <v>61117.8</v>
      </c>
      <c r="Q2350" s="677">
        <v>1</v>
      </c>
      <c r="R2350" s="675">
        <v>12</v>
      </c>
    </row>
    <row r="2351" spans="1:18" x14ac:dyDescent="0.25">
      <c r="A2351" s="432">
        <v>1669</v>
      </c>
      <c r="B2351" s="432" t="s">
        <v>515</v>
      </c>
      <c r="C2351" s="433" t="s">
        <v>147</v>
      </c>
      <c r="D2351" s="433" t="s">
        <v>22357</v>
      </c>
      <c r="E2351" s="433">
        <v>3000</v>
      </c>
      <c r="F2351" s="433" t="s">
        <v>22358</v>
      </c>
      <c r="G2351" s="434" t="s">
        <v>22359</v>
      </c>
      <c r="H2351" s="434" t="s">
        <v>542</v>
      </c>
      <c r="I2351" s="434" t="s">
        <v>571</v>
      </c>
      <c r="J2351" s="433" t="s">
        <v>22360</v>
      </c>
      <c r="K2351" s="675">
        <v>1</v>
      </c>
      <c r="L2351" s="675">
        <v>12</v>
      </c>
      <c r="M2351" s="676">
        <v>39213.599999999999</v>
      </c>
      <c r="N2351" s="677">
        <v>1</v>
      </c>
      <c r="O2351" s="675">
        <v>6</v>
      </c>
      <c r="P2351" s="676">
        <v>19117.8</v>
      </c>
      <c r="Q2351" s="677">
        <v>1</v>
      </c>
      <c r="R2351" s="675">
        <v>12</v>
      </c>
    </row>
    <row r="2352" spans="1:18" x14ac:dyDescent="0.25">
      <c r="A2352" s="432">
        <v>1669</v>
      </c>
      <c r="B2352" s="432" t="s">
        <v>515</v>
      </c>
      <c r="C2352" s="433" t="s">
        <v>147</v>
      </c>
      <c r="D2352" s="433" t="s">
        <v>22361</v>
      </c>
      <c r="E2352" s="433">
        <v>11000</v>
      </c>
      <c r="F2352" s="433" t="s">
        <v>22362</v>
      </c>
      <c r="G2352" s="434" t="s">
        <v>22363</v>
      </c>
      <c r="H2352" s="434" t="s">
        <v>22255</v>
      </c>
      <c r="I2352" s="434" t="s">
        <v>849</v>
      </c>
      <c r="J2352" s="433" t="s">
        <v>22256</v>
      </c>
      <c r="K2352" s="675">
        <v>1</v>
      </c>
      <c r="L2352" s="675">
        <v>12</v>
      </c>
      <c r="M2352" s="676">
        <v>135213.6</v>
      </c>
      <c r="N2352" s="677">
        <v>1</v>
      </c>
      <c r="O2352" s="675">
        <v>1</v>
      </c>
      <c r="P2352" s="676">
        <v>11186.3</v>
      </c>
      <c r="Q2352" s="677" t="s">
        <v>542</v>
      </c>
      <c r="R2352" s="675" t="s">
        <v>542</v>
      </c>
    </row>
    <row r="2353" spans="1:18" x14ac:dyDescent="0.25">
      <c r="A2353" s="432">
        <v>1669</v>
      </c>
      <c r="B2353" s="432" t="s">
        <v>515</v>
      </c>
      <c r="C2353" s="433" t="s">
        <v>147</v>
      </c>
      <c r="D2353" s="433" t="s">
        <v>22364</v>
      </c>
      <c r="E2353" s="433">
        <v>10000</v>
      </c>
      <c r="F2353" s="433" t="s">
        <v>22365</v>
      </c>
      <c r="G2353" s="434" t="s">
        <v>22366</v>
      </c>
      <c r="H2353" s="434" t="s">
        <v>20680</v>
      </c>
      <c r="I2353" s="434" t="s">
        <v>849</v>
      </c>
      <c r="J2353" s="433" t="s">
        <v>22367</v>
      </c>
      <c r="K2353" s="675">
        <v>1</v>
      </c>
      <c r="L2353" s="675">
        <v>12</v>
      </c>
      <c r="M2353" s="676">
        <v>123213.6</v>
      </c>
      <c r="N2353" s="677">
        <v>1</v>
      </c>
      <c r="O2353" s="675">
        <v>5</v>
      </c>
      <c r="P2353" s="676">
        <v>50931.5</v>
      </c>
      <c r="Q2353" s="677" t="s">
        <v>542</v>
      </c>
      <c r="R2353" s="675" t="s">
        <v>542</v>
      </c>
    </row>
    <row r="2354" spans="1:18" x14ac:dyDescent="0.25">
      <c r="A2354" s="432">
        <v>1669</v>
      </c>
      <c r="B2354" s="432" t="s">
        <v>515</v>
      </c>
      <c r="C2354" s="433" t="s">
        <v>147</v>
      </c>
      <c r="D2354" s="433" t="s">
        <v>22368</v>
      </c>
      <c r="E2354" s="433">
        <v>13000</v>
      </c>
      <c r="F2354" s="433" t="s">
        <v>22369</v>
      </c>
      <c r="G2354" s="434" t="s">
        <v>22370</v>
      </c>
      <c r="H2354" s="434" t="s">
        <v>22371</v>
      </c>
      <c r="I2354" s="434" t="s">
        <v>520</v>
      </c>
      <c r="J2354" s="433" t="s">
        <v>22372</v>
      </c>
      <c r="K2354" s="675">
        <v>1</v>
      </c>
      <c r="L2354" s="675">
        <v>12</v>
      </c>
      <c r="M2354" s="676">
        <v>159213.6</v>
      </c>
      <c r="N2354" s="677">
        <v>1</v>
      </c>
      <c r="O2354" s="675">
        <v>6</v>
      </c>
      <c r="P2354" s="676">
        <v>79117.8</v>
      </c>
      <c r="Q2354" s="677">
        <v>1</v>
      </c>
      <c r="R2354" s="675">
        <v>12</v>
      </c>
    </row>
    <row r="2355" spans="1:18" x14ac:dyDescent="0.25">
      <c r="A2355" s="432">
        <v>1669</v>
      </c>
      <c r="B2355" s="432" t="s">
        <v>515</v>
      </c>
      <c r="C2355" s="433" t="s">
        <v>147</v>
      </c>
      <c r="D2355" s="433" t="s">
        <v>22373</v>
      </c>
      <c r="E2355" s="433">
        <v>11000</v>
      </c>
      <c r="F2355" s="433" t="s">
        <v>22374</v>
      </c>
      <c r="G2355" s="434" t="s">
        <v>22375</v>
      </c>
      <c r="H2355" s="434" t="s">
        <v>519</v>
      </c>
      <c r="I2355" s="434" t="s">
        <v>849</v>
      </c>
      <c r="J2355" s="433" t="s">
        <v>22308</v>
      </c>
      <c r="K2355" s="675">
        <v>1</v>
      </c>
      <c r="L2355" s="675">
        <v>12</v>
      </c>
      <c r="M2355" s="676">
        <v>135213.6</v>
      </c>
      <c r="N2355" s="677">
        <v>1</v>
      </c>
      <c r="O2355" s="675">
        <v>6</v>
      </c>
      <c r="P2355" s="676">
        <v>67117.8</v>
      </c>
      <c r="Q2355" s="677">
        <v>1</v>
      </c>
      <c r="R2355" s="675">
        <v>12</v>
      </c>
    </row>
    <row r="2356" spans="1:18" x14ac:dyDescent="0.25">
      <c r="A2356" s="432">
        <v>1669</v>
      </c>
      <c r="B2356" s="432" t="s">
        <v>515</v>
      </c>
      <c r="C2356" s="433" t="s">
        <v>147</v>
      </c>
      <c r="D2356" s="433" t="s">
        <v>22376</v>
      </c>
      <c r="E2356" s="433">
        <v>10000</v>
      </c>
      <c r="F2356" s="433" t="s">
        <v>22377</v>
      </c>
      <c r="G2356" s="434" t="s">
        <v>22378</v>
      </c>
      <c r="H2356" s="434" t="s">
        <v>16860</v>
      </c>
      <c r="I2356" s="434" t="s">
        <v>849</v>
      </c>
      <c r="J2356" s="433" t="s">
        <v>22379</v>
      </c>
      <c r="K2356" s="675">
        <v>1</v>
      </c>
      <c r="L2356" s="675">
        <v>12</v>
      </c>
      <c r="M2356" s="676">
        <v>123213.6</v>
      </c>
      <c r="N2356" s="677">
        <v>1</v>
      </c>
      <c r="O2356" s="675">
        <v>6</v>
      </c>
      <c r="P2356" s="676">
        <v>61117.8</v>
      </c>
      <c r="Q2356" s="677">
        <v>1</v>
      </c>
      <c r="R2356" s="675">
        <v>12</v>
      </c>
    </row>
    <row r="2357" spans="1:18" x14ac:dyDescent="0.25">
      <c r="A2357" s="432">
        <v>1669</v>
      </c>
      <c r="B2357" s="432" t="s">
        <v>515</v>
      </c>
      <c r="C2357" s="433" t="s">
        <v>147</v>
      </c>
      <c r="D2357" s="433" t="s">
        <v>22380</v>
      </c>
      <c r="E2357" s="433">
        <v>12000</v>
      </c>
      <c r="F2357" s="433" t="s">
        <v>22381</v>
      </c>
      <c r="G2357" s="434" t="s">
        <v>22382</v>
      </c>
      <c r="H2357" s="434" t="s">
        <v>22383</v>
      </c>
      <c r="I2357" s="434" t="s">
        <v>849</v>
      </c>
      <c r="J2357" s="433" t="s">
        <v>22384</v>
      </c>
      <c r="K2357" s="675">
        <v>1</v>
      </c>
      <c r="L2357" s="675">
        <v>12</v>
      </c>
      <c r="M2357" s="676">
        <v>147213.6</v>
      </c>
      <c r="N2357" s="677">
        <v>1</v>
      </c>
      <c r="O2357" s="675">
        <v>5</v>
      </c>
      <c r="P2357" s="676">
        <v>60931.5</v>
      </c>
      <c r="Q2357" s="677" t="s">
        <v>542</v>
      </c>
      <c r="R2357" s="675" t="s">
        <v>542</v>
      </c>
    </row>
    <row r="2358" spans="1:18" x14ac:dyDescent="0.25">
      <c r="A2358" s="432">
        <v>1669</v>
      </c>
      <c r="B2358" s="432" t="s">
        <v>515</v>
      </c>
      <c r="C2358" s="433" t="s">
        <v>147</v>
      </c>
      <c r="D2358" s="433" t="s">
        <v>22385</v>
      </c>
      <c r="E2358" s="433">
        <v>4500</v>
      </c>
      <c r="F2358" s="433" t="s">
        <v>22386</v>
      </c>
      <c r="G2358" s="434" t="s">
        <v>22387</v>
      </c>
      <c r="H2358" s="434" t="s">
        <v>22388</v>
      </c>
      <c r="I2358" s="434" t="s">
        <v>520</v>
      </c>
      <c r="J2358" s="433" t="s">
        <v>22389</v>
      </c>
      <c r="K2358" s="675">
        <v>1</v>
      </c>
      <c r="L2358" s="675">
        <v>12</v>
      </c>
      <c r="M2358" s="676">
        <v>57213.599999999999</v>
      </c>
      <c r="N2358" s="677">
        <v>1</v>
      </c>
      <c r="O2358" s="675">
        <v>6</v>
      </c>
      <c r="P2358" s="676">
        <v>28117.8</v>
      </c>
      <c r="Q2358" s="677">
        <v>1</v>
      </c>
      <c r="R2358" s="675">
        <v>12</v>
      </c>
    </row>
    <row r="2359" spans="1:18" x14ac:dyDescent="0.25">
      <c r="A2359" s="432">
        <v>1669</v>
      </c>
      <c r="B2359" s="432" t="s">
        <v>515</v>
      </c>
      <c r="C2359" s="433" t="s">
        <v>147</v>
      </c>
      <c r="D2359" s="433" t="s">
        <v>22390</v>
      </c>
      <c r="E2359" s="433">
        <v>12000</v>
      </c>
      <c r="F2359" s="433" t="s">
        <v>22391</v>
      </c>
      <c r="G2359" s="434" t="s">
        <v>22392</v>
      </c>
      <c r="H2359" s="434" t="s">
        <v>22393</v>
      </c>
      <c r="I2359" s="434" t="s">
        <v>849</v>
      </c>
      <c r="J2359" s="433" t="s">
        <v>22394</v>
      </c>
      <c r="K2359" s="675">
        <v>1</v>
      </c>
      <c r="L2359" s="675">
        <v>12</v>
      </c>
      <c r="M2359" s="676">
        <v>147213.6</v>
      </c>
      <c r="N2359" s="677">
        <v>1</v>
      </c>
      <c r="O2359" s="675">
        <v>6</v>
      </c>
      <c r="P2359" s="676">
        <v>73117.8</v>
      </c>
      <c r="Q2359" s="677">
        <v>1</v>
      </c>
      <c r="R2359" s="675">
        <v>12</v>
      </c>
    </row>
    <row r="2360" spans="1:18" x14ac:dyDescent="0.25">
      <c r="A2360" s="432">
        <v>1669</v>
      </c>
      <c r="B2360" s="432" t="s">
        <v>515</v>
      </c>
      <c r="C2360" s="433" t="s">
        <v>147</v>
      </c>
      <c r="D2360" s="433" t="s">
        <v>22395</v>
      </c>
      <c r="E2360" s="433">
        <v>5000</v>
      </c>
      <c r="F2360" s="433" t="s">
        <v>22396</v>
      </c>
      <c r="G2360" s="434" t="s">
        <v>22397</v>
      </c>
      <c r="H2360" s="434" t="s">
        <v>19383</v>
      </c>
      <c r="I2360" s="434" t="s">
        <v>520</v>
      </c>
      <c r="J2360" s="433" t="s">
        <v>534</v>
      </c>
      <c r="K2360" s="675">
        <v>1</v>
      </c>
      <c r="L2360" s="675">
        <v>12</v>
      </c>
      <c r="M2360" s="676">
        <v>63213.599999999999</v>
      </c>
      <c r="N2360" s="677">
        <v>1</v>
      </c>
      <c r="O2360" s="675">
        <v>6</v>
      </c>
      <c r="P2360" s="676">
        <v>31117.8</v>
      </c>
      <c r="Q2360" s="677">
        <v>1</v>
      </c>
      <c r="R2360" s="675">
        <v>12</v>
      </c>
    </row>
    <row r="2361" spans="1:18" x14ac:dyDescent="0.25">
      <c r="A2361" s="432">
        <v>1669</v>
      </c>
      <c r="B2361" s="432" t="s">
        <v>515</v>
      </c>
      <c r="C2361" s="433" t="s">
        <v>147</v>
      </c>
      <c r="D2361" s="433" t="s">
        <v>22398</v>
      </c>
      <c r="E2361" s="433">
        <v>13500</v>
      </c>
      <c r="F2361" s="433" t="s">
        <v>22399</v>
      </c>
      <c r="G2361" s="434" t="s">
        <v>22400</v>
      </c>
      <c r="H2361" s="434" t="s">
        <v>20680</v>
      </c>
      <c r="I2361" s="434" t="s">
        <v>849</v>
      </c>
      <c r="J2361" s="433" t="s">
        <v>22367</v>
      </c>
      <c r="K2361" s="675">
        <v>1</v>
      </c>
      <c r="L2361" s="675">
        <v>12</v>
      </c>
      <c r="M2361" s="676">
        <v>165213.6</v>
      </c>
      <c r="N2361" s="677">
        <v>1</v>
      </c>
      <c r="O2361" s="675">
        <v>6</v>
      </c>
      <c r="P2361" s="676">
        <v>82117.8</v>
      </c>
      <c r="Q2361" s="677">
        <v>1</v>
      </c>
      <c r="R2361" s="675">
        <v>12</v>
      </c>
    </row>
    <row r="2362" spans="1:18" x14ac:dyDescent="0.25">
      <c r="A2362" s="432">
        <v>1669</v>
      </c>
      <c r="B2362" s="432" t="s">
        <v>515</v>
      </c>
      <c r="C2362" s="433" t="s">
        <v>147</v>
      </c>
      <c r="D2362" s="433" t="s">
        <v>22401</v>
      </c>
      <c r="E2362" s="433">
        <v>2500</v>
      </c>
      <c r="F2362" s="433" t="s">
        <v>22402</v>
      </c>
      <c r="G2362" s="434" t="s">
        <v>22403</v>
      </c>
      <c r="H2362" s="434" t="s">
        <v>6211</v>
      </c>
      <c r="I2362" s="434" t="s">
        <v>1464</v>
      </c>
      <c r="J2362" s="433" t="s">
        <v>22404</v>
      </c>
      <c r="K2362" s="675">
        <v>1</v>
      </c>
      <c r="L2362" s="675">
        <v>12</v>
      </c>
      <c r="M2362" s="676">
        <v>33213.599999999999</v>
      </c>
      <c r="N2362" s="677">
        <v>1</v>
      </c>
      <c r="O2362" s="675">
        <v>6</v>
      </c>
      <c r="P2362" s="676">
        <v>16117.8</v>
      </c>
      <c r="Q2362" s="677">
        <v>1</v>
      </c>
      <c r="R2362" s="675">
        <v>12</v>
      </c>
    </row>
    <row r="2363" spans="1:18" x14ac:dyDescent="0.25">
      <c r="A2363" s="432">
        <v>1669</v>
      </c>
      <c r="B2363" s="432" t="s">
        <v>515</v>
      </c>
      <c r="C2363" s="433" t="s">
        <v>147</v>
      </c>
      <c r="D2363" s="433" t="s">
        <v>22405</v>
      </c>
      <c r="E2363" s="433">
        <v>12000</v>
      </c>
      <c r="F2363" s="433" t="s">
        <v>22406</v>
      </c>
      <c r="G2363" s="434" t="s">
        <v>22407</v>
      </c>
      <c r="H2363" s="434" t="s">
        <v>22200</v>
      </c>
      <c r="I2363" s="434" t="s">
        <v>849</v>
      </c>
      <c r="J2363" s="433" t="s">
        <v>22408</v>
      </c>
      <c r="K2363" s="675">
        <v>1</v>
      </c>
      <c r="L2363" s="675">
        <v>12</v>
      </c>
      <c r="M2363" s="676">
        <v>147213.6</v>
      </c>
      <c r="N2363" s="677">
        <v>1</v>
      </c>
      <c r="O2363" s="675">
        <v>6</v>
      </c>
      <c r="P2363" s="676">
        <v>73117.8</v>
      </c>
      <c r="Q2363" s="677">
        <v>1</v>
      </c>
      <c r="R2363" s="675">
        <v>12</v>
      </c>
    </row>
    <row r="2364" spans="1:18" x14ac:dyDescent="0.25">
      <c r="A2364" s="432">
        <v>1669</v>
      </c>
      <c r="B2364" s="432" t="s">
        <v>515</v>
      </c>
      <c r="C2364" s="433" t="s">
        <v>147</v>
      </c>
      <c r="D2364" s="433" t="s">
        <v>22409</v>
      </c>
      <c r="E2364" s="433">
        <v>15600</v>
      </c>
      <c r="F2364" s="433" t="s">
        <v>22410</v>
      </c>
      <c r="G2364" s="434" t="s">
        <v>22411</v>
      </c>
      <c r="H2364" s="434" t="s">
        <v>22241</v>
      </c>
      <c r="I2364" s="434" t="s">
        <v>849</v>
      </c>
      <c r="J2364" s="433" t="s">
        <v>22242</v>
      </c>
      <c r="K2364" s="675">
        <v>1</v>
      </c>
      <c r="L2364" s="675">
        <v>4</v>
      </c>
      <c r="M2364" s="676">
        <v>63271.199999999997</v>
      </c>
      <c r="N2364" s="677" t="s">
        <v>542</v>
      </c>
      <c r="O2364" s="675" t="s">
        <v>542</v>
      </c>
      <c r="P2364" s="676" t="s">
        <v>542</v>
      </c>
      <c r="Q2364" s="677" t="s">
        <v>542</v>
      </c>
      <c r="R2364" s="675" t="s">
        <v>542</v>
      </c>
    </row>
    <row r="2365" spans="1:18" x14ac:dyDescent="0.25">
      <c r="A2365" s="432">
        <v>1669</v>
      </c>
      <c r="B2365" s="432" t="s">
        <v>515</v>
      </c>
      <c r="C2365" s="433" t="s">
        <v>147</v>
      </c>
      <c r="D2365" s="433" t="s">
        <v>22412</v>
      </c>
      <c r="E2365" s="433">
        <v>4000</v>
      </c>
      <c r="F2365" s="433" t="s">
        <v>22413</v>
      </c>
      <c r="G2365" s="434" t="s">
        <v>22414</v>
      </c>
      <c r="H2365" s="434" t="s">
        <v>3924</v>
      </c>
      <c r="I2365" s="434" t="s">
        <v>1464</v>
      </c>
      <c r="J2365" s="433" t="s">
        <v>2041</v>
      </c>
      <c r="K2365" s="675">
        <v>1</v>
      </c>
      <c r="L2365" s="675">
        <v>1</v>
      </c>
      <c r="M2365" s="676">
        <v>4217.8</v>
      </c>
      <c r="N2365" s="677" t="s">
        <v>542</v>
      </c>
      <c r="O2365" s="675" t="s">
        <v>542</v>
      </c>
      <c r="P2365" s="676" t="s">
        <v>542</v>
      </c>
      <c r="Q2365" s="677" t="s">
        <v>542</v>
      </c>
      <c r="R2365" s="675" t="s">
        <v>542</v>
      </c>
    </row>
    <row r="2366" spans="1:18" x14ac:dyDescent="0.25">
      <c r="A2366" s="432">
        <v>1669</v>
      </c>
      <c r="B2366" s="432" t="s">
        <v>515</v>
      </c>
      <c r="C2366" s="433" t="s">
        <v>147</v>
      </c>
      <c r="D2366" s="433" t="s">
        <v>22415</v>
      </c>
      <c r="E2366" s="433">
        <v>13500</v>
      </c>
      <c r="F2366" s="433" t="s">
        <v>22416</v>
      </c>
      <c r="G2366" s="434" t="s">
        <v>22417</v>
      </c>
      <c r="H2366" s="434" t="s">
        <v>20680</v>
      </c>
      <c r="I2366" s="434" t="s">
        <v>849</v>
      </c>
      <c r="J2366" s="433" t="s">
        <v>22367</v>
      </c>
      <c r="K2366" s="675">
        <v>1</v>
      </c>
      <c r="L2366" s="675">
        <v>12</v>
      </c>
      <c r="M2366" s="676">
        <v>165213.6</v>
      </c>
      <c r="N2366" s="677">
        <v>1</v>
      </c>
      <c r="O2366" s="675">
        <v>6</v>
      </c>
      <c r="P2366" s="676">
        <v>82117.8</v>
      </c>
      <c r="Q2366" s="677">
        <v>1</v>
      </c>
      <c r="R2366" s="675">
        <v>12</v>
      </c>
    </row>
    <row r="2367" spans="1:18" x14ac:dyDescent="0.25">
      <c r="A2367" s="432">
        <v>1669</v>
      </c>
      <c r="B2367" s="432" t="s">
        <v>515</v>
      </c>
      <c r="C2367" s="433" t="s">
        <v>147</v>
      </c>
      <c r="D2367" s="433" t="s">
        <v>22418</v>
      </c>
      <c r="E2367" s="433">
        <v>10000</v>
      </c>
      <c r="F2367" s="433" t="s">
        <v>22419</v>
      </c>
      <c r="G2367" s="434" t="s">
        <v>22420</v>
      </c>
      <c r="H2367" s="434" t="s">
        <v>20680</v>
      </c>
      <c r="I2367" s="434" t="s">
        <v>849</v>
      </c>
      <c r="J2367" s="433" t="s">
        <v>22367</v>
      </c>
      <c r="K2367" s="675">
        <v>1</v>
      </c>
      <c r="L2367" s="675">
        <v>12</v>
      </c>
      <c r="M2367" s="676">
        <v>123213.6</v>
      </c>
      <c r="N2367" s="677">
        <v>1</v>
      </c>
      <c r="O2367" s="675">
        <v>6</v>
      </c>
      <c r="P2367" s="676">
        <v>61117.8</v>
      </c>
      <c r="Q2367" s="677">
        <v>1</v>
      </c>
      <c r="R2367" s="675">
        <v>12</v>
      </c>
    </row>
    <row r="2368" spans="1:18" x14ac:dyDescent="0.25">
      <c r="A2368" s="432">
        <v>1669</v>
      </c>
      <c r="B2368" s="432" t="s">
        <v>515</v>
      </c>
      <c r="C2368" s="433" t="s">
        <v>147</v>
      </c>
      <c r="D2368" s="433" t="s">
        <v>22421</v>
      </c>
      <c r="E2368" s="433">
        <v>4500</v>
      </c>
      <c r="F2368" s="433" t="s">
        <v>22422</v>
      </c>
      <c r="G2368" s="434" t="s">
        <v>22423</v>
      </c>
      <c r="H2368" s="434" t="s">
        <v>3924</v>
      </c>
      <c r="I2368" s="434" t="s">
        <v>1464</v>
      </c>
      <c r="J2368" s="433" t="s">
        <v>2041</v>
      </c>
      <c r="K2368" s="675">
        <v>1</v>
      </c>
      <c r="L2368" s="675">
        <v>12</v>
      </c>
      <c r="M2368" s="676">
        <v>57213.599999999999</v>
      </c>
      <c r="N2368" s="677">
        <v>1</v>
      </c>
      <c r="O2368" s="675">
        <v>6</v>
      </c>
      <c r="P2368" s="676">
        <v>28117.8</v>
      </c>
      <c r="Q2368" s="677">
        <v>1</v>
      </c>
      <c r="R2368" s="675">
        <v>12</v>
      </c>
    </row>
    <row r="2369" spans="1:18" x14ac:dyDescent="0.25">
      <c r="A2369" s="432">
        <v>1669</v>
      </c>
      <c r="B2369" s="432" t="s">
        <v>515</v>
      </c>
      <c r="C2369" s="433" t="s">
        <v>147</v>
      </c>
      <c r="D2369" s="433" t="s">
        <v>22424</v>
      </c>
      <c r="E2369" s="433">
        <v>10000</v>
      </c>
      <c r="F2369" s="433" t="s">
        <v>22425</v>
      </c>
      <c r="G2369" s="434" t="s">
        <v>22426</v>
      </c>
      <c r="H2369" s="434" t="s">
        <v>22269</v>
      </c>
      <c r="I2369" s="434" t="s">
        <v>520</v>
      </c>
      <c r="J2369" s="433" t="s">
        <v>22270</v>
      </c>
      <c r="K2369" s="675">
        <v>1</v>
      </c>
      <c r="L2369" s="675">
        <v>12</v>
      </c>
      <c r="M2369" s="676">
        <v>123213.6</v>
      </c>
      <c r="N2369" s="677">
        <v>1</v>
      </c>
      <c r="O2369" s="675">
        <v>6</v>
      </c>
      <c r="P2369" s="676">
        <v>61117.8</v>
      </c>
      <c r="Q2369" s="677">
        <v>1</v>
      </c>
      <c r="R2369" s="675">
        <v>12</v>
      </c>
    </row>
    <row r="2370" spans="1:18" x14ac:dyDescent="0.25">
      <c r="A2370" s="432">
        <v>1669</v>
      </c>
      <c r="B2370" s="432" t="s">
        <v>515</v>
      </c>
      <c r="C2370" s="433" t="s">
        <v>147</v>
      </c>
      <c r="D2370" s="433" t="s">
        <v>558</v>
      </c>
      <c r="E2370" s="433">
        <v>4500</v>
      </c>
      <c r="F2370" s="433" t="s">
        <v>22427</v>
      </c>
      <c r="G2370" s="434" t="s">
        <v>22428</v>
      </c>
      <c r="H2370" s="434" t="s">
        <v>3423</v>
      </c>
      <c r="I2370" s="434" t="s">
        <v>849</v>
      </c>
      <c r="J2370" s="433" t="s">
        <v>22312</v>
      </c>
      <c r="K2370" s="675">
        <v>1</v>
      </c>
      <c r="L2370" s="675">
        <v>12</v>
      </c>
      <c r="M2370" s="676">
        <v>57213.599999999999</v>
      </c>
      <c r="N2370" s="677">
        <v>1</v>
      </c>
      <c r="O2370" s="675">
        <v>6</v>
      </c>
      <c r="P2370" s="676">
        <v>28117.8</v>
      </c>
      <c r="Q2370" s="677">
        <v>1</v>
      </c>
      <c r="R2370" s="675">
        <v>12</v>
      </c>
    </row>
    <row r="2371" spans="1:18" x14ac:dyDescent="0.25">
      <c r="A2371" s="432">
        <v>1669</v>
      </c>
      <c r="B2371" s="432" t="s">
        <v>515</v>
      </c>
      <c r="C2371" s="433" t="s">
        <v>147</v>
      </c>
      <c r="D2371" s="433" t="s">
        <v>22429</v>
      </c>
      <c r="E2371" s="433">
        <v>10000</v>
      </c>
      <c r="F2371" s="433" t="s">
        <v>22430</v>
      </c>
      <c r="G2371" s="434" t="s">
        <v>22431</v>
      </c>
      <c r="H2371" s="434" t="s">
        <v>519</v>
      </c>
      <c r="I2371" s="434" t="s">
        <v>849</v>
      </c>
      <c r="J2371" s="433" t="s">
        <v>22308</v>
      </c>
      <c r="K2371" s="675">
        <v>1</v>
      </c>
      <c r="L2371" s="675">
        <v>12</v>
      </c>
      <c r="M2371" s="676">
        <v>123213.6</v>
      </c>
      <c r="N2371" s="677">
        <v>1</v>
      </c>
      <c r="O2371" s="675">
        <v>6</v>
      </c>
      <c r="P2371" s="676">
        <v>61117.8</v>
      </c>
      <c r="Q2371" s="677">
        <v>1</v>
      </c>
      <c r="R2371" s="675">
        <v>12</v>
      </c>
    </row>
    <row r="2372" spans="1:18" x14ac:dyDescent="0.25">
      <c r="A2372" s="432">
        <v>1669</v>
      </c>
      <c r="B2372" s="432" t="s">
        <v>515</v>
      </c>
      <c r="C2372" s="433" t="s">
        <v>147</v>
      </c>
      <c r="D2372" s="433" t="s">
        <v>22432</v>
      </c>
      <c r="E2372" s="433">
        <v>8000</v>
      </c>
      <c r="F2372" s="433" t="s">
        <v>22433</v>
      </c>
      <c r="G2372" s="434" t="s">
        <v>22434</v>
      </c>
      <c r="H2372" s="434" t="s">
        <v>22435</v>
      </c>
      <c r="I2372" s="434" t="s">
        <v>22436</v>
      </c>
      <c r="J2372" s="433" t="s">
        <v>22437</v>
      </c>
      <c r="K2372" s="675">
        <v>1</v>
      </c>
      <c r="L2372" s="675">
        <v>12</v>
      </c>
      <c r="M2372" s="676">
        <v>99213.6</v>
      </c>
      <c r="N2372" s="677">
        <v>1</v>
      </c>
      <c r="O2372" s="675">
        <v>6</v>
      </c>
      <c r="P2372" s="676">
        <v>49117.8</v>
      </c>
      <c r="Q2372" s="677">
        <v>1</v>
      </c>
      <c r="R2372" s="675">
        <v>12</v>
      </c>
    </row>
    <row r="2373" spans="1:18" x14ac:dyDescent="0.25">
      <c r="A2373" s="432">
        <v>1669</v>
      </c>
      <c r="B2373" s="432" t="s">
        <v>515</v>
      </c>
      <c r="C2373" s="433" t="s">
        <v>147</v>
      </c>
      <c r="D2373" s="433" t="s">
        <v>22438</v>
      </c>
      <c r="E2373" s="433">
        <v>10000</v>
      </c>
      <c r="F2373" s="433" t="s">
        <v>22439</v>
      </c>
      <c r="G2373" s="434" t="s">
        <v>22440</v>
      </c>
      <c r="H2373" s="434" t="s">
        <v>565</v>
      </c>
      <c r="I2373" s="434" t="s">
        <v>849</v>
      </c>
      <c r="J2373" s="433" t="s">
        <v>22246</v>
      </c>
      <c r="K2373" s="675">
        <v>1</v>
      </c>
      <c r="L2373" s="675">
        <v>12</v>
      </c>
      <c r="M2373" s="676">
        <v>123213.6</v>
      </c>
      <c r="N2373" s="677">
        <v>1</v>
      </c>
      <c r="O2373" s="675">
        <v>5</v>
      </c>
      <c r="P2373" s="676">
        <v>50931.5</v>
      </c>
      <c r="Q2373" s="677" t="s">
        <v>542</v>
      </c>
      <c r="R2373" s="675" t="s">
        <v>542</v>
      </c>
    </row>
    <row r="2374" spans="1:18" x14ac:dyDescent="0.25">
      <c r="A2374" s="432">
        <v>1669</v>
      </c>
      <c r="B2374" s="432" t="s">
        <v>515</v>
      </c>
      <c r="C2374" s="433" t="s">
        <v>147</v>
      </c>
      <c r="D2374" s="433" t="s">
        <v>22441</v>
      </c>
      <c r="E2374" s="433">
        <v>8000</v>
      </c>
      <c r="F2374" s="433" t="s">
        <v>22442</v>
      </c>
      <c r="G2374" s="434" t="s">
        <v>22443</v>
      </c>
      <c r="H2374" s="434" t="s">
        <v>565</v>
      </c>
      <c r="I2374" s="434" t="s">
        <v>849</v>
      </c>
      <c r="J2374" s="433" t="s">
        <v>22246</v>
      </c>
      <c r="K2374" s="675">
        <v>1</v>
      </c>
      <c r="L2374" s="675">
        <v>12</v>
      </c>
      <c r="M2374" s="676">
        <v>99213.6</v>
      </c>
      <c r="N2374" s="677">
        <v>1</v>
      </c>
      <c r="O2374" s="675">
        <v>6</v>
      </c>
      <c r="P2374" s="676">
        <v>49117.8</v>
      </c>
      <c r="Q2374" s="677">
        <v>1</v>
      </c>
      <c r="R2374" s="675">
        <v>12</v>
      </c>
    </row>
    <row r="2375" spans="1:18" x14ac:dyDescent="0.25">
      <c r="A2375" s="432">
        <v>1669</v>
      </c>
      <c r="B2375" s="432" t="s">
        <v>515</v>
      </c>
      <c r="C2375" s="433" t="s">
        <v>147</v>
      </c>
      <c r="D2375" s="433" t="s">
        <v>22444</v>
      </c>
      <c r="E2375" s="433">
        <v>12000</v>
      </c>
      <c r="F2375" s="433" t="s">
        <v>22445</v>
      </c>
      <c r="G2375" s="434" t="s">
        <v>22446</v>
      </c>
      <c r="H2375" s="434" t="s">
        <v>22447</v>
      </c>
      <c r="I2375" s="434" t="s">
        <v>849</v>
      </c>
      <c r="J2375" s="433" t="s">
        <v>22448</v>
      </c>
      <c r="K2375" s="675">
        <v>1</v>
      </c>
      <c r="L2375" s="675">
        <v>12</v>
      </c>
      <c r="M2375" s="676">
        <v>147213.6</v>
      </c>
      <c r="N2375" s="677">
        <v>1</v>
      </c>
      <c r="O2375" s="675">
        <v>6</v>
      </c>
      <c r="P2375" s="676">
        <v>73117.8</v>
      </c>
      <c r="Q2375" s="677">
        <v>1</v>
      </c>
      <c r="R2375" s="675">
        <v>12</v>
      </c>
    </row>
    <row r="2376" spans="1:18" x14ac:dyDescent="0.25">
      <c r="A2376" s="432">
        <v>1669</v>
      </c>
      <c r="B2376" s="432" t="s">
        <v>515</v>
      </c>
      <c r="C2376" s="433" t="s">
        <v>147</v>
      </c>
      <c r="D2376" s="433" t="s">
        <v>22309</v>
      </c>
      <c r="E2376" s="433">
        <v>10000</v>
      </c>
      <c r="F2376" s="433" t="s">
        <v>22449</v>
      </c>
      <c r="G2376" s="434" t="s">
        <v>22450</v>
      </c>
      <c r="H2376" s="434" t="s">
        <v>22451</v>
      </c>
      <c r="I2376" s="434" t="s">
        <v>849</v>
      </c>
      <c r="J2376" s="433" t="s">
        <v>22452</v>
      </c>
      <c r="K2376" s="675">
        <v>1</v>
      </c>
      <c r="L2376" s="675">
        <v>12</v>
      </c>
      <c r="M2376" s="676">
        <v>123213.6</v>
      </c>
      <c r="N2376" s="677">
        <v>1</v>
      </c>
      <c r="O2376" s="675">
        <v>6</v>
      </c>
      <c r="P2376" s="676">
        <v>61117.8</v>
      </c>
      <c r="Q2376" s="677">
        <v>1</v>
      </c>
      <c r="R2376" s="675">
        <v>12</v>
      </c>
    </row>
    <row r="2377" spans="1:18" x14ac:dyDescent="0.25">
      <c r="A2377" s="432">
        <v>1669</v>
      </c>
      <c r="B2377" s="432" t="s">
        <v>515</v>
      </c>
      <c r="C2377" s="433" t="s">
        <v>147</v>
      </c>
      <c r="D2377" s="433" t="s">
        <v>22453</v>
      </c>
      <c r="E2377" s="433">
        <v>3000</v>
      </c>
      <c r="F2377" s="433" t="s">
        <v>22454</v>
      </c>
      <c r="G2377" s="434" t="s">
        <v>22455</v>
      </c>
      <c r="H2377" s="434" t="s">
        <v>22456</v>
      </c>
      <c r="I2377" s="434" t="s">
        <v>520</v>
      </c>
      <c r="J2377" s="433" t="s">
        <v>22457</v>
      </c>
      <c r="K2377" s="675">
        <v>1</v>
      </c>
      <c r="L2377" s="675">
        <v>12</v>
      </c>
      <c r="M2377" s="676">
        <v>39213.599999999999</v>
      </c>
      <c r="N2377" s="677">
        <v>1</v>
      </c>
      <c r="O2377" s="675">
        <v>6</v>
      </c>
      <c r="P2377" s="676">
        <v>19117.8</v>
      </c>
      <c r="Q2377" s="677">
        <v>1</v>
      </c>
      <c r="R2377" s="675">
        <v>12</v>
      </c>
    </row>
    <row r="2378" spans="1:18" x14ac:dyDescent="0.25">
      <c r="A2378" s="432">
        <v>1669</v>
      </c>
      <c r="B2378" s="432" t="s">
        <v>515</v>
      </c>
      <c r="C2378" s="433" t="s">
        <v>147</v>
      </c>
      <c r="D2378" s="433" t="s">
        <v>22291</v>
      </c>
      <c r="E2378" s="433">
        <v>8000</v>
      </c>
      <c r="F2378" s="433" t="s">
        <v>22458</v>
      </c>
      <c r="G2378" s="434" t="s">
        <v>22459</v>
      </c>
      <c r="H2378" s="434" t="s">
        <v>22460</v>
      </c>
      <c r="I2378" s="434" t="s">
        <v>1464</v>
      </c>
      <c r="J2378" s="433" t="s">
        <v>22461</v>
      </c>
      <c r="K2378" s="675">
        <v>1</v>
      </c>
      <c r="L2378" s="675">
        <v>12</v>
      </c>
      <c r="M2378" s="676">
        <v>99213.6</v>
      </c>
      <c r="N2378" s="677">
        <v>1</v>
      </c>
      <c r="O2378" s="675">
        <v>6</v>
      </c>
      <c r="P2378" s="676">
        <v>49117.8</v>
      </c>
      <c r="Q2378" s="677">
        <v>1</v>
      </c>
      <c r="R2378" s="675">
        <v>12</v>
      </c>
    </row>
    <row r="2379" spans="1:18" x14ac:dyDescent="0.25">
      <c r="A2379" s="432">
        <v>1669</v>
      </c>
      <c r="B2379" s="432" t="s">
        <v>515</v>
      </c>
      <c r="C2379" s="433" t="s">
        <v>147</v>
      </c>
      <c r="D2379" s="433" t="s">
        <v>22462</v>
      </c>
      <c r="E2379" s="433">
        <v>9000</v>
      </c>
      <c r="F2379" s="433" t="s">
        <v>22463</v>
      </c>
      <c r="G2379" s="434" t="s">
        <v>22464</v>
      </c>
      <c r="H2379" s="434" t="s">
        <v>17915</v>
      </c>
      <c r="I2379" s="434" t="s">
        <v>849</v>
      </c>
      <c r="J2379" s="433" t="s">
        <v>22329</v>
      </c>
      <c r="K2379" s="675">
        <v>1</v>
      </c>
      <c r="L2379" s="675">
        <v>10</v>
      </c>
      <c r="M2379" s="676">
        <v>92478</v>
      </c>
      <c r="N2379" s="677" t="s">
        <v>542</v>
      </c>
      <c r="O2379" s="675" t="s">
        <v>542</v>
      </c>
      <c r="P2379" s="676" t="s">
        <v>542</v>
      </c>
      <c r="Q2379" s="677" t="s">
        <v>542</v>
      </c>
      <c r="R2379" s="675" t="s">
        <v>542</v>
      </c>
    </row>
    <row r="2380" spans="1:18" x14ac:dyDescent="0.25">
      <c r="A2380" s="432">
        <v>1669</v>
      </c>
      <c r="B2380" s="432" t="s">
        <v>515</v>
      </c>
      <c r="C2380" s="433" t="s">
        <v>147</v>
      </c>
      <c r="D2380" s="433" t="s">
        <v>22465</v>
      </c>
      <c r="E2380" s="433">
        <v>8000</v>
      </c>
      <c r="F2380" s="433" t="s">
        <v>22466</v>
      </c>
      <c r="G2380" s="434" t="s">
        <v>22467</v>
      </c>
      <c r="H2380" s="434" t="s">
        <v>22468</v>
      </c>
      <c r="I2380" s="434" t="s">
        <v>849</v>
      </c>
      <c r="J2380" s="433" t="s">
        <v>22469</v>
      </c>
      <c r="K2380" s="675">
        <v>1</v>
      </c>
      <c r="L2380" s="675">
        <v>12</v>
      </c>
      <c r="M2380" s="676">
        <v>99213.6</v>
      </c>
      <c r="N2380" s="677">
        <v>1</v>
      </c>
      <c r="O2380" s="675">
        <v>6</v>
      </c>
      <c r="P2380" s="676">
        <v>49117.8</v>
      </c>
      <c r="Q2380" s="677">
        <v>1</v>
      </c>
      <c r="R2380" s="675">
        <v>12</v>
      </c>
    </row>
    <row r="2381" spans="1:18" x14ac:dyDescent="0.25">
      <c r="A2381" s="432">
        <v>1669</v>
      </c>
      <c r="B2381" s="432" t="s">
        <v>515</v>
      </c>
      <c r="C2381" s="433" t="s">
        <v>147</v>
      </c>
      <c r="D2381" s="433" t="s">
        <v>22470</v>
      </c>
      <c r="E2381" s="433">
        <v>7000</v>
      </c>
      <c r="F2381" s="433" t="s">
        <v>22471</v>
      </c>
      <c r="G2381" s="434" t="s">
        <v>22472</v>
      </c>
      <c r="H2381" s="434" t="s">
        <v>22473</v>
      </c>
      <c r="I2381" s="434" t="s">
        <v>849</v>
      </c>
      <c r="J2381" s="433" t="s">
        <v>22474</v>
      </c>
      <c r="K2381" s="675">
        <v>1</v>
      </c>
      <c r="L2381" s="675">
        <v>12</v>
      </c>
      <c r="M2381" s="676">
        <v>87213.6</v>
      </c>
      <c r="N2381" s="677">
        <v>1</v>
      </c>
      <c r="O2381" s="675">
        <v>6</v>
      </c>
      <c r="P2381" s="676">
        <v>43117.8</v>
      </c>
      <c r="Q2381" s="677">
        <v>1</v>
      </c>
      <c r="R2381" s="675">
        <v>12</v>
      </c>
    </row>
    <row r="2382" spans="1:18" x14ac:dyDescent="0.25">
      <c r="A2382" s="432">
        <v>1669</v>
      </c>
      <c r="B2382" s="432" t="s">
        <v>515</v>
      </c>
      <c r="C2382" s="433" t="s">
        <v>147</v>
      </c>
      <c r="D2382" s="433" t="s">
        <v>558</v>
      </c>
      <c r="E2382" s="433">
        <v>5000</v>
      </c>
      <c r="F2382" s="433" t="s">
        <v>22475</v>
      </c>
      <c r="G2382" s="434" t="s">
        <v>22476</v>
      </c>
      <c r="H2382" s="434" t="s">
        <v>3924</v>
      </c>
      <c r="I2382" s="434" t="s">
        <v>22477</v>
      </c>
      <c r="J2382" s="433" t="s">
        <v>22478</v>
      </c>
      <c r="K2382" s="675">
        <v>1</v>
      </c>
      <c r="L2382" s="675">
        <v>12</v>
      </c>
      <c r="M2382" s="676">
        <v>63213.599999999999</v>
      </c>
      <c r="N2382" s="677">
        <v>1</v>
      </c>
      <c r="O2382" s="675">
        <v>6</v>
      </c>
      <c r="P2382" s="676">
        <v>31117.8</v>
      </c>
      <c r="Q2382" s="677">
        <v>1</v>
      </c>
      <c r="R2382" s="675">
        <v>12</v>
      </c>
    </row>
    <row r="2383" spans="1:18" x14ac:dyDescent="0.25">
      <c r="A2383" s="432">
        <v>1669</v>
      </c>
      <c r="B2383" s="432" t="s">
        <v>515</v>
      </c>
      <c r="C2383" s="433" t="s">
        <v>147</v>
      </c>
      <c r="D2383" s="433" t="s">
        <v>22373</v>
      </c>
      <c r="E2383" s="433">
        <v>11000</v>
      </c>
      <c r="F2383" s="433" t="s">
        <v>22479</v>
      </c>
      <c r="G2383" s="434" t="s">
        <v>22480</v>
      </c>
      <c r="H2383" s="434" t="s">
        <v>22481</v>
      </c>
      <c r="I2383" s="434" t="s">
        <v>520</v>
      </c>
      <c r="J2383" s="433" t="s">
        <v>22482</v>
      </c>
      <c r="K2383" s="675">
        <v>1</v>
      </c>
      <c r="L2383" s="675">
        <v>12</v>
      </c>
      <c r="M2383" s="676">
        <v>135213.6</v>
      </c>
      <c r="N2383" s="677">
        <v>1</v>
      </c>
      <c r="O2383" s="675">
        <v>6</v>
      </c>
      <c r="P2383" s="676">
        <v>67117.8</v>
      </c>
      <c r="Q2383" s="677">
        <v>1</v>
      </c>
      <c r="R2383" s="675">
        <v>12</v>
      </c>
    </row>
    <row r="2384" spans="1:18" x14ac:dyDescent="0.25">
      <c r="A2384" s="432">
        <v>1669</v>
      </c>
      <c r="B2384" s="432" t="s">
        <v>515</v>
      </c>
      <c r="C2384" s="433" t="s">
        <v>147</v>
      </c>
      <c r="D2384" s="433" t="s">
        <v>22483</v>
      </c>
      <c r="E2384" s="433">
        <v>13000</v>
      </c>
      <c r="F2384" s="433" t="s">
        <v>22484</v>
      </c>
      <c r="G2384" s="434" t="s">
        <v>22485</v>
      </c>
      <c r="H2384" s="434" t="s">
        <v>519</v>
      </c>
      <c r="I2384" s="434" t="s">
        <v>849</v>
      </c>
      <c r="J2384" s="433" t="s">
        <v>22308</v>
      </c>
      <c r="K2384" s="675">
        <v>1</v>
      </c>
      <c r="L2384" s="675">
        <v>12</v>
      </c>
      <c r="M2384" s="676">
        <v>159213.6</v>
      </c>
      <c r="N2384" s="677">
        <v>1</v>
      </c>
      <c r="O2384" s="675">
        <v>6</v>
      </c>
      <c r="P2384" s="676">
        <v>79117.8</v>
      </c>
      <c r="Q2384" s="677">
        <v>1</v>
      </c>
      <c r="R2384" s="675">
        <v>12</v>
      </c>
    </row>
    <row r="2385" spans="1:18" x14ac:dyDescent="0.25">
      <c r="A2385" s="432">
        <v>1669</v>
      </c>
      <c r="B2385" s="432" t="s">
        <v>515</v>
      </c>
      <c r="C2385" s="433" t="s">
        <v>147</v>
      </c>
      <c r="D2385" s="433" t="s">
        <v>22486</v>
      </c>
      <c r="E2385" s="433">
        <v>9000</v>
      </c>
      <c r="F2385" s="433" t="s">
        <v>22487</v>
      </c>
      <c r="G2385" s="434" t="s">
        <v>22488</v>
      </c>
      <c r="H2385" s="434" t="s">
        <v>22241</v>
      </c>
      <c r="I2385" s="434" t="s">
        <v>849</v>
      </c>
      <c r="J2385" s="433" t="s">
        <v>22242</v>
      </c>
      <c r="K2385" s="675">
        <v>1</v>
      </c>
      <c r="L2385" s="675">
        <v>12</v>
      </c>
      <c r="M2385" s="676">
        <v>111213.6</v>
      </c>
      <c r="N2385" s="677">
        <v>1</v>
      </c>
      <c r="O2385" s="675">
        <v>6</v>
      </c>
      <c r="P2385" s="676">
        <v>55117.8</v>
      </c>
      <c r="Q2385" s="677">
        <v>1</v>
      </c>
      <c r="R2385" s="675">
        <v>12</v>
      </c>
    </row>
    <row r="2386" spans="1:18" x14ac:dyDescent="0.25">
      <c r="A2386" s="432">
        <v>1669</v>
      </c>
      <c r="B2386" s="432" t="s">
        <v>515</v>
      </c>
      <c r="C2386" s="433" t="s">
        <v>147</v>
      </c>
      <c r="D2386" s="433" t="s">
        <v>22489</v>
      </c>
      <c r="E2386" s="433">
        <v>14000</v>
      </c>
      <c r="F2386" s="433" t="s">
        <v>22490</v>
      </c>
      <c r="G2386" s="434" t="s">
        <v>22491</v>
      </c>
      <c r="H2386" s="434" t="s">
        <v>22255</v>
      </c>
      <c r="I2386" s="434" t="s">
        <v>849</v>
      </c>
      <c r="J2386" s="433" t="s">
        <v>22256</v>
      </c>
      <c r="K2386" s="675">
        <v>1</v>
      </c>
      <c r="L2386" s="675">
        <v>12</v>
      </c>
      <c r="M2386" s="676">
        <v>171213.6</v>
      </c>
      <c r="N2386" s="677">
        <v>1</v>
      </c>
      <c r="O2386" s="675">
        <v>6</v>
      </c>
      <c r="P2386" s="676">
        <v>85117.8</v>
      </c>
      <c r="Q2386" s="677">
        <v>1</v>
      </c>
      <c r="R2386" s="675">
        <v>12</v>
      </c>
    </row>
    <row r="2387" spans="1:18" x14ac:dyDescent="0.25">
      <c r="A2387" s="432">
        <v>1669</v>
      </c>
      <c r="B2387" s="432" t="s">
        <v>515</v>
      </c>
      <c r="C2387" s="433" t="s">
        <v>147</v>
      </c>
      <c r="D2387" s="433" t="s">
        <v>22492</v>
      </c>
      <c r="E2387" s="433">
        <v>13000</v>
      </c>
      <c r="F2387" s="433" t="s">
        <v>22493</v>
      </c>
      <c r="G2387" s="434" t="s">
        <v>22494</v>
      </c>
      <c r="H2387" s="434" t="s">
        <v>18638</v>
      </c>
      <c r="I2387" s="434" t="s">
        <v>849</v>
      </c>
      <c r="J2387" s="433" t="s">
        <v>22495</v>
      </c>
      <c r="K2387" s="675">
        <v>1</v>
      </c>
      <c r="L2387" s="675">
        <v>12</v>
      </c>
      <c r="M2387" s="676">
        <v>159213.6</v>
      </c>
      <c r="N2387" s="677">
        <v>1</v>
      </c>
      <c r="O2387" s="675">
        <v>6</v>
      </c>
      <c r="P2387" s="676">
        <v>79117.8</v>
      </c>
      <c r="Q2387" s="677">
        <v>1</v>
      </c>
      <c r="R2387" s="675">
        <v>12</v>
      </c>
    </row>
    <row r="2388" spans="1:18" x14ac:dyDescent="0.25">
      <c r="A2388" s="432">
        <v>1669</v>
      </c>
      <c r="B2388" s="432" t="s">
        <v>515</v>
      </c>
      <c r="C2388" s="433" t="s">
        <v>147</v>
      </c>
      <c r="D2388" s="433" t="s">
        <v>22496</v>
      </c>
      <c r="E2388" s="433">
        <v>8000</v>
      </c>
      <c r="F2388" s="433" t="s">
        <v>22497</v>
      </c>
      <c r="G2388" s="434" t="s">
        <v>22498</v>
      </c>
      <c r="H2388" s="434" t="s">
        <v>22255</v>
      </c>
      <c r="I2388" s="434" t="s">
        <v>849</v>
      </c>
      <c r="J2388" s="433" t="s">
        <v>22256</v>
      </c>
      <c r="K2388" s="675">
        <v>1</v>
      </c>
      <c r="L2388" s="675">
        <v>12</v>
      </c>
      <c r="M2388" s="676">
        <v>99213.6</v>
      </c>
      <c r="N2388" s="677">
        <v>1</v>
      </c>
      <c r="O2388" s="675">
        <v>6</v>
      </c>
      <c r="P2388" s="676">
        <v>49117.8</v>
      </c>
      <c r="Q2388" s="677">
        <v>1</v>
      </c>
      <c r="R2388" s="675">
        <v>12</v>
      </c>
    </row>
    <row r="2389" spans="1:18" x14ac:dyDescent="0.25">
      <c r="A2389" s="432">
        <v>1669</v>
      </c>
      <c r="B2389" s="432" t="s">
        <v>515</v>
      </c>
      <c r="C2389" s="433" t="s">
        <v>147</v>
      </c>
      <c r="D2389" s="433" t="s">
        <v>22499</v>
      </c>
      <c r="E2389" s="433">
        <v>12000</v>
      </c>
      <c r="F2389" s="433" t="s">
        <v>22500</v>
      </c>
      <c r="G2389" s="434" t="s">
        <v>22501</v>
      </c>
      <c r="H2389" s="434" t="s">
        <v>22502</v>
      </c>
      <c r="I2389" s="434" t="s">
        <v>849</v>
      </c>
      <c r="J2389" s="433" t="s">
        <v>22503</v>
      </c>
      <c r="K2389" s="675">
        <v>1</v>
      </c>
      <c r="L2389" s="675">
        <v>12</v>
      </c>
      <c r="M2389" s="676">
        <v>147213.6</v>
      </c>
      <c r="N2389" s="677">
        <v>1</v>
      </c>
      <c r="O2389" s="675">
        <v>5</v>
      </c>
      <c r="P2389" s="676">
        <v>60931.5</v>
      </c>
      <c r="Q2389" s="677" t="s">
        <v>542</v>
      </c>
      <c r="R2389" s="675" t="s">
        <v>542</v>
      </c>
    </row>
    <row r="2390" spans="1:18" x14ac:dyDescent="0.25">
      <c r="A2390" s="432">
        <v>1669</v>
      </c>
      <c r="B2390" s="432" t="s">
        <v>515</v>
      </c>
      <c r="C2390" s="433" t="s">
        <v>147</v>
      </c>
      <c r="D2390" s="433" t="s">
        <v>3276</v>
      </c>
      <c r="E2390" s="433">
        <v>10000</v>
      </c>
      <c r="F2390" s="433" t="s">
        <v>22504</v>
      </c>
      <c r="G2390" s="434" t="s">
        <v>22505</v>
      </c>
      <c r="H2390" s="434" t="s">
        <v>22506</v>
      </c>
      <c r="I2390" s="434" t="s">
        <v>849</v>
      </c>
      <c r="J2390" s="433" t="s">
        <v>22507</v>
      </c>
      <c r="K2390" s="675">
        <v>1</v>
      </c>
      <c r="L2390" s="675">
        <v>12</v>
      </c>
      <c r="M2390" s="676">
        <v>123213.6</v>
      </c>
      <c r="N2390" s="677">
        <v>1</v>
      </c>
      <c r="O2390" s="675">
        <v>6</v>
      </c>
      <c r="P2390" s="676">
        <v>61117.8</v>
      </c>
      <c r="Q2390" s="677">
        <v>1</v>
      </c>
      <c r="R2390" s="675">
        <v>12</v>
      </c>
    </row>
    <row r="2391" spans="1:18" x14ac:dyDescent="0.25">
      <c r="A2391" s="432">
        <v>1669</v>
      </c>
      <c r="B2391" s="432" t="s">
        <v>515</v>
      </c>
      <c r="C2391" s="433" t="s">
        <v>147</v>
      </c>
      <c r="D2391" s="433" t="s">
        <v>22508</v>
      </c>
      <c r="E2391" s="433">
        <v>12000</v>
      </c>
      <c r="F2391" s="433" t="s">
        <v>22509</v>
      </c>
      <c r="G2391" s="434" t="s">
        <v>22510</v>
      </c>
      <c r="H2391" s="434" t="s">
        <v>16466</v>
      </c>
      <c r="I2391" s="434" t="s">
        <v>849</v>
      </c>
      <c r="J2391" s="433" t="s">
        <v>22511</v>
      </c>
      <c r="K2391" s="675">
        <v>1</v>
      </c>
      <c r="L2391" s="675">
        <v>12</v>
      </c>
      <c r="M2391" s="676">
        <v>147213.6</v>
      </c>
      <c r="N2391" s="677">
        <v>1</v>
      </c>
      <c r="O2391" s="675">
        <v>6</v>
      </c>
      <c r="P2391" s="676">
        <v>73117.8</v>
      </c>
      <c r="Q2391" s="677">
        <v>1</v>
      </c>
      <c r="R2391" s="675">
        <v>12</v>
      </c>
    </row>
    <row r="2392" spans="1:18" x14ac:dyDescent="0.25">
      <c r="A2392" s="432">
        <v>1669</v>
      </c>
      <c r="B2392" s="432" t="s">
        <v>515</v>
      </c>
      <c r="C2392" s="433" t="s">
        <v>147</v>
      </c>
      <c r="D2392" s="433" t="s">
        <v>22512</v>
      </c>
      <c r="E2392" s="433">
        <v>8000</v>
      </c>
      <c r="F2392" s="433" t="s">
        <v>22513</v>
      </c>
      <c r="G2392" s="434" t="s">
        <v>22514</v>
      </c>
      <c r="H2392" s="434" t="s">
        <v>22515</v>
      </c>
      <c r="I2392" s="434" t="s">
        <v>520</v>
      </c>
      <c r="J2392" s="433" t="s">
        <v>22516</v>
      </c>
      <c r="K2392" s="675">
        <v>1</v>
      </c>
      <c r="L2392" s="675">
        <v>12</v>
      </c>
      <c r="M2392" s="676">
        <v>99213.6</v>
      </c>
      <c r="N2392" s="677">
        <v>1</v>
      </c>
      <c r="O2392" s="675">
        <v>6</v>
      </c>
      <c r="P2392" s="676">
        <v>49117.8</v>
      </c>
      <c r="Q2392" s="677">
        <v>1</v>
      </c>
      <c r="R2392" s="675">
        <v>12</v>
      </c>
    </row>
    <row r="2393" spans="1:18" x14ac:dyDescent="0.25">
      <c r="A2393" s="432">
        <v>1669</v>
      </c>
      <c r="B2393" s="432" t="s">
        <v>515</v>
      </c>
      <c r="C2393" s="433" t="s">
        <v>147</v>
      </c>
      <c r="D2393" s="433" t="s">
        <v>22517</v>
      </c>
      <c r="E2393" s="433">
        <v>10000</v>
      </c>
      <c r="F2393" s="433" t="s">
        <v>22518</v>
      </c>
      <c r="G2393" s="434" t="s">
        <v>22519</v>
      </c>
      <c r="H2393" s="434" t="s">
        <v>22520</v>
      </c>
      <c r="I2393" s="434" t="s">
        <v>849</v>
      </c>
      <c r="J2393" s="433" t="s">
        <v>22521</v>
      </c>
      <c r="K2393" s="675">
        <v>1</v>
      </c>
      <c r="L2393" s="675">
        <v>12</v>
      </c>
      <c r="M2393" s="676">
        <v>123213.6</v>
      </c>
      <c r="N2393" s="677">
        <v>1</v>
      </c>
      <c r="O2393" s="675">
        <v>6</v>
      </c>
      <c r="P2393" s="676">
        <v>61117.8</v>
      </c>
      <c r="Q2393" s="677">
        <v>1</v>
      </c>
      <c r="R2393" s="675">
        <v>12</v>
      </c>
    </row>
    <row r="2394" spans="1:18" x14ac:dyDescent="0.25">
      <c r="A2394" s="432">
        <v>1669</v>
      </c>
      <c r="B2394" s="432" t="s">
        <v>515</v>
      </c>
      <c r="C2394" s="433" t="s">
        <v>147</v>
      </c>
      <c r="D2394" s="433" t="s">
        <v>22522</v>
      </c>
      <c r="E2394" s="433">
        <v>10000</v>
      </c>
      <c r="F2394" s="433" t="s">
        <v>22523</v>
      </c>
      <c r="G2394" s="434" t="s">
        <v>22524</v>
      </c>
      <c r="H2394" s="434" t="s">
        <v>22525</v>
      </c>
      <c r="I2394" s="434" t="s">
        <v>849</v>
      </c>
      <c r="J2394" s="433" t="s">
        <v>22526</v>
      </c>
      <c r="K2394" s="675">
        <v>1</v>
      </c>
      <c r="L2394" s="675">
        <v>12</v>
      </c>
      <c r="M2394" s="676">
        <v>123213.6</v>
      </c>
      <c r="N2394" s="677">
        <v>1</v>
      </c>
      <c r="O2394" s="675">
        <v>6</v>
      </c>
      <c r="P2394" s="676">
        <v>61117.8</v>
      </c>
      <c r="Q2394" s="677">
        <v>1</v>
      </c>
      <c r="R2394" s="675">
        <v>12</v>
      </c>
    </row>
    <row r="2395" spans="1:18" x14ac:dyDescent="0.25">
      <c r="A2395" s="432">
        <v>1669</v>
      </c>
      <c r="B2395" s="432" t="s">
        <v>515</v>
      </c>
      <c r="C2395" s="433" t="s">
        <v>147</v>
      </c>
      <c r="D2395" s="433" t="s">
        <v>22527</v>
      </c>
      <c r="E2395" s="433">
        <v>11500</v>
      </c>
      <c r="F2395" s="433" t="s">
        <v>22528</v>
      </c>
      <c r="G2395" s="434" t="s">
        <v>22529</v>
      </c>
      <c r="H2395" s="434" t="s">
        <v>22181</v>
      </c>
      <c r="I2395" s="434" t="s">
        <v>849</v>
      </c>
      <c r="J2395" s="433" t="s">
        <v>22530</v>
      </c>
      <c r="K2395" s="675">
        <v>1</v>
      </c>
      <c r="L2395" s="675">
        <v>12</v>
      </c>
      <c r="M2395" s="676">
        <v>141213.6</v>
      </c>
      <c r="N2395" s="677">
        <v>1</v>
      </c>
      <c r="O2395" s="675">
        <v>6</v>
      </c>
      <c r="P2395" s="676">
        <v>70117.8</v>
      </c>
      <c r="Q2395" s="677">
        <v>1</v>
      </c>
      <c r="R2395" s="675">
        <v>12</v>
      </c>
    </row>
    <row r="2396" spans="1:18" x14ac:dyDescent="0.25">
      <c r="A2396" s="432">
        <v>1669</v>
      </c>
      <c r="B2396" s="432" t="s">
        <v>515</v>
      </c>
      <c r="C2396" s="433" t="s">
        <v>147</v>
      </c>
      <c r="D2396" s="433" t="s">
        <v>22531</v>
      </c>
      <c r="E2396" s="433">
        <v>12000</v>
      </c>
      <c r="F2396" s="433" t="s">
        <v>22532</v>
      </c>
      <c r="G2396" s="434" t="s">
        <v>22533</v>
      </c>
      <c r="H2396" s="434" t="s">
        <v>16860</v>
      </c>
      <c r="I2396" s="434" t="s">
        <v>849</v>
      </c>
      <c r="J2396" s="433" t="s">
        <v>22379</v>
      </c>
      <c r="K2396" s="675">
        <v>1</v>
      </c>
      <c r="L2396" s="675">
        <v>12</v>
      </c>
      <c r="M2396" s="676">
        <v>147213.6</v>
      </c>
      <c r="N2396" s="677">
        <v>1</v>
      </c>
      <c r="O2396" s="675">
        <v>6</v>
      </c>
      <c r="P2396" s="676">
        <v>73117.8</v>
      </c>
      <c r="Q2396" s="677">
        <v>1</v>
      </c>
      <c r="R2396" s="675">
        <v>12</v>
      </c>
    </row>
    <row r="2397" spans="1:18" x14ac:dyDescent="0.25">
      <c r="A2397" s="432">
        <v>1669</v>
      </c>
      <c r="B2397" s="432" t="s">
        <v>515</v>
      </c>
      <c r="C2397" s="433" t="s">
        <v>147</v>
      </c>
      <c r="D2397" s="433" t="s">
        <v>22309</v>
      </c>
      <c r="E2397" s="433">
        <v>10000</v>
      </c>
      <c r="F2397" s="433" t="s">
        <v>22534</v>
      </c>
      <c r="G2397" s="434" t="s">
        <v>22535</v>
      </c>
      <c r="H2397" s="434" t="s">
        <v>22303</v>
      </c>
      <c r="I2397" s="434" t="s">
        <v>849</v>
      </c>
      <c r="J2397" s="433" t="s">
        <v>22304</v>
      </c>
      <c r="K2397" s="675">
        <v>1</v>
      </c>
      <c r="L2397" s="675">
        <v>7</v>
      </c>
      <c r="M2397" s="676">
        <v>71824.600000000006</v>
      </c>
      <c r="N2397" s="677" t="s">
        <v>542</v>
      </c>
      <c r="O2397" s="675" t="s">
        <v>542</v>
      </c>
      <c r="P2397" s="676" t="s">
        <v>542</v>
      </c>
      <c r="Q2397" s="677" t="s">
        <v>542</v>
      </c>
      <c r="R2397" s="675" t="s">
        <v>542</v>
      </c>
    </row>
    <row r="2398" spans="1:18" x14ac:dyDescent="0.25">
      <c r="A2398" s="432">
        <v>1669</v>
      </c>
      <c r="B2398" s="432" t="s">
        <v>515</v>
      </c>
      <c r="C2398" s="433" t="s">
        <v>147</v>
      </c>
      <c r="D2398" s="433" t="s">
        <v>22536</v>
      </c>
      <c r="E2398" s="433">
        <v>12000</v>
      </c>
      <c r="F2398" s="433" t="s">
        <v>22537</v>
      </c>
      <c r="G2398" s="434" t="s">
        <v>22538</v>
      </c>
      <c r="H2398" s="434" t="s">
        <v>22241</v>
      </c>
      <c r="I2398" s="434" t="s">
        <v>849</v>
      </c>
      <c r="J2398" s="433" t="s">
        <v>22242</v>
      </c>
      <c r="K2398" s="675">
        <v>1</v>
      </c>
      <c r="L2398" s="675">
        <v>12</v>
      </c>
      <c r="M2398" s="676">
        <v>147213.6</v>
      </c>
      <c r="N2398" s="677">
        <v>1</v>
      </c>
      <c r="O2398" s="675">
        <v>6</v>
      </c>
      <c r="P2398" s="676">
        <v>73117.8</v>
      </c>
      <c r="Q2398" s="677">
        <v>1</v>
      </c>
      <c r="R2398" s="675">
        <v>12</v>
      </c>
    </row>
    <row r="2399" spans="1:18" x14ac:dyDescent="0.25">
      <c r="A2399" s="432">
        <v>1669</v>
      </c>
      <c r="B2399" s="432" t="s">
        <v>515</v>
      </c>
      <c r="C2399" s="433" t="s">
        <v>147</v>
      </c>
      <c r="D2399" s="433" t="s">
        <v>22261</v>
      </c>
      <c r="E2399" s="433">
        <v>8000</v>
      </c>
      <c r="F2399" s="433" t="s">
        <v>22539</v>
      </c>
      <c r="G2399" s="434" t="s">
        <v>22540</v>
      </c>
      <c r="H2399" s="434" t="s">
        <v>22541</v>
      </c>
      <c r="I2399" s="434" t="s">
        <v>520</v>
      </c>
      <c r="J2399" s="433" t="s">
        <v>22542</v>
      </c>
      <c r="K2399" s="675">
        <v>1</v>
      </c>
      <c r="L2399" s="675">
        <v>12</v>
      </c>
      <c r="M2399" s="676">
        <v>99213.6</v>
      </c>
      <c r="N2399" s="677">
        <v>1</v>
      </c>
      <c r="O2399" s="675">
        <v>6</v>
      </c>
      <c r="P2399" s="676">
        <v>49117.8</v>
      </c>
      <c r="Q2399" s="677">
        <v>1</v>
      </c>
      <c r="R2399" s="675">
        <v>12</v>
      </c>
    </row>
    <row r="2400" spans="1:18" x14ac:dyDescent="0.25">
      <c r="A2400" s="432">
        <v>1669</v>
      </c>
      <c r="B2400" s="432" t="s">
        <v>515</v>
      </c>
      <c r="C2400" s="433" t="s">
        <v>147</v>
      </c>
      <c r="D2400" s="433" t="s">
        <v>22401</v>
      </c>
      <c r="E2400" s="433">
        <v>2500</v>
      </c>
      <c r="F2400" s="433" t="s">
        <v>22543</v>
      </c>
      <c r="G2400" s="434" t="s">
        <v>22544</v>
      </c>
      <c r="H2400" s="434" t="s">
        <v>22545</v>
      </c>
      <c r="I2400" s="434" t="s">
        <v>1464</v>
      </c>
      <c r="J2400" s="433" t="s">
        <v>22546</v>
      </c>
      <c r="K2400" s="675">
        <v>1</v>
      </c>
      <c r="L2400" s="675">
        <v>12</v>
      </c>
      <c r="M2400" s="676">
        <v>33213.599999999999</v>
      </c>
      <c r="N2400" s="677">
        <v>1</v>
      </c>
      <c r="O2400" s="675">
        <v>6</v>
      </c>
      <c r="P2400" s="676">
        <v>16117.8</v>
      </c>
      <c r="Q2400" s="677">
        <v>1</v>
      </c>
      <c r="R2400" s="675">
        <v>12</v>
      </c>
    </row>
    <row r="2401" spans="1:18" x14ac:dyDescent="0.25">
      <c r="A2401" s="432">
        <v>1669</v>
      </c>
      <c r="B2401" s="432" t="s">
        <v>515</v>
      </c>
      <c r="C2401" s="433" t="s">
        <v>147</v>
      </c>
      <c r="D2401" s="433" t="s">
        <v>22547</v>
      </c>
      <c r="E2401" s="433">
        <v>11500</v>
      </c>
      <c r="F2401" s="433" t="s">
        <v>22548</v>
      </c>
      <c r="G2401" s="434" t="s">
        <v>22549</v>
      </c>
      <c r="H2401" s="434" t="s">
        <v>22550</v>
      </c>
      <c r="I2401" s="434" t="s">
        <v>849</v>
      </c>
      <c r="J2401" s="433" t="s">
        <v>22551</v>
      </c>
      <c r="K2401" s="675">
        <v>1</v>
      </c>
      <c r="L2401" s="675">
        <v>12</v>
      </c>
      <c r="M2401" s="676">
        <v>141213.6</v>
      </c>
      <c r="N2401" s="677">
        <v>1</v>
      </c>
      <c r="O2401" s="675">
        <v>6</v>
      </c>
      <c r="P2401" s="676">
        <v>70117.8</v>
      </c>
      <c r="Q2401" s="677">
        <v>1</v>
      </c>
      <c r="R2401" s="675">
        <v>12</v>
      </c>
    </row>
    <row r="2402" spans="1:18" x14ac:dyDescent="0.25">
      <c r="A2402" s="432">
        <v>1669</v>
      </c>
      <c r="B2402" s="432" t="s">
        <v>515</v>
      </c>
      <c r="C2402" s="433" t="s">
        <v>147</v>
      </c>
      <c r="D2402" s="433" t="s">
        <v>22552</v>
      </c>
      <c r="E2402" s="433">
        <v>2500</v>
      </c>
      <c r="F2402" s="433" t="s">
        <v>22553</v>
      </c>
      <c r="G2402" s="434" t="s">
        <v>22554</v>
      </c>
      <c r="H2402" s="434" t="s">
        <v>542</v>
      </c>
      <c r="I2402" s="434" t="s">
        <v>571</v>
      </c>
      <c r="J2402" s="433" t="s">
        <v>22360</v>
      </c>
      <c r="K2402" s="675">
        <v>1</v>
      </c>
      <c r="L2402" s="675">
        <v>12</v>
      </c>
      <c r="M2402" s="676">
        <v>33213.599999999999</v>
      </c>
      <c r="N2402" s="677">
        <v>1</v>
      </c>
      <c r="O2402" s="675">
        <v>6</v>
      </c>
      <c r="P2402" s="676">
        <v>16117.8</v>
      </c>
      <c r="Q2402" s="677">
        <v>1</v>
      </c>
      <c r="R2402" s="675">
        <v>12</v>
      </c>
    </row>
    <row r="2403" spans="1:18" x14ac:dyDescent="0.25">
      <c r="A2403" s="432">
        <v>1669</v>
      </c>
      <c r="B2403" s="432" t="s">
        <v>515</v>
      </c>
      <c r="C2403" s="433" t="s">
        <v>147</v>
      </c>
      <c r="D2403" s="433" t="s">
        <v>558</v>
      </c>
      <c r="E2403" s="433">
        <v>4000</v>
      </c>
      <c r="F2403" s="433" t="s">
        <v>22555</v>
      </c>
      <c r="G2403" s="434" t="s">
        <v>22556</v>
      </c>
      <c r="H2403" s="434" t="s">
        <v>22456</v>
      </c>
      <c r="I2403" s="434" t="s">
        <v>22436</v>
      </c>
      <c r="J2403" s="433" t="s">
        <v>22436</v>
      </c>
      <c r="K2403" s="675">
        <v>1</v>
      </c>
      <c r="L2403" s="675">
        <v>12</v>
      </c>
      <c r="M2403" s="676">
        <v>51213.599999999999</v>
      </c>
      <c r="N2403" s="677">
        <v>1</v>
      </c>
      <c r="O2403" s="675">
        <v>6</v>
      </c>
      <c r="P2403" s="676">
        <v>25117.8</v>
      </c>
      <c r="Q2403" s="677">
        <v>1</v>
      </c>
      <c r="R2403" s="675">
        <v>12</v>
      </c>
    </row>
    <row r="2404" spans="1:18" x14ac:dyDescent="0.25">
      <c r="A2404" s="432">
        <v>1669</v>
      </c>
      <c r="B2404" s="432" t="s">
        <v>515</v>
      </c>
      <c r="C2404" s="433" t="s">
        <v>147</v>
      </c>
      <c r="D2404" s="433" t="s">
        <v>22557</v>
      </c>
      <c r="E2404" s="433">
        <v>15000</v>
      </c>
      <c r="F2404" s="433" t="s">
        <v>22558</v>
      </c>
      <c r="G2404" s="434" t="s">
        <v>22559</v>
      </c>
      <c r="H2404" s="434" t="s">
        <v>16584</v>
      </c>
      <c r="I2404" s="434" t="s">
        <v>849</v>
      </c>
      <c r="J2404" s="433" t="s">
        <v>22560</v>
      </c>
      <c r="K2404" s="675">
        <v>1</v>
      </c>
      <c r="L2404" s="675">
        <v>12</v>
      </c>
      <c r="M2404" s="676">
        <v>183213.6</v>
      </c>
      <c r="N2404" s="677">
        <v>1</v>
      </c>
      <c r="O2404" s="675">
        <v>6</v>
      </c>
      <c r="P2404" s="676">
        <v>91117.8</v>
      </c>
      <c r="Q2404" s="677">
        <v>1</v>
      </c>
      <c r="R2404" s="675">
        <v>12</v>
      </c>
    </row>
    <row r="2405" spans="1:18" x14ac:dyDescent="0.25">
      <c r="A2405" s="432">
        <v>1669</v>
      </c>
      <c r="B2405" s="432" t="s">
        <v>515</v>
      </c>
      <c r="C2405" s="433" t="s">
        <v>147</v>
      </c>
      <c r="D2405" s="433" t="s">
        <v>22561</v>
      </c>
      <c r="E2405" s="433">
        <v>10000</v>
      </c>
      <c r="F2405" s="433" t="s">
        <v>22562</v>
      </c>
      <c r="G2405" s="434" t="s">
        <v>22563</v>
      </c>
      <c r="H2405" s="434" t="s">
        <v>22299</v>
      </c>
      <c r="I2405" s="434" t="s">
        <v>849</v>
      </c>
      <c r="J2405" s="433" t="s">
        <v>22321</v>
      </c>
      <c r="K2405" s="675">
        <v>1</v>
      </c>
      <c r="L2405" s="675">
        <v>12</v>
      </c>
      <c r="M2405" s="676">
        <v>123213.6</v>
      </c>
      <c r="N2405" s="677">
        <v>1</v>
      </c>
      <c r="O2405" s="675">
        <v>6</v>
      </c>
      <c r="P2405" s="676">
        <v>61117.8</v>
      </c>
      <c r="Q2405" s="677">
        <v>1</v>
      </c>
      <c r="R2405" s="675">
        <v>12</v>
      </c>
    </row>
    <row r="2406" spans="1:18" x14ac:dyDescent="0.25">
      <c r="A2406" s="432">
        <v>1669</v>
      </c>
      <c r="B2406" s="432" t="s">
        <v>515</v>
      </c>
      <c r="C2406" s="433" t="s">
        <v>147</v>
      </c>
      <c r="D2406" s="433" t="s">
        <v>22564</v>
      </c>
      <c r="E2406" s="433">
        <v>13000</v>
      </c>
      <c r="F2406" s="433" t="s">
        <v>22565</v>
      </c>
      <c r="G2406" s="434" t="s">
        <v>22566</v>
      </c>
      <c r="H2406" s="434" t="s">
        <v>22269</v>
      </c>
      <c r="I2406" s="434" t="s">
        <v>520</v>
      </c>
      <c r="J2406" s="433" t="s">
        <v>22270</v>
      </c>
      <c r="K2406" s="675">
        <v>1</v>
      </c>
      <c r="L2406" s="675">
        <v>12</v>
      </c>
      <c r="M2406" s="676">
        <v>159213.6</v>
      </c>
      <c r="N2406" s="677">
        <v>1</v>
      </c>
      <c r="O2406" s="675">
        <v>5</v>
      </c>
      <c r="P2406" s="676">
        <v>65931.5</v>
      </c>
      <c r="Q2406" s="677" t="s">
        <v>542</v>
      </c>
      <c r="R2406" s="675" t="s">
        <v>542</v>
      </c>
    </row>
    <row r="2407" spans="1:18" x14ac:dyDescent="0.25">
      <c r="A2407" s="432">
        <v>1669</v>
      </c>
      <c r="B2407" s="432" t="s">
        <v>515</v>
      </c>
      <c r="C2407" s="433" t="s">
        <v>147</v>
      </c>
      <c r="D2407" s="433" t="s">
        <v>22567</v>
      </c>
      <c r="E2407" s="433">
        <v>7000</v>
      </c>
      <c r="F2407" s="433" t="s">
        <v>22568</v>
      </c>
      <c r="G2407" s="434" t="s">
        <v>22569</v>
      </c>
      <c r="H2407" s="434" t="s">
        <v>22570</v>
      </c>
      <c r="I2407" s="434" t="s">
        <v>849</v>
      </c>
      <c r="J2407" s="433" t="s">
        <v>22571</v>
      </c>
      <c r="K2407" s="675">
        <v>1</v>
      </c>
      <c r="L2407" s="675">
        <v>12</v>
      </c>
      <c r="M2407" s="676">
        <v>87213.6</v>
      </c>
      <c r="N2407" s="677">
        <v>1</v>
      </c>
      <c r="O2407" s="675">
        <v>6</v>
      </c>
      <c r="P2407" s="676">
        <v>43117.8</v>
      </c>
      <c r="Q2407" s="677">
        <v>1</v>
      </c>
      <c r="R2407" s="675">
        <v>12</v>
      </c>
    </row>
    <row r="2408" spans="1:18" x14ac:dyDescent="0.25">
      <c r="A2408" s="432">
        <v>1669</v>
      </c>
      <c r="B2408" s="432" t="s">
        <v>515</v>
      </c>
      <c r="C2408" s="433" t="s">
        <v>147</v>
      </c>
      <c r="D2408" s="433" t="s">
        <v>22572</v>
      </c>
      <c r="E2408" s="433">
        <v>3500</v>
      </c>
      <c r="F2408" s="433" t="s">
        <v>22573</v>
      </c>
      <c r="G2408" s="434" t="s">
        <v>22574</v>
      </c>
      <c r="H2408" s="434" t="s">
        <v>22575</v>
      </c>
      <c r="I2408" s="434" t="s">
        <v>22576</v>
      </c>
      <c r="J2408" s="433" t="s">
        <v>22577</v>
      </c>
      <c r="K2408" s="675">
        <v>1</v>
      </c>
      <c r="L2408" s="675">
        <v>2</v>
      </c>
      <c r="M2408" s="676">
        <v>7435.6</v>
      </c>
      <c r="N2408" s="677" t="s">
        <v>542</v>
      </c>
      <c r="O2408" s="675" t="s">
        <v>542</v>
      </c>
      <c r="P2408" s="676" t="s">
        <v>542</v>
      </c>
      <c r="Q2408" s="677" t="s">
        <v>542</v>
      </c>
      <c r="R2408" s="675" t="s">
        <v>542</v>
      </c>
    </row>
    <row r="2409" spans="1:18" x14ac:dyDescent="0.25">
      <c r="A2409" s="432">
        <v>1669</v>
      </c>
      <c r="B2409" s="432" t="s">
        <v>515</v>
      </c>
      <c r="C2409" s="433" t="s">
        <v>147</v>
      </c>
      <c r="D2409" s="433" t="s">
        <v>22578</v>
      </c>
      <c r="E2409" s="433">
        <v>10000</v>
      </c>
      <c r="F2409" s="433" t="s">
        <v>22579</v>
      </c>
      <c r="G2409" s="434" t="s">
        <v>22580</v>
      </c>
      <c r="H2409" s="434" t="s">
        <v>22255</v>
      </c>
      <c r="I2409" s="434" t="s">
        <v>849</v>
      </c>
      <c r="J2409" s="433" t="s">
        <v>22256</v>
      </c>
      <c r="K2409" s="675">
        <v>1</v>
      </c>
      <c r="L2409" s="675">
        <v>12</v>
      </c>
      <c r="M2409" s="676">
        <v>123213.6</v>
      </c>
      <c r="N2409" s="677">
        <v>1</v>
      </c>
      <c r="O2409" s="675">
        <v>6</v>
      </c>
      <c r="P2409" s="676">
        <v>61117.8</v>
      </c>
      <c r="Q2409" s="677">
        <v>1</v>
      </c>
      <c r="R2409" s="675">
        <v>12</v>
      </c>
    </row>
    <row r="2410" spans="1:18" x14ac:dyDescent="0.25">
      <c r="A2410" s="432">
        <v>1669</v>
      </c>
      <c r="B2410" s="432" t="s">
        <v>515</v>
      </c>
      <c r="C2410" s="433" t="s">
        <v>147</v>
      </c>
      <c r="D2410" s="433" t="s">
        <v>22581</v>
      </c>
      <c r="E2410" s="433">
        <v>15600</v>
      </c>
      <c r="F2410" s="433" t="s">
        <v>22582</v>
      </c>
      <c r="G2410" s="434" t="s">
        <v>22583</v>
      </c>
      <c r="H2410" s="434" t="s">
        <v>22584</v>
      </c>
      <c r="I2410" s="434" t="s">
        <v>849</v>
      </c>
      <c r="J2410" s="433" t="s">
        <v>22585</v>
      </c>
      <c r="K2410" s="675">
        <v>1</v>
      </c>
      <c r="L2410" s="675">
        <v>12</v>
      </c>
      <c r="M2410" s="676">
        <v>188523.6</v>
      </c>
      <c r="N2410" s="677">
        <v>1</v>
      </c>
      <c r="O2410" s="675">
        <v>5</v>
      </c>
      <c r="P2410" s="676">
        <v>78931.5</v>
      </c>
      <c r="Q2410" s="677" t="s">
        <v>542</v>
      </c>
      <c r="R2410" s="675" t="s">
        <v>542</v>
      </c>
    </row>
    <row r="2411" spans="1:18" x14ac:dyDescent="0.25">
      <c r="A2411" s="432">
        <v>1669</v>
      </c>
      <c r="B2411" s="432" t="s">
        <v>515</v>
      </c>
      <c r="C2411" s="433" t="s">
        <v>147</v>
      </c>
      <c r="D2411" s="433" t="s">
        <v>22401</v>
      </c>
      <c r="E2411" s="433">
        <v>2500</v>
      </c>
      <c r="F2411" s="433" t="s">
        <v>22586</v>
      </c>
      <c r="G2411" s="434" t="s">
        <v>22587</v>
      </c>
      <c r="H2411" s="434" t="s">
        <v>22588</v>
      </c>
      <c r="I2411" s="434" t="s">
        <v>1464</v>
      </c>
      <c r="J2411" s="433" t="s">
        <v>22589</v>
      </c>
      <c r="K2411" s="675">
        <v>1</v>
      </c>
      <c r="L2411" s="675">
        <v>12</v>
      </c>
      <c r="M2411" s="676">
        <v>33213.599999999999</v>
      </c>
      <c r="N2411" s="677">
        <v>1</v>
      </c>
      <c r="O2411" s="675">
        <v>6</v>
      </c>
      <c r="P2411" s="676">
        <v>16117.8</v>
      </c>
      <c r="Q2411" s="677">
        <v>1</v>
      </c>
      <c r="R2411" s="675">
        <v>12</v>
      </c>
    </row>
    <row r="2412" spans="1:18" x14ac:dyDescent="0.25">
      <c r="A2412" s="432">
        <v>1669</v>
      </c>
      <c r="B2412" s="432" t="s">
        <v>515</v>
      </c>
      <c r="C2412" s="433" t="s">
        <v>147</v>
      </c>
      <c r="D2412" s="433" t="s">
        <v>22590</v>
      </c>
      <c r="E2412" s="433">
        <v>9000</v>
      </c>
      <c r="F2412" s="433" t="s">
        <v>22591</v>
      </c>
      <c r="G2412" s="434" t="s">
        <v>22592</v>
      </c>
      <c r="H2412" s="434" t="s">
        <v>22352</v>
      </c>
      <c r="I2412" s="434" t="s">
        <v>849</v>
      </c>
      <c r="J2412" s="433" t="s">
        <v>22353</v>
      </c>
      <c r="K2412" s="675">
        <v>1</v>
      </c>
      <c r="L2412" s="675">
        <v>12</v>
      </c>
      <c r="M2412" s="676">
        <v>111213.6</v>
      </c>
      <c r="N2412" s="677">
        <v>1</v>
      </c>
      <c r="O2412" s="675">
        <v>6</v>
      </c>
      <c r="P2412" s="676">
        <v>55117.8</v>
      </c>
      <c r="Q2412" s="677">
        <v>1</v>
      </c>
      <c r="R2412" s="675">
        <v>12</v>
      </c>
    </row>
    <row r="2413" spans="1:18" x14ac:dyDescent="0.25">
      <c r="A2413" s="432">
        <v>1669</v>
      </c>
      <c r="B2413" s="432" t="s">
        <v>515</v>
      </c>
      <c r="C2413" s="433" t="s">
        <v>147</v>
      </c>
      <c r="D2413" s="433" t="s">
        <v>22593</v>
      </c>
      <c r="E2413" s="433">
        <v>6000</v>
      </c>
      <c r="F2413" s="433" t="s">
        <v>22594</v>
      </c>
      <c r="G2413" s="434" t="s">
        <v>22595</v>
      </c>
      <c r="H2413" s="434" t="s">
        <v>22596</v>
      </c>
      <c r="I2413" s="434" t="s">
        <v>520</v>
      </c>
      <c r="J2413" s="433" t="s">
        <v>22597</v>
      </c>
      <c r="K2413" s="675">
        <v>1</v>
      </c>
      <c r="L2413" s="675">
        <v>12</v>
      </c>
      <c r="M2413" s="676">
        <v>75213.600000000006</v>
      </c>
      <c r="N2413" s="677">
        <v>1</v>
      </c>
      <c r="O2413" s="675">
        <v>6</v>
      </c>
      <c r="P2413" s="676">
        <v>37117.800000000003</v>
      </c>
      <c r="Q2413" s="677">
        <v>1</v>
      </c>
      <c r="R2413" s="675">
        <v>12</v>
      </c>
    </row>
    <row r="2414" spans="1:18" x14ac:dyDescent="0.25">
      <c r="A2414" s="432">
        <v>1669</v>
      </c>
      <c r="B2414" s="432" t="s">
        <v>515</v>
      </c>
      <c r="C2414" s="433" t="s">
        <v>147</v>
      </c>
      <c r="D2414" s="433" t="s">
        <v>22598</v>
      </c>
      <c r="E2414" s="433">
        <v>12000</v>
      </c>
      <c r="F2414" s="433" t="s">
        <v>22599</v>
      </c>
      <c r="G2414" s="434" t="s">
        <v>22600</v>
      </c>
      <c r="H2414" s="434" t="s">
        <v>22601</v>
      </c>
      <c r="I2414" s="434" t="s">
        <v>849</v>
      </c>
      <c r="J2414" s="433" t="s">
        <v>22602</v>
      </c>
      <c r="K2414" s="675">
        <v>1</v>
      </c>
      <c r="L2414" s="675">
        <v>12</v>
      </c>
      <c r="M2414" s="676">
        <v>147213.6</v>
      </c>
      <c r="N2414" s="677">
        <v>1</v>
      </c>
      <c r="O2414" s="675">
        <v>6</v>
      </c>
      <c r="P2414" s="676">
        <v>73117.8</v>
      </c>
      <c r="Q2414" s="677">
        <v>1</v>
      </c>
      <c r="R2414" s="675">
        <v>12</v>
      </c>
    </row>
    <row r="2415" spans="1:18" x14ac:dyDescent="0.25">
      <c r="A2415" s="432">
        <v>1669</v>
      </c>
      <c r="B2415" s="432" t="s">
        <v>515</v>
      </c>
      <c r="C2415" s="433" t="s">
        <v>147</v>
      </c>
      <c r="D2415" s="433" t="s">
        <v>22603</v>
      </c>
      <c r="E2415" s="433">
        <v>15000</v>
      </c>
      <c r="F2415" s="433" t="s">
        <v>22604</v>
      </c>
      <c r="G2415" s="434" t="s">
        <v>22605</v>
      </c>
      <c r="H2415" s="434" t="s">
        <v>22606</v>
      </c>
      <c r="I2415" s="434" t="s">
        <v>849</v>
      </c>
      <c r="J2415" s="433" t="s">
        <v>22607</v>
      </c>
      <c r="K2415" s="675">
        <v>1</v>
      </c>
      <c r="L2415" s="675">
        <v>12</v>
      </c>
      <c r="M2415" s="676">
        <v>183213.6</v>
      </c>
      <c r="N2415" s="677">
        <v>1</v>
      </c>
      <c r="O2415" s="675">
        <v>5</v>
      </c>
      <c r="P2415" s="676">
        <v>75931.5</v>
      </c>
      <c r="Q2415" s="677" t="s">
        <v>542</v>
      </c>
      <c r="R2415" s="675" t="s">
        <v>542</v>
      </c>
    </row>
    <row r="2416" spans="1:18" x14ac:dyDescent="0.25">
      <c r="A2416" s="432">
        <v>1669</v>
      </c>
      <c r="B2416" s="432" t="s">
        <v>515</v>
      </c>
      <c r="C2416" s="433" t="s">
        <v>147</v>
      </c>
      <c r="D2416" s="433" t="s">
        <v>22608</v>
      </c>
      <c r="E2416" s="433">
        <v>15000</v>
      </c>
      <c r="F2416" s="433" t="s">
        <v>22609</v>
      </c>
      <c r="G2416" s="434" t="s">
        <v>22610</v>
      </c>
      <c r="H2416" s="434" t="s">
        <v>22340</v>
      </c>
      <c r="I2416" s="434" t="s">
        <v>520</v>
      </c>
      <c r="J2416" s="433" t="s">
        <v>22215</v>
      </c>
      <c r="K2416" s="675">
        <v>1</v>
      </c>
      <c r="L2416" s="675">
        <v>1</v>
      </c>
      <c r="M2416" s="676">
        <v>15517.8</v>
      </c>
      <c r="N2416" s="677" t="s">
        <v>542</v>
      </c>
      <c r="O2416" s="675" t="s">
        <v>542</v>
      </c>
      <c r="P2416" s="676" t="s">
        <v>542</v>
      </c>
      <c r="Q2416" s="677" t="s">
        <v>542</v>
      </c>
      <c r="R2416" s="675" t="s">
        <v>542</v>
      </c>
    </row>
    <row r="2417" spans="1:18" x14ac:dyDescent="0.25">
      <c r="A2417" s="432">
        <v>1669</v>
      </c>
      <c r="B2417" s="432" t="s">
        <v>515</v>
      </c>
      <c r="C2417" s="433" t="s">
        <v>147</v>
      </c>
      <c r="D2417" s="433" t="s">
        <v>22611</v>
      </c>
      <c r="E2417" s="433">
        <v>8000</v>
      </c>
      <c r="F2417" s="433" t="s">
        <v>22612</v>
      </c>
      <c r="G2417" s="434" t="s">
        <v>22613</v>
      </c>
      <c r="H2417" s="434" t="s">
        <v>16466</v>
      </c>
      <c r="I2417" s="434" t="s">
        <v>849</v>
      </c>
      <c r="J2417" s="433" t="s">
        <v>22511</v>
      </c>
      <c r="K2417" s="675">
        <v>1</v>
      </c>
      <c r="L2417" s="675">
        <v>12</v>
      </c>
      <c r="M2417" s="676">
        <v>99213.6</v>
      </c>
      <c r="N2417" s="677">
        <v>1</v>
      </c>
      <c r="O2417" s="675">
        <v>6</v>
      </c>
      <c r="P2417" s="676">
        <v>49117.8</v>
      </c>
      <c r="Q2417" s="677">
        <v>1</v>
      </c>
      <c r="R2417" s="675">
        <v>12</v>
      </c>
    </row>
    <row r="2418" spans="1:18" x14ac:dyDescent="0.25">
      <c r="A2418" s="432">
        <v>1669</v>
      </c>
      <c r="B2418" s="432" t="s">
        <v>515</v>
      </c>
      <c r="C2418" s="433" t="s">
        <v>147</v>
      </c>
      <c r="D2418" s="433" t="s">
        <v>22614</v>
      </c>
      <c r="E2418" s="433">
        <v>5000</v>
      </c>
      <c r="F2418" s="433" t="s">
        <v>22615</v>
      </c>
      <c r="G2418" s="434" t="s">
        <v>22616</v>
      </c>
      <c r="H2418" s="434" t="s">
        <v>19390</v>
      </c>
      <c r="I2418" s="434" t="s">
        <v>520</v>
      </c>
      <c r="J2418" s="433" t="s">
        <v>576</v>
      </c>
      <c r="K2418" s="675">
        <v>1</v>
      </c>
      <c r="L2418" s="675">
        <v>12</v>
      </c>
      <c r="M2418" s="676">
        <v>63213.599999999999</v>
      </c>
      <c r="N2418" s="677">
        <v>1</v>
      </c>
      <c r="O2418" s="675">
        <v>6</v>
      </c>
      <c r="P2418" s="676">
        <v>31117.8</v>
      </c>
      <c r="Q2418" s="677">
        <v>1</v>
      </c>
      <c r="R2418" s="675">
        <v>12</v>
      </c>
    </row>
    <row r="2419" spans="1:18" x14ac:dyDescent="0.25">
      <c r="A2419" s="432">
        <v>1669</v>
      </c>
      <c r="B2419" s="432" t="s">
        <v>515</v>
      </c>
      <c r="C2419" s="433" t="s">
        <v>147</v>
      </c>
      <c r="D2419" s="433" t="s">
        <v>22309</v>
      </c>
      <c r="E2419" s="433">
        <v>10000</v>
      </c>
      <c r="F2419" s="433" t="s">
        <v>22617</v>
      </c>
      <c r="G2419" s="434" t="s">
        <v>22618</v>
      </c>
      <c r="H2419" s="434" t="s">
        <v>22619</v>
      </c>
      <c r="I2419" s="434" t="s">
        <v>849</v>
      </c>
      <c r="J2419" s="433" t="s">
        <v>22620</v>
      </c>
      <c r="K2419" s="675">
        <v>1</v>
      </c>
      <c r="L2419" s="675">
        <v>12</v>
      </c>
      <c r="M2419" s="676">
        <v>123213.6</v>
      </c>
      <c r="N2419" s="677">
        <v>1</v>
      </c>
      <c r="O2419" s="675">
        <v>6</v>
      </c>
      <c r="P2419" s="676">
        <v>61117.8</v>
      </c>
      <c r="Q2419" s="677">
        <v>1</v>
      </c>
      <c r="R2419" s="675">
        <v>12</v>
      </c>
    </row>
    <row r="2420" spans="1:18" x14ac:dyDescent="0.25">
      <c r="A2420" s="432">
        <v>1669</v>
      </c>
      <c r="B2420" s="432" t="s">
        <v>515</v>
      </c>
      <c r="C2420" s="433" t="s">
        <v>147</v>
      </c>
      <c r="D2420" s="433" t="s">
        <v>22621</v>
      </c>
      <c r="E2420" s="433">
        <v>6000</v>
      </c>
      <c r="F2420" s="433" t="s">
        <v>22622</v>
      </c>
      <c r="G2420" s="434" t="s">
        <v>22623</v>
      </c>
      <c r="H2420" s="434" t="s">
        <v>22624</v>
      </c>
      <c r="I2420" s="434" t="s">
        <v>1464</v>
      </c>
      <c r="J2420" s="433" t="s">
        <v>22625</v>
      </c>
      <c r="K2420" s="675">
        <v>1</v>
      </c>
      <c r="L2420" s="675">
        <v>12</v>
      </c>
      <c r="M2420" s="676">
        <v>75213.600000000006</v>
      </c>
      <c r="N2420" s="677">
        <v>1</v>
      </c>
      <c r="O2420" s="675">
        <v>6</v>
      </c>
      <c r="P2420" s="676">
        <v>37117.800000000003</v>
      </c>
      <c r="Q2420" s="677">
        <v>1</v>
      </c>
      <c r="R2420" s="675">
        <v>12</v>
      </c>
    </row>
    <row r="2421" spans="1:18" x14ac:dyDescent="0.25">
      <c r="A2421" s="432">
        <v>1669</v>
      </c>
      <c r="B2421" s="432" t="s">
        <v>515</v>
      </c>
      <c r="C2421" s="433" t="s">
        <v>147</v>
      </c>
      <c r="D2421" s="433" t="s">
        <v>22626</v>
      </c>
      <c r="E2421" s="433">
        <v>13000</v>
      </c>
      <c r="F2421" s="433" t="s">
        <v>22627</v>
      </c>
      <c r="G2421" s="434" t="s">
        <v>22628</v>
      </c>
      <c r="H2421" s="434" t="s">
        <v>22255</v>
      </c>
      <c r="I2421" s="434" t="s">
        <v>849</v>
      </c>
      <c r="J2421" s="433" t="s">
        <v>22256</v>
      </c>
      <c r="K2421" s="675">
        <v>1</v>
      </c>
      <c r="L2421" s="675">
        <v>12</v>
      </c>
      <c r="M2421" s="676">
        <v>159213.6</v>
      </c>
      <c r="N2421" s="677">
        <v>1</v>
      </c>
      <c r="O2421" s="675">
        <v>6</v>
      </c>
      <c r="P2421" s="676">
        <v>79117.8</v>
      </c>
      <c r="Q2421" s="677">
        <v>1</v>
      </c>
      <c r="R2421" s="675">
        <v>12</v>
      </c>
    </row>
    <row r="2422" spans="1:18" x14ac:dyDescent="0.25">
      <c r="A2422" s="432">
        <v>1669</v>
      </c>
      <c r="B2422" s="432" t="s">
        <v>515</v>
      </c>
      <c r="C2422" s="433" t="s">
        <v>147</v>
      </c>
      <c r="D2422" s="433" t="s">
        <v>22629</v>
      </c>
      <c r="E2422" s="433">
        <v>10000</v>
      </c>
      <c r="F2422" s="433" t="s">
        <v>22630</v>
      </c>
      <c r="G2422" s="434" t="s">
        <v>22631</v>
      </c>
      <c r="H2422" s="434" t="s">
        <v>22340</v>
      </c>
      <c r="I2422" s="434" t="s">
        <v>520</v>
      </c>
      <c r="J2422" s="433" t="s">
        <v>22215</v>
      </c>
      <c r="K2422" s="675">
        <v>1</v>
      </c>
      <c r="L2422" s="675">
        <v>12</v>
      </c>
      <c r="M2422" s="676">
        <v>123213.6</v>
      </c>
      <c r="N2422" s="677">
        <v>1</v>
      </c>
      <c r="O2422" s="675">
        <v>6</v>
      </c>
      <c r="P2422" s="676">
        <v>61117.8</v>
      </c>
      <c r="Q2422" s="677">
        <v>1</v>
      </c>
      <c r="R2422" s="675">
        <v>12</v>
      </c>
    </row>
    <row r="2423" spans="1:18" x14ac:dyDescent="0.25">
      <c r="A2423" s="432">
        <v>1669</v>
      </c>
      <c r="B2423" s="432" t="s">
        <v>515</v>
      </c>
      <c r="C2423" s="433" t="s">
        <v>147</v>
      </c>
      <c r="D2423" s="433" t="s">
        <v>22632</v>
      </c>
      <c r="E2423" s="433">
        <v>12000</v>
      </c>
      <c r="F2423" s="433" t="s">
        <v>22633</v>
      </c>
      <c r="G2423" s="434" t="s">
        <v>22634</v>
      </c>
      <c r="H2423" s="434" t="s">
        <v>16466</v>
      </c>
      <c r="I2423" s="434" t="s">
        <v>849</v>
      </c>
      <c r="J2423" s="433" t="s">
        <v>22511</v>
      </c>
      <c r="K2423" s="675">
        <v>1</v>
      </c>
      <c r="L2423" s="675">
        <v>12</v>
      </c>
      <c r="M2423" s="676">
        <v>147213.6</v>
      </c>
      <c r="N2423" s="677">
        <v>1</v>
      </c>
      <c r="O2423" s="675">
        <v>6</v>
      </c>
      <c r="P2423" s="676">
        <v>73117.8</v>
      </c>
      <c r="Q2423" s="677">
        <v>1</v>
      </c>
      <c r="R2423" s="675">
        <v>12</v>
      </c>
    </row>
    <row r="2424" spans="1:18" x14ac:dyDescent="0.25">
      <c r="A2424" s="432">
        <v>1669</v>
      </c>
      <c r="B2424" s="432" t="s">
        <v>515</v>
      </c>
      <c r="C2424" s="433" t="s">
        <v>147</v>
      </c>
      <c r="D2424" s="433" t="s">
        <v>22635</v>
      </c>
      <c r="E2424" s="433">
        <v>9000</v>
      </c>
      <c r="F2424" s="433" t="s">
        <v>22636</v>
      </c>
      <c r="G2424" s="434" t="s">
        <v>22637</v>
      </c>
      <c r="H2424" s="434" t="s">
        <v>22255</v>
      </c>
      <c r="I2424" s="434" t="s">
        <v>849</v>
      </c>
      <c r="J2424" s="433" t="s">
        <v>22256</v>
      </c>
      <c r="K2424" s="675">
        <v>1</v>
      </c>
      <c r="L2424" s="675">
        <v>12</v>
      </c>
      <c r="M2424" s="676">
        <v>111213.6</v>
      </c>
      <c r="N2424" s="677">
        <v>1</v>
      </c>
      <c r="O2424" s="675">
        <v>6</v>
      </c>
      <c r="P2424" s="676">
        <v>55117.8</v>
      </c>
      <c r="Q2424" s="677">
        <v>1</v>
      </c>
      <c r="R2424" s="675">
        <v>12</v>
      </c>
    </row>
    <row r="2425" spans="1:18" x14ac:dyDescent="0.25">
      <c r="A2425" s="432">
        <v>1669</v>
      </c>
      <c r="B2425" s="432" t="s">
        <v>515</v>
      </c>
      <c r="C2425" s="433" t="s">
        <v>147</v>
      </c>
      <c r="D2425" s="433" t="s">
        <v>22638</v>
      </c>
      <c r="E2425" s="433">
        <v>12000</v>
      </c>
      <c r="F2425" s="433" t="s">
        <v>22639</v>
      </c>
      <c r="G2425" s="434" t="s">
        <v>22640</v>
      </c>
      <c r="H2425" s="434" t="s">
        <v>22641</v>
      </c>
      <c r="I2425" s="434" t="s">
        <v>849</v>
      </c>
      <c r="J2425" s="433" t="s">
        <v>22642</v>
      </c>
      <c r="K2425" s="675">
        <v>1</v>
      </c>
      <c r="L2425" s="675">
        <v>12</v>
      </c>
      <c r="M2425" s="676">
        <v>147213.6</v>
      </c>
      <c r="N2425" s="677">
        <v>1</v>
      </c>
      <c r="O2425" s="675">
        <v>6</v>
      </c>
      <c r="P2425" s="676">
        <v>73117.8</v>
      </c>
      <c r="Q2425" s="677">
        <v>1</v>
      </c>
      <c r="R2425" s="675">
        <v>12</v>
      </c>
    </row>
    <row r="2426" spans="1:18" x14ac:dyDescent="0.25">
      <c r="A2426" s="432">
        <v>1669</v>
      </c>
      <c r="B2426" s="432" t="s">
        <v>515</v>
      </c>
      <c r="C2426" s="433" t="s">
        <v>147</v>
      </c>
      <c r="D2426" s="433" t="s">
        <v>22643</v>
      </c>
      <c r="E2426" s="433">
        <v>3000</v>
      </c>
      <c r="F2426" s="433" t="s">
        <v>22644</v>
      </c>
      <c r="G2426" s="434" t="s">
        <v>22645</v>
      </c>
      <c r="H2426" s="434" t="s">
        <v>16641</v>
      </c>
      <c r="I2426" s="434" t="s">
        <v>22646</v>
      </c>
      <c r="J2426" s="433" t="s">
        <v>22647</v>
      </c>
      <c r="K2426" s="675">
        <v>1</v>
      </c>
      <c r="L2426" s="675">
        <v>12</v>
      </c>
      <c r="M2426" s="676">
        <v>39213.599999999999</v>
      </c>
      <c r="N2426" s="677">
        <v>1</v>
      </c>
      <c r="O2426" s="675">
        <v>6</v>
      </c>
      <c r="P2426" s="676">
        <v>19117.8</v>
      </c>
      <c r="Q2426" s="677">
        <v>1</v>
      </c>
      <c r="R2426" s="675">
        <v>12</v>
      </c>
    </row>
    <row r="2427" spans="1:18" x14ac:dyDescent="0.25">
      <c r="A2427" s="432">
        <v>1669</v>
      </c>
      <c r="B2427" s="432" t="s">
        <v>515</v>
      </c>
      <c r="C2427" s="433" t="s">
        <v>147</v>
      </c>
      <c r="D2427" s="433" t="s">
        <v>22648</v>
      </c>
      <c r="E2427" s="433">
        <v>15000</v>
      </c>
      <c r="F2427" s="433" t="s">
        <v>22649</v>
      </c>
      <c r="G2427" s="434" t="s">
        <v>22650</v>
      </c>
      <c r="H2427" s="434" t="s">
        <v>22371</v>
      </c>
      <c r="I2427" s="434" t="s">
        <v>849</v>
      </c>
      <c r="J2427" s="433" t="s">
        <v>22651</v>
      </c>
      <c r="K2427" s="675">
        <v>1</v>
      </c>
      <c r="L2427" s="675">
        <v>12</v>
      </c>
      <c r="M2427" s="676">
        <v>183213.6</v>
      </c>
      <c r="N2427" s="677">
        <v>1</v>
      </c>
      <c r="O2427" s="675">
        <v>5</v>
      </c>
      <c r="P2427" s="676">
        <v>75931.5</v>
      </c>
      <c r="Q2427" s="677" t="s">
        <v>542</v>
      </c>
      <c r="R2427" s="675" t="s">
        <v>542</v>
      </c>
    </row>
    <row r="2428" spans="1:18" x14ac:dyDescent="0.25">
      <c r="A2428" s="432">
        <v>1669</v>
      </c>
      <c r="B2428" s="432" t="s">
        <v>515</v>
      </c>
      <c r="C2428" s="433" t="s">
        <v>147</v>
      </c>
      <c r="D2428" s="433" t="s">
        <v>22652</v>
      </c>
      <c r="E2428" s="433">
        <v>9000</v>
      </c>
      <c r="F2428" s="433" t="s">
        <v>22653</v>
      </c>
      <c r="G2428" s="434" t="s">
        <v>22654</v>
      </c>
      <c r="H2428" s="434" t="s">
        <v>565</v>
      </c>
      <c r="I2428" s="434" t="s">
        <v>849</v>
      </c>
      <c r="J2428" s="433" t="s">
        <v>22246</v>
      </c>
      <c r="K2428" s="675">
        <v>1</v>
      </c>
      <c r="L2428" s="675">
        <v>12</v>
      </c>
      <c r="M2428" s="676">
        <v>111213.6</v>
      </c>
      <c r="N2428" s="677">
        <v>1</v>
      </c>
      <c r="O2428" s="675">
        <v>6</v>
      </c>
      <c r="P2428" s="676">
        <v>55117.8</v>
      </c>
      <c r="Q2428" s="677">
        <v>1</v>
      </c>
      <c r="R2428" s="675">
        <v>12</v>
      </c>
    </row>
    <row r="2429" spans="1:18" x14ac:dyDescent="0.25">
      <c r="A2429" s="432">
        <v>1669</v>
      </c>
      <c r="B2429" s="432" t="s">
        <v>515</v>
      </c>
      <c r="C2429" s="433" t="s">
        <v>147</v>
      </c>
      <c r="D2429" s="433" t="s">
        <v>22655</v>
      </c>
      <c r="E2429" s="433">
        <v>9000</v>
      </c>
      <c r="F2429" s="433" t="s">
        <v>22656</v>
      </c>
      <c r="G2429" s="434" t="s">
        <v>22657</v>
      </c>
      <c r="H2429" s="434" t="s">
        <v>22200</v>
      </c>
      <c r="I2429" s="434" t="s">
        <v>849</v>
      </c>
      <c r="J2429" s="433" t="s">
        <v>22408</v>
      </c>
      <c r="K2429" s="675">
        <v>1</v>
      </c>
      <c r="L2429" s="675">
        <v>12</v>
      </c>
      <c r="M2429" s="676">
        <v>111213.6</v>
      </c>
      <c r="N2429" s="677">
        <v>1</v>
      </c>
      <c r="O2429" s="675">
        <v>6</v>
      </c>
      <c r="P2429" s="676">
        <v>55117.8</v>
      </c>
      <c r="Q2429" s="677">
        <v>1</v>
      </c>
      <c r="R2429" s="675">
        <v>12</v>
      </c>
    </row>
    <row r="2430" spans="1:18" x14ac:dyDescent="0.25">
      <c r="A2430" s="432">
        <v>1669</v>
      </c>
      <c r="B2430" s="432" t="s">
        <v>515</v>
      </c>
      <c r="C2430" s="433" t="s">
        <v>147</v>
      </c>
      <c r="D2430" s="433" t="s">
        <v>22658</v>
      </c>
      <c r="E2430" s="433">
        <v>10000</v>
      </c>
      <c r="F2430" s="433" t="s">
        <v>22659</v>
      </c>
      <c r="G2430" s="434" t="s">
        <v>22660</v>
      </c>
      <c r="H2430" s="434" t="s">
        <v>22269</v>
      </c>
      <c r="I2430" s="434" t="s">
        <v>849</v>
      </c>
      <c r="J2430" s="433" t="s">
        <v>22661</v>
      </c>
      <c r="K2430" s="675">
        <v>1</v>
      </c>
      <c r="L2430" s="675">
        <v>12</v>
      </c>
      <c r="M2430" s="676">
        <v>123213.6</v>
      </c>
      <c r="N2430" s="677">
        <v>1</v>
      </c>
      <c r="O2430" s="675">
        <v>6</v>
      </c>
      <c r="P2430" s="676">
        <v>61117.8</v>
      </c>
      <c r="Q2430" s="677">
        <v>1</v>
      </c>
      <c r="R2430" s="675">
        <v>12</v>
      </c>
    </row>
    <row r="2431" spans="1:18" x14ac:dyDescent="0.25">
      <c r="A2431" s="432">
        <v>1669</v>
      </c>
      <c r="B2431" s="432" t="s">
        <v>515</v>
      </c>
      <c r="C2431" s="433" t="s">
        <v>147</v>
      </c>
      <c r="D2431" s="433" t="s">
        <v>22291</v>
      </c>
      <c r="E2431" s="433">
        <v>8000</v>
      </c>
      <c r="F2431" s="433" t="s">
        <v>22662</v>
      </c>
      <c r="G2431" s="434" t="s">
        <v>22663</v>
      </c>
      <c r="H2431" s="434" t="s">
        <v>22303</v>
      </c>
      <c r="I2431" s="434" t="s">
        <v>520</v>
      </c>
      <c r="J2431" s="433" t="s">
        <v>2066</v>
      </c>
      <c r="K2431" s="675">
        <v>1</v>
      </c>
      <c r="L2431" s="675">
        <v>12</v>
      </c>
      <c r="M2431" s="676">
        <v>99213.6</v>
      </c>
      <c r="N2431" s="677">
        <v>1</v>
      </c>
      <c r="O2431" s="675">
        <v>6</v>
      </c>
      <c r="P2431" s="676">
        <v>49117.8</v>
      </c>
      <c r="Q2431" s="677">
        <v>1</v>
      </c>
      <c r="R2431" s="675">
        <v>12</v>
      </c>
    </row>
    <row r="2432" spans="1:18" x14ac:dyDescent="0.25">
      <c r="A2432" s="432">
        <v>1669</v>
      </c>
      <c r="B2432" s="432" t="s">
        <v>515</v>
      </c>
      <c r="C2432" s="433" t="s">
        <v>147</v>
      </c>
      <c r="D2432" s="433" t="s">
        <v>22664</v>
      </c>
      <c r="E2432" s="433">
        <v>6000</v>
      </c>
      <c r="F2432" s="433" t="s">
        <v>22665</v>
      </c>
      <c r="G2432" s="434" t="s">
        <v>22666</v>
      </c>
      <c r="H2432" s="434" t="s">
        <v>16466</v>
      </c>
      <c r="I2432" s="434" t="s">
        <v>849</v>
      </c>
      <c r="J2432" s="433" t="s">
        <v>22511</v>
      </c>
      <c r="K2432" s="675">
        <v>1</v>
      </c>
      <c r="L2432" s="675">
        <v>12</v>
      </c>
      <c r="M2432" s="676">
        <v>75212.73</v>
      </c>
      <c r="N2432" s="677">
        <v>1</v>
      </c>
      <c r="O2432" s="675">
        <v>1</v>
      </c>
      <c r="P2432" s="676">
        <v>6186.3</v>
      </c>
      <c r="Q2432" s="677" t="s">
        <v>542</v>
      </c>
      <c r="R2432" s="675" t="s">
        <v>542</v>
      </c>
    </row>
    <row r="2433" spans="1:18" x14ac:dyDescent="0.25">
      <c r="A2433" s="432">
        <v>1669</v>
      </c>
      <c r="B2433" s="432" t="s">
        <v>515</v>
      </c>
      <c r="C2433" s="433" t="s">
        <v>147</v>
      </c>
      <c r="D2433" s="433" t="s">
        <v>22667</v>
      </c>
      <c r="E2433" s="433">
        <v>13000</v>
      </c>
      <c r="F2433" s="433">
        <v>41323387</v>
      </c>
      <c r="G2433" s="434" t="s">
        <v>22668</v>
      </c>
      <c r="H2433" s="434" t="s">
        <v>19383</v>
      </c>
      <c r="I2433" s="434" t="s">
        <v>849</v>
      </c>
      <c r="J2433" s="433" t="s">
        <v>22260</v>
      </c>
      <c r="K2433" s="675">
        <v>1</v>
      </c>
      <c r="L2433" s="675">
        <v>12</v>
      </c>
      <c r="M2433" s="676">
        <v>159213.6</v>
      </c>
      <c r="N2433" s="677">
        <v>1</v>
      </c>
      <c r="O2433" s="675">
        <v>6</v>
      </c>
      <c r="P2433" s="676">
        <v>79117.8</v>
      </c>
      <c r="Q2433" s="677">
        <v>1</v>
      </c>
      <c r="R2433" s="675">
        <v>12</v>
      </c>
    </row>
    <row r="2434" spans="1:18" x14ac:dyDescent="0.25">
      <c r="A2434" s="432">
        <v>1669</v>
      </c>
      <c r="B2434" s="432" t="s">
        <v>515</v>
      </c>
      <c r="C2434" s="433" t="s">
        <v>147</v>
      </c>
      <c r="D2434" s="433" t="s">
        <v>22669</v>
      </c>
      <c r="E2434" s="433">
        <v>5000</v>
      </c>
      <c r="F2434" s="433" t="s">
        <v>22670</v>
      </c>
      <c r="G2434" s="434" t="s">
        <v>22671</v>
      </c>
      <c r="H2434" s="434" t="s">
        <v>22672</v>
      </c>
      <c r="I2434" s="434" t="s">
        <v>849</v>
      </c>
      <c r="J2434" s="433" t="s">
        <v>22673</v>
      </c>
      <c r="K2434" s="675">
        <v>1</v>
      </c>
      <c r="L2434" s="675">
        <v>12</v>
      </c>
      <c r="M2434" s="676">
        <v>63213.599999999999</v>
      </c>
      <c r="N2434" s="677">
        <v>1</v>
      </c>
      <c r="O2434" s="675">
        <v>6</v>
      </c>
      <c r="P2434" s="676">
        <v>31117.8</v>
      </c>
      <c r="Q2434" s="677">
        <v>1</v>
      </c>
      <c r="R2434" s="675">
        <v>12</v>
      </c>
    </row>
    <row r="2435" spans="1:18" x14ac:dyDescent="0.25">
      <c r="A2435" s="432">
        <v>1669</v>
      </c>
      <c r="B2435" s="432" t="s">
        <v>515</v>
      </c>
      <c r="C2435" s="433" t="s">
        <v>147</v>
      </c>
      <c r="D2435" s="433" t="s">
        <v>22674</v>
      </c>
      <c r="E2435" s="433">
        <v>7000</v>
      </c>
      <c r="F2435" s="433" t="s">
        <v>22675</v>
      </c>
      <c r="G2435" s="434" t="s">
        <v>22676</v>
      </c>
      <c r="H2435" s="434" t="s">
        <v>22677</v>
      </c>
      <c r="I2435" s="434" t="s">
        <v>849</v>
      </c>
      <c r="J2435" s="433" t="s">
        <v>22678</v>
      </c>
      <c r="K2435" s="675">
        <v>1</v>
      </c>
      <c r="L2435" s="675">
        <v>12</v>
      </c>
      <c r="M2435" s="676">
        <v>87213.6</v>
      </c>
      <c r="N2435" s="677">
        <v>1</v>
      </c>
      <c r="O2435" s="675">
        <v>6</v>
      </c>
      <c r="P2435" s="676">
        <v>43117.8</v>
      </c>
      <c r="Q2435" s="677">
        <v>1</v>
      </c>
      <c r="R2435" s="675">
        <v>12</v>
      </c>
    </row>
    <row r="2436" spans="1:18" x14ac:dyDescent="0.25">
      <c r="A2436" s="432">
        <v>1669</v>
      </c>
      <c r="B2436" s="432" t="s">
        <v>515</v>
      </c>
      <c r="C2436" s="433" t="s">
        <v>147</v>
      </c>
      <c r="D2436" s="433" t="s">
        <v>19194</v>
      </c>
      <c r="E2436" s="433">
        <v>3000</v>
      </c>
      <c r="F2436" s="433" t="s">
        <v>22679</v>
      </c>
      <c r="G2436" s="434" t="s">
        <v>22680</v>
      </c>
      <c r="H2436" s="434" t="s">
        <v>3588</v>
      </c>
      <c r="I2436" s="434" t="s">
        <v>1332</v>
      </c>
      <c r="J2436" s="433" t="s">
        <v>22681</v>
      </c>
      <c r="K2436" s="675">
        <v>1</v>
      </c>
      <c r="L2436" s="675">
        <v>12</v>
      </c>
      <c r="M2436" s="676">
        <v>39213.599999999999</v>
      </c>
      <c r="N2436" s="677">
        <v>1</v>
      </c>
      <c r="O2436" s="675">
        <v>6</v>
      </c>
      <c r="P2436" s="676">
        <v>19117.8</v>
      </c>
      <c r="Q2436" s="677">
        <v>1</v>
      </c>
      <c r="R2436" s="675">
        <v>12</v>
      </c>
    </row>
    <row r="2437" spans="1:18" x14ac:dyDescent="0.25">
      <c r="A2437" s="432">
        <v>1669</v>
      </c>
      <c r="B2437" s="432" t="s">
        <v>515</v>
      </c>
      <c r="C2437" s="433" t="s">
        <v>147</v>
      </c>
      <c r="D2437" s="433" t="s">
        <v>22309</v>
      </c>
      <c r="E2437" s="433">
        <v>10000</v>
      </c>
      <c r="F2437" s="433" t="s">
        <v>22682</v>
      </c>
      <c r="G2437" s="434" t="s">
        <v>22683</v>
      </c>
      <c r="H2437" s="434" t="s">
        <v>19383</v>
      </c>
      <c r="I2437" s="434" t="s">
        <v>520</v>
      </c>
      <c r="J2437" s="433" t="s">
        <v>534</v>
      </c>
      <c r="K2437" s="675">
        <v>1</v>
      </c>
      <c r="L2437" s="675">
        <v>12</v>
      </c>
      <c r="M2437" s="676">
        <v>123213.6</v>
      </c>
      <c r="N2437" s="677">
        <v>1</v>
      </c>
      <c r="O2437" s="675">
        <v>6</v>
      </c>
      <c r="P2437" s="676">
        <v>61117.8</v>
      </c>
      <c r="Q2437" s="677">
        <v>1</v>
      </c>
      <c r="R2437" s="675">
        <v>12</v>
      </c>
    </row>
    <row r="2438" spans="1:18" x14ac:dyDescent="0.25">
      <c r="A2438" s="432">
        <v>1669</v>
      </c>
      <c r="B2438" s="432" t="s">
        <v>515</v>
      </c>
      <c r="C2438" s="433" t="s">
        <v>147</v>
      </c>
      <c r="D2438" s="433" t="s">
        <v>22357</v>
      </c>
      <c r="E2438" s="433">
        <v>3000</v>
      </c>
      <c r="F2438" s="433" t="s">
        <v>22684</v>
      </c>
      <c r="G2438" s="434" t="s">
        <v>22685</v>
      </c>
      <c r="H2438" s="434" t="s">
        <v>542</v>
      </c>
      <c r="I2438" s="434" t="s">
        <v>571</v>
      </c>
      <c r="J2438" s="433" t="s">
        <v>22360</v>
      </c>
      <c r="K2438" s="675">
        <v>1</v>
      </c>
      <c r="L2438" s="675">
        <v>12</v>
      </c>
      <c r="M2438" s="676">
        <v>39213.599999999999</v>
      </c>
      <c r="N2438" s="677">
        <v>1</v>
      </c>
      <c r="O2438" s="675">
        <v>6</v>
      </c>
      <c r="P2438" s="676">
        <v>19117.8</v>
      </c>
      <c r="Q2438" s="677">
        <v>1</v>
      </c>
      <c r="R2438" s="675">
        <v>12</v>
      </c>
    </row>
    <row r="2439" spans="1:18" x14ac:dyDescent="0.25">
      <c r="A2439" s="432">
        <v>1669</v>
      </c>
      <c r="B2439" s="432" t="s">
        <v>515</v>
      </c>
      <c r="C2439" s="433" t="s">
        <v>147</v>
      </c>
      <c r="D2439" s="433" t="s">
        <v>22686</v>
      </c>
      <c r="E2439" s="433">
        <v>10000</v>
      </c>
      <c r="F2439" s="433" t="s">
        <v>22687</v>
      </c>
      <c r="G2439" s="434" t="s">
        <v>22688</v>
      </c>
      <c r="H2439" s="434" t="s">
        <v>16860</v>
      </c>
      <c r="I2439" s="434" t="s">
        <v>849</v>
      </c>
      <c r="J2439" s="433" t="s">
        <v>22379</v>
      </c>
      <c r="K2439" s="675">
        <v>1</v>
      </c>
      <c r="L2439" s="675">
        <v>12</v>
      </c>
      <c r="M2439" s="676">
        <v>123213.6</v>
      </c>
      <c r="N2439" s="677">
        <v>1</v>
      </c>
      <c r="O2439" s="675">
        <v>6</v>
      </c>
      <c r="P2439" s="676">
        <v>61117.8</v>
      </c>
      <c r="Q2439" s="677">
        <v>1</v>
      </c>
      <c r="R2439" s="675">
        <v>12</v>
      </c>
    </row>
    <row r="2440" spans="1:18" x14ac:dyDescent="0.25">
      <c r="A2440" s="432">
        <v>1669</v>
      </c>
      <c r="B2440" s="432" t="s">
        <v>515</v>
      </c>
      <c r="C2440" s="433" t="s">
        <v>147</v>
      </c>
      <c r="D2440" s="433" t="s">
        <v>22689</v>
      </c>
      <c r="E2440" s="433">
        <v>10000</v>
      </c>
      <c r="F2440" s="433" t="s">
        <v>22690</v>
      </c>
      <c r="G2440" s="434" t="s">
        <v>22691</v>
      </c>
      <c r="H2440" s="434" t="s">
        <v>22692</v>
      </c>
      <c r="I2440" s="434" t="s">
        <v>520</v>
      </c>
      <c r="J2440" s="433" t="s">
        <v>1945</v>
      </c>
      <c r="K2440" s="675">
        <v>1</v>
      </c>
      <c r="L2440" s="675">
        <v>12</v>
      </c>
      <c r="M2440" s="676">
        <v>123213.6</v>
      </c>
      <c r="N2440" s="677">
        <v>1</v>
      </c>
      <c r="O2440" s="675">
        <v>6</v>
      </c>
      <c r="P2440" s="676">
        <v>61117.8</v>
      </c>
      <c r="Q2440" s="677">
        <v>1</v>
      </c>
      <c r="R2440" s="675">
        <v>12</v>
      </c>
    </row>
    <row r="2441" spans="1:18" x14ac:dyDescent="0.25">
      <c r="A2441" s="432">
        <v>1669</v>
      </c>
      <c r="B2441" s="432" t="s">
        <v>515</v>
      </c>
      <c r="C2441" s="433" t="s">
        <v>147</v>
      </c>
      <c r="D2441" s="433" t="s">
        <v>22693</v>
      </c>
      <c r="E2441" s="433">
        <v>12000</v>
      </c>
      <c r="F2441" s="433" t="s">
        <v>22694</v>
      </c>
      <c r="G2441" s="434" t="s">
        <v>22695</v>
      </c>
      <c r="H2441" s="434" t="s">
        <v>519</v>
      </c>
      <c r="I2441" s="434" t="s">
        <v>849</v>
      </c>
      <c r="J2441" s="433" t="s">
        <v>22308</v>
      </c>
      <c r="K2441" s="675">
        <v>1</v>
      </c>
      <c r="L2441" s="675">
        <v>12</v>
      </c>
      <c r="M2441" s="676">
        <v>147213.6</v>
      </c>
      <c r="N2441" s="677">
        <v>1</v>
      </c>
      <c r="O2441" s="675">
        <v>6</v>
      </c>
      <c r="P2441" s="676">
        <v>73117.8</v>
      </c>
      <c r="Q2441" s="677">
        <v>1</v>
      </c>
      <c r="R2441" s="675">
        <v>12</v>
      </c>
    </row>
    <row r="2442" spans="1:18" x14ac:dyDescent="0.25">
      <c r="A2442" s="432">
        <v>1669</v>
      </c>
      <c r="B2442" s="432" t="s">
        <v>515</v>
      </c>
      <c r="C2442" s="433" t="s">
        <v>147</v>
      </c>
      <c r="D2442" s="433" t="s">
        <v>22696</v>
      </c>
      <c r="E2442" s="433">
        <v>13000</v>
      </c>
      <c r="F2442" s="433" t="s">
        <v>22697</v>
      </c>
      <c r="G2442" s="434" t="s">
        <v>22698</v>
      </c>
      <c r="H2442" s="434" t="s">
        <v>19387</v>
      </c>
      <c r="I2442" s="434" t="s">
        <v>849</v>
      </c>
      <c r="J2442" s="433" t="s">
        <v>22699</v>
      </c>
      <c r="K2442" s="675">
        <v>1</v>
      </c>
      <c r="L2442" s="675">
        <v>12</v>
      </c>
      <c r="M2442" s="676">
        <v>159213.6</v>
      </c>
      <c r="N2442" s="677">
        <v>1</v>
      </c>
      <c r="O2442" s="675">
        <v>6</v>
      </c>
      <c r="P2442" s="676">
        <v>79117.8</v>
      </c>
      <c r="Q2442" s="677">
        <v>1</v>
      </c>
      <c r="R2442" s="675">
        <v>12</v>
      </c>
    </row>
    <row r="2443" spans="1:18" x14ac:dyDescent="0.25">
      <c r="A2443" s="432">
        <v>1669</v>
      </c>
      <c r="B2443" s="432" t="s">
        <v>515</v>
      </c>
      <c r="C2443" s="433" t="s">
        <v>147</v>
      </c>
      <c r="D2443" s="433" t="s">
        <v>22700</v>
      </c>
      <c r="E2443" s="433">
        <v>4500</v>
      </c>
      <c r="F2443" s="433" t="s">
        <v>22701</v>
      </c>
      <c r="G2443" s="434" t="s">
        <v>22702</v>
      </c>
      <c r="H2443" s="434" t="s">
        <v>22303</v>
      </c>
      <c r="I2443" s="434" t="s">
        <v>849</v>
      </c>
      <c r="J2443" s="433" t="s">
        <v>22304</v>
      </c>
      <c r="K2443" s="675">
        <v>1</v>
      </c>
      <c r="L2443" s="675">
        <v>12</v>
      </c>
      <c r="M2443" s="676">
        <v>57213.599999999999</v>
      </c>
      <c r="N2443" s="677">
        <v>1</v>
      </c>
      <c r="O2443" s="675">
        <v>6</v>
      </c>
      <c r="P2443" s="676">
        <v>28117.8</v>
      </c>
      <c r="Q2443" s="677">
        <v>1</v>
      </c>
      <c r="R2443" s="675">
        <v>12</v>
      </c>
    </row>
    <row r="2444" spans="1:18" x14ac:dyDescent="0.25">
      <c r="A2444" s="432">
        <v>1669</v>
      </c>
      <c r="B2444" s="432" t="s">
        <v>515</v>
      </c>
      <c r="C2444" s="433" t="s">
        <v>147</v>
      </c>
      <c r="D2444" s="433" t="s">
        <v>22703</v>
      </c>
      <c r="E2444" s="433">
        <v>10000</v>
      </c>
      <c r="F2444" s="433" t="s">
        <v>22704</v>
      </c>
      <c r="G2444" s="434" t="s">
        <v>22705</v>
      </c>
      <c r="H2444" s="434" t="s">
        <v>519</v>
      </c>
      <c r="I2444" s="434" t="s">
        <v>849</v>
      </c>
      <c r="J2444" s="433" t="s">
        <v>22308</v>
      </c>
      <c r="K2444" s="675">
        <v>1</v>
      </c>
      <c r="L2444" s="675">
        <v>12</v>
      </c>
      <c r="M2444" s="676">
        <v>123213.6</v>
      </c>
      <c r="N2444" s="677">
        <v>1</v>
      </c>
      <c r="O2444" s="675">
        <v>6</v>
      </c>
      <c r="P2444" s="676">
        <v>61117.8</v>
      </c>
      <c r="Q2444" s="677">
        <v>1</v>
      </c>
      <c r="R2444" s="675">
        <v>12</v>
      </c>
    </row>
    <row r="2445" spans="1:18" x14ac:dyDescent="0.25">
      <c r="A2445" s="432">
        <v>1669</v>
      </c>
      <c r="B2445" s="432" t="s">
        <v>515</v>
      </c>
      <c r="C2445" s="433" t="s">
        <v>147</v>
      </c>
      <c r="D2445" s="433" t="s">
        <v>22706</v>
      </c>
      <c r="E2445" s="433">
        <v>8000</v>
      </c>
      <c r="F2445" s="433" t="s">
        <v>22707</v>
      </c>
      <c r="G2445" s="434" t="s">
        <v>22708</v>
      </c>
      <c r="H2445" s="434" t="s">
        <v>3423</v>
      </c>
      <c r="I2445" s="434" t="s">
        <v>849</v>
      </c>
      <c r="J2445" s="433" t="s">
        <v>22312</v>
      </c>
      <c r="K2445" s="675">
        <v>1</v>
      </c>
      <c r="L2445" s="675">
        <v>2</v>
      </c>
      <c r="M2445" s="676">
        <v>16435.599999999999</v>
      </c>
      <c r="N2445" s="677" t="s">
        <v>542</v>
      </c>
      <c r="O2445" s="675" t="s">
        <v>542</v>
      </c>
      <c r="P2445" s="676" t="s">
        <v>542</v>
      </c>
      <c r="Q2445" s="677" t="s">
        <v>542</v>
      </c>
      <c r="R2445" s="675" t="s">
        <v>542</v>
      </c>
    </row>
    <row r="2446" spans="1:18" x14ac:dyDescent="0.25">
      <c r="A2446" s="432">
        <v>1669</v>
      </c>
      <c r="B2446" s="432" t="s">
        <v>515</v>
      </c>
      <c r="C2446" s="433" t="s">
        <v>147</v>
      </c>
      <c r="D2446" s="433" t="s">
        <v>22709</v>
      </c>
      <c r="E2446" s="433">
        <v>10000</v>
      </c>
      <c r="F2446" s="433" t="s">
        <v>22710</v>
      </c>
      <c r="G2446" s="434" t="s">
        <v>22711</v>
      </c>
      <c r="H2446" s="434" t="s">
        <v>22712</v>
      </c>
      <c r="I2446" s="434" t="s">
        <v>849</v>
      </c>
      <c r="J2446" s="433" t="s">
        <v>22713</v>
      </c>
      <c r="K2446" s="675">
        <v>1</v>
      </c>
      <c r="L2446" s="675">
        <v>12</v>
      </c>
      <c r="M2446" s="676">
        <v>123213.6</v>
      </c>
      <c r="N2446" s="677">
        <v>1</v>
      </c>
      <c r="O2446" s="675">
        <v>6</v>
      </c>
      <c r="P2446" s="676">
        <v>61117.8</v>
      </c>
      <c r="Q2446" s="677">
        <v>1</v>
      </c>
      <c r="R2446" s="675">
        <v>12</v>
      </c>
    </row>
    <row r="2447" spans="1:18" x14ac:dyDescent="0.25">
      <c r="A2447" s="432">
        <v>1669</v>
      </c>
      <c r="B2447" s="432" t="s">
        <v>515</v>
      </c>
      <c r="C2447" s="433" t="s">
        <v>147</v>
      </c>
      <c r="D2447" s="433" t="s">
        <v>22714</v>
      </c>
      <c r="E2447" s="433">
        <v>12000</v>
      </c>
      <c r="F2447" s="433" t="s">
        <v>22715</v>
      </c>
      <c r="G2447" s="434" t="s">
        <v>22716</v>
      </c>
      <c r="H2447" s="434" t="s">
        <v>519</v>
      </c>
      <c r="I2447" s="434" t="s">
        <v>849</v>
      </c>
      <c r="J2447" s="433" t="s">
        <v>22308</v>
      </c>
      <c r="K2447" s="675">
        <v>1</v>
      </c>
      <c r="L2447" s="675">
        <v>12</v>
      </c>
      <c r="M2447" s="676">
        <v>147213.6</v>
      </c>
      <c r="N2447" s="677">
        <v>1</v>
      </c>
      <c r="O2447" s="675">
        <v>6</v>
      </c>
      <c r="P2447" s="676">
        <v>73117.8</v>
      </c>
      <c r="Q2447" s="677">
        <v>1</v>
      </c>
      <c r="R2447" s="675">
        <v>12</v>
      </c>
    </row>
    <row r="2448" spans="1:18" x14ac:dyDescent="0.25">
      <c r="A2448" s="432">
        <v>1669</v>
      </c>
      <c r="B2448" s="432" t="s">
        <v>515</v>
      </c>
      <c r="C2448" s="433" t="s">
        <v>147</v>
      </c>
      <c r="D2448" s="433" t="s">
        <v>22717</v>
      </c>
      <c r="E2448" s="433">
        <v>5500</v>
      </c>
      <c r="F2448" s="433" t="s">
        <v>22718</v>
      </c>
      <c r="G2448" s="434" t="s">
        <v>22719</v>
      </c>
      <c r="H2448" s="434" t="s">
        <v>22720</v>
      </c>
      <c r="I2448" s="434" t="s">
        <v>520</v>
      </c>
      <c r="J2448" s="433" t="s">
        <v>22721</v>
      </c>
      <c r="K2448" s="675">
        <v>1</v>
      </c>
      <c r="L2448" s="675">
        <v>12</v>
      </c>
      <c r="M2448" s="676">
        <v>69213.600000000006</v>
      </c>
      <c r="N2448" s="677">
        <v>1</v>
      </c>
      <c r="O2448" s="675">
        <v>6</v>
      </c>
      <c r="P2448" s="676">
        <v>34117.800000000003</v>
      </c>
      <c r="Q2448" s="677">
        <v>1</v>
      </c>
      <c r="R2448" s="675">
        <v>12</v>
      </c>
    </row>
    <row r="2449" spans="1:18" x14ac:dyDescent="0.25">
      <c r="A2449" s="432">
        <v>1669</v>
      </c>
      <c r="B2449" s="432" t="s">
        <v>515</v>
      </c>
      <c r="C2449" s="433" t="s">
        <v>147</v>
      </c>
      <c r="D2449" s="433" t="s">
        <v>22722</v>
      </c>
      <c r="E2449" s="433">
        <v>11000</v>
      </c>
      <c r="F2449" s="433" t="s">
        <v>22723</v>
      </c>
      <c r="G2449" s="434" t="s">
        <v>22724</v>
      </c>
      <c r="H2449" s="434" t="s">
        <v>17373</v>
      </c>
      <c r="I2449" s="434" t="s">
        <v>849</v>
      </c>
      <c r="J2449" s="433" t="s">
        <v>22725</v>
      </c>
      <c r="K2449" s="675">
        <v>1</v>
      </c>
      <c r="L2449" s="675">
        <v>12</v>
      </c>
      <c r="M2449" s="676">
        <v>135213.6</v>
      </c>
      <c r="N2449" s="677">
        <v>1</v>
      </c>
      <c r="O2449" s="675">
        <v>6</v>
      </c>
      <c r="P2449" s="676">
        <v>67117.8</v>
      </c>
      <c r="Q2449" s="677">
        <v>1</v>
      </c>
      <c r="R2449" s="675">
        <v>12</v>
      </c>
    </row>
    <row r="2450" spans="1:18" x14ac:dyDescent="0.25">
      <c r="A2450" s="432">
        <v>1669</v>
      </c>
      <c r="B2450" s="432" t="s">
        <v>515</v>
      </c>
      <c r="C2450" s="433" t="s">
        <v>147</v>
      </c>
      <c r="D2450" s="433" t="s">
        <v>22726</v>
      </c>
      <c r="E2450" s="433">
        <v>3000</v>
      </c>
      <c r="F2450" s="433" t="s">
        <v>22727</v>
      </c>
      <c r="G2450" s="434" t="s">
        <v>22728</v>
      </c>
      <c r="H2450" s="434" t="s">
        <v>542</v>
      </c>
      <c r="I2450" s="434" t="s">
        <v>571</v>
      </c>
      <c r="J2450" s="433" t="s">
        <v>22360</v>
      </c>
      <c r="K2450" s="675">
        <v>1</v>
      </c>
      <c r="L2450" s="675">
        <v>12</v>
      </c>
      <c r="M2450" s="676">
        <v>39213.599999999999</v>
      </c>
      <c r="N2450" s="677">
        <v>1</v>
      </c>
      <c r="O2450" s="675">
        <v>6</v>
      </c>
      <c r="P2450" s="676">
        <v>19117.8</v>
      </c>
      <c r="Q2450" s="677">
        <v>1</v>
      </c>
      <c r="R2450" s="675">
        <v>12</v>
      </c>
    </row>
    <row r="2451" spans="1:18" x14ac:dyDescent="0.25">
      <c r="A2451" s="432">
        <v>1669</v>
      </c>
      <c r="B2451" s="432" t="s">
        <v>515</v>
      </c>
      <c r="C2451" s="433" t="s">
        <v>147</v>
      </c>
      <c r="D2451" s="433" t="s">
        <v>22729</v>
      </c>
      <c r="E2451" s="433">
        <v>11500</v>
      </c>
      <c r="F2451" s="433" t="s">
        <v>22730</v>
      </c>
      <c r="G2451" s="434" t="s">
        <v>22731</v>
      </c>
      <c r="H2451" s="434" t="s">
        <v>22732</v>
      </c>
      <c r="I2451" s="434" t="s">
        <v>849</v>
      </c>
      <c r="J2451" s="433" t="s">
        <v>22733</v>
      </c>
      <c r="K2451" s="675">
        <v>1</v>
      </c>
      <c r="L2451" s="675">
        <v>12</v>
      </c>
      <c r="M2451" s="676">
        <v>141213.6</v>
      </c>
      <c r="N2451" s="677">
        <v>1</v>
      </c>
      <c r="O2451" s="675">
        <v>6</v>
      </c>
      <c r="P2451" s="676">
        <v>70117.8</v>
      </c>
      <c r="Q2451" s="677">
        <v>1</v>
      </c>
      <c r="R2451" s="675">
        <v>12</v>
      </c>
    </row>
    <row r="2452" spans="1:18" x14ac:dyDescent="0.25">
      <c r="A2452" s="432">
        <v>1669</v>
      </c>
      <c r="B2452" s="432" t="s">
        <v>515</v>
      </c>
      <c r="C2452" s="433" t="s">
        <v>147</v>
      </c>
      <c r="D2452" s="433" t="s">
        <v>22734</v>
      </c>
      <c r="E2452" s="433">
        <v>9000</v>
      </c>
      <c r="F2452" s="433" t="s">
        <v>22735</v>
      </c>
      <c r="G2452" s="434" t="s">
        <v>22736</v>
      </c>
      <c r="H2452" s="434" t="s">
        <v>22737</v>
      </c>
      <c r="I2452" s="434" t="s">
        <v>849</v>
      </c>
      <c r="J2452" s="433" t="s">
        <v>22738</v>
      </c>
      <c r="K2452" s="675">
        <v>1</v>
      </c>
      <c r="L2452" s="675">
        <v>12</v>
      </c>
      <c r="M2452" s="676">
        <v>111213.6</v>
      </c>
      <c r="N2452" s="677">
        <v>1</v>
      </c>
      <c r="O2452" s="675">
        <v>5</v>
      </c>
      <c r="P2452" s="676">
        <v>45931.5</v>
      </c>
      <c r="Q2452" s="677" t="s">
        <v>542</v>
      </c>
      <c r="R2452" s="675" t="s">
        <v>542</v>
      </c>
    </row>
    <row r="2453" spans="1:18" x14ac:dyDescent="0.25">
      <c r="A2453" s="432">
        <v>1669</v>
      </c>
      <c r="B2453" s="432" t="s">
        <v>515</v>
      </c>
      <c r="C2453" s="433" t="s">
        <v>147</v>
      </c>
      <c r="D2453" s="433" t="s">
        <v>22739</v>
      </c>
      <c r="E2453" s="433">
        <v>15600</v>
      </c>
      <c r="F2453" s="433" t="s">
        <v>22740</v>
      </c>
      <c r="G2453" s="434" t="s">
        <v>22741</v>
      </c>
      <c r="H2453" s="434" t="s">
        <v>18486</v>
      </c>
      <c r="I2453" s="434" t="s">
        <v>849</v>
      </c>
      <c r="J2453" s="433" t="s">
        <v>22742</v>
      </c>
      <c r="K2453" s="675">
        <v>1</v>
      </c>
      <c r="L2453" s="675">
        <v>12</v>
      </c>
      <c r="M2453" s="676">
        <v>190413.6</v>
      </c>
      <c r="N2453" s="677">
        <v>1</v>
      </c>
      <c r="O2453" s="675">
        <v>4</v>
      </c>
      <c r="P2453" s="676">
        <v>63145.2</v>
      </c>
      <c r="Q2453" s="677" t="s">
        <v>542</v>
      </c>
      <c r="R2453" s="675" t="s">
        <v>542</v>
      </c>
    </row>
    <row r="2454" spans="1:18" x14ac:dyDescent="0.25">
      <c r="A2454" s="432">
        <v>1669</v>
      </c>
      <c r="B2454" s="432" t="s">
        <v>515</v>
      </c>
      <c r="C2454" s="433" t="s">
        <v>147</v>
      </c>
      <c r="D2454" s="433" t="s">
        <v>22743</v>
      </c>
      <c r="E2454" s="433">
        <v>11000</v>
      </c>
      <c r="F2454" s="433" t="s">
        <v>22744</v>
      </c>
      <c r="G2454" s="434" t="s">
        <v>22745</v>
      </c>
      <c r="H2454" s="434" t="s">
        <v>22255</v>
      </c>
      <c r="I2454" s="434" t="s">
        <v>849</v>
      </c>
      <c r="J2454" s="433" t="s">
        <v>22256</v>
      </c>
      <c r="K2454" s="675">
        <v>1</v>
      </c>
      <c r="L2454" s="675">
        <v>12</v>
      </c>
      <c r="M2454" s="676">
        <v>135213.6</v>
      </c>
      <c r="N2454" s="677">
        <v>1</v>
      </c>
      <c r="O2454" s="675">
        <v>6</v>
      </c>
      <c r="P2454" s="676">
        <v>67117.8</v>
      </c>
      <c r="Q2454" s="677">
        <v>1</v>
      </c>
      <c r="R2454" s="675">
        <v>12</v>
      </c>
    </row>
    <row r="2455" spans="1:18" x14ac:dyDescent="0.25">
      <c r="A2455" s="432">
        <v>1669</v>
      </c>
      <c r="B2455" s="432" t="s">
        <v>515</v>
      </c>
      <c r="C2455" s="433" t="s">
        <v>147</v>
      </c>
      <c r="D2455" s="433" t="s">
        <v>22432</v>
      </c>
      <c r="E2455" s="433">
        <v>8000</v>
      </c>
      <c r="F2455" s="433" t="s">
        <v>22746</v>
      </c>
      <c r="G2455" s="434" t="s">
        <v>22747</v>
      </c>
      <c r="H2455" s="434" t="s">
        <v>22748</v>
      </c>
      <c r="I2455" s="434" t="s">
        <v>849</v>
      </c>
      <c r="J2455" s="433" t="s">
        <v>22749</v>
      </c>
      <c r="K2455" s="675">
        <v>1</v>
      </c>
      <c r="L2455" s="675">
        <v>12</v>
      </c>
      <c r="M2455" s="676">
        <v>99213.6</v>
      </c>
      <c r="N2455" s="677">
        <v>1</v>
      </c>
      <c r="O2455" s="675">
        <v>6</v>
      </c>
      <c r="P2455" s="676">
        <v>49117.8</v>
      </c>
      <c r="Q2455" s="677">
        <v>1</v>
      </c>
      <c r="R2455" s="675">
        <v>12</v>
      </c>
    </row>
    <row r="2456" spans="1:18" x14ac:dyDescent="0.25">
      <c r="A2456" s="432">
        <v>1669</v>
      </c>
      <c r="B2456" s="432" t="s">
        <v>515</v>
      </c>
      <c r="C2456" s="433" t="s">
        <v>147</v>
      </c>
      <c r="D2456" s="433" t="s">
        <v>22750</v>
      </c>
      <c r="E2456" s="433">
        <v>9000</v>
      </c>
      <c r="F2456" s="433" t="s">
        <v>22751</v>
      </c>
      <c r="G2456" s="434" t="s">
        <v>22752</v>
      </c>
      <c r="H2456" s="434" t="s">
        <v>17915</v>
      </c>
      <c r="I2456" s="434" t="s">
        <v>849</v>
      </c>
      <c r="J2456" s="433" t="s">
        <v>22329</v>
      </c>
      <c r="K2456" s="675">
        <v>1</v>
      </c>
      <c r="L2456" s="675">
        <v>12</v>
      </c>
      <c r="M2456" s="676">
        <v>111213.6</v>
      </c>
      <c r="N2456" s="677">
        <v>1</v>
      </c>
      <c r="O2456" s="675">
        <v>6</v>
      </c>
      <c r="P2456" s="676">
        <v>55117.8</v>
      </c>
      <c r="Q2456" s="677">
        <v>1</v>
      </c>
      <c r="R2456" s="675">
        <v>12</v>
      </c>
    </row>
    <row r="2457" spans="1:18" x14ac:dyDescent="0.25">
      <c r="A2457" s="432">
        <v>1669</v>
      </c>
      <c r="B2457" s="432" t="s">
        <v>515</v>
      </c>
      <c r="C2457" s="433" t="s">
        <v>147</v>
      </c>
      <c r="D2457" s="433" t="s">
        <v>22753</v>
      </c>
      <c r="E2457" s="433">
        <v>15600</v>
      </c>
      <c r="F2457" s="433" t="s">
        <v>22754</v>
      </c>
      <c r="G2457" s="434" t="s">
        <v>22755</v>
      </c>
      <c r="H2457" s="434" t="s">
        <v>22177</v>
      </c>
      <c r="I2457" s="434" t="s">
        <v>849</v>
      </c>
      <c r="J2457" s="433" t="s">
        <v>22756</v>
      </c>
      <c r="K2457" s="675">
        <v>1</v>
      </c>
      <c r="L2457" s="675">
        <v>12</v>
      </c>
      <c r="M2457" s="676">
        <v>190413.6</v>
      </c>
      <c r="N2457" s="677">
        <v>1</v>
      </c>
      <c r="O2457" s="675">
        <v>4</v>
      </c>
      <c r="P2457" s="676">
        <v>63145.2</v>
      </c>
      <c r="Q2457" s="677" t="s">
        <v>542</v>
      </c>
      <c r="R2457" s="675" t="s">
        <v>542</v>
      </c>
    </row>
    <row r="2458" spans="1:18" x14ac:dyDescent="0.25">
      <c r="A2458" s="432">
        <v>1669</v>
      </c>
      <c r="B2458" s="432" t="s">
        <v>515</v>
      </c>
      <c r="C2458" s="433" t="s">
        <v>147</v>
      </c>
      <c r="D2458" s="433" t="s">
        <v>22757</v>
      </c>
      <c r="E2458" s="433">
        <v>15600</v>
      </c>
      <c r="F2458" s="433" t="s">
        <v>22758</v>
      </c>
      <c r="G2458" s="434" t="s">
        <v>22759</v>
      </c>
      <c r="H2458" s="434" t="s">
        <v>519</v>
      </c>
      <c r="I2458" s="434" t="s">
        <v>849</v>
      </c>
      <c r="J2458" s="433" t="s">
        <v>22308</v>
      </c>
      <c r="K2458" s="675">
        <v>1</v>
      </c>
      <c r="L2458" s="675">
        <v>5</v>
      </c>
      <c r="M2458" s="676">
        <v>79089</v>
      </c>
      <c r="N2458" s="677" t="s">
        <v>542</v>
      </c>
      <c r="O2458" s="675" t="s">
        <v>542</v>
      </c>
      <c r="P2458" s="676" t="s">
        <v>542</v>
      </c>
      <c r="Q2458" s="677" t="s">
        <v>542</v>
      </c>
      <c r="R2458" s="675" t="s">
        <v>542</v>
      </c>
    </row>
    <row r="2459" spans="1:18" x14ac:dyDescent="0.25">
      <c r="A2459" s="432">
        <v>1669</v>
      </c>
      <c r="B2459" s="432" t="s">
        <v>515</v>
      </c>
      <c r="C2459" s="433" t="s">
        <v>147</v>
      </c>
      <c r="D2459" s="433" t="s">
        <v>22760</v>
      </c>
      <c r="E2459" s="433">
        <v>13000</v>
      </c>
      <c r="F2459" s="433" t="s">
        <v>22761</v>
      </c>
      <c r="G2459" s="434" t="s">
        <v>22762</v>
      </c>
      <c r="H2459" s="434" t="s">
        <v>22299</v>
      </c>
      <c r="I2459" s="434" t="s">
        <v>849</v>
      </c>
      <c r="J2459" s="433" t="s">
        <v>22321</v>
      </c>
      <c r="K2459" s="675">
        <v>1</v>
      </c>
      <c r="L2459" s="675">
        <v>12</v>
      </c>
      <c r="M2459" s="676">
        <v>159213.6</v>
      </c>
      <c r="N2459" s="677">
        <v>1</v>
      </c>
      <c r="O2459" s="675">
        <v>6</v>
      </c>
      <c r="P2459" s="676">
        <v>79117.8</v>
      </c>
      <c r="Q2459" s="677">
        <v>1</v>
      </c>
      <c r="R2459" s="675">
        <v>12</v>
      </c>
    </row>
    <row r="2460" spans="1:18" x14ac:dyDescent="0.25">
      <c r="A2460" s="432">
        <v>1669</v>
      </c>
      <c r="B2460" s="432" t="s">
        <v>515</v>
      </c>
      <c r="C2460" s="433" t="s">
        <v>147</v>
      </c>
      <c r="D2460" s="433" t="s">
        <v>22763</v>
      </c>
      <c r="E2460" s="433">
        <v>15600</v>
      </c>
      <c r="F2460" s="433" t="s">
        <v>22764</v>
      </c>
      <c r="G2460" s="434" t="s">
        <v>22765</v>
      </c>
      <c r="H2460" s="434" t="s">
        <v>519</v>
      </c>
      <c r="I2460" s="434" t="s">
        <v>849</v>
      </c>
      <c r="J2460" s="433" t="s">
        <v>22308</v>
      </c>
      <c r="K2460" s="675">
        <v>1</v>
      </c>
      <c r="L2460" s="675">
        <v>12</v>
      </c>
      <c r="M2460" s="676">
        <v>190413.6</v>
      </c>
      <c r="N2460" s="677">
        <v>1</v>
      </c>
      <c r="O2460" s="675">
        <v>3</v>
      </c>
      <c r="P2460" s="676">
        <v>47358.9</v>
      </c>
      <c r="Q2460" s="677" t="s">
        <v>542</v>
      </c>
      <c r="R2460" s="675" t="s">
        <v>542</v>
      </c>
    </row>
    <row r="2461" spans="1:18" x14ac:dyDescent="0.25">
      <c r="A2461" s="432">
        <v>1669</v>
      </c>
      <c r="B2461" s="432" t="s">
        <v>515</v>
      </c>
      <c r="C2461" s="433" t="s">
        <v>147</v>
      </c>
      <c r="D2461" s="433" t="s">
        <v>22766</v>
      </c>
      <c r="E2461" s="433">
        <v>15600</v>
      </c>
      <c r="F2461" s="433" t="s">
        <v>22767</v>
      </c>
      <c r="G2461" s="434" t="s">
        <v>22768</v>
      </c>
      <c r="H2461" s="434" t="s">
        <v>22299</v>
      </c>
      <c r="I2461" s="434" t="s">
        <v>849</v>
      </c>
      <c r="J2461" s="433" t="s">
        <v>22321</v>
      </c>
      <c r="K2461" s="675">
        <v>1</v>
      </c>
      <c r="L2461" s="675">
        <v>12</v>
      </c>
      <c r="M2461" s="676">
        <v>190413.6</v>
      </c>
      <c r="N2461" s="677">
        <v>1</v>
      </c>
      <c r="O2461" s="675">
        <v>5</v>
      </c>
      <c r="P2461" s="676">
        <v>78931.5</v>
      </c>
      <c r="Q2461" s="677" t="s">
        <v>542</v>
      </c>
      <c r="R2461" s="675" t="s">
        <v>542</v>
      </c>
    </row>
    <row r="2462" spans="1:18" x14ac:dyDescent="0.25">
      <c r="A2462" s="432">
        <v>1669</v>
      </c>
      <c r="B2462" s="432" t="s">
        <v>515</v>
      </c>
      <c r="C2462" s="433" t="s">
        <v>147</v>
      </c>
      <c r="D2462" s="433" t="s">
        <v>22769</v>
      </c>
      <c r="E2462" s="433">
        <v>10000</v>
      </c>
      <c r="F2462" s="433" t="s">
        <v>22770</v>
      </c>
      <c r="G2462" s="434" t="s">
        <v>22771</v>
      </c>
      <c r="H2462" s="434" t="s">
        <v>22468</v>
      </c>
      <c r="I2462" s="434" t="s">
        <v>520</v>
      </c>
      <c r="J2462" s="433" t="s">
        <v>22772</v>
      </c>
      <c r="K2462" s="675">
        <v>1</v>
      </c>
      <c r="L2462" s="675">
        <v>12</v>
      </c>
      <c r="M2462" s="676">
        <v>123213.6</v>
      </c>
      <c r="N2462" s="677">
        <v>1</v>
      </c>
      <c r="O2462" s="675">
        <v>6</v>
      </c>
      <c r="P2462" s="676">
        <v>61117.8</v>
      </c>
      <c r="Q2462" s="677">
        <v>1</v>
      </c>
      <c r="R2462" s="675">
        <v>12</v>
      </c>
    </row>
    <row r="2463" spans="1:18" x14ac:dyDescent="0.25">
      <c r="A2463" s="432">
        <v>1669</v>
      </c>
      <c r="B2463" s="432" t="s">
        <v>515</v>
      </c>
      <c r="C2463" s="433" t="s">
        <v>147</v>
      </c>
      <c r="D2463" s="433" t="s">
        <v>22773</v>
      </c>
      <c r="E2463" s="433">
        <v>9000</v>
      </c>
      <c r="F2463" s="433" t="s">
        <v>22774</v>
      </c>
      <c r="G2463" s="434" t="s">
        <v>22775</v>
      </c>
      <c r="H2463" s="434" t="s">
        <v>22776</v>
      </c>
      <c r="I2463" s="434" t="s">
        <v>849</v>
      </c>
      <c r="J2463" s="433" t="s">
        <v>22777</v>
      </c>
      <c r="K2463" s="675">
        <v>1</v>
      </c>
      <c r="L2463" s="675">
        <v>12</v>
      </c>
      <c r="M2463" s="676">
        <v>111213.6</v>
      </c>
      <c r="N2463" s="677">
        <v>1</v>
      </c>
      <c r="O2463" s="675">
        <v>6</v>
      </c>
      <c r="P2463" s="676">
        <v>55117.8</v>
      </c>
      <c r="Q2463" s="677">
        <v>1</v>
      </c>
      <c r="R2463" s="675">
        <v>12</v>
      </c>
    </row>
    <row r="2464" spans="1:18" x14ac:dyDescent="0.25">
      <c r="A2464" s="432">
        <v>1669</v>
      </c>
      <c r="B2464" s="432" t="s">
        <v>515</v>
      </c>
      <c r="C2464" s="433" t="s">
        <v>147</v>
      </c>
      <c r="D2464" s="433" t="s">
        <v>22726</v>
      </c>
      <c r="E2464" s="433">
        <v>3000</v>
      </c>
      <c r="F2464" s="433" t="s">
        <v>22778</v>
      </c>
      <c r="G2464" s="434" t="s">
        <v>22779</v>
      </c>
      <c r="H2464" s="434" t="s">
        <v>22780</v>
      </c>
      <c r="I2464" s="434" t="s">
        <v>22781</v>
      </c>
      <c r="J2464" s="433" t="s">
        <v>22782</v>
      </c>
      <c r="K2464" s="675">
        <v>1</v>
      </c>
      <c r="L2464" s="675">
        <v>12</v>
      </c>
      <c r="M2464" s="676">
        <v>39213.599999999999</v>
      </c>
      <c r="N2464" s="677">
        <v>1</v>
      </c>
      <c r="O2464" s="675">
        <v>6</v>
      </c>
      <c r="P2464" s="676">
        <v>19117.8</v>
      </c>
      <c r="Q2464" s="677">
        <v>1</v>
      </c>
      <c r="R2464" s="675">
        <v>12</v>
      </c>
    </row>
    <row r="2465" spans="1:18" x14ac:dyDescent="0.25">
      <c r="A2465" s="432">
        <v>1669</v>
      </c>
      <c r="B2465" s="432" t="s">
        <v>515</v>
      </c>
      <c r="C2465" s="433" t="s">
        <v>147</v>
      </c>
      <c r="D2465" s="433" t="s">
        <v>22783</v>
      </c>
      <c r="E2465" s="433">
        <v>15000</v>
      </c>
      <c r="F2465" s="433" t="s">
        <v>22784</v>
      </c>
      <c r="G2465" s="434" t="s">
        <v>22785</v>
      </c>
      <c r="H2465" s="434" t="s">
        <v>19311</v>
      </c>
      <c r="I2465" s="434" t="s">
        <v>520</v>
      </c>
      <c r="J2465" s="433" t="s">
        <v>1042</v>
      </c>
      <c r="K2465" s="675">
        <v>1</v>
      </c>
      <c r="L2465" s="675">
        <v>12</v>
      </c>
      <c r="M2465" s="676">
        <v>183213.6</v>
      </c>
      <c r="N2465" s="677">
        <v>1</v>
      </c>
      <c r="O2465" s="675">
        <v>5</v>
      </c>
      <c r="P2465" s="676">
        <v>75931.5</v>
      </c>
      <c r="Q2465" s="677" t="s">
        <v>542</v>
      </c>
      <c r="R2465" s="675" t="s">
        <v>542</v>
      </c>
    </row>
    <row r="2466" spans="1:18" x14ac:dyDescent="0.25">
      <c r="A2466" s="432">
        <v>1669</v>
      </c>
      <c r="B2466" s="432" t="s">
        <v>515</v>
      </c>
      <c r="C2466" s="433" t="s">
        <v>147</v>
      </c>
      <c r="D2466" s="433" t="s">
        <v>22786</v>
      </c>
      <c r="E2466" s="433">
        <v>12000</v>
      </c>
      <c r="F2466" s="433" t="s">
        <v>22787</v>
      </c>
      <c r="G2466" s="434" t="s">
        <v>22788</v>
      </c>
      <c r="H2466" s="434" t="s">
        <v>22316</v>
      </c>
      <c r="I2466" s="434" t="s">
        <v>849</v>
      </c>
      <c r="J2466" s="433" t="s">
        <v>22317</v>
      </c>
      <c r="K2466" s="675">
        <v>1</v>
      </c>
      <c r="L2466" s="675">
        <v>12</v>
      </c>
      <c r="M2466" s="676">
        <v>147213.6</v>
      </c>
      <c r="N2466" s="677">
        <v>1</v>
      </c>
      <c r="O2466" s="675">
        <v>6</v>
      </c>
      <c r="P2466" s="676">
        <v>73117.8</v>
      </c>
      <c r="Q2466" s="677">
        <v>1</v>
      </c>
      <c r="R2466" s="675">
        <v>12</v>
      </c>
    </row>
    <row r="2467" spans="1:18" x14ac:dyDescent="0.25">
      <c r="A2467" s="432">
        <v>1669</v>
      </c>
      <c r="B2467" s="432" t="s">
        <v>515</v>
      </c>
      <c r="C2467" s="433" t="s">
        <v>147</v>
      </c>
      <c r="D2467" s="433" t="s">
        <v>1112</v>
      </c>
      <c r="E2467" s="433">
        <v>4500</v>
      </c>
      <c r="F2467" s="433" t="s">
        <v>22789</v>
      </c>
      <c r="G2467" s="434" t="s">
        <v>22790</v>
      </c>
      <c r="H2467" s="434" t="s">
        <v>22791</v>
      </c>
      <c r="I2467" s="434" t="s">
        <v>22792</v>
      </c>
      <c r="J2467" s="433" t="s">
        <v>22793</v>
      </c>
      <c r="K2467" s="675">
        <v>1</v>
      </c>
      <c r="L2467" s="675">
        <v>12</v>
      </c>
      <c r="M2467" s="676">
        <v>57213.599999999999</v>
      </c>
      <c r="N2467" s="677">
        <v>1</v>
      </c>
      <c r="O2467" s="675">
        <v>6</v>
      </c>
      <c r="P2467" s="676">
        <v>28117.8</v>
      </c>
      <c r="Q2467" s="677">
        <v>1</v>
      </c>
      <c r="R2467" s="675">
        <v>12</v>
      </c>
    </row>
    <row r="2468" spans="1:18" x14ac:dyDescent="0.25">
      <c r="A2468" s="432">
        <v>1669</v>
      </c>
      <c r="B2468" s="432" t="s">
        <v>515</v>
      </c>
      <c r="C2468" s="433" t="s">
        <v>147</v>
      </c>
      <c r="D2468" s="433" t="s">
        <v>22309</v>
      </c>
      <c r="E2468" s="433">
        <v>10000</v>
      </c>
      <c r="F2468" s="433" t="s">
        <v>22794</v>
      </c>
      <c r="G2468" s="434" t="s">
        <v>22795</v>
      </c>
      <c r="H2468" s="434" t="s">
        <v>19387</v>
      </c>
      <c r="I2468" s="434" t="s">
        <v>849</v>
      </c>
      <c r="J2468" s="433" t="s">
        <v>22699</v>
      </c>
      <c r="K2468" s="675">
        <v>1</v>
      </c>
      <c r="L2468" s="675">
        <v>11</v>
      </c>
      <c r="M2468" s="676">
        <v>112695.8</v>
      </c>
      <c r="N2468" s="677" t="s">
        <v>542</v>
      </c>
      <c r="O2468" s="675" t="s">
        <v>542</v>
      </c>
      <c r="P2468" s="676" t="s">
        <v>542</v>
      </c>
      <c r="Q2468" s="677" t="s">
        <v>542</v>
      </c>
      <c r="R2468" s="675" t="s">
        <v>542</v>
      </c>
    </row>
    <row r="2469" spans="1:18" x14ac:dyDescent="0.25">
      <c r="A2469" s="432">
        <v>1669</v>
      </c>
      <c r="B2469" s="432" t="s">
        <v>515</v>
      </c>
      <c r="C2469" s="433" t="s">
        <v>147</v>
      </c>
      <c r="D2469" s="433" t="s">
        <v>22750</v>
      </c>
      <c r="E2469" s="433">
        <v>9000</v>
      </c>
      <c r="F2469" s="433" t="s">
        <v>22796</v>
      </c>
      <c r="G2469" s="434" t="s">
        <v>22797</v>
      </c>
      <c r="H2469" s="434" t="s">
        <v>22255</v>
      </c>
      <c r="I2469" s="434" t="s">
        <v>849</v>
      </c>
      <c r="J2469" s="433" t="s">
        <v>22256</v>
      </c>
      <c r="K2469" s="675">
        <v>1</v>
      </c>
      <c r="L2469" s="675">
        <v>12</v>
      </c>
      <c r="M2469" s="676">
        <v>111213.6</v>
      </c>
      <c r="N2469" s="677">
        <v>1</v>
      </c>
      <c r="O2469" s="675">
        <v>6</v>
      </c>
      <c r="P2469" s="676">
        <v>55117.8</v>
      </c>
      <c r="Q2469" s="677">
        <v>1</v>
      </c>
      <c r="R2469" s="675">
        <v>12</v>
      </c>
    </row>
    <row r="2470" spans="1:18" x14ac:dyDescent="0.25">
      <c r="A2470" s="432">
        <v>1669</v>
      </c>
      <c r="B2470" s="432" t="s">
        <v>515</v>
      </c>
      <c r="C2470" s="433" t="s">
        <v>147</v>
      </c>
      <c r="D2470" s="433" t="s">
        <v>22798</v>
      </c>
      <c r="E2470" s="433">
        <v>15000</v>
      </c>
      <c r="F2470" s="433" t="s">
        <v>22799</v>
      </c>
      <c r="G2470" s="434" t="s">
        <v>22800</v>
      </c>
      <c r="H2470" s="434" t="s">
        <v>19282</v>
      </c>
      <c r="I2470" s="434" t="s">
        <v>849</v>
      </c>
      <c r="J2470" s="433" t="s">
        <v>22801</v>
      </c>
      <c r="K2470" s="675">
        <v>1</v>
      </c>
      <c r="L2470" s="675">
        <v>12</v>
      </c>
      <c r="M2470" s="676">
        <v>183213.6</v>
      </c>
      <c r="N2470" s="677">
        <v>1</v>
      </c>
      <c r="O2470" s="675">
        <v>6</v>
      </c>
      <c r="P2470" s="676">
        <v>91117.8</v>
      </c>
      <c r="Q2470" s="677">
        <v>1</v>
      </c>
      <c r="R2470" s="675">
        <v>12</v>
      </c>
    </row>
    <row r="2471" spans="1:18" x14ac:dyDescent="0.25">
      <c r="A2471" s="432">
        <v>1669</v>
      </c>
      <c r="B2471" s="432" t="s">
        <v>515</v>
      </c>
      <c r="C2471" s="433" t="s">
        <v>147</v>
      </c>
      <c r="D2471" s="433" t="s">
        <v>22309</v>
      </c>
      <c r="E2471" s="433">
        <v>10000</v>
      </c>
      <c r="F2471" s="433" t="s">
        <v>22802</v>
      </c>
      <c r="G2471" s="434" t="s">
        <v>22803</v>
      </c>
      <c r="H2471" s="434" t="s">
        <v>22316</v>
      </c>
      <c r="I2471" s="434" t="s">
        <v>849</v>
      </c>
      <c r="J2471" s="433" t="s">
        <v>22317</v>
      </c>
      <c r="K2471" s="675">
        <v>1</v>
      </c>
      <c r="L2471" s="675">
        <v>12</v>
      </c>
      <c r="M2471" s="676">
        <v>123213.6</v>
      </c>
      <c r="N2471" s="677">
        <v>1</v>
      </c>
      <c r="O2471" s="675">
        <v>6</v>
      </c>
      <c r="P2471" s="676">
        <v>61117.8</v>
      </c>
      <c r="Q2471" s="677">
        <v>1</v>
      </c>
      <c r="R2471" s="675">
        <v>12</v>
      </c>
    </row>
    <row r="2472" spans="1:18" x14ac:dyDescent="0.25">
      <c r="A2472" s="432">
        <v>1669</v>
      </c>
      <c r="B2472" s="432" t="s">
        <v>515</v>
      </c>
      <c r="C2472" s="433" t="s">
        <v>147</v>
      </c>
      <c r="D2472" s="433" t="s">
        <v>22804</v>
      </c>
      <c r="E2472" s="433">
        <v>7000</v>
      </c>
      <c r="F2472" s="433" t="s">
        <v>22805</v>
      </c>
      <c r="G2472" s="434" t="s">
        <v>22806</v>
      </c>
      <c r="H2472" s="434" t="s">
        <v>17915</v>
      </c>
      <c r="I2472" s="434" t="s">
        <v>849</v>
      </c>
      <c r="J2472" s="433" t="s">
        <v>22329</v>
      </c>
      <c r="K2472" s="675">
        <v>1</v>
      </c>
      <c r="L2472" s="675">
        <v>12</v>
      </c>
      <c r="M2472" s="676">
        <v>87213.6</v>
      </c>
      <c r="N2472" s="677">
        <v>1</v>
      </c>
      <c r="O2472" s="675">
        <v>6</v>
      </c>
      <c r="P2472" s="676">
        <v>43117.8</v>
      </c>
      <c r="Q2472" s="677">
        <v>1</v>
      </c>
      <c r="R2472" s="675">
        <v>12</v>
      </c>
    </row>
    <row r="2473" spans="1:18" x14ac:dyDescent="0.25">
      <c r="A2473" s="432">
        <v>1669</v>
      </c>
      <c r="B2473" s="432" t="s">
        <v>515</v>
      </c>
      <c r="C2473" s="433" t="s">
        <v>147</v>
      </c>
      <c r="D2473" s="433" t="s">
        <v>22807</v>
      </c>
      <c r="E2473" s="433">
        <v>8000</v>
      </c>
      <c r="F2473" s="433" t="s">
        <v>22808</v>
      </c>
      <c r="G2473" s="434" t="s">
        <v>22809</v>
      </c>
      <c r="H2473" s="434" t="s">
        <v>22810</v>
      </c>
      <c r="I2473" s="434" t="s">
        <v>1464</v>
      </c>
      <c r="J2473" s="433" t="s">
        <v>22811</v>
      </c>
      <c r="K2473" s="675">
        <v>1</v>
      </c>
      <c r="L2473" s="675">
        <v>12</v>
      </c>
      <c r="M2473" s="676">
        <v>99213.6</v>
      </c>
      <c r="N2473" s="677">
        <v>1</v>
      </c>
      <c r="O2473" s="675">
        <v>6</v>
      </c>
      <c r="P2473" s="676">
        <v>49117.8</v>
      </c>
      <c r="Q2473" s="677">
        <v>1</v>
      </c>
      <c r="R2473" s="675">
        <v>12</v>
      </c>
    </row>
    <row r="2474" spans="1:18" x14ac:dyDescent="0.25">
      <c r="A2474" s="432">
        <v>1669</v>
      </c>
      <c r="B2474" s="432" t="s">
        <v>515</v>
      </c>
      <c r="C2474" s="433" t="s">
        <v>147</v>
      </c>
      <c r="D2474" s="433" t="s">
        <v>22812</v>
      </c>
      <c r="E2474" s="433">
        <v>9000</v>
      </c>
      <c r="F2474" s="433" t="s">
        <v>22813</v>
      </c>
      <c r="G2474" s="434" t="s">
        <v>22814</v>
      </c>
      <c r="H2474" s="434" t="s">
        <v>22815</v>
      </c>
      <c r="I2474" s="434" t="s">
        <v>849</v>
      </c>
      <c r="J2474" s="433" t="s">
        <v>22816</v>
      </c>
      <c r="K2474" s="675">
        <v>1</v>
      </c>
      <c r="L2474" s="675">
        <v>12</v>
      </c>
      <c r="M2474" s="676">
        <v>111213.6</v>
      </c>
      <c r="N2474" s="677">
        <v>1</v>
      </c>
      <c r="O2474" s="675">
        <v>6</v>
      </c>
      <c r="P2474" s="676">
        <v>55117.8</v>
      </c>
      <c r="Q2474" s="677">
        <v>1</v>
      </c>
      <c r="R2474" s="675">
        <v>12</v>
      </c>
    </row>
    <row r="2475" spans="1:18" x14ac:dyDescent="0.25">
      <c r="A2475" s="432">
        <v>1669</v>
      </c>
      <c r="B2475" s="432" t="s">
        <v>515</v>
      </c>
      <c r="C2475" s="433" t="s">
        <v>147</v>
      </c>
      <c r="D2475" s="433" t="s">
        <v>22817</v>
      </c>
      <c r="E2475" s="433">
        <v>10000</v>
      </c>
      <c r="F2475" s="433" t="s">
        <v>22818</v>
      </c>
      <c r="G2475" s="434" t="s">
        <v>22819</v>
      </c>
      <c r="H2475" s="434" t="s">
        <v>22269</v>
      </c>
      <c r="I2475" s="434" t="s">
        <v>520</v>
      </c>
      <c r="J2475" s="433" t="s">
        <v>22270</v>
      </c>
      <c r="K2475" s="675">
        <v>1</v>
      </c>
      <c r="L2475" s="675">
        <v>12</v>
      </c>
      <c r="M2475" s="676">
        <v>123213.6</v>
      </c>
      <c r="N2475" s="677">
        <v>1</v>
      </c>
      <c r="O2475" s="675">
        <v>6</v>
      </c>
      <c r="P2475" s="676">
        <v>61117.8</v>
      </c>
      <c r="Q2475" s="677">
        <v>1</v>
      </c>
      <c r="R2475" s="675">
        <v>12</v>
      </c>
    </row>
    <row r="2476" spans="1:18" x14ac:dyDescent="0.25">
      <c r="A2476" s="432">
        <v>1669</v>
      </c>
      <c r="B2476" s="432" t="s">
        <v>515</v>
      </c>
      <c r="C2476" s="433" t="s">
        <v>147</v>
      </c>
      <c r="D2476" s="433" t="s">
        <v>22820</v>
      </c>
      <c r="E2476" s="433">
        <v>12000</v>
      </c>
      <c r="F2476" s="433" t="s">
        <v>22821</v>
      </c>
      <c r="G2476" s="434" t="s">
        <v>22822</v>
      </c>
      <c r="H2476" s="434" t="s">
        <v>22823</v>
      </c>
      <c r="I2476" s="434" t="s">
        <v>849</v>
      </c>
      <c r="J2476" s="433" t="s">
        <v>22824</v>
      </c>
      <c r="K2476" s="675">
        <v>1</v>
      </c>
      <c r="L2476" s="675">
        <v>12</v>
      </c>
      <c r="M2476" s="676">
        <v>147213.6</v>
      </c>
      <c r="N2476" s="677">
        <v>1</v>
      </c>
      <c r="O2476" s="675">
        <v>6</v>
      </c>
      <c r="P2476" s="676">
        <v>73117.8</v>
      </c>
      <c r="Q2476" s="677">
        <v>1</v>
      </c>
      <c r="R2476" s="675">
        <v>12</v>
      </c>
    </row>
    <row r="2477" spans="1:18" x14ac:dyDescent="0.25">
      <c r="A2477" s="432">
        <v>1669</v>
      </c>
      <c r="B2477" s="432" t="s">
        <v>515</v>
      </c>
      <c r="C2477" s="433" t="s">
        <v>147</v>
      </c>
      <c r="D2477" s="433" t="s">
        <v>22825</v>
      </c>
      <c r="E2477" s="433">
        <v>11000</v>
      </c>
      <c r="F2477" s="433" t="s">
        <v>22826</v>
      </c>
      <c r="G2477" s="434" t="s">
        <v>22827</v>
      </c>
      <c r="H2477" s="434" t="s">
        <v>565</v>
      </c>
      <c r="I2477" s="434" t="s">
        <v>849</v>
      </c>
      <c r="J2477" s="433" t="s">
        <v>22246</v>
      </c>
      <c r="K2477" s="675">
        <v>1</v>
      </c>
      <c r="L2477" s="675">
        <v>12</v>
      </c>
      <c r="M2477" s="676">
        <v>135213.6</v>
      </c>
      <c r="N2477" s="677">
        <v>1</v>
      </c>
      <c r="O2477" s="675">
        <v>6</v>
      </c>
      <c r="P2477" s="676">
        <v>67117.8</v>
      </c>
      <c r="Q2477" s="677">
        <v>1</v>
      </c>
      <c r="R2477" s="675">
        <v>12</v>
      </c>
    </row>
    <row r="2478" spans="1:18" x14ac:dyDescent="0.25">
      <c r="A2478" s="432">
        <v>1669</v>
      </c>
      <c r="B2478" s="432" t="s">
        <v>515</v>
      </c>
      <c r="C2478" s="433" t="s">
        <v>147</v>
      </c>
      <c r="D2478" s="433" t="s">
        <v>22828</v>
      </c>
      <c r="E2478" s="433">
        <v>12000</v>
      </c>
      <c r="F2478" s="433" t="s">
        <v>22829</v>
      </c>
      <c r="G2478" s="434" t="s">
        <v>22830</v>
      </c>
      <c r="H2478" s="434" t="s">
        <v>22371</v>
      </c>
      <c r="I2478" s="434" t="s">
        <v>849</v>
      </c>
      <c r="J2478" s="433" t="s">
        <v>22651</v>
      </c>
      <c r="K2478" s="675">
        <v>1</v>
      </c>
      <c r="L2478" s="675">
        <v>12</v>
      </c>
      <c r="M2478" s="676">
        <v>147213.6</v>
      </c>
      <c r="N2478" s="677">
        <v>1</v>
      </c>
      <c r="O2478" s="675">
        <v>6</v>
      </c>
      <c r="P2478" s="676">
        <v>73117.8</v>
      </c>
      <c r="Q2478" s="677">
        <v>1</v>
      </c>
      <c r="R2478" s="675">
        <v>12</v>
      </c>
    </row>
    <row r="2479" spans="1:18" x14ac:dyDescent="0.25">
      <c r="A2479" s="432">
        <v>1669</v>
      </c>
      <c r="B2479" s="432" t="s">
        <v>515</v>
      </c>
      <c r="C2479" s="433" t="s">
        <v>147</v>
      </c>
      <c r="D2479" s="433" t="s">
        <v>22831</v>
      </c>
      <c r="E2479" s="433">
        <v>5500</v>
      </c>
      <c r="F2479" s="433" t="s">
        <v>22832</v>
      </c>
      <c r="G2479" s="434" t="s">
        <v>22833</v>
      </c>
      <c r="H2479" s="434" t="s">
        <v>22834</v>
      </c>
      <c r="I2479" s="434" t="s">
        <v>4351</v>
      </c>
      <c r="J2479" s="433" t="s">
        <v>22835</v>
      </c>
      <c r="K2479" s="675">
        <v>1</v>
      </c>
      <c r="L2479" s="675">
        <v>12</v>
      </c>
      <c r="M2479" s="676">
        <v>69213.600000000006</v>
      </c>
      <c r="N2479" s="677">
        <v>1</v>
      </c>
      <c r="O2479" s="675">
        <v>6</v>
      </c>
      <c r="P2479" s="676">
        <v>34117.800000000003</v>
      </c>
      <c r="Q2479" s="677">
        <v>1</v>
      </c>
      <c r="R2479" s="675">
        <v>12</v>
      </c>
    </row>
    <row r="2480" spans="1:18" x14ac:dyDescent="0.25">
      <c r="A2480" s="432">
        <v>1669</v>
      </c>
      <c r="B2480" s="432" t="s">
        <v>515</v>
      </c>
      <c r="C2480" s="433" t="s">
        <v>147</v>
      </c>
      <c r="D2480" s="433" t="s">
        <v>22309</v>
      </c>
      <c r="E2480" s="433">
        <v>10000</v>
      </c>
      <c r="F2480" s="433" t="s">
        <v>22836</v>
      </c>
      <c r="G2480" s="434" t="s">
        <v>22837</v>
      </c>
      <c r="H2480" s="434" t="s">
        <v>3423</v>
      </c>
      <c r="I2480" s="434" t="s">
        <v>849</v>
      </c>
      <c r="J2480" s="433" t="s">
        <v>22312</v>
      </c>
      <c r="K2480" s="675">
        <v>1</v>
      </c>
      <c r="L2480" s="675">
        <v>12</v>
      </c>
      <c r="M2480" s="676">
        <v>123213.6</v>
      </c>
      <c r="N2480" s="677">
        <v>1</v>
      </c>
      <c r="O2480" s="675">
        <v>6</v>
      </c>
      <c r="P2480" s="676">
        <v>61117.8</v>
      </c>
      <c r="Q2480" s="677">
        <v>1</v>
      </c>
      <c r="R2480" s="675">
        <v>12</v>
      </c>
    </row>
    <row r="2481" spans="1:18" x14ac:dyDescent="0.25">
      <c r="A2481" s="432">
        <v>1669</v>
      </c>
      <c r="B2481" s="432" t="s">
        <v>515</v>
      </c>
      <c r="C2481" s="433" t="s">
        <v>147</v>
      </c>
      <c r="D2481" s="433" t="s">
        <v>22750</v>
      </c>
      <c r="E2481" s="433">
        <v>9000</v>
      </c>
      <c r="F2481" s="433" t="s">
        <v>22838</v>
      </c>
      <c r="G2481" s="434" t="s">
        <v>22839</v>
      </c>
      <c r="H2481" s="434" t="s">
        <v>17915</v>
      </c>
      <c r="I2481" s="434" t="s">
        <v>849</v>
      </c>
      <c r="J2481" s="433" t="s">
        <v>22329</v>
      </c>
      <c r="K2481" s="675">
        <v>1</v>
      </c>
      <c r="L2481" s="675">
        <v>12</v>
      </c>
      <c r="M2481" s="676">
        <v>111213.6</v>
      </c>
      <c r="N2481" s="677">
        <v>1</v>
      </c>
      <c r="O2481" s="675">
        <v>6</v>
      </c>
      <c r="P2481" s="676">
        <v>55117.8</v>
      </c>
      <c r="Q2481" s="677">
        <v>1</v>
      </c>
      <c r="R2481" s="675">
        <v>12</v>
      </c>
    </row>
    <row r="2482" spans="1:18" x14ac:dyDescent="0.25">
      <c r="A2482" s="432">
        <v>1669</v>
      </c>
      <c r="B2482" s="432" t="s">
        <v>515</v>
      </c>
      <c r="C2482" s="433" t="s">
        <v>147</v>
      </c>
      <c r="D2482" s="433" t="s">
        <v>22462</v>
      </c>
      <c r="E2482" s="433">
        <v>9000</v>
      </c>
      <c r="F2482" s="433" t="s">
        <v>22840</v>
      </c>
      <c r="G2482" s="434" t="s">
        <v>22841</v>
      </c>
      <c r="H2482" s="434" t="s">
        <v>19387</v>
      </c>
      <c r="I2482" s="434" t="s">
        <v>849</v>
      </c>
      <c r="J2482" s="433" t="s">
        <v>22699</v>
      </c>
      <c r="K2482" s="675">
        <v>1</v>
      </c>
      <c r="L2482" s="675">
        <v>12</v>
      </c>
      <c r="M2482" s="676">
        <v>111213.6</v>
      </c>
      <c r="N2482" s="677">
        <v>1</v>
      </c>
      <c r="O2482" s="675">
        <v>6</v>
      </c>
      <c r="P2482" s="676">
        <v>55117.8</v>
      </c>
      <c r="Q2482" s="677">
        <v>1</v>
      </c>
      <c r="R2482" s="675">
        <v>12</v>
      </c>
    </row>
    <row r="2483" spans="1:18" x14ac:dyDescent="0.25">
      <c r="A2483" s="432">
        <v>1669</v>
      </c>
      <c r="B2483" s="432" t="s">
        <v>515</v>
      </c>
      <c r="C2483" s="433" t="s">
        <v>147</v>
      </c>
      <c r="D2483" s="433" t="s">
        <v>22842</v>
      </c>
      <c r="E2483" s="433">
        <v>10000</v>
      </c>
      <c r="F2483" s="433" t="s">
        <v>22843</v>
      </c>
      <c r="G2483" s="434" t="s">
        <v>22844</v>
      </c>
      <c r="H2483" s="434" t="s">
        <v>565</v>
      </c>
      <c r="I2483" s="434" t="s">
        <v>849</v>
      </c>
      <c r="J2483" s="433" t="s">
        <v>22246</v>
      </c>
      <c r="K2483" s="675">
        <v>1</v>
      </c>
      <c r="L2483" s="675">
        <v>12</v>
      </c>
      <c r="M2483" s="676">
        <v>123213.6</v>
      </c>
      <c r="N2483" s="677">
        <v>1</v>
      </c>
      <c r="O2483" s="675">
        <v>6</v>
      </c>
      <c r="P2483" s="676">
        <v>61117.8</v>
      </c>
      <c r="Q2483" s="677">
        <v>1</v>
      </c>
      <c r="R2483" s="675">
        <v>12</v>
      </c>
    </row>
    <row r="2484" spans="1:18" x14ac:dyDescent="0.25">
      <c r="A2484" s="432">
        <v>1669</v>
      </c>
      <c r="B2484" s="432" t="s">
        <v>515</v>
      </c>
      <c r="C2484" s="433" t="s">
        <v>147</v>
      </c>
      <c r="D2484" s="433" t="s">
        <v>22845</v>
      </c>
      <c r="E2484" s="433">
        <v>14000</v>
      </c>
      <c r="F2484" s="433" t="s">
        <v>22846</v>
      </c>
      <c r="G2484" s="434" t="s">
        <v>22847</v>
      </c>
      <c r="H2484" s="434" t="s">
        <v>16584</v>
      </c>
      <c r="I2484" s="434" t="s">
        <v>849</v>
      </c>
      <c r="J2484" s="433" t="s">
        <v>22560</v>
      </c>
      <c r="K2484" s="675">
        <v>1</v>
      </c>
      <c r="L2484" s="675">
        <v>12</v>
      </c>
      <c r="M2484" s="676">
        <v>171213.6</v>
      </c>
      <c r="N2484" s="677">
        <v>1</v>
      </c>
      <c r="O2484" s="675">
        <v>6</v>
      </c>
      <c r="P2484" s="676">
        <v>85117.8</v>
      </c>
      <c r="Q2484" s="677">
        <v>1</v>
      </c>
      <c r="R2484" s="675">
        <v>12</v>
      </c>
    </row>
    <row r="2485" spans="1:18" x14ac:dyDescent="0.25">
      <c r="A2485" s="432">
        <v>1669</v>
      </c>
      <c r="B2485" s="432" t="s">
        <v>515</v>
      </c>
      <c r="C2485" s="433" t="s">
        <v>147</v>
      </c>
      <c r="D2485" s="433" t="s">
        <v>22848</v>
      </c>
      <c r="E2485" s="433">
        <v>11500</v>
      </c>
      <c r="F2485" s="433" t="s">
        <v>22849</v>
      </c>
      <c r="G2485" s="434" t="s">
        <v>22850</v>
      </c>
      <c r="H2485" s="434" t="s">
        <v>22851</v>
      </c>
      <c r="I2485" s="434" t="s">
        <v>520</v>
      </c>
      <c r="J2485" s="433" t="s">
        <v>22270</v>
      </c>
      <c r="K2485" s="675">
        <v>1</v>
      </c>
      <c r="L2485" s="675">
        <v>12</v>
      </c>
      <c r="M2485" s="676">
        <v>141213.6</v>
      </c>
      <c r="N2485" s="677">
        <v>1</v>
      </c>
      <c r="O2485" s="675">
        <v>6</v>
      </c>
      <c r="P2485" s="676">
        <v>70117.8</v>
      </c>
      <c r="Q2485" s="677">
        <v>1</v>
      </c>
      <c r="R2485" s="675">
        <v>12</v>
      </c>
    </row>
    <row r="2486" spans="1:18" x14ac:dyDescent="0.25">
      <c r="A2486" s="432">
        <v>1669</v>
      </c>
      <c r="B2486" s="432" t="s">
        <v>515</v>
      </c>
      <c r="C2486" s="433" t="s">
        <v>147</v>
      </c>
      <c r="D2486" s="433" t="s">
        <v>22852</v>
      </c>
      <c r="E2486" s="433">
        <v>5000</v>
      </c>
      <c r="F2486" s="433" t="s">
        <v>22853</v>
      </c>
      <c r="G2486" s="434" t="s">
        <v>22854</v>
      </c>
      <c r="H2486" s="434" t="s">
        <v>22255</v>
      </c>
      <c r="I2486" s="434" t="s">
        <v>849</v>
      </c>
      <c r="J2486" s="433" t="s">
        <v>22256</v>
      </c>
      <c r="K2486" s="675">
        <v>1</v>
      </c>
      <c r="L2486" s="675">
        <v>12</v>
      </c>
      <c r="M2486" s="676">
        <v>63213.599999999999</v>
      </c>
      <c r="N2486" s="677">
        <v>1</v>
      </c>
      <c r="O2486" s="675">
        <v>6</v>
      </c>
      <c r="P2486" s="676">
        <v>31117.8</v>
      </c>
      <c r="Q2486" s="677">
        <v>1</v>
      </c>
      <c r="R2486" s="675">
        <v>12</v>
      </c>
    </row>
    <row r="2487" spans="1:18" x14ac:dyDescent="0.25">
      <c r="A2487" s="432">
        <v>1669</v>
      </c>
      <c r="B2487" s="432" t="s">
        <v>515</v>
      </c>
      <c r="C2487" s="433" t="s">
        <v>147</v>
      </c>
      <c r="D2487" s="433" t="s">
        <v>22855</v>
      </c>
      <c r="E2487" s="433">
        <v>4000</v>
      </c>
      <c r="F2487" s="433" t="s">
        <v>22856</v>
      </c>
      <c r="G2487" s="434" t="s">
        <v>22857</v>
      </c>
      <c r="H2487" s="434" t="s">
        <v>22858</v>
      </c>
      <c r="I2487" s="434" t="s">
        <v>849</v>
      </c>
      <c r="J2487" s="433" t="s">
        <v>22859</v>
      </c>
      <c r="K2487" s="675">
        <v>1</v>
      </c>
      <c r="L2487" s="675">
        <v>12</v>
      </c>
      <c r="M2487" s="676">
        <v>51213.599999999999</v>
      </c>
      <c r="N2487" s="677">
        <v>1</v>
      </c>
      <c r="O2487" s="675">
        <v>6</v>
      </c>
      <c r="P2487" s="676">
        <v>25117.8</v>
      </c>
      <c r="Q2487" s="677">
        <v>1</v>
      </c>
      <c r="R2487" s="675">
        <v>12</v>
      </c>
    </row>
    <row r="2488" spans="1:18" x14ac:dyDescent="0.25">
      <c r="A2488" s="432">
        <v>1669</v>
      </c>
      <c r="B2488" s="432" t="s">
        <v>515</v>
      </c>
      <c r="C2488" s="433" t="s">
        <v>147</v>
      </c>
      <c r="D2488" s="433" t="s">
        <v>22860</v>
      </c>
      <c r="E2488" s="433">
        <v>12000</v>
      </c>
      <c r="F2488" s="433" t="s">
        <v>22861</v>
      </c>
      <c r="G2488" s="434" t="s">
        <v>22862</v>
      </c>
      <c r="H2488" s="434" t="s">
        <v>22241</v>
      </c>
      <c r="I2488" s="434" t="s">
        <v>849</v>
      </c>
      <c r="J2488" s="433" t="s">
        <v>22242</v>
      </c>
      <c r="K2488" s="675">
        <v>1</v>
      </c>
      <c r="L2488" s="675">
        <v>10</v>
      </c>
      <c r="M2488" s="676">
        <v>122478</v>
      </c>
      <c r="N2488" s="677" t="s">
        <v>542</v>
      </c>
      <c r="O2488" s="675" t="s">
        <v>542</v>
      </c>
      <c r="P2488" s="676" t="s">
        <v>542</v>
      </c>
      <c r="Q2488" s="677" t="s">
        <v>542</v>
      </c>
      <c r="R2488" s="675" t="s">
        <v>542</v>
      </c>
    </row>
    <row r="2489" spans="1:18" x14ac:dyDescent="0.25">
      <c r="A2489" s="432">
        <v>1669</v>
      </c>
      <c r="B2489" s="432" t="s">
        <v>515</v>
      </c>
      <c r="C2489" s="433" t="s">
        <v>147</v>
      </c>
      <c r="D2489" s="433" t="s">
        <v>22863</v>
      </c>
      <c r="E2489" s="433">
        <v>12000</v>
      </c>
      <c r="F2489" s="433" t="s">
        <v>22864</v>
      </c>
      <c r="G2489" s="434" t="s">
        <v>22865</v>
      </c>
      <c r="H2489" s="434" t="s">
        <v>19383</v>
      </c>
      <c r="I2489" s="434" t="s">
        <v>849</v>
      </c>
      <c r="J2489" s="433" t="s">
        <v>22260</v>
      </c>
      <c r="K2489" s="675">
        <v>1</v>
      </c>
      <c r="L2489" s="675">
        <v>12</v>
      </c>
      <c r="M2489" s="676">
        <v>147213.6</v>
      </c>
      <c r="N2489" s="677">
        <v>1</v>
      </c>
      <c r="O2489" s="675">
        <v>6</v>
      </c>
      <c r="P2489" s="676">
        <v>73117.8</v>
      </c>
      <c r="Q2489" s="677">
        <v>1</v>
      </c>
      <c r="R2489" s="675">
        <v>12</v>
      </c>
    </row>
    <row r="2490" spans="1:18" x14ac:dyDescent="0.25">
      <c r="A2490" s="432">
        <v>1669</v>
      </c>
      <c r="B2490" s="432" t="s">
        <v>515</v>
      </c>
      <c r="C2490" s="433" t="s">
        <v>147</v>
      </c>
      <c r="D2490" s="433" t="s">
        <v>22866</v>
      </c>
      <c r="E2490" s="433">
        <v>4500</v>
      </c>
      <c r="F2490" s="433" t="s">
        <v>22867</v>
      </c>
      <c r="G2490" s="434" t="s">
        <v>22868</v>
      </c>
      <c r="H2490" s="434" t="s">
        <v>19328</v>
      </c>
      <c r="I2490" s="434" t="s">
        <v>1464</v>
      </c>
      <c r="J2490" s="433" t="s">
        <v>5451</v>
      </c>
      <c r="K2490" s="675">
        <v>1</v>
      </c>
      <c r="L2490" s="675">
        <v>12</v>
      </c>
      <c r="M2490" s="676">
        <v>57213.599999999999</v>
      </c>
      <c r="N2490" s="677">
        <v>1</v>
      </c>
      <c r="O2490" s="675">
        <v>6</v>
      </c>
      <c r="P2490" s="676">
        <v>28117.8</v>
      </c>
      <c r="Q2490" s="677">
        <v>1</v>
      </c>
      <c r="R2490" s="675">
        <v>12</v>
      </c>
    </row>
    <row r="2491" spans="1:18" x14ac:dyDescent="0.25">
      <c r="A2491" s="432">
        <v>1669</v>
      </c>
      <c r="B2491" s="432" t="s">
        <v>515</v>
      </c>
      <c r="C2491" s="433" t="s">
        <v>147</v>
      </c>
      <c r="D2491" s="433" t="s">
        <v>22869</v>
      </c>
      <c r="E2491" s="433">
        <v>12000</v>
      </c>
      <c r="F2491" s="433" t="s">
        <v>22870</v>
      </c>
      <c r="G2491" s="434" t="s">
        <v>22871</v>
      </c>
      <c r="H2491" s="434" t="s">
        <v>19282</v>
      </c>
      <c r="I2491" s="434" t="s">
        <v>849</v>
      </c>
      <c r="J2491" s="433" t="s">
        <v>22801</v>
      </c>
      <c r="K2491" s="675">
        <v>1</v>
      </c>
      <c r="L2491" s="675">
        <v>11</v>
      </c>
      <c r="M2491" s="676">
        <v>134695.79999999999</v>
      </c>
      <c r="N2491" s="677" t="s">
        <v>542</v>
      </c>
      <c r="O2491" s="675" t="s">
        <v>542</v>
      </c>
      <c r="P2491" s="676" t="s">
        <v>542</v>
      </c>
      <c r="Q2491" s="677" t="s">
        <v>542</v>
      </c>
      <c r="R2491" s="675" t="s">
        <v>542</v>
      </c>
    </row>
    <row r="2492" spans="1:18" x14ac:dyDescent="0.25">
      <c r="A2492" s="432">
        <v>1669</v>
      </c>
      <c r="B2492" s="432" t="s">
        <v>515</v>
      </c>
      <c r="C2492" s="433" t="s">
        <v>147</v>
      </c>
      <c r="D2492" s="433" t="s">
        <v>22872</v>
      </c>
      <c r="E2492" s="433">
        <v>10000</v>
      </c>
      <c r="F2492" s="433" t="s">
        <v>22873</v>
      </c>
      <c r="G2492" s="434" t="s">
        <v>22874</v>
      </c>
      <c r="H2492" s="434" t="s">
        <v>519</v>
      </c>
      <c r="I2492" s="434" t="s">
        <v>849</v>
      </c>
      <c r="J2492" s="433" t="s">
        <v>22308</v>
      </c>
      <c r="K2492" s="675">
        <v>1</v>
      </c>
      <c r="L2492" s="675">
        <v>12</v>
      </c>
      <c r="M2492" s="676">
        <v>123213.6</v>
      </c>
      <c r="N2492" s="677">
        <v>1</v>
      </c>
      <c r="O2492" s="675">
        <v>6</v>
      </c>
      <c r="P2492" s="676">
        <v>61117.8</v>
      </c>
      <c r="Q2492" s="677">
        <v>1</v>
      </c>
      <c r="R2492" s="675">
        <v>12</v>
      </c>
    </row>
    <row r="2493" spans="1:18" x14ac:dyDescent="0.25">
      <c r="A2493" s="432">
        <v>1669</v>
      </c>
      <c r="B2493" s="432" t="s">
        <v>515</v>
      </c>
      <c r="C2493" s="433" t="s">
        <v>147</v>
      </c>
      <c r="D2493" s="433" t="s">
        <v>22309</v>
      </c>
      <c r="E2493" s="433">
        <v>10000</v>
      </c>
      <c r="F2493" s="433" t="s">
        <v>22875</v>
      </c>
      <c r="G2493" s="434" t="s">
        <v>22876</v>
      </c>
      <c r="H2493" s="434" t="s">
        <v>20680</v>
      </c>
      <c r="I2493" s="434" t="s">
        <v>520</v>
      </c>
      <c r="J2493" s="433" t="s">
        <v>19099</v>
      </c>
      <c r="K2493" s="675">
        <v>1</v>
      </c>
      <c r="L2493" s="675">
        <v>12</v>
      </c>
      <c r="M2493" s="676">
        <v>123213.6</v>
      </c>
      <c r="N2493" s="677">
        <v>1</v>
      </c>
      <c r="O2493" s="675">
        <v>6</v>
      </c>
      <c r="P2493" s="676">
        <v>61117.8</v>
      </c>
      <c r="Q2493" s="677">
        <v>1</v>
      </c>
      <c r="R2493" s="675">
        <v>12</v>
      </c>
    </row>
    <row r="2494" spans="1:18" x14ac:dyDescent="0.25">
      <c r="A2494" s="432">
        <v>1669</v>
      </c>
      <c r="B2494" s="432" t="s">
        <v>515</v>
      </c>
      <c r="C2494" s="433" t="s">
        <v>147</v>
      </c>
      <c r="D2494" s="433" t="s">
        <v>22398</v>
      </c>
      <c r="E2494" s="433">
        <v>13500</v>
      </c>
      <c r="F2494" s="433" t="s">
        <v>22877</v>
      </c>
      <c r="G2494" s="434" t="s">
        <v>22878</v>
      </c>
      <c r="H2494" s="434" t="s">
        <v>20680</v>
      </c>
      <c r="I2494" s="434" t="s">
        <v>849</v>
      </c>
      <c r="J2494" s="433" t="s">
        <v>22367</v>
      </c>
      <c r="K2494" s="675">
        <v>1</v>
      </c>
      <c r="L2494" s="675">
        <v>12</v>
      </c>
      <c r="M2494" s="676">
        <v>165213.6</v>
      </c>
      <c r="N2494" s="677">
        <v>1</v>
      </c>
      <c r="O2494" s="675">
        <v>6</v>
      </c>
      <c r="P2494" s="676">
        <v>82117.8</v>
      </c>
      <c r="Q2494" s="677">
        <v>1</v>
      </c>
      <c r="R2494" s="675">
        <v>12</v>
      </c>
    </row>
    <row r="2495" spans="1:18" x14ac:dyDescent="0.25">
      <c r="A2495" s="432">
        <v>1669</v>
      </c>
      <c r="B2495" s="432" t="s">
        <v>515</v>
      </c>
      <c r="C2495" s="433" t="s">
        <v>147</v>
      </c>
      <c r="D2495" s="433" t="s">
        <v>22879</v>
      </c>
      <c r="E2495" s="433">
        <v>12000</v>
      </c>
      <c r="F2495" s="433" t="s">
        <v>22880</v>
      </c>
      <c r="G2495" s="434" t="s">
        <v>22881</v>
      </c>
      <c r="H2495" s="434" t="s">
        <v>20680</v>
      </c>
      <c r="I2495" s="434" t="s">
        <v>520</v>
      </c>
      <c r="J2495" s="433" t="s">
        <v>19099</v>
      </c>
      <c r="K2495" s="675">
        <v>1</v>
      </c>
      <c r="L2495" s="675">
        <v>12</v>
      </c>
      <c r="M2495" s="676">
        <v>147213.6</v>
      </c>
      <c r="N2495" s="677">
        <v>1</v>
      </c>
      <c r="O2495" s="675">
        <v>6</v>
      </c>
      <c r="P2495" s="676">
        <v>73117.8</v>
      </c>
      <c r="Q2495" s="677">
        <v>1</v>
      </c>
      <c r="R2495" s="675">
        <v>12</v>
      </c>
    </row>
    <row r="2496" spans="1:18" x14ac:dyDescent="0.25">
      <c r="A2496" s="432">
        <v>1669</v>
      </c>
      <c r="B2496" s="432" t="s">
        <v>515</v>
      </c>
      <c r="C2496" s="433" t="s">
        <v>147</v>
      </c>
      <c r="D2496" s="433" t="s">
        <v>22882</v>
      </c>
      <c r="E2496" s="433">
        <v>12000</v>
      </c>
      <c r="F2496" s="433" t="s">
        <v>22883</v>
      </c>
      <c r="G2496" s="434" t="s">
        <v>22884</v>
      </c>
      <c r="H2496" s="434" t="s">
        <v>22241</v>
      </c>
      <c r="I2496" s="434" t="s">
        <v>849</v>
      </c>
      <c r="J2496" s="433" t="s">
        <v>22242</v>
      </c>
      <c r="K2496" s="675">
        <v>1</v>
      </c>
      <c r="L2496" s="675">
        <v>12</v>
      </c>
      <c r="M2496" s="676">
        <v>147213.6</v>
      </c>
      <c r="N2496" s="677">
        <v>1</v>
      </c>
      <c r="O2496" s="675">
        <v>6</v>
      </c>
      <c r="P2496" s="676">
        <v>73117.8</v>
      </c>
      <c r="Q2496" s="677">
        <v>1</v>
      </c>
      <c r="R2496" s="675">
        <v>12</v>
      </c>
    </row>
    <row r="2497" spans="1:18" x14ac:dyDescent="0.25">
      <c r="A2497" s="432">
        <v>1669</v>
      </c>
      <c r="B2497" s="432" t="s">
        <v>515</v>
      </c>
      <c r="C2497" s="433" t="s">
        <v>147</v>
      </c>
      <c r="D2497" s="433" t="s">
        <v>22669</v>
      </c>
      <c r="E2497" s="433">
        <v>5000</v>
      </c>
      <c r="F2497" s="433" t="s">
        <v>22885</v>
      </c>
      <c r="G2497" s="434" t="s">
        <v>22886</v>
      </c>
      <c r="H2497" s="434" t="s">
        <v>22200</v>
      </c>
      <c r="I2497" s="434" t="s">
        <v>849</v>
      </c>
      <c r="J2497" s="433" t="s">
        <v>22408</v>
      </c>
      <c r="K2497" s="675">
        <v>1</v>
      </c>
      <c r="L2497" s="675">
        <v>8</v>
      </c>
      <c r="M2497" s="676">
        <v>42042.400000000001</v>
      </c>
      <c r="N2497" s="677" t="s">
        <v>542</v>
      </c>
      <c r="O2497" s="675" t="s">
        <v>542</v>
      </c>
      <c r="P2497" s="676" t="s">
        <v>542</v>
      </c>
      <c r="Q2497" s="677" t="s">
        <v>542</v>
      </c>
      <c r="R2497" s="675" t="s">
        <v>542</v>
      </c>
    </row>
    <row r="2498" spans="1:18" x14ac:dyDescent="0.25">
      <c r="A2498" s="432">
        <v>1669</v>
      </c>
      <c r="B2498" s="432" t="s">
        <v>515</v>
      </c>
      <c r="C2498" s="433" t="s">
        <v>147</v>
      </c>
      <c r="D2498" s="433" t="s">
        <v>22357</v>
      </c>
      <c r="E2498" s="433">
        <v>3000</v>
      </c>
      <c r="F2498" s="433" t="s">
        <v>22887</v>
      </c>
      <c r="G2498" s="434" t="s">
        <v>22888</v>
      </c>
      <c r="H2498" s="434" t="s">
        <v>542</v>
      </c>
      <c r="I2498" s="434" t="s">
        <v>571</v>
      </c>
      <c r="J2498" s="433" t="s">
        <v>22360</v>
      </c>
      <c r="K2498" s="675">
        <v>1</v>
      </c>
      <c r="L2498" s="675">
        <v>12</v>
      </c>
      <c r="M2498" s="676">
        <v>39213.599999999999</v>
      </c>
      <c r="N2498" s="677">
        <v>1</v>
      </c>
      <c r="O2498" s="675">
        <v>6</v>
      </c>
      <c r="P2498" s="676">
        <v>19117.8</v>
      </c>
      <c r="Q2498" s="677">
        <v>1</v>
      </c>
      <c r="R2498" s="675">
        <v>12</v>
      </c>
    </row>
    <row r="2499" spans="1:18" x14ac:dyDescent="0.25">
      <c r="A2499" s="432">
        <v>1669</v>
      </c>
      <c r="B2499" s="432" t="s">
        <v>515</v>
      </c>
      <c r="C2499" s="433" t="s">
        <v>147</v>
      </c>
      <c r="D2499" s="433" t="s">
        <v>22889</v>
      </c>
      <c r="E2499" s="433">
        <v>8000</v>
      </c>
      <c r="F2499" s="433" t="s">
        <v>22890</v>
      </c>
      <c r="G2499" s="434" t="s">
        <v>22891</v>
      </c>
      <c r="H2499" s="434" t="s">
        <v>4671</v>
      </c>
      <c r="I2499" s="434" t="s">
        <v>849</v>
      </c>
      <c r="J2499" s="433" t="s">
        <v>2536</v>
      </c>
      <c r="K2499" s="675">
        <v>1</v>
      </c>
      <c r="L2499" s="675">
        <v>12</v>
      </c>
      <c r="M2499" s="676">
        <v>99213.6</v>
      </c>
      <c r="N2499" s="677">
        <v>1</v>
      </c>
      <c r="O2499" s="675">
        <v>6</v>
      </c>
      <c r="P2499" s="676">
        <v>49117.8</v>
      </c>
      <c r="Q2499" s="677">
        <v>1</v>
      </c>
      <c r="R2499" s="675">
        <v>12</v>
      </c>
    </row>
    <row r="2500" spans="1:18" x14ac:dyDescent="0.25">
      <c r="A2500" s="432">
        <v>1669</v>
      </c>
      <c r="B2500" s="432" t="s">
        <v>515</v>
      </c>
      <c r="C2500" s="433" t="s">
        <v>147</v>
      </c>
      <c r="D2500" s="433" t="s">
        <v>22632</v>
      </c>
      <c r="E2500" s="433">
        <v>12000</v>
      </c>
      <c r="F2500" s="433" t="s">
        <v>22892</v>
      </c>
      <c r="G2500" s="434" t="s">
        <v>22893</v>
      </c>
      <c r="H2500" s="434" t="s">
        <v>16466</v>
      </c>
      <c r="I2500" s="434" t="s">
        <v>849</v>
      </c>
      <c r="J2500" s="433" t="s">
        <v>22511</v>
      </c>
      <c r="K2500" s="675">
        <v>1</v>
      </c>
      <c r="L2500" s="675">
        <v>12</v>
      </c>
      <c r="M2500" s="676">
        <v>147213.6</v>
      </c>
      <c r="N2500" s="677">
        <v>1</v>
      </c>
      <c r="O2500" s="675">
        <v>6</v>
      </c>
      <c r="P2500" s="676">
        <v>73117.8</v>
      </c>
      <c r="Q2500" s="677">
        <v>1</v>
      </c>
      <c r="R2500" s="675">
        <v>12</v>
      </c>
    </row>
    <row r="2501" spans="1:18" x14ac:dyDescent="0.25">
      <c r="A2501" s="432">
        <v>1669</v>
      </c>
      <c r="B2501" s="432" t="s">
        <v>515</v>
      </c>
      <c r="C2501" s="433" t="s">
        <v>147</v>
      </c>
      <c r="D2501" s="433" t="s">
        <v>22894</v>
      </c>
      <c r="E2501" s="433">
        <v>9000</v>
      </c>
      <c r="F2501" s="433" t="s">
        <v>22895</v>
      </c>
      <c r="G2501" s="434" t="s">
        <v>22896</v>
      </c>
      <c r="H2501" s="434" t="s">
        <v>19226</v>
      </c>
      <c r="I2501" s="434" t="s">
        <v>520</v>
      </c>
      <c r="J2501" s="433" t="s">
        <v>1635</v>
      </c>
      <c r="K2501" s="675">
        <v>1</v>
      </c>
      <c r="L2501" s="675">
        <v>1</v>
      </c>
      <c r="M2501" s="676">
        <v>9217.7999999999993</v>
      </c>
      <c r="N2501" s="677" t="s">
        <v>542</v>
      </c>
      <c r="O2501" s="675" t="s">
        <v>542</v>
      </c>
      <c r="P2501" s="676" t="s">
        <v>542</v>
      </c>
      <c r="Q2501" s="677" t="s">
        <v>542</v>
      </c>
      <c r="R2501" s="675" t="s">
        <v>542</v>
      </c>
    </row>
    <row r="2502" spans="1:18" x14ac:dyDescent="0.25">
      <c r="A2502" s="432">
        <v>1669</v>
      </c>
      <c r="B2502" s="432" t="s">
        <v>515</v>
      </c>
      <c r="C2502" s="433" t="s">
        <v>147</v>
      </c>
      <c r="D2502" s="433" t="s">
        <v>22897</v>
      </c>
      <c r="E2502" s="433">
        <v>12000</v>
      </c>
      <c r="F2502" s="433" t="s">
        <v>22898</v>
      </c>
      <c r="G2502" s="434" t="s">
        <v>22899</v>
      </c>
      <c r="H2502" s="434" t="s">
        <v>22575</v>
      </c>
      <c r="I2502" s="434" t="s">
        <v>520</v>
      </c>
      <c r="J2502" s="433" t="s">
        <v>1450</v>
      </c>
      <c r="K2502" s="675">
        <v>1</v>
      </c>
      <c r="L2502" s="675">
        <v>12</v>
      </c>
      <c r="M2502" s="676">
        <v>147213.6</v>
      </c>
      <c r="N2502" s="677">
        <v>1</v>
      </c>
      <c r="O2502" s="675">
        <v>6</v>
      </c>
      <c r="P2502" s="676">
        <v>73117.8</v>
      </c>
      <c r="Q2502" s="677">
        <v>1</v>
      </c>
      <c r="R2502" s="675">
        <v>12</v>
      </c>
    </row>
    <row r="2503" spans="1:18" x14ac:dyDescent="0.25">
      <c r="A2503" s="432">
        <v>1669</v>
      </c>
      <c r="B2503" s="432" t="s">
        <v>515</v>
      </c>
      <c r="C2503" s="433" t="s">
        <v>147</v>
      </c>
      <c r="D2503" s="433" t="s">
        <v>22418</v>
      </c>
      <c r="E2503" s="433">
        <v>10000</v>
      </c>
      <c r="F2503" s="433" t="s">
        <v>22900</v>
      </c>
      <c r="G2503" s="434" t="s">
        <v>22901</v>
      </c>
      <c r="H2503" s="434" t="s">
        <v>22371</v>
      </c>
      <c r="I2503" s="434" t="s">
        <v>849</v>
      </c>
      <c r="J2503" s="433" t="s">
        <v>22651</v>
      </c>
      <c r="K2503" s="675">
        <v>1</v>
      </c>
      <c r="L2503" s="675">
        <v>12</v>
      </c>
      <c r="M2503" s="676">
        <v>123213.6</v>
      </c>
      <c r="N2503" s="677">
        <v>1</v>
      </c>
      <c r="O2503" s="675">
        <v>6</v>
      </c>
      <c r="P2503" s="676">
        <v>61117.8</v>
      </c>
      <c r="Q2503" s="677">
        <v>1</v>
      </c>
      <c r="R2503" s="675">
        <v>12</v>
      </c>
    </row>
    <row r="2504" spans="1:18" x14ac:dyDescent="0.25">
      <c r="A2504" s="432">
        <v>1669</v>
      </c>
      <c r="B2504" s="432" t="s">
        <v>515</v>
      </c>
      <c r="C2504" s="433" t="s">
        <v>147</v>
      </c>
      <c r="D2504" s="433" t="s">
        <v>1112</v>
      </c>
      <c r="E2504" s="433">
        <v>4500</v>
      </c>
      <c r="F2504" s="433" t="s">
        <v>22902</v>
      </c>
      <c r="G2504" s="434" t="s">
        <v>22903</v>
      </c>
      <c r="H2504" s="434" t="s">
        <v>22624</v>
      </c>
      <c r="I2504" s="434" t="s">
        <v>22477</v>
      </c>
      <c r="J2504" s="433" t="s">
        <v>22904</v>
      </c>
      <c r="K2504" s="675">
        <v>1</v>
      </c>
      <c r="L2504" s="675">
        <v>12</v>
      </c>
      <c r="M2504" s="676">
        <v>57213.599999999999</v>
      </c>
      <c r="N2504" s="677">
        <v>1</v>
      </c>
      <c r="O2504" s="675">
        <v>6</v>
      </c>
      <c r="P2504" s="676">
        <v>28117.8</v>
      </c>
      <c r="Q2504" s="677">
        <v>1</v>
      </c>
      <c r="R2504" s="675">
        <v>12</v>
      </c>
    </row>
    <row r="2505" spans="1:18" x14ac:dyDescent="0.25">
      <c r="A2505" s="432">
        <v>1669</v>
      </c>
      <c r="B2505" s="432" t="s">
        <v>515</v>
      </c>
      <c r="C2505" s="433" t="s">
        <v>147</v>
      </c>
      <c r="D2505" s="433" t="s">
        <v>22905</v>
      </c>
      <c r="E2505" s="433">
        <v>4000</v>
      </c>
      <c r="F2505" s="433" t="s">
        <v>22906</v>
      </c>
      <c r="G2505" s="434" t="s">
        <v>22907</v>
      </c>
      <c r="H2505" s="434" t="s">
        <v>22908</v>
      </c>
      <c r="I2505" s="434" t="s">
        <v>849</v>
      </c>
      <c r="J2505" s="433" t="s">
        <v>22909</v>
      </c>
      <c r="K2505" s="675">
        <v>1</v>
      </c>
      <c r="L2505" s="675">
        <v>1</v>
      </c>
      <c r="M2505" s="676">
        <v>4217.8</v>
      </c>
      <c r="N2505" s="677" t="s">
        <v>542</v>
      </c>
      <c r="O2505" s="675" t="s">
        <v>542</v>
      </c>
      <c r="P2505" s="676" t="s">
        <v>542</v>
      </c>
      <c r="Q2505" s="677" t="s">
        <v>542</v>
      </c>
      <c r="R2505" s="675" t="s">
        <v>542</v>
      </c>
    </row>
    <row r="2506" spans="1:18" x14ac:dyDescent="0.25">
      <c r="A2506" s="432">
        <v>1669</v>
      </c>
      <c r="B2506" s="432" t="s">
        <v>515</v>
      </c>
      <c r="C2506" s="433" t="s">
        <v>147</v>
      </c>
      <c r="D2506" s="433" t="s">
        <v>22910</v>
      </c>
      <c r="E2506" s="433">
        <v>9000</v>
      </c>
      <c r="F2506" s="433" t="s">
        <v>22911</v>
      </c>
      <c r="G2506" s="434" t="s">
        <v>22912</v>
      </c>
      <c r="H2506" s="434" t="s">
        <v>22913</v>
      </c>
      <c r="I2506" s="434" t="s">
        <v>520</v>
      </c>
      <c r="J2506" s="433" t="s">
        <v>22914</v>
      </c>
      <c r="K2506" s="675">
        <v>1</v>
      </c>
      <c r="L2506" s="675">
        <v>12</v>
      </c>
      <c r="M2506" s="676">
        <v>111213.6</v>
      </c>
      <c r="N2506" s="677">
        <v>1</v>
      </c>
      <c r="O2506" s="675">
        <v>6</v>
      </c>
      <c r="P2506" s="676">
        <v>55117.8</v>
      </c>
      <c r="Q2506" s="677">
        <v>1</v>
      </c>
      <c r="R2506" s="675">
        <v>12</v>
      </c>
    </row>
    <row r="2507" spans="1:18" x14ac:dyDescent="0.25">
      <c r="A2507" s="432">
        <v>1669</v>
      </c>
      <c r="B2507" s="432" t="s">
        <v>515</v>
      </c>
      <c r="C2507" s="433" t="s">
        <v>147</v>
      </c>
      <c r="D2507" s="433" t="s">
        <v>22915</v>
      </c>
      <c r="E2507" s="433">
        <v>10000</v>
      </c>
      <c r="F2507" s="433" t="s">
        <v>22916</v>
      </c>
      <c r="G2507" s="434" t="s">
        <v>22917</v>
      </c>
      <c r="H2507" s="434" t="s">
        <v>22918</v>
      </c>
      <c r="I2507" s="434" t="s">
        <v>520</v>
      </c>
      <c r="J2507" s="433" t="s">
        <v>22919</v>
      </c>
      <c r="K2507" s="675">
        <v>1</v>
      </c>
      <c r="L2507" s="675">
        <v>12</v>
      </c>
      <c r="M2507" s="676">
        <v>123213.6</v>
      </c>
      <c r="N2507" s="677">
        <v>1</v>
      </c>
      <c r="O2507" s="675">
        <v>6</v>
      </c>
      <c r="P2507" s="676">
        <v>61117.8</v>
      </c>
      <c r="Q2507" s="677">
        <v>1</v>
      </c>
      <c r="R2507" s="675">
        <v>12</v>
      </c>
    </row>
    <row r="2508" spans="1:18" x14ac:dyDescent="0.25">
      <c r="A2508" s="432">
        <v>1669</v>
      </c>
      <c r="B2508" s="432" t="s">
        <v>515</v>
      </c>
      <c r="C2508" s="433" t="s">
        <v>147</v>
      </c>
      <c r="D2508" s="433" t="s">
        <v>22920</v>
      </c>
      <c r="E2508" s="433">
        <v>8000</v>
      </c>
      <c r="F2508" s="433" t="s">
        <v>22921</v>
      </c>
      <c r="G2508" s="434" t="s">
        <v>22922</v>
      </c>
      <c r="H2508" s="434" t="s">
        <v>22575</v>
      </c>
      <c r="I2508" s="434" t="s">
        <v>849</v>
      </c>
      <c r="J2508" s="433" t="s">
        <v>22923</v>
      </c>
      <c r="K2508" s="675">
        <v>1</v>
      </c>
      <c r="L2508" s="675">
        <v>12</v>
      </c>
      <c r="M2508" s="676">
        <v>99213.6</v>
      </c>
      <c r="N2508" s="677">
        <v>1</v>
      </c>
      <c r="O2508" s="675">
        <v>6</v>
      </c>
      <c r="P2508" s="676">
        <v>49117.8</v>
      </c>
      <c r="Q2508" s="677">
        <v>1</v>
      </c>
      <c r="R2508" s="675">
        <v>12</v>
      </c>
    </row>
    <row r="2509" spans="1:18" x14ac:dyDescent="0.25">
      <c r="A2509" s="432">
        <v>1669</v>
      </c>
      <c r="B2509" s="432" t="s">
        <v>515</v>
      </c>
      <c r="C2509" s="433" t="s">
        <v>147</v>
      </c>
      <c r="D2509" s="433" t="s">
        <v>22924</v>
      </c>
      <c r="E2509" s="433">
        <v>4500</v>
      </c>
      <c r="F2509" s="433" t="s">
        <v>22925</v>
      </c>
      <c r="G2509" s="434" t="s">
        <v>22926</v>
      </c>
      <c r="H2509" s="434" t="s">
        <v>22927</v>
      </c>
      <c r="I2509" s="434" t="s">
        <v>520</v>
      </c>
      <c r="J2509" s="433" t="s">
        <v>22928</v>
      </c>
      <c r="K2509" s="675">
        <v>1</v>
      </c>
      <c r="L2509" s="675">
        <v>11</v>
      </c>
      <c r="M2509" s="676">
        <v>51895.8</v>
      </c>
      <c r="N2509" s="677" t="s">
        <v>542</v>
      </c>
      <c r="O2509" s="675" t="s">
        <v>542</v>
      </c>
      <c r="P2509" s="676" t="s">
        <v>542</v>
      </c>
      <c r="Q2509" s="677" t="s">
        <v>542</v>
      </c>
      <c r="R2509" s="675" t="s">
        <v>542</v>
      </c>
    </row>
    <row r="2510" spans="1:18" x14ac:dyDescent="0.25">
      <c r="A2510" s="432">
        <v>1669</v>
      </c>
      <c r="B2510" s="432" t="s">
        <v>515</v>
      </c>
      <c r="C2510" s="433" t="s">
        <v>147</v>
      </c>
      <c r="D2510" s="433" t="s">
        <v>22929</v>
      </c>
      <c r="E2510" s="433">
        <v>10000</v>
      </c>
      <c r="F2510" s="433">
        <v>10216243</v>
      </c>
      <c r="G2510" s="434" t="s">
        <v>22930</v>
      </c>
      <c r="H2510" s="434" t="s">
        <v>22255</v>
      </c>
      <c r="I2510" s="434" t="s">
        <v>849</v>
      </c>
      <c r="J2510" s="433" t="s">
        <v>22256</v>
      </c>
      <c r="K2510" s="675">
        <v>1</v>
      </c>
      <c r="L2510" s="675">
        <v>12</v>
      </c>
      <c r="M2510" s="676">
        <v>123213.6</v>
      </c>
      <c r="N2510" s="677">
        <v>1</v>
      </c>
      <c r="O2510" s="675">
        <v>6</v>
      </c>
      <c r="P2510" s="676">
        <v>61117.8</v>
      </c>
      <c r="Q2510" s="677">
        <v>1</v>
      </c>
      <c r="R2510" s="675">
        <v>12</v>
      </c>
    </row>
    <row r="2511" spans="1:18" x14ac:dyDescent="0.25">
      <c r="A2511" s="432">
        <v>1669</v>
      </c>
      <c r="B2511" s="432" t="s">
        <v>515</v>
      </c>
      <c r="C2511" s="433" t="s">
        <v>147</v>
      </c>
      <c r="D2511" s="433" t="s">
        <v>22931</v>
      </c>
      <c r="E2511" s="433">
        <v>6000</v>
      </c>
      <c r="F2511" s="433" t="s">
        <v>22932</v>
      </c>
      <c r="G2511" s="434" t="s">
        <v>22933</v>
      </c>
      <c r="H2511" s="434" t="s">
        <v>22781</v>
      </c>
      <c r="I2511" s="434" t="s">
        <v>22781</v>
      </c>
      <c r="J2511" s="433" t="s">
        <v>22781</v>
      </c>
      <c r="K2511" s="675">
        <v>1</v>
      </c>
      <c r="L2511" s="675">
        <v>12</v>
      </c>
      <c r="M2511" s="676">
        <v>75213.600000000006</v>
      </c>
      <c r="N2511" s="677">
        <v>1</v>
      </c>
      <c r="O2511" s="675">
        <v>6</v>
      </c>
      <c r="P2511" s="676">
        <v>37117.800000000003</v>
      </c>
      <c r="Q2511" s="677">
        <v>1</v>
      </c>
      <c r="R2511" s="675">
        <v>12</v>
      </c>
    </row>
    <row r="2512" spans="1:18" x14ac:dyDescent="0.25">
      <c r="A2512" s="432">
        <v>1669</v>
      </c>
      <c r="B2512" s="432" t="s">
        <v>515</v>
      </c>
      <c r="C2512" s="433" t="s">
        <v>147</v>
      </c>
      <c r="D2512" s="433" t="s">
        <v>22934</v>
      </c>
      <c r="E2512" s="433">
        <v>15000</v>
      </c>
      <c r="F2512" s="433" t="s">
        <v>22935</v>
      </c>
      <c r="G2512" s="434" t="s">
        <v>22936</v>
      </c>
      <c r="H2512" s="434" t="s">
        <v>22937</v>
      </c>
      <c r="I2512" s="434" t="s">
        <v>849</v>
      </c>
      <c r="J2512" s="433" t="s">
        <v>22938</v>
      </c>
      <c r="K2512" s="675">
        <v>1</v>
      </c>
      <c r="L2512" s="675">
        <v>12</v>
      </c>
      <c r="M2512" s="676">
        <v>183213.6</v>
      </c>
      <c r="N2512" s="677">
        <v>1</v>
      </c>
      <c r="O2512" s="675">
        <v>6</v>
      </c>
      <c r="P2512" s="676">
        <v>91117.8</v>
      </c>
      <c r="Q2512" s="677">
        <v>1</v>
      </c>
      <c r="R2512" s="675">
        <v>12</v>
      </c>
    </row>
    <row r="2513" spans="1:18" x14ac:dyDescent="0.25">
      <c r="A2513" s="432">
        <v>1669</v>
      </c>
      <c r="B2513" s="432" t="s">
        <v>515</v>
      </c>
      <c r="C2513" s="433" t="s">
        <v>147</v>
      </c>
      <c r="D2513" s="433" t="s">
        <v>22939</v>
      </c>
      <c r="E2513" s="433">
        <v>6000</v>
      </c>
      <c r="F2513" s="433" t="s">
        <v>22940</v>
      </c>
      <c r="G2513" s="434" t="s">
        <v>22941</v>
      </c>
      <c r="H2513" s="434" t="s">
        <v>19466</v>
      </c>
      <c r="I2513" s="434" t="s">
        <v>849</v>
      </c>
      <c r="J2513" s="433" t="s">
        <v>22942</v>
      </c>
      <c r="K2513" s="675">
        <v>1</v>
      </c>
      <c r="L2513" s="675">
        <v>12</v>
      </c>
      <c r="M2513" s="676">
        <v>75213.600000000006</v>
      </c>
      <c r="N2513" s="677">
        <v>1</v>
      </c>
      <c r="O2513" s="675">
        <v>6</v>
      </c>
      <c r="P2513" s="676">
        <v>37117.800000000003</v>
      </c>
      <c r="Q2513" s="677">
        <v>1</v>
      </c>
      <c r="R2513" s="675">
        <v>12</v>
      </c>
    </row>
    <row r="2514" spans="1:18" x14ac:dyDescent="0.25">
      <c r="A2514" s="432">
        <v>1669</v>
      </c>
      <c r="B2514" s="432" t="s">
        <v>515</v>
      </c>
      <c r="C2514" s="433" t="s">
        <v>147</v>
      </c>
      <c r="D2514" s="433" t="s">
        <v>22943</v>
      </c>
      <c r="E2514" s="433">
        <v>7500</v>
      </c>
      <c r="F2514" s="433" t="s">
        <v>22944</v>
      </c>
      <c r="G2514" s="434" t="s">
        <v>22945</v>
      </c>
      <c r="H2514" s="434" t="s">
        <v>19387</v>
      </c>
      <c r="I2514" s="434" t="s">
        <v>849</v>
      </c>
      <c r="J2514" s="433" t="s">
        <v>22699</v>
      </c>
      <c r="K2514" s="675">
        <v>1</v>
      </c>
      <c r="L2514" s="675">
        <v>12</v>
      </c>
      <c r="M2514" s="676">
        <v>93213.6</v>
      </c>
      <c r="N2514" s="677">
        <v>1</v>
      </c>
      <c r="O2514" s="675">
        <v>6</v>
      </c>
      <c r="P2514" s="676">
        <v>46117.8</v>
      </c>
      <c r="Q2514" s="677">
        <v>1</v>
      </c>
      <c r="R2514" s="675">
        <v>12</v>
      </c>
    </row>
    <row r="2515" spans="1:18" x14ac:dyDescent="0.25">
      <c r="A2515" s="432">
        <v>1669</v>
      </c>
      <c r="B2515" s="432" t="s">
        <v>515</v>
      </c>
      <c r="C2515" s="433" t="s">
        <v>147</v>
      </c>
      <c r="D2515" s="433" t="s">
        <v>22946</v>
      </c>
      <c r="E2515" s="433">
        <v>11000</v>
      </c>
      <c r="F2515" s="433" t="s">
        <v>22947</v>
      </c>
      <c r="G2515" s="434" t="s">
        <v>22948</v>
      </c>
      <c r="H2515" s="434" t="s">
        <v>22255</v>
      </c>
      <c r="I2515" s="434" t="s">
        <v>849</v>
      </c>
      <c r="J2515" s="433" t="s">
        <v>22256</v>
      </c>
      <c r="K2515" s="675">
        <v>1</v>
      </c>
      <c r="L2515" s="675">
        <v>12</v>
      </c>
      <c r="M2515" s="676">
        <v>135213.6</v>
      </c>
      <c r="N2515" s="677">
        <v>1</v>
      </c>
      <c r="O2515" s="675">
        <v>6</v>
      </c>
      <c r="P2515" s="676">
        <v>67117.8</v>
      </c>
      <c r="Q2515" s="677">
        <v>1</v>
      </c>
      <c r="R2515" s="675">
        <v>12</v>
      </c>
    </row>
    <row r="2516" spans="1:18" x14ac:dyDescent="0.25">
      <c r="A2516" s="432">
        <v>1669</v>
      </c>
      <c r="B2516" s="432" t="s">
        <v>515</v>
      </c>
      <c r="C2516" s="433" t="s">
        <v>147</v>
      </c>
      <c r="D2516" s="433" t="s">
        <v>22949</v>
      </c>
      <c r="E2516" s="433">
        <v>9000</v>
      </c>
      <c r="F2516" s="433" t="s">
        <v>22950</v>
      </c>
      <c r="G2516" s="434" t="s">
        <v>22951</v>
      </c>
      <c r="H2516" s="434" t="s">
        <v>16860</v>
      </c>
      <c r="I2516" s="434" t="s">
        <v>849</v>
      </c>
      <c r="J2516" s="433" t="s">
        <v>22379</v>
      </c>
      <c r="K2516" s="675">
        <v>1</v>
      </c>
      <c r="L2516" s="675">
        <v>1</v>
      </c>
      <c r="M2516" s="676">
        <v>9217.7999999999993</v>
      </c>
      <c r="N2516" s="677" t="s">
        <v>542</v>
      </c>
      <c r="O2516" s="675" t="s">
        <v>542</v>
      </c>
      <c r="P2516" s="676" t="s">
        <v>542</v>
      </c>
      <c r="Q2516" s="677" t="s">
        <v>542</v>
      </c>
      <c r="R2516" s="675" t="s">
        <v>542</v>
      </c>
    </row>
    <row r="2517" spans="1:18" x14ac:dyDescent="0.25">
      <c r="A2517" s="432">
        <v>1669</v>
      </c>
      <c r="B2517" s="432" t="s">
        <v>515</v>
      </c>
      <c r="C2517" s="433" t="s">
        <v>147</v>
      </c>
      <c r="D2517" s="433" t="s">
        <v>22952</v>
      </c>
      <c r="E2517" s="433">
        <v>10000</v>
      </c>
      <c r="F2517" s="433" t="s">
        <v>22953</v>
      </c>
      <c r="G2517" s="434" t="s">
        <v>22954</v>
      </c>
      <c r="H2517" s="434" t="s">
        <v>17434</v>
      </c>
      <c r="I2517" s="434" t="s">
        <v>849</v>
      </c>
      <c r="J2517" s="433" t="s">
        <v>22955</v>
      </c>
      <c r="K2517" s="675">
        <v>1</v>
      </c>
      <c r="L2517" s="675">
        <v>12</v>
      </c>
      <c r="M2517" s="676">
        <v>123213.6</v>
      </c>
      <c r="N2517" s="677">
        <v>1</v>
      </c>
      <c r="O2517" s="675">
        <v>6</v>
      </c>
      <c r="P2517" s="676">
        <v>61117.8</v>
      </c>
      <c r="Q2517" s="677">
        <v>1</v>
      </c>
      <c r="R2517" s="675">
        <v>12</v>
      </c>
    </row>
    <row r="2518" spans="1:18" x14ac:dyDescent="0.25">
      <c r="A2518" s="432">
        <v>1669</v>
      </c>
      <c r="B2518" s="432" t="s">
        <v>515</v>
      </c>
      <c r="C2518" s="433" t="s">
        <v>147</v>
      </c>
      <c r="D2518" s="433" t="s">
        <v>22956</v>
      </c>
      <c r="E2518" s="433">
        <v>6000</v>
      </c>
      <c r="F2518" s="433" t="s">
        <v>22957</v>
      </c>
      <c r="G2518" s="434" t="s">
        <v>22958</v>
      </c>
      <c r="H2518" s="434" t="s">
        <v>18124</v>
      </c>
      <c r="I2518" s="434" t="s">
        <v>849</v>
      </c>
      <c r="J2518" s="433" t="s">
        <v>22959</v>
      </c>
      <c r="K2518" s="675">
        <v>1</v>
      </c>
      <c r="L2518" s="675">
        <v>12</v>
      </c>
      <c r="M2518" s="676">
        <v>75213.600000000006</v>
      </c>
      <c r="N2518" s="677">
        <v>1</v>
      </c>
      <c r="O2518" s="675">
        <v>6</v>
      </c>
      <c r="P2518" s="676">
        <v>37117.800000000003</v>
      </c>
      <c r="Q2518" s="677">
        <v>1</v>
      </c>
      <c r="R2518" s="675">
        <v>12</v>
      </c>
    </row>
    <row r="2519" spans="1:18" x14ac:dyDescent="0.25">
      <c r="A2519" s="432">
        <v>1669</v>
      </c>
      <c r="B2519" s="432" t="s">
        <v>515</v>
      </c>
      <c r="C2519" s="433" t="s">
        <v>147</v>
      </c>
      <c r="D2519" s="433" t="s">
        <v>22960</v>
      </c>
      <c r="E2519" s="433">
        <v>8000</v>
      </c>
      <c r="F2519" s="433" t="s">
        <v>22961</v>
      </c>
      <c r="G2519" s="434" t="s">
        <v>22962</v>
      </c>
      <c r="H2519" s="434" t="s">
        <v>20680</v>
      </c>
      <c r="I2519" s="434" t="s">
        <v>520</v>
      </c>
      <c r="J2519" s="433" t="s">
        <v>19099</v>
      </c>
      <c r="K2519" s="675">
        <v>1</v>
      </c>
      <c r="L2519" s="675">
        <v>4</v>
      </c>
      <c r="M2519" s="676">
        <v>32871.199999999997</v>
      </c>
      <c r="N2519" s="677" t="s">
        <v>542</v>
      </c>
      <c r="O2519" s="675" t="s">
        <v>542</v>
      </c>
      <c r="P2519" s="676" t="s">
        <v>542</v>
      </c>
      <c r="Q2519" s="677" t="s">
        <v>542</v>
      </c>
      <c r="R2519" s="675" t="s">
        <v>542</v>
      </c>
    </row>
    <row r="2520" spans="1:18" x14ac:dyDescent="0.25">
      <c r="A2520" s="432">
        <v>1669</v>
      </c>
      <c r="B2520" s="432" t="s">
        <v>515</v>
      </c>
      <c r="C2520" s="433" t="s">
        <v>147</v>
      </c>
      <c r="D2520" s="433" t="s">
        <v>22956</v>
      </c>
      <c r="E2520" s="433">
        <v>6000</v>
      </c>
      <c r="F2520" s="433" t="s">
        <v>22963</v>
      </c>
      <c r="G2520" s="434" t="s">
        <v>22964</v>
      </c>
      <c r="H2520" s="434" t="s">
        <v>17915</v>
      </c>
      <c r="I2520" s="434" t="s">
        <v>849</v>
      </c>
      <c r="J2520" s="433" t="s">
        <v>22329</v>
      </c>
      <c r="K2520" s="675">
        <v>1</v>
      </c>
      <c r="L2520" s="675">
        <v>12</v>
      </c>
      <c r="M2520" s="676">
        <v>75213.600000000006</v>
      </c>
      <c r="N2520" s="677">
        <v>1</v>
      </c>
      <c r="O2520" s="675">
        <v>6</v>
      </c>
      <c r="P2520" s="676">
        <v>37117.800000000003</v>
      </c>
      <c r="Q2520" s="677">
        <v>1</v>
      </c>
      <c r="R2520" s="675">
        <v>12</v>
      </c>
    </row>
    <row r="2521" spans="1:18" x14ac:dyDescent="0.25">
      <c r="A2521" s="432">
        <v>1669</v>
      </c>
      <c r="B2521" s="432" t="s">
        <v>515</v>
      </c>
      <c r="C2521" s="433" t="s">
        <v>147</v>
      </c>
      <c r="D2521" s="433" t="s">
        <v>22965</v>
      </c>
      <c r="E2521" s="433">
        <v>5000</v>
      </c>
      <c r="F2521" s="433" t="s">
        <v>22966</v>
      </c>
      <c r="G2521" s="434" t="s">
        <v>22967</v>
      </c>
      <c r="H2521" s="434" t="s">
        <v>22968</v>
      </c>
      <c r="I2521" s="434" t="s">
        <v>849</v>
      </c>
      <c r="J2521" s="433" t="s">
        <v>22969</v>
      </c>
      <c r="K2521" s="675">
        <v>1</v>
      </c>
      <c r="L2521" s="675">
        <v>12</v>
      </c>
      <c r="M2521" s="676">
        <v>63213.599999999999</v>
      </c>
      <c r="N2521" s="677">
        <v>1</v>
      </c>
      <c r="O2521" s="675">
        <v>6</v>
      </c>
      <c r="P2521" s="676">
        <v>31117.8</v>
      </c>
      <c r="Q2521" s="677">
        <v>1</v>
      </c>
      <c r="R2521" s="675">
        <v>12</v>
      </c>
    </row>
    <row r="2522" spans="1:18" x14ac:dyDescent="0.25">
      <c r="A2522" s="432">
        <v>1669</v>
      </c>
      <c r="B2522" s="432" t="s">
        <v>515</v>
      </c>
      <c r="C2522" s="433" t="s">
        <v>147</v>
      </c>
      <c r="D2522" s="433" t="s">
        <v>22960</v>
      </c>
      <c r="E2522" s="433">
        <v>8000</v>
      </c>
      <c r="F2522" s="433" t="s">
        <v>22970</v>
      </c>
      <c r="G2522" s="434" t="s">
        <v>22971</v>
      </c>
      <c r="H2522" s="434" t="s">
        <v>20680</v>
      </c>
      <c r="I2522" s="434" t="s">
        <v>520</v>
      </c>
      <c r="J2522" s="433" t="s">
        <v>19099</v>
      </c>
      <c r="K2522" s="675">
        <v>1</v>
      </c>
      <c r="L2522" s="675">
        <v>4</v>
      </c>
      <c r="M2522" s="676">
        <v>32871.199999999997</v>
      </c>
      <c r="N2522" s="677" t="s">
        <v>542</v>
      </c>
      <c r="O2522" s="675" t="s">
        <v>542</v>
      </c>
      <c r="P2522" s="676" t="s">
        <v>542</v>
      </c>
      <c r="Q2522" s="677" t="s">
        <v>542</v>
      </c>
      <c r="R2522" s="675" t="s">
        <v>542</v>
      </c>
    </row>
    <row r="2523" spans="1:18" x14ac:dyDescent="0.25">
      <c r="A2523" s="432">
        <v>1669</v>
      </c>
      <c r="B2523" s="432" t="s">
        <v>515</v>
      </c>
      <c r="C2523" s="433" t="s">
        <v>147</v>
      </c>
      <c r="D2523" s="433" t="s">
        <v>22972</v>
      </c>
      <c r="E2523" s="433">
        <v>13000</v>
      </c>
      <c r="F2523" s="433" t="s">
        <v>22973</v>
      </c>
      <c r="G2523" s="434" t="s">
        <v>22974</v>
      </c>
      <c r="H2523" s="434" t="s">
        <v>20680</v>
      </c>
      <c r="I2523" s="434" t="s">
        <v>849</v>
      </c>
      <c r="J2523" s="433" t="s">
        <v>22367</v>
      </c>
      <c r="K2523" s="675">
        <v>1</v>
      </c>
      <c r="L2523" s="675">
        <v>12</v>
      </c>
      <c r="M2523" s="676">
        <v>159213.6</v>
      </c>
      <c r="N2523" s="677">
        <v>1</v>
      </c>
      <c r="O2523" s="675">
        <v>6</v>
      </c>
      <c r="P2523" s="676">
        <v>79117.8</v>
      </c>
      <c r="Q2523" s="677">
        <v>1</v>
      </c>
      <c r="R2523" s="675">
        <v>12</v>
      </c>
    </row>
    <row r="2524" spans="1:18" x14ac:dyDescent="0.25">
      <c r="A2524" s="432">
        <v>1669</v>
      </c>
      <c r="B2524" s="432" t="s">
        <v>515</v>
      </c>
      <c r="C2524" s="433" t="s">
        <v>147</v>
      </c>
      <c r="D2524" s="433" t="s">
        <v>22972</v>
      </c>
      <c r="E2524" s="433">
        <v>13000</v>
      </c>
      <c r="F2524" s="433" t="s">
        <v>22975</v>
      </c>
      <c r="G2524" s="434" t="s">
        <v>22976</v>
      </c>
      <c r="H2524" s="434" t="s">
        <v>20680</v>
      </c>
      <c r="I2524" s="434" t="s">
        <v>849</v>
      </c>
      <c r="J2524" s="433" t="s">
        <v>22367</v>
      </c>
      <c r="K2524" s="675">
        <v>1</v>
      </c>
      <c r="L2524" s="675">
        <v>9</v>
      </c>
      <c r="M2524" s="676">
        <v>119260.2</v>
      </c>
      <c r="N2524" s="677" t="s">
        <v>542</v>
      </c>
      <c r="O2524" s="675" t="s">
        <v>542</v>
      </c>
      <c r="P2524" s="676" t="s">
        <v>542</v>
      </c>
      <c r="Q2524" s="677" t="s">
        <v>542</v>
      </c>
      <c r="R2524" s="675" t="s">
        <v>542</v>
      </c>
    </row>
    <row r="2525" spans="1:18" x14ac:dyDescent="0.25">
      <c r="A2525" s="432">
        <v>1669</v>
      </c>
      <c r="B2525" s="432" t="s">
        <v>515</v>
      </c>
      <c r="C2525" s="433" t="s">
        <v>147</v>
      </c>
      <c r="D2525" s="433" t="s">
        <v>558</v>
      </c>
      <c r="E2525" s="433">
        <v>4500</v>
      </c>
      <c r="F2525" s="433" t="s">
        <v>22977</v>
      </c>
      <c r="G2525" s="434" t="s">
        <v>22978</v>
      </c>
      <c r="H2525" s="434" t="s">
        <v>3924</v>
      </c>
      <c r="I2525" s="434" t="s">
        <v>1464</v>
      </c>
      <c r="J2525" s="433" t="s">
        <v>2041</v>
      </c>
      <c r="K2525" s="675">
        <v>1</v>
      </c>
      <c r="L2525" s="675">
        <v>12</v>
      </c>
      <c r="M2525" s="676">
        <v>57213.599999999999</v>
      </c>
      <c r="N2525" s="677">
        <v>1</v>
      </c>
      <c r="O2525" s="675">
        <v>6</v>
      </c>
      <c r="P2525" s="676">
        <v>28117.8</v>
      </c>
      <c r="Q2525" s="677">
        <v>1</v>
      </c>
      <c r="R2525" s="675">
        <v>12</v>
      </c>
    </row>
    <row r="2526" spans="1:18" x14ac:dyDescent="0.25">
      <c r="A2526" s="432">
        <v>1669</v>
      </c>
      <c r="B2526" s="432" t="s">
        <v>515</v>
      </c>
      <c r="C2526" s="433" t="s">
        <v>147</v>
      </c>
      <c r="D2526" s="433" t="s">
        <v>22979</v>
      </c>
      <c r="E2526" s="433">
        <v>3500</v>
      </c>
      <c r="F2526" s="433" t="s">
        <v>22980</v>
      </c>
      <c r="G2526" s="434" t="s">
        <v>22981</v>
      </c>
      <c r="H2526" s="434" t="s">
        <v>22982</v>
      </c>
      <c r="I2526" s="434" t="s">
        <v>849</v>
      </c>
      <c r="J2526" s="433" t="s">
        <v>22983</v>
      </c>
      <c r="K2526" s="675">
        <v>1</v>
      </c>
      <c r="L2526" s="675">
        <v>12</v>
      </c>
      <c r="M2526" s="676">
        <v>45213.599999999999</v>
      </c>
      <c r="N2526" s="677">
        <v>1</v>
      </c>
      <c r="O2526" s="675">
        <v>6</v>
      </c>
      <c r="P2526" s="676">
        <v>22117.8</v>
      </c>
      <c r="Q2526" s="677">
        <v>1</v>
      </c>
      <c r="R2526" s="675">
        <v>12</v>
      </c>
    </row>
    <row r="2527" spans="1:18" x14ac:dyDescent="0.25">
      <c r="A2527" s="432">
        <v>1669</v>
      </c>
      <c r="B2527" s="432" t="s">
        <v>515</v>
      </c>
      <c r="C2527" s="433" t="s">
        <v>147</v>
      </c>
      <c r="D2527" s="433" t="s">
        <v>22956</v>
      </c>
      <c r="E2527" s="433">
        <v>6000</v>
      </c>
      <c r="F2527" s="433" t="s">
        <v>22984</v>
      </c>
      <c r="G2527" s="434" t="s">
        <v>22985</v>
      </c>
      <c r="H2527" s="434" t="s">
        <v>22255</v>
      </c>
      <c r="I2527" s="434" t="s">
        <v>849</v>
      </c>
      <c r="J2527" s="433" t="s">
        <v>22256</v>
      </c>
      <c r="K2527" s="675">
        <v>1</v>
      </c>
      <c r="L2527" s="675">
        <v>12</v>
      </c>
      <c r="M2527" s="676">
        <v>75213.600000000006</v>
      </c>
      <c r="N2527" s="677">
        <v>1</v>
      </c>
      <c r="O2527" s="675">
        <v>6</v>
      </c>
      <c r="P2527" s="676">
        <v>37117.800000000003</v>
      </c>
      <c r="Q2527" s="677">
        <v>1</v>
      </c>
      <c r="R2527" s="675">
        <v>12</v>
      </c>
    </row>
    <row r="2528" spans="1:18" x14ac:dyDescent="0.25">
      <c r="A2528" s="432">
        <v>1669</v>
      </c>
      <c r="B2528" s="432" t="s">
        <v>515</v>
      </c>
      <c r="C2528" s="433" t="s">
        <v>147</v>
      </c>
      <c r="D2528" s="433" t="s">
        <v>22979</v>
      </c>
      <c r="E2528" s="433">
        <v>3500</v>
      </c>
      <c r="F2528" s="433" t="s">
        <v>22986</v>
      </c>
      <c r="G2528" s="434" t="s">
        <v>22987</v>
      </c>
      <c r="H2528" s="434" t="s">
        <v>18124</v>
      </c>
      <c r="I2528" s="434" t="s">
        <v>849</v>
      </c>
      <c r="J2528" s="433" t="s">
        <v>22959</v>
      </c>
      <c r="K2528" s="675">
        <v>1</v>
      </c>
      <c r="L2528" s="675">
        <v>12</v>
      </c>
      <c r="M2528" s="676">
        <v>45213.599999999999</v>
      </c>
      <c r="N2528" s="677">
        <v>1</v>
      </c>
      <c r="O2528" s="675">
        <v>6</v>
      </c>
      <c r="P2528" s="676">
        <v>22117.8</v>
      </c>
      <c r="Q2528" s="677">
        <v>1</v>
      </c>
      <c r="R2528" s="675">
        <v>12</v>
      </c>
    </row>
    <row r="2529" spans="1:18" x14ac:dyDescent="0.25">
      <c r="A2529" s="432">
        <v>1669</v>
      </c>
      <c r="B2529" s="432" t="s">
        <v>515</v>
      </c>
      <c r="C2529" s="433" t="s">
        <v>147</v>
      </c>
      <c r="D2529" s="433" t="s">
        <v>22988</v>
      </c>
      <c r="E2529" s="433">
        <v>13000</v>
      </c>
      <c r="F2529" s="433" t="s">
        <v>22989</v>
      </c>
      <c r="G2529" s="434" t="s">
        <v>22990</v>
      </c>
      <c r="H2529" s="434" t="s">
        <v>519</v>
      </c>
      <c r="I2529" s="434" t="s">
        <v>849</v>
      </c>
      <c r="J2529" s="433" t="s">
        <v>22308</v>
      </c>
      <c r="K2529" s="675">
        <v>1</v>
      </c>
      <c r="L2529" s="675">
        <v>12</v>
      </c>
      <c r="M2529" s="676">
        <v>159213.6</v>
      </c>
      <c r="N2529" s="677">
        <v>1</v>
      </c>
      <c r="O2529" s="675">
        <v>6</v>
      </c>
      <c r="P2529" s="676">
        <v>79117.8</v>
      </c>
      <c r="Q2529" s="677">
        <v>1</v>
      </c>
      <c r="R2529" s="675">
        <v>12</v>
      </c>
    </row>
    <row r="2530" spans="1:18" x14ac:dyDescent="0.25">
      <c r="A2530" s="432">
        <v>1669</v>
      </c>
      <c r="B2530" s="432" t="s">
        <v>515</v>
      </c>
      <c r="C2530" s="433" t="s">
        <v>147</v>
      </c>
      <c r="D2530" s="433" t="s">
        <v>22991</v>
      </c>
      <c r="E2530" s="433">
        <v>8000</v>
      </c>
      <c r="F2530" s="433" t="s">
        <v>22992</v>
      </c>
      <c r="G2530" s="434" t="s">
        <v>22993</v>
      </c>
      <c r="H2530" s="434" t="s">
        <v>16641</v>
      </c>
      <c r="I2530" s="434" t="s">
        <v>849</v>
      </c>
      <c r="J2530" s="433" t="s">
        <v>22994</v>
      </c>
      <c r="K2530" s="675">
        <v>1</v>
      </c>
      <c r="L2530" s="675">
        <v>12</v>
      </c>
      <c r="M2530" s="676">
        <v>99213.6</v>
      </c>
      <c r="N2530" s="677">
        <v>1</v>
      </c>
      <c r="O2530" s="675">
        <v>3</v>
      </c>
      <c r="P2530" s="676">
        <v>24558.9</v>
      </c>
      <c r="Q2530" s="677" t="s">
        <v>542</v>
      </c>
      <c r="R2530" s="675" t="s">
        <v>542</v>
      </c>
    </row>
    <row r="2531" spans="1:18" x14ac:dyDescent="0.25">
      <c r="A2531" s="432">
        <v>1669</v>
      </c>
      <c r="B2531" s="432" t="s">
        <v>515</v>
      </c>
      <c r="C2531" s="433" t="s">
        <v>147</v>
      </c>
      <c r="D2531" s="433" t="s">
        <v>22995</v>
      </c>
      <c r="E2531" s="433">
        <v>7000</v>
      </c>
      <c r="F2531" s="433" t="s">
        <v>22996</v>
      </c>
      <c r="G2531" s="434" t="s">
        <v>22997</v>
      </c>
      <c r="H2531" s="434" t="s">
        <v>16641</v>
      </c>
      <c r="I2531" s="434" t="s">
        <v>849</v>
      </c>
      <c r="J2531" s="433" t="s">
        <v>22994</v>
      </c>
      <c r="K2531" s="675">
        <v>1</v>
      </c>
      <c r="L2531" s="675">
        <v>12</v>
      </c>
      <c r="M2531" s="676">
        <v>87213.6</v>
      </c>
      <c r="N2531" s="677">
        <v>1</v>
      </c>
      <c r="O2531" s="675">
        <v>6</v>
      </c>
      <c r="P2531" s="676">
        <v>43117.8</v>
      </c>
      <c r="Q2531" s="677">
        <v>1</v>
      </c>
      <c r="R2531" s="675">
        <v>12</v>
      </c>
    </row>
    <row r="2532" spans="1:18" x14ac:dyDescent="0.25">
      <c r="A2532" s="432">
        <v>1669</v>
      </c>
      <c r="B2532" s="432" t="s">
        <v>515</v>
      </c>
      <c r="C2532" s="433" t="s">
        <v>147</v>
      </c>
      <c r="D2532" s="433" t="s">
        <v>22998</v>
      </c>
      <c r="E2532" s="433">
        <v>6000</v>
      </c>
      <c r="F2532" s="433" t="s">
        <v>22999</v>
      </c>
      <c r="G2532" s="434" t="s">
        <v>23000</v>
      </c>
      <c r="H2532" s="434" t="s">
        <v>22619</v>
      </c>
      <c r="I2532" s="434" t="s">
        <v>849</v>
      </c>
      <c r="J2532" s="433" t="s">
        <v>22620</v>
      </c>
      <c r="K2532" s="675">
        <v>1</v>
      </c>
      <c r="L2532" s="675">
        <v>12</v>
      </c>
      <c r="M2532" s="676">
        <v>75213.600000000006</v>
      </c>
      <c r="N2532" s="677">
        <v>1</v>
      </c>
      <c r="O2532" s="675">
        <v>6</v>
      </c>
      <c r="P2532" s="676">
        <v>37117.800000000003</v>
      </c>
      <c r="Q2532" s="677">
        <v>1</v>
      </c>
      <c r="R2532" s="675">
        <v>12</v>
      </c>
    </row>
    <row r="2533" spans="1:18" x14ac:dyDescent="0.25">
      <c r="A2533" s="432">
        <v>1669</v>
      </c>
      <c r="B2533" s="432" t="s">
        <v>515</v>
      </c>
      <c r="C2533" s="433" t="s">
        <v>147</v>
      </c>
      <c r="D2533" s="433" t="s">
        <v>23001</v>
      </c>
      <c r="E2533" s="433">
        <v>2500</v>
      </c>
      <c r="F2533" s="433" t="s">
        <v>23002</v>
      </c>
      <c r="G2533" s="434" t="s">
        <v>23003</v>
      </c>
      <c r="H2533" s="434" t="s">
        <v>22316</v>
      </c>
      <c r="I2533" s="434" t="s">
        <v>520</v>
      </c>
      <c r="J2533" s="433" t="s">
        <v>629</v>
      </c>
      <c r="K2533" s="675">
        <v>1</v>
      </c>
      <c r="L2533" s="675">
        <v>1</v>
      </c>
      <c r="M2533" s="676">
        <v>2717.8</v>
      </c>
      <c r="N2533" s="677" t="s">
        <v>542</v>
      </c>
      <c r="O2533" s="675" t="s">
        <v>542</v>
      </c>
      <c r="P2533" s="676" t="s">
        <v>542</v>
      </c>
      <c r="Q2533" s="677" t="s">
        <v>542</v>
      </c>
      <c r="R2533" s="675" t="s">
        <v>542</v>
      </c>
    </row>
    <row r="2534" spans="1:18" x14ac:dyDescent="0.25">
      <c r="A2534" s="432">
        <v>1669</v>
      </c>
      <c r="B2534" s="432" t="s">
        <v>515</v>
      </c>
      <c r="C2534" s="433" t="s">
        <v>147</v>
      </c>
      <c r="D2534" s="433" t="s">
        <v>22998</v>
      </c>
      <c r="E2534" s="433">
        <v>6000</v>
      </c>
      <c r="F2534" s="433" t="s">
        <v>23004</v>
      </c>
      <c r="G2534" s="434" t="s">
        <v>23005</v>
      </c>
      <c r="H2534" s="434" t="s">
        <v>23006</v>
      </c>
      <c r="I2534" s="434" t="s">
        <v>520</v>
      </c>
      <c r="J2534" s="433" t="s">
        <v>1447</v>
      </c>
      <c r="K2534" s="675">
        <v>1</v>
      </c>
      <c r="L2534" s="675">
        <v>12</v>
      </c>
      <c r="M2534" s="676">
        <v>75213.600000000006</v>
      </c>
      <c r="N2534" s="677">
        <v>1</v>
      </c>
      <c r="O2534" s="675">
        <v>6</v>
      </c>
      <c r="P2534" s="676">
        <v>37117.800000000003</v>
      </c>
      <c r="Q2534" s="677">
        <v>1</v>
      </c>
      <c r="R2534" s="675">
        <v>12</v>
      </c>
    </row>
    <row r="2535" spans="1:18" x14ac:dyDescent="0.25">
      <c r="A2535" s="432">
        <v>1669</v>
      </c>
      <c r="B2535" s="432" t="s">
        <v>515</v>
      </c>
      <c r="C2535" s="433" t="s">
        <v>147</v>
      </c>
      <c r="D2535" s="433" t="s">
        <v>23007</v>
      </c>
      <c r="E2535" s="433">
        <v>11000</v>
      </c>
      <c r="F2535" s="433" t="s">
        <v>23008</v>
      </c>
      <c r="G2535" s="434" t="s">
        <v>23009</v>
      </c>
      <c r="H2535" s="434" t="s">
        <v>22299</v>
      </c>
      <c r="I2535" s="434" t="s">
        <v>849</v>
      </c>
      <c r="J2535" s="433" t="s">
        <v>22321</v>
      </c>
      <c r="K2535" s="675">
        <v>1</v>
      </c>
      <c r="L2535" s="675">
        <v>12</v>
      </c>
      <c r="M2535" s="676">
        <v>135213.6</v>
      </c>
      <c r="N2535" s="677">
        <v>1</v>
      </c>
      <c r="O2535" s="675">
        <v>6</v>
      </c>
      <c r="P2535" s="676">
        <v>67117.8</v>
      </c>
      <c r="Q2535" s="677">
        <v>1</v>
      </c>
      <c r="R2535" s="675">
        <v>12</v>
      </c>
    </row>
    <row r="2536" spans="1:18" x14ac:dyDescent="0.25">
      <c r="A2536" s="432">
        <v>1669</v>
      </c>
      <c r="B2536" s="432" t="s">
        <v>515</v>
      </c>
      <c r="C2536" s="433" t="s">
        <v>147</v>
      </c>
      <c r="D2536" s="433" t="s">
        <v>22998</v>
      </c>
      <c r="E2536" s="433">
        <v>6000</v>
      </c>
      <c r="F2536" s="433" t="s">
        <v>23010</v>
      </c>
      <c r="G2536" s="434" t="s">
        <v>23011</v>
      </c>
      <c r="H2536" s="434" t="s">
        <v>19390</v>
      </c>
      <c r="I2536" s="434" t="s">
        <v>520</v>
      </c>
      <c r="J2536" s="433" t="s">
        <v>576</v>
      </c>
      <c r="K2536" s="675">
        <v>1</v>
      </c>
      <c r="L2536" s="675">
        <v>12</v>
      </c>
      <c r="M2536" s="676">
        <v>75213.600000000006</v>
      </c>
      <c r="N2536" s="677">
        <v>1</v>
      </c>
      <c r="O2536" s="675">
        <v>6</v>
      </c>
      <c r="P2536" s="676">
        <v>37117.800000000003</v>
      </c>
      <c r="Q2536" s="677">
        <v>1</v>
      </c>
      <c r="R2536" s="675">
        <v>12</v>
      </c>
    </row>
    <row r="2537" spans="1:18" x14ac:dyDescent="0.25">
      <c r="A2537" s="432">
        <v>1669</v>
      </c>
      <c r="B2537" s="432" t="s">
        <v>515</v>
      </c>
      <c r="C2537" s="433" t="s">
        <v>147</v>
      </c>
      <c r="D2537" s="433" t="s">
        <v>23012</v>
      </c>
      <c r="E2537" s="433">
        <v>4500</v>
      </c>
      <c r="F2537" s="433" t="s">
        <v>23013</v>
      </c>
      <c r="G2537" s="434" t="s">
        <v>23014</v>
      </c>
      <c r="H2537" s="434" t="s">
        <v>23015</v>
      </c>
      <c r="I2537" s="434" t="s">
        <v>1464</v>
      </c>
      <c r="J2537" s="433" t="s">
        <v>16981</v>
      </c>
      <c r="K2537" s="675">
        <v>1</v>
      </c>
      <c r="L2537" s="675">
        <v>12</v>
      </c>
      <c r="M2537" s="676">
        <v>57213.599999999999</v>
      </c>
      <c r="N2537" s="677">
        <v>1</v>
      </c>
      <c r="O2537" s="675">
        <v>6</v>
      </c>
      <c r="P2537" s="676">
        <v>28117.8</v>
      </c>
      <c r="Q2537" s="677">
        <v>1</v>
      </c>
      <c r="R2537" s="675">
        <v>12</v>
      </c>
    </row>
    <row r="2538" spans="1:18" x14ac:dyDescent="0.25">
      <c r="A2538" s="432">
        <v>1669</v>
      </c>
      <c r="B2538" s="432" t="s">
        <v>515</v>
      </c>
      <c r="C2538" s="433" t="s">
        <v>147</v>
      </c>
      <c r="D2538" s="433" t="s">
        <v>23016</v>
      </c>
      <c r="E2538" s="433">
        <v>3000</v>
      </c>
      <c r="F2538" s="433" t="s">
        <v>23017</v>
      </c>
      <c r="G2538" s="434" t="s">
        <v>23018</v>
      </c>
      <c r="H2538" s="434" t="s">
        <v>23019</v>
      </c>
      <c r="I2538" s="434" t="s">
        <v>22646</v>
      </c>
      <c r="J2538" s="433" t="s">
        <v>23020</v>
      </c>
      <c r="K2538" s="675">
        <v>1</v>
      </c>
      <c r="L2538" s="675">
        <v>5</v>
      </c>
      <c r="M2538" s="676">
        <v>16089</v>
      </c>
      <c r="N2538" s="677" t="s">
        <v>542</v>
      </c>
      <c r="O2538" s="675" t="s">
        <v>542</v>
      </c>
      <c r="P2538" s="676" t="s">
        <v>542</v>
      </c>
      <c r="Q2538" s="677" t="s">
        <v>542</v>
      </c>
      <c r="R2538" s="675" t="s">
        <v>542</v>
      </c>
    </row>
    <row r="2539" spans="1:18" x14ac:dyDescent="0.25">
      <c r="A2539" s="432">
        <v>1669</v>
      </c>
      <c r="B2539" s="432" t="s">
        <v>515</v>
      </c>
      <c r="C2539" s="433" t="s">
        <v>147</v>
      </c>
      <c r="D2539" s="433" t="s">
        <v>23021</v>
      </c>
      <c r="E2539" s="433">
        <v>8000</v>
      </c>
      <c r="F2539" s="433" t="s">
        <v>23022</v>
      </c>
      <c r="G2539" s="434" t="s">
        <v>23023</v>
      </c>
      <c r="H2539" s="434" t="s">
        <v>22316</v>
      </c>
      <c r="I2539" s="434" t="s">
        <v>849</v>
      </c>
      <c r="J2539" s="433" t="s">
        <v>22317</v>
      </c>
      <c r="K2539" s="675">
        <v>1</v>
      </c>
      <c r="L2539" s="675">
        <v>12</v>
      </c>
      <c r="M2539" s="676">
        <v>99213.6</v>
      </c>
      <c r="N2539" s="677">
        <v>1</v>
      </c>
      <c r="O2539" s="675">
        <v>6</v>
      </c>
      <c r="P2539" s="676">
        <v>49117.8</v>
      </c>
      <c r="Q2539" s="677">
        <v>1</v>
      </c>
      <c r="R2539" s="675">
        <v>12</v>
      </c>
    </row>
    <row r="2540" spans="1:18" x14ac:dyDescent="0.25">
      <c r="A2540" s="432">
        <v>1669</v>
      </c>
      <c r="B2540" s="432" t="s">
        <v>515</v>
      </c>
      <c r="C2540" s="433" t="s">
        <v>147</v>
      </c>
      <c r="D2540" s="433" t="s">
        <v>23024</v>
      </c>
      <c r="E2540" s="433">
        <v>4500</v>
      </c>
      <c r="F2540" s="433" t="s">
        <v>23025</v>
      </c>
      <c r="G2540" s="434" t="s">
        <v>23026</v>
      </c>
      <c r="H2540" s="434" t="s">
        <v>19843</v>
      </c>
      <c r="I2540" s="434" t="s">
        <v>520</v>
      </c>
      <c r="J2540" s="433" t="s">
        <v>2558</v>
      </c>
      <c r="K2540" s="675">
        <v>1</v>
      </c>
      <c r="L2540" s="675">
        <v>12</v>
      </c>
      <c r="M2540" s="676">
        <v>57213.599999999999</v>
      </c>
      <c r="N2540" s="677">
        <v>1</v>
      </c>
      <c r="O2540" s="675">
        <v>6</v>
      </c>
      <c r="P2540" s="676">
        <v>28117.8</v>
      </c>
      <c r="Q2540" s="677">
        <v>1</v>
      </c>
      <c r="R2540" s="675">
        <v>12</v>
      </c>
    </row>
    <row r="2541" spans="1:18" x14ac:dyDescent="0.25">
      <c r="A2541" s="432">
        <v>1669</v>
      </c>
      <c r="B2541" s="432" t="s">
        <v>515</v>
      </c>
      <c r="C2541" s="433" t="s">
        <v>147</v>
      </c>
      <c r="D2541" s="433" t="s">
        <v>16574</v>
      </c>
      <c r="E2541" s="433">
        <v>6000</v>
      </c>
      <c r="F2541" s="433" t="s">
        <v>23027</v>
      </c>
      <c r="G2541" s="434" t="s">
        <v>23028</v>
      </c>
      <c r="H2541" s="434" t="s">
        <v>23029</v>
      </c>
      <c r="I2541" s="434" t="s">
        <v>849</v>
      </c>
      <c r="J2541" s="433" t="s">
        <v>23030</v>
      </c>
      <c r="K2541" s="675">
        <v>1</v>
      </c>
      <c r="L2541" s="675">
        <v>12</v>
      </c>
      <c r="M2541" s="676">
        <v>75213.600000000006</v>
      </c>
      <c r="N2541" s="677">
        <v>1</v>
      </c>
      <c r="O2541" s="675">
        <v>6</v>
      </c>
      <c r="P2541" s="676">
        <v>37117.800000000003</v>
      </c>
      <c r="Q2541" s="677">
        <v>1</v>
      </c>
      <c r="R2541" s="675">
        <v>12</v>
      </c>
    </row>
    <row r="2542" spans="1:18" x14ac:dyDescent="0.25">
      <c r="A2542" s="432">
        <v>1669</v>
      </c>
      <c r="B2542" s="432" t="s">
        <v>515</v>
      </c>
      <c r="C2542" s="433" t="s">
        <v>147</v>
      </c>
      <c r="D2542" s="433" t="s">
        <v>23031</v>
      </c>
      <c r="E2542" s="433">
        <v>11000</v>
      </c>
      <c r="F2542" s="433" t="s">
        <v>23032</v>
      </c>
      <c r="G2542" s="434" t="s">
        <v>23033</v>
      </c>
      <c r="H2542" s="434" t="s">
        <v>17915</v>
      </c>
      <c r="I2542" s="434" t="s">
        <v>849</v>
      </c>
      <c r="J2542" s="433" t="s">
        <v>22329</v>
      </c>
      <c r="K2542" s="675">
        <v>1</v>
      </c>
      <c r="L2542" s="675">
        <v>4</v>
      </c>
      <c r="M2542" s="676">
        <v>44871.199999999997</v>
      </c>
      <c r="N2542" s="677" t="s">
        <v>542</v>
      </c>
      <c r="O2542" s="675" t="s">
        <v>542</v>
      </c>
      <c r="P2542" s="676" t="s">
        <v>542</v>
      </c>
      <c r="Q2542" s="677" t="s">
        <v>542</v>
      </c>
      <c r="R2542" s="675" t="s">
        <v>542</v>
      </c>
    </row>
    <row r="2543" spans="1:18" x14ac:dyDescent="0.25">
      <c r="A2543" s="432">
        <v>1669</v>
      </c>
      <c r="B2543" s="432" t="s">
        <v>515</v>
      </c>
      <c r="C2543" s="433" t="s">
        <v>147</v>
      </c>
      <c r="D2543" s="433" t="s">
        <v>22998</v>
      </c>
      <c r="E2543" s="433">
        <v>6000</v>
      </c>
      <c r="F2543" s="433" t="s">
        <v>23034</v>
      </c>
      <c r="G2543" s="434" t="s">
        <v>23035</v>
      </c>
      <c r="H2543" s="434" t="s">
        <v>19390</v>
      </c>
      <c r="I2543" s="434" t="s">
        <v>520</v>
      </c>
      <c r="J2543" s="433" t="s">
        <v>576</v>
      </c>
      <c r="K2543" s="675">
        <v>1</v>
      </c>
      <c r="L2543" s="675">
        <v>12</v>
      </c>
      <c r="M2543" s="676">
        <v>75213.600000000006</v>
      </c>
      <c r="N2543" s="677">
        <v>1</v>
      </c>
      <c r="O2543" s="675">
        <v>6</v>
      </c>
      <c r="P2543" s="676">
        <v>37117.800000000003</v>
      </c>
      <c r="Q2543" s="677">
        <v>1</v>
      </c>
      <c r="R2543" s="675">
        <v>12</v>
      </c>
    </row>
    <row r="2544" spans="1:18" x14ac:dyDescent="0.25">
      <c r="A2544" s="432">
        <v>1669</v>
      </c>
      <c r="B2544" s="432" t="s">
        <v>515</v>
      </c>
      <c r="C2544" s="433" t="s">
        <v>147</v>
      </c>
      <c r="D2544" s="433" t="s">
        <v>23036</v>
      </c>
      <c r="E2544" s="433">
        <v>10000</v>
      </c>
      <c r="F2544" s="433" t="s">
        <v>23037</v>
      </c>
      <c r="G2544" s="434" t="s">
        <v>23038</v>
      </c>
      <c r="H2544" s="434" t="s">
        <v>23039</v>
      </c>
      <c r="I2544" s="434" t="s">
        <v>849</v>
      </c>
      <c r="J2544" s="433" t="s">
        <v>23040</v>
      </c>
      <c r="K2544" s="675">
        <v>1</v>
      </c>
      <c r="L2544" s="675">
        <v>12</v>
      </c>
      <c r="M2544" s="676">
        <v>123213.6</v>
      </c>
      <c r="N2544" s="677">
        <v>1</v>
      </c>
      <c r="O2544" s="675">
        <v>6</v>
      </c>
      <c r="P2544" s="676">
        <v>61117.8</v>
      </c>
      <c r="Q2544" s="677">
        <v>1</v>
      </c>
      <c r="R2544" s="675">
        <v>12</v>
      </c>
    </row>
    <row r="2545" spans="1:18" x14ac:dyDescent="0.25">
      <c r="A2545" s="432">
        <v>1669</v>
      </c>
      <c r="B2545" s="432" t="s">
        <v>515</v>
      </c>
      <c r="C2545" s="433" t="s">
        <v>147</v>
      </c>
      <c r="D2545" s="433" t="s">
        <v>23041</v>
      </c>
      <c r="E2545" s="433">
        <v>8000</v>
      </c>
      <c r="F2545" s="433" t="s">
        <v>23042</v>
      </c>
      <c r="G2545" s="434" t="s">
        <v>23043</v>
      </c>
      <c r="H2545" s="434" t="s">
        <v>19383</v>
      </c>
      <c r="I2545" s="434" t="s">
        <v>849</v>
      </c>
      <c r="J2545" s="433" t="s">
        <v>22260</v>
      </c>
      <c r="K2545" s="675">
        <v>1</v>
      </c>
      <c r="L2545" s="675">
        <v>12</v>
      </c>
      <c r="M2545" s="676">
        <v>99213.6</v>
      </c>
      <c r="N2545" s="677">
        <v>1</v>
      </c>
      <c r="O2545" s="675">
        <v>6</v>
      </c>
      <c r="P2545" s="676">
        <v>49117.8</v>
      </c>
      <c r="Q2545" s="677">
        <v>1</v>
      </c>
      <c r="R2545" s="675">
        <v>12</v>
      </c>
    </row>
    <row r="2546" spans="1:18" x14ac:dyDescent="0.25">
      <c r="A2546" s="432">
        <v>1669</v>
      </c>
      <c r="B2546" s="432" t="s">
        <v>515</v>
      </c>
      <c r="C2546" s="433" t="s">
        <v>147</v>
      </c>
      <c r="D2546" s="433" t="s">
        <v>23044</v>
      </c>
      <c r="E2546" s="433">
        <v>10000</v>
      </c>
      <c r="F2546" s="433" t="s">
        <v>23045</v>
      </c>
      <c r="G2546" s="434" t="s">
        <v>23046</v>
      </c>
      <c r="H2546" s="434" t="s">
        <v>19383</v>
      </c>
      <c r="I2546" s="434" t="s">
        <v>849</v>
      </c>
      <c r="J2546" s="433" t="s">
        <v>22260</v>
      </c>
      <c r="K2546" s="675">
        <v>1</v>
      </c>
      <c r="L2546" s="675">
        <v>12</v>
      </c>
      <c r="M2546" s="676">
        <v>123213.6</v>
      </c>
      <c r="N2546" s="677">
        <v>1</v>
      </c>
      <c r="O2546" s="675">
        <v>5</v>
      </c>
      <c r="P2546" s="676">
        <v>50931.5</v>
      </c>
      <c r="Q2546" s="677" t="s">
        <v>542</v>
      </c>
      <c r="R2546" s="675" t="s">
        <v>542</v>
      </c>
    </row>
    <row r="2547" spans="1:18" x14ac:dyDescent="0.25">
      <c r="A2547" s="432">
        <v>1669</v>
      </c>
      <c r="B2547" s="432" t="s">
        <v>515</v>
      </c>
      <c r="C2547" s="433" t="s">
        <v>147</v>
      </c>
      <c r="D2547" s="433" t="s">
        <v>23047</v>
      </c>
      <c r="E2547" s="433">
        <v>9000</v>
      </c>
      <c r="F2547" s="433" t="s">
        <v>23048</v>
      </c>
      <c r="G2547" s="434" t="s">
        <v>23049</v>
      </c>
      <c r="H2547" s="434" t="s">
        <v>23050</v>
      </c>
      <c r="I2547" s="434" t="s">
        <v>849</v>
      </c>
      <c r="J2547" s="433" t="s">
        <v>23051</v>
      </c>
      <c r="K2547" s="675">
        <v>1</v>
      </c>
      <c r="L2547" s="675">
        <v>12</v>
      </c>
      <c r="M2547" s="676">
        <v>111213.6</v>
      </c>
      <c r="N2547" s="677">
        <v>1</v>
      </c>
      <c r="O2547" s="675">
        <v>5</v>
      </c>
      <c r="P2547" s="676">
        <v>45931.5</v>
      </c>
      <c r="Q2547" s="677" t="s">
        <v>542</v>
      </c>
      <c r="R2547" s="675" t="s">
        <v>542</v>
      </c>
    </row>
    <row r="2548" spans="1:18" x14ac:dyDescent="0.25">
      <c r="A2548" s="432">
        <v>1669</v>
      </c>
      <c r="B2548" s="432" t="s">
        <v>515</v>
      </c>
      <c r="C2548" s="433" t="s">
        <v>147</v>
      </c>
      <c r="D2548" s="433" t="s">
        <v>23052</v>
      </c>
      <c r="E2548" s="433">
        <v>7000</v>
      </c>
      <c r="F2548" s="433" t="s">
        <v>23053</v>
      </c>
      <c r="G2548" s="434" t="s">
        <v>23054</v>
      </c>
      <c r="H2548" s="434" t="s">
        <v>22316</v>
      </c>
      <c r="I2548" s="434" t="s">
        <v>849</v>
      </c>
      <c r="J2548" s="433" t="s">
        <v>22317</v>
      </c>
      <c r="K2548" s="675">
        <v>1</v>
      </c>
      <c r="L2548" s="675">
        <v>12</v>
      </c>
      <c r="M2548" s="676">
        <v>87213.6</v>
      </c>
      <c r="N2548" s="677">
        <v>1</v>
      </c>
      <c r="O2548" s="675">
        <v>6</v>
      </c>
      <c r="P2548" s="676">
        <v>43117.8</v>
      </c>
      <c r="Q2548" s="677">
        <v>1</v>
      </c>
      <c r="R2548" s="675">
        <v>12</v>
      </c>
    </row>
    <row r="2549" spans="1:18" x14ac:dyDescent="0.25">
      <c r="A2549" s="432">
        <v>1669</v>
      </c>
      <c r="B2549" s="432" t="s">
        <v>515</v>
      </c>
      <c r="C2549" s="433" t="s">
        <v>147</v>
      </c>
      <c r="D2549" s="433" t="s">
        <v>23055</v>
      </c>
      <c r="E2549" s="433">
        <v>10000</v>
      </c>
      <c r="F2549" s="433" t="s">
        <v>23056</v>
      </c>
      <c r="G2549" s="434" t="s">
        <v>23057</v>
      </c>
      <c r="H2549" s="434" t="s">
        <v>22316</v>
      </c>
      <c r="I2549" s="434" t="s">
        <v>849</v>
      </c>
      <c r="J2549" s="433" t="s">
        <v>22317</v>
      </c>
      <c r="K2549" s="675">
        <v>1</v>
      </c>
      <c r="L2549" s="675">
        <v>12</v>
      </c>
      <c r="M2549" s="676">
        <v>123213.6</v>
      </c>
      <c r="N2549" s="677">
        <v>1</v>
      </c>
      <c r="O2549" s="675">
        <v>6</v>
      </c>
      <c r="P2549" s="676">
        <v>61117.8</v>
      </c>
      <c r="Q2549" s="677">
        <v>1</v>
      </c>
      <c r="R2549" s="675">
        <v>12</v>
      </c>
    </row>
    <row r="2550" spans="1:18" x14ac:dyDescent="0.25">
      <c r="A2550" s="432">
        <v>1669</v>
      </c>
      <c r="B2550" s="432" t="s">
        <v>515</v>
      </c>
      <c r="C2550" s="433" t="s">
        <v>147</v>
      </c>
      <c r="D2550" s="433" t="s">
        <v>23058</v>
      </c>
      <c r="E2550" s="433">
        <v>7000</v>
      </c>
      <c r="F2550" s="433" t="s">
        <v>23059</v>
      </c>
      <c r="G2550" s="434" t="s">
        <v>23060</v>
      </c>
      <c r="H2550" s="434" t="s">
        <v>22316</v>
      </c>
      <c r="I2550" s="434" t="s">
        <v>849</v>
      </c>
      <c r="J2550" s="433" t="s">
        <v>22317</v>
      </c>
      <c r="K2550" s="675">
        <v>1</v>
      </c>
      <c r="L2550" s="675">
        <v>12</v>
      </c>
      <c r="M2550" s="676">
        <v>87213.6</v>
      </c>
      <c r="N2550" s="677">
        <v>1</v>
      </c>
      <c r="O2550" s="675">
        <v>6</v>
      </c>
      <c r="P2550" s="676">
        <v>43117.8</v>
      </c>
      <c r="Q2550" s="677">
        <v>1</v>
      </c>
      <c r="R2550" s="675">
        <v>12</v>
      </c>
    </row>
    <row r="2551" spans="1:18" x14ac:dyDescent="0.25">
      <c r="A2551" s="432">
        <v>1669</v>
      </c>
      <c r="B2551" s="432" t="s">
        <v>515</v>
      </c>
      <c r="C2551" s="433" t="s">
        <v>147</v>
      </c>
      <c r="D2551" s="433" t="s">
        <v>23061</v>
      </c>
      <c r="E2551" s="433">
        <v>4000</v>
      </c>
      <c r="F2551" s="433" t="s">
        <v>23062</v>
      </c>
      <c r="G2551" s="434" t="s">
        <v>23063</v>
      </c>
      <c r="H2551" s="434" t="s">
        <v>22316</v>
      </c>
      <c r="I2551" s="434" t="s">
        <v>849</v>
      </c>
      <c r="J2551" s="433" t="s">
        <v>22317</v>
      </c>
      <c r="K2551" s="675">
        <v>1</v>
      </c>
      <c r="L2551" s="675">
        <v>12</v>
      </c>
      <c r="M2551" s="676">
        <v>51213.599999999999</v>
      </c>
      <c r="N2551" s="677">
        <v>1</v>
      </c>
      <c r="O2551" s="675">
        <v>5</v>
      </c>
      <c r="P2551" s="676">
        <v>20931.5</v>
      </c>
      <c r="Q2551" s="677" t="s">
        <v>542</v>
      </c>
      <c r="R2551" s="675" t="s">
        <v>542</v>
      </c>
    </row>
    <row r="2552" spans="1:18" x14ac:dyDescent="0.25">
      <c r="A2552" s="432">
        <v>1669</v>
      </c>
      <c r="B2552" s="432" t="s">
        <v>515</v>
      </c>
      <c r="C2552" s="433" t="s">
        <v>147</v>
      </c>
      <c r="D2552" s="433" t="s">
        <v>23064</v>
      </c>
      <c r="E2552" s="433">
        <v>4500</v>
      </c>
      <c r="F2552" s="433" t="s">
        <v>23065</v>
      </c>
      <c r="G2552" s="434" t="s">
        <v>23066</v>
      </c>
      <c r="H2552" s="434" t="s">
        <v>19217</v>
      </c>
      <c r="I2552" s="434" t="s">
        <v>849</v>
      </c>
      <c r="J2552" s="433" t="s">
        <v>23067</v>
      </c>
      <c r="K2552" s="675">
        <v>1</v>
      </c>
      <c r="L2552" s="675">
        <v>12</v>
      </c>
      <c r="M2552" s="676">
        <v>57213.599999999999</v>
      </c>
      <c r="N2552" s="677">
        <v>1</v>
      </c>
      <c r="O2552" s="675">
        <v>6</v>
      </c>
      <c r="P2552" s="676">
        <v>28117.8</v>
      </c>
      <c r="Q2552" s="677">
        <v>1</v>
      </c>
      <c r="R2552" s="675">
        <v>12</v>
      </c>
    </row>
    <row r="2553" spans="1:18" x14ac:dyDescent="0.25">
      <c r="A2553" s="432">
        <v>1669</v>
      </c>
      <c r="B2553" s="432" t="s">
        <v>515</v>
      </c>
      <c r="C2553" s="433" t="s">
        <v>147</v>
      </c>
      <c r="D2553" s="433" t="s">
        <v>23068</v>
      </c>
      <c r="E2553" s="433">
        <v>12000</v>
      </c>
      <c r="F2553" s="433" t="s">
        <v>23069</v>
      </c>
      <c r="G2553" s="434" t="s">
        <v>23070</v>
      </c>
      <c r="H2553" s="434" t="s">
        <v>23071</v>
      </c>
      <c r="I2553" s="434" t="s">
        <v>849</v>
      </c>
      <c r="J2553" s="433" t="s">
        <v>23072</v>
      </c>
      <c r="K2553" s="675">
        <v>1</v>
      </c>
      <c r="L2553" s="675">
        <v>10</v>
      </c>
      <c r="M2553" s="676">
        <v>122478</v>
      </c>
      <c r="N2553" s="677" t="s">
        <v>542</v>
      </c>
      <c r="O2553" s="675" t="s">
        <v>542</v>
      </c>
      <c r="P2553" s="676" t="s">
        <v>542</v>
      </c>
      <c r="Q2553" s="677" t="s">
        <v>542</v>
      </c>
      <c r="R2553" s="675" t="s">
        <v>542</v>
      </c>
    </row>
    <row r="2554" spans="1:18" x14ac:dyDescent="0.25">
      <c r="A2554" s="432">
        <v>1669</v>
      </c>
      <c r="B2554" s="432" t="s">
        <v>515</v>
      </c>
      <c r="C2554" s="433" t="s">
        <v>147</v>
      </c>
      <c r="D2554" s="433" t="s">
        <v>23073</v>
      </c>
      <c r="E2554" s="433">
        <v>7500</v>
      </c>
      <c r="F2554" s="433" t="s">
        <v>23074</v>
      </c>
      <c r="G2554" s="434" t="s">
        <v>23075</v>
      </c>
      <c r="H2554" s="434" t="s">
        <v>23076</v>
      </c>
      <c r="I2554" s="434" t="s">
        <v>849</v>
      </c>
      <c r="J2554" s="433" t="s">
        <v>23077</v>
      </c>
      <c r="K2554" s="675">
        <v>1</v>
      </c>
      <c r="L2554" s="675">
        <v>12</v>
      </c>
      <c r="M2554" s="676">
        <v>93213.6</v>
      </c>
      <c r="N2554" s="677">
        <v>1</v>
      </c>
      <c r="O2554" s="675">
        <v>6</v>
      </c>
      <c r="P2554" s="676">
        <v>46117.8</v>
      </c>
      <c r="Q2554" s="677">
        <v>1</v>
      </c>
      <c r="R2554" s="675">
        <v>12</v>
      </c>
    </row>
    <row r="2555" spans="1:18" x14ac:dyDescent="0.25">
      <c r="A2555" s="432">
        <v>1669</v>
      </c>
      <c r="B2555" s="432" t="s">
        <v>515</v>
      </c>
      <c r="C2555" s="433" t="s">
        <v>147</v>
      </c>
      <c r="D2555" s="433" t="s">
        <v>23078</v>
      </c>
      <c r="E2555" s="433">
        <v>7000</v>
      </c>
      <c r="F2555" s="433" t="s">
        <v>23079</v>
      </c>
      <c r="G2555" s="434" t="s">
        <v>23080</v>
      </c>
      <c r="H2555" s="434" t="s">
        <v>19387</v>
      </c>
      <c r="I2555" s="434" t="s">
        <v>849</v>
      </c>
      <c r="J2555" s="433" t="s">
        <v>22699</v>
      </c>
      <c r="K2555" s="675">
        <v>1</v>
      </c>
      <c r="L2555" s="675">
        <v>12</v>
      </c>
      <c r="M2555" s="676">
        <v>87213.6</v>
      </c>
      <c r="N2555" s="677">
        <v>1</v>
      </c>
      <c r="O2555" s="675">
        <v>6</v>
      </c>
      <c r="P2555" s="676">
        <v>43117.8</v>
      </c>
      <c r="Q2555" s="677">
        <v>1</v>
      </c>
      <c r="R2555" s="675">
        <v>12</v>
      </c>
    </row>
    <row r="2556" spans="1:18" x14ac:dyDescent="0.25">
      <c r="A2556" s="432">
        <v>1669</v>
      </c>
      <c r="B2556" s="432" t="s">
        <v>515</v>
      </c>
      <c r="C2556" s="433" t="s">
        <v>147</v>
      </c>
      <c r="D2556" s="433" t="s">
        <v>23081</v>
      </c>
      <c r="E2556" s="433">
        <v>7000</v>
      </c>
      <c r="F2556" s="433" t="s">
        <v>23082</v>
      </c>
      <c r="G2556" s="434" t="s">
        <v>23083</v>
      </c>
      <c r="H2556" s="434" t="s">
        <v>19383</v>
      </c>
      <c r="I2556" s="434" t="s">
        <v>849</v>
      </c>
      <c r="J2556" s="433" t="s">
        <v>22260</v>
      </c>
      <c r="K2556" s="675">
        <v>1</v>
      </c>
      <c r="L2556" s="675">
        <v>12</v>
      </c>
      <c r="M2556" s="676">
        <v>87213.6</v>
      </c>
      <c r="N2556" s="677">
        <v>1</v>
      </c>
      <c r="O2556" s="675">
        <v>6</v>
      </c>
      <c r="P2556" s="676">
        <v>43117.8</v>
      </c>
      <c r="Q2556" s="677">
        <v>1</v>
      </c>
      <c r="R2556" s="675">
        <v>12</v>
      </c>
    </row>
    <row r="2557" spans="1:18" x14ac:dyDescent="0.25">
      <c r="A2557" s="432">
        <v>1669</v>
      </c>
      <c r="B2557" s="432" t="s">
        <v>515</v>
      </c>
      <c r="C2557" s="433" t="s">
        <v>147</v>
      </c>
      <c r="D2557" s="433" t="s">
        <v>23084</v>
      </c>
      <c r="E2557" s="433">
        <v>13000</v>
      </c>
      <c r="F2557" s="433" t="s">
        <v>23085</v>
      </c>
      <c r="G2557" s="434" t="s">
        <v>23086</v>
      </c>
      <c r="H2557" s="434" t="s">
        <v>519</v>
      </c>
      <c r="I2557" s="434" t="s">
        <v>849</v>
      </c>
      <c r="J2557" s="433" t="s">
        <v>22308</v>
      </c>
      <c r="K2557" s="675">
        <v>1</v>
      </c>
      <c r="L2557" s="675">
        <v>8</v>
      </c>
      <c r="M2557" s="676">
        <v>106042.4</v>
      </c>
      <c r="N2557" s="677" t="s">
        <v>542</v>
      </c>
      <c r="O2557" s="675" t="s">
        <v>542</v>
      </c>
      <c r="P2557" s="676" t="s">
        <v>542</v>
      </c>
      <c r="Q2557" s="677" t="s">
        <v>542</v>
      </c>
      <c r="R2557" s="675" t="s">
        <v>542</v>
      </c>
    </row>
    <row r="2558" spans="1:18" x14ac:dyDescent="0.25">
      <c r="A2558" s="432">
        <v>1669</v>
      </c>
      <c r="B2558" s="432" t="s">
        <v>515</v>
      </c>
      <c r="C2558" s="433" t="s">
        <v>147</v>
      </c>
      <c r="D2558" s="433" t="s">
        <v>23087</v>
      </c>
      <c r="E2558" s="433">
        <v>11000</v>
      </c>
      <c r="F2558" s="433" t="s">
        <v>23088</v>
      </c>
      <c r="G2558" s="434" t="s">
        <v>23089</v>
      </c>
      <c r="H2558" s="434" t="s">
        <v>23090</v>
      </c>
      <c r="I2558" s="434" t="s">
        <v>849</v>
      </c>
      <c r="J2558" s="433" t="s">
        <v>1843</v>
      </c>
      <c r="K2558" s="675">
        <v>1</v>
      </c>
      <c r="L2558" s="675">
        <v>12</v>
      </c>
      <c r="M2558" s="676">
        <v>135213.6</v>
      </c>
      <c r="N2558" s="677">
        <v>1</v>
      </c>
      <c r="O2558" s="675">
        <v>6</v>
      </c>
      <c r="P2558" s="676">
        <v>67117.8</v>
      </c>
      <c r="Q2558" s="677">
        <v>1</v>
      </c>
      <c r="R2558" s="675">
        <v>12</v>
      </c>
    </row>
    <row r="2559" spans="1:18" x14ac:dyDescent="0.25">
      <c r="A2559" s="432">
        <v>1669</v>
      </c>
      <c r="B2559" s="432" t="s">
        <v>515</v>
      </c>
      <c r="C2559" s="433" t="s">
        <v>147</v>
      </c>
      <c r="D2559" s="433" t="s">
        <v>23091</v>
      </c>
      <c r="E2559" s="433">
        <v>15600</v>
      </c>
      <c r="F2559" s="433" t="s">
        <v>23092</v>
      </c>
      <c r="G2559" s="434" t="s">
        <v>23093</v>
      </c>
      <c r="H2559" s="434" t="s">
        <v>23094</v>
      </c>
      <c r="I2559" s="434" t="s">
        <v>849</v>
      </c>
      <c r="J2559" s="433" t="s">
        <v>23095</v>
      </c>
      <c r="K2559" s="675">
        <v>1</v>
      </c>
      <c r="L2559" s="677">
        <v>12</v>
      </c>
      <c r="M2559" s="676">
        <v>188670.6</v>
      </c>
      <c r="N2559" s="677">
        <v>1</v>
      </c>
      <c r="O2559" s="675">
        <v>5</v>
      </c>
      <c r="P2559" s="676">
        <v>78931.5</v>
      </c>
      <c r="Q2559" s="677" t="s">
        <v>542</v>
      </c>
      <c r="R2559" s="675" t="s">
        <v>542</v>
      </c>
    </row>
    <row r="2560" spans="1:18" x14ac:dyDescent="0.25">
      <c r="A2560" s="432">
        <v>1669</v>
      </c>
      <c r="B2560" s="432" t="s">
        <v>515</v>
      </c>
      <c r="C2560" s="433" t="s">
        <v>147</v>
      </c>
      <c r="D2560" s="433" t="s">
        <v>23096</v>
      </c>
      <c r="E2560" s="433">
        <v>12000</v>
      </c>
      <c r="F2560" s="433" t="s">
        <v>23097</v>
      </c>
      <c r="G2560" s="434" t="s">
        <v>23098</v>
      </c>
      <c r="H2560" s="434" t="s">
        <v>20680</v>
      </c>
      <c r="I2560" s="434" t="s">
        <v>849</v>
      </c>
      <c r="J2560" s="433" t="s">
        <v>22367</v>
      </c>
      <c r="K2560" s="675">
        <v>1</v>
      </c>
      <c r="L2560" s="677">
        <v>11</v>
      </c>
      <c r="M2560" s="676">
        <v>133252.79999999999</v>
      </c>
      <c r="N2560" s="677">
        <v>1</v>
      </c>
      <c r="O2560" s="675">
        <v>6</v>
      </c>
      <c r="P2560" s="676">
        <v>73117.8</v>
      </c>
      <c r="Q2560" s="677">
        <v>1</v>
      </c>
      <c r="R2560" s="675">
        <v>12</v>
      </c>
    </row>
    <row r="2561" spans="1:18" x14ac:dyDescent="0.25">
      <c r="A2561" s="432">
        <v>1669</v>
      </c>
      <c r="B2561" s="432" t="s">
        <v>515</v>
      </c>
      <c r="C2561" s="433" t="s">
        <v>147</v>
      </c>
      <c r="D2561" s="433" t="s">
        <v>23099</v>
      </c>
      <c r="E2561" s="433">
        <v>10000</v>
      </c>
      <c r="F2561" s="433" t="s">
        <v>23100</v>
      </c>
      <c r="G2561" s="434" t="s">
        <v>23101</v>
      </c>
      <c r="H2561" s="434" t="s">
        <v>22316</v>
      </c>
      <c r="I2561" s="434" t="s">
        <v>849</v>
      </c>
      <c r="J2561" s="433" t="s">
        <v>22317</v>
      </c>
      <c r="K2561" s="675">
        <v>1</v>
      </c>
      <c r="L2561" s="677">
        <v>11</v>
      </c>
      <c r="M2561" s="676">
        <v>111252.8</v>
      </c>
      <c r="N2561" s="677">
        <v>1</v>
      </c>
      <c r="O2561" s="675">
        <v>6</v>
      </c>
      <c r="P2561" s="676">
        <v>61117.8</v>
      </c>
      <c r="Q2561" s="677">
        <v>1</v>
      </c>
      <c r="R2561" s="675">
        <v>12</v>
      </c>
    </row>
    <row r="2562" spans="1:18" x14ac:dyDescent="0.25">
      <c r="A2562" s="432">
        <v>1669</v>
      </c>
      <c r="B2562" s="432" t="s">
        <v>515</v>
      </c>
      <c r="C2562" s="433" t="s">
        <v>147</v>
      </c>
      <c r="D2562" s="433" t="s">
        <v>23102</v>
      </c>
      <c r="E2562" s="433">
        <v>3500</v>
      </c>
      <c r="F2562" s="433" t="s">
        <v>23103</v>
      </c>
      <c r="G2562" s="434" t="s">
        <v>23104</v>
      </c>
      <c r="H2562" s="434" t="s">
        <v>19226</v>
      </c>
      <c r="I2562" s="434" t="s">
        <v>849</v>
      </c>
      <c r="J2562" s="433" t="s">
        <v>23105</v>
      </c>
      <c r="K2562" s="675">
        <v>1</v>
      </c>
      <c r="L2562" s="677">
        <v>11</v>
      </c>
      <c r="M2562" s="676">
        <v>39752.800000000003</v>
      </c>
      <c r="N2562" s="677">
        <v>1</v>
      </c>
      <c r="O2562" s="675">
        <v>6</v>
      </c>
      <c r="P2562" s="676">
        <v>22117.8</v>
      </c>
      <c r="Q2562" s="677">
        <v>1</v>
      </c>
      <c r="R2562" s="675">
        <v>12</v>
      </c>
    </row>
    <row r="2563" spans="1:18" x14ac:dyDescent="0.25">
      <c r="A2563" s="432">
        <v>1669</v>
      </c>
      <c r="B2563" s="432" t="s">
        <v>515</v>
      </c>
      <c r="C2563" s="433" t="s">
        <v>147</v>
      </c>
      <c r="D2563" s="433" t="s">
        <v>23106</v>
      </c>
      <c r="E2563" s="433">
        <v>10000</v>
      </c>
      <c r="F2563" s="433" t="s">
        <v>23107</v>
      </c>
      <c r="G2563" s="434" t="s">
        <v>23108</v>
      </c>
      <c r="H2563" s="434" t="s">
        <v>19383</v>
      </c>
      <c r="I2563" s="434" t="s">
        <v>849</v>
      </c>
      <c r="J2563" s="433" t="s">
        <v>22260</v>
      </c>
      <c r="K2563" s="675">
        <v>1</v>
      </c>
      <c r="L2563" s="677">
        <v>11</v>
      </c>
      <c r="M2563" s="676">
        <v>111252.8</v>
      </c>
      <c r="N2563" s="677">
        <v>1</v>
      </c>
      <c r="O2563" s="675">
        <v>6</v>
      </c>
      <c r="P2563" s="676">
        <v>61117.8</v>
      </c>
      <c r="Q2563" s="677">
        <v>1</v>
      </c>
      <c r="R2563" s="675">
        <v>12</v>
      </c>
    </row>
    <row r="2564" spans="1:18" x14ac:dyDescent="0.25">
      <c r="A2564" s="432">
        <v>1669</v>
      </c>
      <c r="B2564" s="432" t="s">
        <v>515</v>
      </c>
      <c r="C2564" s="433" t="s">
        <v>147</v>
      </c>
      <c r="D2564" s="433" t="s">
        <v>23102</v>
      </c>
      <c r="E2564" s="433">
        <v>3500</v>
      </c>
      <c r="F2564" s="433" t="s">
        <v>23109</v>
      </c>
      <c r="G2564" s="434" t="s">
        <v>23110</v>
      </c>
      <c r="H2564" s="434" t="s">
        <v>23111</v>
      </c>
      <c r="I2564" s="434" t="s">
        <v>520</v>
      </c>
      <c r="J2564" s="433" t="s">
        <v>734</v>
      </c>
      <c r="K2564" s="675">
        <v>1</v>
      </c>
      <c r="L2564" s="677">
        <v>9</v>
      </c>
      <c r="M2564" s="676">
        <v>32017.199999999997</v>
      </c>
      <c r="N2564" s="677" t="s">
        <v>542</v>
      </c>
      <c r="O2564" s="675" t="s">
        <v>542</v>
      </c>
      <c r="P2564" s="676" t="s">
        <v>542</v>
      </c>
      <c r="Q2564" s="677" t="s">
        <v>542</v>
      </c>
      <c r="R2564" s="675" t="s">
        <v>542</v>
      </c>
    </row>
    <row r="2565" spans="1:18" x14ac:dyDescent="0.25">
      <c r="A2565" s="432">
        <v>1669</v>
      </c>
      <c r="B2565" s="432" t="s">
        <v>515</v>
      </c>
      <c r="C2565" s="433" t="s">
        <v>147</v>
      </c>
      <c r="D2565" s="433" t="s">
        <v>23112</v>
      </c>
      <c r="E2565" s="433">
        <v>10000</v>
      </c>
      <c r="F2565" s="433" t="s">
        <v>23113</v>
      </c>
      <c r="G2565" s="434" t="s">
        <v>23114</v>
      </c>
      <c r="H2565" s="434" t="s">
        <v>23115</v>
      </c>
      <c r="I2565" s="434" t="s">
        <v>849</v>
      </c>
      <c r="J2565" s="433" t="s">
        <v>23116</v>
      </c>
      <c r="K2565" s="675">
        <v>1</v>
      </c>
      <c r="L2565" s="677">
        <v>11</v>
      </c>
      <c r="M2565" s="676">
        <v>111252.8</v>
      </c>
      <c r="N2565" s="677">
        <v>1</v>
      </c>
      <c r="O2565" s="675">
        <v>6</v>
      </c>
      <c r="P2565" s="676">
        <v>61117.8</v>
      </c>
      <c r="Q2565" s="677">
        <v>1</v>
      </c>
      <c r="R2565" s="675">
        <v>12</v>
      </c>
    </row>
    <row r="2566" spans="1:18" x14ac:dyDescent="0.25">
      <c r="A2566" s="432">
        <v>1669</v>
      </c>
      <c r="B2566" s="432" t="s">
        <v>515</v>
      </c>
      <c r="C2566" s="433" t="s">
        <v>147</v>
      </c>
      <c r="D2566" s="433" t="s">
        <v>23117</v>
      </c>
      <c r="E2566" s="433">
        <v>7000</v>
      </c>
      <c r="F2566" s="433" t="s">
        <v>22906</v>
      </c>
      <c r="G2566" s="434" t="s">
        <v>22907</v>
      </c>
      <c r="H2566" s="434" t="s">
        <v>22908</v>
      </c>
      <c r="I2566" s="434" t="s">
        <v>849</v>
      </c>
      <c r="J2566" s="433" t="s">
        <v>22909</v>
      </c>
      <c r="K2566" s="675">
        <v>1</v>
      </c>
      <c r="L2566" s="677">
        <v>11</v>
      </c>
      <c r="M2566" s="676">
        <v>78252.800000000003</v>
      </c>
      <c r="N2566" s="677">
        <v>1</v>
      </c>
      <c r="O2566" s="675">
        <v>6</v>
      </c>
      <c r="P2566" s="676">
        <v>43117.8</v>
      </c>
      <c r="Q2566" s="677">
        <v>1</v>
      </c>
      <c r="R2566" s="675">
        <v>12</v>
      </c>
    </row>
    <row r="2567" spans="1:18" x14ac:dyDescent="0.25">
      <c r="A2567" s="432">
        <v>1669</v>
      </c>
      <c r="B2567" s="432" t="s">
        <v>515</v>
      </c>
      <c r="C2567" s="433" t="s">
        <v>147</v>
      </c>
      <c r="D2567" s="433" t="s">
        <v>23118</v>
      </c>
      <c r="E2567" s="433">
        <v>15600</v>
      </c>
      <c r="F2567" s="433" t="s">
        <v>22275</v>
      </c>
      <c r="G2567" s="434" t="s">
        <v>22276</v>
      </c>
      <c r="H2567" s="434" t="s">
        <v>565</v>
      </c>
      <c r="I2567" s="434" t="s">
        <v>849</v>
      </c>
      <c r="J2567" s="433" t="s">
        <v>22246</v>
      </c>
      <c r="K2567" s="675">
        <v>1</v>
      </c>
      <c r="L2567" s="677">
        <v>11</v>
      </c>
      <c r="M2567" s="676">
        <v>172852.8</v>
      </c>
      <c r="N2567" s="677">
        <v>1</v>
      </c>
      <c r="O2567" s="675">
        <v>3</v>
      </c>
      <c r="P2567" s="676">
        <v>47358.9</v>
      </c>
      <c r="Q2567" s="677" t="s">
        <v>542</v>
      </c>
      <c r="R2567" s="675" t="s">
        <v>542</v>
      </c>
    </row>
    <row r="2568" spans="1:18" x14ac:dyDescent="0.25">
      <c r="A2568" s="432">
        <v>1669</v>
      </c>
      <c r="B2568" s="432" t="s">
        <v>515</v>
      </c>
      <c r="C2568" s="433" t="s">
        <v>147</v>
      </c>
      <c r="D2568" s="433" t="s">
        <v>23119</v>
      </c>
      <c r="E2568" s="433">
        <v>11000</v>
      </c>
      <c r="F2568" s="433" t="s">
        <v>23120</v>
      </c>
      <c r="G2568" s="434" t="s">
        <v>23121</v>
      </c>
      <c r="H2568" s="434" t="s">
        <v>19383</v>
      </c>
      <c r="I2568" s="434" t="s">
        <v>849</v>
      </c>
      <c r="J2568" s="433" t="s">
        <v>22260</v>
      </c>
      <c r="K2568" s="675">
        <v>1</v>
      </c>
      <c r="L2568" s="677">
        <v>10</v>
      </c>
      <c r="M2568" s="676">
        <v>111035</v>
      </c>
      <c r="N2568" s="677">
        <v>1</v>
      </c>
      <c r="O2568" s="675">
        <v>6</v>
      </c>
      <c r="P2568" s="676">
        <v>67117.8</v>
      </c>
      <c r="Q2568" s="677">
        <v>1</v>
      </c>
      <c r="R2568" s="675">
        <v>12</v>
      </c>
    </row>
    <row r="2569" spans="1:18" x14ac:dyDescent="0.25">
      <c r="A2569" s="432">
        <v>1669</v>
      </c>
      <c r="B2569" s="432" t="s">
        <v>515</v>
      </c>
      <c r="C2569" s="433" t="s">
        <v>147</v>
      </c>
      <c r="D2569" s="433" t="s">
        <v>23122</v>
      </c>
      <c r="E2569" s="433">
        <v>11000</v>
      </c>
      <c r="F2569" s="433" t="s">
        <v>23123</v>
      </c>
      <c r="G2569" s="434" t="s">
        <v>23124</v>
      </c>
      <c r="H2569" s="434" t="s">
        <v>23125</v>
      </c>
      <c r="I2569" s="434" t="s">
        <v>849</v>
      </c>
      <c r="J2569" s="433" t="s">
        <v>23126</v>
      </c>
      <c r="K2569" s="675">
        <v>1</v>
      </c>
      <c r="L2569" s="677">
        <v>10</v>
      </c>
      <c r="M2569" s="676">
        <v>111035</v>
      </c>
      <c r="N2569" s="677">
        <v>1</v>
      </c>
      <c r="O2569" s="675">
        <v>6</v>
      </c>
      <c r="P2569" s="676">
        <v>67117.8</v>
      </c>
      <c r="Q2569" s="677">
        <v>1</v>
      </c>
      <c r="R2569" s="675">
        <v>12</v>
      </c>
    </row>
    <row r="2570" spans="1:18" x14ac:dyDescent="0.25">
      <c r="A2570" s="432">
        <v>1669</v>
      </c>
      <c r="B2570" s="432" t="s">
        <v>515</v>
      </c>
      <c r="C2570" s="433" t="s">
        <v>147</v>
      </c>
      <c r="D2570" s="433" t="s">
        <v>23127</v>
      </c>
      <c r="E2570" s="433">
        <v>15600</v>
      </c>
      <c r="F2570" s="433" t="s">
        <v>22410</v>
      </c>
      <c r="G2570" s="434" t="s">
        <v>22411</v>
      </c>
      <c r="H2570" s="434" t="s">
        <v>22241</v>
      </c>
      <c r="I2570" s="434" t="s">
        <v>849</v>
      </c>
      <c r="J2570" s="433" t="s">
        <v>22242</v>
      </c>
      <c r="K2570" s="675">
        <v>1</v>
      </c>
      <c r="L2570" s="677">
        <v>9</v>
      </c>
      <c r="M2570" s="676">
        <v>141217.20000000001</v>
      </c>
      <c r="N2570" s="677">
        <v>1</v>
      </c>
      <c r="O2570" s="675">
        <v>4</v>
      </c>
      <c r="P2570" s="676">
        <v>63145.2</v>
      </c>
      <c r="Q2570" s="677" t="s">
        <v>542</v>
      </c>
      <c r="R2570" s="675" t="s">
        <v>542</v>
      </c>
    </row>
    <row r="2571" spans="1:18" x14ac:dyDescent="0.25">
      <c r="A2571" s="432">
        <v>1669</v>
      </c>
      <c r="B2571" s="432" t="s">
        <v>515</v>
      </c>
      <c r="C2571" s="433" t="s">
        <v>147</v>
      </c>
      <c r="D2571" s="433" t="s">
        <v>23128</v>
      </c>
      <c r="E2571" s="433">
        <v>15000</v>
      </c>
      <c r="F2571" s="433" t="s">
        <v>23129</v>
      </c>
      <c r="G2571" s="434" t="s">
        <v>23130</v>
      </c>
      <c r="H2571" s="434" t="s">
        <v>519</v>
      </c>
      <c r="I2571" s="434" t="s">
        <v>849</v>
      </c>
      <c r="J2571" s="433" t="s">
        <v>22308</v>
      </c>
      <c r="K2571" s="675">
        <v>1</v>
      </c>
      <c r="L2571" s="677">
        <v>8</v>
      </c>
      <c r="M2571" s="676">
        <v>120599.4</v>
      </c>
      <c r="N2571" s="677">
        <v>1</v>
      </c>
      <c r="O2571" s="675">
        <v>4</v>
      </c>
      <c r="P2571" s="676">
        <v>60745.2</v>
      </c>
      <c r="Q2571" s="677" t="s">
        <v>542</v>
      </c>
      <c r="R2571" s="675" t="s">
        <v>542</v>
      </c>
    </row>
    <row r="2572" spans="1:18" x14ac:dyDescent="0.25">
      <c r="A2572" s="432">
        <v>1669</v>
      </c>
      <c r="B2572" s="432" t="s">
        <v>515</v>
      </c>
      <c r="C2572" s="433" t="s">
        <v>147</v>
      </c>
      <c r="D2572" s="433" t="s">
        <v>23131</v>
      </c>
      <c r="E2572" s="433">
        <v>15600</v>
      </c>
      <c r="F2572" s="433" t="s">
        <v>23085</v>
      </c>
      <c r="G2572" s="434" t="s">
        <v>23086</v>
      </c>
      <c r="H2572" s="434" t="s">
        <v>519</v>
      </c>
      <c r="I2572" s="434" t="s">
        <v>849</v>
      </c>
      <c r="J2572" s="433" t="s">
        <v>22308</v>
      </c>
      <c r="K2572" s="675">
        <v>1</v>
      </c>
      <c r="L2572" s="677">
        <v>4</v>
      </c>
      <c r="M2572" s="676">
        <v>63571.199999999997</v>
      </c>
      <c r="N2572" s="677">
        <v>1</v>
      </c>
      <c r="O2572" s="675">
        <v>3</v>
      </c>
      <c r="P2572" s="676">
        <v>47358.9</v>
      </c>
      <c r="Q2572" s="677" t="s">
        <v>542</v>
      </c>
      <c r="R2572" s="675" t="s">
        <v>542</v>
      </c>
    </row>
    <row r="2573" spans="1:18" x14ac:dyDescent="0.25">
      <c r="A2573" s="432">
        <v>1669</v>
      </c>
      <c r="B2573" s="432" t="s">
        <v>515</v>
      </c>
      <c r="C2573" s="433" t="s">
        <v>147</v>
      </c>
      <c r="D2573" s="433" t="s">
        <v>23132</v>
      </c>
      <c r="E2573" s="433">
        <v>8000</v>
      </c>
      <c r="F2573" s="433" t="s">
        <v>23133</v>
      </c>
      <c r="G2573" s="434" t="s">
        <v>23134</v>
      </c>
      <c r="H2573" s="434" t="s">
        <v>22303</v>
      </c>
      <c r="I2573" s="434" t="s">
        <v>849</v>
      </c>
      <c r="J2573" s="433" t="s">
        <v>22304</v>
      </c>
      <c r="K2573" s="675">
        <v>1</v>
      </c>
      <c r="L2573" s="677">
        <v>3</v>
      </c>
      <c r="M2573" s="676">
        <v>22143.733333333337</v>
      </c>
      <c r="N2573" s="677">
        <v>1</v>
      </c>
      <c r="O2573" s="675">
        <v>6</v>
      </c>
      <c r="P2573" s="676">
        <v>49117.8</v>
      </c>
      <c r="Q2573" s="677">
        <v>1</v>
      </c>
      <c r="R2573" s="675">
        <v>12</v>
      </c>
    </row>
    <row r="2574" spans="1:18" x14ac:dyDescent="0.25">
      <c r="A2574" s="432">
        <v>1669</v>
      </c>
      <c r="B2574" s="432" t="s">
        <v>515</v>
      </c>
      <c r="C2574" s="433" t="s">
        <v>147</v>
      </c>
      <c r="D2574" s="433" t="s">
        <v>23135</v>
      </c>
      <c r="E2574" s="433">
        <v>11000</v>
      </c>
      <c r="F2574" s="433" t="s">
        <v>23136</v>
      </c>
      <c r="G2574" s="434" t="s">
        <v>23137</v>
      </c>
      <c r="H2574" s="434" t="s">
        <v>23138</v>
      </c>
      <c r="I2574" s="434" t="s">
        <v>849</v>
      </c>
      <c r="J2574" s="433" t="s">
        <v>23139</v>
      </c>
      <c r="K2574" s="675">
        <v>1</v>
      </c>
      <c r="L2574" s="677">
        <v>3</v>
      </c>
      <c r="M2574" s="676">
        <v>30377.066666666669</v>
      </c>
      <c r="N2574" s="677">
        <v>1</v>
      </c>
      <c r="O2574" s="675">
        <v>4</v>
      </c>
      <c r="P2574" s="676">
        <v>44745.2</v>
      </c>
      <c r="Q2574" s="677" t="s">
        <v>542</v>
      </c>
      <c r="R2574" s="675" t="s">
        <v>542</v>
      </c>
    </row>
    <row r="2575" spans="1:18" x14ac:dyDescent="0.25">
      <c r="A2575" s="432">
        <v>1669</v>
      </c>
      <c r="B2575" s="432" t="s">
        <v>515</v>
      </c>
      <c r="C2575" s="433" t="s">
        <v>147</v>
      </c>
      <c r="D2575" s="433" t="s">
        <v>23132</v>
      </c>
      <c r="E2575" s="433">
        <v>8000</v>
      </c>
      <c r="F2575" s="433" t="s">
        <v>23140</v>
      </c>
      <c r="G2575" s="434" t="s">
        <v>23141</v>
      </c>
      <c r="H2575" s="434" t="s">
        <v>23142</v>
      </c>
      <c r="I2575" s="434" t="s">
        <v>849</v>
      </c>
      <c r="J2575" s="433" t="s">
        <v>23143</v>
      </c>
      <c r="K2575" s="675">
        <v>1</v>
      </c>
      <c r="L2575" s="677">
        <v>3</v>
      </c>
      <c r="M2575" s="676">
        <v>21877.066666666698</v>
      </c>
      <c r="N2575" s="677">
        <v>1</v>
      </c>
      <c r="O2575" s="675">
        <v>6</v>
      </c>
      <c r="P2575" s="676">
        <v>49117.8</v>
      </c>
      <c r="Q2575" s="677">
        <v>1</v>
      </c>
      <c r="R2575" s="675">
        <v>12</v>
      </c>
    </row>
    <row r="2576" spans="1:18" x14ac:dyDescent="0.25">
      <c r="A2576" s="432">
        <v>1669</v>
      </c>
      <c r="B2576" s="432" t="s">
        <v>515</v>
      </c>
      <c r="C2576" s="433" t="s">
        <v>147</v>
      </c>
      <c r="D2576" s="433" t="s">
        <v>23144</v>
      </c>
      <c r="E2576" s="433">
        <v>10000</v>
      </c>
      <c r="F2576" s="433" t="s">
        <v>23145</v>
      </c>
      <c r="G2576" s="434" t="s">
        <v>23146</v>
      </c>
      <c r="H2576" s="434" t="s">
        <v>23147</v>
      </c>
      <c r="I2576" s="434" t="s">
        <v>849</v>
      </c>
      <c r="J2576" s="433" t="s">
        <v>23148</v>
      </c>
      <c r="K2576" s="675">
        <v>1</v>
      </c>
      <c r="L2576" s="677">
        <v>3</v>
      </c>
      <c r="M2576" s="676">
        <v>27543.733333333334</v>
      </c>
      <c r="N2576" s="677">
        <v>1</v>
      </c>
      <c r="O2576" s="675">
        <v>4</v>
      </c>
      <c r="P2576" s="676">
        <v>40745.199999999997</v>
      </c>
      <c r="Q2576" s="677" t="s">
        <v>542</v>
      </c>
      <c r="R2576" s="675" t="s">
        <v>542</v>
      </c>
    </row>
    <row r="2577" spans="1:18" x14ac:dyDescent="0.25">
      <c r="A2577" s="432">
        <v>1669</v>
      </c>
      <c r="B2577" s="432" t="s">
        <v>515</v>
      </c>
      <c r="C2577" s="433" t="s">
        <v>147</v>
      </c>
      <c r="D2577" s="433" t="s">
        <v>23149</v>
      </c>
      <c r="E2577" s="433">
        <v>10000</v>
      </c>
      <c r="F2577" s="433" t="s">
        <v>23150</v>
      </c>
      <c r="G2577" s="434" t="s">
        <v>23151</v>
      </c>
      <c r="H2577" s="434" t="s">
        <v>23152</v>
      </c>
      <c r="I2577" s="434" t="s">
        <v>849</v>
      </c>
      <c r="J2577" s="433" t="s">
        <v>23153</v>
      </c>
      <c r="K2577" s="675">
        <v>1</v>
      </c>
      <c r="L2577" s="677">
        <v>3</v>
      </c>
      <c r="M2577" s="676">
        <v>23543.733333333334</v>
      </c>
      <c r="N2577" s="677">
        <v>1</v>
      </c>
      <c r="O2577" s="675">
        <v>5</v>
      </c>
      <c r="P2577" s="676">
        <v>50931.5</v>
      </c>
      <c r="Q2577" s="677" t="s">
        <v>542</v>
      </c>
      <c r="R2577" s="675" t="s">
        <v>542</v>
      </c>
    </row>
    <row r="2578" spans="1:18" x14ac:dyDescent="0.25">
      <c r="A2578" s="432">
        <v>1669</v>
      </c>
      <c r="B2578" s="432" t="s">
        <v>515</v>
      </c>
      <c r="C2578" s="433" t="s">
        <v>147</v>
      </c>
      <c r="D2578" s="433" t="s">
        <v>23154</v>
      </c>
      <c r="E2578" s="433">
        <v>8000</v>
      </c>
      <c r="F2578" s="433" t="s">
        <v>23155</v>
      </c>
      <c r="G2578" s="434" t="s">
        <v>23156</v>
      </c>
      <c r="H2578" s="434" t="s">
        <v>23157</v>
      </c>
      <c r="I2578" s="434" t="s">
        <v>520</v>
      </c>
      <c r="J2578" s="433" t="s">
        <v>23158</v>
      </c>
      <c r="K2578" s="675">
        <v>1</v>
      </c>
      <c r="L2578" s="677">
        <v>3</v>
      </c>
      <c r="M2578" s="676">
        <v>18410.400000000001</v>
      </c>
      <c r="N2578" s="677">
        <v>1</v>
      </c>
      <c r="O2578" s="675">
        <v>4</v>
      </c>
      <c r="P2578" s="676">
        <v>32745.200000000001</v>
      </c>
      <c r="Q2578" s="677" t="s">
        <v>542</v>
      </c>
      <c r="R2578" s="675" t="s">
        <v>542</v>
      </c>
    </row>
    <row r="2579" spans="1:18" x14ac:dyDescent="0.25">
      <c r="A2579" s="432">
        <v>1669</v>
      </c>
      <c r="B2579" s="432" t="s">
        <v>515</v>
      </c>
      <c r="C2579" s="433" t="s">
        <v>147</v>
      </c>
      <c r="D2579" s="433" t="s">
        <v>23159</v>
      </c>
      <c r="E2579" s="433">
        <v>8000</v>
      </c>
      <c r="F2579" s="433" t="s">
        <v>23160</v>
      </c>
      <c r="G2579" s="434" t="s">
        <v>23161</v>
      </c>
      <c r="H2579" s="434" t="s">
        <v>23162</v>
      </c>
      <c r="I2579" s="434" t="s">
        <v>849</v>
      </c>
      <c r="J2579" s="433" t="s">
        <v>23163</v>
      </c>
      <c r="K2579" s="675">
        <v>1</v>
      </c>
      <c r="L2579" s="677">
        <v>3</v>
      </c>
      <c r="M2579" s="676">
        <v>18410.400000000001</v>
      </c>
      <c r="N2579" s="677">
        <v>1</v>
      </c>
      <c r="O2579" s="675">
        <v>5</v>
      </c>
      <c r="P2579" s="676">
        <v>40931.5</v>
      </c>
      <c r="Q2579" s="677" t="s">
        <v>542</v>
      </c>
      <c r="R2579" s="675" t="s">
        <v>542</v>
      </c>
    </row>
    <row r="2580" spans="1:18" x14ac:dyDescent="0.25">
      <c r="A2580" s="432">
        <v>1669</v>
      </c>
      <c r="B2580" s="432" t="s">
        <v>515</v>
      </c>
      <c r="C2580" s="433" t="s">
        <v>147</v>
      </c>
      <c r="D2580" s="433" t="s">
        <v>23164</v>
      </c>
      <c r="E2580" s="433">
        <v>8000</v>
      </c>
      <c r="F2580" s="433" t="s">
        <v>23165</v>
      </c>
      <c r="G2580" s="434" t="s">
        <v>23166</v>
      </c>
      <c r="H2580" s="434" t="s">
        <v>22596</v>
      </c>
      <c r="I2580" s="434" t="s">
        <v>849</v>
      </c>
      <c r="J2580" s="433" t="s">
        <v>23167</v>
      </c>
      <c r="K2580" s="675">
        <v>1</v>
      </c>
      <c r="L2580" s="677">
        <v>3</v>
      </c>
      <c r="M2580" s="676">
        <v>18677.066666666669</v>
      </c>
      <c r="N2580" s="677">
        <v>1</v>
      </c>
      <c r="O2580" s="675">
        <v>4</v>
      </c>
      <c r="P2580" s="676">
        <v>32745.200000000001</v>
      </c>
      <c r="Q2580" s="677" t="s">
        <v>542</v>
      </c>
      <c r="R2580" s="675" t="s">
        <v>542</v>
      </c>
    </row>
    <row r="2581" spans="1:18" x14ac:dyDescent="0.25">
      <c r="A2581" s="432">
        <v>1669</v>
      </c>
      <c r="B2581" s="432" t="s">
        <v>515</v>
      </c>
      <c r="C2581" s="433" t="s">
        <v>147</v>
      </c>
      <c r="D2581" s="433" t="s">
        <v>23168</v>
      </c>
      <c r="E2581" s="433">
        <v>6000</v>
      </c>
      <c r="F2581" s="433" t="s">
        <v>23169</v>
      </c>
      <c r="G2581" s="434" t="s">
        <v>23170</v>
      </c>
      <c r="H2581" s="434" t="s">
        <v>23171</v>
      </c>
      <c r="I2581" s="434" t="s">
        <v>849</v>
      </c>
      <c r="J2581" s="433" t="s">
        <v>23172</v>
      </c>
      <c r="K2581" s="675">
        <v>1</v>
      </c>
      <c r="L2581" s="677">
        <v>3</v>
      </c>
      <c r="M2581" s="676">
        <v>13610.4</v>
      </c>
      <c r="N2581" s="677">
        <v>1</v>
      </c>
      <c r="O2581" s="675">
        <v>5</v>
      </c>
      <c r="P2581" s="676">
        <v>30931.5</v>
      </c>
      <c r="Q2581" s="677" t="s">
        <v>542</v>
      </c>
      <c r="R2581" s="675" t="s">
        <v>542</v>
      </c>
    </row>
    <row r="2582" spans="1:18" x14ac:dyDescent="0.25">
      <c r="A2582" s="432">
        <v>1669</v>
      </c>
      <c r="B2582" s="432" t="s">
        <v>515</v>
      </c>
      <c r="C2582" s="433" t="s">
        <v>147</v>
      </c>
      <c r="D2582" s="433" t="s">
        <v>23164</v>
      </c>
      <c r="E2582" s="433">
        <v>8000</v>
      </c>
      <c r="F2582" s="433" t="s">
        <v>23173</v>
      </c>
      <c r="G2582" s="434" t="s">
        <v>23174</v>
      </c>
      <c r="H2582" s="434" t="s">
        <v>1390</v>
      </c>
      <c r="I2582" s="434" t="s">
        <v>849</v>
      </c>
      <c r="J2582" s="433" t="s">
        <v>23175</v>
      </c>
      <c r="K2582" s="675">
        <v>1</v>
      </c>
      <c r="L2582" s="677">
        <v>3</v>
      </c>
      <c r="M2582" s="676">
        <v>18677.066666666669</v>
      </c>
      <c r="N2582" s="677">
        <v>1</v>
      </c>
      <c r="O2582" s="675">
        <v>6</v>
      </c>
      <c r="P2582" s="676">
        <v>49117.8</v>
      </c>
      <c r="Q2582" s="677">
        <v>1</v>
      </c>
      <c r="R2582" s="675">
        <v>12</v>
      </c>
    </row>
    <row r="2583" spans="1:18" x14ac:dyDescent="0.25">
      <c r="A2583" s="432">
        <v>1669</v>
      </c>
      <c r="B2583" s="432" t="s">
        <v>515</v>
      </c>
      <c r="C2583" s="433" t="s">
        <v>147</v>
      </c>
      <c r="D2583" s="433" t="s">
        <v>23164</v>
      </c>
      <c r="E2583" s="433">
        <v>8000</v>
      </c>
      <c r="F2583" s="433" t="s">
        <v>23176</v>
      </c>
      <c r="G2583" s="434" t="s">
        <v>23177</v>
      </c>
      <c r="H2583" s="434" t="s">
        <v>19217</v>
      </c>
      <c r="I2583" s="434" t="s">
        <v>849</v>
      </c>
      <c r="J2583" s="433" t="s">
        <v>23067</v>
      </c>
      <c r="K2583" s="675">
        <v>1</v>
      </c>
      <c r="L2583" s="677">
        <v>3</v>
      </c>
      <c r="M2583" s="676">
        <v>18410.400000000001</v>
      </c>
      <c r="N2583" s="677">
        <v>1</v>
      </c>
      <c r="O2583" s="675">
        <v>6</v>
      </c>
      <c r="P2583" s="676">
        <v>49117.8</v>
      </c>
      <c r="Q2583" s="677">
        <v>1</v>
      </c>
      <c r="R2583" s="675">
        <v>12</v>
      </c>
    </row>
    <row r="2584" spans="1:18" x14ac:dyDescent="0.25">
      <c r="A2584" s="432">
        <v>1669</v>
      </c>
      <c r="B2584" s="432" t="s">
        <v>515</v>
      </c>
      <c r="C2584" s="433" t="s">
        <v>147</v>
      </c>
      <c r="D2584" s="433" t="s">
        <v>23178</v>
      </c>
      <c r="E2584" s="433">
        <v>7000</v>
      </c>
      <c r="F2584" s="433" t="s">
        <v>23179</v>
      </c>
      <c r="G2584" s="434" t="s">
        <v>23180</v>
      </c>
      <c r="H2584" s="434" t="s">
        <v>23181</v>
      </c>
      <c r="I2584" s="434" t="s">
        <v>849</v>
      </c>
      <c r="J2584" s="433" t="s">
        <v>23182</v>
      </c>
      <c r="K2584" s="675">
        <v>1</v>
      </c>
      <c r="L2584" s="677">
        <v>3</v>
      </c>
      <c r="M2584" s="676">
        <v>16010.400000000001</v>
      </c>
      <c r="N2584" s="677">
        <v>1</v>
      </c>
      <c r="O2584" s="675">
        <v>6</v>
      </c>
      <c r="P2584" s="676">
        <v>43117.8</v>
      </c>
      <c r="Q2584" s="677">
        <v>1</v>
      </c>
      <c r="R2584" s="675">
        <v>12</v>
      </c>
    </row>
    <row r="2585" spans="1:18" x14ac:dyDescent="0.25">
      <c r="A2585" s="432">
        <v>1669</v>
      </c>
      <c r="B2585" s="432" t="s">
        <v>515</v>
      </c>
      <c r="C2585" s="433" t="s">
        <v>147</v>
      </c>
      <c r="D2585" s="433" t="s">
        <v>23183</v>
      </c>
      <c r="E2585" s="433">
        <v>6000</v>
      </c>
      <c r="F2585" s="433" t="s">
        <v>23184</v>
      </c>
      <c r="G2585" s="434" t="s">
        <v>23185</v>
      </c>
      <c r="H2585" s="434" t="s">
        <v>23186</v>
      </c>
      <c r="I2585" s="434" t="s">
        <v>849</v>
      </c>
      <c r="J2585" s="433" t="s">
        <v>23187</v>
      </c>
      <c r="K2585" s="675">
        <v>1</v>
      </c>
      <c r="L2585" s="677">
        <v>3</v>
      </c>
      <c r="M2585" s="676">
        <v>13610.4</v>
      </c>
      <c r="N2585" s="677">
        <v>1</v>
      </c>
      <c r="O2585" s="675">
        <v>5</v>
      </c>
      <c r="P2585" s="676">
        <v>30931.5</v>
      </c>
      <c r="Q2585" s="677" t="s">
        <v>542</v>
      </c>
      <c r="R2585" s="675" t="s">
        <v>542</v>
      </c>
    </row>
    <row r="2586" spans="1:18" x14ac:dyDescent="0.25">
      <c r="A2586" s="432">
        <v>1669</v>
      </c>
      <c r="B2586" s="432" t="s">
        <v>515</v>
      </c>
      <c r="C2586" s="433" t="s">
        <v>147</v>
      </c>
      <c r="D2586" s="433" t="s">
        <v>23188</v>
      </c>
      <c r="E2586" s="433">
        <v>7000</v>
      </c>
      <c r="F2586" s="433" t="s">
        <v>23189</v>
      </c>
      <c r="G2586" s="434" t="s">
        <v>23190</v>
      </c>
      <c r="H2586" s="434" t="s">
        <v>23191</v>
      </c>
      <c r="I2586" s="434" t="s">
        <v>849</v>
      </c>
      <c r="J2586" s="433" t="s">
        <v>23192</v>
      </c>
      <c r="K2586" s="675">
        <v>1</v>
      </c>
      <c r="L2586" s="677">
        <v>3</v>
      </c>
      <c r="M2586" s="676">
        <v>16010.400000000001</v>
      </c>
      <c r="N2586" s="677">
        <v>1</v>
      </c>
      <c r="O2586" s="675">
        <v>6</v>
      </c>
      <c r="P2586" s="676">
        <v>43117.8</v>
      </c>
      <c r="Q2586" s="677">
        <v>1</v>
      </c>
      <c r="R2586" s="675">
        <v>12</v>
      </c>
    </row>
    <row r="2587" spans="1:18" x14ac:dyDescent="0.25">
      <c r="A2587" s="432">
        <v>1669</v>
      </c>
      <c r="B2587" s="432" t="s">
        <v>515</v>
      </c>
      <c r="C2587" s="433" t="s">
        <v>147</v>
      </c>
      <c r="D2587" s="433" t="s">
        <v>23193</v>
      </c>
      <c r="E2587" s="433">
        <v>7000</v>
      </c>
      <c r="F2587" s="433" t="s">
        <v>23194</v>
      </c>
      <c r="G2587" s="434" t="s">
        <v>23195</v>
      </c>
      <c r="H2587" s="434" t="s">
        <v>23152</v>
      </c>
      <c r="I2587" s="434" t="s">
        <v>849</v>
      </c>
      <c r="J2587" s="433" t="s">
        <v>23153</v>
      </c>
      <c r="K2587" s="675">
        <v>1</v>
      </c>
      <c r="L2587" s="677">
        <v>3</v>
      </c>
      <c r="M2587" s="676">
        <v>16010.400000000001</v>
      </c>
      <c r="N2587" s="677">
        <v>1</v>
      </c>
      <c r="O2587" s="675">
        <v>4</v>
      </c>
      <c r="P2587" s="676">
        <v>28745.200000000001</v>
      </c>
      <c r="Q2587" s="677" t="s">
        <v>542</v>
      </c>
      <c r="R2587" s="675" t="s">
        <v>542</v>
      </c>
    </row>
    <row r="2588" spans="1:18" x14ac:dyDescent="0.25">
      <c r="A2588" s="432">
        <v>1669</v>
      </c>
      <c r="B2588" s="432" t="s">
        <v>515</v>
      </c>
      <c r="C2588" s="433" t="s">
        <v>147</v>
      </c>
      <c r="D2588" s="433" t="s">
        <v>23196</v>
      </c>
      <c r="E2588" s="433">
        <v>4500</v>
      </c>
      <c r="F2588" s="433" t="s">
        <v>23197</v>
      </c>
      <c r="G2588" s="434" t="s">
        <v>23198</v>
      </c>
      <c r="H2588" s="434" t="s">
        <v>23199</v>
      </c>
      <c r="I2588" s="434" t="s">
        <v>23200</v>
      </c>
      <c r="J2588" s="433" t="s">
        <v>23201</v>
      </c>
      <c r="K2588" s="675">
        <v>1</v>
      </c>
      <c r="L2588" s="677">
        <v>3</v>
      </c>
      <c r="M2588" s="676">
        <v>10010.4</v>
      </c>
      <c r="N2588" s="677">
        <v>1</v>
      </c>
      <c r="O2588" s="675">
        <v>6</v>
      </c>
      <c r="P2588" s="676">
        <v>28117.8</v>
      </c>
      <c r="Q2588" s="677">
        <v>1</v>
      </c>
      <c r="R2588" s="675">
        <v>12</v>
      </c>
    </row>
    <row r="2589" spans="1:18" x14ac:dyDescent="0.25">
      <c r="A2589" s="432">
        <v>1669</v>
      </c>
      <c r="B2589" s="432" t="s">
        <v>515</v>
      </c>
      <c r="C2589" s="433" t="s">
        <v>147</v>
      </c>
      <c r="D2589" s="433" t="s">
        <v>23202</v>
      </c>
      <c r="E2589" s="433">
        <v>10000</v>
      </c>
      <c r="F2589" s="433" t="s">
        <v>23203</v>
      </c>
      <c r="G2589" s="434" t="s">
        <v>23204</v>
      </c>
      <c r="H2589" s="434" t="s">
        <v>23205</v>
      </c>
      <c r="I2589" s="434" t="s">
        <v>849</v>
      </c>
      <c r="J2589" s="433" t="s">
        <v>23206</v>
      </c>
      <c r="K2589" s="675">
        <v>1</v>
      </c>
      <c r="L2589" s="677">
        <v>3</v>
      </c>
      <c r="M2589" s="676">
        <v>23210.400000000001</v>
      </c>
      <c r="N2589" s="677" t="s">
        <v>542</v>
      </c>
      <c r="O2589" s="675" t="s">
        <v>542</v>
      </c>
      <c r="P2589" s="676" t="s">
        <v>542</v>
      </c>
      <c r="Q2589" s="677" t="s">
        <v>542</v>
      </c>
      <c r="R2589" s="675" t="s">
        <v>542</v>
      </c>
    </row>
    <row r="2590" spans="1:18" x14ac:dyDescent="0.25">
      <c r="A2590" s="432">
        <v>1669</v>
      </c>
      <c r="B2590" s="432" t="s">
        <v>515</v>
      </c>
      <c r="C2590" s="433" t="s">
        <v>147</v>
      </c>
      <c r="D2590" s="433" t="s">
        <v>23207</v>
      </c>
      <c r="E2590" s="433">
        <v>3000</v>
      </c>
      <c r="F2590" s="433" t="s">
        <v>23208</v>
      </c>
      <c r="G2590" s="434" t="s">
        <v>23209</v>
      </c>
      <c r="H2590" s="434" t="s">
        <v>542</v>
      </c>
      <c r="I2590" s="434" t="s">
        <v>571</v>
      </c>
      <c r="J2590" s="433" t="s">
        <v>22360</v>
      </c>
      <c r="K2590" s="675">
        <v>1</v>
      </c>
      <c r="L2590" s="677">
        <v>3</v>
      </c>
      <c r="M2590" s="676">
        <v>6410.4</v>
      </c>
      <c r="N2590" s="677">
        <v>1</v>
      </c>
      <c r="O2590" s="675">
        <v>6</v>
      </c>
      <c r="P2590" s="676">
        <v>19117.8</v>
      </c>
      <c r="Q2590" s="677">
        <v>1</v>
      </c>
      <c r="R2590" s="675">
        <v>12</v>
      </c>
    </row>
    <row r="2591" spans="1:18" x14ac:dyDescent="0.25">
      <c r="A2591" s="432">
        <v>1669</v>
      </c>
      <c r="B2591" s="432" t="s">
        <v>515</v>
      </c>
      <c r="C2591" s="433" t="s">
        <v>147</v>
      </c>
      <c r="D2591" s="433" t="s">
        <v>23210</v>
      </c>
      <c r="E2591" s="433">
        <v>14000</v>
      </c>
      <c r="F2591" s="433" t="s">
        <v>23211</v>
      </c>
      <c r="G2591" s="434" t="s">
        <v>23212</v>
      </c>
      <c r="H2591" s="434" t="s">
        <v>19390</v>
      </c>
      <c r="I2591" s="434" t="s">
        <v>849</v>
      </c>
      <c r="J2591" s="433" t="s">
        <v>23213</v>
      </c>
      <c r="K2591" s="675">
        <v>1</v>
      </c>
      <c r="L2591" s="677">
        <v>3</v>
      </c>
      <c r="M2591" s="676">
        <v>30010.400000000001</v>
      </c>
      <c r="N2591" s="677">
        <v>1</v>
      </c>
      <c r="O2591" s="675">
        <v>5</v>
      </c>
      <c r="P2591" s="676">
        <v>70931.5</v>
      </c>
      <c r="Q2591" s="677" t="s">
        <v>542</v>
      </c>
      <c r="R2591" s="675" t="s">
        <v>542</v>
      </c>
    </row>
    <row r="2592" spans="1:18" x14ac:dyDescent="0.25">
      <c r="A2592" s="432">
        <v>1669</v>
      </c>
      <c r="B2592" s="432" t="s">
        <v>515</v>
      </c>
      <c r="C2592" s="433" t="s">
        <v>147</v>
      </c>
      <c r="D2592" s="433" t="s">
        <v>23214</v>
      </c>
      <c r="E2592" s="433">
        <v>3500</v>
      </c>
      <c r="F2592" s="433" t="s">
        <v>23215</v>
      </c>
      <c r="G2592" s="434" t="s">
        <v>23216</v>
      </c>
      <c r="H2592" s="434" t="s">
        <v>19289</v>
      </c>
      <c r="I2592" s="434" t="s">
        <v>1464</v>
      </c>
      <c r="J2592" s="433" t="s">
        <v>17704</v>
      </c>
      <c r="K2592" s="675">
        <v>1</v>
      </c>
      <c r="L2592" s="677">
        <v>2</v>
      </c>
      <c r="M2592" s="676">
        <v>5759.2666666666673</v>
      </c>
      <c r="N2592" s="677">
        <v>1</v>
      </c>
      <c r="O2592" s="675">
        <v>6</v>
      </c>
      <c r="P2592" s="676">
        <v>22117.8</v>
      </c>
      <c r="Q2592" s="677">
        <v>1</v>
      </c>
      <c r="R2592" s="675">
        <v>12</v>
      </c>
    </row>
    <row r="2593" spans="1:18" x14ac:dyDescent="0.25">
      <c r="A2593" s="432">
        <v>1669</v>
      </c>
      <c r="B2593" s="432" t="s">
        <v>515</v>
      </c>
      <c r="C2593" s="433" t="s">
        <v>147</v>
      </c>
      <c r="D2593" s="433" t="s">
        <v>23217</v>
      </c>
      <c r="E2593" s="433">
        <v>2500</v>
      </c>
      <c r="F2593" s="433" t="s">
        <v>23218</v>
      </c>
      <c r="G2593" s="434" t="s">
        <v>23219</v>
      </c>
      <c r="H2593" s="434" t="s">
        <v>542</v>
      </c>
      <c r="I2593" s="434" t="s">
        <v>571</v>
      </c>
      <c r="J2593" s="433" t="s">
        <v>22360</v>
      </c>
      <c r="K2593" s="675">
        <v>1</v>
      </c>
      <c r="L2593" s="677">
        <v>2</v>
      </c>
      <c r="M2593" s="676">
        <v>3825.9333333333334</v>
      </c>
      <c r="N2593" s="677">
        <v>1</v>
      </c>
      <c r="O2593" s="675">
        <v>4</v>
      </c>
      <c r="P2593" s="676">
        <v>10745.2</v>
      </c>
      <c r="Q2593" s="677" t="s">
        <v>542</v>
      </c>
      <c r="R2593" s="675" t="s">
        <v>542</v>
      </c>
    </row>
    <row r="2594" spans="1:18" x14ac:dyDescent="0.25">
      <c r="A2594" s="432">
        <v>1669</v>
      </c>
      <c r="B2594" s="432" t="s">
        <v>515</v>
      </c>
      <c r="C2594" s="433" t="s">
        <v>147</v>
      </c>
      <c r="D2594" s="433" t="s">
        <v>23217</v>
      </c>
      <c r="E2594" s="433">
        <v>2500</v>
      </c>
      <c r="F2594" s="433" t="s">
        <v>23220</v>
      </c>
      <c r="G2594" s="434" t="s">
        <v>23221</v>
      </c>
      <c r="H2594" s="434" t="s">
        <v>23222</v>
      </c>
      <c r="I2594" s="434" t="s">
        <v>4351</v>
      </c>
      <c r="J2594" s="433" t="s">
        <v>23223</v>
      </c>
      <c r="K2594" s="675">
        <v>1</v>
      </c>
      <c r="L2594" s="677">
        <v>2</v>
      </c>
      <c r="M2594" s="676">
        <v>3825.9333333333334</v>
      </c>
      <c r="N2594" s="677">
        <v>1</v>
      </c>
      <c r="O2594" s="675">
        <v>6</v>
      </c>
      <c r="P2594" s="676">
        <v>16117.8</v>
      </c>
      <c r="Q2594" s="677">
        <v>1</v>
      </c>
      <c r="R2594" s="675">
        <v>12</v>
      </c>
    </row>
    <row r="2595" spans="1:18" x14ac:dyDescent="0.25">
      <c r="A2595" s="432">
        <v>1669</v>
      </c>
      <c r="B2595" s="432" t="s">
        <v>515</v>
      </c>
      <c r="C2595" s="433" t="s">
        <v>147</v>
      </c>
      <c r="D2595" s="433" t="s">
        <v>23224</v>
      </c>
      <c r="E2595" s="433">
        <v>3000</v>
      </c>
      <c r="F2595" s="433" t="s">
        <v>23225</v>
      </c>
      <c r="G2595" s="434" t="s">
        <v>23226</v>
      </c>
      <c r="H2595" s="434" t="s">
        <v>542</v>
      </c>
      <c r="I2595" s="434" t="s">
        <v>571</v>
      </c>
      <c r="J2595" s="433" t="s">
        <v>22360</v>
      </c>
      <c r="K2595" s="675">
        <v>1</v>
      </c>
      <c r="L2595" s="677">
        <v>2</v>
      </c>
      <c r="M2595" s="676">
        <v>4792.6000000000004</v>
      </c>
      <c r="N2595" s="677">
        <v>1</v>
      </c>
      <c r="O2595" s="675">
        <v>6</v>
      </c>
      <c r="P2595" s="676">
        <v>19117.8</v>
      </c>
      <c r="Q2595" s="677">
        <v>1</v>
      </c>
      <c r="R2595" s="675">
        <v>12</v>
      </c>
    </row>
    <row r="2596" spans="1:18" x14ac:dyDescent="0.25">
      <c r="A2596" s="432">
        <v>1669</v>
      </c>
      <c r="B2596" s="432" t="s">
        <v>515</v>
      </c>
      <c r="C2596" s="433" t="s">
        <v>147</v>
      </c>
      <c r="D2596" s="433" t="s">
        <v>23227</v>
      </c>
      <c r="E2596" s="433">
        <v>11000</v>
      </c>
      <c r="F2596" s="433" t="s">
        <v>23228</v>
      </c>
      <c r="G2596" s="434" t="s">
        <v>23229</v>
      </c>
      <c r="H2596" s="434" t="s">
        <v>19383</v>
      </c>
      <c r="I2596" s="434" t="s">
        <v>849</v>
      </c>
      <c r="J2596" s="433" t="s">
        <v>22260</v>
      </c>
      <c r="K2596" s="675">
        <v>1</v>
      </c>
      <c r="L2596" s="677">
        <v>2</v>
      </c>
      <c r="M2596" s="676">
        <v>20259.266666666666</v>
      </c>
      <c r="N2596" s="677">
        <v>1</v>
      </c>
      <c r="O2596" s="675">
        <v>6</v>
      </c>
      <c r="P2596" s="676">
        <v>67117.8</v>
      </c>
      <c r="Q2596" s="677">
        <v>1</v>
      </c>
      <c r="R2596" s="675">
        <v>12</v>
      </c>
    </row>
    <row r="2597" spans="1:18" x14ac:dyDescent="0.25">
      <c r="A2597" s="432">
        <v>1669</v>
      </c>
      <c r="B2597" s="432" t="s">
        <v>515</v>
      </c>
      <c r="C2597" s="433" t="s">
        <v>147</v>
      </c>
      <c r="D2597" s="433" t="s">
        <v>23227</v>
      </c>
      <c r="E2597" s="433">
        <v>11000</v>
      </c>
      <c r="F2597" s="433" t="s">
        <v>23230</v>
      </c>
      <c r="G2597" s="434" t="s">
        <v>23231</v>
      </c>
      <c r="H2597" s="434" t="s">
        <v>19383</v>
      </c>
      <c r="I2597" s="434" t="s">
        <v>849</v>
      </c>
      <c r="J2597" s="433" t="s">
        <v>22260</v>
      </c>
      <c r="K2597" s="675">
        <v>1</v>
      </c>
      <c r="L2597" s="677">
        <v>2</v>
      </c>
      <c r="M2597" s="676">
        <v>20259.266666666666</v>
      </c>
      <c r="N2597" s="677">
        <v>1</v>
      </c>
      <c r="O2597" s="675">
        <v>6</v>
      </c>
      <c r="P2597" s="676">
        <v>67117.8</v>
      </c>
      <c r="Q2597" s="677">
        <v>1</v>
      </c>
      <c r="R2597" s="675">
        <v>12</v>
      </c>
    </row>
    <row r="2598" spans="1:18" x14ac:dyDescent="0.25">
      <c r="A2598" s="432">
        <v>1669</v>
      </c>
      <c r="B2598" s="432" t="s">
        <v>515</v>
      </c>
      <c r="C2598" s="433" t="s">
        <v>147</v>
      </c>
      <c r="D2598" s="433" t="s">
        <v>23232</v>
      </c>
      <c r="E2598" s="433">
        <v>10000</v>
      </c>
      <c r="F2598" s="433" t="s">
        <v>23233</v>
      </c>
      <c r="G2598" s="434" t="s">
        <v>23234</v>
      </c>
      <c r="H2598" s="434" t="s">
        <v>519</v>
      </c>
      <c r="I2598" s="434" t="s">
        <v>849</v>
      </c>
      <c r="J2598" s="433" t="s">
        <v>22308</v>
      </c>
      <c r="K2598" s="675">
        <v>1</v>
      </c>
      <c r="L2598" s="677">
        <v>2</v>
      </c>
      <c r="M2598" s="676">
        <v>18325.933333333331</v>
      </c>
      <c r="N2598" s="677">
        <v>1</v>
      </c>
      <c r="O2598" s="675">
        <v>6</v>
      </c>
      <c r="P2598" s="676">
        <v>61117.8</v>
      </c>
      <c r="Q2598" s="677">
        <v>1</v>
      </c>
      <c r="R2598" s="675">
        <v>12</v>
      </c>
    </row>
    <row r="2599" spans="1:18" x14ac:dyDescent="0.25">
      <c r="A2599" s="432">
        <v>1669</v>
      </c>
      <c r="B2599" s="432" t="s">
        <v>515</v>
      </c>
      <c r="C2599" s="433" t="s">
        <v>147</v>
      </c>
      <c r="D2599" s="433" t="s">
        <v>23235</v>
      </c>
      <c r="E2599" s="433">
        <v>11000</v>
      </c>
      <c r="F2599" s="433" t="s">
        <v>23236</v>
      </c>
      <c r="G2599" s="434" t="s">
        <v>23237</v>
      </c>
      <c r="H2599" s="434" t="s">
        <v>19390</v>
      </c>
      <c r="I2599" s="434" t="s">
        <v>849</v>
      </c>
      <c r="J2599" s="433" t="s">
        <v>23213</v>
      </c>
      <c r="K2599" s="675">
        <v>1</v>
      </c>
      <c r="L2599" s="677">
        <v>2</v>
      </c>
      <c r="M2599" s="676">
        <v>20259.266666666666</v>
      </c>
      <c r="N2599" s="677">
        <v>1</v>
      </c>
      <c r="O2599" s="675">
        <v>4</v>
      </c>
      <c r="P2599" s="676">
        <v>44745.2</v>
      </c>
      <c r="Q2599" s="677" t="s">
        <v>542</v>
      </c>
      <c r="R2599" s="675" t="s">
        <v>542</v>
      </c>
    </row>
    <row r="2600" spans="1:18" x14ac:dyDescent="0.25">
      <c r="A2600" s="432">
        <v>1669</v>
      </c>
      <c r="B2600" s="432" t="s">
        <v>515</v>
      </c>
      <c r="C2600" s="433" t="s">
        <v>147</v>
      </c>
      <c r="D2600" s="433" t="s">
        <v>23238</v>
      </c>
      <c r="E2600" s="433">
        <v>10000</v>
      </c>
      <c r="F2600" s="433" t="s">
        <v>23239</v>
      </c>
      <c r="G2600" s="434" t="s">
        <v>23240</v>
      </c>
      <c r="H2600" s="434" t="s">
        <v>1390</v>
      </c>
      <c r="I2600" s="434" t="s">
        <v>849</v>
      </c>
      <c r="J2600" s="433" t="s">
        <v>23175</v>
      </c>
      <c r="K2600" s="675">
        <v>1</v>
      </c>
      <c r="L2600" s="677">
        <v>2</v>
      </c>
      <c r="M2600" s="676">
        <v>18325.933333333331</v>
      </c>
      <c r="N2600" s="677">
        <v>1</v>
      </c>
      <c r="O2600" s="675">
        <v>6</v>
      </c>
      <c r="P2600" s="676">
        <v>61117.8</v>
      </c>
      <c r="Q2600" s="677">
        <v>1</v>
      </c>
      <c r="R2600" s="675">
        <v>12</v>
      </c>
    </row>
    <row r="2601" spans="1:18" x14ac:dyDescent="0.25">
      <c r="A2601" s="432">
        <v>1669</v>
      </c>
      <c r="B2601" s="432" t="s">
        <v>515</v>
      </c>
      <c r="C2601" s="433" t="s">
        <v>147</v>
      </c>
      <c r="D2601" s="433" t="s">
        <v>23241</v>
      </c>
      <c r="E2601" s="433">
        <v>13000</v>
      </c>
      <c r="F2601" s="433" t="s">
        <v>23242</v>
      </c>
      <c r="G2601" s="434" t="s">
        <v>23243</v>
      </c>
      <c r="H2601" s="434" t="s">
        <v>19383</v>
      </c>
      <c r="I2601" s="434" t="s">
        <v>849</v>
      </c>
      <c r="J2601" s="433" t="s">
        <v>22260</v>
      </c>
      <c r="K2601" s="675">
        <v>1</v>
      </c>
      <c r="L2601" s="677">
        <v>2</v>
      </c>
      <c r="M2601" s="676">
        <v>24125.933333333331</v>
      </c>
      <c r="N2601" s="677">
        <v>1</v>
      </c>
      <c r="O2601" s="675">
        <v>4</v>
      </c>
      <c r="P2601" s="676">
        <v>52745.2</v>
      </c>
      <c r="Q2601" s="677" t="s">
        <v>542</v>
      </c>
      <c r="R2601" s="675" t="s">
        <v>542</v>
      </c>
    </row>
    <row r="2602" spans="1:18" x14ac:dyDescent="0.25">
      <c r="A2602" s="432">
        <v>1669</v>
      </c>
      <c r="B2602" s="432" t="s">
        <v>515</v>
      </c>
      <c r="C2602" s="433" t="s">
        <v>147</v>
      </c>
      <c r="D2602" s="433" t="s">
        <v>23244</v>
      </c>
      <c r="E2602" s="433">
        <v>4000</v>
      </c>
      <c r="F2602" s="433" t="s">
        <v>23245</v>
      </c>
      <c r="G2602" s="434" t="s">
        <v>23246</v>
      </c>
      <c r="H2602" s="434" t="s">
        <v>23247</v>
      </c>
      <c r="I2602" s="434" t="s">
        <v>23200</v>
      </c>
      <c r="J2602" s="433" t="s">
        <v>23248</v>
      </c>
      <c r="K2602" s="675">
        <v>1</v>
      </c>
      <c r="L2602" s="677">
        <v>2</v>
      </c>
      <c r="M2602" s="676">
        <v>6725.9333333333343</v>
      </c>
      <c r="N2602" s="677">
        <v>1</v>
      </c>
      <c r="O2602" s="675">
        <v>6</v>
      </c>
      <c r="P2602" s="676">
        <v>25117.8</v>
      </c>
      <c r="Q2602" s="677">
        <v>1</v>
      </c>
      <c r="R2602" s="675">
        <v>12</v>
      </c>
    </row>
    <row r="2603" spans="1:18" x14ac:dyDescent="0.25">
      <c r="A2603" s="432">
        <v>1669</v>
      </c>
      <c r="B2603" s="432" t="s">
        <v>515</v>
      </c>
      <c r="C2603" s="433" t="s">
        <v>147</v>
      </c>
      <c r="D2603" s="433" t="s">
        <v>23249</v>
      </c>
      <c r="E2603" s="433">
        <v>3000</v>
      </c>
      <c r="F2603" s="433" t="s">
        <v>23250</v>
      </c>
      <c r="G2603" s="434" t="s">
        <v>23251</v>
      </c>
      <c r="H2603" s="434" t="s">
        <v>542</v>
      </c>
      <c r="I2603" s="434" t="s">
        <v>571</v>
      </c>
      <c r="J2603" s="433" t="s">
        <v>22360</v>
      </c>
      <c r="K2603" s="675">
        <v>1</v>
      </c>
      <c r="L2603" s="677">
        <v>2</v>
      </c>
      <c r="M2603" s="676">
        <v>4792.6000000000004</v>
      </c>
      <c r="N2603" s="677">
        <v>1</v>
      </c>
      <c r="O2603" s="675">
        <v>6</v>
      </c>
      <c r="P2603" s="676">
        <v>19117.8</v>
      </c>
      <c r="Q2603" s="677">
        <v>1</v>
      </c>
      <c r="R2603" s="675">
        <v>12</v>
      </c>
    </row>
    <row r="2604" spans="1:18" x14ac:dyDescent="0.25">
      <c r="A2604" s="432">
        <v>1669</v>
      </c>
      <c r="B2604" s="432" t="s">
        <v>515</v>
      </c>
      <c r="C2604" s="433" t="s">
        <v>147</v>
      </c>
      <c r="D2604" s="433" t="s">
        <v>23252</v>
      </c>
      <c r="E2604" s="433">
        <v>3000</v>
      </c>
      <c r="F2604" s="433" t="s">
        <v>23253</v>
      </c>
      <c r="G2604" s="434" t="s">
        <v>23254</v>
      </c>
      <c r="H2604" s="434" t="s">
        <v>19217</v>
      </c>
      <c r="I2604" s="434" t="s">
        <v>4351</v>
      </c>
      <c r="J2604" s="433" t="s">
        <v>23255</v>
      </c>
      <c r="K2604" s="675">
        <v>1</v>
      </c>
      <c r="L2604" s="677">
        <v>2</v>
      </c>
      <c r="M2604" s="676">
        <v>4792.6000000000004</v>
      </c>
      <c r="N2604" s="677">
        <v>1</v>
      </c>
      <c r="O2604" s="675">
        <v>6</v>
      </c>
      <c r="P2604" s="676">
        <v>19117.8</v>
      </c>
      <c r="Q2604" s="677">
        <v>1</v>
      </c>
      <c r="R2604" s="675">
        <v>12</v>
      </c>
    </row>
    <row r="2605" spans="1:18" x14ac:dyDescent="0.25">
      <c r="A2605" s="432">
        <v>1669</v>
      </c>
      <c r="B2605" s="432" t="s">
        <v>515</v>
      </c>
      <c r="C2605" s="433" t="s">
        <v>147</v>
      </c>
      <c r="D2605" s="433" t="s">
        <v>23256</v>
      </c>
      <c r="E2605" s="433">
        <v>3000</v>
      </c>
      <c r="F2605" s="433" t="s">
        <v>23257</v>
      </c>
      <c r="G2605" s="434" t="s">
        <v>23258</v>
      </c>
      <c r="H2605" s="434" t="s">
        <v>22316</v>
      </c>
      <c r="I2605" s="434" t="s">
        <v>849</v>
      </c>
      <c r="J2605" s="433" t="s">
        <v>22317</v>
      </c>
      <c r="K2605" s="675">
        <v>1</v>
      </c>
      <c r="L2605" s="677">
        <v>2</v>
      </c>
      <c r="M2605" s="676">
        <v>4792.6000000000004</v>
      </c>
      <c r="N2605" s="677">
        <v>1</v>
      </c>
      <c r="O2605" s="675">
        <v>4</v>
      </c>
      <c r="P2605" s="676">
        <v>12745.2</v>
      </c>
      <c r="Q2605" s="677" t="s">
        <v>542</v>
      </c>
      <c r="R2605" s="675" t="s">
        <v>542</v>
      </c>
    </row>
    <row r="2606" spans="1:18" x14ac:dyDescent="0.25">
      <c r="A2606" s="432">
        <v>1669</v>
      </c>
      <c r="B2606" s="432" t="s">
        <v>515</v>
      </c>
      <c r="C2606" s="433" t="s">
        <v>147</v>
      </c>
      <c r="D2606" s="433" t="s">
        <v>23259</v>
      </c>
      <c r="E2606" s="433">
        <v>7000</v>
      </c>
      <c r="F2606" s="433" t="s">
        <v>23260</v>
      </c>
      <c r="G2606" s="434" t="s">
        <v>23261</v>
      </c>
      <c r="H2606" s="434" t="s">
        <v>23006</v>
      </c>
      <c r="I2606" s="434" t="s">
        <v>520</v>
      </c>
      <c r="J2606" s="433" t="s">
        <v>1447</v>
      </c>
      <c r="K2606" s="675">
        <v>1</v>
      </c>
      <c r="L2606" s="677">
        <v>2</v>
      </c>
      <c r="M2606" s="676">
        <v>12525.933333333334</v>
      </c>
      <c r="N2606" s="677">
        <v>1</v>
      </c>
      <c r="O2606" s="675">
        <v>4</v>
      </c>
      <c r="P2606" s="676">
        <v>28745.200000000001</v>
      </c>
      <c r="Q2606" s="677" t="s">
        <v>542</v>
      </c>
      <c r="R2606" s="675" t="s">
        <v>542</v>
      </c>
    </row>
    <row r="2607" spans="1:18" x14ac:dyDescent="0.25">
      <c r="A2607" s="432">
        <v>1669</v>
      </c>
      <c r="B2607" s="432" t="s">
        <v>515</v>
      </c>
      <c r="C2607" s="433" t="s">
        <v>147</v>
      </c>
      <c r="D2607" s="433" t="s">
        <v>23262</v>
      </c>
      <c r="E2607" s="433">
        <v>10000</v>
      </c>
      <c r="F2607" s="433" t="s">
        <v>23263</v>
      </c>
      <c r="G2607" s="434" t="s">
        <v>23264</v>
      </c>
      <c r="H2607" s="434" t="s">
        <v>3423</v>
      </c>
      <c r="I2607" s="434" t="s">
        <v>849</v>
      </c>
      <c r="J2607" s="433" t="s">
        <v>22312</v>
      </c>
      <c r="K2607" s="675">
        <v>1</v>
      </c>
      <c r="L2607" s="677">
        <v>2</v>
      </c>
      <c r="M2607" s="676">
        <v>18325.933333333331</v>
      </c>
      <c r="N2607" s="677">
        <v>1</v>
      </c>
      <c r="O2607" s="675">
        <v>6</v>
      </c>
      <c r="P2607" s="676">
        <v>61117.8</v>
      </c>
      <c r="Q2607" s="677">
        <v>1</v>
      </c>
      <c r="R2607" s="675">
        <v>12</v>
      </c>
    </row>
    <row r="2608" spans="1:18" x14ac:dyDescent="0.25">
      <c r="A2608" s="432">
        <v>1669</v>
      </c>
      <c r="B2608" s="432" t="s">
        <v>515</v>
      </c>
      <c r="C2608" s="433" t="s">
        <v>147</v>
      </c>
      <c r="D2608" s="433" t="s">
        <v>23265</v>
      </c>
      <c r="E2608" s="433">
        <v>6000</v>
      </c>
      <c r="F2608" s="433" t="s">
        <v>23266</v>
      </c>
      <c r="G2608" s="434" t="s">
        <v>23267</v>
      </c>
      <c r="H2608" s="434" t="s">
        <v>23268</v>
      </c>
      <c r="I2608" s="434" t="s">
        <v>520</v>
      </c>
      <c r="J2608" s="433" t="s">
        <v>23269</v>
      </c>
      <c r="K2608" s="675">
        <v>1</v>
      </c>
      <c r="L2608" s="677">
        <v>2</v>
      </c>
      <c r="M2608" s="676">
        <v>10592.6</v>
      </c>
      <c r="N2608" s="677">
        <v>1</v>
      </c>
      <c r="O2608" s="675">
        <v>5</v>
      </c>
      <c r="P2608" s="676">
        <v>30931.5</v>
      </c>
      <c r="Q2608" s="677" t="s">
        <v>542</v>
      </c>
      <c r="R2608" s="675" t="s">
        <v>542</v>
      </c>
    </row>
    <row r="2609" spans="1:18" x14ac:dyDescent="0.25">
      <c r="A2609" s="432">
        <v>1669</v>
      </c>
      <c r="B2609" s="432" t="s">
        <v>515</v>
      </c>
      <c r="C2609" s="433" t="s">
        <v>147</v>
      </c>
      <c r="D2609" s="433" t="s">
        <v>23270</v>
      </c>
      <c r="E2609" s="433">
        <v>6000</v>
      </c>
      <c r="F2609" s="433" t="s">
        <v>22925</v>
      </c>
      <c r="G2609" s="434" t="s">
        <v>23271</v>
      </c>
      <c r="H2609" s="434" t="s">
        <v>22927</v>
      </c>
      <c r="I2609" s="434" t="s">
        <v>520</v>
      </c>
      <c r="J2609" s="433" t="s">
        <v>22928</v>
      </c>
      <c r="K2609" s="675">
        <v>1</v>
      </c>
      <c r="L2609" s="677">
        <v>2</v>
      </c>
      <c r="M2609" s="676">
        <v>10592.6</v>
      </c>
      <c r="N2609" s="677">
        <v>1</v>
      </c>
      <c r="O2609" s="675">
        <v>6</v>
      </c>
      <c r="P2609" s="676">
        <v>37117.800000000003</v>
      </c>
      <c r="Q2609" s="677">
        <v>1</v>
      </c>
      <c r="R2609" s="675">
        <v>12</v>
      </c>
    </row>
    <row r="2610" spans="1:18" x14ac:dyDescent="0.25">
      <c r="A2610" s="432">
        <v>1669</v>
      </c>
      <c r="B2610" s="432" t="s">
        <v>515</v>
      </c>
      <c r="C2610" s="433" t="s">
        <v>147</v>
      </c>
      <c r="D2610" s="433" t="s">
        <v>23272</v>
      </c>
      <c r="E2610" s="433">
        <v>6000</v>
      </c>
      <c r="F2610" s="433" t="s">
        <v>23273</v>
      </c>
      <c r="G2610" s="434" t="s">
        <v>23274</v>
      </c>
      <c r="H2610" s="434" t="s">
        <v>22325</v>
      </c>
      <c r="I2610" s="434" t="s">
        <v>520</v>
      </c>
      <c r="J2610" s="433" t="s">
        <v>6226</v>
      </c>
      <c r="K2610" s="675">
        <v>1</v>
      </c>
      <c r="L2610" s="677">
        <v>2</v>
      </c>
      <c r="M2610" s="676">
        <v>10592.6</v>
      </c>
      <c r="N2610" s="677">
        <v>1</v>
      </c>
      <c r="O2610" s="675">
        <v>4</v>
      </c>
      <c r="P2610" s="676">
        <v>24745.200000000001</v>
      </c>
      <c r="Q2610" s="677" t="s">
        <v>542</v>
      </c>
      <c r="R2610" s="675" t="s">
        <v>542</v>
      </c>
    </row>
    <row r="2611" spans="1:18" x14ac:dyDescent="0.25">
      <c r="A2611" s="432">
        <v>1669</v>
      </c>
      <c r="B2611" s="432" t="s">
        <v>515</v>
      </c>
      <c r="C2611" s="433" t="s">
        <v>147</v>
      </c>
      <c r="D2611" s="433" t="s">
        <v>23275</v>
      </c>
      <c r="E2611" s="433">
        <v>6000</v>
      </c>
      <c r="F2611" s="433" t="s">
        <v>23276</v>
      </c>
      <c r="G2611" s="434" t="s">
        <v>23277</v>
      </c>
      <c r="H2611" s="434" t="s">
        <v>23278</v>
      </c>
      <c r="I2611" s="434" t="s">
        <v>849</v>
      </c>
      <c r="J2611" s="433" t="s">
        <v>23279</v>
      </c>
      <c r="K2611" s="675">
        <v>1</v>
      </c>
      <c r="L2611" s="677">
        <v>2</v>
      </c>
      <c r="M2611" s="676">
        <v>10592.6</v>
      </c>
      <c r="N2611" s="677">
        <v>1</v>
      </c>
      <c r="O2611" s="675">
        <v>5</v>
      </c>
      <c r="P2611" s="676">
        <v>30931.5</v>
      </c>
      <c r="Q2611" s="677" t="s">
        <v>542</v>
      </c>
      <c r="R2611" s="675" t="s">
        <v>542</v>
      </c>
    </row>
    <row r="2612" spans="1:18" x14ac:dyDescent="0.25">
      <c r="A2612" s="432">
        <v>1669</v>
      </c>
      <c r="B2612" s="432" t="s">
        <v>515</v>
      </c>
      <c r="C2612" s="433" t="s">
        <v>147</v>
      </c>
      <c r="D2612" s="433" t="s">
        <v>23280</v>
      </c>
      <c r="E2612" s="433">
        <v>7000</v>
      </c>
      <c r="F2612" s="433" t="s">
        <v>23281</v>
      </c>
      <c r="G2612" s="434" t="s">
        <v>23282</v>
      </c>
      <c r="H2612" s="434" t="s">
        <v>23283</v>
      </c>
      <c r="I2612" s="434" t="s">
        <v>849</v>
      </c>
      <c r="J2612" s="433" t="s">
        <v>23284</v>
      </c>
      <c r="K2612" s="675">
        <v>1</v>
      </c>
      <c r="L2612" s="677">
        <v>2</v>
      </c>
      <c r="M2612" s="676">
        <v>12525.933333333334</v>
      </c>
      <c r="N2612" s="677">
        <v>1</v>
      </c>
      <c r="O2612" s="675">
        <v>4</v>
      </c>
      <c r="P2612" s="676">
        <v>28745.200000000001</v>
      </c>
      <c r="Q2612" s="677" t="s">
        <v>542</v>
      </c>
      <c r="R2612" s="675" t="s">
        <v>542</v>
      </c>
    </row>
    <row r="2613" spans="1:18" x14ac:dyDescent="0.25">
      <c r="A2613" s="432">
        <v>1669</v>
      </c>
      <c r="B2613" s="432" t="s">
        <v>515</v>
      </c>
      <c r="C2613" s="433" t="s">
        <v>147</v>
      </c>
      <c r="D2613" s="433" t="s">
        <v>23285</v>
      </c>
      <c r="E2613" s="433">
        <v>7000</v>
      </c>
      <c r="F2613" s="433" t="s">
        <v>23286</v>
      </c>
      <c r="G2613" s="434" t="s">
        <v>23287</v>
      </c>
      <c r="H2613" s="434" t="s">
        <v>23288</v>
      </c>
      <c r="I2613" s="434" t="s">
        <v>849</v>
      </c>
      <c r="J2613" s="433" t="s">
        <v>23289</v>
      </c>
      <c r="K2613" s="675">
        <v>1</v>
      </c>
      <c r="L2613" s="677">
        <v>2</v>
      </c>
      <c r="M2613" s="676">
        <v>12525.933333333334</v>
      </c>
      <c r="N2613" s="677" t="s">
        <v>542</v>
      </c>
      <c r="O2613" s="675" t="s">
        <v>542</v>
      </c>
      <c r="P2613" s="676" t="s">
        <v>542</v>
      </c>
      <c r="Q2613" s="677" t="s">
        <v>542</v>
      </c>
      <c r="R2613" s="675" t="s">
        <v>542</v>
      </c>
    </row>
    <row r="2614" spans="1:18" x14ac:dyDescent="0.25">
      <c r="A2614" s="432">
        <v>1669</v>
      </c>
      <c r="B2614" s="432" t="s">
        <v>515</v>
      </c>
      <c r="C2614" s="433" t="s">
        <v>147</v>
      </c>
      <c r="D2614" s="433" t="s">
        <v>23290</v>
      </c>
      <c r="E2614" s="433">
        <v>12000</v>
      </c>
      <c r="F2614" s="433" t="s">
        <v>23291</v>
      </c>
      <c r="G2614" s="434" t="s">
        <v>23292</v>
      </c>
      <c r="H2614" s="434" t="s">
        <v>19387</v>
      </c>
      <c r="I2614" s="434" t="s">
        <v>849</v>
      </c>
      <c r="J2614" s="433" t="s">
        <v>22699</v>
      </c>
      <c r="K2614" s="675">
        <v>1</v>
      </c>
      <c r="L2614" s="677">
        <v>2</v>
      </c>
      <c r="M2614" s="676">
        <v>22192.6</v>
      </c>
      <c r="N2614" s="677">
        <v>1</v>
      </c>
      <c r="O2614" s="675">
        <v>5</v>
      </c>
      <c r="P2614" s="676">
        <v>60931.5</v>
      </c>
      <c r="Q2614" s="677" t="s">
        <v>542</v>
      </c>
      <c r="R2614" s="675" t="s">
        <v>542</v>
      </c>
    </row>
    <row r="2615" spans="1:18" x14ac:dyDescent="0.25">
      <c r="A2615" s="432">
        <v>1669</v>
      </c>
      <c r="B2615" s="432" t="s">
        <v>515</v>
      </c>
      <c r="C2615" s="433" t="s">
        <v>147</v>
      </c>
      <c r="D2615" s="433" t="s">
        <v>23293</v>
      </c>
      <c r="E2615" s="433">
        <v>11000</v>
      </c>
      <c r="F2615" s="433" t="s">
        <v>23294</v>
      </c>
      <c r="G2615" s="434" t="s">
        <v>23295</v>
      </c>
      <c r="H2615" s="434" t="s">
        <v>19383</v>
      </c>
      <c r="I2615" s="434" t="s">
        <v>849</v>
      </c>
      <c r="J2615" s="433" t="s">
        <v>22260</v>
      </c>
      <c r="K2615" s="675">
        <v>1</v>
      </c>
      <c r="L2615" s="677">
        <v>2</v>
      </c>
      <c r="M2615" s="676">
        <v>20259.266666666666</v>
      </c>
      <c r="N2615" s="677">
        <v>1</v>
      </c>
      <c r="O2615" s="675">
        <v>5</v>
      </c>
      <c r="P2615" s="676">
        <v>55931.5</v>
      </c>
      <c r="Q2615" s="677" t="s">
        <v>542</v>
      </c>
      <c r="R2615" s="675" t="s">
        <v>542</v>
      </c>
    </row>
    <row r="2616" spans="1:18" x14ac:dyDescent="0.25">
      <c r="A2616" s="432">
        <v>1669</v>
      </c>
      <c r="B2616" s="432" t="s">
        <v>515</v>
      </c>
      <c r="C2616" s="433" t="s">
        <v>147</v>
      </c>
      <c r="D2616" s="433" t="s">
        <v>23296</v>
      </c>
      <c r="E2616" s="433">
        <v>6000</v>
      </c>
      <c r="F2616" s="433" t="s">
        <v>23297</v>
      </c>
      <c r="G2616" s="434" t="s">
        <v>23298</v>
      </c>
      <c r="H2616" s="434" t="s">
        <v>4671</v>
      </c>
      <c r="I2616" s="434" t="s">
        <v>520</v>
      </c>
      <c r="J2616" s="433" t="s">
        <v>1400</v>
      </c>
      <c r="K2616" s="675">
        <v>1</v>
      </c>
      <c r="L2616" s="677">
        <v>2</v>
      </c>
      <c r="M2616" s="676">
        <v>10592.6</v>
      </c>
      <c r="N2616" s="677">
        <v>1</v>
      </c>
      <c r="O2616" s="675">
        <v>6</v>
      </c>
      <c r="P2616" s="676">
        <v>37117.800000000003</v>
      </c>
      <c r="Q2616" s="677">
        <v>1</v>
      </c>
      <c r="R2616" s="675">
        <v>12</v>
      </c>
    </row>
    <row r="2617" spans="1:18" x14ac:dyDescent="0.25">
      <c r="A2617" s="432">
        <v>1669</v>
      </c>
      <c r="B2617" s="432" t="s">
        <v>515</v>
      </c>
      <c r="C2617" s="433" t="s">
        <v>147</v>
      </c>
      <c r="D2617" s="433" t="s">
        <v>23299</v>
      </c>
      <c r="E2617" s="433">
        <v>3500</v>
      </c>
      <c r="F2617" s="433" t="s">
        <v>23300</v>
      </c>
      <c r="G2617" s="434" t="s">
        <v>23301</v>
      </c>
      <c r="H2617" s="434" t="s">
        <v>20534</v>
      </c>
      <c r="I2617" s="434" t="s">
        <v>23302</v>
      </c>
      <c r="J2617" s="433" t="s">
        <v>23303</v>
      </c>
      <c r="K2617" s="675">
        <v>1</v>
      </c>
      <c r="L2617" s="677">
        <v>2</v>
      </c>
      <c r="M2617" s="676">
        <v>5759.2666666666673</v>
      </c>
      <c r="N2617" s="677">
        <v>1</v>
      </c>
      <c r="O2617" s="675">
        <v>6</v>
      </c>
      <c r="P2617" s="676">
        <v>22117.8</v>
      </c>
      <c r="Q2617" s="677">
        <v>1</v>
      </c>
      <c r="R2617" s="675">
        <v>12</v>
      </c>
    </row>
    <row r="2618" spans="1:18" x14ac:dyDescent="0.25">
      <c r="A2618" s="432">
        <v>1669</v>
      </c>
      <c r="B2618" s="432" t="s">
        <v>515</v>
      </c>
      <c r="C2618" s="433" t="s">
        <v>147</v>
      </c>
      <c r="D2618" s="433" t="s">
        <v>23304</v>
      </c>
      <c r="E2618" s="433">
        <v>2500</v>
      </c>
      <c r="F2618" s="433" t="s">
        <v>23305</v>
      </c>
      <c r="G2618" s="434" t="s">
        <v>23306</v>
      </c>
      <c r="H2618" s="434" t="s">
        <v>19217</v>
      </c>
      <c r="I2618" s="434" t="s">
        <v>4351</v>
      </c>
      <c r="J2618" s="433" t="s">
        <v>23255</v>
      </c>
      <c r="K2618" s="675">
        <v>1</v>
      </c>
      <c r="L2618" s="677">
        <v>2</v>
      </c>
      <c r="M2618" s="676">
        <v>3825.9333333333334</v>
      </c>
      <c r="N2618" s="677">
        <v>1</v>
      </c>
      <c r="O2618" s="675">
        <v>6</v>
      </c>
      <c r="P2618" s="676">
        <v>16117.8</v>
      </c>
      <c r="Q2618" s="677">
        <v>1</v>
      </c>
      <c r="R2618" s="675">
        <v>12</v>
      </c>
    </row>
    <row r="2619" spans="1:18" x14ac:dyDescent="0.25">
      <c r="A2619" s="432">
        <v>1669</v>
      </c>
      <c r="B2619" s="432" t="s">
        <v>515</v>
      </c>
      <c r="C2619" s="433" t="s">
        <v>147</v>
      </c>
      <c r="D2619" s="433" t="s">
        <v>23307</v>
      </c>
      <c r="E2619" s="433">
        <v>3000</v>
      </c>
      <c r="F2619" s="433" t="s">
        <v>23308</v>
      </c>
      <c r="G2619" s="434" t="s">
        <v>23309</v>
      </c>
      <c r="H2619" s="434" t="s">
        <v>3924</v>
      </c>
      <c r="I2619" s="434" t="s">
        <v>23310</v>
      </c>
      <c r="J2619" s="433" t="s">
        <v>23311</v>
      </c>
      <c r="K2619" s="675">
        <v>1</v>
      </c>
      <c r="L2619" s="677">
        <v>2</v>
      </c>
      <c r="M2619" s="676">
        <v>4792.6000000000004</v>
      </c>
      <c r="N2619" s="677">
        <v>1</v>
      </c>
      <c r="O2619" s="675">
        <v>5</v>
      </c>
      <c r="P2619" s="676">
        <v>15931.5</v>
      </c>
      <c r="Q2619" s="677" t="s">
        <v>542</v>
      </c>
      <c r="R2619" s="675" t="s">
        <v>542</v>
      </c>
    </row>
    <row r="2620" spans="1:18" x14ac:dyDescent="0.25">
      <c r="A2620" s="432">
        <v>1669</v>
      </c>
      <c r="B2620" s="432" t="s">
        <v>515</v>
      </c>
      <c r="C2620" s="433" t="s">
        <v>147</v>
      </c>
      <c r="D2620" s="433" t="s">
        <v>23312</v>
      </c>
      <c r="E2620" s="433">
        <v>6000</v>
      </c>
      <c r="F2620" s="433" t="s">
        <v>23313</v>
      </c>
      <c r="G2620" s="434" t="s">
        <v>23314</v>
      </c>
      <c r="H2620" s="434" t="s">
        <v>23315</v>
      </c>
      <c r="I2620" s="434" t="s">
        <v>520</v>
      </c>
      <c r="J2620" s="433" t="s">
        <v>5894</v>
      </c>
      <c r="K2620" s="675">
        <v>1</v>
      </c>
      <c r="L2620" s="677">
        <v>2</v>
      </c>
      <c r="M2620" s="676">
        <v>10592.6</v>
      </c>
      <c r="N2620" s="677">
        <v>1</v>
      </c>
      <c r="O2620" s="675">
        <v>6</v>
      </c>
      <c r="P2620" s="676">
        <v>37117.800000000003</v>
      </c>
      <c r="Q2620" s="677">
        <v>1</v>
      </c>
      <c r="R2620" s="675">
        <v>12</v>
      </c>
    </row>
    <row r="2621" spans="1:18" x14ac:dyDescent="0.25">
      <c r="A2621" s="432">
        <v>1669</v>
      </c>
      <c r="B2621" s="432" t="s">
        <v>515</v>
      </c>
      <c r="C2621" s="433" t="s">
        <v>147</v>
      </c>
      <c r="D2621" s="433" t="s">
        <v>23316</v>
      </c>
      <c r="E2621" s="433">
        <v>9000</v>
      </c>
      <c r="F2621" s="433" t="s">
        <v>23317</v>
      </c>
      <c r="G2621" s="434" t="s">
        <v>23318</v>
      </c>
      <c r="H2621" s="434" t="s">
        <v>20680</v>
      </c>
      <c r="I2621" s="434" t="s">
        <v>849</v>
      </c>
      <c r="J2621" s="433" t="s">
        <v>22367</v>
      </c>
      <c r="K2621" s="675">
        <v>1</v>
      </c>
      <c r="L2621" s="677">
        <v>2</v>
      </c>
      <c r="M2621" s="676">
        <v>16392.599999999999</v>
      </c>
      <c r="N2621" s="677">
        <v>1</v>
      </c>
      <c r="O2621" s="675">
        <v>6</v>
      </c>
      <c r="P2621" s="676">
        <v>55117.8</v>
      </c>
      <c r="Q2621" s="677">
        <v>1</v>
      </c>
      <c r="R2621" s="675">
        <v>12</v>
      </c>
    </row>
    <row r="2622" spans="1:18" x14ac:dyDescent="0.25">
      <c r="A2622" s="432">
        <v>1669</v>
      </c>
      <c r="B2622" s="432" t="s">
        <v>515</v>
      </c>
      <c r="C2622" s="433" t="s">
        <v>147</v>
      </c>
      <c r="D2622" s="433" t="s">
        <v>23319</v>
      </c>
      <c r="E2622" s="433">
        <v>11000</v>
      </c>
      <c r="F2622" s="433" t="s">
        <v>23320</v>
      </c>
      <c r="G2622" s="434" t="s">
        <v>23321</v>
      </c>
      <c r="H2622" s="434" t="s">
        <v>22303</v>
      </c>
      <c r="I2622" s="434" t="s">
        <v>520</v>
      </c>
      <c r="J2622" s="433" t="s">
        <v>2066</v>
      </c>
      <c r="K2622" s="675">
        <v>1</v>
      </c>
      <c r="L2622" s="677">
        <v>2</v>
      </c>
      <c r="M2622" s="676">
        <v>20259.266666666666</v>
      </c>
      <c r="N2622" s="677">
        <v>1</v>
      </c>
      <c r="O2622" s="675">
        <v>6</v>
      </c>
      <c r="P2622" s="676">
        <v>67117.8</v>
      </c>
      <c r="Q2622" s="677">
        <v>1</v>
      </c>
      <c r="R2622" s="675">
        <v>12</v>
      </c>
    </row>
    <row r="2623" spans="1:18" x14ac:dyDescent="0.25">
      <c r="A2623" s="432">
        <v>1669</v>
      </c>
      <c r="B2623" s="432" t="s">
        <v>515</v>
      </c>
      <c r="C2623" s="433" t="s">
        <v>147</v>
      </c>
      <c r="D2623" s="433" t="s">
        <v>23322</v>
      </c>
      <c r="E2623" s="433">
        <v>9000</v>
      </c>
      <c r="F2623" s="433" t="s">
        <v>23323</v>
      </c>
      <c r="G2623" s="434" t="s">
        <v>23324</v>
      </c>
      <c r="H2623" s="434" t="s">
        <v>23152</v>
      </c>
      <c r="I2623" s="434" t="s">
        <v>849</v>
      </c>
      <c r="J2623" s="433" t="s">
        <v>23153</v>
      </c>
      <c r="K2623" s="675">
        <v>1</v>
      </c>
      <c r="L2623" s="677">
        <v>2</v>
      </c>
      <c r="M2623" s="676">
        <v>16392.599999999999</v>
      </c>
      <c r="N2623" s="677">
        <v>1</v>
      </c>
      <c r="O2623" s="675">
        <v>4</v>
      </c>
      <c r="P2623" s="676">
        <v>36745.199999999997</v>
      </c>
      <c r="Q2623" s="677" t="s">
        <v>542</v>
      </c>
      <c r="R2623" s="675" t="s">
        <v>542</v>
      </c>
    </row>
    <row r="2624" spans="1:18" x14ac:dyDescent="0.25">
      <c r="A2624" s="432">
        <v>1669</v>
      </c>
      <c r="B2624" s="432" t="s">
        <v>515</v>
      </c>
      <c r="C2624" s="433" t="s">
        <v>147</v>
      </c>
      <c r="D2624" s="433" t="s">
        <v>23325</v>
      </c>
      <c r="E2624" s="433">
        <v>13000</v>
      </c>
      <c r="F2624" s="433" t="s">
        <v>23326</v>
      </c>
      <c r="G2624" s="434" t="s">
        <v>23327</v>
      </c>
      <c r="H2624" s="434" t="s">
        <v>20680</v>
      </c>
      <c r="I2624" s="434" t="s">
        <v>520</v>
      </c>
      <c r="J2624" s="433" t="s">
        <v>19099</v>
      </c>
      <c r="K2624" s="675">
        <v>1</v>
      </c>
      <c r="L2624" s="677">
        <v>2</v>
      </c>
      <c r="M2624" s="676">
        <v>24125.933333333331</v>
      </c>
      <c r="N2624" s="677">
        <v>1</v>
      </c>
      <c r="O2624" s="675">
        <v>4</v>
      </c>
      <c r="P2624" s="676">
        <v>52745.2</v>
      </c>
      <c r="Q2624" s="677" t="s">
        <v>542</v>
      </c>
      <c r="R2624" s="675" t="s">
        <v>542</v>
      </c>
    </row>
    <row r="2625" spans="1:18" x14ac:dyDescent="0.25">
      <c r="A2625" s="432">
        <v>1669</v>
      </c>
      <c r="B2625" s="432" t="s">
        <v>515</v>
      </c>
      <c r="C2625" s="433" t="s">
        <v>147</v>
      </c>
      <c r="D2625" s="433" t="s">
        <v>23328</v>
      </c>
      <c r="E2625" s="433">
        <v>6000</v>
      </c>
      <c r="F2625" s="433" t="s">
        <v>23329</v>
      </c>
      <c r="G2625" s="434" t="s">
        <v>23330</v>
      </c>
      <c r="H2625" s="434" t="s">
        <v>19390</v>
      </c>
      <c r="I2625" s="434" t="s">
        <v>520</v>
      </c>
      <c r="J2625" s="433" t="s">
        <v>576</v>
      </c>
      <c r="K2625" s="675">
        <v>1</v>
      </c>
      <c r="L2625" s="677">
        <v>2</v>
      </c>
      <c r="M2625" s="676">
        <v>10592.6</v>
      </c>
      <c r="N2625" s="677">
        <v>1</v>
      </c>
      <c r="O2625" s="675">
        <v>6</v>
      </c>
      <c r="P2625" s="676">
        <v>37117.800000000003</v>
      </c>
      <c r="Q2625" s="677">
        <v>1</v>
      </c>
      <c r="R2625" s="675">
        <v>12</v>
      </c>
    </row>
    <row r="2626" spans="1:18" x14ac:dyDescent="0.25">
      <c r="A2626" s="432">
        <v>1669</v>
      </c>
      <c r="B2626" s="432" t="s">
        <v>515</v>
      </c>
      <c r="C2626" s="433" t="s">
        <v>147</v>
      </c>
      <c r="D2626" s="433" t="s">
        <v>23331</v>
      </c>
      <c r="E2626" s="433">
        <v>7000</v>
      </c>
      <c r="F2626" s="433" t="s">
        <v>23332</v>
      </c>
      <c r="G2626" s="434" t="s">
        <v>23333</v>
      </c>
      <c r="H2626" s="434" t="s">
        <v>23186</v>
      </c>
      <c r="I2626" s="434" t="s">
        <v>849</v>
      </c>
      <c r="J2626" s="433" t="s">
        <v>23187</v>
      </c>
      <c r="K2626" s="675">
        <v>1</v>
      </c>
      <c r="L2626" s="677">
        <v>2</v>
      </c>
      <c r="M2626" s="676">
        <v>12525.933333333334</v>
      </c>
      <c r="N2626" s="677">
        <v>1</v>
      </c>
      <c r="O2626" s="675">
        <v>4</v>
      </c>
      <c r="P2626" s="676">
        <v>28745.200000000001</v>
      </c>
      <c r="Q2626" s="677" t="s">
        <v>542</v>
      </c>
      <c r="R2626" s="675" t="s">
        <v>542</v>
      </c>
    </row>
    <row r="2627" spans="1:18" x14ac:dyDescent="0.25">
      <c r="A2627" s="432">
        <v>1669</v>
      </c>
      <c r="B2627" s="432" t="s">
        <v>515</v>
      </c>
      <c r="C2627" s="433" t="s">
        <v>147</v>
      </c>
      <c r="D2627" s="433" t="s">
        <v>23334</v>
      </c>
      <c r="E2627" s="433">
        <v>7000</v>
      </c>
      <c r="F2627" s="433" t="s">
        <v>23335</v>
      </c>
      <c r="G2627" s="434" t="s">
        <v>23336</v>
      </c>
      <c r="H2627" s="434" t="s">
        <v>19383</v>
      </c>
      <c r="I2627" s="434" t="s">
        <v>849</v>
      </c>
      <c r="J2627" s="433" t="s">
        <v>22260</v>
      </c>
      <c r="K2627" s="675">
        <v>1</v>
      </c>
      <c r="L2627" s="677">
        <v>2</v>
      </c>
      <c r="M2627" s="676">
        <v>12525.933333333334</v>
      </c>
      <c r="N2627" s="677">
        <v>1</v>
      </c>
      <c r="O2627" s="675">
        <v>4</v>
      </c>
      <c r="P2627" s="676">
        <v>28745.200000000001</v>
      </c>
      <c r="Q2627" s="677" t="s">
        <v>542</v>
      </c>
      <c r="R2627" s="675" t="s">
        <v>542</v>
      </c>
    </row>
    <row r="2628" spans="1:18" x14ac:dyDescent="0.25">
      <c r="A2628" s="432">
        <v>1669</v>
      </c>
      <c r="B2628" s="432" t="s">
        <v>515</v>
      </c>
      <c r="C2628" s="433" t="s">
        <v>147</v>
      </c>
      <c r="D2628" s="433" t="s">
        <v>23337</v>
      </c>
      <c r="E2628" s="433">
        <v>4500</v>
      </c>
      <c r="F2628" s="433" t="s">
        <v>23338</v>
      </c>
      <c r="G2628" s="434" t="s">
        <v>23339</v>
      </c>
      <c r="H2628" s="434" t="s">
        <v>19217</v>
      </c>
      <c r="I2628" s="434" t="s">
        <v>4351</v>
      </c>
      <c r="J2628" s="433" t="s">
        <v>23255</v>
      </c>
      <c r="K2628" s="675">
        <v>1</v>
      </c>
      <c r="L2628" s="677">
        <v>2</v>
      </c>
      <c r="M2628" s="676">
        <v>7692.6</v>
      </c>
      <c r="N2628" s="677">
        <v>1</v>
      </c>
      <c r="O2628" s="675">
        <v>6</v>
      </c>
      <c r="P2628" s="676">
        <v>28117.8</v>
      </c>
      <c r="Q2628" s="677">
        <v>1</v>
      </c>
      <c r="R2628" s="675">
        <v>12</v>
      </c>
    </row>
    <row r="2629" spans="1:18" x14ac:dyDescent="0.25">
      <c r="A2629" s="432">
        <v>1669</v>
      </c>
      <c r="B2629" s="432" t="s">
        <v>515</v>
      </c>
      <c r="C2629" s="433" t="s">
        <v>147</v>
      </c>
      <c r="D2629" s="433" t="s">
        <v>23340</v>
      </c>
      <c r="E2629" s="433">
        <v>13000</v>
      </c>
      <c r="F2629" s="433" t="s">
        <v>23341</v>
      </c>
      <c r="G2629" s="434" t="s">
        <v>23342</v>
      </c>
      <c r="H2629" s="434" t="s">
        <v>19390</v>
      </c>
      <c r="I2629" s="434" t="s">
        <v>849</v>
      </c>
      <c r="J2629" s="433" t="s">
        <v>23213</v>
      </c>
      <c r="K2629" s="675">
        <v>1</v>
      </c>
      <c r="L2629" s="677">
        <v>2</v>
      </c>
      <c r="M2629" s="676">
        <v>24125.933333333331</v>
      </c>
      <c r="N2629" s="677">
        <v>1</v>
      </c>
      <c r="O2629" s="675">
        <v>4</v>
      </c>
      <c r="P2629" s="676">
        <v>52745.2</v>
      </c>
      <c r="Q2629" s="677" t="s">
        <v>542</v>
      </c>
      <c r="R2629" s="675" t="s">
        <v>542</v>
      </c>
    </row>
    <row r="2630" spans="1:18" x14ac:dyDescent="0.25">
      <c r="A2630" s="432">
        <v>1669</v>
      </c>
      <c r="B2630" s="432" t="s">
        <v>515</v>
      </c>
      <c r="C2630" s="433" t="s">
        <v>147</v>
      </c>
      <c r="D2630" s="433" t="s">
        <v>23343</v>
      </c>
      <c r="E2630" s="433">
        <v>3500</v>
      </c>
      <c r="F2630" s="433" t="s">
        <v>23344</v>
      </c>
      <c r="G2630" s="434" t="s">
        <v>23345</v>
      </c>
      <c r="H2630" s="434" t="s">
        <v>542</v>
      </c>
      <c r="I2630" s="434" t="s">
        <v>571</v>
      </c>
      <c r="J2630" s="433" t="s">
        <v>22360</v>
      </c>
      <c r="K2630" s="675">
        <v>1</v>
      </c>
      <c r="L2630" s="677">
        <v>2</v>
      </c>
      <c r="M2630" s="676">
        <v>5759.2666666666673</v>
      </c>
      <c r="N2630" s="677">
        <v>1</v>
      </c>
      <c r="O2630" s="675">
        <v>6</v>
      </c>
      <c r="P2630" s="676">
        <v>22117.8</v>
      </c>
      <c r="Q2630" s="677">
        <v>1</v>
      </c>
      <c r="R2630" s="675">
        <v>12</v>
      </c>
    </row>
    <row r="2631" spans="1:18" x14ac:dyDescent="0.25">
      <c r="A2631" s="432">
        <v>1669</v>
      </c>
      <c r="B2631" s="432" t="s">
        <v>515</v>
      </c>
      <c r="C2631" s="433" t="s">
        <v>147</v>
      </c>
      <c r="D2631" s="433" t="s">
        <v>23346</v>
      </c>
      <c r="E2631" s="433">
        <v>8000</v>
      </c>
      <c r="F2631" s="433" t="s">
        <v>23347</v>
      </c>
      <c r="G2631" s="434" t="s">
        <v>23348</v>
      </c>
      <c r="H2631" s="434" t="s">
        <v>1390</v>
      </c>
      <c r="I2631" s="434" t="s">
        <v>520</v>
      </c>
      <c r="J2631" s="433" t="s">
        <v>4017</v>
      </c>
      <c r="K2631" s="675">
        <v>1</v>
      </c>
      <c r="L2631" s="677">
        <v>2</v>
      </c>
      <c r="M2631" s="676">
        <v>14459.266666666668</v>
      </c>
      <c r="N2631" s="677">
        <v>1</v>
      </c>
      <c r="O2631" s="675">
        <v>6</v>
      </c>
      <c r="P2631" s="676">
        <v>49117.8</v>
      </c>
      <c r="Q2631" s="677">
        <v>1</v>
      </c>
      <c r="R2631" s="675">
        <v>12</v>
      </c>
    </row>
    <row r="2632" spans="1:18" x14ac:dyDescent="0.25">
      <c r="A2632" s="432">
        <v>1669</v>
      </c>
      <c r="B2632" s="432" t="s">
        <v>515</v>
      </c>
      <c r="C2632" s="433" t="s">
        <v>147</v>
      </c>
      <c r="D2632" s="433" t="s">
        <v>23349</v>
      </c>
      <c r="E2632" s="433">
        <v>8000</v>
      </c>
      <c r="F2632" s="433" t="s">
        <v>23350</v>
      </c>
      <c r="G2632" s="434" t="s">
        <v>23351</v>
      </c>
      <c r="H2632" s="434" t="s">
        <v>22451</v>
      </c>
      <c r="I2632" s="434" t="s">
        <v>849</v>
      </c>
      <c r="J2632" s="433" t="s">
        <v>22452</v>
      </c>
      <c r="K2632" s="675">
        <v>1</v>
      </c>
      <c r="L2632" s="677">
        <v>2</v>
      </c>
      <c r="M2632" s="676">
        <v>14459.266666666668</v>
      </c>
      <c r="N2632" s="677">
        <v>1</v>
      </c>
      <c r="O2632" s="675">
        <v>6</v>
      </c>
      <c r="P2632" s="676">
        <v>49117.8</v>
      </c>
      <c r="Q2632" s="677">
        <v>1</v>
      </c>
      <c r="R2632" s="675">
        <v>12</v>
      </c>
    </row>
    <row r="2633" spans="1:18" x14ac:dyDescent="0.25">
      <c r="A2633" s="432">
        <v>1669</v>
      </c>
      <c r="B2633" s="432" t="s">
        <v>515</v>
      </c>
      <c r="C2633" s="433" t="s">
        <v>147</v>
      </c>
      <c r="D2633" s="433" t="s">
        <v>23352</v>
      </c>
      <c r="E2633" s="433">
        <v>10000</v>
      </c>
      <c r="F2633" s="433" t="s">
        <v>23353</v>
      </c>
      <c r="G2633" s="434" t="s">
        <v>23354</v>
      </c>
      <c r="H2633" s="434" t="s">
        <v>20680</v>
      </c>
      <c r="I2633" s="434" t="s">
        <v>849</v>
      </c>
      <c r="J2633" s="433" t="s">
        <v>22367</v>
      </c>
      <c r="K2633" s="675">
        <v>1</v>
      </c>
      <c r="L2633" s="677">
        <v>3</v>
      </c>
      <c r="M2633" s="676">
        <v>20210.400000000001</v>
      </c>
      <c r="N2633" s="677">
        <v>1</v>
      </c>
      <c r="O2633" s="675">
        <v>2</v>
      </c>
      <c r="P2633" s="676">
        <v>20372.599999999999</v>
      </c>
      <c r="Q2633" s="677" t="s">
        <v>542</v>
      </c>
      <c r="R2633" s="675" t="s">
        <v>542</v>
      </c>
    </row>
    <row r="2634" spans="1:18" x14ac:dyDescent="0.25">
      <c r="A2634" s="432">
        <v>1669</v>
      </c>
      <c r="B2634" s="432" t="s">
        <v>515</v>
      </c>
      <c r="C2634" s="433" t="s">
        <v>147</v>
      </c>
      <c r="D2634" s="433" t="s">
        <v>23207</v>
      </c>
      <c r="E2634" s="433">
        <v>3000</v>
      </c>
      <c r="F2634" s="433" t="s">
        <v>23355</v>
      </c>
      <c r="G2634" s="434" t="s">
        <v>23356</v>
      </c>
      <c r="H2634" s="434" t="s">
        <v>23357</v>
      </c>
      <c r="I2634" s="434" t="s">
        <v>1464</v>
      </c>
      <c r="J2634" s="433" t="s">
        <v>23358</v>
      </c>
      <c r="K2634" s="675">
        <v>1</v>
      </c>
      <c r="L2634" s="677">
        <v>3</v>
      </c>
      <c r="M2634" s="676">
        <v>5510.4</v>
      </c>
      <c r="N2634" s="677">
        <v>1</v>
      </c>
      <c r="O2634" s="675">
        <v>4</v>
      </c>
      <c r="P2634" s="676">
        <v>12745.2</v>
      </c>
      <c r="Q2634" s="677" t="s">
        <v>542</v>
      </c>
      <c r="R2634" s="675" t="s">
        <v>542</v>
      </c>
    </row>
    <row r="2635" spans="1:18" x14ac:dyDescent="0.25">
      <c r="A2635" s="432">
        <v>1669</v>
      </c>
      <c r="B2635" s="432" t="s">
        <v>515</v>
      </c>
      <c r="C2635" s="433" t="s">
        <v>147</v>
      </c>
      <c r="D2635" s="433" t="s">
        <v>23359</v>
      </c>
      <c r="E2635" s="433">
        <v>7000</v>
      </c>
      <c r="F2635" s="433" t="s">
        <v>23360</v>
      </c>
      <c r="G2635" s="434" t="s">
        <v>23361</v>
      </c>
      <c r="H2635" s="434" t="s">
        <v>20680</v>
      </c>
      <c r="I2635" s="434" t="s">
        <v>849</v>
      </c>
      <c r="J2635" s="433" t="s">
        <v>22367</v>
      </c>
      <c r="K2635" s="675">
        <v>1</v>
      </c>
      <c r="L2635" s="677">
        <v>3</v>
      </c>
      <c r="M2635" s="676">
        <v>13910.4</v>
      </c>
      <c r="N2635" s="677">
        <v>1</v>
      </c>
      <c r="O2635" s="675">
        <v>2</v>
      </c>
      <c r="P2635" s="676">
        <v>14372.6</v>
      </c>
      <c r="Q2635" s="677" t="s">
        <v>542</v>
      </c>
      <c r="R2635" s="675" t="s">
        <v>542</v>
      </c>
    </row>
    <row r="2636" spans="1:18" x14ac:dyDescent="0.25">
      <c r="A2636" s="432">
        <v>1669</v>
      </c>
      <c r="B2636" s="432" t="s">
        <v>515</v>
      </c>
      <c r="C2636" s="433" t="s">
        <v>147</v>
      </c>
      <c r="D2636" s="433" t="s">
        <v>23362</v>
      </c>
      <c r="E2636" s="433">
        <v>8000</v>
      </c>
      <c r="F2636" s="433" t="s">
        <v>23363</v>
      </c>
      <c r="G2636" s="434" t="s">
        <v>23364</v>
      </c>
      <c r="H2636" s="434" t="s">
        <v>23365</v>
      </c>
      <c r="I2636" s="434" t="s">
        <v>849</v>
      </c>
      <c r="J2636" s="433" t="s">
        <v>23366</v>
      </c>
      <c r="K2636" s="675">
        <v>1</v>
      </c>
      <c r="L2636" s="677">
        <v>2</v>
      </c>
      <c r="M2636" s="676">
        <v>14459.266666666668</v>
      </c>
      <c r="N2636" s="677">
        <v>1</v>
      </c>
      <c r="O2636" s="675">
        <v>6</v>
      </c>
      <c r="P2636" s="676">
        <v>49117.8</v>
      </c>
      <c r="Q2636" s="677">
        <v>1</v>
      </c>
      <c r="R2636" s="675">
        <v>12</v>
      </c>
    </row>
    <row r="2637" spans="1:18" x14ac:dyDescent="0.25">
      <c r="A2637" s="432">
        <v>1669</v>
      </c>
      <c r="B2637" s="432" t="s">
        <v>515</v>
      </c>
      <c r="C2637" s="433" t="s">
        <v>147</v>
      </c>
      <c r="D2637" s="433" t="s">
        <v>23367</v>
      </c>
      <c r="E2637" s="433">
        <v>15600</v>
      </c>
      <c r="F2637" s="433" t="s">
        <v>23368</v>
      </c>
      <c r="G2637" s="434" t="s">
        <v>23369</v>
      </c>
      <c r="H2637" s="434" t="s">
        <v>22575</v>
      </c>
      <c r="I2637" s="434" t="s">
        <v>520</v>
      </c>
      <c r="J2637" s="433" t="s">
        <v>1450</v>
      </c>
      <c r="K2637" s="677" t="s">
        <v>542</v>
      </c>
      <c r="L2637" s="675" t="s">
        <v>542</v>
      </c>
      <c r="M2637" s="676">
        <v>0</v>
      </c>
      <c r="N2637" s="677">
        <v>1</v>
      </c>
      <c r="O2637" s="675">
        <v>1</v>
      </c>
      <c r="P2637" s="676">
        <v>15786.3</v>
      </c>
      <c r="Q2637" s="677" t="s">
        <v>542</v>
      </c>
      <c r="R2637" s="675" t="s">
        <v>542</v>
      </c>
    </row>
    <row r="2638" spans="1:18" x14ac:dyDescent="0.25">
      <c r="A2638" s="432">
        <v>1669</v>
      </c>
      <c r="B2638" s="432" t="s">
        <v>515</v>
      </c>
      <c r="C2638" s="433" t="s">
        <v>147</v>
      </c>
      <c r="D2638" s="433" t="s">
        <v>23370</v>
      </c>
      <c r="E2638" s="433">
        <v>13000</v>
      </c>
      <c r="F2638" s="433" t="s">
        <v>23371</v>
      </c>
      <c r="G2638" s="434" t="s">
        <v>23372</v>
      </c>
      <c r="H2638" s="434" t="s">
        <v>19387</v>
      </c>
      <c r="I2638" s="434" t="s">
        <v>849</v>
      </c>
      <c r="J2638" s="433" t="s">
        <v>22699</v>
      </c>
      <c r="K2638" s="677" t="s">
        <v>542</v>
      </c>
      <c r="L2638" s="675" t="s">
        <v>542</v>
      </c>
      <c r="M2638" s="676">
        <v>0</v>
      </c>
      <c r="N2638" s="677">
        <v>1</v>
      </c>
      <c r="O2638" s="675">
        <v>1</v>
      </c>
      <c r="P2638" s="676">
        <v>13186.3</v>
      </c>
      <c r="Q2638" s="677" t="s">
        <v>542</v>
      </c>
      <c r="R2638" s="675" t="s">
        <v>542</v>
      </c>
    </row>
    <row r="2639" spans="1:18" x14ac:dyDescent="0.25">
      <c r="A2639" s="432">
        <v>1669</v>
      </c>
      <c r="B2639" s="432" t="s">
        <v>515</v>
      </c>
      <c r="C2639" s="433" t="s">
        <v>147</v>
      </c>
      <c r="D2639" s="433" t="s">
        <v>22361</v>
      </c>
      <c r="E2639" s="433">
        <v>11000</v>
      </c>
      <c r="F2639" s="433" t="s">
        <v>23373</v>
      </c>
      <c r="G2639" s="434" t="s">
        <v>23374</v>
      </c>
      <c r="H2639" s="434" t="s">
        <v>22255</v>
      </c>
      <c r="I2639" s="434" t="s">
        <v>849</v>
      </c>
      <c r="J2639" s="433" t="s">
        <v>22256</v>
      </c>
      <c r="K2639" s="677" t="s">
        <v>542</v>
      </c>
      <c r="L2639" s="675" t="s">
        <v>542</v>
      </c>
      <c r="M2639" s="676">
        <v>0</v>
      </c>
      <c r="N2639" s="677">
        <v>1</v>
      </c>
      <c r="O2639" s="675">
        <v>4</v>
      </c>
      <c r="P2639" s="676">
        <v>44745.2</v>
      </c>
      <c r="Q2639" s="677">
        <v>1</v>
      </c>
      <c r="R2639" s="675">
        <v>12</v>
      </c>
    </row>
    <row r="2640" spans="1:18" x14ac:dyDescent="0.25">
      <c r="A2640" s="432">
        <v>1669</v>
      </c>
      <c r="B2640" s="432" t="s">
        <v>515</v>
      </c>
      <c r="C2640" s="433" t="s">
        <v>147</v>
      </c>
      <c r="D2640" s="433" t="s">
        <v>23367</v>
      </c>
      <c r="E2640" s="433">
        <v>15600</v>
      </c>
      <c r="F2640" s="433" t="s">
        <v>23375</v>
      </c>
      <c r="G2640" s="434" t="s">
        <v>23376</v>
      </c>
      <c r="H2640" s="434" t="s">
        <v>23125</v>
      </c>
      <c r="I2640" s="434" t="s">
        <v>849</v>
      </c>
      <c r="J2640" s="433" t="s">
        <v>23126</v>
      </c>
      <c r="K2640" s="677" t="s">
        <v>542</v>
      </c>
      <c r="L2640" s="675" t="s">
        <v>542</v>
      </c>
      <c r="M2640" s="676">
        <v>0</v>
      </c>
      <c r="N2640" s="677">
        <v>1</v>
      </c>
      <c r="O2640" s="675">
        <v>2</v>
      </c>
      <c r="P2640" s="676">
        <v>31572.6</v>
      </c>
      <c r="Q2640" s="677" t="s">
        <v>542</v>
      </c>
      <c r="R2640" s="675" t="s">
        <v>542</v>
      </c>
    </row>
    <row r="2641" spans="1:18" x14ac:dyDescent="0.25">
      <c r="A2641" s="432">
        <v>1669</v>
      </c>
      <c r="B2641" s="432" t="s">
        <v>515</v>
      </c>
      <c r="C2641" s="433" t="s">
        <v>147</v>
      </c>
      <c r="D2641" s="433" t="s">
        <v>23370</v>
      </c>
      <c r="E2641" s="433">
        <v>14500</v>
      </c>
      <c r="F2641" s="433" t="s">
        <v>23377</v>
      </c>
      <c r="G2641" s="434" t="s">
        <v>23378</v>
      </c>
      <c r="H2641" s="434" t="s">
        <v>19387</v>
      </c>
      <c r="I2641" s="434" t="s">
        <v>849</v>
      </c>
      <c r="J2641" s="433" t="s">
        <v>22699</v>
      </c>
      <c r="K2641" s="677" t="s">
        <v>542</v>
      </c>
      <c r="L2641" s="675" t="s">
        <v>542</v>
      </c>
      <c r="M2641" s="676">
        <v>0</v>
      </c>
      <c r="N2641" s="677">
        <v>1</v>
      </c>
      <c r="O2641" s="675">
        <v>3</v>
      </c>
      <c r="P2641" s="676">
        <v>44058.9</v>
      </c>
      <c r="Q2641" s="677">
        <v>1</v>
      </c>
      <c r="R2641" s="675">
        <v>12</v>
      </c>
    </row>
    <row r="2642" spans="1:18" x14ac:dyDescent="0.25">
      <c r="A2642" s="432">
        <v>1669</v>
      </c>
      <c r="B2642" s="432" t="s">
        <v>515</v>
      </c>
      <c r="C2642" s="433" t="s">
        <v>147</v>
      </c>
      <c r="D2642" s="433" t="s">
        <v>23379</v>
      </c>
      <c r="E2642" s="433">
        <v>15600</v>
      </c>
      <c r="F2642" s="433" t="s">
        <v>23380</v>
      </c>
      <c r="G2642" s="434" t="s">
        <v>23381</v>
      </c>
      <c r="H2642" s="434" t="s">
        <v>22575</v>
      </c>
      <c r="I2642" s="434" t="s">
        <v>849</v>
      </c>
      <c r="J2642" s="433" t="s">
        <v>22923</v>
      </c>
      <c r="K2642" s="677" t="s">
        <v>542</v>
      </c>
      <c r="L2642" s="675" t="s">
        <v>542</v>
      </c>
      <c r="M2642" s="676">
        <v>0</v>
      </c>
      <c r="N2642" s="677">
        <v>1</v>
      </c>
      <c r="O2642" s="675">
        <v>3</v>
      </c>
      <c r="P2642" s="676">
        <v>47358.9</v>
      </c>
      <c r="Q2642" s="677">
        <v>1</v>
      </c>
      <c r="R2642" s="675">
        <v>12</v>
      </c>
    </row>
    <row r="2643" spans="1:18" x14ac:dyDescent="0.25">
      <c r="A2643" s="432">
        <v>1669</v>
      </c>
      <c r="B2643" s="432" t="s">
        <v>515</v>
      </c>
      <c r="C2643" s="433" t="s">
        <v>147</v>
      </c>
      <c r="D2643" s="433" t="s">
        <v>22757</v>
      </c>
      <c r="E2643" s="433">
        <v>15600</v>
      </c>
      <c r="F2643" s="433" t="s">
        <v>23382</v>
      </c>
      <c r="G2643" s="434" t="s">
        <v>23383</v>
      </c>
      <c r="H2643" s="434" t="s">
        <v>519</v>
      </c>
      <c r="I2643" s="434" t="s">
        <v>849</v>
      </c>
      <c r="J2643" s="433" t="s">
        <v>22308</v>
      </c>
      <c r="K2643" s="677" t="s">
        <v>542</v>
      </c>
      <c r="L2643" s="675" t="s">
        <v>542</v>
      </c>
      <c r="M2643" s="676">
        <v>0</v>
      </c>
      <c r="N2643" s="677">
        <v>1</v>
      </c>
      <c r="O2643" s="675">
        <v>2</v>
      </c>
      <c r="P2643" s="676">
        <v>31572.6</v>
      </c>
      <c r="Q2643" s="677" t="s">
        <v>542</v>
      </c>
      <c r="R2643" s="675" t="s">
        <v>542</v>
      </c>
    </row>
    <row r="2644" spans="1:18" x14ac:dyDescent="0.25">
      <c r="A2644" s="432">
        <v>1669</v>
      </c>
      <c r="B2644" s="432" t="s">
        <v>515</v>
      </c>
      <c r="C2644" s="433" t="s">
        <v>147</v>
      </c>
      <c r="D2644" s="433" t="s">
        <v>23384</v>
      </c>
      <c r="E2644" s="433">
        <v>15600</v>
      </c>
      <c r="F2644" s="433" t="s">
        <v>23385</v>
      </c>
      <c r="G2644" s="434" t="s">
        <v>23386</v>
      </c>
      <c r="H2644" s="434" t="s">
        <v>565</v>
      </c>
      <c r="I2644" s="434" t="s">
        <v>849</v>
      </c>
      <c r="J2644" s="433" t="s">
        <v>22246</v>
      </c>
      <c r="K2644" s="677" t="s">
        <v>542</v>
      </c>
      <c r="L2644" s="675" t="s">
        <v>542</v>
      </c>
      <c r="M2644" s="676">
        <v>0</v>
      </c>
      <c r="N2644" s="677">
        <v>1</v>
      </c>
      <c r="O2644" s="675">
        <v>3</v>
      </c>
      <c r="P2644" s="676">
        <v>47358.9</v>
      </c>
      <c r="Q2644" s="677">
        <v>1</v>
      </c>
      <c r="R2644" s="675">
        <v>12</v>
      </c>
    </row>
    <row r="2645" spans="1:18" x14ac:dyDescent="0.25">
      <c r="A2645" s="432">
        <v>1669</v>
      </c>
      <c r="B2645" s="432" t="s">
        <v>515</v>
      </c>
      <c r="C2645" s="433" t="s">
        <v>147</v>
      </c>
      <c r="D2645" s="433" t="s">
        <v>23387</v>
      </c>
      <c r="E2645" s="433">
        <v>13000</v>
      </c>
      <c r="F2645" s="433" t="s">
        <v>23371</v>
      </c>
      <c r="G2645" s="434" t="s">
        <v>23372</v>
      </c>
      <c r="H2645" s="434" t="s">
        <v>19387</v>
      </c>
      <c r="I2645" s="434" t="s">
        <v>849</v>
      </c>
      <c r="J2645" s="433" t="s">
        <v>22699</v>
      </c>
      <c r="K2645" s="677" t="s">
        <v>542</v>
      </c>
      <c r="L2645" s="675" t="s">
        <v>542</v>
      </c>
      <c r="M2645" s="676">
        <v>0</v>
      </c>
      <c r="N2645" s="677">
        <v>1</v>
      </c>
      <c r="O2645" s="675">
        <v>3</v>
      </c>
      <c r="P2645" s="676">
        <v>36010.32</v>
      </c>
      <c r="Q2645" s="677">
        <v>1</v>
      </c>
      <c r="R2645" s="675">
        <v>12</v>
      </c>
    </row>
    <row r="2646" spans="1:18" x14ac:dyDescent="0.25">
      <c r="A2646" s="432">
        <v>1669</v>
      </c>
      <c r="B2646" s="432" t="s">
        <v>515</v>
      </c>
      <c r="C2646" s="433" t="s">
        <v>147</v>
      </c>
      <c r="D2646" s="433" t="s">
        <v>23388</v>
      </c>
      <c r="E2646" s="433">
        <v>15600</v>
      </c>
      <c r="F2646" s="433" t="s">
        <v>23389</v>
      </c>
      <c r="G2646" s="434" t="s">
        <v>23390</v>
      </c>
      <c r="H2646" s="434" t="s">
        <v>23391</v>
      </c>
      <c r="I2646" s="434" t="s">
        <v>849</v>
      </c>
      <c r="J2646" s="433" t="s">
        <v>23392</v>
      </c>
      <c r="K2646" s="677" t="s">
        <v>542</v>
      </c>
      <c r="L2646" s="675" t="s">
        <v>542</v>
      </c>
      <c r="M2646" s="676">
        <v>0</v>
      </c>
      <c r="N2646" s="677">
        <v>1</v>
      </c>
      <c r="O2646" s="675">
        <v>2</v>
      </c>
      <c r="P2646" s="676">
        <v>31572.6</v>
      </c>
      <c r="Q2646" s="677" t="s">
        <v>542</v>
      </c>
      <c r="R2646" s="675" t="s">
        <v>542</v>
      </c>
    </row>
    <row r="2647" spans="1:18" x14ac:dyDescent="0.25">
      <c r="A2647" s="432">
        <v>1669</v>
      </c>
      <c r="B2647" s="432" t="s">
        <v>515</v>
      </c>
      <c r="C2647" s="433" t="s">
        <v>147</v>
      </c>
      <c r="D2647" s="433" t="s">
        <v>23393</v>
      </c>
      <c r="E2647" s="433">
        <v>14000</v>
      </c>
      <c r="F2647" s="433" t="s">
        <v>23394</v>
      </c>
      <c r="G2647" s="434" t="s">
        <v>23395</v>
      </c>
      <c r="H2647" s="434" t="s">
        <v>23396</v>
      </c>
      <c r="I2647" s="434" t="s">
        <v>849</v>
      </c>
      <c r="J2647" s="433" t="s">
        <v>23397</v>
      </c>
      <c r="K2647" s="677" t="s">
        <v>542</v>
      </c>
      <c r="L2647" s="675" t="s">
        <v>542</v>
      </c>
      <c r="M2647" s="676">
        <v>0</v>
      </c>
      <c r="N2647" s="677">
        <v>1</v>
      </c>
      <c r="O2647" s="675">
        <v>2</v>
      </c>
      <c r="P2647" s="676">
        <v>28372.6</v>
      </c>
      <c r="Q2647" s="677">
        <v>1</v>
      </c>
      <c r="R2647" s="675">
        <v>12</v>
      </c>
    </row>
    <row r="2648" spans="1:18" x14ac:dyDescent="0.25">
      <c r="A2648" s="432">
        <v>1669</v>
      </c>
      <c r="B2648" s="432" t="s">
        <v>515</v>
      </c>
      <c r="C2648" s="433" t="s">
        <v>147</v>
      </c>
      <c r="D2648" s="433" t="s">
        <v>23398</v>
      </c>
      <c r="E2648" s="433">
        <v>15600</v>
      </c>
      <c r="F2648" s="433" t="s">
        <v>23399</v>
      </c>
      <c r="G2648" s="434" t="s">
        <v>23400</v>
      </c>
      <c r="H2648" s="434" t="s">
        <v>22352</v>
      </c>
      <c r="I2648" s="434" t="s">
        <v>849</v>
      </c>
      <c r="J2648" s="433" t="s">
        <v>22353</v>
      </c>
      <c r="K2648" s="677" t="s">
        <v>542</v>
      </c>
      <c r="L2648" s="675" t="s">
        <v>542</v>
      </c>
      <c r="M2648" s="676">
        <v>0</v>
      </c>
      <c r="N2648" s="677">
        <v>1</v>
      </c>
      <c r="O2648" s="675">
        <v>1</v>
      </c>
      <c r="P2648" s="676">
        <v>15786.3</v>
      </c>
      <c r="Q2648" s="677" t="s">
        <v>542</v>
      </c>
      <c r="R2648" s="675" t="s">
        <v>542</v>
      </c>
    </row>
    <row r="2649" spans="1:18" x14ac:dyDescent="0.25">
      <c r="A2649" s="432">
        <v>1669</v>
      </c>
      <c r="B2649" s="432" t="s">
        <v>515</v>
      </c>
      <c r="C2649" s="433" t="s">
        <v>147</v>
      </c>
      <c r="D2649" s="433" t="s">
        <v>23401</v>
      </c>
      <c r="E2649" s="433">
        <v>15600</v>
      </c>
      <c r="F2649" s="433" t="s">
        <v>23402</v>
      </c>
      <c r="G2649" s="434" t="s">
        <v>23403</v>
      </c>
      <c r="H2649" s="434" t="s">
        <v>22316</v>
      </c>
      <c r="I2649" s="434" t="s">
        <v>849</v>
      </c>
      <c r="J2649" s="433" t="s">
        <v>22317</v>
      </c>
      <c r="K2649" s="677" t="s">
        <v>542</v>
      </c>
      <c r="L2649" s="675" t="s">
        <v>542</v>
      </c>
      <c r="M2649" s="676">
        <v>0</v>
      </c>
      <c r="N2649" s="677">
        <v>1</v>
      </c>
      <c r="O2649" s="675">
        <v>2</v>
      </c>
      <c r="P2649" s="676">
        <v>31572.6</v>
      </c>
      <c r="Q2649" s="677" t="s">
        <v>542</v>
      </c>
      <c r="R2649" s="675" t="s">
        <v>542</v>
      </c>
    </row>
    <row r="2650" spans="1:18" x14ac:dyDescent="0.25">
      <c r="A2650" s="432">
        <v>1669</v>
      </c>
      <c r="B2650" s="432" t="s">
        <v>515</v>
      </c>
      <c r="C2650" s="433" t="s">
        <v>147</v>
      </c>
      <c r="D2650" s="433" t="s">
        <v>23404</v>
      </c>
      <c r="E2650" s="433">
        <v>15600</v>
      </c>
      <c r="F2650" s="433" t="s">
        <v>23405</v>
      </c>
      <c r="G2650" s="434" t="s">
        <v>23406</v>
      </c>
      <c r="H2650" s="434" t="s">
        <v>20680</v>
      </c>
      <c r="I2650" s="434" t="s">
        <v>849</v>
      </c>
      <c r="J2650" s="433" t="s">
        <v>22367</v>
      </c>
      <c r="K2650" s="677" t="s">
        <v>542</v>
      </c>
      <c r="L2650" s="675" t="s">
        <v>542</v>
      </c>
      <c r="M2650" s="676">
        <v>0</v>
      </c>
      <c r="N2650" s="677">
        <v>1</v>
      </c>
      <c r="O2650" s="675">
        <v>3</v>
      </c>
      <c r="P2650" s="676">
        <v>47358.9</v>
      </c>
      <c r="Q2650" s="677">
        <v>1</v>
      </c>
      <c r="R2650" s="675">
        <v>12</v>
      </c>
    </row>
    <row r="2651" spans="1:18" x14ac:dyDescent="0.25">
      <c r="A2651" s="432">
        <v>1669</v>
      </c>
      <c r="B2651" s="432" t="s">
        <v>515</v>
      </c>
      <c r="C2651" s="433" t="s">
        <v>147</v>
      </c>
      <c r="D2651" s="433" t="s">
        <v>23407</v>
      </c>
      <c r="E2651" s="433">
        <v>15600</v>
      </c>
      <c r="F2651" s="433" t="s">
        <v>23408</v>
      </c>
      <c r="G2651" s="434" t="s">
        <v>23409</v>
      </c>
      <c r="H2651" s="434" t="s">
        <v>23410</v>
      </c>
      <c r="I2651" s="434" t="s">
        <v>849</v>
      </c>
      <c r="J2651" s="433" t="s">
        <v>23411</v>
      </c>
      <c r="K2651" s="677" t="s">
        <v>542</v>
      </c>
      <c r="L2651" s="675" t="s">
        <v>542</v>
      </c>
      <c r="M2651" s="676">
        <v>0</v>
      </c>
      <c r="N2651" s="677">
        <v>1</v>
      </c>
      <c r="O2651" s="675">
        <v>2</v>
      </c>
      <c r="P2651" s="676">
        <v>31572.6</v>
      </c>
      <c r="Q2651" s="677" t="s">
        <v>542</v>
      </c>
      <c r="R2651" s="675" t="s">
        <v>542</v>
      </c>
    </row>
    <row r="2652" spans="1:18" x14ac:dyDescent="0.25">
      <c r="A2652" s="432">
        <v>1669</v>
      </c>
      <c r="B2652" s="432" t="s">
        <v>515</v>
      </c>
      <c r="C2652" s="433" t="s">
        <v>147</v>
      </c>
      <c r="D2652" s="433" t="s">
        <v>22763</v>
      </c>
      <c r="E2652" s="433">
        <v>15600</v>
      </c>
      <c r="F2652" s="433" t="s">
        <v>23412</v>
      </c>
      <c r="G2652" s="434" t="s">
        <v>23413</v>
      </c>
      <c r="H2652" s="434" t="s">
        <v>19522</v>
      </c>
      <c r="I2652" s="434" t="s">
        <v>849</v>
      </c>
      <c r="J2652" s="433" t="s">
        <v>23414</v>
      </c>
      <c r="K2652" s="677" t="s">
        <v>542</v>
      </c>
      <c r="L2652" s="675" t="s">
        <v>542</v>
      </c>
      <c r="M2652" s="676">
        <v>0</v>
      </c>
      <c r="N2652" s="677">
        <v>1</v>
      </c>
      <c r="O2652" s="675">
        <v>2</v>
      </c>
      <c r="P2652" s="676">
        <v>30012.6</v>
      </c>
      <c r="Q2652" s="677" t="s">
        <v>542</v>
      </c>
      <c r="R2652" s="675" t="s">
        <v>542</v>
      </c>
    </row>
    <row r="2653" spans="1:18" x14ac:dyDescent="0.25">
      <c r="A2653" s="432">
        <v>1669</v>
      </c>
      <c r="B2653" s="432" t="s">
        <v>515</v>
      </c>
      <c r="C2653" s="433" t="s">
        <v>147</v>
      </c>
      <c r="D2653" s="433" t="s">
        <v>23415</v>
      </c>
      <c r="E2653" s="433">
        <v>14000</v>
      </c>
      <c r="F2653" s="433" t="s">
        <v>23416</v>
      </c>
      <c r="G2653" s="434" t="s">
        <v>23417</v>
      </c>
      <c r="H2653" s="434" t="s">
        <v>18849</v>
      </c>
      <c r="I2653" s="434" t="s">
        <v>849</v>
      </c>
      <c r="J2653" s="433" t="s">
        <v>23418</v>
      </c>
      <c r="K2653" s="677" t="s">
        <v>542</v>
      </c>
      <c r="L2653" s="675" t="s">
        <v>542</v>
      </c>
      <c r="M2653" s="676">
        <v>0</v>
      </c>
      <c r="N2653" s="677">
        <v>1</v>
      </c>
      <c r="O2653" s="675">
        <v>2</v>
      </c>
      <c r="P2653" s="676">
        <v>26972.6</v>
      </c>
      <c r="Q2653" s="677">
        <v>1</v>
      </c>
      <c r="R2653" s="675">
        <v>12</v>
      </c>
    </row>
    <row r="2654" spans="1:18" x14ac:dyDescent="0.25">
      <c r="A2654" s="432">
        <v>1669</v>
      </c>
      <c r="B2654" s="432" t="s">
        <v>515</v>
      </c>
      <c r="C2654" s="433" t="s">
        <v>147</v>
      </c>
      <c r="D2654" s="433" t="s">
        <v>23419</v>
      </c>
      <c r="E2654" s="433">
        <v>15000</v>
      </c>
      <c r="F2654" s="433" t="s">
        <v>23420</v>
      </c>
      <c r="G2654" s="434" t="s">
        <v>23421</v>
      </c>
      <c r="H2654" s="434" t="s">
        <v>22732</v>
      </c>
      <c r="I2654" s="434" t="s">
        <v>849</v>
      </c>
      <c r="J2654" s="433" t="s">
        <v>23422</v>
      </c>
      <c r="K2654" s="677" t="s">
        <v>542</v>
      </c>
      <c r="L2654" s="675" t="s">
        <v>542</v>
      </c>
      <c r="M2654" s="676">
        <v>0</v>
      </c>
      <c r="N2654" s="677">
        <v>1</v>
      </c>
      <c r="O2654" s="675">
        <v>2</v>
      </c>
      <c r="P2654" s="676">
        <v>28872.6</v>
      </c>
      <c r="Q2654" s="677">
        <v>1</v>
      </c>
      <c r="R2654" s="675">
        <v>12</v>
      </c>
    </row>
    <row r="2655" spans="1:18" x14ac:dyDescent="0.25">
      <c r="A2655" s="432">
        <v>1669</v>
      </c>
      <c r="B2655" s="432" t="s">
        <v>515</v>
      </c>
      <c r="C2655" s="433" t="s">
        <v>147</v>
      </c>
      <c r="D2655" s="433" t="s">
        <v>23423</v>
      </c>
      <c r="E2655" s="433">
        <v>15000</v>
      </c>
      <c r="F2655" s="433" t="s">
        <v>23424</v>
      </c>
      <c r="G2655" s="434" t="s">
        <v>23425</v>
      </c>
      <c r="H2655" s="434" t="s">
        <v>19630</v>
      </c>
      <c r="I2655" s="434" t="s">
        <v>849</v>
      </c>
      <c r="J2655" s="433" t="s">
        <v>23426</v>
      </c>
      <c r="K2655" s="677" t="s">
        <v>542</v>
      </c>
      <c r="L2655" s="675" t="s">
        <v>542</v>
      </c>
      <c r="M2655" s="676">
        <v>0</v>
      </c>
      <c r="N2655" s="677">
        <v>1</v>
      </c>
      <c r="O2655" s="675">
        <v>2</v>
      </c>
      <c r="P2655" s="676">
        <v>25372.6</v>
      </c>
      <c r="Q2655" s="677" t="s">
        <v>542</v>
      </c>
      <c r="R2655" s="675" t="s">
        <v>542</v>
      </c>
    </row>
    <row r="2657" spans="1:18" s="435" customFormat="1" ht="12.75" x14ac:dyDescent="0.25">
      <c r="A2657" s="618" t="s">
        <v>278</v>
      </c>
      <c r="B2657" s="615"/>
      <c r="C2657" s="615"/>
      <c r="D2657" s="615"/>
      <c r="E2657" s="615"/>
      <c r="F2657" s="615"/>
      <c r="G2657" s="615"/>
      <c r="H2657" s="615"/>
      <c r="I2657" s="615"/>
      <c r="J2657" s="615"/>
      <c r="K2657" s="616"/>
      <c r="L2657" s="616"/>
      <c r="M2657" s="616"/>
      <c r="N2657" s="616"/>
      <c r="O2657" s="616"/>
      <c r="P2657" s="616"/>
      <c r="Q2657" s="616"/>
      <c r="R2657" s="617"/>
    </row>
    <row r="2658" spans="1:18" x14ac:dyDescent="0.25">
      <c r="A2658" s="704" t="s">
        <v>23427</v>
      </c>
      <c r="B2658" s="704" t="s">
        <v>23428</v>
      </c>
      <c r="C2658" s="596" t="s">
        <v>147</v>
      </c>
      <c r="D2658" s="596" t="s">
        <v>1464</v>
      </c>
      <c r="E2658" s="701">
        <v>4000</v>
      </c>
      <c r="F2658" s="705" t="s">
        <v>23429</v>
      </c>
      <c r="G2658" s="702" t="s">
        <v>23430</v>
      </c>
      <c r="H2658" s="702" t="s">
        <v>2428</v>
      </c>
      <c r="I2658" s="702" t="s">
        <v>1464</v>
      </c>
      <c r="J2658" s="596" t="s">
        <v>1464</v>
      </c>
      <c r="K2658" s="662">
        <v>1</v>
      </c>
      <c r="L2658" s="706">
        <v>12</v>
      </c>
      <c r="M2658" s="662">
        <v>47917.66</v>
      </c>
      <c r="N2658" s="706">
        <v>1</v>
      </c>
      <c r="O2658" s="706">
        <v>6</v>
      </c>
      <c r="P2658" s="662">
        <v>24000</v>
      </c>
      <c r="Q2658" s="706">
        <v>1</v>
      </c>
      <c r="R2658" s="706">
        <v>12</v>
      </c>
    </row>
    <row r="2659" spans="1:18" x14ac:dyDescent="0.25">
      <c r="A2659" s="607" t="s">
        <v>23427</v>
      </c>
      <c r="B2659" s="607" t="s">
        <v>23428</v>
      </c>
      <c r="C2659" s="601" t="s">
        <v>147</v>
      </c>
      <c r="D2659" s="601" t="s">
        <v>1464</v>
      </c>
      <c r="E2659" s="606">
        <v>3000</v>
      </c>
      <c r="F2659" s="609" t="s">
        <v>23431</v>
      </c>
      <c r="G2659" s="703" t="s">
        <v>23432</v>
      </c>
      <c r="H2659" s="703" t="s">
        <v>23433</v>
      </c>
      <c r="I2659" s="703" t="s">
        <v>1464</v>
      </c>
      <c r="J2659" s="601" t="s">
        <v>1464</v>
      </c>
      <c r="K2659" s="666">
        <v>1</v>
      </c>
      <c r="L2659" s="707">
        <v>12</v>
      </c>
      <c r="M2659" s="666">
        <v>35991.870000000003</v>
      </c>
      <c r="N2659" s="707">
        <v>1</v>
      </c>
      <c r="O2659" s="707">
        <v>6</v>
      </c>
      <c r="P2659" s="666">
        <v>17938.96</v>
      </c>
      <c r="Q2659" s="707">
        <v>1</v>
      </c>
      <c r="R2659" s="707">
        <v>12</v>
      </c>
    </row>
    <row r="2660" spans="1:18" x14ac:dyDescent="0.25">
      <c r="A2660" s="607" t="s">
        <v>23427</v>
      </c>
      <c r="B2660" s="708" t="s">
        <v>23434</v>
      </c>
      <c r="C2660" s="601" t="s">
        <v>147</v>
      </c>
      <c r="D2660" s="601" t="s">
        <v>23435</v>
      </c>
      <c r="E2660" s="606">
        <v>15600</v>
      </c>
      <c r="F2660" s="609" t="s">
        <v>23436</v>
      </c>
      <c r="G2660" s="703" t="s">
        <v>23437</v>
      </c>
      <c r="H2660" s="703" t="s">
        <v>519</v>
      </c>
      <c r="I2660" s="703" t="s">
        <v>23438</v>
      </c>
      <c r="J2660" s="601" t="s">
        <v>23435</v>
      </c>
      <c r="K2660" s="707">
        <v>1</v>
      </c>
      <c r="L2660" s="707">
        <v>9</v>
      </c>
      <c r="M2660" s="666">
        <v>131589.38</v>
      </c>
      <c r="N2660" s="707">
        <v>0</v>
      </c>
      <c r="O2660" s="707">
        <v>0</v>
      </c>
      <c r="P2660" s="666">
        <v>0</v>
      </c>
      <c r="Q2660" s="707">
        <v>0</v>
      </c>
      <c r="R2660" s="707">
        <v>0</v>
      </c>
    </row>
    <row r="2661" spans="1:18" x14ac:dyDescent="0.25">
      <c r="A2661" s="607" t="s">
        <v>23427</v>
      </c>
      <c r="B2661" s="607" t="s">
        <v>23428</v>
      </c>
      <c r="C2661" s="601" t="s">
        <v>147</v>
      </c>
      <c r="D2661" s="601" t="s">
        <v>5312</v>
      </c>
      <c r="E2661" s="606">
        <v>5000</v>
      </c>
      <c r="F2661" s="609">
        <v>74021021</v>
      </c>
      <c r="G2661" s="703" t="s">
        <v>23439</v>
      </c>
      <c r="H2661" s="703" t="s">
        <v>23440</v>
      </c>
      <c r="I2661" s="703" t="s">
        <v>520</v>
      </c>
      <c r="J2661" s="601" t="s">
        <v>5312</v>
      </c>
      <c r="K2661" s="666">
        <v>1</v>
      </c>
      <c r="L2661" s="707">
        <v>8</v>
      </c>
      <c r="M2661" s="666">
        <v>37219.089999999997</v>
      </c>
      <c r="N2661" s="707">
        <v>1</v>
      </c>
      <c r="O2661" s="707">
        <v>6</v>
      </c>
      <c r="P2661" s="666">
        <v>29904.52</v>
      </c>
      <c r="Q2661" s="707">
        <v>0</v>
      </c>
      <c r="R2661" s="707">
        <v>0</v>
      </c>
    </row>
    <row r="2662" spans="1:18" x14ac:dyDescent="0.25">
      <c r="A2662" s="607" t="s">
        <v>23427</v>
      </c>
      <c r="B2662" s="607" t="s">
        <v>23428</v>
      </c>
      <c r="C2662" s="601" t="s">
        <v>147</v>
      </c>
      <c r="D2662" s="601" t="s">
        <v>5312</v>
      </c>
      <c r="E2662" s="606">
        <v>11000</v>
      </c>
      <c r="F2662" s="609">
        <v>31924653</v>
      </c>
      <c r="G2662" s="601" t="s">
        <v>23441</v>
      </c>
      <c r="H2662" s="601" t="s">
        <v>565</v>
      </c>
      <c r="I2662" s="601" t="s">
        <v>23442</v>
      </c>
      <c r="J2662" s="601" t="s">
        <v>5312</v>
      </c>
      <c r="K2662" s="666">
        <v>1</v>
      </c>
      <c r="L2662" s="707">
        <v>12</v>
      </c>
      <c r="M2662" s="666">
        <v>132000</v>
      </c>
      <c r="N2662" s="707">
        <v>1</v>
      </c>
      <c r="O2662" s="707">
        <v>6</v>
      </c>
      <c r="P2662" s="666">
        <v>65827.360000000001</v>
      </c>
      <c r="Q2662" s="707">
        <v>1</v>
      </c>
      <c r="R2662" s="707">
        <v>12</v>
      </c>
    </row>
    <row r="2663" spans="1:18" x14ac:dyDescent="0.25">
      <c r="A2663" s="607" t="s">
        <v>23427</v>
      </c>
      <c r="B2663" s="708" t="s">
        <v>23428</v>
      </c>
      <c r="C2663" s="601" t="s">
        <v>147</v>
      </c>
      <c r="D2663" s="601" t="s">
        <v>5312</v>
      </c>
      <c r="E2663" s="606">
        <v>7500</v>
      </c>
      <c r="F2663" s="609">
        <v>70662820</v>
      </c>
      <c r="G2663" s="601" t="s">
        <v>23443</v>
      </c>
      <c r="H2663" s="601" t="s">
        <v>23440</v>
      </c>
      <c r="I2663" s="601" t="s">
        <v>23444</v>
      </c>
      <c r="J2663" s="601" t="s">
        <v>5312</v>
      </c>
      <c r="K2663" s="707">
        <v>1</v>
      </c>
      <c r="L2663" s="707">
        <v>3</v>
      </c>
      <c r="M2663" s="666">
        <v>18000</v>
      </c>
      <c r="N2663" s="707">
        <v>1</v>
      </c>
      <c r="O2663" s="707">
        <v>6</v>
      </c>
      <c r="P2663" s="666">
        <v>45000</v>
      </c>
      <c r="Q2663" s="707">
        <v>0</v>
      </c>
      <c r="R2663" s="707">
        <v>0</v>
      </c>
    </row>
    <row r="2664" spans="1:18" x14ac:dyDescent="0.25">
      <c r="A2664" s="607" t="s">
        <v>23427</v>
      </c>
      <c r="B2664" s="607" t="s">
        <v>23428</v>
      </c>
      <c r="C2664" s="601" t="s">
        <v>147</v>
      </c>
      <c r="D2664" s="601" t="s">
        <v>5312</v>
      </c>
      <c r="E2664" s="606">
        <v>11000</v>
      </c>
      <c r="F2664" s="609">
        <v>45944271</v>
      </c>
      <c r="G2664" s="601" t="s">
        <v>23445</v>
      </c>
      <c r="H2664" s="601" t="s">
        <v>519</v>
      </c>
      <c r="I2664" s="601" t="s">
        <v>23444</v>
      </c>
      <c r="J2664" s="601" t="s">
        <v>5312</v>
      </c>
      <c r="K2664" s="666">
        <v>1</v>
      </c>
      <c r="L2664" s="707">
        <v>8</v>
      </c>
      <c r="M2664" s="666">
        <v>83574.790000000008</v>
      </c>
      <c r="N2664" s="707">
        <v>1</v>
      </c>
      <c r="O2664" s="707">
        <v>6</v>
      </c>
      <c r="P2664" s="666">
        <v>65997.709999999992</v>
      </c>
      <c r="Q2664" s="707">
        <v>0</v>
      </c>
      <c r="R2664" s="707">
        <v>0</v>
      </c>
    </row>
    <row r="2665" spans="1:18" x14ac:dyDescent="0.25">
      <c r="A2665" s="607" t="s">
        <v>23427</v>
      </c>
      <c r="B2665" s="708" t="s">
        <v>23428</v>
      </c>
      <c r="C2665" s="601" t="s">
        <v>147</v>
      </c>
      <c r="D2665" s="601" t="s">
        <v>5312</v>
      </c>
      <c r="E2665" s="606">
        <v>4500</v>
      </c>
      <c r="F2665" s="609">
        <v>41447329</v>
      </c>
      <c r="G2665" s="601" t="s">
        <v>23446</v>
      </c>
      <c r="H2665" s="601" t="s">
        <v>16584</v>
      </c>
      <c r="I2665" s="601" t="s">
        <v>520</v>
      </c>
      <c r="J2665" s="601" t="s">
        <v>5312</v>
      </c>
      <c r="K2665" s="707">
        <v>1</v>
      </c>
      <c r="L2665" s="707">
        <v>2</v>
      </c>
      <c r="M2665" s="666">
        <v>7892.81</v>
      </c>
      <c r="N2665" s="707">
        <v>1</v>
      </c>
      <c r="O2665" s="707">
        <v>6</v>
      </c>
      <c r="P2665" s="666">
        <v>26985.31</v>
      </c>
      <c r="Q2665" s="707">
        <v>0</v>
      </c>
      <c r="R2665" s="707">
        <v>0</v>
      </c>
    </row>
    <row r="2666" spans="1:18" x14ac:dyDescent="0.25">
      <c r="A2666" s="607" t="s">
        <v>23427</v>
      </c>
      <c r="B2666" s="607" t="s">
        <v>23428</v>
      </c>
      <c r="C2666" s="601" t="s">
        <v>147</v>
      </c>
      <c r="D2666" s="601" t="s">
        <v>23435</v>
      </c>
      <c r="E2666" s="606">
        <v>15600</v>
      </c>
      <c r="F2666" s="609">
        <v>18022073</v>
      </c>
      <c r="G2666" s="601" t="s">
        <v>23447</v>
      </c>
      <c r="H2666" s="601" t="s">
        <v>23448</v>
      </c>
      <c r="I2666" s="601" t="s">
        <v>23438</v>
      </c>
      <c r="J2666" s="601" t="s">
        <v>23435</v>
      </c>
      <c r="K2666" s="666">
        <v>1</v>
      </c>
      <c r="L2666" s="707">
        <v>9</v>
      </c>
      <c r="M2666" s="666">
        <v>139880</v>
      </c>
      <c r="N2666" s="707">
        <v>0</v>
      </c>
      <c r="O2666" s="707">
        <v>0</v>
      </c>
      <c r="P2666" s="666">
        <v>0</v>
      </c>
      <c r="Q2666" s="707">
        <v>0</v>
      </c>
      <c r="R2666" s="707">
        <v>0</v>
      </c>
    </row>
    <row r="2667" spans="1:18" x14ac:dyDescent="0.25">
      <c r="A2667" s="607" t="s">
        <v>23427</v>
      </c>
      <c r="B2667" s="607" t="s">
        <v>23428</v>
      </c>
      <c r="C2667" s="601" t="s">
        <v>147</v>
      </c>
      <c r="D2667" s="601" t="s">
        <v>5312</v>
      </c>
      <c r="E2667" s="606">
        <v>7000</v>
      </c>
      <c r="F2667" s="609">
        <v>42714387</v>
      </c>
      <c r="G2667" s="601" t="s">
        <v>23449</v>
      </c>
      <c r="H2667" s="601" t="s">
        <v>539</v>
      </c>
      <c r="I2667" s="601" t="s">
        <v>23444</v>
      </c>
      <c r="J2667" s="601" t="s">
        <v>5312</v>
      </c>
      <c r="K2667" s="666">
        <v>1</v>
      </c>
      <c r="L2667" s="707">
        <v>8</v>
      </c>
      <c r="M2667" s="666">
        <v>54596.6</v>
      </c>
      <c r="N2667" s="707">
        <v>1</v>
      </c>
      <c r="O2667" s="707">
        <v>6</v>
      </c>
      <c r="P2667" s="666">
        <v>41933.89</v>
      </c>
      <c r="Q2667" s="707">
        <v>0</v>
      </c>
      <c r="R2667" s="707">
        <v>0</v>
      </c>
    </row>
    <row r="2668" spans="1:18" x14ac:dyDescent="0.25">
      <c r="A2668" s="607" t="s">
        <v>23427</v>
      </c>
      <c r="B2668" s="607" t="s">
        <v>23428</v>
      </c>
      <c r="C2668" s="601" t="s">
        <v>147</v>
      </c>
      <c r="D2668" s="601" t="s">
        <v>5312</v>
      </c>
      <c r="E2668" s="606">
        <v>6500</v>
      </c>
      <c r="F2668" s="709" t="s">
        <v>23450</v>
      </c>
      <c r="G2668" s="601" t="s">
        <v>23451</v>
      </c>
      <c r="H2668" s="601" t="s">
        <v>16584</v>
      </c>
      <c r="I2668" s="601" t="s">
        <v>23444</v>
      </c>
      <c r="J2668" s="601" t="s">
        <v>5312</v>
      </c>
      <c r="K2668" s="666">
        <v>1</v>
      </c>
      <c r="L2668" s="707">
        <v>11</v>
      </c>
      <c r="M2668" s="666">
        <v>66950</v>
      </c>
      <c r="N2668" s="707">
        <v>1</v>
      </c>
      <c r="O2668" s="707">
        <v>6</v>
      </c>
      <c r="P2668" s="666">
        <v>39000</v>
      </c>
      <c r="Q2668" s="707">
        <v>1</v>
      </c>
      <c r="R2668" s="707">
        <v>12</v>
      </c>
    </row>
    <row r="2669" spans="1:18" x14ac:dyDescent="0.25">
      <c r="A2669" s="607" t="s">
        <v>23427</v>
      </c>
      <c r="B2669" s="607" t="s">
        <v>23428</v>
      </c>
      <c r="C2669" s="601" t="s">
        <v>147</v>
      </c>
      <c r="D2669" s="601" t="s">
        <v>5312</v>
      </c>
      <c r="E2669" s="606">
        <v>8000</v>
      </c>
      <c r="F2669" s="609">
        <v>73150021</v>
      </c>
      <c r="G2669" s="601" t="s">
        <v>23452</v>
      </c>
      <c r="H2669" s="601" t="s">
        <v>16860</v>
      </c>
      <c r="I2669" s="601" t="s">
        <v>23444</v>
      </c>
      <c r="J2669" s="601" t="s">
        <v>5312</v>
      </c>
      <c r="K2669" s="666">
        <v>1</v>
      </c>
      <c r="L2669" s="707">
        <v>8</v>
      </c>
      <c r="M2669" s="666">
        <v>62395</v>
      </c>
      <c r="N2669" s="707">
        <v>1</v>
      </c>
      <c r="O2669" s="707">
        <v>6</v>
      </c>
      <c r="P2669" s="666">
        <v>47987.22</v>
      </c>
      <c r="Q2669" s="707">
        <v>0</v>
      </c>
      <c r="R2669" s="707">
        <v>0</v>
      </c>
    </row>
    <row r="2670" spans="1:18" x14ac:dyDescent="0.25">
      <c r="A2670" s="607" t="s">
        <v>23427</v>
      </c>
      <c r="B2670" s="607" t="s">
        <v>23428</v>
      </c>
      <c r="C2670" s="601" t="s">
        <v>147</v>
      </c>
      <c r="D2670" s="601" t="s">
        <v>23435</v>
      </c>
      <c r="E2670" s="606">
        <v>15600</v>
      </c>
      <c r="F2670" s="609">
        <v>41611159</v>
      </c>
      <c r="G2670" s="601" t="s">
        <v>23453</v>
      </c>
      <c r="H2670" s="601" t="s">
        <v>565</v>
      </c>
      <c r="I2670" s="601" t="s">
        <v>23438</v>
      </c>
      <c r="J2670" s="601" t="s">
        <v>23435</v>
      </c>
      <c r="K2670" s="666">
        <v>1</v>
      </c>
      <c r="L2670" s="707">
        <v>12</v>
      </c>
      <c r="M2670" s="666">
        <v>187200</v>
      </c>
      <c r="N2670" s="707">
        <v>1</v>
      </c>
      <c r="O2670" s="707">
        <v>6</v>
      </c>
      <c r="P2670" s="666">
        <v>93600</v>
      </c>
      <c r="Q2670" s="707">
        <v>1</v>
      </c>
      <c r="R2670" s="707">
        <v>12</v>
      </c>
    </row>
    <row r="2671" spans="1:18" x14ac:dyDescent="0.25">
      <c r="A2671" s="607" t="s">
        <v>23427</v>
      </c>
      <c r="B2671" s="607" t="s">
        <v>23428</v>
      </c>
      <c r="C2671" s="601" t="s">
        <v>147</v>
      </c>
      <c r="D2671" s="601" t="s">
        <v>23435</v>
      </c>
      <c r="E2671" s="606">
        <v>15600</v>
      </c>
      <c r="F2671" s="609">
        <v>40332832</v>
      </c>
      <c r="G2671" s="601" t="s">
        <v>23454</v>
      </c>
      <c r="H2671" s="601" t="s">
        <v>519</v>
      </c>
      <c r="I2671" s="601" t="s">
        <v>23438</v>
      </c>
      <c r="J2671" s="601" t="s">
        <v>23435</v>
      </c>
      <c r="K2671" s="666">
        <v>1</v>
      </c>
      <c r="L2671" s="707">
        <v>3</v>
      </c>
      <c r="M2671" s="666">
        <v>41927.01</v>
      </c>
      <c r="N2671" s="707">
        <v>0</v>
      </c>
      <c r="O2671" s="707">
        <v>0</v>
      </c>
      <c r="P2671" s="666">
        <v>0</v>
      </c>
      <c r="Q2671" s="707">
        <v>0</v>
      </c>
      <c r="R2671" s="707">
        <v>0</v>
      </c>
    </row>
    <row r="2672" spans="1:18" x14ac:dyDescent="0.25">
      <c r="A2672" s="607" t="s">
        <v>23427</v>
      </c>
      <c r="B2672" s="708" t="s">
        <v>23428</v>
      </c>
      <c r="C2672" s="601" t="s">
        <v>147</v>
      </c>
      <c r="D2672" s="601" t="s">
        <v>5312</v>
      </c>
      <c r="E2672" s="606">
        <v>6000</v>
      </c>
      <c r="F2672" s="609">
        <v>46800618</v>
      </c>
      <c r="G2672" s="601" t="s">
        <v>23455</v>
      </c>
      <c r="H2672" s="601" t="s">
        <v>930</v>
      </c>
      <c r="I2672" s="601" t="s">
        <v>23444</v>
      </c>
      <c r="J2672" s="601" t="s">
        <v>5312</v>
      </c>
      <c r="K2672" s="707">
        <v>1</v>
      </c>
      <c r="L2672" s="707">
        <v>3</v>
      </c>
      <c r="M2672" s="666">
        <v>14400</v>
      </c>
      <c r="N2672" s="707">
        <v>1</v>
      </c>
      <c r="O2672" s="707">
        <v>6</v>
      </c>
      <c r="P2672" s="666">
        <v>35433.35</v>
      </c>
      <c r="Q2672" s="707">
        <v>0</v>
      </c>
      <c r="R2672" s="707">
        <v>0</v>
      </c>
    </row>
    <row r="2673" spans="1:18" x14ac:dyDescent="0.25">
      <c r="A2673" s="607" t="s">
        <v>23427</v>
      </c>
      <c r="B2673" s="607" t="s">
        <v>23428</v>
      </c>
      <c r="C2673" s="601" t="s">
        <v>147</v>
      </c>
      <c r="D2673" s="601" t="s">
        <v>5312</v>
      </c>
      <c r="E2673" s="606">
        <v>8000</v>
      </c>
      <c r="F2673" s="609">
        <v>42328266</v>
      </c>
      <c r="G2673" s="601" t="s">
        <v>23456</v>
      </c>
      <c r="H2673" s="601" t="s">
        <v>23440</v>
      </c>
      <c r="I2673" s="601" t="s">
        <v>23457</v>
      </c>
      <c r="J2673" s="601" t="s">
        <v>5312</v>
      </c>
      <c r="K2673" s="666">
        <v>1</v>
      </c>
      <c r="L2673" s="707">
        <v>12</v>
      </c>
      <c r="M2673" s="666">
        <v>95773.900000000009</v>
      </c>
      <c r="N2673" s="707">
        <v>1</v>
      </c>
      <c r="O2673" s="707">
        <v>6</v>
      </c>
      <c r="P2673" s="666">
        <v>47846.67</v>
      </c>
      <c r="Q2673" s="707">
        <v>1</v>
      </c>
      <c r="R2673" s="707">
        <v>12</v>
      </c>
    </row>
    <row r="2674" spans="1:18" x14ac:dyDescent="0.25">
      <c r="A2674" s="607" t="s">
        <v>23427</v>
      </c>
      <c r="B2674" s="607" t="s">
        <v>23428</v>
      </c>
      <c r="C2674" s="601" t="s">
        <v>147</v>
      </c>
      <c r="D2674" s="601" t="s">
        <v>5312</v>
      </c>
      <c r="E2674" s="606">
        <v>4000</v>
      </c>
      <c r="F2674" s="609">
        <v>72385650</v>
      </c>
      <c r="G2674" s="601" t="s">
        <v>23458</v>
      </c>
      <c r="H2674" s="601" t="s">
        <v>539</v>
      </c>
      <c r="I2674" s="601" t="s">
        <v>520</v>
      </c>
      <c r="J2674" s="601" t="s">
        <v>5312</v>
      </c>
      <c r="K2674" s="666">
        <v>1</v>
      </c>
      <c r="L2674" s="707">
        <v>1</v>
      </c>
      <c r="M2674" s="666">
        <v>5991.11</v>
      </c>
      <c r="N2674" s="707">
        <v>0</v>
      </c>
      <c r="O2674" s="707">
        <v>0</v>
      </c>
      <c r="P2674" s="666">
        <v>0</v>
      </c>
      <c r="Q2674" s="707">
        <v>0</v>
      </c>
      <c r="R2674" s="707">
        <v>0</v>
      </c>
    </row>
    <row r="2675" spans="1:18" x14ac:dyDescent="0.25">
      <c r="A2675" s="607" t="s">
        <v>23427</v>
      </c>
      <c r="B2675" s="607" t="s">
        <v>23428</v>
      </c>
      <c r="C2675" s="601" t="s">
        <v>147</v>
      </c>
      <c r="D2675" s="601" t="s">
        <v>5312</v>
      </c>
      <c r="E2675" s="606">
        <v>6000</v>
      </c>
      <c r="F2675" s="609">
        <v>72385650</v>
      </c>
      <c r="G2675" s="601" t="s">
        <v>23458</v>
      </c>
      <c r="H2675" s="601" t="s">
        <v>539</v>
      </c>
      <c r="I2675" s="601" t="s">
        <v>520</v>
      </c>
      <c r="J2675" s="601" t="s">
        <v>5312</v>
      </c>
      <c r="K2675" s="666">
        <v>1</v>
      </c>
      <c r="L2675" s="707">
        <v>11</v>
      </c>
      <c r="M2675" s="666">
        <v>62523.5</v>
      </c>
      <c r="N2675" s="707">
        <v>1</v>
      </c>
      <c r="O2675" s="707">
        <v>6</v>
      </c>
      <c r="P2675" s="666">
        <v>35102.58</v>
      </c>
      <c r="Q2675" s="707">
        <v>1</v>
      </c>
      <c r="R2675" s="707">
        <v>12</v>
      </c>
    </row>
    <row r="2676" spans="1:18" x14ac:dyDescent="0.25">
      <c r="A2676" s="607" t="s">
        <v>23427</v>
      </c>
      <c r="B2676" s="607" t="s">
        <v>23428</v>
      </c>
      <c r="C2676" s="601" t="s">
        <v>147</v>
      </c>
      <c r="D2676" s="601" t="s">
        <v>5312</v>
      </c>
      <c r="E2676" s="606">
        <v>7000</v>
      </c>
      <c r="F2676" s="709" t="s">
        <v>963</v>
      </c>
      <c r="G2676" s="601" t="s">
        <v>964</v>
      </c>
      <c r="H2676" s="601" t="s">
        <v>565</v>
      </c>
      <c r="I2676" s="601" t="s">
        <v>23444</v>
      </c>
      <c r="J2676" s="601" t="s">
        <v>5312</v>
      </c>
      <c r="K2676" s="666">
        <v>1</v>
      </c>
      <c r="L2676" s="707">
        <v>3</v>
      </c>
      <c r="M2676" s="666">
        <v>21000</v>
      </c>
      <c r="N2676" s="707">
        <v>0</v>
      </c>
      <c r="O2676" s="707">
        <v>0</v>
      </c>
      <c r="P2676" s="666">
        <v>0</v>
      </c>
      <c r="Q2676" s="707">
        <v>0</v>
      </c>
      <c r="R2676" s="707">
        <v>0</v>
      </c>
    </row>
    <row r="2677" spans="1:18" x14ac:dyDescent="0.25">
      <c r="A2677" s="607" t="s">
        <v>23427</v>
      </c>
      <c r="B2677" s="708" t="s">
        <v>23428</v>
      </c>
      <c r="C2677" s="601" t="s">
        <v>147</v>
      </c>
      <c r="D2677" s="601" t="s">
        <v>5312</v>
      </c>
      <c r="E2677" s="606">
        <v>7000</v>
      </c>
      <c r="F2677" s="709">
        <v>44467393</v>
      </c>
      <c r="G2677" s="601" t="s">
        <v>23459</v>
      </c>
      <c r="H2677" s="601" t="s">
        <v>930</v>
      </c>
      <c r="I2677" s="601" t="s">
        <v>23444</v>
      </c>
      <c r="J2677" s="601" t="s">
        <v>5312</v>
      </c>
      <c r="K2677" s="666">
        <v>0</v>
      </c>
      <c r="L2677" s="707">
        <v>0</v>
      </c>
      <c r="M2677" s="666">
        <v>0</v>
      </c>
      <c r="N2677" s="707">
        <v>1</v>
      </c>
      <c r="O2677" s="707">
        <v>2</v>
      </c>
      <c r="P2677" s="666">
        <v>13504.16</v>
      </c>
      <c r="Q2677" s="707">
        <v>0</v>
      </c>
      <c r="R2677" s="707">
        <v>0</v>
      </c>
    </row>
    <row r="2678" spans="1:18" x14ac:dyDescent="0.25">
      <c r="A2678" s="607" t="s">
        <v>23427</v>
      </c>
      <c r="B2678" s="708" t="s">
        <v>23428</v>
      </c>
      <c r="C2678" s="601" t="s">
        <v>147</v>
      </c>
      <c r="D2678" s="601" t="s">
        <v>5312</v>
      </c>
      <c r="E2678" s="606">
        <v>9000</v>
      </c>
      <c r="F2678" s="709">
        <v>10752264</v>
      </c>
      <c r="G2678" s="601" t="s">
        <v>23460</v>
      </c>
      <c r="H2678" s="601" t="s">
        <v>930</v>
      </c>
      <c r="I2678" s="601" t="s">
        <v>23444</v>
      </c>
      <c r="J2678" s="601" t="s">
        <v>5312</v>
      </c>
      <c r="K2678" s="666">
        <v>0</v>
      </c>
      <c r="L2678" s="707">
        <v>0</v>
      </c>
      <c r="M2678" s="666">
        <v>0</v>
      </c>
      <c r="N2678" s="707">
        <v>1</v>
      </c>
      <c r="O2678" s="707">
        <v>1</v>
      </c>
      <c r="P2678" s="666">
        <v>8885.6200000000008</v>
      </c>
      <c r="Q2678" s="707">
        <v>0</v>
      </c>
      <c r="R2678" s="707">
        <v>0</v>
      </c>
    </row>
    <row r="2679" spans="1:18" x14ac:dyDescent="0.25">
      <c r="A2679" s="607" t="s">
        <v>23427</v>
      </c>
      <c r="B2679" s="708" t="s">
        <v>23434</v>
      </c>
      <c r="C2679" s="601" t="s">
        <v>147</v>
      </c>
      <c r="D2679" s="601" t="s">
        <v>5312</v>
      </c>
      <c r="E2679" s="606">
        <v>9000</v>
      </c>
      <c r="F2679" s="709">
        <v>10752264</v>
      </c>
      <c r="G2679" s="601" t="s">
        <v>23460</v>
      </c>
      <c r="H2679" s="601" t="s">
        <v>930</v>
      </c>
      <c r="I2679" s="601" t="s">
        <v>23444</v>
      </c>
      <c r="J2679" s="601" t="s">
        <v>5312</v>
      </c>
      <c r="K2679" s="666">
        <v>1</v>
      </c>
      <c r="L2679" s="707">
        <v>8</v>
      </c>
      <c r="M2679" s="666">
        <v>70177.5</v>
      </c>
      <c r="N2679" s="707">
        <v>1</v>
      </c>
      <c r="O2679" s="707">
        <v>5</v>
      </c>
      <c r="P2679" s="666">
        <v>44886.869999999995</v>
      </c>
      <c r="Q2679" s="707">
        <v>0</v>
      </c>
      <c r="R2679" s="707">
        <v>0</v>
      </c>
    </row>
    <row r="2680" spans="1:18" x14ac:dyDescent="0.25">
      <c r="A2680" s="607" t="s">
        <v>23427</v>
      </c>
      <c r="B2680" s="607" t="s">
        <v>23428</v>
      </c>
      <c r="C2680" s="601" t="s">
        <v>147</v>
      </c>
      <c r="D2680" s="601" t="s">
        <v>5312</v>
      </c>
      <c r="E2680" s="606">
        <v>10000</v>
      </c>
      <c r="F2680" s="609">
        <v>46098064</v>
      </c>
      <c r="G2680" s="601" t="s">
        <v>23461</v>
      </c>
      <c r="H2680" s="601" t="s">
        <v>16466</v>
      </c>
      <c r="I2680" s="601" t="s">
        <v>23444</v>
      </c>
      <c r="J2680" s="601" t="s">
        <v>5312</v>
      </c>
      <c r="K2680" s="666">
        <v>1</v>
      </c>
      <c r="L2680" s="707">
        <v>12</v>
      </c>
      <c r="M2680" s="666">
        <v>119248.62</v>
      </c>
      <c r="N2680" s="707">
        <v>1</v>
      </c>
      <c r="O2680" s="707">
        <v>2</v>
      </c>
      <c r="P2680" s="666">
        <v>13666.67</v>
      </c>
      <c r="Q2680" s="707">
        <v>1</v>
      </c>
      <c r="R2680" s="707">
        <v>12</v>
      </c>
    </row>
    <row r="2681" spans="1:18" x14ac:dyDescent="0.25">
      <c r="A2681" s="607" t="s">
        <v>23427</v>
      </c>
      <c r="B2681" s="607" t="s">
        <v>23428</v>
      </c>
      <c r="C2681" s="601" t="s">
        <v>147</v>
      </c>
      <c r="D2681" s="601" t="s">
        <v>5312</v>
      </c>
      <c r="E2681" s="606">
        <v>13000</v>
      </c>
      <c r="F2681" s="609" t="s">
        <v>23462</v>
      </c>
      <c r="G2681" s="601" t="s">
        <v>23463</v>
      </c>
      <c r="H2681" s="601" t="s">
        <v>23440</v>
      </c>
      <c r="I2681" s="601" t="s">
        <v>23444</v>
      </c>
      <c r="J2681" s="601" t="s">
        <v>5312</v>
      </c>
      <c r="K2681" s="666">
        <v>1</v>
      </c>
      <c r="L2681" s="707">
        <v>12</v>
      </c>
      <c r="M2681" s="666">
        <v>155983.75</v>
      </c>
      <c r="N2681" s="707">
        <v>1</v>
      </c>
      <c r="O2681" s="707">
        <v>6</v>
      </c>
      <c r="P2681" s="666">
        <v>77983.75</v>
      </c>
      <c r="Q2681" s="707">
        <v>1</v>
      </c>
      <c r="R2681" s="707">
        <v>12</v>
      </c>
    </row>
    <row r="2682" spans="1:18" x14ac:dyDescent="0.25">
      <c r="A2682" s="607" t="s">
        <v>23427</v>
      </c>
      <c r="B2682" s="708" t="s">
        <v>23428</v>
      </c>
      <c r="C2682" s="601" t="s">
        <v>147</v>
      </c>
      <c r="D2682" s="601" t="s">
        <v>5312</v>
      </c>
      <c r="E2682" s="606">
        <v>11000</v>
      </c>
      <c r="F2682" s="609">
        <v>16711052</v>
      </c>
      <c r="G2682" s="601" t="s">
        <v>23464</v>
      </c>
      <c r="H2682" s="601" t="s">
        <v>23465</v>
      </c>
      <c r="I2682" s="601" t="s">
        <v>23438</v>
      </c>
      <c r="J2682" s="601" t="s">
        <v>5312</v>
      </c>
      <c r="K2682" s="707">
        <v>1</v>
      </c>
      <c r="L2682" s="707">
        <v>2</v>
      </c>
      <c r="M2682" s="666">
        <v>21266.67</v>
      </c>
      <c r="N2682" s="707">
        <v>1</v>
      </c>
      <c r="O2682" s="707">
        <v>6</v>
      </c>
      <c r="P2682" s="666">
        <v>65633.33</v>
      </c>
      <c r="Q2682" s="707">
        <v>0</v>
      </c>
      <c r="R2682" s="707">
        <v>0</v>
      </c>
    </row>
    <row r="2683" spans="1:18" x14ac:dyDescent="0.25">
      <c r="A2683" s="607" t="s">
        <v>23427</v>
      </c>
      <c r="B2683" s="708" t="s">
        <v>23428</v>
      </c>
      <c r="C2683" s="601" t="s">
        <v>147</v>
      </c>
      <c r="D2683" s="601" t="s">
        <v>5312</v>
      </c>
      <c r="E2683" s="606">
        <v>4500</v>
      </c>
      <c r="F2683" s="609">
        <v>40972433</v>
      </c>
      <c r="G2683" s="601" t="s">
        <v>23466</v>
      </c>
      <c r="H2683" s="601" t="s">
        <v>539</v>
      </c>
      <c r="I2683" s="601" t="s">
        <v>520</v>
      </c>
      <c r="J2683" s="601" t="s">
        <v>5312</v>
      </c>
      <c r="K2683" s="707">
        <v>1</v>
      </c>
      <c r="L2683" s="707">
        <v>3</v>
      </c>
      <c r="M2683" s="666">
        <v>10765.31</v>
      </c>
      <c r="N2683" s="707">
        <v>1</v>
      </c>
      <c r="O2683" s="707">
        <v>6</v>
      </c>
      <c r="P2683" s="666">
        <v>26992.499999999996</v>
      </c>
      <c r="Q2683" s="707">
        <v>0</v>
      </c>
      <c r="R2683" s="707">
        <v>0</v>
      </c>
    </row>
    <row r="2684" spans="1:18" x14ac:dyDescent="0.25">
      <c r="A2684" s="607" t="s">
        <v>23427</v>
      </c>
      <c r="B2684" s="708" t="s">
        <v>23428</v>
      </c>
      <c r="C2684" s="601" t="s">
        <v>147</v>
      </c>
      <c r="D2684" s="601" t="s">
        <v>3935</v>
      </c>
      <c r="E2684" s="606">
        <v>3000</v>
      </c>
      <c r="F2684" s="609">
        <v>10407486</v>
      </c>
      <c r="G2684" s="601" t="s">
        <v>23467</v>
      </c>
      <c r="H2684" s="601" t="s">
        <v>542</v>
      </c>
      <c r="I2684" s="601" t="s">
        <v>571</v>
      </c>
      <c r="J2684" s="601" t="s">
        <v>3935</v>
      </c>
      <c r="K2684" s="666">
        <v>1</v>
      </c>
      <c r="L2684" s="707">
        <v>12</v>
      </c>
      <c r="M2684" s="666">
        <v>35866.239999999998</v>
      </c>
      <c r="N2684" s="707">
        <v>1</v>
      </c>
      <c r="O2684" s="707">
        <v>6</v>
      </c>
      <c r="P2684" s="666">
        <v>17984.37</v>
      </c>
      <c r="Q2684" s="707">
        <v>1</v>
      </c>
      <c r="R2684" s="707">
        <v>12</v>
      </c>
    </row>
    <row r="2685" spans="1:18" x14ac:dyDescent="0.25">
      <c r="A2685" s="607" t="s">
        <v>23427</v>
      </c>
      <c r="B2685" s="607" t="s">
        <v>23428</v>
      </c>
      <c r="C2685" s="601" t="s">
        <v>147</v>
      </c>
      <c r="D2685" s="601" t="s">
        <v>1464</v>
      </c>
      <c r="E2685" s="606">
        <v>5000</v>
      </c>
      <c r="F2685" s="609">
        <v>41538671</v>
      </c>
      <c r="G2685" s="601" t="s">
        <v>23468</v>
      </c>
      <c r="H2685" s="601" t="s">
        <v>539</v>
      </c>
      <c r="I2685" s="601" t="s">
        <v>1464</v>
      </c>
      <c r="J2685" s="601" t="s">
        <v>1464</v>
      </c>
      <c r="K2685" s="666">
        <v>1</v>
      </c>
      <c r="L2685" s="707">
        <v>12</v>
      </c>
      <c r="M2685" s="666">
        <v>59919.8</v>
      </c>
      <c r="N2685" s="707">
        <v>1</v>
      </c>
      <c r="O2685" s="707">
        <v>6</v>
      </c>
      <c r="P2685" s="666">
        <v>29997.57</v>
      </c>
      <c r="Q2685" s="707">
        <v>1</v>
      </c>
      <c r="R2685" s="707">
        <v>12</v>
      </c>
    </row>
    <row r="2686" spans="1:18" x14ac:dyDescent="0.25">
      <c r="A2686" s="607" t="s">
        <v>23427</v>
      </c>
      <c r="B2686" s="607" t="s">
        <v>23428</v>
      </c>
      <c r="C2686" s="601" t="s">
        <v>147</v>
      </c>
      <c r="D2686" s="601" t="s">
        <v>23435</v>
      </c>
      <c r="E2686" s="606">
        <v>15600</v>
      </c>
      <c r="F2686" s="609">
        <v>10475040</v>
      </c>
      <c r="G2686" s="601" t="s">
        <v>23469</v>
      </c>
      <c r="H2686" s="601" t="s">
        <v>519</v>
      </c>
      <c r="I2686" s="601" t="s">
        <v>23438</v>
      </c>
      <c r="J2686" s="601" t="s">
        <v>23435</v>
      </c>
      <c r="K2686" s="666">
        <v>1</v>
      </c>
      <c r="L2686" s="707">
        <v>9</v>
      </c>
      <c r="M2686" s="666">
        <v>118040</v>
      </c>
      <c r="N2686" s="707">
        <v>0</v>
      </c>
      <c r="O2686" s="707">
        <v>0</v>
      </c>
      <c r="P2686" s="666">
        <v>0</v>
      </c>
      <c r="Q2686" s="707">
        <v>0</v>
      </c>
      <c r="R2686" s="707">
        <v>0</v>
      </c>
    </row>
    <row r="2687" spans="1:18" x14ac:dyDescent="0.25">
      <c r="A2687" s="607" t="s">
        <v>23427</v>
      </c>
      <c r="B2687" s="607" t="s">
        <v>23428</v>
      </c>
      <c r="C2687" s="601" t="s">
        <v>147</v>
      </c>
      <c r="D2687" s="601" t="s">
        <v>5312</v>
      </c>
      <c r="E2687" s="606">
        <v>6000</v>
      </c>
      <c r="F2687" s="609">
        <v>46100993</v>
      </c>
      <c r="G2687" s="601" t="s">
        <v>23470</v>
      </c>
      <c r="H2687" s="601" t="s">
        <v>16584</v>
      </c>
      <c r="I2687" s="601" t="s">
        <v>23444</v>
      </c>
      <c r="J2687" s="601" t="s">
        <v>5312</v>
      </c>
      <c r="K2687" s="666">
        <v>1</v>
      </c>
      <c r="L2687" s="707">
        <v>4</v>
      </c>
      <c r="M2687" s="666">
        <v>26791.25</v>
      </c>
      <c r="N2687" s="707">
        <v>0</v>
      </c>
      <c r="O2687" s="707">
        <v>0</v>
      </c>
      <c r="P2687" s="666">
        <v>0</v>
      </c>
      <c r="Q2687" s="707">
        <v>0</v>
      </c>
      <c r="R2687" s="707">
        <v>0</v>
      </c>
    </row>
    <row r="2688" spans="1:18" x14ac:dyDescent="0.25">
      <c r="A2688" s="607" t="s">
        <v>23427</v>
      </c>
      <c r="B2688" s="607" t="s">
        <v>23428</v>
      </c>
      <c r="C2688" s="601" t="s">
        <v>147</v>
      </c>
      <c r="D2688" s="601" t="s">
        <v>5312</v>
      </c>
      <c r="E2688" s="606">
        <v>11500</v>
      </c>
      <c r="F2688" s="609">
        <v>46100993</v>
      </c>
      <c r="G2688" s="601" t="s">
        <v>23470</v>
      </c>
      <c r="H2688" s="601" t="s">
        <v>16584</v>
      </c>
      <c r="I2688" s="601" t="s">
        <v>23444</v>
      </c>
      <c r="J2688" s="601" t="s">
        <v>5312</v>
      </c>
      <c r="K2688" s="666">
        <v>1</v>
      </c>
      <c r="L2688" s="707">
        <v>8</v>
      </c>
      <c r="M2688" s="666">
        <v>85858.68</v>
      </c>
      <c r="N2688" s="707">
        <v>1</v>
      </c>
      <c r="O2688" s="707">
        <v>6</v>
      </c>
      <c r="P2688" s="666">
        <v>68257.22</v>
      </c>
      <c r="Q2688" s="707">
        <v>0</v>
      </c>
      <c r="R2688" s="707">
        <v>0</v>
      </c>
    </row>
    <row r="2689" spans="1:18" x14ac:dyDescent="0.25">
      <c r="A2689" s="607" t="s">
        <v>23427</v>
      </c>
      <c r="B2689" s="607" t="s">
        <v>23428</v>
      </c>
      <c r="C2689" s="601" t="s">
        <v>147</v>
      </c>
      <c r="D2689" s="601" t="s">
        <v>5312</v>
      </c>
      <c r="E2689" s="606">
        <v>8000</v>
      </c>
      <c r="F2689" s="609">
        <v>70826279</v>
      </c>
      <c r="G2689" s="601" t="s">
        <v>1288</v>
      </c>
      <c r="H2689" s="607" t="s">
        <v>519</v>
      </c>
      <c r="I2689" s="601" t="s">
        <v>23444</v>
      </c>
      <c r="J2689" s="601" t="s">
        <v>5312</v>
      </c>
      <c r="K2689" s="666">
        <v>1</v>
      </c>
      <c r="L2689" s="707">
        <v>11</v>
      </c>
      <c r="M2689" s="666">
        <v>84236.67</v>
      </c>
      <c r="N2689" s="707">
        <v>1</v>
      </c>
      <c r="O2689" s="707">
        <v>6</v>
      </c>
      <c r="P2689" s="666">
        <v>47988.33</v>
      </c>
      <c r="Q2689" s="707">
        <v>1</v>
      </c>
      <c r="R2689" s="707">
        <v>12</v>
      </c>
    </row>
    <row r="2690" spans="1:18" x14ac:dyDescent="0.25">
      <c r="A2690" s="607" t="s">
        <v>23427</v>
      </c>
      <c r="B2690" s="607" t="s">
        <v>23428</v>
      </c>
      <c r="C2690" s="601" t="s">
        <v>147</v>
      </c>
      <c r="D2690" s="601" t="s">
        <v>5312</v>
      </c>
      <c r="E2690" s="606">
        <v>8000</v>
      </c>
      <c r="F2690" s="609">
        <v>43047254</v>
      </c>
      <c r="G2690" s="601" t="s">
        <v>23471</v>
      </c>
      <c r="H2690" s="601" t="s">
        <v>23440</v>
      </c>
      <c r="I2690" s="601" t="s">
        <v>23457</v>
      </c>
      <c r="J2690" s="601" t="s">
        <v>5312</v>
      </c>
      <c r="K2690" s="666">
        <v>1</v>
      </c>
      <c r="L2690" s="707">
        <v>2</v>
      </c>
      <c r="M2690" s="666">
        <v>10661.67</v>
      </c>
      <c r="N2690" s="707">
        <v>0</v>
      </c>
      <c r="O2690" s="707">
        <v>0</v>
      </c>
      <c r="P2690" s="666">
        <v>0</v>
      </c>
      <c r="Q2690" s="707">
        <v>0</v>
      </c>
      <c r="R2690" s="707">
        <v>0</v>
      </c>
    </row>
    <row r="2691" spans="1:18" x14ac:dyDescent="0.25">
      <c r="A2691" s="607" t="s">
        <v>23427</v>
      </c>
      <c r="B2691" s="607" t="s">
        <v>23428</v>
      </c>
      <c r="C2691" s="601" t="s">
        <v>147</v>
      </c>
      <c r="D2691" s="601" t="s">
        <v>5312</v>
      </c>
      <c r="E2691" s="606">
        <v>5500</v>
      </c>
      <c r="F2691" s="609">
        <v>42933320</v>
      </c>
      <c r="G2691" s="601" t="s">
        <v>23472</v>
      </c>
      <c r="H2691" s="601" t="s">
        <v>23440</v>
      </c>
      <c r="I2691" s="601" t="s">
        <v>520</v>
      </c>
      <c r="J2691" s="601" t="s">
        <v>5312</v>
      </c>
      <c r="K2691" s="666">
        <v>1</v>
      </c>
      <c r="L2691" s="707">
        <v>12</v>
      </c>
      <c r="M2691" s="666">
        <v>65920.95</v>
      </c>
      <c r="N2691" s="707">
        <v>1</v>
      </c>
      <c r="O2691" s="707">
        <v>6</v>
      </c>
      <c r="P2691" s="666">
        <v>32983.58</v>
      </c>
      <c r="Q2691" s="707">
        <v>1</v>
      </c>
      <c r="R2691" s="707">
        <v>12</v>
      </c>
    </row>
    <row r="2692" spans="1:18" x14ac:dyDescent="0.25">
      <c r="A2692" s="607" t="s">
        <v>23427</v>
      </c>
      <c r="B2692" s="708" t="s">
        <v>23428</v>
      </c>
      <c r="C2692" s="601" t="s">
        <v>147</v>
      </c>
      <c r="D2692" s="601" t="s">
        <v>23435</v>
      </c>
      <c r="E2692" s="606">
        <v>15600</v>
      </c>
      <c r="F2692" s="609" t="s">
        <v>23473</v>
      </c>
      <c r="G2692" s="601" t="s">
        <v>23474</v>
      </c>
      <c r="H2692" s="601" t="s">
        <v>17373</v>
      </c>
      <c r="I2692" s="601" t="s">
        <v>23444</v>
      </c>
      <c r="J2692" s="601" t="s">
        <v>23435</v>
      </c>
      <c r="K2692" s="707">
        <v>1</v>
      </c>
      <c r="L2692" s="707">
        <v>3</v>
      </c>
      <c r="M2692" s="666">
        <v>40560</v>
      </c>
      <c r="N2692" s="707">
        <v>1</v>
      </c>
      <c r="O2692" s="707">
        <v>1</v>
      </c>
      <c r="P2692" s="666">
        <v>2080</v>
      </c>
      <c r="Q2692" s="707">
        <v>0</v>
      </c>
      <c r="R2692" s="707">
        <v>0</v>
      </c>
    </row>
    <row r="2693" spans="1:18" x14ac:dyDescent="0.25">
      <c r="A2693" s="607" t="s">
        <v>23427</v>
      </c>
      <c r="B2693" s="607" t="s">
        <v>23428</v>
      </c>
      <c r="C2693" s="601" t="s">
        <v>147</v>
      </c>
      <c r="D2693" s="601" t="s">
        <v>5312</v>
      </c>
      <c r="E2693" s="606">
        <v>6000</v>
      </c>
      <c r="F2693" s="609">
        <v>72077837</v>
      </c>
      <c r="G2693" s="601" t="s">
        <v>23475</v>
      </c>
      <c r="H2693" s="601" t="s">
        <v>23440</v>
      </c>
      <c r="I2693" s="601" t="s">
        <v>520</v>
      </c>
      <c r="J2693" s="601" t="s">
        <v>5312</v>
      </c>
      <c r="K2693" s="666">
        <v>1</v>
      </c>
      <c r="L2693" s="707">
        <v>11</v>
      </c>
      <c r="M2693" s="666">
        <v>63092.49</v>
      </c>
      <c r="N2693" s="707">
        <v>1</v>
      </c>
      <c r="O2693" s="707">
        <v>6</v>
      </c>
      <c r="P2693" s="666">
        <v>35999.160000000003</v>
      </c>
      <c r="Q2693" s="707">
        <v>1</v>
      </c>
      <c r="R2693" s="707">
        <v>12</v>
      </c>
    </row>
    <row r="2694" spans="1:18" x14ac:dyDescent="0.25">
      <c r="A2694" s="607" t="s">
        <v>23427</v>
      </c>
      <c r="B2694" s="708" t="s">
        <v>23428</v>
      </c>
      <c r="C2694" s="601" t="s">
        <v>147</v>
      </c>
      <c r="D2694" s="601" t="s">
        <v>5312</v>
      </c>
      <c r="E2694" s="606">
        <v>3500</v>
      </c>
      <c r="F2694" s="609">
        <v>70313258</v>
      </c>
      <c r="G2694" s="601" t="s">
        <v>23476</v>
      </c>
      <c r="H2694" s="601" t="s">
        <v>519</v>
      </c>
      <c r="I2694" s="601" t="s">
        <v>23444</v>
      </c>
      <c r="J2694" s="601" t="s">
        <v>5312</v>
      </c>
      <c r="K2694" s="707">
        <v>1</v>
      </c>
      <c r="L2694" s="707">
        <v>2</v>
      </c>
      <c r="M2694" s="666">
        <v>6766.67</v>
      </c>
      <c r="N2694" s="707">
        <v>1</v>
      </c>
      <c r="O2694" s="707">
        <v>6</v>
      </c>
      <c r="P2694" s="666">
        <v>20970.829999999998</v>
      </c>
      <c r="Q2694" s="707">
        <v>0</v>
      </c>
      <c r="R2694" s="707">
        <v>0</v>
      </c>
    </row>
    <row r="2695" spans="1:18" x14ac:dyDescent="0.25">
      <c r="A2695" s="607" t="s">
        <v>23427</v>
      </c>
      <c r="B2695" s="607" t="s">
        <v>23428</v>
      </c>
      <c r="C2695" s="601" t="s">
        <v>147</v>
      </c>
      <c r="D2695" s="601" t="s">
        <v>5312</v>
      </c>
      <c r="E2695" s="606">
        <v>7000</v>
      </c>
      <c r="F2695" s="609">
        <v>45499470</v>
      </c>
      <c r="G2695" s="601" t="s">
        <v>23477</v>
      </c>
      <c r="H2695" s="601" t="s">
        <v>519</v>
      </c>
      <c r="I2695" s="601" t="s">
        <v>23444</v>
      </c>
      <c r="J2695" s="601" t="s">
        <v>5312</v>
      </c>
      <c r="K2695" s="666">
        <v>1</v>
      </c>
      <c r="L2695" s="707">
        <v>10</v>
      </c>
      <c r="M2695" s="666">
        <v>67433.33</v>
      </c>
      <c r="N2695" s="707">
        <v>1</v>
      </c>
      <c r="O2695" s="707">
        <v>6</v>
      </c>
      <c r="P2695" s="666">
        <v>41997.57</v>
      </c>
      <c r="Q2695" s="707">
        <v>1</v>
      </c>
      <c r="R2695" s="707">
        <v>12</v>
      </c>
    </row>
    <row r="2696" spans="1:18" x14ac:dyDescent="0.25">
      <c r="A2696" s="607" t="s">
        <v>23427</v>
      </c>
      <c r="B2696" s="607" t="s">
        <v>23428</v>
      </c>
      <c r="C2696" s="601" t="s">
        <v>147</v>
      </c>
      <c r="D2696" s="601" t="s">
        <v>5312</v>
      </c>
      <c r="E2696" s="606">
        <v>8000</v>
      </c>
      <c r="F2696" s="609">
        <v>10766771</v>
      </c>
      <c r="G2696" s="601" t="s">
        <v>23478</v>
      </c>
      <c r="H2696" s="601" t="s">
        <v>16584</v>
      </c>
      <c r="I2696" s="601" t="s">
        <v>23457</v>
      </c>
      <c r="J2696" s="601" t="s">
        <v>5312</v>
      </c>
      <c r="K2696" s="666">
        <v>1</v>
      </c>
      <c r="L2696" s="707">
        <v>12</v>
      </c>
      <c r="M2696" s="666">
        <v>95997.78</v>
      </c>
      <c r="N2696" s="707">
        <v>1</v>
      </c>
      <c r="O2696" s="707">
        <v>6</v>
      </c>
      <c r="P2696" s="666">
        <v>47948.33</v>
      </c>
      <c r="Q2696" s="707">
        <v>1</v>
      </c>
      <c r="R2696" s="707">
        <v>12</v>
      </c>
    </row>
    <row r="2697" spans="1:18" x14ac:dyDescent="0.25">
      <c r="A2697" s="607" t="s">
        <v>23427</v>
      </c>
      <c r="B2697" s="607" t="s">
        <v>23428</v>
      </c>
      <c r="C2697" s="601" t="s">
        <v>147</v>
      </c>
      <c r="D2697" s="601" t="s">
        <v>5312</v>
      </c>
      <c r="E2697" s="606">
        <v>7500</v>
      </c>
      <c r="F2697" s="609">
        <v>72671167</v>
      </c>
      <c r="G2697" s="601" t="s">
        <v>23479</v>
      </c>
      <c r="H2697" s="601" t="s">
        <v>565</v>
      </c>
      <c r="I2697" s="601" t="s">
        <v>23444</v>
      </c>
      <c r="J2697" s="601" t="s">
        <v>5312</v>
      </c>
      <c r="K2697" s="666">
        <v>1</v>
      </c>
      <c r="L2697" s="707">
        <v>12</v>
      </c>
      <c r="M2697" s="666">
        <v>89355</v>
      </c>
      <c r="N2697" s="707">
        <v>1</v>
      </c>
      <c r="O2697" s="707">
        <v>6</v>
      </c>
      <c r="P2697" s="666">
        <v>45000</v>
      </c>
      <c r="Q2697" s="707">
        <v>1</v>
      </c>
      <c r="R2697" s="707">
        <v>12</v>
      </c>
    </row>
    <row r="2698" spans="1:18" x14ac:dyDescent="0.25">
      <c r="A2698" s="607" t="s">
        <v>23427</v>
      </c>
      <c r="B2698" s="607" t="s">
        <v>23428</v>
      </c>
      <c r="C2698" s="601" t="s">
        <v>147</v>
      </c>
      <c r="D2698" s="601" t="s">
        <v>5312</v>
      </c>
      <c r="E2698" s="606">
        <v>11000</v>
      </c>
      <c r="F2698" s="709">
        <v>70446815</v>
      </c>
      <c r="G2698" s="601" t="s">
        <v>23480</v>
      </c>
      <c r="H2698" s="601" t="s">
        <v>23440</v>
      </c>
      <c r="I2698" s="601" t="s">
        <v>23438</v>
      </c>
      <c r="J2698" s="601" t="s">
        <v>5312</v>
      </c>
      <c r="K2698" s="666">
        <v>1</v>
      </c>
      <c r="L2698" s="707">
        <v>11</v>
      </c>
      <c r="M2698" s="666">
        <v>115800.20999999999</v>
      </c>
      <c r="N2698" s="707">
        <v>1</v>
      </c>
      <c r="O2698" s="707">
        <v>6</v>
      </c>
      <c r="P2698" s="666">
        <v>65964.86</v>
      </c>
      <c r="Q2698" s="707">
        <v>1</v>
      </c>
      <c r="R2698" s="707">
        <v>12</v>
      </c>
    </row>
    <row r="2699" spans="1:18" x14ac:dyDescent="0.25">
      <c r="A2699" s="607" t="s">
        <v>23427</v>
      </c>
      <c r="B2699" s="607" t="s">
        <v>23428</v>
      </c>
      <c r="C2699" s="601" t="s">
        <v>147</v>
      </c>
      <c r="D2699" s="601" t="s">
        <v>5312</v>
      </c>
      <c r="E2699" s="606">
        <v>5000</v>
      </c>
      <c r="F2699" s="609">
        <v>46792332</v>
      </c>
      <c r="G2699" s="601" t="s">
        <v>23481</v>
      </c>
      <c r="H2699" s="601" t="s">
        <v>539</v>
      </c>
      <c r="I2699" s="601" t="s">
        <v>520</v>
      </c>
      <c r="J2699" s="601" t="s">
        <v>5312</v>
      </c>
      <c r="K2699" s="666">
        <v>1</v>
      </c>
      <c r="L2699" s="707">
        <v>12</v>
      </c>
      <c r="M2699" s="666">
        <v>59999.31</v>
      </c>
      <c r="N2699" s="707">
        <v>1</v>
      </c>
      <c r="O2699" s="707">
        <v>6</v>
      </c>
      <c r="P2699" s="666">
        <v>30000</v>
      </c>
      <c r="Q2699" s="707">
        <v>1</v>
      </c>
      <c r="R2699" s="707">
        <v>12</v>
      </c>
    </row>
    <row r="2700" spans="1:18" x14ac:dyDescent="0.25">
      <c r="A2700" s="607" t="s">
        <v>23427</v>
      </c>
      <c r="B2700" s="607" t="s">
        <v>23428</v>
      </c>
      <c r="C2700" s="601" t="s">
        <v>147</v>
      </c>
      <c r="D2700" s="601" t="s">
        <v>5312</v>
      </c>
      <c r="E2700" s="606">
        <v>7500</v>
      </c>
      <c r="F2700" s="609">
        <v>41044687</v>
      </c>
      <c r="G2700" s="601" t="s">
        <v>23482</v>
      </c>
      <c r="H2700" s="601" t="s">
        <v>16584</v>
      </c>
      <c r="I2700" s="601" t="s">
        <v>23444</v>
      </c>
      <c r="J2700" s="601" t="s">
        <v>5312</v>
      </c>
      <c r="K2700" s="666">
        <v>1</v>
      </c>
      <c r="L2700" s="707">
        <v>11</v>
      </c>
      <c r="M2700" s="666">
        <v>78318.22</v>
      </c>
      <c r="N2700" s="707">
        <v>0</v>
      </c>
      <c r="O2700" s="707">
        <v>0</v>
      </c>
      <c r="P2700" s="666">
        <v>0</v>
      </c>
      <c r="Q2700" s="707">
        <v>0</v>
      </c>
      <c r="R2700" s="707">
        <v>0</v>
      </c>
    </row>
    <row r="2701" spans="1:18" x14ac:dyDescent="0.25">
      <c r="A2701" s="607" t="s">
        <v>23427</v>
      </c>
      <c r="B2701" s="607" t="s">
        <v>23428</v>
      </c>
      <c r="C2701" s="601" t="s">
        <v>147</v>
      </c>
      <c r="D2701" s="601" t="s">
        <v>1464</v>
      </c>
      <c r="E2701" s="606">
        <v>4300</v>
      </c>
      <c r="F2701" s="609">
        <v>44729174</v>
      </c>
      <c r="G2701" s="601" t="s">
        <v>23483</v>
      </c>
      <c r="H2701" s="601" t="s">
        <v>2428</v>
      </c>
      <c r="I2701" s="601" t="s">
        <v>1464</v>
      </c>
      <c r="J2701" s="601" t="s">
        <v>1464</v>
      </c>
      <c r="K2701" s="666">
        <v>1</v>
      </c>
      <c r="L2701" s="707">
        <v>12</v>
      </c>
      <c r="M2701" s="666">
        <v>43694.67</v>
      </c>
      <c r="N2701" s="707">
        <v>1</v>
      </c>
      <c r="O2701" s="707">
        <v>6</v>
      </c>
      <c r="P2701" s="666">
        <v>25800</v>
      </c>
      <c r="Q2701" s="707">
        <v>1</v>
      </c>
      <c r="R2701" s="707">
        <v>12</v>
      </c>
    </row>
    <row r="2702" spans="1:18" x14ac:dyDescent="0.25">
      <c r="A2702" s="607" t="s">
        <v>23427</v>
      </c>
      <c r="B2702" s="607" t="s">
        <v>23428</v>
      </c>
      <c r="C2702" s="601" t="s">
        <v>147</v>
      </c>
      <c r="D2702" s="601" t="s">
        <v>5312</v>
      </c>
      <c r="E2702" s="606">
        <v>4000</v>
      </c>
      <c r="F2702" s="609" t="s">
        <v>23484</v>
      </c>
      <c r="G2702" s="601" t="s">
        <v>23485</v>
      </c>
      <c r="H2702" s="601" t="s">
        <v>16584</v>
      </c>
      <c r="I2702" s="601" t="s">
        <v>23457</v>
      </c>
      <c r="J2702" s="601" t="s">
        <v>5312</v>
      </c>
      <c r="K2702" s="666">
        <v>1</v>
      </c>
      <c r="L2702" s="707">
        <v>12</v>
      </c>
      <c r="M2702" s="666">
        <v>48000</v>
      </c>
      <c r="N2702" s="707">
        <v>1</v>
      </c>
      <c r="O2702" s="707">
        <v>6</v>
      </c>
      <c r="P2702" s="666">
        <v>24000</v>
      </c>
      <c r="Q2702" s="707">
        <v>1</v>
      </c>
      <c r="R2702" s="707">
        <v>12</v>
      </c>
    </row>
    <row r="2703" spans="1:18" x14ac:dyDescent="0.25">
      <c r="A2703" s="607" t="s">
        <v>23427</v>
      </c>
      <c r="B2703" s="708" t="s">
        <v>23428</v>
      </c>
      <c r="C2703" s="601" t="s">
        <v>147</v>
      </c>
      <c r="D2703" s="601" t="s">
        <v>23435</v>
      </c>
      <c r="E2703" s="606">
        <v>15600</v>
      </c>
      <c r="F2703" s="609">
        <v>10641363</v>
      </c>
      <c r="G2703" s="601" t="s">
        <v>23486</v>
      </c>
      <c r="H2703" s="601" t="s">
        <v>16584</v>
      </c>
      <c r="I2703" s="601" t="s">
        <v>23438</v>
      </c>
      <c r="J2703" s="601" t="s">
        <v>23435</v>
      </c>
      <c r="K2703" s="707">
        <v>1</v>
      </c>
      <c r="L2703" s="707">
        <v>2</v>
      </c>
      <c r="M2703" s="666">
        <v>19240</v>
      </c>
      <c r="N2703" s="707">
        <v>1</v>
      </c>
      <c r="O2703" s="707">
        <v>2</v>
      </c>
      <c r="P2703" s="666">
        <v>18720</v>
      </c>
      <c r="Q2703" s="707">
        <v>0</v>
      </c>
      <c r="R2703" s="707">
        <v>0</v>
      </c>
    </row>
    <row r="2704" spans="1:18" x14ac:dyDescent="0.25">
      <c r="A2704" s="607" t="s">
        <v>23427</v>
      </c>
      <c r="B2704" s="607" t="s">
        <v>23428</v>
      </c>
      <c r="C2704" s="601" t="s">
        <v>147</v>
      </c>
      <c r="D2704" s="601" t="s">
        <v>5312</v>
      </c>
      <c r="E2704" s="606">
        <v>13000</v>
      </c>
      <c r="F2704" s="609">
        <v>40259966</v>
      </c>
      <c r="G2704" s="601" t="s">
        <v>23487</v>
      </c>
      <c r="H2704" s="601" t="s">
        <v>519</v>
      </c>
      <c r="I2704" s="601" t="s">
        <v>23444</v>
      </c>
      <c r="J2704" s="601" t="s">
        <v>5312</v>
      </c>
      <c r="K2704" s="666">
        <v>1</v>
      </c>
      <c r="L2704" s="707">
        <v>11</v>
      </c>
      <c r="M2704" s="666">
        <v>138224.29999999999</v>
      </c>
      <c r="N2704" s="707">
        <v>1</v>
      </c>
      <c r="O2704" s="707">
        <v>6</v>
      </c>
      <c r="P2704" s="666">
        <v>77955.759999999995</v>
      </c>
      <c r="Q2704" s="707">
        <v>1</v>
      </c>
      <c r="R2704" s="707">
        <v>12</v>
      </c>
    </row>
    <row r="2705" spans="1:18" x14ac:dyDescent="0.25">
      <c r="A2705" s="607" t="s">
        <v>23427</v>
      </c>
      <c r="B2705" s="708" t="s">
        <v>23428</v>
      </c>
      <c r="C2705" s="601" t="s">
        <v>147</v>
      </c>
      <c r="D2705" s="601" t="s">
        <v>5312</v>
      </c>
      <c r="E2705" s="606">
        <v>4500</v>
      </c>
      <c r="F2705" s="609">
        <v>47123606</v>
      </c>
      <c r="G2705" s="601" t="s">
        <v>23488</v>
      </c>
      <c r="H2705" s="601" t="s">
        <v>17373</v>
      </c>
      <c r="I2705" s="601" t="s">
        <v>23444</v>
      </c>
      <c r="J2705" s="601" t="s">
        <v>5312</v>
      </c>
      <c r="K2705" s="666">
        <v>0</v>
      </c>
      <c r="L2705" s="707">
        <v>0</v>
      </c>
      <c r="M2705" s="666">
        <v>0</v>
      </c>
      <c r="N2705" s="707">
        <v>1</v>
      </c>
      <c r="O2705" s="707">
        <v>2</v>
      </c>
      <c r="P2705" s="666">
        <v>5400</v>
      </c>
      <c r="Q2705" s="707">
        <v>0</v>
      </c>
      <c r="R2705" s="707">
        <v>0</v>
      </c>
    </row>
    <row r="2706" spans="1:18" x14ac:dyDescent="0.25">
      <c r="A2706" s="607" t="s">
        <v>23427</v>
      </c>
      <c r="B2706" s="607" t="s">
        <v>23428</v>
      </c>
      <c r="C2706" s="601" t="s">
        <v>147</v>
      </c>
      <c r="D2706" s="601" t="s">
        <v>1464</v>
      </c>
      <c r="E2706" s="606">
        <v>4300</v>
      </c>
      <c r="F2706" s="609" t="s">
        <v>23489</v>
      </c>
      <c r="G2706" s="601" t="s">
        <v>23490</v>
      </c>
      <c r="H2706" s="601" t="s">
        <v>2428</v>
      </c>
      <c r="I2706" s="601" t="s">
        <v>1464</v>
      </c>
      <c r="J2706" s="601" t="s">
        <v>1464</v>
      </c>
      <c r="K2706" s="666">
        <v>1</v>
      </c>
      <c r="L2706" s="707">
        <v>12</v>
      </c>
      <c r="M2706" s="666">
        <v>51600</v>
      </c>
      <c r="N2706" s="707">
        <v>1</v>
      </c>
      <c r="O2706" s="707">
        <v>6</v>
      </c>
      <c r="P2706" s="666">
        <v>25800</v>
      </c>
      <c r="Q2706" s="707">
        <v>1</v>
      </c>
      <c r="R2706" s="707">
        <v>12</v>
      </c>
    </row>
    <row r="2707" spans="1:18" x14ac:dyDescent="0.25">
      <c r="A2707" s="607" t="s">
        <v>23427</v>
      </c>
      <c r="B2707" s="607" t="s">
        <v>23428</v>
      </c>
      <c r="C2707" s="601" t="s">
        <v>147</v>
      </c>
      <c r="D2707" s="601" t="s">
        <v>5312</v>
      </c>
      <c r="E2707" s="606">
        <v>10000</v>
      </c>
      <c r="F2707" s="609" t="s">
        <v>23491</v>
      </c>
      <c r="G2707" s="601" t="s">
        <v>23492</v>
      </c>
      <c r="H2707" s="601" t="s">
        <v>565</v>
      </c>
      <c r="I2707" s="601" t="s">
        <v>23444</v>
      </c>
      <c r="J2707" s="601" t="s">
        <v>5312</v>
      </c>
      <c r="K2707" s="666">
        <v>1</v>
      </c>
      <c r="L2707" s="707">
        <v>12</v>
      </c>
      <c r="M2707" s="666">
        <v>119999.31</v>
      </c>
      <c r="N2707" s="707">
        <v>1</v>
      </c>
      <c r="O2707" s="707">
        <v>6</v>
      </c>
      <c r="P2707" s="666">
        <v>60000</v>
      </c>
      <c r="Q2707" s="707">
        <v>1</v>
      </c>
      <c r="R2707" s="707">
        <v>12</v>
      </c>
    </row>
    <row r="2708" spans="1:18" x14ac:dyDescent="0.25">
      <c r="A2708" s="607" t="s">
        <v>23427</v>
      </c>
      <c r="B2708" s="607" t="s">
        <v>23428</v>
      </c>
      <c r="C2708" s="601" t="s">
        <v>147</v>
      </c>
      <c r="D2708" s="601" t="s">
        <v>5312</v>
      </c>
      <c r="E2708" s="606">
        <v>9000</v>
      </c>
      <c r="F2708" s="609">
        <v>42194519</v>
      </c>
      <c r="G2708" s="601" t="s">
        <v>23493</v>
      </c>
      <c r="H2708" s="601" t="s">
        <v>519</v>
      </c>
      <c r="I2708" s="601" t="s">
        <v>23457</v>
      </c>
      <c r="J2708" s="601" t="s">
        <v>5312</v>
      </c>
      <c r="K2708" s="666">
        <v>1</v>
      </c>
      <c r="L2708" s="707">
        <v>12</v>
      </c>
      <c r="M2708" s="666">
        <v>107803.11</v>
      </c>
      <c r="N2708" s="707">
        <v>1</v>
      </c>
      <c r="O2708" s="707">
        <v>6</v>
      </c>
      <c r="P2708" s="666">
        <v>53595.610000000008</v>
      </c>
      <c r="Q2708" s="707">
        <v>1</v>
      </c>
      <c r="R2708" s="707">
        <v>12</v>
      </c>
    </row>
    <row r="2709" spans="1:18" x14ac:dyDescent="0.25">
      <c r="A2709" s="607" t="s">
        <v>23427</v>
      </c>
      <c r="B2709" s="607" t="s">
        <v>23428</v>
      </c>
      <c r="C2709" s="601" t="s">
        <v>147</v>
      </c>
      <c r="D2709" s="601" t="s">
        <v>3935</v>
      </c>
      <c r="E2709" s="606">
        <v>3000</v>
      </c>
      <c r="F2709" s="609">
        <v>10072661</v>
      </c>
      <c r="G2709" s="601" t="s">
        <v>23494</v>
      </c>
      <c r="H2709" s="601" t="s">
        <v>542</v>
      </c>
      <c r="I2709" s="601" t="s">
        <v>571</v>
      </c>
      <c r="J2709" s="601" t="s">
        <v>3935</v>
      </c>
      <c r="K2709" s="666">
        <v>1</v>
      </c>
      <c r="L2709" s="707">
        <v>11</v>
      </c>
      <c r="M2709" s="666">
        <v>31905</v>
      </c>
      <c r="N2709" s="707">
        <v>1</v>
      </c>
      <c r="O2709" s="707">
        <v>6</v>
      </c>
      <c r="P2709" s="666">
        <v>17977.29</v>
      </c>
      <c r="Q2709" s="707">
        <v>1</v>
      </c>
      <c r="R2709" s="707">
        <v>12</v>
      </c>
    </row>
    <row r="2710" spans="1:18" x14ac:dyDescent="0.25">
      <c r="A2710" s="607" t="s">
        <v>23427</v>
      </c>
      <c r="B2710" s="607" t="s">
        <v>23428</v>
      </c>
      <c r="C2710" s="601" t="s">
        <v>147</v>
      </c>
      <c r="D2710" s="601" t="s">
        <v>5312</v>
      </c>
      <c r="E2710" s="606">
        <v>5000</v>
      </c>
      <c r="F2710" s="709" t="s">
        <v>23495</v>
      </c>
      <c r="G2710" s="601" t="s">
        <v>23496</v>
      </c>
      <c r="H2710" s="601" t="s">
        <v>16584</v>
      </c>
      <c r="I2710" s="601" t="s">
        <v>520</v>
      </c>
      <c r="J2710" s="601" t="s">
        <v>5312</v>
      </c>
      <c r="K2710" s="666">
        <v>1</v>
      </c>
      <c r="L2710" s="707">
        <v>12</v>
      </c>
      <c r="M2710" s="666">
        <v>58135.05</v>
      </c>
      <c r="N2710" s="707">
        <v>1</v>
      </c>
      <c r="O2710" s="707">
        <v>6</v>
      </c>
      <c r="P2710" s="666">
        <v>30000</v>
      </c>
      <c r="Q2710" s="707">
        <v>1</v>
      </c>
      <c r="R2710" s="707">
        <v>12</v>
      </c>
    </row>
    <row r="2711" spans="1:18" x14ac:dyDescent="0.25">
      <c r="A2711" s="607" t="s">
        <v>23427</v>
      </c>
      <c r="B2711" s="607" t="s">
        <v>23428</v>
      </c>
      <c r="C2711" s="601" t="s">
        <v>147</v>
      </c>
      <c r="D2711" s="601" t="s">
        <v>5312</v>
      </c>
      <c r="E2711" s="606">
        <v>7000</v>
      </c>
      <c r="F2711" s="609">
        <v>40510513</v>
      </c>
      <c r="G2711" s="601" t="s">
        <v>23497</v>
      </c>
      <c r="H2711" s="601" t="s">
        <v>16584</v>
      </c>
      <c r="I2711" s="601" t="s">
        <v>23498</v>
      </c>
      <c r="J2711" s="601" t="s">
        <v>5312</v>
      </c>
      <c r="K2711" s="666">
        <v>1</v>
      </c>
      <c r="L2711" s="707">
        <v>12</v>
      </c>
      <c r="M2711" s="666">
        <v>83628.61</v>
      </c>
      <c r="N2711" s="707">
        <v>1</v>
      </c>
      <c r="O2711" s="707">
        <v>6</v>
      </c>
      <c r="P2711" s="666">
        <v>41594.580000000009</v>
      </c>
      <c r="Q2711" s="707">
        <v>1</v>
      </c>
      <c r="R2711" s="707">
        <v>12</v>
      </c>
    </row>
    <row r="2712" spans="1:18" x14ac:dyDescent="0.25">
      <c r="A2712" s="607" t="s">
        <v>23427</v>
      </c>
      <c r="B2712" s="607" t="s">
        <v>23428</v>
      </c>
      <c r="C2712" s="601" t="s">
        <v>147</v>
      </c>
      <c r="D2712" s="601" t="s">
        <v>5312</v>
      </c>
      <c r="E2712" s="606">
        <v>13000</v>
      </c>
      <c r="F2712" s="709" t="s">
        <v>23499</v>
      </c>
      <c r="G2712" s="601" t="s">
        <v>23500</v>
      </c>
      <c r="H2712" s="601" t="s">
        <v>16651</v>
      </c>
      <c r="I2712" s="601" t="s">
        <v>23444</v>
      </c>
      <c r="J2712" s="601" t="s">
        <v>5312</v>
      </c>
      <c r="K2712" s="666">
        <v>1</v>
      </c>
      <c r="L2712" s="707">
        <v>11</v>
      </c>
      <c r="M2712" s="666">
        <v>136459.35999999999</v>
      </c>
      <c r="N2712" s="707">
        <v>1</v>
      </c>
      <c r="O2712" s="707">
        <v>6</v>
      </c>
      <c r="P2712" s="666">
        <v>77881.73</v>
      </c>
      <c r="Q2712" s="707">
        <v>1</v>
      </c>
      <c r="R2712" s="707">
        <v>12</v>
      </c>
    </row>
    <row r="2713" spans="1:18" x14ac:dyDescent="0.25">
      <c r="A2713" s="607" t="s">
        <v>23427</v>
      </c>
      <c r="B2713" s="607" t="s">
        <v>23428</v>
      </c>
      <c r="C2713" s="601" t="s">
        <v>147</v>
      </c>
      <c r="D2713" s="601" t="s">
        <v>1464</v>
      </c>
      <c r="E2713" s="606">
        <v>4500</v>
      </c>
      <c r="F2713" s="609">
        <v>25780444</v>
      </c>
      <c r="G2713" s="601" t="s">
        <v>23501</v>
      </c>
      <c r="H2713" s="601" t="s">
        <v>2428</v>
      </c>
      <c r="I2713" s="601" t="s">
        <v>1464</v>
      </c>
      <c r="J2713" s="601" t="s">
        <v>1464</v>
      </c>
      <c r="K2713" s="666">
        <v>1</v>
      </c>
      <c r="L2713" s="707">
        <v>12</v>
      </c>
      <c r="M2713" s="666">
        <v>53993.43</v>
      </c>
      <c r="N2713" s="707">
        <v>1</v>
      </c>
      <c r="O2713" s="707">
        <v>6</v>
      </c>
      <c r="P2713" s="666">
        <v>26813.119999999995</v>
      </c>
      <c r="Q2713" s="707">
        <v>1</v>
      </c>
      <c r="R2713" s="707">
        <v>12</v>
      </c>
    </row>
    <row r="2714" spans="1:18" x14ac:dyDescent="0.25">
      <c r="A2714" s="607" t="s">
        <v>23427</v>
      </c>
      <c r="B2714" s="708" t="s">
        <v>23428</v>
      </c>
      <c r="C2714" s="601" t="s">
        <v>147</v>
      </c>
      <c r="D2714" s="601" t="s">
        <v>5312</v>
      </c>
      <c r="E2714" s="606">
        <v>4500</v>
      </c>
      <c r="F2714" s="609">
        <v>72674554</v>
      </c>
      <c r="G2714" s="601" t="s">
        <v>23502</v>
      </c>
      <c r="H2714" s="601" t="s">
        <v>23503</v>
      </c>
      <c r="I2714" s="601" t="s">
        <v>520</v>
      </c>
      <c r="J2714" s="601" t="s">
        <v>5312</v>
      </c>
      <c r="K2714" s="707">
        <v>1</v>
      </c>
      <c r="L2714" s="707">
        <v>3</v>
      </c>
      <c r="M2714" s="666">
        <v>10345.939999999999</v>
      </c>
      <c r="N2714" s="707">
        <v>1</v>
      </c>
      <c r="O2714" s="707">
        <v>6</v>
      </c>
      <c r="P2714" s="666">
        <v>26939.069999999996</v>
      </c>
      <c r="Q2714" s="707">
        <v>0</v>
      </c>
      <c r="R2714" s="707">
        <v>0</v>
      </c>
    </row>
    <row r="2715" spans="1:18" x14ac:dyDescent="0.25">
      <c r="A2715" s="607" t="s">
        <v>23427</v>
      </c>
      <c r="B2715" s="607" t="s">
        <v>23428</v>
      </c>
      <c r="C2715" s="601" t="s">
        <v>147</v>
      </c>
      <c r="D2715" s="601" t="s">
        <v>5312</v>
      </c>
      <c r="E2715" s="606">
        <v>6000</v>
      </c>
      <c r="F2715" s="609" t="s">
        <v>23504</v>
      </c>
      <c r="G2715" s="601" t="s">
        <v>23505</v>
      </c>
      <c r="H2715" s="601" t="s">
        <v>565</v>
      </c>
      <c r="I2715" s="601" t="s">
        <v>520</v>
      </c>
      <c r="J2715" s="601" t="s">
        <v>5312</v>
      </c>
      <c r="K2715" s="666">
        <v>1</v>
      </c>
      <c r="L2715" s="707">
        <v>12</v>
      </c>
      <c r="M2715" s="666">
        <v>71995.42</v>
      </c>
      <c r="N2715" s="707">
        <v>1</v>
      </c>
      <c r="O2715" s="707">
        <v>6</v>
      </c>
      <c r="P2715" s="666">
        <v>36000</v>
      </c>
      <c r="Q2715" s="707">
        <v>1</v>
      </c>
      <c r="R2715" s="707">
        <v>12</v>
      </c>
    </row>
    <row r="2716" spans="1:18" x14ac:dyDescent="0.25">
      <c r="A2716" s="607" t="s">
        <v>23427</v>
      </c>
      <c r="B2716" s="607" t="s">
        <v>23428</v>
      </c>
      <c r="C2716" s="601" t="s">
        <v>147</v>
      </c>
      <c r="D2716" s="601" t="s">
        <v>5312</v>
      </c>
      <c r="E2716" s="606">
        <v>4500</v>
      </c>
      <c r="F2716" s="609">
        <v>10603897</v>
      </c>
      <c r="G2716" s="601" t="s">
        <v>23506</v>
      </c>
      <c r="H2716" s="601" t="s">
        <v>23507</v>
      </c>
      <c r="I2716" s="601" t="s">
        <v>23444</v>
      </c>
      <c r="J2716" s="601" t="s">
        <v>5312</v>
      </c>
      <c r="K2716" s="666">
        <v>1</v>
      </c>
      <c r="L2716" s="707">
        <v>1</v>
      </c>
      <c r="M2716" s="666">
        <v>3319.35</v>
      </c>
      <c r="N2716" s="707">
        <v>0</v>
      </c>
      <c r="O2716" s="707">
        <v>0</v>
      </c>
      <c r="P2716" s="666">
        <v>0</v>
      </c>
      <c r="Q2716" s="707">
        <v>0</v>
      </c>
      <c r="R2716" s="707">
        <v>0</v>
      </c>
    </row>
    <row r="2717" spans="1:18" x14ac:dyDescent="0.25">
      <c r="A2717" s="607" t="s">
        <v>23427</v>
      </c>
      <c r="B2717" s="607" t="s">
        <v>23428</v>
      </c>
      <c r="C2717" s="601" t="s">
        <v>147</v>
      </c>
      <c r="D2717" s="601" t="s">
        <v>5312</v>
      </c>
      <c r="E2717" s="606">
        <v>8000</v>
      </c>
      <c r="F2717" s="609">
        <v>43054180</v>
      </c>
      <c r="G2717" s="601" t="s">
        <v>23508</v>
      </c>
      <c r="H2717" s="601" t="s">
        <v>519</v>
      </c>
      <c r="I2717" s="601" t="s">
        <v>23444</v>
      </c>
      <c r="J2717" s="601" t="s">
        <v>5312</v>
      </c>
      <c r="K2717" s="666">
        <v>1</v>
      </c>
      <c r="L2717" s="707">
        <v>12</v>
      </c>
      <c r="M2717" s="666">
        <v>91696.1</v>
      </c>
      <c r="N2717" s="707">
        <v>1</v>
      </c>
      <c r="O2717" s="707">
        <v>6</v>
      </c>
      <c r="P2717" s="666">
        <v>47841.110000000008</v>
      </c>
      <c r="Q2717" s="707">
        <v>1</v>
      </c>
      <c r="R2717" s="707">
        <v>12</v>
      </c>
    </row>
    <row r="2718" spans="1:18" x14ac:dyDescent="0.25">
      <c r="A2718" s="607" t="s">
        <v>23427</v>
      </c>
      <c r="B2718" s="607" t="s">
        <v>23428</v>
      </c>
      <c r="C2718" s="601" t="s">
        <v>147</v>
      </c>
      <c r="D2718" s="601" t="s">
        <v>5312</v>
      </c>
      <c r="E2718" s="606">
        <v>7000</v>
      </c>
      <c r="F2718" s="609">
        <v>45647152</v>
      </c>
      <c r="G2718" s="601" t="s">
        <v>23509</v>
      </c>
      <c r="H2718" s="601" t="s">
        <v>930</v>
      </c>
      <c r="I2718" s="601" t="s">
        <v>23457</v>
      </c>
      <c r="J2718" s="601" t="s">
        <v>5312</v>
      </c>
      <c r="K2718" s="666">
        <v>1</v>
      </c>
      <c r="L2718" s="707">
        <v>12</v>
      </c>
      <c r="M2718" s="666">
        <v>76094.67</v>
      </c>
      <c r="N2718" s="707">
        <v>1</v>
      </c>
      <c r="O2718" s="707">
        <v>6</v>
      </c>
      <c r="P2718" s="666">
        <v>41678.68</v>
      </c>
      <c r="Q2718" s="707">
        <v>1</v>
      </c>
      <c r="R2718" s="707">
        <v>12</v>
      </c>
    </row>
    <row r="2719" spans="1:18" x14ac:dyDescent="0.25">
      <c r="A2719" s="607" t="s">
        <v>23427</v>
      </c>
      <c r="B2719" s="607" t="s">
        <v>23428</v>
      </c>
      <c r="C2719" s="601" t="s">
        <v>147</v>
      </c>
      <c r="D2719" s="601" t="s">
        <v>5312</v>
      </c>
      <c r="E2719" s="606">
        <v>4500</v>
      </c>
      <c r="F2719" s="609">
        <v>46452789</v>
      </c>
      <c r="G2719" s="601" t="s">
        <v>23510</v>
      </c>
      <c r="H2719" s="601" t="s">
        <v>17373</v>
      </c>
      <c r="I2719" s="601" t="s">
        <v>520</v>
      </c>
      <c r="J2719" s="601" t="s">
        <v>5312</v>
      </c>
      <c r="K2719" s="666">
        <v>1</v>
      </c>
      <c r="L2719" s="707">
        <v>12</v>
      </c>
      <c r="M2719" s="666">
        <v>53996.25</v>
      </c>
      <c r="N2719" s="707">
        <v>1</v>
      </c>
      <c r="O2719" s="707">
        <v>6</v>
      </c>
      <c r="P2719" s="666">
        <v>26942.489999999998</v>
      </c>
      <c r="Q2719" s="707">
        <v>1</v>
      </c>
      <c r="R2719" s="707">
        <v>12</v>
      </c>
    </row>
    <row r="2720" spans="1:18" x14ac:dyDescent="0.25">
      <c r="A2720" s="607" t="s">
        <v>23427</v>
      </c>
      <c r="B2720" s="607" t="s">
        <v>23428</v>
      </c>
      <c r="C2720" s="601" t="s">
        <v>147</v>
      </c>
      <c r="D2720" s="601" t="s">
        <v>5312</v>
      </c>
      <c r="E2720" s="606">
        <v>3500</v>
      </c>
      <c r="F2720" s="609">
        <v>47634167</v>
      </c>
      <c r="G2720" s="601" t="s">
        <v>23511</v>
      </c>
      <c r="H2720" s="601" t="s">
        <v>23440</v>
      </c>
      <c r="I2720" s="601" t="s">
        <v>520</v>
      </c>
      <c r="J2720" s="601" t="s">
        <v>5312</v>
      </c>
      <c r="K2720" s="666">
        <v>1</v>
      </c>
      <c r="L2720" s="707">
        <v>12</v>
      </c>
      <c r="M2720" s="666">
        <v>41815.999999999993</v>
      </c>
      <c r="N2720" s="707">
        <v>1</v>
      </c>
      <c r="O2720" s="707">
        <v>6</v>
      </c>
      <c r="P2720" s="666">
        <v>20771.77</v>
      </c>
      <c r="Q2720" s="707">
        <v>1</v>
      </c>
      <c r="R2720" s="707">
        <v>12</v>
      </c>
    </row>
    <row r="2721" spans="1:18" x14ac:dyDescent="0.25">
      <c r="A2721" s="607" t="s">
        <v>23427</v>
      </c>
      <c r="B2721" s="607" t="s">
        <v>23428</v>
      </c>
      <c r="C2721" s="601" t="s">
        <v>147</v>
      </c>
      <c r="D2721" s="601" t="s">
        <v>3935</v>
      </c>
      <c r="E2721" s="606">
        <v>3000</v>
      </c>
      <c r="F2721" s="709" t="s">
        <v>23512</v>
      </c>
      <c r="G2721" s="601" t="s">
        <v>23513</v>
      </c>
      <c r="H2721" s="601" t="s">
        <v>542</v>
      </c>
      <c r="I2721" s="601" t="s">
        <v>571</v>
      </c>
      <c r="J2721" s="601" t="s">
        <v>3935</v>
      </c>
      <c r="K2721" s="666">
        <v>1</v>
      </c>
      <c r="L2721" s="707">
        <v>12</v>
      </c>
      <c r="M2721" s="666">
        <v>35989.370000000003</v>
      </c>
      <c r="N2721" s="707">
        <v>1</v>
      </c>
      <c r="O2721" s="707">
        <v>6</v>
      </c>
      <c r="P2721" s="666">
        <v>17979.16</v>
      </c>
      <c r="Q2721" s="707">
        <v>1</v>
      </c>
      <c r="R2721" s="707">
        <v>12</v>
      </c>
    </row>
    <row r="2722" spans="1:18" x14ac:dyDescent="0.25">
      <c r="A2722" s="607" t="s">
        <v>23427</v>
      </c>
      <c r="B2722" s="607" t="s">
        <v>23428</v>
      </c>
      <c r="C2722" s="601" t="s">
        <v>147</v>
      </c>
      <c r="D2722" s="601" t="s">
        <v>5312</v>
      </c>
      <c r="E2722" s="606">
        <v>11000</v>
      </c>
      <c r="F2722" s="609">
        <v>43093414</v>
      </c>
      <c r="G2722" s="601" t="s">
        <v>23514</v>
      </c>
      <c r="H2722" s="601" t="s">
        <v>16466</v>
      </c>
      <c r="I2722" s="601" t="s">
        <v>23438</v>
      </c>
      <c r="J2722" s="601" t="s">
        <v>5312</v>
      </c>
      <c r="K2722" s="666">
        <v>1</v>
      </c>
      <c r="L2722" s="707">
        <v>8</v>
      </c>
      <c r="M2722" s="666">
        <v>78833.33</v>
      </c>
      <c r="N2722" s="707">
        <v>1</v>
      </c>
      <c r="O2722" s="707">
        <v>6</v>
      </c>
      <c r="P2722" s="666">
        <v>65886.179999999993</v>
      </c>
      <c r="Q2722" s="707">
        <v>0</v>
      </c>
      <c r="R2722" s="707">
        <v>0</v>
      </c>
    </row>
    <row r="2723" spans="1:18" x14ac:dyDescent="0.25">
      <c r="A2723" s="607" t="s">
        <v>23427</v>
      </c>
      <c r="B2723" s="607" t="s">
        <v>23428</v>
      </c>
      <c r="C2723" s="601" t="s">
        <v>147</v>
      </c>
      <c r="D2723" s="601" t="s">
        <v>3935</v>
      </c>
      <c r="E2723" s="606">
        <v>2600</v>
      </c>
      <c r="F2723" s="609" t="s">
        <v>23515</v>
      </c>
      <c r="G2723" s="601" t="s">
        <v>23516</v>
      </c>
      <c r="H2723" s="601" t="s">
        <v>542</v>
      </c>
      <c r="I2723" s="601" t="s">
        <v>571</v>
      </c>
      <c r="J2723" s="601" t="s">
        <v>3935</v>
      </c>
      <c r="K2723" s="666">
        <v>1</v>
      </c>
      <c r="L2723" s="707">
        <v>12</v>
      </c>
      <c r="M2723" s="666">
        <v>31182.67</v>
      </c>
      <c r="N2723" s="707">
        <v>1</v>
      </c>
      <c r="O2723" s="707">
        <v>6</v>
      </c>
      <c r="P2723" s="666">
        <v>15599.64</v>
      </c>
      <c r="Q2723" s="707">
        <v>1</v>
      </c>
      <c r="R2723" s="707">
        <v>12</v>
      </c>
    </row>
    <row r="2724" spans="1:18" x14ac:dyDescent="0.25">
      <c r="A2724" s="607" t="s">
        <v>23427</v>
      </c>
      <c r="B2724" s="708" t="s">
        <v>23428</v>
      </c>
      <c r="C2724" s="601" t="s">
        <v>147</v>
      </c>
      <c r="D2724" s="601" t="s">
        <v>5312</v>
      </c>
      <c r="E2724" s="606">
        <v>8500</v>
      </c>
      <c r="F2724" s="609">
        <v>21811404</v>
      </c>
      <c r="G2724" s="601" t="s">
        <v>23517</v>
      </c>
      <c r="H2724" s="601" t="s">
        <v>930</v>
      </c>
      <c r="I2724" s="601" t="s">
        <v>23444</v>
      </c>
      <c r="J2724" s="601" t="s">
        <v>5312</v>
      </c>
      <c r="K2724" s="707">
        <v>1</v>
      </c>
      <c r="L2724" s="707">
        <v>2</v>
      </c>
      <c r="M2724" s="666">
        <v>16150</v>
      </c>
      <c r="N2724" s="707">
        <v>1</v>
      </c>
      <c r="O2724" s="707">
        <v>6</v>
      </c>
      <c r="P2724" s="666">
        <v>50963.4</v>
      </c>
      <c r="Q2724" s="707">
        <v>0</v>
      </c>
      <c r="R2724" s="707">
        <v>0</v>
      </c>
    </row>
    <row r="2725" spans="1:18" x14ac:dyDescent="0.25">
      <c r="A2725" s="607" t="s">
        <v>23427</v>
      </c>
      <c r="B2725" s="607" t="s">
        <v>23428</v>
      </c>
      <c r="C2725" s="601" t="s">
        <v>147</v>
      </c>
      <c r="D2725" s="601" t="s">
        <v>5312</v>
      </c>
      <c r="E2725" s="606">
        <v>13000</v>
      </c>
      <c r="F2725" s="609">
        <v>40044020</v>
      </c>
      <c r="G2725" s="601" t="s">
        <v>23518</v>
      </c>
      <c r="H2725" s="601" t="s">
        <v>519</v>
      </c>
      <c r="I2725" s="601" t="s">
        <v>23442</v>
      </c>
      <c r="J2725" s="601" t="s">
        <v>5312</v>
      </c>
      <c r="K2725" s="666">
        <v>1</v>
      </c>
      <c r="L2725" s="707">
        <v>12</v>
      </c>
      <c r="M2725" s="666">
        <v>148094.66999999998</v>
      </c>
      <c r="N2725" s="707">
        <v>1</v>
      </c>
      <c r="O2725" s="707">
        <v>6</v>
      </c>
      <c r="P2725" s="666">
        <v>77694.86</v>
      </c>
      <c r="Q2725" s="707">
        <v>1</v>
      </c>
      <c r="R2725" s="707">
        <v>12</v>
      </c>
    </row>
    <row r="2726" spans="1:18" x14ac:dyDescent="0.25">
      <c r="A2726" s="607" t="s">
        <v>23427</v>
      </c>
      <c r="B2726" s="607" t="s">
        <v>23428</v>
      </c>
      <c r="C2726" s="601" t="s">
        <v>147</v>
      </c>
      <c r="D2726" s="601" t="s">
        <v>5312</v>
      </c>
      <c r="E2726" s="606">
        <v>7500</v>
      </c>
      <c r="F2726" s="609">
        <v>43315591</v>
      </c>
      <c r="G2726" s="601" t="s">
        <v>23519</v>
      </c>
      <c r="H2726" s="601" t="s">
        <v>16584</v>
      </c>
      <c r="I2726" s="601" t="s">
        <v>23444</v>
      </c>
      <c r="J2726" s="601" t="s">
        <v>5312</v>
      </c>
      <c r="K2726" s="666">
        <v>1</v>
      </c>
      <c r="L2726" s="707">
        <v>12</v>
      </c>
      <c r="M2726" s="666">
        <v>89775.52</v>
      </c>
      <c r="N2726" s="707">
        <v>1</v>
      </c>
      <c r="O2726" s="707">
        <v>6</v>
      </c>
      <c r="P2726" s="666">
        <v>45000</v>
      </c>
      <c r="Q2726" s="707">
        <v>1</v>
      </c>
      <c r="R2726" s="707">
        <v>12</v>
      </c>
    </row>
    <row r="2727" spans="1:18" x14ac:dyDescent="0.25">
      <c r="A2727" s="607" t="s">
        <v>23427</v>
      </c>
      <c r="B2727" s="607" t="s">
        <v>23428</v>
      </c>
      <c r="C2727" s="601" t="s">
        <v>147</v>
      </c>
      <c r="D2727" s="601" t="s">
        <v>3935</v>
      </c>
      <c r="E2727" s="606">
        <v>2500</v>
      </c>
      <c r="F2727" s="609">
        <v>47106116</v>
      </c>
      <c r="G2727" s="601" t="s">
        <v>23520</v>
      </c>
      <c r="H2727" s="601" t="s">
        <v>542</v>
      </c>
      <c r="I2727" s="601" t="s">
        <v>571</v>
      </c>
      <c r="J2727" s="601" t="s">
        <v>3935</v>
      </c>
      <c r="K2727" s="666">
        <v>1</v>
      </c>
      <c r="L2727" s="707">
        <v>10</v>
      </c>
      <c r="M2727" s="666">
        <v>24166.5</v>
      </c>
      <c r="N2727" s="707">
        <v>0</v>
      </c>
      <c r="O2727" s="707">
        <v>0</v>
      </c>
      <c r="P2727" s="666">
        <v>0</v>
      </c>
      <c r="Q2727" s="707">
        <v>0</v>
      </c>
      <c r="R2727" s="707">
        <v>0</v>
      </c>
    </row>
    <row r="2728" spans="1:18" x14ac:dyDescent="0.25">
      <c r="A2728" s="607" t="s">
        <v>23427</v>
      </c>
      <c r="B2728" s="708" t="s">
        <v>23428</v>
      </c>
      <c r="C2728" s="601" t="s">
        <v>147</v>
      </c>
      <c r="D2728" s="601" t="s">
        <v>3935</v>
      </c>
      <c r="E2728" s="606">
        <v>4000</v>
      </c>
      <c r="F2728" s="609">
        <v>47106116</v>
      </c>
      <c r="G2728" s="601" t="s">
        <v>23520</v>
      </c>
      <c r="H2728" s="601" t="s">
        <v>542</v>
      </c>
      <c r="I2728" s="601" t="s">
        <v>571</v>
      </c>
      <c r="J2728" s="601" t="s">
        <v>3935</v>
      </c>
      <c r="K2728" s="707">
        <v>1</v>
      </c>
      <c r="L2728" s="707">
        <v>2</v>
      </c>
      <c r="M2728" s="666">
        <v>9333.33</v>
      </c>
      <c r="N2728" s="707">
        <v>1</v>
      </c>
      <c r="O2728" s="707">
        <v>6</v>
      </c>
      <c r="P2728" s="666">
        <v>23997.22</v>
      </c>
      <c r="Q2728" s="707">
        <v>0</v>
      </c>
      <c r="R2728" s="707">
        <v>0</v>
      </c>
    </row>
    <row r="2729" spans="1:18" x14ac:dyDescent="0.25">
      <c r="A2729" s="607" t="s">
        <v>23427</v>
      </c>
      <c r="B2729" s="708" t="s">
        <v>23428</v>
      </c>
      <c r="C2729" s="601" t="s">
        <v>147</v>
      </c>
      <c r="D2729" s="601" t="s">
        <v>5312</v>
      </c>
      <c r="E2729" s="606">
        <v>9000</v>
      </c>
      <c r="F2729" s="709">
        <v>43316497</v>
      </c>
      <c r="G2729" s="601" t="s">
        <v>23521</v>
      </c>
      <c r="H2729" s="601" t="s">
        <v>23440</v>
      </c>
      <c r="I2729" s="601" t="s">
        <v>23444</v>
      </c>
      <c r="J2729" s="601" t="s">
        <v>5312</v>
      </c>
      <c r="K2729" s="666">
        <v>1</v>
      </c>
      <c r="L2729" s="707">
        <v>10</v>
      </c>
      <c r="M2729" s="666">
        <v>87861.87</v>
      </c>
      <c r="N2729" s="707">
        <v>1</v>
      </c>
      <c r="O2729" s="707">
        <v>6</v>
      </c>
      <c r="P2729" s="666">
        <v>53998.12</v>
      </c>
      <c r="Q2729" s="707">
        <v>1</v>
      </c>
      <c r="R2729" s="707">
        <v>12</v>
      </c>
    </row>
    <row r="2730" spans="1:18" x14ac:dyDescent="0.25">
      <c r="A2730" s="607" t="s">
        <v>23427</v>
      </c>
      <c r="B2730" s="708" t="s">
        <v>23428</v>
      </c>
      <c r="C2730" s="601" t="s">
        <v>147</v>
      </c>
      <c r="D2730" s="601" t="s">
        <v>23435</v>
      </c>
      <c r="E2730" s="606">
        <v>15600</v>
      </c>
      <c r="F2730" s="709" t="s">
        <v>23522</v>
      </c>
      <c r="G2730" s="601" t="s">
        <v>23523</v>
      </c>
      <c r="H2730" s="601" t="s">
        <v>565</v>
      </c>
      <c r="I2730" s="601" t="s">
        <v>23438</v>
      </c>
      <c r="J2730" s="601" t="s">
        <v>23435</v>
      </c>
      <c r="K2730" s="666">
        <v>1</v>
      </c>
      <c r="L2730" s="707">
        <v>12</v>
      </c>
      <c r="M2730" s="666">
        <v>187200</v>
      </c>
      <c r="N2730" s="707">
        <v>1</v>
      </c>
      <c r="O2730" s="707">
        <v>6</v>
      </c>
      <c r="P2730" s="666">
        <v>93600</v>
      </c>
      <c r="Q2730" s="707">
        <v>1</v>
      </c>
      <c r="R2730" s="707">
        <v>12</v>
      </c>
    </row>
    <row r="2731" spans="1:18" x14ac:dyDescent="0.25">
      <c r="A2731" s="607" t="s">
        <v>23427</v>
      </c>
      <c r="B2731" s="708" t="s">
        <v>23428</v>
      </c>
      <c r="C2731" s="601" t="s">
        <v>147</v>
      </c>
      <c r="D2731" s="601" t="s">
        <v>5312</v>
      </c>
      <c r="E2731" s="606">
        <v>7000</v>
      </c>
      <c r="F2731" s="709">
        <v>72802992</v>
      </c>
      <c r="G2731" s="601" t="s">
        <v>23524</v>
      </c>
      <c r="H2731" s="601" t="s">
        <v>16584</v>
      </c>
      <c r="I2731" s="601" t="s">
        <v>23444</v>
      </c>
      <c r="J2731" s="601" t="s">
        <v>5312</v>
      </c>
      <c r="K2731" s="707">
        <v>1</v>
      </c>
      <c r="L2731" s="707">
        <v>2</v>
      </c>
      <c r="M2731" s="666">
        <v>13533.33</v>
      </c>
      <c r="N2731" s="707">
        <v>1</v>
      </c>
      <c r="O2731" s="707">
        <v>6</v>
      </c>
      <c r="P2731" s="666">
        <v>41996.11</v>
      </c>
      <c r="Q2731" s="707">
        <v>0</v>
      </c>
      <c r="R2731" s="707">
        <v>0</v>
      </c>
    </row>
    <row r="2732" spans="1:18" x14ac:dyDescent="0.25">
      <c r="A2732" s="607" t="s">
        <v>23427</v>
      </c>
      <c r="B2732" s="607" t="s">
        <v>23428</v>
      </c>
      <c r="C2732" s="601" t="s">
        <v>147</v>
      </c>
      <c r="D2732" s="601" t="s">
        <v>3935</v>
      </c>
      <c r="E2732" s="606">
        <v>3000</v>
      </c>
      <c r="F2732" s="609">
        <v>25712844</v>
      </c>
      <c r="G2732" s="601" t="s">
        <v>23525</v>
      </c>
      <c r="H2732" s="601" t="s">
        <v>542</v>
      </c>
      <c r="I2732" s="601" t="s">
        <v>571</v>
      </c>
      <c r="J2732" s="601" t="s">
        <v>3935</v>
      </c>
      <c r="K2732" s="666">
        <v>1</v>
      </c>
      <c r="L2732" s="707">
        <v>12</v>
      </c>
      <c r="M2732" s="666">
        <v>35978.959999999999</v>
      </c>
      <c r="N2732" s="707">
        <v>1</v>
      </c>
      <c r="O2732" s="707">
        <v>6</v>
      </c>
      <c r="P2732" s="666">
        <v>17998.96</v>
      </c>
      <c r="Q2732" s="707">
        <v>1</v>
      </c>
      <c r="R2732" s="707">
        <v>12</v>
      </c>
    </row>
    <row r="2733" spans="1:18" x14ac:dyDescent="0.25">
      <c r="A2733" s="607" t="s">
        <v>23427</v>
      </c>
      <c r="B2733" s="708" t="s">
        <v>23428</v>
      </c>
      <c r="C2733" s="601" t="s">
        <v>147</v>
      </c>
      <c r="D2733" s="601" t="s">
        <v>23435</v>
      </c>
      <c r="E2733" s="606">
        <v>15600</v>
      </c>
      <c r="F2733" s="609">
        <v>41957077</v>
      </c>
      <c r="G2733" s="601" t="s">
        <v>23526</v>
      </c>
      <c r="H2733" s="601" t="s">
        <v>23440</v>
      </c>
      <c r="I2733" s="601" t="s">
        <v>23444</v>
      </c>
      <c r="J2733" s="601" t="s">
        <v>23435</v>
      </c>
      <c r="K2733" s="666">
        <v>0</v>
      </c>
      <c r="L2733" s="707">
        <v>0</v>
      </c>
      <c r="M2733" s="666">
        <v>0</v>
      </c>
      <c r="N2733" s="707">
        <v>1</v>
      </c>
      <c r="O2733" s="707">
        <v>3</v>
      </c>
      <c r="P2733" s="666">
        <v>42120</v>
      </c>
      <c r="Q2733" s="707">
        <v>1</v>
      </c>
      <c r="R2733" s="707">
        <v>12</v>
      </c>
    </row>
    <row r="2734" spans="1:18" x14ac:dyDescent="0.25">
      <c r="A2734" s="607" t="s">
        <v>23427</v>
      </c>
      <c r="B2734" s="607" t="s">
        <v>23428</v>
      </c>
      <c r="C2734" s="601" t="s">
        <v>147</v>
      </c>
      <c r="D2734" s="601" t="s">
        <v>5312</v>
      </c>
      <c r="E2734" s="606">
        <v>7000</v>
      </c>
      <c r="F2734" s="609">
        <v>41107793</v>
      </c>
      <c r="G2734" s="601" t="s">
        <v>23527</v>
      </c>
      <c r="H2734" s="601" t="s">
        <v>16584</v>
      </c>
      <c r="I2734" s="601" t="s">
        <v>23444</v>
      </c>
      <c r="J2734" s="601" t="s">
        <v>5312</v>
      </c>
      <c r="K2734" s="666">
        <v>1</v>
      </c>
      <c r="L2734" s="707">
        <v>11</v>
      </c>
      <c r="M2734" s="666">
        <v>72100</v>
      </c>
      <c r="N2734" s="707">
        <v>1</v>
      </c>
      <c r="O2734" s="707">
        <v>6</v>
      </c>
      <c r="P2734" s="666">
        <v>42000</v>
      </c>
      <c r="Q2734" s="707">
        <v>1</v>
      </c>
      <c r="R2734" s="707">
        <v>12</v>
      </c>
    </row>
    <row r="2735" spans="1:18" x14ac:dyDescent="0.25">
      <c r="A2735" s="607" t="s">
        <v>23427</v>
      </c>
      <c r="B2735" s="607" t="s">
        <v>23428</v>
      </c>
      <c r="C2735" s="601" t="s">
        <v>147</v>
      </c>
      <c r="D2735" s="601" t="s">
        <v>5312</v>
      </c>
      <c r="E2735" s="606">
        <v>10000</v>
      </c>
      <c r="F2735" s="609">
        <v>40181220</v>
      </c>
      <c r="G2735" s="601" t="s">
        <v>23528</v>
      </c>
      <c r="H2735" s="601" t="s">
        <v>519</v>
      </c>
      <c r="I2735" s="601" t="s">
        <v>23529</v>
      </c>
      <c r="J2735" s="601" t="s">
        <v>5312</v>
      </c>
      <c r="K2735" s="666">
        <v>1</v>
      </c>
      <c r="L2735" s="707">
        <v>12</v>
      </c>
      <c r="M2735" s="666">
        <v>112094.66</v>
      </c>
      <c r="N2735" s="707">
        <v>1</v>
      </c>
      <c r="O2735" s="707">
        <v>6</v>
      </c>
      <c r="P2735" s="666">
        <v>59926.39</v>
      </c>
      <c r="Q2735" s="707">
        <v>1</v>
      </c>
      <c r="R2735" s="707">
        <v>12</v>
      </c>
    </row>
    <row r="2736" spans="1:18" x14ac:dyDescent="0.25">
      <c r="A2736" s="607" t="s">
        <v>23427</v>
      </c>
      <c r="B2736" s="708" t="s">
        <v>23428</v>
      </c>
      <c r="C2736" s="601" t="s">
        <v>147</v>
      </c>
      <c r="D2736" s="601" t="s">
        <v>5312</v>
      </c>
      <c r="E2736" s="606">
        <v>7000</v>
      </c>
      <c r="F2736" s="609">
        <v>45436217</v>
      </c>
      <c r="G2736" s="601" t="s">
        <v>23530</v>
      </c>
      <c r="H2736" s="601" t="s">
        <v>930</v>
      </c>
      <c r="I2736" s="601" t="s">
        <v>23444</v>
      </c>
      <c r="J2736" s="601" t="s">
        <v>5312</v>
      </c>
      <c r="K2736" s="707">
        <v>1</v>
      </c>
      <c r="L2736" s="707">
        <v>2</v>
      </c>
      <c r="M2736" s="666">
        <v>14466.67</v>
      </c>
      <c r="N2736" s="707">
        <v>1</v>
      </c>
      <c r="O2736" s="707">
        <v>6</v>
      </c>
      <c r="P2736" s="666">
        <v>42000</v>
      </c>
      <c r="Q2736" s="707">
        <v>0</v>
      </c>
      <c r="R2736" s="707">
        <v>0</v>
      </c>
    </row>
    <row r="2737" spans="1:18" x14ac:dyDescent="0.25">
      <c r="A2737" s="607" t="s">
        <v>23427</v>
      </c>
      <c r="B2737" s="607" t="s">
        <v>23428</v>
      </c>
      <c r="C2737" s="601" t="s">
        <v>147</v>
      </c>
      <c r="D2737" s="601" t="s">
        <v>5312</v>
      </c>
      <c r="E2737" s="606">
        <v>9000</v>
      </c>
      <c r="F2737" s="609" t="s">
        <v>23531</v>
      </c>
      <c r="G2737" s="601" t="s">
        <v>23532</v>
      </c>
      <c r="H2737" s="601" t="s">
        <v>930</v>
      </c>
      <c r="I2737" s="601" t="s">
        <v>23533</v>
      </c>
      <c r="J2737" s="601" t="s">
        <v>5312</v>
      </c>
      <c r="K2737" s="666">
        <v>1</v>
      </c>
      <c r="L2737" s="707">
        <v>12</v>
      </c>
      <c r="M2737" s="666">
        <v>108000</v>
      </c>
      <c r="N2737" s="707">
        <v>1</v>
      </c>
      <c r="O2737" s="707">
        <v>6</v>
      </c>
      <c r="P2737" s="666">
        <v>53825.62</v>
      </c>
      <c r="Q2737" s="707">
        <v>1</v>
      </c>
      <c r="R2737" s="707">
        <v>12</v>
      </c>
    </row>
    <row r="2738" spans="1:18" x14ac:dyDescent="0.25">
      <c r="A2738" s="607" t="s">
        <v>23427</v>
      </c>
      <c r="B2738" s="708" t="s">
        <v>23428</v>
      </c>
      <c r="C2738" s="601" t="s">
        <v>147</v>
      </c>
      <c r="D2738" s="601" t="s">
        <v>3935</v>
      </c>
      <c r="E2738" s="606">
        <v>3500</v>
      </c>
      <c r="F2738" s="609" t="s">
        <v>23534</v>
      </c>
      <c r="G2738" s="601" t="s">
        <v>23535</v>
      </c>
      <c r="H2738" s="601" t="s">
        <v>542</v>
      </c>
      <c r="I2738" s="601" t="s">
        <v>571</v>
      </c>
      <c r="J2738" s="601" t="s">
        <v>5312</v>
      </c>
      <c r="K2738" s="707">
        <v>1</v>
      </c>
      <c r="L2738" s="707">
        <v>3</v>
      </c>
      <c r="M2738" s="666">
        <v>8516.67</v>
      </c>
      <c r="N2738" s="707">
        <v>1</v>
      </c>
      <c r="O2738" s="707">
        <v>6</v>
      </c>
      <c r="P2738" s="666">
        <v>21000</v>
      </c>
      <c r="Q2738" s="707">
        <v>0</v>
      </c>
      <c r="R2738" s="707">
        <v>0</v>
      </c>
    </row>
    <row r="2739" spans="1:18" x14ac:dyDescent="0.25">
      <c r="A2739" s="607" t="s">
        <v>23427</v>
      </c>
      <c r="B2739" s="607" t="s">
        <v>23428</v>
      </c>
      <c r="C2739" s="601" t="s">
        <v>147</v>
      </c>
      <c r="D2739" s="601" t="s">
        <v>5312</v>
      </c>
      <c r="E2739" s="606">
        <v>11000</v>
      </c>
      <c r="F2739" s="609">
        <v>45373403</v>
      </c>
      <c r="G2739" s="601" t="s">
        <v>23536</v>
      </c>
      <c r="H2739" s="601" t="s">
        <v>519</v>
      </c>
      <c r="I2739" s="601" t="s">
        <v>23444</v>
      </c>
      <c r="J2739" s="601" t="s">
        <v>5312</v>
      </c>
      <c r="K2739" s="666">
        <v>1</v>
      </c>
      <c r="L2739" s="707">
        <v>11</v>
      </c>
      <c r="M2739" s="666">
        <v>115500</v>
      </c>
      <c r="N2739" s="707">
        <v>1</v>
      </c>
      <c r="O2739" s="707">
        <v>6</v>
      </c>
      <c r="P2739" s="666">
        <v>65989.31</v>
      </c>
      <c r="Q2739" s="707">
        <v>1</v>
      </c>
      <c r="R2739" s="707">
        <v>12</v>
      </c>
    </row>
    <row r="2740" spans="1:18" x14ac:dyDescent="0.25">
      <c r="A2740" s="607" t="s">
        <v>23427</v>
      </c>
      <c r="B2740" s="607" t="s">
        <v>23428</v>
      </c>
      <c r="C2740" s="601" t="s">
        <v>147</v>
      </c>
      <c r="D2740" s="601" t="s">
        <v>5312</v>
      </c>
      <c r="E2740" s="606">
        <v>8000</v>
      </c>
      <c r="F2740" s="609">
        <v>46863563</v>
      </c>
      <c r="G2740" s="601" t="s">
        <v>23537</v>
      </c>
      <c r="H2740" s="601" t="s">
        <v>16584</v>
      </c>
      <c r="I2740" s="601" t="s">
        <v>23444</v>
      </c>
      <c r="J2740" s="601" t="s">
        <v>5312</v>
      </c>
      <c r="K2740" s="666">
        <v>1</v>
      </c>
      <c r="L2740" s="707">
        <v>8</v>
      </c>
      <c r="M2740" s="666">
        <v>59203.89</v>
      </c>
      <c r="N2740" s="707">
        <v>1</v>
      </c>
      <c r="O2740" s="707">
        <v>6</v>
      </c>
      <c r="P2740" s="666">
        <v>44436.67</v>
      </c>
      <c r="Q2740" s="707">
        <v>0</v>
      </c>
      <c r="R2740" s="707">
        <v>0</v>
      </c>
    </row>
    <row r="2741" spans="1:18" x14ac:dyDescent="0.25">
      <c r="A2741" s="607" t="s">
        <v>23427</v>
      </c>
      <c r="B2741" s="708" t="s">
        <v>23428</v>
      </c>
      <c r="C2741" s="601" t="s">
        <v>147</v>
      </c>
      <c r="D2741" s="601" t="s">
        <v>5312</v>
      </c>
      <c r="E2741" s="606">
        <v>3500</v>
      </c>
      <c r="F2741" s="609">
        <v>44097958</v>
      </c>
      <c r="G2741" s="601" t="s">
        <v>23538</v>
      </c>
      <c r="H2741" s="601" t="s">
        <v>539</v>
      </c>
      <c r="I2741" s="601" t="s">
        <v>23444</v>
      </c>
      <c r="J2741" s="601" t="s">
        <v>5312</v>
      </c>
      <c r="K2741" s="707">
        <v>1</v>
      </c>
      <c r="L2741" s="707">
        <v>2</v>
      </c>
      <c r="M2741" s="666">
        <v>6766.67</v>
      </c>
      <c r="N2741" s="707">
        <v>1</v>
      </c>
      <c r="O2741" s="707">
        <v>6</v>
      </c>
      <c r="P2741" s="666">
        <v>20930.48</v>
      </c>
      <c r="Q2741" s="707">
        <v>0</v>
      </c>
      <c r="R2741" s="707">
        <v>0</v>
      </c>
    </row>
    <row r="2742" spans="1:18" x14ac:dyDescent="0.25">
      <c r="A2742" s="607" t="s">
        <v>23427</v>
      </c>
      <c r="B2742" s="607" t="s">
        <v>23428</v>
      </c>
      <c r="C2742" s="601" t="s">
        <v>147</v>
      </c>
      <c r="D2742" s="601" t="s">
        <v>5312</v>
      </c>
      <c r="E2742" s="606">
        <v>4500</v>
      </c>
      <c r="F2742" s="609">
        <v>43638294</v>
      </c>
      <c r="G2742" s="601" t="s">
        <v>23539</v>
      </c>
      <c r="H2742" s="601" t="s">
        <v>539</v>
      </c>
      <c r="I2742" s="601" t="s">
        <v>23444</v>
      </c>
      <c r="J2742" s="601" t="s">
        <v>5312</v>
      </c>
      <c r="K2742" s="666">
        <v>1</v>
      </c>
      <c r="L2742" s="707">
        <v>8</v>
      </c>
      <c r="M2742" s="666">
        <v>33599.06</v>
      </c>
      <c r="N2742" s="707">
        <v>1</v>
      </c>
      <c r="O2742" s="707">
        <v>6</v>
      </c>
      <c r="P2742" s="666">
        <v>26948.749999999996</v>
      </c>
      <c r="Q2742" s="707">
        <v>0</v>
      </c>
      <c r="R2742" s="707">
        <v>0</v>
      </c>
    </row>
    <row r="2743" spans="1:18" x14ac:dyDescent="0.25">
      <c r="A2743" s="607" t="s">
        <v>23427</v>
      </c>
      <c r="B2743" s="607" t="s">
        <v>23428</v>
      </c>
      <c r="C2743" s="601" t="s">
        <v>147</v>
      </c>
      <c r="D2743" s="601" t="s">
        <v>5312</v>
      </c>
      <c r="E2743" s="606">
        <v>4000</v>
      </c>
      <c r="F2743" s="609">
        <v>72311957</v>
      </c>
      <c r="G2743" s="601" t="s">
        <v>23540</v>
      </c>
      <c r="H2743" s="601" t="s">
        <v>519</v>
      </c>
      <c r="I2743" s="601" t="s">
        <v>23444</v>
      </c>
      <c r="J2743" s="601" t="s">
        <v>5312</v>
      </c>
      <c r="K2743" s="666">
        <v>1</v>
      </c>
      <c r="L2743" s="707">
        <v>11</v>
      </c>
      <c r="M2743" s="666">
        <v>41733.33</v>
      </c>
      <c r="N2743" s="707">
        <v>1</v>
      </c>
      <c r="O2743" s="707">
        <v>6</v>
      </c>
      <c r="P2743" s="666">
        <v>24000</v>
      </c>
      <c r="Q2743" s="707">
        <v>1</v>
      </c>
      <c r="R2743" s="707">
        <v>12</v>
      </c>
    </row>
    <row r="2744" spans="1:18" x14ac:dyDescent="0.25">
      <c r="A2744" s="607" t="s">
        <v>23427</v>
      </c>
      <c r="B2744" s="708" t="s">
        <v>23428</v>
      </c>
      <c r="C2744" s="601" t="s">
        <v>147</v>
      </c>
      <c r="D2744" s="601" t="s">
        <v>5312</v>
      </c>
      <c r="E2744" s="606">
        <v>15000</v>
      </c>
      <c r="F2744" s="609" t="s">
        <v>23541</v>
      </c>
      <c r="G2744" s="601" t="s">
        <v>23542</v>
      </c>
      <c r="H2744" s="601" t="s">
        <v>22823</v>
      </c>
      <c r="I2744" s="601" t="s">
        <v>23444</v>
      </c>
      <c r="J2744" s="601" t="s">
        <v>5312</v>
      </c>
      <c r="K2744" s="707">
        <v>1</v>
      </c>
      <c r="L2744" s="707">
        <v>2</v>
      </c>
      <c r="M2744" s="666">
        <v>29000</v>
      </c>
      <c r="N2744" s="707">
        <v>1</v>
      </c>
      <c r="O2744" s="707">
        <v>6</v>
      </c>
      <c r="P2744" s="666">
        <v>90000</v>
      </c>
      <c r="Q2744" s="707">
        <v>0</v>
      </c>
      <c r="R2744" s="707">
        <v>0</v>
      </c>
    </row>
    <row r="2745" spans="1:18" x14ac:dyDescent="0.25">
      <c r="A2745" s="607" t="s">
        <v>23427</v>
      </c>
      <c r="B2745" s="607" t="s">
        <v>23428</v>
      </c>
      <c r="C2745" s="601" t="s">
        <v>147</v>
      </c>
      <c r="D2745" s="601" t="s">
        <v>5312</v>
      </c>
      <c r="E2745" s="606">
        <v>8000</v>
      </c>
      <c r="F2745" s="709" t="s">
        <v>23543</v>
      </c>
      <c r="G2745" s="601" t="s">
        <v>23544</v>
      </c>
      <c r="H2745" s="601" t="s">
        <v>16605</v>
      </c>
      <c r="I2745" s="601" t="s">
        <v>23444</v>
      </c>
      <c r="J2745" s="601" t="s">
        <v>5312</v>
      </c>
      <c r="K2745" s="666">
        <v>1</v>
      </c>
      <c r="L2745" s="707">
        <v>12</v>
      </c>
      <c r="M2745" s="666">
        <v>89580</v>
      </c>
      <c r="N2745" s="707">
        <v>1</v>
      </c>
      <c r="O2745" s="707">
        <v>6</v>
      </c>
      <c r="P2745" s="666">
        <v>48000</v>
      </c>
      <c r="Q2745" s="707">
        <v>1</v>
      </c>
      <c r="R2745" s="707">
        <v>12</v>
      </c>
    </row>
    <row r="2746" spans="1:18" x14ac:dyDescent="0.25">
      <c r="A2746" s="607" t="s">
        <v>23427</v>
      </c>
      <c r="B2746" s="607" t="s">
        <v>23428</v>
      </c>
      <c r="C2746" s="601" t="s">
        <v>147</v>
      </c>
      <c r="D2746" s="601" t="s">
        <v>5312</v>
      </c>
      <c r="E2746" s="606">
        <v>12500</v>
      </c>
      <c r="F2746" s="609" t="s">
        <v>23545</v>
      </c>
      <c r="G2746" s="601" t="s">
        <v>23546</v>
      </c>
      <c r="H2746" s="601" t="s">
        <v>519</v>
      </c>
      <c r="I2746" s="601" t="s">
        <v>23547</v>
      </c>
      <c r="J2746" s="601" t="s">
        <v>5312</v>
      </c>
      <c r="K2746" s="666">
        <v>1</v>
      </c>
      <c r="L2746" s="707">
        <v>12</v>
      </c>
      <c r="M2746" s="666">
        <v>149833.34</v>
      </c>
      <c r="N2746" s="707">
        <v>1</v>
      </c>
      <c r="O2746" s="707">
        <v>6</v>
      </c>
      <c r="P2746" s="666">
        <v>74939.239999999991</v>
      </c>
      <c r="Q2746" s="707">
        <v>1</v>
      </c>
      <c r="R2746" s="707">
        <v>12</v>
      </c>
    </row>
    <row r="2747" spans="1:18" x14ac:dyDescent="0.25">
      <c r="A2747" s="607" t="s">
        <v>23427</v>
      </c>
      <c r="B2747" s="708" t="s">
        <v>23428</v>
      </c>
      <c r="C2747" s="601" t="s">
        <v>147</v>
      </c>
      <c r="D2747" s="601" t="s">
        <v>5312</v>
      </c>
      <c r="E2747" s="606">
        <v>4500</v>
      </c>
      <c r="F2747" s="609">
        <v>72208286</v>
      </c>
      <c r="G2747" s="601" t="s">
        <v>23548</v>
      </c>
      <c r="H2747" s="601" t="s">
        <v>519</v>
      </c>
      <c r="I2747" s="601" t="s">
        <v>23444</v>
      </c>
      <c r="J2747" s="601" t="s">
        <v>5312</v>
      </c>
      <c r="K2747" s="707">
        <v>1</v>
      </c>
      <c r="L2747" s="707">
        <v>2</v>
      </c>
      <c r="M2747" s="666">
        <v>8550</v>
      </c>
      <c r="N2747" s="707">
        <v>1</v>
      </c>
      <c r="O2747" s="707">
        <v>6</v>
      </c>
      <c r="P2747" s="666">
        <v>26985.309999999998</v>
      </c>
      <c r="Q2747" s="707">
        <v>0</v>
      </c>
      <c r="R2747" s="707">
        <v>0</v>
      </c>
    </row>
    <row r="2748" spans="1:18" x14ac:dyDescent="0.25">
      <c r="A2748" s="607" t="s">
        <v>23427</v>
      </c>
      <c r="B2748" s="708" t="s">
        <v>23428</v>
      </c>
      <c r="C2748" s="601" t="s">
        <v>147</v>
      </c>
      <c r="D2748" s="601" t="s">
        <v>23435</v>
      </c>
      <c r="E2748" s="606">
        <v>15600</v>
      </c>
      <c r="F2748" s="609" t="s">
        <v>23549</v>
      </c>
      <c r="G2748" s="601" t="s">
        <v>23550</v>
      </c>
      <c r="H2748" s="601" t="s">
        <v>22823</v>
      </c>
      <c r="I2748" s="601" t="s">
        <v>23444</v>
      </c>
      <c r="J2748" s="601" t="s">
        <v>23435</v>
      </c>
      <c r="K2748" s="707">
        <v>0</v>
      </c>
      <c r="L2748" s="707">
        <v>0</v>
      </c>
      <c r="M2748" s="666">
        <v>0</v>
      </c>
      <c r="N2748" s="707">
        <v>1</v>
      </c>
      <c r="O2748" s="707">
        <v>2</v>
      </c>
      <c r="P2748" s="666">
        <v>29120</v>
      </c>
      <c r="Q2748" s="707">
        <v>1</v>
      </c>
      <c r="R2748" s="707">
        <v>12</v>
      </c>
    </row>
    <row r="2749" spans="1:18" x14ac:dyDescent="0.25">
      <c r="A2749" s="607" t="s">
        <v>23427</v>
      </c>
      <c r="B2749" s="708" t="s">
        <v>23434</v>
      </c>
      <c r="C2749" s="601" t="s">
        <v>147</v>
      </c>
      <c r="D2749" s="601" t="s">
        <v>5312</v>
      </c>
      <c r="E2749" s="606">
        <v>7000</v>
      </c>
      <c r="F2749" s="709" t="s">
        <v>23551</v>
      </c>
      <c r="G2749" s="601" t="s">
        <v>23552</v>
      </c>
      <c r="H2749" s="601" t="s">
        <v>930</v>
      </c>
      <c r="I2749" s="601" t="s">
        <v>23444</v>
      </c>
      <c r="J2749" s="601" t="s">
        <v>5312</v>
      </c>
      <c r="K2749" s="707">
        <v>0</v>
      </c>
      <c r="L2749" s="707">
        <v>0</v>
      </c>
      <c r="M2749" s="666">
        <v>0</v>
      </c>
      <c r="N2749" s="707">
        <v>1</v>
      </c>
      <c r="O2749" s="707">
        <v>1</v>
      </c>
      <c r="P2749" s="666">
        <v>7000</v>
      </c>
      <c r="Q2749" s="707">
        <v>0</v>
      </c>
      <c r="R2749" s="707">
        <v>0</v>
      </c>
    </row>
    <row r="2750" spans="1:18" x14ac:dyDescent="0.25">
      <c r="A2750" s="607" t="s">
        <v>23427</v>
      </c>
      <c r="B2750" s="607" t="s">
        <v>23428</v>
      </c>
      <c r="C2750" s="601" t="s">
        <v>147</v>
      </c>
      <c r="D2750" s="601" t="s">
        <v>5312</v>
      </c>
      <c r="E2750" s="606">
        <v>7000</v>
      </c>
      <c r="F2750" s="709" t="s">
        <v>23551</v>
      </c>
      <c r="G2750" s="601" t="s">
        <v>23552</v>
      </c>
      <c r="H2750" s="601" t="s">
        <v>930</v>
      </c>
      <c r="I2750" s="601" t="s">
        <v>23444</v>
      </c>
      <c r="J2750" s="601" t="s">
        <v>5312</v>
      </c>
      <c r="K2750" s="666">
        <v>1</v>
      </c>
      <c r="L2750" s="707">
        <v>12</v>
      </c>
      <c r="M2750" s="666">
        <v>83997.08</v>
      </c>
      <c r="N2750" s="707">
        <v>1</v>
      </c>
      <c r="O2750" s="707">
        <v>5</v>
      </c>
      <c r="P2750" s="666">
        <v>35000</v>
      </c>
      <c r="Q2750" s="707">
        <v>1</v>
      </c>
      <c r="R2750" s="707">
        <v>12</v>
      </c>
    </row>
    <row r="2751" spans="1:18" x14ac:dyDescent="0.25">
      <c r="A2751" s="607" t="s">
        <v>23427</v>
      </c>
      <c r="B2751" s="607" t="s">
        <v>23428</v>
      </c>
      <c r="C2751" s="601" t="s">
        <v>147</v>
      </c>
      <c r="D2751" s="601" t="s">
        <v>1464</v>
      </c>
      <c r="E2751" s="606">
        <v>3500</v>
      </c>
      <c r="F2751" s="709">
        <v>45549745</v>
      </c>
      <c r="G2751" s="601" t="s">
        <v>23553</v>
      </c>
      <c r="H2751" s="601" t="s">
        <v>539</v>
      </c>
      <c r="I2751" s="601" t="s">
        <v>1464</v>
      </c>
      <c r="J2751" s="601" t="s">
        <v>1464</v>
      </c>
      <c r="K2751" s="666">
        <v>1</v>
      </c>
      <c r="L2751" s="707">
        <v>12</v>
      </c>
      <c r="M2751" s="666">
        <v>41981.77</v>
      </c>
      <c r="N2751" s="707">
        <v>1</v>
      </c>
      <c r="O2751" s="707">
        <v>6</v>
      </c>
      <c r="P2751" s="666">
        <v>20943.37</v>
      </c>
      <c r="Q2751" s="707">
        <v>1</v>
      </c>
      <c r="R2751" s="707">
        <v>12</v>
      </c>
    </row>
    <row r="2752" spans="1:18" x14ac:dyDescent="0.25">
      <c r="A2752" s="607" t="s">
        <v>23427</v>
      </c>
      <c r="B2752" s="607" t="s">
        <v>23428</v>
      </c>
      <c r="C2752" s="601" t="s">
        <v>147</v>
      </c>
      <c r="D2752" s="601" t="s">
        <v>5312</v>
      </c>
      <c r="E2752" s="606">
        <v>7000</v>
      </c>
      <c r="F2752" s="609">
        <v>42584260</v>
      </c>
      <c r="G2752" s="601" t="s">
        <v>23554</v>
      </c>
      <c r="H2752" s="601" t="s">
        <v>23440</v>
      </c>
      <c r="I2752" s="601" t="s">
        <v>23457</v>
      </c>
      <c r="J2752" s="601" t="s">
        <v>5312</v>
      </c>
      <c r="K2752" s="666">
        <v>1</v>
      </c>
      <c r="L2752" s="707">
        <v>12</v>
      </c>
      <c r="M2752" s="666">
        <v>84000</v>
      </c>
      <c r="N2752" s="707">
        <v>1</v>
      </c>
      <c r="O2752" s="707">
        <v>6</v>
      </c>
      <c r="P2752" s="666">
        <v>41879.929999999993</v>
      </c>
      <c r="Q2752" s="707">
        <v>1</v>
      </c>
      <c r="R2752" s="707">
        <v>12</v>
      </c>
    </row>
    <row r="2753" spans="1:18" x14ac:dyDescent="0.25">
      <c r="A2753" s="607" t="s">
        <v>23427</v>
      </c>
      <c r="B2753" s="607" t="s">
        <v>23428</v>
      </c>
      <c r="C2753" s="601" t="s">
        <v>147</v>
      </c>
      <c r="D2753" s="601" t="s">
        <v>5312</v>
      </c>
      <c r="E2753" s="606">
        <v>6000</v>
      </c>
      <c r="F2753" s="609">
        <v>10672978</v>
      </c>
      <c r="G2753" s="601" t="s">
        <v>23555</v>
      </c>
      <c r="H2753" s="601" t="s">
        <v>16584</v>
      </c>
      <c r="I2753" s="601" t="s">
        <v>23444</v>
      </c>
      <c r="J2753" s="601" t="s">
        <v>5312</v>
      </c>
      <c r="K2753" s="666">
        <v>1</v>
      </c>
      <c r="L2753" s="707">
        <v>11</v>
      </c>
      <c r="M2753" s="666">
        <v>63200</v>
      </c>
      <c r="N2753" s="707">
        <v>1</v>
      </c>
      <c r="O2753" s="707">
        <v>6</v>
      </c>
      <c r="P2753" s="666">
        <v>36000</v>
      </c>
      <c r="Q2753" s="707">
        <v>1</v>
      </c>
      <c r="R2753" s="707">
        <v>12</v>
      </c>
    </row>
    <row r="2754" spans="1:18" x14ac:dyDescent="0.25">
      <c r="A2754" s="607" t="s">
        <v>23427</v>
      </c>
      <c r="B2754" s="607" t="s">
        <v>23428</v>
      </c>
      <c r="C2754" s="601" t="s">
        <v>147</v>
      </c>
      <c r="D2754" s="601" t="s">
        <v>5312</v>
      </c>
      <c r="E2754" s="606">
        <v>6000</v>
      </c>
      <c r="F2754" s="609">
        <v>42057614</v>
      </c>
      <c r="G2754" s="601" t="s">
        <v>23556</v>
      </c>
      <c r="H2754" s="601" t="s">
        <v>16584</v>
      </c>
      <c r="I2754" s="601" t="s">
        <v>23444</v>
      </c>
      <c r="J2754" s="601" t="s">
        <v>5312</v>
      </c>
      <c r="K2754" s="666">
        <v>1</v>
      </c>
      <c r="L2754" s="707">
        <v>11</v>
      </c>
      <c r="M2754" s="666">
        <v>63200</v>
      </c>
      <c r="N2754" s="707">
        <v>1</v>
      </c>
      <c r="O2754" s="707">
        <v>2</v>
      </c>
      <c r="P2754" s="666">
        <v>11999.17</v>
      </c>
      <c r="Q2754" s="707">
        <v>1</v>
      </c>
      <c r="R2754" s="707">
        <v>12</v>
      </c>
    </row>
    <row r="2755" spans="1:18" x14ac:dyDescent="0.25">
      <c r="A2755" s="607" t="s">
        <v>23427</v>
      </c>
      <c r="B2755" s="607" t="s">
        <v>23428</v>
      </c>
      <c r="C2755" s="601" t="s">
        <v>147</v>
      </c>
      <c r="D2755" s="601" t="s">
        <v>5312</v>
      </c>
      <c r="E2755" s="606">
        <v>8000</v>
      </c>
      <c r="F2755" s="609">
        <v>47356523</v>
      </c>
      <c r="G2755" s="601" t="s">
        <v>23557</v>
      </c>
      <c r="H2755" s="601" t="s">
        <v>539</v>
      </c>
      <c r="I2755" s="601" t="s">
        <v>23444</v>
      </c>
      <c r="J2755" s="601" t="s">
        <v>5312</v>
      </c>
      <c r="K2755" s="666">
        <v>1</v>
      </c>
      <c r="L2755" s="707">
        <v>12</v>
      </c>
      <c r="M2755" s="666">
        <v>95999.44</v>
      </c>
      <c r="N2755" s="707">
        <v>1</v>
      </c>
      <c r="O2755" s="707">
        <v>6</v>
      </c>
      <c r="P2755" s="666">
        <v>47806.66</v>
      </c>
      <c r="Q2755" s="707">
        <v>1</v>
      </c>
      <c r="R2755" s="707">
        <v>12</v>
      </c>
    </row>
    <row r="2756" spans="1:18" x14ac:dyDescent="0.25">
      <c r="A2756" s="607" t="s">
        <v>23427</v>
      </c>
      <c r="B2756" s="607" t="s">
        <v>23428</v>
      </c>
      <c r="C2756" s="601" t="s">
        <v>147</v>
      </c>
      <c r="D2756" s="601" t="s">
        <v>5312</v>
      </c>
      <c r="E2756" s="606">
        <v>7000</v>
      </c>
      <c r="F2756" s="609">
        <v>41000842</v>
      </c>
      <c r="G2756" s="601" t="s">
        <v>23558</v>
      </c>
      <c r="H2756" s="601" t="s">
        <v>16584</v>
      </c>
      <c r="I2756" s="601" t="s">
        <v>23444</v>
      </c>
      <c r="J2756" s="601" t="s">
        <v>5312</v>
      </c>
      <c r="K2756" s="666">
        <v>1</v>
      </c>
      <c r="L2756" s="707">
        <v>11</v>
      </c>
      <c r="M2756" s="666">
        <v>73733.33</v>
      </c>
      <c r="N2756" s="707">
        <v>1</v>
      </c>
      <c r="O2756" s="707">
        <v>6</v>
      </c>
      <c r="P2756" s="666">
        <v>42000</v>
      </c>
      <c r="Q2756" s="707">
        <v>1</v>
      </c>
      <c r="R2756" s="707">
        <v>12</v>
      </c>
    </row>
    <row r="2757" spans="1:18" x14ac:dyDescent="0.25">
      <c r="A2757" s="607" t="s">
        <v>23427</v>
      </c>
      <c r="B2757" s="607" t="s">
        <v>23428</v>
      </c>
      <c r="C2757" s="601" t="s">
        <v>147</v>
      </c>
      <c r="D2757" s="601" t="s">
        <v>5312</v>
      </c>
      <c r="E2757" s="606">
        <v>6000</v>
      </c>
      <c r="F2757" s="609">
        <v>73003564</v>
      </c>
      <c r="G2757" s="601" t="s">
        <v>23559</v>
      </c>
      <c r="H2757" s="601" t="s">
        <v>16584</v>
      </c>
      <c r="I2757" s="601" t="s">
        <v>23444</v>
      </c>
      <c r="J2757" s="601" t="s">
        <v>5312</v>
      </c>
      <c r="K2757" s="666">
        <v>1</v>
      </c>
      <c r="L2757" s="707">
        <v>12</v>
      </c>
      <c r="M2757" s="666">
        <v>71972.5</v>
      </c>
      <c r="N2757" s="707">
        <v>1</v>
      </c>
      <c r="O2757" s="707">
        <v>6</v>
      </c>
      <c r="P2757" s="666">
        <v>35946.67</v>
      </c>
      <c r="Q2757" s="707">
        <v>1</v>
      </c>
      <c r="R2757" s="707">
        <v>12</v>
      </c>
    </row>
    <row r="2758" spans="1:18" x14ac:dyDescent="0.25">
      <c r="A2758" s="607" t="s">
        <v>23427</v>
      </c>
      <c r="B2758" s="607" t="s">
        <v>23428</v>
      </c>
      <c r="C2758" s="601" t="s">
        <v>147</v>
      </c>
      <c r="D2758" s="601" t="s">
        <v>5312</v>
      </c>
      <c r="E2758" s="606">
        <v>13000</v>
      </c>
      <c r="F2758" s="609" t="s">
        <v>23560</v>
      </c>
      <c r="G2758" s="601" t="s">
        <v>23561</v>
      </c>
      <c r="H2758" s="601" t="s">
        <v>519</v>
      </c>
      <c r="I2758" s="601" t="s">
        <v>23547</v>
      </c>
      <c r="J2758" s="601" t="s">
        <v>5312</v>
      </c>
      <c r="K2758" s="666">
        <v>1</v>
      </c>
      <c r="L2758" s="707">
        <v>12</v>
      </c>
      <c r="M2758" s="666">
        <v>156000</v>
      </c>
      <c r="N2758" s="707">
        <v>1</v>
      </c>
      <c r="O2758" s="707">
        <v>6</v>
      </c>
      <c r="P2758" s="666">
        <v>78000</v>
      </c>
      <c r="Q2758" s="707">
        <v>1</v>
      </c>
      <c r="R2758" s="707">
        <v>12</v>
      </c>
    </row>
    <row r="2759" spans="1:18" x14ac:dyDescent="0.25">
      <c r="A2759" s="607" t="s">
        <v>23427</v>
      </c>
      <c r="B2759" s="607" t="s">
        <v>23428</v>
      </c>
      <c r="C2759" s="601" t="s">
        <v>147</v>
      </c>
      <c r="D2759" s="601" t="s">
        <v>5312</v>
      </c>
      <c r="E2759" s="606">
        <v>6000</v>
      </c>
      <c r="F2759" s="609">
        <v>72635420</v>
      </c>
      <c r="G2759" s="601" t="s">
        <v>23562</v>
      </c>
      <c r="H2759" s="601" t="s">
        <v>16584</v>
      </c>
      <c r="I2759" s="601" t="s">
        <v>520</v>
      </c>
      <c r="J2759" s="601" t="s">
        <v>5312</v>
      </c>
      <c r="K2759" s="666">
        <v>1</v>
      </c>
      <c r="L2759" s="707">
        <v>12</v>
      </c>
      <c r="M2759" s="666">
        <v>71413.320000000007</v>
      </c>
      <c r="N2759" s="707">
        <v>1</v>
      </c>
      <c r="O2759" s="707">
        <v>6</v>
      </c>
      <c r="P2759" s="666">
        <v>35995.42</v>
      </c>
      <c r="Q2759" s="707">
        <v>1</v>
      </c>
      <c r="R2759" s="707">
        <v>12</v>
      </c>
    </row>
    <row r="2760" spans="1:18" x14ac:dyDescent="0.25">
      <c r="A2760" s="607" t="s">
        <v>23427</v>
      </c>
      <c r="B2760" s="607" t="s">
        <v>23428</v>
      </c>
      <c r="C2760" s="601" t="s">
        <v>147</v>
      </c>
      <c r="D2760" s="601" t="s">
        <v>5312</v>
      </c>
      <c r="E2760" s="606">
        <v>8000</v>
      </c>
      <c r="F2760" s="609">
        <v>46843367</v>
      </c>
      <c r="G2760" s="601" t="s">
        <v>23563</v>
      </c>
      <c r="H2760" s="601" t="s">
        <v>16860</v>
      </c>
      <c r="I2760" s="601" t="s">
        <v>520</v>
      </c>
      <c r="J2760" s="601" t="s">
        <v>5312</v>
      </c>
      <c r="K2760" s="666">
        <v>1</v>
      </c>
      <c r="L2760" s="707">
        <v>12</v>
      </c>
      <c r="M2760" s="666">
        <v>96000</v>
      </c>
      <c r="N2760" s="707">
        <v>1</v>
      </c>
      <c r="O2760" s="707">
        <v>6</v>
      </c>
      <c r="P2760" s="666">
        <v>48000</v>
      </c>
      <c r="Q2760" s="707">
        <v>1</v>
      </c>
      <c r="R2760" s="707">
        <v>12</v>
      </c>
    </row>
    <row r="2761" spans="1:18" x14ac:dyDescent="0.25">
      <c r="A2761" s="607" t="s">
        <v>23427</v>
      </c>
      <c r="B2761" s="607" t="s">
        <v>23428</v>
      </c>
      <c r="C2761" s="601" t="s">
        <v>147</v>
      </c>
      <c r="D2761" s="601" t="s">
        <v>5312</v>
      </c>
      <c r="E2761" s="606">
        <v>6000</v>
      </c>
      <c r="F2761" s="609">
        <v>40790842</v>
      </c>
      <c r="G2761" s="601" t="s">
        <v>23564</v>
      </c>
      <c r="H2761" s="601" t="s">
        <v>23565</v>
      </c>
      <c r="I2761" s="601" t="s">
        <v>23444</v>
      </c>
      <c r="J2761" s="601" t="s">
        <v>5312</v>
      </c>
      <c r="K2761" s="666">
        <v>1</v>
      </c>
      <c r="L2761" s="707">
        <v>11</v>
      </c>
      <c r="M2761" s="666">
        <v>62600</v>
      </c>
      <c r="N2761" s="707">
        <v>1</v>
      </c>
      <c r="O2761" s="707">
        <v>6</v>
      </c>
      <c r="P2761" s="666">
        <v>36000</v>
      </c>
      <c r="Q2761" s="707">
        <v>1</v>
      </c>
      <c r="R2761" s="707">
        <v>12</v>
      </c>
    </row>
    <row r="2762" spans="1:18" x14ac:dyDescent="0.25">
      <c r="A2762" s="607" t="s">
        <v>23427</v>
      </c>
      <c r="B2762" s="708" t="s">
        <v>23428</v>
      </c>
      <c r="C2762" s="601" t="s">
        <v>147</v>
      </c>
      <c r="D2762" s="601" t="s">
        <v>23435</v>
      </c>
      <c r="E2762" s="606">
        <v>15600</v>
      </c>
      <c r="F2762" s="609" t="s">
        <v>23566</v>
      </c>
      <c r="G2762" s="601" t="s">
        <v>23567</v>
      </c>
      <c r="H2762" s="601" t="s">
        <v>16860</v>
      </c>
      <c r="I2762" s="601" t="s">
        <v>23444</v>
      </c>
      <c r="J2762" s="601" t="s">
        <v>23435</v>
      </c>
      <c r="K2762" s="666">
        <v>0</v>
      </c>
      <c r="L2762" s="707">
        <v>0</v>
      </c>
      <c r="M2762" s="666">
        <v>0</v>
      </c>
      <c r="N2762" s="707">
        <v>1</v>
      </c>
      <c r="O2762" s="707">
        <v>4</v>
      </c>
      <c r="P2762" s="666">
        <v>61360</v>
      </c>
      <c r="Q2762" s="707">
        <v>1</v>
      </c>
      <c r="R2762" s="707">
        <v>12</v>
      </c>
    </row>
    <row r="2763" spans="1:18" x14ac:dyDescent="0.25">
      <c r="A2763" s="607" t="s">
        <v>23427</v>
      </c>
      <c r="B2763" s="607" t="s">
        <v>23428</v>
      </c>
      <c r="C2763" s="601" t="s">
        <v>147</v>
      </c>
      <c r="D2763" s="601" t="s">
        <v>5312</v>
      </c>
      <c r="E2763" s="606">
        <v>12000</v>
      </c>
      <c r="F2763" s="609" t="s">
        <v>23568</v>
      </c>
      <c r="G2763" s="601" t="s">
        <v>23569</v>
      </c>
      <c r="H2763" s="601" t="s">
        <v>565</v>
      </c>
      <c r="I2763" s="601" t="s">
        <v>23438</v>
      </c>
      <c r="J2763" s="601" t="s">
        <v>5312</v>
      </c>
      <c r="K2763" s="666">
        <v>1</v>
      </c>
      <c r="L2763" s="707">
        <v>3</v>
      </c>
      <c r="M2763" s="666">
        <v>35580.83</v>
      </c>
      <c r="N2763" s="707">
        <v>0</v>
      </c>
      <c r="O2763" s="707">
        <v>0</v>
      </c>
      <c r="P2763" s="666">
        <v>0</v>
      </c>
      <c r="Q2763" s="707">
        <v>0</v>
      </c>
      <c r="R2763" s="707">
        <v>0</v>
      </c>
    </row>
    <row r="2764" spans="1:18" x14ac:dyDescent="0.25">
      <c r="A2764" s="607" t="s">
        <v>23427</v>
      </c>
      <c r="B2764" s="708" t="s">
        <v>23428</v>
      </c>
      <c r="C2764" s="601" t="s">
        <v>147</v>
      </c>
      <c r="D2764" s="601" t="s">
        <v>3935</v>
      </c>
      <c r="E2764" s="606">
        <v>3500</v>
      </c>
      <c r="F2764" s="609">
        <v>76216205</v>
      </c>
      <c r="G2764" s="601" t="s">
        <v>23570</v>
      </c>
      <c r="H2764" s="601" t="s">
        <v>542</v>
      </c>
      <c r="I2764" s="601" t="s">
        <v>571</v>
      </c>
      <c r="J2764" s="601" t="s">
        <v>3935</v>
      </c>
      <c r="K2764" s="707">
        <v>1</v>
      </c>
      <c r="L2764" s="707">
        <v>2</v>
      </c>
      <c r="M2764" s="666">
        <v>7233.33</v>
      </c>
      <c r="N2764" s="707">
        <v>1</v>
      </c>
      <c r="O2764" s="707">
        <v>4</v>
      </c>
      <c r="P2764" s="666">
        <v>14000</v>
      </c>
      <c r="Q2764" s="707">
        <v>0</v>
      </c>
      <c r="R2764" s="707">
        <v>0</v>
      </c>
    </row>
    <row r="2765" spans="1:18" x14ac:dyDescent="0.25">
      <c r="A2765" s="607" t="s">
        <v>23427</v>
      </c>
      <c r="B2765" s="708" t="s">
        <v>23428</v>
      </c>
      <c r="C2765" s="601" t="s">
        <v>147</v>
      </c>
      <c r="D2765" s="601" t="s">
        <v>5312</v>
      </c>
      <c r="E2765" s="606">
        <v>7000</v>
      </c>
      <c r="F2765" s="609">
        <v>44908055</v>
      </c>
      <c r="G2765" s="601" t="s">
        <v>23571</v>
      </c>
      <c r="H2765" s="601" t="s">
        <v>930</v>
      </c>
      <c r="I2765" s="601" t="s">
        <v>23444</v>
      </c>
      <c r="J2765" s="601" t="s">
        <v>5312</v>
      </c>
      <c r="K2765" s="707">
        <v>1</v>
      </c>
      <c r="L2765" s="707">
        <v>3</v>
      </c>
      <c r="M2765" s="666">
        <v>16998.809999999998</v>
      </c>
      <c r="N2765" s="707">
        <v>1</v>
      </c>
      <c r="O2765" s="707">
        <v>6</v>
      </c>
      <c r="P2765" s="666">
        <v>41893.049999999996</v>
      </c>
      <c r="Q2765" s="707">
        <v>0</v>
      </c>
      <c r="R2765" s="707">
        <v>0</v>
      </c>
    </row>
    <row r="2766" spans="1:18" x14ac:dyDescent="0.25">
      <c r="A2766" s="607" t="s">
        <v>23427</v>
      </c>
      <c r="B2766" s="708" t="s">
        <v>23428</v>
      </c>
      <c r="C2766" s="601" t="s">
        <v>147</v>
      </c>
      <c r="D2766" s="601" t="s">
        <v>3935</v>
      </c>
      <c r="E2766" s="606">
        <v>2500</v>
      </c>
      <c r="F2766" s="609">
        <v>45683837</v>
      </c>
      <c r="G2766" s="601" t="s">
        <v>23572</v>
      </c>
      <c r="H2766" s="601" t="s">
        <v>624</v>
      </c>
      <c r="I2766" s="601" t="s">
        <v>1464</v>
      </c>
      <c r="J2766" s="601" t="s">
        <v>3935</v>
      </c>
      <c r="K2766" s="707">
        <v>0</v>
      </c>
      <c r="L2766" s="707">
        <v>0</v>
      </c>
      <c r="M2766" s="666">
        <v>0</v>
      </c>
      <c r="N2766" s="707">
        <v>1</v>
      </c>
      <c r="O2766" s="707">
        <v>4</v>
      </c>
      <c r="P2766" s="666">
        <v>8327.08</v>
      </c>
      <c r="Q2766" s="707">
        <v>0</v>
      </c>
      <c r="R2766" s="707">
        <v>0</v>
      </c>
    </row>
    <row r="2767" spans="1:18" x14ac:dyDescent="0.25">
      <c r="A2767" s="607" t="s">
        <v>23427</v>
      </c>
      <c r="B2767" s="708" t="s">
        <v>23434</v>
      </c>
      <c r="C2767" s="601" t="s">
        <v>147</v>
      </c>
      <c r="D2767" s="601" t="s">
        <v>5312</v>
      </c>
      <c r="E2767" s="606">
        <v>7000</v>
      </c>
      <c r="F2767" s="609">
        <v>41680502</v>
      </c>
      <c r="G2767" s="601" t="s">
        <v>23573</v>
      </c>
      <c r="H2767" s="601" t="s">
        <v>930</v>
      </c>
      <c r="I2767" s="601" t="s">
        <v>23457</v>
      </c>
      <c r="J2767" s="601" t="s">
        <v>5312</v>
      </c>
      <c r="K2767" s="666">
        <v>1</v>
      </c>
      <c r="L2767" s="707">
        <v>12</v>
      </c>
      <c r="M2767" s="666">
        <v>84000</v>
      </c>
      <c r="N2767" s="707">
        <v>1</v>
      </c>
      <c r="O2767" s="707">
        <v>6</v>
      </c>
      <c r="P2767" s="666">
        <v>42000</v>
      </c>
      <c r="Q2767" s="707">
        <v>1</v>
      </c>
      <c r="R2767" s="707">
        <v>12</v>
      </c>
    </row>
    <row r="2768" spans="1:18" x14ac:dyDescent="0.25">
      <c r="A2768" s="607" t="s">
        <v>23427</v>
      </c>
      <c r="B2768" s="708" t="s">
        <v>23428</v>
      </c>
      <c r="C2768" s="601" t="s">
        <v>147</v>
      </c>
      <c r="D2768" s="601" t="s">
        <v>5312</v>
      </c>
      <c r="E2768" s="606">
        <v>4500</v>
      </c>
      <c r="F2768" s="609">
        <v>10450074</v>
      </c>
      <c r="G2768" s="601" t="s">
        <v>23574</v>
      </c>
      <c r="H2768" s="601" t="s">
        <v>16584</v>
      </c>
      <c r="I2768" s="601" t="s">
        <v>23444</v>
      </c>
      <c r="J2768" s="601" t="s">
        <v>5312</v>
      </c>
      <c r="K2768" s="666">
        <v>1</v>
      </c>
      <c r="L2768" s="707">
        <v>11</v>
      </c>
      <c r="M2768" s="666">
        <v>46063.44</v>
      </c>
      <c r="N2768" s="707">
        <v>1</v>
      </c>
      <c r="O2768" s="707">
        <v>6</v>
      </c>
      <c r="P2768" s="666">
        <v>26989.06</v>
      </c>
      <c r="Q2768" s="707">
        <v>1</v>
      </c>
      <c r="R2768" s="707">
        <v>12</v>
      </c>
    </row>
    <row r="2769" spans="1:18" x14ac:dyDescent="0.25">
      <c r="A2769" s="607" t="s">
        <v>23427</v>
      </c>
      <c r="B2769" s="708" t="s">
        <v>23428</v>
      </c>
      <c r="C2769" s="601" t="s">
        <v>147</v>
      </c>
      <c r="D2769" s="601" t="s">
        <v>5312</v>
      </c>
      <c r="E2769" s="606">
        <v>4500</v>
      </c>
      <c r="F2769" s="609">
        <v>42575708</v>
      </c>
      <c r="G2769" s="601" t="s">
        <v>23575</v>
      </c>
      <c r="H2769" s="601" t="s">
        <v>16584</v>
      </c>
      <c r="I2769" s="601" t="s">
        <v>23444</v>
      </c>
      <c r="J2769" s="601" t="s">
        <v>5312</v>
      </c>
      <c r="K2769" s="666">
        <v>1</v>
      </c>
      <c r="L2769" s="707">
        <v>11</v>
      </c>
      <c r="M2769" s="666">
        <v>46350</v>
      </c>
      <c r="N2769" s="707">
        <v>1</v>
      </c>
      <c r="O2769" s="707">
        <v>6</v>
      </c>
      <c r="P2769" s="666">
        <v>27000</v>
      </c>
      <c r="Q2769" s="707">
        <v>1</v>
      </c>
      <c r="R2769" s="707">
        <v>12</v>
      </c>
    </row>
    <row r="2770" spans="1:18" x14ac:dyDescent="0.25">
      <c r="A2770" s="607" t="s">
        <v>23427</v>
      </c>
      <c r="B2770" s="708" t="s">
        <v>23428</v>
      </c>
      <c r="C2770" s="601" t="s">
        <v>147</v>
      </c>
      <c r="D2770" s="601" t="s">
        <v>5312</v>
      </c>
      <c r="E2770" s="606">
        <v>6500</v>
      </c>
      <c r="F2770" s="609">
        <v>72465024</v>
      </c>
      <c r="G2770" s="601" t="s">
        <v>23576</v>
      </c>
      <c r="H2770" s="601" t="s">
        <v>23577</v>
      </c>
      <c r="I2770" s="601" t="s">
        <v>23438</v>
      </c>
      <c r="J2770" s="601" t="s">
        <v>5312</v>
      </c>
      <c r="K2770" s="707">
        <v>1</v>
      </c>
      <c r="L2770" s="707">
        <v>3</v>
      </c>
      <c r="M2770" s="666">
        <v>14950</v>
      </c>
      <c r="N2770" s="707">
        <v>1</v>
      </c>
      <c r="O2770" s="707">
        <v>1</v>
      </c>
      <c r="P2770" s="666">
        <v>3033.33</v>
      </c>
      <c r="Q2770" s="707">
        <v>0</v>
      </c>
      <c r="R2770" s="707">
        <v>0</v>
      </c>
    </row>
    <row r="2771" spans="1:18" x14ac:dyDescent="0.25">
      <c r="A2771" s="607" t="s">
        <v>23427</v>
      </c>
      <c r="B2771" s="708" t="s">
        <v>23428</v>
      </c>
      <c r="C2771" s="601" t="s">
        <v>147</v>
      </c>
      <c r="D2771" s="601" t="s">
        <v>5312</v>
      </c>
      <c r="E2771" s="606">
        <v>8000</v>
      </c>
      <c r="F2771" s="609">
        <v>42189992</v>
      </c>
      <c r="G2771" s="601" t="s">
        <v>23578</v>
      </c>
      <c r="H2771" s="601" t="s">
        <v>16584</v>
      </c>
      <c r="I2771" s="601" t="s">
        <v>23444</v>
      </c>
      <c r="J2771" s="601" t="s">
        <v>5312</v>
      </c>
      <c r="K2771" s="666">
        <v>1</v>
      </c>
      <c r="L2771" s="707">
        <v>11</v>
      </c>
      <c r="M2771" s="666">
        <v>84000</v>
      </c>
      <c r="N2771" s="707">
        <v>1</v>
      </c>
      <c r="O2771" s="707">
        <v>6</v>
      </c>
      <c r="P2771" s="666">
        <v>48000</v>
      </c>
      <c r="Q2771" s="707">
        <v>1</v>
      </c>
      <c r="R2771" s="707">
        <v>12</v>
      </c>
    </row>
    <row r="2772" spans="1:18" x14ac:dyDescent="0.25">
      <c r="A2772" s="607" t="s">
        <v>23427</v>
      </c>
      <c r="B2772" s="607" t="s">
        <v>23428</v>
      </c>
      <c r="C2772" s="601" t="s">
        <v>147</v>
      </c>
      <c r="D2772" s="601" t="s">
        <v>5312</v>
      </c>
      <c r="E2772" s="606">
        <v>9000</v>
      </c>
      <c r="F2772" s="609" t="s">
        <v>23579</v>
      </c>
      <c r="G2772" s="601" t="s">
        <v>23580</v>
      </c>
      <c r="H2772" s="601" t="s">
        <v>930</v>
      </c>
      <c r="I2772" s="601" t="s">
        <v>23457</v>
      </c>
      <c r="J2772" s="601" t="s">
        <v>5312</v>
      </c>
      <c r="K2772" s="666">
        <v>1</v>
      </c>
      <c r="L2772" s="707">
        <v>12</v>
      </c>
      <c r="M2772" s="666">
        <v>107991.25</v>
      </c>
      <c r="N2772" s="707">
        <v>1</v>
      </c>
      <c r="O2772" s="707">
        <v>6</v>
      </c>
      <c r="P2772" s="666">
        <v>53967.490000000005</v>
      </c>
      <c r="Q2772" s="707">
        <v>1</v>
      </c>
      <c r="R2772" s="707">
        <v>12</v>
      </c>
    </row>
    <row r="2773" spans="1:18" x14ac:dyDescent="0.25">
      <c r="A2773" s="607" t="s">
        <v>23427</v>
      </c>
      <c r="B2773" s="607" t="s">
        <v>23428</v>
      </c>
      <c r="C2773" s="601" t="s">
        <v>147</v>
      </c>
      <c r="D2773" s="601" t="s">
        <v>5312</v>
      </c>
      <c r="E2773" s="606">
        <v>7000</v>
      </c>
      <c r="F2773" s="609">
        <v>43117048</v>
      </c>
      <c r="G2773" s="601" t="s">
        <v>23581</v>
      </c>
      <c r="H2773" s="601" t="s">
        <v>16584</v>
      </c>
      <c r="I2773" s="601" t="s">
        <v>23444</v>
      </c>
      <c r="J2773" s="601" t="s">
        <v>5312</v>
      </c>
      <c r="K2773" s="666">
        <v>1</v>
      </c>
      <c r="L2773" s="707">
        <v>11</v>
      </c>
      <c r="M2773" s="666">
        <v>73445.55</v>
      </c>
      <c r="N2773" s="707">
        <v>1</v>
      </c>
      <c r="O2773" s="707">
        <v>6</v>
      </c>
      <c r="P2773" s="666">
        <v>42000</v>
      </c>
      <c r="Q2773" s="707">
        <v>1</v>
      </c>
      <c r="R2773" s="707">
        <v>12</v>
      </c>
    </row>
    <row r="2774" spans="1:18" x14ac:dyDescent="0.25">
      <c r="A2774" s="607" t="s">
        <v>23427</v>
      </c>
      <c r="B2774" s="607" t="s">
        <v>23428</v>
      </c>
      <c r="C2774" s="601" t="s">
        <v>147</v>
      </c>
      <c r="D2774" s="601" t="s">
        <v>5312</v>
      </c>
      <c r="E2774" s="606">
        <v>12000</v>
      </c>
      <c r="F2774" s="609">
        <v>42868311</v>
      </c>
      <c r="G2774" s="601" t="s">
        <v>23582</v>
      </c>
      <c r="H2774" s="601" t="s">
        <v>565</v>
      </c>
      <c r="I2774" s="601" t="s">
        <v>23444</v>
      </c>
      <c r="J2774" s="601" t="s">
        <v>5312</v>
      </c>
      <c r="K2774" s="666">
        <v>1</v>
      </c>
      <c r="L2774" s="707">
        <v>12</v>
      </c>
      <c r="M2774" s="666">
        <v>143938.34</v>
      </c>
      <c r="N2774" s="707">
        <v>1</v>
      </c>
      <c r="O2774" s="707">
        <v>6</v>
      </c>
      <c r="P2774" s="666">
        <v>72000</v>
      </c>
      <c r="Q2774" s="707">
        <v>1</v>
      </c>
      <c r="R2774" s="707">
        <v>12</v>
      </c>
    </row>
    <row r="2775" spans="1:18" x14ac:dyDescent="0.25">
      <c r="A2775" s="607" t="s">
        <v>23427</v>
      </c>
      <c r="B2775" s="607" t="s">
        <v>23428</v>
      </c>
      <c r="C2775" s="601" t="s">
        <v>147</v>
      </c>
      <c r="D2775" s="601" t="s">
        <v>23435</v>
      </c>
      <c r="E2775" s="606">
        <v>15600</v>
      </c>
      <c r="F2775" s="709" t="s">
        <v>23583</v>
      </c>
      <c r="G2775" s="601" t="s">
        <v>23584</v>
      </c>
      <c r="H2775" s="601" t="s">
        <v>519</v>
      </c>
      <c r="I2775" s="601" t="s">
        <v>23444</v>
      </c>
      <c r="J2775" s="601" t="s">
        <v>23435</v>
      </c>
      <c r="K2775" s="666">
        <v>1</v>
      </c>
      <c r="L2775" s="707">
        <v>12</v>
      </c>
      <c r="M2775" s="666">
        <v>172640</v>
      </c>
      <c r="N2775" s="707">
        <v>0</v>
      </c>
      <c r="O2775" s="707">
        <v>0</v>
      </c>
      <c r="P2775" s="666">
        <v>0</v>
      </c>
      <c r="Q2775" s="707">
        <v>0</v>
      </c>
      <c r="R2775" s="707">
        <v>0</v>
      </c>
    </row>
    <row r="2776" spans="1:18" x14ac:dyDescent="0.25">
      <c r="A2776" s="607" t="s">
        <v>23427</v>
      </c>
      <c r="B2776" s="607" t="s">
        <v>23428</v>
      </c>
      <c r="C2776" s="601" t="s">
        <v>147</v>
      </c>
      <c r="D2776" s="601" t="s">
        <v>23435</v>
      </c>
      <c r="E2776" s="606">
        <v>15600</v>
      </c>
      <c r="F2776" s="709" t="s">
        <v>23585</v>
      </c>
      <c r="G2776" s="601" t="s">
        <v>23586</v>
      </c>
      <c r="H2776" s="601" t="s">
        <v>16860</v>
      </c>
      <c r="I2776" s="601" t="s">
        <v>23438</v>
      </c>
      <c r="J2776" s="601" t="s">
        <v>23435</v>
      </c>
      <c r="K2776" s="666">
        <v>1</v>
      </c>
      <c r="L2776" s="707">
        <v>12</v>
      </c>
      <c r="M2776" s="666">
        <v>9880</v>
      </c>
      <c r="N2776" s="707">
        <v>0</v>
      </c>
      <c r="O2776" s="707">
        <v>0</v>
      </c>
      <c r="P2776" s="666">
        <v>0</v>
      </c>
      <c r="Q2776" s="707">
        <v>0</v>
      </c>
      <c r="R2776" s="707">
        <v>0</v>
      </c>
    </row>
    <row r="2777" spans="1:18" x14ac:dyDescent="0.25">
      <c r="A2777" s="607" t="s">
        <v>23427</v>
      </c>
      <c r="B2777" s="708" t="s">
        <v>23428</v>
      </c>
      <c r="C2777" s="601" t="s">
        <v>147</v>
      </c>
      <c r="D2777" s="601" t="s">
        <v>23435</v>
      </c>
      <c r="E2777" s="606">
        <v>15600</v>
      </c>
      <c r="F2777" s="709">
        <v>10001971</v>
      </c>
      <c r="G2777" s="601" t="s">
        <v>23587</v>
      </c>
      <c r="H2777" s="601" t="s">
        <v>17373</v>
      </c>
      <c r="I2777" s="601" t="s">
        <v>23444</v>
      </c>
      <c r="J2777" s="601" t="s">
        <v>23435</v>
      </c>
      <c r="K2777" s="666">
        <v>0</v>
      </c>
      <c r="L2777" s="707">
        <v>0</v>
      </c>
      <c r="M2777" s="666">
        <v>0</v>
      </c>
      <c r="N2777" s="707">
        <v>1</v>
      </c>
      <c r="O2777" s="707">
        <v>5</v>
      </c>
      <c r="P2777" s="666">
        <v>78520</v>
      </c>
      <c r="Q2777" s="707">
        <v>1</v>
      </c>
      <c r="R2777" s="707">
        <v>12</v>
      </c>
    </row>
    <row r="2778" spans="1:18" x14ac:dyDescent="0.25">
      <c r="A2778" s="607" t="s">
        <v>23427</v>
      </c>
      <c r="B2778" s="607" t="s">
        <v>23428</v>
      </c>
      <c r="C2778" s="601" t="s">
        <v>147</v>
      </c>
      <c r="D2778" s="601" t="s">
        <v>5312</v>
      </c>
      <c r="E2778" s="606">
        <v>11000</v>
      </c>
      <c r="F2778" s="609">
        <v>46180501</v>
      </c>
      <c r="G2778" s="601" t="s">
        <v>23588</v>
      </c>
      <c r="H2778" s="601" t="s">
        <v>539</v>
      </c>
      <c r="I2778" s="601" t="s">
        <v>23444</v>
      </c>
      <c r="J2778" s="601" t="s">
        <v>5312</v>
      </c>
      <c r="K2778" s="666">
        <v>1</v>
      </c>
      <c r="L2778" s="707">
        <v>11</v>
      </c>
      <c r="M2778" s="666">
        <v>113268.68000000001</v>
      </c>
      <c r="N2778" s="707">
        <v>1</v>
      </c>
      <c r="O2778" s="707">
        <v>6</v>
      </c>
      <c r="P2778" s="666">
        <v>65924.37</v>
      </c>
      <c r="Q2778" s="707">
        <v>1</v>
      </c>
      <c r="R2778" s="707">
        <v>12</v>
      </c>
    </row>
    <row r="2779" spans="1:18" x14ac:dyDescent="0.25">
      <c r="A2779" s="607" t="s">
        <v>23427</v>
      </c>
      <c r="B2779" s="607" t="s">
        <v>23428</v>
      </c>
      <c r="C2779" s="601" t="s">
        <v>147</v>
      </c>
      <c r="D2779" s="601" t="s">
        <v>5312</v>
      </c>
      <c r="E2779" s="606">
        <v>8500</v>
      </c>
      <c r="F2779" s="609">
        <v>44453065</v>
      </c>
      <c r="G2779" s="601" t="s">
        <v>23589</v>
      </c>
      <c r="H2779" s="601" t="s">
        <v>519</v>
      </c>
      <c r="I2779" s="601" t="s">
        <v>23444</v>
      </c>
      <c r="J2779" s="601" t="s">
        <v>5312</v>
      </c>
      <c r="K2779" s="666">
        <v>1</v>
      </c>
      <c r="L2779" s="707">
        <v>11</v>
      </c>
      <c r="M2779" s="666">
        <v>90666.67</v>
      </c>
      <c r="N2779" s="707">
        <v>1</v>
      </c>
      <c r="O2779" s="707">
        <v>6</v>
      </c>
      <c r="P2779" s="666">
        <v>51000</v>
      </c>
      <c r="Q2779" s="707">
        <v>1</v>
      </c>
      <c r="R2779" s="707">
        <v>12</v>
      </c>
    </row>
    <row r="2780" spans="1:18" x14ac:dyDescent="0.25">
      <c r="A2780" s="607" t="s">
        <v>23427</v>
      </c>
      <c r="B2780" s="607" t="s">
        <v>23428</v>
      </c>
      <c r="C2780" s="601" t="s">
        <v>147</v>
      </c>
      <c r="D2780" s="601" t="s">
        <v>5312</v>
      </c>
      <c r="E2780" s="606">
        <v>11000</v>
      </c>
      <c r="F2780" s="709" t="s">
        <v>23590</v>
      </c>
      <c r="G2780" s="601" t="s">
        <v>23591</v>
      </c>
      <c r="H2780" s="601" t="s">
        <v>519</v>
      </c>
      <c r="I2780" s="601" t="s">
        <v>23444</v>
      </c>
      <c r="J2780" s="601" t="s">
        <v>5312</v>
      </c>
      <c r="K2780" s="666">
        <v>1</v>
      </c>
      <c r="L2780" s="707">
        <v>8</v>
      </c>
      <c r="M2780" s="666">
        <v>82121.87</v>
      </c>
      <c r="N2780" s="707">
        <v>1</v>
      </c>
      <c r="O2780" s="707">
        <v>6</v>
      </c>
      <c r="P2780" s="666">
        <v>65491.24</v>
      </c>
      <c r="Q2780" s="707">
        <v>0</v>
      </c>
      <c r="R2780" s="707">
        <v>0</v>
      </c>
    </row>
    <row r="2781" spans="1:18" x14ac:dyDescent="0.25">
      <c r="A2781" s="607" t="s">
        <v>23427</v>
      </c>
      <c r="B2781" s="607" t="s">
        <v>23428</v>
      </c>
      <c r="C2781" s="601" t="s">
        <v>147</v>
      </c>
      <c r="D2781" s="601" t="s">
        <v>23435</v>
      </c>
      <c r="E2781" s="606">
        <v>15600</v>
      </c>
      <c r="F2781" s="709" t="s">
        <v>20412</v>
      </c>
      <c r="G2781" s="601" t="s">
        <v>23592</v>
      </c>
      <c r="H2781" s="601" t="s">
        <v>519</v>
      </c>
      <c r="I2781" s="601" t="s">
        <v>23444</v>
      </c>
      <c r="J2781" s="601" t="s">
        <v>23435</v>
      </c>
      <c r="K2781" s="666">
        <v>1</v>
      </c>
      <c r="L2781" s="707">
        <v>1</v>
      </c>
      <c r="M2781" s="666">
        <v>4160</v>
      </c>
      <c r="N2781" s="707">
        <v>0</v>
      </c>
      <c r="O2781" s="707">
        <v>0</v>
      </c>
      <c r="P2781" s="666">
        <v>0</v>
      </c>
      <c r="Q2781" s="707">
        <v>0</v>
      </c>
      <c r="R2781" s="707">
        <v>0</v>
      </c>
    </row>
    <row r="2782" spans="1:18" x14ac:dyDescent="0.25">
      <c r="A2782" s="607" t="s">
        <v>23427</v>
      </c>
      <c r="B2782" s="607" t="s">
        <v>23428</v>
      </c>
      <c r="C2782" s="601" t="s">
        <v>147</v>
      </c>
      <c r="D2782" s="601" t="s">
        <v>5312</v>
      </c>
      <c r="E2782" s="606">
        <v>12000</v>
      </c>
      <c r="F2782" s="709" t="s">
        <v>23593</v>
      </c>
      <c r="G2782" s="601" t="s">
        <v>23594</v>
      </c>
      <c r="H2782" s="601" t="s">
        <v>519</v>
      </c>
      <c r="I2782" s="601" t="s">
        <v>23444</v>
      </c>
      <c r="J2782" s="601" t="s">
        <v>5312</v>
      </c>
      <c r="K2782" s="666">
        <v>1</v>
      </c>
      <c r="L2782" s="707">
        <v>11</v>
      </c>
      <c r="M2782" s="666">
        <v>127600</v>
      </c>
      <c r="N2782" s="707">
        <v>1</v>
      </c>
      <c r="O2782" s="707">
        <v>6</v>
      </c>
      <c r="P2782" s="666">
        <v>71961.66</v>
      </c>
      <c r="Q2782" s="707">
        <v>1</v>
      </c>
      <c r="R2782" s="707">
        <v>12</v>
      </c>
    </row>
    <row r="2783" spans="1:18" x14ac:dyDescent="0.25">
      <c r="A2783" s="607" t="s">
        <v>23427</v>
      </c>
      <c r="B2783" s="607" t="s">
        <v>23428</v>
      </c>
      <c r="C2783" s="601" t="s">
        <v>147</v>
      </c>
      <c r="D2783" s="601" t="s">
        <v>5312</v>
      </c>
      <c r="E2783" s="606">
        <v>5000</v>
      </c>
      <c r="F2783" s="709">
        <v>70232485</v>
      </c>
      <c r="G2783" s="601" t="s">
        <v>3804</v>
      </c>
      <c r="H2783" s="601" t="s">
        <v>519</v>
      </c>
      <c r="I2783" s="601" t="s">
        <v>23444</v>
      </c>
      <c r="J2783" s="601" t="s">
        <v>5312</v>
      </c>
      <c r="K2783" s="666">
        <v>1</v>
      </c>
      <c r="L2783" s="707">
        <v>11</v>
      </c>
      <c r="M2783" s="666">
        <v>51492.36</v>
      </c>
      <c r="N2783" s="707">
        <v>1</v>
      </c>
      <c r="O2783" s="707">
        <v>6</v>
      </c>
      <c r="P2783" s="666">
        <v>29926.39</v>
      </c>
      <c r="Q2783" s="707">
        <v>1</v>
      </c>
      <c r="R2783" s="707">
        <v>12</v>
      </c>
    </row>
    <row r="2784" spans="1:18" x14ac:dyDescent="0.25">
      <c r="A2784" s="607" t="s">
        <v>23427</v>
      </c>
      <c r="B2784" s="607" t="s">
        <v>23428</v>
      </c>
      <c r="C2784" s="601" t="s">
        <v>147</v>
      </c>
      <c r="D2784" s="601" t="s">
        <v>5312</v>
      </c>
      <c r="E2784" s="606">
        <v>8500</v>
      </c>
      <c r="F2784" s="709">
        <v>41706297</v>
      </c>
      <c r="G2784" s="601" t="s">
        <v>23595</v>
      </c>
      <c r="H2784" s="601" t="s">
        <v>16584</v>
      </c>
      <c r="I2784" s="601" t="s">
        <v>23444</v>
      </c>
      <c r="J2784" s="601" t="s">
        <v>5312</v>
      </c>
      <c r="K2784" s="666">
        <v>1</v>
      </c>
      <c r="L2784" s="707">
        <v>12</v>
      </c>
      <c r="M2784" s="666">
        <v>94326.98</v>
      </c>
      <c r="N2784" s="707">
        <v>1</v>
      </c>
      <c r="O2784" s="707">
        <v>6</v>
      </c>
      <c r="P2784" s="666">
        <v>50916.180000000008</v>
      </c>
      <c r="Q2784" s="707">
        <v>1</v>
      </c>
      <c r="R2784" s="707">
        <v>12</v>
      </c>
    </row>
    <row r="2785" spans="1:18" x14ac:dyDescent="0.25">
      <c r="A2785" s="607" t="s">
        <v>23427</v>
      </c>
      <c r="B2785" s="607" t="s">
        <v>23428</v>
      </c>
      <c r="C2785" s="601" t="s">
        <v>147</v>
      </c>
      <c r="D2785" s="601" t="s">
        <v>5312</v>
      </c>
      <c r="E2785" s="606">
        <v>7000</v>
      </c>
      <c r="F2785" s="709">
        <v>40189118</v>
      </c>
      <c r="G2785" s="601" t="s">
        <v>23596</v>
      </c>
      <c r="H2785" s="601" t="s">
        <v>16584</v>
      </c>
      <c r="I2785" s="601" t="s">
        <v>23444</v>
      </c>
      <c r="J2785" s="601" t="s">
        <v>5312</v>
      </c>
      <c r="K2785" s="666">
        <v>1</v>
      </c>
      <c r="L2785" s="707">
        <v>8</v>
      </c>
      <c r="M2785" s="666">
        <v>52204.93</v>
      </c>
      <c r="N2785" s="707">
        <v>1</v>
      </c>
      <c r="O2785" s="707">
        <v>6</v>
      </c>
      <c r="P2785" s="666">
        <v>41993.19</v>
      </c>
      <c r="Q2785" s="707">
        <v>0</v>
      </c>
      <c r="R2785" s="707">
        <v>0</v>
      </c>
    </row>
    <row r="2786" spans="1:18" x14ac:dyDescent="0.25">
      <c r="A2786" s="607" t="s">
        <v>23427</v>
      </c>
      <c r="B2786" s="607" t="s">
        <v>23428</v>
      </c>
      <c r="C2786" s="601" t="s">
        <v>147</v>
      </c>
      <c r="D2786" s="601" t="s">
        <v>5312</v>
      </c>
      <c r="E2786" s="606">
        <v>4000</v>
      </c>
      <c r="F2786" s="609">
        <v>47305252</v>
      </c>
      <c r="G2786" s="601" t="s">
        <v>23597</v>
      </c>
      <c r="H2786" s="601" t="s">
        <v>16584</v>
      </c>
      <c r="I2786" s="601" t="s">
        <v>520</v>
      </c>
      <c r="J2786" s="601" t="s">
        <v>5312</v>
      </c>
      <c r="K2786" s="666">
        <v>1</v>
      </c>
      <c r="L2786" s="707">
        <v>8</v>
      </c>
      <c r="M2786" s="666">
        <v>29568.06</v>
      </c>
      <c r="N2786" s="707">
        <v>1</v>
      </c>
      <c r="O2786" s="707">
        <v>6</v>
      </c>
      <c r="P2786" s="666">
        <v>25992.22</v>
      </c>
      <c r="Q2786" s="707">
        <v>0</v>
      </c>
      <c r="R2786" s="707">
        <v>0</v>
      </c>
    </row>
    <row r="2787" spans="1:18" x14ac:dyDescent="0.25">
      <c r="A2787" s="607" t="s">
        <v>23427</v>
      </c>
      <c r="B2787" s="607" t="s">
        <v>23428</v>
      </c>
      <c r="C2787" s="601" t="s">
        <v>147</v>
      </c>
      <c r="D2787" s="601" t="s">
        <v>5312</v>
      </c>
      <c r="E2787" s="606">
        <v>15600</v>
      </c>
      <c r="F2787" s="609">
        <v>29707791</v>
      </c>
      <c r="G2787" s="601" t="s">
        <v>23598</v>
      </c>
      <c r="H2787" s="601" t="s">
        <v>519</v>
      </c>
      <c r="I2787" s="601" t="s">
        <v>23444</v>
      </c>
      <c r="J2787" s="601" t="s">
        <v>5312</v>
      </c>
      <c r="K2787" s="666">
        <v>1</v>
      </c>
      <c r="L2787" s="707">
        <v>3</v>
      </c>
      <c r="M2787" s="666">
        <v>36400</v>
      </c>
      <c r="N2787" s="707">
        <v>0</v>
      </c>
      <c r="O2787" s="707">
        <v>0</v>
      </c>
      <c r="P2787" s="666">
        <v>0</v>
      </c>
      <c r="Q2787" s="707">
        <v>0</v>
      </c>
      <c r="R2787" s="707">
        <v>0</v>
      </c>
    </row>
    <row r="2788" spans="1:18" x14ac:dyDescent="0.25">
      <c r="A2788" s="607" t="s">
        <v>23427</v>
      </c>
      <c r="B2788" s="708" t="s">
        <v>23428</v>
      </c>
      <c r="C2788" s="601" t="s">
        <v>147</v>
      </c>
      <c r="D2788" s="601" t="s">
        <v>5312</v>
      </c>
      <c r="E2788" s="606">
        <v>15600</v>
      </c>
      <c r="F2788" s="609">
        <v>29707791</v>
      </c>
      <c r="G2788" s="601" t="s">
        <v>23598</v>
      </c>
      <c r="H2788" s="601" t="s">
        <v>519</v>
      </c>
      <c r="I2788" s="601" t="s">
        <v>23444</v>
      </c>
      <c r="J2788" s="601" t="s">
        <v>5312</v>
      </c>
      <c r="K2788" s="707">
        <v>1</v>
      </c>
      <c r="L2788" s="707">
        <v>3</v>
      </c>
      <c r="M2788" s="666">
        <v>41600</v>
      </c>
      <c r="N2788" s="707">
        <v>1</v>
      </c>
      <c r="O2788" s="707">
        <v>5</v>
      </c>
      <c r="P2788" s="666">
        <v>70200</v>
      </c>
      <c r="Q2788" s="707">
        <v>0</v>
      </c>
      <c r="R2788" s="707">
        <v>0</v>
      </c>
    </row>
    <row r="2789" spans="1:18" x14ac:dyDescent="0.25">
      <c r="A2789" s="607" t="s">
        <v>23427</v>
      </c>
      <c r="B2789" s="607" t="s">
        <v>23428</v>
      </c>
      <c r="C2789" s="601" t="s">
        <v>147</v>
      </c>
      <c r="D2789" s="601" t="s">
        <v>5312</v>
      </c>
      <c r="E2789" s="606">
        <v>12000</v>
      </c>
      <c r="F2789" s="609" t="s">
        <v>23599</v>
      </c>
      <c r="G2789" s="601" t="s">
        <v>23600</v>
      </c>
      <c r="H2789" s="601" t="s">
        <v>539</v>
      </c>
      <c r="I2789" s="601" t="s">
        <v>23547</v>
      </c>
      <c r="J2789" s="601" t="s">
        <v>5312</v>
      </c>
      <c r="K2789" s="666">
        <v>1</v>
      </c>
      <c r="L2789" s="707">
        <v>12</v>
      </c>
      <c r="M2789" s="666">
        <v>143479.16</v>
      </c>
      <c r="N2789" s="707">
        <v>1</v>
      </c>
      <c r="O2789" s="707">
        <v>6</v>
      </c>
      <c r="P2789" s="666">
        <v>72000</v>
      </c>
      <c r="Q2789" s="707">
        <v>1</v>
      </c>
      <c r="R2789" s="707">
        <v>12</v>
      </c>
    </row>
    <row r="2790" spans="1:18" x14ac:dyDescent="0.25">
      <c r="A2790" s="607" t="s">
        <v>23427</v>
      </c>
      <c r="B2790" s="607" t="s">
        <v>23428</v>
      </c>
      <c r="C2790" s="601" t="s">
        <v>147</v>
      </c>
      <c r="D2790" s="601" t="s">
        <v>5312</v>
      </c>
      <c r="E2790" s="606">
        <v>10000</v>
      </c>
      <c r="F2790" s="709">
        <v>44106370</v>
      </c>
      <c r="G2790" s="601" t="s">
        <v>23601</v>
      </c>
      <c r="H2790" s="601" t="s">
        <v>539</v>
      </c>
      <c r="I2790" s="601" t="s">
        <v>23444</v>
      </c>
      <c r="J2790" s="601" t="s">
        <v>5312</v>
      </c>
      <c r="K2790" s="666">
        <v>1</v>
      </c>
      <c r="L2790" s="707">
        <v>12</v>
      </c>
      <c r="M2790" s="666">
        <v>119988.89</v>
      </c>
      <c r="N2790" s="707">
        <v>1</v>
      </c>
      <c r="O2790" s="707">
        <v>6</v>
      </c>
      <c r="P2790" s="666">
        <v>59997.919999999998</v>
      </c>
      <c r="Q2790" s="707">
        <v>1</v>
      </c>
      <c r="R2790" s="707">
        <v>12</v>
      </c>
    </row>
    <row r="2791" spans="1:18" x14ac:dyDescent="0.25">
      <c r="A2791" s="607" t="s">
        <v>23427</v>
      </c>
      <c r="B2791" s="708" t="s">
        <v>23428</v>
      </c>
      <c r="C2791" s="601" t="s">
        <v>147</v>
      </c>
      <c r="D2791" s="601" t="s">
        <v>5312</v>
      </c>
      <c r="E2791" s="606">
        <v>7500</v>
      </c>
      <c r="F2791" s="709">
        <v>45634441</v>
      </c>
      <c r="G2791" s="601" t="s">
        <v>23602</v>
      </c>
      <c r="H2791" s="601" t="s">
        <v>16584</v>
      </c>
      <c r="I2791" s="601" t="s">
        <v>23444</v>
      </c>
      <c r="J2791" s="601" t="s">
        <v>5312</v>
      </c>
      <c r="K2791" s="666">
        <v>0</v>
      </c>
      <c r="L2791" s="707">
        <v>0</v>
      </c>
      <c r="M2791" s="666">
        <v>0</v>
      </c>
      <c r="N2791" s="707">
        <v>1</v>
      </c>
      <c r="O2791" s="707">
        <v>4</v>
      </c>
      <c r="P2791" s="666">
        <v>29500</v>
      </c>
      <c r="Q2791" s="707">
        <v>0</v>
      </c>
      <c r="R2791" s="707">
        <v>0</v>
      </c>
    </row>
    <row r="2792" spans="1:18" x14ac:dyDescent="0.25">
      <c r="A2792" s="607" t="s">
        <v>23427</v>
      </c>
      <c r="B2792" s="607" t="s">
        <v>23428</v>
      </c>
      <c r="C2792" s="601" t="s">
        <v>147</v>
      </c>
      <c r="D2792" s="601" t="s">
        <v>5312</v>
      </c>
      <c r="E2792" s="606">
        <v>6000</v>
      </c>
      <c r="F2792" s="609">
        <v>45447053</v>
      </c>
      <c r="G2792" s="601" t="s">
        <v>23603</v>
      </c>
      <c r="H2792" s="601" t="s">
        <v>23440</v>
      </c>
      <c r="I2792" s="601" t="s">
        <v>520</v>
      </c>
      <c r="J2792" s="601" t="s">
        <v>5312</v>
      </c>
      <c r="K2792" s="666">
        <v>1</v>
      </c>
      <c r="L2792" s="707">
        <v>12</v>
      </c>
      <c r="M2792" s="666">
        <v>71990.83</v>
      </c>
      <c r="N2792" s="707">
        <v>1</v>
      </c>
      <c r="O2792" s="707">
        <v>6</v>
      </c>
      <c r="P2792" s="666">
        <v>35978.75</v>
      </c>
      <c r="Q2792" s="707">
        <v>1</v>
      </c>
      <c r="R2792" s="707">
        <v>12</v>
      </c>
    </row>
    <row r="2793" spans="1:18" x14ac:dyDescent="0.25">
      <c r="A2793" s="607" t="s">
        <v>23427</v>
      </c>
      <c r="B2793" s="708" t="s">
        <v>23428</v>
      </c>
      <c r="C2793" s="601" t="s">
        <v>147</v>
      </c>
      <c r="D2793" s="601" t="s">
        <v>23435</v>
      </c>
      <c r="E2793" s="606">
        <v>15600</v>
      </c>
      <c r="F2793" s="609" t="s">
        <v>23604</v>
      </c>
      <c r="G2793" s="601" t="s">
        <v>23605</v>
      </c>
      <c r="H2793" s="601" t="s">
        <v>519</v>
      </c>
      <c r="I2793" s="601" t="s">
        <v>23444</v>
      </c>
      <c r="J2793" s="601" t="s">
        <v>23435</v>
      </c>
      <c r="K2793" s="666">
        <v>0</v>
      </c>
      <c r="L2793" s="707">
        <v>0</v>
      </c>
      <c r="M2793" s="666">
        <v>0</v>
      </c>
      <c r="N2793" s="707">
        <v>1</v>
      </c>
      <c r="O2793" s="707">
        <v>3</v>
      </c>
      <c r="P2793" s="666">
        <v>42640</v>
      </c>
      <c r="Q2793" s="707">
        <v>1</v>
      </c>
      <c r="R2793" s="707">
        <v>12</v>
      </c>
    </row>
    <row r="2794" spans="1:18" x14ac:dyDescent="0.25">
      <c r="A2794" s="607" t="s">
        <v>23427</v>
      </c>
      <c r="B2794" s="708" t="s">
        <v>23428</v>
      </c>
      <c r="C2794" s="601" t="s">
        <v>147</v>
      </c>
      <c r="D2794" s="601" t="s">
        <v>5312</v>
      </c>
      <c r="E2794" s="606">
        <v>9000</v>
      </c>
      <c r="F2794" s="609">
        <v>22500191</v>
      </c>
      <c r="G2794" s="601" t="s">
        <v>23606</v>
      </c>
      <c r="H2794" s="601" t="s">
        <v>565</v>
      </c>
      <c r="I2794" s="601" t="s">
        <v>23444</v>
      </c>
      <c r="J2794" s="601" t="s">
        <v>5312</v>
      </c>
      <c r="K2794" s="707">
        <v>1</v>
      </c>
      <c r="L2794" s="707">
        <v>2</v>
      </c>
      <c r="M2794" s="666">
        <v>17396.870000000003</v>
      </c>
      <c r="N2794" s="707">
        <v>1</v>
      </c>
      <c r="O2794" s="707">
        <v>6</v>
      </c>
      <c r="P2794" s="666">
        <v>53921.87</v>
      </c>
      <c r="Q2794" s="707">
        <v>0</v>
      </c>
      <c r="R2794" s="707">
        <v>0</v>
      </c>
    </row>
    <row r="2795" spans="1:18" x14ac:dyDescent="0.25">
      <c r="A2795" s="607" t="s">
        <v>23427</v>
      </c>
      <c r="B2795" s="607" t="s">
        <v>23428</v>
      </c>
      <c r="C2795" s="601" t="s">
        <v>147</v>
      </c>
      <c r="D2795" s="601" t="s">
        <v>5312</v>
      </c>
      <c r="E2795" s="606">
        <v>9000</v>
      </c>
      <c r="F2795" s="709">
        <v>43896543</v>
      </c>
      <c r="G2795" s="601" t="s">
        <v>23607</v>
      </c>
      <c r="H2795" s="601" t="s">
        <v>23608</v>
      </c>
      <c r="I2795" s="601" t="s">
        <v>23444</v>
      </c>
      <c r="J2795" s="601" t="s">
        <v>5312</v>
      </c>
      <c r="K2795" s="666">
        <v>1</v>
      </c>
      <c r="L2795" s="707">
        <v>12</v>
      </c>
      <c r="M2795" s="666">
        <v>108000</v>
      </c>
      <c r="N2795" s="707">
        <v>1</v>
      </c>
      <c r="O2795" s="707">
        <v>6</v>
      </c>
      <c r="P2795" s="666">
        <v>53990</v>
      </c>
      <c r="Q2795" s="707">
        <v>1</v>
      </c>
      <c r="R2795" s="707">
        <v>12</v>
      </c>
    </row>
    <row r="2796" spans="1:18" x14ac:dyDescent="0.25">
      <c r="A2796" s="607" t="s">
        <v>23427</v>
      </c>
      <c r="B2796" s="607" t="s">
        <v>23428</v>
      </c>
      <c r="C2796" s="601" t="s">
        <v>147</v>
      </c>
      <c r="D2796" s="601" t="s">
        <v>5312</v>
      </c>
      <c r="E2796" s="606">
        <v>9000</v>
      </c>
      <c r="F2796" s="609">
        <v>43919416</v>
      </c>
      <c r="G2796" s="601" t="s">
        <v>23609</v>
      </c>
      <c r="H2796" s="601" t="s">
        <v>16651</v>
      </c>
      <c r="I2796" s="601" t="s">
        <v>23444</v>
      </c>
      <c r="J2796" s="601" t="s">
        <v>5312</v>
      </c>
      <c r="K2796" s="666">
        <v>1</v>
      </c>
      <c r="L2796" s="707">
        <v>11</v>
      </c>
      <c r="M2796" s="666">
        <v>94800</v>
      </c>
      <c r="N2796" s="707">
        <v>1</v>
      </c>
      <c r="O2796" s="707">
        <v>6</v>
      </c>
      <c r="P2796" s="666">
        <v>54000</v>
      </c>
      <c r="Q2796" s="707">
        <v>1</v>
      </c>
      <c r="R2796" s="707">
        <v>12</v>
      </c>
    </row>
    <row r="2797" spans="1:18" x14ac:dyDescent="0.25">
      <c r="A2797" s="607" t="s">
        <v>23427</v>
      </c>
      <c r="B2797" s="607" t="s">
        <v>23428</v>
      </c>
      <c r="C2797" s="601" t="s">
        <v>147</v>
      </c>
      <c r="D2797" s="601" t="s">
        <v>5312</v>
      </c>
      <c r="E2797" s="606">
        <v>6000</v>
      </c>
      <c r="F2797" s="609">
        <v>46744292</v>
      </c>
      <c r="G2797" s="601" t="s">
        <v>23610</v>
      </c>
      <c r="H2797" s="601" t="s">
        <v>16860</v>
      </c>
      <c r="I2797" s="601" t="s">
        <v>23444</v>
      </c>
      <c r="J2797" s="601" t="s">
        <v>5312</v>
      </c>
      <c r="K2797" s="666">
        <v>1</v>
      </c>
      <c r="L2797" s="707">
        <v>12</v>
      </c>
      <c r="M2797" s="666">
        <v>72000</v>
      </c>
      <c r="N2797" s="707">
        <v>1</v>
      </c>
      <c r="O2797" s="707">
        <v>6</v>
      </c>
      <c r="P2797" s="666">
        <v>36000</v>
      </c>
      <c r="Q2797" s="707">
        <v>1</v>
      </c>
      <c r="R2797" s="707">
        <v>12</v>
      </c>
    </row>
    <row r="2798" spans="1:18" x14ac:dyDescent="0.25">
      <c r="A2798" s="607" t="s">
        <v>23427</v>
      </c>
      <c r="B2798" s="607" t="s">
        <v>23428</v>
      </c>
      <c r="C2798" s="601" t="s">
        <v>147</v>
      </c>
      <c r="D2798" s="601" t="s">
        <v>5312</v>
      </c>
      <c r="E2798" s="606">
        <v>12000</v>
      </c>
      <c r="F2798" s="609" t="s">
        <v>23611</v>
      </c>
      <c r="G2798" s="601" t="s">
        <v>23612</v>
      </c>
      <c r="H2798" s="601" t="s">
        <v>23613</v>
      </c>
      <c r="I2798" s="601" t="s">
        <v>23444</v>
      </c>
      <c r="J2798" s="601" t="s">
        <v>5312</v>
      </c>
      <c r="K2798" s="666">
        <v>1</v>
      </c>
      <c r="L2798" s="707">
        <v>12</v>
      </c>
      <c r="M2798" s="666">
        <v>143999.17000000001</v>
      </c>
      <c r="N2798" s="707">
        <v>1</v>
      </c>
      <c r="O2798" s="707">
        <v>6</v>
      </c>
      <c r="P2798" s="666">
        <v>72000</v>
      </c>
      <c r="Q2798" s="707">
        <v>1</v>
      </c>
      <c r="R2798" s="707">
        <v>12</v>
      </c>
    </row>
    <row r="2799" spans="1:18" x14ac:dyDescent="0.25">
      <c r="A2799" s="607" t="s">
        <v>23427</v>
      </c>
      <c r="B2799" s="607" t="s">
        <v>23428</v>
      </c>
      <c r="C2799" s="601" t="s">
        <v>147</v>
      </c>
      <c r="D2799" s="601" t="s">
        <v>5312</v>
      </c>
      <c r="E2799" s="606">
        <v>11000</v>
      </c>
      <c r="F2799" s="609" t="s">
        <v>23614</v>
      </c>
      <c r="G2799" s="601" t="s">
        <v>23615</v>
      </c>
      <c r="H2799" s="601" t="s">
        <v>16584</v>
      </c>
      <c r="I2799" s="601" t="s">
        <v>23442</v>
      </c>
      <c r="J2799" s="601" t="s">
        <v>5312</v>
      </c>
      <c r="K2799" s="666">
        <v>1</v>
      </c>
      <c r="L2799" s="707">
        <v>12</v>
      </c>
      <c r="M2799" s="666">
        <v>132000</v>
      </c>
      <c r="N2799" s="707">
        <v>1</v>
      </c>
      <c r="O2799" s="707">
        <v>6</v>
      </c>
      <c r="P2799" s="666">
        <v>66000</v>
      </c>
      <c r="Q2799" s="707">
        <v>1</v>
      </c>
      <c r="R2799" s="707">
        <v>12</v>
      </c>
    </row>
    <row r="2800" spans="1:18" x14ac:dyDescent="0.25">
      <c r="A2800" s="607" t="s">
        <v>23427</v>
      </c>
      <c r="B2800" s="708" t="s">
        <v>23428</v>
      </c>
      <c r="C2800" s="601" t="s">
        <v>147</v>
      </c>
      <c r="D2800" s="601" t="s">
        <v>3935</v>
      </c>
      <c r="E2800" s="606">
        <v>3000</v>
      </c>
      <c r="F2800" s="609">
        <v>40215619</v>
      </c>
      <c r="G2800" s="601" t="s">
        <v>23616</v>
      </c>
      <c r="H2800" s="601" t="s">
        <v>23617</v>
      </c>
      <c r="I2800" s="601" t="s">
        <v>1464</v>
      </c>
      <c r="J2800" s="601" t="s">
        <v>3935</v>
      </c>
      <c r="K2800" s="666">
        <v>0</v>
      </c>
      <c r="L2800" s="707">
        <v>0</v>
      </c>
      <c r="M2800" s="666">
        <v>0</v>
      </c>
      <c r="N2800" s="707">
        <v>1</v>
      </c>
      <c r="O2800" s="707">
        <v>5</v>
      </c>
      <c r="P2800" s="666">
        <v>14000</v>
      </c>
      <c r="Q2800" s="707">
        <v>0</v>
      </c>
      <c r="R2800" s="707">
        <v>0</v>
      </c>
    </row>
    <row r="2801" spans="1:18" x14ac:dyDescent="0.25">
      <c r="A2801" s="607" t="s">
        <v>23427</v>
      </c>
      <c r="B2801" s="708" t="s">
        <v>23434</v>
      </c>
      <c r="C2801" s="601" t="s">
        <v>147</v>
      </c>
      <c r="D2801" s="601" t="s">
        <v>23435</v>
      </c>
      <c r="E2801" s="606">
        <v>15600</v>
      </c>
      <c r="F2801" s="609">
        <v>10144548</v>
      </c>
      <c r="G2801" s="601" t="s">
        <v>23618</v>
      </c>
      <c r="H2801" s="601" t="s">
        <v>539</v>
      </c>
      <c r="I2801" s="601" t="s">
        <v>23438</v>
      </c>
      <c r="J2801" s="601" t="s">
        <v>23435</v>
      </c>
      <c r="K2801" s="707">
        <v>1</v>
      </c>
      <c r="L2801" s="707">
        <v>2</v>
      </c>
      <c r="M2801" s="666">
        <v>19240</v>
      </c>
      <c r="N2801" s="707">
        <v>1</v>
      </c>
      <c r="O2801" s="707">
        <v>2</v>
      </c>
      <c r="P2801" s="666">
        <v>18720</v>
      </c>
      <c r="Q2801" s="707">
        <v>0</v>
      </c>
      <c r="R2801" s="707">
        <v>0</v>
      </c>
    </row>
    <row r="2802" spans="1:18" x14ac:dyDescent="0.25">
      <c r="A2802" s="607" t="s">
        <v>23427</v>
      </c>
      <c r="B2802" s="607" t="s">
        <v>23428</v>
      </c>
      <c r="C2802" s="601" t="s">
        <v>147</v>
      </c>
      <c r="D2802" s="601" t="s">
        <v>5312</v>
      </c>
      <c r="E2802" s="606">
        <v>7000</v>
      </c>
      <c r="F2802" s="609">
        <v>43608732</v>
      </c>
      <c r="G2802" s="601" t="s">
        <v>23619</v>
      </c>
      <c r="H2802" s="601" t="s">
        <v>23440</v>
      </c>
      <c r="I2802" s="601" t="s">
        <v>23457</v>
      </c>
      <c r="J2802" s="601" t="s">
        <v>5312</v>
      </c>
      <c r="K2802" s="666">
        <v>1</v>
      </c>
      <c r="L2802" s="707">
        <v>12</v>
      </c>
      <c r="M2802" s="666">
        <v>83999.03</v>
      </c>
      <c r="N2802" s="707">
        <v>1</v>
      </c>
      <c r="O2802" s="707">
        <v>6</v>
      </c>
      <c r="P2802" s="666">
        <v>41794.86</v>
      </c>
      <c r="Q2802" s="707">
        <v>1</v>
      </c>
      <c r="R2802" s="707">
        <v>12</v>
      </c>
    </row>
    <row r="2803" spans="1:18" x14ac:dyDescent="0.25">
      <c r="A2803" s="607" t="s">
        <v>23427</v>
      </c>
      <c r="B2803" s="607" t="s">
        <v>23428</v>
      </c>
      <c r="C2803" s="601" t="s">
        <v>147</v>
      </c>
      <c r="D2803" s="601" t="s">
        <v>5312</v>
      </c>
      <c r="E2803" s="606">
        <v>7000</v>
      </c>
      <c r="F2803" s="609">
        <v>47602991</v>
      </c>
      <c r="G2803" s="601" t="s">
        <v>23620</v>
      </c>
      <c r="H2803" s="601" t="s">
        <v>23440</v>
      </c>
      <c r="I2803" s="601" t="s">
        <v>23444</v>
      </c>
      <c r="J2803" s="601" t="s">
        <v>5312</v>
      </c>
      <c r="K2803" s="666">
        <v>1</v>
      </c>
      <c r="L2803" s="707">
        <v>8</v>
      </c>
      <c r="M2803" s="666">
        <v>52240.42</v>
      </c>
      <c r="N2803" s="707">
        <v>1</v>
      </c>
      <c r="O2803" s="707">
        <v>6</v>
      </c>
      <c r="P2803" s="666">
        <v>42000</v>
      </c>
      <c r="Q2803" s="707">
        <v>0</v>
      </c>
      <c r="R2803" s="707">
        <v>0</v>
      </c>
    </row>
    <row r="2804" spans="1:18" x14ac:dyDescent="0.25">
      <c r="A2804" s="607" t="s">
        <v>23427</v>
      </c>
      <c r="B2804" s="607" t="s">
        <v>23428</v>
      </c>
      <c r="C2804" s="601" t="s">
        <v>147</v>
      </c>
      <c r="D2804" s="601" t="s">
        <v>5312</v>
      </c>
      <c r="E2804" s="606">
        <v>6000</v>
      </c>
      <c r="F2804" s="609">
        <v>43384195</v>
      </c>
      <c r="G2804" s="601" t="s">
        <v>23621</v>
      </c>
      <c r="H2804" s="601" t="s">
        <v>16584</v>
      </c>
      <c r="I2804" s="601" t="s">
        <v>520</v>
      </c>
      <c r="J2804" s="601" t="s">
        <v>5312</v>
      </c>
      <c r="K2804" s="666">
        <v>1</v>
      </c>
      <c r="L2804" s="707">
        <v>12</v>
      </c>
      <c r="M2804" s="666">
        <v>72000</v>
      </c>
      <c r="N2804" s="707">
        <v>1</v>
      </c>
      <c r="O2804" s="707">
        <v>6</v>
      </c>
      <c r="P2804" s="666">
        <v>36000</v>
      </c>
      <c r="Q2804" s="707">
        <v>1</v>
      </c>
      <c r="R2804" s="707">
        <v>12</v>
      </c>
    </row>
    <row r="2805" spans="1:18" x14ac:dyDescent="0.25">
      <c r="A2805" s="607" t="s">
        <v>23427</v>
      </c>
      <c r="B2805" s="607" t="s">
        <v>23428</v>
      </c>
      <c r="C2805" s="601" t="s">
        <v>147</v>
      </c>
      <c r="D2805" s="601" t="s">
        <v>5312</v>
      </c>
      <c r="E2805" s="606">
        <v>6500</v>
      </c>
      <c r="F2805" s="609">
        <v>45251083</v>
      </c>
      <c r="G2805" s="601" t="s">
        <v>23622</v>
      </c>
      <c r="H2805" s="601" t="s">
        <v>23440</v>
      </c>
      <c r="I2805" s="601" t="s">
        <v>23444</v>
      </c>
      <c r="J2805" s="601" t="s">
        <v>5312</v>
      </c>
      <c r="K2805" s="666">
        <v>1</v>
      </c>
      <c r="L2805" s="707">
        <v>10</v>
      </c>
      <c r="M2805" s="666">
        <v>62616.67</v>
      </c>
      <c r="N2805" s="707">
        <v>0</v>
      </c>
      <c r="O2805" s="707">
        <v>0</v>
      </c>
      <c r="P2805" s="666">
        <v>0</v>
      </c>
      <c r="Q2805" s="707">
        <v>0</v>
      </c>
      <c r="R2805" s="707">
        <v>0</v>
      </c>
    </row>
    <row r="2806" spans="1:18" x14ac:dyDescent="0.25">
      <c r="A2806" s="607" t="s">
        <v>23427</v>
      </c>
      <c r="B2806" s="607" t="s">
        <v>23428</v>
      </c>
      <c r="C2806" s="601" t="s">
        <v>147</v>
      </c>
      <c r="D2806" s="601" t="s">
        <v>5312</v>
      </c>
      <c r="E2806" s="606">
        <v>11000</v>
      </c>
      <c r="F2806" s="609">
        <v>45251083</v>
      </c>
      <c r="G2806" s="601" t="s">
        <v>23622</v>
      </c>
      <c r="H2806" s="601" t="s">
        <v>23440</v>
      </c>
      <c r="I2806" s="601" t="s">
        <v>23444</v>
      </c>
      <c r="J2806" s="601" t="s">
        <v>5312</v>
      </c>
      <c r="K2806" s="666">
        <v>1</v>
      </c>
      <c r="L2806" s="707">
        <v>2</v>
      </c>
      <c r="M2806" s="666">
        <v>26033.33</v>
      </c>
      <c r="N2806" s="707">
        <v>1</v>
      </c>
      <c r="O2806" s="707">
        <v>6</v>
      </c>
      <c r="P2806" s="666">
        <v>65924.37</v>
      </c>
      <c r="Q2806" s="707">
        <v>0</v>
      </c>
      <c r="R2806" s="707">
        <v>0</v>
      </c>
    </row>
    <row r="2807" spans="1:18" x14ac:dyDescent="0.25">
      <c r="A2807" s="607" t="s">
        <v>23427</v>
      </c>
      <c r="B2807" s="607" t="s">
        <v>23434</v>
      </c>
      <c r="C2807" s="601" t="s">
        <v>147</v>
      </c>
      <c r="D2807" s="601" t="s">
        <v>5312</v>
      </c>
      <c r="E2807" s="606">
        <v>10000</v>
      </c>
      <c r="F2807" s="609">
        <v>46989987</v>
      </c>
      <c r="G2807" s="601" t="s">
        <v>23623</v>
      </c>
      <c r="H2807" s="601" t="s">
        <v>539</v>
      </c>
      <c r="I2807" s="601" t="s">
        <v>520</v>
      </c>
      <c r="J2807" s="601" t="s">
        <v>5312</v>
      </c>
      <c r="K2807" s="666">
        <v>1</v>
      </c>
      <c r="L2807" s="707">
        <v>12</v>
      </c>
      <c r="M2807" s="666">
        <v>119991.67</v>
      </c>
      <c r="N2807" s="707">
        <v>1</v>
      </c>
      <c r="O2807" s="707">
        <v>6</v>
      </c>
      <c r="P2807" s="666">
        <v>60000</v>
      </c>
      <c r="Q2807" s="707">
        <v>1</v>
      </c>
      <c r="R2807" s="707">
        <v>12</v>
      </c>
    </row>
    <row r="2808" spans="1:18" x14ac:dyDescent="0.25">
      <c r="A2808" s="607" t="s">
        <v>23427</v>
      </c>
      <c r="B2808" s="607" t="s">
        <v>23428</v>
      </c>
      <c r="C2808" s="601" t="s">
        <v>147</v>
      </c>
      <c r="D2808" s="601" t="s">
        <v>5312</v>
      </c>
      <c r="E2808" s="606">
        <v>13000</v>
      </c>
      <c r="F2808" s="709" t="s">
        <v>23624</v>
      </c>
      <c r="G2808" s="601" t="s">
        <v>23625</v>
      </c>
      <c r="H2808" s="601" t="s">
        <v>16584</v>
      </c>
      <c r="I2808" s="601" t="s">
        <v>23444</v>
      </c>
      <c r="J2808" s="601" t="s">
        <v>5312</v>
      </c>
      <c r="K2808" s="666">
        <v>1</v>
      </c>
      <c r="L2808" s="707">
        <v>11</v>
      </c>
      <c r="M2808" s="666">
        <v>139089.16</v>
      </c>
      <c r="N2808" s="707">
        <v>1</v>
      </c>
      <c r="O2808" s="707">
        <v>6</v>
      </c>
      <c r="P2808" s="666">
        <v>77902.5</v>
      </c>
      <c r="Q2808" s="707">
        <v>1</v>
      </c>
      <c r="R2808" s="707">
        <v>12</v>
      </c>
    </row>
    <row r="2809" spans="1:18" x14ac:dyDescent="0.25">
      <c r="A2809" s="607" t="s">
        <v>23427</v>
      </c>
      <c r="B2809" s="607" t="s">
        <v>23428</v>
      </c>
      <c r="C2809" s="601" t="s">
        <v>147</v>
      </c>
      <c r="D2809" s="601" t="s">
        <v>5312</v>
      </c>
      <c r="E2809" s="606">
        <v>5000</v>
      </c>
      <c r="F2809" s="609">
        <v>72357737</v>
      </c>
      <c r="G2809" s="601" t="s">
        <v>23626</v>
      </c>
      <c r="H2809" s="601" t="s">
        <v>16584</v>
      </c>
      <c r="I2809" s="601" t="s">
        <v>23444</v>
      </c>
      <c r="J2809" s="601" t="s">
        <v>5312</v>
      </c>
      <c r="K2809" s="666">
        <v>1</v>
      </c>
      <c r="L2809" s="707">
        <v>12</v>
      </c>
      <c r="M2809" s="666">
        <v>59271.86</v>
      </c>
      <c r="N2809" s="707">
        <v>1</v>
      </c>
      <c r="O2809" s="707">
        <v>6</v>
      </c>
      <c r="P2809" s="666">
        <v>29587.5</v>
      </c>
      <c r="Q2809" s="707">
        <v>1</v>
      </c>
      <c r="R2809" s="707">
        <v>12</v>
      </c>
    </row>
    <row r="2810" spans="1:18" x14ac:dyDescent="0.25">
      <c r="A2810" s="607" t="s">
        <v>23427</v>
      </c>
      <c r="B2810" s="607" t="s">
        <v>23428</v>
      </c>
      <c r="C2810" s="601" t="s">
        <v>147</v>
      </c>
      <c r="D2810" s="601" t="s">
        <v>5312</v>
      </c>
      <c r="E2810" s="606">
        <v>10000</v>
      </c>
      <c r="F2810" s="609">
        <v>40618437</v>
      </c>
      <c r="G2810" s="601" t="s">
        <v>23627</v>
      </c>
      <c r="H2810" s="601" t="s">
        <v>519</v>
      </c>
      <c r="I2810" s="601" t="s">
        <v>23444</v>
      </c>
      <c r="J2810" s="601" t="s">
        <v>5312</v>
      </c>
      <c r="K2810" s="666">
        <v>1</v>
      </c>
      <c r="L2810" s="707">
        <v>12</v>
      </c>
      <c r="M2810" s="666">
        <v>119979.17</v>
      </c>
      <c r="N2810" s="707">
        <v>1</v>
      </c>
      <c r="O2810" s="707">
        <v>6</v>
      </c>
      <c r="P2810" s="666">
        <v>60000</v>
      </c>
      <c r="Q2810" s="707">
        <v>1</v>
      </c>
      <c r="R2810" s="707">
        <v>12</v>
      </c>
    </row>
    <row r="2811" spans="1:18" x14ac:dyDescent="0.25">
      <c r="A2811" s="607" t="s">
        <v>23427</v>
      </c>
      <c r="B2811" s="607" t="s">
        <v>23428</v>
      </c>
      <c r="C2811" s="601" t="s">
        <v>147</v>
      </c>
      <c r="D2811" s="601" t="s">
        <v>5312</v>
      </c>
      <c r="E2811" s="606">
        <v>5000</v>
      </c>
      <c r="F2811" s="609">
        <v>32778787</v>
      </c>
      <c r="G2811" s="601" t="s">
        <v>23628</v>
      </c>
      <c r="H2811" s="601" t="s">
        <v>23629</v>
      </c>
      <c r="I2811" s="601" t="s">
        <v>23457</v>
      </c>
      <c r="J2811" s="601" t="s">
        <v>5312</v>
      </c>
      <c r="K2811" s="666">
        <v>1</v>
      </c>
      <c r="L2811" s="707">
        <v>12</v>
      </c>
      <c r="M2811" s="666">
        <v>60000</v>
      </c>
      <c r="N2811" s="707">
        <v>1</v>
      </c>
      <c r="O2811" s="707">
        <v>6</v>
      </c>
      <c r="P2811" s="666">
        <v>30000</v>
      </c>
      <c r="Q2811" s="707">
        <v>1</v>
      </c>
      <c r="R2811" s="707">
        <v>12</v>
      </c>
    </row>
    <row r="2812" spans="1:18" x14ac:dyDescent="0.25">
      <c r="A2812" s="607" t="s">
        <v>23427</v>
      </c>
      <c r="B2812" s="607" t="s">
        <v>23428</v>
      </c>
      <c r="C2812" s="601" t="s">
        <v>147</v>
      </c>
      <c r="D2812" s="601" t="s">
        <v>5312</v>
      </c>
      <c r="E2812" s="606">
        <v>8000</v>
      </c>
      <c r="F2812" s="609">
        <v>41777366</v>
      </c>
      <c r="G2812" s="601" t="s">
        <v>23630</v>
      </c>
      <c r="H2812" s="601" t="s">
        <v>930</v>
      </c>
      <c r="I2812" s="601" t="s">
        <v>23444</v>
      </c>
      <c r="J2812" s="601" t="s">
        <v>5312</v>
      </c>
      <c r="K2812" s="666">
        <v>1</v>
      </c>
      <c r="L2812" s="707">
        <v>12</v>
      </c>
      <c r="M2812" s="666">
        <v>96000</v>
      </c>
      <c r="N2812" s="707">
        <v>1</v>
      </c>
      <c r="O2812" s="707">
        <v>6</v>
      </c>
      <c r="P2812" s="666">
        <v>47999.44</v>
      </c>
      <c r="Q2812" s="707">
        <v>1</v>
      </c>
      <c r="R2812" s="707">
        <v>12</v>
      </c>
    </row>
    <row r="2813" spans="1:18" x14ac:dyDescent="0.25">
      <c r="A2813" s="607" t="s">
        <v>23427</v>
      </c>
      <c r="B2813" s="607" t="s">
        <v>23428</v>
      </c>
      <c r="C2813" s="601" t="s">
        <v>147</v>
      </c>
      <c r="D2813" s="601" t="s">
        <v>5312</v>
      </c>
      <c r="E2813" s="606">
        <v>6000</v>
      </c>
      <c r="F2813" s="609" t="s">
        <v>23631</v>
      </c>
      <c r="G2813" s="601" t="s">
        <v>23632</v>
      </c>
      <c r="H2813" s="601" t="s">
        <v>2428</v>
      </c>
      <c r="I2813" s="601" t="s">
        <v>23633</v>
      </c>
      <c r="J2813" s="601" t="s">
        <v>5312</v>
      </c>
      <c r="K2813" s="666">
        <v>1</v>
      </c>
      <c r="L2813" s="707">
        <v>12</v>
      </c>
      <c r="M2813" s="666">
        <v>71965.83</v>
      </c>
      <c r="N2813" s="707">
        <v>1</v>
      </c>
      <c r="O2813" s="707">
        <v>6</v>
      </c>
      <c r="P2813" s="666">
        <v>35851.25</v>
      </c>
      <c r="Q2813" s="707">
        <v>1</v>
      </c>
      <c r="R2813" s="707">
        <v>12</v>
      </c>
    </row>
    <row r="2814" spans="1:18" x14ac:dyDescent="0.25">
      <c r="A2814" s="607" t="s">
        <v>23427</v>
      </c>
      <c r="B2814" s="607" t="s">
        <v>23428</v>
      </c>
      <c r="C2814" s="601" t="s">
        <v>147</v>
      </c>
      <c r="D2814" s="601" t="s">
        <v>5312</v>
      </c>
      <c r="E2814" s="606">
        <v>5000</v>
      </c>
      <c r="F2814" s="609">
        <v>46530273</v>
      </c>
      <c r="G2814" s="601" t="s">
        <v>23634</v>
      </c>
      <c r="H2814" s="601" t="s">
        <v>16584</v>
      </c>
      <c r="I2814" s="601" t="s">
        <v>23444</v>
      </c>
      <c r="J2814" s="601" t="s">
        <v>5312</v>
      </c>
      <c r="K2814" s="707">
        <v>1</v>
      </c>
      <c r="L2814" s="707">
        <v>1</v>
      </c>
      <c r="M2814" s="666">
        <v>7409.72</v>
      </c>
      <c r="N2814" s="707">
        <v>0</v>
      </c>
      <c r="O2814" s="707">
        <v>0</v>
      </c>
      <c r="P2814" s="666">
        <v>0</v>
      </c>
      <c r="Q2814" s="707">
        <v>0</v>
      </c>
      <c r="R2814" s="707">
        <v>0</v>
      </c>
    </row>
    <row r="2815" spans="1:18" x14ac:dyDescent="0.25">
      <c r="A2815" s="607" t="s">
        <v>23427</v>
      </c>
      <c r="B2815" s="607" t="s">
        <v>23428</v>
      </c>
      <c r="C2815" s="601" t="s">
        <v>147</v>
      </c>
      <c r="D2815" s="601" t="s">
        <v>5312</v>
      </c>
      <c r="E2815" s="606">
        <v>6000</v>
      </c>
      <c r="F2815" s="609">
        <v>46530273</v>
      </c>
      <c r="G2815" s="601" t="s">
        <v>23634</v>
      </c>
      <c r="H2815" s="601" t="s">
        <v>16584</v>
      </c>
      <c r="I2815" s="601" t="s">
        <v>23444</v>
      </c>
      <c r="J2815" s="601" t="s">
        <v>5312</v>
      </c>
      <c r="K2815" s="666">
        <v>1</v>
      </c>
      <c r="L2815" s="707">
        <v>11</v>
      </c>
      <c r="M2815" s="666">
        <v>62995.839999999997</v>
      </c>
      <c r="N2815" s="707">
        <v>1</v>
      </c>
      <c r="O2815" s="707">
        <v>6</v>
      </c>
      <c r="P2815" s="666">
        <v>35999.58</v>
      </c>
      <c r="Q2815" s="707">
        <v>1</v>
      </c>
      <c r="R2815" s="707">
        <v>12</v>
      </c>
    </row>
    <row r="2816" spans="1:18" x14ac:dyDescent="0.25">
      <c r="A2816" s="607" t="s">
        <v>23427</v>
      </c>
      <c r="B2816" s="607" t="s">
        <v>23428</v>
      </c>
      <c r="C2816" s="601" t="s">
        <v>147</v>
      </c>
      <c r="D2816" s="601" t="s">
        <v>3935</v>
      </c>
      <c r="E2816" s="606">
        <v>2500</v>
      </c>
      <c r="F2816" s="609">
        <v>42600526</v>
      </c>
      <c r="G2816" s="601" t="s">
        <v>23635</v>
      </c>
      <c r="H2816" s="601" t="s">
        <v>542</v>
      </c>
      <c r="I2816" s="601" t="s">
        <v>571</v>
      </c>
      <c r="J2816" s="601" t="s">
        <v>3935</v>
      </c>
      <c r="K2816" s="666">
        <v>1</v>
      </c>
      <c r="L2816" s="707">
        <v>12</v>
      </c>
      <c r="M2816" s="666">
        <v>29500</v>
      </c>
      <c r="N2816" s="707">
        <v>1</v>
      </c>
      <c r="O2816" s="707">
        <v>6</v>
      </c>
      <c r="P2816" s="666">
        <v>15000</v>
      </c>
      <c r="Q2816" s="707">
        <v>1</v>
      </c>
      <c r="R2816" s="707">
        <v>12</v>
      </c>
    </row>
    <row r="2817" spans="1:18" x14ac:dyDescent="0.25">
      <c r="A2817" s="607" t="s">
        <v>23427</v>
      </c>
      <c r="B2817" s="607" t="s">
        <v>23428</v>
      </c>
      <c r="C2817" s="601" t="s">
        <v>147</v>
      </c>
      <c r="D2817" s="601" t="s">
        <v>5312</v>
      </c>
      <c r="E2817" s="606">
        <v>11000</v>
      </c>
      <c r="F2817" s="609">
        <v>15727915</v>
      </c>
      <c r="G2817" s="601" t="s">
        <v>23636</v>
      </c>
      <c r="H2817" s="601" t="s">
        <v>519</v>
      </c>
      <c r="I2817" s="601" t="s">
        <v>23444</v>
      </c>
      <c r="J2817" s="601" t="s">
        <v>5312</v>
      </c>
      <c r="K2817" s="666">
        <v>1</v>
      </c>
      <c r="L2817" s="707">
        <v>8</v>
      </c>
      <c r="M2817" s="666">
        <v>82127.98</v>
      </c>
      <c r="N2817" s="707">
        <v>1</v>
      </c>
      <c r="O2817" s="707">
        <v>6</v>
      </c>
      <c r="P2817" s="666">
        <v>66000</v>
      </c>
      <c r="Q2817" s="707">
        <v>0</v>
      </c>
      <c r="R2817" s="707">
        <v>0</v>
      </c>
    </row>
    <row r="2818" spans="1:18" x14ac:dyDescent="0.25">
      <c r="A2818" s="607" t="s">
        <v>23427</v>
      </c>
      <c r="B2818" s="607" t="s">
        <v>23428</v>
      </c>
      <c r="C2818" s="601" t="s">
        <v>147</v>
      </c>
      <c r="D2818" s="601" t="s">
        <v>5312</v>
      </c>
      <c r="E2818" s="606">
        <v>11000</v>
      </c>
      <c r="F2818" s="609">
        <v>10289608</v>
      </c>
      <c r="G2818" s="601" t="s">
        <v>23637</v>
      </c>
      <c r="H2818" s="601" t="s">
        <v>539</v>
      </c>
      <c r="I2818" s="601" t="s">
        <v>23438</v>
      </c>
      <c r="J2818" s="601" t="s">
        <v>5312</v>
      </c>
      <c r="K2818" s="666">
        <v>1</v>
      </c>
      <c r="L2818" s="707">
        <v>12</v>
      </c>
      <c r="M2818" s="666">
        <v>132000</v>
      </c>
      <c r="N2818" s="707">
        <v>1</v>
      </c>
      <c r="O2818" s="707">
        <v>6</v>
      </c>
      <c r="P2818" s="666">
        <v>65954.17</v>
      </c>
      <c r="Q2818" s="707">
        <v>1</v>
      </c>
      <c r="R2818" s="707">
        <v>12</v>
      </c>
    </row>
    <row r="2819" spans="1:18" x14ac:dyDescent="0.25">
      <c r="A2819" s="607" t="s">
        <v>23427</v>
      </c>
      <c r="B2819" s="607" t="s">
        <v>23428</v>
      </c>
      <c r="C2819" s="601" t="s">
        <v>147</v>
      </c>
      <c r="D2819" s="601" t="s">
        <v>5312</v>
      </c>
      <c r="E2819" s="606">
        <v>6000</v>
      </c>
      <c r="F2819" s="609">
        <v>45486280</v>
      </c>
      <c r="G2819" s="601" t="s">
        <v>23638</v>
      </c>
      <c r="H2819" s="601" t="s">
        <v>16574</v>
      </c>
      <c r="I2819" s="601" t="s">
        <v>23444</v>
      </c>
      <c r="J2819" s="601" t="s">
        <v>5312</v>
      </c>
      <c r="K2819" s="666">
        <v>1</v>
      </c>
      <c r="L2819" s="707">
        <v>8</v>
      </c>
      <c r="M2819" s="666">
        <v>46200</v>
      </c>
      <c r="N2819" s="707">
        <v>1</v>
      </c>
      <c r="O2819" s="707">
        <v>6</v>
      </c>
      <c r="P2819" s="666">
        <v>36000</v>
      </c>
      <c r="Q2819" s="707">
        <v>0</v>
      </c>
      <c r="R2819" s="707">
        <v>0</v>
      </c>
    </row>
    <row r="2820" spans="1:18" x14ac:dyDescent="0.25">
      <c r="A2820" s="607" t="s">
        <v>23427</v>
      </c>
      <c r="B2820" s="708" t="s">
        <v>23428</v>
      </c>
      <c r="C2820" s="601" t="s">
        <v>147</v>
      </c>
      <c r="D2820" s="601" t="s">
        <v>5312</v>
      </c>
      <c r="E2820" s="606">
        <v>5000</v>
      </c>
      <c r="F2820" s="609">
        <v>70022308</v>
      </c>
      <c r="G2820" s="601" t="s">
        <v>23639</v>
      </c>
      <c r="H2820" s="601" t="s">
        <v>16584</v>
      </c>
      <c r="I2820" s="601" t="s">
        <v>23444</v>
      </c>
      <c r="J2820" s="601" t="s">
        <v>5312</v>
      </c>
      <c r="K2820" s="707">
        <v>1</v>
      </c>
      <c r="L2820" s="707">
        <v>3</v>
      </c>
      <c r="M2820" s="666">
        <v>11666.67</v>
      </c>
      <c r="N2820" s="707">
        <v>1</v>
      </c>
      <c r="O2820" s="707">
        <v>2</v>
      </c>
      <c r="P2820" s="666">
        <v>12166.32</v>
      </c>
      <c r="Q2820" s="707">
        <v>0</v>
      </c>
      <c r="R2820" s="707">
        <v>0</v>
      </c>
    </row>
    <row r="2821" spans="1:18" x14ac:dyDescent="0.25">
      <c r="A2821" s="607" t="s">
        <v>23427</v>
      </c>
      <c r="B2821" s="708" t="s">
        <v>23428</v>
      </c>
      <c r="C2821" s="601" t="s">
        <v>147</v>
      </c>
      <c r="D2821" s="601" t="s">
        <v>5312</v>
      </c>
      <c r="E2821" s="606">
        <v>6500</v>
      </c>
      <c r="F2821" s="609">
        <v>70022308</v>
      </c>
      <c r="G2821" s="601" t="s">
        <v>23639</v>
      </c>
      <c r="H2821" s="601" t="s">
        <v>16584</v>
      </c>
      <c r="I2821" s="601" t="s">
        <v>23444</v>
      </c>
      <c r="J2821" s="601" t="s">
        <v>5312</v>
      </c>
      <c r="K2821" s="707">
        <v>0</v>
      </c>
      <c r="L2821" s="707">
        <v>0</v>
      </c>
      <c r="M2821" s="666">
        <v>0</v>
      </c>
      <c r="N2821" s="707">
        <v>1</v>
      </c>
      <c r="O2821" s="707">
        <v>4</v>
      </c>
      <c r="P2821" s="666">
        <v>22966.67</v>
      </c>
      <c r="Q2821" s="707">
        <v>0</v>
      </c>
      <c r="R2821" s="707">
        <v>0</v>
      </c>
    </row>
    <row r="2822" spans="1:18" x14ac:dyDescent="0.25">
      <c r="A2822" s="607" t="s">
        <v>23427</v>
      </c>
      <c r="B2822" s="607" t="s">
        <v>23428</v>
      </c>
      <c r="C2822" s="601" t="s">
        <v>147</v>
      </c>
      <c r="D2822" s="601" t="s">
        <v>5312</v>
      </c>
      <c r="E2822" s="606">
        <v>7000</v>
      </c>
      <c r="F2822" s="609">
        <v>70452654</v>
      </c>
      <c r="G2822" s="601" t="s">
        <v>23640</v>
      </c>
      <c r="H2822" s="601" t="s">
        <v>930</v>
      </c>
      <c r="I2822" s="601" t="s">
        <v>23444</v>
      </c>
      <c r="J2822" s="601" t="s">
        <v>5312</v>
      </c>
      <c r="K2822" s="666">
        <v>1</v>
      </c>
      <c r="L2822" s="707">
        <v>12</v>
      </c>
      <c r="M2822" s="666">
        <v>82359.38</v>
      </c>
      <c r="N2822" s="707">
        <v>1</v>
      </c>
      <c r="O2822" s="707">
        <v>6</v>
      </c>
      <c r="P2822" s="666">
        <v>41912.5</v>
      </c>
      <c r="Q2822" s="707">
        <v>1</v>
      </c>
      <c r="R2822" s="707">
        <v>12</v>
      </c>
    </row>
    <row r="2823" spans="1:18" x14ac:dyDescent="0.25">
      <c r="A2823" s="607" t="s">
        <v>23427</v>
      </c>
      <c r="B2823" s="607" t="s">
        <v>23428</v>
      </c>
      <c r="C2823" s="601" t="s">
        <v>147</v>
      </c>
      <c r="D2823" s="601" t="s">
        <v>3935</v>
      </c>
      <c r="E2823" s="606">
        <v>2500</v>
      </c>
      <c r="F2823" s="609">
        <v>71926794</v>
      </c>
      <c r="G2823" s="601" t="s">
        <v>23641</v>
      </c>
      <c r="H2823" s="601" t="s">
        <v>542</v>
      </c>
      <c r="I2823" s="601" t="s">
        <v>571</v>
      </c>
      <c r="J2823" s="601" t="s">
        <v>3935</v>
      </c>
      <c r="K2823" s="666">
        <v>1</v>
      </c>
      <c r="L2823" s="707">
        <v>12</v>
      </c>
      <c r="M2823" s="666">
        <v>29999.48</v>
      </c>
      <c r="N2823" s="707">
        <v>1</v>
      </c>
      <c r="O2823" s="707">
        <v>6</v>
      </c>
      <c r="P2823" s="666">
        <v>14949.48</v>
      </c>
      <c r="Q2823" s="707">
        <v>1</v>
      </c>
      <c r="R2823" s="707">
        <v>12</v>
      </c>
    </row>
    <row r="2824" spans="1:18" x14ac:dyDescent="0.25">
      <c r="A2824" s="607" t="s">
        <v>23427</v>
      </c>
      <c r="B2824" s="607" t="s">
        <v>23428</v>
      </c>
      <c r="C2824" s="601" t="s">
        <v>147</v>
      </c>
      <c r="D2824" s="601" t="s">
        <v>5312</v>
      </c>
      <c r="E2824" s="606">
        <v>5000</v>
      </c>
      <c r="F2824" s="609">
        <v>41649152</v>
      </c>
      <c r="G2824" s="601" t="s">
        <v>23642</v>
      </c>
      <c r="H2824" s="601" t="s">
        <v>16584</v>
      </c>
      <c r="I2824" s="601" t="s">
        <v>23444</v>
      </c>
      <c r="J2824" s="601" t="s">
        <v>5312</v>
      </c>
      <c r="K2824" s="666">
        <v>1</v>
      </c>
      <c r="L2824" s="707">
        <v>4</v>
      </c>
      <c r="M2824" s="666">
        <v>22666.67</v>
      </c>
      <c r="N2824" s="707">
        <v>0</v>
      </c>
      <c r="O2824" s="707">
        <v>0</v>
      </c>
      <c r="P2824" s="666">
        <v>0</v>
      </c>
      <c r="Q2824" s="707">
        <v>0</v>
      </c>
      <c r="R2824" s="707">
        <v>0</v>
      </c>
    </row>
    <row r="2825" spans="1:18" x14ac:dyDescent="0.25">
      <c r="A2825" s="607" t="s">
        <v>23427</v>
      </c>
      <c r="B2825" s="607" t="s">
        <v>23428</v>
      </c>
      <c r="C2825" s="601" t="s">
        <v>147</v>
      </c>
      <c r="D2825" s="601" t="s">
        <v>5312</v>
      </c>
      <c r="E2825" s="606">
        <v>7000</v>
      </c>
      <c r="F2825" s="609">
        <v>41649152</v>
      </c>
      <c r="G2825" s="601" t="s">
        <v>23642</v>
      </c>
      <c r="H2825" s="601" t="s">
        <v>16584</v>
      </c>
      <c r="I2825" s="601" t="s">
        <v>23444</v>
      </c>
      <c r="J2825" s="601" t="s">
        <v>5312</v>
      </c>
      <c r="K2825" s="666">
        <v>1</v>
      </c>
      <c r="L2825" s="707">
        <v>5</v>
      </c>
      <c r="M2825" s="666">
        <v>35222.92</v>
      </c>
      <c r="N2825" s="707">
        <v>0</v>
      </c>
      <c r="O2825" s="707">
        <v>0</v>
      </c>
      <c r="P2825" s="666">
        <v>0</v>
      </c>
      <c r="Q2825" s="707">
        <v>0</v>
      </c>
      <c r="R2825" s="707">
        <v>0</v>
      </c>
    </row>
    <row r="2826" spans="1:18" x14ac:dyDescent="0.25">
      <c r="A2826" s="607" t="s">
        <v>23427</v>
      </c>
      <c r="B2826" s="607" t="s">
        <v>23428</v>
      </c>
      <c r="C2826" s="601" t="s">
        <v>147</v>
      </c>
      <c r="D2826" s="601" t="s">
        <v>5312</v>
      </c>
      <c r="E2826" s="606">
        <v>11000</v>
      </c>
      <c r="F2826" s="609">
        <v>41649152</v>
      </c>
      <c r="G2826" s="601" t="s">
        <v>23642</v>
      </c>
      <c r="H2826" s="601" t="s">
        <v>16584</v>
      </c>
      <c r="I2826" s="601" t="s">
        <v>23444</v>
      </c>
      <c r="J2826" s="601" t="s">
        <v>5312</v>
      </c>
      <c r="K2826" s="666">
        <v>1</v>
      </c>
      <c r="L2826" s="707">
        <v>3</v>
      </c>
      <c r="M2826" s="666">
        <v>26766.67</v>
      </c>
      <c r="N2826" s="707">
        <v>1</v>
      </c>
      <c r="O2826" s="707">
        <v>6</v>
      </c>
      <c r="P2826" s="666">
        <v>66000</v>
      </c>
      <c r="Q2826" s="707">
        <v>0</v>
      </c>
      <c r="R2826" s="707">
        <v>0</v>
      </c>
    </row>
    <row r="2827" spans="1:18" x14ac:dyDescent="0.25">
      <c r="A2827" s="607" t="s">
        <v>23427</v>
      </c>
      <c r="B2827" s="607" t="s">
        <v>23428</v>
      </c>
      <c r="C2827" s="601" t="s">
        <v>147</v>
      </c>
      <c r="D2827" s="601" t="s">
        <v>5312</v>
      </c>
      <c r="E2827" s="606">
        <v>5000</v>
      </c>
      <c r="F2827" s="609">
        <v>48908248</v>
      </c>
      <c r="G2827" s="601" t="s">
        <v>23643</v>
      </c>
      <c r="H2827" s="601" t="s">
        <v>16651</v>
      </c>
      <c r="I2827" s="601" t="s">
        <v>23444</v>
      </c>
      <c r="J2827" s="601" t="s">
        <v>5312</v>
      </c>
      <c r="K2827" s="666">
        <v>1</v>
      </c>
      <c r="L2827" s="707">
        <v>12</v>
      </c>
      <c r="M2827" s="666">
        <v>59929.51</v>
      </c>
      <c r="N2827" s="707">
        <v>1</v>
      </c>
      <c r="O2827" s="707">
        <v>6</v>
      </c>
      <c r="P2827" s="666">
        <v>29969.439999999999</v>
      </c>
      <c r="Q2827" s="707">
        <v>1</v>
      </c>
      <c r="R2827" s="707">
        <v>12</v>
      </c>
    </row>
    <row r="2828" spans="1:18" x14ac:dyDescent="0.25">
      <c r="A2828" s="607" t="s">
        <v>23427</v>
      </c>
      <c r="B2828" s="708" t="s">
        <v>23428</v>
      </c>
      <c r="C2828" s="601" t="s">
        <v>147</v>
      </c>
      <c r="D2828" s="601" t="s">
        <v>23435</v>
      </c>
      <c r="E2828" s="606">
        <v>15600</v>
      </c>
      <c r="F2828" s="609" t="s">
        <v>23644</v>
      </c>
      <c r="G2828" s="601" t="s">
        <v>23645</v>
      </c>
      <c r="H2828" s="601" t="s">
        <v>565</v>
      </c>
      <c r="I2828" s="601" t="s">
        <v>23444</v>
      </c>
      <c r="J2828" s="601" t="s">
        <v>23435</v>
      </c>
      <c r="K2828" s="707">
        <v>1</v>
      </c>
      <c r="L2828" s="707">
        <v>1</v>
      </c>
      <c r="M2828" s="666">
        <v>4160</v>
      </c>
      <c r="N2828" s="707">
        <v>1</v>
      </c>
      <c r="O2828" s="707">
        <v>3</v>
      </c>
      <c r="P2828" s="666">
        <v>32240</v>
      </c>
      <c r="Q2828" s="707">
        <v>0</v>
      </c>
      <c r="R2828" s="707">
        <v>0</v>
      </c>
    </row>
    <row r="2829" spans="1:18" x14ac:dyDescent="0.25">
      <c r="A2829" s="607" t="s">
        <v>23427</v>
      </c>
      <c r="B2829" s="607" t="s">
        <v>23428</v>
      </c>
      <c r="C2829" s="601" t="s">
        <v>147</v>
      </c>
      <c r="D2829" s="601" t="s">
        <v>5312</v>
      </c>
      <c r="E2829" s="606">
        <v>10000</v>
      </c>
      <c r="F2829" s="609" t="s">
        <v>23646</v>
      </c>
      <c r="G2829" s="601" t="s">
        <v>23647</v>
      </c>
      <c r="H2829" s="601" t="s">
        <v>565</v>
      </c>
      <c r="I2829" s="601" t="s">
        <v>23444</v>
      </c>
      <c r="J2829" s="601" t="s">
        <v>5312</v>
      </c>
      <c r="K2829" s="666">
        <v>1</v>
      </c>
      <c r="L2829" s="707">
        <v>12</v>
      </c>
      <c r="M2829" s="666">
        <v>118303.22</v>
      </c>
      <c r="N2829" s="707">
        <v>1</v>
      </c>
      <c r="O2829" s="707">
        <v>6</v>
      </c>
      <c r="P2829" s="666">
        <v>60000</v>
      </c>
      <c r="Q2829" s="707">
        <v>1</v>
      </c>
      <c r="R2829" s="707">
        <v>12</v>
      </c>
    </row>
    <row r="2830" spans="1:18" x14ac:dyDescent="0.25">
      <c r="A2830" s="607" t="s">
        <v>23427</v>
      </c>
      <c r="B2830" s="607" t="s">
        <v>23428</v>
      </c>
      <c r="C2830" s="601" t="s">
        <v>147</v>
      </c>
      <c r="D2830" s="601" t="s">
        <v>5312</v>
      </c>
      <c r="E2830" s="606">
        <v>11000</v>
      </c>
      <c r="F2830" s="609" t="s">
        <v>23648</v>
      </c>
      <c r="G2830" s="601" t="s">
        <v>23649</v>
      </c>
      <c r="H2830" s="601" t="s">
        <v>23440</v>
      </c>
      <c r="I2830" s="601" t="s">
        <v>23457</v>
      </c>
      <c r="J2830" s="601" t="s">
        <v>5312</v>
      </c>
      <c r="K2830" s="666">
        <v>1</v>
      </c>
      <c r="L2830" s="707">
        <v>12</v>
      </c>
      <c r="M2830" s="666">
        <v>131998.47</v>
      </c>
      <c r="N2830" s="707">
        <v>1</v>
      </c>
      <c r="O2830" s="707">
        <v>6</v>
      </c>
      <c r="P2830" s="666">
        <v>65496.590000000004</v>
      </c>
      <c r="Q2830" s="707">
        <v>1</v>
      </c>
      <c r="R2830" s="707">
        <v>12</v>
      </c>
    </row>
    <row r="2831" spans="1:18" x14ac:dyDescent="0.25">
      <c r="A2831" s="607" t="s">
        <v>23427</v>
      </c>
      <c r="B2831" s="607" t="s">
        <v>23428</v>
      </c>
      <c r="C2831" s="601" t="s">
        <v>147</v>
      </c>
      <c r="D2831" s="601" t="s">
        <v>5312</v>
      </c>
      <c r="E2831" s="606">
        <v>13000</v>
      </c>
      <c r="F2831" s="709" t="s">
        <v>23650</v>
      </c>
      <c r="G2831" s="601" t="s">
        <v>23651</v>
      </c>
      <c r="H2831" s="601" t="s">
        <v>22823</v>
      </c>
      <c r="I2831" s="601" t="s">
        <v>23444</v>
      </c>
      <c r="J2831" s="601" t="s">
        <v>5312</v>
      </c>
      <c r="K2831" s="666">
        <v>1</v>
      </c>
      <c r="L2831" s="707">
        <v>8</v>
      </c>
      <c r="M2831" s="666">
        <v>97066.67</v>
      </c>
      <c r="N2831" s="707">
        <v>1</v>
      </c>
      <c r="O2831" s="707">
        <v>6</v>
      </c>
      <c r="P2831" s="666">
        <v>77975.62</v>
      </c>
      <c r="Q2831" s="707">
        <v>0</v>
      </c>
      <c r="R2831" s="707">
        <v>0</v>
      </c>
    </row>
    <row r="2832" spans="1:18" x14ac:dyDescent="0.25">
      <c r="A2832" s="607" t="s">
        <v>23427</v>
      </c>
      <c r="B2832" s="607" t="s">
        <v>23428</v>
      </c>
      <c r="C2832" s="601" t="s">
        <v>147</v>
      </c>
      <c r="D2832" s="601" t="s">
        <v>5312</v>
      </c>
      <c r="E2832" s="606">
        <v>11000</v>
      </c>
      <c r="F2832" s="609">
        <v>10353847</v>
      </c>
      <c r="G2832" s="601" t="s">
        <v>23652</v>
      </c>
      <c r="H2832" s="601" t="s">
        <v>519</v>
      </c>
      <c r="I2832" s="601" t="s">
        <v>23444</v>
      </c>
      <c r="J2832" s="601" t="s">
        <v>5312</v>
      </c>
      <c r="K2832" s="666">
        <v>1</v>
      </c>
      <c r="L2832" s="707">
        <v>8</v>
      </c>
      <c r="M2832" s="666">
        <v>82122.64</v>
      </c>
      <c r="N2832" s="707">
        <v>1</v>
      </c>
      <c r="O2832" s="707">
        <v>6</v>
      </c>
      <c r="P2832" s="666">
        <v>65982.429999999993</v>
      </c>
      <c r="Q2832" s="707">
        <v>0</v>
      </c>
      <c r="R2832" s="707">
        <v>0</v>
      </c>
    </row>
    <row r="2833" spans="1:18" x14ac:dyDescent="0.25">
      <c r="A2833" s="607" t="s">
        <v>23427</v>
      </c>
      <c r="B2833" s="607" t="s">
        <v>23428</v>
      </c>
      <c r="C2833" s="601" t="s">
        <v>147</v>
      </c>
      <c r="D2833" s="601" t="s">
        <v>5312</v>
      </c>
      <c r="E2833" s="606">
        <v>11000</v>
      </c>
      <c r="F2833" s="609">
        <v>15676612</v>
      </c>
      <c r="G2833" s="601" t="s">
        <v>23653</v>
      </c>
      <c r="H2833" s="601" t="s">
        <v>16466</v>
      </c>
      <c r="I2833" s="601" t="s">
        <v>23444</v>
      </c>
      <c r="J2833" s="601" t="s">
        <v>5312</v>
      </c>
      <c r="K2833" s="666">
        <v>1</v>
      </c>
      <c r="L2833" s="707">
        <v>11</v>
      </c>
      <c r="M2833" s="666">
        <v>115866.67</v>
      </c>
      <c r="N2833" s="707">
        <v>1</v>
      </c>
      <c r="O2833" s="707">
        <v>6</v>
      </c>
      <c r="P2833" s="666">
        <v>66000</v>
      </c>
      <c r="Q2833" s="707">
        <v>1</v>
      </c>
      <c r="R2833" s="707">
        <v>12</v>
      </c>
    </row>
    <row r="2834" spans="1:18" x14ac:dyDescent="0.25">
      <c r="A2834" s="607" t="s">
        <v>23427</v>
      </c>
      <c r="B2834" s="607" t="s">
        <v>23428</v>
      </c>
      <c r="C2834" s="601" t="s">
        <v>147</v>
      </c>
      <c r="D2834" s="601" t="s">
        <v>5312</v>
      </c>
      <c r="E2834" s="606">
        <v>7000</v>
      </c>
      <c r="F2834" s="609">
        <v>46021526</v>
      </c>
      <c r="G2834" s="601" t="s">
        <v>23654</v>
      </c>
      <c r="H2834" s="601" t="s">
        <v>930</v>
      </c>
      <c r="I2834" s="601" t="s">
        <v>23444</v>
      </c>
      <c r="J2834" s="601" t="s">
        <v>5312</v>
      </c>
      <c r="K2834" s="666">
        <v>1</v>
      </c>
      <c r="L2834" s="707">
        <v>12</v>
      </c>
      <c r="M2834" s="666">
        <v>84000</v>
      </c>
      <c r="N2834" s="707">
        <v>1</v>
      </c>
      <c r="O2834" s="707">
        <v>2</v>
      </c>
      <c r="P2834" s="666">
        <v>10500</v>
      </c>
      <c r="Q2834" s="707">
        <v>0</v>
      </c>
      <c r="R2834" s="707">
        <v>0</v>
      </c>
    </row>
    <row r="2835" spans="1:18" x14ac:dyDescent="0.25">
      <c r="A2835" s="607" t="s">
        <v>23427</v>
      </c>
      <c r="B2835" s="607" t="s">
        <v>23428</v>
      </c>
      <c r="C2835" s="601" t="s">
        <v>147</v>
      </c>
      <c r="D2835" s="601" t="s">
        <v>5312</v>
      </c>
      <c r="E2835" s="606">
        <v>5000</v>
      </c>
      <c r="F2835" s="709" t="s">
        <v>23655</v>
      </c>
      <c r="G2835" s="601" t="s">
        <v>23656</v>
      </c>
      <c r="H2835" s="601" t="s">
        <v>16584</v>
      </c>
      <c r="I2835" s="601" t="s">
        <v>23444</v>
      </c>
      <c r="J2835" s="601" t="s">
        <v>5312</v>
      </c>
      <c r="K2835" s="666">
        <v>1</v>
      </c>
      <c r="L2835" s="707">
        <v>8</v>
      </c>
      <c r="M2835" s="666">
        <v>37332.980000000003</v>
      </c>
      <c r="N2835" s="707">
        <v>1</v>
      </c>
      <c r="O2835" s="707">
        <v>6</v>
      </c>
      <c r="P2835" s="666">
        <v>29752.43</v>
      </c>
      <c r="Q2835" s="707">
        <v>0</v>
      </c>
      <c r="R2835" s="707">
        <v>0</v>
      </c>
    </row>
    <row r="2836" spans="1:18" x14ac:dyDescent="0.25">
      <c r="A2836" s="607" t="s">
        <v>23427</v>
      </c>
      <c r="B2836" s="607" t="s">
        <v>23428</v>
      </c>
      <c r="C2836" s="601" t="s">
        <v>147</v>
      </c>
      <c r="D2836" s="601" t="s">
        <v>5312</v>
      </c>
      <c r="E2836" s="606">
        <v>6000</v>
      </c>
      <c r="F2836" s="609">
        <v>46896215</v>
      </c>
      <c r="G2836" s="601" t="s">
        <v>23657</v>
      </c>
      <c r="H2836" s="601" t="s">
        <v>16584</v>
      </c>
      <c r="I2836" s="601" t="s">
        <v>23444</v>
      </c>
      <c r="J2836" s="601" t="s">
        <v>5312</v>
      </c>
      <c r="K2836" s="666">
        <v>1</v>
      </c>
      <c r="L2836" s="707">
        <v>11</v>
      </c>
      <c r="M2836" s="666">
        <v>61747.5</v>
      </c>
      <c r="N2836" s="707">
        <v>1</v>
      </c>
      <c r="O2836" s="707">
        <v>6</v>
      </c>
      <c r="P2836" s="666">
        <v>35946.67</v>
      </c>
      <c r="Q2836" s="707">
        <v>1</v>
      </c>
      <c r="R2836" s="707">
        <v>12</v>
      </c>
    </row>
    <row r="2837" spans="1:18" x14ac:dyDescent="0.25">
      <c r="A2837" s="607" t="s">
        <v>23427</v>
      </c>
      <c r="B2837" s="607" t="s">
        <v>23428</v>
      </c>
      <c r="C2837" s="601" t="s">
        <v>147</v>
      </c>
      <c r="D2837" s="601" t="s">
        <v>5312</v>
      </c>
      <c r="E2837" s="606">
        <v>7000</v>
      </c>
      <c r="F2837" s="609">
        <v>47155991</v>
      </c>
      <c r="G2837" s="601" t="s">
        <v>23658</v>
      </c>
      <c r="H2837" s="601" t="s">
        <v>17373</v>
      </c>
      <c r="I2837" s="601" t="s">
        <v>520</v>
      </c>
      <c r="J2837" s="601" t="s">
        <v>5312</v>
      </c>
      <c r="K2837" s="666">
        <v>1</v>
      </c>
      <c r="L2837" s="707">
        <v>12</v>
      </c>
      <c r="M2837" s="666">
        <v>83967.909999999989</v>
      </c>
      <c r="N2837" s="707">
        <v>1</v>
      </c>
      <c r="O2837" s="707">
        <v>6</v>
      </c>
      <c r="P2837" s="666">
        <v>41980.56</v>
      </c>
      <c r="Q2837" s="707">
        <v>1</v>
      </c>
      <c r="R2837" s="707">
        <v>12</v>
      </c>
    </row>
    <row r="2838" spans="1:18" x14ac:dyDescent="0.25">
      <c r="A2838" s="607" t="s">
        <v>23427</v>
      </c>
      <c r="B2838" s="607" t="s">
        <v>23428</v>
      </c>
      <c r="C2838" s="601" t="s">
        <v>147</v>
      </c>
      <c r="D2838" s="601" t="s">
        <v>5312</v>
      </c>
      <c r="E2838" s="606">
        <v>9000</v>
      </c>
      <c r="F2838" s="609" t="s">
        <v>23659</v>
      </c>
      <c r="G2838" s="601" t="s">
        <v>23660</v>
      </c>
      <c r="H2838" s="601" t="s">
        <v>519</v>
      </c>
      <c r="I2838" s="601" t="s">
        <v>23444</v>
      </c>
      <c r="J2838" s="601" t="s">
        <v>5312</v>
      </c>
      <c r="K2838" s="666">
        <v>1</v>
      </c>
      <c r="L2838" s="707">
        <v>12</v>
      </c>
      <c r="M2838" s="666">
        <v>107435.33</v>
      </c>
      <c r="N2838" s="707">
        <v>1</v>
      </c>
      <c r="O2838" s="707">
        <v>5</v>
      </c>
      <c r="P2838" s="666">
        <v>30138</v>
      </c>
      <c r="Q2838" s="707">
        <v>1</v>
      </c>
      <c r="R2838" s="707">
        <v>12</v>
      </c>
    </row>
    <row r="2839" spans="1:18" x14ac:dyDescent="0.25">
      <c r="A2839" s="607" t="s">
        <v>23427</v>
      </c>
      <c r="B2839" s="607" t="s">
        <v>23428</v>
      </c>
      <c r="C2839" s="601" t="s">
        <v>147</v>
      </c>
      <c r="D2839" s="601" t="s">
        <v>5312</v>
      </c>
      <c r="E2839" s="606">
        <v>8000</v>
      </c>
      <c r="F2839" s="609">
        <v>42790556</v>
      </c>
      <c r="G2839" s="601" t="s">
        <v>23661</v>
      </c>
      <c r="H2839" s="601" t="s">
        <v>565</v>
      </c>
      <c r="I2839" s="601" t="s">
        <v>23444</v>
      </c>
      <c r="J2839" s="601" t="s">
        <v>5312</v>
      </c>
      <c r="K2839" s="666">
        <v>1</v>
      </c>
      <c r="L2839" s="707">
        <v>12</v>
      </c>
      <c r="M2839" s="666">
        <v>95588.89</v>
      </c>
      <c r="N2839" s="707">
        <v>1</v>
      </c>
      <c r="O2839" s="707">
        <v>6</v>
      </c>
      <c r="P2839" s="666">
        <v>47925.969999999994</v>
      </c>
      <c r="Q2839" s="707">
        <v>1</v>
      </c>
      <c r="R2839" s="707">
        <v>12</v>
      </c>
    </row>
    <row r="2840" spans="1:18" x14ac:dyDescent="0.25">
      <c r="A2840" s="607" t="s">
        <v>23427</v>
      </c>
      <c r="B2840" s="607" t="s">
        <v>23428</v>
      </c>
      <c r="C2840" s="601" t="s">
        <v>147</v>
      </c>
      <c r="D2840" s="601" t="s">
        <v>5312</v>
      </c>
      <c r="E2840" s="606">
        <v>5500</v>
      </c>
      <c r="F2840" s="609">
        <v>43600081</v>
      </c>
      <c r="G2840" s="601" t="s">
        <v>23662</v>
      </c>
      <c r="H2840" s="601" t="s">
        <v>23440</v>
      </c>
      <c r="I2840" s="601" t="s">
        <v>23444</v>
      </c>
      <c r="J2840" s="601" t="s">
        <v>5312</v>
      </c>
      <c r="K2840" s="666">
        <v>1</v>
      </c>
      <c r="L2840" s="707">
        <v>12</v>
      </c>
      <c r="M2840" s="666">
        <v>65916.350000000006</v>
      </c>
      <c r="N2840" s="707">
        <v>1</v>
      </c>
      <c r="O2840" s="707">
        <v>6</v>
      </c>
      <c r="P2840" s="666">
        <v>33000</v>
      </c>
      <c r="Q2840" s="707">
        <v>1</v>
      </c>
      <c r="R2840" s="707">
        <v>12</v>
      </c>
    </row>
    <row r="2841" spans="1:18" x14ac:dyDescent="0.25">
      <c r="A2841" s="607" t="s">
        <v>23427</v>
      </c>
      <c r="B2841" s="708" t="s">
        <v>23428</v>
      </c>
      <c r="C2841" s="601" t="s">
        <v>147</v>
      </c>
      <c r="D2841" s="601" t="s">
        <v>5312</v>
      </c>
      <c r="E2841" s="606">
        <v>7000</v>
      </c>
      <c r="F2841" s="609">
        <v>41230694</v>
      </c>
      <c r="G2841" s="601" t="s">
        <v>23663</v>
      </c>
      <c r="H2841" s="601" t="s">
        <v>16466</v>
      </c>
      <c r="I2841" s="601" t="s">
        <v>23444</v>
      </c>
      <c r="J2841" s="601" t="s">
        <v>5312</v>
      </c>
      <c r="K2841" s="666">
        <v>0</v>
      </c>
      <c r="L2841" s="707">
        <v>0</v>
      </c>
      <c r="M2841" s="666">
        <v>0</v>
      </c>
      <c r="N2841" s="707">
        <v>1</v>
      </c>
      <c r="O2841" s="707">
        <v>4</v>
      </c>
      <c r="P2841" s="666">
        <v>24733.33</v>
      </c>
      <c r="Q2841" s="707">
        <v>0</v>
      </c>
      <c r="R2841" s="707">
        <v>0</v>
      </c>
    </row>
    <row r="2842" spans="1:18" x14ac:dyDescent="0.25">
      <c r="A2842" s="607" t="s">
        <v>23427</v>
      </c>
      <c r="B2842" s="607" t="s">
        <v>23428</v>
      </c>
      <c r="C2842" s="601" t="s">
        <v>147</v>
      </c>
      <c r="D2842" s="601" t="s">
        <v>5312</v>
      </c>
      <c r="E2842" s="606">
        <v>4500</v>
      </c>
      <c r="F2842" s="609">
        <v>46857453</v>
      </c>
      <c r="G2842" s="601" t="s">
        <v>23664</v>
      </c>
      <c r="H2842" s="601" t="s">
        <v>17373</v>
      </c>
      <c r="I2842" s="601" t="s">
        <v>23444</v>
      </c>
      <c r="J2842" s="601" t="s">
        <v>5312</v>
      </c>
      <c r="K2842" s="666">
        <v>1</v>
      </c>
      <c r="L2842" s="707">
        <v>11</v>
      </c>
      <c r="M2842" s="666">
        <v>47246.25</v>
      </c>
      <c r="N2842" s="707">
        <v>1</v>
      </c>
      <c r="O2842" s="707">
        <v>2</v>
      </c>
      <c r="P2842" s="666">
        <v>9000</v>
      </c>
      <c r="Q2842" s="707">
        <v>0</v>
      </c>
      <c r="R2842" s="707">
        <v>0</v>
      </c>
    </row>
    <row r="2843" spans="1:18" x14ac:dyDescent="0.25">
      <c r="A2843" s="607" t="s">
        <v>23427</v>
      </c>
      <c r="B2843" s="708" t="s">
        <v>23434</v>
      </c>
      <c r="C2843" s="601" t="s">
        <v>147</v>
      </c>
      <c r="D2843" s="601" t="s">
        <v>23435</v>
      </c>
      <c r="E2843" s="606">
        <v>15600</v>
      </c>
      <c r="F2843" s="609" t="s">
        <v>23665</v>
      </c>
      <c r="G2843" s="601" t="s">
        <v>23666</v>
      </c>
      <c r="H2843" s="601" t="s">
        <v>565</v>
      </c>
      <c r="I2843" s="601" t="s">
        <v>23444</v>
      </c>
      <c r="J2843" s="601" t="s">
        <v>23435</v>
      </c>
      <c r="K2843" s="666">
        <v>0</v>
      </c>
      <c r="L2843" s="707">
        <v>0</v>
      </c>
      <c r="M2843" s="666">
        <v>0</v>
      </c>
      <c r="N2843" s="707">
        <v>1</v>
      </c>
      <c r="O2843" s="707">
        <v>5</v>
      </c>
      <c r="P2843" s="666">
        <v>72280</v>
      </c>
      <c r="Q2843" s="707">
        <v>1</v>
      </c>
      <c r="R2843" s="707">
        <v>12</v>
      </c>
    </row>
    <row r="2844" spans="1:18" x14ac:dyDescent="0.25">
      <c r="A2844" s="607" t="s">
        <v>23427</v>
      </c>
      <c r="B2844" s="607" t="s">
        <v>23428</v>
      </c>
      <c r="C2844" s="601" t="s">
        <v>147</v>
      </c>
      <c r="D2844" s="601" t="s">
        <v>5312</v>
      </c>
      <c r="E2844" s="606">
        <v>4500</v>
      </c>
      <c r="F2844" s="609">
        <v>70023115</v>
      </c>
      <c r="G2844" s="601" t="s">
        <v>23667</v>
      </c>
      <c r="H2844" s="601" t="s">
        <v>23668</v>
      </c>
      <c r="I2844" s="601" t="s">
        <v>520</v>
      </c>
      <c r="J2844" s="601" t="s">
        <v>5312</v>
      </c>
      <c r="K2844" s="666">
        <v>1</v>
      </c>
      <c r="L2844" s="707">
        <v>11</v>
      </c>
      <c r="M2844" s="666">
        <v>46836.87</v>
      </c>
      <c r="N2844" s="707">
        <v>1</v>
      </c>
      <c r="O2844" s="707">
        <v>6</v>
      </c>
      <c r="P2844" s="666">
        <v>24592.81</v>
      </c>
      <c r="Q2844" s="707">
        <v>1</v>
      </c>
      <c r="R2844" s="707">
        <v>12</v>
      </c>
    </row>
    <row r="2845" spans="1:18" x14ac:dyDescent="0.25">
      <c r="A2845" s="607" t="s">
        <v>23427</v>
      </c>
      <c r="B2845" s="607" t="s">
        <v>23428</v>
      </c>
      <c r="C2845" s="601" t="s">
        <v>147</v>
      </c>
      <c r="D2845" s="601" t="s">
        <v>5312</v>
      </c>
      <c r="E2845" s="606">
        <v>10000</v>
      </c>
      <c r="F2845" s="609" t="s">
        <v>23669</v>
      </c>
      <c r="G2845" s="601" t="s">
        <v>23670</v>
      </c>
      <c r="H2845" s="601" t="s">
        <v>519</v>
      </c>
      <c r="I2845" s="601" t="s">
        <v>23457</v>
      </c>
      <c r="J2845" s="601" t="s">
        <v>5312</v>
      </c>
      <c r="K2845" s="666">
        <v>1</v>
      </c>
      <c r="L2845" s="707">
        <v>12</v>
      </c>
      <c r="M2845" s="666">
        <v>120000</v>
      </c>
      <c r="N2845" s="707">
        <v>1</v>
      </c>
      <c r="O2845" s="707">
        <v>6</v>
      </c>
      <c r="P2845" s="666">
        <v>60000</v>
      </c>
      <c r="Q2845" s="707">
        <v>1</v>
      </c>
      <c r="R2845" s="707">
        <v>12</v>
      </c>
    </row>
    <row r="2846" spans="1:18" x14ac:dyDescent="0.25">
      <c r="A2846" s="607" t="s">
        <v>23427</v>
      </c>
      <c r="B2846" s="607" t="s">
        <v>23428</v>
      </c>
      <c r="C2846" s="601" t="s">
        <v>147</v>
      </c>
      <c r="D2846" s="601" t="s">
        <v>5312</v>
      </c>
      <c r="E2846" s="606">
        <v>7000</v>
      </c>
      <c r="F2846" s="609">
        <v>46793197</v>
      </c>
      <c r="G2846" s="601" t="s">
        <v>23671</v>
      </c>
      <c r="H2846" s="601" t="s">
        <v>565</v>
      </c>
      <c r="I2846" s="601" t="s">
        <v>23444</v>
      </c>
      <c r="J2846" s="601" t="s">
        <v>5312</v>
      </c>
      <c r="K2846" s="666">
        <v>1</v>
      </c>
      <c r="L2846" s="707">
        <v>12</v>
      </c>
      <c r="M2846" s="666">
        <v>83961.59</v>
      </c>
      <c r="N2846" s="707">
        <v>1</v>
      </c>
      <c r="O2846" s="707">
        <v>6</v>
      </c>
      <c r="P2846" s="666">
        <v>41817.71</v>
      </c>
      <c r="Q2846" s="707">
        <v>1</v>
      </c>
      <c r="R2846" s="707">
        <v>12</v>
      </c>
    </row>
    <row r="2847" spans="1:18" x14ac:dyDescent="0.25">
      <c r="A2847" s="607" t="s">
        <v>23427</v>
      </c>
      <c r="B2847" s="708" t="s">
        <v>23428</v>
      </c>
      <c r="C2847" s="601" t="s">
        <v>147</v>
      </c>
      <c r="D2847" s="601" t="s">
        <v>3935</v>
      </c>
      <c r="E2847" s="606">
        <v>3500</v>
      </c>
      <c r="F2847" s="609">
        <v>72204726</v>
      </c>
      <c r="G2847" s="601" t="s">
        <v>23672</v>
      </c>
      <c r="H2847" s="601" t="s">
        <v>542</v>
      </c>
      <c r="I2847" s="601" t="s">
        <v>571</v>
      </c>
      <c r="J2847" s="601" t="s">
        <v>3935</v>
      </c>
      <c r="K2847" s="707">
        <v>1</v>
      </c>
      <c r="L2847" s="707">
        <v>3</v>
      </c>
      <c r="M2847" s="666">
        <v>8166.67</v>
      </c>
      <c r="N2847" s="707">
        <v>1</v>
      </c>
      <c r="O2847" s="707">
        <v>6</v>
      </c>
      <c r="P2847" s="666">
        <v>21000</v>
      </c>
      <c r="Q2847" s="707">
        <v>0</v>
      </c>
      <c r="R2847" s="707">
        <v>0</v>
      </c>
    </row>
    <row r="2848" spans="1:18" x14ac:dyDescent="0.25">
      <c r="A2848" s="607" t="s">
        <v>23427</v>
      </c>
      <c r="B2848" s="708" t="s">
        <v>23428</v>
      </c>
      <c r="C2848" s="601" t="s">
        <v>147</v>
      </c>
      <c r="D2848" s="601" t="s">
        <v>5312</v>
      </c>
      <c r="E2848" s="606">
        <v>13000</v>
      </c>
      <c r="F2848" s="609" t="s">
        <v>23673</v>
      </c>
      <c r="G2848" s="601" t="s">
        <v>23674</v>
      </c>
      <c r="H2848" s="601" t="s">
        <v>519</v>
      </c>
      <c r="I2848" s="601" t="s">
        <v>23444</v>
      </c>
      <c r="J2848" s="601" t="s">
        <v>5312</v>
      </c>
      <c r="K2848" s="707">
        <v>1</v>
      </c>
      <c r="L2848" s="707">
        <v>2</v>
      </c>
      <c r="M2848" s="666">
        <v>25133.33</v>
      </c>
      <c r="N2848" s="707">
        <v>1</v>
      </c>
      <c r="O2848" s="707">
        <v>6</v>
      </c>
      <c r="P2848" s="666">
        <v>77616.329999999987</v>
      </c>
      <c r="Q2848" s="707">
        <v>0</v>
      </c>
      <c r="R2848" s="707">
        <v>0</v>
      </c>
    </row>
    <row r="2849" spans="1:18" x14ac:dyDescent="0.25">
      <c r="A2849" s="607" t="s">
        <v>23427</v>
      </c>
      <c r="B2849" s="607" t="s">
        <v>23428</v>
      </c>
      <c r="C2849" s="601" t="s">
        <v>147</v>
      </c>
      <c r="D2849" s="601" t="s">
        <v>5312</v>
      </c>
      <c r="E2849" s="606">
        <v>7000</v>
      </c>
      <c r="F2849" s="609">
        <v>71517050</v>
      </c>
      <c r="G2849" s="601" t="s">
        <v>23675</v>
      </c>
      <c r="H2849" s="601" t="s">
        <v>565</v>
      </c>
      <c r="I2849" s="601" t="s">
        <v>23444</v>
      </c>
      <c r="J2849" s="601" t="s">
        <v>5312</v>
      </c>
      <c r="K2849" s="666">
        <v>1</v>
      </c>
      <c r="L2849" s="707">
        <v>8</v>
      </c>
      <c r="M2849" s="666">
        <v>54600</v>
      </c>
      <c r="N2849" s="707">
        <v>1</v>
      </c>
      <c r="O2849" s="707">
        <v>6</v>
      </c>
      <c r="P2849" s="666">
        <v>41800.69</v>
      </c>
      <c r="Q2849" s="707">
        <v>0</v>
      </c>
      <c r="R2849" s="707">
        <v>0</v>
      </c>
    </row>
    <row r="2850" spans="1:18" x14ac:dyDescent="0.25">
      <c r="A2850" s="607" t="s">
        <v>23427</v>
      </c>
      <c r="B2850" s="607" t="s">
        <v>23428</v>
      </c>
      <c r="C2850" s="601" t="s">
        <v>147</v>
      </c>
      <c r="D2850" s="601" t="s">
        <v>5312</v>
      </c>
      <c r="E2850" s="606">
        <v>13000</v>
      </c>
      <c r="F2850" s="609" t="s">
        <v>23676</v>
      </c>
      <c r="G2850" s="601" t="s">
        <v>23677</v>
      </c>
      <c r="H2850" s="601" t="s">
        <v>16584</v>
      </c>
      <c r="I2850" s="601" t="s">
        <v>23457</v>
      </c>
      <c r="J2850" s="601" t="s">
        <v>5312</v>
      </c>
      <c r="K2850" s="666">
        <v>1</v>
      </c>
      <c r="L2850" s="707">
        <v>12</v>
      </c>
      <c r="M2850" s="666">
        <v>156000</v>
      </c>
      <c r="N2850" s="707">
        <v>1</v>
      </c>
      <c r="O2850" s="707">
        <v>6</v>
      </c>
      <c r="P2850" s="666">
        <v>78000</v>
      </c>
      <c r="Q2850" s="707">
        <v>1</v>
      </c>
      <c r="R2850" s="707">
        <v>12</v>
      </c>
    </row>
    <row r="2851" spans="1:18" x14ac:dyDescent="0.25">
      <c r="A2851" s="607" t="s">
        <v>23427</v>
      </c>
      <c r="B2851" s="607" t="s">
        <v>23428</v>
      </c>
      <c r="C2851" s="601" t="s">
        <v>147</v>
      </c>
      <c r="D2851" s="601" t="s">
        <v>5312</v>
      </c>
      <c r="E2851" s="606">
        <v>8000</v>
      </c>
      <c r="F2851" s="609" t="s">
        <v>23678</v>
      </c>
      <c r="G2851" s="601" t="s">
        <v>23679</v>
      </c>
      <c r="H2851" s="601" t="s">
        <v>23440</v>
      </c>
      <c r="I2851" s="601" t="s">
        <v>23457</v>
      </c>
      <c r="J2851" s="601" t="s">
        <v>5312</v>
      </c>
      <c r="K2851" s="666">
        <v>1</v>
      </c>
      <c r="L2851" s="707">
        <v>12</v>
      </c>
      <c r="M2851" s="666">
        <v>96000</v>
      </c>
      <c r="N2851" s="707">
        <v>1</v>
      </c>
      <c r="O2851" s="707">
        <v>6</v>
      </c>
      <c r="P2851" s="666">
        <v>47973.89</v>
      </c>
      <c r="Q2851" s="707">
        <v>1</v>
      </c>
      <c r="R2851" s="707">
        <v>12</v>
      </c>
    </row>
    <row r="2852" spans="1:18" x14ac:dyDescent="0.25">
      <c r="A2852" s="607" t="s">
        <v>23427</v>
      </c>
      <c r="B2852" s="607" t="s">
        <v>23428</v>
      </c>
      <c r="C2852" s="601" t="s">
        <v>147</v>
      </c>
      <c r="D2852" s="601" t="s">
        <v>1464</v>
      </c>
      <c r="E2852" s="606">
        <v>4500</v>
      </c>
      <c r="F2852" s="609">
        <v>47597727</v>
      </c>
      <c r="G2852" s="601" t="s">
        <v>23680</v>
      </c>
      <c r="H2852" s="601" t="s">
        <v>19390</v>
      </c>
      <c r="I2852" s="601" t="s">
        <v>1464</v>
      </c>
      <c r="J2852" s="601" t="s">
        <v>1464</v>
      </c>
      <c r="K2852" s="666">
        <v>1</v>
      </c>
      <c r="L2852" s="707">
        <v>8</v>
      </c>
      <c r="M2852" s="666">
        <v>35087.81</v>
      </c>
      <c r="N2852" s="707">
        <v>1</v>
      </c>
      <c r="O2852" s="707">
        <v>6</v>
      </c>
      <c r="P2852" s="666">
        <v>26846.86</v>
      </c>
      <c r="Q2852" s="707">
        <v>0</v>
      </c>
      <c r="R2852" s="707">
        <v>0</v>
      </c>
    </row>
    <row r="2853" spans="1:18" x14ac:dyDescent="0.25">
      <c r="A2853" s="607" t="s">
        <v>23427</v>
      </c>
      <c r="B2853" s="607" t="s">
        <v>23428</v>
      </c>
      <c r="C2853" s="601" t="s">
        <v>147</v>
      </c>
      <c r="D2853" s="601" t="s">
        <v>5312</v>
      </c>
      <c r="E2853" s="606">
        <v>5000</v>
      </c>
      <c r="F2853" s="609" t="s">
        <v>23681</v>
      </c>
      <c r="G2853" s="601" t="s">
        <v>23682</v>
      </c>
      <c r="H2853" s="601" t="s">
        <v>930</v>
      </c>
      <c r="I2853" s="601" t="s">
        <v>23457</v>
      </c>
      <c r="J2853" s="601" t="s">
        <v>5312</v>
      </c>
      <c r="K2853" s="666">
        <v>1</v>
      </c>
      <c r="L2853" s="707">
        <v>12</v>
      </c>
      <c r="M2853" s="666">
        <v>59947.92</v>
      </c>
      <c r="N2853" s="707">
        <v>1</v>
      </c>
      <c r="O2853" s="707">
        <v>6</v>
      </c>
      <c r="P2853" s="666">
        <v>29837.5</v>
      </c>
      <c r="Q2853" s="707">
        <v>1</v>
      </c>
      <c r="R2853" s="707">
        <v>12</v>
      </c>
    </row>
    <row r="2854" spans="1:18" x14ac:dyDescent="0.25">
      <c r="A2854" s="607" t="s">
        <v>23427</v>
      </c>
      <c r="B2854" s="607" t="s">
        <v>23428</v>
      </c>
      <c r="C2854" s="601" t="s">
        <v>147</v>
      </c>
      <c r="D2854" s="601" t="s">
        <v>5312</v>
      </c>
      <c r="E2854" s="606">
        <v>8000</v>
      </c>
      <c r="F2854" s="609">
        <v>46548034</v>
      </c>
      <c r="G2854" s="601" t="s">
        <v>23683</v>
      </c>
      <c r="H2854" s="601" t="s">
        <v>539</v>
      </c>
      <c r="I2854" s="601" t="s">
        <v>23444</v>
      </c>
      <c r="J2854" s="601" t="s">
        <v>5312</v>
      </c>
      <c r="K2854" s="666">
        <v>1</v>
      </c>
      <c r="L2854" s="707">
        <v>12</v>
      </c>
      <c r="M2854" s="666">
        <v>95996.11</v>
      </c>
      <c r="N2854" s="707">
        <v>1</v>
      </c>
      <c r="O2854" s="707">
        <v>6</v>
      </c>
      <c r="P2854" s="666">
        <v>48000</v>
      </c>
      <c r="Q2854" s="707">
        <v>1</v>
      </c>
      <c r="R2854" s="707">
        <v>12</v>
      </c>
    </row>
    <row r="2855" spans="1:18" x14ac:dyDescent="0.25">
      <c r="A2855" s="607" t="s">
        <v>23427</v>
      </c>
      <c r="B2855" s="607" t="s">
        <v>23428</v>
      </c>
      <c r="C2855" s="601" t="s">
        <v>147</v>
      </c>
      <c r="D2855" s="601" t="s">
        <v>5312</v>
      </c>
      <c r="E2855" s="606">
        <v>7000</v>
      </c>
      <c r="F2855" s="609">
        <v>45260127</v>
      </c>
      <c r="G2855" s="601" t="s">
        <v>23684</v>
      </c>
      <c r="H2855" s="601" t="s">
        <v>539</v>
      </c>
      <c r="I2855" s="601" t="s">
        <v>23444</v>
      </c>
      <c r="J2855" s="601" t="s">
        <v>5312</v>
      </c>
      <c r="K2855" s="666">
        <v>1</v>
      </c>
      <c r="L2855" s="707">
        <v>11</v>
      </c>
      <c r="M2855" s="666">
        <v>73670.62000000001</v>
      </c>
      <c r="N2855" s="707">
        <v>1</v>
      </c>
      <c r="O2855" s="707">
        <v>6</v>
      </c>
      <c r="P2855" s="666">
        <v>41919.800000000003</v>
      </c>
      <c r="Q2855" s="707">
        <v>1</v>
      </c>
      <c r="R2855" s="707">
        <v>12</v>
      </c>
    </row>
    <row r="2856" spans="1:18" x14ac:dyDescent="0.25">
      <c r="A2856" s="607" t="s">
        <v>23427</v>
      </c>
      <c r="B2856" s="607" t="s">
        <v>23428</v>
      </c>
      <c r="C2856" s="601" t="s">
        <v>147</v>
      </c>
      <c r="D2856" s="601" t="s">
        <v>5312</v>
      </c>
      <c r="E2856" s="606">
        <v>7000</v>
      </c>
      <c r="F2856" s="609">
        <v>18137587</v>
      </c>
      <c r="G2856" s="601" t="s">
        <v>23685</v>
      </c>
      <c r="H2856" s="601" t="s">
        <v>16584</v>
      </c>
      <c r="I2856" s="601" t="s">
        <v>23444</v>
      </c>
      <c r="J2856" s="601" t="s">
        <v>5312</v>
      </c>
      <c r="K2856" s="666">
        <v>1</v>
      </c>
      <c r="L2856" s="707">
        <v>11</v>
      </c>
      <c r="M2856" s="666">
        <v>73732.84</v>
      </c>
      <c r="N2856" s="707">
        <v>1</v>
      </c>
      <c r="O2856" s="707">
        <v>6</v>
      </c>
      <c r="P2856" s="666">
        <v>41964.020000000004</v>
      </c>
      <c r="Q2856" s="707">
        <v>1</v>
      </c>
      <c r="R2856" s="707">
        <v>12</v>
      </c>
    </row>
    <row r="2857" spans="1:18" x14ac:dyDescent="0.25">
      <c r="A2857" s="607" t="s">
        <v>23427</v>
      </c>
      <c r="B2857" s="607" t="s">
        <v>23428</v>
      </c>
      <c r="C2857" s="601" t="s">
        <v>147</v>
      </c>
      <c r="D2857" s="601" t="s">
        <v>5312</v>
      </c>
      <c r="E2857" s="606">
        <v>8000</v>
      </c>
      <c r="F2857" s="609">
        <v>43064752</v>
      </c>
      <c r="G2857" s="601" t="s">
        <v>23686</v>
      </c>
      <c r="H2857" s="601" t="s">
        <v>23440</v>
      </c>
      <c r="I2857" s="601" t="s">
        <v>23457</v>
      </c>
      <c r="J2857" s="601" t="s">
        <v>5312</v>
      </c>
      <c r="K2857" s="666">
        <v>1</v>
      </c>
      <c r="L2857" s="707">
        <v>12</v>
      </c>
      <c r="M2857" s="666">
        <v>95988.33</v>
      </c>
      <c r="N2857" s="707">
        <v>1</v>
      </c>
      <c r="O2857" s="707">
        <v>6</v>
      </c>
      <c r="P2857" s="666">
        <v>47965.56</v>
      </c>
      <c r="Q2857" s="707">
        <v>1</v>
      </c>
      <c r="R2857" s="707">
        <v>12</v>
      </c>
    </row>
    <row r="2858" spans="1:18" x14ac:dyDescent="0.25">
      <c r="A2858" s="607" t="s">
        <v>23427</v>
      </c>
      <c r="B2858" s="607" t="s">
        <v>23428</v>
      </c>
      <c r="C2858" s="601" t="s">
        <v>147</v>
      </c>
      <c r="D2858" s="601" t="s">
        <v>5312</v>
      </c>
      <c r="E2858" s="606">
        <v>7000</v>
      </c>
      <c r="F2858" s="609">
        <v>40170570</v>
      </c>
      <c r="G2858" s="601" t="s">
        <v>23687</v>
      </c>
      <c r="H2858" s="601" t="s">
        <v>16466</v>
      </c>
      <c r="I2858" s="601" t="s">
        <v>23444</v>
      </c>
      <c r="J2858" s="601" t="s">
        <v>5312</v>
      </c>
      <c r="K2858" s="666">
        <v>1</v>
      </c>
      <c r="L2858" s="707">
        <v>11</v>
      </c>
      <c r="M2858" s="666">
        <v>73733.33</v>
      </c>
      <c r="N2858" s="707">
        <v>1</v>
      </c>
      <c r="O2858" s="707">
        <v>6</v>
      </c>
      <c r="P2858" s="666">
        <v>41994.17</v>
      </c>
      <c r="Q2858" s="707">
        <v>1</v>
      </c>
      <c r="R2858" s="707">
        <v>12</v>
      </c>
    </row>
    <row r="2859" spans="1:18" x14ac:dyDescent="0.25">
      <c r="A2859" s="607" t="s">
        <v>23427</v>
      </c>
      <c r="B2859" s="607" t="s">
        <v>23428</v>
      </c>
      <c r="C2859" s="601" t="s">
        <v>147</v>
      </c>
      <c r="D2859" s="601" t="s">
        <v>5312</v>
      </c>
      <c r="E2859" s="606">
        <v>5000</v>
      </c>
      <c r="F2859" s="609">
        <v>46529929</v>
      </c>
      <c r="G2859" s="601" t="s">
        <v>23688</v>
      </c>
      <c r="H2859" s="601" t="s">
        <v>565</v>
      </c>
      <c r="I2859" s="601" t="s">
        <v>23444</v>
      </c>
      <c r="J2859" s="601" t="s">
        <v>5312</v>
      </c>
      <c r="K2859" s="666">
        <v>1</v>
      </c>
      <c r="L2859" s="707">
        <v>12</v>
      </c>
      <c r="M2859" s="666">
        <v>59826.049999999996</v>
      </c>
      <c r="N2859" s="707">
        <v>1</v>
      </c>
      <c r="O2859" s="707">
        <v>6</v>
      </c>
      <c r="P2859" s="666">
        <v>29981.600000000002</v>
      </c>
      <c r="Q2859" s="707">
        <v>1</v>
      </c>
      <c r="R2859" s="707">
        <v>12</v>
      </c>
    </row>
    <row r="2860" spans="1:18" x14ac:dyDescent="0.25">
      <c r="A2860" s="607" t="s">
        <v>23427</v>
      </c>
      <c r="B2860" s="607" t="s">
        <v>23428</v>
      </c>
      <c r="C2860" s="601" t="s">
        <v>147</v>
      </c>
      <c r="D2860" s="601" t="s">
        <v>5312</v>
      </c>
      <c r="E2860" s="606">
        <v>9000</v>
      </c>
      <c r="F2860" s="609">
        <v>72607707</v>
      </c>
      <c r="G2860" s="601" t="s">
        <v>23689</v>
      </c>
      <c r="H2860" s="601" t="s">
        <v>23690</v>
      </c>
      <c r="I2860" s="601" t="s">
        <v>23444</v>
      </c>
      <c r="J2860" s="601" t="s">
        <v>5312</v>
      </c>
      <c r="K2860" s="666">
        <v>1</v>
      </c>
      <c r="L2860" s="707">
        <v>12</v>
      </c>
      <c r="M2860" s="666">
        <v>107998.12</v>
      </c>
      <c r="N2860" s="707">
        <v>1</v>
      </c>
      <c r="O2860" s="707">
        <v>6</v>
      </c>
      <c r="P2860" s="666">
        <v>53990</v>
      </c>
      <c r="Q2860" s="707">
        <v>1</v>
      </c>
      <c r="R2860" s="707">
        <v>12</v>
      </c>
    </row>
    <row r="2861" spans="1:18" x14ac:dyDescent="0.25">
      <c r="A2861" s="607" t="s">
        <v>23427</v>
      </c>
      <c r="B2861" s="607" t="s">
        <v>23428</v>
      </c>
      <c r="C2861" s="601" t="s">
        <v>147</v>
      </c>
      <c r="D2861" s="601" t="s">
        <v>3935</v>
      </c>
      <c r="E2861" s="606">
        <v>3000</v>
      </c>
      <c r="F2861" s="709" t="s">
        <v>23691</v>
      </c>
      <c r="G2861" s="601" t="s">
        <v>23692</v>
      </c>
      <c r="H2861" s="601" t="s">
        <v>542</v>
      </c>
      <c r="I2861" s="601" t="s">
        <v>571</v>
      </c>
      <c r="J2861" s="601" t="s">
        <v>3935</v>
      </c>
      <c r="K2861" s="666">
        <v>1</v>
      </c>
      <c r="L2861" s="707">
        <v>12</v>
      </c>
      <c r="M2861" s="666">
        <v>35889.379999999997</v>
      </c>
      <c r="N2861" s="707">
        <v>1</v>
      </c>
      <c r="O2861" s="707">
        <v>2</v>
      </c>
      <c r="P2861" s="666">
        <v>3300</v>
      </c>
      <c r="Q2861" s="707">
        <v>0</v>
      </c>
      <c r="R2861" s="707">
        <v>0</v>
      </c>
    </row>
    <row r="2862" spans="1:18" x14ac:dyDescent="0.25">
      <c r="A2862" s="607" t="s">
        <v>23427</v>
      </c>
      <c r="B2862" s="607" t="s">
        <v>23428</v>
      </c>
      <c r="C2862" s="601" t="s">
        <v>147</v>
      </c>
      <c r="D2862" s="601" t="s">
        <v>5312</v>
      </c>
      <c r="E2862" s="606">
        <v>7000</v>
      </c>
      <c r="F2862" s="609" t="s">
        <v>23693</v>
      </c>
      <c r="G2862" s="601" t="s">
        <v>23694</v>
      </c>
      <c r="H2862" s="601" t="s">
        <v>930</v>
      </c>
      <c r="I2862" s="601" t="s">
        <v>23438</v>
      </c>
      <c r="J2862" s="601" t="s">
        <v>5312</v>
      </c>
      <c r="K2862" s="666">
        <v>1</v>
      </c>
      <c r="L2862" s="707">
        <v>12</v>
      </c>
      <c r="M2862" s="666">
        <v>83978.61</v>
      </c>
      <c r="N2862" s="707">
        <v>1</v>
      </c>
      <c r="O2862" s="707">
        <v>6</v>
      </c>
      <c r="P2862" s="666">
        <v>41991.74</v>
      </c>
      <c r="Q2862" s="707">
        <v>1</v>
      </c>
      <c r="R2862" s="707">
        <v>12</v>
      </c>
    </row>
    <row r="2863" spans="1:18" x14ac:dyDescent="0.25">
      <c r="A2863" s="607" t="s">
        <v>23427</v>
      </c>
      <c r="B2863" s="708" t="s">
        <v>23428</v>
      </c>
      <c r="C2863" s="601" t="s">
        <v>147</v>
      </c>
      <c r="D2863" s="601" t="s">
        <v>5312</v>
      </c>
      <c r="E2863" s="606">
        <v>11000</v>
      </c>
      <c r="F2863" s="609" t="s">
        <v>23695</v>
      </c>
      <c r="G2863" s="601" t="s">
        <v>23696</v>
      </c>
      <c r="H2863" s="601" t="s">
        <v>930</v>
      </c>
      <c r="I2863" s="601" t="s">
        <v>23444</v>
      </c>
      <c r="J2863" s="601" t="s">
        <v>5312</v>
      </c>
      <c r="K2863" s="707">
        <v>1</v>
      </c>
      <c r="L2863" s="707">
        <v>2</v>
      </c>
      <c r="M2863" s="666">
        <v>21266.67</v>
      </c>
      <c r="N2863" s="707">
        <v>1</v>
      </c>
      <c r="O2863" s="707">
        <v>6</v>
      </c>
      <c r="P2863" s="666">
        <v>66000</v>
      </c>
      <c r="Q2863" s="707">
        <v>0</v>
      </c>
      <c r="R2863" s="707">
        <v>0</v>
      </c>
    </row>
    <row r="2864" spans="1:18" x14ac:dyDescent="0.25">
      <c r="A2864" s="607" t="s">
        <v>23427</v>
      </c>
      <c r="B2864" s="607" t="s">
        <v>23428</v>
      </c>
      <c r="C2864" s="601" t="s">
        <v>147</v>
      </c>
      <c r="D2864" s="601" t="s">
        <v>23435</v>
      </c>
      <c r="E2864" s="606">
        <v>15600</v>
      </c>
      <c r="F2864" s="609">
        <v>42218550</v>
      </c>
      <c r="G2864" s="601" t="s">
        <v>23697</v>
      </c>
      <c r="H2864" s="601" t="s">
        <v>23440</v>
      </c>
      <c r="I2864" s="601" t="s">
        <v>23457</v>
      </c>
      <c r="J2864" s="601" t="s">
        <v>23435</v>
      </c>
      <c r="K2864" s="666">
        <v>1</v>
      </c>
      <c r="L2864" s="707">
        <v>12</v>
      </c>
      <c r="M2864" s="666">
        <v>187200</v>
      </c>
      <c r="N2864" s="707">
        <v>1</v>
      </c>
      <c r="O2864" s="707">
        <v>6</v>
      </c>
      <c r="P2864" s="666">
        <v>93600</v>
      </c>
      <c r="Q2864" s="707">
        <v>1</v>
      </c>
      <c r="R2864" s="707">
        <v>12</v>
      </c>
    </row>
    <row r="2865" spans="1:18" x14ac:dyDescent="0.25">
      <c r="A2865" s="607" t="s">
        <v>23427</v>
      </c>
      <c r="B2865" s="607" t="s">
        <v>23428</v>
      </c>
      <c r="C2865" s="601" t="s">
        <v>147</v>
      </c>
      <c r="D2865" s="601" t="s">
        <v>5312</v>
      </c>
      <c r="E2865" s="606">
        <v>6000</v>
      </c>
      <c r="F2865" s="709" t="s">
        <v>23698</v>
      </c>
      <c r="G2865" s="601" t="s">
        <v>23699</v>
      </c>
      <c r="H2865" s="601" t="s">
        <v>565</v>
      </c>
      <c r="I2865" s="601" t="s">
        <v>23444</v>
      </c>
      <c r="J2865" s="601" t="s">
        <v>5312</v>
      </c>
      <c r="K2865" s="666">
        <v>1</v>
      </c>
      <c r="L2865" s="707">
        <v>11</v>
      </c>
      <c r="M2865" s="666">
        <v>62746.67</v>
      </c>
      <c r="N2865" s="707">
        <v>1</v>
      </c>
      <c r="O2865" s="707">
        <v>6</v>
      </c>
      <c r="P2865" s="666">
        <v>35992.5</v>
      </c>
      <c r="Q2865" s="707">
        <v>1</v>
      </c>
      <c r="R2865" s="707">
        <v>12</v>
      </c>
    </row>
    <row r="2866" spans="1:18" x14ac:dyDescent="0.25">
      <c r="A2866" s="607" t="s">
        <v>23427</v>
      </c>
      <c r="B2866" s="708" t="s">
        <v>23428</v>
      </c>
      <c r="C2866" s="601" t="s">
        <v>147</v>
      </c>
      <c r="D2866" s="601" t="s">
        <v>5312</v>
      </c>
      <c r="E2866" s="606">
        <v>12000</v>
      </c>
      <c r="F2866" s="709">
        <v>10196130</v>
      </c>
      <c r="G2866" s="601" t="s">
        <v>23700</v>
      </c>
      <c r="H2866" s="601" t="s">
        <v>22316</v>
      </c>
      <c r="I2866" s="601" t="s">
        <v>520</v>
      </c>
      <c r="J2866" s="601" t="s">
        <v>5312</v>
      </c>
      <c r="K2866" s="707">
        <v>1</v>
      </c>
      <c r="L2866" s="707">
        <v>3</v>
      </c>
      <c r="M2866" s="666">
        <v>27575</v>
      </c>
      <c r="N2866" s="707">
        <v>1</v>
      </c>
      <c r="O2866" s="707">
        <v>6</v>
      </c>
      <c r="P2866" s="666">
        <v>65990.84</v>
      </c>
      <c r="Q2866" s="707">
        <v>0</v>
      </c>
      <c r="R2866" s="707">
        <v>0</v>
      </c>
    </row>
    <row r="2867" spans="1:18" x14ac:dyDescent="0.25">
      <c r="A2867" s="607" t="s">
        <v>23427</v>
      </c>
      <c r="B2867" s="708" t="s">
        <v>23428</v>
      </c>
      <c r="C2867" s="601" t="s">
        <v>147</v>
      </c>
      <c r="D2867" s="601" t="s">
        <v>5312</v>
      </c>
      <c r="E2867" s="606">
        <v>15600</v>
      </c>
      <c r="F2867" s="709">
        <v>41754203</v>
      </c>
      <c r="G2867" s="601" t="s">
        <v>23701</v>
      </c>
      <c r="H2867" s="601" t="s">
        <v>519</v>
      </c>
      <c r="I2867" s="601" t="s">
        <v>23444</v>
      </c>
      <c r="J2867" s="601" t="s">
        <v>5312</v>
      </c>
      <c r="K2867" s="707">
        <v>0</v>
      </c>
      <c r="L2867" s="707">
        <v>0</v>
      </c>
      <c r="M2867" s="666">
        <v>0</v>
      </c>
      <c r="N2867" s="707">
        <v>1</v>
      </c>
      <c r="O2867" s="707">
        <v>2</v>
      </c>
      <c r="P2867" s="666">
        <v>22360</v>
      </c>
      <c r="Q2867" s="707">
        <v>1</v>
      </c>
      <c r="R2867" s="707">
        <v>12</v>
      </c>
    </row>
    <row r="2868" spans="1:18" x14ac:dyDescent="0.25">
      <c r="A2868" s="607" t="s">
        <v>23427</v>
      </c>
      <c r="B2868" s="708" t="s">
        <v>23428</v>
      </c>
      <c r="C2868" s="601" t="s">
        <v>147</v>
      </c>
      <c r="D2868" s="601" t="s">
        <v>5312</v>
      </c>
      <c r="E2868" s="606">
        <v>7000</v>
      </c>
      <c r="F2868" s="709">
        <v>70490620</v>
      </c>
      <c r="G2868" s="601" t="s">
        <v>23702</v>
      </c>
      <c r="H2868" s="601" t="s">
        <v>23440</v>
      </c>
      <c r="I2868" s="601" t="s">
        <v>23444</v>
      </c>
      <c r="J2868" s="601" t="s">
        <v>5312</v>
      </c>
      <c r="K2868" s="707">
        <v>0</v>
      </c>
      <c r="L2868" s="707">
        <v>0</v>
      </c>
      <c r="M2868" s="666">
        <v>0</v>
      </c>
      <c r="N2868" s="707">
        <v>1</v>
      </c>
      <c r="O2868" s="707">
        <v>4</v>
      </c>
      <c r="P2868" s="666">
        <v>24733.33</v>
      </c>
      <c r="Q2868" s="707">
        <v>0</v>
      </c>
      <c r="R2868" s="707">
        <v>0</v>
      </c>
    </row>
    <row r="2869" spans="1:18" x14ac:dyDescent="0.25">
      <c r="A2869" s="607" t="s">
        <v>23427</v>
      </c>
      <c r="B2869" s="607" t="s">
        <v>23428</v>
      </c>
      <c r="C2869" s="601" t="s">
        <v>147</v>
      </c>
      <c r="D2869" s="601" t="s">
        <v>5312</v>
      </c>
      <c r="E2869" s="606">
        <v>7500</v>
      </c>
      <c r="F2869" s="609" t="s">
        <v>23703</v>
      </c>
      <c r="G2869" s="601" t="s">
        <v>23704</v>
      </c>
      <c r="H2869" s="601" t="s">
        <v>16584</v>
      </c>
      <c r="I2869" s="601" t="s">
        <v>23457</v>
      </c>
      <c r="J2869" s="601" t="s">
        <v>5312</v>
      </c>
      <c r="K2869" s="666">
        <v>1</v>
      </c>
      <c r="L2869" s="707">
        <v>12</v>
      </c>
      <c r="M2869" s="666">
        <v>90000</v>
      </c>
      <c r="N2869" s="707">
        <v>1</v>
      </c>
      <c r="O2869" s="707">
        <v>6</v>
      </c>
      <c r="P2869" s="666">
        <v>45000</v>
      </c>
      <c r="Q2869" s="707">
        <v>1</v>
      </c>
      <c r="R2869" s="707">
        <v>12</v>
      </c>
    </row>
    <row r="2870" spans="1:18" x14ac:dyDescent="0.25">
      <c r="A2870" s="607" t="s">
        <v>23427</v>
      </c>
      <c r="B2870" s="607" t="s">
        <v>23428</v>
      </c>
      <c r="C2870" s="601" t="s">
        <v>147</v>
      </c>
      <c r="D2870" s="601" t="s">
        <v>23435</v>
      </c>
      <c r="E2870" s="606">
        <v>15600</v>
      </c>
      <c r="F2870" s="609">
        <v>10810245</v>
      </c>
      <c r="G2870" s="601" t="s">
        <v>23705</v>
      </c>
      <c r="H2870" s="601" t="s">
        <v>519</v>
      </c>
      <c r="I2870" s="601" t="s">
        <v>23444</v>
      </c>
      <c r="J2870" s="601" t="s">
        <v>23435</v>
      </c>
      <c r="K2870" s="666">
        <v>1</v>
      </c>
      <c r="L2870" s="707">
        <v>7</v>
      </c>
      <c r="M2870" s="666">
        <v>95680</v>
      </c>
      <c r="N2870" s="707">
        <v>0</v>
      </c>
      <c r="O2870" s="707">
        <v>0</v>
      </c>
      <c r="P2870" s="666">
        <v>0</v>
      </c>
      <c r="Q2870" s="707">
        <v>0</v>
      </c>
      <c r="R2870" s="707">
        <v>0</v>
      </c>
    </row>
    <row r="2871" spans="1:18" x14ac:dyDescent="0.25">
      <c r="A2871" s="607" t="s">
        <v>23427</v>
      </c>
      <c r="B2871" s="607" t="s">
        <v>23428</v>
      </c>
      <c r="C2871" s="601" t="s">
        <v>147</v>
      </c>
      <c r="D2871" s="601" t="s">
        <v>3935</v>
      </c>
      <c r="E2871" s="606">
        <v>3000</v>
      </c>
      <c r="F2871" s="609" t="s">
        <v>23706</v>
      </c>
      <c r="G2871" s="601" t="s">
        <v>23707</v>
      </c>
      <c r="H2871" s="601" t="s">
        <v>542</v>
      </c>
      <c r="I2871" s="601" t="s">
        <v>571</v>
      </c>
      <c r="J2871" s="601" t="s">
        <v>3935</v>
      </c>
      <c r="K2871" s="666">
        <v>1</v>
      </c>
      <c r="L2871" s="707">
        <v>12</v>
      </c>
      <c r="M2871" s="666">
        <v>36000</v>
      </c>
      <c r="N2871" s="707">
        <v>1</v>
      </c>
      <c r="O2871" s="707">
        <v>6</v>
      </c>
      <c r="P2871" s="666">
        <v>17999.580000000002</v>
      </c>
      <c r="Q2871" s="707">
        <v>1</v>
      </c>
      <c r="R2871" s="707">
        <v>12</v>
      </c>
    </row>
    <row r="2872" spans="1:18" x14ac:dyDescent="0.25">
      <c r="A2872" s="607" t="s">
        <v>23427</v>
      </c>
      <c r="B2872" s="607" t="s">
        <v>23434</v>
      </c>
      <c r="C2872" s="601" t="s">
        <v>147</v>
      </c>
      <c r="D2872" s="601" t="s">
        <v>5312</v>
      </c>
      <c r="E2872" s="606">
        <v>9000</v>
      </c>
      <c r="F2872" s="609" t="s">
        <v>23708</v>
      </c>
      <c r="G2872" s="601" t="s">
        <v>23709</v>
      </c>
      <c r="H2872" s="601" t="s">
        <v>16860</v>
      </c>
      <c r="I2872" s="601" t="s">
        <v>23444</v>
      </c>
      <c r="J2872" s="601" t="s">
        <v>5312</v>
      </c>
      <c r="K2872" s="666">
        <v>1</v>
      </c>
      <c r="L2872" s="707">
        <v>12</v>
      </c>
      <c r="M2872" s="666">
        <v>107899.98000000001</v>
      </c>
      <c r="N2872" s="707">
        <v>1</v>
      </c>
      <c r="O2872" s="707">
        <v>6</v>
      </c>
      <c r="P2872" s="666">
        <v>53746.87</v>
      </c>
      <c r="Q2872" s="707">
        <v>1</v>
      </c>
      <c r="R2872" s="707">
        <v>12</v>
      </c>
    </row>
    <row r="2873" spans="1:18" x14ac:dyDescent="0.25">
      <c r="A2873" s="607" t="s">
        <v>23427</v>
      </c>
      <c r="B2873" s="607" t="s">
        <v>23428</v>
      </c>
      <c r="C2873" s="601" t="s">
        <v>147</v>
      </c>
      <c r="D2873" s="601" t="s">
        <v>5312</v>
      </c>
      <c r="E2873" s="606">
        <v>8000</v>
      </c>
      <c r="F2873" s="609" t="s">
        <v>23710</v>
      </c>
      <c r="G2873" s="601" t="s">
        <v>23711</v>
      </c>
      <c r="H2873" s="601" t="s">
        <v>519</v>
      </c>
      <c r="I2873" s="601" t="s">
        <v>23444</v>
      </c>
      <c r="J2873" s="601" t="s">
        <v>5312</v>
      </c>
      <c r="K2873" s="666">
        <v>1</v>
      </c>
      <c r="L2873" s="707">
        <v>12</v>
      </c>
      <c r="M2873" s="666">
        <v>95940.56</v>
      </c>
      <c r="N2873" s="707">
        <v>1</v>
      </c>
      <c r="O2873" s="707">
        <v>6</v>
      </c>
      <c r="P2873" s="666">
        <v>47986.67</v>
      </c>
      <c r="Q2873" s="707">
        <v>1</v>
      </c>
      <c r="R2873" s="707">
        <v>12</v>
      </c>
    </row>
    <row r="2874" spans="1:18" x14ac:dyDescent="0.25">
      <c r="A2874" s="607" t="s">
        <v>23427</v>
      </c>
      <c r="B2874" s="607" t="s">
        <v>23428</v>
      </c>
      <c r="C2874" s="601" t="s">
        <v>147</v>
      </c>
      <c r="D2874" s="601" t="s">
        <v>5312</v>
      </c>
      <c r="E2874" s="606">
        <v>7000</v>
      </c>
      <c r="F2874" s="609">
        <v>41581749</v>
      </c>
      <c r="G2874" s="601" t="s">
        <v>23712</v>
      </c>
      <c r="H2874" s="601" t="s">
        <v>16584</v>
      </c>
      <c r="I2874" s="601" t="s">
        <v>23457</v>
      </c>
      <c r="J2874" s="601" t="s">
        <v>5312</v>
      </c>
      <c r="K2874" s="666">
        <v>1</v>
      </c>
      <c r="L2874" s="707">
        <v>10</v>
      </c>
      <c r="M2874" s="666">
        <v>70330.559999999998</v>
      </c>
      <c r="N2874" s="707">
        <v>0</v>
      </c>
      <c r="O2874" s="707">
        <v>0</v>
      </c>
      <c r="P2874" s="666">
        <v>0</v>
      </c>
      <c r="Q2874" s="707">
        <v>0</v>
      </c>
      <c r="R2874" s="707">
        <v>0</v>
      </c>
    </row>
    <row r="2875" spans="1:18" x14ac:dyDescent="0.25">
      <c r="A2875" s="607" t="s">
        <v>23427</v>
      </c>
      <c r="B2875" s="607" t="s">
        <v>23428</v>
      </c>
      <c r="C2875" s="601" t="s">
        <v>147</v>
      </c>
      <c r="D2875" s="601" t="s">
        <v>5312</v>
      </c>
      <c r="E2875" s="606">
        <v>11000</v>
      </c>
      <c r="F2875" s="609">
        <v>41581749</v>
      </c>
      <c r="G2875" s="601" t="s">
        <v>23712</v>
      </c>
      <c r="H2875" s="601" t="s">
        <v>16584</v>
      </c>
      <c r="I2875" s="601" t="s">
        <v>23457</v>
      </c>
      <c r="J2875" s="601" t="s">
        <v>5312</v>
      </c>
      <c r="K2875" s="666">
        <v>1</v>
      </c>
      <c r="L2875" s="707">
        <v>2</v>
      </c>
      <c r="M2875" s="666">
        <v>21266.67</v>
      </c>
      <c r="N2875" s="707">
        <v>1</v>
      </c>
      <c r="O2875" s="707">
        <v>6</v>
      </c>
      <c r="P2875" s="666">
        <v>65907.56</v>
      </c>
      <c r="Q2875" s="707">
        <v>0</v>
      </c>
      <c r="R2875" s="707">
        <v>0</v>
      </c>
    </row>
    <row r="2876" spans="1:18" x14ac:dyDescent="0.25">
      <c r="A2876" s="607" t="s">
        <v>23427</v>
      </c>
      <c r="B2876" s="607" t="s">
        <v>23434</v>
      </c>
      <c r="C2876" s="601" t="s">
        <v>147</v>
      </c>
      <c r="D2876" s="601" t="s">
        <v>5312</v>
      </c>
      <c r="E2876" s="606">
        <v>12000</v>
      </c>
      <c r="F2876" s="609" t="s">
        <v>23713</v>
      </c>
      <c r="G2876" s="601" t="s">
        <v>23714</v>
      </c>
      <c r="H2876" s="601" t="s">
        <v>519</v>
      </c>
      <c r="I2876" s="601" t="s">
        <v>23547</v>
      </c>
      <c r="J2876" s="601" t="s">
        <v>5312</v>
      </c>
      <c r="K2876" s="666">
        <v>1</v>
      </c>
      <c r="L2876" s="707">
        <v>12</v>
      </c>
      <c r="M2876" s="666">
        <v>143971.66999999998</v>
      </c>
      <c r="N2876" s="707">
        <v>1</v>
      </c>
      <c r="O2876" s="707">
        <v>6</v>
      </c>
      <c r="P2876" s="666">
        <v>71972.5</v>
      </c>
      <c r="Q2876" s="707">
        <v>1</v>
      </c>
      <c r="R2876" s="707">
        <v>12</v>
      </c>
    </row>
    <row r="2877" spans="1:18" x14ac:dyDescent="0.25">
      <c r="A2877" s="607" t="s">
        <v>23427</v>
      </c>
      <c r="B2877" s="607" t="s">
        <v>23428</v>
      </c>
      <c r="C2877" s="601" t="s">
        <v>147</v>
      </c>
      <c r="D2877" s="601" t="s">
        <v>5312</v>
      </c>
      <c r="E2877" s="606">
        <v>7000</v>
      </c>
      <c r="F2877" s="609">
        <v>44872204</v>
      </c>
      <c r="G2877" s="601" t="s">
        <v>23715</v>
      </c>
      <c r="H2877" s="601" t="s">
        <v>519</v>
      </c>
      <c r="I2877" s="601" t="s">
        <v>23444</v>
      </c>
      <c r="J2877" s="601" t="s">
        <v>5312</v>
      </c>
      <c r="K2877" s="666">
        <v>1</v>
      </c>
      <c r="L2877" s="707">
        <v>11</v>
      </c>
      <c r="M2877" s="666">
        <v>73033.33</v>
      </c>
      <c r="N2877" s="707">
        <v>1</v>
      </c>
      <c r="O2877" s="707">
        <v>6</v>
      </c>
      <c r="P2877" s="666">
        <v>42000</v>
      </c>
      <c r="Q2877" s="707">
        <v>1</v>
      </c>
      <c r="R2877" s="707">
        <v>12</v>
      </c>
    </row>
    <row r="2878" spans="1:18" x14ac:dyDescent="0.25">
      <c r="A2878" s="607" t="s">
        <v>23427</v>
      </c>
      <c r="B2878" s="607" t="s">
        <v>23428</v>
      </c>
      <c r="C2878" s="601" t="s">
        <v>147</v>
      </c>
      <c r="D2878" s="601" t="s">
        <v>5312</v>
      </c>
      <c r="E2878" s="606">
        <v>11000</v>
      </c>
      <c r="F2878" s="609">
        <v>29534691</v>
      </c>
      <c r="G2878" s="601" t="s">
        <v>23716</v>
      </c>
      <c r="H2878" s="601" t="s">
        <v>519</v>
      </c>
      <c r="I2878" s="601" t="s">
        <v>23444</v>
      </c>
      <c r="J2878" s="601" t="s">
        <v>5312</v>
      </c>
      <c r="K2878" s="666">
        <v>1</v>
      </c>
      <c r="L2878" s="707">
        <v>11</v>
      </c>
      <c r="M2878" s="666">
        <v>115500</v>
      </c>
      <c r="N2878" s="707">
        <v>1</v>
      </c>
      <c r="O2878" s="707">
        <v>6</v>
      </c>
      <c r="P2878" s="666">
        <v>65931</v>
      </c>
      <c r="Q2878" s="707">
        <v>1</v>
      </c>
      <c r="R2878" s="707">
        <v>12</v>
      </c>
    </row>
    <row r="2879" spans="1:18" x14ac:dyDescent="0.25">
      <c r="A2879" s="607" t="s">
        <v>23427</v>
      </c>
      <c r="B2879" s="607" t="s">
        <v>23428</v>
      </c>
      <c r="C2879" s="601" t="s">
        <v>147</v>
      </c>
      <c r="D2879" s="601" t="s">
        <v>5312</v>
      </c>
      <c r="E2879" s="606">
        <v>12000</v>
      </c>
      <c r="F2879" s="609">
        <v>40405735</v>
      </c>
      <c r="G2879" s="601" t="s">
        <v>23717</v>
      </c>
      <c r="H2879" s="601" t="s">
        <v>519</v>
      </c>
      <c r="I2879" s="601" t="s">
        <v>23444</v>
      </c>
      <c r="J2879" s="601" t="s">
        <v>5312</v>
      </c>
      <c r="K2879" s="666">
        <v>1</v>
      </c>
      <c r="L2879" s="707">
        <v>10</v>
      </c>
      <c r="M2879" s="666">
        <v>118791.67</v>
      </c>
      <c r="N2879" s="707">
        <v>1</v>
      </c>
      <c r="O2879" s="707">
        <v>6</v>
      </c>
      <c r="P2879" s="666">
        <v>71995</v>
      </c>
      <c r="Q2879" s="707">
        <v>1</v>
      </c>
      <c r="R2879" s="707">
        <v>12</v>
      </c>
    </row>
    <row r="2880" spans="1:18" x14ac:dyDescent="0.25">
      <c r="A2880" s="607" t="s">
        <v>23427</v>
      </c>
      <c r="B2880" s="607" t="s">
        <v>23428</v>
      </c>
      <c r="C2880" s="601" t="s">
        <v>147</v>
      </c>
      <c r="D2880" s="601" t="s">
        <v>5312</v>
      </c>
      <c r="E2880" s="606">
        <v>7000</v>
      </c>
      <c r="F2880" s="609" t="s">
        <v>23718</v>
      </c>
      <c r="G2880" s="601" t="s">
        <v>23719</v>
      </c>
      <c r="H2880" s="601" t="s">
        <v>930</v>
      </c>
      <c r="I2880" s="601" t="s">
        <v>23444</v>
      </c>
      <c r="J2880" s="601" t="s">
        <v>5312</v>
      </c>
      <c r="K2880" s="666">
        <v>1</v>
      </c>
      <c r="L2880" s="707">
        <v>1</v>
      </c>
      <c r="M2880" s="666">
        <v>5833.33</v>
      </c>
      <c r="N2880" s="707">
        <v>0</v>
      </c>
      <c r="O2880" s="707">
        <v>0</v>
      </c>
      <c r="P2880" s="666">
        <v>0</v>
      </c>
      <c r="Q2880" s="707">
        <v>0</v>
      </c>
      <c r="R2880" s="707">
        <v>0</v>
      </c>
    </row>
    <row r="2881" spans="1:18" x14ac:dyDescent="0.25">
      <c r="A2881" s="607" t="s">
        <v>23427</v>
      </c>
      <c r="B2881" s="607" t="s">
        <v>23428</v>
      </c>
      <c r="C2881" s="601" t="s">
        <v>147</v>
      </c>
      <c r="D2881" s="601" t="s">
        <v>5312</v>
      </c>
      <c r="E2881" s="606">
        <v>10000</v>
      </c>
      <c r="F2881" s="609">
        <v>20738358</v>
      </c>
      <c r="G2881" s="601" t="s">
        <v>23720</v>
      </c>
      <c r="H2881" s="601" t="s">
        <v>17373</v>
      </c>
      <c r="I2881" s="601" t="s">
        <v>23457</v>
      </c>
      <c r="J2881" s="601" t="s">
        <v>5312</v>
      </c>
      <c r="K2881" s="666">
        <v>1</v>
      </c>
      <c r="L2881" s="707">
        <v>12</v>
      </c>
      <c r="M2881" s="666">
        <v>120000</v>
      </c>
      <c r="N2881" s="707">
        <v>1</v>
      </c>
      <c r="O2881" s="707">
        <v>6</v>
      </c>
      <c r="P2881" s="666">
        <v>60000</v>
      </c>
      <c r="Q2881" s="707">
        <v>1</v>
      </c>
      <c r="R2881" s="707">
        <v>12</v>
      </c>
    </row>
    <row r="2882" spans="1:18" x14ac:dyDescent="0.25">
      <c r="A2882" s="607" t="s">
        <v>23427</v>
      </c>
      <c r="B2882" s="607" t="s">
        <v>23428</v>
      </c>
      <c r="C2882" s="601" t="s">
        <v>147</v>
      </c>
      <c r="D2882" s="601" t="s">
        <v>5312</v>
      </c>
      <c r="E2882" s="606">
        <v>7000</v>
      </c>
      <c r="F2882" s="609" t="s">
        <v>23721</v>
      </c>
      <c r="G2882" s="601" t="s">
        <v>23722</v>
      </c>
      <c r="H2882" s="601" t="s">
        <v>17373</v>
      </c>
      <c r="I2882" s="601" t="s">
        <v>23444</v>
      </c>
      <c r="J2882" s="601" t="s">
        <v>5312</v>
      </c>
      <c r="K2882" s="666">
        <v>1</v>
      </c>
      <c r="L2882" s="707">
        <v>12</v>
      </c>
      <c r="M2882" s="666">
        <v>84000</v>
      </c>
      <c r="N2882" s="707">
        <v>1</v>
      </c>
      <c r="O2882" s="707">
        <v>6</v>
      </c>
      <c r="P2882" s="666">
        <v>42000</v>
      </c>
      <c r="Q2882" s="707">
        <v>1</v>
      </c>
      <c r="R2882" s="707">
        <v>12</v>
      </c>
    </row>
    <row r="2883" spans="1:18" x14ac:dyDescent="0.25">
      <c r="A2883" s="607" t="s">
        <v>23427</v>
      </c>
      <c r="B2883" s="607" t="s">
        <v>23428</v>
      </c>
      <c r="C2883" s="601" t="s">
        <v>147</v>
      </c>
      <c r="D2883" s="601" t="s">
        <v>5312</v>
      </c>
      <c r="E2883" s="606">
        <v>7000</v>
      </c>
      <c r="F2883" s="609">
        <v>46095119</v>
      </c>
      <c r="G2883" s="601" t="s">
        <v>23723</v>
      </c>
      <c r="H2883" s="601" t="s">
        <v>23440</v>
      </c>
      <c r="I2883" s="601" t="s">
        <v>23444</v>
      </c>
      <c r="J2883" s="601" t="s">
        <v>5312</v>
      </c>
      <c r="K2883" s="666">
        <v>1</v>
      </c>
      <c r="L2883" s="707">
        <v>10</v>
      </c>
      <c r="M2883" s="666">
        <v>68970.899999999994</v>
      </c>
      <c r="N2883" s="707">
        <v>1</v>
      </c>
      <c r="O2883" s="707">
        <v>6</v>
      </c>
      <c r="P2883" s="666">
        <v>41934.869999999995</v>
      </c>
      <c r="Q2883" s="707">
        <v>1</v>
      </c>
      <c r="R2883" s="707">
        <v>12</v>
      </c>
    </row>
    <row r="2884" spans="1:18" x14ac:dyDescent="0.25">
      <c r="A2884" s="607" t="s">
        <v>23427</v>
      </c>
      <c r="B2884" s="607" t="s">
        <v>23428</v>
      </c>
      <c r="C2884" s="601" t="s">
        <v>147</v>
      </c>
      <c r="D2884" s="601" t="s">
        <v>5312</v>
      </c>
      <c r="E2884" s="606">
        <v>7000</v>
      </c>
      <c r="F2884" s="609">
        <v>44270966</v>
      </c>
      <c r="G2884" s="601" t="s">
        <v>23724</v>
      </c>
      <c r="H2884" s="601" t="s">
        <v>16584</v>
      </c>
      <c r="I2884" s="601" t="s">
        <v>23444</v>
      </c>
      <c r="J2884" s="601" t="s">
        <v>5312</v>
      </c>
      <c r="K2884" s="666">
        <v>1</v>
      </c>
      <c r="L2884" s="707">
        <v>10</v>
      </c>
      <c r="M2884" s="666">
        <v>70000</v>
      </c>
      <c r="N2884" s="707">
        <v>1</v>
      </c>
      <c r="O2884" s="707">
        <v>6</v>
      </c>
      <c r="P2884" s="666">
        <v>42000</v>
      </c>
      <c r="Q2884" s="707">
        <v>1</v>
      </c>
      <c r="R2884" s="707">
        <v>12</v>
      </c>
    </row>
    <row r="2885" spans="1:18" x14ac:dyDescent="0.25">
      <c r="A2885" s="607" t="s">
        <v>23427</v>
      </c>
      <c r="B2885" s="607" t="s">
        <v>23428</v>
      </c>
      <c r="C2885" s="601" t="s">
        <v>147</v>
      </c>
      <c r="D2885" s="601" t="s">
        <v>1464</v>
      </c>
      <c r="E2885" s="606">
        <v>4500</v>
      </c>
      <c r="F2885" s="609">
        <v>41282675</v>
      </c>
      <c r="G2885" s="601" t="s">
        <v>23725</v>
      </c>
      <c r="H2885" s="601" t="s">
        <v>19238</v>
      </c>
      <c r="I2885" s="601" t="s">
        <v>1464</v>
      </c>
      <c r="J2885" s="601" t="s">
        <v>1464</v>
      </c>
      <c r="K2885" s="666">
        <v>1</v>
      </c>
      <c r="L2885" s="707">
        <v>12</v>
      </c>
      <c r="M2885" s="666">
        <v>53970.31</v>
      </c>
      <c r="N2885" s="707">
        <v>1</v>
      </c>
      <c r="O2885" s="707">
        <v>6</v>
      </c>
      <c r="P2885" s="666">
        <v>26941.25</v>
      </c>
      <c r="Q2885" s="707">
        <v>1</v>
      </c>
      <c r="R2885" s="707">
        <v>12</v>
      </c>
    </row>
    <row r="2886" spans="1:18" x14ac:dyDescent="0.25">
      <c r="A2886" s="607" t="s">
        <v>23427</v>
      </c>
      <c r="B2886" s="607" t="s">
        <v>23428</v>
      </c>
      <c r="C2886" s="601" t="s">
        <v>147</v>
      </c>
      <c r="D2886" s="601" t="s">
        <v>5312</v>
      </c>
      <c r="E2886" s="606">
        <v>10000</v>
      </c>
      <c r="F2886" s="709" t="s">
        <v>23726</v>
      </c>
      <c r="G2886" s="601" t="s">
        <v>23727</v>
      </c>
      <c r="H2886" s="601" t="s">
        <v>22823</v>
      </c>
      <c r="I2886" s="601" t="s">
        <v>23444</v>
      </c>
      <c r="J2886" s="601" t="s">
        <v>5312</v>
      </c>
      <c r="K2886" s="666">
        <v>1</v>
      </c>
      <c r="L2886" s="707">
        <v>8</v>
      </c>
      <c r="M2886" s="666">
        <v>73333.33</v>
      </c>
      <c r="N2886" s="707">
        <v>1</v>
      </c>
      <c r="O2886" s="707">
        <v>6</v>
      </c>
      <c r="P2886" s="666">
        <v>60000</v>
      </c>
      <c r="Q2886" s="707">
        <v>0</v>
      </c>
      <c r="R2886" s="707">
        <v>0</v>
      </c>
    </row>
    <row r="2887" spans="1:18" x14ac:dyDescent="0.25">
      <c r="A2887" s="607" t="s">
        <v>23427</v>
      </c>
      <c r="B2887" s="607" t="s">
        <v>23428</v>
      </c>
      <c r="C2887" s="601" t="s">
        <v>147</v>
      </c>
      <c r="D2887" s="601" t="s">
        <v>5312</v>
      </c>
      <c r="E2887" s="606">
        <v>7000</v>
      </c>
      <c r="F2887" s="609" t="s">
        <v>23728</v>
      </c>
      <c r="G2887" s="601" t="s">
        <v>23729</v>
      </c>
      <c r="H2887" s="601" t="s">
        <v>930</v>
      </c>
      <c r="I2887" s="601" t="s">
        <v>23444</v>
      </c>
      <c r="J2887" s="601" t="s">
        <v>5312</v>
      </c>
      <c r="K2887" s="666">
        <v>1</v>
      </c>
      <c r="L2887" s="707">
        <v>12</v>
      </c>
      <c r="M2887" s="666">
        <v>84000</v>
      </c>
      <c r="N2887" s="707">
        <v>1</v>
      </c>
      <c r="O2887" s="707">
        <v>6</v>
      </c>
      <c r="P2887" s="666">
        <v>42000</v>
      </c>
      <c r="Q2887" s="707">
        <v>1</v>
      </c>
      <c r="R2887" s="707">
        <v>12</v>
      </c>
    </row>
    <row r="2888" spans="1:18" x14ac:dyDescent="0.25">
      <c r="A2888" s="607" t="s">
        <v>23427</v>
      </c>
      <c r="B2888" s="607" t="s">
        <v>23428</v>
      </c>
      <c r="C2888" s="601" t="s">
        <v>147</v>
      </c>
      <c r="D2888" s="601" t="s">
        <v>1464</v>
      </c>
      <c r="E2888" s="606">
        <v>4000</v>
      </c>
      <c r="F2888" s="609">
        <v>40307760</v>
      </c>
      <c r="G2888" s="601" t="s">
        <v>23730</v>
      </c>
      <c r="H2888" s="601" t="s">
        <v>2428</v>
      </c>
      <c r="I2888" s="601" t="s">
        <v>1464</v>
      </c>
      <c r="J2888" s="601" t="s">
        <v>1464</v>
      </c>
      <c r="K2888" s="666">
        <v>1</v>
      </c>
      <c r="L2888" s="707">
        <v>12</v>
      </c>
      <c r="M2888" s="666">
        <v>47999.72</v>
      </c>
      <c r="N2888" s="707">
        <v>1</v>
      </c>
      <c r="O2888" s="707">
        <v>6</v>
      </c>
      <c r="P2888" s="666">
        <v>24000</v>
      </c>
      <c r="Q2888" s="707">
        <v>1</v>
      </c>
      <c r="R2888" s="707">
        <v>12</v>
      </c>
    </row>
    <row r="2889" spans="1:18" x14ac:dyDescent="0.25">
      <c r="A2889" s="607" t="s">
        <v>23427</v>
      </c>
      <c r="B2889" s="607" t="s">
        <v>23428</v>
      </c>
      <c r="C2889" s="601" t="s">
        <v>147</v>
      </c>
      <c r="D2889" s="601" t="s">
        <v>5312</v>
      </c>
      <c r="E2889" s="606">
        <v>7000</v>
      </c>
      <c r="F2889" s="609">
        <v>46730198</v>
      </c>
      <c r="G2889" s="601" t="s">
        <v>23731</v>
      </c>
      <c r="H2889" s="601" t="s">
        <v>930</v>
      </c>
      <c r="I2889" s="601" t="s">
        <v>23457</v>
      </c>
      <c r="J2889" s="601" t="s">
        <v>5312</v>
      </c>
      <c r="K2889" s="666">
        <v>1</v>
      </c>
      <c r="L2889" s="707">
        <v>12</v>
      </c>
      <c r="M2889" s="666">
        <v>83999.510000000009</v>
      </c>
      <c r="N2889" s="707">
        <v>1</v>
      </c>
      <c r="O2889" s="707">
        <v>6</v>
      </c>
      <c r="P2889" s="666">
        <v>41897.420000000006</v>
      </c>
      <c r="Q2889" s="707">
        <v>1</v>
      </c>
      <c r="R2889" s="707">
        <v>12</v>
      </c>
    </row>
    <row r="2890" spans="1:18" x14ac:dyDescent="0.25">
      <c r="A2890" s="607" t="s">
        <v>23427</v>
      </c>
      <c r="B2890" s="607" t="s">
        <v>23428</v>
      </c>
      <c r="C2890" s="601" t="s">
        <v>147</v>
      </c>
      <c r="D2890" s="601" t="s">
        <v>5312</v>
      </c>
      <c r="E2890" s="606">
        <v>7000</v>
      </c>
      <c r="F2890" s="609">
        <v>44082337</v>
      </c>
      <c r="G2890" s="601" t="s">
        <v>23732</v>
      </c>
      <c r="H2890" s="601" t="s">
        <v>930</v>
      </c>
      <c r="I2890" s="601" t="s">
        <v>23444</v>
      </c>
      <c r="J2890" s="601" t="s">
        <v>5312</v>
      </c>
      <c r="K2890" s="666">
        <v>1</v>
      </c>
      <c r="L2890" s="707">
        <v>12</v>
      </c>
      <c r="M2890" s="666">
        <v>83986.39</v>
      </c>
      <c r="N2890" s="707">
        <v>1</v>
      </c>
      <c r="O2890" s="707">
        <v>6</v>
      </c>
      <c r="P2890" s="666">
        <v>41931.949999999997</v>
      </c>
      <c r="Q2890" s="707">
        <v>1</v>
      </c>
      <c r="R2890" s="707">
        <v>12</v>
      </c>
    </row>
    <row r="2891" spans="1:18" x14ac:dyDescent="0.25">
      <c r="A2891" s="607" t="s">
        <v>23427</v>
      </c>
      <c r="B2891" s="607" t="s">
        <v>23428</v>
      </c>
      <c r="C2891" s="601" t="s">
        <v>147</v>
      </c>
      <c r="D2891" s="601" t="s">
        <v>5312</v>
      </c>
      <c r="E2891" s="606">
        <v>7000</v>
      </c>
      <c r="F2891" s="609">
        <v>60075015</v>
      </c>
      <c r="G2891" s="601" t="s">
        <v>23733</v>
      </c>
      <c r="H2891" s="601" t="s">
        <v>16466</v>
      </c>
      <c r="I2891" s="601" t="s">
        <v>23444</v>
      </c>
      <c r="J2891" s="601" t="s">
        <v>5312</v>
      </c>
      <c r="K2891" s="666">
        <v>1</v>
      </c>
      <c r="L2891" s="707">
        <v>8</v>
      </c>
      <c r="M2891" s="666">
        <v>52266.67</v>
      </c>
      <c r="N2891" s="707">
        <v>1</v>
      </c>
      <c r="O2891" s="707">
        <v>1</v>
      </c>
      <c r="P2891" s="666">
        <v>7000</v>
      </c>
      <c r="Q2891" s="707">
        <v>0</v>
      </c>
      <c r="R2891" s="707">
        <v>0</v>
      </c>
    </row>
    <row r="2892" spans="1:18" x14ac:dyDescent="0.25">
      <c r="A2892" s="607" t="s">
        <v>23427</v>
      </c>
      <c r="B2892" s="607" t="s">
        <v>23428</v>
      </c>
      <c r="C2892" s="601" t="s">
        <v>147</v>
      </c>
      <c r="D2892" s="601" t="s">
        <v>5312</v>
      </c>
      <c r="E2892" s="606">
        <v>12000</v>
      </c>
      <c r="F2892" s="609">
        <v>21547271</v>
      </c>
      <c r="G2892" s="601" t="s">
        <v>23734</v>
      </c>
      <c r="H2892" s="601" t="s">
        <v>519</v>
      </c>
      <c r="I2892" s="601" t="s">
        <v>23547</v>
      </c>
      <c r="J2892" s="601" t="s">
        <v>5312</v>
      </c>
      <c r="K2892" s="666">
        <v>1</v>
      </c>
      <c r="L2892" s="707">
        <v>12</v>
      </c>
      <c r="M2892" s="666">
        <v>143630.82999999999</v>
      </c>
      <c r="N2892" s="707">
        <v>1</v>
      </c>
      <c r="O2892" s="707">
        <v>6</v>
      </c>
      <c r="P2892" s="666">
        <v>72000</v>
      </c>
      <c r="Q2892" s="707">
        <v>1</v>
      </c>
      <c r="R2892" s="707">
        <v>12</v>
      </c>
    </row>
    <row r="2893" spans="1:18" x14ac:dyDescent="0.25">
      <c r="A2893" s="607" t="s">
        <v>23427</v>
      </c>
      <c r="B2893" s="607" t="s">
        <v>23428</v>
      </c>
      <c r="C2893" s="601" t="s">
        <v>147</v>
      </c>
      <c r="D2893" s="601" t="s">
        <v>5312</v>
      </c>
      <c r="E2893" s="606">
        <v>11000</v>
      </c>
      <c r="F2893" s="609">
        <v>43402404</v>
      </c>
      <c r="G2893" s="601" t="s">
        <v>23735</v>
      </c>
      <c r="H2893" s="601" t="s">
        <v>519</v>
      </c>
      <c r="I2893" s="601" t="s">
        <v>23444</v>
      </c>
      <c r="J2893" s="601" t="s">
        <v>5312</v>
      </c>
      <c r="K2893" s="666">
        <v>1</v>
      </c>
      <c r="L2893" s="707">
        <v>11</v>
      </c>
      <c r="M2893" s="666">
        <v>115040.9</v>
      </c>
      <c r="N2893" s="707">
        <v>1</v>
      </c>
      <c r="O2893" s="707">
        <v>6</v>
      </c>
      <c r="P2893" s="666">
        <v>65988.540000000008</v>
      </c>
      <c r="Q2893" s="707">
        <v>1</v>
      </c>
      <c r="R2893" s="707">
        <v>12</v>
      </c>
    </row>
    <row r="2894" spans="1:18" x14ac:dyDescent="0.25">
      <c r="A2894" s="607" t="s">
        <v>23427</v>
      </c>
      <c r="B2894" s="708" t="s">
        <v>23428</v>
      </c>
      <c r="C2894" s="601" t="s">
        <v>147</v>
      </c>
      <c r="D2894" s="601" t="s">
        <v>23435</v>
      </c>
      <c r="E2894" s="606">
        <v>15600</v>
      </c>
      <c r="F2894" s="609">
        <v>32810173</v>
      </c>
      <c r="G2894" s="601" t="s">
        <v>23736</v>
      </c>
      <c r="H2894" s="601" t="s">
        <v>16860</v>
      </c>
      <c r="I2894" s="601" t="s">
        <v>520</v>
      </c>
      <c r="J2894" s="601" t="s">
        <v>23435</v>
      </c>
      <c r="K2894" s="707">
        <v>1</v>
      </c>
      <c r="L2894" s="707">
        <v>2</v>
      </c>
      <c r="M2894" s="666">
        <v>24440</v>
      </c>
      <c r="N2894" s="707">
        <v>1</v>
      </c>
      <c r="O2894" s="707">
        <v>6</v>
      </c>
      <c r="P2894" s="666">
        <v>15600</v>
      </c>
      <c r="Q2894" s="707">
        <v>0</v>
      </c>
      <c r="R2894" s="707">
        <v>0</v>
      </c>
    </row>
    <row r="2895" spans="1:18" x14ac:dyDescent="0.25">
      <c r="A2895" s="607" t="s">
        <v>23427</v>
      </c>
      <c r="B2895" s="708" t="s">
        <v>23428</v>
      </c>
      <c r="C2895" s="601" t="s">
        <v>147</v>
      </c>
      <c r="D2895" s="601" t="s">
        <v>5312</v>
      </c>
      <c r="E2895" s="606">
        <v>4500</v>
      </c>
      <c r="F2895" s="609">
        <v>46555160</v>
      </c>
      <c r="G2895" s="601" t="s">
        <v>23737</v>
      </c>
      <c r="H2895" s="601" t="s">
        <v>16584</v>
      </c>
      <c r="I2895" s="601" t="s">
        <v>23444</v>
      </c>
      <c r="J2895" s="601" t="s">
        <v>5312</v>
      </c>
      <c r="K2895" s="707">
        <v>1</v>
      </c>
      <c r="L2895" s="707">
        <v>2</v>
      </c>
      <c r="M2895" s="666">
        <v>7950</v>
      </c>
      <c r="N2895" s="707">
        <v>1</v>
      </c>
      <c r="O2895" s="707">
        <v>6</v>
      </c>
      <c r="P2895" s="666">
        <v>27000</v>
      </c>
      <c r="Q2895" s="707">
        <v>0</v>
      </c>
      <c r="R2895" s="707">
        <v>0</v>
      </c>
    </row>
    <row r="2896" spans="1:18" x14ac:dyDescent="0.25">
      <c r="A2896" s="607" t="s">
        <v>23427</v>
      </c>
      <c r="B2896" s="607" t="s">
        <v>23428</v>
      </c>
      <c r="C2896" s="601" t="s">
        <v>147</v>
      </c>
      <c r="D2896" s="601" t="s">
        <v>5312</v>
      </c>
      <c r="E2896" s="606">
        <v>8000</v>
      </c>
      <c r="F2896" s="609" t="s">
        <v>23738</v>
      </c>
      <c r="G2896" s="601" t="s">
        <v>23739</v>
      </c>
      <c r="H2896" s="601" t="s">
        <v>16860</v>
      </c>
      <c r="I2896" s="601" t="s">
        <v>23444</v>
      </c>
      <c r="J2896" s="601" t="s">
        <v>5312</v>
      </c>
      <c r="K2896" s="666">
        <v>1</v>
      </c>
      <c r="L2896" s="707">
        <v>12</v>
      </c>
      <c r="M2896" s="666">
        <v>95993.33</v>
      </c>
      <c r="N2896" s="707">
        <v>1</v>
      </c>
      <c r="O2896" s="707">
        <v>6</v>
      </c>
      <c r="P2896" s="666">
        <v>48000</v>
      </c>
      <c r="Q2896" s="707">
        <v>1</v>
      </c>
      <c r="R2896" s="707">
        <v>12</v>
      </c>
    </row>
    <row r="2897" spans="1:18" x14ac:dyDescent="0.25">
      <c r="A2897" s="607" t="s">
        <v>23427</v>
      </c>
      <c r="B2897" s="708" t="s">
        <v>23428</v>
      </c>
      <c r="C2897" s="601" t="s">
        <v>147</v>
      </c>
      <c r="D2897" s="601" t="s">
        <v>5312</v>
      </c>
      <c r="E2897" s="606">
        <v>13000</v>
      </c>
      <c r="F2897" s="609" t="s">
        <v>23740</v>
      </c>
      <c r="G2897" s="601" t="s">
        <v>23741</v>
      </c>
      <c r="H2897" s="601" t="s">
        <v>16584</v>
      </c>
      <c r="I2897" s="601" t="s">
        <v>23444</v>
      </c>
      <c r="J2897" s="601" t="s">
        <v>5312</v>
      </c>
      <c r="K2897" s="666">
        <v>1</v>
      </c>
      <c r="L2897" s="707">
        <v>2</v>
      </c>
      <c r="M2897" s="666">
        <v>27300</v>
      </c>
      <c r="N2897" s="707">
        <v>1</v>
      </c>
      <c r="O2897" s="707">
        <v>6</v>
      </c>
      <c r="P2897" s="666">
        <v>77944.03</v>
      </c>
      <c r="Q2897" s="707">
        <v>0</v>
      </c>
      <c r="R2897" s="707">
        <v>0</v>
      </c>
    </row>
    <row r="2898" spans="1:18" x14ac:dyDescent="0.25">
      <c r="A2898" s="607" t="s">
        <v>23427</v>
      </c>
      <c r="B2898" s="708" t="s">
        <v>23428</v>
      </c>
      <c r="C2898" s="601" t="s">
        <v>147</v>
      </c>
      <c r="D2898" s="601" t="s">
        <v>5312</v>
      </c>
      <c r="E2898" s="606">
        <v>6000</v>
      </c>
      <c r="F2898" s="609">
        <v>47058745</v>
      </c>
      <c r="G2898" s="601" t="s">
        <v>23742</v>
      </c>
      <c r="H2898" s="601" t="s">
        <v>519</v>
      </c>
      <c r="I2898" s="601" t="s">
        <v>520</v>
      </c>
      <c r="J2898" s="601" t="s">
        <v>5312</v>
      </c>
      <c r="K2898" s="666">
        <v>1</v>
      </c>
      <c r="L2898" s="707">
        <v>2</v>
      </c>
      <c r="M2898" s="666">
        <v>11600</v>
      </c>
      <c r="N2898" s="707">
        <v>1</v>
      </c>
      <c r="O2898" s="707">
        <v>6</v>
      </c>
      <c r="P2898" s="666">
        <v>35971.25</v>
      </c>
      <c r="Q2898" s="707">
        <v>0</v>
      </c>
      <c r="R2898" s="707">
        <v>0</v>
      </c>
    </row>
    <row r="2899" spans="1:18" x14ac:dyDescent="0.25">
      <c r="A2899" s="607" t="s">
        <v>23427</v>
      </c>
      <c r="B2899" s="708" t="s">
        <v>23428</v>
      </c>
      <c r="C2899" s="601" t="s">
        <v>147</v>
      </c>
      <c r="D2899" s="601" t="s">
        <v>5312</v>
      </c>
      <c r="E2899" s="606">
        <v>15000</v>
      </c>
      <c r="F2899" s="609">
        <v>40917123</v>
      </c>
      <c r="G2899" s="601" t="s">
        <v>23743</v>
      </c>
      <c r="H2899" s="601" t="s">
        <v>16584</v>
      </c>
      <c r="I2899" s="601" t="s">
        <v>23444</v>
      </c>
      <c r="J2899" s="601" t="s">
        <v>5312</v>
      </c>
      <c r="K2899" s="666">
        <v>1</v>
      </c>
      <c r="L2899" s="707">
        <v>2</v>
      </c>
      <c r="M2899" s="666">
        <v>31500</v>
      </c>
      <c r="N2899" s="707">
        <v>1</v>
      </c>
      <c r="O2899" s="707">
        <v>6</v>
      </c>
      <c r="P2899" s="666">
        <v>89500</v>
      </c>
      <c r="Q2899" s="707">
        <v>0</v>
      </c>
      <c r="R2899" s="707">
        <v>0</v>
      </c>
    </row>
    <row r="2900" spans="1:18" x14ac:dyDescent="0.25">
      <c r="A2900" s="607" t="s">
        <v>23427</v>
      </c>
      <c r="B2900" s="708" t="s">
        <v>23428</v>
      </c>
      <c r="C2900" s="601" t="s">
        <v>147</v>
      </c>
      <c r="D2900" s="601" t="s">
        <v>5312</v>
      </c>
      <c r="E2900" s="606">
        <v>6500</v>
      </c>
      <c r="F2900" s="609">
        <v>48021178</v>
      </c>
      <c r="G2900" s="601" t="s">
        <v>23744</v>
      </c>
      <c r="H2900" s="601" t="s">
        <v>22316</v>
      </c>
      <c r="I2900" s="601" t="s">
        <v>23444</v>
      </c>
      <c r="J2900" s="601" t="s">
        <v>5312</v>
      </c>
      <c r="K2900" s="666">
        <v>0</v>
      </c>
      <c r="L2900" s="707">
        <v>0</v>
      </c>
      <c r="M2900" s="666">
        <v>0</v>
      </c>
      <c r="N2900" s="707">
        <v>1</v>
      </c>
      <c r="O2900" s="707">
        <v>4</v>
      </c>
      <c r="P2900" s="666">
        <v>22316.67</v>
      </c>
      <c r="Q2900" s="707">
        <v>0</v>
      </c>
      <c r="R2900" s="707">
        <v>0</v>
      </c>
    </row>
    <row r="2901" spans="1:18" x14ac:dyDescent="0.25">
      <c r="A2901" s="607" t="s">
        <v>23427</v>
      </c>
      <c r="B2901" s="607" t="s">
        <v>23428</v>
      </c>
      <c r="C2901" s="601" t="s">
        <v>147</v>
      </c>
      <c r="D2901" s="601" t="s">
        <v>5312</v>
      </c>
      <c r="E2901" s="606">
        <v>6000</v>
      </c>
      <c r="F2901" s="609">
        <v>70814950</v>
      </c>
      <c r="G2901" s="601" t="s">
        <v>23745</v>
      </c>
      <c r="H2901" s="601" t="s">
        <v>16584</v>
      </c>
      <c r="I2901" s="601" t="s">
        <v>520</v>
      </c>
      <c r="J2901" s="601" t="s">
        <v>5312</v>
      </c>
      <c r="K2901" s="666">
        <v>1</v>
      </c>
      <c r="L2901" s="707">
        <v>11</v>
      </c>
      <c r="M2901" s="666">
        <v>63107.91</v>
      </c>
      <c r="N2901" s="707">
        <v>1</v>
      </c>
      <c r="O2901" s="707">
        <v>6</v>
      </c>
      <c r="P2901" s="666">
        <v>35990</v>
      </c>
      <c r="Q2901" s="707">
        <v>1</v>
      </c>
      <c r="R2901" s="707">
        <v>12</v>
      </c>
    </row>
    <row r="2902" spans="1:18" x14ac:dyDescent="0.25">
      <c r="A2902" s="607" t="s">
        <v>23427</v>
      </c>
      <c r="B2902" s="607" t="s">
        <v>23428</v>
      </c>
      <c r="C2902" s="601" t="s">
        <v>147</v>
      </c>
      <c r="D2902" s="601" t="s">
        <v>1464</v>
      </c>
      <c r="E2902" s="606">
        <v>6000</v>
      </c>
      <c r="F2902" s="709" t="s">
        <v>23746</v>
      </c>
      <c r="G2902" s="601" t="s">
        <v>23747</v>
      </c>
      <c r="H2902" s="601" t="s">
        <v>2428</v>
      </c>
      <c r="I2902" s="601" t="s">
        <v>1464</v>
      </c>
      <c r="J2902" s="601" t="s">
        <v>1464</v>
      </c>
      <c r="K2902" s="666">
        <v>1</v>
      </c>
      <c r="L2902" s="707">
        <v>12</v>
      </c>
      <c r="M2902" s="666">
        <v>71992.09</v>
      </c>
      <c r="N2902" s="707">
        <v>1</v>
      </c>
      <c r="O2902" s="707">
        <v>6</v>
      </c>
      <c r="P2902" s="666">
        <v>35990.83</v>
      </c>
      <c r="Q2902" s="707">
        <v>1</v>
      </c>
      <c r="R2902" s="707">
        <v>12</v>
      </c>
    </row>
    <row r="2903" spans="1:18" x14ac:dyDescent="0.25">
      <c r="A2903" s="607" t="s">
        <v>23427</v>
      </c>
      <c r="B2903" s="607" t="s">
        <v>23428</v>
      </c>
      <c r="C2903" s="601" t="s">
        <v>147</v>
      </c>
      <c r="D2903" s="601" t="s">
        <v>5312</v>
      </c>
      <c r="E2903" s="606">
        <v>5500</v>
      </c>
      <c r="F2903" s="709" t="s">
        <v>23748</v>
      </c>
      <c r="G2903" s="601" t="s">
        <v>23749</v>
      </c>
      <c r="H2903" s="601" t="s">
        <v>23440</v>
      </c>
      <c r="I2903" s="601" t="s">
        <v>520</v>
      </c>
      <c r="J2903" s="601" t="s">
        <v>5312</v>
      </c>
      <c r="K2903" s="666">
        <v>1</v>
      </c>
      <c r="L2903" s="707">
        <v>12</v>
      </c>
      <c r="M2903" s="666">
        <v>65979.37</v>
      </c>
      <c r="N2903" s="707">
        <v>1</v>
      </c>
      <c r="O2903" s="707">
        <v>6</v>
      </c>
      <c r="P2903" s="666">
        <v>32928.19</v>
      </c>
      <c r="Q2903" s="707">
        <v>1</v>
      </c>
      <c r="R2903" s="707">
        <v>12</v>
      </c>
    </row>
    <row r="2904" spans="1:18" x14ac:dyDescent="0.25">
      <c r="A2904" s="607" t="s">
        <v>23427</v>
      </c>
      <c r="B2904" s="607" t="s">
        <v>23428</v>
      </c>
      <c r="C2904" s="601" t="s">
        <v>147</v>
      </c>
      <c r="D2904" s="601" t="s">
        <v>5312</v>
      </c>
      <c r="E2904" s="606">
        <v>11000</v>
      </c>
      <c r="F2904" s="709">
        <v>10489986</v>
      </c>
      <c r="G2904" s="601" t="s">
        <v>23750</v>
      </c>
      <c r="H2904" s="601" t="s">
        <v>23115</v>
      </c>
      <c r="I2904" s="601" t="s">
        <v>23444</v>
      </c>
      <c r="J2904" s="601" t="s">
        <v>5312</v>
      </c>
      <c r="K2904" s="666">
        <v>1</v>
      </c>
      <c r="L2904" s="707">
        <v>1</v>
      </c>
      <c r="M2904" s="666">
        <v>2933.33</v>
      </c>
      <c r="N2904" s="707">
        <v>0</v>
      </c>
      <c r="O2904" s="707">
        <v>0</v>
      </c>
      <c r="P2904" s="666">
        <v>0</v>
      </c>
      <c r="Q2904" s="707">
        <v>0</v>
      </c>
      <c r="R2904" s="707">
        <v>0</v>
      </c>
    </row>
    <row r="2905" spans="1:18" x14ac:dyDescent="0.25">
      <c r="A2905" s="607" t="s">
        <v>23427</v>
      </c>
      <c r="B2905" s="607" t="s">
        <v>23428</v>
      </c>
      <c r="C2905" s="601" t="s">
        <v>147</v>
      </c>
      <c r="D2905" s="601" t="s">
        <v>5312</v>
      </c>
      <c r="E2905" s="606">
        <v>7000</v>
      </c>
      <c r="F2905" s="709">
        <v>10681495</v>
      </c>
      <c r="G2905" s="601" t="s">
        <v>23751</v>
      </c>
      <c r="H2905" s="601" t="s">
        <v>16584</v>
      </c>
      <c r="I2905" s="601" t="s">
        <v>23444</v>
      </c>
      <c r="J2905" s="601" t="s">
        <v>5312</v>
      </c>
      <c r="K2905" s="666">
        <v>1</v>
      </c>
      <c r="L2905" s="707">
        <v>11</v>
      </c>
      <c r="M2905" s="666">
        <v>73287.570000000007</v>
      </c>
      <c r="N2905" s="707">
        <v>1</v>
      </c>
      <c r="O2905" s="707">
        <v>6</v>
      </c>
      <c r="P2905" s="666">
        <v>41888.68</v>
      </c>
      <c r="Q2905" s="707">
        <v>1</v>
      </c>
      <c r="R2905" s="707">
        <v>12</v>
      </c>
    </row>
    <row r="2906" spans="1:18" x14ac:dyDescent="0.25">
      <c r="A2906" s="607" t="s">
        <v>23427</v>
      </c>
      <c r="B2906" s="607" t="s">
        <v>23428</v>
      </c>
      <c r="C2906" s="601" t="s">
        <v>147</v>
      </c>
      <c r="D2906" s="601" t="s">
        <v>5312</v>
      </c>
      <c r="E2906" s="606">
        <v>8500</v>
      </c>
      <c r="F2906" s="709" t="s">
        <v>23752</v>
      </c>
      <c r="G2906" s="601" t="s">
        <v>23753</v>
      </c>
      <c r="H2906" s="601" t="s">
        <v>17373</v>
      </c>
      <c r="I2906" s="601" t="s">
        <v>23444</v>
      </c>
      <c r="J2906" s="601" t="s">
        <v>5312</v>
      </c>
      <c r="K2906" s="666">
        <v>1</v>
      </c>
      <c r="L2906" s="707">
        <v>12</v>
      </c>
      <c r="M2906" s="666">
        <v>101983.48</v>
      </c>
      <c r="N2906" s="707">
        <v>1</v>
      </c>
      <c r="O2906" s="707">
        <v>6</v>
      </c>
      <c r="P2906" s="666">
        <v>51000</v>
      </c>
      <c r="Q2906" s="707">
        <v>1</v>
      </c>
      <c r="R2906" s="707">
        <v>12</v>
      </c>
    </row>
    <row r="2907" spans="1:18" x14ac:dyDescent="0.25">
      <c r="A2907" s="607" t="s">
        <v>23427</v>
      </c>
      <c r="B2907" s="708" t="s">
        <v>23428</v>
      </c>
      <c r="C2907" s="601" t="s">
        <v>147</v>
      </c>
      <c r="D2907" s="601" t="s">
        <v>23435</v>
      </c>
      <c r="E2907" s="606">
        <v>15600</v>
      </c>
      <c r="F2907" s="709" t="s">
        <v>23754</v>
      </c>
      <c r="G2907" s="601" t="s">
        <v>23755</v>
      </c>
      <c r="H2907" s="601" t="s">
        <v>16584</v>
      </c>
      <c r="I2907" s="601" t="s">
        <v>23444</v>
      </c>
      <c r="J2907" s="601" t="s">
        <v>23435</v>
      </c>
      <c r="K2907" s="707">
        <v>1</v>
      </c>
      <c r="L2907" s="707">
        <v>3</v>
      </c>
      <c r="M2907" s="666">
        <v>23920</v>
      </c>
      <c r="N2907" s="707">
        <v>0</v>
      </c>
      <c r="O2907" s="707">
        <v>0</v>
      </c>
      <c r="P2907" s="666">
        <v>0</v>
      </c>
      <c r="Q2907" s="707">
        <v>0</v>
      </c>
      <c r="R2907" s="707">
        <v>0</v>
      </c>
    </row>
    <row r="2908" spans="1:18" x14ac:dyDescent="0.25">
      <c r="A2908" s="607" t="s">
        <v>23427</v>
      </c>
      <c r="B2908" s="607" t="s">
        <v>23434</v>
      </c>
      <c r="C2908" s="601" t="s">
        <v>147</v>
      </c>
      <c r="D2908" s="601" t="s">
        <v>5312</v>
      </c>
      <c r="E2908" s="606">
        <v>9000</v>
      </c>
      <c r="F2908" s="709" t="s">
        <v>23756</v>
      </c>
      <c r="G2908" s="601" t="s">
        <v>23757</v>
      </c>
      <c r="H2908" s="601" t="s">
        <v>930</v>
      </c>
      <c r="I2908" s="601" t="s">
        <v>23444</v>
      </c>
      <c r="J2908" s="601" t="s">
        <v>5312</v>
      </c>
      <c r="K2908" s="666">
        <v>1</v>
      </c>
      <c r="L2908" s="707">
        <v>1</v>
      </c>
      <c r="M2908" s="666">
        <v>4200</v>
      </c>
      <c r="N2908" s="707">
        <v>0</v>
      </c>
      <c r="O2908" s="707">
        <v>0</v>
      </c>
      <c r="P2908" s="666">
        <v>0</v>
      </c>
      <c r="Q2908" s="707">
        <v>0</v>
      </c>
      <c r="R2908" s="707">
        <v>0</v>
      </c>
    </row>
    <row r="2909" spans="1:18" x14ac:dyDescent="0.25">
      <c r="A2909" s="607" t="s">
        <v>23427</v>
      </c>
      <c r="B2909" s="607" t="s">
        <v>23434</v>
      </c>
      <c r="C2909" s="601" t="s">
        <v>147</v>
      </c>
      <c r="D2909" s="601" t="s">
        <v>5312</v>
      </c>
      <c r="E2909" s="606">
        <v>12000</v>
      </c>
      <c r="F2909" s="709" t="s">
        <v>23756</v>
      </c>
      <c r="G2909" s="601" t="s">
        <v>23757</v>
      </c>
      <c r="H2909" s="601" t="s">
        <v>930</v>
      </c>
      <c r="I2909" s="601" t="s">
        <v>23444</v>
      </c>
      <c r="J2909" s="601" t="s">
        <v>5312</v>
      </c>
      <c r="K2909" s="666">
        <v>1</v>
      </c>
      <c r="L2909" s="707">
        <v>11</v>
      </c>
      <c r="M2909" s="666">
        <v>138400</v>
      </c>
      <c r="N2909" s="707">
        <v>1</v>
      </c>
      <c r="O2909" s="707">
        <v>6</v>
      </c>
      <c r="P2909" s="666">
        <v>72000</v>
      </c>
      <c r="Q2909" s="707">
        <v>1</v>
      </c>
      <c r="R2909" s="707">
        <v>12</v>
      </c>
    </row>
    <row r="2910" spans="1:18" x14ac:dyDescent="0.25">
      <c r="A2910" s="607" t="s">
        <v>23427</v>
      </c>
      <c r="B2910" s="607" t="s">
        <v>23428</v>
      </c>
      <c r="C2910" s="601" t="s">
        <v>147</v>
      </c>
      <c r="D2910" s="601" t="s">
        <v>3935</v>
      </c>
      <c r="E2910" s="606">
        <v>2500</v>
      </c>
      <c r="F2910" s="709">
        <v>71450901</v>
      </c>
      <c r="G2910" s="601" t="s">
        <v>23758</v>
      </c>
      <c r="H2910" s="601" t="s">
        <v>19390</v>
      </c>
      <c r="I2910" s="601" t="s">
        <v>520</v>
      </c>
      <c r="J2910" s="601" t="s">
        <v>3935</v>
      </c>
      <c r="K2910" s="666">
        <v>1</v>
      </c>
      <c r="L2910" s="707">
        <v>11</v>
      </c>
      <c r="M2910" s="666">
        <v>26078.989999999998</v>
      </c>
      <c r="N2910" s="707">
        <v>1</v>
      </c>
      <c r="O2910" s="707">
        <v>6</v>
      </c>
      <c r="P2910" s="666">
        <v>14989.41</v>
      </c>
      <c r="Q2910" s="707">
        <v>1</v>
      </c>
      <c r="R2910" s="707">
        <v>12</v>
      </c>
    </row>
    <row r="2911" spans="1:18" x14ac:dyDescent="0.25">
      <c r="A2911" s="607" t="s">
        <v>23427</v>
      </c>
      <c r="B2911" s="708" t="s">
        <v>23428</v>
      </c>
      <c r="C2911" s="601" t="s">
        <v>147</v>
      </c>
      <c r="D2911" s="601" t="s">
        <v>23435</v>
      </c>
      <c r="E2911" s="606">
        <v>15600</v>
      </c>
      <c r="F2911" s="709" t="s">
        <v>22184</v>
      </c>
      <c r="G2911" s="601" t="s">
        <v>23759</v>
      </c>
      <c r="H2911" s="601" t="s">
        <v>519</v>
      </c>
      <c r="I2911" s="601" t="s">
        <v>23444</v>
      </c>
      <c r="J2911" s="601" t="s">
        <v>23435</v>
      </c>
      <c r="K2911" s="707">
        <v>1</v>
      </c>
      <c r="L2911" s="707">
        <v>3</v>
      </c>
      <c r="M2911" s="666">
        <v>40560</v>
      </c>
      <c r="N2911" s="707">
        <v>1</v>
      </c>
      <c r="O2911" s="707">
        <v>3</v>
      </c>
      <c r="P2911" s="666">
        <v>38480</v>
      </c>
      <c r="Q2911" s="707">
        <v>0</v>
      </c>
      <c r="R2911" s="707">
        <v>0</v>
      </c>
    </row>
    <row r="2912" spans="1:18" x14ac:dyDescent="0.25">
      <c r="A2912" s="607" t="s">
        <v>23427</v>
      </c>
      <c r="B2912" s="607" t="s">
        <v>23428</v>
      </c>
      <c r="C2912" s="601" t="s">
        <v>147</v>
      </c>
      <c r="D2912" s="601" t="s">
        <v>5312</v>
      </c>
      <c r="E2912" s="606">
        <v>8500</v>
      </c>
      <c r="F2912" s="709" t="s">
        <v>23760</v>
      </c>
      <c r="G2912" s="601" t="s">
        <v>23761</v>
      </c>
      <c r="H2912" s="601" t="s">
        <v>930</v>
      </c>
      <c r="I2912" s="601" t="s">
        <v>23444</v>
      </c>
      <c r="J2912" s="601" t="s">
        <v>5312</v>
      </c>
      <c r="K2912" s="666">
        <v>1</v>
      </c>
      <c r="L2912" s="707">
        <v>12</v>
      </c>
      <c r="M2912" s="666">
        <v>101972.25</v>
      </c>
      <c r="N2912" s="707">
        <v>1</v>
      </c>
      <c r="O2912" s="707">
        <v>6</v>
      </c>
      <c r="P2912" s="666">
        <v>50992.33</v>
      </c>
      <c r="Q2912" s="707">
        <v>1</v>
      </c>
      <c r="R2912" s="707">
        <v>12</v>
      </c>
    </row>
    <row r="2913" spans="1:18" x14ac:dyDescent="0.25">
      <c r="A2913" s="607" t="s">
        <v>23427</v>
      </c>
      <c r="B2913" s="607" t="s">
        <v>23428</v>
      </c>
      <c r="C2913" s="601" t="s">
        <v>147</v>
      </c>
      <c r="D2913" s="601" t="s">
        <v>5312</v>
      </c>
      <c r="E2913" s="606">
        <v>6000</v>
      </c>
      <c r="F2913" s="709">
        <v>42295557</v>
      </c>
      <c r="G2913" s="601" t="s">
        <v>23762</v>
      </c>
      <c r="H2913" s="601" t="s">
        <v>565</v>
      </c>
      <c r="I2913" s="601" t="s">
        <v>520</v>
      </c>
      <c r="J2913" s="601" t="s">
        <v>5312</v>
      </c>
      <c r="K2913" s="666">
        <v>1</v>
      </c>
      <c r="L2913" s="707">
        <v>1</v>
      </c>
      <c r="M2913" s="666">
        <v>5975</v>
      </c>
      <c r="N2913" s="707">
        <v>0</v>
      </c>
      <c r="O2913" s="707">
        <v>0</v>
      </c>
      <c r="P2913" s="666">
        <v>0</v>
      </c>
      <c r="Q2913" s="707">
        <v>0</v>
      </c>
      <c r="R2913" s="707">
        <v>0</v>
      </c>
    </row>
    <row r="2914" spans="1:18" x14ac:dyDescent="0.25">
      <c r="A2914" s="607" t="s">
        <v>23427</v>
      </c>
      <c r="B2914" s="607" t="s">
        <v>23428</v>
      </c>
      <c r="C2914" s="601" t="s">
        <v>147</v>
      </c>
      <c r="D2914" s="601" t="s">
        <v>5312</v>
      </c>
      <c r="E2914" s="606">
        <v>6000</v>
      </c>
      <c r="F2914" s="609">
        <v>46814739</v>
      </c>
      <c r="G2914" s="601" t="s">
        <v>23763</v>
      </c>
      <c r="H2914" s="601" t="s">
        <v>16584</v>
      </c>
      <c r="I2914" s="601" t="s">
        <v>520</v>
      </c>
      <c r="J2914" s="601" t="s">
        <v>5312</v>
      </c>
      <c r="K2914" s="666">
        <v>1</v>
      </c>
      <c r="L2914" s="707">
        <v>12</v>
      </c>
      <c r="M2914" s="666">
        <v>71988.75</v>
      </c>
      <c r="N2914" s="707">
        <v>1</v>
      </c>
      <c r="O2914" s="707">
        <v>6</v>
      </c>
      <c r="P2914" s="666">
        <v>35950.82</v>
      </c>
      <c r="Q2914" s="707">
        <v>1</v>
      </c>
      <c r="R2914" s="707">
        <v>12</v>
      </c>
    </row>
    <row r="2915" spans="1:18" x14ac:dyDescent="0.25">
      <c r="A2915" s="607" t="s">
        <v>23427</v>
      </c>
      <c r="B2915" s="607" t="s">
        <v>23428</v>
      </c>
      <c r="C2915" s="601" t="s">
        <v>147</v>
      </c>
      <c r="D2915" s="601" t="s">
        <v>5312</v>
      </c>
      <c r="E2915" s="606">
        <v>4500</v>
      </c>
      <c r="F2915" s="609">
        <v>10558784</v>
      </c>
      <c r="G2915" s="601" t="s">
        <v>23764</v>
      </c>
      <c r="H2915" s="601" t="s">
        <v>22316</v>
      </c>
      <c r="I2915" s="601" t="s">
        <v>23444</v>
      </c>
      <c r="J2915" s="601" t="s">
        <v>5312</v>
      </c>
      <c r="K2915" s="666">
        <v>1</v>
      </c>
      <c r="L2915" s="707">
        <v>12</v>
      </c>
      <c r="M2915" s="666">
        <v>54000</v>
      </c>
      <c r="N2915" s="707">
        <v>1</v>
      </c>
      <c r="O2915" s="707">
        <v>6</v>
      </c>
      <c r="P2915" s="666">
        <v>27000</v>
      </c>
      <c r="Q2915" s="707">
        <v>1</v>
      </c>
      <c r="R2915" s="707">
        <v>12</v>
      </c>
    </row>
    <row r="2916" spans="1:18" x14ac:dyDescent="0.25">
      <c r="A2916" s="607" t="s">
        <v>23427</v>
      </c>
      <c r="B2916" s="607" t="s">
        <v>23428</v>
      </c>
      <c r="C2916" s="601" t="s">
        <v>147</v>
      </c>
      <c r="D2916" s="601" t="s">
        <v>5312</v>
      </c>
      <c r="E2916" s="606">
        <v>6000</v>
      </c>
      <c r="F2916" s="609">
        <v>76796796</v>
      </c>
      <c r="G2916" s="601" t="s">
        <v>23765</v>
      </c>
      <c r="H2916" s="601" t="s">
        <v>565</v>
      </c>
      <c r="I2916" s="601" t="s">
        <v>520</v>
      </c>
      <c r="J2916" s="601" t="s">
        <v>5312</v>
      </c>
      <c r="K2916" s="666">
        <v>1</v>
      </c>
      <c r="L2916" s="707">
        <v>12</v>
      </c>
      <c r="M2916" s="666">
        <v>71924.990000000005</v>
      </c>
      <c r="N2916" s="707">
        <v>1</v>
      </c>
      <c r="O2916" s="707">
        <v>6</v>
      </c>
      <c r="P2916" s="666">
        <v>35856.25</v>
      </c>
      <c r="Q2916" s="707">
        <v>1</v>
      </c>
      <c r="R2916" s="707">
        <v>12</v>
      </c>
    </row>
    <row r="2917" spans="1:18" x14ac:dyDescent="0.25">
      <c r="A2917" s="607" t="s">
        <v>23427</v>
      </c>
      <c r="B2917" s="607" t="s">
        <v>23428</v>
      </c>
      <c r="C2917" s="601" t="s">
        <v>147</v>
      </c>
      <c r="D2917" s="601" t="s">
        <v>5312</v>
      </c>
      <c r="E2917" s="606">
        <v>11000</v>
      </c>
      <c r="F2917" s="609">
        <v>42117015</v>
      </c>
      <c r="G2917" s="601" t="s">
        <v>23766</v>
      </c>
      <c r="H2917" s="601" t="s">
        <v>519</v>
      </c>
      <c r="I2917" s="601" t="s">
        <v>23444</v>
      </c>
      <c r="J2917" s="601" t="s">
        <v>5312</v>
      </c>
      <c r="K2917" s="666">
        <v>1</v>
      </c>
      <c r="L2917" s="707">
        <v>11</v>
      </c>
      <c r="M2917" s="666">
        <v>115133.33</v>
      </c>
      <c r="N2917" s="707">
        <v>1</v>
      </c>
      <c r="O2917" s="707">
        <v>6</v>
      </c>
      <c r="P2917" s="666">
        <v>66000</v>
      </c>
      <c r="Q2917" s="707">
        <v>1</v>
      </c>
      <c r="R2917" s="707">
        <v>12</v>
      </c>
    </row>
    <row r="2918" spans="1:18" x14ac:dyDescent="0.25">
      <c r="A2918" s="607" t="s">
        <v>23427</v>
      </c>
      <c r="B2918" s="607" t="s">
        <v>23428</v>
      </c>
      <c r="C2918" s="601" t="s">
        <v>147</v>
      </c>
      <c r="D2918" s="601" t="s">
        <v>5312</v>
      </c>
      <c r="E2918" s="606">
        <v>7000</v>
      </c>
      <c r="F2918" s="609">
        <v>74822450</v>
      </c>
      <c r="G2918" s="601" t="s">
        <v>23767</v>
      </c>
      <c r="H2918" s="601" t="s">
        <v>23768</v>
      </c>
      <c r="I2918" s="601" t="s">
        <v>23444</v>
      </c>
      <c r="J2918" s="601" t="s">
        <v>5312</v>
      </c>
      <c r="K2918" s="666">
        <v>1</v>
      </c>
      <c r="L2918" s="707">
        <v>12</v>
      </c>
      <c r="M2918" s="666">
        <v>83991.73000000001</v>
      </c>
      <c r="N2918" s="707">
        <v>1</v>
      </c>
      <c r="O2918" s="707">
        <v>6</v>
      </c>
      <c r="P2918" s="666">
        <v>41986.39</v>
      </c>
      <c r="Q2918" s="707">
        <v>1</v>
      </c>
      <c r="R2918" s="707">
        <v>12</v>
      </c>
    </row>
    <row r="2919" spans="1:18" x14ac:dyDescent="0.25">
      <c r="A2919" s="607" t="s">
        <v>23427</v>
      </c>
      <c r="B2919" s="607" t="s">
        <v>23428</v>
      </c>
      <c r="C2919" s="601" t="s">
        <v>147</v>
      </c>
      <c r="D2919" s="601" t="s">
        <v>1464</v>
      </c>
      <c r="E2919" s="606">
        <v>4500</v>
      </c>
      <c r="F2919" s="609">
        <v>46547961</v>
      </c>
      <c r="G2919" s="601" t="s">
        <v>23769</v>
      </c>
      <c r="H2919" s="601" t="s">
        <v>19238</v>
      </c>
      <c r="I2919" s="601" t="s">
        <v>1464</v>
      </c>
      <c r="J2919" s="601" t="s">
        <v>1464</v>
      </c>
      <c r="K2919" s="666">
        <v>1</v>
      </c>
      <c r="L2919" s="707">
        <v>12</v>
      </c>
      <c r="M2919" s="666">
        <v>53998.44</v>
      </c>
      <c r="N2919" s="707">
        <v>1</v>
      </c>
      <c r="O2919" s="707">
        <v>6</v>
      </c>
      <c r="P2919" s="666">
        <v>27000</v>
      </c>
      <c r="Q2919" s="707">
        <v>1</v>
      </c>
      <c r="R2919" s="707">
        <v>12</v>
      </c>
    </row>
    <row r="2920" spans="1:18" x14ac:dyDescent="0.25">
      <c r="A2920" s="607" t="s">
        <v>23427</v>
      </c>
      <c r="B2920" s="708" t="s">
        <v>23428</v>
      </c>
      <c r="C2920" s="601" t="s">
        <v>147</v>
      </c>
      <c r="D2920" s="601" t="s">
        <v>5312</v>
      </c>
      <c r="E2920" s="606">
        <v>7000</v>
      </c>
      <c r="F2920" s="609">
        <v>43610510</v>
      </c>
      <c r="G2920" s="601" t="s">
        <v>23770</v>
      </c>
      <c r="H2920" s="601" t="s">
        <v>519</v>
      </c>
      <c r="I2920" s="601" t="s">
        <v>23444</v>
      </c>
      <c r="J2920" s="601" t="s">
        <v>5312</v>
      </c>
      <c r="K2920" s="707">
        <v>1</v>
      </c>
      <c r="L2920" s="707">
        <v>2</v>
      </c>
      <c r="M2920" s="666">
        <v>13511.939999999999</v>
      </c>
      <c r="N2920" s="707">
        <v>1</v>
      </c>
      <c r="O2920" s="707">
        <v>6</v>
      </c>
      <c r="P2920" s="666">
        <v>42000</v>
      </c>
      <c r="Q2920" s="707">
        <v>0</v>
      </c>
      <c r="R2920" s="707">
        <v>0</v>
      </c>
    </row>
    <row r="2921" spans="1:18" x14ac:dyDescent="0.25">
      <c r="A2921" s="607" t="s">
        <v>23427</v>
      </c>
      <c r="B2921" s="607" t="s">
        <v>23428</v>
      </c>
      <c r="C2921" s="601" t="s">
        <v>147</v>
      </c>
      <c r="D2921" s="601" t="s">
        <v>5312</v>
      </c>
      <c r="E2921" s="606">
        <v>7500</v>
      </c>
      <c r="F2921" s="609">
        <v>71108711</v>
      </c>
      <c r="G2921" s="601" t="s">
        <v>23771</v>
      </c>
      <c r="H2921" s="601" t="s">
        <v>16584</v>
      </c>
      <c r="I2921" s="601" t="s">
        <v>23444</v>
      </c>
      <c r="J2921" s="601" t="s">
        <v>5312</v>
      </c>
      <c r="K2921" s="666">
        <v>1</v>
      </c>
      <c r="L2921" s="707">
        <v>5</v>
      </c>
      <c r="M2921" s="666">
        <v>35250</v>
      </c>
      <c r="N2921" s="707">
        <v>0</v>
      </c>
      <c r="O2921" s="707">
        <v>0</v>
      </c>
      <c r="P2921" s="666">
        <v>0</v>
      </c>
      <c r="Q2921" s="707">
        <v>0</v>
      </c>
      <c r="R2921" s="707">
        <v>0</v>
      </c>
    </row>
    <row r="2922" spans="1:18" x14ac:dyDescent="0.25">
      <c r="A2922" s="607" t="s">
        <v>23427</v>
      </c>
      <c r="B2922" s="607" t="s">
        <v>23428</v>
      </c>
      <c r="C2922" s="601" t="s">
        <v>147</v>
      </c>
      <c r="D2922" s="601" t="s">
        <v>5312</v>
      </c>
      <c r="E2922" s="606">
        <v>4500</v>
      </c>
      <c r="F2922" s="609" t="s">
        <v>23772</v>
      </c>
      <c r="G2922" s="601" t="s">
        <v>23773</v>
      </c>
      <c r="H2922" s="601" t="s">
        <v>539</v>
      </c>
      <c r="I2922" s="601" t="s">
        <v>520</v>
      </c>
      <c r="J2922" s="601" t="s">
        <v>5312</v>
      </c>
      <c r="K2922" s="666">
        <v>1</v>
      </c>
      <c r="L2922" s="707">
        <v>12</v>
      </c>
      <c r="M2922" s="666">
        <v>53984.990000000005</v>
      </c>
      <c r="N2922" s="707">
        <v>1</v>
      </c>
      <c r="O2922" s="707">
        <v>6</v>
      </c>
      <c r="P2922" s="666">
        <v>26868.74</v>
      </c>
      <c r="Q2922" s="707">
        <v>1</v>
      </c>
      <c r="R2922" s="707">
        <v>12</v>
      </c>
    </row>
    <row r="2923" spans="1:18" x14ac:dyDescent="0.25">
      <c r="A2923" s="607" t="s">
        <v>23427</v>
      </c>
      <c r="B2923" s="607" t="s">
        <v>23428</v>
      </c>
      <c r="C2923" s="601" t="s">
        <v>147</v>
      </c>
      <c r="D2923" s="601" t="s">
        <v>5312</v>
      </c>
      <c r="E2923" s="606">
        <v>15600</v>
      </c>
      <c r="F2923" s="609">
        <v>29470684</v>
      </c>
      <c r="G2923" s="601" t="s">
        <v>23774</v>
      </c>
      <c r="H2923" s="601" t="s">
        <v>539</v>
      </c>
      <c r="I2923" s="601" t="s">
        <v>23438</v>
      </c>
      <c r="J2923" s="601" t="s">
        <v>5312</v>
      </c>
      <c r="K2923" s="666">
        <v>1</v>
      </c>
      <c r="L2923" s="707">
        <v>8</v>
      </c>
      <c r="M2923" s="666">
        <v>104520</v>
      </c>
      <c r="N2923" s="707">
        <v>0</v>
      </c>
      <c r="O2923" s="707">
        <v>0</v>
      </c>
      <c r="P2923" s="666">
        <v>0</v>
      </c>
      <c r="Q2923" s="707">
        <v>0</v>
      </c>
      <c r="R2923" s="707">
        <v>0</v>
      </c>
    </row>
    <row r="2924" spans="1:18" x14ac:dyDescent="0.25">
      <c r="A2924" s="607" t="s">
        <v>23427</v>
      </c>
      <c r="B2924" s="607" t="s">
        <v>23428</v>
      </c>
      <c r="C2924" s="601" t="s">
        <v>147</v>
      </c>
      <c r="D2924" s="601" t="s">
        <v>5312</v>
      </c>
      <c r="E2924" s="606">
        <v>6000</v>
      </c>
      <c r="F2924" s="609">
        <v>44860094</v>
      </c>
      <c r="G2924" s="601" t="s">
        <v>23775</v>
      </c>
      <c r="H2924" s="601" t="s">
        <v>16584</v>
      </c>
      <c r="I2924" s="601" t="s">
        <v>23444</v>
      </c>
      <c r="J2924" s="601" t="s">
        <v>5312</v>
      </c>
      <c r="K2924" s="666">
        <v>1</v>
      </c>
      <c r="L2924" s="707">
        <v>8</v>
      </c>
      <c r="M2924" s="666">
        <v>44650.42</v>
      </c>
      <c r="N2924" s="707">
        <v>1</v>
      </c>
      <c r="O2924" s="707">
        <v>6</v>
      </c>
      <c r="P2924" s="666">
        <v>36000</v>
      </c>
      <c r="Q2924" s="707">
        <v>0</v>
      </c>
      <c r="R2924" s="707">
        <v>0</v>
      </c>
    </row>
    <row r="2925" spans="1:18" x14ac:dyDescent="0.25">
      <c r="A2925" s="607" t="s">
        <v>23427</v>
      </c>
      <c r="B2925" s="607" t="s">
        <v>23428</v>
      </c>
      <c r="C2925" s="601" t="s">
        <v>147</v>
      </c>
      <c r="D2925" s="601" t="s">
        <v>5312</v>
      </c>
      <c r="E2925" s="606">
        <v>7000</v>
      </c>
      <c r="F2925" s="609">
        <v>46411472</v>
      </c>
      <c r="G2925" s="601" t="s">
        <v>23776</v>
      </c>
      <c r="H2925" s="601" t="s">
        <v>16584</v>
      </c>
      <c r="I2925" s="601" t="s">
        <v>23444</v>
      </c>
      <c r="J2925" s="601" t="s">
        <v>5312</v>
      </c>
      <c r="K2925" s="666">
        <v>1</v>
      </c>
      <c r="L2925" s="707">
        <v>11</v>
      </c>
      <c r="M2925" s="666">
        <v>73408.110000000015</v>
      </c>
      <c r="N2925" s="707">
        <v>1</v>
      </c>
      <c r="O2925" s="707">
        <v>6</v>
      </c>
      <c r="P2925" s="666">
        <v>41751.11</v>
      </c>
      <c r="Q2925" s="707">
        <v>1</v>
      </c>
      <c r="R2925" s="707">
        <v>12</v>
      </c>
    </row>
    <row r="2926" spans="1:18" x14ac:dyDescent="0.25">
      <c r="A2926" s="710" t="s">
        <v>23427</v>
      </c>
      <c r="B2926" s="710" t="s">
        <v>23428</v>
      </c>
      <c r="C2926" s="613" t="s">
        <v>147</v>
      </c>
      <c r="D2926" s="613" t="s">
        <v>5312</v>
      </c>
      <c r="E2926" s="612">
        <v>12000</v>
      </c>
      <c r="F2926" s="614">
        <v>42757938</v>
      </c>
      <c r="G2926" s="613" t="s">
        <v>23777</v>
      </c>
      <c r="H2926" s="613" t="s">
        <v>519</v>
      </c>
      <c r="I2926" s="613" t="s">
        <v>23438</v>
      </c>
      <c r="J2926" s="613" t="s">
        <v>5312</v>
      </c>
      <c r="K2926" s="674">
        <v>1</v>
      </c>
      <c r="L2926" s="711">
        <v>8</v>
      </c>
      <c r="M2926" s="674">
        <v>93985</v>
      </c>
      <c r="N2926" s="711">
        <v>1</v>
      </c>
      <c r="O2926" s="711">
        <v>6</v>
      </c>
      <c r="P2926" s="674">
        <v>72000</v>
      </c>
      <c r="Q2926" s="711">
        <v>0</v>
      </c>
      <c r="R2926" s="711">
        <v>0</v>
      </c>
    </row>
    <row r="2928" spans="1:18" s="435" customFormat="1" ht="12.75" x14ac:dyDescent="0.25">
      <c r="A2928" s="618" t="s">
        <v>279</v>
      </c>
      <c r="B2928" s="615"/>
      <c r="C2928" s="615"/>
      <c r="D2928" s="615"/>
      <c r="E2928" s="615"/>
      <c r="F2928" s="615"/>
      <c r="G2928" s="615"/>
      <c r="H2928" s="615"/>
      <c r="I2928" s="615"/>
      <c r="J2928" s="615"/>
      <c r="K2928" s="616"/>
      <c r="L2928" s="616"/>
      <c r="M2928" s="616"/>
      <c r="N2928" s="616"/>
      <c r="O2928" s="616"/>
      <c r="P2928" s="616"/>
      <c r="Q2928" s="616"/>
      <c r="R2928" s="617"/>
    </row>
    <row r="2929" spans="1:18" s="28" customFormat="1" ht="12" x14ac:dyDescent="0.2">
      <c r="A2929" s="712" t="s">
        <v>514</v>
      </c>
      <c r="B2929" s="713" t="s">
        <v>515</v>
      </c>
      <c r="C2929" s="713" t="s">
        <v>147</v>
      </c>
      <c r="D2929" s="713" t="s">
        <v>516</v>
      </c>
      <c r="E2929" s="714">
        <v>2320</v>
      </c>
      <c r="F2929" s="715" t="s">
        <v>517</v>
      </c>
      <c r="G2929" s="713" t="s">
        <v>518</v>
      </c>
      <c r="H2929" s="713" t="s">
        <v>519</v>
      </c>
      <c r="I2929" s="713" t="s">
        <v>520</v>
      </c>
      <c r="J2929" s="713" t="s">
        <v>521</v>
      </c>
      <c r="K2929" s="716" t="s">
        <v>522</v>
      </c>
      <c r="L2929" s="727">
        <v>12</v>
      </c>
      <c r="M2929" s="728">
        <v>28433.33</v>
      </c>
      <c r="N2929" s="729" t="s">
        <v>522</v>
      </c>
      <c r="O2929" s="727">
        <v>6</v>
      </c>
      <c r="P2929" s="728">
        <f>+O2929*E2929</f>
        <v>13920</v>
      </c>
      <c r="Q2929" s="730" t="str">
        <f>+N2929</f>
        <v>99 - INDETERMINADO</v>
      </c>
      <c r="R2929" s="731" t="s">
        <v>523</v>
      </c>
    </row>
    <row r="2930" spans="1:18" s="28" customFormat="1" ht="12" x14ac:dyDescent="0.2">
      <c r="A2930" s="717" t="s">
        <v>514</v>
      </c>
      <c r="B2930" s="718" t="s">
        <v>515</v>
      </c>
      <c r="C2930" s="718" t="s">
        <v>147</v>
      </c>
      <c r="D2930" s="718" t="s">
        <v>524</v>
      </c>
      <c r="E2930" s="719">
        <v>5000</v>
      </c>
      <c r="F2930" s="720" t="s">
        <v>525</v>
      </c>
      <c r="G2930" s="718" t="s">
        <v>526</v>
      </c>
      <c r="H2930" s="718" t="s">
        <v>527</v>
      </c>
      <c r="I2930" s="718" t="s">
        <v>528</v>
      </c>
      <c r="J2930" s="718" t="s">
        <v>529</v>
      </c>
      <c r="K2930" s="721" t="s">
        <v>530</v>
      </c>
      <c r="L2930" s="732">
        <v>5</v>
      </c>
      <c r="M2930" s="733">
        <v>25000</v>
      </c>
      <c r="N2930" s="734" t="s">
        <v>530</v>
      </c>
      <c r="O2930" s="732">
        <v>6</v>
      </c>
      <c r="P2930" s="733">
        <v>30000</v>
      </c>
      <c r="Q2930" s="735" t="str">
        <f>+N2930</f>
        <v>4 - INDETERMINADO</v>
      </c>
      <c r="R2930" s="736" t="s">
        <v>523</v>
      </c>
    </row>
    <row r="2931" spans="1:18" s="28" customFormat="1" ht="12" x14ac:dyDescent="0.2">
      <c r="A2931" s="717" t="s">
        <v>514</v>
      </c>
      <c r="B2931" s="718" t="s">
        <v>515</v>
      </c>
      <c r="C2931" s="718" t="s">
        <v>147</v>
      </c>
      <c r="D2931" s="718" t="s">
        <v>531</v>
      </c>
      <c r="E2931" s="719">
        <v>4500</v>
      </c>
      <c r="F2931" s="720" t="s">
        <v>532</v>
      </c>
      <c r="G2931" s="718" t="s">
        <v>533</v>
      </c>
      <c r="H2931" s="718" t="s">
        <v>519</v>
      </c>
      <c r="I2931" s="718" t="s">
        <v>520</v>
      </c>
      <c r="J2931" s="718" t="s">
        <v>534</v>
      </c>
      <c r="K2931" s="721" t="s">
        <v>535</v>
      </c>
      <c r="L2931" s="732">
        <v>12</v>
      </c>
      <c r="M2931" s="733">
        <v>54600</v>
      </c>
      <c r="N2931" s="734" t="s">
        <v>535</v>
      </c>
      <c r="O2931" s="732">
        <v>6</v>
      </c>
      <c r="P2931" s="733">
        <v>26996.560000000001</v>
      </c>
      <c r="Q2931" s="735" t="str">
        <f>+N2931</f>
        <v>12 - INDETERMINADO</v>
      </c>
      <c r="R2931" s="736" t="s">
        <v>523</v>
      </c>
    </row>
    <row r="2932" spans="1:18" s="28" customFormat="1" ht="12" x14ac:dyDescent="0.2">
      <c r="A2932" s="717" t="s">
        <v>514</v>
      </c>
      <c r="B2932" s="718" t="s">
        <v>515</v>
      </c>
      <c r="C2932" s="718" t="s">
        <v>147</v>
      </c>
      <c r="D2932" s="718" t="s">
        <v>536</v>
      </c>
      <c r="E2932" s="719">
        <v>3000</v>
      </c>
      <c r="F2932" s="720" t="s">
        <v>537</v>
      </c>
      <c r="G2932" s="718" t="s">
        <v>538</v>
      </c>
      <c r="H2932" s="718" t="s">
        <v>539</v>
      </c>
      <c r="I2932" s="718" t="s">
        <v>528</v>
      </c>
      <c r="J2932" s="718" t="s">
        <v>540</v>
      </c>
      <c r="K2932" s="721" t="s">
        <v>541</v>
      </c>
      <c r="L2932" s="732">
        <v>5</v>
      </c>
      <c r="M2932" s="733">
        <v>15000</v>
      </c>
      <c r="N2932" s="734" t="s">
        <v>542</v>
      </c>
      <c r="O2932" s="732">
        <v>0</v>
      </c>
      <c r="P2932" s="733">
        <v>0</v>
      </c>
      <c r="Q2932" s="735"/>
      <c r="R2932" s="736" t="s">
        <v>543</v>
      </c>
    </row>
    <row r="2933" spans="1:18" s="28" customFormat="1" ht="12" x14ac:dyDescent="0.2">
      <c r="A2933" s="717" t="s">
        <v>514</v>
      </c>
      <c r="B2933" s="718" t="s">
        <v>515</v>
      </c>
      <c r="C2933" s="718" t="s">
        <v>147</v>
      </c>
      <c r="D2933" s="718" t="s">
        <v>544</v>
      </c>
      <c r="E2933" s="719">
        <v>2000</v>
      </c>
      <c r="F2933" s="720" t="s">
        <v>545</v>
      </c>
      <c r="G2933" s="718" t="s">
        <v>546</v>
      </c>
      <c r="H2933" s="718" t="s">
        <v>519</v>
      </c>
      <c r="I2933" s="718" t="s">
        <v>528</v>
      </c>
      <c r="J2933" s="718" t="s">
        <v>547</v>
      </c>
      <c r="K2933" s="721" t="s">
        <v>548</v>
      </c>
      <c r="L2933" s="732">
        <v>12</v>
      </c>
      <c r="M2933" s="733">
        <v>24810</v>
      </c>
      <c r="N2933" s="734" t="s">
        <v>548</v>
      </c>
      <c r="O2933" s="732">
        <v>6</v>
      </c>
      <c r="P2933" s="733">
        <v>11933.33</v>
      </c>
      <c r="Q2933" s="735" t="str">
        <f>+N2933</f>
        <v>75 - INDETERMINADO</v>
      </c>
      <c r="R2933" s="736" t="s">
        <v>523</v>
      </c>
    </row>
    <row r="2934" spans="1:18" s="28" customFormat="1" ht="12" x14ac:dyDescent="0.2">
      <c r="A2934" s="717" t="s">
        <v>514</v>
      </c>
      <c r="B2934" s="718" t="s">
        <v>549</v>
      </c>
      <c r="C2934" s="718" t="s">
        <v>147</v>
      </c>
      <c r="D2934" s="718" t="s">
        <v>550</v>
      </c>
      <c r="E2934" s="719">
        <v>3000</v>
      </c>
      <c r="F2934" s="720" t="s">
        <v>551</v>
      </c>
      <c r="G2934" s="718" t="s">
        <v>552</v>
      </c>
      <c r="H2934" s="718" t="s">
        <v>519</v>
      </c>
      <c r="I2934" s="718" t="s">
        <v>528</v>
      </c>
      <c r="J2934" s="718" t="s">
        <v>547</v>
      </c>
      <c r="K2934" s="721" t="s">
        <v>553</v>
      </c>
      <c r="L2934" s="732">
        <v>3</v>
      </c>
      <c r="M2934" s="733">
        <v>7236.67</v>
      </c>
      <c r="N2934" s="734">
        <v>2</v>
      </c>
      <c r="O2934" s="732">
        <v>2</v>
      </c>
      <c r="P2934" s="733">
        <v>6000</v>
      </c>
      <c r="Q2934" s="735"/>
      <c r="R2934" s="736" t="s">
        <v>543</v>
      </c>
    </row>
    <row r="2935" spans="1:18" s="28" customFormat="1" ht="12" x14ac:dyDescent="0.2">
      <c r="A2935" s="717" t="s">
        <v>514</v>
      </c>
      <c r="B2935" s="718" t="s">
        <v>515</v>
      </c>
      <c r="C2935" s="718" t="s">
        <v>147</v>
      </c>
      <c r="D2935" s="718" t="s">
        <v>554</v>
      </c>
      <c r="E2935" s="719">
        <v>3000</v>
      </c>
      <c r="F2935" s="720" t="s">
        <v>555</v>
      </c>
      <c r="G2935" s="718" t="s">
        <v>556</v>
      </c>
      <c r="H2935" s="718" t="s">
        <v>519</v>
      </c>
      <c r="I2935" s="718" t="s">
        <v>528</v>
      </c>
      <c r="J2935" s="718" t="s">
        <v>547</v>
      </c>
      <c r="K2935" s="721" t="s">
        <v>557</v>
      </c>
      <c r="L2935" s="732">
        <v>5</v>
      </c>
      <c r="M2935" s="733">
        <v>15000</v>
      </c>
      <c r="N2935" s="734" t="s">
        <v>557</v>
      </c>
      <c r="O2935" s="732">
        <v>6</v>
      </c>
      <c r="P2935" s="733">
        <v>18000</v>
      </c>
      <c r="Q2935" s="735" t="str">
        <f>+N2935</f>
        <v>13 - INDETERMINADO</v>
      </c>
      <c r="R2935" s="736" t="s">
        <v>523</v>
      </c>
    </row>
    <row r="2936" spans="1:18" s="28" customFormat="1" ht="12" x14ac:dyDescent="0.2">
      <c r="A2936" s="717" t="s">
        <v>514</v>
      </c>
      <c r="B2936" s="718" t="s">
        <v>515</v>
      </c>
      <c r="C2936" s="718" t="s">
        <v>147</v>
      </c>
      <c r="D2936" s="718" t="s">
        <v>558</v>
      </c>
      <c r="E2936" s="719">
        <v>2500</v>
      </c>
      <c r="F2936" s="720" t="s">
        <v>559</v>
      </c>
      <c r="G2936" s="718" t="s">
        <v>560</v>
      </c>
      <c r="H2936" s="718" t="s">
        <v>527</v>
      </c>
      <c r="I2936" s="718" t="s">
        <v>528</v>
      </c>
      <c r="J2936" s="718" t="s">
        <v>561</v>
      </c>
      <c r="K2936" s="721" t="s">
        <v>541</v>
      </c>
      <c r="L2936" s="732">
        <v>12</v>
      </c>
      <c r="M2936" s="733">
        <v>30600</v>
      </c>
      <c r="N2936" s="734" t="s">
        <v>541</v>
      </c>
      <c r="O2936" s="732">
        <v>6</v>
      </c>
      <c r="P2936" s="733">
        <v>7218.67</v>
      </c>
      <c r="Q2936" s="735"/>
      <c r="R2936" s="736" t="s">
        <v>543</v>
      </c>
    </row>
    <row r="2937" spans="1:18" s="28" customFormat="1" ht="12" x14ac:dyDescent="0.2">
      <c r="A2937" s="717" t="s">
        <v>514</v>
      </c>
      <c r="B2937" s="718" t="s">
        <v>515</v>
      </c>
      <c r="C2937" s="718" t="s">
        <v>147</v>
      </c>
      <c r="D2937" s="718" t="s">
        <v>562</v>
      </c>
      <c r="E2937" s="719">
        <v>5000</v>
      </c>
      <c r="F2937" s="720" t="s">
        <v>563</v>
      </c>
      <c r="G2937" s="718" t="s">
        <v>564</v>
      </c>
      <c r="H2937" s="718" t="s">
        <v>565</v>
      </c>
      <c r="I2937" s="718" t="s">
        <v>528</v>
      </c>
      <c r="J2937" s="718" t="s">
        <v>566</v>
      </c>
      <c r="K2937" s="721" t="s">
        <v>567</v>
      </c>
      <c r="L2937" s="732">
        <v>12</v>
      </c>
      <c r="M2937" s="733">
        <v>60600</v>
      </c>
      <c r="N2937" s="734" t="s">
        <v>567</v>
      </c>
      <c r="O2937" s="732">
        <v>6</v>
      </c>
      <c r="P2937" s="733">
        <v>30000</v>
      </c>
      <c r="Q2937" s="735" t="str">
        <f>+N2937</f>
        <v>16 - INDETERMINADO</v>
      </c>
      <c r="R2937" s="736" t="s">
        <v>523</v>
      </c>
    </row>
    <row r="2938" spans="1:18" s="28" customFormat="1" ht="12" x14ac:dyDescent="0.2">
      <c r="A2938" s="717" t="s">
        <v>514</v>
      </c>
      <c r="B2938" s="718" t="s">
        <v>515</v>
      </c>
      <c r="C2938" s="718" t="s">
        <v>147</v>
      </c>
      <c r="D2938" s="718" t="s">
        <v>568</v>
      </c>
      <c r="E2938" s="719">
        <v>1800</v>
      </c>
      <c r="F2938" s="720" t="s">
        <v>569</v>
      </c>
      <c r="G2938" s="718" t="s">
        <v>570</v>
      </c>
      <c r="H2938" s="718" t="s">
        <v>571</v>
      </c>
      <c r="I2938" s="718" t="s">
        <v>571</v>
      </c>
      <c r="J2938" s="718" t="s">
        <v>571</v>
      </c>
      <c r="K2938" s="721" t="s">
        <v>572</v>
      </c>
      <c r="L2938" s="732">
        <v>12</v>
      </c>
      <c r="M2938" s="733">
        <v>22410</v>
      </c>
      <c r="N2938" s="734" t="s">
        <v>572</v>
      </c>
      <c r="O2938" s="732">
        <v>6</v>
      </c>
      <c r="P2938" s="733">
        <v>10800</v>
      </c>
      <c r="Q2938" s="735" t="str">
        <f>+N2938</f>
        <v>44 - INDETERMINADO</v>
      </c>
      <c r="R2938" s="736" t="s">
        <v>523</v>
      </c>
    </row>
    <row r="2939" spans="1:18" s="28" customFormat="1" ht="12" x14ac:dyDescent="0.2">
      <c r="A2939" s="717" t="s">
        <v>514</v>
      </c>
      <c r="B2939" s="718" t="s">
        <v>549</v>
      </c>
      <c r="C2939" s="718" t="s">
        <v>147</v>
      </c>
      <c r="D2939" s="718" t="s">
        <v>573</v>
      </c>
      <c r="E2939" s="719">
        <v>2000</v>
      </c>
      <c r="F2939" s="720" t="s">
        <v>574</v>
      </c>
      <c r="G2939" s="718" t="s">
        <v>575</v>
      </c>
      <c r="H2939" s="718" t="s">
        <v>539</v>
      </c>
      <c r="I2939" s="718" t="s">
        <v>520</v>
      </c>
      <c r="J2939" s="718" t="s">
        <v>576</v>
      </c>
      <c r="K2939" s="721" t="s">
        <v>577</v>
      </c>
      <c r="L2939" s="732">
        <v>3</v>
      </c>
      <c r="M2939" s="733">
        <v>5920</v>
      </c>
      <c r="N2939" s="734">
        <v>1</v>
      </c>
      <c r="O2939" s="732">
        <v>1</v>
      </c>
      <c r="P2939" s="733">
        <v>2000</v>
      </c>
      <c r="Q2939" s="735"/>
      <c r="R2939" s="736" t="s">
        <v>543</v>
      </c>
    </row>
    <row r="2940" spans="1:18" s="28" customFormat="1" ht="12" x14ac:dyDescent="0.2">
      <c r="A2940" s="717" t="s">
        <v>514</v>
      </c>
      <c r="B2940" s="718" t="s">
        <v>515</v>
      </c>
      <c r="C2940" s="718" t="s">
        <v>147</v>
      </c>
      <c r="D2940" s="718" t="s">
        <v>578</v>
      </c>
      <c r="E2940" s="719">
        <v>1800</v>
      </c>
      <c r="F2940" s="720" t="s">
        <v>579</v>
      </c>
      <c r="G2940" s="718" t="s">
        <v>580</v>
      </c>
      <c r="H2940" s="718" t="s">
        <v>571</v>
      </c>
      <c r="I2940" s="718" t="s">
        <v>571</v>
      </c>
      <c r="J2940" s="718" t="s">
        <v>571</v>
      </c>
      <c r="K2940" s="721">
        <v>41</v>
      </c>
      <c r="L2940" s="732">
        <v>1</v>
      </c>
      <c r="M2940" s="733">
        <v>1800</v>
      </c>
      <c r="N2940" s="734" t="s">
        <v>542</v>
      </c>
      <c r="O2940" s="732">
        <v>0</v>
      </c>
      <c r="P2940" s="733">
        <v>0</v>
      </c>
      <c r="Q2940" s="735"/>
      <c r="R2940" s="736" t="s">
        <v>543</v>
      </c>
    </row>
    <row r="2941" spans="1:18" s="28" customFormat="1" ht="12" x14ac:dyDescent="0.2">
      <c r="A2941" s="717" t="s">
        <v>514</v>
      </c>
      <c r="B2941" s="718" t="s">
        <v>515</v>
      </c>
      <c r="C2941" s="718" t="s">
        <v>147</v>
      </c>
      <c r="D2941" s="718" t="s">
        <v>581</v>
      </c>
      <c r="E2941" s="719">
        <v>3000</v>
      </c>
      <c r="F2941" s="720" t="s">
        <v>582</v>
      </c>
      <c r="G2941" s="718" t="s">
        <v>583</v>
      </c>
      <c r="H2941" s="718" t="s">
        <v>565</v>
      </c>
      <c r="I2941" s="718" t="s">
        <v>528</v>
      </c>
      <c r="J2941" s="718" t="s">
        <v>584</v>
      </c>
      <c r="K2941" s="721" t="s">
        <v>530</v>
      </c>
      <c r="L2941" s="732">
        <v>5</v>
      </c>
      <c r="M2941" s="733">
        <v>15000</v>
      </c>
      <c r="N2941" s="734" t="s">
        <v>530</v>
      </c>
      <c r="O2941" s="732">
        <v>6</v>
      </c>
      <c r="P2941" s="733">
        <v>18000</v>
      </c>
      <c r="Q2941" s="735" t="str">
        <f>+N2941</f>
        <v>4 - INDETERMINADO</v>
      </c>
      <c r="R2941" s="736" t="s">
        <v>523</v>
      </c>
    </row>
    <row r="2942" spans="1:18" s="28" customFormat="1" ht="12" x14ac:dyDescent="0.2">
      <c r="A2942" s="717" t="s">
        <v>514</v>
      </c>
      <c r="B2942" s="718" t="s">
        <v>515</v>
      </c>
      <c r="C2942" s="718" t="s">
        <v>147</v>
      </c>
      <c r="D2942" s="718" t="s">
        <v>585</v>
      </c>
      <c r="E2942" s="719">
        <v>3000</v>
      </c>
      <c r="F2942" s="720" t="s">
        <v>586</v>
      </c>
      <c r="G2942" s="718" t="s">
        <v>587</v>
      </c>
      <c r="H2942" s="718" t="s">
        <v>565</v>
      </c>
      <c r="I2942" s="718" t="s">
        <v>520</v>
      </c>
      <c r="J2942" s="718" t="s">
        <v>588</v>
      </c>
      <c r="K2942" s="721" t="s">
        <v>557</v>
      </c>
      <c r="L2942" s="732">
        <v>5</v>
      </c>
      <c r="M2942" s="733">
        <v>15000</v>
      </c>
      <c r="N2942" s="734" t="s">
        <v>557</v>
      </c>
      <c r="O2942" s="732">
        <v>5</v>
      </c>
      <c r="P2942" s="733">
        <v>8624.7999999999993</v>
      </c>
      <c r="Q2942" s="735" t="str">
        <f>+N2942</f>
        <v>13 - INDETERMINADO</v>
      </c>
      <c r="R2942" s="736" t="s">
        <v>523</v>
      </c>
    </row>
    <row r="2943" spans="1:18" s="28" customFormat="1" ht="12" x14ac:dyDescent="0.2">
      <c r="A2943" s="717" t="s">
        <v>514</v>
      </c>
      <c r="B2943" s="718" t="s">
        <v>515</v>
      </c>
      <c r="C2943" s="718" t="s">
        <v>147</v>
      </c>
      <c r="D2943" s="718" t="s">
        <v>589</v>
      </c>
      <c r="E2943" s="719">
        <v>3000</v>
      </c>
      <c r="F2943" s="720" t="s">
        <v>590</v>
      </c>
      <c r="G2943" s="718" t="s">
        <v>591</v>
      </c>
      <c r="H2943" s="718" t="s">
        <v>527</v>
      </c>
      <c r="I2943" s="718" t="s">
        <v>528</v>
      </c>
      <c r="J2943" s="718" t="s">
        <v>592</v>
      </c>
      <c r="K2943" s="721">
        <v>1</v>
      </c>
      <c r="L2943" s="732">
        <v>1</v>
      </c>
      <c r="M2943" s="733">
        <v>3000</v>
      </c>
      <c r="N2943" s="734" t="s">
        <v>542</v>
      </c>
      <c r="O2943" s="732">
        <v>0</v>
      </c>
      <c r="P2943" s="733">
        <v>0</v>
      </c>
      <c r="Q2943" s="735"/>
      <c r="R2943" s="736" t="s">
        <v>543</v>
      </c>
    </row>
    <row r="2944" spans="1:18" s="28" customFormat="1" ht="12" x14ac:dyDescent="0.2">
      <c r="A2944" s="717" t="s">
        <v>514</v>
      </c>
      <c r="B2944" s="718" t="s">
        <v>515</v>
      </c>
      <c r="C2944" s="718" t="s">
        <v>147</v>
      </c>
      <c r="D2944" s="718" t="s">
        <v>593</v>
      </c>
      <c r="E2944" s="719">
        <v>3000</v>
      </c>
      <c r="F2944" s="720" t="s">
        <v>594</v>
      </c>
      <c r="G2944" s="718" t="s">
        <v>595</v>
      </c>
      <c r="H2944" s="718" t="s">
        <v>539</v>
      </c>
      <c r="I2944" s="718" t="s">
        <v>528</v>
      </c>
      <c r="J2944" s="718" t="s">
        <v>596</v>
      </c>
      <c r="K2944" s="721" t="s">
        <v>557</v>
      </c>
      <c r="L2944" s="732">
        <v>5</v>
      </c>
      <c r="M2944" s="733">
        <v>15000</v>
      </c>
      <c r="N2944" s="734" t="s">
        <v>557</v>
      </c>
      <c r="O2944" s="732">
        <v>6</v>
      </c>
      <c r="P2944" s="733">
        <v>18000</v>
      </c>
      <c r="Q2944" s="735" t="str">
        <f>+N2944</f>
        <v>13 - INDETERMINADO</v>
      </c>
      <c r="R2944" s="736" t="s">
        <v>523</v>
      </c>
    </row>
    <row r="2945" spans="1:18" s="28" customFormat="1" ht="12" x14ac:dyDescent="0.2">
      <c r="A2945" s="717" t="s">
        <v>514</v>
      </c>
      <c r="B2945" s="718" t="s">
        <v>549</v>
      </c>
      <c r="C2945" s="718" t="s">
        <v>147</v>
      </c>
      <c r="D2945" s="718" t="s">
        <v>597</v>
      </c>
      <c r="E2945" s="719">
        <v>4500</v>
      </c>
      <c r="F2945" s="720" t="s">
        <v>598</v>
      </c>
      <c r="G2945" s="718" t="s">
        <v>599</v>
      </c>
      <c r="H2945" s="718" t="s">
        <v>519</v>
      </c>
      <c r="I2945" s="718" t="s">
        <v>528</v>
      </c>
      <c r="J2945" s="718" t="s">
        <v>600</v>
      </c>
      <c r="K2945" s="721" t="s">
        <v>601</v>
      </c>
      <c r="L2945" s="732">
        <v>8</v>
      </c>
      <c r="M2945" s="733">
        <v>34046.67</v>
      </c>
      <c r="N2945" s="734">
        <v>0</v>
      </c>
      <c r="O2945" s="732">
        <v>5</v>
      </c>
      <c r="P2945" s="733">
        <v>19500</v>
      </c>
      <c r="Q2945" s="735"/>
      <c r="R2945" s="736" t="s">
        <v>543</v>
      </c>
    </row>
    <row r="2946" spans="1:18" s="28" customFormat="1" ht="12" x14ac:dyDescent="0.2">
      <c r="A2946" s="717" t="s">
        <v>514</v>
      </c>
      <c r="B2946" s="718" t="s">
        <v>549</v>
      </c>
      <c r="C2946" s="718" t="s">
        <v>147</v>
      </c>
      <c r="D2946" s="718" t="s">
        <v>602</v>
      </c>
      <c r="E2946" s="719">
        <v>3000</v>
      </c>
      <c r="F2946" s="720" t="s">
        <v>603</v>
      </c>
      <c r="G2946" s="718" t="s">
        <v>604</v>
      </c>
      <c r="H2946" s="718" t="s">
        <v>527</v>
      </c>
      <c r="I2946" s="718" t="s">
        <v>520</v>
      </c>
      <c r="J2946" s="718" t="s">
        <v>605</v>
      </c>
      <c r="K2946" s="721">
        <v>3</v>
      </c>
      <c r="L2946" s="732">
        <v>6</v>
      </c>
      <c r="M2946" s="733">
        <v>16856.669999999998</v>
      </c>
      <c r="N2946" s="734" t="s">
        <v>542</v>
      </c>
      <c r="O2946" s="732">
        <v>0</v>
      </c>
      <c r="P2946" s="733">
        <v>0</v>
      </c>
      <c r="Q2946" s="735"/>
      <c r="R2946" s="736" t="s">
        <v>543</v>
      </c>
    </row>
    <row r="2947" spans="1:18" s="28" customFormat="1" ht="12" x14ac:dyDescent="0.2">
      <c r="A2947" s="717" t="s">
        <v>514</v>
      </c>
      <c r="B2947" s="718" t="s">
        <v>515</v>
      </c>
      <c r="C2947" s="718" t="s">
        <v>147</v>
      </c>
      <c r="D2947" s="718" t="s">
        <v>593</v>
      </c>
      <c r="E2947" s="719">
        <v>3000</v>
      </c>
      <c r="F2947" s="720" t="s">
        <v>606</v>
      </c>
      <c r="G2947" s="718" t="s">
        <v>607</v>
      </c>
      <c r="H2947" s="718" t="s">
        <v>527</v>
      </c>
      <c r="I2947" s="718" t="s">
        <v>528</v>
      </c>
      <c r="J2947" s="718" t="s">
        <v>592</v>
      </c>
      <c r="K2947" s="721" t="s">
        <v>557</v>
      </c>
      <c r="L2947" s="732">
        <v>5</v>
      </c>
      <c r="M2947" s="733">
        <v>15000</v>
      </c>
      <c r="N2947" s="734" t="s">
        <v>557</v>
      </c>
      <c r="O2947" s="732">
        <v>6</v>
      </c>
      <c r="P2947" s="733">
        <v>18000</v>
      </c>
      <c r="Q2947" s="735" t="str">
        <f>+N2947</f>
        <v>13 - INDETERMINADO</v>
      </c>
      <c r="R2947" s="736" t="s">
        <v>523</v>
      </c>
    </row>
    <row r="2948" spans="1:18" s="28" customFormat="1" ht="12" x14ac:dyDescent="0.2">
      <c r="A2948" s="717" t="s">
        <v>514</v>
      </c>
      <c r="B2948" s="718" t="s">
        <v>515</v>
      </c>
      <c r="C2948" s="718" t="s">
        <v>147</v>
      </c>
      <c r="D2948" s="718" t="s">
        <v>608</v>
      </c>
      <c r="E2948" s="719">
        <v>2000</v>
      </c>
      <c r="F2948" s="720" t="s">
        <v>609</v>
      </c>
      <c r="G2948" s="718" t="s">
        <v>610</v>
      </c>
      <c r="H2948" s="718" t="s">
        <v>539</v>
      </c>
      <c r="I2948" s="718" t="s">
        <v>528</v>
      </c>
      <c r="J2948" s="718" t="s">
        <v>611</v>
      </c>
      <c r="K2948" s="721" t="s">
        <v>612</v>
      </c>
      <c r="L2948" s="732">
        <v>12</v>
      </c>
      <c r="M2948" s="733">
        <v>24810</v>
      </c>
      <c r="N2948" s="734" t="s">
        <v>612</v>
      </c>
      <c r="O2948" s="732">
        <v>6</v>
      </c>
      <c r="P2948" s="733">
        <v>12000</v>
      </c>
      <c r="Q2948" s="735" t="str">
        <f>+N2948</f>
        <v>15 - INDETERMINADO</v>
      </c>
      <c r="R2948" s="736" t="s">
        <v>523</v>
      </c>
    </row>
    <row r="2949" spans="1:18" s="28" customFormat="1" ht="12" x14ac:dyDescent="0.2">
      <c r="A2949" s="717" t="s">
        <v>514</v>
      </c>
      <c r="B2949" s="718" t="s">
        <v>549</v>
      </c>
      <c r="C2949" s="718" t="s">
        <v>147</v>
      </c>
      <c r="D2949" s="718" t="s">
        <v>573</v>
      </c>
      <c r="E2949" s="719">
        <v>2000</v>
      </c>
      <c r="F2949" s="720" t="s">
        <v>613</v>
      </c>
      <c r="G2949" s="718" t="s">
        <v>614</v>
      </c>
      <c r="H2949" s="718" t="s">
        <v>539</v>
      </c>
      <c r="I2949" s="718" t="s">
        <v>615</v>
      </c>
      <c r="J2949" s="718" t="s">
        <v>616</v>
      </c>
      <c r="K2949" s="721" t="s">
        <v>617</v>
      </c>
      <c r="L2949" s="732">
        <v>3</v>
      </c>
      <c r="M2949" s="733">
        <v>5920</v>
      </c>
      <c r="N2949" s="734">
        <v>1</v>
      </c>
      <c r="O2949" s="732">
        <v>1</v>
      </c>
      <c r="P2949" s="733">
        <v>933.33</v>
      </c>
      <c r="Q2949" s="735"/>
      <c r="R2949" s="736" t="s">
        <v>543</v>
      </c>
    </row>
    <row r="2950" spans="1:18" s="28" customFormat="1" ht="12" x14ac:dyDescent="0.2">
      <c r="A2950" s="717" t="s">
        <v>514</v>
      </c>
      <c r="B2950" s="718" t="s">
        <v>515</v>
      </c>
      <c r="C2950" s="718" t="s">
        <v>147</v>
      </c>
      <c r="D2950" s="718" t="s">
        <v>618</v>
      </c>
      <c r="E2950" s="719">
        <v>3000</v>
      </c>
      <c r="F2950" s="720" t="s">
        <v>619</v>
      </c>
      <c r="G2950" s="718" t="s">
        <v>620</v>
      </c>
      <c r="H2950" s="718" t="s">
        <v>565</v>
      </c>
      <c r="I2950" s="718" t="s">
        <v>520</v>
      </c>
      <c r="J2950" s="718" t="s">
        <v>588</v>
      </c>
      <c r="K2950" s="721" t="s">
        <v>557</v>
      </c>
      <c r="L2950" s="732">
        <v>5</v>
      </c>
      <c r="M2950" s="733">
        <v>15000</v>
      </c>
      <c r="N2950" s="734" t="s">
        <v>557</v>
      </c>
      <c r="O2950" s="732">
        <v>6</v>
      </c>
      <c r="P2950" s="733">
        <v>18000</v>
      </c>
      <c r="Q2950" s="735" t="str">
        <f>+N2950</f>
        <v>13 - INDETERMINADO</v>
      </c>
      <c r="R2950" s="736" t="s">
        <v>523</v>
      </c>
    </row>
    <row r="2951" spans="1:18" s="28" customFormat="1" ht="12" x14ac:dyDescent="0.2">
      <c r="A2951" s="717" t="s">
        <v>514</v>
      </c>
      <c r="B2951" s="718" t="s">
        <v>515</v>
      </c>
      <c r="C2951" s="718" t="s">
        <v>147</v>
      </c>
      <c r="D2951" s="718" t="s">
        <v>558</v>
      </c>
      <c r="E2951" s="719">
        <v>1800</v>
      </c>
      <c r="F2951" s="720" t="s">
        <v>621</v>
      </c>
      <c r="G2951" s="718" t="s">
        <v>622</v>
      </c>
      <c r="H2951" s="718" t="s">
        <v>623</v>
      </c>
      <c r="I2951" s="718" t="s">
        <v>615</v>
      </c>
      <c r="J2951" s="718" t="s">
        <v>624</v>
      </c>
      <c r="K2951" s="721" t="s">
        <v>625</v>
      </c>
      <c r="L2951" s="732">
        <v>12</v>
      </c>
      <c r="M2951" s="733">
        <v>22410</v>
      </c>
      <c r="N2951" s="734" t="s">
        <v>625</v>
      </c>
      <c r="O2951" s="732">
        <v>6</v>
      </c>
      <c r="P2951" s="733">
        <v>10800</v>
      </c>
      <c r="Q2951" s="735" t="str">
        <f>+N2951</f>
        <v>117 - INDETERMINADO</v>
      </c>
      <c r="R2951" s="736" t="s">
        <v>523</v>
      </c>
    </row>
    <row r="2952" spans="1:18" s="28" customFormat="1" ht="12" x14ac:dyDescent="0.2">
      <c r="A2952" s="717" t="s">
        <v>514</v>
      </c>
      <c r="B2952" s="718" t="s">
        <v>549</v>
      </c>
      <c r="C2952" s="718" t="s">
        <v>147</v>
      </c>
      <c r="D2952" s="718" t="s">
        <v>626</v>
      </c>
      <c r="E2952" s="719">
        <v>2500</v>
      </c>
      <c r="F2952" s="720" t="s">
        <v>627</v>
      </c>
      <c r="G2952" s="718" t="s">
        <v>628</v>
      </c>
      <c r="H2952" s="718"/>
      <c r="I2952" s="718" t="s">
        <v>520</v>
      </c>
      <c r="J2952" s="718" t="s">
        <v>629</v>
      </c>
      <c r="K2952" s="721" t="s">
        <v>630</v>
      </c>
      <c r="L2952" s="732">
        <v>8</v>
      </c>
      <c r="M2952" s="733">
        <v>18940</v>
      </c>
      <c r="N2952" s="734" t="s">
        <v>542</v>
      </c>
      <c r="O2952" s="732">
        <v>0</v>
      </c>
      <c r="P2952" s="733">
        <v>0</v>
      </c>
      <c r="Q2952" s="735"/>
      <c r="R2952" s="736" t="s">
        <v>543</v>
      </c>
    </row>
    <row r="2953" spans="1:18" s="28" customFormat="1" ht="12" x14ac:dyDescent="0.2">
      <c r="A2953" s="717" t="s">
        <v>514</v>
      </c>
      <c r="B2953" s="718" t="s">
        <v>515</v>
      </c>
      <c r="C2953" s="718" t="s">
        <v>147</v>
      </c>
      <c r="D2953" s="718" t="s">
        <v>631</v>
      </c>
      <c r="E2953" s="719">
        <v>1200</v>
      </c>
      <c r="F2953" s="720" t="s">
        <v>632</v>
      </c>
      <c r="G2953" s="718" t="s">
        <v>633</v>
      </c>
      <c r="H2953" s="718"/>
      <c r="I2953" s="718" t="s">
        <v>520</v>
      </c>
      <c r="J2953" s="718" t="s">
        <v>634</v>
      </c>
      <c r="K2953" s="721" t="s">
        <v>522</v>
      </c>
      <c r="L2953" s="732">
        <v>12</v>
      </c>
      <c r="M2953" s="733">
        <v>15210</v>
      </c>
      <c r="N2953" s="734" t="s">
        <v>522</v>
      </c>
      <c r="O2953" s="732">
        <v>6</v>
      </c>
      <c r="P2953" s="733">
        <v>7200</v>
      </c>
      <c r="Q2953" s="735" t="str">
        <f>+N2953</f>
        <v>99 - INDETERMINADO</v>
      </c>
      <c r="R2953" s="736" t="s">
        <v>523</v>
      </c>
    </row>
    <row r="2954" spans="1:18" s="28" customFormat="1" ht="12" x14ac:dyDescent="0.2">
      <c r="A2954" s="717" t="s">
        <v>514</v>
      </c>
      <c r="B2954" s="718" t="s">
        <v>515</v>
      </c>
      <c r="C2954" s="718" t="s">
        <v>147</v>
      </c>
      <c r="D2954" s="718" t="s">
        <v>635</v>
      </c>
      <c r="E2954" s="719">
        <v>1900</v>
      </c>
      <c r="F2954" s="720" t="s">
        <v>636</v>
      </c>
      <c r="G2954" s="718" t="s">
        <v>637</v>
      </c>
      <c r="H2954" s="718" t="s">
        <v>623</v>
      </c>
      <c r="I2954" s="718" t="s">
        <v>615</v>
      </c>
      <c r="J2954" s="718" t="s">
        <v>624</v>
      </c>
      <c r="K2954" s="721">
        <v>96</v>
      </c>
      <c r="L2954" s="732">
        <v>1</v>
      </c>
      <c r="M2954" s="733">
        <v>1900</v>
      </c>
      <c r="N2954" s="734" t="s">
        <v>542</v>
      </c>
      <c r="O2954" s="732">
        <v>0</v>
      </c>
      <c r="P2954" s="733">
        <v>0</v>
      </c>
      <c r="Q2954" s="735"/>
      <c r="R2954" s="736" t="s">
        <v>543</v>
      </c>
    </row>
    <row r="2955" spans="1:18" s="28" customFormat="1" ht="12" x14ac:dyDescent="0.2">
      <c r="A2955" s="717" t="s">
        <v>514</v>
      </c>
      <c r="B2955" s="718" t="s">
        <v>515</v>
      </c>
      <c r="C2955" s="718" t="s">
        <v>147</v>
      </c>
      <c r="D2955" s="718" t="s">
        <v>558</v>
      </c>
      <c r="E2955" s="719">
        <v>2500</v>
      </c>
      <c r="F2955" s="720" t="s">
        <v>638</v>
      </c>
      <c r="G2955" s="718" t="s">
        <v>639</v>
      </c>
      <c r="H2955" s="718"/>
      <c r="I2955" s="718" t="s">
        <v>615</v>
      </c>
      <c r="J2955" s="718" t="s">
        <v>640</v>
      </c>
      <c r="K2955" s="721" t="s">
        <v>572</v>
      </c>
      <c r="L2955" s="732">
        <v>12</v>
      </c>
      <c r="M2955" s="733">
        <v>30600</v>
      </c>
      <c r="N2955" s="734" t="s">
        <v>572</v>
      </c>
      <c r="O2955" s="732">
        <v>6</v>
      </c>
      <c r="P2955" s="733">
        <v>14835.060000000001</v>
      </c>
      <c r="Q2955" s="735" t="str">
        <f>+N2955</f>
        <v>44 - INDETERMINADO</v>
      </c>
      <c r="R2955" s="736" t="s">
        <v>523</v>
      </c>
    </row>
    <row r="2956" spans="1:18" s="28" customFormat="1" ht="12" x14ac:dyDescent="0.2">
      <c r="A2956" s="717" t="s">
        <v>514</v>
      </c>
      <c r="B2956" s="718" t="s">
        <v>515</v>
      </c>
      <c r="C2956" s="718" t="s">
        <v>147</v>
      </c>
      <c r="D2956" s="718" t="s">
        <v>593</v>
      </c>
      <c r="E2956" s="719">
        <v>3000</v>
      </c>
      <c r="F2956" s="720" t="s">
        <v>641</v>
      </c>
      <c r="G2956" s="718" t="s">
        <v>642</v>
      </c>
      <c r="H2956" s="718" t="s">
        <v>539</v>
      </c>
      <c r="I2956" s="718" t="s">
        <v>520</v>
      </c>
      <c r="J2956" s="718" t="s">
        <v>576</v>
      </c>
      <c r="K2956" s="721" t="s">
        <v>557</v>
      </c>
      <c r="L2956" s="732">
        <v>5</v>
      </c>
      <c r="M2956" s="733">
        <v>15000</v>
      </c>
      <c r="N2956" s="734" t="s">
        <v>557</v>
      </c>
      <c r="O2956" s="732">
        <v>6</v>
      </c>
      <c r="P2956" s="733">
        <v>18000</v>
      </c>
      <c r="Q2956" s="735" t="str">
        <f>+N2956</f>
        <v>13 - INDETERMINADO</v>
      </c>
      <c r="R2956" s="736" t="s">
        <v>523</v>
      </c>
    </row>
    <row r="2957" spans="1:18" s="28" customFormat="1" ht="12" x14ac:dyDescent="0.2">
      <c r="A2957" s="717" t="s">
        <v>514</v>
      </c>
      <c r="B2957" s="718" t="s">
        <v>515</v>
      </c>
      <c r="C2957" s="718" t="s">
        <v>147</v>
      </c>
      <c r="D2957" s="718" t="s">
        <v>643</v>
      </c>
      <c r="E2957" s="719">
        <v>2500</v>
      </c>
      <c r="F2957" s="720" t="s">
        <v>644</v>
      </c>
      <c r="G2957" s="718" t="s">
        <v>645</v>
      </c>
      <c r="H2957" s="718"/>
      <c r="I2957" s="718" t="s">
        <v>615</v>
      </c>
      <c r="J2957" s="718" t="s">
        <v>646</v>
      </c>
      <c r="K2957" s="721" t="s">
        <v>647</v>
      </c>
      <c r="L2957" s="732">
        <v>12</v>
      </c>
      <c r="M2957" s="733">
        <v>30600</v>
      </c>
      <c r="N2957" s="734" t="s">
        <v>647</v>
      </c>
      <c r="O2957" s="732">
        <v>6</v>
      </c>
      <c r="P2957" s="733">
        <v>15000</v>
      </c>
      <c r="Q2957" s="735" t="str">
        <f>+N2957</f>
        <v>37 - INDETERMINADO</v>
      </c>
      <c r="R2957" s="736" t="s">
        <v>523</v>
      </c>
    </row>
    <row r="2958" spans="1:18" s="28" customFormat="1" ht="12" x14ac:dyDescent="0.2">
      <c r="A2958" s="717" t="s">
        <v>514</v>
      </c>
      <c r="B2958" s="718" t="s">
        <v>515</v>
      </c>
      <c r="C2958" s="718" t="s">
        <v>147</v>
      </c>
      <c r="D2958" s="718" t="s">
        <v>648</v>
      </c>
      <c r="E2958" s="719">
        <v>4000</v>
      </c>
      <c r="F2958" s="720" t="s">
        <v>649</v>
      </c>
      <c r="G2958" s="718" t="s">
        <v>650</v>
      </c>
      <c r="H2958" s="718" t="s">
        <v>565</v>
      </c>
      <c r="I2958" s="718" t="s">
        <v>528</v>
      </c>
      <c r="J2958" s="718" t="s">
        <v>651</v>
      </c>
      <c r="K2958" s="721" t="s">
        <v>652</v>
      </c>
      <c r="L2958" s="732">
        <v>12</v>
      </c>
      <c r="M2958" s="733">
        <v>48600</v>
      </c>
      <c r="N2958" s="734" t="s">
        <v>652</v>
      </c>
      <c r="O2958" s="732">
        <v>6</v>
      </c>
      <c r="P2958" s="733">
        <v>24000</v>
      </c>
      <c r="Q2958" s="735" t="str">
        <f>+N2958</f>
        <v>36 - INDETERMINADO</v>
      </c>
      <c r="R2958" s="736" t="s">
        <v>523</v>
      </c>
    </row>
    <row r="2959" spans="1:18" s="28" customFormat="1" ht="12" x14ac:dyDescent="0.2">
      <c r="A2959" s="717" t="s">
        <v>514</v>
      </c>
      <c r="B2959" s="718" t="s">
        <v>515</v>
      </c>
      <c r="C2959" s="718" t="s">
        <v>147</v>
      </c>
      <c r="D2959" s="718" t="s">
        <v>653</v>
      </c>
      <c r="E2959" s="719">
        <v>8500</v>
      </c>
      <c r="F2959" s="720" t="s">
        <v>654</v>
      </c>
      <c r="G2959" s="718" t="s">
        <v>655</v>
      </c>
      <c r="H2959" s="718" t="s">
        <v>527</v>
      </c>
      <c r="I2959" s="718" t="s">
        <v>528</v>
      </c>
      <c r="J2959" s="718" t="s">
        <v>656</v>
      </c>
      <c r="K2959" s="721">
        <v>1</v>
      </c>
      <c r="L2959" s="732">
        <v>4</v>
      </c>
      <c r="M2959" s="733">
        <v>28852.77</v>
      </c>
      <c r="N2959" s="734" t="s">
        <v>542</v>
      </c>
      <c r="O2959" s="732">
        <v>0</v>
      </c>
      <c r="P2959" s="733">
        <v>0</v>
      </c>
      <c r="Q2959" s="735"/>
      <c r="R2959" s="736" t="s">
        <v>543</v>
      </c>
    </row>
    <row r="2960" spans="1:18" s="28" customFormat="1" ht="12" x14ac:dyDescent="0.2">
      <c r="A2960" s="717" t="s">
        <v>514</v>
      </c>
      <c r="B2960" s="718" t="s">
        <v>515</v>
      </c>
      <c r="C2960" s="718" t="s">
        <v>147</v>
      </c>
      <c r="D2960" s="718" t="s">
        <v>657</v>
      </c>
      <c r="E2960" s="719">
        <v>3000</v>
      </c>
      <c r="F2960" s="720" t="s">
        <v>658</v>
      </c>
      <c r="G2960" s="718" t="s">
        <v>659</v>
      </c>
      <c r="H2960" s="718"/>
      <c r="I2960" s="718" t="s">
        <v>520</v>
      </c>
      <c r="J2960" s="718" t="s">
        <v>660</v>
      </c>
      <c r="K2960" s="721" t="s">
        <v>612</v>
      </c>
      <c r="L2960" s="732">
        <v>5</v>
      </c>
      <c r="M2960" s="733">
        <v>14900</v>
      </c>
      <c r="N2960" s="734" t="s">
        <v>612</v>
      </c>
      <c r="O2960" s="732">
        <v>6</v>
      </c>
      <c r="P2960" s="733">
        <v>17800</v>
      </c>
      <c r="Q2960" s="735" t="str">
        <f>+N2960</f>
        <v>15 - INDETERMINADO</v>
      </c>
      <c r="R2960" s="736" t="s">
        <v>523</v>
      </c>
    </row>
    <row r="2961" spans="1:18" s="28" customFormat="1" ht="12" x14ac:dyDescent="0.2">
      <c r="A2961" s="717" t="s">
        <v>514</v>
      </c>
      <c r="B2961" s="718" t="s">
        <v>515</v>
      </c>
      <c r="C2961" s="718" t="s">
        <v>147</v>
      </c>
      <c r="D2961" s="718" t="s">
        <v>661</v>
      </c>
      <c r="E2961" s="719">
        <v>3000</v>
      </c>
      <c r="F2961" s="720" t="s">
        <v>662</v>
      </c>
      <c r="G2961" s="718" t="s">
        <v>663</v>
      </c>
      <c r="H2961" s="718" t="s">
        <v>527</v>
      </c>
      <c r="I2961" s="718" t="s">
        <v>528</v>
      </c>
      <c r="J2961" s="718" t="s">
        <v>664</v>
      </c>
      <c r="K2961" s="721" t="s">
        <v>557</v>
      </c>
      <c r="L2961" s="732">
        <v>5</v>
      </c>
      <c r="M2961" s="733">
        <v>11840.01</v>
      </c>
      <c r="N2961" s="734" t="s">
        <v>557</v>
      </c>
      <c r="O2961" s="732">
        <v>6</v>
      </c>
      <c r="P2961" s="733">
        <v>18000</v>
      </c>
      <c r="Q2961" s="735" t="str">
        <f>+N2961</f>
        <v>13 - INDETERMINADO</v>
      </c>
      <c r="R2961" s="736" t="s">
        <v>523</v>
      </c>
    </row>
    <row r="2962" spans="1:18" s="28" customFormat="1" ht="12" x14ac:dyDescent="0.2">
      <c r="A2962" s="717" t="s">
        <v>514</v>
      </c>
      <c r="B2962" s="718" t="s">
        <v>515</v>
      </c>
      <c r="C2962" s="718" t="s">
        <v>147</v>
      </c>
      <c r="D2962" s="718" t="s">
        <v>550</v>
      </c>
      <c r="E2962" s="719">
        <v>2500</v>
      </c>
      <c r="F2962" s="720" t="s">
        <v>665</v>
      </c>
      <c r="G2962" s="718" t="s">
        <v>666</v>
      </c>
      <c r="H2962" s="718" t="s">
        <v>519</v>
      </c>
      <c r="I2962" s="718" t="s">
        <v>520</v>
      </c>
      <c r="J2962" s="718" t="s">
        <v>534</v>
      </c>
      <c r="K2962" s="721" t="s">
        <v>535</v>
      </c>
      <c r="L2962" s="732">
        <v>12</v>
      </c>
      <c r="M2962" s="733">
        <v>30600</v>
      </c>
      <c r="N2962" s="734" t="s">
        <v>535</v>
      </c>
      <c r="O2962" s="732">
        <v>6</v>
      </c>
      <c r="P2962" s="733">
        <v>14957.29</v>
      </c>
      <c r="Q2962" s="735" t="str">
        <f>+N2962</f>
        <v>12 - INDETERMINADO</v>
      </c>
      <c r="R2962" s="736" t="s">
        <v>523</v>
      </c>
    </row>
    <row r="2963" spans="1:18" s="28" customFormat="1" ht="12" x14ac:dyDescent="0.2">
      <c r="A2963" s="717" t="s">
        <v>514</v>
      </c>
      <c r="B2963" s="718" t="s">
        <v>515</v>
      </c>
      <c r="C2963" s="718" t="s">
        <v>147</v>
      </c>
      <c r="D2963" s="718" t="s">
        <v>667</v>
      </c>
      <c r="E2963" s="719">
        <v>3000</v>
      </c>
      <c r="F2963" s="720" t="s">
        <v>668</v>
      </c>
      <c r="G2963" s="718" t="s">
        <v>669</v>
      </c>
      <c r="H2963" s="718" t="s">
        <v>527</v>
      </c>
      <c r="I2963" s="718" t="s">
        <v>520</v>
      </c>
      <c r="J2963" s="718" t="s">
        <v>670</v>
      </c>
      <c r="K2963" s="721" t="s">
        <v>612</v>
      </c>
      <c r="L2963" s="732">
        <v>5</v>
      </c>
      <c r="M2963" s="733">
        <v>15000</v>
      </c>
      <c r="N2963" s="734" t="s">
        <v>612</v>
      </c>
      <c r="O2963" s="732">
        <v>6</v>
      </c>
      <c r="P2963" s="733">
        <v>18000</v>
      </c>
      <c r="Q2963" s="735"/>
      <c r="R2963" s="736" t="s">
        <v>543</v>
      </c>
    </row>
    <row r="2964" spans="1:18" s="28" customFormat="1" ht="12" x14ac:dyDescent="0.2">
      <c r="A2964" s="717" t="s">
        <v>514</v>
      </c>
      <c r="B2964" s="718" t="s">
        <v>515</v>
      </c>
      <c r="C2964" s="718" t="s">
        <v>147</v>
      </c>
      <c r="D2964" s="718" t="s">
        <v>671</v>
      </c>
      <c r="E2964" s="719">
        <v>3000</v>
      </c>
      <c r="F2964" s="720" t="s">
        <v>672</v>
      </c>
      <c r="G2964" s="718" t="s">
        <v>673</v>
      </c>
      <c r="H2964" s="718" t="s">
        <v>565</v>
      </c>
      <c r="I2964" s="718" t="s">
        <v>520</v>
      </c>
      <c r="J2964" s="718" t="s">
        <v>674</v>
      </c>
      <c r="K2964" s="721" t="s">
        <v>675</v>
      </c>
      <c r="L2964" s="732">
        <v>3</v>
      </c>
      <c r="M2964" s="733">
        <v>8800</v>
      </c>
      <c r="N2964" s="734" t="s">
        <v>675</v>
      </c>
      <c r="O2964" s="732">
        <v>0</v>
      </c>
      <c r="P2964" s="733">
        <v>0</v>
      </c>
      <c r="Q2964" s="735" t="str">
        <f>+N2964</f>
        <v>39-2021</v>
      </c>
      <c r="R2964" s="736" t="s">
        <v>523</v>
      </c>
    </row>
    <row r="2965" spans="1:18" s="28" customFormat="1" ht="12" x14ac:dyDescent="0.2">
      <c r="A2965" s="717" t="s">
        <v>514</v>
      </c>
      <c r="B2965" s="718" t="s">
        <v>515</v>
      </c>
      <c r="C2965" s="718" t="s">
        <v>147</v>
      </c>
      <c r="D2965" s="718" t="s">
        <v>676</v>
      </c>
      <c r="E2965" s="719">
        <v>3000</v>
      </c>
      <c r="F2965" s="720" t="s">
        <v>677</v>
      </c>
      <c r="G2965" s="718" t="s">
        <v>678</v>
      </c>
      <c r="H2965" s="718" t="s">
        <v>527</v>
      </c>
      <c r="I2965" s="718" t="s">
        <v>520</v>
      </c>
      <c r="J2965" s="718" t="s">
        <v>670</v>
      </c>
      <c r="K2965" s="721">
        <v>1</v>
      </c>
      <c r="L2965" s="732">
        <v>1</v>
      </c>
      <c r="M2965" s="733">
        <v>3000</v>
      </c>
      <c r="N2965" s="734" t="s">
        <v>542</v>
      </c>
      <c r="O2965" s="732">
        <v>0</v>
      </c>
      <c r="P2965" s="733">
        <v>0</v>
      </c>
      <c r="Q2965" s="735"/>
      <c r="R2965" s="736" t="s">
        <v>543</v>
      </c>
    </row>
    <row r="2966" spans="1:18" s="28" customFormat="1" ht="12" x14ac:dyDescent="0.2">
      <c r="A2966" s="717" t="s">
        <v>514</v>
      </c>
      <c r="B2966" s="718" t="s">
        <v>515</v>
      </c>
      <c r="C2966" s="718" t="s">
        <v>147</v>
      </c>
      <c r="D2966" s="718" t="s">
        <v>550</v>
      </c>
      <c r="E2966" s="719">
        <v>3000</v>
      </c>
      <c r="F2966" s="720" t="s">
        <v>679</v>
      </c>
      <c r="G2966" s="718" t="s">
        <v>680</v>
      </c>
      <c r="H2966" s="718" t="s">
        <v>519</v>
      </c>
      <c r="I2966" s="718" t="s">
        <v>528</v>
      </c>
      <c r="J2966" s="718" t="s">
        <v>547</v>
      </c>
      <c r="K2966" s="721">
        <v>10</v>
      </c>
      <c r="L2966" s="732">
        <v>3</v>
      </c>
      <c r="M2966" s="733">
        <v>6300</v>
      </c>
      <c r="N2966" s="734" t="s">
        <v>542</v>
      </c>
      <c r="O2966" s="732">
        <v>0</v>
      </c>
      <c r="P2966" s="733">
        <v>0</v>
      </c>
      <c r="Q2966" s="735"/>
      <c r="R2966" s="736" t="s">
        <v>543</v>
      </c>
    </row>
    <row r="2967" spans="1:18" s="28" customFormat="1" ht="12" x14ac:dyDescent="0.2">
      <c r="A2967" s="717" t="s">
        <v>514</v>
      </c>
      <c r="B2967" s="718" t="s">
        <v>515</v>
      </c>
      <c r="C2967" s="718" t="s">
        <v>147</v>
      </c>
      <c r="D2967" s="718" t="s">
        <v>681</v>
      </c>
      <c r="E2967" s="719">
        <v>4500</v>
      </c>
      <c r="F2967" s="720" t="s">
        <v>679</v>
      </c>
      <c r="G2967" s="718" t="s">
        <v>680</v>
      </c>
      <c r="H2967" s="718" t="s">
        <v>519</v>
      </c>
      <c r="I2967" s="718" t="s">
        <v>528</v>
      </c>
      <c r="J2967" s="718" t="s">
        <v>547</v>
      </c>
      <c r="K2967" s="721" t="s">
        <v>682</v>
      </c>
      <c r="L2967" s="732">
        <v>3</v>
      </c>
      <c r="M2967" s="733">
        <v>13050</v>
      </c>
      <c r="N2967" s="734" t="s">
        <v>682</v>
      </c>
      <c r="O2967" s="732">
        <v>5</v>
      </c>
      <c r="P2967" s="733">
        <v>22031.25</v>
      </c>
      <c r="Q2967" s="735" t="str">
        <f>+N2967</f>
        <v>46-2021</v>
      </c>
      <c r="R2967" s="736" t="s">
        <v>523</v>
      </c>
    </row>
    <row r="2968" spans="1:18" s="28" customFormat="1" ht="12" x14ac:dyDescent="0.2">
      <c r="A2968" s="717" t="s">
        <v>514</v>
      </c>
      <c r="B2968" s="718" t="s">
        <v>515</v>
      </c>
      <c r="C2968" s="718" t="s">
        <v>147</v>
      </c>
      <c r="D2968" s="718" t="s">
        <v>683</v>
      </c>
      <c r="E2968" s="719">
        <v>5500</v>
      </c>
      <c r="F2968" s="720" t="s">
        <v>684</v>
      </c>
      <c r="G2968" s="718" t="s">
        <v>685</v>
      </c>
      <c r="H2968" s="718" t="s">
        <v>539</v>
      </c>
      <c r="I2968" s="718" t="s">
        <v>686</v>
      </c>
      <c r="J2968" s="718" t="s">
        <v>687</v>
      </c>
      <c r="K2968" s="721" t="s">
        <v>688</v>
      </c>
      <c r="L2968" s="732">
        <v>12</v>
      </c>
      <c r="M2968" s="733">
        <v>66600</v>
      </c>
      <c r="N2968" s="734" t="s">
        <v>688</v>
      </c>
      <c r="O2968" s="732">
        <v>6</v>
      </c>
      <c r="P2968" s="733">
        <v>32983.58</v>
      </c>
      <c r="Q2968" s="735" t="str">
        <f>+N2968</f>
        <v>33 - INDETERMINADO</v>
      </c>
      <c r="R2968" s="736" t="s">
        <v>523</v>
      </c>
    </row>
    <row r="2969" spans="1:18" s="28" customFormat="1" ht="12" x14ac:dyDescent="0.2">
      <c r="A2969" s="717" t="s">
        <v>514</v>
      </c>
      <c r="B2969" s="718" t="s">
        <v>515</v>
      </c>
      <c r="C2969" s="718" t="s">
        <v>147</v>
      </c>
      <c r="D2969" s="718" t="s">
        <v>689</v>
      </c>
      <c r="E2969" s="719">
        <v>10500</v>
      </c>
      <c r="F2969" s="720" t="s">
        <v>690</v>
      </c>
      <c r="G2969" s="718" t="s">
        <v>691</v>
      </c>
      <c r="H2969" s="718"/>
      <c r="I2969" s="718" t="s">
        <v>528</v>
      </c>
      <c r="J2969" s="718" t="s">
        <v>692</v>
      </c>
      <c r="K2969" s="721" t="s">
        <v>693</v>
      </c>
      <c r="L2969" s="732">
        <v>12</v>
      </c>
      <c r="M2969" s="733">
        <v>124500</v>
      </c>
      <c r="N2969" s="734" t="s">
        <v>542</v>
      </c>
      <c r="O2969" s="732">
        <v>6</v>
      </c>
      <c r="P2969" s="733">
        <v>62931.45</v>
      </c>
      <c r="Q2969" s="735"/>
      <c r="R2969" s="736" t="s">
        <v>543</v>
      </c>
    </row>
    <row r="2970" spans="1:18" s="28" customFormat="1" ht="12" x14ac:dyDescent="0.2">
      <c r="A2970" s="717" t="s">
        <v>514</v>
      </c>
      <c r="B2970" s="718" t="s">
        <v>515</v>
      </c>
      <c r="C2970" s="718" t="s">
        <v>147</v>
      </c>
      <c r="D2970" s="718" t="s">
        <v>694</v>
      </c>
      <c r="E2970" s="719">
        <v>2500</v>
      </c>
      <c r="F2970" s="720" t="s">
        <v>695</v>
      </c>
      <c r="G2970" s="718" t="s">
        <v>696</v>
      </c>
      <c r="H2970" s="718" t="s">
        <v>539</v>
      </c>
      <c r="I2970" s="718" t="s">
        <v>528</v>
      </c>
      <c r="J2970" s="718" t="s">
        <v>596</v>
      </c>
      <c r="K2970" s="721" t="s">
        <v>530</v>
      </c>
      <c r="L2970" s="732">
        <v>12</v>
      </c>
      <c r="M2970" s="733">
        <v>30600</v>
      </c>
      <c r="N2970" s="734" t="s">
        <v>530</v>
      </c>
      <c r="O2970" s="732">
        <v>6</v>
      </c>
      <c r="P2970" s="733">
        <v>14997.57</v>
      </c>
      <c r="Q2970" s="735" t="str">
        <f t="shared" ref="Q2970:Q2976" si="38">+N2970</f>
        <v>4 - INDETERMINADO</v>
      </c>
      <c r="R2970" s="736" t="s">
        <v>523</v>
      </c>
    </row>
    <row r="2971" spans="1:18" s="28" customFormat="1" ht="12" x14ac:dyDescent="0.2">
      <c r="A2971" s="717" t="s">
        <v>514</v>
      </c>
      <c r="B2971" s="718" t="s">
        <v>515</v>
      </c>
      <c r="C2971" s="718" t="s">
        <v>147</v>
      </c>
      <c r="D2971" s="718" t="s">
        <v>697</v>
      </c>
      <c r="E2971" s="719">
        <v>7400</v>
      </c>
      <c r="F2971" s="720" t="s">
        <v>698</v>
      </c>
      <c r="G2971" s="718" t="s">
        <v>699</v>
      </c>
      <c r="H2971" s="718" t="s">
        <v>527</v>
      </c>
      <c r="I2971" s="718" t="s">
        <v>528</v>
      </c>
      <c r="J2971" s="718" t="s">
        <v>656</v>
      </c>
      <c r="K2971" s="721" t="s">
        <v>700</v>
      </c>
      <c r="L2971" s="732">
        <v>12</v>
      </c>
      <c r="M2971" s="733">
        <v>89400</v>
      </c>
      <c r="N2971" s="734" t="s">
        <v>700</v>
      </c>
      <c r="O2971" s="732">
        <v>6</v>
      </c>
      <c r="P2971" s="733">
        <v>36292.01</v>
      </c>
      <c r="Q2971" s="735" t="str">
        <f t="shared" si="38"/>
        <v>3 - INDETERMINADO</v>
      </c>
      <c r="R2971" s="736" t="s">
        <v>523</v>
      </c>
    </row>
    <row r="2972" spans="1:18" s="28" customFormat="1" ht="12" x14ac:dyDescent="0.2">
      <c r="A2972" s="717" t="s">
        <v>514</v>
      </c>
      <c r="B2972" s="718" t="s">
        <v>515</v>
      </c>
      <c r="C2972" s="718" t="s">
        <v>147</v>
      </c>
      <c r="D2972" s="718" t="s">
        <v>701</v>
      </c>
      <c r="E2972" s="719">
        <v>2500</v>
      </c>
      <c r="F2972" s="720" t="s">
        <v>702</v>
      </c>
      <c r="G2972" s="718" t="s">
        <v>703</v>
      </c>
      <c r="H2972" s="718" t="s">
        <v>539</v>
      </c>
      <c r="I2972" s="718" t="s">
        <v>615</v>
      </c>
      <c r="J2972" s="718" t="s">
        <v>704</v>
      </c>
      <c r="K2972" s="721" t="s">
        <v>530</v>
      </c>
      <c r="L2972" s="732">
        <v>12</v>
      </c>
      <c r="M2972" s="733">
        <v>29830.260000000002</v>
      </c>
      <c r="N2972" s="734" t="s">
        <v>530</v>
      </c>
      <c r="O2972" s="732">
        <v>6</v>
      </c>
      <c r="P2972" s="733">
        <v>14832.82</v>
      </c>
      <c r="Q2972" s="735" t="str">
        <f t="shared" si="38"/>
        <v>4 - INDETERMINADO</v>
      </c>
      <c r="R2972" s="736" t="s">
        <v>523</v>
      </c>
    </row>
    <row r="2973" spans="1:18" s="28" customFormat="1" ht="12" x14ac:dyDescent="0.2">
      <c r="A2973" s="717" t="s">
        <v>514</v>
      </c>
      <c r="B2973" s="718" t="s">
        <v>515</v>
      </c>
      <c r="C2973" s="718" t="s">
        <v>147</v>
      </c>
      <c r="D2973" s="718" t="s">
        <v>585</v>
      </c>
      <c r="E2973" s="719">
        <v>2000</v>
      </c>
      <c r="F2973" s="720" t="s">
        <v>705</v>
      </c>
      <c r="G2973" s="718" t="s">
        <v>706</v>
      </c>
      <c r="H2973" s="718" t="s">
        <v>519</v>
      </c>
      <c r="I2973" s="718" t="s">
        <v>520</v>
      </c>
      <c r="J2973" s="718" t="s">
        <v>534</v>
      </c>
      <c r="K2973" s="721" t="s">
        <v>707</v>
      </c>
      <c r="L2973" s="732">
        <v>12</v>
      </c>
      <c r="M2973" s="733">
        <v>24476.65</v>
      </c>
      <c r="N2973" s="734" t="s">
        <v>707</v>
      </c>
      <c r="O2973" s="732">
        <v>6</v>
      </c>
      <c r="P2973" s="733">
        <v>11800</v>
      </c>
      <c r="Q2973" s="735" t="str">
        <f t="shared" si="38"/>
        <v>28 - INDETERMINADO</v>
      </c>
      <c r="R2973" s="736" t="s">
        <v>523</v>
      </c>
    </row>
    <row r="2974" spans="1:18" s="28" customFormat="1" ht="12" x14ac:dyDescent="0.2">
      <c r="A2974" s="717" t="s">
        <v>514</v>
      </c>
      <c r="B2974" s="718" t="s">
        <v>515</v>
      </c>
      <c r="C2974" s="718" t="s">
        <v>147</v>
      </c>
      <c r="D2974" s="718" t="s">
        <v>708</v>
      </c>
      <c r="E2974" s="719">
        <v>3000</v>
      </c>
      <c r="F2974" s="720" t="s">
        <v>709</v>
      </c>
      <c r="G2974" s="718" t="s">
        <v>710</v>
      </c>
      <c r="H2974" s="718" t="s">
        <v>539</v>
      </c>
      <c r="I2974" s="718" t="s">
        <v>528</v>
      </c>
      <c r="J2974" s="718" t="s">
        <v>596</v>
      </c>
      <c r="K2974" s="721" t="s">
        <v>557</v>
      </c>
      <c r="L2974" s="732">
        <v>5</v>
      </c>
      <c r="M2974" s="733">
        <v>15000</v>
      </c>
      <c r="N2974" s="734" t="s">
        <v>557</v>
      </c>
      <c r="O2974" s="732">
        <v>6</v>
      </c>
      <c r="P2974" s="733">
        <v>18000</v>
      </c>
      <c r="Q2974" s="735" t="str">
        <f t="shared" si="38"/>
        <v>13 - INDETERMINADO</v>
      </c>
      <c r="R2974" s="736" t="s">
        <v>523</v>
      </c>
    </row>
    <row r="2975" spans="1:18" s="28" customFormat="1" ht="12" x14ac:dyDescent="0.2">
      <c r="A2975" s="717" t="s">
        <v>514</v>
      </c>
      <c r="B2975" s="718" t="s">
        <v>515</v>
      </c>
      <c r="C2975" s="718" t="s">
        <v>147</v>
      </c>
      <c r="D2975" s="718" t="s">
        <v>711</v>
      </c>
      <c r="E2975" s="719">
        <v>6000</v>
      </c>
      <c r="F2975" s="720" t="s">
        <v>712</v>
      </c>
      <c r="G2975" s="718" t="s">
        <v>713</v>
      </c>
      <c r="H2975" s="718" t="s">
        <v>519</v>
      </c>
      <c r="I2975" s="718" t="s">
        <v>528</v>
      </c>
      <c r="J2975" s="718" t="s">
        <v>714</v>
      </c>
      <c r="K2975" s="721" t="s">
        <v>715</v>
      </c>
      <c r="L2975" s="732">
        <v>5</v>
      </c>
      <c r="M2975" s="733">
        <v>30000</v>
      </c>
      <c r="N2975" s="734" t="s">
        <v>715</v>
      </c>
      <c r="O2975" s="732">
        <v>6</v>
      </c>
      <c r="P2975" s="733">
        <v>36000</v>
      </c>
      <c r="Q2975" s="735" t="str">
        <f t="shared" si="38"/>
        <v>14 - INDETERMINADO</v>
      </c>
      <c r="R2975" s="736" t="s">
        <v>523</v>
      </c>
    </row>
    <row r="2976" spans="1:18" s="28" customFormat="1" ht="12" x14ac:dyDescent="0.2">
      <c r="A2976" s="717" t="s">
        <v>514</v>
      </c>
      <c r="B2976" s="718" t="s">
        <v>549</v>
      </c>
      <c r="C2976" s="718" t="s">
        <v>147</v>
      </c>
      <c r="D2976" s="718" t="s">
        <v>716</v>
      </c>
      <c r="E2976" s="719">
        <v>4500</v>
      </c>
      <c r="F2976" s="720" t="s">
        <v>717</v>
      </c>
      <c r="G2976" s="718" t="s">
        <v>718</v>
      </c>
      <c r="H2976" s="718" t="s">
        <v>519</v>
      </c>
      <c r="I2976" s="718" t="s">
        <v>528</v>
      </c>
      <c r="J2976" s="718" t="s">
        <v>547</v>
      </c>
      <c r="K2976" s="721" t="s">
        <v>719</v>
      </c>
      <c r="L2976" s="732">
        <v>3</v>
      </c>
      <c r="M2976" s="733">
        <v>13086.67</v>
      </c>
      <c r="N2976" s="734">
        <v>0</v>
      </c>
      <c r="O2976" s="732">
        <v>6</v>
      </c>
      <c r="P2976" s="733">
        <v>27000</v>
      </c>
      <c r="Q2976" s="735">
        <f t="shared" si="38"/>
        <v>0</v>
      </c>
      <c r="R2976" s="736" t="s">
        <v>523</v>
      </c>
    </row>
    <row r="2977" spans="1:18" s="28" customFormat="1" ht="12" x14ac:dyDescent="0.2">
      <c r="A2977" s="717" t="s">
        <v>514</v>
      </c>
      <c r="B2977" s="718" t="s">
        <v>549</v>
      </c>
      <c r="C2977" s="718" t="s">
        <v>147</v>
      </c>
      <c r="D2977" s="718" t="s">
        <v>720</v>
      </c>
      <c r="E2977" s="719">
        <v>6000</v>
      </c>
      <c r="F2977" s="720" t="s">
        <v>721</v>
      </c>
      <c r="G2977" s="718" t="s">
        <v>722</v>
      </c>
      <c r="H2977" s="718" t="s">
        <v>527</v>
      </c>
      <c r="I2977" s="718" t="s">
        <v>528</v>
      </c>
      <c r="J2977" s="718" t="s">
        <v>656</v>
      </c>
      <c r="K2977" s="721" t="s">
        <v>723</v>
      </c>
      <c r="L2977" s="732">
        <v>3</v>
      </c>
      <c r="M2977" s="733">
        <v>14743.33</v>
      </c>
      <c r="N2977" s="734">
        <v>0</v>
      </c>
      <c r="O2977" s="732">
        <v>2</v>
      </c>
      <c r="P2977" s="733">
        <v>10000</v>
      </c>
      <c r="Q2977" s="735"/>
      <c r="R2977" s="736" t="s">
        <v>543</v>
      </c>
    </row>
    <row r="2978" spans="1:18" s="28" customFormat="1" ht="12" x14ac:dyDescent="0.2">
      <c r="A2978" s="717" t="s">
        <v>514</v>
      </c>
      <c r="B2978" s="718" t="s">
        <v>515</v>
      </c>
      <c r="C2978" s="718" t="s">
        <v>147</v>
      </c>
      <c r="D2978" s="718" t="s">
        <v>724</v>
      </c>
      <c r="E2978" s="719">
        <v>3000</v>
      </c>
      <c r="F2978" s="720" t="s">
        <v>725</v>
      </c>
      <c r="G2978" s="718" t="s">
        <v>726</v>
      </c>
      <c r="H2978" s="718" t="s">
        <v>527</v>
      </c>
      <c r="I2978" s="718" t="s">
        <v>528</v>
      </c>
      <c r="J2978" s="718" t="s">
        <v>727</v>
      </c>
      <c r="K2978" s="721" t="s">
        <v>557</v>
      </c>
      <c r="L2978" s="732">
        <v>5</v>
      </c>
      <c r="M2978" s="733">
        <v>15000</v>
      </c>
      <c r="N2978" s="734" t="s">
        <v>557</v>
      </c>
      <c r="O2978" s="732">
        <v>6</v>
      </c>
      <c r="P2978" s="733">
        <v>17600</v>
      </c>
      <c r="Q2978" s="735" t="str">
        <f>+N2978</f>
        <v>13 - INDETERMINADO</v>
      </c>
      <c r="R2978" s="736" t="s">
        <v>523</v>
      </c>
    </row>
    <row r="2979" spans="1:18" s="28" customFormat="1" ht="12" x14ac:dyDescent="0.2">
      <c r="A2979" s="717" t="s">
        <v>514</v>
      </c>
      <c r="B2979" s="718" t="s">
        <v>549</v>
      </c>
      <c r="C2979" s="718" t="s">
        <v>147</v>
      </c>
      <c r="D2979" s="718" t="s">
        <v>728</v>
      </c>
      <c r="E2979" s="719">
        <v>2000</v>
      </c>
      <c r="F2979" s="720" t="s">
        <v>729</v>
      </c>
      <c r="G2979" s="718" t="s">
        <v>730</v>
      </c>
      <c r="H2979" s="718" t="s">
        <v>539</v>
      </c>
      <c r="I2979" s="718" t="s">
        <v>528</v>
      </c>
      <c r="J2979" s="718" t="s">
        <v>596</v>
      </c>
      <c r="K2979" s="721" t="s">
        <v>731</v>
      </c>
      <c r="L2979" s="732">
        <v>3</v>
      </c>
      <c r="M2979" s="733">
        <v>5990</v>
      </c>
      <c r="N2979" s="734">
        <v>0</v>
      </c>
      <c r="O2979" s="732">
        <v>6</v>
      </c>
      <c r="P2979" s="733">
        <v>10579.310000000001</v>
      </c>
      <c r="Q2979" s="735">
        <f>+N2979</f>
        <v>0</v>
      </c>
      <c r="R2979" s="736" t="s">
        <v>523</v>
      </c>
    </row>
    <row r="2980" spans="1:18" s="28" customFormat="1" ht="12" x14ac:dyDescent="0.2">
      <c r="A2980" s="717" t="s">
        <v>514</v>
      </c>
      <c r="B2980" s="718" t="s">
        <v>515</v>
      </c>
      <c r="C2980" s="718" t="s">
        <v>147</v>
      </c>
      <c r="D2980" s="718" t="s">
        <v>618</v>
      </c>
      <c r="E2980" s="719">
        <v>3000</v>
      </c>
      <c r="F2980" s="720" t="s">
        <v>732</v>
      </c>
      <c r="G2980" s="718" t="s">
        <v>733</v>
      </c>
      <c r="H2980" s="718" t="s">
        <v>539</v>
      </c>
      <c r="I2980" s="718" t="s">
        <v>520</v>
      </c>
      <c r="J2980" s="718" t="s">
        <v>734</v>
      </c>
      <c r="K2980" s="721" t="s">
        <v>557</v>
      </c>
      <c r="L2980" s="732">
        <v>5</v>
      </c>
      <c r="M2980" s="733">
        <v>15000</v>
      </c>
      <c r="N2980" s="734" t="s">
        <v>557</v>
      </c>
      <c r="O2980" s="732">
        <v>6</v>
      </c>
      <c r="P2980" s="733">
        <v>18000</v>
      </c>
      <c r="Q2980" s="735" t="str">
        <f>+N2980</f>
        <v>13 - INDETERMINADO</v>
      </c>
      <c r="R2980" s="736" t="s">
        <v>523</v>
      </c>
    </row>
    <row r="2981" spans="1:18" s="28" customFormat="1" ht="12" x14ac:dyDescent="0.2">
      <c r="A2981" s="717" t="s">
        <v>514</v>
      </c>
      <c r="B2981" s="718" t="s">
        <v>515</v>
      </c>
      <c r="C2981" s="718" t="s">
        <v>147</v>
      </c>
      <c r="D2981" s="718" t="s">
        <v>735</v>
      </c>
      <c r="E2981" s="719">
        <v>1800</v>
      </c>
      <c r="F2981" s="720" t="s">
        <v>736</v>
      </c>
      <c r="G2981" s="718" t="s">
        <v>737</v>
      </c>
      <c r="H2981" s="718"/>
      <c r="I2981" s="718" t="s">
        <v>738</v>
      </c>
      <c r="J2981" s="718" t="s">
        <v>739</v>
      </c>
      <c r="K2981" s="721" t="s">
        <v>740</v>
      </c>
      <c r="L2981" s="732">
        <v>12</v>
      </c>
      <c r="M2981" s="733">
        <v>19296.669999999998</v>
      </c>
      <c r="N2981" s="734" t="s">
        <v>740</v>
      </c>
      <c r="O2981" s="732">
        <v>6</v>
      </c>
      <c r="P2981" s="733">
        <v>10481.74</v>
      </c>
      <c r="Q2981" s="735" t="str">
        <f>+N2981</f>
        <v>26 - INDETERMINADO</v>
      </c>
      <c r="R2981" s="736" t="s">
        <v>523</v>
      </c>
    </row>
    <row r="2982" spans="1:18" s="28" customFormat="1" ht="12" x14ac:dyDescent="0.2">
      <c r="A2982" s="717" t="s">
        <v>514</v>
      </c>
      <c r="B2982" s="718" t="s">
        <v>515</v>
      </c>
      <c r="C2982" s="718" t="s">
        <v>147</v>
      </c>
      <c r="D2982" s="718" t="s">
        <v>741</v>
      </c>
      <c r="E2982" s="719">
        <v>4500</v>
      </c>
      <c r="F2982" s="720" t="s">
        <v>742</v>
      </c>
      <c r="G2982" s="718" t="s">
        <v>743</v>
      </c>
      <c r="H2982" s="718" t="s">
        <v>565</v>
      </c>
      <c r="I2982" s="718" t="s">
        <v>528</v>
      </c>
      <c r="J2982" s="718" t="s">
        <v>744</v>
      </c>
      <c r="K2982" s="721" t="s">
        <v>745</v>
      </c>
      <c r="L2982" s="732">
        <v>12</v>
      </c>
      <c r="M2982" s="733">
        <v>54600</v>
      </c>
      <c r="N2982" s="734" t="s">
        <v>745</v>
      </c>
      <c r="O2982" s="732">
        <v>6</v>
      </c>
      <c r="P2982" s="733">
        <v>26877.190000000002</v>
      </c>
      <c r="Q2982" s="735" t="str">
        <f>+N2982</f>
        <v>2 - INDETERMINADO</v>
      </c>
      <c r="R2982" s="736" t="s">
        <v>523</v>
      </c>
    </row>
    <row r="2983" spans="1:18" s="28" customFormat="1" ht="12" x14ac:dyDescent="0.2">
      <c r="A2983" s="717" t="s">
        <v>514</v>
      </c>
      <c r="B2983" s="718" t="s">
        <v>515</v>
      </c>
      <c r="C2983" s="718" t="s">
        <v>147</v>
      </c>
      <c r="D2983" s="718" t="s">
        <v>746</v>
      </c>
      <c r="E2983" s="719">
        <v>4500</v>
      </c>
      <c r="F2983" s="720" t="s">
        <v>747</v>
      </c>
      <c r="G2983" s="718" t="s">
        <v>748</v>
      </c>
      <c r="H2983" s="718" t="s">
        <v>519</v>
      </c>
      <c r="I2983" s="718" t="s">
        <v>528</v>
      </c>
      <c r="J2983" s="718" t="s">
        <v>600</v>
      </c>
      <c r="K2983" s="721">
        <v>1</v>
      </c>
      <c r="L2983" s="732">
        <v>1</v>
      </c>
      <c r="M2983" s="733">
        <v>4500</v>
      </c>
      <c r="N2983" s="734" t="s">
        <v>542</v>
      </c>
      <c r="O2983" s="732">
        <v>0</v>
      </c>
      <c r="P2983" s="733">
        <v>0</v>
      </c>
      <c r="Q2983" s="735"/>
      <c r="R2983" s="736" t="s">
        <v>543</v>
      </c>
    </row>
    <row r="2984" spans="1:18" s="28" customFormat="1" ht="12" x14ac:dyDescent="0.2">
      <c r="A2984" s="717" t="s">
        <v>514</v>
      </c>
      <c r="B2984" s="718" t="s">
        <v>515</v>
      </c>
      <c r="C2984" s="718" t="s">
        <v>147</v>
      </c>
      <c r="D2984" s="718" t="s">
        <v>749</v>
      </c>
      <c r="E2984" s="719">
        <v>2500</v>
      </c>
      <c r="F2984" s="720" t="s">
        <v>750</v>
      </c>
      <c r="G2984" s="718" t="s">
        <v>751</v>
      </c>
      <c r="H2984" s="718" t="s">
        <v>571</v>
      </c>
      <c r="I2984" s="718" t="s">
        <v>571</v>
      </c>
      <c r="J2984" s="718" t="s">
        <v>571</v>
      </c>
      <c r="K2984" s="721" t="s">
        <v>530</v>
      </c>
      <c r="L2984" s="732">
        <v>12</v>
      </c>
      <c r="M2984" s="733">
        <v>30600</v>
      </c>
      <c r="N2984" s="734" t="s">
        <v>530</v>
      </c>
      <c r="O2984" s="732">
        <v>6</v>
      </c>
      <c r="P2984" s="733">
        <v>15000</v>
      </c>
      <c r="Q2984" s="735" t="str">
        <f>+N2984</f>
        <v>4 - INDETERMINADO</v>
      </c>
      <c r="R2984" s="736" t="s">
        <v>523</v>
      </c>
    </row>
    <row r="2985" spans="1:18" s="28" customFormat="1" ht="12" x14ac:dyDescent="0.2">
      <c r="A2985" s="717" t="s">
        <v>514</v>
      </c>
      <c r="B2985" s="718" t="s">
        <v>515</v>
      </c>
      <c r="C2985" s="718" t="s">
        <v>147</v>
      </c>
      <c r="D2985" s="718" t="s">
        <v>752</v>
      </c>
      <c r="E2985" s="719">
        <v>5000</v>
      </c>
      <c r="F2985" s="720" t="s">
        <v>753</v>
      </c>
      <c r="G2985" s="718" t="s">
        <v>754</v>
      </c>
      <c r="H2985" s="718" t="s">
        <v>519</v>
      </c>
      <c r="I2985" s="718" t="s">
        <v>528</v>
      </c>
      <c r="J2985" s="718" t="s">
        <v>547</v>
      </c>
      <c r="K2985" s="721" t="s">
        <v>557</v>
      </c>
      <c r="L2985" s="732">
        <v>5</v>
      </c>
      <c r="M2985" s="733">
        <v>25000</v>
      </c>
      <c r="N2985" s="734" t="s">
        <v>557</v>
      </c>
      <c r="O2985" s="732">
        <v>6</v>
      </c>
      <c r="P2985" s="733">
        <v>30000</v>
      </c>
      <c r="Q2985" s="735" t="str">
        <f>+N2985</f>
        <v>13 - INDETERMINADO</v>
      </c>
      <c r="R2985" s="736" t="s">
        <v>523</v>
      </c>
    </row>
    <row r="2986" spans="1:18" s="28" customFormat="1" ht="12" x14ac:dyDescent="0.2">
      <c r="A2986" s="717" t="s">
        <v>514</v>
      </c>
      <c r="B2986" s="718" t="s">
        <v>549</v>
      </c>
      <c r="C2986" s="718" t="s">
        <v>147</v>
      </c>
      <c r="D2986" s="718" t="s">
        <v>755</v>
      </c>
      <c r="E2986" s="719">
        <v>3000</v>
      </c>
      <c r="F2986" s="720" t="s">
        <v>756</v>
      </c>
      <c r="G2986" s="718" t="s">
        <v>757</v>
      </c>
      <c r="H2986" s="718" t="s">
        <v>527</v>
      </c>
      <c r="I2986" s="718" t="s">
        <v>528</v>
      </c>
      <c r="J2986" s="718" t="s">
        <v>758</v>
      </c>
      <c r="K2986" s="721" t="s">
        <v>759</v>
      </c>
      <c r="L2986" s="732">
        <v>2</v>
      </c>
      <c r="M2986" s="733">
        <v>5893.33</v>
      </c>
      <c r="N2986" s="734">
        <v>0</v>
      </c>
      <c r="O2986" s="732">
        <v>6</v>
      </c>
      <c r="P2986" s="733">
        <v>18000</v>
      </c>
      <c r="Q2986" s="735">
        <f>+N2986</f>
        <v>0</v>
      </c>
      <c r="R2986" s="736" t="s">
        <v>523</v>
      </c>
    </row>
    <row r="2987" spans="1:18" s="28" customFormat="1" ht="12" x14ac:dyDescent="0.2">
      <c r="A2987" s="717" t="s">
        <v>514</v>
      </c>
      <c r="B2987" s="718" t="s">
        <v>515</v>
      </c>
      <c r="C2987" s="718" t="s">
        <v>147</v>
      </c>
      <c r="D2987" s="718" t="s">
        <v>760</v>
      </c>
      <c r="E2987" s="719">
        <v>15600</v>
      </c>
      <c r="F2987" s="720" t="s">
        <v>761</v>
      </c>
      <c r="G2987" s="718" t="s">
        <v>762</v>
      </c>
      <c r="H2987" s="718" t="s">
        <v>519</v>
      </c>
      <c r="I2987" s="718" t="s">
        <v>528</v>
      </c>
      <c r="J2987" s="718" t="s">
        <v>547</v>
      </c>
      <c r="K2987" s="721" t="s">
        <v>763</v>
      </c>
      <c r="L2987" s="732">
        <v>1</v>
      </c>
      <c r="M2987" s="733">
        <v>11440</v>
      </c>
      <c r="N2987" s="734" t="s">
        <v>542</v>
      </c>
      <c r="O2987" s="732">
        <v>0</v>
      </c>
      <c r="P2987" s="733">
        <v>0</v>
      </c>
      <c r="Q2987" s="735"/>
      <c r="R2987" s="736" t="s">
        <v>543</v>
      </c>
    </row>
    <row r="2988" spans="1:18" s="28" customFormat="1" ht="12" x14ac:dyDescent="0.2">
      <c r="A2988" s="717" t="s">
        <v>514</v>
      </c>
      <c r="B2988" s="718" t="s">
        <v>515</v>
      </c>
      <c r="C2988" s="718" t="s">
        <v>147</v>
      </c>
      <c r="D2988" s="718" t="s">
        <v>544</v>
      </c>
      <c r="E2988" s="719">
        <v>4000</v>
      </c>
      <c r="F2988" s="720" t="s">
        <v>764</v>
      </c>
      <c r="G2988" s="718" t="s">
        <v>765</v>
      </c>
      <c r="H2988" s="718" t="s">
        <v>519</v>
      </c>
      <c r="I2988" s="718" t="s">
        <v>528</v>
      </c>
      <c r="J2988" s="718" t="s">
        <v>600</v>
      </c>
      <c r="K2988" s="721" t="s">
        <v>612</v>
      </c>
      <c r="L2988" s="732">
        <v>12</v>
      </c>
      <c r="M2988" s="733">
        <v>48600</v>
      </c>
      <c r="N2988" s="734" t="s">
        <v>612</v>
      </c>
      <c r="O2988" s="732">
        <v>6</v>
      </c>
      <c r="P2988" s="733">
        <v>24000</v>
      </c>
      <c r="Q2988" s="735" t="str">
        <f>+N2988</f>
        <v>15 - INDETERMINADO</v>
      </c>
      <c r="R2988" s="736" t="s">
        <v>523</v>
      </c>
    </row>
    <row r="2989" spans="1:18" s="28" customFormat="1" ht="12" x14ac:dyDescent="0.2">
      <c r="A2989" s="717" t="s">
        <v>514</v>
      </c>
      <c r="B2989" s="718" t="s">
        <v>515</v>
      </c>
      <c r="C2989" s="718" t="s">
        <v>147</v>
      </c>
      <c r="D2989" s="718" t="s">
        <v>531</v>
      </c>
      <c r="E2989" s="719">
        <v>4500</v>
      </c>
      <c r="F2989" s="720" t="s">
        <v>766</v>
      </c>
      <c r="G2989" s="718" t="s">
        <v>767</v>
      </c>
      <c r="H2989" s="718" t="s">
        <v>519</v>
      </c>
      <c r="I2989" s="718" t="s">
        <v>528</v>
      </c>
      <c r="J2989" s="718" t="s">
        <v>547</v>
      </c>
      <c r="K2989" s="721" t="s">
        <v>535</v>
      </c>
      <c r="L2989" s="732">
        <v>12</v>
      </c>
      <c r="M2989" s="733">
        <v>54600</v>
      </c>
      <c r="N2989" s="734" t="s">
        <v>535</v>
      </c>
      <c r="O2989" s="732">
        <v>6</v>
      </c>
      <c r="P2989" s="733">
        <v>26980</v>
      </c>
      <c r="Q2989" s="735" t="str">
        <f>+N2989</f>
        <v>12 - INDETERMINADO</v>
      </c>
      <c r="R2989" s="736" t="s">
        <v>523</v>
      </c>
    </row>
    <row r="2990" spans="1:18" s="28" customFormat="1" ht="12" x14ac:dyDescent="0.2">
      <c r="A2990" s="717" t="s">
        <v>514</v>
      </c>
      <c r="B2990" s="718" t="s">
        <v>515</v>
      </c>
      <c r="C2990" s="718" t="s">
        <v>147</v>
      </c>
      <c r="D2990" s="718" t="s">
        <v>768</v>
      </c>
      <c r="E2990" s="719">
        <v>5000</v>
      </c>
      <c r="F2990" s="720" t="s">
        <v>769</v>
      </c>
      <c r="G2990" s="718" t="s">
        <v>770</v>
      </c>
      <c r="H2990" s="718" t="s">
        <v>539</v>
      </c>
      <c r="I2990" s="718" t="s">
        <v>771</v>
      </c>
      <c r="J2990" s="718" t="s">
        <v>772</v>
      </c>
      <c r="K2990" s="721" t="s">
        <v>530</v>
      </c>
      <c r="L2990" s="732">
        <v>5</v>
      </c>
      <c r="M2990" s="733">
        <v>25000</v>
      </c>
      <c r="N2990" s="734" t="s">
        <v>542</v>
      </c>
      <c r="O2990" s="732">
        <v>0</v>
      </c>
      <c r="P2990" s="733">
        <v>0</v>
      </c>
      <c r="Q2990" s="735"/>
      <c r="R2990" s="736" t="s">
        <v>543</v>
      </c>
    </row>
    <row r="2991" spans="1:18" s="28" customFormat="1" ht="12" x14ac:dyDescent="0.2">
      <c r="A2991" s="717" t="s">
        <v>514</v>
      </c>
      <c r="B2991" s="718" t="s">
        <v>515</v>
      </c>
      <c r="C2991" s="718" t="s">
        <v>147</v>
      </c>
      <c r="D2991" s="718" t="s">
        <v>773</v>
      </c>
      <c r="E2991" s="719">
        <v>3000</v>
      </c>
      <c r="F2991" s="720" t="s">
        <v>774</v>
      </c>
      <c r="G2991" s="718" t="s">
        <v>775</v>
      </c>
      <c r="H2991" s="718"/>
      <c r="I2991" s="718" t="s">
        <v>738</v>
      </c>
      <c r="J2991" s="718" t="s">
        <v>776</v>
      </c>
      <c r="K2991" s="721" t="s">
        <v>572</v>
      </c>
      <c r="L2991" s="732">
        <v>12</v>
      </c>
      <c r="M2991" s="733">
        <v>36600</v>
      </c>
      <c r="N2991" s="734" t="s">
        <v>572</v>
      </c>
      <c r="O2991" s="732">
        <v>6</v>
      </c>
      <c r="P2991" s="733">
        <v>18000</v>
      </c>
      <c r="Q2991" s="735" t="str">
        <f>+N2991</f>
        <v>44 - INDETERMINADO</v>
      </c>
      <c r="R2991" s="736" t="s">
        <v>523</v>
      </c>
    </row>
    <row r="2992" spans="1:18" s="28" customFormat="1" ht="12" x14ac:dyDescent="0.2">
      <c r="A2992" s="717" t="s">
        <v>514</v>
      </c>
      <c r="B2992" s="718" t="s">
        <v>515</v>
      </c>
      <c r="C2992" s="718" t="s">
        <v>147</v>
      </c>
      <c r="D2992" s="718" t="s">
        <v>777</v>
      </c>
      <c r="E2992" s="719">
        <v>15000</v>
      </c>
      <c r="F2992" s="720" t="s">
        <v>778</v>
      </c>
      <c r="G2992" s="718" t="s">
        <v>779</v>
      </c>
      <c r="H2992" s="718" t="s">
        <v>519</v>
      </c>
      <c r="I2992" s="718" t="s">
        <v>528</v>
      </c>
      <c r="J2992" s="718" t="s">
        <v>547</v>
      </c>
      <c r="K2992" s="721" t="s">
        <v>763</v>
      </c>
      <c r="L2992" s="732">
        <v>12</v>
      </c>
      <c r="M2992" s="733">
        <v>180600</v>
      </c>
      <c r="N2992" s="734" t="s">
        <v>542</v>
      </c>
      <c r="O2992" s="732">
        <v>0</v>
      </c>
      <c r="P2992" s="733">
        <v>0</v>
      </c>
      <c r="Q2992" s="735"/>
      <c r="R2992" s="736" t="s">
        <v>543</v>
      </c>
    </row>
    <row r="2993" spans="1:18" s="28" customFormat="1" ht="12" x14ac:dyDescent="0.2">
      <c r="A2993" s="717" t="s">
        <v>514</v>
      </c>
      <c r="B2993" s="718" t="s">
        <v>515</v>
      </c>
      <c r="C2993" s="718" t="s">
        <v>147</v>
      </c>
      <c r="D2993" s="718" t="s">
        <v>585</v>
      </c>
      <c r="E2993" s="719">
        <v>3000</v>
      </c>
      <c r="F2993" s="720" t="s">
        <v>780</v>
      </c>
      <c r="G2993" s="718" t="s">
        <v>781</v>
      </c>
      <c r="H2993" s="718" t="s">
        <v>539</v>
      </c>
      <c r="I2993" s="718" t="s">
        <v>528</v>
      </c>
      <c r="J2993" s="718" t="s">
        <v>596</v>
      </c>
      <c r="K2993" s="721" t="s">
        <v>557</v>
      </c>
      <c r="L2993" s="732">
        <v>5</v>
      </c>
      <c r="M2993" s="733">
        <v>15000</v>
      </c>
      <c r="N2993" s="734" t="s">
        <v>542</v>
      </c>
      <c r="O2993" s="732">
        <v>0</v>
      </c>
      <c r="P2993" s="733">
        <v>0</v>
      </c>
      <c r="Q2993" s="735"/>
      <c r="R2993" s="736" t="s">
        <v>543</v>
      </c>
    </row>
    <row r="2994" spans="1:18" s="28" customFormat="1" ht="12" x14ac:dyDescent="0.2">
      <c r="A2994" s="717" t="s">
        <v>514</v>
      </c>
      <c r="B2994" s="718" t="s">
        <v>515</v>
      </c>
      <c r="C2994" s="718" t="s">
        <v>147</v>
      </c>
      <c r="D2994" s="718" t="s">
        <v>782</v>
      </c>
      <c r="E2994" s="719">
        <v>8000</v>
      </c>
      <c r="F2994" s="720" t="s">
        <v>783</v>
      </c>
      <c r="G2994" s="718" t="s">
        <v>784</v>
      </c>
      <c r="H2994" s="718" t="s">
        <v>565</v>
      </c>
      <c r="I2994" s="718" t="s">
        <v>528</v>
      </c>
      <c r="J2994" s="718" t="s">
        <v>566</v>
      </c>
      <c r="K2994" s="721" t="s">
        <v>785</v>
      </c>
      <c r="L2994" s="732">
        <v>12</v>
      </c>
      <c r="M2994" s="733">
        <v>96600</v>
      </c>
      <c r="N2994" s="734" t="s">
        <v>785</v>
      </c>
      <c r="O2994" s="732">
        <v>6</v>
      </c>
      <c r="P2994" s="733">
        <v>47926.11</v>
      </c>
      <c r="Q2994" s="735" t="str">
        <f t="shared" ref="Q2994:Q2999" si="39">+N2994</f>
        <v>11 - INDETERMINADO</v>
      </c>
      <c r="R2994" s="736" t="s">
        <v>523</v>
      </c>
    </row>
    <row r="2995" spans="1:18" s="28" customFormat="1" ht="12" x14ac:dyDescent="0.2">
      <c r="A2995" s="717" t="s">
        <v>514</v>
      </c>
      <c r="B2995" s="718" t="s">
        <v>515</v>
      </c>
      <c r="C2995" s="718" t="s">
        <v>147</v>
      </c>
      <c r="D2995" s="718" t="s">
        <v>728</v>
      </c>
      <c r="E2995" s="719">
        <v>2000</v>
      </c>
      <c r="F2995" s="720" t="s">
        <v>786</v>
      </c>
      <c r="G2995" s="718" t="s">
        <v>787</v>
      </c>
      <c r="H2995" s="718" t="s">
        <v>519</v>
      </c>
      <c r="I2995" s="718" t="s">
        <v>788</v>
      </c>
      <c r="J2995" s="718" t="s">
        <v>789</v>
      </c>
      <c r="K2995" s="721" t="s">
        <v>790</v>
      </c>
      <c r="L2995" s="732">
        <v>3</v>
      </c>
      <c r="M2995" s="733">
        <v>5080</v>
      </c>
      <c r="N2995" s="734">
        <v>0</v>
      </c>
      <c r="O2995" s="732">
        <v>3</v>
      </c>
      <c r="P2995" s="733">
        <v>6000</v>
      </c>
      <c r="Q2995" s="735">
        <f t="shared" si="39"/>
        <v>0</v>
      </c>
      <c r="R2995" s="736" t="s">
        <v>523</v>
      </c>
    </row>
    <row r="2996" spans="1:18" s="28" customFormat="1" ht="12" x14ac:dyDescent="0.2">
      <c r="A2996" s="717" t="s">
        <v>514</v>
      </c>
      <c r="B2996" s="718" t="s">
        <v>515</v>
      </c>
      <c r="C2996" s="718" t="s">
        <v>147</v>
      </c>
      <c r="D2996" s="718" t="s">
        <v>791</v>
      </c>
      <c r="E2996" s="719">
        <v>1200</v>
      </c>
      <c r="F2996" s="720" t="s">
        <v>792</v>
      </c>
      <c r="G2996" s="718" t="s">
        <v>793</v>
      </c>
      <c r="H2996" s="718" t="s">
        <v>519</v>
      </c>
      <c r="I2996" s="718" t="s">
        <v>794</v>
      </c>
      <c r="J2996" s="718" t="s">
        <v>795</v>
      </c>
      <c r="K2996" s="721" t="s">
        <v>796</v>
      </c>
      <c r="L2996" s="732">
        <v>12</v>
      </c>
      <c r="M2996" s="733">
        <v>14770</v>
      </c>
      <c r="N2996" s="734" t="s">
        <v>796</v>
      </c>
      <c r="O2996" s="732">
        <v>6</v>
      </c>
      <c r="P2996" s="733">
        <v>7200</v>
      </c>
      <c r="Q2996" s="735" t="str">
        <f t="shared" si="39"/>
        <v xml:space="preserve">MANDATO JUDICIAL </v>
      </c>
      <c r="R2996" s="736" t="s">
        <v>523</v>
      </c>
    </row>
    <row r="2997" spans="1:18" s="28" customFormat="1" ht="12" x14ac:dyDescent="0.2">
      <c r="A2997" s="717" t="s">
        <v>514</v>
      </c>
      <c r="B2997" s="718" t="s">
        <v>515</v>
      </c>
      <c r="C2997" s="718" t="s">
        <v>147</v>
      </c>
      <c r="D2997" s="718" t="s">
        <v>724</v>
      </c>
      <c r="E2997" s="719">
        <v>3000</v>
      </c>
      <c r="F2997" s="720" t="s">
        <v>797</v>
      </c>
      <c r="G2997" s="718" t="s">
        <v>798</v>
      </c>
      <c r="H2997" s="718"/>
      <c r="I2997" s="718" t="s">
        <v>520</v>
      </c>
      <c r="J2997" s="718" t="s">
        <v>799</v>
      </c>
      <c r="K2997" s="721" t="s">
        <v>557</v>
      </c>
      <c r="L2997" s="732">
        <v>5</v>
      </c>
      <c r="M2997" s="733">
        <v>14800</v>
      </c>
      <c r="N2997" s="734" t="s">
        <v>557</v>
      </c>
      <c r="O2997" s="732">
        <v>6</v>
      </c>
      <c r="P2997" s="733">
        <v>17489</v>
      </c>
      <c r="Q2997" s="735" t="str">
        <f t="shared" si="39"/>
        <v>13 - INDETERMINADO</v>
      </c>
      <c r="R2997" s="736" t="s">
        <v>523</v>
      </c>
    </row>
    <row r="2998" spans="1:18" s="28" customFormat="1" ht="12" x14ac:dyDescent="0.2">
      <c r="A2998" s="717" t="s">
        <v>514</v>
      </c>
      <c r="B2998" s="718" t="s">
        <v>515</v>
      </c>
      <c r="C2998" s="718" t="s">
        <v>147</v>
      </c>
      <c r="D2998" s="718" t="s">
        <v>800</v>
      </c>
      <c r="E2998" s="719">
        <v>3000</v>
      </c>
      <c r="F2998" s="720" t="s">
        <v>801</v>
      </c>
      <c r="G2998" s="718" t="s">
        <v>802</v>
      </c>
      <c r="H2998" s="718" t="s">
        <v>527</v>
      </c>
      <c r="I2998" s="718" t="s">
        <v>520</v>
      </c>
      <c r="J2998" s="718" t="s">
        <v>803</v>
      </c>
      <c r="K2998" s="721" t="s">
        <v>612</v>
      </c>
      <c r="L2998" s="732">
        <v>5</v>
      </c>
      <c r="M2998" s="733">
        <v>15000</v>
      </c>
      <c r="N2998" s="734" t="s">
        <v>612</v>
      </c>
      <c r="O2998" s="732">
        <v>6</v>
      </c>
      <c r="P2998" s="733">
        <v>18000</v>
      </c>
      <c r="Q2998" s="735" t="str">
        <f t="shared" si="39"/>
        <v>15 - INDETERMINADO</v>
      </c>
      <c r="R2998" s="736" t="s">
        <v>523</v>
      </c>
    </row>
    <row r="2999" spans="1:18" s="28" customFormat="1" ht="12" x14ac:dyDescent="0.2">
      <c r="A2999" s="717" t="s">
        <v>514</v>
      </c>
      <c r="B2999" s="718" t="s">
        <v>515</v>
      </c>
      <c r="C2999" s="718" t="s">
        <v>147</v>
      </c>
      <c r="D2999" s="718" t="s">
        <v>804</v>
      </c>
      <c r="E2999" s="719">
        <v>3000</v>
      </c>
      <c r="F2999" s="720" t="s">
        <v>805</v>
      </c>
      <c r="G2999" s="718" t="s">
        <v>806</v>
      </c>
      <c r="H2999" s="718" t="s">
        <v>527</v>
      </c>
      <c r="I2999" s="718" t="s">
        <v>528</v>
      </c>
      <c r="J2999" s="718" t="s">
        <v>656</v>
      </c>
      <c r="K2999" s="721" t="s">
        <v>700</v>
      </c>
      <c r="L2999" s="732">
        <v>5</v>
      </c>
      <c r="M2999" s="733">
        <v>15000</v>
      </c>
      <c r="N2999" s="734" t="s">
        <v>700</v>
      </c>
      <c r="O2999" s="732">
        <v>6</v>
      </c>
      <c r="P2999" s="733">
        <v>18000</v>
      </c>
      <c r="Q2999" s="735" t="str">
        <f t="shared" si="39"/>
        <v>3 - INDETERMINADO</v>
      </c>
      <c r="R2999" s="736" t="s">
        <v>523</v>
      </c>
    </row>
    <row r="3000" spans="1:18" s="28" customFormat="1" ht="12" x14ac:dyDescent="0.2">
      <c r="A3000" s="717" t="s">
        <v>514</v>
      </c>
      <c r="B3000" s="718" t="s">
        <v>549</v>
      </c>
      <c r="C3000" s="718" t="s">
        <v>147</v>
      </c>
      <c r="D3000" s="718" t="s">
        <v>544</v>
      </c>
      <c r="E3000" s="719">
        <v>4500</v>
      </c>
      <c r="F3000" s="720" t="s">
        <v>807</v>
      </c>
      <c r="G3000" s="718" t="s">
        <v>808</v>
      </c>
      <c r="H3000" s="718" t="s">
        <v>519</v>
      </c>
      <c r="I3000" s="718" t="s">
        <v>528</v>
      </c>
      <c r="J3000" s="718" t="s">
        <v>809</v>
      </c>
      <c r="K3000" s="721" t="s">
        <v>810</v>
      </c>
      <c r="L3000" s="732">
        <v>3</v>
      </c>
      <c r="M3000" s="733">
        <v>13086.67</v>
      </c>
      <c r="N3000" s="734">
        <v>0</v>
      </c>
      <c r="O3000" s="732">
        <v>6</v>
      </c>
      <c r="P3000" s="733">
        <v>22828.43</v>
      </c>
      <c r="Q3000" s="735"/>
      <c r="R3000" s="736" t="s">
        <v>543</v>
      </c>
    </row>
    <row r="3001" spans="1:18" s="28" customFormat="1" ht="12" x14ac:dyDescent="0.2">
      <c r="A3001" s="717" t="s">
        <v>514</v>
      </c>
      <c r="B3001" s="718" t="s">
        <v>515</v>
      </c>
      <c r="C3001" s="718" t="s">
        <v>147</v>
      </c>
      <c r="D3001" s="718" t="s">
        <v>811</v>
      </c>
      <c r="E3001" s="719">
        <v>1200</v>
      </c>
      <c r="F3001" s="720" t="s">
        <v>812</v>
      </c>
      <c r="G3001" s="718" t="s">
        <v>813</v>
      </c>
      <c r="H3001" s="718" t="s">
        <v>623</v>
      </c>
      <c r="I3001" s="718" t="s">
        <v>615</v>
      </c>
      <c r="J3001" s="718" t="s">
        <v>624</v>
      </c>
      <c r="K3001" s="721">
        <v>96</v>
      </c>
      <c r="L3001" s="732">
        <v>1</v>
      </c>
      <c r="M3001" s="733">
        <v>1200</v>
      </c>
      <c r="N3001" s="734" t="s">
        <v>542</v>
      </c>
      <c r="O3001" s="732">
        <v>0</v>
      </c>
      <c r="P3001" s="733">
        <v>0</v>
      </c>
      <c r="Q3001" s="735"/>
      <c r="R3001" s="736" t="s">
        <v>543</v>
      </c>
    </row>
    <row r="3002" spans="1:18" s="28" customFormat="1" ht="12" x14ac:dyDescent="0.2">
      <c r="A3002" s="717" t="s">
        <v>514</v>
      </c>
      <c r="B3002" s="718" t="s">
        <v>549</v>
      </c>
      <c r="C3002" s="718" t="s">
        <v>147</v>
      </c>
      <c r="D3002" s="718" t="s">
        <v>814</v>
      </c>
      <c r="E3002" s="719">
        <v>6000</v>
      </c>
      <c r="F3002" s="720" t="s">
        <v>815</v>
      </c>
      <c r="G3002" s="718" t="s">
        <v>816</v>
      </c>
      <c r="H3002" s="718" t="s">
        <v>519</v>
      </c>
      <c r="I3002" s="718" t="s">
        <v>528</v>
      </c>
      <c r="J3002" s="718" t="s">
        <v>817</v>
      </c>
      <c r="K3002" s="721" t="s">
        <v>818</v>
      </c>
      <c r="L3002" s="732">
        <v>3</v>
      </c>
      <c r="M3002" s="733">
        <v>17386.669999999998</v>
      </c>
      <c r="N3002" s="734">
        <v>0</v>
      </c>
      <c r="O3002" s="732">
        <v>6</v>
      </c>
      <c r="P3002" s="733">
        <v>36000</v>
      </c>
      <c r="Q3002" s="735">
        <f>+N3002</f>
        <v>0</v>
      </c>
      <c r="R3002" s="736" t="s">
        <v>523</v>
      </c>
    </row>
    <row r="3003" spans="1:18" s="28" customFormat="1" ht="12" x14ac:dyDescent="0.2">
      <c r="A3003" s="717" t="s">
        <v>514</v>
      </c>
      <c r="B3003" s="718" t="s">
        <v>515</v>
      </c>
      <c r="C3003" s="718" t="s">
        <v>147</v>
      </c>
      <c r="D3003" s="718" t="s">
        <v>819</v>
      </c>
      <c r="E3003" s="719">
        <v>4000</v>
      </c>
      <c r="F3003" s="720" t="s">
        <v>820</v>
      </c>
      <c r="G3003" s="718" t="s">
        <v>821</v>
      </c>
      <c r="H3003" s="718" t="s">
        <v>519</v>
      </c>
      <c r="I3003" s="718" t="s">
        <v>528</v>
      </c>
      <c r="J3003" s="718" t="s">
        <v>547</v>
      </c>
      <c r="K3003" s="721" t="s">
        <v>535</v>
      </c>
      <c r="L3003" s="732">
        <v>12</v>
      </c>
      <c r="M3003" s="733">
        <v>44600</v>
      </c>
      <c r="N3003" s="734" t="s">
        <v>542</v>
      </c>
      <c r="O3003" s="732">
        <v>0</v>
      </c>
      <c r="P3003" s="733">
        <v>0</v>
      </c>
      <c r="Q3003" s="735"/>
      <c r="R3003" s="736" t="s">
        <v>543</v>
      </c>
    </row>
    <row r="3004" spans="1:18" s="28" customFormat="1" ht="12" x14ac:dyDescent="0.2">
      <c r="A3004" s="717" t="s">
        <v>514</v>
      </c>
      <c r="B3004" s="718" t="s">
        <v>515</v>
      </c>
      <c r="C3004" s="718" t="s">
        <v>147</v>
      </c>
      <c r="D3004" s="718" t="s">
        <v>544</v>
      </c>
      <c r="E3004" s="719">
        <v>4000</v>
      </c>
      <c r="F3004" s="720" t="s">
        <v>822</v>
      </c>
      <c r="G3004" s="718" t="s">
        <v>823</v>
      </c>
      <c r="H3004" s="718" t="s">
        <v>519</v>
      </c>
      <c r="I3004" s="718" t="s">
        <v>528</v>
      </c>
      <c r="J3004" s="718" t="s">
        <v>547</v>
      </c>
      <c r="K3004" s="721" t="s">
        <v>824</v>
      </c>
      <c r="L3004" s="732">
        <v>5</v>
      </c>
      <c r="M3004" s="733">
        <v>20000</v>
      </c>
      <c r="N3004" s="734" t="s">
        <v>824</v>
      </c>
      <c r="O3004" s="732">
        <v>6</v>
      </c>
      <c r="P3004" s="733">
        <v>21166.11</v>
      </c>
      <c r="Q3004" s="735"/>
      <c r="R3004" s="736" t="s">
        <v>543</v>
      </c>
    </row>
    <row r="3005" spans="1:18" s="28" customFormat="1" ht="12" x14ac:dyDescent="0.2">
      <c r="A3005" s="717" t="s">
        <v>514</v>
      </c>
      <c r="B3005" s="718" t="s">
        <v>515</v>
      </c>
      <c r="C3005" s="718" t="s">
        <v>147</v>
      </c>
      <c r="D3005" s="718" t="s">
        <v>825</v>
      </c>
      <c r="E3005" s="719">
        <v>3000</v>
      </c>
      <c r="F3005" s="720" t="s">
        <v>826</v>
      </c>
      <c r="G3005" s="718" t="s">
        <v>827</v>
      </c>
      <c r="H3005" s="718" t="s">
        <v>527</v>
      </c>
      <c r="I3005" s="718" t="s">
        <v>528</v>
      </c>
      <c r="J3005" s="718" t="s">
        <v>828</v>
      </c>
      <c r="K3005" s="721" t="s">
        <v>530</v>
      </c>
      <c r="L3005" s="732">
        <v>5</v>
      </c>
      <c r="M3005" s="733">
        <v>15000</v>
      </c>
      <c r="N3005" s="734" t="s">
        <v>530</v>
      </c>
      <c r="O3005" s="732">
        <v>6</v>
      </c>
      <c r="P3005" s="733">
        <v>18000</v>
      </c>
      <c r="Q3005" s="735" t="str">
        <f t="shared" ref="Q3005:Q3012" si="40">+N3005</f>
        <v>4 - INDETERMINADO</v>
      </c>
      <c r="R3005" s="736" t="s">
        <v>523</v>
      </c>
    </row>
    <row r="3006" spans="1:18" s="28" customFormat="1" ht="12" x14ac:dyDescent="0.2">
      <c r="A3006" s="717" t="s">
        <v>514</v>
      </c>
      <c r="B3006" s="718" t="s">
        <v>515</v>
      </c>
      <c r="C3006" s="718" t="s">
        <v>147</v>
      </c>
      <c r="D3006" s="718" t="s">
        <v>829</v>
      </c>
      <c r="E3006" s="719">
        <v>2500</v>
      </c>
      <c r="F3006" s="720" t="s">
        <v>830</v>
      </c>
      <c r="G3006" s="718" t="s">
        <v>831</v>
      </c>
      <c r="H3006" s="718" t="s">
        <v>571</v>
      </c>
      <c r="I3006" s="718" t="s">
        <v>571</v>
      </c>
      <c r="J3006" s="718" t="s">
        <v>571</v>
      </c>
      <c r="K3006" s="721" t="s">
        <v>530</v>
      </c>
      <c r="L3006" s="732">
        <v>12</v>
      </c>
      <c r="M3006" s="733">
        <v>30600</v>
      </c>
      <c r="N3006" s="734" t="s">
        <v>530</v>
      </c>
      <c r="O3006" s="732">
        <v>6</v>
      </c>
      <c r="P3006" s="733">
        <v>15000</v>
      </c>
      <c r="Q3006" s="735" t="str">
        <f t="shared" si="40"/>
        <v>4 - INDETERMINADO</v>
      </c>
      <c r="R3006" s="736" t="s">
        <v>523</v>
      </c>
    </row>
    <row r="3007" spans="1:18" s="28" customFormat="1" ht="12" x14ac:dyDescent="0.2">
      <c r="A3007" s="717" t="s">
        <v>514</v>
      </c>
      <c r="B3007" s="718" t="s">
        <v>515</v>
      </c>
      <c r="C3007" s="718" t="s">
        <v>147</v>
      </c>
      <c r="D3007" s="718" t="s">
        <v>832</v>
      </c>
      <c r="E3007" s="719">
        <v>4000</v>
      </c>
      <c r="F3007" s="720" t="s">
        <v>833</v>
      </c>
      <c r="G3007" s="718" t="s">
        <v>834</v>
      </c>
      <c r="H3007" s="718" t="s">
        <v>519</v>
      </c>
      <c r="I3007" s="718" t="s">
        <v>528</v>
      </c>
      <c r="J3007" s="718" t="s">
        <v>547</v>
      </c>
      <c r="K3007" s="721" t="s">
        <v>542</v>
      </c>
      <c r="L3007" s="732">
        <v>0</v>
      </c>
      <c r="M3007" s="733">
        <v>0</v>
      </c>
      <c r="N3007" s="734">
        <v>0</v>
      </c>
      <c r="O3007" s="732">
        <v>4</v>
      </c>
      <c r="P3007" s="733">
        <v>15066.67</v>
      </c>
      <c r="Q3007" s="735">
        <f t="shared" si="40"/>
        <v>0</v>
      </c>
      <c r="R3007" s="736" t="s">
        <v>523</v>
      </c>
    </row>
    <row r="3008" spans="1:18" s="28" customFormat="1" ht="12" x14ac:dyDescent="0.2">
      <c r="A3008" s="717" t="s">
        <v>514</v>
      </c>
      <c r="B3008" s="718" t="s">
        <v>515</v>
      </c>
      <c r="C3008" s="718" t="s">
        <v>147</v>
      </c>
      <c r="D3008" s="718" t="s">
        <v>608</v>
      </c>
      <c r="E3008" s="719">
        <v>2000</v>
      </c>
      <c r="F3008" s="720" t="s">
        <v>835</v>
      </c>
      <c r="G3008" s="718" t="s">
        <v>836</v>
      </c>
      <c r="H3008" s="718" t="s">
        <v>623</v>
      </c>
      <c r="I3008" s="718" t="s">
        <v>615</v>
      </c>
      <c r="J3008" s="718" t="s">
        <v>837</v>
      </c>
      <c r="K3008" s="721" t="s">
        <v>535</v>
      </c>
      <c r="L3008" s="732">
        <v>12</v>
      </c>
      <c r="M3008" s="733">
        <v>24810</v>
      </c>
      <c r="N3008" s="734" t="s">
        <v>535</v>
      </c>
      <c r="O3008" s="732">
        <v>6</v>
      </c>
      <c r="P3008" s="733">
        <v>12000</v>
      </c>
      <c r="Q3008" s="735" t="str">
        <f t="shared" si="40"/>
        <v>12 - INDETERMINADO</v>
      </c>
      <c r="R3008" s="736" t="s">
        <v>523</v>
      </c>
    </row>
    <row r="3009" spans="1:18" s="28" customFormat="1" ht="12" x14ac:dyDescent="0.2">
      <c r="A3009" s="717" t="s">
        <v>514</v>
      </c>
      <c r="B3009" s="718" t="s">
        <v>515</v>
      </c>
      <c r="C3009" s="718" t="s">
        <v>147</v>
      </c>
      <c r="D3009" s="718" t="s">
        <v>838</v>
      </c>
      <c r="E3009" s="719">
        <v>3000</v>
      </c>
      <c r="F3009" s="720" t="s">
        <v>839</v>
      </c>
      <c r="G3009" s="718" t="s">
        <v>840</v>
      </c>
      <c r="H3009" s="718" t="s">
        <v>565</v>
      </c>
      <c r="I3009" s="718" t="s">
        <v>528</v>
      </c>
      <c r="J3009" s="718" t="s">
        <v>566</v>
      </c>
      <c r="K3009" s="721" t="s">
        <v>715</v>
      </c>
      <c r="L3009" s="732">
        <v>5</v>
      </c>
      <c r="M3009" s="733">
        <v>15000</v>
      </c>
      <c r="N3009" s="734" t="s">
        <v>715</v>
      </c>
      <c r="O3009" s="732">
        <v>6</v>
      </c>
      <c r="P3009" s="733">
        <v>18000</v>
      </c>
      <c r="Q3009" s="735" t="str">
        <f t="shared" si="40"/>
        <v>14 - INDETERMINADO</v>
      </c>
      <c r="R3009" s="736" t="s">
        <v>523</v>
      </c>
    </row>
    <row r="3010" spans="1:18" s="28" customFormat="1" ht="12" x14ac:dyDescent="0.2">
      <c r="A3010" s="717" t="s">
        <v>514</v>
      </c>
      <c r="B3010" s="718" t="s">
        <v>515</v>
      </c>
      <c r="C3010" s="718" t="s">
        <v>147</v>
      </c>
      <c r="D3010" s="718" t="s">
        <v>841</v>
      </c>
      <c r="E3010" s="719">
        <v>3000</v>
      </c>
      <c r="F3010" s="720" t="s">
        <v>842</v>
      </c>
      <c r="G3010" s="718" t="s">
        <v>843</v>
      </c>
      <c r="H3010" s="718" t="s">
        <v>519</v>
      </c>
      <c r="I3010" s="718" t="s">
        <v>520</v>
      </c>
      <c r="J3010" s="718" t="s">
        <v>534</v>
      </c>
      <c r="K3010" s="721" t="s">
        <v>700</v>
      </c>
      <c r="L3010" s="732">
        <v>5</v>
      </c>
      <c r="M3010" s="733">
        <v>15000</v>
      </c>
      <c r="N3010" s="734" t="s">
        <v>700</v>
      </c>
      <c r="O3010" s="732">
        <v>6</v>
      </c>
      <c r="P3010" s="733">
        <v>18000</v>
      </c>
      <c r="Q3010" s="735" t="str">
        <f t="shared" si="40"/>
        <v>3 - INDETERMINADO</v>
      </c>
      <c r="R3010" s="736" t="s">
        <v>523</v>
      </c>
    </row>
    <row r="3011" spans="1:18" s="28" customFormat="1" ht="12" x14ac:dyDescent="0.2">
      <c r="A3011" s="717" t="s">
        <v>514</v>
      </c>
      <c r="B3011" s="718" t="s">
        <v>515</v>
      </c>
      <c r="C3011" s="718" t="s">
        <v>147</v>
      </c>
      <c r="D3011" s="718" t="s">
        <v>819</v>
      </c>
      <c r="E3011" s="719">
        <v>4000</v>
      </c>
      <c r="F3011" s="720" t="s">
        <v>844</v>
      </c>
      <c r="G3011" s="718" t="s">
        <v>845</v>
      </c>
      <c r="H3011" s="718" t="s">
        <v>519</v>
      </c>
      <c r="I3011" s="718" t="s">
        <v>528</v>
      </c>
      <c r="J3011" s="718" t="s">
        <v>817</v>
      </c>
      <c r="K3011" s="721" t="s">
        <v>535</v>
      </c>
      <c r="L3011" s="732">
        <v>12</v>
      </c>
      <c r="M3011" s="733">
        <v>48600</v>
      </c>
      <c r="N3011" s="734" t="s">
        <v>535</v>
      </c>
      <c r="O3011" s="732">
        <v>6</v>
      </c>
      <c r="P3011" s="733">
        <v>23996.12</v>
      </c>
      <c r="Q3011" s="735" t="str">
        <f t="shared" si="40"/>
        <v>12 - INDETERMINADO</v>
      </c>
      <c r="R3011" s="736" t="s">
        <v>523</v>
      </c>
    </row>
    <row r="3012" spans="1:18" s="28" customFormat="1" ht="12" x14ac:dyDescent="0.2">
      <c r="A3012" s="717" t="s">
        <v>514</v>
      </c>
      <c r="B3012" s="718" t="s">
        <v>515</v>
      </c>
      <c r="C3012" s="718" t="s">
        <v>147</v>
      </c>
      <c r="D3012" s="718" t="s">
        <v>846</v>
      </c>
      <c r="E3012" s="719">
        <v>2320</v>
      </c>
      <c r="F3012" s="720" t="s">
        <v>847</v>
      </c>
      <c r="G3012" s="718" t="s">
        <v>848</v>
      </c>
      <c r="H3012" s="718"/>
      <c r="I3012" s="718" t="s">
        <v>528</v>
      </c>
      <c r="J3012" s="718" t="s">
        <v>849</v>
      </c>
      <c r="K3012" s="721" t="s">
        <v>522</v>
      </c>
      <c r="L3012" s="732">
        <v>12</v>
      </c>
      <c r="M3012" s="733">
        <v>28440</v>
      </c>
      <c r="N3012" s="734" t="s">
        <v>522</v>
      </c>
      <c r="O3012" s="732">
        <v>6</v>
      </c>
      <c r="P3012" s="733">
        <v>13920</v>
      </c>
      <c r="Q3012" s="735" t="str">
        <f t="shared" si="40"/>
        <v>99 - INDETERMINADO</v>
      </c>
      <c r="R3012" s="736" t="s">
        <v>523</v>
      </c>
    </row>
    <row r="3013" spans="1:18" s="28" customFormat="1" ht="12" x14ac:dyDescent="0.2">
      <c r="A3013" s="717" t="s">
        <v>514</v>
      </c>
      <c r="B3013" s="718" t="s">
        <v>515</v>
      </c>
      <c r="C3013" s="718" t="s">
        <v>147</v>
      </c>
      <c r="D3013" s="718" t="s">
        <v>558</v>
      </c>
      <c r="E3013" s="719">
        <v>3200</v>
      </c>
      <c r="F3013" s="720" t="s">
        <v>850</v>
      </c>
      <c r="G3013" s="718" t="s">
        <v>851</v>
      </c>
      <c r="H3013" s="718" t="s">
        <v>565</v>
      </c>
      <c r="I3013" s="718" t="s">
        <v>520</v>
      </c>
      <c r="J3013" s="718" t="s">
        <v>852</v>
      </c>
      <c r="K3013" s="721" t="s">
        <v>853</v>
      </c>
      <c r="L3013" s="732">
        <v>12</v>
      </c>
      <c r="M3013" s="733">
        <v>39000</v>
      </c>
      <c r="N3013" s="734" t="s">
        <v>853</v>
      </c>
      <c r="O3013" s="732">
        <v>3</v>
      </c>
      <c r="P3013" s="733">
        <v>9600</v>
      </c>
      <c r="Q3013" s="735"/>
      <c r="R3013" s="736" t="s">
        <v>543</v>
      </c>
    </row>
    <row r="3014" spans="1:18" s="28" customFormat="1" ht="12" x14ac:dyDescent="0.2">
      <c r="A3014" s="717" t="s">
        <v>514</v>
      </c>
      <c r="B3014" s="718" t="s">
        <v>515</v>
      </c>
      <c r="C3014" s="718" t="s">
        <v>147</v>
      </c>
      <c r="D3014" s="718" t="s">
        <v>741</v>
      </c>
      <c r="E3014" s="719">
        <v>4500</v>
      </c>
      <c r="F3014" s="720" t="s">
        <v>850</v>
      </c>
      <c r="G3014" s="718" t="s">
        <v>851</v>
      </c>
      <c r="H3014" s="718" t="s">
        <v>565</v>
      </c>
      <c r="I3014" s="718" t="s">
        <v>520</v>
      </c>
      <c r="J3014" s="718" t="s">
        <v>852</v>
      </c>
      <c r="K3014" s="721" t="s">
        <v>542</v>
      </c>
      <c r="L3014" s="732">
        <v>0</v>
      </c>
      <c r="M3014" s="733">
        <v>0</v>
      </c>
      <c r="N3014" s="734" t="s">
        <v>853</v>
      </c>
      <c r="O3014" s="732">
        <v>3</v>
      </c>
      <c r="P3014" s="733">
        <v>13500</v>
      </c>
      <c r="Q3014" s="735" t="str">
        <f>+N3014</f>
        <v>6 - INDETERMINADO</v>
      </c>
      <c r="R3014" s="736" t="s">
        <v>523</v>
      </c>
    </row>
    <row r="3015" spans="1:18" s="28" customFormat="1" ht="12" x14ac:dyDescent="0.2">
      <c r="A3015" s="717" t="s">
        <v>514</v>
      </c>
      <c r="B3015" s="718" t="s">
        <v>515</v>
      </c>
      <c r="C3015" s="718" t="s">
        <v>147</v>
      </c>
      <c r="D3015" s="718" t="s">
        <v>854</v>
      </c>
      <c r="E3015" s="719">
        <v>5500</v>
      </c>
      <c r="F3015" s="720" t="s">
        <v>855</v>
      </c>
      <c r="G3015" s="718" t="s">
        <v>856</v>
      </c>
      <c r="H3015" s="718" t="s">
        <v>519</v>
      </c>
      <c r="I3015" s="718" t="s">
        <v>528</v>
      </c>
      <c r="J3015" s="718" t="s">
        <v>547</v>
      </c>
      <c r="K3015" s="721">
        <v>2</v>
      </c>
      <c r="L3015" s="732">
        <v>2</v>
      </c>
      <c r="M3015" s="733">
        <v>11000</v>
      </c>
      <c r="N3015" s="734" t="s">
        <v>542</v>
      </c>
      <c r="O3015" s="732">
        <v>0</v>
      </c>
      <c r="P3015" s="733">
        <v>0</v>
      </c>
      <c r="Q3015" s="735"/>
      <c r="R3015" s="736" t="s">
        <v>543</v>
      </c>
    </row>
    <row r="3016" spans="1:18" s="28" customFormat="1" ht="12" x14ac:dyDescent="0.2">
      <c r="A3016" s="717" t="s">
        <v>514</v>
      </c>
      <c r="B3016" s="718" t="s">
        <v>515</v>
      </c>
      <c r="C3016" s="718" t="s">
        <v>147</v>
      </c>
      <c r="D3016" s="718" t="s">
        <v>857</v>
      </c>
      <c r="E3016" s="719">
        <v>1200</v>
      </c>
      <c r="F3016" s="720" t="s">
        <v>858</v>
      </c>
      <c r="G3016" s="718" t="s">
        <v>859</v>
      </c>
      <c r="H3016" s="718" t="s">
        <v>623</v>
      </c>
      <c r="I3016" s="718" t="s">
        <v>794</v>
      </c>
      <c r="J3016" s="718" t="s">
        <v>860</v>
      </c>
      <c r="K3016" s="721" t="s">
        <v>861</v>
      </c>
      <c r="L3016" s="732">
        <v>12</v>
      </c>
      <c r="M3016" s="733">
        <v>15210</v>
      </c>
      <c r="N3016" s="734" t="s">
        <v>861</v>
      </c>
      <c r="O3016" s="732">
        <v>6</v>
      </c>
      <c r="P3016" s="733">
        <v>7080</v>
      </c>
      <c r="Q3016" s="735" t="str">
        <f>+N3016</f>
        <v>60 - INDETERMINADO</v>
      </c>
      <c r="R3016" s="736" t="s">
        <v>523</v>
      </c>
    </row>
    <row r="3017" spans="1:18" s="28" customFormat="1" ht="12" x14ac:dyDescent="0.2">
      <c r="A3017" s="717" t="s">
        <v>514</v>
      </c>
      <c r="B3017" s="718" t="s">
        <v>515</v>
      </c>
      <c r="C3017" s="718" t="s">
        <v>147</v>
      </c>
      <c r="D3017" s="718" t="s">
        <v>862</v>
      </c>
      <c r="E3017" s="719">
        <v>3000</v>
      </c>
      <c r="F3017" s="720" t="s">
        <v>863</v>
      </c>
      <c r="G3017" s="718" t="s">
        <v>864</v>
      </c>
      <c r="H3017" s="718" t="s">
        <v>571</v>
      </c>
      <c r="I3017" s="718" t="s">
        <v>571</v>
      </c>
      <c r="J3017" s="718" t="s">
        <v>571</v>
      </c>
      <c r="K3017" s="721" t="s">
        <v>853</v>
      </c>
      <c r="L3017" s="732">
        <v>12</v>
      </c>
      <c r="M3017" s="733">
        <v>36600</v>
      </c>
      <c r="N3017" s="734" t="s">
        <v>853</v>
      </c>
      <c r="O3017" s="732">
        <v>6</v>
      </c>
      <c r="P3017" s="733">
        <v>18000</v>
      </c>
      <c r="Q3017" s="735" t="str">
        <f>+N3017</f>
        <v>6 - INDETERMINADO</v>
      </c>
      <c r="R3017" s="736" t="s">
        <v>523</v>
      </c>
    </row>
    <row r="3018" spans="1:18" s="28" customFormat="1" ht="12" x14ac:dyDescent="0.2">
      <c r="A3018" s="717" t="s">
        <v>514</v>
      </c>
      <c r="B3018" s="718" t="s">
        <v>515</v>
      </c>
      <c r="C3018" s="718" t="s">
        <v>147</v>
      </c>
      <c r="D3018" s="718" t="s">
        <v>608</v>
      </c>
      <c r="E3018" s="719">
        <v>2000</v>
      </c>
      <c r="F3018" s="720" t="s">
        <v>865</v>
      </c>
      <c r="G3018" s="718" t="s">
        <v>866</v>
      </c>
      <c r="H3018" s="718"/>
      <c r="I3018" s="718" t="s">
        <v>794</v>
      </c>
      <c r="J3018" s="718" t="s">
        <v>867</v>
      </c>
      <c r="K3018" s="721" t="s">
        <v>535</v>
      </c>
      <c r="L3018" s="732">
        <v>12</v>
      </c>
      <c r="M3018" s="733">
        <v>24810</v>
      </c>
      <c r="N3018" s="734" t="s">
        <v>535</v>
      </c>
      <c r="O3018" s="732">
        <v>6</v>
      </c>
      <c r="P3018" s="733">
        <v>12000</v>
      </c>
      <c r="Q3018" s="735" t="str">
        <f>+N3018</f>
        <v>12 - INDETERMINADO</v>
      </c>
      <c r="R3018" s="736" t="s">
        <v>523</v>
      </c>
    </row>
    <row r="3019" spans="1:18" s="28" customFormat="1" ht="12" x14ac:dyDescent="0.2">
      <c r="A3019" s="717" t="s">
        <v>514</v>
      </c>
      <c r="B3019" s="718" t="s">
        <v>549</v>
      </c>
      <c r="C3019" s="718" t="s">
        <v>147</v>
      </c>
      <c r="D3019" s="718" t="s">
        <v>868</v>
      </c>
      <c r="E3019" s="719">
        <v>8000</v>
      </c>
      <c r="F3019" s="720" t="s">
        <v>869</v>
      </c>
      <c r="G3019" s="718" t="s">
        <v>870</v>
      </c>
      <c r="H3019" s="718"/>
      <c r="I3019" s="718" t="s">
        <v>528</v>
      </c>
      <c r="J3019" s="718" t="s">
        <v>871</v>
      </c>
      <c r="K3019" s="721" t="s">
        <v>872</v>
      </c>
      <c r="L3019" s="732">
        <v>3</v>
      </c>
      <c r="M3019" s="733">
        <v>22850</v>
      </c>
      <c r="N3019" s="734">
        <v>0</v>
      </c>
      <c r="O3019" s="732">
        <v>6</v>
      </c>
      <c r="P3019" s="733">
        <v>47723.89</v>
      </c>
      <c r="Q3019" s="735">
        <f>+N3019</f>
        <v>0</v>
      </c>
      <c r="R3019" s="736" t="s">
        <v>523</v>
      </c>
    </row>
    <row r="3020" spans="1:18" s="28" customFormat="1" ht="12" x14ac:dyDescent="0.2">
      <c r="A3020" s="717" t="s">
        <v>514</v>
      </c>
      <c r="B3020" s="718" t="s">
        <v>515</v>
      </c>
      <c r="C3020" s="718" t="s">
        <v>147</v>
      </c>
      <c r="D3020" s="718" t="s">
        <v>581</v>
      </c>
      <c r="E3020" s="719">
        <v>3000</v>
      </c>
      <c r="F3020" s="720" t="s">
        <v>873</v>
      </c>
      <c r="G3020" s="718" t="s">
        <v>874</v>
      </c>
      <c r="H3020" s="718" t="s">
        <v>565</v>
      </c>
      <c r="I3020" s="718" t="s">
        <v>520</v>
      </c>
      <c r="J3020" s="718" t="s">
        <v>588</v>
      </c>
      <c r="K3020" s="721" t="s">
        <v>557</v>
      </c>
      <c r="L3020" s="732">
        <v>5</v>
      </c>
      <c r="M3020" s="733">
        <v>15000</v>
      </c>
      <c r="N3020" s="734" t="s">
        <v>542</v>
      </c>
      <c r="O3020" s="732">
        <v>0</v>
      </c>
      <c r="P3020" s="733">
        <v>0</v>
      </c>
      <c r="Q3020" s="735"/>
      <c r="R3020" s="736" t="s">
        <v>543</v>
      </c>
    </row>
    <row r="3021" spans="1:18" s="28" customFormat="1" ht="12" x14ac:dyDescent="0.2">
      <c r="A3021" s="717" t="s">
        <v>514</v>
      </c>
      <c r="B3021" s="718" t="s">
        <v>515</v>
      </c>
      <c r="C3021" s="718" t="s">
        <v>147</v>
      </c>
      <c r="D3021" s="718" t="s">
        <v>875</v>
      </c>
      <c r="E3021" s="719">
        <v>4000</v>
      </c>
      <c r="F3021" s="720" t="s">
        <v>876</v>
      </c>
      <c r="G3021" s="718" t="s">
        <v>877</v>
      </c>
      <c r="H3021" s="718" t="s">
        <v>519</v>
      </c>
      <c r="I3021" s="718" t="s">
        <v>528</v>
      </c>
      <c r="J3021" s="718" t="s">
        <v>600</v>
      </c>
      <c r="K3021" s="721" t="s">
        <v>557</v>
      </c>
      <c r="L3021" s="732">
        <v>12</v>
      </c>
      <c r="M3021" s="733">
        <v>48263.89</v>
      </c>
      <c r="N3021" s="734" t="s">
        <v>557</v>
      </c>
      <c r="O3021" s="732">
        <v>3</v>
      </c>
      <c r="P3021" s="733">
        <v>12000</v>
      </c>
      <c r="Q3021" s="735"/>
      <c r="R3021" s="736" t="s">
        <v>543</v>
      </c>
    </row>
    <row r="3022" spans="1:18" s="28" customFormat="1" ht="12" x14ac:dyDescent="0.2">
      <c r="A3022" s="717" t="s">
        <v>514</v>
      </c>
      <c r="B3022" s="718" t="s">
        <v>515</v>
      </c>
      <c r="C3022" s="718" t="s">
        <v>147</v>
      </c>
      <c r="D3022" s="718" t="s">
        <v>608</v>
      </c>
      <c r="E3022" s="719">
        <v>2000</v>
      </c>
      <c r="F3022" s="720" t="s">
        <v>878</v>
      </c>
      <c r="G3022" s="718" t="s">
        <v>879</v>
      </c>
      <c r="H3022" s="718" t="s">
        <v>539</v>
      </c>
      <c r="I3022" s="718" t="s">
        <v>615</v>
      </c>
      <c r="J3022" s="718" t="s">
        <v>880</v>
      </c>
      <c r="K3022" s="721" t="s">
        <v>612</v>
      </c>
      <c r="L3022" s="732">
        <v>12</v>
      </c>
      <c r="M3022" s="733">
        <v>24810</v>
      </c>
      <c r="N3022" s="734" t="s">
        <v>612</v>
      </c>
      <c r="O3022" s="732">
        <v>6</v>
      </c>
      <c r="P3022" s="733">
        <v>12000</v>
      </c>
      <c r="Q3022" s="735" t="str">
        <f>+N3022</f>
        <v>15 - INDETERMINADO</v>
      </c>
      <c r="R3022" s="736" t="s">
        <v>523</v>
      </c>
    </row>
    <row r="3023" spans="1:18" s="28" customFormat="1" ht="12" x14ac:dyDescent="0.2">
      <c r="A3023" s="717" t="s">
        <v>514</v>
      </c>
      <c r="B3023" s="718" t="s">
        <v>515</v>
      </c>
      <c r="C3023" s="718" t="s">
        <v>147</v>
      </c>
      <c r="D3023" s="718" t="s">
        <v>881</v>
      </c>
      <c r="E3023" s="719">
        <v>3000</v>
      </c>
      <c r="F3023" s="720" t="s">
        <v>882</v>
      </c>
      <c r="G3023" s="718" t="s">
        <v>883</v>
      </c>
      <c r="H3023" s="718" t="s">
        <v>527</v>
      </c>
      <c r="I3023" s="718" t="s">
        <v>528</v>
      </c>
      <c r="J3023" s="718" t="s">
        <v>884</v>
      </c>
      <c r="K3023" s="721" t="s">
        <v>530</v>
      </c>
      <c r="L3023" s="732">
        <v>5</v>
      </c>
      <c r="M3023" s="733">
        <v>14900</v>
      </c>
      <c r="N3023" s="734" t="s">
        <v>530</v>
      </c>
      <c r="O3023" s="732">
        <v>6</v>
      </c>
      <c r="P3023" s="733">
        <v>18000</v>
      </c>
      <c r="Q3023" s="735" t="str">
        <f>+N3023</f>
        <v>4 - INDETERMINADO</v>
      </c>
      <c r="R3023" s="736" t="s">
        <v>523</v>
      </c>
    </row>
    <row r="3024" spans="1:18" s="28" customFormat="1" ht="12" x14ac:dyDescent="0.2">
      <c r="A3024" s="717" t="s">
        <v>514</v>
      </c>
      <c r="B3024" s="718" t="s">
        <v>515</v>
      </c>
      <c r="C3024" s="718" t="s">
        <v>147</v>
      </c>
      <c r="D3024" s="718" t="s">
        <v>875</v>
      </c>
      <c r="E3024" s="719">
        <v>4000</v>
      </c>
      <c r="F3024" s="720" t="s">
        <v>885</v>
      </c>
      <c r="G3024" s="718" t="s">
        <v>886</v>
      </c>
      <c r="H3024" s="718" t="s">
        <v>519</v>
      </c>
      <c r="I3024" s="718" t="s">
        <v>528</v>
      </c>
      <c r="J3024" s="718" t="s">
        <v>547</v>
      </c>
      <c r="K3024" s="721" t="s">
        <v>535</v>
      </c>
      <c r="L3024" s="732">
        <v>12</v>
      </c>
      <c r="M3024" s="733">
        <v>48600</v>
      </c>
      <c r="N3024" s="734" t="s">
        <v>535</v>
      </c>
      <c r="O3024" s="732">
        <v>6</v>
      </c>
      <c r="P3024" s="733">
        <v>23785.83</v>
      </c>
      <c r="Q3024" s="735" t="str">
        <f>+N3024</f>
        <v>12 - INDETERMINADO</v>
      </c>
      <c r="R3024" s="736" t="s">
        <v>523</v>
      </c>
    </row>
    <row r="3025" spans="1:18" s="28" customFormat="1" ht="12" x14ac:dyDescent="0.2">
      <c r="A3025" s="717" t="s">
        <v>514</v>
      </c>
      <c r="B3025" s="718" t="s">
        <v>515</v>
      </c>
      <c r="C3025" s="718" t="s">
        <v>147</v>
      </c>
      <c r="D3025" s="718" t="s">
        <v>531</v>
      </c>
      <c r="E3025" s="719">
        <v>4500</v>
      </c>
      <c r="F3025" s="720" t="s">
        <v>887</v>
      </c>
      <c r="G3025" s="718" t="s">
        <v>888</v>
      </c>
      <c r="H3025" s="718" t="s">
        <v>519</v>
      </c>
      <c r="I3025" s="718" t="s">
        <v>528</v>
      </c>
      <c r="J3025" s="718" t="s">
        <v>547</v>
      </c>
      <c r="K3025" s="721" t="s">
        <v>700</v>
      </c>
      <c r="L3025" s="732">
        <v>5</v>
      </c>
      <c r="M3025" s="733">
        <v>22500</v>
      </c>
      <c r="N3025" s="734" t="s">
        <v>700</v>
      </c>
      <c r="O3025" s="732">
        <v>6</v>
      </c>
      <c r="P3025" s="733">
        <v>27000</v>
      </c>
      <c r="Q3025" s="735" t="str">
        <f>+N3025</f>
        <v>3 - INDETERMINADO</v>
      </c>
      <c r="R3025" s="736" t="s">
        <v>523</v>
      </c>
    </row>
    <row r="3026" spans="1:18" s="28" customFormat="1" ht="12" x14ac:dyDescent="0.2">
      <c r="A3026" s="717" t="s">
        <v>514</v>
      </c>
      <c r="B3026" s="718" t="s">
        <v>515</v>
      </c>
      <c r="C3026" s="718" t="s">
        <v>147</v>
      </c>
      <c r="D3026" s="718" t="s">
        <v>889</v>
      </c>
      <c r="E3026" s="719">
        <v>13000</v>
      </c>
      <c r="F3026" s="720" t="s">
        <v>890</v>
      </c>
      <c r="G3026" s="718" t="s">
        <v>891</v>
      </c>
      <c r="H3026" s="718" t="s">
        <v>519</v>
      </c>
      <c r="I3026" s="718" t="s">
        <v>528</v>
      </c>
      <c r="J3026" s="718" t="s">
        <v>600</v>
      </c>
      <c r="K3026" s="721" t="s">
        <v>763</v>
      </c>
      <c r="L3026" s="732">
        <v>12</v>
      </c>
      <c r="M3026" s="733">
        <v>156600</v>
      </c>
      <c r="N3026" s="734" t="s">
        <v>542</v>
      </c>
      <c r="O3026" s="732">
        <v>0</v>
      </c>
      <c r="P3026" s="733">
        <v>0</v>
      </c>
      <c r="Q3026" s="735"/>
      <c r="R3026" s="736" t="s">
        <v>543</v>
      </c>
    </row>
    <row r="3027" spans="1:18" s="28" customFormat="1" ht="12" x14ac:dyDescent="0.2">
      <c r="A3027" s="717" t="s">
        <v>514</v>
      </c>
      <c r="B3027" s="718" t="s">
        <v>515</v>
      </c>
      <c r="C3027" s="718" t="s">
        <v>147</v>
      </c>
      <c r="D3027" s="718" t="s">
        <v>661</v>
      </c>
      <c r="E3027" s="719">
        <v>3000</v>
      </c>
      <c r="F3027" s="720" t="s">
        <v>892</v>
      </c>
      <c r="G3027" s="718" t="s">
        <v>893</v>
      </c>
      <c r="H3027" s="718" t="s">
        <v>527</v>
      </c>
      <c r="I3027" s="718" t="s">
        <v>520</v>
      </c>
      <c r="J3027" s="718" t="s">
        <v>894</v>
      </c>
      <c r="K3027" s="721" t="s">
        <v>557</v>
      </c>
      <c r="L3027" s="732">
        <v>5</v>
      </c>
      <c r="M3027" s="733">
        <v>14900</v>
      </c>
      <c r="N3027" s="734" t="s">
        <v>557</v>
      </c>
      <c r="O3027" s="732">
        <v>6</v>
      </c>
      <c r="P3027" s="733">
        <v>17400</v>
      </c>
      <c r="Q3027" s="735" t="str">
        <f t="shared" ref="Q3027:Q3035" si="41">+N3027</f>
        <v>13 - INDETERMINADO</v>
      </c>
      <c r="R3027" s="736" t="s">
        <v>523</v>
      </c>
    </row>
    <row r="3028" spans="1:18" s="28" customFormat="1" ht="12" x14ac:dyDescent="0.2">
      <c r="A3028" s="717" t="s">
        <v>514</v>
      </c>
      <c r="B3028" s="718" t="s">
        <v>515</v>
      </c>
      <c r="C3028" s="718" t="s">
        <v>147</v>
      </c>
      <c r="D3028" s="718" t="s">
        <v>701</v>
      </c>
      <c r="E3028" s="719">
        <v>2500</v>
      </c>
      <c r="F3028" s="720" t="s">
        <v>895</v>
      </c>
      <c r="G3028" s="718" t="s">
        <v>896</v>
      </c>
      <c r="H3028" s="718" t="s">
        <v>571</v>
      </c>
      <c r="I3028" s="718" t="s">
        <v>571</v>
      </c>
      <c r="J3028" s="718" t="s">
        <v>571</v>
      </c>
      <c r="K3028" s="721" t="s">
        <v>530</v>
      </c>
      <c r="L3028" s="732">
        <v>12</v>
      </c>
      <c r="M3028" s="733">
        <v>30600</v>
      </c>
      <c r="N3028" s="734" t="s">
        <v>530</v>
      </c>
      <c r="O3028" s="732">
        <v>6</v>
      </c>
      <c r="P3028" s="733">
        <v>15000</v>
      </c>
      <c r="Q3028" s="735" t="str">
        <f t="shared" si="41"/>
        <v>4 - INDETERMINADO</v>
      </c>
      <c r="R3028" s="736" t="s">
        <v>523</v>
      </c>
    </row>
    <row r="3029" spans="1:18" s="28" customFormat="1" ht="12" x14ac:dyDescent="0.2">
      <c r="A3029" s="717" t="s">
        <v>514</v>
      </c>
      <c r="B3029" s="718" t="s">
        <v>515</v>
      </c>
      <c r="C3029" s="718" t="s">
        <v>147</v>
      </c>
      <c r="D3029" s="718" t="s">
        <v>897</v>
      </c>
      <c r="E3029" s="719">
        <v>3000</v>
      </c>
      <c r="F3029" s="720" t="s">
        <v>898</v>
      </c>
      <c r="G3029" s="718" t="s">
        <v>899</v>
      </c>
      <c r="H3029" s="718" t="s">
        <v>565</v>
      </c>
      <c r="I3029" s="718" t="s">
        <v>520</v>
      </c>
      <c r="J3029" s="718" t="s">
        <v>588</v>
      </c>
      <c r="K3029" s="721" t="s">
        <v>700</v>
      </c>
      <c r="L3029" s="732">
        <v>5</v>
      </c>
      <c r="M3029" s="733">
        <v>15000</v>
      </c>
      <c r="N3029" s="734" t="s">
        <v>700</v>
      </c>
      <c r="O3029" s="732">
        <v>6</v>
      </c>
      <c r="P3029" s="733">
        <v>17792.080000000002</v>
      </c>
      <c r="Q3029" s="735" t="str">
        <f t="shared" si="41"/>
        <v>3 - INDETERMINADO</v>
      </c>
      <c r="R3029" s="736" t="s">
        <v>523</v>
      </c>
    </row>
    <row r="3030" spans="1:18" s="28" customFormat="1" ht="12" x14ac:dyDescent="0.2">
      <c r="A3030" s="717" t="s">
        <v>514</v>
      </c>
      <c r="B3030" s="718" t="s">
        <v>515</v>
      </c>
      <c r="C3030" s="718" t="s">
        <v>147</v>
      </c>
      <c r="D3030" s="718" t="s">
        <v>900</v>
      </c>
      <c r="E3030" s="719">
        <v>5000</v>
      </c>
      <c r="F3030" s="720" t="s">
        <v>901</v>
      </c>
      <c r="G3030" s="718" t="s">
        <v>902</v>
      </c>
      <c r="H3030" s="718" t="s">
        <v>565</v>
      </c>
      <c r="I3030" s="718" t="s">
        <v>528</v>
      </c>
      <c r="J3030" s="718" t="s">
        <v>566</v>
      </c>
      <c r="K3030" s="721" t="s">
        <v>530</v>
      </c>
      <c r="L3030" s="732">
        <v>5</v>
      </c>
      <c r="M3030" s="733">
        <v>25000</v>
      </c>
      <c r="N3030" s="734" t="s">
        <v>530</v>
      </c>
      <c r="O3030" s="732">
        <v>6</v>
      </c>
      <c r="P3030" s="733">
        <v>30000</v>
      </c>
      <c r="Q3030" s="735" t="str">
        <f t="shared" si="41"/>
        <v>4 - INDETERMINADO</v>
      </c>
      <c r="R3030" s="736" t="s">
        <v>523</v>
      </c>
    </row>
    <row r="3031" spans="1:18" s="28" customFormat="1" ht="12" x14ac:dyDescent="0.2">
      <c r="A3031" s="717" t="s">
        <v>514</v>
      </c>
      <c r="B3031" s="718" t="s">
        <v>515</v>
      </c>
      <c r="C3031" s="718" t="s">
        <v>147</v>
      </c>
      <c r="D3031" s="718" t="s">
        <v>903</v>
      </c>
      <c r="E3031" s="719">
        <v>1200</v>
      </c>
      <c r="F3031" s="720" t="s">
        <v>904</v>
      </c>
      <c r="G3031" s="718" t="s">
        <v>905</v>
      </c>
      <c r="H3031" s="718" t="s">
        <v>623</v>
      </c>
      <c r="I3031" s="718" t="s">
        <v>615</v>
      </c>
      <c r="J3031" s="718" t="s">
        <v>624</v>
      </c>
      <c r="K3031" s="721" t="s">
        <v>522</v>
      </c>
      <c r="L3031" s="732">
        <v>12</v>
      </c>
      <c r="M3031" s="733">
        <v>15210</v>
      </c>
      <c r="N3031" s="734" t="s">
        <v>522</v>
      </c>
      <c r="O3031" s="732">
        <v>6</v>
      </c>
      <c r="P3031" s="733">
        <v>7200</v>
      </c>
      <c r="Q3031" s="735" t="str">
        <f t="shared" si="41"/>
        <v>99 - INDETERMINADO</v>
      </c>
      <c r="R3031" s="736" t="s">
        <v>523</v>
      </c>
    </row>
    <row r="3032" spans="1:18" s="28" customFormat="1" ht="12" x14ac:dyDescent="0.2">
      <c r="A3032" s="717" t="s">
        <v>514</v>
      </c>
      <c r="B3032" s="718" t="s">
        <v>515</v>
      </c>
      <c r="C3032" s="718" t="s">
        <v>147</v>
      </c>
      <c r="D3032" s="718" t="s">
        <v>881</v>
      </c>
      <c r="E3032" s="719">
        <v>3000</v>
      </c>
      <c r="F3032" s="720" t="s">
        <v>906</v>
      </c>
      <c r="G3032" s="718" t="s">
        <v>907</v>
      </c>
      <c r="H3032" s="718" t="s">
        <v>519</v>
      </c>
      <c r="I3032" s="718" t="s">
        <v>528</v>
      </c>
      <c r="J3032" s="718" t="s">
        <v>547</v>
      </c>
      <c r="K3032" s="721" t="s">
        <v>530</v>
      </c>
      <c r="L3032" s="732">
        <v>5</v>
      </c>
      <c r="M3032" s="733">
        <v>15000</v>
      </c>
      <c r="N3032" s="734" t="s">
        <v>530</v>
      </c>
      <c r="O3032" s="732">
        <v>6</v>
      </c>
      <c r="P3032" s="733">
        <v>18000</v>
      </c>
      <c r="Q3032" s="735" t="str">
        <f t="shared" si="41"/>
        <v>4 - INDETERMINADO</v>
      </c>
      <c r="R3032" s="736" t="s">
        <v>523</v>
      </c>
    </row>
    <row r="3033" spans="1:18" s="28" customFormat="1" ht="12" x14ac:dyDescent="0.2">
      <c r="A3033" s="717" t="s">
        <v>514</v>
      </c>
      <c r="B3033" s="718" t="s">
        <v>515</v>
      </c>
      <c r="C3033" s="718" t="s">
        <v>147</v>
      </c>
      <c r="D3033" s="718" t="s">
        <v>819</v>
      </c>
      <c r="E3033" s="719">
        <v>4000</v>
      </c>
      <c r="F3033" s="720" t="s">
        <v>908</v>
      </c>
      <c r="G3033" s="718" t="s">
        <v>909</v>
      </c>
      <c r="H3033" s="718" t="s">
        <v>519</v>
      </c>
      <c r="I3033" s="718" t="s">
        <v>520</v>
      </c>
      <c r="J3033" s="718" t="s">
        <v>534</v>
      </c>
      <c r="K3033" s="721" t="s">
        <v>535</v>
      </c>
      <c r="L3033" s="732">
        <v>9</v>
      </c>
      <c r="M3033" s="733">
        <v>30239.439999999999</v>
      </c>
      <c r="N3033" s="734" t="s">
        <v>535</v>
      </c>
      <c r="O3033" s="732">
        <v>6</v>
      </c>
      <c r="P3033" s="733">
        <v>23863.61</v>
      </c>
      <c r="Q3033" s="735" t="str">
        <f t="shared" si="41"/>
        <v>12 - INDETERMINADO</v>
      </c>
      <c r="R3033" s="736" t="s">
        <v>523</v>
      </c>
    </row>
    <row r="3034" spans="1:18" s="28" customFormat="1" ht="12" x14ac:dyDescent="0.2">
      <c r="A3034" s="717" t="s">
        <v>514</v>
      </c>
      <c r="B3034" s="718" t="s">
        <v>515</v>
      </c>
      <c r="C3034" s="718" t="s">
        <v>147</v>
      </c>
      <c r="D3034" s="718" t="s">
        <v>618</v>
      </c>
      <c r="E3034" s="719">
        <v>3000</v>
      </c>
      <c r="F3034" s="720" t="s">
        <v>910</v>
      </c>
      <c r="G3034" s="718" t="s">
        <v>911</v>
      </c>
      <c r="H3034" s="718" t="s">
        <v>539</v>
      </c>
      <c r="I3034" s="718" t="s">
        <v>528</v>
      </c>
      <c r="J3034" s="718" t="s">
        <v>912</v>
      </c>
      <c r="K3034" s="721" t="s">
        <v>557</v>
      </c>
      <c r="L3034" s="732">
        <v>5</v>
      </c>
      <c r="M3034" s="733">
        <v>15000</v>
      </c>
      <c r="N3034" s="734" t="s">
        <v>557</v>
      </c>
      <c r="O3034" s="732">
        <v>6</v>
      </c>
      <c r="P3034" s="733">
        <v>17644.5</v>
      </c>
      <c r="Q3034" s="735" t="str">
        <f t="shared" si="41"/>
        <v>13 - INDETERMINADO</v>
      </c>
      <c r="R3034" s="736" t="s">
        <v>523</v>
      </c>
    </row>
    <row r="3035" spans="1:18" s="28" customFormat="1" ht="12" x14ac:dyDescent="0.2">
      <c r="A3035" s="717" t="s">
        <v>514</v>
      </c>
      <c r="B3035" s="718" t="s">
        <v>515</v>
      </c>
      <c r="C3035" s="718" t="s">
        <v>147</v>
      </c>
      <c r="D3035" s="718" t="s">
        <v>701</v>
      </c>
      <c r="E3035" s="719">
        <v>2500</v>
      </c>
      <c r="F3035" s="720" t="s">
        <v>913</v>
      </c>
      <c r="G3035" s="718" t="s">
        <v>914</v>
      </c>
      <c r="H3035" s="718" t="s">
        <v>571</v>
      </c>
      <c r="I3035" s="718" t="s">
        <v>571</v>
      </c>
      <c r="J3035" s="718" t="s">
        <v>571</v>
      </c>
      <c r="K3035" s="721" t="s">
        <v>557</v>
      </c>
      <c r="L3035" s="732">
        <v>12</v>
      </c>
      <c r="M3035" s="733">
        <v>30600</v>
      </c>
      <c r="N3035" s="734" t="s">
        <v>557</v>
      </c>
      <c r="O3035" s="732">
        <v>6</v>
      </c>
      <c r="P3035" s="733">
        <v>15000</v>
      </c>
      <c r="Q3035" s="735" t="str">
        <f t="shared" si="41"/>
        <v>13 - INDETERMINADO</v>
      </c>
      <c r="R3035" s="736" t="s">
        <v>523</v>
      </c>
    </row>
    <row r="3036" spans="1:18" s="28" customFormat="1" ht="12" x14ac:dyDescent="0.2">
      <c r="A3036" s="717" t="s">
        <v>514</v>
      </c>
      <c r="B3036" s="718" t="s">
        <v>515</v>
      </c>
      <c r="C3036" s="718" t="s">
        <v>147</v>
      </c>
      <c r="D3036" s="718" t="s">
        <v>915</v>
      </c>
      <c r="E3036" s="719">
        <v>1200</v>
      </c>
      <c r="F3036" s="720" t="s">
        <v>916</v>
      </c>
      <c r="G3036" s="718" t="s">
        <v>917</v>
      </c>
      <c r="H3036" s="718"/>
      <c r="I3036" s="718" t="s">
        <v>615</v>
      </c>
      <c r="J3036" s="718" t="s">
        <v>918</v>
      </c>
      <c r="K3036" s="721">
        <v>96</v>
      </c>
      <c r="L3036" s="732">
        <v>1</v>
      </c>
      <c r="M3036" s="733">
        <v>1200</v>
      </c>
      <c r="N3036" s="734" t="s">
        <v>542</v>
      </c>
      <c r="O3036" s="732">
        <v>0</v>
      </c>
      <c r="P3036" s="733">
        <v>0</v>
      </c>
      <c r="Q3036" s="735"/>
      <c r="R3036" s="736" t="s">
        <v>543</v>
      </c>
    </row>
    <row r="3037" spans="1:18" s="28" customFormat="1" ht="12" x14ac:dyDescent="0.2">
      <c r="A3037" s="717" t="s">
        <v>514</v>
      </c>
      <c r="B3037" s="718" t="s">
        <v>515</v>
      </c>
      <c r="C3037" s="718" t="s">
        <v>147</v>
      </c>
      <c r="D3037" s="718" t="s">
        <v>919</v>
      </c>
      <c r="E3037" s="719">
        <v>6000</v>
      </c>
      <c r="F3037" s="720" t="s">
        <v>920</v>
      </c>
      <c r="G3037" s="718" t="s">
        <v>921</v>
      </c>
      <c r="H3037" s="718" t="s">
        <v>519</v>
      </c>
      <c r="I3037" s="718" t="s">
        <v>528</v>
      </c>
      <c r="J3037" s="718" t="s">
        <v>547</v>
      </c>
      <c r="K3037" s="721" t="s">
        <v>567</v>
      </c>
      <c r="L3037" s="732">
        <v>5</v>
      </c>
      <c r="M3037" s="733">
        <v>30000</v>
      </c>
      <c r="N3037" s="734" t="s">
        <v>567</v>
      </c>
      <c r="O3037" s="732">
        <v>6</v>
      </c>
      <c r="P3037" s="733">
        <v>36000</v>
      </c>
      <c r="Q3037" s="735"/>
      <c r="R3037" s="736" t="s">
        <v>543</v>
      </c>
    </row>
    <row r="3038" spans="1:18" s="28" customFormat="1" ht="12" x14ac:dyDescent="0.2">
      <c r="A3038" s="717" t="s">
        <v>514</v>
      </c>
      <c r="B3038" s="718" t="s">
        <v>515</v>
      </c>
      <c r="C3038" s="718" t="s">
        <v>147</v>
      </c>
      <c r="D3038" s="718" t="s">
        <v>667</v>
      </c>
      <c r="E3038" s="719">
        <v>3000</v>
      </c>
      <c r="F3038" s="720" t="s">
        <v>922</v>
      </c>
      <c r="G3038" s="718" t="s">
        <v>923</v>
      </c>
      <c r="H3038" s="718" t="s">
        <v>527</v>
      </c>
      <c r="I3038" s="718" t="s">
        <v>520</v>
      </c>
      <c r="J3038" s="718" t="s">
        <v>803</v>
      </c>
      <c r="K3038" s="721" t="s">
        <v>557</v>
      </c>
      <c r="L3038" s="732">
        <v>5</v>
      </c>
      <c r="M3038" s="733">
        <v>15000</v>
      </c>
      <c r="N3038" s="734" t="s">
        <v>557</v>
      </c>
      <c r="O3038" s="732">
        <v>6</v>
      </c>
      <c r="P3038" s="733">
        <v>18000</v>
      </c>
      <c r="Q3038" s="735" t="str">
        <f>+N3038</f>
        <v>13 - INDETERMINADO</v>
      </c>
      <c r="R3038" s="736" t="s">
        <v>523</v>
      </c>
    </row>
    <row r="3039" spans="1:18" s="28" customFormat="1" ht="12" x14ac:dyDescent="0.2">
      <c r="A3039" s="717" t="s">
        <v>514</v>
      </c>
      <c r="B3039" s="718" t="s">
        <v>515</v>
      </c>
      <c r="C3039" s="718" t="s">
        <v>147</v>
      </c>
      <c r="D3039" s="718" t="s">
        <v>661</v>
      </c>
      <c r="E3039" s="719">
        <v>3000</v>
      </c>
      <c r="F3039" s="720" t="s">
        <v>924</v>
      </c>
      <c r="G3039" s="718" t="s">
        <v>925</v>
      </c>
      <c r="H3039" s="718"/>
      <c r="I3039" s="718" t="s">
        <v>520</v>
      </c>
      <c r="J3039" s="718" t="s">
        <v>926</v>
      </c>
      <c r="K3039" s="721" t="s">
        <v>557</v>
      </c>
      <c r="L3039" s="732">
        <v>5</v>
      </c>
      <c r="M3039" s="733">
        <v>14800</v>
      </c>
      <c r="N3039" s="734" t="s">
        <v>557</v>
      </c>
      <c r="O3039" s="732">
        <v>6</v>
      </c>
      <c r="P3039" s="733">
        <v>17600</v>
      </c>
      <c r="Q3039" s="735" t="str">
        <f>+N3039</f>
        <v>13 - INDETERMINADO</v>
      </c>
      <c r="R3039" s="736" t="s">
        <v>523</v>
      </c>
    </row>
    <row r="3040" spans="1:18" s="28" customFormat="1" ht="12" x14ac:dyDescent="0.2">
      <c r="A3040" s="717" t="s">
        <v>514</v>
      </c>
      <c r="B3040" s="718" t="s">
        <v>515</v>
      </c>
      <c r="C3040" s="718" t="s">
        <v>147</v>
      </c>
      <c r="D3040" s="718" t="s">
        <v>927</v>
      </c>
      <c r="E3040" s="719">
        <v>3500</v>
      </c>
      <c r="F3040" s="720" t="s">
        <v>928</v>
      </c>
      <c r="G3040" s="718" t="s">
        <v>929</v>
      </c>
      <c r="H3040" s="718" t="s">
        <v>930</v>
      </c>
      <c r="I3040" s="718" t="s">
        <v>528</v>
      </c>
      <c r="J3040" s="718" t="s">
        <v>931</v>
      </c>
      <c r="K3040" s="721" t="s">
        <v>932</v>
      </c>
      <c r="L3040" s="732">
        <v>3</v>
      </c>
      <c r="M3040" s="733">
        <v>9980</v>
      </c>
      <c r="N3040" s="734">
        <v>2</v>
      </c>
      <c r="O3040" s="732">
        <v>2</v>
      </c>
      <c r="P3040" s="733">
        <v>7000</v>
      </c>
      <c r="Q3040" s="735"/>
      <c r="R3040" s="736" t="s">
        <v>543</v>
      </c>
    </row>
    <row r="3041" spans="1:18" s="28" customFormat="1" ht="12" x14ac:dyDescent="0.2">
      <c r="A3041" s="717" t="s">
        <v>514</v>
      </c>
      <c r="B3041" s="718" t="s">
        <v>515</v>
      </c>
      <c r="C3041" s="718" t="s">
        <v>147</v>
      </c>
      <c r="D3041" s="718" t="s">
        <v>585</v>
      </c>
      <c r="E3041" s="719">
        <v>3000</v>
      </c>
      <c r="F3041" s="720" t="s">
        <v>933</v>
      </c>
      <c r="G3041" s="718" t="s">
        <v>934</v>
      </c>
      <c r="H3041" s="718" t="s">
        <v>527</v>
      </c>
      <c r="I3041" s="718" t="s">
        <v>528</v>
      </c>
      <c r="J3041" s="718" t="s">
        <v>656</v>
      </c>
      <c r="K3041" s="721">
        <v>1</v>
      </c>
      <c r="L3041" s="732">
        <v>2</v>
      </c>
      <c r="M3041" s="733">
        <v>3200</v>
      </c>
      <c r="N3041" s="734" t="s">
        <v>542</v>
      </c>
      <c r="O3041" s="732">
        <v>0</v>
      </c>
      <c r="P3041" s="733">
        <v>0</v>
      </c>
      <c r="Q3041" s="735"/>
      <c r="R3041" s="736" t="s">
        <v>543</v>
      </c>
    </row>
    <row r="3042" spans="1:18" s="28" customFormat="1" ht="12" x14ac:dyDescent="0.2">
      <c r="A3042" s="717" t="s">
        <v>514</v>
      </c>
      <c r="B3042" s="718" t="s">
        <v>515</v>
      </c>
      <c r="C3042" s="718" t="s">
        <v>147</v>
      </c>
      <c r="D3042" s="718" t="s">
        <v>875</v>
      </c>
      <c r="E3042" s="719">
        <v>4000</v>
      </c>
      <c r="F3042" s="720" t="s">
        <v>935</v>
      </c>
      <c r="G3042" s="718" t="s">
        <v>936</v>
      </c>
      <c r="H3042" s="718" t="s">
        <v>519</v>
      </c>
      <c r="I3042" s="718" t="s">
        <v>520</v>
      </c>
      <c r="J3042" s="718" t="s">
        <v>534</v>
      </c>
      <c r="K3042" s="721" t="s">
        <v>557</v>
      </c>
      <c r="L3042" s="732">
        <v>12</v>
      </c>
      <c r="M3042" s="733">
        <v>48600</v>
      </c>
      <c r="N3042" s="734" t="s">
        <v>557</v>
      </c>
      <c r="O3042" s="732">
        <v>6</v>
      </c>
      <c r="P3042" s="733">
        <v>23984.44</v>
      </c>
      <c r="Q3042" s="735" t="str">
        <f>+N3042</f>
        <v>13 - INDETERMINADO</v>
      </c>
      <c r="R3042" s="736" t="s">
        <v>523</v>
      </c>
    </row>
    <row r="3043" spans="1:18" s="28" customFormat="1" ht="12" x14ac:dyDescent="0.2">
      <c r="A3043" s="717" t="s">
        <v>514</v>
      </c>
      <c r="B3043" s="718" t="s">
        <v>515</v>
      </c>
      <c r="C3043" s="718" t="s">
        <v>147</v>
      </c>
      <c r="D3043" s="718" t="s">
        <v>937</v>
      </c>
      <c r="E3043" s="719">
        <v>1800</v>
      </c>
      <c r="F3043" s="720" t="s">
        <v>938</v>
      </c>
      <c r="G3043" s="718" t="s">
        <v>939</v>
      </c>
      <c r="H3043" s="718" t="s">
        <v>519</v>
      </c>
      <c r="I3043" s="718" t="s">
        <v>528</v>
      </c>
      <c r="J3043" s="718" t="s">
        <v>547</v>
      </c>
      <c r="K3043" s="721" t="s">
        <v>940</v>
      </c>
      <c r="L3043" s="732">
        <v>9</v>
      </c>
      <c r="M3043" s="733">
        <v>16440</v>
      </c>
      <c r="N3043" s="734" t="s">
        <v>542</v>
      </c>
      <c r="O3043" s="732">
        <v>0</v>
      </c>
      <c r="P3043" s="733">
        <v>0</v>
      </c>
      <c r="Q3043" s="735"/>
      <c r="R3043" s="736" t="s">
        <v>543</v>
      </c>
    </row>
    <row r="3044" spans="1:18" s="28" customFormat="1" ht="12" x14ac:dyDescent="0.2">
      <c r="A3044" s="717" t="s">
        <v>514</v>
      </c>
      <c r="B3044" s="718" t="s">
        <v>549</v>
      </c>
      <c r="C3044" s="718" t="s">
        <v>147</v>
      </c>
      <c r="D3044" s="718" t="s">
        <v>589</v>
      </c>
      <c r="E3044" s="719">
        <v>3000</v>
      </c>
      <c r="F3044" s="720" t="s">
        <v>941</v>
      </c>
      <c r="G3044" s="718" t="s">
        <v>942</v>
      </c>
      <c r="H3044" s="718"/>
      <c r="I3044" s="718" t="s">
        <v>520</v>
      </c>
      <c r="J3044" s="718" t="s">
        <v>943</v>
      </c>
      <c r="K3044" s="721">
        <v>3</v>
      </c>
      <c r="L3044" s="732">
        <v>8</v>
      </c>
      <c r="M3044" s="733">
        <v>23156.67</v>
      </c>
      <c r="N3044" s="734">
        <v>0</v>
      </c>
      <c r="O3044" s="732">
        <v>6</v>
      </c>
      <c r="P3044" s="733">
        <v>18000</v>
      </c>
      <c r="Q3044" s="735">
        <f>+N3044</f>
        <v>0</v>
      </c>
      <c r="R3044" s="736" t="s">
        <v>523</v>
      </c>
    </row>
    <row r="3045" spans="1:18" s="28" customFormat="1" ht="12" x14ac:dyDescent="0.2">
      <c r="A3045" s="717" t="s">
        <v>514</v>
      </c>
      <c r="B3045" s="718" t="s">
        <v>515</v>
      </c>
      <c r="C3045" s="718" t="s">
        <v>147</v>
      </c>
      <c r="D3045" s="718" t="s">
        <v>944</v>
      </c>
      <c r="E3045" s="719">
        <v>6000</v>
      </c>
      <c r="F3045" s="720" t="s">
        <v>945</v>
      </c>
      <c r="G3045" s="718" t="s">
        <v>946</v>
      </c>
      <c r="H3045" s="718" t="s">
        <v>527</v>
      </c>
      <c r="I3045" s="718" t="s">
        <v>528</v>
      </c>
      <c r="J3045" s="718" t="s">
        <v>947</v>
      </c>
      <c r="K3045" s="721" t="s">
        <v>557</v>
      </c>
      <c r="L3045" s="732">
        <v>12</v>
      </c>
      <c r="M3045" s="733">
        <v>72600</v>
      </c>
      <c r="N3045" s="734" t="s">
        <v>557</v>
      </c>
      <c r="O3045" s="732">
        <v>6</v>
      </c>
      <c r="P3045" s="733">
        <v>36000</v>
      </c>
      <c r="Q3045" s="735" t="str">
        <f>+N3045</f>
        <v>13 - INDETERMINADO</v>
      </c>
      <c r="R3045" s="736" t="s">
        <v>523</v>
      </c>
    </row>
    <row r="3046" spans="1:18" s="28" customFormat="1" ht="12" x14ac:dyDescent="0.2">
      <c r="A3046" s="717" t="s">
        <v>514</v>
      </c>
      <c r="B3046" s="718" t="s">
        <v>515</v>
      </c>
      <c r="C3046" s="718" t="s">
        <v>147</v>
      </c>
      <c r="D3046" s="718" t="s">
        <v>948</v>
      </c>
      <c r="E3046" s="719">
        <v>2000</v>
      </c>
      <c r="F3046" s="720" t="s">
        <v>949</v>
      </c>
      <c r="G3046" s="718" t="s">
        <v>950</v>
      </c>
      <c r="H3046" s="718"/>
      <c r="I3046" s="718" t="s">
        <v>520</v>
      </c>
      <c r="J3046" s="718" t="s">
        <v>951</v>
      </c>
      <c r="K3046" s="721" t="s">
        <v>625</v>
      </c>
      <c r="L3046" s="732">
        <v>12</v>
      </c>
      <c r="M3046" s="733">
        <v>24676.66</v>
      </c>
      <c r="N3046" s="734" t="s">
        <v>625</v>
      </c>
      <c r="O3046" s="732">
        <v>6</v>
      </c>
      <c r="P3046" s="733">
        <v>11733.33</v>
      </c>
      <c r="Q3046" s="735" t="str">
        <f>+N3046</f>
        <v>117 - INDETERMINADO</v>
      </c>
      <c r="R3046" s="736" t="s">
        <v>523</v>
      </c>
    </row>
    <row r="3047" spans="1:18" s="28" customFormat="1" ht="12" x14ac:dyDescent="0.2">
      <c r="A3047" s="717" t="s">
        <v>514</v>
      </c>
      <c r="B3047" s="718" t="s">
        <v>515</v>
      </c>
      <c r="C3047" s="718" t="s">
        <v>147</v>
      </c>
      <c r="D3047" s="718" t="s">
        <v>800</v>
      </c>
      <c r="E3047" s="719">
        <v>3000</v>
      </c>
      <c r="F3047" s="720" t="s">
        <v>952</v>
      </c>
      <c r="G3047" s="718" t="s">
        <v>953</v>
      </c>
      <c r="H3047" s="718" t="s">
        <v>519</v>
      </c>
      <c r="I3047" s="718" t="s">
        <v>520</v>
      </c>
      <c r="J3047" s="718" t="s">
        <v>534</v>
      </c>
      <c r="K3047" s="721" t="s">
        <v>612</v>
      </c>
      <c r="L3047" s="732">
        <v>5</v>
      </c>
      <c r="M3047" s="733">
        <v>15000</v>
      </c>
      <c r="N3047" s="734" t="s">
        <v>612</v>
      </c>
      <c r="O3047" s="732">
        <v>6</v>
      </c>
      <c r="P3047" s="733">
        <v>17741.36</v>
      </c>
      <c r="Q3047" s="735" t="str">
        <f>+N3047</f>
        <v>15 - INDETERMINADO</v>
      </c>
      <c r="R3047" s="736" t="s">
        <v>523</v>
      </c>
    </row>
    <row r="3048" spans="1:18" s="28" customFormat="1" ht="12" x14ac:dyDescent="0.2">
      <c r="A3048" s="717" t="s">
        <v>514</v>
      </c>
      <c r="B3048" s="718" t="s">
        <v>515</v>
      </c>
      <c r="C3048" s="718" t="s">
        <v>147</v>
      </c>
      <c r="D3048" s="718" t="s">
        <v>954</v>
      </c>
      <c r="E3048" s="719">
        <v>7000</v>
      </c>
      <c r="F3048" s="720" t="s">
        <v>955</v>
      </c>
      <c r="G3048" s="718" t="s">
        <v>956</v>
      </c>
      <c r="H3048" s="718" t="s">
        <v>519</v>
      </c>
      <c r="I3048" s="718" t="s">
        <v>528</v>
      </c>
      <c r="J3048" s="718" t="s">
        <v>547</v>
      </c>
      <c r="K3048" s="721" t="s">
        <v>542</v>
      </c>
      <c r="L3048" s="732">
        <v>0</v>
      </c>
      <c r="M3048" s="733">
        <v>0</v>
      </c>
      <c r="N3048" s="734">
        <v>0</v>
      </c>
      <c r="O3048" s="732">
        <v>3</v>
      </c>
      <c r="P3048" s="733">
        <v>18332.72</v>
      </c>
      <c r="Q3048" s="735"/>
      <c r="R3048" s="736" t="s">
        <v>543</v>
      </c>
    </row>
    <row r="3049" spans="1:18" s="28" customFormat="1" ht="12" x14ac:dyDescent="0.2">
      <c r="A3049" s="717" t="s">
        <v>514</v>
      </c>
      <c r="B3049" s="718" t="s">
        <v>515</v>
      </c>
      <c r="C3049" s="718" t="s">
        <v>147</v>
      </c>
      <c r="D3049" s="718" t="s">
        <v>608</v>
      </c>
      <c r="E3049" s="719">
        <v>2000</v>
      </c>
      <c r="F3049" s="720" t="s">
        <v>957</v>
      </c>
      <c r="G3049" s="718" t="s">
        <v>958</v>
      </c>
      <c r="H3049" s="718"/>
      <c r="I3049" s="718" t="s">
        <v>615</v>
      </c>
      <c r="J3049" s="718" t="s">
        <v>959</v>
      </c>
      <c r="K3049" s="721" t="s">
        <v>535</v>
      </c>
      <c r="L3049" s="732">
        <v>12</v>
      </c>
      <c r="M3049" s="733">
        <v>24476.660000000003</v>
      </c>
      <c r="N3049" s="734" t="s">
        <v>535</v>
      </c>
      <c r="O3049" s="732">
        <v>6</v>
      </c>
      <c r="P3049" s="733">
        <v>11924.58</v>
      </c>
      <c r="Q3049" s="735"/>
      <c r="R3049" s="736" t="s">
        <v>543</v>
      </c>
    </row>
    <row r="3050" spans="1:18" s="28" customFormat="1" ht="12" x14ac:dyDescent="0.2">
      <c r="A3050" s="717" t="s">
        <v>514</v>
      </c>
      <c r="B3050" s="718" t="s">
        <v>515</v>
      </c>
      <c r="C3050" s="718" t="s">
        <v>147</v>
      </c>
      <c r="D3050" s="718" t="s">
        <v>608</v>
      </c>
      <c r="E3050" s="719">
        <v>2000</v>
      </c>
      <c r="F3050" s="720" t="s">
        <v>960</v>
      </c>
      <c r="G3050" s="718" t="s">
        <v>961</v>
      </c>
      <c r="H3050" s="718" t="s">
        <v>527</v>
      </c>
      <c r="I3050" s="718" t="s">
        <v>528</v>
      </c>
      <c r="J3050" s="718" t="s">
        <v>529</v>
      </c>
      <c r="K3050" s="721" t="s">
        <v>535</v>
      </c>
      <c r="L3050" s="732">
        <v>12</v>
      </c>
      <c r="M3050" s="733">
        <v>24810</v>
      </c>
      <c r="N3050" s="734" t="s">
        <v>535</v>
      </c>
      <c r="O3050" s="732">
        <v>6</v>
      </c>
      <c r="P3050" s="733">
        <v>11933.33</v>
      </c>
      <c r="Q3050" s="735" t="str">
        <f>+N3050</f>
        <v>12 - INDETERMINADO</v>
      </c>
      <c r="R3050" s="736" t="s">
        <v>523</v>
      </c>
    </row>
    <row r="3051" spans="1:18" s="28" customFormat="1" ht="12" x14ac:dyDescent="0.2">
      <c r="A3051" s="717" t="s">
        <v>514</v>
      </c>
      <c r="B3051" s="718" t="s">
        <v>515</v>
      </c>
      <c r="C3051" s="718" t="s">
        <v>147</v>
      </c>
      <c r="D3051" s="718" t="s">
        <v>962</v>
      </c>
      <c r="E3051" s="719">
        <v>5000</v>
      </c>
      <c r="F3051" s="720" t="s">
        <v>963</v>
      </c>
      <c r="G3051" s="718" t="s">
        <v>964</v>
      </c>
      <c r="H3051" s="718" t="s">
        <v>565</v>
      </c>
      <c r="I3051" s="718" t="s">
        <v>528</v>
      </c>
      <c r="J3051" s="718" t="s">
        <v>566</v>
      </c>
      <c r="K3051" s="721" t="s">
        <v>965</v>
      </c>
      <c r="L3051" s="732">
        <v>3</v>
      </c>
      <c r="M3051" s="733">
        <v>14350</v>
      </c>
      <c r="N3051" s="734">
        <v>1</v>
      </c>
      <c r="O3051" s="732">
        <v>1</v>
      </c>
      <c r="P3051" s="733">
        <v>5000</v>
      </c>
      <c r="Q3051" s="735"/>
      <c r="R3051" s="736" t="s">
        <v>543</v>
      </c>
    </row>
    <row r="3052" spans="1:18" s="28" customFormat="1" ht="12" x14ac:dyDescent="0.2">
      <c r="A3052" s="717" t="s">
        <v>514</v>
      </c>
      <c r="B3052" s="718" t="s">
        <v>515</v>
      </c>
      <c r="C3052" s="718" t="s">
        <v>147</v>
      </c>
      <c r="D3052" s="718" t="s">
        <v>667</v>
      </c>
      <c r="E3052" s="719">
        <v>3000</v>
      </c>
      <c r="F3052" s="720" t="s">
        <v>966</v>
      </c>
      <c r="G3052" s="718" t="s">
        <v>967</v>
      </c>
      <c r="H3052" s="718" t="s">
        <v>539</v>
      </c>
      <c r="I3052" s="718" t="s">
        <v>528</v>
      </c>
      <c r="J3052" s="718" t="s">
        <v>968</v>
      </c>
      <c r="K3052" s="721" t="s">
        <v>612</v>
      </c>
      <c r="L3052" s="732">
        <v>5</v>
      </c>
      <c r="M3052" s="733">
        <v>15000</v>
      </c>
      <c r="N3052" s="734" t="s">
        <v>612</v>
      </c>
      <c r="O3052" s="732">
        <v>6</v>
      </c>
      <c r="P3052" s="733">
        <v>15223.25</v>
      </c>
      <c r="Q3052" s="735" t="str">
        <f t="shared" ref="Q3052:Q3057" si="42">+N3052</f>
        <v>15 - INDETERMINADO</v>
      </c>
      <c r="R3052" s="736" t="s">
        <v>523</v>
      </c>
    </row>
    <row r="3053" spans="1:18" s="28" customFormat="1" ht="12" x14ac:dyDescent="0.2">
      <c r="A3053" s="717" t="s">
        <v>514</v>
      </c>
      <c r="B3053" s="718" t="s">
        <v>515</v>
      </c>
      <c r="C3053" s="718" t="s">
        <v>147</v>
      </c>
      <c r="D3053" s="718" t="s">
        <v>969</v>
      </c>
      <c r="E3053" s="719">
        <v>6000</v>
      </c>
      <c r="F3053" s="720" t="s">
        <v>970</v>
      </c>
      <c r="G3053" s="718" t="s">
        <v>971</v>
      </c>
      <c r="H3053" s="718" t="s">
        <v>527</v>
      </c>
      <c r="I3053" s="718" t="s">
        <v>528</v>
      </c>
      <c r="J3053" s="718" t="s">
        <v>972</v>
      </c>
      <c r="K3053" s="721" t="s">
        <v>715</v>
      </c>
      <c r="L3053" s="732">
        <v>12</v>
      </c>
      <c r="M3053" s="733">
        <v>71540.25</v>
      </c>
      <c r="N3053" s="734" t="s">
        <v>715</v>
      </c>
      <c r="O3053" s="732">
        <v>6</v>
      </c>
      <c r="P3053" s="733">
        <v>35975</v>
      </c>
      <c r="Q3053" s="735" t="str">
        <f t="shared" si="42"/>
        <v>14 - INDETERMINADO</v>
      </c>
      <c r="R3053" s="736" t="s">
        <v>523</v>
      </c>
    </row>
    <row r="3054" spans="1:18" s="28" customFormat="1" ht="12" x14ac:dyDescent="0.2">
      <c r="A3054" s="717" t="s">
        <v>514</v>
      </c>
      <c r="B3054" s="718" t="s">
        <v>549</v>
      </c>
      <c r="C3054" s="718" t="s">
        <v>147</v>
      </c>
      <c r="D3054" s="718" t="s">
        <v>973</v>
      </c>
      <c r="E3054" s="719">
        <v>10000</v>
      </c>
      <c r="F3054" s="720" t="s">
        <v>974</v>
      </c>
      <c r="G3054" s="718" t="s">
        <v>975</v>
      </c>
      <c r="H3054" s="718" t="s">
        <v>527</v>
      </c>
      <c r="I3054" s="718" t="s">
        <v>528</v>
      </c>
      <c r="J3054" s="718" t="s">
        <v>947</v>
      </c>
      <c r="K3054" s="721" t="s">
        <v>976</v>
      </c>
      <c r="L3054" s="732">
        <v>3</v>
      </c>
      <c r="M3054" s="733">
        <v>28853.339999999997</v>
      </c>
      <c r="N3054" s="734">
        <v>0</v>
      </c>
      <c r="O3054" s="732">
        <v>6</v>
      </c>
      <c r="P3054" s="733">
        <v>59943.75</v>
      </c>
      <c r="Q3054" s="735">
        <f t="shared" si="42"/>
        <v>0</v>
      </c>
      <c r="R3054" s="736" t="s">
        <v>523</v>
      </c>
    </row>
    <row r="3055" spans="1:18" s="28" customFormat="1" ht="12" x14ac:dyDescent="0.2">
      <c r="A3055" s="717" t="s">
        <v>514</v>
      </c>
      <c r="B3055" s="718" t="s">
        <v>515</v>
      </c>
      <c r="C3055" s="718" t="s">
        <v>147</v>
      </c>
      <c r="D3055" s="718" t="s">
        <v>977</v>
      </c>
      <c r="E3055" s="719">
        <v>5000</v>
      </c>
      <c r="F3055" s="720" t="s">
        <v>978</v>
      </c>
      <c r="G3055" s="718" t="s">
        <v>979</v>
      </c>
      <c r="H3055" s="718" t="s">
        <v>565</v>
      </c>
      <c r="I3055" s="718" t="s">
        <v>528</v>
      </c>
      <c r="J3055" s="718" t="s">
        <v>566</v>
      </c>
      <c r="K3055" s="721" t="s">
        <v>700</v>
      </c>
      <c r="L3055" s="732">
        <v>5</v>
      </c>
      <c r="M3055" s="733">
        <v>25000</v>
      </c>
      <c r="N3055" s="734" t="s">
        <v>700</v>
      </c>
      <c r="O3055" s="732">
        <v>6</v>
      </c>
      <c r="P3055" s="733">
        <v>30000</v>
      </c>
      <c r="Q3055" s="735" t="str">
        <f t="shared" si="42"/>
        <v>3 - INDETERMINADO</v>
      </c>
      <c r="R3055" s="736" t="s">
        <v>523</v>
      </c>
    </row>
    <row r="3056" spans="1:18" s="28" customFormat="1" ht="12" x14ac:dyDescent="0.2">
      <c r="A3056" s="717" t="s">
        <v>514</v>
      </c>
      <c r="B3056" s="718" t="s">
        <v>515</v>
      </c>
      <c r="C3056" s="718" t="s">
        <v>147</v>
      </c>
      <c r="D3056" s="718" t="s">
        <v>980</v>
      </c>
      <c r="E3056" s="719">
        <v>2500</v>
      </c>
      <c r="F3056" s="720" t="s">
        <v>981</v>
      </c>
      <c r="G3056" s="718" t="s">
        <v>982</v>
      </c>
      <c r="H3056" s="718"/>
      <c r="I3056" s="718" t="s">
        <v>520</v>
      </c>
      <c r="J3056" s="718" t="s">
        <v>983</v>
      </c>
      <c r="K3056" s="721" t="s">
        <v>530</v>
      </c>
      <c r="L3056" s="732">
        <v>12</v>
      </c>
      <c r="M3056" s="733">
        <v>27969.16</v>
      </c>
      <c r="N3056" s="734" t="s">
        <v>530</v>
      </c>
      <c r="O3056" s="732">
        <v>6</v>
      </c>
      <c r="P3056" s="733">
        <v>15000</v>
      </c>
      <c r="Q3056" s="735" t="str">
        <f t="shared" si="42"/>
        <v>4 - INDETERMINADO</v>
      </c>
      <c r="R3056" s="736" t="s">
        <v>523</v>
      </c>
    </row>
    <row r="3057" spans="1:18" s="28" customFormat="1" ht="12" x14ac:dyDescent="0.2">
      <c r="A3057" s="717" t="s">
        <v>514</v>
      </c>
      <c r="B3057" s="718" t="s">
        <v>515</v>
      </c>
      <c r="C3057" s="718" t="s">
        <v>147</v>
      </c>
      <c r="D3057" s="718" t="s">
        <v>676</v>
      </c>
      <c r="E3057" s="719">
        <v>3000</v>
      </c>
      <c r="F3057" s="720" t="s">
        <v>984</v>
      </c>
      <c r="G3057" s="718" t="s">
        <v>985</v>
      </c>
      <c r="H3057" s="718" t="s">
        <v>539</v>
      </c>
      <c r="I3057" s="718" t="s">
        <v>528</v>
      </c>
      <c r="J3057" s="718" t="s">
        <v>596</v>
      </c>
      <c r="K3057" s="721" t="s">
        <v>700</v>
      </c>
      <c r="L3057" s="732">
        <v>5</v>
      </c>
      <c r="M3057" s="733">
        <v>14998.96</v>
      </c>
      <c r="N3057" s="734" t="s">
        <v>700</v>
      </c>
      <c r="O3057" s="732">
        <v>6</v>
      </c>
      <c r="P3057" s="733">
        <v>18000</v>
      </c>
      <c r="Q3057" s="735" t="str">
        <f t="shared" si="42"/>
        <v>3 - INDETERMINADO</v>
      </c>
      <c r="R3057" s="736" t="s">
        <v>523</v>
      </c>
    </row>
    <row r="3058" spans="1:18" s="28" customFormat="1" ht="12" x14ac:dyDescent="0.2">
      <c r="A3058" s="717" t="s">
        <v>514</v>
      </c>
      <c r="B3058" s="718" t="s">
        <v>549</v>
      </c>
      <c r="C3058" s="718" t="s">
        <v>147</v>
      </c>
      <c r="D3058" s="718" t="s">
        <v>986</v>
      </c>
      <c r="E3058" s="719">
        <v>4500</v>
      </c>
      <c r="F3058" s="720" t="s">
        <v>987</v>
      </c>
      <c r="G3058" s="718" t="s">
        <v>988</v>
      </c>
      <c r="H3058" s="718" t="s">
        <v>519</v>
      </c>
      <c r="I3058" s="718" t="s">
        <v>528</v>
      </c>
      <c r="J3058" s="718" t="s">
        <v>600</v>
      </c>
      <c r="K3058" s="721" t="s">
        <v>989</v>
      </c>
      <c r="L3058" s="732">
        <v>6</v>
      </c>
      <c r="M3058" s="733">
        <v>21306.67</v>
      </c>
      <c r="N3058" s="734">
        <v>3</v>
      </c>
      <c r="O3058" s="732">
        <v>0</v>
      </c>
      <c r="P3058" s="733">
        <v>0</v>
      </c>
      <c r="Q3058" s="735"/>
      <c r="R3058" s="736" t="s">
        <v>543</v>
      </c>
    </row>
    <row r="3059" spans="1:18" s="28" customFormat="1" ht="12" x14ac:dyDescent="0.2">
      <c r="A3059" s="717" t="s">
        <v>514</v>
      </c>
      <c r="B3059" s="718" t="s">
        <v>549</v>
      </c>
      <c r="C3059" s="718" t="s">
        <v>147</v>
      </c>
      <c r="D3059" s="718" t="s">
        <v>814</v>
      </c>
      <c r="E3059" s="719">
        <v>6000</v>
      </c>
      <c r="F3059" s="720" t="s">
        <v>987</v>
      </c>
      <c r="G3059" s="718" t="s">
        <v>988</v>
      </c>
      <c r="H3059" s="718" t="s">
        <v>519</v>
      </c>
      <c r="I3059" s="718" t="s">
        <v>528</v>
      </c>
      <c r="J3059" s="718" t="s">
        <v>600</v>
      </c>
      <c r="K3059" s="721" t="s">
        <v>989</v>
      </c>
      <c r="L3059" s="732">
        <v>3</v>
      </c>
      <c r="M3059" s="733">
        <v>17386.669999999998</v>
      </c>
      <c r="N3059" s="734">
        <v>0</v>
      </c>
      <c r="O3059" s="732">
        <v>3</v>
      </c>
      <c r="P3059" s="733">
        <v>17933.7</v>
      </c>
      <c r="Q3059" s="735"/>
      <c r="R3059" s="736" t="s">
        <v>543</v>
      </c>
    </row>
    <row r="3060" spans="1:18" s="28" customFormat="1" ht="12" x14ac:dyDescent="0.2">
      <c r="A3060" s="717" t="s">
        <v>514</v>
      </c>
      <c r="B3060" s="718" t="s">
        <v>515</v>
      </c>
      <c r="C3060" s="718" t="s">
        <v>147</v>
      </c>
      <c r="D3060" s="718" t="s">
        <v>755</v>
      </c>
      <c r="E3060" s="719">
        <v>3000</v>
      </c>
      <c r="F3060" s="720" t="s">
        <v>990</v>
      </c>
      <c r="G3060" s="718" t="s">
        <v>991</v>
      </c>
      <c r="H3060" s="718" t="s">
        <v>539</v>
      </c>
      <c r="I3060" s="718" t="s">
        <v>520</v>
      </c>
      <c r="J3060" s="718" t="s">
        <v>576</v>
      </c>
      <c r="K3060" s="721" t="s">
        <v>530</v>
      </c>
      <c r="L3060" s="732">
        <v>5</v>
      </c>
      <c r="M3060" s="733">
        <v>15000</v>
      </c>
      <c r="N3060" s="734" t="s">
        <v>530</v>
      </c>
      <c r="O3060" s="732">
        <v>6</v>
      </c>
      <c r="P3060" s="733">
        <v>18000</v>
      </c>
      <c r="Q3060" s="735" t="str">
        <f t="shared" ref="Q3060:Q3065" si="43">+N3060</f>
        <v>4 - INDETERMINADO</v>
      </c>
      <c r="R3060" s="736" t="s">
        <v>523</v>
      </c>
    </row>
    <row r="3061" spans="1:18" s="28" customFormat="1" ht="12" x14ac:dyDescent="0.2">
      <c r="A3061" s="717" t="s">
        <v>514</v>
      </c>
      <c r="B3061" s="718" t="s">
        <v>549</v>
      </c>
      <c r="C3061" s="718" t="s">
        <v>147</v>
      </c>
      <c r="D3061" s="718" t="s">
        <v>550</v>
      </c>
      <c r="E3061" s="719">
        <v>3000</v>
      </c>
      <c r="F3061" s="720" t="s">
        <v>992</v>
      </c>
      <c r="G3061" s="718" t="s">
        <v>993</v>
      </c>
      <c r="H3061" s="718" t="s">
        <v>519</v>
      </c>
      <c r="I3061" s="718" t="s">
        <v>520</v>
      </c>
      <c r="J3061" s="718" t="s">
        <v>534</v>
      </c>
      <c r="K3061" s="721" t="s">
        <v>994</v>
      </c>
      <c r="L3061" s="732">
        <v>3</v>
      </c>
      <c r="M3061" s="733">
        <v>8683.33</v>
      </c>
      <c r="N3061" s="734">
        <v>0</v>
      </c>
      <c r="O3061" s="732">
        <v>6</v>
      </c>
      <c r="P3061" s="733">
        <v>17999.169999999998</v>
      </c>
      <c r="Q3061" s="735">
        <f t="shared" si="43"/>
        <v>0</v>
      </c>
      <c r="R3061" s="736" t="s">
        <v>523</v>
      </c>
    </row>
    <row r="3062" spans="1:18" s="28" customFormat="1" ht="12" x14ac:dyDescent="0.2">
      <c r="A3062" s="717" t="s">
        <v>514</v>
      </c>
      <c r="B3062" s="718" t="s">
        <v>515</v>
      </c>
      <c r="C3062" s="718" t="s">
        <v>147</v>
      </c>
      <c r="D3062" s="718" t="s">
        <v>995</v>
      </c>
      <c r="E3062" s="719">
        <v>3000</v>
      </c>
      <c r="F3062" s="720" t="s">
        <v>996</v>
      </c>
      <c r="G3062" s="718" t="s">
        <v>997</v>
      </c>
      <c r="H3062" s="718" t="s">
        <v>519</v>
      </c>
      <c r="I3062" s="718" t="s">
        <v>528</v>
      </c>
      <c r="J3062" s="718" t="s">
        <v>600</v>
      </c>
      <c r="K3062" s="721" t="s">
        <v>567</v>
      </c>
      <c r="L3062" s="732">
        <v>5</v>
      </c>
      <c r="M3062" s="733">
        <v>15000</v>
      </c>
      <c r="N3062" s="734" t="s">
        <v>567</v>
      </c>
      <c r="O3062" s="732">
        <v>6</v>
      </c>
      <c r="P3062" s="733">
        <v>18000</v>
      </c>
      <c r="Q3062" s="735" t="str">
        <f t="shared" si="43"/>
        <v>16 - INDETERMINADO</v>
      </c>
      <c r="R3062" s="736" t="s">
        <v>523</v>
      </c>
    </row>
    <row r="3063" spans="1:18" s="28" customFormat="1" ht="12" x14ac:dyDescent="0.2">
      <c r="A3063" s="717" t="s">
        <v>514</v>
      </c>
      <c r="B3063" s="718" t="s">
        <v>515</v>
      </c>
      <c r="C3063" s="718" t="s">
        <v>147</v>
      </c>
      <c r="D3063" s="718" t="s">
        <v>998</v>
      </c>
      <c r="E3063" s="719">
        <v>1800</v>
      </c>
      <c r="F3063" s="720" t="s">
        <v>999</v>
      </c>
      <c r="G3063" s="718" t="s">
        <v>1000</v>
      </c>
      <c r="H3063" s="718" t="s">
        <v>623</v>
      </c>
      <c r="I3063" s="718" t="s">
        <v>615</v>
      </c>
      <c r="J3063" s="718" t="s">
        <v>624</v>
      </c>
      <c r="K3063" s="721" t="s">
        <v>1001</v>
      </c>
      <c r="L3063" s="732">
        <v>12</v>
      </c>
      <c r="M3063" s="733">
        <v>22350</v>
      </c>
      <c r="N3063" s="734" t="s">
        <v>1001</v>
      </c>
      <c r="O3063" s="732">
        <v>6</v>
      </c>
      <c r="P3063" s="733">
        <v>10740</v>
      </c>
      <c r="Q3063" s="735" t="str">
        <f t="shared" si="43"/>
        <v>27 - INDETERMINADO</v>
      </c>
      <c r="R3063" s="736" t="s">
        <v>523</v>
      </c>
    </row>
    <row r="3064" spans="1:18" s="28" customFormat="1" ht="12" x14ac:dyDescent="0.2">
      <c r="A3064" s="717" t="s">
        <v>514</v>
      </c>
      <c r="B3064" s="718" t="s">
        <v>515</v>
      </c>
      <c r="C3064" s="718" t="s">
        <v>147</v>
      </c>
      <c r="D3064" s="718" t="s">
        <v>544</v>
      </c>
      <c r="E3064" s="719">
        <v>4500</v>
      </c>
      <c r="F3064" s="720" t="s">
        <v>1002</v>
      </c>
      <c r="G3064" s="718" t="s">
        <v>1003</v>
      </c>
      <c r="H3064" s="718" t="s">
        <v>519</v>
      </c>
      <c r="I3064" s="718" t="s">
        <v>528</v>
      </c>
      <c r="J3064" s="718" t="s">
        <v>547</v>
      </c>
      <c r="K3064" s="721" t="s">
        <v>700</v>
      </c>
      <c r="L3064" s="732">
        <v>5</v>
      </c>
      <c r="M3064" s="733">
        <v>22500</v>
      </c>
      <c r="N3064" s="734" t="s">
        <v>700</v>
      </c>
      <c r="O3064" s="732">
        <v>6</v>
      </c>
      <c r="P3064" s="733">
        <v>27000</v>
      </c>
      <c r="Q3064" s="735" t="str">
        <f t="shared" si="43"/>
        <v>3 - INDETERMINADO</v>
      </c>
      <c r="R3064" s="736" t="s">
        <v>523</v>
      </c>
    </row>
    <row r="3065" spans="1:18" s="28" customFormat="1" ht="12" x14ac:dyDescent="0.2">
      <c r="A3065" s="717" t="s">
        <v>514</v>
      </c>
      <c r="B3065" s="718" t="s">
        <v>515</v>
      </c>
      <c r="C3065" s="718" t="s">
        <v>147</v>
      </c>
      <c r="D3065" s="718" t="s">
        <v>1004</v>
      </c>
      <c r="E3065" s="719">
        <v>1500</v>
      </c>
      <c r="F3065" s="720" t="s">
        <v>1005</v>
      </c>
      <c r="G3065" s="718" t="s">
        <v>1006</v>
      </c>
      <c r="H3065" s="718" t="s">
        <v>539</v>
      </c>
      <c r="I3065" s="718" t="s">
        <v>528</v>
      </c>
      <c r="J3065" s="718" t="s">
        <v>1007</v>
      </c>
      <c r="K3065" s="721" t="s">
        <v>1008</v>
      </c>
      <c r="L3065" s="732">
        <v>12</v>
      </c>
      <c r="M3065" s="733">
        <v>18810</v>
      </c>
      <c r="N3065" s="734" t="s">
        <v>1008</v>
      </c>
      <c r="O3065" s="732">
        <v>6</v>
      </c>
      <c r="P3065" s="733">
        <v>9000</v>
      </c>
      <c r="Q3065" s="735" t="str">
        <f t="shared" si="43"/>
        <v>25 - INDETERMINADO</v>
      </c>
      <c r="R3065" s="736" t="s">
        <v>523</v>
      </c>
    </row>
    <row r="3066" spans="1:18" s="28" customFormat="1" ht="12" x14ac:dyDescent="0.2">
      <c r="A3066" s="717" t="s">
        <v>514</v>
      </c>
      <c r="B3066" s="718" t="s">
        <v>549</v>
      </c>
      <c r="C3066" s="718" t="s">
        <v>147</v>
      </c>
      <c r="D3066" s="718" t="s">
        <v>550</v>
      </c>
      <c r="E3066" s="719">
        <v>3000</v>
      </c>
      <c r="F3066" s="720" t="s">
        <v>1009</v>
      </c>
      <c r="G3066" s="718" t="s">
        <v>1010</v>
      </c>
      <c r="H3066" s="718" t="s">
        <v>519</v>
      </c>
      <c r="I3066" s="718" t="s">
        <v>520</v>
      </c>
      <c r="J3066" s="718" t="s">
        <v>534</v>
      </c>
      <c r="K3066" s="721" t="s">
        <v>1011</v>
      </c>
      <c r="L3066" s="732">
        <v>8</v>
      </c>
      <c r="M3066" s="733">
        <v>23260</v>
      </c>
      <c r="N3066" s="734">
        <v>0</v>
      </c>
      <c r="O3066" s="732">
        <v>6</v>
      </c>
      <c r="P3066" s="733">
        <v>18000</v>
      </c>
      <c r="Q3066" s="735"/>
      <c r="R3066" s="736" t="s">
        <v>543</v>
      </c>
    </row>
    <row r="3067" spans="1:18" s="28" customFormat="1" ht="12" x14ac:dyDescent="0.2">
      <c r="A3067" s="717" t="s">
        <v>514</v>
      </c>
      <c r="B3067" s="718" t="s">
        <v>515</v>
      </c>
      <c r="C3067" s="718" t="s">
        <v>147</v>
      </c>
      <c r="D3067" s="718" t="s">
        <v>1012</v>
      </c>
      <c r="E3067" s="719">
        <v>3000</v>
      </c>
      <c r="F3067" s="720" t="s">
        <v>1013</v>
      </c>
      <c r="G3067" s="718" t="s">
        <v>1014</v>
      </c>
      <c r="H3067" s="718"/>
      <c r="I3067" s="718" t="s">
        <v>520</v>
      </c>
      <c r="J3067" s="718" t="s">
        <v>1015</v>
      </c>
      <c r="K3067" s="721" t="s">
        <v>557</v>
      </c>
      <c r="L3067" s="732">
        <v>5</v>
      </c>
      <c r="M3067" s="733">
        <v>15000</v>
      </c>
      <c r="N3067" s="734" t="s">
        <v>557</v>
      </c>
      <c r="O3067" s="732">
        <v>6</v>
      </c>
      <c r="P3067" s="733">
        <v>18000</v>
      </c>
      <c r="Q3067" s="735" t="str">
        <f>+N3067</f>
        <v>13 - INDETERMINADO</v>
      </c>
      <c r="R3067" s="736" t="s">
        <v>523</v>
      </c>
    </row>
    <row r="3068" spans="1:18" s="28" customFormat="1" ht="12" x14ac:dyDescent="0.2">
      <c r="A3068" s="717" t="s">
        <v>514</v>
      </c>
      <c r="B3068" s="718" t="s">
        <v>515</v>
      </c>
      <c r="C3068" s="718" t="s">
        <v>147</v>
      </c>
      <c r="D3068" s="718" t="s">
        <v>536</v>
      </c>
      <c r="E3068" s="719">
        <v>3000</v>
      </c>
      <c r="F3068" s="720" t="s">
        <v>1016</v>
      </c>
      <c r="G3068" s="718" t="s">
        <v>1017</v>
      </c>
      <c r="H3068" s="718" t="s">
        <v>519</v>
      </c>
      <c r="I3068" s="718" t="s">
        <v>528</v>
      </c>
      <c r="J3068" s="718" t="s">
        <v>600</v>
      </c>
      <c r="K3068" s="721" t="s">
        <v>541</v>
      </c>
      <c r="L3068" s="732">
        <v>5</v>
      </c>
      <c r="M3068" s="733">
        <v>14900</v>
      </c>
      <c r="N3068" s="734" t="s">
        <v>541</v>
      </c>
      <c r="O3068" s="732">
        <v>6</v>
      </c>
      <c r="P3068" s="733">
        <v>16008.39</v>
      </c>
      <c r="Q3068" s="735" t="str">
        <f>+N3068</f>
        <v>5 - INDETERMINADO</v>
      </c>
      <c r="R3068" s="736" t="s">
        <v>523</v>
      </c>
    </row>
    <row r="3069" spans="1:18" s="28" customFormat="1" ht="12" x14ac:dyDescent="0.2">
      <c r="A3069" s="717" t="s">
        <v>514</v>
      </c>
      <c r="B3069" s="718" t="s">
        <v>515</v>
      </c>
      <c r="C3069" s="718" t="s">
        <v>147</v>
      </c>
      <c r="D3069" s="718" t="s">
        <v>1018</v>
      </c>
      <c r="E3069" s="719">
        <v>2500</v>
      </c>
      <c r="F3069" s="720" t="s">
        <v>1019</v>
      </c>
      <c r="G3069" s="718" t="s">
        <v>1020</v>
      </c>
      <c r="H3069" s="718" t="s">
        <v>571</v>
      </c>
      <c r="I3069" s="718" t="s">
        <v>571</v>
      </c>
      <c r="J3069" s="718" t="s">
        <v>571</v>
      </c>
      <c r="K3069" s="721" t="s">
        <v>557</v>
      </c>
      <c r="L3069" s="732">
        <v>12</v>
      </c>
      <c r="M3069" s="733">
        <v>30600</v>
      </c>
      <c r="N3069" s="734" t="s">
        <v>557</v>
      </c>
      <c r="O3069" s="732">
        <v>6</v>
      </c>
      <c r="P3069" s="733">
        <v>14992.880000000001</v>
      </c>
      <c r="Q3069" s="735" t="str">
        <f>+N3069</f>
        <v>13 - INDETERMINADO</v>
      </c>
      <c r="R3069" s="736" t="s">
        <v>523</v>
      </c>
    </row>
    <row r="3070" spans="1:18" s="28" customFormat="1" ht="12" x14ac:dyDescent="0.2">
      <c r="A3070" s="717" t="s">
        <v>514</v>
      </c>
      <c r="B3070" s="718" t="s">
        <v>515</v>
      </c>
      <c r="C3070" s="718" t="s">
        <v>147</v>
      </c>
      <c r="D3070" s="718" t="s">
        <v>1021</v>
      </c>
      <c r="E3070" s="719">
        <v>1500</v>
      </c>
      <c r="F3070" s="720" t="s">
        <v>1022</v>
      </c>
      <c r="G3070" s="718" t="s">
        <v>1023</v>
      </c>
      <c r="H3070" s="718" t="s">
        <v>539</v>
      </c>
      <c r="I3070" s="718" t="s">
        <v>1024</v>
      </c>
      <c r="J3070" s="718" t="s">
        <v>616</v>
      </c>
      <c r="K3070" s="721" t="s">
        <v>1025</v>
      </c>
      <c r="L3070" s="732">
        <v>12</v>
      </c>
      <c r="M3070" s="733">
        <v>18810</v>
      </c>
      <c r="N3070" s="734" t="s">
        <v>1025</v>
      </c>
      <c r="O3070" s="732">
        <v>6</v>
      </c>
      <c r="P3070" s="733">
        <v>9000</v>
      </c>
      <c r="Q3070" s="735" t="str">
        <f>+N3070</f>
        <v>90 - INDETERMINADO</v>
      </c>
      <c r="R3070" s="736" t="s">
        <v>523</v>
      </c>
    </row>
    <row r="3071" spans="1:18" s="28" customFormat="1" ht="12" x14ac:dyDescent="0.2">
      <c r="A3071" s="717" t="s">
        <v>514</v>
      </c>
      <c r="B3071" s="718" t="s">
        <v>515</v>
      </c>
      <c r="C3071" s="718" t="s">
        <v>147</v>
      </c>
      <c r="D3071" s="718" t="s">
        <v>531</v>
      </c>
      <c r="E3071" s="719">
        <v>4500</v>
      </c>
      <c r="F3071" s="720" t="s">
        <v>1026</v>
      </c>
      <c r="G3071" s="718" t="s">
        <v>1027</v>
      </c>
      <c r="H3071" s="718" t="s">
        <v>519</v>
      </c>
      <c r="I3071" s="718" t="s">
        <v>528</v>
      </c>
      <c r="J3071" s="718" t="s">
        <v>547</v>
      </c>
      <c r="K3071" s="721" t="s">
        <v>535</v>
      </c>
      <c r="L3071" s="732">
        <v>12</v>
      </c>
      <c r="M3071" s="733">
        <v>53697.22</v>
      </c>
      <c r="N3071" s="734" t="s">
        <v>535</v>
      </c>
      <c r="O3071" s="732">
        <v>6</v>
      </c>
      <c r="P3071" s="733">
        <v>26916.880000000001</v>
      </c>
      <c r="Q3071" s="735" t="str">
        <f>+N3071</f>
        <v>12 - INDETERMINADO</v>
      </c>
      <c r="R3071" s="736" t="s">
        <v>523</v>
      </c>
    </row>
    <row r="3072" spans="1:18" s="28" customFormat="1" ht="12" x14ac:dyDescent="0.2">
      <c r="A3072" s="717" t="s">
        <v>514</v>
      </c>
      <c r="B3072" s="718" t="s">
        <v>515</v>
      </c>
      <c r="C3072" s="718" t="s">
        <v>147</v>
      </c>
      <c r="D3072" s="718" t="s">
        <v>1028</v>
      </c>
      <c r="E3072" s="719">
        <v>1200</v>
      </c>
      <c r="F3072" s="720" t="s">
        <v>1029</v>
      </c>
      <c r="G3072" s="718" t="s">
        <v>1030</v>
      </c>
      <c r="H3072" s="718" t="s">
        <v>571</v>
      </c>
      <c r="I3072" s="718" t="s">
        <v>571</v>
      </c>
      <c r="J3072" s="718" t="s">
        <v>571</v>
      </c>
      <c r="K3072" s="721">
        <v>96</v>
      </c>
      <c r="L3072" s="732">
        <v>1</v>
      </c>
      <c r="M3072" s="733">
        <v>1200</v>
      </c>
      <c r="N3072" s="734" t="s">
        <v>542</v>
      </c>
      <c r="O3072" s="732">
        <v>0</v>
      </c>
      <c r="P3072" s="733">
        <v>0</v>
      </c>
      <c r="Q3072" s="735"/>
      <c r="R3072" s="736" t="s">
        <v>543</v>
      </c>
    </row>
    <row r="3073" spans="1:18" s="28" customFormat="1" ht="12" x14ac:dyDescent="0.2">
      <c r="A3073" s="717" t="s">
        <v>514</v>
      </c>
      <c r="B3073" s="718" t="s">
        <v>515</v>
      </c>
      <c r="C3073" s="718" t="s">
        <v>147</v>
      </c>
      <c r="D3073" s="718" t="s">
        <v>1031</v>
      </c>
      <c r="E3073" s="719">
        <v>1800</v>
      </c>
      <c r="F3073" s="720" t="s">
        <v>1032</v>
      </c>
      <c r="G3073" s="718" t="s">
        <v>1033</v>
      </c>
      <c r="H3073" s="718" t="s">
        <v>1034</v>
      </c>
      <c r="I3073" s="718" t="s">
        <v>528</v>
      </c>
      <c r="J3073" s="718" t="s">
        <v>1035</v>
      </c>
      <c r="K3073" s="721" t="s">
        <v>1001</v>
      </c>
      <c r="L3073" s="732">
        <v>12</v>
      </c>
      <c r="M3073" s="733">
        <v>22410</v>
      </c>
      <c r="N3073" s="734" t="s">
        <v>1001</v>
      </c>
      <c r="O3073" s="732">
        <v>6</v>
      </c>
      <c r="P3073" s="733">
        <v>10800</v>
      </c>
      <c r="Q3073" s="735" t="str">
        <f>+N3073</f>
        <v>27 - INDETERMINADO</v>
      </c>
      <c r="R3073" s="736" t="s">
        <v>523</v>
      </c>
    </row>
    <row r="3074" spans="1:18" s="28" customFormat="1" ht="12" x14ac:dyDescent="0.2">
      <c r="A3074" s="717" t="s">
        <v>514</v>
      </c>
      <c r="B3074" s="718" t="s">
        <v>515</v>
      </c>
      <c r="C3074" s="718" t="s">
        <v>147</v>
      </c>
      <c r="D3074" s="718" t="s">
        <v>608</v>
      </c>
      <c r="E3074" s="719">
        <v>2000</v>
      </c>
      <c r="F3074" s="720" t="s">
        <v>1036</v>
      </c>
      <c r="G3074" s="718" t="s">
        <v>1037</v>
      </c>
      <c r="H3074" s="718" t="s">
        <v>623</v>
      </c>
      <c r="I3074" s="718" t="s">
        <v>520</v>
      </c>
      <c r="J3074" s="718" t="s">
        <v>1038</v>
      </c>
      <c r="K3074" s="721" t="s">
        <v>535</v>
      </c>
      <c r="L3074" s="732">
        <v>12</v>
      </c>
      <c r="M3074" s="733">
        <v>24810</v>
      </c>
      <c r="N3074" s="734" t="s">
        <v>535</v>
      </c>
      <c r="O3074" s="732">
        <v>6</v>
      </c>
      <c r="P3074" s="733">
        <v>12000</v>
      </c>
      <c r="Q3074" s="735" t="str">
        <f>+N3074</f>
        <v>12 - INDETERMINADO</v>
      </c>
      <c r="R3074" s="736" t="s">
        <v>523</v>
      </c>
    </row>
    <row r="3075" spans="1:18" s="28" customFormat="1" ht="12" x14ac:dyDescent="0.2">
      <c r="A3075" s="717" t="s">
        <v>514</v>
      </c>
      <c r="B3075" s="718" t="s">
        <v>515</v>
      </c>
      <c r="C3075" s="718" t="s">
        <v>147</v>
      </c>
      <c r="D3075" s="718" t="s">
        <v>1039</v>
      </c>
      <c r="E3075" s="719">
        <v>3000</v>
      </c>
      <c r="F3075" s="720" t="s">
        <v>1040</v>
      </c>
      <c r="G3075" s="718" t="s">
        <v>1041</v>
      </c>
      <c r="H3075" s="718"/>
      <c r="I3075" s="718" t="s">
        <v>520</v>
      </c>
      <c r="J3075" s="718" t="s">
        <v>1042</v>
      </c>
      <c r="K3075" s="721" t="s">
        <v>530</v>
      </c>
      <c r="L3075" s="732">
        <v>5</v>
      </c>
      <c r="M3075" s="733">
        <v>13680</v>
      </c>
      <c r="N3075" s="734" t="s">
        <v>530</v>
      </c>
      <c r="O3075" s="732">
        <v>6</v>
      </c>
      <c r="P3075" s="733">
        <v>17900</v>
      </c>
      <c r="Q3075" s="735" t="str">
        <f>+N3075</f>
        <v>4 - INDETERMINADO</v>
      </c>
      <c r="R3075" s="736" t="s">
        <v>523</v>
      </c>
    </row>
    <row r="3076" spans="1:18" s="28" customFormat="1" ht="12" x14ac:dyDescent="0.2">
      <c r="A3076" s="717" t="s">
        <v>514</v>
      </c>
      <c r="B3076" s="718" t="s">
        <v>515</v>
      </c>
      <c r="C3076" s="718" t="s">
        <v>147</v>
      </c>
      <c r="D3076" s="718" t="s">
        <v>1043</v>
      </c>
      <c r="E3076" s="719">
        <v>8000</v>
      </c>
      <c r="F3076" s="720" t="s">
        <v>1044</v>
      </c>
      <c r="G3076" s="718" t="s">
        <v>1045</v>
      </c>
      <c r="H3076" s="718" t="s">
        <v>930</v>
      </c>
      <c r="I3076" s="718" t="s">
        <v>528</v>
      </c>
      <c r="J3076" s="718" t="s">
        <v>931</v>
      </c>
      <c r="K3076" s="721" t="s">
        <v>1046</v>
      </c>
      <c r="L3076" s="732">
        <v>3</v>
      </c>
      <c r="M3076" s="733">
        <v>23390</v>
      </c>
      <c r="N3076" s="734">
        <v>0</v>
      </c>
      <c r="O3076" s="732">
        <v>6</v>
      </c>
      <c r="P3076" s="733">
        <v>47428.34</v>
      </c>
      <c r="Q3076" s="735">
        <f>+N3076</f>
        <v>0</v>
      </c>
      <c r="R3076" s="736" t="s">
        <v>523</v>
      </c>
    </row>
    <row r="3077" spans="1:18" s="28" customFormat="1" ht="12" x14ac:dyDescent="0.2">
      <c r="A3077" s="717" t="s">
        <v>514</v>
      </c>
      <c r="B3077" s="718" t="s">
        <v>515</v>
      </c>
      <c r="C3077" s="718" t="s">
        <v>147</v>
      </c>
      <c r="D3077" s="718" t="s">
        <v>728</v>
      </c>
      <c r="E3077" s="719">
        <v>2000</v>
      </c>
      <c r="F3077" s="720" t="s">
        <v>1047</v>
      </c>
      <c r="G3077" s="718" t="s">
        <v>1048</v>
      </c>
      <c r="H3077" s="718" t="s">
        <v>519</v>
      </c>
      <c r="I3077" s="718" t="s">
        <v>1049</v>
      </c>
      <c r="J3077" s="718" t="s">
        <v>1050</v>
      </c>
      <c r="K3077" s="721" t="s">
        <v>1051</v>
      </c>
      <c r="L3077" s="732">
        <v>12</v>
      </c>
      <c r="M3077" s="733">
        <v>24810</v>
      </c>
      <c r="N3077" s="734" t="s">
        <v>1051</v>
      </c>
      <c r="O3077" s="732">
        <v>5</v>
      </c>
      <c r="P3077" s="733">
        <v>9999.86</v>
      </c>
      <c r="Q3077" s="735"/>
      <c r="R3077" s="736" t="s">
        <v>543</v>
      </c>
    </row>
    <row r="3078" spans="1:18" s="28" customFormat="1" ht="12" x14ac:dyDescent="0.2">
      <c r="A3078" s="717" t="s">
        <v>514</v>
      </c>
      <c r="B3078" s="718" t="s">
        <v>515</v>
      </c>
      <c r="C3078" s="718" t="s">
        <v>147</v>
      </c>
      <c r="D3078" s="718" t="s">
        <v>777</v>
      </c>
      <c r="E3078" s="719">
        <v>15000</v>
      </c>
      <c r="F3078" s="720" t="s">
        <v>1052</v>
      </c>
      <c r="G3078" s="718" t="s">
        <v>1053</v>
      </c>
      <c r="H3078" s="718"/>
      <c r="I3078" s="718" t="s">
        <v>771</v>
      </c>
      <c r="J3078" s="718" t="s">
        <v>1054</v>
      </c>
      <c r="K3078" s="721" t="s">
        <v>763</v>
      </c>
      <c r="L3078" s="732">
        <v>0</v>
      </c>
      <c r="M3078" s="733">
        <v>0</v>
      </c>
      <c r="N3078" s="734" t="s">
        <v>763</v>
      </c>
      <c r="O3078" s="732">
        <v>6</v>
      </c>
      <c r="P3078" s="733">
        <v>91000</v>
      </c>
      <c r="Q3078" s="735" t="str">
        <f t="shared" ref="Q3078:Q3083" si="44">+N3078</f>
        <v xml:space="preserve">DESIGNACIÓN  </v>
      </c>
      <c r="R3078" s="736" t="s">
        <v>523</v>
      </c>
    </row>
    <row r="3079" spans="1:18" s="28" customFormat="1" ht="12" x14ac:dyDescent="0.2">
      <c r="A3079" s="717" t="s">
        <v>514</v>
      </c>
      <c r="B3079" s="718" t="s">
        <v>515</v>
      </c>
      <c r="C3079" s="718" t="s">
        <v>147</v>
      </c>
      <c r="D3079" s="718" t="s">
        <v>1055</v>
      </c>
      <c r="E3079" s="719">
        <v>6000</v>
      </c>
      <c r="F3079" s="720" t="s">
        <v>1056</v>
      </c>
      <c r="G3079" s="718" t="s">
        <v>1057</v>
      </c>
      <c r="H3079" s="718" t="s">
        <v>527</v>
      </c>
      <c r="I3079" s="718" t="s">
        <v>528</v>
      </c>
      <c r="J3079" s="718" t="s">
        <v>947</v>
      </c>
      <c r="K3079" s="721" t="s">
        <v>541</v>
      </c>
      <c r="L3079" s="732">
        <v>12</v>
      </c>
      <c r="M3079" s="733">
        <v>72600</v>
      </c>
      <c r="N3079" s="734" t="s">
        <v>541</v>
      </c>
      <c r="O3079" s="732">
        <v>6</v>
      </c>
      <c r="P3079" s="733">
        <v>36000</v>
      </c>
      <c r="Q3079" s="735" t="str">
        <f t="shared" si="44"/>
        <v>5 - INDETERMINADO</v>
      </c>
      <c r="R3079" s="736" t="s">
        <v>523</v>
      </c>
    </row>
    <row r="3080" spans="1:18" s="28" customFormat="1" ht="12" x14ac:dyDescent="0.2">
      <c r="A3080" s="717" t="s">
        <v>514</v>
      </c>
      <c r="B3080" s="718" t="s">
        <v>515</v>
      </c>
      <c r="C3080" s="718" t="s">
        <v>147</v>
      </c>
      <c r="D3080" s="718" t="s">
        <v>1058</v>
      </c>
      <c r="E3080" s="719">
        <v>5000</v>
      </c>
      <c r="F3080" s="720" t="s">
        <v>1059</v>
      </c>
      <c r="G3080" s="718" t="s">
        <v>1060</v>
      </c>
      <c r="H3080" s="718" t="s">
        <v>539</v>
      </c>
      <c r="I3080" s="718" t="s">
        <v>528</v>
      </c>
      <c r="J3080" s="718" t="s">
        <v>596</v>
      </c>
      <c r="K3080" s="721" t="s">
        <v>541</v>
      </c>
      <c r="L3080" s="732">
        <v>5</v>
      </c>
      <c r="M3080" s="733">
        <v>25000</v>
      </c>
      <c r="N3080" s="734" t="s">
        <v>541</v>
      </c>
      <c r="O3080" s="732">
        <v>6</v>
      </c>
      <c r="P3080" s="733">
        <v>30000</v>
      </c>
      <c r="Q3080" s="735" t="str">
        <f t="shared" si="44"/>
        <v>5 - INDETERMINADO</v>
      </c>
      <c r="R3080" s="736" t="s">
        <v>523</v>
      </c>
    </row>
    <row r="3081" spans="1:18" s="28" customFormat="1" ht="12" x14ac:dyDescent="0.2">
      <c r="A3081" s="717" t="s">
        <v>514</v>
      </c>
      <c r="B3081" s="718" t="s">
        <v>515</v>
      </c>
      <c r="C3081" s="718" t="s">
        <v>147</v>
      </c>
      <c r="D3081" s="718" t="s">
        <v>1061</v>
      </c>
      <c r="E3081" s="719">
        <v>10000</v>
      </c>
      <c r="F3081" s="720" t="s">
        <v>1062</v>
      </c>
      <c r="G3081" s="718" t="s">
        <v>1063</v>
      </c>
      <c r="H3081" s="718" t="s">
        <v>519</v>
      </c>
      <c r="I3081" s="718" t="s">
        <v>528</v>
      </c>
      <c r="J3081" s="718" t="s">
        <v>547</v>
      </c>
      <c r="K3081" s="721" t="s">
        <v>715</v>
      </c>
      <c r="L3081" s="732">
        <v>12</v>
      </c>
      <c r="M3081" s="733">
        <v>120600</v>
      </c>
      <c r="N3081" s="734" t="s">
        <v>715</v>
      </c>
      <c r="O3081" s="732">
        <v>6</v>
      </c>
      <c r="P3081" s="733">
        <v>58904.179999999993</v>
      </c>
      <c r="Q3081" s="735" t="str">
        <f t="shared" si="44"/>
        <v>14 - INDETERMINADO</v>
      </c>
      <c r="R3081" s="736" t="s">
        <v>523</v>
      </c>
    </row>
    <row r="3082" spans="1:18" s="28" customFormat="1" ht="12" x14ac:dyDescent="0.2">
      <c r="A3082" s="717" t="s">
        <v>514</v>
      </c>
      <c r="B3082" s="718" t="s">
        <v>515</v>
      </c>
      <c r="C3082" s="718" t="s">
        <v>147</v>
      </c>
      <c r="D3082" s="718" t="s">
        <v>558</v>
      </c>
      <c r="E3082" s="719">
        <v>2200</v>
      </c>
      <c r="F3082" s="720" t="s">
        <v>1064</v>
      </c>
      <c r="G3082" s="718" t="s">
        <v>1065</v>
      </c>
      <c r="H3082" s="718"/>
      <c r="I3082" s="718" t="s">
        <v>615</v>
      </c>
      <c r="J3082" s="718" t="s">
        <v>1066</v>
      </c>
      <c r="K3082" s="721" t="s">
        <v>688</v>
      </c>
      <c r="L3082" s="732">
        <v>12</v>
      </c>
      <c r="M3082" s="733">
        <v>27000</v>
      </c>
      <c r="N3082" s="734" t="s">
        <v>688</v>
      </c>
      <c r="O3082" s="732">
        <v>6</v>
      </c>
      <c r="P3082" s="733">
        <v>13158.749999999998</v>
      </c>
      <c r="Q3082" s="735" t="str">
        <f t="shared" si="44"/>
        <v>33 - INDETERMINADO</v>
      </c>
      <c r="R3082" s="736" t="s">
        <v>523</v>
      </c>
    </row>
    <row r="3083" spans="1:18" s="28" customFormat="1" ht="12" x14ac:dyDescent="0.2">
      <c r="A3083" s="717" t="s">
        <v>514</v>
      </c>
      <c r="B3083" s="718" t="s">
        <v>515</v>
      </c>
      <c r="C3083" s="718" t="s">
        <v>147</v>
      </c>
      <c r="D3083" s="718" t="s">
        <v>1067</v>
      </c>
      <c r="E3083" s="719">
        <v>1200</v>
      </c>
      <c r="F3083" s="720" t="s">
        <v>1068</v>
      </c>
      <c r="G3083" s="718" t="s">
        <v>1069</v>
      </c>
      <c r="H3083" s="718"/>
      <c r="I3083" s="718" t="s">
        <v>615</v>
      </c>
      <c r="J3083" s="718" t="s">
        <v>1070</v>
      </c>
      <c r="K3083" s="721" t="s">
        <v>1071</v>
      </c>
      <c r="L3083" s="732">
        <v>12</v>
      </c>
      <c r="M3083" s="733">
        <v>15210</v>
      </c>
      <c r="N3083" s="734" t="s">
        <v>1071</v>
      </c>
      <c r="O3083" s="732">
        <v>6</v>
      </c>
      <c r="P3083" s="733">
        <v>7160</v>
      </c>
      <c r="Q3083" s="735" t="str">
        <f t="shared" si="44"/>
        <v>54 - INDETERMINADO</v>
      </c>
      <c r="R3083" s="736" t="s">
        <v>523</v>
      </c>
    </row>
    <row r="3084" spans="1:18" s="28" customFormat="1" ht="12" x14ac:dyDescent="0.2">
      <c r="A3084" s="717" t="s">
        <v>514</v>
      </c>
      <c r="B3084" s="718" t="s">
        <v>515</v>
      </c>
      <c r="C3084" s="718" t="s">
        <v>147</v>
      </c>
      <c r="D3084" s="718" t="s">
        <v>585</v>
      </c>
      <c r="E3084" s="719">
        <v>3000</v>
      </c>
      <c r="F3084" s="720" t="s">
        <v>1072</v>
      </c>
      <c r="G3084" s="718" t="s">
        <v>1073</v>
      </c>
      <c r="H3084" s="718" t="s">
        <v>539</v>
      </c>
      <c r="I3084" s="718" t="s">
        <v>528</v>
      </c>
      <c r="J3084" s="718" t="s">
        <v>540</v>
      </c>
      <c r="K3084" s="721">
        <v>11</v>
      </c>
      <c r="L3084" s="732">
        <v>1</v>
      </c>
      <c r="M3084" s="733">
        <v>3000</v>
      </c>
      <c r="N3084" s="734" t="s">
        <v>542</v>
      </c>
      <c r="O3084" s="732">
        <v>0</v>
      </c>
      <c r="P3084" s="733">
        <v>0</v>
      </c>
      <c r="Q3084" s="735"/>
      <c r="R3084" s="736" t="s">
        <v>543</v>
      </c>
    </row>
    <row r="3085" spans="1:18" s="28" customFormat="1" ht="12" x14ac:dyDescent="0.2">
      <c r="A3085" s="717" t="s">
        <v>514</v>
      </c>
      <c r="B3085" s="718" t="s">
        <v>515</v>
      </c>
      <c r="C3085" s="718" t="s">
        <v>147</v>
      </c>
      <c r="D3085" s="718" t="s">
        <v>1074</v>
      </c>
      <c r="E3085" s="719">
        <v>2320</v>
      </c>
      <c r="F3085" s="720" t="s">
        <v>1075</v>
      </c>
      <c r="G3085" s="718" t="s">
        <v>1076</v>
      </c>
      <c r="H3085" s="718" t="s">
        <v>539</v>
      </c>
      <c r="I3085" s="718" t="s">
        <v>615</v>
      </c>
      <c r="J3085" s="718" t="s">
        <v>573</v>
      </c>
      <c r="K3085" s="721" t="s">
        <v>1077</v>
      </c>
      <c r="L3085" s="732">
        <v>12</v>
      </c>
      <c r="M3085" s="733">
        <v>28440</v>
      </c>
      <c r="N3085" s="734" t="s">
        <v>1077</v>
      </c>
      <c r="O3085" s="732">
        <v>6</v>
      </c>
      <c r="P3085" s="733">
        <v>13920</v>
      </c>
      <c r="Q3085" s="735" t="str">
        <f>+N3085</f>
        <v>102 - INDETERMINADO</v>
      </c>
      <c r="R3085" s="736" t="s">
        <v>523</v>
      </c>
    </row>
    <row r="3086" spans="1:18" s="28" customFormat="1" ht="12" x14ac:dyDescent="0.2">
      <c r="A3086" s="717" t="s">
        <v>514</v>
      </c>
      <c r="B3086" s="718" t="s">
        <v>549</v>
      </c>
      <c r="C3086" s="718" t="s">
        <v>147</v>
      </c>
      <c r="D3086" s="718" t="s">
        <v>602</v>
      </c>
      <c r="E3086" s="719">
        <v>3000</v>
      </c>
      <c r="F3086" s="720" t="s">
        <v>1078</v>
      </c>
      <c r="G3086" s="718" t="s">
        <v>1079</v>
      </c>
      <c r="H3086" s="718" t="s">
        <v>527</v>
      </c>
      <c r="I3086" s="718" t="s">
        <v>528</v>
      </c>
      <c r="J3086" s="718" t="s">
        <v>1080</v>
      </c>
      <c r="K3086" s="721">
        <v>3</v>
      </c>
      <c r="L3086" s="732">
        <v>5</v>
      </c>
      <c r="M3086" s="733">
        <v>13856.67</v>
      </c>
      <c r="N3086" s="734" t="s">
        <v>542</v>
      </c>
      <c r="O3086" s="732">
        <v>0</v>
      </c>
      <c r="P3086" s="733">
        <v>0</v>
      </c>
      <c r="Q3086" s="735"/>
      <c r="R3086" s="736" t="s">
        <v>543</v>
      </c>
    </row>
    <row r="3087" spans="1:18" s="28" customFormat="1" ht="12" x14ac:dyDescent="0.2">
      <c r="A3087" s="717" t="s">
        <v>514</v>
      </c>
      <c r="B3087" s="718" t="s">
        <v>515</v>
      </c>
      <c r="C3087" s="718" t="s">
        <v>147</v>
      </c>
      <c r="D3087" s="718" t="s">
        <v>1081</v>
      </c>
      <c r="E3087" s="719">
        <v>2500</v>
      </c>
      <c r="F3087" s="720" t="s">
        <v>1082</v>
      </c>
      <c r="G3087" s="718" t="s">
        <v>1083</v>
      </c>
      <c r="H3087" s="718"/>
      <c r="I3087" s="718" t="s">
        <v>794</v>
      </c>
      <c r="J3087" s="718" t="s">
        <v>1084</v>
      </c>
      <c r="K3087" s="721" t="s">
        <v>700</v>
      </c>
      <c r="L3087" s="732">
        <v>5</v>
      </c>
      <c r="M3087" s="733">
        <v>12500</v>
      </c>
      <c r="N3087" s="734" t="s">
        <v>700</v>
      </c>
      <c r="O3087" s="732">
        <v>6</v>
      </c>
      <c r="P3087" s="733">
        <v>14836.289999999999</v>
      </c>
      <c r="Q3087" s="735" t="str">
        <f>+N3087</f>
        <v>3 - INDETERMINADO</v>
      </c>
      <c r="R3087" s="736" t="s">
        <v>523</v>
      </c>
    </row>
    <row r="3088" spans="1:18" s="28" customFormat="1" ht="12" x14ac:dyDescent="0.2">
      <c r="A3088" s="717" t="s">
        <v>514</v>
      </c>
      <c r="B3088" s="718" t="s">
        <v>515</v>
      </c>
      <c r="C3088" s="718" t="s">
        <v>147</v>
      </c>
      <c r="D3088" s="718" t="s">
        <v>1085</v>
      </c>
      <c r="E3088" s="719">
        <v>2500</v>
      </c>
      <c r="F3088" s="720" t="s">
        <v>1086</v>
      </c>
      <c r="G3088" s="718" t="s">
        <v>1087</v>
      </c>
      <c r="H3088" s="718" t="s">
        <v>571</v>
      </c>
      <c r="I3088" s="718" t="s">
        <v>571</v>
      </c>
      <c r="J3088" s="718" t="s">
        <v>571</v>
      </c>
      <c r="K3088" s="721" t="s">
        <v>530</v>
      </c>
      <c r="L3088" s="732">
        <v>12</v>
      </c>
      <c r="M3088" s="733">
        <v>30600</v>
      </c>
      <c r="N3088" s="734" t="s">
        <v>530</v>
      </c>
      <c r="O3088" s="732">
        <v>6</v>
      </c>
      <c r="P3088" s="733">
        <v>15000</v>
      </c>
      <c r="Q3088" s="735" t="str">
        <f>+N3088</f>
        <v>4 - INDETERMINADO</v>
      </c>
      <c r="R3088" s="736" t="s">
        <v>523</v>
      </c>
    </row>
    <row r="3089" spans="1:18" s="28" customFormat="1" ht="12" x14ac:dyDescent="0.2">
      <c r="A3089" s="717" t="s">
        <v>514</v>
      </c>
      <c r="B3089" s="718" t="s">
        <v>515</v>
      </c>
      <c r="C3089" s="718" t="s">
        <v>147</v>
      </c>
      <c r="D3089" s="718" t="s">
        <v>585</v>
      </c>
      <c r="E3089" s="719">
        <v>3000</v>
      </c>
      <c r="F3089" s="720" t="s">
        <v>1088</v>
      </c>
      <c r="G3089" s="718" t="s">
        <v>1089</v>
      </c>
      <c r="H3089" s="718" t="s">
        <v>565</v>
      </c>
      <c r="I3089" s="718" t="s">
        <v>520</v>
      </c>
      <c r="J3089" s="718" t="s">
        <v>1090</v>
      </c>
      <c r="K3089" s="721" t="s">
        <v>557</v>
      </c>
      <c r="L3089" s="732">
        <v>5</v>
      </c>
      <c r="M3089" s="733">
        <v>15000</v>
      </c>
      <c r="N3089" s="734" t="s">
        <v>557</v>
      </c>
      <c r="O3089" s="732">
        <v>6</v>
      </c>
      <c r="P3089" s="733">
        <v>17800</v>
      </c>
      <c r="Q3089" s="735" t="str">
        <f>+N3089</f>
        <v>13 - INDETERMINADO</v>
      </c>
      <c r="R3089" s="736" t="s">
        <v>523</v>
      </c>
    </row>
    <row r="3090" spans="1:18" s="28" customFormat="1" ht="12" x14ac:dyDescent="0.2">
      <c r="A3090" s="717" t="s">
        <v>514</v>
      </c>
      <c r="B3090" s="718" t="s">
        <v>515</v>
      </c>
      <c r="C3090" s="718" t="s">
        <v>147</v>
      </c>
      <c r="D3090" s="718" t="s">
        <v>585</v>
      </c>
      <c r="E3090" s="719">
        <v>3000</v>
      </c>
      <c r="F3090" s="720" t="s">
        <v>1091</v>
      </c>
      <c r="G3090" s="718" t="s">
        <v>1092</v>
      </c>
      <c r="H3090" s="718" t="s">
        <v>519</v>
      </c>
      <c r="I3090" s="718" t="s">
        <v>520</v>
      </c>
      <c r="J3090" s="718" t="s">
        <v>534</v>
      </c>
      <c r="K3090" s="721" t="s">
        <v>557</v>
      </c>
      <c r="L3090" s="732">
        <v>5</v>
      </c>
      <c r="M3090" s="733">
        <v>14900</v>
      </c>
      <c r="N3090" s="734" t="s">
        <v>557</v>
      </c>
      <c r="O3090" s="732">
        <v>6</v>
      </c>
      <c r="P3090" s="733">
        <v>18000</v>
      </c>
      <c r="Q3090" s="735" t="str">
        <f>+N3090</f>
        <v>13 - INDETERMINADO</v>
      </c>
      <c r="R3090" s="736" t="s">
        <v>523</v>
      </c>
    </row>
    <row r="3091" spans="1:18" s="28" customFormat="1" ht="12" x14ac:dyDescent="0.2">
      <c r="A3091" s="717" t="s">
        <v>514</v>
      </c>
      <c r="B3091" s="718" t="s">
        <v>515</v>
      </c>
      <c r="C3091" s="718" t="s">
        <v>147</v>
      </c>
      <c r="D3091" s="718" t="s">
        <v>593</v>
      </c>
      <c r="E3091" s="719">
        <v>3000</v>
      </c>
      <c r="F3091" s="720" t="s">
        <v>1093</v>
      </c>
      <c r="G3091" s="718" t="s">
        <v>1094</v>
      </c>
      <c r="H3091" s="718" t="s">
        <v>565</v>
      </c>
      <c r="I3091" s="718" t="s">
        <v>528</v>
      </c>
      <c r="J3091" s="718" t="s">
        <v>566</v>
      </c>
      <c r="K3091" s="721" t="s">
        <v>557</v>
      </c>
      <c r="L3091" s="732">
        <v>5</v>
      </c>
      <c r="M3091" s="733">
        <v>15000</v>
      </c>
      <c r="N3091" s="734" t="s">
        <v>557</v>
      </c>
      <c r="O3091" s="732">
        <v>6</v>
      </c>
      <c r="P3091" s="733">
        <v>17800</v>
      </c>
      <c r="Q3091" s="735" t="str">
        <f>+N3091</f>
        <v>13 - INDETERMINADO</v>
      </c>
      <c r="R3091" s="736" t="s">
        <v>523</v>
      </c>
    </row>
    <row r="3092" spans="1:18" s="28" customFormat="1" ht="12" x14ac:dyDescent="0.2">
      <c r="A3092" s="717" t="s">
        <v>514</v>
      </c>
      <c r="B3092" s="718" t="s">
        <v>515</v>
      </c>
      <c r="C3092" s="718" t="s">
        <v>147</v>
      </c>
      <c r="D3092" s="718" t="s">
        <v>1095</v>
      </c>
      <c r="E3092" s="719">
        <v>1800</v>
      </c>
      <c r="F3092" s="720" t="s">
        <v>1096</v>
      </c>
      <c r="G3092" s="718" t="s">
        <v>1097</v>
      </c>
      <c r="H3092" s="718" t="s">
        <v>571</v>
      </c>
      <c r="I3092" s="718" t="s">
        <v>571</v>
      </c>
      <c r="J3092" s="718" t="s">
        <v>571</v>
      </c>
      <c r="K3092" s="721">
        <v>42</v>
      </c>
      <c r="L3092" s="732">
        <v>1</v>
      </c>
      <c r="M3092" s="733">
        <v>1800</v>
      </c>
      <c r="N3092" s="734" t="s">
        <v>542</v>
      </c>
      <c r="O3092" s="732">
        <v>0</v>
      </c>
      <c r="P3092" s="733">
        <v>0</v>
      </c>
      <c r="Q3092" s="735"/>
      <c r="R3092" s="736" t="s">
        <v>543</v>
      </c>
    </row>
    <row r="3093" spans="1:18" s="28" customFormat="1" ht="12" x14ac:dyDescent="0.2">
      <c r="A3093" s="717" t="s">
        <v>514</v>
      </c>
      <c r="B3093" s="718" t="s">
        <v>515</v>
      </c>
      <c r="C3093" s="718" t="s">
        <v>147</v>
      </c>
      <c r="D3093" s="718" t="s">
        <v>1098</v>
      </c>
      <c r="E3093" s="719">
        <v>6000</v>
      </c>
      <c r="F3093" s="720" t="s">
        <v>1099</v>
      </c>
      <c r="G3093" s="718" t="s">
        <v>1100</v>
      </c>
      <c r="H3093" s="718" t="s">
        <v>527</v>
      </c>
      <c r="I3093" s="718" t="s">
        <v>528</v>
      </c>
      <c r="J3093" s="718" t="s">
        <v>947</v>
      </c>
      <c r="K3093" s="721" t="s">
        <v>700</v>
      </c>
      <c r="L3093" s="732">
        <v>12</v>
      </c>
      <c r="M3093" s="733">
        <v>72000</v>
      </c>
      <c r="N3093" s="734" t="s">
        <v>700</v>
      </c>
      <c r="O3093" s="732">
        <v>6</v>
      </c>
      <c r="P3093" s="733">
        <v>36000</v>
      </c>
      <c r="Q3093" s="735" t="str">
        <f>+N3093</f>
        <v>3 - INDETERMINADO</v>
      </c>
      <c r="R3093" s="736" t="s">
        <v>523</v>
      </c>
    </row>
    <row r="3094" spans="1:18" s="28" customFormat="1" ht="12" x14ac:dyDescent="0.2">
      <c r="A3094" s="717" t="s">
        <v>514</v>
      </c>
      <c r="B3094" s="718" t="s">
        <v>515</v>
      </c>
      <c r="C3094" s="718" t="s">
        <v>147</v>
      </c>
      <c r="D3094" s="718" t="s">
        <v>1101</v>
      </c>
      <c r="E3094" s="719">
        <v>3500</v>
      </c>
      <c r="F3094" s="720" t="s">
        <v>1102</v>
      </c>
      <c r="G3094" s="718" t="s">
        <v>1103</v>
      </c>
      <c r="H3094" s="718" t="s">
        <v>539</v>
      </c>
      <c r="I3094" s="718" t="s">
        <v>520</v>
      </c>
      <c r="J3094" s="718" t="s">
        <v>1104</v>
      </c>
      <c r="K3094" s="721">
        <v>1</v>
      </c>
      <c r="L3094" s="732">
        <v>1</v>
      </c>
      <c r="M3094" s="733">
        <v>3500</v>
      </c>
      <c r="N3094" s="734" t="s">
        <v>542</v>
      </c>
      <c r="O3094" s="732">
        <v>0</v>
      </c>
      <c r="P3094" s="733">
        <v>0</v>
      </c>
      <c r="Q3094" s="735"/>
      <c r="R3094" s="736" t="s">
        <v>543</v>
      </c>
    </row>
    <row r="3095" spans="1:18" s="28" customFormat="1" ht="12" x14ac:dyDescent="0.2">
      <c r="A3095" s="717" t="s">
        <v>514</v>
      </c>
      <c r="B3095" s="718" t="s">
        <v>549</v>
      </c>
      <c r="C3095" s="718" t="s">
        <v>147</v>
      </c>
      <c r="D3095" s="718" t="s">
        <v>573</v>
      </c>
      <c r="E3095" s="719">
        <v>2000</v>
      </c>
      <c r="F3095" s="720" t="s">
        <v>1105</v>
      </c>
      <c r="G3095" s="718" t="s">
        <v>1106</v>
      </c>
      <c r="H3095" s="718"/>
      <c r="I3095" s="718" t="s">
        <v>520</v>
      </c>
      <c r="J3095" s="718" t="s">
        <v>1107</v>
      </c>
      <c r="K3095" s="721" t="s">
        <v>1108</v>
      </c>
      <c r="L3095" s="732">
        <v>3</v>
      </c>
      <c r="M3095" s="733">
        <v>5850</v>
      </c>
      <c r="N3095" s="734">
        <v>0</v>
      </c>
      <c r="O3095" s="732">
        <v>6</v>
      </c>
      <c r="P3095" s="733">
        <v>11994.86</v>
      </c>
      <c r="Q3095" s="735">
        <f>+N3095</f>
        <v>0</v>
      </c>
      <c r="R3095" s="736" t="s">
        <v>523</v>
      </c>
    </row>
    <row r="3096" spans="1:18" s="28" customFormat="1" ht="12" x14ac:dyDescent="0.2">
      <c r="A3096" s="717" t="s">
        <v>514</v>
      </c>
      <c r="B3096" s="718" t="s">
        <v>515</v>
      </c>
      <c r="C3096" s="718" t="s">
        <v>147</v>
      </c>
      <c r="D3096" s="718" t="s">
        <v>657</v>
      </c>
      <c r="E3096" s="719">
        <v>3000</v>
      </c>
      <c r="F3096" s="720" t="s">
        <v>1109</v>
      </c>
      <c r="G3096" s="718" t="s">
        <v>1110</v>
      </c>
      <c r="H3096" s="718" t="s">
        <v>623</v>
      </c>
      <c r="I3096" s="718" t="s">
        <v>528</v>
      </c>
      <c r="J3096" s="718" t="s">
        <v>1111</v>
      </c>
      <c r="K3096" s="721" t="s">
        <v>612</v>
      </c>
      <c r="L3096" s="732">
        <v>5</v>
      </c>
      <c r="M3096" s="733">
        <v>15000</v>
      </c>
      <c r="N3096" s="734" t="s">
        <v>612</v>
      </c>
      <c r="O3096" s="732">
        <v>6</v>
      </c>
      <c r="P3096" s="733">
        <v>18000</v>
      </c>
      <c r="Q3096" s="735" t="str">
        <f>+N3096</f>
        <v>15 - INDETERMINADO</v>
      </c>
      <c r="R3096" s="736" t="s">
        <v>523</v>
      </c>
    </row>
    <row r="3097" spans="1:18" s="28" customFormat="1" ht="12" x14ac:dyDescent="0.2">
      <c r="A3097" s="717" t="s">
        <v>514</v>
      </c>
      <c r="B3097" s="718" t="s">
        <v>515</v>
      </c>
      <c r="C3097" s="718" t="s">
        <v>147</v>
      </c>
      <c r="D3097" s="718" t="s">
        <v>1112</v>
      </c>
      <c r="E3097" s="719">
        <v>2000</v>
      </c>
      <c r="F3097" s="720" t="s">
        <v>1113</v>
      </c>
      <c r="G3097" s="718" t="s">
        <v>1114</v>
      </c>
      <c r="H3097" s="718"/>
      <c r="I3097" s="718" t="s">
        <v>738</v>
      </c>
      <c r="J3097" s="718" t="s">
        <v>1115</v>
      </c>
      <c r="K3097" s="721" t="s">
        <v>785</v>
      </c>
      <c r="L3097" s="732">
        <v>12</v>
      </c>
      <c r="M3097" s="733">
        <v>24810</v>
      </c>
      <c r="N3097" s="734" t="s">
        <v>785</v>
      </c>
      <c r="O3097" s="732">
        <v>6</v>
      </c>
      <c r="P3097" s="733">
        <v>11955.14</v>
      </c>
      <c r="Q3097" s="735" t="str">
        <f>+N3097</f>
        <v>11 - INDETERMINADO</v>
      </c>
      <c r="R3097" s="736" t="s">
        <v>523</v>
      </c>
    </row>
    <row r="3098" spans="1:18" s="28" customFormat="1" ht="12" x14ac:dyDescent="0.2">
      <c r="A3098" s="717" t="s">
        <v>514</v>
      </c>
      <c r="B3098" s="718" t="s">
        <v>515</v>
      </c>
      <c r="C3098" s="718" t="s">
        <v>147</v>
      </c>
      <c r="D3098" s="718" t="s">
        <v>667</v>
      </c>
      <c r="E3098" s="719">
        <v>3000</v>
      </c>
      <c r="F3098" s="720" t="s">
        <v>1116</v>
      </c>
      <c r="G3098" s="718" t="s">
        <v>1117</v>
      </c>
      <c r="H3098" s="718" t="s">
        <v>539</v>
      </c>
      <c r="I3098" s="718" t="s">
        <v>520</v>
      </c>
      <c r="J3098" s="718" t="s">
        <v>1118</v>
      </c>
      <c r="K3098" s="721" t="s">
        <v>612</v>
      </c>
      <c r="L3098" s="732">
        <v>5</v>
      </c>
      <c r="M3098" s="733">
        <v>15000</v>
      </c>
      <c r="N3098" s="734" t="s">
        <v>612</v>
      </c>
      <c r="O3098" s="732">
        <v>6</v>
      </c>
      <c r="P3098" s="733">
        <v>18000</v>
      </c>
      <c r="Q3098" s="735" t="str">
        <f>+N3098</f>
        <v>15 - INDETERMINADO</v>
      </c>
      <c r="R3098" s="736" t="s">
        <v>523</v>
      </c>
    </row>
    <row r="3099" spans="1:18" s="28" customFormat="1" ht="12" x14ac:dyDescent="0.2">
      <c r="A3099" s="717" t="s">
        <v>514</v>
      </c>
      <c r="B3099" s="718" t="s">
        <v>515</v>
      </c>
      <c r="C3099" s="718" t="s">
        <v>147</v>
      </c>
      <c r="D3099" s="718" t="s">
        <v>1119</v>
      </c>
      <c r="E3099" s="719">
        <v>15500</v>
      </c>
      <c r="F3099" s="720" t="s">
        <v>1120</v>
      </c>
      <c r="G3099" s="718" t="s">
        <v>1121</v>
      </c>
      <c r="H3099" s="718" t="s">
        <v>519</v>
      </c>
      <c r="I3099" s="718" t="s">
        <v>528</v>
      </c>
      <c r="J3099" s="718" t="s">
        <v>547</v>
      </c>
      <c r="K3099" s="721" t="s">
        <v>763</v>
      </c>
      <c r="L3099" s="732">
        <v>12</v>
      </c>
      <c r="M3099" s="733">
        <v>186600</v>
      </c>
      <c r="N3099" s="734" t="s">
        <v>542</v>
      </c>
      <c r="O3099" s="732">
        <v>0</v>
      </c>
      <c r="P3099" s="733">
        <v>0</v>
      </c>
      <c r="Q3099" s="735"/>
      <c r="R3099" s="736" t="s">
        <v>543</v>
      </c>
    </row>
    <row r="3100" spans="1:18" s="28" customFormat="1" ht="12" x14ac:dyDescent="0.2">
      <c r="A3100" s="717" t="s">
        <v>514</v>
      </c>
      <c r="B3100" s="718" t="s">
        <v>515</v>
      </c>
      <c r="C3100" s="718" t="s">
        <v>147</v>
      </c>
      <c r="D3100" s="718" t="s">
        <v>1122</v>
      </c>
      <c r="E3100" s="719">
        <v>6000</v>
      </c>
      <c r="F3100" s="720" t="s">
        <v>1123</v>
      </c>
      <c r="G3100" s="718" t="s">
        <v>1124</v>
      </c>
      <c r="H3100" s="718" t="s">
        <v>623</v>
      </c>
      <c r="I3100" s="718" t="s">
        <v>528</v>
      </c>
      <c r="J3100" s="718" t="s">
        <v>1125</v>
      </c>
      <c r="K3100" s="721">
        <v>11</v>
      </c>
      <c r="L3100" s="732">
        <v>2</v>
      </c>
      <c r="M3100" s="733">
        <v>8000</v>
      </c>
      <c r="N3100" s="734" t="s">
        <v>542</v>
      </c>
      <c r="O3100" s="732">
        <v>0</v>
      </c>
      <c r="P3100" s="733">
        <v>0</v>
      </c>
      <c r="Q3100" s="735"/>
      <c r="R3100" s="736" t="s">
        <v>543</v>
      </c>
    </row>
    <row r="3101" spans="1:18" s="28" customFormat="1" ht="12" x14ac:dyDescent="0.2">
      <c r="A3101" s="717" t="s">
        <v>514</v>
      </c>
      <c r="B3101" s="718" t="s">
        <v>515</v>
      </c>
      <c r="C3101" s="718" t="s">
        <v>147</v>
      </c>
      <c r="D3101" s="718" t="s">
        <v>1126</v>
      </c>
      <c r="E3101" s="719">
        <v>8500</v>
      </c>
      <c r="F3101" s="720" t="s">
        <v>1123</v>
      </c>
      <c r="G3101" s="718" t="s">
        <v>1124</v>
      </c>
      <c r="H3101" s="718" t="s">
        <v>623</v>
      </c>
      <c r="I3101" s="718" t="s">
        <v>528</v>
      </c>
      <c r="J3101" s="718" t="s">
        <v>1125</v>
      </c>
      <c r="K3101" s="721" t="s">
        <v>1127</v>
      </c>
      <c r="L3101" s="732">
        <v>11</v>
      </c>
      <c r="M3101" s="733">
        <v>91266.67</v>
      </c>
      <c r="N3101" s="734" t="s">
        <v>1127</v>
      </c>
      <c r="O3101" s="732">
        <v>6</v>
      </c>
      <c r="P3101" s="733">
        <v>51000</v>
      </c>
      <c r="Q3101" s="735" t="str">
        <f>+N3101</f>
        <v>1 - INDETERMINADO</v>
      </c>
      <c r="R3101" s="736" t="s">
        <v>523</v>
      </c>
    </row>
    <row r="3102" spans="1:18" s="28" customFormat="1" ht="12" x14ac:dyDescent="0.2">
      <c r="A3102" s="717" t="s">
        <v>514</v>
      </c>
      <c r="B3102" s="718" t="s">
        <v>549</v>
      </c>
      <c r="C3102" s="718" t="s">
        <v>147</v>
      </c>
      <c r="D3102" s="718" t="s">
        <v>716</v>
      </c>
      <c r="E3102" s="719">
        <v>4500</v>
      </c>
      <c r="F3102" s="720" t="s">
        <v>1128</v>
      </c>
      <c r="G3102" s="718" t="s">
        <v>1129</v>
      </c>
      <c r="H3102" s="718" t="s">
        <v>565</v>
      </c>
      <c r="I3102" s="718" t="s">
        <v>771</v>
      </c>
      <c r="J3102" s="718" t="s">
        <v>1130</v>
      </c>
      <c r="K3102" s="721" t="s">
        <v>1131</v>
      </c>
      <c r="L3102" s="732">
        <v>3</v>
      </c>
      <c r="M3102" s="733">
        <v>10633.33</v>
      </c>
      <c r="N3102" s="734">
        <v>0</v>
      </c>
      <c r="O3102" s="732">
        <v>3</v>
      </c>
      <c r="P3102" s="733">
        <v>10050</v>
      </c>
      <c r="Q3102" s="735"/>
      <c r="R3102" s="736" t="s">
        <v>543</v>
      </c>
    </row>
    <row r="3103" spans="1:18" s="28" customFormat="1" ht="12" x14ac:dyDescent="0.2">
      <c r="A3103" s="717" t="s">
        <v>514</v>
      </c>
      <c r="B3103" s="718" t="s">
        <v>515</v>
      </c>
      <c r="C3103" s="718" t="s">
        <v>147</v>
      </c>
      <c r="D3103" s="718" t="s">
        <v>1132</v>
      </c>
      <c r="E3103" s="719">
        <v>3000</v>
      </c>
      <c r="F3103" s="720" t="s">
        <v>1133</v>
      </c>
      <c r="G3103" s="718" t="s">
        <v>1134</v>
      </c>
      <c r="H3103" s="718" t="s">
        <v>519</v>
      </c>
      <c r="I3103" s="718" t="s">
        <v>520</v>
      </c>
      <c r="J3103" s="718" t="s">
        <v>534</v>
      </c>
      <c r="K3103" s="721" t="s">
        <v>557</v>
      </c>
      <c r="L3103" s="732">
        <v>5</v>
      </c>
      <c r="M3103" s="733">
        <v>14900</v>
      </c>
      <c r="N3103" s="734" t="s">
        <v>557</v>
      </c>
      <c r="O3103" s="732">
        <v>6</v>
      </c>
      <c r="P3103" s="733">
        <v>18000</v>
      </c>
      <c r="Q3103" s="735" t="str">
        <f t="shared" ref="Q3103:Q3116" si="45">+N3103</f>
        <v>13 - INDETERMINADO</v>
      </c>
      <c r="R3103" s="736" t="s">
        <v>523</v>
      </c>
    </row>
    <row r="3104" spans="1:18" s="28" customFormat="1" ht="12" x14ac:dyDescent="0.2">
      <c r="A3104" s="717" t="s">
        <v>514</v>
      </c>
      <c r="B3104" s="718" t="s">
        <v>515</v>
      </c>
      <c r="C3104" s="718" t="s">
        <v>147</v>
      </c>
      <c r="D3104" s="718" t="s">
        <v>900</v>
      </c>
      <c r="E3104" s="719">
        <v>5000</v>
      </c>
      <c r="F3104" s="720" t="s">
        <v>1135</v>
      </c>
      <c r="G3104" s="718" t="s">
        <v>1136</v>
      </c>
      <c r="H3104" s="718"/>
      <c r="I3104" s="718" t="s">
        <v>771</v>
      </c>
      <c r="J3104" s="718" t="s">
        <v>1137</v>
      </c>
      <c r="K3104" s="721" t="s">
        <v>530</v>
      </c>
      <c r="L3104" s="732">
        <v>5</v>
      </c>
      <c r="M3104" s="733">
        <v>25000</v>
      </c>
      <c r="N3104" s="734" t="s">
        <v>530</v>
      </c>
      <c r="O3104" s="732">
        <v>6</v>
      </c>
      <c r="P3104" s="733">
        <v>30000</v>
      </c>
      <c r="Q3104" s="735" t="str">
        <f t="shared" si="45"/>
        <v>4 - INDETERMINADO</v>
      </c>
      <c r="R3104" s="736" t="s">
        <v>523</v>
      </c>
    </row>
    <row r="3105" spans="1:18" s="28" customFormat="1" ht="12" x14ac:dyDescent="0.2">
      <c r="A3105" s="717" t="s">
        <v>514</v>
      </c>
      <c r="B3105" s="718" t="s">
        <v>515</v>
      </c>
      <c r="C3105" s="718" t="s">
        <v>147</v>
      </c>
      <c r="D3105" s="718" t="s">
        <v>1138</v>
      </c>
      <c r="E3105" s="719">
        <v>4500</v>
      </c>
      <c r="F3105" s="720" t="s">
        <v>1139</v>
      </c>
      <c r="G3105" s="718" t="s">
        <v>1140</v>
      </c>
      <c r="H3105" s="718" t="s">
        <v>519</v>
      </c>
      <c r="I3105" s="718" t="s">
        <v>528</v>
      </c>
      <c r="J3105" s="718" t="s">
        <v>547</v>
      </c>
      <c r="K3105" s="721" t="s">
        <v>557</v>
      </c>
      <c r="L3105" s="732">
        <v>5</v>
      </c>
      <c r="M3105" s="733">
        <v>22500</v>
      </c>
      <c r="N3105" s="734" t="s">
        <v>557</v>
      </c>
      <c r="O3105" s="732">
        <v>6</v>
      </c>
      <c r="P3105" s="733">
        <v>26850</v>
      </c>
      <c r="Q3105" s="735" t="str">
        <f t="shared" si="45"/>
        <v>13 - INDETERMINADO</v>
      </c>
      <c r="R3105" s="736" t="s">
        <v>523</v>
      </c>
    </row>
    <row r="3106" spans="1:18" s="28" customFormat="1" ht="12" x14ac:dyDescent="0.2">
      <c r="A3106" s="717" t="s">
        <v>514</v>
      </c>
      <c r="B3106" s="718" t="s">
        <v>515</v>
      </c>
      <c r="C3106" s="718" t="s">
        <v>147</v>
      </c>
      <c r="D3106" s="718" t="s">
        <v>618</v>
      </c>
      <c r="E3106" s="719">
        <v>3000</v>
      </c>
      <c r="F3106" s="720" t="s">
        <v>1141</v>
      </c>
      <c r="G3106" s="718" t="s">
        <v>1142</v>
      </c>
      <c r="H3106" s="718" t="s">
        <v>930</v>
      </c>
      <c r="I3106" s="718" t="s">
        <v>528</v>
      </c>
      <c r="J3106" s="718" t="s">
        <v>931</v>
      </c>
      <c r="K3106" s="721" t="s">
        <v>557</v>
      </c>
      <c r="L3106" s="732">
        <v>5</v>
      </c>
      <c r="M3106" s="733">
        <v>15000</v>
      </c>
      <c r="N3106" s="734" t="s">
        <v>557</v>
      </c>
      <c r="O3106" s="732">
        <v>6</v>
      </c>
      <c r="P3106" s="733">
        <v>18000</v>
      </c>
      <c r="Q3106" s="735" t="str">
        <f t="shared" si="45"/>
        <v>13 - INDETERMINADO</v>
      </c>
      <c r="R3106" s="736" t="s">
        <v>523</v>
      </c>
    </row>
    <row r="3107" spans="1:18" s="28" customFormat="1" ht="12" x14ac:dyDescent="0.2">
      <c r="A3107" s="717" t="s">
        <v>514</v>
      </c>
      <c r="B3107" s="718" t="s">
        <v>515</v>
      </c>
      <c r="C3107" s="718" t="s">
        <v>147</v>
      </c>
      <c r="D3107" s="718" t="s">
        <v>585</v>
      </c>
      <c r="E3107" s="719">
        <v>3000</v>
      </c>
      <c r="F3107" s="720" t="s">
        <v>1143</v>
      </c>
      <c r="G3107" s="718" t="s">
        <v>1144</v>
      </c>
      <c r="H3107" s="718" t="s">
        <v>519</v>
      </c>
      <c r="I3107" s="718" t="s">
        <v>520</v>
      </c>
      <c r="J3107" s="718" t="s">
        <v>534</v>
      </c>
      <c r="K3107" s="721" t="s">
        <v>557</v>
      </c>
      <c r="L3107" s="732">
        <v>5</v>
      </c>
      <c r="M3107" s="733">
        <v>15000</v>
      </c>
      <c r="N3107" s="734" t="s">
        <v>557</v>
      </c>
      <c r="O3107" s="732">
        <v>6</v>
      </c>
      <c r="P3107" s="733">
        <v>13200</v>
      </c>
      <c r="Q3107" s="735" t="str">
        <f t="shared" si="45"/>
        <v>13 - INDETERMINADO</v>
      </c>
      <c r="R3107" s="736" t="s">
        <v>523</v>
      </c>
    </row>
    <row r="3108" spans="1:18" s="28" customFormat="1" ht="12" x14ac:dyDescent="0.2">
      <c r="A3108" s="717" t="s">
        <v>514</v>
      </c>
      <c r="B3108" s="718" t="s">
        <v>549</v>
      </c>
      <c r="C3108" s="718" t="s">
        <v>147</v>
      </c>
      <c r="D3108" s="718" t="s">
        <v>550</v>
      </c>
      <c r="E3108" s="719">
        <v>4000</v>
      </c>
      <c r="F3108" s="720" t="s">
        <v>1145</v>
      </c>
      <c r="G3108" s="718" t="s">
        <v>1146</v>
      </c>
      <c r="H3108" s="718" t="s">
        <v>519</v>
      </c>
      <c r="I3108" s="718" t="s">
        <v>520</v>
      </c>
      <c r="J3108" s="718" t="s">
        <v>1147</v>
      </c>
      <c r="K3108" s="721" t="s">
        <v>1148</v>
      </c>
      <c r="L3108" s="732">
        <v>3</v>
      </c>
      <c r="M3108" s="733">
        <v>11653.34</v>
      </c>
      <c r="N3108" s="734">
        <v>0</v>
      </c>
      <c r="O3108" s="732">
        <v>6</v>
      </c>
      <c r="P3108" s="733">
        <v>24000</v>
      </c>
      <c r="Q3108" s="735">
        <f t="shared" si="45"/>
        <v>0</v>
      </c>
      <c r="R3108" s="736" t="s">
        <v>523</v>
      </c>
    </row>
    <row r="3109" spans="1:18" s="28" customFormat="1" ht="12" x14ac:dyDescent="0.2">
      <c r="A3109" s="717" t="s">
        <v>514</v>
      </c>
      <c r="B3109" s="718" t="s">
        <v>515</v>
      </c>
      <c r="C3109" s="718" t="s">
        <v>147</v>
      </c>
      <c r="D3109" s="718" t="s">
        <v>1149</v>
      </c>
      <c r="E3109" s="719">
        <v>3000</v>
      </c>
      <c r="F3109" s="720" t="s">
        <v>1150</v>
      </c>
      <c r="G3109" s="718" t="s">
        <v>1151</v>
      </c>
      <c r="H3109" s="718" t="s">
        <v>527</v>
      </c>
      <c r="I3109" s="718" t="s">
        <v>520</v>
      </c>
      <c r="J3109" s="718" t="s">
        <v>1152</v>
      </c>
      <c r="K3109" s="721" t="s">
        <v>1153</v>
      </c>
      <c r="L3109" s="732">
        <v>5</v>
      </c>
      <c r="M3109" s="733">
        <v>15000</v>
      </c>
      <c r="N3109" s="734" t="s">
        <v>1153</v>
      </c>
      <c r="O3109" s="732">
        <v>6</v>
      </c>
      <c r="P3109" s="733">
        <v>18000</v>
      </c>
      <c r="Q3109" s="735" t="str">
        <f t="shared" si="45"/>
        <v>17 - INDETERMINADO</v>
      </c>
      <c r="R3109" s="736" t="s">
        <v>523</v>
      </c>
    </row>
    <row r="3110" spans="1:18" s="28" customFormat="1" ht="12" x14ac:dyDescent="0.2">
      <c r="A3110" s="717" t="s">
        <v>514</v>
      </c>
      <c r="B3110" s="718" t="s">
        <v>549</v>
      </c>
      <c r="C3110" s="718" t="s">
        <v>147</v>
      </c>
      <c r="D3110" s="718" t="s">
        <v>986</v>
      </c>
      <c r="E3110" s="719">
        <v>4500</v>
      </c>
      <c r="F3110" s="720" t="s">
        <v>1154</v>
      </c>
      <c r="G3110" s="718" t="s">
        <v>1155</v>
      </c>
      <c r="H3110" s="718" t="s">
        <v>519</v>
      </c>
      <c r="I3110" s="718" t="s">
        <v>528</v>
      </c>
      <c r="J3110" s="718" t="s">
        <v>600</v>
      </c>
      <c r="K3110" s="721" t="s">
        <v>1156</v>
      </c>
      <c r="L3110" s="732">
        <v>3</v>
      </c>
      <c r="M3110" s="733">
        <v>9560</v>
      </c>
      <c r="N3110" s="734">
        <v>0</v>
      </c>
      <c r="O3110" s="732">
        <v>6</v>
      </c>
      <c r="P3110" s="733">
        <v>27000</v>
      </c>
      <c r="Q3110" s="735">
        <f t="shared" si="45"/>
        <v>0</v>
      </c>
      <c r="R3110" s="736" t="s">
        <v>523</v>
      </c>
    </row>
    <row r="3111" spans="1:18" s="28" customFormat="1" ht="12" x14ac:dyDescent="0.2">
      <c r="A3111" s="717" t="s">
        <v>514</v>
      </c>
      <c r="B3111" s="718" t="s">
        <v>515</v>
      </c>
      <c r="C3111" s="718" t="s">
        <v>147</v>
      </c>
      <c r="D3111" s="718" t="s">
        <v>1157</v>
      </c>
      <c r="E3111" s="719">
        <v>3500</v>
      </c>
      <c r="F3111" s="720" t="s">
        <v>1158</v>
      </c>
      <c r="G3111" s="718" t="s">
        <v>1159</v>
      </c>
      <c r="H3111" s="718"/>
      <c r="I3111" s="718" t="s">
        <v>528</v>
      </c>
      <c r="J3111" s="718" t="s">
        <v>1160</v>
      </c>
      <c r="K3111" s="721" t="s">
        <v>785</v>
      </c>
      <c r="L3111" s="732">
        <v>12</v>
      </c>
      <c r="M3111" s="733">
        <v>42600</v>
      </c>
      <c r="N3111" s="734" t="s">
        <v>785</v>
      </c>
      <c r="O3111" s="732">
        <v>6</v>
      </c>
      <c r="P3111" s="733">
        <v>21000</v>
      </c>
      <c r="Q3111" s="735" t="str">
        <f t="shared" si="45"/>
        <v>11 - INDETERMINADO</v>
      </c>
      <c r="R3111" s="736" t="s">
        <v>523</v>
      </c>
    </row>
    <row r="3112" spans="1:18" s="28" customFormat="1" ht="12" x14ac:dyDescent="0.2">
      <c r="A3112" s="717" t="s">
        <v>514</v>
      </c>
      <c r="B3112" s="718" t="s">
        <v>515</v>
      </c>
      <c r="C3112" s="718" t="s">
        <v>147</v>
      </c>
      <c r="D3112" s="718" t="s">
        <v>1161</v>
      </c>
      <c r="E3112" s="719">
        <v>5000</v>
      </c>
      <c r="F3112" s="720" t="s">
        <v>1162</v>
      </c>
      <c r="G3112" s="718" t="s">
        <v>1163</v>
      </c>
      <c r="H3112" s="718" t="s">
        <v>519</v>
      </c>
      <c r="I3112" s="718" t="s">
        <v>528</v>
      </c>
      <c r="J3112" s="718" t="s">
        <v>547</v>
      </c>
      <c r="K3112" s="721" t="s">
        <v>557</v>
      </c>
      <c r="L3112" s="732">
        <v>12</v>
      </c>
      <c r="M3112" s="733">
        <v>60600</v>
      </c>
      <c r="N3112" s="734" t="s">
        <v>557</v>
      </c>
      <c r="O3112" s="732">
        <v>6</v>
      </c>
      <c r="P3112" s="733">
        <v>30000</v>
      </c>
      <c r="Q3112" s="735" t="str">
        <f t="shared" si="45"/>
        <v>13 - INDETERMINADO</v>
      </c>
      <c r="R3112" s="736" t="s">
        <v>523</v>
      </c>
    </row>
    <row r="3113" spans="1:18" s="28" customFormat="1" ht="12" x14ac:dyDescent="0.2">
      <c r="A3113" s="717" t="s">
        <v>514</v>
      </c>
      <c r="B3113" s="718" t="s">
        <v>515</v>
      </c>
      <c r="C3113" s="718" t="s">
        <v>147</v>
      </c>
      <c r="D3113" s="718" t="s">
        <v>519</v>
      </c>
      <c r="E3113" s="719">
        <v>7000</v>
      </c>
      <c r="F3113" s="720" t="s">
        <v>1164</v>
      </c>
      <c r="G3113" s="718" t="s">
        <v>1165</v>
      </c>
      <c r="H3113" s="718" t="s">
        <v>519</v>
      </c>
      <c r="I3113" s="718" t="s">
        <v>528</v>
      </c>
      <c r="J3113" s="718" t="s">
        <v>547</v>
      </c>
      <c r="K3113" s="721" t="s">
        <v>700</v>
      </c>
      <c r="L3113" s="732">
        <v>5</v>
      </c>
      <c r="M3113" s="733">
        <v>35000</v>
      </c>
      <c r="N3113" s="734" t="s">
        <v>700</v>
      </c>
      <c r="O3113" s="732">
        <v>6</v>
      </c>
      <c r="P3113" s="733">
        <v>41997.08</v>
      </c>
      <c r="Q3113" s="735" t="str">
        <f t="shared" si="45"/>
        <v>3 - INDETERMINADO</v>
      </c>
      <c r="R3113" s="736" t="s">
        <v>523</v>
      </c>
    </row>
    <row r="3114" spans="1:18" s="28" customFormat="1" ht="12" x14ac:dyDescent="0.2">
      <c r="A3114" s="717" t="s">
        <v>514</v>
      </c>
      <c r="B3114" s="718" t="s">
        <v>515</v>
      </c>
      <c r="C3114" s="718" t="s">
        <v>147</v>
      </c>
      <c r="D3114" s="718" t="s">
        <v>657</v>
      </c>
      <c r="E3114" s="719">
        <v>3000</v>
      </c>
      <c r="F3114" s="720" t="s">
        <v>1166</v>
      </c>
      <c r="G3114" s="718" t="s">
        <v>1167</v>
      </c>
      <c r="H3114" s="718" t="s">
        <v>930</v>
      </c>
      <c r="I3114" s="718" t="s">
        <v>528</v>
      </c>
      <c r="J3114" s="718" t="s">
        <v>931</v>
      </c>
      <c r="K3114" s="721" t="s">
        <v>612</v>
      </c>
      <c r="L3114" s="732">
        <v>5</v>
      </c>
      <c r="M3114" s="733">
        <v>15000</v>
      </c>
      <c r="N3114" s="734" t="s">
        <v>612</v>
      </c>
      <c r="O3114" s="732">
        <v>6</v>
      </c>
      <c r="P3114" s="733">
        <v>17800</v>
      </c>
      <c r="Q3114" s="735" t="str">
        <f t="shared" si="45"/>
        <v>15 - INDETERMINADO</v>
      </c>
      <c r="R3114" s="736" t="s">
        <v>523</v>
      </c>
    </row>
    <row r="3115" spans="1:18" s="28" customFormat="1" ht="12" x14ac:dyDescent="0.2">
      <c r="A3115" s="717" t="s">
        <v>514</v>
      </c>
      <c r="B3115" s="718" t="s">
        <v>515</v>
      </c>
      <c r="C3115" s="718" t="s">
        <v>147</v>
      </c>
      <c r="D3115" s="718" t="s">
        <v>1168</v>
      </c>
      <c r="E3115" s="719">
        <v>2500</v>
      </c>
      <c r="F3115" s="720" t="s">
        <v>1169</v>
      </c>
      <c r="G3115" s="718" t="s">
        <v>1170</v>
      </c>
      <c r="H3115" s="718" t="s">
        <v>930</v>
      </c>
      <c r="I3115" s="718" t="s">
        <v>528</v>
      </c>
      <c r="J3115" s="718" t="s">
        <v>931</v>
      </c>
      <c r="K3115" s="721" t="s">
        <v>530</v>
      </c>
      <c r="L3115" s="732">
        <v>12</v>
      </c>
      <c r="M3115" s="733">
        <v>30600</v>
      </c>
      <c r="N3115" s="734" t="s">
        <v>530</v>
      </c>
      <c r="O3115" s="732">
        <v>6</v>
      </c>
      <c r="P3115" s="733">
        <v>15000</v>
      </c>
      <c r="Q3115" s="735" t="str">
        <f t="shared" si="45"/>
        <v>4 - INDETERMINADO</v>
      </c>
      <c r="R3115" s="736" t="s">
        <v>523</v>
      </c>
    </row>
    <row r="3116" spans="1:18" s="28" customFormat="1" ht="12" x14ac:dyDescent="0.2">
      <c r="A3116" s="717" t="s">
        <v>514</v>
      </c>
      <c r="B3116" s="718" t="s">
        <v>549</v>
      </c>
      <c r="C3116" s="718" t="s">
        <v>147</v>
      </c>
      <c r="D3116" s="718" t="s">
        <v>1081</v>
      </c>
      <c r="E3116" s="719">
        <v>2500</v>
      </c>
      <c r="F3116" s="720" t="s">
        <v>1171</v>
      </c>
      <c r="G3116" s="718" t="s">
        <v>1172</v>
      </c>
      <c r="H3116" s="718" t="s">
        <v>527</v>
      </c>
      <c r="I3116" s="718" t="s">
        <v>520</v>
      </c>
      <c r="J3116" s="718" t="s">
        <v>1173</v>
      </c>
      <c r="K3116" s="721" t="s">
        <v>1174</v>
      </c>
      <c r="L3116" s="732">
        <v>3</v>
      </c>
      <c r="M3116" s="733">
        <v>7353.34</v>
      </c>
      <c r="N3116" s="734">
        <v>0</v>
      </c>
      <c r="O3116" s="732">
        <v>6</v>
      </c>
      <c r="P3116" s="733">
        <v>14941.84</v>
      </c>
      <c r="Q3116" s="735">
        <f t="shared" si="45"/>
        <v>0</v>
      </c>
      <c r="R3116" s="736" t="s">
        <v>523</v>
      </c>
    </row>
    <row r="3117" spans="1:18" s="28" customFormat="1" ht="12" x14ac:dyDescent="0.2">
      <c r="A3117" s="717" t="s">
        <v>514</v>
      </c>
      <c r="B3117" s="718" t="s">
        <v>515</v>
      </c>
      <c r="C3117" s="718" t="s">
        <v>147</v>
      </c>
      <c r="D3117" s="718" t="s">
        <v>1175</v>
      </c>
      <c r="E3117" s="719">
        <v>1800</v>
      </c>
      <c r="F3117" s="720" t="s">
        <v>1176</v>
      </c>
      <c r="G3117" s="718" t="s">
        <v>1177</v>
      </c>
      <c r="H3117" s="718" t="s">
        <v>930</v>
      </c>
      <c r="I3117" s="718" t="s">
        <v>615</v>
      </c>
      <c r="J3117" s="718" t="s">
        <v>1178</v>
      </c>
      <c r="K3117" s="721">
        <v>25</v>
      </c>
      <c r="L3117" s="732">
        <v>1</v>
      </c>
      <c r="M3117" s="733">
        <v>1800</v>
      </c>
      <c r="N3117" s="734" t="s">
        <v>542</v>
      </c>
      <c r="O3117" s="732">
        <v>0</v>
      </c>
      <c r="P3117" s="733">
        <v>0</v>
      </c>
      <c r="Q3117" s="735"/>
      <c r="R3117" s="736" t="s">
        <v>543</v>
      </c>
    </row>
    <row r="3118" spans="1:18" s="28" customFormat="1" ht="12" x14ac:dyDescent="0.2">
      <c r="A3118" s="717" t="s">
        <v>514</v>
      </c>
      <c r="B3118" s="718" t="s">
        <v>549</v>
      </c>
      <c r="C3118" s="718" t="s">
        <v>147</v>
      </c>
      <c r="D3118" s="718" t="s">
        <v>1081</v>
      </c>
      <c r="E3118" s="719">
        <v>2500</v>
      </c>
      <c r="F3118" s="720" t="s">
        <v>1179</v>
      </c>
      <c r="G3118" s="718" t="s">
        <v>1180</v>
      </c>
      <c r="H3118" s="718" t="s">
        <v>623</v>
      </c>
      <c r="I3118" s="718" t="s">
        <v>615</v>
      </c>
      <c r="J3118" s="718" t="s">
        <v>1181</v>
      </c>
      <c r="K3118" s="721" t="s">
        <v>1182</v>
      </c>
      <c r="L3118" s="732">
        <v>3</v>
      </c>
      <c r="M3118" s="733">
        <v>7266.66</v>
      </c>
      <c r="N3118" s="734" t="s">
        <v>542</v>
      </c>
      <c r="O3118" s="732">
        <v>0</v>
      </c>
      <c r="P3118" s="733">
        <v>0</v>
      </c>
      <c r="Q3118" s="735"/>
      <c r="R3118" s="736" t="s">
        <v>543</v>
      </c>
    </row>
    <row r="3119" spans="1:18" s="28" customFormat="1" ht="12" x14ac:dyDescent="0.2">
      <c r="A3119" s="717" t="s">
        <v>514</v>
      </c>
      <c r="B3119" s="718" t="s">
        <v>515</v>
      </c>
      <c r="C3119" s="718" t="s">
        <v>147</v>
      </c>
      <c r="D3119" s="718" t="s">
        <v>618</v>
      </c>
      <c r="E3119" s="719">
        <v>3000</v>
      </c>
      <c r="F3119" s="720" t="s">
        <v>1183</v>
      </c>
      <c r="G3119" s="718" t="s">
        <v>1184</v>
      </c>
      <c r="H3119" s="718" t="s">
        <v>519</v>
      </c>
      <c r="I3119" s="718" t="s">
        <v>520</v>
      </c>
      <c r="J3119" s="718" t="s">
        <v>1147</v>
      </c>
      <c r="K3119" s="721">
        <v>11</v>
      </c>
      <c r="L3119" s="732">
        <v>1</v>
      </c>
      <c r="M3119" s="733">
        <v>3000</v>
      </c>
      <c r="N3119" s="734" t="s">
        <v>542</v>
      </c>
      <c r="O3119" s="732">
        <v>0</v>
      </c>
      <c r="P3119" s="733">
        <v>0</v>
      </c>
      <c r="Q3119" s="735"/>
      <c r="R3119" s="736" t="s">
        <v>543</v>
      </c>
    </row>
    <row r="3120" spans="1:18" s="28" customFormat="1" ht="12" x14ac:dyDescent="0.2">
      <c r="A3120" s="717" t="s">
        <v>514</v>
      </c>
      <c r="B3120" s="718" t="s">
        <v>515</v>
      </c>
      <c r="C3120" s="718" t="s">
        <v>147</v>
      </c>
      <c r="D3120" s="718" t="s">
        <v>1185</v>
      </c>
      <c r="E3120" s="719">
        <v>3000</v>
      </c>
      <c r="F3120" s="720" t="s">
        <v>1186</v>
      </c>
      <c r="G3120" s="718" t="s">
        <v>1187</v>
      </c>
      <c r="H3120" s="718" t="s">
        <v>565</v>
      </c>
      <c r="I3120" s="718" t="s">
        <v>520</v>
      </c>
      <c r="J3120" s="718" t="s">
        <v>588</v>
      </c>
      <c r="K3120" s="721" t="s">
        <v>715</v>
      </c>
      <c r="L3120" s="732">
        <v>5</v>
      </c>
      <c r="M3120" s="733">
        <v>14200</v>
      </c>
      <c r="N3120" s="734" t="s">
        <v>715</v>
      </c>
      <c r="O3120" s="732">
        <v>6</v>
      </c>
      <c r="P3120" s="733">
        <v>18000</v>
      </c>
      <c r="Q3120" s="735" t="str">
        <f t="shared" ref="Q3120:Q3125" si="46">+N3120</f>
        <v>14 - INDETERMINADO</v>
      </c>
      <c r="R3120" s="736" t="s">
        <v>523</v>
      </c>
    </row>
    <row r="3121" spans="1:18" s="28" customFormat="1" ht="12" x14ac:dyDescent="0.2">
      <c r="A3121" s="717" t="s">
        <v>514</v>
      </c>
      <c r="B3121" s="718" t="s">
        <v>515</v>
      </c>
      <c r="C3121" s="718" t="s">
        <v>147</v>
      </c>
      <c r="D3121" s="718" t="s">
        <v>1188</v>
      </c>
      <c r="E3121" s="719">
        <v>1200</v>
      </c>
      <c r="F3121" s="720" t="s">
        <v>1189</v>
      </c>
      <c r="G3121" s="718" t="s">
        <v>1190</v>
      </c>
      <c r="H3121" s="718" t="s">
        <v>623</v>
      </c>
      <c r="I3121" s="718" t="s">
        <v>615</v>
      </c>
      <c r="J3121" s="718" t="s">
        <v>624</v>
      </c>
      <c r="K3121" s="721" t="s">
        <v>522</v>
      </c>
      <c r="L3121" s="732">
        <v>12</v>
      </c>
      <c r="M3121" s="733">
        <v>15210</v>
      </c>
      <c r="N3121" s="734" t="s">
        <v>522</v>
      </c>
      <c r="O3121" s="732">
        <v>6</v>
      </c>
      <c r="P3121" s="733">
        <v>7200</v>
      </c>
      <c r="Q3121" s="735" t="str">
        <f t="shared" si="46"/>
        <v>99 - INDETERMINADO</v>
      </c>
      <c r="R3121" s="736" t="s">
        <v>523</v>
      </c>
    </row>
    <row r="3122" spans="1:18" s="28" customFormat="1" ht="12" x14ac:dyDescent="0.2">
      <c r="A3122" s="717" t="s">
        <v>514</v>
      </c>
      <c r="B3122" s="718" t="s">
        <v>515</v>
      </c>
      <c r="C3122" s="718" t="s">
        <v>147</v>
      </c>
      <c r="D3122" s="718" t="s">
        <v>708</v>
      </c>
      <c r="E3122" s="719">
        <v>3000</v>
      </c>
      <c r="F3122" s="720" t="s">
        <v>1191</v>
      </c>
      <c r="G3122" s="718" t="s">
        <v>1192</v>
      </c>
      <c r="H3122" s="718"/>
      <c r="I3122" s="718" t="s">
        <v>528</v>
      </c>
      <c r="J3122" s="718" t="s">
        <v>1193</v>
      </c>
      <c r="K3122" s="721" t="s">
        <v>612</v>
      </c>
      <c r="L3122" s="732">
        <v>5</v>
      </c>
      <c r="M3122" s="733">
        <v>14900</v>
      </c>
      <c r="N3122" s="734" t="s">
        <v>612</v>
      </c>
      <c r="O3122" s="732">
        <v>6</v>
      </c>
      <c r="P3122" s="733">
        <v>18000</v>
      </c>
      <c r="Q3122" s="735" t="str">
        <f t="shared" si="46"/>
        <v>15 - INDETERMINADO</v>
      </c>
      <c r="R3122" s="736" t="s">
        <v>523</v>
      </c>
    </row>
    <row r="3123" spans="1:18" s="28" customFormat="1" ht="12" x14ac:dyDescent="0.2">
      <c r="A3123" s="717" t="s">
        <v>514</v>
      </c>
      <c r="B3123" s="718" t="s">
        <v>515</v>
      </c>
      <c r="C3123" s="718" t="s">
        <v>147</v>
      </c>
      <c r="D3123" s="718" t="s">
        <v>1039</v>
      </c>
      <c r="E3123" s="719">
        <v>3000</v>
      </c>
      <c r="F3123" s="720" t="s">
        <v>1194</v>
      </c>
      <c r="G3123" s="718" t="s">
        <v>1195</v>
      </c>
      <c r="H3123" s="718" t="s">
        <v>527</v>
      </c>
      <c r="I3123" s="718" t="s">
        <v>528</v>
      </c>
      <c r="J3123" s="718" t="s">
        <v>1196</v>
      </c>
      <c r="K3123" s="721" t="s">
        <v>530</v>
      </c>
      <c r="L3123" s="732">
        <v>5</v>
      </c>
      <c r="M3123" s="733">
        <v>15000</v>
      </c>
      <c r="N3123" s="734" t="s">
        <v>530</v>
      </c>
      <c r="O3123" s="732">
        <v>6</v>
      </c>
      <c r="P3123" s="733">
        <v>17996.25</v>
      </c>
      <c r="Q3123" s="735" t="str">
        <f t="shared" si="46"/>
        <v>4 - INDETERMINADO</v>
      </c>
      <c r="R3123" s="736" t="s">
        <v>523</v>
      </c>
    </row>
    <row r="3124" spans="1:18" s="28" customFormat="1" ht="12" x14ac:dyDescent="0.2">
      <c r="A3124" s="717" t="s">
        <v>514</v>
      </c>
      <c r="B3124" s="718" t="s">
        <v>515</v>
      </c>
      <c r="C3124" s="718" t="s">
        <v>147</v>
      </c>
      <c r="D3124" s="718" t="s">
        <v>1197</v>
      </c>
      <c r="E3124" s="719">
        <v>14000</v>
      </c>
      <c r="F3124" s="720" t="s">
        <v>1198</v>
      </c>
      <c r="G3124" s="718" t="s">
        <v>1199</v>
      </c>
      <c r="H3124" s="718"/>
      <c r="I3124" s="718" t="s">
        <v>520</v>
      </c>
      <c r="J3124" s="718" t="s">
        <v>1200</v>
      </c>
      <c r="K3124" s="721" t="s">
        <v>763</v>
      </c>
      <c r="L3124" s="732">
        <v>12</v>
      </c>
      <c r="M3124" s="733">
        <v>168600</v>
      </c>
      <c r="N3124" s="734" t="s">
        <v>763</v>
      </c>
      <c r="O3124" s="732">
        <v>6</v>
      </c>
      <c r="P3124" s="733">
        <v>84000</v>
      </c>
      <c r="Q3124" s="735" t="str">
        <f t="shared" si="46"/>
        <v xml:space="preserve">DESIGNACIÓN  </v>
      </c>
      <c r="R3124" s="736" t="s">
        <v>523</v>
      </c>
    </row>
    <row r="3125" spans="1:18" s="28" customFormat="1" ht="12" x14ac:dyDescent="0.2">
      <c r="A3125" s="717" t="s">
        <v>514</v>
      </c>
      <c r="B3125" s="718" t="s">
        <v>515</v>
      </c>
      <c r="C3125" s="718" t="s">
        <v>147</v>
      </c>
      <c r="D3125" s="718" t="s">
        <v>1132</v>
      </c>
      <c r="E3125" s="719">
        <v>3000</v>
      </c>
      <c r="F3125" s="720" t="s">
        <v>1201</v>
      </c>
      <c r="G3125" s="718" t="s">
        <v>1202</v>
      </c>
      <c r="H3125" s="718" t="s">
        <v>519</v>
      </c>
      <c r="I3125" s="718" t="s">
        <v>520</v>
      </c>
      <c r="J3125" s="718" t="s">
        <v>534</v>
      </c>
      <c r="K3125" s="721" t="s">
        <v>700</v>
      </c>
      <c r="L3125" s="732">
        <v>5</v>
      </c>
      <c r="M3125" s="733">
        <v>14600</v>
      </c>
      <c r="N3125" s="734" t="s">
        <v>700</v>
      </c>
      <c r="O3125" s="732">
        <v>6</v>
      </c>
      <c r="P3125" s="733">
        <v>17596.25</v>
      </c>
      <c r="Q3125" s="735" t="str">
        <f t="shared" si="46"/>
        <v>3 - INDETERMINADO</v>
      </c>
      <c r="R3125" s="736" t="s">
        <v>523</v>
      </c>
    </row>
    <row r="3126" spans="1:18" s="28" customFormat="1" ht="12" x14ac:dyDescent="0.2">
      <c r="A3126" s="717" t="s">
        <v>514</v>
      </c>
      <c r="B3126" s="718" t="s">
        <v>515</v>
      </c>
      <c r="C3126" s="718" t="s">
        <v>147</v>
      </c>
      <c r="D3126" s="718" t="s">
        <v>1203</v>
      </c>
      <c r="E3126" s="719">
        <v>1900</v>
      </c>
      <c r="F3126" s="720" t="s">
        <v>1204</v>
      </c>
      <c r="G3126" s="718" t="s">
        <v>1205</v>
      </c>
      <c r="H3126" s="718" t="s">
        <v>623</v>
      </c>
      <c r="I3126" s="718" t="s">
        <v>615</v>
      </c>
      <c r="J3126" s="718" t="s">
        <v>624</v>
      </c>
      <c r="K3126" s="721">
        <v>99</v>
      </c>
      <c r="L3126" s="732">
        <v>1</v>
      </c>
      <c r="M3126" s="733">
        <v>1900</v>
      </c>
      <c r="N3126" s="734" t="s">
        <v>542</v>
      </c>
      <c r="O3126" s="732">
        <v>0</v>
      </c>
      <c r="P3126" s="733">
        <v>0</v>
      </c>
      <c r="Q3126" s="735"/>
      <c r="R3126" s="736" t="s">
        <v>543</v>
      </c>
    </row>
    <row r="3127" spans="1:18" s="28" customFormat="1" ht="12" x14ac:dyDescent="0.2">
      <c r="A3127" s="717" t="s">
        <v>514</v>
      </c>
      <c r="B3127" s="718" t="s">
        <v>549</v>
      </c>
      <c r="C3127" s="718" t="s">
        <v>147</v>
      </c>
      <c r="D3127" s="718" t="s">
        <v>1081</v>
      </c>
      <c r="E3127" s="719">
        <v>2500</v>
      </c>
      <c r="F3127" s="720" t="s">
        <v>1206</v>
      </c>
      <c r="G3127" s="718" t="s">
        <v>1207</v>
      </c>
      <c r="H3127" s="718" t="s">
        <v>527</v>
      </c>
      <c r="I3127" s="718" t="s">
        <v>1049</v>
      </c>
      <c r="J3127" s="718" t="s">
        <v>1208</v>
      </c>
      <c r="K3127" s="721" t="s">
        <v>1209</v>
      </c>
      <c r="L3127" s="732">
        <v>3</v>
      </c>
      <c r="M3127" s="733">
        <v>7266.66</v>
      </c>
      <c r="N3127" s="734">
        <v>0</v>
      </c>
      <c r="O3127" s="732">
        <v>6</v>
      </c>
      <c r="P3127" s="733">
        <v>14800.7</v>
      </c>
      <c r="Q3127" s="735">
        <f>+N3127</f>
        <v>0</v>
      </c>
      <c r="R3127" s="736" t="s">
        <v>523</v>
      </c>
    </row>
    <row r="3128" spans="1:18" s="28" customFormat="1" ht="12" x14ac:dyDescent="0.2">
      <c r="A3128" s="717" t="s">
        <v>514</v>
      </c>
      <c r="B3128" s="718" t="s">
        <v>515</v>
      </c>
      <c r="C3128" s="718" t="s">
        <v>147</v>
      </c>
      <c r="D3128" s="718" t="s">
        <v>536</v>
      </c>
      <c r="E3128" s="719">
        <v>3000</v>
      </c>
      <c r="F3128" s="720" t="s">
        <v>1210</v>
      </c>
      <c r="G3128" s="718" t="s">
        <v>1211</v>
      </c>
      <c r="H3128" s="718" t="s">
        <v>519</v>
      </c>
      <c r="I3128" s="718" t="s">
        <v>520</v>
      </c>
      <c r="J3128" s="718" t="s">
        <v>1147</v>
      </c>
      <c r="K3128" s="721" t="s">
        <v>541</v>
      </c>
      <c r="L3128" s="732">
        <v>5</v>
      </c>
      <c r="M3128" s="733">
        <v>15000</v>
      </c>
      <c r="N3128" s="734" t="s">
        <v>541</v>
      </c>
      <c r="O3128" s="732">
        <v>6</v>
      </c>
      <c r="P3128" s="733">
        <v>18000</v>
      </c>
      <c r="Q3128" s="735" t="str">
        <f>+N3128</f>
        <v>5 - INDETERMINADO</v>
      </c>
      <c r="R3128" s="736" t="s">
        <v>523</v>
      </c>
    </row>
    <row r="3129" spans="1:18" s="28" customFormat="1" ht="12" x14ac:dyDescent="0.2">
      <c r="A3129" s="717" t="s">
        <v>514</v>
      </c>
      <c r="B3129" s="718" t="s">
        <v>515</v>
      </c>
      <c r="C3129" s="718" t="s">
        <v>147</v>
      </c>
      <c r="D3129" s="718" t="s">
        <v>1212</v>
      </c>
      <c r="E3129" s="719">
        <v>5000</v>
      </c>
      <c r="F3129" s="720" t="s">
        <v>1213</v>
      </c>
      <c r="G3129" s="718" t="s">
        <v>1214</v>
      </c>
      <c r="H3129" s="718" t="s">
        <v>565</v>
      </c>
      <c r="I3129" s="718" t="s">
        <v>528</v>
      </c>
      <c r="J3129" s="718" t="s">
        <v>566</v>
      </c>
      <c r="K3129" s="721" t="s">
        <v>557</v>
      </c>
      <c r="L3129" s="732">
        <v>12</v>
      </c>
      <c r="M3129" s="733">
        <v>60433.33</v>
      </c>
      <c r="N3129" s="734" t="s">
        <v>557</v>
      </c>
      <c r="O3129" s="732">
        <v>6</v>
      </c>
      <c r="P3129" s="733">
        <v>30000</v>
      </c>
      <c r="Q3129" s="735" t="str">
        <f>+N3129</f>
        <v>13 - INDETERMINADO</v>
      </c>
      <c r="R3129" s="736" t="s">
        <v>523</v>
      </c>
    </row>
    <row r="3130" spans="1:18" s="28" customFormat="1" ht="12" x14ac:dyDescent="0.2">
      <c r="A3130" s="717" t="s">
        <v>514</v>
      </c>
      <c r="B3130" s="718" t="s">
        <v>549</v>
      </c>
      <c r="C3130" s="718" t="s">
        <v>147</v>
      </c>
      <c r="D3130" s="718" t="s">
        <v>897</v>
      </c>
      <c r="E3130" s="719">
        <v>3000</v>
      </c>
      <c r="F3130" s="720" t="s">
        <v>1215</v>
      </c>
      <c r="G3130" s="718" t="s">
        <v>1216</v>
      </c>
      <c r="H3130" s="718" t="s">
        <v>527</v>
      </c>
      <c r="I3130" s="718" t="s">
        <v>528</v>
      </c>
      <c r="J3130" s="718" t="s">
        <v>1217</v>
      </c>
      <c r="K3130" s="721">
        <v>3</v>
      </c>
      <c r="L3130" s="732">
        <v>8</v>
      </c>
      <c r="M3130" s="733">
        <v>23156.67</v>
      </c>
      <c r="N3130" s="734">
        <v>0</v>
      </c>
      <c r="O3130" s="732">
        <v>6</v>
      </c>
      <c r="P3130" s="733">
        <v>18000</v>
      </c>
      <c r="Q3130" s="735">
        <f>+N3130</f>
        <v>0</v>
      </c>
      <c r="R3130" s="736" t="s">
        <v>523</v>
      </c>
    </row>
    <row r="3131" spans="1:18" s="28" customFormat="1" ht="12" x14ac:dyDescent="0.2">
      <c r="A3131" s="717" t="s">
        <v>514</v>
      </c>
      <c r="B3131" s="718" t="s">
        <v>515</v>
      </c>
      <c r="C3131" s="718" t="s">
        <v>147</v>
      </c>
      <c r="D3131" s="718" t="s">
        <v>585</v>
      </c>
      <c r="E3131" s="719">
        <v>3000</v>
      </c>
      <c r="F3131" s="720" t="s">
        <v>1218</v>
      </c>
      <c r="G3131" s="718" t="s">
        <v>1219</v>
      </c>
      <c r="H3131" s="718" t="s">
        <v>519</v>
      </c>
      <c r="I3131" s="718" t="s">
        <v>520</v>
      </c>
      <c r="J3131" s="718" t="s">
        <v>534</v>
      </c>
      <c r="K3131" s="721" t="s">
        <v>557</v>
      </c>
      <c r="L3131" s="732">
        <v>5</v>
      </c>
      <c r="M3131" s="733">
        <v>15000</v>
      </c>
      <c r="N3131" s="734" t="s">
        <v>557</v>
      </c>
      <c r="O3131" s="732">
        <v>6</v>
      </c>
      <c r="P3131" s="733">
        <v>18000</v>
      </c>
      <c r="Q3131" s="735" t="str">
        <f>+N3131</f>
        <v>13 - INDETERMINADO</v>
      </c>
      <c r="R3131" s="736" t="s">
        <v>523</v>
      </c>
    </row>
    <row r="3132" spans="1:18" s="28" customFormat="1" ht="12" x14ac:dyDescent="0.2">
      <c r="A3132" s="717" t="s">
        <v>514</v>
      </c>
      <c r="B3132" s="718" t="s">
        <v>515</v>
      </c>
      <c r="C3132" s="718" t="s">
        <v>147</v>
      </c>
      <c r="D3132" s="718" t="s">
        <v>1220</v>
      </c>
      <c r="E3132" s="719">
        <v>12000</v>
      </c>
      <c r="F3132" s="720" t="s">
        <v>1221</v>
      </c>
      <c r="G3132" s="718" t="s">
        <v>1222</v>
      </c>
      <c r="H3132" s="718" t="s">
        <v>519</v>
      </c>
      <c r="I3132" s="718" t="s">
        <v>528</v>
      </c>
      <c r="J3132" s="718" t="s">
        <v>547</v>
      </c>
      <c r="K3132" s="721" t="s">
        <v>763</v>
      </c>
      <c r="L3132" s="732">
        <v>12</v>
      </c>
      <c r="M3132" s="733">
        <v>144200</v>
      </c>
      <c r="N3132" s="734" t="s">
        <v>763</v>
      </c>
      <c r="O3132" s="732">
        <v>0</v>
      </c>
      <c r="P3132" s="733">
        <v>0</v>
      </c>
      <c r="Q3132" s="735"/>
      <c r="R3132" s="736" t="s">
        <v>543</v>
      </c>
    </row>
    <row r="3133" spans="1:18" s="28" customFormat="1" ht="12" x14ac:dyDescent="0.2">
      <c r="A3133" s="717" t="s">
        <v>514</v>
      </c>
      <c r="B3133" s="718" t="s">
        <v>515</v>
      </c>
      <c r="C3133" s="718" t="s">
        <v>147</v>
      </c>
      <c r="D3133" s="718" t="s">
        <v>1223</v>
      </c>
      <c r="E3133" s="719">
        <v>3000</v>
      </c>
      <c r="F3133" s="720" t="s">
        <v>1224</v>
      </c>
      <c r="G3133" s="718" t="s">
        <v>1225</v>
      </c>
      <c r="H3133" s="718" t="s">
        <v>527</v>
      </c>
      <c r="I3133" s="718" t="s">
        <v>520</v>
      </c>
      <c r="J3133" s="718" t="s">
        <v>803</v>
      </c>
      <c r="K3133" s="721" t="s">
        <v>557</v>
      </c>
      <c r="L3133" s="732">
        <v>5</v>
      </c>
      <c r="M3133" s="733">
        <v>15000</v>
      </c>
      <c r="N3133" s="734" t="s">
        <v>557</v>
      </c>
      <c r="O3133" s="732">
        <v>6</v>
      </c>
      <c r="P3133" s="733">
        <v>17959.580000000002</v>
      </c>
      <c r="Q3133" s="735" t="str">
        <f>+N3133</f>
        <v>13 - INDETERMINADO</v>
      </c>
      <c r="R3133" s="736" t="s">
        <v>523</v>
      </c>
    </row>
    <row r="3134" spans="1:18" s="28" customFormat="1" ht="12" x14ac:dyDescent="0.2">
      <c r="A3134" s="717" t="s">
        <v>514</v>
      </c>
      <c r="B3134" s="718" t="s">
        <v>515</v>
      </c>
      <c r="C3134" s="718" t="s">
        <v>147</v>
      </c>
      <c r="D3134" s="718" t="s">
        <v>667</v>
      </c>
      <c r="E3134" s="719">
        <v>3000</v>
      </c>
      <c r="F3134" s="720" t="s">
        <v>1226</v>
      </c>
      <c r="G3134" s="718" t="s">
        <v>1227</v>
      </c>
      <c r="H3134" s="718" t="s">
        <v>519</v>
      </c>
      <c r="I3134" s="718" t="s">
        <v>528</v>
      </c>
      <c r="J3134" s="718" t="s">
        <v>817</v>
      </c>
      <c r="K3134" s="721" t="s">
        <v>612</v>
      </c>
      <c r="L3134" s="732">
        <v>5</v>
      </c>
      <c r="M3134" s="733">
        <v>15000</v>
      </c>
      <c r="N3134" s="734" t="s">
        <v>612</v>
      </c>
      <c r="O3134" s="732">
        <v>6</v>
      </c>
      <c r="P3134" s="733">
        <v>18000</v>
      </c>
      <c r="Q3134" s="735" t="str">
        <f>+N3134</f>
        <v>15 - INDETERMINADO</v>
      </c>
      <c r="R3134" s="736" t="s">
        <v>523</v>
      </c>
    </row>
    <row r="3135" spans="1:18" s="28" customFormat="1" ht="12" x14ac:dyDescent="0.2">
      <c r="A3135" s="717" t="s">
        <v>514</v>
      </c>
      <c r="B3135" s="718" t="s">
        <v>515</v>
      </c>
      <c r="C3135" s="718" t="s">
        <v>147</v>
      </c>
      <c r="D3135" s="718" t="s">
        <v>1228</v>
      </c>
      <c r="E3135" s="719">
        <v>3000</v>
      </c>
      <c r="F3135" s="720" t="s">
        <v>1229</v>
      </c>
      <c r="G3135" s="718" t="s">
        <v>1230</v>
      </c>
      <c r="H3135" s="718" t="s">
        <v>930</v>
      </c>
      <c r="I3135" s="718" t="s">
        <v>520</v>
      </c>
      <c r="J3135" s="718" t="s">
        <v>1231</v>
      </c>
      <c r="K3135" s="721" t="s">
        <v>557</v>
      </c>
      <c r="L3135" s="732">
        <v>5</v>
      </c>
      <c r="M3135" s="733">
        <v>14900</v>
      </c>
      <c r="N3135" s="734" t="s">
        <v>557</v>
      </c>
      <c r="O3135" s="732">
        <v>6</v>
      </c>
      <c r="P3135" s="733">
        <v>18000</v>
      </c>
      <c r="Q3135" s="735" t="str">
        <f>+N3135</f>
        <v>13 - INDETERMINADO</v>
      </c>
      <c r="R3135" s="736" t="s">
        <v>523</v>
      </c>
    </row>
    <row r="3136" spans="1:18" s="28" customFormat="1" ht="12" x14ac:dyDescent="0.2">
      <c r="A3136" s="717" t="s">
        <v>514</v>
      </c>
      <c r="B3136" s="718" t="s">
        <v>515</v>
      </c>
      <c r="C3136" s="718" t="s">
        <v>147</v>
      </c>
      <c r="D3136" s="718" t="s">
        <v>1232</v>
      </c>
      <c r="E3136" s="719">
        <v>5000</v>
      </c>
      <c r="F3136" s="720" t="s">
        <v>1233</v>
      </c>
      <c r="G3136" s="718" t="s">
        <v>1234</v>
      </c>
      <c r="H3136" s="718" t="s">
        <v>519</v>
      </c>
      <c r="I3136" s="718" t="s">
        <v>528</v>
      </c>
      <c r="J3136" s="718" t="s">
        <v>1235</v>
      </c>
      <c r="K3136" s="721" t="s">
        <v>1236</v>
      </c>
      <c r="L3136" s="732">
        <v>12</v>
      </c>
      <c r="M3136" s="733">
        <v>59221.51</v>
      </c>
      <c r="N3136" s="734" t="s">
        <v>1236</v>
      </c>
      <c r="O3136" s="732">
        <v>6</v>
      </c>
      <c r="P3136" s="733">
        <v>30000</v>
      </c>
      <c r="Q3136" s="735" t="str">
        <f>+N3136</f>
        <v>32 - INDETERMINADO</v>
      </c>
      <c r="R3136" s="736" t="s">
        <v>523</v>
      </c>
    </row>
    <row r="3137" spans="1:18" s="28" customFormat="1" ht="12" x14ac:dyDescent="0.2">
      <c r="A3137" s="717" t="s">
        <v>514</v>
      </c>
      <c r="B3137" s="718" t="s">
        <v>515</v>
      </c>
      <c r="C3137" s="718" t="s">
        <v>147</v>
      </c>
      <c r="D3137" s="718" t="s">
        <v>1237</v>
      </c>
      <c r="E3137" s="719">
        <v>4500</v>
      </c>
      <c r="F3137" s="720" t="s">
        <v>1238</v>
      </c>
      <c r="G3137" s="718" t="s">
        <v>1239</v>
      </c>
      <c r="H3137" s="718" t="s">
        <v>519</v>
      </c>
      <c r="I3137" s="718" t="s">
        <v>528</v>
      </c>
      <c r="J3137" s="718" t="s">
        <v>547</v>
      </c>
      <c r="K3137" s="721" t="s">
        <v>557</v>
      </c>
      <c r="L3137" s="732">
        <v>12</v>
      </c>
      <c r="M3137" s="733">
        <v>54600</v>
      </c>
      <c r="N3137" s="734" t="s">
        <v>557</v>
      </c>
      <c r="O3137" s="732">
        <v>6</v>
      </c>
      <c r="P3137" s="733">
        <v>27000</v>
      </c>
      <c r="Q3137" s="735" t="str">
        <f>+N3137</f>
        <v>13 - INDETERMINADO</v>
      </c>
      <c r="R3137" s="736" t="s">
        <v>523</v>
      </c>
    </row>
    <row r="3138" spans="1:18" s="28" customFormat="1" ht="12" x14ac:dyDescent="0.2">
      <c r="A3138" s="717" t="s">
        <v>514</v>
      </c>
      <c r="B3138" s="718" t="s">
        <v>515</v>
      </c>
      <c r="C3138" s="718" t="s">
        <v>147</v>
      </c>
      <c r="D3138" s="718" t="s">
        <v>1240</v>
      </c>
      <c r="E3138" s="719">
        <v>6000</v>
      </c>
      <c r="F3138" s="720" t="s">
        <v>1241</v>
      </c>
      <c r="G3138" s="718" t="s">
        <v>1242</v>
      </c>
      <c r="H3138" s="718"/>
      <c r="I3138" s="718" t="s">
        <v>528</v>
      </c>
      <c r="J3138" s="718" t="s">
        <v>692</v>
      </c>
      <c r="K3138" s="721" t="s">
        <v>1243</v>
      </c>
      <c r="L3138" s="732">
        <v>3</v>
      </c>
      <c r="M3138" s="733">
        <v>18000</v>
      </c>
      <c r="N3138" s="734" t="s">
        <v>542</v>
      </c>
      <c r="O3138" s="732">
        <v>0</v>
      </c>
      <c r="P3138" s="733">
        <v>0</v>
      </c>
      <c r="Q3138" s="735"/>
      <c r="R3138" s="736" t="s">
        <v>543</v>
      </c>
    </row>
    <row r="3139" spans="1:18" s="28" customFormat="1" ht="12" x14ac:dyDescent="0.2">
      <c r="A3139" s="717" t="s">
        <v>514</v>
      </c>
      <c r="B3139" s="718" t="s">
        <v>515</v>
      </c>
      <c r="C3139" s="718" t="s">
        <v>147</v>
      </c>
      <c r="D3139" s="718" t="s">
        <v>1244</v>
      </c>
      <c r="E3139" s="719">
        <v>6000</v>
      </c>
      <c r="F3139" s="720" t="s">
        <v>1245</v>
      </c>
      <c r="G3139" s="718" t="s">
        <v>1246</v>
      </c>
      <c r="H3139" s="718" t="s">
        <v>519</v>
      </c>
      <c r="I3139" s="718" t="s">
        <v>528</v>
      </c>
      <c r="J3139" s="718" t="s">
        <v>547</v>
      </c>
      <c r="K3139" s="721" t="s">
        <v>530</v>
      </c>
      <c r="L3139" s="732">
        <v>5</v>
      </c>
      <c r="M3139" s="733">
        <v>30000</v>
      </c>
      <c r="N3139" s="734" t="s">
        <v>530</v>
      </c>
      <c r="O3139" s="732">
        <v>6</v>
      </c>
      <c r="P3139" s="733">
        <v>36000</v>
      </c>
      <c r="Q3139" s="735" t="str">
        <f t="shared" ref="Q3139:Q3148" si="47">+N3139</f>
        <v>4 - INDETERMINADO</v>
      </c>
      <c r="R3139" s="736" t="s">
        <v>523</v>
      </c>
    </row>
    <row r="3140" spans="1:18" s="28" customFormat="1" ht="12" x14ac:dyDescent="0.2">
      <c r="A3140" s="717" t="s">
        <v>514</v>
      </c>
      <c r="B3140" s="718" t="s">
        <v>515</v>
      </c>
      <c r="C3140" s="718" t="s">
        <v>147</v>
      </c>
      <c r="D3140" s="718" t="s">
        <v>1247</v>
      </c>
      <c r="E3140" s="719">
        <v>1800</v>
      </c>
      <c r="F3140" s="720" t="s">
        <v>1248</v>
      </c>
      <c r="G3140" s="718" t="s">
        <v>1249</v>
      </c>
      <c r="H3140" s="718"/>
      <c r="I3140" s="718" t="s">
        <v>1250</v>
      </c>
      <c r="J3140" s="718" t="s">
        <v>1251</v>
      </c>
      <c r="K3140" s="721" t="s">
        <v>1236</v>
      </c>
      <c r="L3140" s="732">
        <v>12</v>
      </c>
      <c r="M3140" s="733">
        <v>21270</v>
      </c>
      <c r="N3140" s="734" t="s">
        <v>1236</v>
      </c>
      <c r="O3140" s="732">
        <v>6</v>
      </c>
      <c r="P3140" s="733">
        <v>10793.5</v>
      </c>
      <c r="Q3140" s="735" t="str">
        <f t="shared" si="47"/>
        <v>32 - INDETERMINADO</v>
      </c>
      <c r="R3140" s="736" t="s">
        <v>523</v>
      </c>
    </row>
    <row r="3141" spans="1:18" s="28" customFormat="1" ht="12" x14ac:dyDescent="0.2">
      <c r="A3141" s="717" t="s">
        <v>514</v>
      </c>
      <c r="B3141" s="718" t="s">
        <v>515</v>
      </c>
      <c r="C3141" s="718" t="s">
        <v>147</v>
      </c>
      <c r="D3141" s="718" t="s">
        <v>1252</v>
      </c>
      <c r="E3141" s="719">
        <v>6000</v>
      </c>
      <c r="F3141" s="720" t="s">
        <v>1253</v>
      </c>
      <c r="G3141" s="718" t="s">
        <v>1254</v>
      </c>
      <c r="H3141" s="718" t="s">
        <v>519</v>
      </c>
      <c r="I3141" s="718" t="s">
        <v>528</v>
      </c>
      <c r="J3141" s="718" t="s">
        <v>547</v>
      </c>
      <c r="K3141" s="721" t="s">
        <v>557</v>
      </c>
      <c r="L3141" s="732">
        <v>12</v>
      </c>
      <c r="M3141" s="733">
        <v>72600</v>
      </c>
      <c r="N3141" s="734" t="s">
        <v>557</v>
      </c>
      <c r="O3141" s="732">
        <v>6</v>
      </c>
      <c r="P3141" s="733">
        <v>36000</v>
      </c>
      <c r="Q3141" s="735" t="str">
        <f t="shared" si="47"/>
        <v>13 - INDETERMINADO</v>
      </c>
      <c r="R3141" s="736" t="s">
        <v>523</v>
      </c>
    </row>
    <row r="3142" spans="1:18" s="28" customFormat="1" ht="12" x14ac:dyDescent="0.2">
      <c r="A3142" s="717" t="s">
        <v>514</v>
      </c>
      <c r="B3142" s="718" t="s">
        <v>515</v>
      </c>
      <c r="C3142" s="718" t="s">
        <v>147</v>
      </c>
      <c r="D3142" s="718" t="s">
        <v>701</v>
      </c>
      <c r="E3142" s="719">
        <v>2500</v>
      </c>
      <c r="F3142" s="720" t="s">
        <v>1255</v>
      </c>
      <c r="G3142" s="718" t="s">
        <v>1256</v>
      </c>
      <c r="H3142" s="718" t="s">
        <v>571</v>
      </c>
      <c r="I3142" s="718" t="s">
        <v>571</v>
      </c>
      <c r="J3142" s="718" t="s">
        <v>571</v>
      </c>
      <c r="K3142" s="721" t="s">
        <v>557</v>
      </c>
      <c r="L3142" s="732">
        <v>12</v>
      </c>
      <c r="M3142" s="733">
        <v>30600</v>
      </c>
      <c r="N3142" s="734" t="s">
        <v>557</v>
      </c>
      <c r="O3142" s="732">
        <v>6</v>
      </c>
      <c r="P3142" s="733">
        <v>15000</v>
      </c>
      <c r="Q3142" s="735" t="str">
        <f t="shared" si="47"/>
        <v>13 - INDETERMINADO</v>
      </c>
      <c r="R3142" s="736" t="s">
        <v>523</v>
      </c>
    </row>
    <row r="3143" spans="1:18" s="28" customFormat="1" ht="12" x14ac:dyDescent="0.2">
      <c r="A3143" s="717" t="s">
        <v>514</v>
      </c>
      <c r="B3143" s="718" t="s">
        <v>515</v>
      </c>
      <c r="C3143" s="718" t="s">
        <v>147</v>
      </c>
      <c r="D3143" s="718" t="s">
        <v>1257</v>
      </c>
      <c r="E3143" s="719">
        <v>6000</v>
      </c>
      <c r="F3143" s="720" t="s">
        <v>1258</v>
      </c>
      <c r="G3143" s="718" t="s">
        <v>1259</v>
      </c>
      <c r="H3143" s="718" t="s">
        <v>527</v>
      </c>
      <c r="I3143" s="718" t="s">
        <v>528</v>
      </c>
      <c r="J3143" s="718" t="s">
        <v>1260</v>
      </c>
      <c r="K3143" s="721" t="s">
        <v>530</v>
      </c>
      <c r="L3143" s="732">
        <v>12</v>
      </c>
      <c r="M3143" s="733">
        <v>72600</v>
      </c>
      <c r="N3143" s="734" t="s">
        <v>530</v>
      </c>
      <c r="O3143" s="732">
        <v>6</v>
      </c>
      <c r="P3143" s="733">
        <v>36000</v>
      </c>
      <c r="Q3143" s="735" t="str">
        <f t="shared" si="47"/>
        <v>4 - INDETERMINADO</v>
      </c>
      <c r="R3143" s="736" t="s">
        <v>523</v>
      </c>
    </row>
    <row r="3144" spans="1:18" s="28" customFormat="1" ht="12" x14ac:dyDescent="0.2">
      <c r="A3144" s="717" t="s">
        <v>514</v>
      </c>
      <c r="B3144" s="718" t="s">
        <v>515</v>
      </c>
      <c r="C3144" s="718" t="s">
        <v>147</v>
      </c>
      <c r="D3144" s="718" t="s">
        <v>618</v>
      </c>
      <c r="E3144" s="719">
        <v>3000</v>
      </c>
      <c r="F3144" s="720" t="s">
        <v>1261</v>
      </c>
      <c r="G3144" s="718" t="s">
        <v>1262</v>
      </c>
      <c r="H3144" s="718" t="s">
        <v>519</v>
      </c>
      <c r="I3144" s="718" t="s">
        <v>520</v>
      </c>
      <c r="J3144" s="718" t="s">
        <v>534</v>
      </c>
      <c r="K3144" s="721" t="s">
        <v>557</v>
      </c>
      <c r="L3144" s="732">
        <v>5</v>
      </c>
      <c r="M3144" s="733">
        <v>15000</v>
      </c>
      <c r="N3144" s="734" t="s">
        <v>557</v>
      </c>
      <c r="O3144" s="732">
        <v>6</v>
      </c>
      <c r="P3144" s="733">
        <v>18000</v>
      </c>
      <c r="Q3144" s="735" t="str">
        <f t="shared" si="47"/>
        <v>13 - INDETERMINADO</v>
      </c>
      <c r="R3144" s="736" t="s">
        <v>523</v>
      </c>
    </row>
    <row r="3145" spans="1:18" s="28" customFormat="1" ht="12" x14ac:dyDescent="0.2">
      <c r="A3145" s="717" t="s">
        <v>514</v>
      </c>
      <c r="B3145" s="718" t="s">
        <v>515</v>
      </c>
      <c r="C3145" s="718" t="s">
        <v>147</v>
      </c>
      <c r="D3145" s="718" t="s">
        <v>1263</v>
      </c>
      <c r="E3145" s="719">
        <v>3000</v>
      </c>
      <c r="F3145" s="720" t="s">
        <v>1264</v>
      </c>
      <c r="G3145" s="718" t="s">
        <v>1265</v>
      </c>
      <c r="H3145" s="718" t="s">
        <v>519</v>
      </c>
      <c r="I3145" s="718" t="s">
        <v>528</v>
      </c>
      <c r="J3145" s="718" t="s">
        <v>547</v>
      </c>
      <c r="K3145" s="721" t="s">
        <v>557</v>
      </c>
      <c r="L3145" s="732">
        <v>5</v>
      </c>
      <c r="M3145" s="733">
        <v>15000</v>
      </c>
      <c r="N3145" s="734" t="s">
        <v>557</v>
      </c>
      <c r="O3145" s="732">
        <v>6</v>
      </c>
      <c r="P3145" s="733">
        <v>17300</v>
      </c>
      <c r="Q3145" s="735" t="str">
        <f t="shared" si="47"/>
        <v>13 - INDETERMINADO</v>
      </c>
      <c r="R3145" s="736" t="s">
        <v>523</v>
      </c>
    </row>
    <row r="3146" spans="1:18" s="28" customFormat="1" ht="12" x14ac:dyDescent="0.2">
      <c r="A3146" s="717" t="s">
        <v>514</v>
      </c>
      <c r="B3146" s="718" t="s">
        <v>515</v>
      </c>
      <c r="C3146" s="718" t="s">
        <v>147</v>
      </c>
      <c r="D3146" s="718" t="s">
        <v>1266</v>
      </c>
      <c r="E3146" s="719">
        <v>3000</v>
      </c>
      <c r="F3146" s="720" t="s">
        <v>1267</v>
      </c>
      <c r="G3146" s="718" t="s">
        <v>1268</v>
      </c>
      <c r="H3146" s="718" t="s">
        <v>519</v>
      </c>
      <c r="I3146" s="718" t="s">
        <v>520</v>
      </c>
      <c r="J3146" s="718" t="s">
        <v>534</v>
      </c>
      <c r="K3146" s="721" t="s">
        <v>542</v>
      </c>
      <c r="L3146" s="732">
        <v>0</v>
      </c>
      <c r="M3146" s="733">
        <v>0</v>
      </c>
      <c r="N3146" s="734">
        <v>0</v>
      </c>
      <c r="O3146" s="732">
        <v>2</v>
      </c>
      <c r="P3146" s="733">
        <v>4800</v>
      </c>
      <c r="Q3146" s="735">
        <f t="shared" si="47"/>
        <v>0</v>
      </c>
      <c r="R3146" s="736" t="s">
        <v>523</v>
      </c>
    </row>
    <row r="3147" spans="1:18" s="28" customFormat="1" ht="12" x14ac:dyDescent="0.2">
      <c r="A3147" s="717" t="s">
        <v>514</v>
      </c>
      <c r="B3147" s="718" t="s">
        <v>515</v>
      </c>
      <c r="C3147" s="718" t="s">
        <v>147</v>
      </c>
      <c r="D3147" s="718" t="s">
        <v>1269</v>
      </c>
      <c r="E3147" s="719">
        <v>5000</v>
      </c>
      <c r="F3147" s="720" t="s">
        <v>1270</v>
      </c>
      <c r="G3147" s="718" t="s">
        <v>1271</v>
      </c>
      <c r="H3147" s="718" t="s">
        <v>519</v>
      </c>
      <c r="I3147" s="718" t="s">
        <v>528</v>
      </c>
      <c r="J3147" s="718" t="s">
        <v>600</v>
      </c>
      <c r="K3147" s="721" t="s">
        <v>612</v>
      </c>
      <c r="L3147" s="732">
        <v>5</v>
      </c>
      <c r="M3147" s="733">
        <v>25000</v>
      </c>
      <c r="N3147" s="734" t="s">
        <v>612</v>
      </c>
      <c r="O3147" s="732">
        <v>6</v>
      </c>
      <c r="P3147" s="733">
        <v>30000</v>
      </c>
      <c r="Q3147" s="735" t="str">
        <f t="shared" si="47"/>
        <v>15 - INDETERMINADO</v>
      </c>
      <c r="R3147" s="736" t="s">
        <v>523</v>
      </c>
    </row>
    <row r="3148" spans="1:18" s="28" customFormat="1" ht="12" x14ac:dyDescent="0.2">
      <c r="A3148" s="717" t="s">
        <v>514</v>
      </c>
      <c r="B3148" s="718" t="s">
        <v>515</v>
      </c>
      <c r="C3148" s="718" t="s">
        <v>147</v>
      </c>
      <c r="D3148" s="718" t="s">
        <v>1272</v>
      </c>
      <c r="E3148" s="719">
        <v>6000</v>
      </c>
      <c r="F3148" s="720" t="s">
        <v>1273</v>
      </c>
      <c r="G3148" s="718" t="s">
        <v>1274</v>
      </c>
      <c r="H3148" s="718" t="s">
        <v>527</v>
      </c>
      <c r="I3148" s="718" t="s">
        <v>528</v>
      </c>
      <c r="J3148" s="718" t="s">
        <v>947</v>
      </c>
      <c r="K3148" s="721" t="s">
        <v>700</v>
      </c>
      <c r="L3148" s="732">
        <v>12</v>
      </c>
      <c r="M3148" s="733">
        <v>72600</v>
      </c>
      <c r="N3148" s="734" t="s">
        <v>700</v>
      </c>
      <c r="O3148" s="732">
        <v>6</v>
      </c>
      <c r="P3148" s="733">
        <v>35795.42</v>
      </c>
      <c r="Q3148" s="735" t="str">
        <f t="shared" si="47"/>
        <v>3 - INDETERMINADO</v>
      </c>
      <c r="R3148" s="736" t="s">
        <v>523</v>
      </c>
    </row>
    <row r="3149" spans="1:18" s="28" customFormat="1" ht="12" x14ac:dyDescent="0.2">
      <c r="A3149" s="717" t="s">
        <v>514</v>
      </c>
      <c r="B3149" s="718" t="s">
        <v>549</v>
      </c>
      <c r="C3149" s="718" t="s">
        <v>147</v>
      </c>
      <c r="D3149" s="718" t="s">
        <v>1275</v>
      </c>
      <c r="E3149" s="719">
        <v>5500</v>
      </c>
      <c r="F3149" s="720" t="s">
        <v>1276</v>
      </c>
      <c r="G3149" s="718" t="s">
        <v>1277</v>
      </c>
      <c r="H3149" s="718"/>
      <c r="I3149" s="718" t="s">
        <v>528</v>
      </c>
      <c r="J3149" s="718" t="s">
        <v>1278</v>
      </c>
      <c r="K3149" s="721">
        <v>9</v>
      </c>
      <c r="L3149" s="732">
        <v>1</v>
      </c>
      <c r="M3149" s="733">
        <v>5500</v>
      </c>
      <c r="N3149" s="734" t="s">
        <v>542</v>
      </c>
      <c r="O3149" s="732">
        <v>0</v>
      </c>
      <c r="P3149" s="733">
        <v>0</v>
      </c>
      <c r="Q3149" s="735"/>
      <c r="R3149" s="736" t="s">
        <v>543</v>
      </c>
    </row>
    <row r="3150" spans="1:18" s="28" customFormat="1" ht="12" x14ac:dyDescent="0.2">
      <c r="A3150" s="717" t="s">
        <v>514</v>
      </c>
      <c r="B3150" s="718" t="s">
        <v>549</v>
      </c>
      <c r="C3150" s="718" t="s">
        <v>147</v>
      </c>
      <c r="D3150" s="718" t="s">
        <v>544</v>
      </c>
      <c r="E3150" s="719">
        <v>4500</v>
      </c>
      <c r="F3150" s="720" t="s">
        <v>1279</v>
      </c>
      <c r="G3150" s="718" t="s">
        <v>1280</v>
      </c>
      <c r="H3150" s="718" t="s">
        <v>519</v>
      </c>
      <c r="I3150" s="718" t="s">
        <v>528</v>
      </c>
      <c r="J3150" s="718" t="s">
        <v>817</v>
      </c>
      <c r="K3150" s="721" t="s">
        <v>1281</v>
      </c>
      <c r="L3150" s="732">
        <v>3</v>
      </c>
      <c r="M3150" s="733">
        <v>13086.67</v>
      </c>
      <c r="N3150" s="734">
        <v>0</v>
      </c>
      <c r="O3150" s="732">
        <v>6</v>
      </c>
      <c r="P3150" s="733">
        <v>26996.87</v>
      </c>
      <c r="Q3150" s="735">
        <f>+N3150</f>
        <v>0</v>
      </c>
      <c r="R3150" s="736" t="s">
        <v>523</v>
      </c>
    </row>
    <row r="3151" spans="1:18" s="28" customFormat="1" ht="12" x14ac:dyDescent="0.2">
      <c r="A3151" s="717" t="s">
        <v>514</v>
      </c>
      <c r="B3151" s="718" t="s">
        <v>515</v>
      </c>
      <c r="C3151" s="718" t="s">
        <v>147</v>
      </c>
      <c r="D3151" s="718" t="s">
        <v>1282</v>
      </c>
      <c r="E3151" s="719">
        <v>12000</v>
      </c>
      <c r="F3151" s="720" t="s">
        <v>1283</v>
      </c>
      <c r="G3151" s="718" t="s">
        <v>1284</v>
      </c>
      <c r="H3151" s="718" t="s">
        <v>519</v>
      </c>
      <c r="I3151" s="718" t="s">
        <v>528</v>
      </c>
      <c r="J3151" s="718" t="s">
        <v>1285</v>
      </c>
      <c r="K3151" s="721" t="s">
        <v>763</v>
      </c>
      <c r="L3151" s="732">
        <v>2</v>
      </c>
      <c r="M3151" s="733">
        <v>24000</v>
      </c>
      <c r="N3151" s="734" t="s">
        <v>542</v>
      </c>
      <c r="O3151" s="732">
        <v>0</v>
      </c>
      <c r="P3151" s="733">
        <v>0</v>
      </c>
      <c r="Q3151" s="735"/>
      <c r="R3151" s="736" t="s">
        <v>543</v>
      </c>
    </row>
    <row r="3152" spans="1:18" s="28" customFormat="1" ht="12" x14ac:dyDescent="0.2">
      <c r="A3152" s="717" t="s">
        <v>514</v>
      </c>
      <c r="B3152" s="718" t="s">
        <v>515</v>
      </c>
      <c r="C3152" s="718" t="s">
        <v>147</v>
      </c>
      <c r="D3152" s="718" t="s">
        <v>777</v>
      </c>
      <c r="E3152" s="719">
        <v>15000</v>
      </c>
      <c r="F3152" s="720" t="s">
        <v>1283</v>
      </c>
      <c r="G3152" s="718" t="s">
        <v>1284</v>
      </c>
      <c r="H3152" s="718" t="s">
        <v>519</v>
      </c>
      <c r="I3152" s="718" t="s">
        <v>528</v>
      </c>
      <c r="J3152" s="718" t="s">
        <v>1285</v>
      </c>
      <c r="K3152" s="721" t="s">
        <v>763</v>
      </c>
      <c r="L3152" s="732">
        <v>10</v>
      </c>
      <c r="M3152" s="733">
        <v>150600</v>
      </c>
      <c r="N3152" s="734" t="s">
        <v>542</v>
      </c>
      <c r="O3152" s="732">
        <v>0</v>
      </c>
      <c r="P3152" s="733">
        <v>0</v>
      </c>
      <c r="Q3152" s="735"/>
      <c r="R3152" s="736" t="s">
        <v>543</v>
      </c>
    </row>
    <row r="3153" spans="1:18" s="28" customFormat="1" ht="12" x14ac:dyDescent="0.2">
      <c r="A3153" s="717" t="s">
        <v>514</v>
      </c>
      <c r="B3153" s="718" t="s">
        <v>515</v>
      </c>
      <c r="C3153" s="718" t="s">
        <v>147</v>
      </c>
      <c r="D3153" s="718" t="s">
        <v>1286</v>
      </c>
      <c r="E3153" s="719">
        <v>9000</v>
      </c>
      <c r="F3153" s="720" t="s">
        <v>1287</v>
      </c>
      <c r="G3153" s="718" t="s">
        <v>1288</v>
      </c>
      <c r="H3153" s="718" t="s">
        <v>519</v>
      </c>
      <c r="I3153" s="718" t="s">
        <v>528</v>
      </c>
      <c r="J3153" s="718" t="s">
        <v>547</v>
      </c>
      <c r="K3153" s="721">
        <v>1</v>
      </c>
      <c r="L3153" s="732">
        <v>2</v>
      </c>
      <c r="M3153" s="733">
        <v>13200</v>
      </c>
      <c r="N3153" s="734" t="s">
        <v>542</v>
      </c>
      <c r="O3153" s="732">
        <v>0</v>
      </c>
      <c r="P3153" s="733">
        <v>0</v>
      </c>
      <c r="Q3153" s="735"/>
      <c r="R3153" s="736" t="s">
        <v>543</v>
      </c>
    </row>
    <row r="3154" spans="1:18" s="28" customFormat="1" ht="12" x14ac:dyDescent="0.2">
      <c r="A3154" s="717" t="s">
        <v>514</v>
      </c>
      <c r="B3154" s="718" t="s">
        <v>515</v>
      </c>
      <c r="C3154" s="718" t="s">
        <v>147</v>
      </c>
      <c r="D3154" s="718" t="s">
        <v>724</v>
      </c>
      <c r="E3154" s="719">
        <v>3000</v>
      </c>
      <c r="F3154" s="720" t="s">
        <v>1289</v>
      </c>
      <c r="G3154" s="718" t="s">
        <v>1290</v>
      </c>
      <c r="H3154" s="718" t="s">
        <v>519</v>
      </c>
      <c r="I3154" s="718" t="s">
        <v>528</v>
      </c>
      <c r="J3154" s="718" t="s">
        <v>547</v>
      </c>
      <c r="K3154" s="721" t="s">
        <v>557</v>
      </c>
      <c r="L3154" s="732">
        <v>5</v>
      </c>
      <c r="M3154" s="733">
        <v>15000</v>
      </c>
      <c r="N3154" s="734" t="s">
        <v>557</v>
      </c>
      <c r="O3154" s="732">
        <v>6</v>
      </c>
      <c r="P3154" s="733">
        <v>17800</v>
      </c>
      <c r="Q3154" s="735" t="str">
        <f>+N3154</f>
        <v>13 - INDETERMINADO</v>
      </c>
      <c r="R3154" s="736" t="s">
        <v>523</v>
      </c>
    </row>
    <row r="3155" spans="1:18" s="28" customFormat="1" ht="12" x14ac:dyDescent="0.2">
      <c r="A3155" s="717" t="s">
        <v>514</v>
      </c>
      <c r="B3155" s="718" t="s">
        <v>515</v>
      </c>
      <c r="C3155" s="718" t="s">
        <v>147</v>
      </c>
      <c r="D3155" s="718" t="s">
        <v>544</v>
      </c>
      <c r="E3155" s="719">
        <v>4500</v>
      </c>
      <c r="F3155" s="720" t="s">
        <v>1291</v>
      </c>
      <c r="G3155" s="718" t="s">
        <v>1292</v>
      </c>
      <c r="H3155" s="718" t="s">
        <v>519</v>
      </c>
      <c r="I3155" s="718" t="s">
        <v>528</v>
      </c>
      <c r="J3155" s="718" t="s">
        <v>547</v>
      </c>
      <c r="K3155" s="721" t="s">
        <v>700</v>
      </c>
      <c r="L3155" s="732">
        <v>5</v>
      </c>
      <c r="M3155" s="733">
        <v>22500</v>
      </c>
      <c r="N3155" s="734" t="s">
        <v>700</v>
      </c>
      <c r="O3155" s="732">
        <v>6</v>
      </c>
      <c r="P3155" s="733">
        <v>27000</v>
      </c>
      <c r="Q3155" s="735" t="str">
        <f>+N3155</f>
        <v>3 - INDETERMINADO</v>
      </c>
      <c r="R3155" s="736" t="s">
        <v>523</v>
      </c>
    </row>
    <row r="3156" spans="1:18" s="28" customFormat="1" ht="12" x14ac:dyDescent="0.2">
      <c r="A3156" s="717" t="s">
        <v>514</v>
      </c>
      <c r="B3156" s="718" t="s">
        <v>515</v>
      </c>
      <c r="C3156" s="718" t="s">
        <v>147</v>
      </c>
      <c r="D3156" s="718" t="s">
        <v>1293</v>
      </c>
      <c r="E3156" s="719">
        <v>6000</v>
      </c>
      <c r="F3156" s="720" t="s">
        <v>1294</v>
      </c>
      <c r="G3156" s="718" t="s">
        <v>1295</v>
      </c>
      <c r="H3156" s="718" t="s">
        <v>519</v>
      </c>
      <c r="I3156" s="718" t="s">
        <v>528</v>
      </c>
      <c r="J3156" s="718" t="s">
        <v>600</v>
      </c>
      <c r="K3156" s="721">
        <v>11</v>
      </c>
      <c r="L3156" s="732">
        <v>1</v>
      </c>
      <c r="M3156" s="733">
        <v>6000</v>
      </c>
      <c r="N3156" s="734" t="s">
        <v>542</v>
      </c>
      <c r="O3156" s="732">
        <v>0</v>
      </c>
      <c r="P3156" s="733">
        <v>0</v>
      </c>
      <c r="Q3156" s="735"/>
      <c r="R3156" s="736" t="s">
        <v>543</v>
      </c>
    </row>
    <row r="3157" spans="1:18" s="28" customFormat="1" ht="12" x14ac:dyDescent="0.2">
      <c r="A3157" s="717" t="s">
        <v>514</v>
      </c>
      <c r="B3157" s="718" t="s">
        <v>515</v>
      </c>
      <c r="C3157" s="718" t="s">
        <v>147</v>
      </c>
      <c r="D3157" s="718" t="s">
        <v>1296</v>
      </c>
      <c r="E3157" s="719">
        <v>2500</v>
      </c>
      <c r="F3157" s="720" t="s">
        <v>1297</v>
      </c>
      <c r="G3157" s="718" t="s">
        <v>1298</v>
      </c>
      <c r="H3157" s="718" t="s">
        <v>519</v>
      </c>
      <c r="I3157" s="718" t="s">
        <v>528</v>
      </c>
      <c r="J3157" s="718" t="s">
        <v>547</v>
      </c>
      <c r="K3157" s="721" t="s">
        <v>700</v>
      </c>
      <c r="L3157" s="732">
        <v>12</v>
      </c>
      <c r="M3157" s="733">
        <v>30516.67</v>
      </c>
      <c r="N3157" s="734" t="s">
        <v>700</v>
      </c>
      <c r="O3157" s="732">
        <v>6</v>
      </c>
      <c r="P3157" s="733">
        <v>15000</v>
      </c>
      <c r="Q3157" s="735" t="str">
        <f>+N3157</f>
        <v>3 - INDETERMINADO</v>
      </c>
      <c r="R3157" s="736" t="s">
        <v>523</v>
      </c>
    </row>
    <row r="3158" spans="1:18" s="28" customFormat="1" ht="12" x14ac:dyDescent="0.2">
      <c r="A3158" s="717" t="s">
        <v>514</v>
      </c>
      <c r="B3158" s="718" t="s">
        <v>515</v>
      </c>
      <c r="C3158" s="718" t="s">
        <v>147</v>
      </c>
      <c r="D3158" s="718" t="s">
        <v>1299</v>
      </c>
      <c r="E3158" s="719">
        <v>2500</v>
      </c>
      <c r="F3158" s="720" t="s">
        <v>1300</v>
      </c>
      <c r="G3158" s="718" t="s">
        <v>1301</v>
      </c>
      <c r="H3158" s="718" t="s">
        <v>571</v>
      </c>
      <c r="I3158" s="718" t="s">
        <v>571</v>
      </c>
      <c r="J3158" s="718" t="s">
        <v>571</v>
      </c>
      <c r="K3158" s="721" t="s">
        <v>530</v>
      </c>
      <c r="L3158" s="732">
        <v>4</v>
      </c>
      <c r="M3158" s="733">
        <v>10000</v>
      </c>
      <c r="N3158" s="734" t="s">
        <v>542</v>
      </c>
      <c r="O3158" s="732">
        <v>0</v>
      </c>
      <c r="P3158" s="733">
        <v>0</v>
      </c>
      <c r="Q3158" s="735"/>
      <c r="R3158" s="736" t="s">
        <v>543</v>
      </c>
    </row>
    <row r="3159" spans="1:18" s="28" customFormat="1" ht="12" x14ac:dyDescent="0.2">
      <c r="A3159" s="717" t="s">
        <v>514</v>
      </c>
      <c r="B3159" s="718" t="s">
        <v>515</v>
      </c>
      <c r="C3159" s="718" t="s">
        <v>147</v>
      </c>
      <c r="D3159" s="718" t="s">
        <v>585</v>
      </c>
      <c r="E3159" s="719">
        <v>3000</v>
      </c>
      <c r="F3159" s="720" t="s">
        <v>1302</v>
      </c>
      <c r="G3159" s="718" t="s">
        <v>1303</v>
      </c>
      <c r="H3159" s="718" t="s">
        <v>519</v>
      </c>
      <c r="I3159" s="718" t="s">
        <v>528</v>
      </c>
      <c r="J3159" s="718" t="s">
        <v>547</v>
      </c>
      <c r="K3159" s="721">
        <v>12</v>
      </c>
      <c r="L3159" s="732">
        <v>2</v>
      </c>
      <c r="M3159" s="733">
        <v>4600</v>
      </c>
      <c r="N3159" s="734" t="s">
        <v>542</v>
      </c>
      <c r="O3159" s="732">
        <v>0</v>
      </c>
      <c r="P3159" s="733">
        <v>0</v>
      </c>
      <c r="Q3159" s="735"/>
      <c r="R3159" s="736" t="s">
        <v>543</v>
      </c>
    </row>
    <row r="3160" spans="1:18" s="28" customFormat="1" ht="12" x14ac:dyDescent="0.2">
      <c r="A3160" s="717" t="s">
        <v>514</v>
      </c>
      <c r="B3160" s="718" t="s">
        <v>515</v>
      </c>
      <c r="C3160" s="718" t="s">
        <v>147</v>
      </c>
      <c r="D3160" s="718" t="s">
        <v>1304</v>
      </c>
      <c r="E3160" s="719">
        <v>3000</v>
      </c>
      <c r="F3160" s="720" t="s">
        <v>1305</v>
      </c>
      <c r="G3160" s="718" t="s">
        <v>1306</v>
      </c>
      <c r="H3160" s="718" t="s">
        <v>527</v>
      </c>
      <c r="I3160" s="718" t="s">
        <v>528</v>
      </c>
      <c r="J3160" s="718" t="s">
        <v>1307</v>
      </c>
      <c r="K3160" s="721" t="s">
        <v>1153</v>
      </c>
      <c r="L3160" s="732">
        <v>5</v>
      </c>
      <c r="M3160" s="733">
        <v>15000</v>
      </c>
      <c r="N3160" s="734" t="s">
        <v>1153</v>
      </c>
      <c r="O3160" s="732">
        <v>6</v>
      </c>
      <c r="P3160" s="733">
        <v>18000</v>
      </c>
      <c r="Q3160" s="735" t="str">
        <f>+N3160</f>
        <v>17 - INDETERMINADO</v>
      </c>
      <c r="R3160" s="736" t="s">
        <v>523</v>
      </c>
    </row>
    <row r="3161" spans="1:18" s="28" customFormat="1" ht="12" x14ac:dyDescent="0.2">
      <c r="A3161" s="717" t="s">
        <v>514</v>
      </c>
      <c r="B3161" s="718" t="s">
        <v>515</v>
      </c>
      <c r="C3161" s="718" t="s">
        <v>147</v>
      </c>
      <c r="D3161" s="718" t="s">
        <v>1081</v>
      </c>
      <c r="E3161" s="719">
        <v>2500</v>
      </c>
      <c r="F3161" s="720" t="s">
        <v>1308</v>
      </c>
      <c r="G3161" s="718" t="s">
        <v>1309</v>
      </c>
      <c r="H3161" s="718" t="s">
        <v>539</v>
      </c>
      <c r="I3161" s="718" t="s">
        <v>1049</v>
      </c>
      <c r="J3161" s="718" t="s">
        <v>1310</v>
      </c>
      <c r="K3161" s="721" t="s">
        <v>785</v>
      </c>
      <c r="L3161" s="732">
        <v>12</v>
      </c>
      <c r="M3161" s="733">
        <v>30600</v>
      </c>
      <c r="N3161" s="734" t="s">
        <v>785</v>
      </c>
      <c r="O3161" s="732">
        <v>6</v>
      </c>
      <c r="P3161" s="733">
        <v>14862.85</v>
      </c>
      <c r="Q3161" s="735" t="str">
        <f>+N3161</f>
        <v>11 - INDETERMINADO</v>
      </c>
      <c r="R3161" s="736" t="s">
        <v>523</v>
      </c>
    </row>
    <row r="3162" spans="1:18" s="28" customFormat="1" ht="12" x14ac:dyDescent="0.2">
      <c r="A3162" s="717" t="s">
        <v>514</v>
      </c>
      <c r="B3162" s="718" t="s">
        <v>515</v>
      </c>
      <c r="C3162" s="718" t="s">
        <v>147</v>
      </c>
      <c r="D3162" s="718" t="s">
        <v>708</v>
      </c>
      <c r="E3162" s="719">
        <v>3000</v>
      </c>
      <c r="F3162" s="720" t="s">
        <v>1311</v>
      </c>
      <c r="G3162" s="718" t="s">
        <v>1312</v>
      </c>
      <c r="H3162" s="718" t="s">
        <v>930</v>
      </c>
      <c r="I3162" s="718" t="s">
        <v>528</v>
      </c>
      <c r="J3162" s="718" t="s">
        <v>931</v>
      </c>
      <c r="K3162" s="721" t="s">
        <v>557</v>
      </c>
      <c r="L3162" s="732">
        <v>5</v>
      </c>
      <c r="M3162" s="733">
        <v>15000</v>
      </c>
      <c r="N3162" s="734" t="s">
        <v>557</v>
      </c>
      <c r="O3162" s="732">
        <v>6</v>
      </c>
      <c r="P3162" s="733">
        <v>17900</v>
      </c>
      <c r="Q3162" s="735" t="str">
        <f>+N3162</f>
        <v>13 - INDETERMINADO</v>
      </c>
      <c r="R3162" s="736" t="s">
        <v>523</v>
      </c>
    </row>
    <row r="3163" spans="1:18" s="28" customFormat="1" ht="12" x14ac:dyDescent="0.2">
      <c r="A3163" s="717" t="s">
        <v>514</v>
      </c>
      <c r="B3163" s="718" t="s">
        <v>515</v>
      </c>
      <c r="C3163" s="718" t="s">
        <v>147</v>
      </c>
      <c r="D3163" s="718" t="s">
        <v>948</v>
      </c>
      <c r="E3163" s="719">
        <v>2000</v>
      </c>
      <c r="F3163" s="720" t="s">
        <v>1313</v>
      </c>
      <c r="G3163" s="718" t="s">
        <v>1314</v>
      </c>
      <c r="H3163" s="718" t="s">
        <v>571</v>
      </c>
      <c r="I3163" s="718" t="s">
        <v>571</v>
      </c>
      <c r="J3163" s="718" t="s">
        <v>571</v>
      </c>
      <c r="K3163" s="721" t="s">
        <v>1315</v>
      </c>
      <c r="L3163" s="732">
        <v>1</v>
      </c>
      <c r="M3163" s="733">
        <v>2000</v>
      </c>
      <c r="N3163" s="734" t="s">
        <v>542</v>
      </c>
      <c r="O3163" s="732">
        <v>0</v>
      </c>
      <c r="P3163" s="733">
        <v>0</v>
      </c>
      <c r="Q3163" s="735"/>
      <c r="R3163" s="736" t="s">
        <v>543</v>
      </c>
    </row>
    <row r="3164" spans="1:18" s="28" customFormat="1" ht="12" x14ac:dyDescent="0.2">
      <c r="A3164" s="717" t="s">
        <v>514</v>
      </c>
      <c r="B3164" s="718" t="s">
        <v>515</v>
      </c>
      <c r="C3164" s="718" t="s">
        <v>147</v>
      </c>
      <c r="D3164" s="718" t="s">
        <v>671</v>
      </c>
      <c r="E3164" s="719">
        <v>3000</v>
      </c>
      <c r="F3164" s="720" t="s">
        <v>1316</v>
      </c>
      <c r="G3164" s="718" t="s">
        <v>1317</v>
      </c>
      <c r="H3164" s="718" t="s">
        <v>519</v>
      </c>
      <c r="I3164" s="718" t="s">
        <v>528</v>
      </c>
      <c r="J3164" s="718" t="s">
        <v>547</v>
      </c>
      <c r="K3164" s="721" t="s">
        <v>530</v>
      </c>
      <c r="L3164" s="732">
        <v>5</v>
      </c>
      <c r="M3164" s="733">
        <v>15000</v>
      </c>
      <c r="N3164" s="734" t="s">
        <v>530</v>
      </c>
      <c r="O3164" s="732">
        <v>6</v>
      </c>
      <c r="P3164" s="733">
        <v>17989.370000000003</v>
      </c>
      <c r="Q3164" s="735" t="str">
        <f>+N3164</f>
        <v>4 - INDETERMINADO</v>
      </c>
      <c r="R3164" s="736" t="s">
        <v>523</v>
      </c>
    </row>
    <row r="3165" spans="1:18" s="28" customFormat="1" ht="12" x14ac:dyDescent="0.2">
      <c r="A3165" s="717" t="s">
        <v>514</v>
      </c>
      <c r="B3165" s="718" t="s">
        <v>549</v>
      </c>
      <c r="C3165" s="718" t="s">
        <v>147</v>
      </c>
      <c r="D3165" s="718" t="s">
        <v>554</v>
      </c>
      <c r="E3165" s="719">
        <v>3000</v>
      </c>
      <c r="F3165" s="720" t="s">
        <v>1318</v>
      </c>
      <c r="G3165" s="718" t="s">
        <v>1319</v>
      </c>
      <c r="H3165" s="718" t="s">
        <v>539</v>
      </c>
      <c r="I3165" s="718" t="s">
        <v>528</v>
      </c>
      <c r="J3165" s="718" t="s">
        <v>1320</v>
      </c>
      <c r="K3165" s="721" t="s">
        <v>567</v>
      </c>
      <c r="L3165" s="732">
        <v>12</v>
      </c>
      <c r="M3165" s="733">
        <v>36500</v>
      </c>
      <c r="N3165" s="734" t="s">
        <v>567</v>
      </c>
      <c r="O3165" s="732">
        <v>0</v>
      </c>
      <c r="P3165" s="733">
        <v>0</v>
      </c>
      <c r="Q3165" s="735" t="str">
        <f>+N3165</f>
        <v>16 - INDETERMINADO</v>
      </c>
      <c r="R3165" s="736" t="s">
        <v>523</v>
      </c>
    </row>
    <row r="3166" spans="1:18" s="28" customFormat="1" ht="12" x14ac:dyDescent="0.2">
      <c r="A3166" s="717" t="s">
        <v>514</v>
      </c>
      <c r="B3166" s="718" t="s">
        <v>515</v>
      </c>
      <c r="C3166" s="718" t="s">
        <v>147</v>
      </c>
      <c r="D3166" s="718" t="s">
        <v>1188</v>
      </c>
      <c r="E3166" s="719">
        <v>1200</v>
      </c>
      <c r="F3166" s="720" t="s">
        <v>1321</v>
      </c>
      <c r="G3166" s="718" t="s">
        <v>1322</v>
      </c>
      <c r="H3166" s="718" t="s">
        <v>623</v>
      </c>
      <c r="I3166" s="718" t="s">
        <v>738</v>
      </c>
      <c r="J3166" s="718" t="s">
        <v>1323</v>
      </c>
      <c r="K3166" s="721">
        <v>96</v>
      </c>
      <c r="L3166" s="732">
        <v>1</v>
      </c>
      <c r="M3166" s="733">
        <v>840</v>
      </c>
      <c r="N3166" s="734" t="s">
        <v>542</v>
      </c>
      <c r="O3166" s="732">
        <v>0</v>
      </c>
      <c r="P3166" s="733">
        <v>0</v>
      </c>
      <c r="Q3166" s="735"/>
      <c r="R3166" s="736" t="s">
        <v>543</v>
      </c>
    </row>
    <row r="3167" spans="1:18" s="28" customFormat="1" ht="12" x14ac:dyDescent="0.2">
      <c r="A3167" s="717" t="s">
        <v>514</v>
      </c>
      <c r="B3167" s="718" t="s">
        <v>549</v>
      </c>
      <c r="C3167" s="718" t="s">
        <v>147</v>
      </c>
      <c r="D3167" s="718" t="s">
        <v>589</v>
      </c>
      <c r="E3167" s="719">
        <v>3000</v>
      </c>
      <c r="F3167" s="720" t="s">
        <v>1324</v>
      </c>
      <c r="G3167" s="718" t="s">
        <v>1325</v>
      </c>
      <c r="H3167" s="718" t="s">
        <v>519</v>
      </c>
      <c r="I3167" s="718" t="s">
        <v>528</v>
      </c>
      <c r="J3167" s="718" t="s">
        <v>547</v>
      </c>
      <c r="K3167" s="721">
        <v>14</v>
      </c>
      <c r="L3167" s="732">
        <v>1</v>
      </c>
      <c r="M3167" s="733">
        <v>3000</v>
      </c>
      <c r="N3167" s="734" t="s">
        <v>542</v>
      </c>
      <c r="O3167" s="732">
        <v>0</v>
      </c>
      <c r="P3167" s="733">
        <v>0</v>
      </c>
      <c r="Q3167" s="735"/>
      <c r="R3167" s="736" t="s">
        <v>543</v>
      </c>
    </row>
    <row r="3168" spans="1:18" s="28" customFormat="1" ht="12" x14ac:dyDescent="0.2">
      <c r="A3168" s="717" t="s">
        <v>514</v>
      </c>
      <c r="B3168" s="718" t="s">
        <v>515</v>
      </c>
      <c r="C3168" s="718" t="s">
        <v>147</v>
      </c>
      <c r="D3168" s="718" t="s">
        <v>724</v>
      </c>
      <c r="E3168" s="719">
        <v>3000</v>
      </c>
      <c r="F3168" s="720" t="s">
        <v>1326</v>
      </c>
      <c r="G3168" s="718" t="s">
        <v>1327</v>
      </c>
      <c r="H3168" s="718" t="s">
        <v>519</v>
      </c>
      <c r="I3168" s="718" t="s">
        <v>520</v>
      </c>
      <c r="J3168" s="718" t="s">
        <v>534</v>
      </c>
      <c r="K3168" s="721" t="s">
        <v>557</v>
      </c>
      <c r="L3168" s="732">
        <v>5</v>
      </c>
      <c r="M3168" s="733">
        <v>15000</v>
      </c>
      <c r="N3168" s="734" t="s">
        <v>557</v>
      </c>
      <c r="O3168" s="732">
        <v>6</v>
      </c>
      <c r="P3168" s="733">
        <v>18000</v>
      </c>
      <c r="Q3168" s="735" t="str">
        <f t="shared" ref="Q3168:Q3184" si="48">+N3168</f>
        <v>13 - INDETERMINADO</v>
      </c>
      <c r="R3168" s="736" t="s">
        <v>523</v>
      </c>
    </row>
    <row r="3169" spans="1:18" s="28" customFormat="1" ht="12" x14ac:dyDescent="0.2">
      <c r="A3169" s="717" t="s">
        <v>514</v>
      </c>
      <c r="B3169" s="718" t="s">
        <v>515</v>
      </c>
      <c r="C3169" s="718" t="s">
        <v>147</v>
      </c>
      <c r="D3169" s="718" t="s">
        <v>825</v>
      </c>
      <c r="E3169" s="719">
        <v>3000</v>
      </c>
      <c r="F3169" s="720" t="s">
        <v>1328</v>
      </c>
      <c r="G3169" s="718" t="s">
        <v>1329</v>
      </c>
      <c r="H3169" s="718" t="s">
        <v>565</v>
      </c>
      <c r="I3169" s="718" t="s">
        <v>520</v>
      </c>
      <c r="J3169" s="718" t="s">
        <v>588</v>
      </c>
      <c r="K3169" s="721" t="s">
        <v>530</v>
      </c>
      <c r="L3169" s="732">
        <v>5</v>
      </c>
      <c r="M3169" s="733">
        <v>15000</v>
      </c>
      <c r="N3169" s="734" t="s">
        <v>530</v>
      </c>
      <c r="O3169" s="732">
        <v>6</v>
      </c>
      <c r="P3169" s="733">
        <v>18000</v>
      </c>
      <c r="Q3169" s="735" t="str">
        <f t="shared" si="48"/>
        <v>4 - INDETERMINADO</v>
      </c>
      <c r="R3169" s="736" t="s">
        <v>523</v>
      </c>
    </row>
    <row r="3170" spans="1:18" s="28" customFormat="1" ht="12" x14ac:dyDescent="0.2">
      <c r="A3170" s="717" t="s">
        <v>514</v>
      </c>
      <c r="B3170" s="718" t="s">
        <v>515</v>
      </c>
      <c r="C3170" s="718" t="s">
        <v>147</v>
      </c>
      <c r="D3170" s="718" t="s">
        <v>1175</v>
      </c>
      <c r="E3170" s="719">
        <v>1800</v>
      </c>
      <c r="F3170" s="720" t="s">
        <v>1330</v>
      </c>
      <c r="G3170" s="718" t="s">
        <v>1331</v>
      </c>
      <c r="H3170" s="718"/>
      <c r="I3170" s="718" t="s">
        <v>1332</v>
      </c>
      <c r="J3170" s="718" t="s">
        <v>1333</v>
      </c>
      <c r="K3170" s="721" t="s">
        <v>1001</v>
      </c>
      <c r="L3170" s="732">
        <v>12</v>
      </c>
      <c r="M3170" s="733">
        <v>22350</v>
      </c>
      <c r="N3170" s="734" t="s">
        <v>1001</v>
      </c>
      <c r="O3170" s="732">
        <v>6</v>
      </c>
      <c r="P3170" s="733">
        <v>10680</v>
      </c>
      <c r="Q3170" s="735" t="str">
        <f t="shared" si="48"/>
        <v>27 - INDETERMINADO</v>
      </c>
      <c r="R3170" s="736" t="s">
        <v>523</v>
      </c>
    </row>
    <row r="3171" spans="1:18" s="28" customFormat="1" ht="12" x14ac:dyDescent="0.2">
      <c r="A3171" s="717" t="s">
        <v>514</v>
      </c>
      <c r="B3171" s="718" t="s">
        <v>515</v>
      </c>
      <c r="C3171" s="718" t="s">
        <v>147</v>
      </c>
      <c r="D3171" s="718" t="s">
        <v>1334</v>
      </c>
      <c r="E3171" s="719">
        <v>1900</v>
      </c>
      <c r="F3171" s="720" t="s">
        <v>1335</v>
      </c>
      <c r="G3171" s="718" t="s">
        <v>1336</v>
      </c>
      <c r="H3171" s="718"/>
      <c r="I3171" s="718" t="s">
        <v>1337</v>
      </c>
      <c r="J3171" s="718" t="s">
        <v>1338</v>
      </c>
      <c r="K3171" s="721" t="s">
        <v>1339</v>
      </c>
      <c r="L3171" s="732">
        <v>12</v>
      </c>
      <c r="M3171" s="733">
        <v>23610</v>
      </c>
      <c r="N3171" s="734" t="s">
        <v>1339</v>
      </c>
      <c r="O3171" s="732">
        <v>6</v>
      </c>
      <c r="P3171" s="733">
        <v>11400</v>
      </c>
      <c r="Q3171" s="735" t="str">
        <f t="shared" si="48"/>
        <v>59 - INDETERMINADO</v>
      </c>
      <c r="R3171" s="736" t="s">
        <v>523</v>
      </c>
    </row>
    <row r="3172" spans="1:18" s="28" customFormat="1" ht="12" x14ac:dyDescent="0.2">
      <c r="A3172" s="717" t="s">
        <v>514</v>
      </c>
      <c r="B3172" s="718" t="s">
        <v>549</v>
      </c>
      <c r="C3172" s="718" t="s">
        <v>147</v>
      </c>
      <c r="D3172" s="718" t="s">
        <v>550</v>
      </c>
      <c r="E3172" s="719">
        <v>3000</v>
      </c>
      <c r="F3172" s="720" t="s">
        <v>1340</v>
      </c>
      <c r="G3172" s="718" t="s">
        <v>1341</v>
      </c>
      <c r="H3172" s="718" t="s">
        <v>519</v>
      </c>
      <c r="I3172" s="718" t="s">
        <v>520</v>
      </c>
      <c r="J3172" s="718" t="s">
        <v>534</v>
      </c>
      <c r="K3172" s="721" t="s">
        <v>1342</v>
      </c>
      <c r="L3172" s="732">
        <v>3</v>
      </c>
      <c r="M3172" s="733">
        <v>8683.33</v>
      </c>
      <c r="N3172" s="734">
        <v>0</v>
      </c>
      <c r="O3172" s="732">
        <v>6</v>
      </c>
      <c r="P3172" s="733">
        <v>17962.91</v>
      </c>
      <c r="Q3172" s="735">
        <f t="shared" si="48"/>
        <v>0</v>
      </c>
      <c r="R3172" s="736" t="s">
        <v>523</v>
      </c>
    </row>
    <row r="3173" spans="1:18" s="28" customFormat="1" ht="12" x14ac:dyDescent="0.2">
      <c r="A3173" s="717" t="s">
        <v>514</v>
      </c>
      <c r="B3173" s="718" t="s">
        <v>515</v>
      </c>
      <c r="C3173" s="718" t="s">
        <v>147</v>
      </c>
      <c r="D3173" s="718" t="s">
        <v>1343</v>
      </c>
      <c r="E3173" s="719">
        <v>4500</v>
      </c>
      <c r="F3173" s="720" t="s">
        <v>1344</v>
      </c>
      <c r="G3173" s="718" t="s">
        <v>1345</v>
      </c>
      <c r="H3173" s="718" t="s">
        <v>519</v>
      </c>
      <c r="I3173" s="718" t="s">
        <v>528</v>
      </c>
      <c r="J3173" s="718" t="s">
        <v>547</v>
      </c>
      <c r="K3173" s="721" t="s">
        <v>530</v>
      </c>
      <c r="L3173" s="732">
        <v>5</v>
      </c>
      <c r="M3173" s="733">
        <v>22500</v>
      </c>
      <c r="N3173" s="734" t="s">
        <v>530</v>
      </c>
      <c r="O3173" s="732">
        <v>6</v>
      </c>
      <c r="P3173" s="733">
        <v>27000</v>
      </c>
      <c r="Q3173" s="735" t="str">
        <f t="shared" si="48"/>
        <v>4 - INDETERMINADO</v>
      </c>
      <c r="R3173" s="736" t="s">
        <v>523</v>
      </c>
    </row>
    <row r="3174" spans="1:18" s="28" customFormat="1" ht="12" x14ac:dyDescent="0.2">
      <c r="A3174" s="717" t="s">
        <v>514</v>
      </c>
      <c r="B3174" s="718" t="s">
        <v>549</v>
      </c>
      <c r="C3174" s="718" t="s">
        <v>147</v>
      </c>
      <c r="D3174" s="718" t="s">
        <v>550</v>
      </c>
      <c r="E3174" s="719">
        <v>3000</v>
      </c>
      <c r="F3174" s="720" t="s">
        <v>1346</v>
      </c>
      <c r="G3174" s="718" t="s">
        <v>1347</v>
      </c>
      <c r="H3174" s="718" t="s">
        <v>519</v>
      </c>
      <c r="I3174" s="718" t="s">
        <v>528</v>
      </c>
      <c r="J3174" s="718" t="s">
        <v>600</v>
      </c>
      <c r="K3174" s="721" t="s">
        <v>542</v>
      </c>
      <c r="L3174" s="732">
        <v>0</v>
      </c>
      <c r="M3174" s="733">
        <v>0</v>
      </c>
      <c r="N3174" s="734">
        <v>0</v>
      </c>
      <c r="O3174" s="732">
        <v>1</v>
      </c>
      <c r="P3174" s="733">
        <v>3000</v>
      </c>
      <c r="Q3174" s="735">
        <f t="shared" si="48"/>
        <v>0</v>
      </c>
      <c r="R3174" s="736" t="s">
        <v>523</v>
      </c>
    </row>
    <row r="3175" spans="1:18" s="28" customFormat="1" ht="12" x14ac:dyDescent="0.2">
      <c r="A3175" s="717" t="s">
        <v>514</v>
      </c>
      <c r="B3175" s="718" t="s">
        <v>515</v>
      </c>
      <c r="C3175" s="718" t="s">
        <v>147</v>
      </c>
      <c r="D3175" s="718" t="s">
        <v>1348</v>
      </c>
      <c r="E3175" s="719">
        <v>6000</v>
      </c>
      <c r="F3175" s="720" t="s">
        <v>1349</v>
      </c>
      <c r="G3175" s="718" t="s">
        <v>1350</v>
      </c>
      <c r="H3175" s="718" t="s">
        <v>519</v>
      </c>
      <c r="I3175" s="718" t="s">
        <v>528</v>
      </c>
      <c r="J3175" s="718" t="s">
        <v>547</v>
      </c>
      <c r="K3175" s="721" t="s">
        <v>785</v>
      </c>
      <c r="L3175" s="732">
        <v>12</v>
      </c>
      <c r="M3175" s="733">
        <v>72600</v>
      </c>
      <c r="N3175" s="734" t="s">
        <v>785</v>
      </c>
      <c r="O3175" s="732">
        <v>6</v>
      </c>
      <c r="P3175" s="733">
        <v>35970</v>
      </c>
      <c r="Q3175" s="735" t="str">
        <f t="shared" si="48"/>
        <v>11 - INDETERMINADO</v>
      </c>
      <c r="R3175" s="736" t="s">
        <v>523</v>
      </c>
    </row>
    <row r="3176" spans="1:18" s="28" customFormat="1" ht="12" x14ac:dyDescent="0.2">
      <c r="A3176" s="717" t="s">
        <v>514</v>
      </c>
      <c r="B3176" s="718" t="s">
        <v>515</v>
      </c>
      <c r="C3176" s="718" t="s">
        <v>147</v>
      </c>
      <c r="D3176" s="718" t="s">
        <v>671</v>
      </c>
      <c r="E3176" s="719">
        <v>3000</v>
      </c>
      <c r="F3176" s="720" t="s">
        <v>1351</v>
      </c>
      <c r="G3176" s="718" t="s">
        <v>1352</v>
      </c>
      <c r="H3176" s="718" t="s">
        <v>565</v>
      </c>
      <c r="I3176" s="718" t="s">
        <v>520</v>
      </c>
      <c r="J3176" s="718" t="s">
        <v>1353</v>
      </c>
      <c r="K3176" s="721" t="s">
        <v>557</v>
      </c>
      <c r="L3176" s="732">
        <v>5</v>
      </c>
      <c r="M3176" s="733">
        <v>15000</v>
      </c>
      <c r="N3176" s="734" t="s">
        <v>557</v>
      </c>
      <c r="O3176" s="732">
        <v>6</v>
      </c>
      <c r="P3176" s="733">
        <v>17596.87</v>
      </c>
      <c r="Q3176" s="735" t="str">
        <f t="shared" si="48"/>
        <v>13 - INDETERMINADO</v>
      </c>
      <c r="R3176" s="736" t="s">
        <v>523</v>
      </c>
    </row>
    <row r="3177" spans="1:18" s="28" customFormat="1" ht="12" x14ac:dyDescent="0.2">
      <c r="A3177" s="717" t="s">
        <v>514</v>
      </c>
      <c r="B3177" s="718" t="s">
        <v>549</v>
      </c>
      <c r="C3177" s="718" t="s">
        <v>147</v>
      </c>
      <c r="D3177" s="718" t="s">
        <v>550</v>
      </c>
      <c r="E3177" s="719">
        <v>3000</v>
      </c>
      <c r="F3177" s="720" t="s">
        <v>1354</v>
      </c>
      <c r="G3177" s="718" t="s">
        <v>1355</v>
      </c>
      <c r="H3177" s="718" t="s">
        <v>519</v>
      </c>
      <c r="I3177" s="718" t="s">
        <v>520</v>
      </c>
      <c r="J3177" s="718" t="s">
        <v>534</v>
      </c>
      <c r="K3177" s="721" t="s">
        <v>1356</v>
      </c>
      <c r="L3177" s="732">
        <v>3</v>
      </c>
      <c r="M3177" s="733">
        <v>8683.33</v>
      </c>
      <c r="N3177" s="734">
        <v>0</v>
      </c>
      <c r="O3177" s="732">
        <v>6</v>
      </c>
      <c r="P3177" s="733">
        <v>17996.04</v>
      </c>
      <c r="Q3177" s="735">
        <f t="shared" si="48"/>
        <v>0</v>
      </c>
      <c r="R3177" s="736" t="s">
        <v>523</v>
      </c>
    </row>
    <row r="3178" spans="1:18" s="28" customFormat="1" ht="12" x14ac:dyDescent="0.2">
      <c r="A3178" s="717" t="s">
        <v>514</v>
      </c>
      <c r="B3178" s="718" t="s">
        <v>515</v>
      </c>
      <c r="C3178" s="718" t="s">
        <v>147</v>
      </c>
      <c r="D3178" s="718" t="s">
        <v>1357</v>
      </c>
      <c r="E3178" s="719">
        <v>3000</v>
      </c>
      <c r="F3178" s="720" t="s">
        <v>1358</v>
      </c>
      <c r="G3178" s="718" t="s">
        <v>1359</v>
      </c>
      <c r="H3178" s="718"/>
      <c r="I3178" s="718" t="s">
        <v>528</v>
      </c>
      <c r="J3178" s="718" t="s">
        <v>1360</v>
      </c>
      <c r="K3178" s="721" t="s">
        <v>557</v>
      </c>
      <c r="L3178" s="732">
        <v>5</v>
      </c>
      <c r="M3178" s="733">
        <v>15000</v>
      </c>
      <c r="N3178" s="734" t="s">
        <v>557</v>
      </c>
      <c r="O3178" s="732">
        <v>6</v>
      </c>
      <c r="P3178" s="733">
        <v>18000</v>
      </c>
      <c r="Q3178" s="735" t="str">
        <f t="shared" si="48"/>
        <v>13 - INDETERMINADO</v>
      </c>
      <c r="R3178" s="736" t="s">
        <v>523</v>
      </c>
    </row>
    <row r="3179" spans="1:18" s="28" customFormat="1" ht="12" x14ac:dyDescent="0.2">
      <c r="A3179" s="717" t="s">
        <v>514</v>
      </c>
      <c r="B3179" s="718" t="s">
        <v>515</v>
      </c>
      <c r="C3179" s="718" t="s">
        <v>147</v>
      </c>
      <c r="D3179" s="718" t="s">
        <v>1361</v>
      </c>
      <c r="E3179" s="719">
        <v>2500</v>
      </c>
      <c r="F3179" s="720" t="s">
        <v>1362</v>
      </c>
      <c r="G3179" s="718" t="s">
        <v>1363</v>
      </c>
      <c r="H3179" s="718"/>
      <c r="I3179" s="718" t="s">
        <v>1364</v>
      </c>
      <c r="J3179" s="718" t="s">
        <v>1365</v>
      </c>
      <c r="K3179" s="721" t="s">
        <v>542</v>
      </c>
      <c r="L3179" s="732">
        <v>0</v>
      </c>
      <c r="M3179" s="733">
        <v>0</v>
      </c>
      <c r="N3179" s="734">
        <v>0</v>
      </c>
      <c r="O3179" s="732">
        <v>4</v>
      </c>
      <c r="P3179" s="733">
        <v>8333.33</v>
      </c>
      <c r="Q3179" s="735">
        <f t="shared" si="48"/>
        <v>0</v>
      </c>
      <c r="R3179" s="736" t="s">
        <v>523</v>
      </c>
    </row>
    <row r="3180" spans="1:18" s="28" customFormat="1" ht="12" x14ac:dyDescent="0.2">
      <c r="A3180" s="717" t="s">
        <v>514</v>
      </c>
      <c r="B3180" s="718" t="s">
        <v>515</v>
      </c>
      <c r="C3180" s="718" t="s">
        <v>147</v>
      </c>
      <c r="D3180" s="718" t="s">
        <v>1366</v>
      </c>
      <c r="E3180" s="719">
        <v>2500</v>
      </c>
      <c r="F3180" s="720" t="s">
        <v>1367</v>
      </c>
      <c r="G3180" s="718" t="s">
        <v>1368</v>
      </c>
      <c r="H3180" s="718" t="s">
        <v>539</v>
      </c>
      <c r="I3180" s="718" t="s">
        <v>528</v>
      </c>
      <c r="J3180" s="718" t="s">
        <v>540</v>
      </c>
      <c r="K3180" s="721" t="s">
        <v>542</v>
      </c>
      <c r="L3180" s="732">
        <v>0</v>
      </c>
      <c r="M3180" s="733">
        <v>0</v>
      </c>
      <c r="N3180" s="734">
        <v>0</v>
      </c>
      <c r="O3180" s="732">
        <v>3</v>
      </c>
      <c r="P3180" s="733">
        <v>8333.33</v>
      </c>
      <c r="Q3180" s="735">
        <f t="shared" si="48"/>
        <v>0</v>
      </c>
      <c r="R3180" s="736" t="s">
        <v>523</v>
      </c>
    </row>
    <row r="3181" spans="1:18" s="28" customFormat="1" ht="12" x14ac:dyDescent="0.2">
      <c r="A3181" s="717" t="s">
        <v>514</v>
      </c>
      <c r="B3181" s="718" t="s">
        <v>515</v>
      </c>
      <c r="C3181" s="718" t="s">
        <v>147</v>
      </c>
      <c r="D3181" s="718" t="s">
        <v>1369</v>
      </c>
      <c r="E3181" s="719">
        <v>3000</v>
      </c>
      <c r="F3181" s="720" t="s">
        <v>1370</v>
      </c>
      <c r="G3181" s="718" t="s">
        <v>1371</v>
      </c>
      <c r="H3181" s="718" t="s">
        <v>519</v>
      </c>
      <c r="I3181" s="718" t="s">
        <v>520</v>
      </c>
      <c r="J3181" s="718" t="s">
        <v>534</v>
      </c>
      <c r="K3181" s="721" t="s">
        <v>530</v>
      </c>
      <c r="L3181" s="732">
        <v>5</v>
      </c>
      <c r="M3181" s="733">
        <v>15000</v>
      </c>
      <c r="N3181" s="734" t="s">
        <v>530</v>
      </c>
      <c r="O3181" s="732">
        <v>6</v>
      </c>
      <c r="P3181" s="733">
        <v>18000</v>
      </c>
      <c r="Q3181" s="735" t="str">
        <f t="shared" si="48"/>
        <v>4 - INDETERMINADO</v>
      </c>
      <c r="R3181" s="736" t="s">
        <v>523</v>
      </c>
    </row>
    <row r="3182" spans="1:18" s="28" customFormat="1" ht="12" x14ac:dyDescent="0.2">
      <c r="A3182" s="717" t="s">
        <v>514</v>
      </c>
      <c r="B3182" s="718" t="s">
        <v>515</v>
      </c>
      <c r="C3182" s="718" t="s">
        <v>147</v>
      </c>
      <c r="D3182" s="718" t="s">
        <v>1372</v>
      </c>
      <c r="E3182" s="719">
        <v>3000</v>
      </c>
      <c r="F3182" s="720" t="s">
        <v>1373</v>
      </c>
      <c r="G3182" s="718" t="s">
        <v>1374</v>
      </c>
      <c r="H3182" s="718"/>
      <c r="I3182" s="718" t="s">
        <v>520</v>
      </c>
      <c r="J3182" s="718" t="s">
        <v>1375</v>
      </c>
      <c r="K3182" s="721" t="s">
        <v>1153</v>
      </c>
      <c r="L3182" s="732">
        <v>5</v>
      </c>
      <c r="M3182" s="733">
        <v>15000</v>
      </c>
      <c r="N3182" s="734" t="s">
        <v>1153</v>
      </c>
      <c r="O3182" s="732">
        <v>6</v>
      </c>
      <c r="P3182" s="733">
        <v>18000</v>
      </c>
      <c r="Q3182" s="735" t="str">
        <f t="shared" si="48"/>
        <v>17 - INDETERMINADO</v>
      </c>
      <c r="R3182" s="736" t="s">
        <v>523</v>
      </c>
    </row>
    <row r="3183" spans="1:18" s="28" customFormat="1" ht="12" x14ac:dyDescent="0.2">
      <c r="A3183" s="717" t="s">
        <v>514</v>
      </c>
      <c r="B3183" s="718" t="s">
        <v>515</v>
      </c>
      <c r="C3183" s="718" t="s">
        <v>147</v>
      </c>
      <c r="D3183" s="718" t="s">
        <v>608</v>
      </c>
      <c r="E3183" s="719">
        <v>2500</v>
      </c>
      <c r="F3183" s="720" t="s">
        <v>1376</v>
      </c>
      <c r="G3183" s="718" t="s">
        <v>1377</v>
      </c>
      <c r="H3183" s="718" t="s">
        <v>565</v>
      </c>
      <c r="I3183" s="718" t="s">
        <v>1332</v>
      </c>
      <c r="J3183" s="718" t="s">
        <v>1378</v>
      </c>
      <c r="K3183" s="721" t="s">
        <v>1379</v>
      </c>
      <c r="L3183" s="732">
        <v>3</v>
      </c>
      <c r="M3183" s="733">
        <v>5880</v>
      </c>
      <c r="N3183" s="734">
        <v>0</v>
      </c>
      <c r="O3183" s="732">
        <v>3</v>
      </c>
      <c r="P3183" s="733">
        <v>7500</v>
      </c>
      <c r="Q3183" s="735">
        <f t="shared" si="48"/>
        <v>0</v>
      </c>
      <c r="R3183" s="736" t="s">
        <v>523</v>
      </c>
    </row>
    <row r="3184" spans="1:18" s="28" customFormat="1" ht="12" x14ac:dyDescent="0.2">
      <c r="A3184" s="717" t="s">
        <v>514</v>
      </c>
      <c r="B3184" s="718" t="s">
        <v>515</v>
      </c>
      <c r="C3184" s="718" t="s">
        <v>147</v>
      </c>
      <c r="D3184" s="718" t="s">
        <v>585</v>
      </c>
      <c r="E3184" s="719">
        <v>3000</v>
      </c>
      <c r="F3184" s="720" t="s">
        <v>1380</v>
      </c>
      <c r="G3184" s="718" t="s">
        <v>1381</v>
      </c>
      <c r="H3184" s="718" t="s">
        <v>565</v>
      </c>
      <c r="I3184" s="718" t="s">
        <v>528</v>
      </c>
      <c r="J3184" s="718" t="s">
        <v>566</v>
      </c>
      <c r="K3184" s="721" t="s">
        <v>557</v>
      </c>
      <c r="L3184" s="732">
        <v>5</v>
      </c>
      <c r="M3184" s="733">
        <v>15000</v>
      </c>
      <c r="N3184" s="734" t="s">
        <v>557</v>
      </c>
      <c r="O3184" s="732">
        <v>6</v>
      </c>
      <c r="P3184" s="733">
        <v>18000</v>
      </c>
      <c r="Q3184" s="735" t="str">
        <f t="shared" si="48"/>
        <v>13 - INDETERMINADO</v>
      </c>
      <c r="R3184" s="736" t="s">
        <v>523</v>
      </c>
    </row>
    <row r="3185" spans="1:18" s="28" customFormat="1" ht="12" x14ac:dyDescent="0.2">
      <c r="A3185" s="717" t="s">
        <v>514</v>
      </c>
      <c r="B3185" s="718" t="s">
        <v>515</v>
      </c>
      <c r="C3185" s="718" t="s">
        <v>147</v>
      </c>
      <c r="D3185" s="718" t="s">
        <v>760</v>
      </c>
      <c r="E3185" s="719">
        <v>15600</v>
      </c>
      <c r="F3185" s="720" t="s">
        <v>1382</v>
      </c>
      <c r="G3185" s="718" t="s">
        <v>1383</v>
      </c>
      <c r="H3185" s="718" t="s">
        <v>527</v>
      </c>
      <c r="I3185" s="718" t="s">
        <v>528</v>
      </c>
      <c r="J3185" s="718" t="s">
        <v>1384</v>
      </c>
      <c r="K3185" s="721" t="s">
        <v>763</v>
      </c>
      <c r="L3185" s="732">
        <v>11</v>
      </c>
      <c r="M3185" s="733">
        <v>157860</v>
      </c>
      <c r="N3185" s="734" t="s">
        <v>542</v>
      </c>
      <c r="O3185" s="732">
        <v>0</v>
      </c>
      <c r="P3185" s="733">
        <v>0</v>
      </c>
      <c r="Q3185" s="735"/>
      <c r="R3185" s="736" t="s">
        <v>543</v>
      </c>
    </row>
    <row r="3186" spans="1:18" s="28" customFormat="1" ht="12" x14ac:dyDescent="0.2">
      <c r="A3186" s="717" t="s">
        <v>514</v>
      </c>
      <c r="B3186" s="718" t="s">
        <v>515</v>
      </c>
      <c r="C3186" s="718" t="s">
        <v>147</v>
      </c>
      <c r="D3186" s="718" t="s">
        <v>531</v>
      </c>
      <c r="E3186" s="719">
        <v>4500</v>
      </c>
      <c r="F3186" s="720" t="s">
        <v>1385</v>
      </c>
      <c r="G3186" s="718" t="s">
        <v>1386</v>
      </c>
      <c r="H3186" s="718" t="s">
        <v>519</v>
      </c>
      <c r="I3186" s="718" t="s">
        <v>528</v>
      </c>
      <c r="J3186" s="718" t="s">
        <v>547</v>
      </c>
      <c r="K3186" s="721" t="s">
        <v>535</v>
      </c>
      <c r="L3186" s="732">
        <v>12</v>
      </c>
      <c r="M3186" s="733">
        <v>54600</v>
      </c>
      <c r="N3186" s="734" t="s">
        <v>535</v>
      </c>
      <c r="O3186" s="732">
        <v>6</v>
      </c>
      <c r="P3186" s="733">
        <v>26957.81</v>
      </c>
      <c r="Q3186" s="735" t="str">
        <f>+N3186</f>
        <v>12 - INDETERMINADO</v>
      </c>
      <c r="R3186" s="736" t="s">
        <v>523</v>
      </c>
    </row>
    <row r="3187" spans="1:18" s="28" customFormat="1" ht="12" x14ac:dyDescent="0.2">
      <c r="A3187" s="717" t="s">
        <v>514</v>
      </c>
      <c r="B3187" s="718" t="s">
        <v>515</v>
      </c>
      <c r="C3187" s="718" t="s">
        <v>147</v>
      </c>
      <c r="D3187" s="718" t="s">
        <v>1387</v>
      </c>
      <c r="E3187" s="719">
        <v>2500</v>
      </c>
      <c r="F3187" s="720" t="s">
        <v>1388</v>
      </c>
      <c r="G3187" s="718" t="s">
        <v>1389</v>
      </c>
      <c r="H3187" s="718" t="s">
        <v>1390</v>
      </c>
      <c r="I3187" s="718" t="s">
        <v>528</v>
      </c>
      <c r="J3187" s="718" t="s">
        <v>1391</v>
      </c>
      <c r="K3187" s="721" t="s">
        <v>707</v>
      </c>
      <c r="L3187" s="732">
        <v>12</v>
      </c>
      <c r="M3187" s="733">
        <v>30600</v>
      </c>
      <c r="N3187" s="734" t="s">
        <v>707</v>
      </c>
      <c r="O3187" s="732">
        <v>6</v>
      </c>
      <c r="P3187" s="733">
        <v>15000</v>
      </c>
      <c r="Q3187" s="735" t="str">
        <f>+N3187</f>
        <v>28 - INDETERMINADO</v>
      </c>
      <c r="R3187" s="736" t="s">
        <v>523</v>
      </c>
    </row>
    <row r="3188" spans="1:18" s="28" customFormat="1" ht="12" x14ac:dyDescent="0.2">
      <c r="A3188" s="717" t="s">
        <v>514</v>
      </c>
      <c r="B3188" s="718" t="s">
        <v>515</v>
      </c>
      <c r="C3188" s="718" t="s">
        <v>147</v>
      </c>
      <c r="D3188" s="718" t="s">
        <v>585</v>
      </c>
      <c r="E3188" s="719">
        <v>3000</v>
      </c>
      <c r="F3188" s="720" t="s">
        <v>1392</v>
      </c>
      <c r="G3188" s="718" t="s">
        <v>1393</v>
      </c>
      <c r="H3188" s="718"/>
      <c r="I3188" s="718" t="s">
        <v>520</v>
      </c>
      <c r="J3188" s="718" t="s">
        <v>1042</v>
      </c>
      <c r="K3188" s="721" t="s">
        <v>557</v>
      </c>
      <c r="L3188" s="732">
        <v>5</v>
      </c>
      <c r="M3188" s="733">
        <v>15000</v>
      </c>
      <c r="N3188" s="734" t="s">
        <v>557</v>
      </c>
      <c r="O3188" s="732">
        <v>6</v>
      </c>
      <c r="P3188" s="733">
        <v>18000</v>
      </c>
      <c r="Q3188" s="735" t="str">
        <f>+N3188</f>
        <v>13 - INDETERMINADO</v>
      </c>
      <c r="R3188" s="736" t="s">
        <v>523</v>
      </c>
    </row>
    <row r="3189" spans="1:18" s="28" customFormat="1" ht="12" x14ac:dyDescent="0.2">
      <c r="A3189" s="717" t="s">
        <v>514</v>
      </c>
      <c r="B3189" s="718" t="s">
        <v>515</v>
      </c>
      <c r="C3189" s="718" t="s">
        <v>147</v>
      </c>
      <c r="D3189" s="718" t="s">
        <v>1394</v>
      </c>
      <c r="E3189" s="719">
        <v>3000</v>
      </c>
      <c r="F3189" s="720" t="s">
        <v>1395</v>
      </c>
      <c r="G3189" s="718" t="s">
        <v>1396</v>
      </c>
      <c r="H3189" s="718" t="s">
        <v>527</v>
      </c>
      <c r="I3189" s="718" t="s">
        <v>528</v>
      </c>
      <c r="J3189" s="718" t="s">
        <v>1397</v>
      </c>
      <c r="K3189" s="721" t="s">
        <v>542</v>
      </c>
      <c r="L3189" s="732">
        <v>0</v>
      </c>
      <c r="M3189" s="733">
        <v>0</v>
      </c>
      <c r="N3189" s="734">
        <v>0</v>
      </c>
      <c r="O3189" s="732">
        <v>2</v>
      </c>
      <c r="P3189" s="733">
        <v>5200</v>
      </c>
      <c r="Q3189" s="735">
        <f>+N3189</f>
        <v>0</v>
      </c>
      <c r="R3189" s="736" t="s">
        <v>523</v>
      </c>
    </row>
    <row r="3190" spans="1:18" s="28" customFormat="1" ht="12" x14ac:dyDescent="0.2">
      <c r="A3190" s="717" t="s">
        <v>514</v>
      </c>
      <c r="B3190" s="718" t="s">
        <v>515</v>
      </c>
      <c r="C3190" s="718" t="s">
        <v>147</v>
      </c>
      <c r="D3190" s="718" t="s">
        <v>585</v>
      </c>
      <c r="E3190" s="719">
        <v>3000</v>
      </c>
      <c r="F3190" s="720" t="s">
        <v>1398</v>
      </c>
      <c r="G3190" s="718" t="s">
        <v>1399</v>
      </c>
      <c r="H3190" s="718" t="s">
        <v>527</v>
      </c>
      <c r="I3190" s="718" t="s">
        <v>520</v>
      </c>
      <c r="J3190" s="718" t="s">
        <v>1400</v>
      </c>
      <c r="K3190" s="721" t="s">
        <v>557</v>
      </c>
      <c r="L3190" s="732">
        <v>5</v>
      </c>
      <c r="M3190" s="733">
        <v>15000</v>
      </c>
      <c r="N3190" s="734" t="s">
        <v>542</v>
      </c>
      <c r="O3190" s="732">
        <v>0</v>
      </c>
      <c r="P3190" s="733">
        <v>0</v>
      </c>
      <c r="Q3190" s="735"/>
      <c r="R3190" s="736" t="s">
        <v>543</v>
      </c>
    </row>
    <row r="3191" spans="1:18" s="28" customFormat="1" ht="12" x14ac:dyDescent="0.2">
      <c r="A3191" s="717" t="s">
        <v>514</v>
      </c>
      <c r="B3191" s="718" t="s">
        <v>515</v>
      </c>
      <c r="C3191" s="718" t="s">
        <v>147</v>
      </c>
      <c r="D3191" s="718" t="s">
        <v>618</v>
      </c>
      <c r="E3191" s="719">
        <v>3000</v>
      </c>
      <c r="F3191" s="720" t="s">
        <v>1401</v>
      </c>
      <c r="G3191" s="718" t="s">
        <v>1402</v>
      </c>
      <c r="H3191" s="718" t="s">
        <v>519</v>
      </c>
      <c r="I3191" s="718" t="s">
        <v>520</v>
      </c>
      <c r="J3191" s="718" t="s">
        <v>1147</v>
      </c>
      <c r="K3191" s="721" t="s">
        <v>557</v>
      </c>
      <c r="L3191" s="732">
        <v>5</v>
      </c>
      <c r="M3191" s="733">
        <v>15000</v>
      </c>
      <c r="N3191" s="734" t="s">
        <v>557</v>
      </c>
      <c r="O3191" s="732">
        <v>6</v>
      </c>
      <c r="P3191" s="733">
        <v>18000</v>
      </c>
      <c r="Q3191" s="735" t="str">
        <f>+N3191</f>
        <v>13 - INDETERMINADO</v>
      </c>
      <c r="R3191" s="736" t="s">
        <v>523</v>
      </c>
    </row>
    <row r="3192" spans="1:18" s="28" customFormat="1" ht="12" x14ac:dyDescent="0.2">
      <c r="A3192" s="717" t="s">
        <v>514</v>
      </c>
      <c r="B3192" s="718" t="s">
        <v>515</v>
      </c>
      <c r="C3192" s="718" t="s">
        <v>147</v>
      </c>
      <c r="D3192" s="718" t="s">
        <v>1296</v>
      </c>
      <c r="E3192" s="719">
        <v>2500</v>
      </c>
      <c r="F3192" s="720" t="s">
        <v>1403</v>
      </c>
      <c r="G3192" s="718" t="s">
        <v>1404</v>
      </c>
      <c r="H3192" s="718" t="s">
        <v>623</v>
      </c>
      <c r="I3192" s="718" t="s">
        <v>1405</v>
      </c>
      <c r="J3192" s="718" t="s">
        <v>1406</v>
      </c>
      <c r="K3192" s="721" t="s">
        <v>535</v>
      </c>
      <c r="L3192" s="732">
        <v>5</v>
      </c>
      <c r="M3192" s="733">
        <v>12500</v>
      </c>
      <c r="N3192" s="734" t="s">
        <v>535</v>
      </c>
      <c r="O3192" s="732">
        <v>3</v>
      </c>
      <c r="P3192" s="733">
        <v>7329.51</v>
      </c>
      <c r="Q3192" s="735" t="str">
        <f>+N3192</f>
        <v>12 - INDETERMINADO</v>
      </c>
      <c r="R3192" s="736" t="s">
        <v>523</v>
      </c>
    </row>
    <row r="3193" spans="1:18" s="28" customFormat="1" ht="12" x14ac:dyDescent="0.2">
      <c r="A3193" s="717" t="s">
        <v>514</v>
      </c>
      <c r="B3193" s="718" t="s">
        <v>549</v>
      </c>
      <c r="C3193" s="718" t="s">
        <v>147</v>
      </c>
      <c r="D3193" s="718" t="s">
        <v>1407</v>
      </c>
      <c r="E3193" s="719">
        <v>3000</v>
      </c>
      <c r="F3193" s="720" t="s">
        <v>1408</v>
      </c>
      <c r="G3193" s="718" t="s">
        <v>1409</v>
      </c>
      <c r="H3193" s="718" t="s">
        <v>527</v>
      </c>
      <c r="I3193" s="718" t="s">
        <v>520</v>
      </c>
      <c r="J3193" s="718" t="s">
        <v>1410</v>
      </c>
      <c r="K3193" s="721" t="s">
        <v>1411</v>
      </c>
      <c r="L3193" s="732">
        <v>1</v>
      </c>
      <c r="M3193" s="733">
        <v>100</v>
      </c>
      <c r="N3193" s="734" t="s">
        <v>542</v>
      </c>
      <c r="O3193" s="732">
        <v>0</v>
      </c>
      <c r="P3193" s="733">
        <v>0</v>
      </c>
      <c r="Q3193" s="735"/>
      <c r="R3193" s="736" t="s">
        <v>543</v>
      </c>
    </row>
    <row r="3194" spans="1:18" s="28" customFormat="1" ht="12" x14ac:dyDescent="0.2">
      <c r="A3194" s="717" t="s">
        <v>514</v>
      </c>
      <c r="B3194" s="718" t="s">
        <v>515</v>
      </c>
      <c r="C3194" s="718" t="s">
        <v>147</v>
      </c>
      <c r="D3194" s="718" t="s">
        <v>1412</v>
      </c>
      <c r="E3194" s="719">
        <v>2000</v>
      </c>
      <c r="F3194" s="720" t="s">
        <v>1413</v>
      </c>
      <c r="G3194" s="718" t="s">
        <v>1414</v>
      </c>
      <c r="H3194" s="718" t="s">
        <v>623</v>
      </c>
      <c r="I3194" s="718" t="s">
        <v>686</v>
      </c>
      <c r="J3194" s="718" t="s">
        <v>1415</v>
      </c>
      <c r="K3194" s="721" t="s">
        <v>1416</v>
      </c>
      <c r="L3194" s="732">
        <v>12</v>
      </c>
      <c r="M3194" s="733">
        <v>24810</v>
      </c>
      <c r="N3194" s="734" t="s">
        <v>1416</v>
      </c>
      <c r="O3194" s="732">
        <v>6</v>
      </c>
      <c r="P3194" s="733">
        <v>11994.17</v>
      </c>
      <c r="Q3194" s="735" t="str">
        <f>+N3194</f>
        <v>31 - INDETERMINADO</v>
      </c>
      <c r="R3194" s="736" t="s">
        <v>523</v>
      </c>
    </row>
    <row r="3195" spans="1:18" s="28" customFormat="1" ht="12" x14ac:dyDescent="0.2">
      <c r="A3195" s="717" t="s">
        <v>514</v>
      </c>
      <c r="B3195" s="718" t="s">
        <v>515</v>
      </c>
      <c r="C3195" s="718" t="s">
        <v>147</v>
      </c>
      <c r="D3195" s="718" t="s">
        <v>667</v>
      </c>
      <c r="E3195" s="719">
        <v>3000</v>
      </c>
      <c r="F3195" s="720" t="s">
        <v>1417</v>
      </c>
      <c r="G3195" s="718" t="s">
        <v>1418</v>
      </c>
      <c r="H3195" s="718" t="s">
        <v>527</v>
      </c>
      <c r="I3195" s="718" t="s">
        <v>520</v>
      </c>
      <c r="J3195" s="718" t="s">
        <v>670</v>
      </c>
      <c r="K3195" s="721" t="s">
        <v>612</v>
      </c>
      <c r="L3195" s="732">
        <v>5</v>
      </c>
      <c r="M3195" s="733">
        <v>15000</v>
      </c>
      <c r="N3195" s="734" t="s">
        <v>612</v>
      </c>
      <c r="O3195" s="732">
        <v>6</v>
      </c>
      <c r="P3195" s="733">
        <v>18000</v>
      </c>
      <c r="Q3195" s="735"/>
      <c r="R3195" s="736" t="s">
        <v>543</v>
      </c>
    </row>
    <row r="3196" spans="1:18" s="28" customFormat="1" ht="12" x14ac:dyDescent="0.2">
      <c r="A3196" s="717" t="s">
        <v>514</v>
      </c>
      <c r="B3196" s="718" t="s">
        <v>515</v>
      </c>
      <c r="C3196" s="718" t="s">
        <v>147</v>
      </c>
      <c r="D3196" s="718" t="s">
        <v>593</v>
      </c>
      <c r="E3196" s="719">
        <v>3000</v>
      </c>
      <c r="F3196" s="720" t="s">
        <v>1419</v>
      </c>
      <c r="G3196" s="718" t="s">
        <v>1420</v>
      </c>
      <c r="H3196" s="718" t="s">
        <v>527</v>
      </c>
      <c r="I3196" s="718" t="s">
        <v>528</v>
      </c>
      <c r="J3196" s="718" t="s">
        <v>1421</v>
      </c>
      <c r="K3196" s="721" t="s">
        <v>557</v>
      </c>
      <c r="L3196" s="732">
        <v>5</v>
      </c>
      <c r="M3196" s="733">
        <v>15000</v>
      </c>
      <c r="N3196" s="734" t="s">
        <v>557</v>
      </c>
      <c r="O3196" s="732">
        <v>6</v>
      </c>
      <c r="P3196" s="733">
        <v>18000</v>
      </c>
      <c r="Q3196" s="735" t="str">
        <f>+N3196</f>
        <v>13 - INDETERMINADO</v>
      </c>
      <c r="R3196" s="736" t="s">
        <v>523</v>
      </c>
    </row>
    <row r="3197" spans="1:18" s="28" customFormat="1" ht="12" x14ac:dyDescent="0.2">
      <c r="A3197" s="717" t="s">
        <v>514</v>
      </c>
      <c r="B3197" s="718" t="s">
        <v>515</v>
      </c>
      <c r="C3197" s="718" t="s">
        <v>147</v>
      </c>
      <c r="D3197" s="718" t="s">
        <v>1422</v>
      </c>
      <c r="E3197" s="719">
        <v>1800</v>
      </c>
      <c r="F3197" s="720" t="s">
        <v>1423</v>
      </c>
      <c r="G3197" s="718" t="s">
        <v>1424</v>
      </c>
      <c r="H3197" s="718" t="s">
        <v>571</v>
      </c>
      <c r="I3197" s="718" t="s">
        <v>571</v>
      </c>
      <c r="J3197" s="718" t="s">
        <v>571</v>
      </c>
      <c r="K3197" s="721" t="s">
        <v>572</v>
      </c>
      <c r="L3197" s="732">
        <v>12</v>
      </c>
      <c r="M3197" s="733">
        <v>22410</v>
      </c>
      <c r="N3197" s="734" t="s">
        <v>572</v>
      </c>
      <c r="O3197" s="732">
        <v>6</v>
      </c>
      <c r="P3197" s="733">
        <v>10800</v>
      </c>
      <c r="Q3197" s="735" t="str">
        <f>+N3197</f>
        <v>44 - INDETERMINADO</v>
      </c>
      <c r="R3197" s="736" t="s">
        <v>523</v>
      </c>
    </row>
    <row r="3198" spans="1:18" s="28" customFormat="1" ht="12" x14ac:dyDescent="0.2">
      <c r="A3198" s="717" t="s">
        <v>514</v>
      </c>
      <c r="B3198" s="718" t="s">
        <v>549</v>
      </c>
      <c r="C3198" s="718" t="s">
        <v>147</v>
      </c>
      <c r="D3198" s="718" t="s">
        <v>1425</v>
      </c>
      <c r="E3198" s="719">
        <v>4500</v>
      </c>
      <c r="F3198" s="720" t="s">
        <v>1426</v>
      </c>
      <c r="G3198" s="718" t="s">
        <v>1427</v>
      </c>
      <c r="H3198" s="718" t="s">
        <v>519</v>
      </c>
      <c r="I3198" s="718" t="s">
        <v>528</v>
      </c>
      <c r="J3198" s="718" t="s">
        <v>547</v>
      </c>
      <c r="K3198" s="721" t="s">
        <v>542</v>
      </c>
      <c r="L3198" s="732">
        <v>0</v>
      </c>
      <c r="M3198" s="733">
        <v>0</v>
      </c>
      <c r="N3198" s="734">
        <v>0</v>
      </c>
      <c r="O3198" s="732">
        <v>4</v>
      </c>
      <c r="P3198" s="733">
        <v>16950</v>
      </c>
      <c r="Q3198" s="735">
        <f>+N3198</f>
        <v>0</v>
      </c>
      <c r="R3198" s="736" t="s">
        <v>523</v>
      </c>
    </row>
    <row r="3199" spans="1:18" s="28" customFormat="1" ht="12" x14ac:dyDescent="0.2">
      <c r="A3199" s="717" t="s">
        <v>514</v>
      </c>
      <c r="B3199" s="718" t="s">
        <v>515</v>
      </c>
      <c r="C3199" s="718" t="s">
        <v>147</v>
      </c>
      <c r="D3199" s="718" t="s">
        <v>1428</v>
      </c>
      <c r="E3199" s="719">
        <v>2500</v>
      </c>
      <c r="F3199" s="720" t="s">
        <v>1429</v>
      </c>
      <c r="G3199" s="718" t="s">
        <v>1430</v>
      </c>
      <c r="H3199" s="718"/>
      <c r="I3199" s="718" t="s">
        <v>1405</v>
      </c>
      <c r="J3199" s="718" t="s">
        <v>1431</v>
      </c>
      <c r="K3199" s="721" t="s">
        <v>700</v>
      </c>
      <c r="L3199" s="732">
        <v>12</v>
      </c>
      <c r="M3199" s="733">
        <v>30600</v>
      </c>
      <c r="N3199" s="734" t="s">
        <v>700</v>
      </c>
      <c r="O3199" s="732">
        <v>6</v>
      </c>
      <c r="P3199" s="733">
        <v>15000</v>
      </c>
      <c r="Q3199" s="735" t="str">
        <f>+N3199</f>
        <v>3 - INDETERMINADO</v>
      </c>
      <c r="R3199" s="736" t="s">
        <v>523</v>
      </c>
    </row>
    <row r="3200" spans="1:18" s="28" customFormat="1" ht="12" x14ac:dyDescent="0.2">
      <c r="A3200" s="717" t="s">
        <v>514</v>
      </c>
      <c r="B3200" s="718" t="s">
        <v>515</v>
      </c>
      <c r="C3200" s="718" t="s">
        <v>147</v>
      </c>
      <c r="D3200" s="718" t="s">
        <v>1058</v>
      </c>
      <c r="E3200" s="719">
        <v>5000</v>
      </c>
      <c r="F3200" s="720" t="s">
        <v>1432</v>
      </c>
      <c r="G3200" s="718" t="s">
        <v>1433</v>
      </c>
      <c r="H3200" s="718" t="s">
        <v>519</v>
      </c>
      <c r="I3200" s="718" t="s">
        <v>528</v>
      </c>
      <c r="J3200" s="718" t="s">
        <v>547</v>
      </c>
      <c r="K3200" s="721" t="s">
        <v>541</v>
      </c>
      <c r="L3200" s="732">
        <v>5</v>
      </c>
      <c r="M3200" s="733">
        <v>25000</v>
      </c>
      <c r="N3200" s="734" t="s">
        <v>541</v>
      </c>
      <c r="O3200" s="732">
        <v>5</v>
      </c>
      <c r="P3200" s="733">
        <v>24920.68</v>
      </c>
      <c r="Q3200" s="735"/>
      <c r="R3200" s="736" t="s">
        <v>543</v>
      </c>
    </row>
    <row r="3201" spans="1:18" s="28" customFormat="1" ht="12" x14ac:dyDescent="0.2">
      <c r="A3201" s="717" t="s">
        <v>514</v>
      </c>
      <c r="B3201" s="718" t="s">
        <v>515</v>
      </c>
      <c r="C3201" s="718" t="s">
        <v>147</v>
      </c>
      <c r="D3201" s="718" t="s">
        <v>755</v>
      </c>
      <c r="E3201" s="719">
        <v>3000</v>
      </c>
      <c r="F3201" s="720" t="s">
        <v>1434</v>
      </c>
      <c r="G3201" s="718" t="s">
        <v>1435</v>
      </c>
      <c r="H3201" s="718"/>
      <c r="I3201" s="718" t="s">
        <v>520</v>
      </c>
      <c r="J3201" s="718" t="s">
        <v>1436</v>
      </c>
      <c r="K3201" s="721" t="s">
        <v>557</v>
      </c>
      <c r="L3201" s="732">
        <v>5</v>
      </c>
      <c r="M3201" s="733">
        <v>15000</v>
      </c>
      <c r="N3201" s="734" t="s">
        <v>557</v>
      </c>
      <c r="O3201" s="732">
        <v>6</v>
      </c>
      <c r="P3201" s="733">
        <v>17900</v>
      </c>
      <c r="Q3201" s="735" t="str">
        <f>+N3201</f>
        <v>13 - INDETERMINADO</v>
      </c>
      <c r="R3201" s="736" t="s">
        <v>523</v>
      </c>
    </row>
    <row r="3202" spans="1:18" s="28" customFormat="1" ht="12" x14ac:dyDescent="0.2">
      <c r="A3202" s="717" t="s">
        <v>514</v>
      </c>
      <c r="B3202" s="718" t="s">
        <v>515</v>
      </c>
      <c r="C3202" s="718" t="s">
        <v>147</v>
      </c>
      <c r="D3202" s="718" t="s">
        <v>1437</v>
      </c>
      <c r="E3202" s="719">
        <v>12000</v>
      </c>
      <c r="F3202" s="720" t="s">
        <v>1438</v>
      </c>
      <c r="G3202" s="718" t="s">
        <v>1439</v>
      </c>
      <c r="H3202" s="718" t="s">
        <v>519</v>
      </c>
      <c r="I3202" s="718" t="s">
        <v>528</v>
      </c>
      <c r="J3202" s="718" t="s">
        <v>817</v>
      </c>
      <c r="K3202" s="721" t="s">
        <v>763</v>
      </c>
      <c r="L3202" s="732">
        <v>0</v>
      </c>
      <c r="M3202" s="733">
        <v>0</v>
      </c>
      <c r="N3202" s="734" t="s">
        <v>763</v>
      </c>
      <c r="O3202" s="732">
        <v>3</v>
      </c>
      <c r="P3202" s="733">
        <v>31200</v>
      </c>
      <c r="Q3202" s="735"/>
      <c r="R3202" s="736" t="s">
        <v>543</v>
      </c>
    </row>
    <row r="3203" spans="1:18" s="28" customFormat="1" ht="12" x14ac:dyDescent="0.2">
      <c r="A3203" s="717" t="s">
        <v>514</v>
      </c>
      <c r="B3203" s="718" t="s">
        <v>515</v>
      </c>
      <c r="C3203" s="718" t="s">
        <v>147</v>
      </c>
      <c r="D3203" s="718" t="s">
        <v>819</v>
      </c>
      <c r="E3203" s="719">
        <v>4000</v>
      </c>
      <c r="F3203" s="720" t="s">
        <v>1440</v>
      </c>
      <c r="G3203" s="718" t="s">
        <v>1441</v>
      </c>
      <c r="H3203" s="718" t="s">
        <v>519</v>
      </c>
      <c r="I3203" s="718" t="s">
        <v>520</v>
      </c>
      <c r="J3203" s="718" t="s">
        <v>534</v>
      </c>
      <c r="K3203" s="721" t="s">
        <v>535</v>
      </c>
      <c r="L3203" s="732">
        <v>12</v>
      </c>
      <c r="M3203" s="733">
        <v>48600</v>
      </c>
      <c r="N3203" s="734" t="s">
        <v>535</v>
      </c>
      <c r="O3203" s="732">
        <v>6</v>
      </c>
      <c r="P3203" s="733">
        <v>23946.940000000002</v>
      </c>
      <c r="Q3203" s="735" t="str">
        <f>+N3203</f>
        <v>12 - INDETERMINADO</v>
      </c>
      <c r="R3203" s="736" t="s">
        <v>523</v>
      </c>
    </row>
    <row r="3204" spans="1:18" s="28" customFormat="1" ht="12" x14ac:dyDescent="0.2">
      <c r="A3204" s="717" t="s">
        <v>514</v>
      </c>
      <c r="B3204" s="718" t="s">
        <v>515</v>
      </c>
      <c r="C3204" s="718" t="s">
        <v>147</v>
      </c>
      <c r="D3204" s="718" t="s">
        <v>1282</v>
      </c>
      <c r="E3204" s="719">
        <v>12000</v>
      </c>
      <c r="F3204" s="720" t="s">
        <v>1442</v>
      </c>
      <c r="G3204" s="718" t="s">
        <v>1443</v>
      </c>
      <c r="H3204" s="718" t="s">
        <v>519</v>
      </c>
      <c r="I3204" s="718" t="s">
        <v>528</v>
      </c>
      <c r="J3204" s="718" t="s">
        <v>547</v>
      </c>
      <c r="K3204" s="721" t="s">
        <v>763</v>
      </c>
      <c r="L3204" s="732">
        <v>11</v>
      </c>
      <c r="M3204" s="733">
        <v>132235.38</v>
      </c>
      <c r="N3204" s="734" t="s">
        <v>542</v>
      </c>
      <c r="O3204" s="732">
        <v>0</v>
      </c>
      <c r="P3204" s="733">
        <v>0</v>
      </c>
      <c r="Q3204" s="735"/>
      <c r="R3204" s="736" t="s">
        <v>543</v>
      </c>
    </row>
    <row r="3205" spans="1:18" s="28" customFormat="1" ht="12" x14ac:dyDescent="0.2">
      <c r="A3205" s="717" t="s">
        <v>514</v>
      </c>
      <c r="B3205" s="718" t="s">
        <v>515</v>
      </c>
      <c r="C3205" s="718" t="s">
        <v>147</v>
      </c>
      <c r="D3205" s="718" t="s">
        <v>1444</v>
      </c>
      <c r="E3205" s="719">
        <v>4000</v>
      </c>
      <c r="F3205" s="720" t="s">
        <v>1445</v>
      </c>
      <c r="G3205" s="718" t="s">
        <v>1446</v>
      </c>
      <c r="H3205" s="718"/>
      <c r="I3205" s="718" t="s">
        <v>520</v>
      </c>
      <c r="J3205" s="718" t="s">
        <v>1447</v>
      </c>
      <c r="K3205" s="721">
        <v>10</v>
      </c>
      <c r="L3205" s="732">
        <v>1</v>
      </c>
      <c r="M3205" s="733">
        <v>4000</v>
      </c>
      <c r="N3205" s="734" t="s">
        <v>542</v>
      </c>
      <c r="O3205" s="732">
        <v>0</v>
      </c>
      <c r="P3205" s="733">
        <v>0</v>
      </c>
      <c r="Q3205" s="735"/>
      <c r="R3205" s="736" t="s">
        <v>543</v>
      </c>
    </row>
    <row r="3206" spans="1:18" s="28" customFormat="1" ht="12" x14ac:dyDescent="0.2">
      <c r="A3206" s="717" t="s">
        <v>514</v>
      </c>
      <c r="B3206" s="718" t="s">
        <v>549</v>
      </c>
      <c r="C3206" s="718" t="s">
        <v>147</v>
      </c>
      <c r="D3206" s="718" t="s">
        <v>536</v>
      </c>
      <c r="E3206" s="719">
        <v>3000</v>
      </c>
      <c r="F3206" s="720" t="s">
        <v>1448</v>
      </c>
      <c r="G3206" s="718" t="s">
        <v>1449</v>
      </c>
      <c r="H3206" s="718" t="s">
        <v>539</v>
      </c>
      <c r="I3206" s="718" t="s">
        <v>520</v>
      </c>
      <c r="J3206" s="718" t="s">
        <v>1450</v>
      </c>
      <c r="K3206" s="721" t="s">
        <v>541</v>
      </c>
      <c r="L3206" s="732">
        <v>12</v>
      </c>
      <c r="M3206" s="733">
        <v>36600</v>
      </c>
      <c r="N3206" s="734" t="s">
        <v>541</v>
      </c>
      <c r="O3206" s="732">
        <v>0</v>
      </c>
      <c r="P3206" s="733">
        <v>0</v>
      </c>
      <c r="Q3206" s="735" t="str">
        <f t="shared" ref="Q3206:Q3213" si="49">+N3206</f>
        <v>5 - INDETERMINADO</v>
      </c>
      <c r="R3206" s="736" t="s">
        <v>523</v>
      </c>
    </row>
    <row r="3207" spans="1:18" s="28" customFormat="1" ht="12" x14ac:dyDescent="0.2">
      <c r="A3207" s="717" t="s">
        <v>514</v>
      </c>
      <c r="B3207" s="718" t="s">
        <v>515</v>
      </c>
      <c r="C3207" s="718" t="s">
        <v>147</v>
      </c>
      <c r="D3207" s="718" t="s">
        <v>581</v>
      </c>
      <c r="E3207" s="719">
        <v>3000</v>
      </c>
      <c r="F3207" s="720" t="s">
        <v>1451</v>
      </c>
      <c r="G3207" s="718" t="s">
        <v>1452</v>
      </c>
      <c r="H3207" s="718" t="s">
        <v>519</v>
      </c>
      <c r="I3207" s="718" t="s">
        <v>520</v>
      </c>
      <c r="J3207" s="718" t="s">
        <v>1147</v>
      </c>
      <c r="K3207" s="721" t="s">
        <v>567</v>
      </c>
      <c r="L3207" s="732">
        <v>5</v>
      </c>
      <c r="M3207" s="733">
        <v>15000</v>
      </c>
      <c r="N3207" s="734" t="s">
        <v>567</v>
      </c>
      <c r="O3207" s="732">
        <v>6</v>
      </c>
      <c r="P3207" s="733">
        <v>17900</v>
      </c>
      <c r="Q3207" s="735" t="str">
        <f t="shared" si="49"/>
        <v>16 - INDETERMINADO</v>
      </c>
      <c r="R3207" s="736" t="s">
        <v>523</v>
      </c>
    </row>
    <row r="3208" spans="1:18" s="28" customFormat="1" ht="12" x14ac:dyDescent="0.2">
      <c r="A3208" s="717" t="s">
        <v>514</v>
      </c>
      <c r="B3208" s="718" t="s">
        <v>515</v>
      </c>
      <c r="C3208" s="718" t="s">
        <v>147</v>
      </c>
      <c r="D3208" s="718" t="s">
        <v>1453</v>
      </c>
      <c r="E3208" s="719">
        <v>3500</v>
      </c>
      <c r="F3208" s="720" t="s">
        <v>1454</v>
      </c>
      <c r="G3208" s="718" t="s">
        <v>1455</v>
      </c>
      <c r="H3208" s="718" t="s">
        <v>623</v>
      </c>
      <c r="I3208" s="718" t="s">
        <v>1405</v>
      </c>
      <c r="J3208" s="718" t="s">
        <v>1456</v>
      </c>
      <c r="K3208" s="721" t="s">
        <v>1127</v>
      </c>
      <c r="L3208" s="732">
        <v>11</v>
      </c>
      <c r="M3208" s="733">
        <v>37233.33</v>
      </c>
      <c r="N3208" s="734" t="s">
        <v>1127</v>
      </c>
      <c r="O3208" s="732">
        <v>6</v>
      </c>
      <c r="P3208" s="733">
        <v>21000</v>
      </c>
      <c r="Q3208" s="735" t="str">
        <f t="shared" si="49"/>
        <v>1 - INDETERMINADO</v>
      </c>
      <c r="R3208" s="736" t="s">
        <v>523</v>
      </c>
    </row>
    <row r="3209" spans="1:18" s="28" customFormat="1" ht="12" x14ac:dyDescent="0.2">
      <c r="A3209" s="717" t="s">
        <v>514</v>
      </c>
      <c r="B3209" s="718" t="s">
        <v>515</v>
      </c>
      <c r="C3209" s="718" t="s">
        <v>147</v>
      </c>
      <c r="D3209" s="718" t="s">
        <v>1457</v>
      </c>
      <c r="E3209" s="719">
        <v>6000</v>
      </c>
      <c r="F3209" s="720" t="s">
        <v>1458</v>
      </c>
      <c r="G3209" s="718" t="s">
        <v>1459</v>
      </c>
      <c r="H3209" s="718" t="s">
        <v>527</v>
      </c>
      <c r="I3209" s="718" t="s">
        <v>528</v>
      </c>
      <c r="J3209" s="718" t="s">
        <v>1460</v>
      </c>
      <c r="K3209" s="721" t="s">
        <v>1461</v>
      </c>
      <c r="L3209" s="732">
        <v>12</v>
      </c>
      <c r="M3209" s="733">
        <v>72600</v>
      </c>
      <c r="N3209" s="734" t="s">
        <v>1461</v>
      </c>
      <c r="O3209" s="732">
        <v>6</v>
      </c>
      <c r="P3209" s="733">
        <v>36000</v>
      </c>
      <c r="Q3209" s="735" t="str">
        <f t="shared" si="49"/>
        <v>8 - INDETERMINADO</v>
      </c>
      <c r="R3209" s="736" t="s">
        <v>523</v>
      </c>
    </row>
    <row r="3210" spans="1:18" s="28" customFormat="1" ht="12" x14ac:dyDescent="0.2">
      <c r="A3210" s="717" t="s">
        <v>514</v>
      </c>
      <c r="B3210" s="718" t="s">
        <v>515</v>
      </c>
      <c r="C3210" s="718" t="s">
        <v>147</v>
      </c>
      <c r="D3210" s="718" t="s">
        <v>558</v>
      </c>
      <c r="E3210" s="719">
        <v>3000</v>
      </c>
      <c r="F3210" s="720" t="s">
        <v>1462</v>
      </c>
      <c r="G3210" s="718" t="s">
        <v>1463</v>
      </c>
      <c r="H3210" s="718"/>
      <c r="I3210" s="718" t="s">
        <v>1464</v>
      </c>
      <c r="J3210" s="718" t="s">
        <v>1465</v>
      </c>
      <c r="K3210" s="721" t="s">
        <v>1466</v>
      </c>
      <c r="L3210" s="732">
        <v>12</v>
      </c>
      <c r="M3210" s="733">
        <v>36600</v>
      </c>
      <c r="N3210" s="734" t="s">
        <v>1466</v>
      </c>
      <c r="O3210" s="732">
        <v>6</v>
      </c>
      <c r="P3210" s="733">
        <v>17927.300000000003</v>
      </c>
      <c r="Q3210" s="735" t="str">
        <f t="shared" si="49"/>
        <v>50 - INDETERMINADO</v>
      </c>
      <c r="R3210" s="736" t="s">
        <v>523</v>
      </c>
    </row>
    <row r="3211" spans="1:18" s="28" customFormat="1" ht="12" x14ac:dyDescent="0.2">
      <c r="A3211" s="717" t="s">
        <v>514</v>
      </c>
      <c r="B3211" s="718" t="s">
        <v>515</v>
      </c>
      <c r="C3211" s="718" t="s">
        <v>147</v>
      </c>
      <c r="D3211" s="718" t="s">
        <v>1467</v>
      </c>
      <c r="E3211" s="719">
        <v>1900</v>
      </c>
      <c r="F3211" s="720" t="s">
        <v>1468</v>
      </c>
      <c r="G3211" s="718" t="s">
        <v>1469</v>
      </c>
      <c r="H3211" s="718" t="s">
        <v>539</v>
      </c>
      <c r="I3211" s="718" t="s">
        <v>1332</v>
      </c>
      <c r="J3211" s="718" t="s">
        <v>1470</v>
      </c>
      <c r="K3211" s="721" t="s">
        <v>522</v>
      </c>
      <c r="L3211" s="732">
        <v>12</v>
      </c>
      <c r="M3211" s="733">
        <v>23610</v>
      </c>
      <c r="N3211" s="734" t="s">
        <v>522</v>
      </c>
      <c r="O3211" s="732">
        <v>6</v>
      </c>
      <c r="P3211" s="733">
        <v>11400</v>
      </c>
      <c r="Q3211" s="735" t="str">
        <f t="shared" si="49"/>
        <v>99 - INDETERMINADO</v>
      </c>
      <c r="R3211" s="736" t="s">
        <v>523</v>
      </c>
    </row>
    <row r="3212" spans="1:18" s="28" customFormat="1" ht="12" x14ac:dyDescent="0.2">
      <c r="A3212" s="717" t="s">
        <v>514</v>
      </c>
      <c r="B3212" s="718" t="s">
        <v>515</v>
      </c>
      <c r="C3212" s="718" t="s">
        <v>147</v>
      </c>
      <c r="D3212" s="718" t="s">
        <v>889</v>
      </c>
      <c r="E3212" s="719">
        <v>13000</v>
      </c>
      <c r="F3212" s="720" t="s">
        <v>1471</v>
      </c>
      <c r="G3212" s="718" t="s">
        <v>1472</v>
      </c>
      <c r="H3212" s="718" t="s">
        <v>527</v>
      </c>
      <c r="I3212" s="718" t="s">
        <v>528</v>
      </c>
      <c r="J3212" s="718" t="s">
        <v>1473</v>
      </c>
      <c r="K3212" s="721" t="s">
        <v>763</v>
      </c>
      <c r="L3212" s="732">
        <v>12</v>
      </c>
      <c r="M3212" s="733">
        <v>156600</v>
      </c>
      <c r="N3212" s="734" t="s">
        <v>763</v>
      </c>
      <c r="O3212" s="732">
        <v>6</v>
      </c>
      <c r="P3212" s="733">
        <v>78000</v>
      </c>
      <c r="Q3212" s="735" t="str">
        <f t="shared" si="49"/>
        <v xml:space="preserve">DESIGNACIÓN  </v>
      </c>
      <c r="R3212" s="736" t="s">
        <v>523</v>
      </c>
    </row>
    <row r="3213" spans="1:18" s="28" customFormat="1" ht="12" x14ac:dyDescent="0.2">
      <c r="A3213" s="717" t="s">
        <v>514</v>
      </c>
      <c r="B3213" s="718" t="s">
        <v>515</v>
      </c>
      <c r="C3213" s="718" t="s">
        <v>147</v>
      </c>
      <c r="D3213" s="718" t="s">
        <v>1474</v>
      </c>
      <c r="E3213" s="719">
        <v>1800</v>
      </c>
      <c r="F3213" s="720" t="s">
        <v>1475</v>
      </c>
      <c r="G3213" s="718" t="s">
        <v>1476</v>
      </c>
      <c r="H3213" s="718" t="s">
        <v>539</v>
      </c>
      <c r="I3213" s="718" t="s">
        <v>1477</v>
      </c>
      <c r="J3213" s="718" t="s">
        <v>1478</v>
      </c>
      <c r="K3213" s="721" t="s">
        <v>707</v>
      </c>
      <c r="L3213" s="732">
        <v>12</v>
      </c>
      <c r="M3213" s="733">
        <v>22410</v>
      </c>
      <c r="N3213" s="734" t="s">
        <v>707</v>
      </c>
      <c r="O3213" s="732">
        <v>6</v>
      </c>
      <c r="P3213" s="733">
        <v>10800</v>
      </c>
      <c r="Q3213" s="735" t="str">
        <f t="shared" si="49"/>
        <v>28 - INDETERMINADO</v>
      </c>
      <c r="R3213" s="736" t="s">
        <v>523</v>
      </c>
    </row>
    <row r="3214" spans="1:18" s="28" customFormat="1" ht="12" x14ac:dyDescent="0.2">
      <c r="A3214" s="717" t="s">
        <v>514</v>
      </c>
      <c r="B3214" s="718" t="s">
        <v>549</v>
      </c>
      <c r="C3214" s="718" t="s">
        <v>147</v>
      </c>
      <c r="D3214" s="718" t="s">
        <v>1479</v>
      </c>
      <c r="E3214" s="719">
        <v>3000</v>
      </c>
      <c r="F3214" s="720" t="s">
        <v>1480</v>
      </c>
      <c r="G3214" s="718" t="s">
        <v>1481</v>
      </c>
      <c r="H3214" s="718" t="s">
        <v>527</v>
      </c>
      <c r="I3214" s="718" t="s">
        <v>528</v>
      </c>
      <c r="J3214" s="718" t="s">
        <v>1482</v>
      </c>
      <c r="K3214" s="721" t="s">
        <v>557</v>
      </c>
      <c r="L3214" s="732">
        <v>12</v>
      </c>
      <c r="M3214" s="733">
        <v>36300</v>
      </c>
      <c r="N3214" s="734" t="s">
        <v>542</v>
      </c>
      <c r="O3214" s="732">
        <v>0</v>
      </c>
      <c r="P3214" s="733">
        <v>0</v>
      </c>
      <c r="Q3214" s="735"/>
      <c r="R3214" s="736" t="s">
        <v>543</v>
      </c>
    </row>
    <row r="3215" spans="1:18" s="28" customFormat="1" ht="12" x14ac:dyDescent="0.2">
      <c r="A3215" s="717" t="s">
        <v>514</v>
      </c>
      <c r="B3215" s="718" t="s">
        <v>515</v>
      </c>
      <c r="C3215" s="718" t="s">
        <v>147</v>
      </c>
      <c r="D3215" s="718" t="s">
        <v>724</v>
      </c>
      <c r="E3215" s="719">
        <v>3000</v>
      </c>
      <c r="F3215" s="720" t="s">
        <v>1483</v>
      </c>
      <c r="G3215" s="718" t="s">
        <v>1484</v>
      </c>
      <c r="H3215" s="718"/>
      <c r="I3215" s="718" t="s">
        <v>528</v>
      </c>
      <c r="J3215" s="718" t="s">
        <v>1485</v>
      </c>
      <c r="K3215" s="721" t="s">
        <v>745</v>
      </c>
      <c r="L3215" s="732">
        <v>5</v>
      </c>
      <c r="M3215" s="733">
        <v>14700</v>
      </c>
      <c r="N3215" s="734" t="s">
        <v>745</v>
      </c>
      <c r="O3215" s="732">
        <v>0</v>
      </c>
      <c r="P3215" s="733">
        <v>0</v>
      </c>
      <c r="Q3215" s="735" t="str">
        <f>+N3215</f>
        <v>2 - INDETERMINADO</v>
      </c>
      <c r="R3215" s="736" t="s">
        <v>523</v>
      </c>
    </row>
    <row r="3216" spans="1:18" s="28" customFormat="1" ht="12" x14ac:dyDescent="0.2">
      <c r="A3216" s="717" t="s">
        <v>514</v>
      </c>
      <c r="B3216" s="718" t="s">
        <v>515</v>
      </c>
      <c r="C3216" s="718" t="s">
        <v>147</v>
      </c>
      <c r="D3216" s="718" t="s">
        <v>1197</v>
      </c>
      <c r="E3216" s="719">
        <v>15000</v>
      </c>
      <c r="F3216" s="720" t="s">
        <v>1486</v>
      </c>
      <c r="G3216" s="718" t="s">
        <v>1487</v>
      </c>
      <c r="H3216" s="718" t="s">
        <v>539</v>
      </c>
      <c r="I3216" s="718" t="s">
        <v>771</v>
      </c>
      <c r="J3216" s="718" t="s">
        <v>772</v>
      </c>
      <c r="K3216" s="721" t="s">
        <v>763</v>
      </c>
      <c r="L3216" s="732">
        <v>1</v>
      </c>
      <c r="M3216" s="733">
        <v>15000</v>
      </c>
      <c r="N3216" s="734" t="s">
        <v>542</v>
      </c>
      <c r="O3216" s="732">
        <v>0</v>
      </c>
      <c r="P3216" s="733">
        <v>0</v>
      </c>
      <c r="Q3216" s="735"/>
      <c r="R3216" s="736" t="s">
        <v>543</v>
      </c>
    </row>
    <row r="3217" spans="1:18" s="28" customFormat="1" ht="12" x14ac:dyDescent="0.2">
      <c r="A3217" s="717" t="s">
        <v>514</v>
      </c>
      <c r="B3217" s="718" t="s">
        <v>515</v>
      </c>
      <c r="C3217" s="718" t="s">
        <v>147</v>
      </c>
      <c r="D3217" s="718" t="s">
        <v>1488</v>
      </c>
      <c r="E3217" s="719">
        <v>3000</v>
      </c>
      <c r="F3217" s="720" t="s">
        <v>1489</v>
      </c>
      <c r="G3217" s="718" t="s">
        <v>1490</v>
      </c>
      <c r="H3217" s="718" t="s">
        <v>539</v>
      </c>
      <c r="I3217" s="718" t="s">
        <v>520</v>
      </c>
      <c r="J3217" s="718" t="s">
        <v>1491</v>
      </c>
      <c r="K3217" s="721" t="s">
        <v>612</v>
      </c>
      <c r="L3217" s="732">
        <v>5</v>
      </c>
      <c r="M3217" s="733">
        <v>15000</v>
      </c>
      <c r="N3217" s="734" t="s">
        <v>612</v>
      </c>
      <c r="O3217" s="732">
        <v>6</v>
      </c>
      <c r="P3217" s="733">
        <v>18000</v>
      </c>
      <c r="Q3217" s="735" t="str">
        <f t="shared" ref="Q3217:Q3227" si="50">+N3217</f>
        <v>15 - INDETERMINADO</v>
      </c>
      <c r="R3217" s="736" t="s">
        <v>523</v>
      </c>
    </row>
    <row r="3218" spans="1:18" s="28" customFormat="1" ht="12" x14ac:dyDescent="0.2">
      <c r="A3218" s="717" t="s">
        <v>514</v>
      </c>
      <c r="B3218" s="718" t="s">
        <v>515</v>
      </c>
      <c r="C3218" s="718" t="s">
        <v>147</v>
      </c>
      <c r="D3218" s="718" t="s">
        <v>1492</v>
      </c>
      <c r="E3218" s="719">
        <v>6500</v>
      </c>
      <c r="F3218" s="720" t="s">
        <v>1493</v>
      </c>
      <c r="G3218" s="718" t="s">
        <v>1494</v>
      </c>
      <c r="H3218" s="718" t="s">
        <v>930</v>
      </c>
      <c r="I3218" s="718" t="s">
        <v>528</v>
      </c>
      <c r="J3218" s="718" t="s">
        <v>931</v>
      </c>
      <c r="K3218" s="721" t="s">
        <v>1127</v>
      </c>
      <c r="L3218" s="732">
        <v>12</v>
      </c>
      <c r="M3218" s="733">
        <v>78600</v>
      </c>
      <c r="N3218" s="734" t="s">
        <v>1127</v>
      </c>
      <c r="O3218" s="732">
        <v>6</v>
      </c>
      <c r="P3218" s="733">
        <v>38707.96</v>
      </c>
      <c r="Q3218" s="735" t="str">
        <f t="shared" si="50"/>
        <v>1 - INDETERMINADO</v>
      </c>
      <c r="R3218" s="736" t="s">
        <v>523</v>
      </c>
    </row>
    <row r="3219" spans="1:18" s="28" customFormat="1" ht="12" x14ac:dyDescent="0.2">
      <c r="A3219" s="717" t="s">
        <v>514</v>
      </c>
      <c r="B3219" s="718" t="s">
        <v>515</v>
      </c>
      <c r="C3219" s="718" t="s">
        <v>147</v>
      </c>
      <c r="D3219" s="718" t="s">
        <v>585</v>
      </c>
      <c r="E3219" s="719">
        <v>3000</v>
      </c>
      <c r="F3219" s="720" t="s">
        <v>1495</v>
      </c>
      <c r="G3219" s="718" t="s">
        <v>1496</v>
      </c>
      <c r="H3219" s="718" t="s">
        <v>930</v>
      </c>
      <c r="I3219" s="718" t="s">
        <v>528</v>
      </c>
      <c r="J3219" s="718" t="s">
        <v>931</v>
      </c>
      <c r="K3219" s="721" t="s">
        <v>557</v>
      </c>
      <c r="L3219" s="732">
        <v>5</v>
      </c>
      <c r="M3219" s="733">
        <v>15000</v>
      </c>
      <c r="N3219" s="734" t="s">
        <v>557</v>
      </c>
      <c r="O3219" s="732">
        <v>6</v>
      </c>
      <c r="P3219" s="733">
        <v>18000</v>
      </c>
      <c r="Q3219" s="735" t="str">
        <f t="shared" si="50"/>
        <v>13 - INDETERMINADO</v>
      </c>
      <c r="R3219" s="736" t="s">
        <v>523</v>
      </c>
    </row>
    <row r="3220" spans="1:18" s="28" customFormat="1" ht="12" x14ac:dyDescent="0.2">
      <c r="A3220" s="717" t="s">
        <v>514</v>
      </c>
      <c r="B3220" s="718" t="s">
        <v>549</v>
      </c>
      <c r="C3220" s="718" t="s">
        <v>147</v>
      </c>
      <c r="D3220" s="718" t="s">
        <v>550</v>
      </c>
      <c r="E3220" s="719">
        <v>4000</v>
      </c>
      <c r="F3220" s="720" t="s">
        <v>1497</v>
      </c>
      <c r="G3220" s="718" t="s">
        <v>1498</v>
      </c>
      <c r="H3220" s="718" t="s">
        <v>519</v>
      </c>
      <c r="I3220" s="718" t="s">
        <v>520</v>
      </c>
      <c r="J3220" s="718" t="s">
        <v>534</v>
      </c>
      <c r="K3220" s="721" t="s">
        <v>1499</v>
      </c>
      <c r="L3220" s="732">
        <v>3</v>
      </c>
      <c r="M3220" s="733">
        <v>11653.34</v>
      </c>
      <c r="N3220" s="734">
        <v>0</v>
      </c>
      <c r="O3220" s="732">
        <v>6</v>
      </c>
      <c r="P3220" s="733">
        <v>23970.55</v>
      </c>
      <c r="Q3220" s="735">
        <f t="shared" si="50"/>
        <v>0</v>
      </c>
      <c r="R3220" s="736" t="s">
        <v>523</v>
      </c>
    </row>
    <row r="3221" spans="1:18" s="28" customFormat="1" ht="12" x14ac:dyDescent="0.2">
      <c r="A3221" s="717" t="s">
        <v>514</v>
      </c>
      <c r="B3221" s="718" t="s">
        <v>515</v>
      </c>
      <c r="C3221" s="718" t="s">
        <v>147</v>
      </c>
      <c r="D3221" s="718" t="s">
        <v>1500</v>
      </c>
      <c r="E3221" s="719">
        <v>4000</v>
      </c>
      <c r="F3221" s="720" t="s">
        <v>1501</v>
      </c>
      <c r="G3221" s="718" t="s">
        <v>1502</v>
      </c>
      <c r="H3221" s="718" t="s">
        <v>565</v>
      </c>
      <c r="I3221" s="718" t="s">
        <v>520</v>
      </c>
      <c r="J3221" s="718" t="s">
        <v>588</v>
      </c>
      <c r="K3221" s="721" t="s">
        <v>542</v>
      </c>
      <c r="L3221" s="732">
        <v>0</v>
      </c>
      <c r="M3221" s="733">
        <v>0</v>
      </c>
      <c r="N3221" s="734">
        <v>0</v>
      </c>
      <c r="O3221" s="732">
        <v>1</v>
      </c>
      <c r="P3221" s="733">
        <v>1466.67</v>
      </c>
      <c r="Q3221" s="735">
        <f t="shared" si="50"/>
        <v>0</v>
      </c>
      <c r="R3221" s="736" t="s">
        <v>523</v>
      </c>
    </row>
    <row r="3222" spans="1:18" s="28" customFormat="1" ht="12" x14ac:dyDescent="0.2">
      <c r="A3222" s="717" t="s">
        <v>514</v>
      </c>
      <c r="B3222" s="718" t="s">
        <v>515</v>
      </c>
      <c r="C3222" s="718" t="s">
        <v>147</v>
      </c>
      <c r="D3222" s="718" t="s">
        <v>1503</v>
      </c>
      <c r="E3222" s="719">
        <v>2200</v>
      </c>
      <c r="F3222" s="720" t="s">
        <v>1504</v>
      </c>
      <c r="G3222" s="718" t="s">
        <v>1505</v>
      </c>
      <c r="H3222" s="718" t="s">
        <v>623</v>
      </c>
      <c r="I3222" s="718" t="s">
        <v>1405</v>
      </c>
      <c r="J3222" s="718" t="s">
        <v>1506</v>
      </c>
      <c r="K3222" s="721" t="s">
        <v>707</v>
      </c>
      <c r="L3222" s="732">
        <v>12</v>
      </c>
      <c r="M3222" s="733">
        <v>27000</v>
      </c>
      <c r="N3222" s="734" t="s">
        <v>707</v>
      </c>
      <c r="O3222" s="732">
        <v>6</v>
      </c>
      <c r="P3222" s="733">
        <v>13099.48</v>
      </c>
      <c r="Q3222" s="735" t="str">
        <f t="shared" si="50"/>
        <v>28 - INDETERMINADO</v>
      </c>
      <c r="R3222" s="736" t="s">
        <v>523</v>
      </c>
    </row>
    <row r="3223" spans="1:18" s="28" customFormat="1" ht="12" x14ac:dyDescent="0.2">
      <c r="A3223" s="717" t="s">
        <v>514</v>
      </c>
      <c r="B3223" s="718" t="s">
        <v>515</v>
      </c>
      <c r="C3223" s="718" t="s">
        <v>147</v>
      </c>
      <c r="D3223" s="718" t="s">
        <v>1507</v>
      </c>
      <c r="E3223" s="719">
        <v>8500</v>
      </c>
      <c r="F3223" s="720" t="s">
        <v>1508</v>
      </c>
      <c r="G3223" s="718" t="s">
        <v>1509</v>
      </c>
      <c r="H3223" s="718" t="s">
        <v>565</v>
      </c>
      <c r="I3223" s="718" t="s">
        <v>528</v>
      </c>
      <c r="J3223" s="718" t="s">
        <v>566</v>
      </c>
      <c r="K3223" s="721" t="s">
        <v>530</v>
      </c>
      <c r="L3223" s="732">
        <v>5</v>
      </c>
      <c r="M3223" s="733">
        <v>42500</v>
      </c>
      <c r="N3223" s="734" t="s">
        <v>530</v>
      </c>
      <c r="O3223" s="732">
        <v>6</v>
      </c>
      <c r="P3223" s="733">
        <v>50701.329999999994</v>
      </c>
      <c r="Q3223" s="735" t="str">
        <f t="shared" si="50"/>
        <v>4 - INDETERMINADO</v>
      </c>
      <c r="R3223" s="736" t="s">
        <v>523</v>
      </c>
    </row>
    <row r="3224" spans="1:18" s="28" customFormat="1" ht="12" x14ac:dyDescent="0.2">
      <c r="A3224" s="717" t="s">
        <v>514</v>
      </c>
      <c r="B3224" s="718" t="s">
        <v>515</v>
      </c>
      <c r="C3224" s="718" t="s">
        <v>147</v>
      </c>
      <c r="D3224" s="718" t="s">
        <v>1510</v>
      </c>
      <c r="E3224" s="719">
        <v>5000</v>
      </c>
      <c r="F3224" s="720" t="s">
        <v>1511</v>
      </c>
      <c r="G3224" s="718" t="s">
        <v>1512</v>
      </c>
      <c r="H3224" s="718" t="s">
        <v>519</v>
      </c>
      <c r="I3224" s="718" t="s">
        <v>528</v>
      </c>
      <c r="J3224" s="718" t="s">
        <v>547</v>
      </c>
      <c r="K3224" s="721" t="s">
        <v>557</v>
      </c>
      <c r="L3224" s="732">
        <v>5</v>
      </c>
      <c r="M3224" s="733">
        <v>25000</v>
      </c>
      <c r="N3224" s="734" t="s">
        <v>557</v>
      </c>
      <c r="O3224" s="732">
        <v>6</v>
      </c>
      <c r="P3224" s="733">
        <v>23100.67</v>
      </c>
      <c r="Q3224" s="735" t="str">
        <f t="shared" si="50"/>
        <v>13 - INDETERMINADO</v>
      </c>
      <c r="R3224" s="736" t="s">
        <v>523</v>
      </c>
    </row>
    <row r="3225" spans="1:18" s="28" customFormat="1" ht="12" x14ac:dyDescent="0.2">
      <c r="A3225" s="717" t="s">
        <v>514</v>
      </c>
      <c r="B3225" s="718" t="s">
        <v>515</v>
      </c>
      <c r="C3225" s="718" t="s">
        <v>147</v>
      </c>
      <c r="D3225" s="718" t="s">
        <v>589</v>
      </c>
      <c r="E3225" s="719">
        <v>3000</v>
      </c>
      <c r="F3225" s="720" t="s">
        <v>1513</v>
      </c>
      <c r="G3225" s="718" t="s">
        <v>1514</v>
      </c>
      <c r="H3225" s="718" t="s">
        <v>539</v>
      </c>
      <c r="I3225" s="718" t="s">
        <v>528</v>
      </c>
      <c r="J3225" s="718" t="s">
        <v>596</v>
      </c>
      <c r="K3225" s="721" t="s">
        <v>700</v>
      </c>
      <c r="L3225" s="732">
        <v>5</v>
      </c>
      <c r="M3225" s="733">
        <v>15000</v>
      </c>
      <c r="N3225" s="734" t="s">
        <v>700</v>
      </c>
      <c r="O3225" s="732">
        <v>6</v>
      </c>
      <c r="P3225" s="733">
        <v>18000</v>
      </c>
      <c r="Q3225" s="735" t="str">
        <f t="shared" si="50"/>
        <v>3 - INDETERMINADO</v>
      </c>
      <c r="R3225" s="736" t="s">
        <v>523</v>
      </c>
    </row>
    <row r="3226" spans="1:18" s="28" customFormat="1" ht="12" x14ac:dyDescent="0.2">
      <c r="A3226" s="717" t="s">
        <v>514</v>
      </c>
      <c r="B3226" s="718" t="s">
        <v>515</v>
      </c>
      <c r="C3226" s="718" t="s">
        <v>147</v>
      </c>
      <c r="D3226" s="718" t="s">
        <v>1058</v>
      </c>
      <c r="E3226" s="719">
        <v>5000</v>
      </c>
      <c r="F3226" s="720" t="s">
        <v>1515</v>
      </c>
      <c r="G3226" s="718" t="s">
        <v>1516</v>
      </c>
      <c r="H3226" s="718" t="s">
        <v>539</v>
      </c>
      <c r="I3226" s="718" t="s">
        <v>528</v>
      </c>
      <c r="J3226" s="718" t="s">
        <v>1517</v>
      </c>
      <c r="K3226" s="721" t="s">
        <v>541</v>
      </c>
      <c r="L3226" s="732">
        <v>5</v>
      </c>
      <c r="M3226" s="733">
        <v>25000</v>
      </c>
      <c r="N3226" s="734" t="s">
        <v>541</v>
      </c>
      <c r="O3226" s="732">
        <v>6</v>
      </c>
      <c r="P3226" s="733">
        <v>30000</v>
      </c>
      <c r="Q3226" s="735" t="str">
        <f t="shared" si="50"/>
        <v>5 - INDETERMINADO</v>
      </c>
      <c r="R3226" s="736" t="s">
        <v>523</v>
      </c>
    </row>
    <row r="3227" spans="1:18" s="28" customFormat="1" ht="12" x14ac:dyDescent="0.2">
      <c r="A3227" s="717" t="s">
        <v>514</v>
      </c>
      <c r="B3227" s="718" t="s">
        <v>515</v>
      </c>
      <c r="C3227" s="718" t="s">
        <v>147</v>
      </c>
      <c r="D3227" s="718" t="s">
        <v>1518</v>
      </c>
      <c r="E3227" s="719">
        <v>4500</v>
      </c>
      <c r="F3227" s="720" t="s">
        <v>1519</v>
      </c>
      <c r="G3227" s="718" t="s">
        <v>1520</v>
      </c>
      <c r="H3227" s="718" t="s">
        <v>519</v>
      </c>
      <c r="I3227" s="718" t="s">
        <v>528</v>
      </c>
      <c r="J3227" s="718" t="s">
        <v>547</v>
      </c>
      <c r="K3227" s="721" t="s">
        <v>557</v>
      </c>
      <c r="L3227" s="732">
        <v>5</v>
      </c>
      <c r="M3227" s="733">
        <v>22500</v>
      </c>
      <c r="N3227" s="734" t="s">
        <v>557</v>
      </c>
      <c r="O3227" s="732">
        <v>6</v>
      </c>
      <c r="P3227" s="733">
        <v>26700</v>
      </c>
      <c r="Q3227" s="735" t="str">
        <f t="shared" si="50"/>
        <v>13 - INDETERMINADO</v>
      </c>
      <c r="R3227" s="736" t="s">
        <v>523</v>
      </c>
    </row>
    <row r="3228" spans="1:18" s="28" customFormat="1" ht="12" x14ac:dyDescent="0.2">
      <c r="A3228" s="717" t="s">
        <v>514</v>
      </c>
      <c r="B3228" s="718" t="s">
        <v>515</v>
      </c>
      <c r="C3228" s="718" t="s">
        <v>147</v>
      </c>
      <c r="D3228" s="718" t="s">
        <v>900</v>
      </c>
      <c r="E3228" s="719">
        <v>5000</v>
      </c>
      <c r="F3228" s="720" t="s">
        <v>1521</v>
      </c>
      <c r="G3228" s="718" t="s">
        <v>1522</v>
      </c>
      <c r="H3228" s="718" t="s">
        <v>527</v>
      </c>
      <c r="I3228" s="718" t="s">
        <v>528</v>
      </c>
      <c r="J3228" s="718" t="s">
        <v>947</v>
      </c>
      <c r="K3228" s="721" t="s">
        <v>557</v>
      </c>
      <c r="L3228" s="732">
        <v>5</v>
      </c>
      <c r="M3228" s="733">
        <v>24629.440000000002</v>
      </c>
      <c r="N3228" s="734" t="s">
        <v>542</v>
      </c>
      <c r="O3228" s="732">
        <v>0</v>
      </c>
      <c r="P3228" s="733">
        <v>0</v>
      </c>
      <c r="Q3228" s="735"/>
      <c r="R3228" s="736" t="s">
        <v>543</v>
      </c>
    </row>
    <row r="3229" spans="1:18" s="28" customFormat="1" ht="12" x14ac:dyDescent="0.2">
      <c r="A3229" s="717" t="s">
        <v>514</v>
      </c>
      <c r="B3229" s="718" t="s">
        <v>515</v>
      </c>
      <c r="C3229" s="718" t="s">
        <v>147</v>
      </c>
      <c r="D3229" s="718" t="s">
        <v>1523</v>
      </c>
      <c r="E3229" s="719">
        <v>1800</v>
      </c>
      <c r="F3229" s="720" t="s">
        <v>1524</v>
      </c>
      <c r="G3229" s="718" t="s">
        <v>1525</v>
      </c>
      <c r="H3229" s="718"/>
      <c r="I3229" s="718" t="s">
        <v>520</v>
      </c>
      <c r="J3229" s="718" t="s">
        <v>1526</v>
      </c>
      <c r="K3229" s="721" t="s">
        <v>1527</v>
      </c>
      <c r="L3229" s="732">
        <v>12</v>
      </c>
      <c r="M3229" s="733">
        <v>22410</v>
      </c>
      <c r="N3229" s="734" t="s">
        <v>1527</v>
      </c>
      <c r="O3229" s="732">
        <v>6</v>
      </c>
      <c r="P3229" s="733">
        <v>10800</v>
      </c>
      <c r="Q3229" s="735" t="str">
        <f>+N3229</f>
        <v>43 - INDETERMINADO</v>
      </c>
      <c r="R3229" s="736" t="s">
        <v>523</v>
      </c>
    </row>
    <row r="3230" spans="1:18" s="28" customFormat="1" ht="12" x14ac:dyDescent="0.2">
      <c r="A3230" s="717" t="s">
        <v>514</v>
      </c>
      <c r="B3230" s="718" t="s">
        <v>515</v>
      </c>
      <c r="C3230" s="718" t="s">
        <v>147</v>
      </c>
      <c r="D3230" s="718" t="s">
        <v>948</v>
      </c>
      <c r="E3230" s="719">
        <v>2000</v>
      </c>
      <c r="F3230" s="720" t="s">
        <v>1528</v>
      </c>
      <c r="G3230" s="718" t="s">
        <v>1529</v>
      </c>
      <c r="H3230" s="718" t="s">
        <v>1530</v>
      </c>
      <c r="I3230" s="718" t="s">
        <v>686</v>
      </c>
      <c r="J3230" s="718" t="s">
        <v>1531</v>
      </c>
      <c r="K3230" s="721" t="s">
        <v>625</v>
      </c>
      <c r="L3230" s="732">
        <v>1</v>
      </c>
      <c r="M3230" s="733">
        <v>2000</v>
      </c>
      <c r="N3230" s="734" t="s">
        <v>542</v>
      </c>
      <c r="O3230" s="732">
        <v>0</v>
      </c>
      <c r="P3230" s="733">
        <v>0</v>
      </c>
      <c r="Q3230" s="735"/>
      <c r="R3230" s="736" t="s">
        <v>543</v>
      </c>
    </row>
    <row r="3231" spans="1:18" s="28" customFormat="1" ht="12" x14ac:dyDescent="0.2">
      <c r="A3231" s="717" t="s">
        <v>514</v>
      </c>
      <c r="B3231" s="718" t="s">
        <v>515</v>
      </c>
      <c r="C3231" s="718" t="s">
        <v>147</v>
      </c>
      <c r="D3231" s="718" t="s">
        <v>1532</v>
      </c>
      <c r="E3231" s="719">
        <v>1200</v>
      </c>
      <c r="F3231" s="720" t="s">
        <v>1533</v>
      </c>
      <c r="G3231" s="718" t="s">
        <v>1534</v>
      </c>
      <c r="H3231" s="718"/>
      <c r="I3231" s="718" t="s">
        <v>1535</v>
      </c>
      <c r="J3231" s="718" t="s">
        <v>1535</v>
      </c>
      <c r="K3231" s="721" t="s">
        <v>522</v>
      </c>
      <c r="L3231" s="732">
        <v>12</v>
      </c>
      <c r="M3231" s="733">
        <v>15210</v>
      </c>
      <c r="N3231" s="734" t="s">
        <v>522</v>
      </c>
      <c r="O3231" s="732">
        <v>6</v>
      </c>
      <c r="P3231" s="733">
        <v>7200</v>
      </c>
      <c r="Q3231" s="735" t="str">
        <f t="shared" ref="Q3231:Q3238" si="51">+N3231</f>
        <v>99 - INDETERMINADO</v>
      </c>
      <c r="R3231" s="736" t="s">
        <v>523</v>
      </c>
    </row>
    <row r="3232" spans="1:18" s="28" customFormat="1" ht="12" x14ac:dyDescent="0.2">
      <c r="A3232" s="717" t="s">
        <v>514</v>
      </c>
      <c r="B3232" s="718" t="s">
        <v>515</v>
      </c>
      <c r="C3232" s="718" t="s">
        <v>147</v>
      </c>
      <c r="D3232" s="718" t="s">
        <v>1536</v>
      </c>
      <c r="E3232" s="719">
        <v>1800</v>
      </c>
      <c r="F3232" s="720" t="s">
        <v>1537</v>
      </c>
      <c r="G3232" s="718" t="s">
        <v>1538</v>
      </c>
      <c r="H3232" s="718" t="s">
        <v>539</v>
      </c>
      <c r="I3232" s="718" t="s">
        <v>738</v>
      </c>
      <c r="J3232" s="718" t="s">
        <v>1539</v>
      </c>
      <c r="K3232" s="721" t="s">
        <v>1001</v>
      </c>
      <c r="L3232" s="732">
        <v>12</v>
      </c>
      <c r="M3232" s="733">
        <v>22410</v>
      </c>
      <c r="N3232" s="734" t="s">
        <v>1001</v>
      </c>
      <c r="O3232" s="732">
        <v>6</v>
      </c>
      <c r="P3232" s="733">
        <v>10800</v>
      </c>
      <c r="Q3232" s="735" t="str">
        <f t="shared" si="51"/>
        <v>27 - INDETERMINADO</v>
      </c>
      <c r="R3232" s="736" t="s">
        <v>523</v>
      </c>
    </row>
    <row r="3233" spans="1:18" s="28" customFormat="1" ht="12" x14ac:dyDescent="0.2">
      <c r="A3233" s="717" t="s">
        <v>514</v>
      </c>
      <c r="B3233" s="718" t="s">
        <v>515</v>
      </c>
      <c r="C3233" s="718" t="s">
        <v>147</v>
      </c>
      <c r="D3233" s="718" t="s">
        <v>1540</v>
      </c>
      <c r="E3233" s="719">
        <v>5000</v>
      </c>
      <c r="F3233" s="720" t="s">
        <v>1541</v>
      </c>
      <c r="G3233" s="718" t="s">
        <v>1542</v>
      </c>
      <c r="H3233" s="718" t="s">
        <v>519</v>
      </c>
      <c r="I3233" s="718" t="s">
        <v>528</v>
      </c>
      <c r="J3233" s="718" t="s">
        <v>547</v>
      </c>
      <c r="K3233" s="721" t="s">
        <v>557</v>
      </c>
      <c r="L3233" s="732">
        <v>5</v>
      </c>
      <c r="M3233" s="733">
        <v>25000</v>
      </c>
      <c r="N3233" s="734" t="s">
        <v>557</v>
      </c>
      <c r="O3233" s="732">
        <v>6</v>
      </c>
      <c r="P3233" s="733">
        <v>30000</v>
      </c>
      <c r="Q3233" s="735" t="str">
        <f t="shared" si="51"/>
        <v>13 - INDETERMINADO</v>
      </c>
      <c r="R3233" s="736" t="s">
        <v>523</v>
      </c>
    </row>
    <row r="3234" spans="1:18" s="28" customFormat="1" ht="12" x14ac:dyDescent="0.2">
      <c r="A3234" s="717" t="s">
        <v>514</v>
      </c>
      <c r="B3234" s="718" t="s">
        <v>515</v>
      </c>
      <c r="C3234" s="718" t="s">
        <v>147</v>
      </c>
      <c r="D3234" s="718" t="s">
        <v>773</v>
      </c>
      <c r="E3234" s="719">
        <v>2500</v>
      </c>
      <c r="F3234" s="720" t="s">
        <v>1543</v>
      </c>
      <c r="G3234" s="718" t="s">
        <v>1544</v>
      </c>
      <c r="H3234" s="718"/>
      <c r="I3234" s="718" t="s">
        <v>794</v>
      </c>
      <c r="J3234" s="718" t="s">
        <v>1545</v>
      </c>
      <c r="K3234" s="721" t="s">
        <v>557</v>
      </c>
      <c r="L3234" s="732">
        <v>12</v>
      </c>
      <c r="M3234" s="733">
        <v>30000</v>
      </c>
      <c r="N3234" s="734" t="s">
        <v>557</v>
      </c>
      <c r="O3234" s="732">
        <v>6</v>
      </c>
      <c r="P3234" s="733">
        <v>15000</v>
      </c>
      <c r="Q3234" s="735" t="str">
        <f t="shared" si="51"/>
        <v>13 - INDETERMINADO</v>
      </c>
      <c r="R3234" s="736" t="s">
        <v>523</v>
      </c>
    </row>
    <row r="3235" spans="1:18" s="28" customFormat="1" ht="12" x14ac:dyDescent="0.2">
      <c r="A3235" s="717" t="s">
        <v>514</v>
      </c>
      <c r="B3235" s="718" t="s">
        <v>515</v>
      </c>
      <c r="C3235" s="718" t="s">
        <v>147</v>
      </c>
      <c r="D3235" s="718" t="s">
        <v>1546</v>
      </c>
      <c r="E3235" s="719">
        <v>2500</v>
      </c>
      <c r="F3235" s="720" t="s">
        <v>1547</v>
      </c>
      <c r="G3235" s="718" t="s">
        <v>1548</v>
      </c>
      <c r="H3235" s="718" t="s">
        <v>519</v>
      </c>
      <c r="I3235" s="718" t="s">
        <v>1332</v>
      </c>
      <c r="J3235" s="718" t="s">
        <v>1549</v>
      </c>
      <c r="K3235" s="721" t="s">
        <v>1236</v>
      </c>
      <c r="L3235" s="732">
        <v>12</v>
      </c>
      <c r="M3235" s="733">
        <v>30600</v>
      </c>
      <c r="N3235" s="734" t="s">
        <v>1236</v>
      </c>
      <c r="O3235" s="732">
        <v>6</v>
      </c>
      <c r="P3235" s="733">
        <v>15000</v>
      </c>
      <c r="Q3235" s="735" t="str">
        <f t="shared" si="51"/>
        <v>32 - INDETERMINADO</v>
      </c>
      <c r="R3235" s="736" t="s">
        <v>523</v>
      </c>
    </row>
    <row r="3236" spans="1:18" s="28" customFormat="1" ht="12" x14ac:dyDescent="0.2">
      <c r="A3236" s="717" t="s">
        <v>514</v>
      </c>
      <c r="B3236" s="718" t="s">
        <v>515</v>
      </c>
      <c r="C3236" s="718" t="s">
        <v>147</v>
      </c>
      <c r="D3236" s="718" t="s">
        <v>1550</v>
      </c>
      <c r="E3236" s="719">
        <v>6000</v>
      </c>
      <c r="F3236" s="720" t="s">
        <v>1551</v>
      </c>
      <c r="G3236" s="718" t="s">
        <v>1552</v>
      </c>
      <c r="H3236" s="718" t="s">
        <v>519</v>
      </c>
      <c r="I3236" s="718" t="s">
        <v>528</v>
      </c>
      <c r="J3236" s="718" t="s">
        <v>547</v>
      </c>
      <c r="K3236" s="721" t="s">
        <v>700</v>
      </c>
      <c r="L3236" s="732">
        <v>5</v>
      </c>
      <c r="M3236" s="733">
        <v>30000</v>
      </c>
      <c r="N3236" s="734" t="s">
        <v>700</v>
      </c>
      <c r="O3236" s="732">
        <v>6</v>
      </c>
      <c r="P3236" s="733">
        <v>36000</v>
      </c>
      <c r="Q3236" s="735" t="str">
        <f t="shared" si="51"/>
        <v>3 - INDETERMINADO</v>
      </c>
      <c r="R3236" s="736" t="s">
        <v>523</v>
      </c>
    </row>
    <row r="3237" spans="1:18" s="28" customFormat="1" ht="12" x14ac:dyDescent="0.2">
      <c r="A3237" s="717" t="s">
        <v>514</v>
      </c>
      <c r="B3237" s="718" t="s">
        <v>515</v>
      </c>
      <c r="C3237" s="718" t="s">
        <v>147</v>
      </c>
      <c r="D3237" s="718" t="s">
        <v>1553</v>
      </c>
      <c r="E3237" s="719">
        <v>8500</v>
      </c>
      <c r="F3237" s="720" t="s">
        <v>1554</v>
      </c>
      <c r="G3237" s="718" t="s">
        <v>1555</v>
      </c>
      <c r="H3237" s="718" t="s">
        <v>519</v>
      </c>
      <c r="I3237" s="718" t="s">
        <v>528</v>
      </c>
      <c r="J3237" s="718" t="s">
        <v>547</v>
      </c>
      <c r="K3237" s="721" t="s">
        <v>567</v>
      </c>
      <c r="L3237" s="732">
        <v>5</v>
      </c>
      <c r="M3237" s="733">
        <v>42500</v>
      </c>
      <c r="N3237" s="734" t="s">
        <v>567</v>
      </c>
      <c r="O3237" s="732">
        <v>6</v>
      </c>
      <c r="P3237" s="733">
        <v>51000</v>
      </c>
      <c r="Q3237" s="735" t="str">
        <f t="shared" si="51"/>
        <v>16 - INDETERMINADO</v>
      </c>
      <c r="R3237" s="736" t="s">
        <v>523</v>
      </c>
    </row>
    <row r="3238" spans="1:18" s="28" customFormat="1" ht="12" x14ac:dyDescent="0.2">
      <c r="A3238" s="717" t="s">
        <v>514</v>
      </c>
      <c r="B3238" s="718" t="s">
        <v>549</v>
      </c>
      <c r="C3238" s="718" t="s">
        <v>147</v>
      </c>
      <c r="D3238" s="718" t="s">
        <v>544</v>
      </c>
      <c r="E3238" s="719">
        <v>4500</v>
      </c>
      <c r="F3238" s="720" t="s">
        <v>1556</v>
      </c>
      <c r="G3238" s="718" t="s">
        <v>1557</v>
      </c>
      <c r="H3238" s="718" t="s">
        <v>519</v>
      </c>
      <c r="I3238" s="718" t="s">
        <v>528</v>
      </c>
      <c r="J3238" s="718" t="s">
        <v>547</v>
      </c>
      <c r="K3238" s="721" t="s">
        <v>1558</v>
      </c>
      <c r="L3238" s="732">
        <v>3</v>
      </c>
      <c r="M3238" s="733">
        <v>13086.67</v>
      </c>
      <c r="N3238" s="734">
        <v>0</v>
      </c>
      <c r="O3238" s="732">
        <v>6</v>
      </c>
      <c r="P3238" s="733">
        <v>27000</v>
      </c>
      <c r="Q3238" s="735">
        <f t="shared" si="51"/>
        <v>0</v>
      </c>
      <c r="R3238" s="736" t="s">
        <v>523</v>
      </c>
    </row>
    <row r="3239" spans="1:18" s="28" customFormat="1" ht="12" x14ac:dyDescent="0.2">
      <c r="A3239" s="717" t="s">
        <v>514</v>
      </c>
      <c r="B3239" s="718" t="s">
        <v>515</v>
      </c>
      <c r="C3239" s="718" t="s">
        <v>147</v>
      </c>
      <c r="D3239" s="718" t="s">
        <v>1559</v>
      </c>
      <c r="E3239" s="719">
        <v>5000</v>
      </c>
      <c r="F3239" s="720" t="s">
        <v>1560</v>
      </c>
      <c r="G3239" s="718" t="s">
        <v>1561</v>
      </c>
      <c r="H3239" s="718" t="s">
        <v>565</v>
      </c>
      <c r="I3239" s="718" t="s">
        <v>528</v>
      </c>
      <c r="J3239" s="718" t="s">
        <v>1562</v>
      </c>
      <c r="K3239" s="721" t="s">
        <v>612</v>
      </c>
      <c r="L3239" s="732">
        <v>5</v>
      </c>
      <c r="M3239" s="733">
        <v>25000</v>
      </c>
      <c r="N3239" s="734" t="s">
        <v>542</v>
      </c>
      <c r="O3239" s="732">
        <v>0</v>
      </c>
      <c r="P3239" s="733">
        <v>0</v>
      </c>
      <c r="Q3239" s="735"/>
      <c r="R3239" s="736" t="s">
        <v>543</v>
      </c>
    </row>
    <row r="3240" spans="1:18" s="28" customFormat="1" ht="12" x14ac:dyDescent="0.2">
      <c r="A3240" s="717" t="s">
        <v>514</v>
      </c>
      <c r="B3240" s="718" t="s">
        <v>549</v>
      </c>
      <c r="C3240" s="718" t="s">
        <v>147</v>
      </c>
      <c r="D3240" s="718" t="s">
        <v>550</v>
      </c>
      <c r="E3240" s="719">
        <v>3000</v>
      </c>
      <c r="F3240" s="720" t="s">
        <v>1563</v>
      </c>
      <c r="G3240" s="718" t="s">
        <v>1564</v>
      </c>
      <c r="H3240" s="718" t="s">
        <v>519</v>
      </c>
      <c r="I3240" s="718" t="s">
        <v>528</v>
      </c>
      <c r="J3240" s="718" t="s">
        <v>600</v>
      </c>
      <c r="K3240" s="721" t="s">
        <v>1565</v>
      </c>
      <c r="L3240" s="732">
        <v>8</v>
      </c>
      <c r="M3240" s="733">
        <v>22846.67</v>
      </c>
      <c r="N3240" s="734">
        <v>0</v>
      </c>
      <c r="O3240" s="732">
        <v>6</v>
      </c>
      <c r="P3240" s="733">
        <v>17890.419999999998</v>
      </c>
      <c r="Q3240" s="735">
        <f>+N3240</f>
        <v>0</v>
      </c>
      <c r="R3240" s="736" t="s">
        <v>523</v>
      </c>
    </row>
    <row r="3241" spans="1:18" s="28" customFormat="1" ht="12" x14ac:dyDescent="0.2">
      <c r="A3241" s="717" t="s">
        <v>514</v>
      </c>
      <c r="B3241" s="718" t="s">
        <v>515</v>
      </c>
      <c r="C3241" s="718" t="s">
        <v>147</v>
      </c>
      <c r="D3241" s="718" t="s">
        <v>1566</v>
      </c>
      <c r="E3241" s="719">
        <v>1800</v>
      </c>
      <c r="F3241" s="720" t="s">
        <v>1567</v>
      </c>
      <c r="G3241" s="718" t="s">
        <v>1568</v>
      </c>
      <c r="H3241" s="718" t="s">
        <v>930</v>
      </c>
      <c r="I3241" s="718" t="s">
        <v>1569</v>
      </c>
      <c r="J3241" s="718" t="s">
        <v>1569</v>
      </c>
      <c r="K3241" s="721" t="s">
        <v>1570</v>
      </c>
      <c r="L3241" s="732">
        <v>12</v>
      </c>
      <c r="M3241" s="733">
        <v>22410</v>
      </c>
      <c r="N3241" s="734" t="s">
        <v>1570</v>
      </c>
      <c r="O3241" s="732">
        <v>6</v>
      </c>
      <c r="P3241" s="733">
        <v>10800</v>
      </c>
      <c r="Q3241" s="735" t="str">
        <f>+N3241</f>
        <v>52 - INDETERMINADO</v>
      </c>
      <c r="R3241" s="736" t="s">
        <v>523</v>
      </c>
    </row>
    <row r="3242" spans="1:18" s="28" customFormat="1" ht="12" x14ac:dyDescent="0.2">
      <c r="A3242" s="717" t="s">
        <v>514</v>
      </c>
      <c r="B3242" s="718" t="s">
        <v>515</v>
      </c>
      <c r="C3242" s="718" t="s">
        <v>147</v>
      </c>
      <c r="D3242" s="718" t="s">
        <v>1571</v>
      </c>
      <c r="E3242" s="719">
        <v>2500</v>
      </c>
      <c r="F3242" s="720" t="s">
        <v>1572</v>
      </c>
      <c r="G3242" s="718" t="s">
        <v>1573</v>
      </c>
      <c r="H3242" s="718" t="s">
        <v>571</v>
      </c>
      <c r="I3242" s="718" t="s">
        <v>571</v>
      </c>
      <c r="J3242" s="718" t="s">
        <v>1574</v>
      </c>
      <c r="K3242" s="721" t="s">
        <v>1575</v>
      </c>
      <c r="L3242" s="732">
        <v>12</v>
      </c>
      <c r="M3242" s="733">
        <v>30600</v>
      </c>
      <c r="N3242" s="734" t="s">
        <v>1575</v>
      </c>
      <c r="O3242" s="732">
        <v>6</v>
      </c>
      <c r="P3242" s="733">
        <v>14999.130000000001</v>
      </c>
      <c r="Q3242" s="735" t="str">
        <f>+N3242</f>
        <v>19 - INDETERMINADO</v>
      </c>
      <c r="R3242" s="736" t="s">
        <v>523</v>
      </c>
    </row>
    <row r="3243" spans="1:18" s="28" customFormat="1" ht="12" x14ac:dyDescent="0.2">
      <c r="A3243" s="717" t="s">
        <v>514</v>
      </c>
      <c r="B3243" s="718" t="s">
        <v>515</v>
      </c>
      <c r="C3243" s="718" t="s">
        <v>147</v>
      </c>
      <c r="D3243" s="718" t="s">
        <v>1576</v>
      </c>
      <c r="E3243" s="719">
        <v>3000</v>
      </c>
      <c r="F3243" s="720" t="s">
        <v>1577</v>
      </c>
      <c r="G3243" s="718" t="s">
        <v>1578</v>
      </c>
      <c r="H3243" s="718" t="s">
        <v>519</v>
      </c>
      <c r="I3243" s="718" t="s">
        <v>520</v>
      </c>
      <c r="J3243" s="718" t="s">
        <v>534</v>
      </c>
      <c r="K3243" s="721" t="s">
        <v>557</v>
      </c>
      <c r="L3243" s="732">
        <v>2</v>
      </c>
      <c r="M3243" s="733">
        <v>6000</v>
      </c>
      <c r="N3243" s="734" t="s">
        <v>542</v>
      </c>
      <c r="O3243" s="732">
        <v>0</v>
      </c>
      <c r="P3243" s="733">
        <v>0</v>
      </c>
      <c r="Q3243" s="735"/>
      <c r="R3243" s="736" t="s">
        <v>543</v>
      </c>
    </row>
    <row r="3244" spans="1:18" s="28" customFormat="1" ht="12" x14ac:dyDescent="0.2">
      <c r="A3244" s="717" t="s">
        <v>514</v>
      </c>
      <c r="B3244" s="718" t="s">
        <v>515</v>
      </c>
      <c r="C3244" s="718" t="s">
        <v>147</v>
      </c>
      <c r="D3244" s="718" t="s">
        <v>1579</v>
      </c>
      <c r="E3244" s="719">
        <v>1044</v>
      </c>
      <c r="F3244" s="720" t="s">
        <v>1580</v>
      </c>
      <c r="G3244" s="718" t="s">
        <v>1581</v>
      </c>
      <c r="H3244" s="718" t="s">
        <v>738</v>
      </c>
      <c r="I3244" s="718" t="s">
        <v>738</v>
      </c>
      <c r="J3244" s="718" t="s">
        <v>738</v>
      </c>
      <c r="K3244" s="721" t="s">
        <v>796</v>
      </c>
      <c r="L3244" s="732">
        <v>12</v>
      </c>
      <c r="M3244" s="733">
        <v>13338</v>
      </c>
      <c r="N3244" s="734" t="s">
        <v>796</v>
      </c>
      <c r="O3244" s="732">
        <v>6</v>
      </c>
      <c r="P3244" s="733">
        <v>6264</v>
      </c>
      <c r="Q3244" s="735" t="str">
        <f t="shared" ref="Q3244:Q3249" si="52">+N3244</f>
        <v xml:space="preserve">MANDATO JUDICIAL </v>
      </c>
      <c r="R3244" s="736" t="s">
        <v>523</v>
      </c>
    </row>
    <row r="3245" spans="1:18" s="28" customFormat="1" ht="12" x14ac:dyDescent="0.2">
      <c r="A3245" s="717" t="s">
        <v>514</v>
      </c>
      <c r="B3245" s="718" t="s">
        <v>515</v>
      </c>
      <c r="C3245" s="718" t="s">
        <v>147</v>
      </c>
      <c r="D3245" s="718" t="s">
        <v>1582</v>
      </c>
      <c r="E3245" s="719">
        <v>6000</v>
      </c>
      <c r="F3245" s="720" t="s">
        <v>1583</v>
      </c>
      <c r="G3245" s="718" t="s">
        <v>1584</v>
      </c>
      <c r="H3245" s="718" t="s">
        <v>519</v>
      </c>
      <c r="I3245" s="718" t="s">
        <v>528</v>
      </c>
      <c r="J3245" s="718" t="s">
        <v>1585</v>
      </c>
      <c r="K3245" s="721" t="s">
        <v>530</v>
      </c>
      <c r="L3245" s="732">
        <v>5</v>
      </c>
      <c r="M3245" s="733">
        <v>30000</v>
      </c>
      <c r="N3245" s="734" t="s">
        <v>530</v>
      </c>
      <c r="O3245" s="732">
        <v>6</v>
      </c>
      <c r="P3245" s="733">
        <v>35991.67</v>
      </c>
      <c r="Q3245" s="735" t="str">
        <f t="shared" si="52"/>
        <v>4 - INDETERMINADO</v>
      </c>
      <c r="R3245" s="736" t="s">
        <v>523</v>
      </c>
    </row>
    <row r="3246" spans="1:18" s="28" customFormat="1" ht="12" x14ac:dyDescent="0.2">
      <c r="A3246" s="717" t="s">
        <v>514</v>
      </c>
      <c r="B3246" s="718" t="s">
        <v>549</v>
      </c>
      <c r="C3246" s="718" t="s">
        <v>147</v>
      </c>
      <c r="D3246" s="718" t="s">
        <v>1586</v>
      </c>
      <c r="E3246" s="719">
        <v>3000</v>
      </c>
      <c r="F3246" s="720" t="s">
        <v>1587</v>
      </c>
      <c r="G3246" s="718" t="s">
        <v>1588</v>
      </c>
      <c r="H3246" s="718" t="s">
        <v>519</v>
      </c>
      <c r="I3246" s="718" t="s">
        <v>520</v>
      </c>
      <c r="J3246" s="718" t="s">
        <v>534</v>
      </c>
      <c r="K3246" s="721" t="s">
        <v>542</v>
      </c>
      <c r="L3246" s="732">
        <v>0</v>
      </c>
      <c r="M3246" s="733">
        <v>0</v>
      </c>
      <c r="N3246" s="734">
        <v>0</v>
      </c>
      <c r="O3246" s="732">
        <v>2</v>
      </c>
      <c r="P3246" s="733">
        <v>5200</v>
      </c>
      <c r="Q3246" s="735">
        <f t="shared" si="52"/>
        <v>0</v>
      </c>
      <c r="R3246" s="736" t="s">
        <v>523</v>
      </c>
    </row>
    <row r="3247" spans="1:18" s="28" customFormat="1" ht="12" x14ac:dyDescent="0.2">
      <c r="A3247" s="717" t="s">
        <v>514</v>
      </c>
      <c r="B3247" s="718" t="s">
        <v>549</v>
      </c>
      <c r="C3247" s="718" t="s">
        <v>147</v>
      </c>
      <c r="D3247" s="718" t="s">
        <v>875</v>
      </c>
      <c r="E3247" s="719">
        <v>4000</v>
      </c>
      <c r="F3247" s="720" t="s">
        <v>1589</v>
      </c>
      <c r="G3247" s="718" t="s">
        <v>1590</v>
      </c>
      <c r="H3247" s="718" t="s">
        <v>519</v>
      </c>
      <c r="I3247" s="718" t="s">
        <v>528</v>
      </c>
      <c r="J3247" s="718" t="s">
        <v>547</v>
      </c>
      <c r="K3247" s="721" t="s">
        <v>1591</v>
      </c>
      <c r="L3247" s="732">
        <v>3</v>
      </c>
      <c r="M3247" s="733">
        <v>11516.66</v>
      </c>
      <c r="N3247" s="734">
        <v>0</v>
      </c>
      <c r="O3247" s="732">
        <v>6</v>
      </c>
      <c r="P3247" s="733">
        <v>23999.72</v>
      </c>
      <c r="Q3247" s="735">
        <f t="shared" si="52"/>
        <v>0</v>
      </c>
      <c r="R3247" s="736" t="s">
        <v>523</v>
      </c>
    </row>
    <row r="3248" spans="1:18" s="28" customFormat="1" ht="12" x14ac:dyDescent="0.2">
      <c r="A3248" s="717" t="s">
        <v>514</v>
      </c>
      <c r="B3248" s="718" t="s">
        <v>515</v>
      </c>
      <c r="C3248" s="718" t="s">
        <v>147</v>
      </c>
      <c r="D3248" s="718" t="s">
        <v>1357</v>
      </c>
      <c r="E3248" s="719">
        <v>3000</v>
      </c>
      <c r="F3248" s="720" t="s">
        <v>1592</v>
      </c>
      <c r="G3248" s="718" t="s">
        <v>1593</v>
      </c>
      <c r="H3248" s="718" t="s">
        <v>527</v>
      </c>
      <c r="I3248" s="718" t="s">
        <v>528</v>
      </c>
      <c r="J3248" s="718" t="s">
        <v>656</v>
      </c>
      <c r="K3248" s="721" t="s">
        <v>557</v>
      </c>
      <c r="L3248" s="732">
        <v>5</v>
      </c>
      <c r="M3248" s="733">
        <v>15000</v>
      </c>
      <c r="N3248" s="734" t="s">
        <v>557</v>
      </c>
      <c r="O3248" s="732">
        <v>6</v>
      </c>
      <c r="P3248" s="733">
        <v>18000</v>
      </c>
      <c r="Q3248" s="735" t="str">
        <f t="shared" si="52"/>
        <v>13 - INDETERMINADO</v>
      </c>
      <c r="R3248" s="736" t="s">
        <v>523</v>
      </c>
    </row>
    <row r="3249" spans="1:18" s="28" customFormat="1" ht="12" x14ac:dyDescent="0.2">
      <c r="A3249" s="717" t="s">
        <v>514</v>
      </c>
      <c r="B3249" s="718" t="s">
        <v>515</v>
      </c>
      <c r="C3249" s="718" t="s">
        <v>147</v>
      </c>
      <c r="D3249" s="718" t="s">
        <v>667</v>
      </c>
      <c r="E3249" s="719">
        <v>3000</v>
      </c>
      <c r="F3249" s="720" t="s">
        <v>1594</v>
      </c>
      <c r="G3249" s="718" t="s">
        <v>1595</v>
      </c>
      <c r="H3249" s="718" t="s">
        <v>519</v>
      </c>
      <c r="I3249" s="718" t="s">
        <v>520</v>
      </c>
      <c r="J3249" s="718" t="s">
        <v>534</v>
      </c>
      <c r="K3249" s="721" t="s">
        <v>612</v>
      </c>
      <c r="L3249" s="732">
        <v>5</v>
      </c>
      <c r="M3249" s="733">
        <v>15000</v>
      </c>
      <c r="N3249" s="734" t="s">
        <v>612</v>
      </c>
      <c r="O3249" s="732">
        <v>6</v>
      </c>
      <c r="P3249" s="733">
        <v>17900</v>
      </c>
      <c r="Q3249" s="735" t="str">
        <f t="shared" si="52"/>
        <v>15 - INDETERMINADO</v>
      </c>
      <c r="R3249" s="736" t="s">
        <v>523</v>
      </c>
    </row>
    <row r="3250" spans="1:18" s="28" customFormat="1" ht="12" x14ac:dyDescent="0.2">
      <c r="A3250" s="717" t="s">
        <v>514</v>
      </c>
      <c r="B3250" s="718" t="s">
        <v>515</v>
      </c>
      <c r="C3250" s="718" t="s">
        <v>147</v>
      </c>
      <c r="D3250" s="718" t="s">
        <v>1197</v>
      </c>
      <c r="E3250" s="719">
        <v>15000</v>
      </c>
      <c r="F3250" s="720" t="s">
        <v>1596</v>
      </c>
      <c r="G3250" s="718" t="s">
        <v>1597</v>
      </c>
      <c r="H3250" s="718" t="s">
        <v>930</v>
      </c>
      <c r="I3250" s="718" t="s">
        <v>528</v>
      </c>
      <c r="J3250" s="718" t="s">
        <v>931</v>
      </c>
      <c r="K3250" s="721" t="s">
        <v>763</v>
      </c>
      <c r="L3250" s="732">
        <v>12</v>
      </c>
      <c r="M3250" s="733">
        <v>179962</v>
      </c>
      <c r="N3250" s="734" t="s">
        <v>542</v>
      </c>
      <c r="O3250" s="732">
        <v>0</v>
      </c>
      <c r="P3250" s="733">
        <v>0</v>
      </c>
      <c r="Q3250" s="735"/>
      <c r="R3250" s="736" t="s">
        <v>543</v>
      </c>
    </row>
    <row r="3251" spans="1:18" s="28" customFormat="1" ht="12" x14ac:dyDescent="0.2">
      <c r="A3251" s="717" t="s">
        <v>514</v>
      </c>
      <c r="B3251" s="718" t="s">
        <v>515</v>
      </c>
      <c r="C3251" s="718" t="s">
        <v>147</v>
      </c>
      <c r="D3251" s="718" t="s">
        <v>1296</v>
      </c>
      <c r="E3251" s="719">
        <v>2500</v>
      </c>
      <c r="F3251" s="720" t="s">
        <v>1598</v>
      </c>
      <c r="G3251" s="718" t="s">
        <v>1599</v>
      </c>
      <c r="H3251" s="718" t="s">
        <v>519</v>
      </c>
      <c r="I3251" s="718" t="s">
        <v>520</v>
      </c>
      <c r="J3251" s="718" t="s">
        <v>534</v>
      </c>
      <c r="K3251" s="721">
        <v>2</v>
      </c>
      <c r="L3251" s="732">
        <v>2</v>
      </c>
      <c r="M3251" s="733">
        <v>3333.34</v>
      </c>
      <c r="N3251" s="734" t="s">
        <v>542</v>
      </c>
      <c r="O3251" s="732">
        <v>0</v>
      </c>
      <c r="P3251" s="733">
        <v>0</v>
      </c>
      <c r="Q3251" s="735"/>
      <c r="R3251" s="736" t="s">
        <v>543</v>
      </c>
    </row>
    <row r="3252" spans="1:18" s="28" customFormat="1" ht="12" x14ac:dyDescent="0.2">
      <c r="A3252" s="717" t="s">
        <v>514</v>
      </c>
      <c r="B3252" s="718" t="s">
        <v>549</v>
      </c>
      <c r="C3252" s="718" t="s">
        <v>147</v>
      </c>
      <c r="D3252" s="718" t="s">
        <v>875</v>
      </c>
      <c r="E3252" s="719">
        <v>4000</v>
      </c>
      <c r="F3252" s="720" t="s">
        <v>1598</v>
      </c>
      <c r="G3252" s="718" t="s">
        <v>1599</v>
      </c>
      <c r="H3252" s="718" t="s">
        <v>519</v>
      </c>
      <c r="I3252" s="718" t="s">
        <v>520</v>
      </c>
      <c r="J3252" s="718" t="s">
        <v>534</v>
      </c>
      <c r="K3252" s="721" t="s">
        <v>1600</v>
      </c>
      <c r="L3252" s="732">
        <v>3</v>
      </c>
      <c r="M3252" s="733">
        <v>11516.66</v>
      </c>
      <c r="N3252" s="734">
        <v>0</v>
      </c>
      <c r="O3252" s="732">
        <v>6</v>
      </c>
      <c r="P3252" s="733">
        <v>24000</v>
      </c>
      <c r="Q3252" s="735">
        <f>+N3252</f>
        <v>0</v>
      </c>
      <c r="R3252" s="736" t="s">
        <v>523</v>
      </c>
    </row>
    <row r="3253" spans="1:18" s="28" customFormat="1" ht="12" x14ac:dyDescent="0.2">
      <c r="A3253" s="717" t="s">
        <v>514</v>
      </c>
      <c r="B3253" s="718" t="s">
        <v>515</v>
      </c>
      <c r="C3253" s="718" t="s">
        <v>147</v>
      </c>
      <c r="D3253" s="718" t="s">
        <v>585</v>
      </c>
      <c r="E3253" s="719">
        <v>3000</v>
      </c>
      <c r="F3253" s="720" t="s">
        <v>1601</v>
      </c>
      <c r="G3253" s="718" t="s">
        <v>1602</v>
      </c>
      <c r="H3253" s="718"/>
      <c r="I3253" s="718" t="s">
        <v>1405</v>
      </c>
      <c r="J3253" s="718" t="s">
        <v>1603</v>
      </c>
      <c r="K3253" s="721" t="s">
        <v>1604</v>
      </c>
      <c r="L3253" s="732">
        <v>12</v>
      </c>
      <c r="M3253" s="733">
        <v>36600</v>
      </c>
      <c r="N3253" s="734" t="s">
        <v>1604</v>
      </c>
      <c r="O3253" s="732">
        <v>6</v>
      </c>
      <c r="P3253" s="733">
        <v>18000</v>
      </c>
      <c r="Q3253" s="735" t="str">
        <f>+N3253</f>
        <v>30 - INDETERMINADO</v>
      </c>
      <c r="R3253" s="736" t="s">
        <v>523</v>
      </c>
    </row>
    <row r="3254" spans="1:18" s="28" customFormat="1" ht="12" x14ac:dyDescent="0.2">
      <c r="A3254" s="717" t="s">
        <v>514</v>
      </c>
      <c r="B3254" s="718" t="s">
        <v>515</v>
      </c>
      <c r="C3254" s="718" t="s">
        <v>147</v>
      </c>
      <c r="D3254" s="718" t="s">
        <v>544</v>
      </c>
      <c r="E3254" s="719">
        <v>4000</v>
      </c>
      <c r="F3254" s="720" t="s">
        <v>1605</v>
      </c>
      <c r="G3254" s="718" t="s">
        <v>1606</v>
      </c>
      <c r="H3254" s="718" t="s">
        <v>519</v>
      </c>
      <c r="I3254" s="718" t="s">
        <v>528</v>
      </c>
      <c r="J3254" s="718" t="s">
        <v>1235</v>
      </c>
      <c r="K3254" s="721" t="s">
        <v>535</v>
      </c>
      <c r="L3254" s="732">
        <v>12</v>
      </c>
      <c r="M3254" s="733">
        <v>48600</v>
      </c>
      <c r="N3254" s="734" t="s">
        <v>535</v>
      </c>
      <c r="O3254" s="732">
        <v>3</v>
      </c>
      <c r="P3254" s="733">
        <v>11933.33</v>
      </c>
      <c r="Q3254" s="735"/>
      <c r="R3254" s="736" t="s">
        <v>543</v>
      </c>
    </row>
    <row r="3255" spans="1:18" s="28" customFormat="1" ht="12" x14ac:dyDescent="0.2">
      <c r="A3255" s="717" t="s">
        <v>514</v>
      </c>
      <c r="B3255" s="718" t="s">
        <v>515</v>
      </c>
      <c r="C3255" s="718" t="s">
        <v>147</v>
      </c>
      <c r="D3255" s="718" t="s">
        <v>1607</v>
      </c>
      <c r="E3255" s="719">
        <v>1900</v>
      </c>
      <c r="F3255" s="720" t="s">
        <v>1608</v>
      </c>
      <c r="G3255" s="718" t="s">
        <v>1609</v>
      </c>
      <c r="H3255" s="718" t="s">
        <v>930</v>
      </c>
      <c r="I3255" s="718" t="s">
        <v>1569</v>
      </c>
      <c r="J3255" s="718" t="s">
        <v>1569</v>
      </c>
      <c r="K3255" s="721">
        <v>96</v>
      </c>
      <c r="L3255" s="732">
        <v>1</v>
      </c>
      <c r="M3255" s="733">
        <v>1900</v>
      </c>
      <c r="N3255" s="734" t="s">
        <v>542</v>
      </c>
      <c r="O3255" s="732">
        <v>0</v>
      </c>
      <c r="P3255" s="733">
        <v>0</v>
      </c>
      <c r="Q3255" s="735"/>
      <c r="R3255" s="736" t="s">
        <v>543</v>
      </c>
    </row>
    <row r="3256" spans="1:18" s="28" customFormat="1" ht="12" x14ac:dyDescent="0.2">
      <c r="A3256" s="717" t="s">
        <v>514</v>
      </c>
      <c r="B3256" s="718" t="s">
        <v>515</v>
      </c>
      <c r="C3256" s="718" t="s">
        <v>147</v>
      </c>
      <c r="D3256" s="718" t="s">
        <v>814</v>
      </c>
      <c r="E3256" s="719">
        <v>9000</v>
      </c>
      <c r="F3256" s="720" t="s">
        <v>1610</v>
      </c>
      <c r="G3256" s="718" t="s">
        <v>1611</v>
      </c>
      <c r="H3256" s="718" t="s">
        <v>519</v>
      </c>
      <c r="I3256" s="718" t="s">
        <v>528</v>
      </c>
      <c r="J3256" s="718" t="s">
        <v>547</v>
      </c>
      <c r="K3256" s="721" t="s">
        <v>1612</v>
      </c>
      <c r="L3256" s="732">
        <v>3</v>
      </c>
      <c r="M3256" s="733">
        <v>25986.67</v>
      </c>
      <c r="N3256" s="734">
        <v>0</v>
      </c>
      <c r="O3256" s="732">
        <v>6</v>
      </c>
      <c r="P3256" s="733">
        <v>53963.12</v>
      </c>
      <c r="Q3256" s="735">
        <f t="shared" ref="Q3256:Q3261" si="53">+N3256</f>
        <v>0</v>
      </c>
      <c r="R3256" s="736" t="s">
        <v>523</v>
      </c>
    </row>
    <row r="3257" spans="1:18" s="28" customFormat="1" ht="12" x14ac:dyDescent="0.2">
      <c r="A3257" s="717" t="s">
        <v>514</v>
      </c>
      <c r="B3257" s="718" t="s">
        <v>515</v>
      </c>
      <c r="C3257" s="718" t="s">
        <v>147</v>
      </c>
      <c r="D3257" s="718" t="s">
        <v>1613</v>
      </c>
      <c r="E3257" s="719">
        <v>3000</v>
      </c>
      <c r="F3257" s="720" t="s">
        <v>1614</v>
      </c>
      <c r="G3257" s="718" t="s">
        <v>1615</v>
      </c>
      <c r="H3257" s="718" t="s">
        <v>930</v>
      </c>
      <c r="I3257" s="718" t="s">
        <v>528</v>
      </c>
      <c r="J3257" s="718" t="s">
        <v>931</v>
      </c>
      <c r="K3257" s="721" t="s">
        <v>557</v>
      </c>
      <c r="L3257" s="732">
        <v>5</v>
      </c>
      <c r="M3257" s="733">
        <v>14900</v>
      </c>
      <c r="N3257" s="734" t="s">
        <v>557</v>
      </c>
      <c r="O3257" s="732">
        <v>6</v>
      </c>
      <c r="P3257" s="733">
        <v>18000</v>
      </c>
      <c r="Q3257" s="735" t="str">
        <f t="shared" si="53"/>
        <v>13 - INDETERMINADO</v>
      </c>
      <c r="R3257" s="736" t="s">
        <v>523</v>
      </c>
    </row>
    <row r="3258" spans="1:18" s="28" customFormat="1" ht="12" x14ac:dyDescent="0.2">
      <c r="A3258" s="717" t="s">
        <v>514</v>
      </c>
      <c r="B3258" s="718" t="s">
        <v>515</v>
      </c>
      <c r="C3258" s="718" t="s">
        <v>147</v>
      </c>
      <c r="D3258" s="718" t="s">
        <v>708</v>
      </c>
      <c r="E3258" s="719">
        <v>3000</v>
      </c>
      <c r="F3258" s="720" t="s">
        <v>1616</v>
      </c>
      <c r="G3258" s="718" t="s">
        <v>1617</v>
      </c>
      <c r="H3258" s="718" t="s">
        <v>527</v>
      </c>
      <c r="I3258" s="718" t="s">
        <v>528</v>
      </c>
      <c r="J3258" s="718" t="s">
        <v>1618</v>
      </c>
      <c r="K3258" s="721" t="s">
        <v>612</v>
      </c>
      <c r="L3258" s="732">
        <v>5</v>
      </c>
      <c r="M3258" s="733">
        <v>15000</v>
      </c>
      <c r="N3258" s="734" t="s">
        <v>612</v>
      </c>
      <c r="O3258" s="732">
        <v>6</v>
      </c>
      <c r="P3258" s="733">
        <v>18000</v>
      </c>
      <c r="Q3258" s="735" t="str">
        <f t="shared" si="53"/>
        <v>15 - INDETERMINADO</v>
      </c>
      <c r="R3258" s="736" t="s">
        <v>523</v>
      </c>
    </row>
    <row r="3259" spans="1:18" s="28" customFormat="1" ht="12" x14ac:dyDescent="0.2">
      <c r="A3259" s="717" t="s">
        <v>514</v>
      </c>
      <c r="B3259" s="718" t="s">
        <v>515</v>
      </c>
      <c r="C3259" s="718" t="s">
        <v>147</v>
      </c>
      <c r="D3259" s="718" t="s">
        <v>881</v>
      </c>
      <c r="E3259" s="719">
        <v>3000</v>
      </c>
      <c r="F3259" s="720" t="s">
        <v>1619</v>
      </c>
      <c r="G3259" s="718" t="s">
        <v>1620</v>
      </c>
      <c r="H3259" s="718" t="s">
        <v>527</v>
      </c>
      <c r="I3259" s="718" t="s">
        <v>528</v>
      </c>
      <c r="J3259" s="718" t="s">
        <v>1217</v>
      </c>
      <c r="K3259" s="721" t="s">
        <v>700</v>
      </c>
      <c r="L3259" s="732">
        <v>5</v>
      </c>
      <c r="M3259" s="733">
        <v>15000</v>
      </c>
      <c r="N3259" s="734" t="s">
        <v>700</v>
      </c>
      <c r="O3259" s="732">
        <v>6</v>
      </c>
      <c r="P3259" s="733">
        <v>18000</v>
      </c>
      <c r="Q3259" s="735" t="str">
        <f t="shared" si="53"/>
        <v>3 - INDETERMINADO</v>
      </c>
      <c r="R3259" s="736" t="s">
        <v>523</v>
      </c>
    </row>
    <row r="3260" spans="1:18" s="28" customFormat="1" ht="12" x14ac:dyDescent="0.2">
      <c r="A3260" s="717" t="s">
        <v>514</v>
      </c>
      <c r="B3260" s="718" t="s">
        <v>515</v>
      </c>
      <c r="C3260" s="718" t="s">
        <v>147</v>
      </c>
      <c r="D3260" s="718" t="s">
        <v>1621</v>
      </c>
      <c r="E3260" s="719">
        <v>1200</v>
      </c>
      <c r="F3260" s="720" t="s">
        <v>1622</v>
      </c>
      <c r="G3260" s="718" t="s">
        <v>1623</v>
      </c>
      <c r="H3260" s="718" t="s">
        <v>623</v>
      </c>
      <c r="I3260" s="718" t="s">
        <v>738</v>
      </c>
      <c r="J3260" s="718" t="s">
        <v>1323</v>
      </c>
      <c r="K3260" s="721" t="s">
        <v>522</v>
      </c>
      <c r="L3260" s="732">
        <v>7</v>
      </c>
      <c r="M3260" s="733">
        <v>8700</v>
      </c>
      <c r="N3260" s="734" t="s">
        <v>522</v>
      </c>
      <c r="O3260" s="732">
        <v>0</v>
      </c>
      <c r="P3260" s="733">
        <v>0</v>
      </c>
      <c r="Q3260" s="735" t="str">
        <f t="shared" si="53"/>
        <v>99 - INDETERMINADO</v>
      </c>
      <c r="R3260" s="736" t="s">
        <v>523</v>
      </c>
    </row>
    <row r="3261" spans="1:18" s="28" customFormat="1" ht="12" x14ac:dyDescent="0.2">
      <c r="A3261" s="717" t="s">
        <v>514</v>
      </c>
      <c r="B3261" s="718" t="s">
        <v>515</v>
      </c>
      <c r="C3261" s="718" t="s">
        <v>147</v>
      </c>
      <c r="D3261" s="718" t="s">
        <v>536</v>
      </c>
      <c r="E3261" s="719">
        <v>3000</v>
      </c>
      <c r="F3261" s="720" t="s">
        <v>1624</v>
      </c>
      <c r="G3261" s="718" t="s">
        <v>1625</v>
      </c>
      <c r="H3261" s="718" t="s">
        <v>527</v>
      </c>
      <c r="I3261" s="718" t="s">
        <v>528</v>
      </c>
      <c r="J3261" s="718" t="s">
        <v>592</v>
      </c>
      <c r="K3261" s="721" t="s">
        <v>541</v>
      </c>
      <c r="L3261" s="732">
        <v>5</v>
      </c>
      <c r="M3261" s="733">
        <v>15000</v>
      </c>
      <c r="N3261" s="734" t="s">
        <v>541</v>
      </c>
      <c r="O3261" s="732">
        <v>6</v>
      </c>
      <c r="P3261" s="733">
        <v>18000</v>
      </c>
      <c r="Q3261" s="735" t="str">
        <f t="shared" si="53"/>
        <v>5 - INDETERMINADO</v>
      </c>
      <c r="R3261" s="736" t="s">
        <v>523</v>
      </c>
    </row>
    <row r="3262" spans="1:18" s="28" customFormat="1" ht="12" x14ac:dyDescent="0.2">
      <c r="A3262" s="717" t="s">
        <v>514</v>
      </c>
      <c r="B3262" s="718" t="s">
        <v>515</v>
      </c>
      <c r="C3262" s="718" t="s">
        <v>147</v>
      </c>
      <c r="D3262" s="718" t="s">
        <v>544</v>
      </c>
      <c r="E3262" s="719">
        <v>4000</v>
      </c>
      <c r="F3262" s="720" t="s">
        <v>1626</v>
      </c>
      <c r="G3262" s="718" t="s">
        <v>1627</v>
      </c>
      <c r="H3262" s="718" t="s">
        <v>519</v>
      </c>
      <c r="I3262" s="718" t="s">
        <v>528</v>
      </c>
      <c r="J3262" s="718" t="s">
        <v>547</v>
      </c>
      <c r="K3262" s="721" t="s">
        <v>1628</v>
      </c>
      <c r="L3262" s="732">
        <v>3</v>
      </c>
      <c r="M3262" s="733">
        <v>11066.67</v>
      </c>
      <c r="N3262" s="734" t="s">
        <v>1628</v>
      </c>
      <c r="O3262" s="732">
        <v>3</v>
      </c>
      <c r="P3262" s="733">
        <v>12000</v>
      </c>
      <c r="Q3262" s="735"/>
      <c r="R3262" s="736" t="s">
        <v>543</v>
      </c>
    </row>
    <row r="3263" spans="1:18" s="28" customFormat="1" ht="12" x14ac:dyDescent="0.2">
      <c r="A3263" s="717" t="s">
        <v>514</v>
      </c>
      <c r="B3263" s="718" t="s">
        <v>515</v>
      </c>
      <c r="C3263" s="718" t="s">
        <v>147</v>
      </c>
      <c r="D3263" s="718" t="s">
        <v>657</v>
      </c>
      <c r="E3263" s="719">
        <v>3000</v>
      </c>
      <c r="F3263" s="720" t="s">
        <v>1629</v>
      </c>
      <c r="G3263" s="718" t="s">
        <v>1630</v>
      </c>
      <c r="H3263" s="718"/>
      <c r="I3263" s="718" t="s">
        <v>520</v>
      </c>
      <c r="J3263" s="718" t="s">
        <v>943</v>
      </c>
      <c r="K3263" s="721" t="s">
        <v>557</v>
      </c>
      <c r="L3263" s="732">
        <v>5</v>
      </c>
      <c r="M3263" s="733">
        <v>15000</v>
      </c>
      <c r="N3263" s="734" t="s">
        <v>542</v>
      </c>
      <c r="O3263" s="732">
        <v>0</v>
      </c>
      <c r="P3263" s="733">
        <v>0</v>
      </c>
      <c r="Q3263" s="735"/>
      <c r="R3263" s="736" t="s">
        <v>543</v>
      </c>
    </row>
    <row r="3264" spans="1:18" s="28" customFormat="1" ht="12" x14ac:dyDescent="0.2">
      <c r="A3264" s="717" t="s">
        <v>514</v>
      </c>
      <c r="B3264" s="718" t="s">
        <v>515</v>
      </c>
      <c r="C3264" s="718" t="s">
        <v>147</v>
      </c>
      <c r="D3264" s="718" t="s">
        <v>1348</v>
      </c>
      <c r="E3264" s="719">
        <v>6000</v>
      </c>
      <c r="F3264" s="720" t="s">
        <v>1631</v>
      </c>
      <c r="G3264" s="718" t="s">
        <v>1632</v>
      </c>
      <c r="H3264" s="718" t="s">
        <v>519</v>
      </c>
      <c r="I3264" s="718" t="s">
        <v>528</v>
      </c>
      <c r="J3264" s="718" t="s">
        <v>547</v>
      </c>
      <c r="K3264" s="721" t="s">
        <v>785</v>
      </c>
      <c r="L3264" s="732">
        <v>12</v>
      </c>
      <c r="M3264" s="733">
        <v>72600</v>
      </c>
      <c r="N3264" s="734" t="s">
        <v>785</v>
      </c>
      <c r="O3264" s="732">
        <v>6</v>
      </c>
      <c r="P3264" s="733">
        <v>35912.910000000003</v>
      </c>
      <c r="Q3264" s="735" t="str">
        <f>+N3264</f>
        <v>11 - INDETERMINADO</v>
      </c>
      <c r="R3264" s="736" t="s">
        <v>523</v>
      </c>
    </row>
    <row r="3265" spans="1:18" s="28" customFormat="1" ht="12" x14ac:dyDescent="0.2">
      <c r="A3265" s="717" t="s">
        <v>514</v>
      </c>
      <c r="B3265" s="718" t="s">
        <v>549</v>
      </c>
      <c r="C3265" s="718" t="s">
        <v>147</v>
      </c>
      <c r="D3265" s="718" t="s">
        <v>589</v>
      </c>
      <c r="E3265" s="719">
        <v>3000</v>
      </c>
      <c r="F3265" s="720" t="s">
        <v>1633</v>
      </c>
      <c r="G3265" s="718" t="s">
        <v>1634</v>
      </c>
      <c r="H3265" s="718" t="s">
        <v>930</v>
      </c>
      <c r="I3265" s="718" t="s">
        <v>520</v>
      </c>
      <c r="J3265" s="718" t="s">
        <v>1635</v>
      </c>
      <c r="K3265" s="721">
        <v>11</v>
      </c>
      <c r="L3265" s="732">
        <v>2</v>
      </c>
      <c r="M3265" s="733">
        <v>6000</v>
      </c>
      <c r="N3265" s="734" t="s">
        <v>542</v>
      </c>
      <c r="O3265" s="732">
        <v>0</v>
      </c>
      <c r="P3265" s="733">
        <v>0</v>
      </c>
      <c r="Q3265" s="735"/>
      <c r="R3265" s="736" t="s">
        <v>543</v>
      </c>
    </row>
    <row r="3266" spans="1:18" s="28" customFormat="1" ht="12" x14ac:dyDescent="0.2">
      <c r="A3266" s="717" t="s">
        <v>514</v>
      </c>
      <c r="B3266" s="718" t="s">
        <v>549</v>
      </c>
      <c r="C3266" s="718" t="s">
        <v>147</v>
      </c>
      <c r="D3266" s="718" t="s">
        <v>1636</v>
      </c>
      <c r="E3266" s="719">
        <v>6000</v>
      </c>
      <c r="F3266" s="720" t="s">
        <v>1637</v>
      </c>
      <c r="G3266" s="718" t="s">
        <v>1638</v>
      </c>
      <c r="H3266" s="718" t="s">
        <v>527</v>
      </c>
      <c r="I3266" s="718" t="s">
        <v>528</v>
      </c>
      <c r="J3266" s="718" t="s">
        <v>947</v>
      </c>
      <c r="K3266" s="721" t="s">
        <v>1639</v>
      </c>
      <c r="L3266" s="732">
        <v>3</v>
      </c>
      <c r="M3266" s="733">
        <v>17386.669999999998</v>
      </c>
      <c r="N3266" s="734">
        <v>0</v>
      </c>
      <c r="O3266" s="732">
        <v>6</v>
      </c>
      <c r="P3266" s="733">
        <v>36000</v>
      </c>
      <c r="Q3266" s="735">
        <f>+N3266</f>
        <v>0</v>
      </c>
      <c r="R3266" s="736" t="s">
        <v>523</v>
      </c>
    </row>
    <row r="3267" spans="1:18" s="28" customFormat="1" ht="12" x14ac:dyDescent="0.2">
      <c r="A3267" s="717" t="s">
        <v>514</v>
      </c>
      <c r="B3267" s="718" t="s">
        <v>515</v>
      </c>
      <c r="C3267" s="718" t="s">
        <v>147</v>
      </c>
      <c r="D3267" s="718" t="s">
        <v>585</v>
      </c>
      <c r="E3267" s="719">
        <v>3000</v>
      </c>
      <c r="F3267" s="720" t="s">
        <v>1640</v>
      </c>
      <c r="G3267" s="718" t="s">
        <v>1641</v>
      </c>
      <c r="H3267" s="718"/>
      <c r="I3267" s="718" t="s">
        <v>528</v>
      </c>
      <c r="J3267" s="718" t="s">
        <v>1642</v>
      </c>
      <c r="K3267" s="721" t="s">
        <v>557</v>
      </c>
      <c r="L3267" s="732">
        <v>5</v>
      </c>
      <c r="M3267" s="733">
        <v>14900</v>
      </c>
      <c r="N3267" s="734" t="s">
        <v>557</v>
      </c>
      <c r="O3267" s="732">
        <v>6</v>
      </c>
      <c r="P3267" s="733">
        <v>18000</v>
      </c>
      <c r="Q3267" s="735" t="str">
        <f>+N3267</f>
        <v>13 - INDETERMINADO</v>
      </c>
      <c r="R3267" s="736" t="s">
        <v>523</v>
      </c>
    </row>
    <row r="3268" spans="1:18" s="28" customFormat="1" ht="12" x14ac:dyDescent="0.2">
      <c r="A3268" s="717" t="s">
        <v>514</v>
      </c>
      <c r="B3268" s="718" t="s">
        <v>515</v>
      </c>
      <c r="C3268" s="718" t="s">
        <v>147</v>
      </c>
      <c r="D3268" s="718" t="s">
        <v>875</v>
      </c>
      <c r="E3268" s="719">
        <v>4000</v>
      </c>
      <c r="F3268" s="720" t="s">
        <v>1643</v>
      </c>
      <c r="G3268" s="718" t="s">
        <v>1644</v>
      </c>
      <c r="H3268" s="718" t="s">
        <v>519</v>
      </c>
      <c r="I3268" s="718" t="s">
        <v>528</v>
      </c>
      <c r="J3268" s="718" t="s">
        <v>547</v>
      </c>
      <c r="K3268" s="721" t="s">
        <v>535</v>
      </c>
      <c r="L3268" s="732">
        <v>12</v>
      </c>
      <c r="M3268" s="733">
        <v>48600</v>
      </c>
      <c r="N3268" s="734" t="s">
        <v>535</v>
      </c>
      <c r="O3268" s="732">
        <v>6</v>
      </c>
      <c r="P3268" s="733">
        <v>23966.67</v>
      </c>
      <c r="Q3268" s="735" t="str">
        <f>+N3268</f>
        <v>12 - INDETERMINADO</v>
      </c>
      <c r="R3268" s="736" t="s">
        <v>523</v>
      </c>
    </row>
    <row r="3269" spans="1:18" s="28" customFormat="1" ht="12" x14ac:dyDescent="0.2">
      <c r="A3269" s="717" t="s">
        <v>514</v>
      </c>
      <c r="B3269" s="718" t="s">
        <v>549</v>
      </c>
      <c r="C3269" s="718" t="s">
        <v>147</v>
      </c>
      <c r="D3269" s="718" t="s">
        <v>550</v>
      </c>
      <c r="E3269" s="719">
        <v>3000</v>
      </c>
      <c r="F3269" s="720" t="s">
        <v>1645</v>
      </c>
      <c r="G3269" s="718" t="s">
        <v>1646</v>
      </c>
      <c r="H3269" s="718" t="s">
        <v>519</v>
      </c>
      <c r="I3269" s="718" t="s">
        <v>520</v>
      </c>
      <c r="J3269" s="718" t="s">
        <v>534</v>
      </c>
      <c r="K3269" s="721" t="s">
        <v>1647</v>
      </c>
      <c r="L3269" s="732">
        <v>3</v>
      </c>
      <c r="M3269" s="733">
        <v>6720</v>
      </c>
      <c r="N3269" s="734">
        <v>0</v>
      </c>
      <c r="O3269" s="732">
        <v>6</v>
      </c>
      <c r="P3269" s="733">
        <v>17982.080000000002</v>
      </c>
      <c r="Q3269" s="735">
        <f>+N3269</f>
        <v>0</v>
      </c>
      <c r="R3269" s="736" t="s">
        <v>523</v>
      </c>
    </row>
    <row r="3270" spans="1:18" s="28" customFormat="1" ht="12" x14ac:dyDescent="0.2">
      <c r="A3270" s="717" t="s">
        <v>514</v>
      </c>
      <c r="B3270" s="718" t="s">
        <v>515</v>
      </c>
      <c r="C3270" s="718" t="s">
        <v>147</v>
      </c>
      <c r="D3270" s="718" t="s">
        <v>536</v>
      </c>
      <c r="E3270" s="719">
        <v>3000</v>
      </c>
      <c r="F3270" s="720" t="s">
        <v>1648</v>
      </c>
      <c r="G3270" s="718" t="s">
        <v>1649</v>
      </c>
      <c r="H3270" s="718"/>
      <c r="I3270" s="718" t="s">
        <v>520</v>
      </c>
      <c r="J3270" s="718" t="s">
        <v>1436</v>
      </c>
      <c r="K3270" s="721">
        <v>3</v>
      </c>
      <c r="L3270" s="732">
        <v>2</v>
      </c>
      <c r="M3270" s="733">
        <v>6000</v>
      </c>
      <c r="N3270" s="734" t="s">
        <v>542</v>
      </c>
      <c r="O3270" s="732">
        <v>0</v>
      </c>
      <c r="P3270" s="733">
        <v>0</v>
      </c>
      <c r="Q3270" s="735"/>
      <c r="R3270" s="736" t="s">
        <v>543</v>
      </c>
    </row>
    <row r="3271" spans="1:18" s="28" customFormat="1" ht="12" x14ac:dyDescent="0.2">
      <c r="A3271" s="717" t="s">
        <v>514</v>
      </c>
      <c r="B3271" s="718" t="s">
        <v>515</v>
      </c>
      <c r="C3271" s="718" t="s">
        <v>147</v>
      </c>
      <c r="D3271" s="718" t="s">
        <v>554</v>
      </c>
      <c r="E3271" s="719">
        <v>3000</v>
      </c>
      <c r="F3271" s="720" t="s">
        <v>1650</v>
      </c>
      <c r="G3271" s="718" t="s">
        <v>1651</v>
      </c>
      <c r="H3271" s="718" t="s">
        <v>527</v>
      </c>
      <c r="I3271" s="718" t="s">
        <v>528</v>
      </c>
      <c r="J3271" s="718" t="s">
        <v>1652</v>
      </c>
      <c r="K3271" s="721" t="s">
        <v>557</v>
      </c>
      <c r="L3271" s="732">
        <v>5</v>
      </c>
      <c r="M3271" s="733">
        <v>15000</v>
      </c>
      <c r="N3271" s="734" t="s">
        <v>557</v>
      </c>
      <c r="O3271" s="732">
        <v>6</v>
      </c>
      <c r="P3271" s="733">
        <v>18000</v>
      </c>
      <c r="Q3271" s="735" t="str">
        <f>+N3271</f>
        <v>13 - INDETERMINADO</v>
      </c>
      <c r="R3271" s="736" t="s">
        <v>523</v>
      </c>
    </row>
    <row r="3272" spans="1:18" s="28" customFormat="1" ht="12" x14ac:dyDescent="0.2">
      <c r="A3272" s="717" t="s">
        <v>514</v>
      </c>
      <c r="B3272" s="718" t="s">
        <v>515</v>
      </c>
      <c r="C3272" s="718" t="s">
        <v>147</v>
      </c>
      <c r="D3272" s="718" t="s">
        <v>948</v>
      </c>
      <c r="E3272" s="719">
        <v>2000</v>
      </c>
      <c r="F3272" s="720" t="s">
        <v>1653</v>
      </c>
      <c r="G3272" s="718" t="s">
        <v>1654</v>
      </c>
      <c r="H3272" s="718" t="s">
        <v>623</v>
      </c>
      <c r="I3272" s="718" t="s">
        <v>615</v>
      </c>
      <c r="J3272" s="718" t="s">
        <v>837</v>
      </c>
      <c r="K3272" s="721" t="s">
        <v>1655</v>
      </c>
      <c r="L3272" s="732">
        <v>12</v>
      </c>
      <c r="M3272" s="733">
        <v>24810</v>
      </c>
      <c r="N3272" s="734" t="s">
        <v>1655</v>
      </c>
      <c r="O3272" s="732">
        <v>6</v>
      </c>
      <c r="P3272" s="733">
        <v>12000</v>
      </c>
      <c r="Q3272" s="735" t="str">
        <f>+N3272</f>
        <v>115 - INDETERMINADO</v>
      </c>
      <c r="R3272" s="736" t="s">
        <v>523</v>
      </c>
    </row>
    <row r="3273" spans="1:18" s="28" customFormat="1" ht="12" x14ac:dyDescent="0.2">
      <c r="A3273" s="717" t="s">
        <v>514</v>
      </c>
      <c r="B3273" s="718" t="s">
        <v>515</v>
      </c>
      <c r="C3273" s="718" t="s">
        <v>147</v>
      </c>
      <c r="D3273" s="718" t="s">
        <v>544</v>
      </c>
      <c r="E3273" s="719">
        <v>4500</v>
      </c>
      <c r="F3273" s="720" t="s">
        <v>1656</v>
      </c>
      <c r="G3273" s="718" t="s">
        <v>1657</v>
      </c>
      <c r="H3273" s="718" t="s">
        <v>519</v>
      </c>
      <c r="I3273" s="718" t="s">
        <v>528</v>
      </c>
      <c r="J3273" s="718" t="s">
        <v>1285</v>
      </c>
      <c r="K3273" s="721">
        <v>2</v>
      </c>
      <c r="L3273" s="732">
        <v>1</v>
      </c>
      <c r="M3273" s="733">
        <v>4500</v>
      </c>
      <c r="N3273" s="734" t="s">
        <v>542</v>
      </c>
      <c r="O3273" s="732">
        <v>0</v>
      </c>
      <c r="P3273" s="733">
        <v>0</v>
      </c>
      <c r="Q3273" s="735"/>
      <c r="R3273" s="736" t="s">
        <v>543</v>
      </c>
    </row>
    <row r="3274" spans="1:18" s="28" customFormat="1" ht="12" x14ac:dyDescent="0.2">
      <c r="A3274" s="717" t="s">
        <v>514</v>
      </c>
      <c r="B3274" s="718" t="s">
        <v>515</v>
      </c>
      <c r="C3274" s="718" t="s">
        <v>147</v>
      </c>
      <c r="D3274" s="718" t="s">
        <v>1658</v>
      </c>
      <c r="E3274" s="719">
        <v>1800</v>
      </c>
      <c r="F3274" s="720" t="s">
        <v>1659</v>
      </c>
      <c r="G3274" s="718" t="s">
        <v>1660</v>
      </c>
      <c r="H3274" s="718"/>
      <c r="I3274" s="718" t="s">
        <v>1464</v>
      </c>
      <c r="J3274" s="718" t="s">
        <v>1661</v>
      </c>
      <c r="K3274" s="721" t="s">
        <v>707</v>
      </c>
      <c r="L3274" s="732">
        <v>12</v>
      </c>
      <c r="M3274" s="733">
        <v>22410</v>
      </c>
      <c r="N3274" s="734" t="s">
        <v>707</v>
      </c>
      <c r="O3274" s="732">
        <v>6</v>
      </c>
      <c r="P3274" s="733">
        <v>10800</v>
      </c>
      <c r="Q3274" s="735" t="str">
        <f>+N3274</f>
        <v>28 - INDETERMINADO</v>
      </c>
      <c r="R3274" s="736" t="s">
        <v>523</v>
      </c>
    </row>
    <row r="3275" spans="1:18" s="28" customFormat="1" ht="12" x14ac:dyDescent="0.2">
      <c r="A3275" s="717" t="s">
        <v>514</v>
      </c>
      <c r="B3275" s="718" t="s">
        <v>515</v>
      </c>
      <c r="C3275" s="718" t="s">
        <v>147</v>
      </c>
      <c r="D3275" s="718" t="s">
        <v>995</v>
      </c>
      <c r="E3275" s="719">
        <v>3000</v>
      </c>
      <c r="F3275" s="720" t="s">
        <v>1662</v>
      </c>
      <c r="G3275" s="718" t="s">
        <v>1663</v>
      </c>
      <c r="H3275" s="718" t="s">
        <v>539</v>
      </c>
      <c r="I3275" s="718" t="s">
        <v>528</v>
      </c>
      <c r="J3275" s="718" t="s">
        <v>1664</v>
      </c>
      <c r="K3275" s="721" t="s">
        <v>567</v>
      </c>
      <c r="L3275" s="732">
        <v>5</v>
      </c>
      <c r="M3275" s="733">
        <v>15000</v>
      </c>
      <c r="N3275" s="734" t="s">
        <v>567</v>
      </c>
      <c r="O3275" s="732">
        <v>6</v>
      </c>
      <c r="P3275" s="733">
        <v>18000</v>
      </c>
      <c r="Q3275" s="735" t="str">
        <f>+N3275</f>
        <v>16 - INDETERMINADO</v>
      </c>
      <c r="R3275" s="736" t="s">
        <v>523</v>
      </c>
    </row>
    <row r="3276" spans="1:18" s="28" customFormat="1" ht="12" x14ac:dyDescent="0.2">
      <c r="A3276" s="717" t="s">
        <v>514</v>
      </c>
      <c r="B3276" s="718" t="s">
        <v>549</v>
      </c>
      <c r="C3276" s="718" t="s">
        <v>147</v>
      </c>
      <c r="D3276" s="718" t="s">
        <v>589</v>
      </c>
      <c r="E3276" s="719">
        <v>3000</v>
      </c>
      <c r="F3276" s="720" t="s">
        <v>1665</v>
      </c>
      <c r="G3276" s="718" t="s">
        <v>1666</v>
      </c>
      <c r="H3276" s="718" t="s">
        <v>539</v>
      </c>
      <c r="I3276" s="718" t="s">
        <v>528</v>
      </c>
      <c r="J3276" s="718" t="s">
        <v>596</v>
      </c>
      <c r="K3276" s="721" t="s">
        <v>557</v>
      </c>
      <c r="L3276" s="732">
        <v>12</v>
      </c>
      <c r="M3276" s="733">
        <v>36600</v>
      </c>
      <c r="N3276" s="734" t="s">
        <v>557</v>
      </c>
      <c r="O3276" s="732">
        <v>0</v>
      </c>
      <c r="P3276" s="733">
        <v>0</v>
      </c>
      <c r="Q3276" s="735"/>
      <c r="R3276" s="736" t="s">
        <v>543</v>
      </c>
    </row>
    <row r="3277" spans="1:18" s="28" customFormat="1" ht="12" x14ac:dyDescent="0.2">
      <c r="A3277" s="717" t="s">
        <v>514</v>
      </c>
      <c r="B3277" s="718" t="s">
        <v>515</v>
      </c>
      <c r="C3277" s="718" t="s">
        <v>147</v>
      </c>
      <c r="D3277" s="718" t="s">
        <v>841</v>
      </c>
      <c r="E3277" s="719">
        <v>3000</v>
      </c>
      <c r="F3277" s="720" t="s">
        <v>1667</v>
      </c>
      <c r="G3277" s="718" t="s">
        <v>1668</v>
      </c>
      <c r="H3277" s="718" t="s">
        <v>539</v>
      </c>
      <c r="I3277" s="718" t="s">
        <v>528</v>
      </c>
      <c r="J3277" s="718" t="s">
        <v>596</v>
      </c>
      <c r="K3277" s="721" t="s">
        <v>700</v>
      </c>
      <c r="L3277" s="732">
        <v>5</v>
      </c>
      <c r="M3277" s="733">
        <v>14900</v>
      </c>
      <c r="N3277" s="734" t="s">
        <v>700</v>
      </c>
      <c r="O3277" s="732">
        <v>6</v>
      </c>
      <c r="P3277" s="733">
        <v>18000</v>
      </c>
      <c r="Q3277" s="735" t="str">
        <f>+N3277</f>
        <v>3 - INDETERMINADO</v>
      </c>
      <c r="R3277" s="736" t="s">
        <v>523</v>
      </c>
    </row>
    <row r="3278" spans="1:18" s="28" customFormat="1" ht="12" x14ac:dyDescent="0.2">
      <c r="A3278" s="717" t="s">
        <v>514</v>
      </c>
      <c r="B3278" s="718" t="s">
        <v>515</v>
      </c>
      <c r="C3278" s="718" t="s">
        <v>147</v>
      </c>
      <c r="D3278" s="718" t="s">
        <v>554</v>
      </c>
      <c r="E3278" s="719">
        <v>3000</v>
      </c>
      <c r="F3278" s="720" t="s">
        <v>1669</v>
      </c>
      <c r="G3278" s="718" t="s">
        <v>1670</v>
      </c>
      <c r="H3278" s="718" t="s">
        <v>930</v>
      </c>
      <c r="I3278" s="718" t="s">
        <v>528</v>
      </c>
      <c r="J3278" s="718" t="s">
        <v>931</v>
      </c>
      <c r="K3278" s="721" t="s">
        <v>557</v>
      </c>
      <c r="L3278" s="732">
        <v>5</v>
      </c>
      <c r="M3278" s="733">
        <v>15000</v>
      </c>
      <c r="N3278" s="734" t="s">
        <v>557</v>
      </c>
      <c r="O3278" s="732">
        <v>6</v>
      </c>
      <c r="P3278" s="733">
        <v>18000</v>
      </c>
      <c r="Q3278" s="735" t="str">
        <f>+N3278</f>
        <v>13 - INDETERMINADO</v>
      </c>
      <c r="R3278" s="736" t="s">
        <v>523</v>
      </c>
    </row>
    <row r="3279" spans="1:18" s="28" customFormat="1" ht="12" x14ac:dyDescent="0.2">
      <c r="A3279" s="717" t="s">
        <v>514</v>
      </c>
      <c r="B3279" s="718" t="s">
        <v>515</v>
      </c>
      <c r="C3279" s="718" t="s">
        <v>147</v>
      </c>
      <c r="D3279" s="718" t="s">
        <v>800</v>
      </c>
      <c r="E3279" s="719">
        <v>3000</v>
      </c>
      <c r="F3279" s="720" t="s">
        <v>1671</v>
      </c>
      <c r="G3279" s="718" t="s">
        <v>1672</v>
      </c>
      <c r="H3279" s="718" t="s">
        <v>539</v>
      </c>
      <c r="I3279" s="718" t="s">
        <v>528</v>
      </c>
      <c r="J3279" s="718" t="s">
        <v>596</v>
      </c>
      <c r="K3279" s="721" t="s">
        <v>612</v>
      </c>
      <c r="L3279" s="732">
        <v>5</v>
      </c>
      <c r="M3279" s="733">
        <v>14800</v>
      </c>
      <c r="N3279" s="734" t="s">
        <v>612</v>
      </c>
      <c r="O3279" s="732">
        <v>6</v>
      </c>
      <c r="P3279" s="733">
        <v>18000</v>
      </c>
      <c r="Q3279" s="735" t="str">
        <f>+N3279</f>
        <v>15 - INDETERMINADO</v>
      </c>
      <c r="R3279" s="736" t="s">
        <v>523</v>
      </c>
    </row>
    <row r="3280" spans="1:18" s="28" customFormat="1" ht="12" x14ac:dyDescent="0.2">
      <c r="A3280" s="717" t="s">
        <v>514</v>
      </c>
      <c r="B3280" s="718" t="s">
        <v>515</v>
      </c>
      <c r="C3280" s="718" t="s">
        <v>147</v>
      </c>
      <c r="D3280" s="718" t="s">
        <v>1488</v>
      </c>
      <c r="E3280" s="719">
        <v>3000</v>
      </c>
      <c r="F3280" s="720" t="s">
        <v>1673</v>
      </c>
      <c r="G3280" s="718" t="s">
        <v>1674</v>
      </c>
      <c r="H3280" s="718" t="s">
        <v>930</v>
      </c>
      <c r="I3280" s="718" t="s">
        <v>520</v>
      </c>
      <c r="J3280" s="718" t="s">
        <v>1635</v>
      </c>
      <c r="K3280" s="721" t="s">
        <v>612</v>
      </c>
      <c r="L3280" s="732">
        <v>5</v>
      </c>
      <c r="M3280" s="733">
        <v>14900</v>
      </c>
      <c r="N3280" s="734" t="s">
        <v>612</v>
      </c>
      <c r="O3280" s="732">
        <v>6</v>
      </c>
      <c r="P3280" s="733">
        <v>17800</v>
      </c>
      <c r="Q3280" s="735" t="str">
        <f>+N3280</f>
        <v>15 - INDETERMINADO</v>
      </c>
      <c r="R3280" s="736" t="s">
        <v>523</v>
      </c>
    </row>
    <row r="3281" spans="1:18" s="28" customFormat="1" ht="12" x14ac:dyDescent="0.2">
      <c r="A3281" s="717" t="s">
        <v>514</v>
      </c>
      <c r="B3281" s="718" t="s">
        <v>515</v>
      </c>
      <c r="C3281" s="718" t="s">
        <v>147</v>
      </c>
      <c r="D3281" s="718" t="s">
        <v>1675</v>
      </c>
      <c r="E3281" s="719">
        <v>2500</v>
      </c>
      <c r="F3281" s="720" t="s">
        <v>1676</v>
      </c>
      <c r="G3281" s="718" t="s">
        <v>1677</v>
      </c>
      <c r="H3281" s="718" t="s">
        <v>571</v>
      </c>
      <c r="I3281" s="718" t="s">
        <v>571</v>
      </c>
      <c r="J3281" s="718" t="s">
        <v>571</v>
      </c>
      <c r="K3281" s="721" t="s">
        <v>557</v>
      </c>
      <c r="L3281" s="732">
        <v>10</v>
      </c>
      <c r="M3281" s="733">
        <v>25300</v>
      </c>
      <c r="N3281" s="734" t="s">
        <v>542</v>
      </c>
      <c r="O3281" s="732">
        <v>0</v>
      </c>
      <c r="P3281" s="733">
        <v>0</v>
      </c>
      <c r="Q3281" s="735"/>
      <c r="R3281" s="736" t="s">
        <v>543</v>
      </c>
    </row>
    <row r="3282" spans="1:18" s="28" customFormat="1" ht="12" x14ac:dyDescent="0.2">
      <c r="A3282" s="717" t="s">
        <v>514</v>
      </c>
      <c r="B3282" s="718" t="s">
        <v>515</v>
      </c>
      <c r="C3282" s="718" t="s">
        <v>147</v>
      </c>
      <c r="D3282" s="718" t="s">
        <v>701</v>
      </c>
      <c r="E3282" s="719">
        <v>2500</v>
      </c>
      <c r="F3282" s="720" t="s">
        <v>1678</v>
      </c>
      <c r="G3282" s="718" t="s">
        <v>1679</v>
      </c>
      <c r="H3282" s="718" t="s">
        <v>571</v>
      </c>
      <c r="I3282" s="718" t="s">
        <v>571</v>
      </c>
      <c r="J3282" s="718" t="s">
        <v>571</v>
      </c>
      <c r="K3282" s="721" t="s">
        <v>530</v>
      </c>
      <c r="L3282" s="732">
        <v>12</v>
      </c>
      <c r="M3282" s="733">
        <v>30600</v>
      </c>
      <c r="N3282" s="734" t="s">
        <v>530</v>
      </c>
      <c r="O3282" s="732">
        <v>6</v>
      </c>
      <c r="P3282" s="733">
        <v>15000</v>
      </c>
      <c r="Q3282" s="735" t="str">
        <f>+N3282</f>
        <v>4 - INDETERMINADO</v>
      </c>
      <c r="R3282" s="736" t="s">
        <v>523</v>
      </c>
    </row>
    <row r="3283" spans="1:18" s="28" customFormat="1" ht="12" x14ac:dyDescent="0.2">
      <c r="A3283" s="717" t="s">
        <v>514</v>
      </c>
      <c r="B3283" s="718" t="s">
        <v>549</v>
      </c>
      <c r="C3283" s="718" t="s">
        <v>147</v>
      </c>
      <c r="D3283" s="718" t="s">
        <v>536</v>
      </c>
      <c r="E3283" s="719">
        <v>3000</v>
      </c>
      <c r="F3283" s="720" t="s">
        <v>1680</v>
      </c>
      <c r="G3283" s="718" t="s">
        <v>1681</v>
      </c>
      <c r="H3283" s="718" t="s">
        <v>519</v>
      </c>
      <c r="I3283" s="718" t="s">
        <v>528</v>
      </c>
      <c r="J3283" s="718" t="s">
        <v>547</v>
      </c>
      <c r="K3283" s="721">
        <v>2</v>
      </c>
      <c r="L3283" s="732">
        <v>2</v>
      </c>
      <c r="M3283" s="733">
        <v>6000</v>
      </c>
      <c r="N3283" s="734" t="s">
        <v>542</v>
      </c>
      <c r="O3283" s="732">
        <v>0</v>
      </c>
      <c r="P3283" s="733">
        <v>0</v>
      </c>
      <c r="Q3283" s="735"/>
      <c r="R3283" s="736" t="s">
        <v>543</v>
      </c>
    </row>
    <row r="3284" spans="1:18" s="28" customFormat="1" ht="12" x14ac:dyDescent="0.2">
      <c r="A3284" s="717" t="s">
        <v>514</v>
      </c>
      <c r="B3284" s="718" t="s">
        <v>515</v>
      </c>
      <c r="C3284" s="718" t="s">
        <v>147</v>
      </c>
      <c r="D3284" s="718" t="s">
        <v>1223</v>
      </c>
      <c r="E3284" s="719">
        <v>3000</v>
      </c>
      <c r="F3284" s="720" t="s">
        <v>1682</v>
      </c>
      <c r="G3284" s="718" t="s">
        <v>1683</v>
      </c>
      <c r="H3284" s="718" t="s">
        <v>539</v>
      </c>
      <c r="I3284" s="718" t="s">
        <v>528</v>
      </c>
      <c r="J3284" s="718" t="s">
        <v>1684</v>
      </c>
      <c r="K3284" s="721" t="s">
        <v>557</v>
      </c>
      <c r="L3284" s="732">
        <v>5</v>
      </c>
      <c r="M3284" s="733">
        <v>15000</v>
      </c>
      <c r="N3284" s="734" t="s">
        <v>557</v>
      </c>
      <c r="O3284" s="732">
        <v>6</v>
      </c>
      <c r="P3284" s="733">
        <v>17700</v>
      </c>
      <c r="Q3284" s="735" t="str">
        <f>+N3284</f>
        <v>13 - INDETERMINADO</v>
      </c>
      <c r="R3284" s="736" t="s">
        <v>523</v>
      </c>
    </row>
    <row r="3285" spans="1:18" s="28" customFormat="1" ht="12" x14ac:dyDescent="0.2">
      <c r="A3285" s="717" t="s">
        <v>514</v>
      </c>
      <c r="B3285" s="718" t="s">
        <v>515</v>
      </c>
      <c r="C3285" s="718" t="s">
        <v>147</v>
      </c>
      <c r="D3285" s="718" t="s">
        <v>1685</v>
      </c>
      <c r="E3285" s="719">
        <v>7000</v>
      </c>
      <c r="F3285" s="720" t="s">
        <v>1686</v>
      </c>
      <c r="G3285" s="718" t="s">
        <v>1687</v>
      </c>
      <c r="H3285" s="718" t="s">
        <v>539</v>
      </c>
      <c r="I3285" s="718" t="s">
        <v>528</v>
      </c>
      <c r="J3285" s="718" t="s">
        <v>1688</v>
      </c>
      <c r="K3285" s="721" t="s">
        <v>745</v>
      </c>
      <c r="L3285" s="732">
        <v>12</v>
      </c>
      <c r="M3285" s="733">
        <v>84600</v>
      </c>
      <c r="N3285" s="734" t="s">
        <v>745</v>
      </c>
      <c r="O3285" s="732">
        <v>6</v>
      </c>
      <c r="P3285" s="733">
        <v>41721.450000000004</v>
      </c>
      <c r="Q3285" s="735" t="str">
        <f>+N3285</f>
        <v>2 - INDETERMINADO</v>
      </c>
      <c r="R3285" s="736" t="s">
        <v>523</v>
      </c>
    </row>
    <row r="3286" spans="1:18" s="28" customFormat="1" ht="12" x14ac:dyDescent="0.2">
      <c r="A3286" s="717" t="s">
        <v>514</v>
      </c>
      <c r="B3286" s="718" t="s">
        <v>515</v>
      </c>
      <c r="C3286" s="718" t="s">
        <v>147</v>
      </c>
      <c r="D3286" s="718" t="s">
        <v>531</v>
      </c>
      <c r="E3286" s="719">
        <v>4500</v>
      </c>
      <c r="F3286" s="720" t="s">
        <v>1689</v>
      </c>
      <c r="G3286" s="718" t="s">
        <v>1690</v>
      </c>
      <c r="H3286" s="718" t="s">
        <v>519</v>
      </c>
      <c r="I3286" s="718" t="s">
        <v>528</v>
      </c>
      <c r="J3286" s="718" t="s">
        <v>600</v>
      </c>
      <c r="K3286" s="721" t="s">
        <v>535</v>
      </c>
      <c r="L3286" s="732">
        <v>3</v>
      </c>
      <c r="M3286" s="733">
        <v>13500</v>
      </c>
      <c r="N3286" s="734" t="s">
        <v>542</v>
      </c>
      <c r="O3286" s="732">
        <v>0</v>
      </c>
      <c r="P3286" s="733">
        <v>0</v>
      </c>
      <c r="Q3286" s="735"/>
      <c r="R3286" s="736" t="s">
        <v>543</v>
      </c>
    </row>
    <row r="3287" spans="1:18" s="28" customFormat="1" ht="12" x14ac:dyDescent="0.2">
      <c r="A3287" s="717" t="s">
        <v>514</v>
      </c>
      <c r="B3287" s="718" t="s">
        <v>515</v>
      </c>
      <c r="C3287" s="718" t="s">
        <v>147</v>
      </c>
      <c r="D3287" s="718" t="s">
        <v>631</v>
      </c>
      <c r="E3287" s="719">
        <v>1200</v>
      </c>
      <c r="F3287" s="720" t="s">
        <v>1691</v>
      </c>
      <c r="G3287" s="718" t="s">
        <v>1692</v>
      </c>
      <c r="H3287" s="718" t="s">
        <v>623</v>
      </c>
      <c r="I3287" s="718" t="s">
        <v>738</v>
      </c>
      <c r="J3287" s="718" t="s">
        <v>1323</v>
      </c>
      <c r="K3287" s="721" t="s">
        <v>522</v>
      </c>
      <c r="L3287" s="732">
        <v>12</v>
      </c>
      <c r="M3287" s="733">
        <v>15210</v>
      </c>
      <c r="N3287" s="734" t="s">
        <v>522</v>
      </c>
      <c r="O3287" s="732">
        <v>6</v>
      </c>
      <c r="P3287" s="733">
        <v>7200</v>
      </c>
      <c r="Q3287" s="735" t="str">
        <f>+N3287</f>
        <v>99 - INDETERMINADO</v>
      </c>
      <c r="R3287" s="736" t="s">
        <v>523</v>
      </c>
    </row>
    <row r="3288" spans="1:18" s="28" customFormat="1" ht="12" x14ac:dyDescent="0.2">
      <c r="A3288" s="717" t="s">
        <v>514</v>
      </c>
      <c r="B3288" s="718" t="s">
        <v>515</v>
      </c>
      <c r="C3288" s="718" t="s">
        <v>147</v>
      </c>
      <c r="D3288" s="718" t="s">
        <v>536</v>
      </c>
      <c r="E3288" s="719">
        <v>3000</v>
      </c>
      <c r="F3288" s="720" t="s">
        <v>1693</v>
      </c>
      <c r="G3288" s="718" t="s">
        <v>1694</v>
      </c>
      <c r="H3288" s="718" t="s">
        <v>539</v>
      </c>
      <c r="I3288" s="718" t="s">
        <v>520</v>
      </c>
      <c r="J3288" s="718" t="s">
        <v>1695</v>
      </c>
      <c r="K3288" s="721" t="s">
        <v>541</v>
      </c>
      <c r="L3288" s="732">
        <v>5</v>
      </c>
      <c r="M3288" s="733">
        <v>15000</v>
      </c>
      <c r="N3288" s="734" t="s">
        <v>541</v>
      </c>
      <c r="O3288" s="732">
        <v>6</v>
      </c>
      <c r="P3288" s="733">
        <v>18000</v>
      </c>
      <c r="Q3288" s="735" t="str">
        <f>+N3288</f>
        <v>5 - INDETERMINADO</v>
      </c>
      <c r="R3288" s="736" t="s">
        <v>523</v>
      </c>
    </row>
    <row r="3289" spans="1:18" s="28" customFormat="1" ht="12" x14ac:dyDescent="0.2">
      <c r="A3289" s="717" t="s">
        <v>514</v>
      </c>
      <c r="B3289" s="718" t="s">
        <v>515</v>
      </c>
      <c r="C3289" s="718" t="s">
        <v>147</v>
      </c>
      <c r="D3289" s="718" t="s">
        <v>1018</v>
      </c>
      <c r="E3289" s="719">
        <v>2500</v>
      </c>
      <c r="F3289" s="720" t="s">
        <v>1696</v>
      </c>
      <c r="G3289" s="718" t="s">
        <v>1697</v>
      </c>
      <c r="H3289" s="718"/>
      <c r="I3289" s="718" t="s">
        <v>738</v>
      </c>
      <c r="J3289" s="718" t="s">
        <v>1698</v>
      </c>
      <c r="K3289" s="721" t="s">
        <v>557</v>
      </c>
      <c r="L3289" s="732">
        <v>12</v>
      </c>
      <c r="M3289" s="733">
        <v>30600</v>
      </c>
      <c r="N3289" s="734" t="s">
        <v>557</v>
      </c>
      <c r="O3289" s="732">
        <v>6</v>
      </c>
      <c r="P3289" s="733">
        <v>15000</v>
      </c>
      <c r="Q3289" s="735" t="str">
        <f>+N3289</f>
        <v>13 - INDETERMINADO</v>
      </c>
      <c r="R3289" s="736" t="s">
        <v>523</v>
      </c>
    </row>
    <row r="3290" spans="1:18" s="28" customFormat="1" ht="12" x14ac:dyDescent="0.2">
      <c r="A3290" s="717" t="s">
        <v>514</v>
      </c>
      <c r="B3290" s="718" t="s">
        <v>549</v>
      </c>
      <c r="C3290" s="718" t="s">
        <v>147</v>
      </c>
      <c r="D3290" s="718" t="s">
        <v>519</v>
      </c>
      <c r="E3290" s="719">
        <v>7000</v>
      </c>
      <c r="F3290" s="720" t="s">
        <v>1699</v>
      </c>
      <c r="G3290" s="718" t="s">
        <v>1700</v>
      </c>
      <c r="H3290" s="718" t="s">
        <v>519</v>
      </c>
      <c r="I3290" s="718" t="s">
        <v>528</v>
      </c>
      <c r="J3290" s="718" t="s">
        <v>547</v>
      </c>
      <c r="K3290" s="721" t="s">
        <v>1701</v>
      </c>
      <c r="L3290" s="732">
        <v>3</v>
      </c>
      <c r="M3290" s="733">
        <v>14356.66</v>
      </c>
      <c r="N3290" s="734" t="s">
        <v>542</v>
      </c>
      <c r="O3290" s="732">
        <v>0</v>
      </c>
      <c r="P3290" s="733">
        <v>0</v>
      </c>
      <c r="Q3290" s="735"/>
      <c r="R3290" s="736" t="s">
        <v>543</v>
      </c>
    </row>
    <row r="3291" spans="1:18" s="28" customFormat="1" ht="12" x14ac:dyDescent="0.2">
      <c r="A3291" s="717" t="s">
        <v>514</v>
      </c>
      <c r="B3291" s="718" t="s">
        <v>515</v>
      </c>
      <c r="C3291" s="718" t="s">
        <v>147</v>
      </c>
      <c r="D3291" s="718" t="s">
        <v>608</v>
      </c>
      <c r="E3291" s="719">
        <v>2000</v>
      </c>
      <c r="F3291" s="720" t="s">
        <v>1702</v>
      </c>
      <c r="G3291" s="718" t="s">
        <v>1703</v>
      </c>
      <c r="H3291" s="718"/>
      <c r="I3291" s="718" t="s">
        <v>1364</v>
      </c>
      <c r="J3291" s="718" t="s">
        <v>1704</v>
      </c>
      <c r="K3291" s="721" t="s">
        <v>1127</v>
      </c>
      <c r="L3291" s="732">
        <v>11</v>
      </c>
      <c r="M3291" s="733">
        <v>22743.33</v>
      </c>
      <c r="N3291" s="734" t="s">
        <v>1127</v>
      </c>
      <c r="O3291" s="732">
        <v>6</v>
      </c>
      <c r="P3291" s="733">
        <v>11997.640000000001</v>
      </c>
      <c r="Q3291" s="735" t="str">
        <f>+N3291</f>
        <v>1 - INDETERMINADO</v>
      </c>
      <c r="R3291" s="736" t="s">
        <v>523</v>
      </c>
    </row>
    <row r="3292" spans="1:18" s="28" customFormat="1" ht="12" x14ac:dyDescent="0.2">
      <c r="A3292" s="717" t="s">
        <v>514</v>
      </c>
      <c r="B3292" s="718" t="s">
        <v>515</v>
      </c>
      <c r="C3292" s="718" t="s">
        <v>147</v>
      </c>
      <c r="D3292" s="718" t="s">
        <v>585</v>
      </c>
      <c r="E3292" s="719">
        <v>3000</v>
      </c>
      <c r="F3292" s="720" t="s">
        <v>1705</v>
      </c>
      <c r="G3292" s="718" t="s">
        <v>1706</v>
      </c>
      <c r="H3292" s="718"/>
      <c r="I3292" s="718" t="s">
        <v>520</v>
      </c>
      <c r="J3292" s="718" t="s">
        <v>1707</v>
      </c>
      <c r="K3292" s="721" t="s">
        <v>557</v>
      </c>
      <c r="L3292" s="732">
        <v>5</v>
      </c>
      <c r="M3292" s="733">
        <v>15000</v>
      </c>
      <c r="N3292" s="734" t="s">
        <v>557</v>
      </c>
      <c r="O3292" s="732">
        <v>6</v>
      </c>
      <c r="P3292" s="733">
        <v>18000</v>
      </c>
      <c r="Q3292" s="735" t="str">
        <f>+N3292</f>
        <v>13 - INDETERMINADO</v>
      </c>
      <c r="R3292" s="736" t="s">
        <v>523</v>
      </c>
    </row>
    <row r="3293" spans="1:18" s="28" customFormat="1" ht="12" x14ac:dyDescent="0.2">
      <c r="A3293" s="717" t="s">
        <v>514</v>
      </c>
      <c r="B3293" s="718" t="s">
        <v>515</v>
      </c>
      <c r="C3293" s="718" t="s">
        <v>147</v>
      </c>
      <c r="D3293" s="718" t="s">
        <v>728</v>
      </c>
      <c r="E3293" s="719">
        <v>2000</v>
      </c>
      <c r="F3293" s="720" t="s">
        <v>1708</v>
      </c>
      <c r="G3293" s="718" t="s">
        <v>1709</v>
      </c>
      <c r="H3293" s="718" t="s">
        <v>565</v>
      </c>
      <c r="I3293" s="718" t="s">
        <v>520</v>
      </c>
      <c r="J3293" s="718" t="s">
        <v>588</v>
      </c>
      <c r="K3293" s="721" t="s">
        <v>1710</v>
      </c>
      <c r="L3293" s="732">
        <v>3</v>
      </c>
      <c r="M3293" s="733">
        <v>4940</v>
      </c>
      <c r="N3293" s="734">
        <v>0</v>
      </c>
      <c r="O3293" s="732">
        <v>3</v>
      </c>
      <c r="P3293" s="733">
        <v>5976.11</v>
      </c>
      <c r="Q3293" s="735">
        <f>+N3293</f>
        <v>0</v>
      </c>
      <c r="R3293" s="736" t="s">
        <v>523</v>
      </c>
    </row>
    <row r="3294" spans="1:18" s="28" customFormat="1" ht="12" x14ac:dyDescent="0.2">
      <c r="A3294" s="717" t="s">
        <v>514</v>
      </c>
      <c r="B3294" s="718" t="s">
        <v>515</v>
      </c>
      <c r="C3294" s="718" t="s">
        <v>147</v>
      </c>
      <c r="D3294" s="718" t="s">
        <v>800</v>
      </c>
      <c r="E3294" s="719">
        <v>3000</v>
      </c>
      <c r="F3294" s="720" t="s">
        <v>1711</v>
      </c>
      <c r="G3294" s="718" t="s">
        <v>1712</v>
      </c>
      <c r="H3294" s="718" t="s">
        <v>519</v>
      </c>
      <c r="I3294" s="718" t="s">
        <v>528</v>
      </c>
      <c r="J3294" s="718" t="s">
        <v>547</v>
      </c>
      <c r="K3294" s="721" t="s">
        <v>557</v>
      </c>
      <c r="L3294" s="732">
        <v>5</v>
      </c>
      <c r="M3294" s="733">
        <v>14260.67</v>
      </c>
      <c r="N3294" s="734" t="s">
        <v>542</v>
      </c>
      <c r="O3294" s="732">
        <v>0</v>
      </c>
      <c r="P3294" s="733">
        <v>0</v>
      </c>
      <c r="Q3294" s="735"/>
      <c r="R3294" s="736" t="s">
        <v>543</v>
      </c>
    </row>
    <row r="3295" spans="1:18" s="28" customFormat="1" ht="12" x14ac:dyDescent="0.2">
      <c r="A3295" s="717" t="s">
        <v>514</v>
      </c>
      <c r="B3295" s="718" t="s">
        <v>515</v>
      </c>
      <c r="C3295" s="718" t="s">
        <v>147</v>
      </c>
      <c r="D3295" s="718" t="s">
        <v>1081</v>
      </c>
      <c r="E3295" s="719">
        <v>2000</v>
      </c>
      <c r="F3295" s="720" t="s">
        <v>1713</v>
      </c>
      <c r="G3295" s="718" t="s">
        <v>1714</v>
      </c>
      <c r="H3295" s="718" t="s">
        <v>539</v>
      </c>
      <c r="I3295" s="718" t="s">
        <v>520</v>
      </c>
      <c r="J3295" s="718" t="s">
        <v>734</v>
      </c>
      <c r="K3295" s="721" t="s">
        <v>535</v>
      </c>
      <c r="L3295" s="732">
        <v>12</v>
      </c>
      <c r="M3295" s="733">
        <v>24810</v>
      </c>
      <c r="N3295" s="734" t="s">
        <v>535</v>
      </c>
      <c r="O3295" s="732">
        <v>6</v>
      </c>
      <c r="P3295" s="733">
        <v>11906.099999999999</v>
      </c>
      <c r="Q3295" s="735" t="str">
        <f>+N3295</f>
        <v>12 - INDETERMINADO</v>
      </c>
      <c r="R3295" s="736" t="s">
        <v>523</v>
      </c>
    </row>
    <row r="3296" spans="1:18" s="28" customFormat="1" ht="12" x14ac:dyDescent="0.2">
      <c r="A3296" s="717" t="s">
        <v>514</v>
      </c>
      <c r="B3296" s="718" t="s">
        <v>515</v>
      </c>
      <c r="C3296" s="718" t="s">
        <v>147</v>
      </c>
      <c r="D3296" s="718" t="s">
        <v>1715</v>
      </c>
      <c r="E3296" s="719">
        <v>5000</v>
      </c>
      <c r="F3296" s="720" t="s">
        <v>1716</v>
      </c>
      <c r="G3296" s="718" t="s">
        <v>1717</v>
      </c>
      <c r="H3296" s="718" t="s">
        <v>519</v>
      </c>
      <c r="I3296" s="718" t="s">
        <v>528</v>
      </c>
      <c r="J3296" s="718" t="s">
        <v>600</v>
      </c>
      <c r="K3296" s="721" t="s">
        <v>612</v>
      </c>
      <c r="L3296" s="732">
        <v>5</v>
      </c>
      <c r="M3296" s="733">
        <v>24833.33</v>
      </c>
      <c r="N3296" s="734" t="s">
        <v>612</v>
      </c>
      <c r="O3296" s="732">
        <v>6</v>
      </c>
      <c r="P3296" s="733">
        <v>29822.91</v>
      </c>
      <c r="Q3296" s="735" t="str">
        <f>+N3296</f>
        <v>15 - INDETERMINADO</v>
      </c>
      <c r="R3296" s="736" t="s">
        <v>523</v>
      </c>
    </row>
    <row r="3297" spans="1:18" s="28" customFormat="1" ht="12" x14ac:dyDescent="0.2">
      <c r="A3297" s="717" t="s">
        <v>514</v>
      </c>
      <c r="B3297" s="718" t="s">
        <v>515</v>
      </c>
      <c r="C3297" s="718" t="s">
        <v>147</v>
      </c>
      <c r="D3297" s="718" t="s">
        <v>1718</v>
      </c>
      <c r="E3297" s="719">
        <v>2500</v>
      </c>
      <c r="F3297" s="720" t="s">
        <v>1719</v>
      </c>
      <c r="G3297" s="718" t="s">
        <v>1720</v>
      </c>
      <c r="H3297" s="718" t="s">
        <v>571</v>
      </c>
      <c r="I3297" s="718" t="s">
        <v>571</v>
      </c>
      <c r="J3297" s="718" t="s">
        <v>571</v>
      </c>
      <c r="K3297" s="721" t="s">
        <v>785</v>
      </c>
      <c r="L3297" s="732">
        <v>12</v>
      </c>
      <c r="M3297" s="733">
        <v>30600</v>
      </c>
      <c r="N3297" s="734" t="s">
        <v>785</v>
      </c>
      <c r="O3297" s="732">
        <v>6</v>
      </c>
      <c r="P3297" s="733">
        <v>13744.27</v>
      </c>
      <c r="Q3297" s="735" t="str">
        <f>+N3297</f>
        <v>11 - INDETERMINADO</v>
      </c>
      <c r="R3297" s="736" t="s">
        <v>523</v>
      </c>
    </row>
    <row r="3298" spans="1:18" s="28" customFormat="1" ht="12" x14ac:dyDescent="0.2">
      <c r="A3298" s="717" t="s">
        <v>514</v>
      </c>
      <c r="B3298" s="718" t="s">
        <v>515</v>
      </c>
      <c r="C3298" s="718" t="s">
        <v>147</v>
      </c>
      <c r="D3298" s="718" t="s">
        <v>1721</v>
      </c>
      <c r="E3298" s="719">
        <v>3500</v>
      </c>
      <c r="F3298" s="720" t="s">
        <v>1722</v>
      </c>
      <c r="G3298" s="718" t="s">
        <v>1723</v>
      </c>
      <c r="H3298" s="718"/>
      <c r="I3298" s="718" t="s">
        <v>528</v>
      </c>
      <c r="J3298" s="718" t="s">
        <v>1724</v>
      </c>
      <c r="K3298" s="721" t="s">
        <v>715</v>
      </c>
      <c r="L3298" s="732">
        <v>12</v>
      </c>
      <c r="M3298" s="733">
        <v>42600</v>
      </c>
      <c r="N3298" s="734" t="s">
        <v>715</v>
      </c>
      <c r="O3298" s="732">
        <v>6</v>
      </c>
      <c r="P3298" s="733">
        <v>20988.82</v>
      </c>
      <c r="Q3298" s="735" t="str">
        <f>+N3298</f>
        <v>14 - INDETERMINADO</v>
      </c>
      <c r="R3298" s="736" t="s">
        <v>523</v>
      </c>
    </row>
    <row r="3299" spans="1:18" s="28" customFormat="1" ht="12" x14ac:dyDescent="0.2">
      <c r="A3299" s="717" t="s">
        <v>514</v>
      </c>
      <c r="B3299" s="718" t="s">
        <v>515</v>
      </c>
      <c r="C3299" s="718" t="s">
        <v>147</v>
      </c>
      <c r="D3299" s="718" t="s">
        <v>1725</v>
      </c>
      <c r="E3299" s="719">
        <v>8500</v>
      </c>
      <c r="F3299" s="720" t="s">
        <v>1726</v>
      </c>
      <c r="G3299" s="718" t="s">
        <v>1727</v>
      </c>
      <c r="H3299" s="718" t="s">
        <v>527</v>
      </c>
      <c r="I3299" s="718" t="s">
        <v>528</v>
      </c>
      <c r="J3299" s="718" t="s">
        <v>1384</v>
      </c>
      <c r="K3299" s="721" t="s">
        <v>700</v>
      </c>
      <c r="L3299" s="732">
        <v>5</v>
      </c>
      <c r="M3299" s="733">
        <v>42500</v>
      </c>
      <c r="N3299" s="734" t="s">
        <v>700</v>
      </c>
      <c r="O3299" s="732">
        <v>6</v>
      </c>
      <c r="P3299" s="733">
        <v>51000</v>
      </c>
      <c r="Q3299" s="735" t="str">
        <f>+N3299</f>
        <v>3 - INDETERMINADO</v>
      </c>
      <c r="R3299" s="736" t="s">
        <v>523</v>
      </c>
    </row>
    <row r="3300" spans="1:18" s="28" customFormat="1" ht="12" x14ac:dyDescent="0.2">
      <c r="A3300" s="717" t="s">
        <v>514</v>
      </c>
      <c r="B3300" s="718" t="s">
        <v>515</v>
      </c>
      <c r="C3300" s="718" t="s">
        <v>147</v>
      </c>
      <c r="D3300" s="718" t="s">
        <v>1728</v>
      </c>
      <c r="E3300" s="719">
        <v>5500</v>
      </c>
      <c r="F3300" s="720" t="s">
        <v>1729</v>
      </c>
      <c r="G3300" s="718" t="s">
        <v>1730</v>
      </c>
      <c r="H3300" s="718" t="s">
        <v>519</v>
      </c>
      <c r="I3300" s="718" t="s">
        <v>528</v>
      </c>
      <c r="J3300" s="718" t="s">
        <v>600</v>
      </c>
      <c r="K3300" s="721">
        <v>10</v>
      </c>
      <c r="L3300" s="732">
        <v>1</v>
      </c>
      <c r="M3300" s="733">
        <v>5500</v>
      </c>
      <c r="N3300" s="734" t="s">
        <v>542</v>
      </c>
      <c r="O3300" s="732">
        <v>0</v>
      </c>
      <c r="P3300" s="733">
        <v>0</v>
      </c>
      <c r="Q3300" s="735"/>
      <c r="R3300" s="736" t="s">
        <v>543</v>
      </c>
    </row>
    <row r="3301" spans="1:18" s="28" customFormat="1" ht="12" x14ac:dyDescent="0.2">
      <c r="A3301" s="717" t="s">
        <v>514</v>
      </c>
      <c r="B3301" s="718" t="s">
        <v>549</v>
      </c>
      <c r="C3301" s="718" t="s">
        <v>147</v>
      </c>
      <c r="D3301" s="718" t="s">
        <v>544</v>
      </c>
      <c r="E3301" s="719">
        <v>4500</v>
      </c>
      <c r="F3301" s="720" t="s">
        <v>1729</v>
      </c>
      <c r="G3301" s="718" t="s">
        <v>1730</v>
      </c>
      <c r="H3301" s="718" t="s">
        <v>519</v>
      </c>
      <c r="I3301" s="718" t="s">
        <v>528</v>
      </c>
      <c r="J3301" s="718" t="s">
        <v>600</v>
      </c>
      <c r="K3301" s="721" t="s">
        <v>1731</v>
      </c>
      <c r="L3301" s="732">
        <v>3</v>
      </c>
      <c r="M3301" s="733">
        <v>12933.33</v>
      </c>
      <c r="N3301" s="734">
        <v>0</v>
      </c>
      <c r="O3301" s="732">
        <v>6</v>
      </c>
      <c r="P3301" s="733">
        <v>26982.81</v>
      </c>
      <c r="Q3301" s="735">
        <f>+N3301</f>
        <v>0</v>
      </c>
      <c r="R3301" s="736" t="s">
        <v>523</v>
      </c>
    </row>
    <row r="3302" spans="1:18" s="28" customFormat="1" ht="12" x14ac:dyDescent="0.2">
      <c r="A3302" s="717" t="s">
        <v>514</v>
      </c>
      <c r="B3302" s="718" t="s">
        <v>515</v>
      </c>
      <c r="C3302" s="718" t="s">
        <v>147</v>
      </c>
      <c r="D3302" s="718" t="s">
        <v>585</v>
      </c>
      <c r="E3302" s="719">
        <v>3000</v>
      </c>
      <c r="F3302" s="720" t="s">
        <v>1732</v>
      </c>
      <c r="G3302" s="718" t="s">
        <v>1733</v>
      </c>
      <c r="H3302" s="718" t="s">
        <v>571</v>
      </c>
      <c r="I3302" s="718" t="s">
        <v>571</v>
      </c>
      <c r="J3302" s="718" t="s">
        <v>571</v>
      </c>
      <c r="K3302" s="721" t="s">
        <v>1466</v>
      </c>
      <c r="L3302" s="732">
        <v>12</v>
      </c>
      <c r="M3302" s="733">
        <v>36600</v>
      </c>
      <c r="N3302" s="734" t="s">
        <v>1466</v>
      </c>
      <c r="O3302" s="732">
        <v>6</v>
      </c>
      <c r="P3302" s="733">
        <v>18000</v>
      </c>
      <c r="Q3302" s="735" t="str">
        <f>+N3302</f>
        <v>50 - INDETERMINADO</v>
      </c>
      <c r="R3302" s="736" t="s">
        <v>523</v>
      </c>
    </row>
    <row r="3303" spans="1:18" s="28" customFormat="1" ht="12" x14ac:dyDescent="0.2">
      <c r="A3303" s="717" t="s">
        <v>514</v>
      </c>
      <c r="B3303" s="718" t="s">
        <v>515</v>
      </c>
      <c r="C3303" s="718" t="s">
        <v>147</v>
      </c>
      <c r="D3303" s="718" t="s">
        <v>889</v>
      </c>
      <c r="E3303" s="719">
        <v>13000</v>
      </c>
      <c r="F3303" s="720" t="s">
        <v>1734</v>
      </c>
      <c r="G3303" s="718" t="s">
        <v>1735</v>
      </c>
      <c r="H3303" s="718" t="s">
        <v>519</v>
      </c>
      <c r="I3303" s="718" t="s">
        <v>528</v>
      </c>
      <c r="J3303" s="718" t="s">
        <v>547</v>
      </c>
      <c r="K3303" s="721" t="s">
        <v>763</v>
      </c>
      <c r="L3303" s="732">
        <v>0</v>
      </c>
      <c r="M3303" s="733">
        <v>0</v>
      </c>
      <c r="N3303" s="734" t="s">
        <v>763</v>
      </c>
      <c r="O3303" s="732">
        <v>6</v>
      </c>
      <c r="P3303" s="733">
        <v>78866.67</v>
      </c>
      <c r="Q3303" s="735" t="str">
        <f>+N3303</f>
        <v xml:space="preserve">DESIGNACIÓN  </v>
      </c>
      <c r="R3303" s="736" t="s">
        <v>523</v>
      </c>
    </row>
    <row r="3304" spans="1:18" s="28" customFormat="1" ht="12" x14ac:dyDescent="0.2">
      <c r="A3304" s="717" t="s">
        <v>514</v>
      </c>
      <c r="B3304" s="718" t="s">
        <v>515</v>
      </c>
      <c r="C3304" s="718" t="s">
        <v>147</v>
      </c>
      <c r="D3304" s="718" t="s">
        <v>708</v>
      </c>
      <c r="E3304" s="719">
        <v>3000</v>
      </c>
      <c r="F3304" s="720" t="s">
        <v>1736</v>
      </c>
      <c r="G3304" s="718" t="s">
        <v>1737</v>
      </c>
      <c r="H3304" s="718" t="s">
        <v>527</v>
      </c>
      <c r="I3304" s="718" t="s">
        <v>528</v>
      </c>
      <c r="J3304" s="718" t="s">
        <v>1738</v>
      </c>
      <c r="K3304" s="721" t="s">
        <v>612</v>
      </c>
      <c r="L3304" s="732">
        <v>5</v>
      </c>
      <c r="M3304" s="733">
        <v>15000</v>
      </c>
      <c r="N3304" s="734" t="s">
        <v>612</v>
      </c>
      <c r="O3304" s="732">
        <v>6</v>
      </c>
      <c r="P3304" s="733">
        <v>17900</v>
      </c>
      <c r="Q3304" s="735" t="str">
        <f>+N3304</f>
        <v>15 - INDETERMINADO</v>
      </c>
      <c r="R3304" s="736" t="s">
        <v>523</v>
      </c>
    </row>
    <row r="3305" spans="1:18" s="28" customFormat="1" ht="12" x14ac:dyDescent="0.2">
      <c r="A3305" s="717" t="s">
        <v>514</v>
      </c>
      <c r="B3305" s="718" t="s">
        <v>515</v>
      </c>
      <c r="C3305" s="718" t="s">
        <v>147</v>
      </c>
      <c r="D3305" s="718" t="s">
        <v>1739</v>
      </c>
      <c r="E3305" s="719">
        <v>6000</v>
      </c>
      <c r="F3305" s="720" t="s">
        <v>1740</v>
      </c>
      <c r="G3305" s="718" t="s">
        <v>1741</v>
      </c>
      <c r="H3305" s="718" t="s">
        <v>527</v>
      </c>
      <c r="I3305" s="718" t="s">
        <v>528</v>
      </c>
      <c r="J3305" s="718" t="s">
        <v>1460</v>
      </c>
      <c r="K3305" s="721" t="s">
        <v>1461</v>
      </c>
      <c r="L3305" s="732">
        <v>12</v>
      </c>
      <c r="M3305" s="733">
        <v>72600</v>
      </c>
      <c r="N3305" s="734" t="s">
        <v>542</v>
      </c>
      <c r="O3305" s="732">
        <v>6</v>
      </c>
      <c r="P3305" s="733">
        <v>36000</v>
      </c>
      <c r="Q3305" s="735"/>
      <c r="R3305" s="736" t="s">
        <v>543</v>
      </c>
    </row>
    <row r="3306" spans="1:18" s="28" customFormat="1" ht="12" x14ac:dyDescent="0.2">
      <c r="A3306" s="717" t="s">
        <v>514</v>
      </c>
      <c r="B3306" s="718" t="s">
        <v>515</v>
      </c>
      <c r="C3306" s="718" t="s">
        <v>147</v>
      </c>
      <c r="D3306" s="718" t="s">
        <v>1175</v>
      </c>
      <c r="E3306" s="719">
        <v>1800</v>
      </c>
      <c r="F3306" s="720" t="s">
        <v>1742</v>
      </c>
      <c r="G3306" s="718" t="s">
        <v>1743</v>
      </c>
      <c r="H3306" s="718"/>
      <c r="I3306" s="718" t="s">
        <v>528</v>
      </c>
      <c r="J3306" s="718" t="s">
        <v>1744</v>
      </c>
      <c r="K3306" s="721" t="s">
        <v>1001</v>
      </c>
      <c r="L3306" s="732">
        <v>12</v>
      </c>
      <c r="M3306" s="733">
        <v>22290</v>
      </c>
      <c r="N3306" s="734" t="s">
        <v>1001</v>
      </c>
      <c r="O3306" s="732">
        <v>6</v>
      </c>
      <c r="P3306" s="733">
        <v>10680</v>
      </c>
      <c r="Q3306" s="735" t="str">
        <f>+N3306</f>
        <v>27 - INDETERMINADO</v>
      </c>
      <c r="R3306" s="736" t="s">
        <v>523</v>
      </c>
    </row>
    <row r="3307" spans="1:18" s="28" customFormat="1" ht="12" x14ac:dyDescent="0.2">
      <c r="A3307" s="717" t="s">
        <v>514</v>
      </c>
      <c r="B3307" s="718" t="s">
        <v>549</v>
      </c>
      <c r="C3307" s="718" t="s">
        <v>147</v>
      </c>
      <c r="D3307" s="718" t="s">
        <v>536</v>
      </c>
      <c r="E3307" s="719">
        <v>3000</v>
      </c>
      <c r="F3307" s="720" t="s">
        <v>1745</v>
      </c>
      <c r="G3307" s="718" t="s">
        <v>1746</v>
      </c>
      <c r="H3307" s="718" t="s">
        <v>930</v>
      </c>
      <c r="I3307" s="718" t="s">
        <v>528</v>
      </c>
      <c r="J3307" s="718" t="s">
        <v>931</v>
      </c>
      <c r="K3307" s="721" t="s">
        <v>541</v>
      </c>
      <c r="L3307" s="732">
        <v>12</v>
      </c>
      <c r="M3307" s="733">
        <v>36593.54</v>
      </c>
      <c r="N3307" s="734" t="s">
        <v>541</v>
      </c>
      <c r="O3307" s="732">
        <v>0</v>
      </c>
      <c r="P3307" s="733">
        <v>0</v>
      </c>
      <c r="Q3307" s="735" t="str">
        <f>+N3307</f>
        <v>5 - INDETERMINADO</v>
      </c>
      <c r="R3307" s="736" t="s">
        <v>523</v>
      </c>
    </row>
    <row r="3308" spans="1:18" s="28" customFormat="1" ht="12" x14ac:dyDescent="0.2">
      <c r="A3308" s="717" t="s">
        <v>514</v>
      </c>
      <c r="B3308" s="718" t="s">
        <v>515</v>
      </c>
      <c r="C3308" s="718" t="s">
        <v>147</v>
      </c>
      <c r="D3308" s="718" t="s">
        <v>1747</v>
      </c>
      <c r="E3308" s="719">
        <v>2320</v>
      </c>
      <c r="F3308" s="720" t="s">
        <v>1748</v>
      </c>
      <c r="G3308" s="718" t="s">
        <v>1749</v>
      </c>
      <c r="H3308" s="718" t="s">
        <v>623</v>
      </c>
      <c r="I3308" s="718" t="s">
        <v>1750</v>
      </c>
      <c r="J3308" s="718" t="s">
        <v>1750</v>
      </c>
      <c r="K3308" s="721" t="s">
        <v>1751</v>
      </c>
      <c r="L3308" s="732">
        <v>12</v>
      </c>
      <c r="M3308" s="733">
        <v>28440</v>
      </c>
      <c r="N3308" s="734" t="s">
        <v>1751</v>
      </c>
      <c r="O3308" s="732">
        <v>6</v>
      </c>
      <c r="P3308" s="733">
        <v>13920</v>
      </c>
      <c r="Q3308" s="735" t="str">
        <f>+N3308</f>
        <v>61 - INDETERMINADO</v>
      </c>
      <c r="R3308" s="736" t="s">
        <v>523</v>
      </c>
    </row>
    <row r="3309" spans="1:18" s="28" customFormat="1" ht="12" x14ac:dyDescent="0.2">
      <c r="A3309" s="717" t="s">
        <v>514</v>
      </c>
      <c r="B3309" s="718" t="s">
        <v>515</v>
      </c>
      <c r="C3309" s="718" t="s">
        <v>147</v>
      </c>
      <c r="D3309" s="718" t="s">
        <v>608</v>
      </c>
      <c r="E3309" s="719">
        <v>2000</v>
      </c>
      <c r="F3309" s="720" t="s">
        <v>1752</v>
      </c>
      <c r="G3309" s="718" t="s">
        <v>1753</v>
      </c>
      <c r="H3309" s="718" t="s">
        <v>623</v>
      </c>
      <c r="I3309" s="718" t="s">
        <v>738</v>
      </c>
      <c r="J3309" s="718" t="s">
        <v>624</v>
      </c>
      <c r="K3309" s="721" t="s">
        <v>700</v>
      </c>
      <c r="L3309" s="732">
        <v>6</v>
      </c>
      <c r="M3309" s="733">
        <v>10210</v>
      </c>
      <c r="N3309" s="734" t="s">
        <v>700</v>
      </c>
      <c r="O3309" s="732">
        <v>6</v>
      </c>
      <c r="P3309" s="733">
        <v>11994.17</v>
      </c>
      <c r="Q3309" s="735" t="str">
        <f>+N3309</f>
        <v>3 - INDETERMINADO</v>
      </c>
      <c r="R3309" s="736" t="s">
        <v>523</v>
      </c>
    </row>
    <row r="3310" spans="1:18" s="28" customFormat="1" ht="12" x14ac:dyDescent="0.2">
      <c r="A3310" s="717" t="s">
        <v>514</v>
      </c>
      <c r="B3310" s="718" t="s">
        <v>549</v>
      </c>
      <c r="C3310" s="718" t="s">
        <v>147</v>
      </c>
      <c r="D3310" s="718" t="s">
        <v>1754</v>
      </c>
      <c r="E3310" s="719">
        <v>3000</v>
      </c>
      <c r="F3310" s="720" t="s">
        <v>1755</v>
      </c>
      <c r="G3310" s="718" t="s">
        <v>1756</v>
      </c>
      <c r="H3310" s="718" t="s">
        <v>527</v>
      </c>
      <c r="I3310" s="718" t="s">
        <v>520</v>
      </c>
      <c r="J3310" s="718" t="s">
        <v>1410</v>
      </c>
      <c r="K3310" s="721">
        <v>3</v>
      </c>
      <c r="L3310" s="732">
        <v>7</v>
      </c>
      <c r="M3310" s="733">
        <v>18246.669999999998</v>
      </c>
      <c r="N3310" s="734" t="s">
        <v>542</v>
      </c>
      <c r="O3310" s="732">
        <v>0</v>
      </c>
      <c r="P3310" s="733">
        <v>0</v>
      </c>
      <c r="Q3310" s="735"/>
      <c r="R3310" s="736" t="s">
        <v>543</v>
      </c>
    </row>
    <row r="3311" spans="1:18" s="28" customFormat="1" ht="12" x14ac:dyDescent="0.2">
      <c r="A3311" s="717" t="s">
        <v>514</v>
      </c>
      <c r="B3311" s="718" t="s">
        <v>515</v>
      </c>
      <c r="C3311" s="718" t="s">
        <v>147</v>
      </c>
      <c r="D3311" s="718" t="s">
        <v>1757</v>
      </c>
      <c r="E3311" s="719">
        <v>3000</v>
      </c>
      <c r="F3311" s="720" t="s">
        <v>1758</v>
      </c>
      <c r="G3311" s="718" t="s">
        <v>1759</v>
      </c>
      <c r="H3311" s="718" t="s">
        <v>519</v>
      </c>
      <c r="I3311" s="718" t="s">
        <v>520</v>
      </c>
      <c r="J3311" s="718" t="s">
        <v>534</v>
      </c>
      <c r="K3311" s="721" t="s">
        <v>557</v>
      </c>
      <c r="L3311" s="732">
        <v>5</v>
      </c>
      <c r="M3311" s="733">
        <v>15000</v>
      </c>
      <c r="N3311" s="734" t="s">
        <v>557</v>
      </c>
      <c r="O3311" s="732">
        <v>6</v>
      </c>
      <c r="P3311" s="733">
        <v>17400</v>
      </c>
      <c r="Q3311" s="735" t="str">
        <f t="shared" ref="Q3311:Q3318" si="54">+N3311</f>
        <v>13 - INDETERMINADO</v>
      </c>
      <c r="R3311" s="736" t="s">
        <v>523</v>
      </c>
    </row>
    <row r="3312" spans="1:18" s="28" customFormat="1" ht="12" x14ac:dyDescent="0.2">
      <c r="A3312" s="717" t="s">
        <v>514</v>
      </c>
      <c r="B3312" s="718" t="s">
        <v>515</v>
      </c>
      <c r="C3312" s="718" t="s">
        <v>147</v>
      </c>
      <c r="D3312" s="718" t="s">
        <v>701</v>
      </c>
      <c r="E3312" s="719">
        <v>2500</v>
      </c>
      <c r="F3312" s="720" t="s">
        <v>1760</v>
      </c>
      <c r="G3312" s="718" t="s">
        <v>1761</v>
      </c>
      <c r="H3312" s="718" t="s">
        <v>571</v>
      </c>
      <c r="I3312" s="718" t="s">
        <v>571</v>
      </c>
      <c r="J3312" s="718" t="s">
        <v>571</v>
      </c>
      <c r="K3312" s="721" t="s">
        <v>530</v>
      </c>
      <c r="L3312" s="732">
        <v>12</v>
      </c>
      <c r="M3312" s="733">
        <v>30600</v>
      </c>
      <c r="N3312" s="734" t="s">
        <v>530</v>
      </c>
      <c r="O3312" s="732">
        <v>6</v>
      </c>
      <c r="P3312" s="733">
        <v>15000</v>
      </c>
      <c r="Q3312" s="735" t="str">
        <f t="shared" si="54"/>
        <v>4 - INDETERMINADO</v>
      </c>
      <c r="R3312" s="736" t="s">
        <v>523</v>
      </c>
    </row>
    <row r="3313" spans="1:18" s="28" customFormat="1" ht="12" x14ac:dyDescent="0.2">
      <c r="A3313" s="717" t="s">
        <v>514</v>
      </c>
      <c r="B3313" s="718" t="s">
        <v>515</v>
      </c>
      <c r="C3313" s="718" t="s">
        <v>147</v>
      </c>
      <c r="D3313" s="718" t="s">
        <v>1762</v>
      </c>
      <c r="E3313" s="719">
        <v>5000</v>
      </c>
      <c r="F3313" s="720" t="s">
        <v>1763</v>
      </c>
      <c r="G3313" s="718" t="s">
        <v>1764</v>
      </c>
      <c r="H3313" s="718" t="s">
        <v>565</v>
      </c>
      <c r="I3313" s="718" t="s">
        <v>528</v>
      </c>
      <c r="J3313" s="718" t="s">
        <v>566</v>
      </c>
      <c r="K3313" s="721" t="s">
        <v>530</v>
      </c>
      <c r="L3313" s="732">
        <v>5</v>
      </c>
      <c r="M3313" s="733">
        <v>25000</v>
      </c>
      <c r="N3313" s="734" t="s">
        <v>530</v>
      </c>
      <c r="O3313" s="732">
        <v>6</v>
      </c>
      <c r="P3313" s="733">
        <v>30000</v>
      </c>
      <c r="Q3313" s="735" t="str">
        <f t="shared" si="54"/>
        <v>4 - INDETERMINADO</v>
      </c>
      <c r="R3313" s="736" t="s">
        <v>523</v>
      </c>
    </row>
    <row r="3314" spans="1:18" s="28" customFormat="1" ht="12" x14ac:dyDescent="0.2">
      <c r="A3314" s="717" t="s">
        <v>514</v>
      </c>
      <c r="B3314" s="718" t="s">
        <v>515</v>
      </c>
      <c r="C3314" s="718" t="s">
        <v>147</v>
      </c>
      <c r="D3314" s="718" t="s">
        <v>1488</v>
      </c>
      <c r="E3314" s="719">
        <v>3000</v>
      </c>
      <c r="F3314" s="720" t="s">
        <v>1765</v>
      </c>
      <c r="G3314" s="718" t="s">
        <v>1766</v>
      </c>
      <c r="H3314" s="718" t="s">
        <v>527</v>
      </c>
      <c r="I3314" s="718" t="s">
        <v>528</v>
      </c>
      <c r="J3314" s="718" t="s">
        <v>1767</v>
      </c>
      <c r="K3314" s="721" t="s">
        <v>612</v>
      </c>
      <c r="L3314" s="732">
        <v>5</v>
      </c>
      <c r="M3314" s="733">
        <v>15000</v>
      </c>
      <c r="N3314" s="734" t="s">
        <v>612</v>
      </c>
      <c r="O3314" s="732">
        <v>6</v>
      </c>
      <c r="P3314" s="733">
        <v>17998.12</v>
      </c>
      <c r="Q3314" s="735" t="str">
        <f t="shared" si="54"/>
        <v>15 - INDETERMINADO</v>
      </c>
      <c r="R3314" s="736" t="s">
        <v>523</v>
      </c>
    </row>
    <row r="3315" spans="1:18" s="28" customFormat="1" ht="12" x14ac:dyDescent="0.2">
      <c r="A3315" s="717" t="s">
        <v>514</v>
      </c>
      <c r="B3315" s="718" t="s">
        <v>515</v>
      </c>
      <c r="C3315" s="718" t="s">
        <v>147</v>
      </c>
      <c r="D3315" s="718" t="s">
        <v>1768</v>
      </c>
      <c r="E3315" s="719">
        <v>8000</v>
      </c>
      <c r="F3315" s="720" t="s">
        <v>1769</v>
      </c>
      <c r="G3315" s="718" t="s">
        <v>1770</v>
      </c>
      <c r="H3315" s="718" t="s">
        <v>930</v>
      </c>
      <c r="I3315" s="718" t="s">
        <v>528</v>
      </c>
      <c r="J3315" s="718" t="s">
        <v>931</v>
      </c>
      <c r="K3315" s="721" t="s">
        <v>1127</v>
      </c>
      <c r="L3315" s="732">
        <v>11</v>
      </c>
      <c r="M3315" s="733">
        <v>85666.67</v>
      </c>
      <c r="N3315" s="734" t="s">
        <v>1127</v>
      </c>
      <c r="O3315" s="732">
        <v>6</v>
      </c>
      <c r="P3315" s="733">
        <v>47998.89</v>
      </c>
      <c r="Q3315" s="735" t="str">
        <f t="shared" si="54"/>
        <v>1 - INDETERMINADO</v>
      </c>
      <c r="R3315" s="736" t="s">
        <v>523</v>
      </c>
    </row>
    <row r="3316" spans="1:18" s="28" customFormat="1" ht="12" x14ac:dyDescent="0.2">
      <c r="A3316" s="717" t="s">
        <v>514</v>
      </c>
      <c r="B3316" s="718" t="s">
        <v>515</v>
      </c>
      <c r="C3316" s="718" t="s">
        <v>147</v>
      </c>
      <c r="D3316" s="718" t="s">
        <v>1771</v>
      </c>
      <c r="E3316" s="719">
        <v>5000</v>
      </c>
      <c r="F3316" s="720" t="s">
        <v>1772</v>
      </c>
      <c r="G3316" s="718" t="s">
        <v>1773</v>
      </c>
      <c r="H3316" s="718" t="s">
        <v>527</v>
      </c>
      <c r="I3316" s="718" t="s">
        <v>528</v>
      </c>
      <c r="J3316" s="718" t="s">
        <v>1738</v>
      </c>
      <c r="K3316" s="721" t="s">
        <v>557</v>
      </c>
      <c r="L3316" s="732">
        <v>12</v>
      </c>
      <c r="M3316" s="733">
        <v>60600</v>
      </c>
      <c r="N3316" s="734" t="s">
        <v>557</v>
      </c>
      <c r="O3316" s="732">
        <v>6</v>
      </c>
      <c r="P3316" s="733">
        <v>29833.33</v>
      </c>
      <c r="Q3316" s="735" t="str">
        <f t="shared" si="54"/>
        <v>13 - INDETERMINADO</v>
      </c>
      <c r="R3316" s="736" t="s">
        <v>523</v>
      </c>
    </row>
    <row r="3317" spans="1:18" s="28" customFormat="1" ht="12" x14ac:dyDescent="0.2">
      <c r="A3317" s="717" t="s">
        <v>514</v>
      </c>
      <c r="B3317" s="718" t="s">
        <v>515</v>
      </c>
      <c r="C3317" s="718" t="s">
        <v>147</v>
      </c>
      <c r="D3317" s="718" t="s">
        <v>1774</v>
      </c>
      <c r="E3317" s="719">
        <v>6000</v>
      </c>
      <c r="F3317" s="720" t="s">
        <v>1775</v>
      </c>
      <c r="G3317" s="718" t="s">
        <v>1776</v>
      </c>
      <c r="H3317" s="718" t="s">
        <v>527</v>
      </c>
      <c r="I3317" s="718" t="s">
        <v>528</v>
      </c>
      <c r="J3317" s="718" t="s">
        <v>1777</v>
      </c>
      <c r="K3317" s="721" t="s">
        <v>557</v>
      </c>
      <c r="L3317" s="732">
        <v>12</v>
      </c>
      <c r="M3317" s="733">
        <v>62522.5</v>
      </c>
      <c r="N3317" s="734" t="s">
        <v>557</v>
      </c>
      <c r="O3317" s="732">
        <v>6</v>
      </c>
      <c r="P3317" s="733">
        <v>23460.84</v>
      </c>
      <c r="Q3317" s="735" t="str">
        <f t="shared" si="54"/>
        <v>13 - INDETERMINADO</v>
      </c>
      <c r="R3317" s="736" t="s">
        <v>523</v>
      </c>
    </row>
    <row r="3318" spans="1:18" s="28" customFormat="1" ht="12" x14ac:dyDescent="0.2">
      <c r="A3318" s="717" t="s">
        <v>514</v>
      </c>
      <c r="B3318" s="718" t="s">
        <v>515</v>
      </c>
      <c r="C3318" s="718" t="s">
        <v>147</v>
      </c>
      <c r="D3318" s="718" t="s">
        <v>1778</v>
      </c>
      <c r="E3318" s="719">
        <v>3500</v>
      </c>
      <c r="F3318" s="720" t="s">
        <v>1779</v>
      </c>
      <c r="G3318" s="718" t="s">
        <v>1780</v>
      </c>
      <c r="H3318" s="718" t="s">
        <v>539</v>
      </c>
      <c r="I3318" s="718" t="s">
        <v>1781</v>
      </c>
      <c r="J3318" s="718" t="s">
        <v>1782</v>
      </c>
      <c r="K3318" s="721" t="s">
        <v>1783</v>
      </c>
      <c r="L3318" s="732">
        <v>12</v>
      </c>
      <c r="M3318" s="733">
        <v>42465.56</v>
      </c>
      <c r="N3318" s="734" t="s">
        <v>1783</v>
      </c>
      <c r="O3318" s="732">
        <v>6</v>
      </c>
      <c r="P3318" s="733">
        <v>20940.22</v>
      </c>
      <c r="Q3318" s="735" t="str">
        <f t="shared" si="54"/>
        <v>40 - INDETERMINADO</v>
      </c>
      <c r="R3318" s="736" t="s">
        <v>523</v>
      </c>
    </row>
    <row r="3319" spans="1:18" s="28" customFormat="1" ht="12" x14ac:dyDescent="0.2">
      <c r="A3319" s="717" t="s">
        <v>514</v>
      </c>
      <c r="B3319" s="718" t="s">
        <v>549</v>
      </c>
      <c r="C3319" s="718" t="s">
        <v>147</v>
      </c>
      <c r="D3319" s="718" t="s">
        <v>1784</v>
      </c>
      <c r="E3319" s="719">
        <v>2000</v>
      </c>
      <c r="F3319" s="720" t="s">
        <v>1785</v>
      </c>
      <c r="G3319" s="718" t="s">
        <v>1786</v>
      </c>
      <c r="H3319" s="718" t="s">
        <v>565</v>
      </c>
      <c r="I3319" s="718" t="s">
        <v>520</v>
      </c>
      <c r="J3319" s="718" t="s">
        <v>588</v>
      </c>
      <c r="K3319" s="721" t="s">
        <v>542</v>
      </c>
      <c r="L3319" s="732">
        <v>0</v>
      </c>
      <c r="M3319" s="733">
        <v>0</v>
      </c>
      <c r="N3319" s="734">
        <v>0</v>
      </c>
      <c r="O3319" s="732">
        <v>3</v>
      </c>
      <c r="P3319" s="733">
        <v>4000</v>
      </c>
      <c r="Q3319" s="735"/>
      <c r="R3319" s="736" t="s">
        <v>543</v>
      </c>
    </row>
    <row r="3320" spans="1:18" s="28" customFormat="1" ht="12" x14ac:dyDescent="0.2">
      <c r="A3320" s="717" t="s">
        <v>514</v>
      </c>
      <c r="B3320" s="718" t="s">
        <v>549</v>
      </c>
      <c r="C3320" s="718" t="s">
        <v>147</v>
      </c>
      <c r="D3320" s="718" t="s">
        <v>1787</v>
      </c>
      <c r="E3320" s="719">
        <v>7000</v>
      </c>
      <c r="F3320" s="720" t="s">
        <v>1788</v>
      </c>
      <c r="G3320" s="718" t="s">
        <v>1789</v>
      </c>
      <c r="H3320" s="718" t="s">
        <v>519</v>
      </c>
      <c r="I3320" s="718" t="s">
        <v>528</v>
      </c>
      <c r="J3320" s="718" t="s">
        <v>547</v>
      </c>
      <c r="K3320" s="721" t="s">
        <v>1790</v>
      </c>
      <c r="L3320" s="732">
        <v>3</v>
      </c>
      <c r="M3320" s="733">
        <v>15520</v>
      </c>
      <c r="N3320" s="734">
        <v>0</v>
      </c>
      <c r="O3320" s="732">
        <v>6</v>
      </c>
      <c r="P3320" s="733">
        <v>41998.54</v>
      </c>
      <c r="Q3320" s="735">
        <f>+N3320</f>
        <v>0</v>
      </c>
      <c r="R3320" s="736" t="s">
        <v>523</v>
      </c>
    </row>
    <row r="3321" spans="1:18" s="28" customFormat="1" ht="12" x14ac:dyDescent="0.2">
      <c r="A3321" s="717" t="s">
        <v>514</v>
      </c>
      <c r="B3321" s="718" t="s">
        <v>515</v>
      </c>
      <c r="C3321" s="718" t="s">
        <v>147</v>
      </c>
      <c r="D3321" s="718" t="s">
        <v>1791</v>
      </c>
      <c r="E3321" s="719">
        <v>1800</v>
      </c>
      <c r="F3321" s="720" t="s">
        <v>1792</v>
      </c>
      <c r="G3321" s="718" t="s">
        <v>1793</v>
      </c>
      <c r="H3321" s="718"/>
      <c r="I3321" s="718" t="s">
        <v>520</v>
      </c>
      <c r="J3321" s="718" t="s">
        <v>1447</v>
      </c>
      <c r="K3321" s="721" t="s">
        <v>700</v>
      </c>
      <c r="L3321" s="732">
        <v>4</v>
      </c>
      <c r="M3321" s="733">
        <v>5700</v>
      </c>
      <c r="N3321" s="734" t="s">
        <v>542</v>
      </c>
      <c r="O3321" s="732">
        <v>0</v>
      </c>
      <c r="P3321" s="733">
        <v>0</v>
      </c>
      <c r="Q3321" s="735"/>
      <c r="R3321" s="736" t="s">
        <v>543</v>
      </c>
    </row>
    <row r="3322" spans="1:18" s="28" customFormat="1" ht="12" x14ac:dyDescent="0.2">
      <c r="A3322" s="717" t="s">
        <v>514</v>
      </c>
      <c r="B3322" s="718" t="s">
        <v>515</v>
      </c>
      <c r="C3322" s="718" t="s">
        <v>147</v>
      </c>
      <c r="D3322" s="718" t="s">
        <v>550</v>
      </c>
      <c r="E3322" s="719">
        <v>2500</v>
      </c>
      <c r="F3322" s="720" t="s">
        <v>1794</v>
      </c>
      <c r="G3322" s="718" t="s">
        <v>1795</v>
      </c>
      <c r="H3322" s="718" t="s">
        <v>519</v>
      </c>
      <c r="I3322" s="718" t="s">
        <v>528</v>
      </c>
      <c r="J3322" s="718" t="s">
        <v>547</v>
      </c>
      <c r="K3322" s="721" t="s">
        <v>535</v>
      </c>
      <c r="L3322" s="732">
        <v>12</v>
      </c>
      <c r="M3322" s="733">
        <v>30600</v>
      </c>
      <c r="N3322" s="734" t="s">
        <v>535</v>
      </c>
      <c r="O3322" s="732">
        <v>4</v>
      </c>
      <c r="P3322" s="733">
        <v>8164.41</v>
      </c>
      <c r="Q3322" s="735"/>
      <c r="R3322" s="736" t="s">
        <v>543</v>
      </c>
    </row>
    <row r="3323" spans="1:18" s="28" customFormat="1" ht="12" x14ac:dyDescent="0.2">
      <c r="A3323" s="717" t="s">
        <v>514</v>
      </c>
      <c r="B3323" s="718" t="s">
        <v>515</v>
      </c>
      <c r="C3323" s="718" t="s">
        <v>147</v>
      </c>
      <c r="D3323" s="718" t="s">
        <v>954</v>
      </c>
      <c r="E3323" s="719">
        <v>7000</v>
      </c>
      <c r="F3323" s="720" t="s">
        <v>1794</v>
      </c>
      <c r="G3323" s="718" t="s">
        <v>1795</v>
      </c>
      <c r="H3323" s="718" t="s">
        <v>519</v>
      </c>
      <c r="I3323" s="718" t="s">
        <v>528</v>
      </c>
      <c r="J3323" s="718" t="s">
        <v>547</v>
      </c>
      <c r="K3323" s="721" t="s">
        <v>542</v>
      </c>
      <c r="L3323" s="732">
        <v>0</v>
      </c>
      <c r="M3323" s="733">
        <v>0</v>
      </c>
      <c r="N3323" s="734" t="s">
        <v>535</v>
      </c>
      <c r="O3323" s="732">
        <v>3</v>
      </c>
      <c r="P3323" s="733">
        <v>18647.22</v>
      </c>
      <c r="Q3323" s="735" t="str">
        <f t="shared" ref="Q3323:Q3329" si="55">+N3323</f>
        <v>12 - INDETERMINADO</v>
      </c>
      <c r="R3323" s="736" t="s">
        <v>523</v>
      </c>
    </row>
    <row r="3324" spans="1:18" s="28" customFormat="1" ht="12" x14ac:dyDescent="0.2">
      <c r="A3324" s="717" t="s">
        <v>514</v>
      </c>
      <c r="B3324" s="718" t="s">
        <v>515</v>
      </c>
      <c r="C3324" s="718" t="s">
        <v>147</v>
      </c>
      <c r="D3324" s="718" t="s">
        <v>544</v>
      </c>
      <c r="E3324" s="719">
        <v>4000</v>
      </c>
      <c r="F3324" s="720" t="s">
        <v>1796</v>
      </c>
      <c r="G3324" s="718" t="s">
        <v>1797</v>
      </c>
      <c r="H3324" s="718" t="s">
        <v>519</v>
      </c>
      <c r="I3324" s="718" t="s">
        <v>528</v>
      </c>
      <c r="J3324" s="718" t="s">
        <v>600</v>
      </c>
      <c r="K3324" s="721" t="s">
        <v>1153</v>
      </c>
      <c r="L3324" s="732">
        <v>12</v>
      </c>
      <c r="M3324" s="733">
        <v>48600</v>
      </c>
      <c r="N3324" s="734" t="s">
        <v>1153</v>
      </c>
      <c r="O3324" s="732">
        <v>6</v>
      </c>
      <c r="P3324" s="733">
        <v>23950</v>
      </c>
      <c r="Q3324" s="735" t="str">
        <f t="shared" si="55"/>
        <v>17 - INDETERMINADO</v>
      </c>
      <c r="R3324" s="736" t="s">
        <v>523</v>
      </c>
    </row>
    <row r="3325" spans="1:18" s="28" customFormat="1" ht="12" x14ac:dyDescent="0.2">
      <c r="A3325" s="717" t="s">
        <v>514</v>
      </c>
      <c r="B3325" s="718" t="s">
        <v>515</v>
      </c>
      <c r="C3325" s="718" t="s">
        <v>147</v>
      </c>
      <c r="D3325" s="718" t="s">
        <v>618</v>
      </c>
      <c r="E3325" s="719">
        <v>3000</v>
      </c>
      <c r="F3325" s="720" t="s">
        <v>1798</v>
      </c>
      <c r="G3325" s="718" t="s">
        <v>1799</v>
      </c>
      <c r="H3325" s="718" t="s">
        <v>519</v>
      </c>
      <c r="I3325" s="718" t="s">
        <v>520</v>
      </c>
      <c r="J3325" s="718" t="s">
        <v>534</v>
      </c>
      <c r="K3325" s="721" t="s">
        <v>557</v>
      </c>
      <c r="L3325" s="732">
        <v>5</v>
      </c>
      <c r="M3325" s="733">
        <v>15000</v>
      </c>
      <c r="N3325" s="734" t="s">
        <v>557</v>
      </c>
      <c r="O3325" s="732">
        <v>6</v>
      </c>
      <c r="P3325" s="733">
        <v>18000</v>
      </c>
      <c r="Q3325" s="735" t="str">
        <f t="shared" si="55"/>
        <v>13 - INDETERMINADO</v>
      </c>
      <c r="R3325" s="736" t="s">
        <v>523</v>
      </c>
    </row>
    <row r="3326" spans="1:18" s="28" customFormat="1" ht="12" x14ac:dyDescent="0.2">
      <c r="A3326" s="717" t="s">
        <v>514</v>
      </c>
      <c r="B3326" s="718" t="s">
        <v>515</v>
      </c>
      <c r="C3326" s="718" t="s">
        <v>147</v>
      </c>
      <c r="D3326" s="718" t="s">
        <v>1613</v>
      </c>
      <c r="E3326" s="719">
        <v>3000</v>
      </c>
      <c r="F3326" s="720" t="s">
        <v>1800</v>
      </c>
      <c r="G3326" s="718" t="s">
        <v>1801</v>
      </c>
      <c r="H3326" s="718" t="s">
        <v>930</v>
      </c>
      <c r="I3326" s="718" t="s">
        <v>528</v>
      </c>
      <c r="J3326" s="718" t="s">
        <v>931</v>
      </c>
      <c r="K3326" s="721" t="s">
        <v>557</v>
      </c>
      <c r="L3326" s="732">
        <v>5</v>
      </c>
      <c r="M3326" s="733">
        <v>15000</v>
      </c>
      <c r="N3326" s="734" t="s">
        <v>557</v>
      </c>
      <c r="O3326" s="732">
        <v>6</v>
      </c>
      <c r="P3326" s="733">
        <v>18000</v>
      </c>
      <c r="Q3326" s="735" t="str">
        <f t="shared" si="55"/>
        <v>13 - INDETERMINADO</v>
      </c>
      <c r="R3326" s="736" t="s">
        <v>523</v>
      </c>
    </row>
    <row r="3327" spans="1:18" s="28" customFormat="1" ht="12" x14ac:dyDescent="0.2">
      <c r="A3327" s="717" t="s">
        <v>514</v>
      </c>
      <c r="B3327" s="718" t="s">
        <v>515</v>
      </c>
      <c r="C3327" s="718" t="s">
        <v>147</v>
      </c>
      <c r="D3327" s="718" t="s">
        <v>544</v>
      </c>
      <c r="E3327" s="719">
        <v>4000</v>
      </c>
      <c r="F3327" s="720" t="s">
        <v>1802</v>
      </c>
      <c r="G3327" s="718" t="s">
        <v>1803</v>
      </c>
      <c r="H3327" s="718" t="s">
        <v>519</v>
      </c>
      <c r="I3327" s="718" t="s">
        <v>528</v>
      </c>
      <c r="J3327" s="718" t="s">
        <v>600</v>
      </c>
      <c r="K3327" s="721" t="s">
        <v>535</v>
      </c>
      <c r="L3327" s="732">
        <v>12</v>
      </c>
      <c r="M3327" s="733">
        <v>48600</v>
      </c>
      <c r="N3327" s="734" t="s">
        <v>535</v>
      </c>
      <c r="O3327" s="732">
        <v>6</v>
      </c>
      <c r="P3327" s="733">
        <v>24000</v>
      </c>
      <c r="Q3327" s="735" t="str">
        <f t="shared" si="55"/>
        <v>12 - INDETERMINADO</v>
      </c>
      <c r="R3327" s="736" t="s">
        <v>523</v>
      </c>
    </row>
    <row r="3328" spans="1:18" s="28" customFormat="1" ht="12" x14ac:dyDescent="0.2">
      <c r="A3328" s="717" t="s">
        <v>514</v>
      </c>
      <c r="B3328" s="718" t="s">
        <v>515</v>
      </c>
      <c r="C3328" s="718" t="s">
        <v>147</v>
      </c>
      <c r="D3328" s="718" t="s">
        <v>1021</v>
      </c>
      <c r="E3328" s="719">
        <v>1800</v>
      </c>
      <c r="F3328" s="720" t="s">
        <v>1804</v>
      </c>
      <c r="G3328" s="718" t="s">
        <v>1805</v>
      </c>
      <c r="H3328" s="718"/>
      <c r="I3328" s="718" t="s">
        <v>738</v>
      </c>
      <c r="J3328" s="718" t="s">
        <v>1806</v>
      </c>
      <c r="K3328" s="721" t="s">
        <v>1807</v>
      </c>
      <c r="L3328" s="732">
        <v>12</v>
      </c>
      <c r="M3328" s="733">
        <v>22350</v>
      </c>
      <c r="N3328" s="734" t="s">
        <v>1807</v>
      </c>
      <c r="O3328" s="732">
        <v>6</v>
      </c>
      <c r="P3328" s="733">
        <v>10800</v>
      </c>
      <c r="Q3328" s="735" t="str">
        <f t="shared" si="55"/>
        <v>23 - INDETERMINADO</v>
      </c>
      <c r="R3328" s="736" t="s">
        <v>523</v>
      </c>
    </row>
    <row r="3329" spans="1:18" s="28" customFormat="1" ht="12" x14ac:dyDescent="0.2">
      <c r="A3329" s="717" t="s">
        <v>514</v>
      </c>
      <c r="B3329" s="718" t="s">
        <v>549</v>
      </c>
      <c r="C3329" s="718" t="s">
        <v>147</v>
      </c>
      <c r="D3329" s="718" t="s">
        <v>728</v>
      </c>
      <c r="E3329" s="719">
        <v>2000</v>
      </c>
      <c r="F3329" s="720" t="s">
        <v>1808</v>
      </c>
      <c r="G3329" s="718" t="s">
        <v>1809</v>
      </c>
      <c r="H3329" s="718" t="s">
        <v>565</v>
      </c>
      <c r="I3329" s="718" t="s">
        <v>528</v>
      </c>
      <c r="J3329" s="718" t="s">
        <v>1810</v>
      </c>
      <c r="K3329" s="721" t="s">
        <v>1811</v>
      </c>
      <c r="L3329" s="732">
        <v>3</v>
      </c>
      <c r="M3329" s="733">
        <v>5990</v>
      </c>
      <c r="N3329" s="734">
        <v>0</v>
      </c>
      <c r="O3329" s="732">
        <v>6</v>
      </c>
      <c r="P3329" s="733">
        <v>12000</v>
      </c>
      <c r="Q3329" s="735">
        <f t="shared" si="55"/>
        <v>0</v>
      </c>
      <c r="R3329" s="736" t="s">
        <v>523</v>
      </c>
    </row>
    <row r="3330" spans="1:18" s="28" customFormat="1" ht="12" x14ac:dyDescent="0.2">
      <c r="A3330" s="717" t="s">
        <v>514</v>
      </c>
      <c r="B3330" s="718" t="s">
        <v>549</v>
      </c>
      <c r="C3330" s="718" t="s">
        <v>147</v>
      </c>
      <c r="D3330" s="718" t="s">
        <v>1812</v>
      </c>
      <c r="E3330" s="719">
        <v>11000</v>
      </c>
      <c r="F3330" s="720" t="s">
        <v>1813</v>
      </c>
      <c r="G3330" s="718" t="s">
        <v>1814</v>
      </c>
      <c r="H3330" s="718" t="s">
        <v>519</v>
      </c>
      <c r="I3330" s="718" t="s">
        <v>528</v>
      </c>
      <c r="J3330" s="718" t="s">
        <v>600</v>
      </c>
      <c r="K3330" s="721" t="s">
        <v>1815</v>
      </c>
      <c r="L3330" s="732">
        <v>8</v>
      </c>
      <c r="M3330" s="733">
        <v>82580</v>
      </c>
      <c r="N3330" s="734">
        <v>1</v>
      </c>
      <c r="O3330" s="732">
        <v>1</v>
      </c>
      <c r="P3330" s="733">
        <v>11000</v>
      </c>
      <c r="Q3330" s="735"/>
      <c r="R3330" s="736" t="s">
        <v>543</v>
      </c>
    </row>
    <row r="3331" spans="1:18" s="28" customFormat="1" ht="12" x14ac:dyDescent="0.2">
      <c r="A3331" s="717" t="s">
        <v>514</v>
      </c>
      <c r="B3331" s="718" t="s">
        <v>515</v>
      </c>
      <c r="C3331" s="718" t="s">
        <v>147</v>
      </c>
      <c r="D3331" s="718" t="s">
        <v>1816</v>
      </c>
      <c r="E3331" s="719">
        <v>2000</v>
      </c>
      <c r="F3331" s="720" t="s">
        <v>1817</v>
      </c>
      <c r="G3331" s="718" t="s">
        <v>1818</v>
      </c>
      <c r="H3331" s="718" t="s">
        <v>539</v>
      </c>
      <c r="I3331" s="718" t="s">
        <v>1332</v>
      </c>
      <c r="J3331" s="718" t="s">
        <v>1819</v>
      </c>
      <c r="K3331" s="721" t="s">
        <v>1820</v>
      </c>
      <c r="L3331" s="732">
        <v>1</v>
      </c>
      <c r="M3331" s="733">
        <v>2000</v>
      </c>
      <c r="N3331" s="734" t="s">
        <v>542</v>
      </c>
      <c r="O3331" s="732">
        <v>0</v>
      </c>
      <c r="P3331" s="733">
        <v>0</v>
      </c>
      <c r="Q3331" s="735"/>
      <c r="R3331" s="736" t="s">
        <v>543</v>
      </c>
    </row>
    <row r="3332" spans="1:18" s="28" customFormat="1" ht="12" x14ac:dyDescent="0.2">
      <c r="A3332" s="717" t="s">
        <v>514</v>
      </c>
      <c r="B3332" s="718" t="s">
        <v>515</v>
      </c>
      <c r="C3332" s="718" t="s">
        <v>147</v>
      </c>
      <c r="D3332" s="718" t="s">
        <v>1821</v>
      </c>
      <c r="E3332" s="719">
        <v>13000</v>
      </c>
      <c r="F3332" s="720" t="s">
        <v>1822</v>
      </c>
      <c r="G3332" s="718" t="s">
        <v>1823</v>
      </c>
      <c r="H3332" s="718" t="s">
        <v>539</v>
      </c>
      <c r="I3332" s="718" t="s">
        <v>528</v>
      </c>
      <c r="J3332" s="718" t="s">
        <v>596</v>
      </c>
      <c r="K3332" s="721" t="s">
        <v>763</v>
      </c>
      <c r="L3332" s="732">
        <v>0</v>
      </c>
      <c r="M3332" s="733">
        <v>0</v>
      </c>
      <c r="N3332" s="734" t="s">
        <v>763</v>
      </c>
      <c r="O3332" s="732">
        <v>6</v>
      </c>
      <c r="P3332" s="733">
        <v>81900</v>
      </c>
      <c r="Q3332" s="735" t="str">
        <f>+N3332</f>
        <v xml:space="preserve">DESIGNACIÓN  </v>
      </c>
      <c r="R3332" s="736" t="s">
        <v>523</v>
      </c>
    </row>
    <row r="3333" spans="1:18" s="28" customFormat="1" ht="12" x14ac:dyDescent="0.2">
      <c r="A3333" s="717" t="s">
        <v>514</v>
      </c>
      <c r="B3333" s="718" t="s">
        <v>515</v>
      </c>
      <c r="C3333" s="718" t="s">
        <v>147</v>
      </c>
      <c r="D3333" s="718" t="s">
        <v>1824</v>
      </c>
      <c r="E3333" s="719">
        <v>1800</v>
      </c>
      <c r="F3333" s="720" t="s">
        <v>1825</v>
      </c>
      <c r="G3333" s="718" t="s">
        <v>1826</v>
      </c>
      <c r="H3333" s="718" t="s">
        <v>571</v>
      </c>
      <c r="I3333" s="718" t="s">
        <v>571</v>
      </c>
      <c r="J3333" s="718" t="s">
        <v>571</v>
      </c>
      <c r="K3333" s="721" t="s">
        <v>1527</v>
      </c>
      <c r="L3333" s="732">
        <v>12</v>
      </c>
      <c r="M3333" s="733">
        <v>22350</v>
      </c>
      <c r="N3333" s="734" t="s">
        <v>1527</v>
      </c>
      <c r="O3333" s="732">
        <v>6</v>
      </c>
      <c r="P3333" s="733">
        <v>10740</v>
      </c>
      <c r="Q3333" s="735" t="str">
        <f>+N3333</f>
        <v>43 - INDETERMINADO</v>
      </c>
      <c r="R3333" s="736" t="s">
        <v>523</v>
      </c>
    </row>
    <row r="3334" spans="1:18" s="28" customFormat="1" ht="12" x14ac:dyDescent="0.2">
      <c r="A3334" s="717" t="s">
        <v>514</v>
      </c>
      <c r="B3334" s="718" t="s">
        <v>515</v>
      </c>
      <c r="C3334" s="718" t="s">
        <v>147</v>
      </c>
      <c r="D3334" s="718" t="s">
        <v>1827</v>
      </c>
      <c r="E3334" s="719">
        <v>2500</v>
      </c>
      <c r="F3334" s="720" t="s">
        <v>1828</v>
      </c>
      <c r="G3334" s="718" t="s">
        <v>1829</v>
      </c>
      <c r="H3334" s="718" t="s">
        <v>565</v>
      </c>
      <c r="I3334" s="718" t="s">
        <v>520</v>
      </c>
      <c r="J3334" s="718" t="s">
        <v>588</v>
      </c>
      <c r="K3334" s="721" t="s">
        <v>1243</v>
      </c>
      <c r="L3334" s="732">
        <v>12</v>
      </c>
      <c r="M3334" s="733">
        <v>30600</v>
      </c>
      <c r="N3334" s="734" t="s">
        <v>1243</v>
      </c>
      <c r="O3334" s="732">
        <v>5</v>
      </c>
      <c r="P3334" s="733">
        <v>11658.33</v>
      </c>
      <c r="Q3334" s="735"/>
      <c r="R3334" s="736" t="s">
        <v>543</v>
      </c>
    </row>
    <row r="3335" spans="1:18" s="28" customFormat="1" ht="12" x14ac:dyDescent="0.2">
      <c r="A3335" s="717" t="s">
        <v>514</v>
      </c>
      <c r="B3335" s="718" t="s">
        <v>515</v>
      </c>
      <c r="C3335" s="718" t="s">
        <v>147</v>
      </c>
      <c r="D3335" s="718" t="s">
        <v>1830</v>
      </c>
      <c r="E3335" s="719">
        <v>2320</v>
      </c>
      <c r="F3335" s="720" t="s">
        <v>1831</v>
      </c>
      <c r="G3335" s="718" t="s">
        <v>1832</v>
      </c>
      <c r="H3335" s="718" t="s">
        <v>930</v>
      </c>
      <c r="I3335" s="718" t="s">
        <v>528</v>
      </c>
      <c r="J3335" s="718" t="s">
        <v>1833</v>
      </c>
      <c r="K3335" s="721" t="s">
        <v>1834</v>
      </c>
      <c r="L3335" s="732">
        <v>12</v>
      </c>
      <c r="M3335" s="733">
        <v>28440</v>
      </c>
      <c r="N3335" s="734" t="s">
        <v>1834</v>
      </c>
      <c r="O3335" s="732">
        <v>6</v>
      </c>
      <c r="P3335" s="733">
        <v>13920</v>
      </c>
      <c r="Q3335" s="735" t="str">
        <f>+N3335</f>
        <v>93 - INDETERMINADO</v>
      </c>
      <c r="R3335" s="736" t="s">
        <v>523</v>
      </c>
    </row>
    <row r="3336" spans="1:18" s="28" customFormat="1" ht="12" x14ac:dyDescent="0.2">
      <c r="A3336" s="717" t="s">
        <v>514</v>
      </c>
      <c r="B3336" s="718" t="s">
        <v>515</v>
      </c>
      <c r="C3336" s="718" t="s">
        <v>147</v>
      </c>
      <c r="D3336" s="718" t="s">
        <v>1835</v>
      </c>
      <c r="E3336" s="719">
        <v>2500</v>
      </c>
      <c r="F3336" s="720" t="s">
        <v>1836</v>
      </c>
      <c r="G3336" s="718" t="s">
        <v>1837</v>
      </c>
      <c r="H3336" s="718"/>
      <c r="I3336" s="718" t="s">
        <v>528</v>
      </c>
      <c r="J3336" s="718" t="s">
        <v>1838</v>
      </c>
      <c r="K3336" s="721" t="s">
        <v>1839</v>
      </c>
      <c r="L3336" s="732">
        <v>12</v>
      </c>
      <c r="M3336" s="733">
        <v>30016.67</v>
      </c>
      <c r="N3336" s="734" t="s">
        <v>1839</v>
      </c>
      <c r="O3336" s="732">
        <v>6</v>
      </c>
      <c r="P3336" s="733">
        <v>14916.67</v>
      </c>
      <c r="Q3336" s="735" t="str">
        <f>+N3336</f>
        <v>51 - INDETERMINADO</v>
      </c>
      <c r="R3336" s="736" t="s">
        <v>523</v>
      </c>
    </row>
    <row r="3337" spans="1:18" s="28" customFormat="1" ht="12" x14ac:dyDescent="0.2">
      <c r="A3337" s="717" t="s">
        <v>514</v>
      </c>
      <c r="B3337" s="718" t="s">
        <v>515</v>
      </c>
      <c r="C3337" s="718" t="s">
        <v>147</v>
      </c>
      <c r="D3337" s="718" t="s">
        <v>1840</v>
      </c>
      <c r="E3337" s="719">
        <v>5000</v>
      </c>
      <c r="F3337" s="720" t="s">
        <v>1841</v>
      </c>
      <c r="G3337" s="718" t="s">
        <v>1842</v>
      </c>
      <c r="H3337" s="718" t="s">
        <v>527</v>
      </c>
      <c r="I3337" s="718" t="s">
        <v>528</v>
      </c>
      <c r="J3337" s="718" t="s">
        <v>1843</v>
      </c>
      <c r="K3337" s="721" t="s">
        <v>1839</v>
      </c>
      <c r="L3337" s="732">
        <v>12</v>
      </c>
      <c r="M3337" s="733">
        <v>60600</v>
      </c>
      <c r="N3337" s="734" t="s">
        <v>1839</v>
      </c>
      <c r="O3337" s="732">
        <v>6</v>
      </c>
      <c r="P3337" s="733">
        <v>30000</v>
      </c>
      <c r="Q3337" s="735" t="str">
        <f>+N3337</f>
        <v>51 - INDETERMINADO</v>
      </c>
      <c r="R3337" s="736" t="s">
        <v>523</v>
      </c>
    </row>
    <row r="3338" spans="1:18" s="28" customFormat="1" ht="12" x14ac:dyDescent="0.2">
      <c r="A3338" s="717" t="s">
        <v>514</v>
      </c>
      <c r="B3338" s="718" t="s">
        <v>515</v>
      </c>
      <c r="C3338" s="718" t="s">
        <v>147</v>
      </c>
      <c r="D3338" s="718" t="s">
        <v>814</v>
      </c>
      <c r="E3338" s="719">
        <v>10000</v>
      </c>
      <c r="F3338" s="720" t="s">
        <v>1844</v>
      </c>
      <c r="G3338" s="718" t="s">
        <v>1845</v>
      </c>
      <c r="H3338" s="718" t="s">
        <v>519</v>
      </c>
      <c r="I3338" s="718" t="s">
        <v>528</v>
      </c>
      <c r="J3338" s="718" t="s">
        <v>1846</v>
      </c>
      <c r="K3338" s="721" t="s">
        <v>530</v>
      </c>
      <c r="L3338" s="732">
        <v>5</v>
      </c>
      <c r="M3338" s="733">
        <v>50000</v>
      </c>
      <c r="N3338" s="734" t="s">
        <v>530</v>
      </c>
      <c r="O3338" s="732">
        <v>6</v>
      </c>
      <c r="P3338" s="733">
        <v>59750</v>
      </c>
      <c r="Q3338" s="735" t="str">
        <f>+N3338</f>
        <v>4 - INDETERMINADO</v>
      </c>
      <c r="R3338" s="736" t="s">
        <v>523</v>
      </c>
    </row>
    <row r="3339" spans="1:18" s="28" customFormat="1" ht="12" x14ac:dyDescent="0.2">
      <c r="A3339" s="717" t="s">
        <v>514</v>
      </c>
      <c r="B3339" s="718" t="s">
        <v>515</v>
      </c>
      <c r="C3339" s="718" t="s">
        <v>147</v>
      </c>
      <c r="D3339" s="718" t="s">
        <v>889</v>
      </c>
      <c r="E3339" s="719">
        <v>13000</v>
      </c>
      <c r="F3339" s="720" t="s">
        <v>1847</v>
      </c>
      <c r="G3339" s="718" t="s">
        <v>1848</v>
      </c>
      <c r="H3339" s="718" t="s">
        <v>519</v>
      </c>
      <c r="I3339" s="718" t="s">
        <v>528</v>
      </c>
      <c r="J3339" s="718" t="s">
        <v>547</v>
      </c>
      <c r="K3339" s="721" t="s">
        <v>763</v>
      </c>
      <c r="L3339" s="732">
        <v>12</v>
      </c>
      <c r="M3339" s="733">
        <v>154086.35999999999</v>
      </c>
      <c r="N3339" s="734" t="s">
        <v>763</v>
      </c>
      <c r="O3339" s="732">
        <v>0</v>
      </c>
      <c r="P3339" s="733">
        <v>0</v>
      </c>
      <c r="Q3339" s="735"/>
      <c r="R3339" s="736" t="s">
        <v>543</v>
      </c>
    </row>
    <row r="3340" spans="1:18" s="28" customFormat="1" ht="12" x14ac:dyDescent="0.2">
      <c r="A3340" s="717" t="s">
        <v>514</v>
      </c>
      <c r="B3340" s="718" t="s">
        <v>515</v>
      </c>
      <c r="C3340" s="718" t="s">
        <v>147</v>
      </c>
      <c r="D3340" s="718" t="s">
        <v>667</v>
      </c>
      <c r="E3340" s="719">
        <v>3000</v>
      </c>
      <c r="F3340" s="720" t="s">
        <v>1849</v>
      </c>
      <c r="G3340" s="718" t="s">
        <v>1850</v>
      </c>
      <c r="H3340" s="718"/>
      <c r="I3340" s="718" t="s">
        <v>528</v>
      </c>
      <c r="J3340" s="718" t="s">
        <v>1851</v>
      </c>
      <c r="K3340" s="721" t="s">
        <v>612</v>
      </c>
      <c r="L3340" s="732">
        <v>5</v>
      </c>
      <c r="M3340" s="733">
        <v>15000</v>
      </c>
      <c r="N3340" s="734" t="s">
        <v>542</v>
      </c>
      <c r="O3340" s="732">
        <v>0</v>
      </c>
      <c r="P3340" s="733">
        <v>0</v>
      </c>
      <c r="Q3340" s="735"/>
      <c r="R3340" s="736" t="s">
        <v>543</v>
      </c>
    </row>
    <row r="3341" spans="1:18" s="28" customFormat="1" ht="12" x14ac:dyDescent="0.2">
      <c r="A3341" s="717" t="s">
        <v>514</v>
      </c>
      <c r="B3341" s="718" t="s">
        <v>515</v>
      </c>
      <c r="C3341" s="718" t="s">
        <v>147</v>
      </c>
      <c r="D3341" s="718" t="s">
        <v>1852</v>
      </c>
      <c r="E3341" s="719">
        <v>1800</v>
      </c>
      <c r="F3341" s="720" t="s">
        <v>1853</v>
      </c>
      <c r="G3341" s="718" t="s">
        <v>1854</v>
      </c>
      <c r="H3341" s="718" t="s">
        <v>539</v>
      </c>
      <c r="I3341" s="718" t="s">
        <v>738</v>
      </c>
      <c r="J3341" s="718" t="s">
        <v>1855</v>
      </c>
      <c r="K3341" s="721" t="s">
        <v>1236</v>
      </c>
      <c r="L3341" s="732">
        <v>12</v>
      </c>
      <c r="M3341" s="733">
        <v>22410</v>
      </c>
      <c r="N3341" s="734" t="s">
        <v>1236</v>
      </c>
      <c r="O3341" s="732">
        <v>6</v>
      </c>
      <c r="P3341" s="733">
        <v>10800</v>
      </c>
      <c r="Q3341" s="735" t="str">
        <f>+N3341</f>
        <v>32 - INDETERMINADO</v>
      </c>
      <c r="R3341" s="736" t="s">
        <v>523</v>
      </c>
    </row>
    <row r="3342" spans="1:18" s="28" customFormat="1" ht="12" x14ac:dyDescent="0.2">
      <c r="A3342" s="717" t="s">
        <v>514</v>
      </c>
      <c r="B3342" s="718" t="s">
        <v>515</v>
      </c>
      <c r="C3342" s="718" t="s">
        <v>147</v>
      </c>
      <c r="D3342" s="718" t="s">
        <v>1856</v>
      </c>
      <c r="E3342" s="719">
        <v>3000</v>
      </c>
      <c r="F3342" s="720" t="s">
        <v>1857</v>
      </c>
      <c r="G3342" s="718" t="s">
        <v>1858</v>
      </c>
      <c r="H3342" s="718" t="s">
        <v>519</v>
      </c>
      <c r="I3342" s="718" t="s">
        <v>528</v>
      </c>
      <c r="J3342" s="718" t="s">
        <v>600</v>
      </c>
      <c r="K3342" s="721" t="s">
        <v>541</v>
      </c>
      <c r="L3342" s="732">
        <v>5</v>
      </c>
      <c r="M3342" s="733">
        <v>15000</v>
      </c>
      <c r="N3342" s="734" t="s">
        <v>541</v>
      </c>
      <c r="O3342" s="732">
        <v>6</v>
      </c>
      <c r="P3342" s="733">
        <v>17900</v>
      </c>
      <c r="Q3342" s="735" t="str">
        <f>+N3342</f>
        <v>5 - INDETERMINADO</v>
      </c>
      <c r="R3342" s="736" t="s">
        <v>523</v>
      </c>
    </row>
    <row r="3343" spans="1:18" s="28" customFormat="1" ht="12" x14ac:dyDescent="0.2">
      <c r="A3343" s="717" t="s">
        <v>514</v>
      </c>
      <c r="B3343" s="718" t="s">
        <v>515</v>
      </c>
      <c r="C3343" s="718" t="s">
        <v>147</v>
      </c>
      <c r="D3343" s="718" t="s">
        <v>585</v>
      </c>
      <c r="E3343" s="719">
        <v>3000</v>
      </c>
      <c r="F3343" s="720" t="s">
        <v>1859</v>
      </c>
      <c r="G3343" s="718" t="s">
        <v>1860</v>
      </c>
      <c r="H3343" s="718" t="s">
        <v>539</v>
      </c>
      <c r="I3343" s="718" t="s">
        <v>520</v>
      </c>
      <c r="J3343" s="718" t="s">
        <v>576</v>
      </c>
      <c r="K3343" s="721" t="s">
        <v>557</v>
      </c>
      <c r="L3343" s="732">
        <v>5</v>
      </c>
      <c r="M3343" s="733">
        <v>15000</v>
      </c>
      <c r="N3343" s="734" t="s">
        <v>557</v>
      </c>
      <c r="O3343" s="732">
        <v>6</v>
      </c>
      <c r="P3343" s="733">
        <v>18000</v>
      </c>
      <c r="Q3343" s="735" t="str">
        <f>+N3343</f>
        <v>13 - INDETERMINADO</v>
      </c>
      <c r="R3343" s="736" t="s">
        <v>523</v>
      </c>
    </row>
    <row r="3344" spans="1:18" s="28" customFormat="1" ht="12" x14ac:dyDescent="0.2">
      <c r="A3344" s="717" t="s">
        <v>514</v>
      </c>
      <c r="B3344" s="718" t="s">
        <v>515</v>
      </c>
      <c r="C3344" s="718" t="s">
        <v>147</v>
      </c>
      <c r="D3344" s="718" t="s">
        <v>1576</v>
      </c>
      <c r="E3344" s="719">
        <v>3000</v>
      </c>
      <c r="F3344" s="720" t="s">
        <v>1861</v>
      </c>
      <c r="G3344" s="718" t="s">
        <v>1862</v>
      </c>
      <c r="H3344" s="718" t="s">
        <v>527</v>
      </c>
      <c r="I3344" s="718" t="s">
        <v>520</v>
      </c>
      <c r="J3344" s="718" t="s">
        <v>803</v>
      </c>
      <c r="K3344" s="721" t="s">
        <v>530</v>
      </c>
      <c r="L3344" s="732">
        <v>5</v>
      </c>
      <c r="M3344" s="733">
        <v>15000</v>
      </c>
      <c r="N3344" s="734" t="s">
        <v>530</v>
      </c>
      <c r="O3344" s="732">
        <v>1</v>
      </c>
      <c r="P3344" s="733">
        <v>600</v>
      </c>
      <c r="Q3344" s="735"/>
      <c r="R3344" s="736" t="s">
        <v>543</v>
      </c>
    </row>
    <row r="3345" spans="1:18" s="28" customFormat="1" ht="12" x14ac:dyDescent="0.2">
      <c r="A3345" s="717" t="s">
        <v>514</v>
      </c>
      <c r="B3345" s="718" t="s">
        <v>515</v>
      </c>
      <c r="C3345" s="718" t="s">
        <v>147</v>
      </c>
      <c r="D3345" s="718" t="s">
        <v>1863</v>
      </c>
      <c r="E3345" s="719">
        <v>1900</v>
      </c>
      <c r="F3345" s="720" t="s">
        <v>1864</v>
      </c>
      <c r="G3345" s="718" t="s">
        <v>1865</v>
      </c>
      <c r="H3345" s="718" t="s">
        <v>623</v>
      </c>
      <c r="I3345" s="718" t="s">
        <v>615</v>
      </c>
      <c r="J3345" s="718" t="s">
        <v>1866</v>
      </c>
      <c r="K3345" s="721">
        <v>96</v>
      </c>
      <c r="L3345" s="732">
        <v>1</v>
      </c>
      <c r="M3345" s="733">
        <v>1900</v>
      </c>
      <c r="N3345" s="734" t="s">
        <v>542</v>
      </c>
      <c r="O3345" s="732">
        <v>0</v>
      </c>
      <c r="P3345" s="733">
        <v>0</v>
      </c>
      <c r="Q3345" s="735"/>
      <c r="R3345" s="736" t="s">
        <v>543</v>
      </c>
    </row>
    <row r="3346" spans="1:18" s="28" customFormat="1" ht="12" x14ac:dyDescent="0.2">
      <c r="A3346" s="717" t="s">
        <v>514</v>
      </c>
      <c r="B3346" s="718" t="s">
        <v>515</v>
      </c>
      <c r="C3346" s="718" t="s">
        <v>147</v>
      </c>
      <c r="D3346" s="718" t="s">
        <v>1867</v>
      </c>
      <c r="E3346" s="719">
        <v>6000</v>
      </c>
      <c r="F3346" s="720" t="s">
        <v>1868</v>
      </c>
      <c r="G3346" s="718" t="s">
        <v>1869</v>
      </c>
      <c r="H3346" s="718"/>
      <c r="I3346" s="718" t="s">
        <v>528</v>
      </c>
      <c r="J3346" s="718" t="s">
        <v>1870</v>
      </c>
      <c r="K3346" s="721" t="s">
        <v>557</v>
      </c>
      <c r="L3346" s="732">
        <v>12</v>
      </c>
      <c r="M3346" s="733">
        <v>72600</v>
      </c>
      <c r="N3346" s="734" t="s">
        <v>557</v>
      </c>
      <c r="O3346" s="732">
        <v>6</v>
      </c>
      <c r="P3346" s="733">
        <v>36000</v>
      </c>
      <c r="Q3346" s="735" t="str">
        <f>+N3346</f>
        <v>13 - INDETERMINADO</v>
      </c>
      <c r="R3346" s="736" t="s">
        <v>523</v>
      </c>
    </row>
    <row r="3347" spans="1:18" s="28" customFormat="1" ht="12" x14ac:dyDescent="0.2">
      <c r="A3347" s="717" t="s">
        <v>514</v>
      </c>
      <c r="B3347" s="718" t="s">
        <v>515</v>
      </c>
      <c r="C3347" s="718" t="s">
        <v>147</v>
      </c>
      <c r="D3347" s="718" t="s">
        <v>1871</v>
      </c>
      <c r="E3347" s="719">
        <v>2500</v>
      </c>
      <c r="F3347" s="720" t="s">
        <v>1872</v>
      </c>
      <c r="G3347" s="718" t="s">
        <v>1873</v>
      </c>
      <c r="H3347" s="718" t="s">
        <v>565</v>
      </c>
      <c r="I3347" s="718" t="s">
        <v>520</v>
      </c>
      <c r="J3347" s="718" t="s">
        <v>588</v>
      </c>
      <c r="K3347" s="721" t="s">
        <v>557</v>
      </c>
      <c r="L3347" s="732">
        <v>12</v>
      </c>
      <c r="M3347" s="733">
        <v>30600</v>
      </c>
      <c r="N3347" s="734" t="s">
        <v>557</v>
      </c>
      <c r="O3347" s="732">
        <v>6</v>
      </c>
      <c r="P3347" s="733">
        <v>15000</v>
      </c>
      <c r="Q3347" s="735" t="str">
        <f>+N3347</f>
        <v>13 - INDETERMINADO</v>
      </c>
      <c r="R3347" s="736" t="s">
        <v>523</v>
      </c>
    </row>
    <row r="3348" spans="1:18" s="28" customFormat="1" ht="12" x14ac:dyDescent="0.2">
      <c r="A3348" s="717" t="s">
        <v>514</v>
      </c>
      <c r="B3348" s="718" t="s">
        <v>515</v>
      </c>
      <c r="C3348" s="718" t="s">
        <v>147</v>
      </c>
      <c r="D3348" s="718" t="s">
        <v>1874</v>
      </c>
      <c r="E3348" s="719">
        <v>2500</v>
      </c>
      <c r="F3348" s="720" t="s">
        <v>1875</v>
      </c>
      <c r="G3348" s="718" t="s">
        <v>1876</v>
      </c>
      <c r="H3348" s="718"/>
      <c r="I3348" s="718" t="s">
        <v>1405</v>
      </c>
      <c r="J3348" s="718" t="s">
        <v>1877</v>
      </c>
      <c r="K3348" s="721" t="s">
        <v>715</v>
      </c>
      <c r="L3348" s="732">
        <v>8</v>
      </c>
      <c r="M3348" s="733">
        <v>20300</v>
      </c>
      <c r="N3348" s="734" t="s">
        <v>542</v>
      </c>
      <c r="O3348" s="732">
        <v>0</v>
      </c>
      <c r="P3348" s="733">
        <v>0</v>
      </c>
      <c r="Q3348" s="735"/>
      <c r="R3348" s="736" t="s">
        <v>543</v>
      </c>
    </row>
    <row r="3349" spans="1:18" s="28" customFormat="1" ht="12" x14ac:dyDescent="0.2">
      <c r="A3349" s="717" t="s">
        <v>514</v>
      </c>
      <c r="B3349" s="718" t="s">
        <v>515</v>
      </c>
      <c r="C3349" s="718" t="s">
        <v>147</v>
      </c>
      <c r="D3349" s="718" t="s">
        <v>875</v>
      </c>
      <c r="E3349" s="719">
        <v>4000</v>
      </c>
      <c r="F3349" s="720" t="s">
        <v>1878</v>
      </c>
      <c r="G3349" s="718" t="s">
        <v>1879</v>
      </c>
      <c r="H3349" s="718" t="s">
        <v>519</v>
      </c>
      <c r="I3349" s="718" t="s">
        <v>528</v>
      </c>
      <c r="J3349" s="718" t="s">
        <v>600</v>
      </c>
      <c r="K3349" s="721" t="s">
        <v>557</v>
      </c>
      <c r="L3349" s="732">
        <v>12</v>
      </c>
      <c r="M3349" s="733">
        <v>48600</v>
      </c>
      <c r="N3349" s="734" t="s">
        <v>557</v>
      </c>
      <c r="O3349" s="732">
        <v>6</v>
      </c>
      <c r="P3349" s="733">
        <v>24000</v>
      </c>
      <c r="Q3349" s="735" t="str">
        <f>+N3349</f>
        <v>13 - INDETERMINADO</v>
      </c>
      <c r="R3349" s="736" t="s">
        <v>523</v>
      </c>
    </row>
    <row r="3350" spans="1:18" s="28" customFormat="1" ht="12" x14ac:dyDescent="0.2">
      <c r="A3350" s="717" t="s">
        <v>514</v>
      </c>
      <c r="B3350" s="718" t="s">
        <v>515</v>
      </c>
      <c r="C3350" s="718" t="s">
        <v>147</v>
      </c>
      <c r="D3350" s="718" t="s">
        <v>1880</v>
      </c>
      <c r="E3350" s="719">
        <v>1800</v>
      </c>
      <c r="F3350" s="720" t="s">
        <v>1881</v>
      </c>
      <c r="G3350" s="718" t="s">
        <v>1882</v>
      </c>
      <c r="H3350" s="718" t="s">
        <v>623</v>
      </c>
      <c r="I3350" s="718" t="s">
        <v>738</v>
      </c>
      <c r="J3350" s="718" t="s">
        <v>1883</v>
      </c>
      <c r="K3350" s="721">
        <v>26</v>
      </c>
      <c r="L3350" s="732">
        <v>1</v>
      </c>
      <c r="M3350" s="733">
        <v>1800</v>
      </c>
      <c r="N3350" s="734" t="s">
        <v>542</v>
      </c>
      <c r="O3350" s="732">
        <v>0</v>
      </c>
      <c r="P3350" s="733">
        <v>0</v>
      </c>
      <c r="Q3350" s="735"/>
      <c r="R3350" s="736" t="s">
        <v>543</v>
      </c>
    </row>
    <row r="3351" spans="1:18" s="28" customFormat="1" ht="12" x14ac:dyDescent="0.2">
      <c r="A3351" s="717" t="s">
        <v>514</v>
      </c>
      <c r="B3351" s="718" t="s">
        <v>515</v>
      </c>
      <c r="C3351" s="718" t="s">
        <v>147</v>
      </c>
      <c r="D3351" s="718" t="s">
        <v>618</v>
      </c>
      <c r="E3351" s="719">
        <v>3000</v>
      </c>
      <c r="F3351" s="720" t="s">
        <v>1884</v>
      </c>
      <c r="G3351" s="718" t="s">
        <v>1885</v>
      </c>
      <c r="H3351" s="718" t="s">
        <v>527</v>
      </c>
      <c r="I3351" s="718" t="s">
        <v>520</v>
      </c>
      <c r="J3351" s="718" t="s">
        <v>1886</v>
      </c>
      <c r="K3351" s="721" t="s">
        <v>557</v>
      </c>
      <c r="L3351" s="732">
        <v>5</v>
      </c>
      <c r="M3351" s="733">
        <v>15000</v>
      </c>
      <c r="N3351" s="734" t="s">
        <v>557</v>
      </c>
      <c r="O3351" s="732">
        <v>6</v>
      </c>
      <c r="P3351" s="733">
        <v>18000</v>
      </c>
      <c r="Q3351" s="735" t="str">
        <f>+N3351</f>
        <v>13 - INDETERMINADO</v>
      </c>
      <c r="R3351" s="736" t="s">
        <v>523</v>
      </c>
    </row>
    <row r="3352" spans="1:18" s="28" customFormat="1" ht="12" x14ac:dyDescent="0.2">
      <c r="A3352" s="717" t="s">
        <v>514</v>
      </c>
      <c r="B3352" s="718" t="s">
        <v>549</v>
      </c>
      <c r="C3352" s="718" t="s">
        <v>147</v>
      </c>
      <c r="D3352" s="718" t="s">
        <v>854</v>
      </c>
      <c r="E3352" s="719">
        <v>5000</v>
      </c>
      <c r="F3352" s="720" t="s">
        <v>1887</v>
      </c>
      <c r="G3352" s="718" t="s">
        <v>1888</v>
      </c>
      <c r="H3352" s="718" t="s">
        <v>519</v>
      </c>
      <c r="I3352" s="718" t="s">
        <v>528</v>
      </c>
      <c r="J3352" s="718" t="s">
        <v>547</v>
      </c>
      <c r="K3352" s="721" t="s">
        <v>1889</v>
      </c>
      <c r="L3352" s="732">
        <v>3</v>
      </c>
      <c r="M3352" s="733">
        <v>14350</v>
      </c>
      <c r="N3352" s="734">
        <v>0</v>
      </c>
      <c r="O3352" s="732">
        <v>6</v>
      </c>
      <c r="P3352" s="733">
        <v>30000</v>
      </c>
      <c r="Q3352" s="735">
        <f>+N3352</f>
        <v>0</v>
      </c>
      <c r="R3352" s="736" t="s">
        <v>523</v>
      </c>
    </row>
    <row r="3353" spans="1:18" s="28" customFormat="1" ht="12" x14ac:dyDescent="0.2">
      <c r="A3353" s="717" t="s">
        <v>514</v>
      </c>
      <c r="B3353" s="718" t="s">
        <v>515</v>
      </c>
      <c r="C3353" s="718" t="s">
        <v>147</v>
      </c>
      <c r="D3353" s="718" t="s">
        <v>1412</v>
      </c>
      <c r="E3353" s="719">
        <v>2000</v>
      </c>
      <c r="F3353" s="720" t="s">
        <v>1890</v>
      </c>
      <c r="G3353" s="718" t="s">
        <v>1891</v>
      </c>
      <c r="H3353" s="718" t="s">
        <v>623</v>
      </c>
      <c r="I3353" s="718" t="s">
        <v>528</v>
      </c>
      <c r="J3353" s="718" t="s">
        <v>1892</v>
      </c>
      <c r="K3353" s="721" t="s">
        <v>652</v>
      </c>
      <c r="L3353" s="732">
        <v>12</v>
      </c>
      <c r="M3353" s="733">
        <v>24810</v>
      </c>
      <c r="N3353" s="734" t="s">
        <v>652</v>
      </c>
      <c r="O3353" s="732">
        <v>6</v>
      </c>
      <c r="P3353" s="733">
        <v>12000</v>
      </c>
      <c r="Q3353" s="735" t="str">
        <f>+N3353</f>
        <v>36 - INDETERMINADO</v>
      </c>
      <c r="R3353" s="736" t="s">
        <v>523</v>
      </c>
    </row>
    <row r="3354" spans="1:18" s="28" customFormat="1" ht="12" x14ac:dyDescent="0.2">
      <c r="A3354" s="717" t="s">
        <v>514</v>
      </c>
      <c r="B3354" s="718" t="s">
        <v>515</v>
      </c>
      <c r="C3354" s="718" t="s">
        <v>147</v>
      </c>
      <c r="D3354" s="718" t="s">
        <v>724</v>
      </c>
      <c r="E3354" s="719">
        <v>3000</v>
      </c>
      <c r="F3354" s="720" t="s">
        <v>1893</v>
      </c>
      <c r="G3354" s="718" t="s">
        <v>1894</v>
      </c>
      <c r="H3354" s="718" t="s">
        <v>519</v>
      </c>
      <c r="I3354" s="718" t="s">
        <v>528</v>
      </c>
      <c r="J3354" s="718" t="s">
        <v>547</v>
      </c>
      <c r="K3354" s="721" t="s">
        <v>557</v>
      </c>
      <c r="L3354" s="732">
        <v>5</v>
      </c>
      <c r="M3354" s="733">
        <v>14900</v>
      </c>
      <c r="N3354" s="734" t="s">
        <v>557</v>
      </c>
      <c r="O3354" s="732">
        <v>6</v>
      </c>
      <c r="P3354" s="733">
        <v>17900</v>
      </c>
      <c r="Q3354" s="735" t="str">
        <f>+N3354</f>
        <v>13 - INDETERMINADO</v>
      </c>
      <c r="R3354" s="736" t="s">
        <v>523</v>
      </c>
    </row>
    <row r="3355" spans="1:18" s="28" customFormat="1" ht="12" x14ac:dyDescent="0.2">
      <c r="A3355" s="717" t="s">
        <v>514</v>
      </c>
      <c r="B3355" s="718" t="s">
        <v>515</v>
      </c>
      <c r="C3355" s="718" t="s">
        <v>147</v>
      </c>
      <c r="D3355" s="718" t="s">
        <v>838</v>
      </c>
      <c r="E3355" s="719">
        <v>3000</v>
      </c>
      <c r="F3355" s="720" t="s">
        <v>1895</v>
      </c>
      <c r="G3355" s="718" t="s">
        <v>1896</v>
      </c>
      <c r="H3355" s="718" t="s">
        <v>565</v>
      </c>
      <c r="I3355" s="718" t="s">
        <v>528</v>
      </c>
      <c r="J3355" s="718" t="s">
        <v>566</v>
      </c>
      <c r="K3355" s="721" t="s">
        <v>715</v>
      </c>
      <c r="L3355" s="732">
        <v>5</v>
      </c>
      <c r="M3355" s="733">
        <v>15000</v>
      </c>
      <c r="N3355" s="734" t="s">
        <v>715</v>
      </c>
      <c r="O3355" s="732">
        <v>6</v>
      </c>
      <c r="P3355" s="733">
        <v>18000</v>
      </c>
      <c r="Q3355" s="735"/>
      <c r="R3355" s="736" t="s">
        <v>543</v>
      </c>
    </row>
    <row r="3356" spans="1:18" s="28" customFormat="1" ht="12" x14ac:dyDescent="0.2">
      <c r="A3356" s="717" t="s">
        <v>514</v>
      </c>
      <c r="B3356" s="718" t="s">
        <v>515</v>
      </c>
      <c r="C3356" s="718" t="s">
        <v>147</v>
      </c>
      <c r="D3356" s="718" t="s">
        <v>657</v>
      </c>
      <c r="E3356" s="719">
        <v>3000</v>
      </c>
      <c r="F3356" s="720" t="s">
        <v>1897</v>
      </c>
      <c r="G3356" s="718" t="s">
        <v>1898</v>
      </c>
      <c r="H3356" s="718" t="s">
        <v>527</v>
      </c>
      <c r="I3356" s="718" t="s">
        <v>520</v>
      </c>
      <c r="J3356" s="718" t="s">
        <v>1899</v>
      </c>
      <c r="K3356" s="721" t="s">
        <v>612</v>
      </c>
      <c r="L3356" s="732">
        <v>5</v>
      </c>
      <c r="M3356" s="733">
        <v>15000</v>
      </c>
      <c r="N3356" s="734" t="s">
        <v>612</v>
      </c>
      <c r="O3356" s="732">
        <v>6</v>
      </c>
      <c r="P3356" s="733">
        <v>18000</v>
      </c>
      <c r="Q3356" s="735" t="str">
        <f t="shared" ref="Q3356:Q3366" si="56">+N3356</f>
        <v>15 - INDETERMINADO</v>
      </c>
      <c r="R3356" s="736" t="s">
        <v>523</v>
      </c>
    </row>
    <row r="3357" spans="1:18" s="28" customFormat="1" ht="12" x14ac:dyDescent="0.2">
      <c r="A3357" s="717" t="s">
        <v>514</v>
      </c>
      <c r="B3357" s="718" t="s">
        <v>515</v>
      </c>
      <c r="C3357" s="718" t="s">
        <v>147</v>
      </c>
      <c r="D3357" s="718" t="s">
        <v>1081</v>
      </c>
      <c r="E3357" s="719">
        <v>2500</v>
      </c>
      <c r="F3357" s="720" t="s">
        <v>1900</v>
      </c>
      <c r="G3357" s="718" t="s">
        <v>1901</v>
      </c>
      <c r="H3357" s="718" t="s">
        <v>527</v>
      </c>
      <c r="I3357" s="718" t="s">
        <v>528</v>
      </c>
      <c r="J3357" s="718" t="s">
        <v>1902</v>
      </c>
      <c r="K3357" s="721" t="s">
        <v>542</v>
      </c>
      <c r="L3357" s="732">
        <v>0</v>
      </c>
      <c r="M3357" s="733">
        <v>0</v>
      </c>
      <c r="N3357" s="734">
        <v>0</v>
      </c>
      <c r="O3357" s="732">
        <v>3</v>
      </c>
      <c r="P3357" s="733">
        <v>5416.67</v>
      </c>
      <c r="Q3357" s="735">
        <f t="shared" si="56"/>
        <v>0</v>
      </c>
      <c r="R3357" s="736" t="s">
        <v>523</v>
      </c>
    </row>
    <row r="3358" spans="1:18" s="28" customFormat="1" ht="12" x14ac:dyDescent="0.2">
      <c r="A3358" s="717" t="s">
        <v>514</v>
      </c>
      <c r="B3358" s="718" t="s">
        <v>549</v>
      </c>
      <c r="C3358" s="718" t="s">
        <v>147</v>
      </c>
      <c r="D3358" s="718" t="s">
        <v>1903</v>
      </c>
      <c r="E3358" s="719">
        <v>7000</v>
      </c>
      <c r="F3358" s="720" t="s">
        <v>1904</v>
      </c>
      <c r="G3358" s="718" t="s">
        <v>1905</v>
      </c>
      <c r="H3358" s="718" t="s">
        <v>539</v>
      </c>
      <c r="I3358" s="718" t="s">
        <v>528</v>
      </c>
      <c r="J3358" s="718" t="s">
        <v>596</v>
      </c>
      <c r="K3358" s="721" t="s">
        <v>1906</v>
      </c>
      <c r="L3358" s="732">
        <v>12</v>
      </c>
      <c r="M3358" s="733">
        <v>84600</v>
      </c>
      <c r="N3358" s="734" t="s">
        <v>1906</v>
      </c>
      <c r="O3358" s="732">
        <v>6</v>
      </c>
      <c r="P3358" s="733">
        <v>41917.369999999995</v>
      </c>
      <c r="Q3358" s="735" t="str">
        <f t="shared" si="56"/>
        <v>10 - INDETERMINADO</v>
      </c>
      <c r="R3358" s="736" t="s">
        <v>523</v>
      </c>
    </row>
    <row r="3359" spans="1:18" s="28" customFormat="1" ht="12" x14ac:dyDescent="0.2">
      <c r="A3359" s="717" t="s">
        <v>514</v>
      </c>
      <c r="B3359" s="718" t="s">
        <v>515</v>
      </c>
      <c r="C3359" s="718" t="s">
        <v>147</v>
      </c>
      <c r="D3359" s="718" t="s">
        <v>1907</v>
      </c>
      <c r="E3359" s="719">
        <v>1200</v>
      </c>
      <c r="F3359" s="720" t="s">
        <v>1908</v>
      </c>
      <c r="G3359" s="718" t="s">
        <v>1909</v>
      </c>
      <c r="H3359" s="718"/>
      <c r="I3359" s="718" t="s">
        <v>794</v>
      </c>
      <c r="J3359" s="718" t="s">
        <v>1910</v>
      </c>
      <c r="K3359" s="721" t="s">
        <v>522</v>
      </c>
      <c r="L3359" s="732">
        <v>12</v>
      </c>
      <c r="M3359" s="733">
        <v>15210</v>
      </c>
      <c r="N3359" s="734" t="s">
        <v>522</v>
      </c>
      <c r="O3359" s="732">
        <v>6</v>
      </c>
      <c r="P3359" s="733">
        <v>7200</v>
      </c>
      <c r="Q3359" s="735" t="str">
        <f t="shared" si="56"/>
        <v>99 - INDETERMINADO</v>
      </c>
      <c r="R3359" s="736" t="s">
        <v>523</v>
      </c>
    </row>
    <row r="3360" spans="1:18" s="28" customFormat="1" ht="12" x14ac:dyDescent="0.2">
      <c r="A3360" s="717" t="s">
        <v>514</v>
      </c>
      <c r="B3360" s="718" t="s">
        <v>515</v>
      </c>
      <c r="C3360" s="718" t="s">
        <v>147</v>
      </c>
      <c r="D3360" s="718" t="s">
        <v>536</v>
      </c>
      <c r="E3360" s="719">
        <v>3000</v>
      </c>
      <c r="F3360" s="720" t="s">
        <v>1911</v>
      </c>
      <c r="G3360" s="718" t="s">
        <v>1912</v>
      </c>
      <c r="H3360" s="718" t="s">
        <v>527</v>
      </c>
      <c r="I3360" s="718" t="s">
        <v>528</v>
      </c>
      <c r="J3360" s="718" t="s">
        <v>1913</v>
      </c>
      <c r="K3360" s="721" t="s">
        <v>541</v>
      </c>
      <c r="L3360" s="732">
        <v>5</v>
      </c>
      <c r="M3360" s="733">
        <v>14651.67</v>
      </c>
      <c r="N3360" s="734" t="s">
        <v>541</v>
      </c>
      <c r="O3360" s="732">
        <v>6</v>
      </c>
      <c r="P3360" s="733">
        <v>18000</v>
      </c>
      <c r="Q3360" s="735" t="str">
        <f t="shared" si="56"/>
        <v>5 - INDETERMINADO</v>
      </c>
      <c r="R3360" s="736" t="s">
        <v>523</v>
      </c>
    </row>
    <row r="3361" spans="1:18" s="28" customFormat="1" ht="12" x14ac:dyDescent="0.2">
      <c r="A3361" s="717" t="s">
        <v>514</v>
      </c>
      <c r="B3361" s="718" t="s">
        <v>549</v>
      </c>
      <c r="C3361" s="718" t="s">
        <v>147</v>
      </c>
      <c r="D3361" s="718" t="s">
        <v>671</v>
      </c>
      <c r="E3361" s="719">
        <v>3000</v>
      </c>
      <c r="F3361" s="720" t="s">
        <v>1914</v>
      </c>
      <c r="G3361" s="718" t="s">
        <v>1915</v>
      </c>
      <c r="H3361" s="718" t="s">
        <v>565</v>
      </c>
      <c r="I3361" s="718" t="s">
        <v>520</v>
      </c>
      <c r="J3361" s="718" t="s">
        <v>1916</v>
      </c>
      <c r="K3361" s="721" t="s">
        <v>567</v>
      </c>
      <c r="L3361" s="732">
        <v>12</v>
      </c>
      <c r="M3361" s="733">
        <v>36599.380000000005</v>
      </c>
      <c r="N3361" s="734" t="s">
        <v>567</v>
      </c>
      <c r="O3361" s="732">
        <v>0</v>
      </c>
      <c r="P3361" s="733">
        <v>0</v>
      </c>
      <c r="Q3361" s="735" t="str">
        <f t="shared" si="56"/>
        <v>16 - INDETERMINADO</v>
      </c>
      <c r="R3361" s="736" t="s">
        <v>523</v>
      </c>
    </row>
    <row r="3362" spans="1:18" s="28" customFormat="1" ht="12" x14ac:dyDescent="0.2">
      <c r="A3362" s="717" t="s">
        <v>514</v>
      </c>
      <c r="B3362" s="718" t="s">
        <v>515</v>
      </c>
      <c r="C3362" s="718" t="s">
        <v>147</v>
      </c>
      <c r="D3362" s="718" t="s">
        <v>1112</v>
      </c>
      <c r="E3362" s="719">
        <v>2000</v>
      </c>
      <c r="F3362" s="720" t="s">
        <v>1917</v>
      </c>
      <c r="G3362" s="718" t="s">
        <v>1918</v>
      </c>
      <c r="H3362" s="718" t="s">
        <v>539</v>
      </c>
      <c r="I3362" s="718" t="s">
        <v>520</v>
      </c>
      <c r="J3362" s="718" t="s">
        <v>576</v>
      </c>
      <c r="K3362" s="721" t="s">
        <v>785</v>
      </c>
      <c r="L3362" s="732">
        <v>12</v>
      </c>
      <c r="M3362" s="733">
        <v>24810</v>
      </c>
      <c r="N3362" s="734" t="s">
        <v>785</v>
      </c>
      <c r="O3362" s="732">
        <v>6</v>
      </c>
      <c r="P3362" s="733">
        <v>11985.28</v>
      </c>
      <c r="Q3362" s="735" t="str">
        <f t="shared" si="56"/>
        <v>11 - INDETERMINADO</v>
      </c>
      <c r="R3362" s="736" t="s">
        <v>523</v>
      </c>
    </row>
    <row r="3363" spans="1:18" s="28" customFormat="1" ht="12" x14ac:dyDescent="0.2">
      <c r="A3363" s="717" t="s">
        <v>514</v>
      </c>
      <c r="B3363" s="718" t="s">
        <v>515</v>
      </c>
      <c r="C3363" s="718" t="s">
        <v>147</v>
      </c>
      <c r="D3363" s="718" t="s">
        <v>544</v>
      </c>
      <c r="E3363" s="719">
        <v>4500</v>
      </c>
      <c r="F3363" s="720" t="s">
        <v>1919</v>
      </c>
      <c r="G3363" s="718" t="s">
        <v>1920</v>
      </c>
      <c r="H3363" s="718" t="s">
        <v>519</v>
      </c>
      <c r="I3363" s="718" t="s">
        <v>528</v>
      </c>
      <c r="J3363" s="718" t="s">
        <v>600</v>
      </c>
      <c r="K3363" s="721" t="s">
        <v>1921</v>
      </c>
      <c r="L3363" s="732">
        <v>3</v>
      </c>
      <c r="M3363" s="733">
        <v>9560</v>
      </c>
      <c r="N3363" s="734">
        <v>0</v>
      </c>
      <c r="O3363" s="732">
        <v>3</v>
      </c>
      <c r="P3363" s="733">
        <v>13500</v>
      </c>
      <c r="Q3363" s="735">
        <f t="shared" si="56"/>
        <v>0</v>
      </c>
      <c r="R3363" s="736" t="s">
        <v>523</v>
      </c>
    </row>
    <row r="3364" spans="1:18" s="28" customFormat="1" ht="12" x14ac:dyDescent="0.2">
      <c r="A3364" s="717" t="s">
        <v>514</v>
      </c>
      <c r="B3364" s="718" t="s">
        <v>515</v>
      </c>
      <c r="C3364" s="718" t="s">
        <v>147</v>
      </c>
      <c r="D3364" s="718" t="s">
        <v>701</v>
      </c>
      <c r="E3364" s="719">
        <v>2500</v>
      </c>
      <c r="F3364" s="720" t="s">
        <v>1922</v>
      </c>
      <c r="G3364" s="718" t="s">
        <v>1923</v>
      </c>
      <c r="H3364" s="718" t="s">
        <v>571</v>
      </c>
      <c r="I3364" s="718" t="s">
        <v>571</v>
      </c>
      <c r="J3364" s="718" t="s">
        <v>571</v>
      </c>
      <c r="K3364" s="721" t="s">
        <v>557</v>
      </c>
      <c r="L3364" s="732">
        <v>12</v>
      </c>
      <c r="M3364" s="733">
        <v>30588.54</v>
      </c>
      <c r="N3364" s="734" t="s">
        <v>557</v>
      </c>
      <c r="O3364" s="732">
        <v>6</v>
      </c>
      <c r="P3364" s="733">
        <v>14993.92</v>
      </c>
      <c r="Q3364" s="735" t="str">
        <f t="shared" si="56"/>
        <v>13 - INDETERMINADO</v>
      </c>
      <c r="R3364" s="736" t="s">
        <v>523</v>
      </c>
    </row>
    <row r="3365" spans="1:18" s="28" customFormat="1" ht="12" x14ac:dyDescent="0.2">
      <c r="A3365" s="717" t="s">
        <v>514</v>
      </c>
      <c r="B3365" s="718" t="s">
        <v>515</v>
      </c>
      <c r="C3365" s="718" t="s">
        <v>147</v>
      </c>
      <c r="D3365" s="718" t="s">
        <v>585</v>
      </c>
      <c r="E3365" s="719">
        <v>3000</v>
      </c>
      <c r="F3365" s="720" t="s">
        <v>1924</v>
      </c>
      <c r="G3365" s="718" t="s">
        <v>1925</v>
      </c>
      <c r="H3365" s="718" t="s">
        <v>930</v>
      </c>
      <c r="I3365" s="718" t="s">
        <v>520</v>
      </c>
      <c r="J3365" s="718" t="s">
        <v>1231</v>
      </c>
      <c r="K3365" s="721" t="s">
        <v>557</v>
      </c>
      <c r="L3365" s="732">
        <v>5</v>
      </c>
      <c r="M3365" s="733">
        <v>15000</v>
      </c>
      <c r="N3365" s="734" t="s">
        <v>557</v>
      </c>
      <c r="O3365" s="732">
        <v>6</v>
      </c>
      <c r="P3365" s="733">
        <v>18000</v>
      </c>
      <c r="Q3365" s="735" t="str">
        <f t="shared" si="56"/>
        <v>13 - INDETERMINADO</v>
      </c>
      <c r="R3365" s="736" t="s">
        <v>523</v>
      </c>
    </row>
    <row r="3366" spans="1:18" s="28" customFormat="1" ht="12" x14ac:dyDescent="0.2">
      <c r="A3366" s="717" t="s">
        <v>514</v>
      </c>
      <c r="B3366" s="718" t="s">
        <v>549</v>
      </c>
      <c r="C3366" s="718" t="s">
        <v>147</v>
      </c>
      <c r="D3366" s="718" t="s">
        <v>550</v>
      </c>
      <c r="E3366" s="719">
        <v>4000</v>
      </c>
      <c r="F3366" s="720" t="s">
        <v>1926</v>
      </c>
      <c r="G3366" s="718" t="s">
        <v>1927</v>
      </c>
      <c r="H3366" s="718" t="s">
        <v>519</v>
      </c>
      <c r="I3366" s="718" t="s">
        <v>520</v>
      </c>
      <c r="J3366" s="718" t="s">
        <v>534</v>
      </c>
      <c r="K3366" s="721" t="s">
        <v>1928</v>
      </c>
      <c r="L3366" s="732">
        <v>3</v>
      </c>
      <c r="M3366" s="733">
        <v>11653.34</v>
      </c>
      <c r="N3366" s="734">
        <v>0</v>
      </c>
      <c r="O3366" s="732">
        <v>6</v>
      </c>
      <c r="P3366" s="733">
        <v>24000</v>
      </c>
      <c r="Q3366" s="735">
        <f t="shared" si="56"/>
        <v>0</v>
      </c>
      <c r="R3366" s="736" t="s">
        <v>523</v>
      </c>
    </row>
    <row r="3367" spans="1:18" s="28" customFormat="1" ht="12" x14ac:dyDescent="0.2">
      <c r="A3367" s="717" t="s">
        <v>514</v>
      </c>
      <c r="B3367" s="718" t="s">
        <v>549</v>
      </c>
      <c r="C3367" s="718" t="s">
        <v>147</v>
      </c>
      <c r="D3367" s="718" t="s">
        <v>1929</v>
      </c>
      <c r="E3367" s="719">
        <v>5000</v>
      </c>
      <c r="F3367" s="720" t="s">
        <v>1930</v>
      </c>
      <c r="G3367" s="718" t="s">
        <v>1931</v>
      </c>
      <c r="H3367" s="718" t="s">
        <v>527</v>
      </c>
      <c r="I3367" s="718" t="s">
        <v>528</v>
      </c>
      <c r="J3367" s="718" t="s">
        <v>1397</v>
      </c>
      <c r="K3367" s="721">
        <v>3</v>
      </c>
      <c r="L3367" s="732">
        <v>8</v>
      </c>
      <c r="M3367" s="733">
        <v>37780</v>
      </c>
      <c r="N3367" s="734" t="s">
        <v>542</v>
      </c>
      <c r="O3367" s="732">
        <v>0</v>
      </c>
      <c r="P3367" s="733">
        <v>0</v>
      </c>
      <c r="Q3367" s="735"/>
      <c r="R3367" s="736" t="s">
        <v>543</v>
      </c>
    </row>
    <row r="3368" spans="1:18" s="28" customFormat="1" ht="12" x14ac:dyDescent="0.2">
      <c r="A3368" s="717" t="s">
        <v>514</v>
      </c>
      <c r="B3368" s="718" t="s">
        <v>515</v>
      </c>
      <c r="C3368" s="718" t="s">
        <v>147</v>
      </c>
      <c r="D3368" s="718" t="s">
        <v>814</v>
      </c>
      <c r="E3368" s="719">
        <v>8500</v>
      </c>
      <c r="F3368" s="720" t="s">
        <v>1932</v>
      </c>
      <c r="G3368" s="718" t="s">
        <v>1933</v>
      </c>
      <c r="H3368" s="718" t="s">
        <v>519</v>
      </c>
      <c r="I3368" s="718" t="s">
        <v>528</v>
      </c>
      <c r="J3368" s="718" t="s">
        <v>547</v>
      </c>
      <c r="K3368" s="721" t="s">
        <v>1906</v>
      </c>
      <c r="L3368" s="732">
        <v>12</v>
      </c>
      <c r="M3368" s="733">
        <v>102600</v>
      </c>
      <c r="N3368" s="734" t="s">
        <v>1906</v>
      </c>
      <c r="O3368" s="732">
        <v>6</v>
      </c>
      <c r="P3368" s="733">
        <v>50988.19</v>
      </c>
      <c r="Q3368" s="735" t="str">
        <f t="shared" ref="Q3368:Q3374" si="57">+N3368</f>
        <v>10 - INDETERMINADO</v>
      </c>
      <c r="R3368" s="736" t="s">
        <v>523</v>
      </c>
    </row>
    <row r="3369" spans="1:18" s="28" customFormat="1" ht="12" x14ac:dyDescent="0.2">
      <c r="A3369" s="717" t="s">
        <v>514</v>
      </c>
      <c r="B3369" s="718" t="s">
        <v>515</v>
      </c>
      <c r="C3369" s="718" t="s">
        <v>147</v>
      </c>
      <c r="D3369" s="718" t="s">
        <v>948</v>
      </c>
      <c r="E3369" s="719">
        <v>2000</v>
      </c>
      <c r="F3369" s="720" t="s">
        <v>1934</v>
      </c>
      <c r="G3369" s="718" t="s">
        <v>1935</v>
      </c>
      <c r="H3369" s="718" t="s">
        <v>1034</v>
      </c>
      <c r="I3369" s="718" t="s">
        <v>686</v>
      </c>
      <c r="J3369" s="718" t="s">
        <v>1936</v>
      </c>
      <c r="K3369" s="721" t="s">
        <v>1077</v>
      </c>
      <c r="L3369" s="732">
        <v>12</v>
      </c>
      <c r="M3369" s="733">
        <v>24810</v>
      </c>
      <c r="N3369" s="734" t="s">
        <v>1077</v>
      </c>
      <c r="O3369" s="732">
        <v>6</v>
      </c>
      <c r="P3369" s="733">
        <v>12000</v>
      </c>
      <c r="Q3369" s="735" t="str">
        <f t="shared" si="57"/>
        <v>102 - INDETERMINADO</v>
      </c>
      <c r="R3369" s="736" t="s">
        <v>523</v>
      </c>
    </row>
    <row r="3370" spans="1:18" s="28" customFormat="1" ht="12" x14ac:dyDescent="0.2">
      <c r="A3370" s="717" t="s">
        <v>514</v>
      </c>
      <c r="B3370" s="718" t="s">
        <v>515</v>
      </c>
      <c r="C3370" s="718" t="s">
        <v>147</v>
      </c>
      <c r="D3370" s="718" t="s">
        <v>1937</v>
      </c>
      <c r="E3370" s="719">
        <v>2500</v>
      </c>
      <c r="F3370" s="720" t="s">
        <v>1938</v>
      </c>
      <c r="G3370" s="718" t="s">
        <v>1939</v>
      </c>
      <c r="H3370" s="718" t="s">
        <v>527</v>
      </c>
      <c r="I3370" s="718" t="s">
        <v>520</v>
      </c>
      <c r="J3370" s="718" t="s">
        <v>803</v>
      </c>
      <c r="K3370" s="721" t="s">
        <v>530</v>
      </c>
      <c r="L3370" s="732">
        <v>12</v>
      </c>
      <c r="M3370" s="733">
        <v>30600</v>
      </c>
      <c r="N3370" s="734" t="s">
        <v>530</v>
      </c>
      <c r="O3370" s="732">
        <v>6</v>
      </c>
      <c r="P3370" s="733">
        <v>15000</v>
      </c>
      <c r="Q3370" s="735" t="str">
        <f t="shared" si="57"/>
        <v>4 - INDETERMINADO</v>
      </c>
      <c r="R3370" s="736" t="s">
        <v>523</v>
      </c>
    </row>
    <row r="3371" spans="1:18" s="28" customFormat="1" ht="12" x14ac:dyDescent="0.2">
      <c r="A3371" s="717" t="s">
        <v>514</v>
      </c>
      <c r="B3371" s="718" t="s">
        <v>515</v>
      </c>
      <c r="C3371" s="718" t="s">
        <v>147</v>
      </c>
      <c r="D3371" s="718" t="s">
        <v>1269</v>
      </c>
      <c r="E3371" s="719">
        <v>5000</v>
      </c>
      <c r="F3371" s="720" t="s">
        <v>1940</v>
      </c>
      <c r="G3371" s="718" t="s">
        <v>1941</v>
      </c>
      <c r="H3371" s="718" t="s">
        <v>539</v>
      </c>
      <c r="I3371" s="718" t="s">
        <v>528</v>
      </c>
      <c r="J3371" s="718" t="s">
        <v>611</v>
      </c>
      <c r="K3371" s="721" t="s">
        <v>612</v>
      </c>
      <c r="L3371" s="732">
        <v>5</v>
      </c>
      <c r="M3371" s="733">
        <v>25000</v>
      </c>
      <c r="N3371" s="734" t="s">
        <v>612</v>
      </c>
      <c r="O3371" s="732">
        <v>6</v>
      </c>
      <c r="P3371" s="733">
        <v>30000</v>
      </c>
      <c r="Q3371" s="735" t="str">
        <f t="shared" si="57"/>
        <v>15 - INDETERMINADO</v>
      </c>
      <c r="R3371" s="736" t="s">
        <v>523</v>
      </c>
    </row>
    <row r="3372" spans="1:18" s="28" customFormat="1" ht="12" x14ac:dyDescent="0.2">
      <c r="A3372" s="717" t="s">
        <v>514</v>
      </c>
      <c r="B3372" s="718" t="s">
        <v>515</v>
      </c>
      <c r="C3372" s="718" t="s">
        <v>147</v>
      </c>
      <c r="D3372" s="718" t="s">
        <v>1942</v>
      </c>
      <c r="E3372" s="719">
        <v>4000</v>
      </c>
      <c r="F3372" s="720" t="s">
        <v>1943</v>
      </c>
      <c r="G3372" s="718" t="s">
        <v>1944</v>
      </c>
      <c r="H3372" s="718"/>
      <c r="I3372" s="718" t="s">
        <v>520</v>
      </c>
      <c r="J3372" s="718" t="s">
        <v>1945</v>
      </c>
      <c r="K3372" s="721" t="s">
        <v>612</v>
      </c>
      <c r="L3372" s="732">
        <v>12</v>
      </c>
      <c r="M3372" s="733">
        <v>48466.67</v>
      </c>
      <c r="N3372" s="734" t="s">
        <v>612</v>
      </c>
      <c r="O3372" s="732">
        <v>6</v>
      </c>
      <c r="P3372" s="733">
        <v>23864.73</v>
      </c>
      <c r="Q3372" s="735" t="str">
        <f t="shared" si="57"/>
        <v>15 - INDETERMINADO</v>
      </c>
      <c r="R3372" s="736" t="s">
        <v>523</v>
      </c>
    </row>
    <row r="3373" spans="1:18" s="28" customFormat="1" ht="12" x14ac:dyDescent="0.2">
      <c r="A3373" s="717" t="s">
        <v>514</v>
      </c>
      <c r="B3373" s="718" t="s">
        <v>549</v>
      </c>
      <c r="C3373" s="718" t="s">
        <v>147</v>
      </c>
      <c r="D3373" s="718" t="s">
        <v>728</v>
      </c>
      <c r="E3373" s="719">
        <v>2000</v>
      </c>
      <c r="F3373" s="720" t="s">
        <v>1946</v>
      </c>
      <c r="G3373" s="718" t="s">
        <v>1947</v>
      </c>
      <c r="H3373" s="718" t="s">
        <v>539</v>
      </c>
      <c r="I3373" s="718" t="s">
        <v>520</v>
      </c>
      <c r="J3373" s="718" t="s">
        <v>576</v>
      </c>
      <c r="K3373" s="721" t="s">
        <v>1948</v>
      </c>
      <c r="L3373" s="732">
        <v>3</v>
      </c>
      <c r="M3373" s="733">
        <v>5990</v>
      </c>
      <c r="N3373" s="734">
        <v>0</v>
      </c>
      <c r="O3373" s="732">
        <v>6</v>
      </c>
      <c r="P3373" s="733">
        <v>11456.25</v>
      </c>
      <c r="Q3373" s="735">
        <f t="shared" si="57"/>
        <v>0</v>
      </c>
      <c r="R3373" s="736" t="s">
        <v>523</v>
      </c>
    </row>
    <row r="3374" spans="1:18" s="28" customFormat="1" ht="12" x14ac:dyDescent="0.2">
      <c r="A3374" s="717" t="s">
        <v>514</v>
      </c>
      <c r="B3374" s="718" t="s">
        <v>515</v>
      </c>
      <c r="C3374" s="718" t="s">
        <v>147</v>
      </c>
      <c r="D3374" s="718" t="s">
        <v>1949</v>
      </c>
      <c r="E3374" s="719">
        <v>5000</v>
      </c>
      <c r="F3374" s="720" t="s">
        <v>1950</v>
      </c>
      <c r="G3374" s="718" t="s">
        <v>1951</v>
      </c>
      <c r="H3374" s="718" t="s">
        <v>519</v>
      </c>
      <c r="I3374" s="718" t="s">
        <v>528</v>
      </c>
      <c r="J3374" s="718" t="s">
        <v>1235</v>
      </c>
      <c r="K3374" s="721" t="s">
        <v>652</v>
      </c>
      <c r="L3374" s="732">
        <v>12</v>
      </c>
      <c r="M3374" s="733">
        <v>60600</v>
      </c>
      <c r="N3374" s="734" t="s">
        <v>652</v>
      </c>
      <c r="O3374" s="732">
        <v>6</v>
      </c>
      <c r="P3374" s="733">
        <v>23530.61</v>
      </c>
      <c r="Q3374" s="735" t="str">
        <f t="shared" si="57"/>
        <v>36 - INDETERMINADO</v>
      </c>
      <c r="R3374" s="736" t="s">
        <v>523</v>
      </c>
    </row>
    <row r="3375" spans="1:18" s="28" customFormat="1" ht="12" x14ac:dyDescent="0.2">
      <c r="A3375" s="717" t="s">
        <v>514</v>
      </c>
      <c r="B3375" s="718" t="s">
        <v>515</v>
      </c>
      <c r="C3375" s="718" t="s">
        <v>147</v>
      </c>
      <c r="D3375" s="718" t="s">
        <v>585</v>
      </c>
      <c r="E3375" s="719">
        <v>3000</v>
      </c>
      <c r="F3375" s="720" t="s">
        <v>1952</v>
      </c>
      <c r="G3375" s="718" t="s">
        <v>1953</v>
      </c>
      <c r="H3375" s="718" t="s">
        <v>539</v>
      </c>
      <c r="I3375" s="718" t="s">
        <v>520</v>
      </c>
      <c r="J3375" s="718" t="s">
        <v>1695</v>
      </c>
      <c r="K3375" s="721" t="s">
        <v>557</v>
      </c>
      <c r="L3375" s="732">
        <v>4</v>
      </c>
      <c r="M3375" s="733">
        <v>11300</v>
      </c>
      <c r="N3375" s="734" t="s">
        <v>542</v>
      </c>
      <c r="O3375" s="732">
        <v>0</v>
      </c>
      <c r="P3375" s="733">
        <v>0</v>
      </c>
      <c r="Q3375" s="735"/>
      <c r="R3375" s="736" t="s">
        <v>543</v>
      </c>
    </row>
    <row r="3376" spans="1:18" s="28" customFormat="1" ht="12" x14ac:dyDescent="0.2">
      <c r="A3376" s="717" t="s">
        <v>514</v>
      </c>
      <c r="B3376" s="718" t="s">
        <v>515</v>
      </c>
      <c r="C3376" s="718" t="s">
        <v>147</v>
      </c>
      <c r="D3376" s="718" t="s">
        <v>585</v>
      </c>
      <c r="E3376" s="719">
        <v>3000</v>
      </c>
      <c r="F3376" s="720" t="s">
        <v>1954</v>
      </c>
      <c r="G3376" s="718" t="s">
        <v>1955</v>
      </c>
      <c r="H3376" s="718"/>
      <c r="I3376" s="718" t="s">
        <v>520</v>
      </c>
      <c r="J3376" s="718" t="s">
        <v>629</v>
      </c>
      <c r="K3376" s="721" t="s">
        <v>530</v>
      </c>
      <c r="L3376" s="732">
        <v>5</v>
      </c>
      <c r="M3376" s="733">
        <v>15000</v>
      </c>
      <c r="N3376" s="734" t="s">
        <v>530</v>
      </c>
      <c r="O3376" s="732">
        <v>6</v>
      </c>
      <c r="P3376" s="733">
        <v>18000</v>
      </c>
      <c r="Q3376" s="735" t="str">
        <f>+N3376</f>
        <v>4 - INDETERMINADO</v>
      </c>
      <c r="R3376" s="736" t="s">
        <v>523</v>
      </c>
    </row>
    <row r="3377" spans="1:18" s="28" customFormat="1" ht="12" x14ac:dyDescent="0.2">
      <c r="A3377" s="717" t="s">
        <v>514</v>
      </c>
      <c r="B3377" s="718" t="s">
        <v>515</v>
      </c>
      <c r="C3377" s="718" t="s">
        <v>147</v>
      </c>
      <c r="D3377" s="718" t="s">
        <v>1132</v>
      </c>
      <c r="E3377" s="719">
        <v>3000</v>
      </c>
      <c r="F3377" s="720" t="s">
        <v>1956</v>
      </c>
      <c r="G3377" s="718" t="s">
        <v>1957</v>
      </c>
      <c r="H3377" s="718" t="s">
        <v>539</v>
      </c>
      <c r="I3377" s="718" t="s">
        <v>528</v>
      </c>
      <c r="J3377" s="718" t="s">
        <v>596</v>
      </c>
      <c r="K3377" s="721" t="s">
        <v>557</v>
      </c>
      <c r="L3377" s="732">
        <v>5</v>
      </c>
      <c r="M3377" s="733">
        <v>15000</v>
      </c>
      <c r="N3377" s="734" t="s">
        <v>557</v>
      </c>
      <c r="O3377" s="732">
        <v>6</v>
      </c>
      <c r="P3377" s="733">
        <v>18000</v>
      </c>
      <c r="Q3377" s="735" t="str">
        <f>+N3377</f>
        <v>13 - INDETERMINADO</v>
      </c>
      <c r="R3377" s="736" t="s">
        <v>523</v>
      </c>
    </row>
    <row r="3378" spans="1:18" s="28" customFormat="1" ht="12" x14ac:dyDescent="0.2">
      <c r="A3378" s="717" t="s">
        <v>514</v>
      </c>
      <c r="B3378" s="718" t="s">
        <v>515</v>
      </c>
      <c r="C3378" s="718" t="s">
        <v>147</v>
      </c>
      <c r="D3378" s="718" t="s">
        <v>1880</v>
      </c>
      <c r="E3378" s="719">
        <v>1800</v>
      </c>
      <c r="F3378" s="720" t="s">
        <v>1958</v>
      </c>
      <c r="G3378" s="718" t="s">
        <v>1959</v>
      </c>
      <c r="H3378" s="718" t="s">
        <v>571</v>
      </c>
      <c r="I3378" s="718" t="s">
        <v>571</v>
      </c>
      <c r="J3378" s="718" t="s">
        <v>571</v>
      </c>
      <c r="K3378" s="721" t="s">
        <v>707</v>
      </c>
      <c r="L3378" s="732">
        <v>12</v>
      </c>
      <c r="M3378" s="733">
        <v>19770</v>
      </c>
      <c r="N3378" s="734" t="s">
        <v>707</v>
      </c>
      <c r="O3378" s="732">
        <v>0</v>
      </c>
      <c r="P3378" s="733">
        <v>0</v>
      </c>
      <c r="Q3378" s="735" t="str">
        <f>+N3378</f>
        <v>28 - INDETERMINADO</v>
      </c>
      <c r="R3378" s="736" t="s">
        <v>523</v>
      </c>
    </row>
    <row r="3379" spans="1:18" s="28" customFormat="1" ht="12" x14ac:dyDescent="0.2">
      <c r="A3379" s="717" t="s">
        <v>514</v>
      </c>
      <c r="B3379" s="718" t="s">
        <v>515</v>
      </c>
      <c r="C3379" s="718" t="s">
        <v>147</v>
      </c>
      <c r="D3379" s="718" t="s">
        <v>536</v>
      </c>
      <c r="E3379" s="719">
        <v>3000</v>
      </c>
      <c r="F3379" s="720" t="s">
        <v>1960</v>
      </c>
      <c r="G3379" s="718" t="s">
        <v>1961</v>
      </c>
      <c r="H3379" s="718" t="s">
        <v>930</v>
      </c>
      <c r="I3379" s="718" t="s">
        <v>520</v>
      </c>
      <c r="J3379" s="718" t="s">
        <v>1635</v>
      </c>
      <c r="K3379" s="721" t="s">
        <v>541</v>
      </c>
      <c r="L3379" s="732">
        <v>4</v>
      </c>
      <c r="M3379" s="733">
        <v>12000</v>
      </c>
      <c r="N3379" s="734" t="s">
        <v>542</v>
      </c>
      <c r="O3379" s="732">
        <v>0</v>
      </c>
      <c r="P3379" s="733">
        <v>0</v>
      </c>
      <c r="Q3379" s="735"/>
      <c r="R3379" s="736" t="s">
        <v>543</v>
      </c>
    </row>
    <row r="3380" spans="1:18" s="28" customFormat="1" ht="12" x14ac:dyDescent="0.2">
      <c r="A3380" s="717" t="s">
        <v>514</v>
      </c>
      <c r="B3380" s="718" t="s">
        <v>515</v>
      </c>
      <c r="C3380" s="718" t="s">
        <v>147</v>
      </c>
      <c r="D3380" s="718" t="s">
        <v>1132</v>
      </c>
      <c r="E3380" s="719">
        <v>3000</v>
      </c>
      <c r="F3380" s="720" t="s">
        <v>1962</v>
      </c>
      <c r="G3380" s="718" t="s">
        <v>1963</v>
      </c>
      <c r="H3380" s="718" t="s">
        <v>930</v>
      </c>
      <c r="I3380" s="718" t="s">
        <v>520</v>
      </c>
      <c r="J3380" s="718" t="s">
        <v>1231</v>
      </c>
      <c r="K3380" s="721" t="s">
        <v>557</v>
      </c>
      <c r="L3380" s="732">
        <v>5</v>
      </c>
      <c r="M3380" s="733">
        <v>15000</v>
      </c>
      <c r="N3380" s="734" t="s">
        <v>557</v>
      </c>
      <c r="O3380" s="732">
        <v>6</v>
      </c>
      <c r="P3380" s="733">
        <v>18000</v>
      </c>
      <c r="Q3380" s="735" t="str">
        <f>+N3380</f>
        <v>13 - INDETERMINADO</v>
      </c>
      <c r="R3380" s="736" t="s">
        <v>523</v>
      </c>
    </row>
    <row r="3381" spans="1:18" s="28" customFormat="1" ht="12" x14ac:dyDescent="0.2">
      <c r="A3381" s="717" t="s">
        <v>514</v>
      </c>
      <c r="B3381" s="718" t="s">
        <v>515</v>
      </c>
      <c r="C3381" s="718" t="s">
        <v>147</v>
      </c>
      <c r="D3381" s="718" t="s">
        <v>838</v>
      </c>
      <c r="E3381" s="719">
        <v>3000</v>
      </c>
      <c r="F3381" s="720" t="s">
        <v>1964</v>
      </c>
      <c r="G3381" s="718" t="s">
        <v>1965</v>
      </c>
      <c r="H3381" s="718"/>
      <c r="I3381" s="718" t="s">
        <v>528</v>
      </c>
      <c r="J3381" s="718" t="s">
        <v>1966</v>
      </c>
      <c r="K3381" s="721" t="s">
        <v>715</v>
      </c>
      <c r="L3381" s="732">
        <v>5</v>
      </c>
      <c r="M3381" s="733">
        <v>15000</v>
      </c>
      <c r="N3381" s="734" t="s">
        <v>715</v>
      </c>
      <c r="O3381" s="732">
        <v>6</v>
      </c>
      <c r="P3381" s="733">
        <v>17800</v>
      </c>
      <c r="Q3381" s="735" t="str">
        <f>+N3381</f>
        <v>14 - INDETERMINADO</v>
      </c>
      <c r="R3381" s="736" t="s">
        <v>523</v>
      </c>
    </row>
    <row r="3382" spans="1:18" s="28" customFormat="1" ht="12" x14ac:dyDescent="0.2">
      <c r="A3382" s="717" t="s">
        <v>514</v>
      </c>
      <c r="B3382" s="718" t="s">
        <v>515</v>
      </c>
      <c r="C3382" s="718" t="s">
        <v>147</v>
      </c>
      <c r="D3382" s="718" t="s">
        <v>1510</v>
      </c>
      <c r="E3382" s="719">
        <v>5000</v>
      </c>
      <c r="F3382" s="720" t="s">
        <v>1967</v>
      </c>
      <c r="G3382" s="718" t="s">
        <v>1968</v>
      </c>
      <c r="H3382" s="718" t="s">
        <v>519</v>
      </c>
      <c r="I3382" s="718" t="s">
        <v>528</v>
      </c>
      <c r="J3382" s="718" t="s">
        <v>547</v>
      </c>
      <c r="K3382" s="721" t="s">
        <v>557</v>
      </c>
      <c r="L3382" s="732">
        <v>5</v>
      </c>
      <c r="M3382" s="733">
        <v>25000</v>
      </c>
      <c r="N3382" s="734" t="s">
        <v>557</v>
      </c>
      <c r="O3382" s="732">
        <v>6</v>
      </c>
      <c r="P3382" s="733">
        <v>30000</v>
      </c>
      <c r="Q3382" s="735" t="str">
        <f>+N3382</f>
        <v>13 - INDETERMINADO</v>
      </c>
      <c r="R3382" s="736" t="s">
        <v>523</v>
      </c>
    </row>
    <row r="3383" spans="1:18" s="28" customFormat="1" ht="12" x14ac:dyDescent="0.2">
      <c r="A3383" s="717" t="s">
        <v>514</v>
      </c>
      <c r="B3383" s="718" t="s">
        <v>515</v>
      </c>
      <c r="C3383" s="718" t="s">
        <v>147</v>
      </c>
      <c r="D3383" s="718" t="s">
        <v>1969</v>
      </c>
      <c r="E3383" s="719">
        <v>5000</v>
      </c>
      <c r="F3383" s="720" t="s">
        <v>1970</v>
      </c>
      <c r="G3383" s="718" t="s">
        <v>1971</v>
      </c>
      <c r="H3383" s="718" t="s">
        <v>539</v>
      </c>
      <c r="I3383" s="718" t="s">
        <v>528</v>
      </c>
      <c r="J3383" s="718" t="s">
        <v>596</v>
      </c>
      <c r="K3383" s="721" t="s">
        <v>715</v>
      </c>
      <c r="L3383" s="732">
        <v>12</v>
      </c>
      <c r="M3383" s="733">
        <v>60600</v>
      </c>
      <c r="N3383" s="734" t="s">
        <v>715</v>
      </c>
      <c r="O3383" s="732">
        <v>6</v>
      </c>
      <c r="P3383" s="733">
        <v>29990.28</v>
      </c>
      <c r="Q3383" s="735" t="str">
        <f>+N3383</f>
        <v>14 - INDETERMINADO</v>
      </c>
      <c r="R3383" s="736" t="s">
        <v>523</v>
      </c>
    </row>
    <row r="3384" spans="1:18" s="28" customFormat="1" ht="12" x14ac:dyDescent="0.2">
      <c r="A3384" s="717" t="s">
        <v>514</v>
      </c>
      <c r="B3384" s="718" t="s">
        <v>515</v>
      </c>
      <c r="C3384" s="718" t="s">
        <v>147</v>
      </c>
      <c r="D3384" s="718" t="s">
        <v>1972</v>
      </c>
      <c r="E3384" s="719">
        <v>1500</v>
      </c>
      <c r="F3384" s="720" t="s">
        <v>1973</v>
      </c>
      <c r="G3384" s="718" t="s">
        <v>1974</v>
      </c>
      <c r="H3384" s="718" t="s">
        <v>623</v>
      </c>
      <c r="I3384" s="718" t="s">
        <v>738</v>
      </c>
      <c r="J3384" s="718" t="s">
        <v>1883</v>
      </c>
      <c r="K3384" s="721" t="s">
        <v>740</v>
      </c>
      <c r="L3384" s="732">
        <v>11</v>
      </c>
      <c r="M3384" s="733">
        <v>15610</v>
      </c>
      <c r="N3384" s="734" t="s">
        <v>542</v>
      </c>
      <c r="O3384" s="732">
        <v>0</v>
      </c>
      <c r="P3384" s="733">
        <v>0</v>
      </c>
      <c r="Q3384" s="735"/>
      <c r="R3384" s="736" t="s">
        <v>543</v>
      </c>
    </row>
    <row r="3385" spans="1:18" s="28" customFormat="1" ht="12" x14ac:dyDescent="0.2">
      <c r="A3385" s="717" t="s">
        <v>514</v>
      </c>
      <c r="B3385" s="718" t="s">
        <v>515</v>
      </c>
      <c r="C3385" s="718" t="s">
        <v>147</v>
      </c>
      <c r="D3385" s="718" t="s">
        <v>657</v>
      </c>
      <c r="E3385" s="719">
        <v>3000</v>
      </c>
      <c r="F3385" s="720" t="s">
        <v>1975</v>
      </c>
      <c r="G3385" s="718" t="s">
        <v>1976</v>
      </c>
      <c r="H3385" s="718"/>
      <c r="I3385" s="718" t="s">
        <v>528</v>
      </c>
      <c r="J3385" s="718" t="s">
        <v>1977</v>
      </c>
      <c r="K3385" s="721" t="s">
        <v>612</v>
      </c>
      <c r="L3385" s="732">
        <v>5</v>
      </c>
      <c r="M3385" s="733">
        <v>15000</v>
      </c>
      <c r="N3385" s="734" t="s">
        <v>612</v>
      </c>
      <c r="O3385" s="732">
        <v>6</v>
      </c>
      <c r="P3385" s="733">
        <v>18000</v>
      </c>
      <c r="Q3385" s="735" t="str">
        <f>+N3385</f>
        <v>15 - INDETERMINADO</v>
      </c>
      <c r="R3385" s="736" t="s">
        <v>523</v>
      </c>
    </row>
    <row r="3386" spans="1:18" s="28" customFormat="1" ht="12" x14ac:dyDescent="0.2">
      <c r="A3386" s="717" t="s">
        <v>514</v>
      </c>
      <c r="B3386" s="718" t="s">
        <v>515</v>
      </c>
      <c r="C3386" s="718" t="s">
        <v>147</v>
      </c>
      <c r="D3386" s="718" t="s">
        <v>661</v>
      </c>
      <c r="E3386" s="719">
        <v>3000</v>
      </c>
      <c r="F3386" s="720" t="s">
        <v>1978</v>
      </c>
      <c r="G3386" s="718" t="s">
        <v>1979</v>
      </c>
      <c r="H3386" s="718" t="s">
        <v>930</v>
      </c>
      <c r="I3386" s="718" t="s">
        <v>528</v>
      </c>
      <c r="J3386" s="718" t="s">
        <v>931</v>
      </c>
      <c r="K3386" s="721" t="s">
        <v>557</v>
      </c>
      <c r="L3386" s="732">
        <v>5</v>
      </c>
      <c r="M3386" s="733">
        <v>15000</v>
      </c>
      <c r="N3386" s="734" t="s">
        <v>542</v>
      </c>
      <c r="O3386" s="732">
        <v>0</v>
      </c>
      <c r="P3386" s="733">
        <v>0</v>
      </c>
      <c r="Q3386" s="735"/>
      <c r="R3386" s="736" t="s">
        <v>543</v>
      </c>
    </row>
    <row r="3387" spans="1:18" s="28" customFormat="1" ht="12" x14ac:dyDescent="0.2">
      <c r="A3387" s="717" t="s">
        <v>514</v>
      </c>
      <c r="B3387" s="718" t="s">
        <v>515</v>
      </c>
      <c r="C3387" s="718" t="s">
        <v>147</v>
      </c>
      <c r="D3387" s="718" t="s">
        <v>554</v>
      </c>
      <c r="E3387" s="719">
        <v>3000</v>
      </c>
      <c r="F3387" s="720" t="s">
        <v>1980</v>
      </c>
      <c r="G3387" s="718" t="s">
        <v>1981</v>
      </c>
      <c r="H3387" s="718" t="s">
        <v>539</v>
      </c>
      <c r="I3387" s="718" t="s">
        <v>520</v>
      </c>
      <c r="J3387" s="718" t="s">
        <v>576</v>
      </c>
      <c r="K3387" s="721" t="s">
        <v>700</v>
      </c>
      <c r="L3387" s="732">
        <v>5</v>
      </c>
      <c r="M3387" s="733">
        <v>15000</v>
      </c>
      <c r="N3387" s="734" t="s">
        <v>700</v>
      </c>
      <c r="O3387" s="732">
        <v>6</v>
      </c>
      <c r="P3387" s="733">
        <v>18000</v>
      </c>
      <c r="Q3387" s="735" t="str">
        <f>+N3387</f>
        <v>3 - INDETERMINADO</v>
      </c>
      <c r="R3387" s="736" t="s">
        <v>523</v>
      </c>
    </row>
    <row r="3388" spans="1:18" s="28" customFormat="1" ht="12" x14ac:dyDescent="0.2">
      <c r="A3388" s="717" t="s">
        <v>514</v>
      </c>
      <c r="B3388" s="718" t="s">
        <v>549</v>
      </c>
      <c r="C3388" s="718" t="s">
        <v>147</v>
      </c>
      <c r="D3388" s="718" t="s">
        <v>589</v>
      </c>
      <c r="E3388" s="719">
        <v>3000</v>
      </c>
      <c r="F3388" s="720" t="s">
        <v>1982</v>
      </c>
      <c r="G3388" s="718" t="s">
        <v>1983</v>
      </c>
      <c r="H3388" s="718" t="s">
        <v>519</v>
      </c>
      <c r="I3388" s="718" t="s">
        <v>520</v>
      </c>
      <c r="J3388" s="718" t="s">
        <v>534</v>
      </c>
      <c r="K3388" s="721">
        <v>14</v>
      </c>
      <c r="L3388" s="732">
        <v>1</v>
      </c>
      <c r="M3388" s="733">
        <v>3000</v>
      </c>
      <c r="N3388" s="734" t="s">
        <v>542</v>
      </c>
      <c r="O3388" s="732">
        <v>0</v>
      </c>
      <c r="P3388" s="733">
        <v>0</v>
      </c>
      <c r="Q3388" s="735"/>
      <c r="R3388" s="736" t="s">
        <v>543</v>
      </c>
    </row>
    <row r="3389" spans="1:18" s="28" customFormat="1" ht="12" x14ac:dyDescent="0.2">
      <c r="A3389" s="717" t="s">
        <v>514</v>
      </c>
      <c r="B3389" s="718" t="s">
        <v>515</v>
      </c>
      <c r="C3389" s="718" t="s">
        <v>147</v>
      </c>
      <c r="D3389" s="718" t="s">
        <v>1984</v>
      </c>
      <c r="E3389" s="719">
        <v>7000</v>
      </c>
      <c r="F3389" s="720" t="s">
        <v>1985</v>
      </c>
      <c r="G3389" s="718" t="s">
        <v>1986</v>
      </c>
      <c r="H3389" s="718" t="s">
        <v>519</v>
      </c>
      <c r="I3389" s="718" t="s">
        <v>528</v>
      </c>
      <c r="J3389" s="718" t="s">
        <v>547</v>
      </c>
      <c r="K3389" s="721" t="s">
        <v>785</v>
      </c>
      <c r="L3389" s="732">
        <v>5</v>
      </c>
      <c r="M3389" s="733">
        <v>35000</v>
      </c>
      <c r="N3389" s="734" t="s">
        <v>785</v>
      </c>
      <c r="O3389" s="732">
        <v>6</v>
      </c>
      <c r="P3389" s="733">
        <v>41927.57</v>
      </c>
      <c r="Q3389" s="735" t="str">
        <f>+N3389</f>
        <v>11 - INDETERMINADO</v>
      </c>
      <c r="R3389" s="736" t="s">
        <v>523</v>
      </c>
    </row>
    <row r="3390" spans="1:18" s="28" customFormat="1" ht="12" x14ac:dyDescent="0.2">
      <c r="A3390" s="717" t="s">
        <v>514</v>
      </c>
      <c r="B3390" s="718" t="s">
        <v>549</v>
      </c>
      <c r="C3390" s="718" t="s">
        <v>147</v>
      </c>
      <c r="D3390" s="718" t="s">
        <v>671</v>
      </c>
      <c r="E3390" s="719">
        <v>3000</v>
      </c>
      <c r="F3390" s="720" t="s">
        <v>1987</v>
      </c>
      <c r="G3390" s="718" t="s">
        <v>1988</v>
      </c>
      <c r="H3390" s="718" t="s">
        <v>527</v>
      </c>
      <c r="I3390" s="718" t="s">
        <v>528</v>
      </c>
      <c r="J3390" s="718" t="s">
        <v>656</v>
      </c>
      <c r="K3390" s="721" t="s">
        <v>557</v>
      </c>
      <c r="L3390" s="732">
        <v>12</v>
      </c>
      <c r="M3390" s="733">
        <v>36597.08</v>
      </c>
      <c r="N3390" s="734" t="s">
        <v>557</v>
      </c>
      <c r="O3390" s="732">
        <v>0</v>
      </c>
      <c r="P3390" s="733">
        <v>0</v>
      </c>
      <c r="Q3390" s="735" t="str">
        <f>+N3390</f>
        <v>13 - INDETERMINADO</v>
      </c>
      <c r="R3390" s="736" t="s">
        <v>523</v>
      </c>
    </row>
    <row r="3391" spans="1:18" s="28" customFormat="1" ht="12" x14ac:dyDescent="0.2">
      <c r="A3391" s="717" t="s">
        <v>514</v>
      </c>
      <c r="B3391" s="718" t="s">
        <v>515</v>
      </c>
      <c r="C3391" s="718" t="s">
        <v>147</v>
      </c>
      <c r="D3391" s="718" t="s">
        <v>585</v>
      </c>
      <c r="E3391" s="719">
        <v>3000</v>
      </c>
      <c r="F3391" s="720" t="s">
        <v>1989</v>
      </c>
      <c r="G3391" s="718" t="s">
        <v>1990</v>
      </c>
      <c r="H3391" s="718" t="s">
        <v>527</v>
      </c>
      <c r="I3391" s="718" t="s">
        <v>528</v>
      </c>
      <c r="J3391" s="718" t="s">
        <v>529</v>
      </c>
      <c r="K3391" s="721" t="s">
        <v>557</v>
      </c>
      <c r="L3391" s="732">
        <v>5</v>
      </c>
      <c r="M3391" s="733">
        <v>14700</v>
      </c>
      <c r="N3391" s="734" t="s">
        <v>557</v>
      </c>
      <c r="O3391" s="732">
        <v>6</v>
      </c>
      <c r="P3391" s="733">
        <v>18000</v>
      </c>
      <c r="Q3391" s="735" t="str">
        <f>+N3391</f>
        <v>13 - INDETERMINADO</v>
      </c>
      <c r="R3391" s="736" t="s">
        <v>523</v>
      </c>
    </row>
    <row r="3392" spans="1:18" s="28" customFormat="1" ht="12" x14ac:dyDescent="0.2">
      <c r="A3392" s="717" t="s">
        <v>514</v>
      </c>
      <c r="B3392" s="718" t="s">
        <v>515</v>
      </c>
      <c r="C3392" s="718" t="s">
        <v>147</v>
      </c>
      <c r="D3392" s="718" t="s">
        <v>578</v>
      </c>
      <c r="E3392" s="719">
        <v>1800</v>
      </c>
      <c r="F3392" s="720" t="s">
        <v>1991</v>
      </c>
      <c r="G3392" s="718" t="s">
        <v>1992</v>
      </c>
      <c r="H3392" s="718" t="s">
        <v>527</v>
      </c>
      <c r="I3392" s="718" t="s">
        <v>1993</v>
      </c>
      <c r="J3392" s="718" t="s">
        <v>1994</v>
      </c>
      <c r="K3392" s="721" t="s">
        <v>1527</v>
      </c>
      <c r="L3392" s="732">
        <v>12</v>
      </c>
      <c r="M3392" s="733">
        <v>22283.33</v>
      </c>
      <c r="N3392" s="734" t="s">
        <v>1527</v>
      </c>
      <c r="O3392" s="732">
        <v>5</v>
      </c>
      <c r="P3392" s="733">
        <v>8820</v>
      </c>
      <c r="Q3392" s="735"/>
      <c r="R3392" s="736" t="s">
        <v>543</v>
      </c>
    </row>
    <row r="3393" spans="1:18" s="28" customFormat="1" ht="12" x14ac:dyDescent="0.2">
      <c r="A3393" s="717" t="s">
        <v>514</v>
      </c>
      <c r="B3393" s="718" t="s">
        <v>515</v>
      </c>
      <c r="C3393" s="718" t="s">
        <v>147</v>
      </c>
      <c r="D3393" s="718" t="s">
        <v>1995</v>
      </c>
      <c r="E3393" s="719">
        <v>6000</v>
      </c>
      <c r="F3393" s="720" t="s">
        <v>1996</v>
      </c>
      <c r="G3393" s="718" t="s">
        <v>1997</v>
      </c>
      <c r="H3393" s="718"/>
      <c r="I3393" s="718" t="s">
        <v>520</v>
      </c>
      <c r="J3393" s="718" t="s">
        <v>1998</v>
      </c>
      <c r="K3393" s="721" t="s">
        <v>700</v>
      </c>
      <c r="L3393" s="732">
        <v>12</v>
      </c>
      <c r="M3393" s="733">
        <v>72600</v>
      </c>
      <c r="N3393" s="734" t="s">
        <v>700</v>
      </c>
      <c r="O3393" s="732">
        <v>6</v>
      </c>
      <c r="P3393" s="733">
        <v>35970.42</v>
      </c>
      <c r="Q3393" s="735" t="str">
        <f>+N3393</f>
        <v>3 - INDETERMINADO</v>
      </c>
      <c r="R3393" s="736" t="s">
        <v>523</v>
      </c>
    </row>
    <row r="3394" spans="1:18" s="28" customFormat="1" ht="12" x14ac:dyDescent="0.2">
      <c r="A3394" s="717" t="s">
        <v>514</v>
      </c>
      <c r="B3394" s="718" t="s">
        <v>515</v>
      </c>
      <c r="C3394" s="718" t="s">
        <v>147</v>
      </c>
      <c r="D3394" s="718" t="s">
        <v>1132</v>
      </c>
      <c r="E3394" s="719">
        <v>3000</v>
      </c>
      <c r="F3394" s="720" t="s">
        <v>1999</v>
      </c>
      <c r="G3394" s="718" t="s">
        <v>2000</v>
      </c>
      <c r="H3394" s="718" t="s">
        <v>539</v>
      </c>
      <c r="I3394" s="718" t="s">
        <v>528</v>
      </c>
      <c r="J3394" s="718" t="s">
        <v>1517</v>
      </c>
      <c r="K3394" s="721" t="s">
        <v>557</v>
      </c>
      <c r="L3394" s="732">
        <v>5</v>
      </c>
      <c r="M3394" s="733">
        <v>15000</v>
      </c>
      <c r="N3394" s="734" t="s">
        <v>557</v>
      </c>
      <c r="O3394" s="732">
        <v>6</v>
      </c>
      <c r="P3394" s="733">
        <v>18000</v>
      </c>
      <c r="Q3394" s="735" t="str">
        <f>+N3394</f>
        <v>13 - INDETERMINADO</v>
      </c>
      <c r="R3394" s="736" t="s">
        <v>523</v>
      </c>
    </row>
    <row r="3395" spans="1:18" s="28" customFormat="1" ht="12" x14ac:dyDescent="0.2">
      <c r="A3395" s="717" t="s">
        <v>514</v>
      </c>
      <c r="B3395" s="718" t="s">
        <v>515</v>
      </c>
      <c r="C3395" s="718" t="s">
        <v>147</v>
      </c>
      <c r="D3395" s="718" t="s">
        <v>2001</v>
      </c>
      <c r="E3395" s="719">
        <v>6000</v>
      </c>
      <c r="F3395" s="720" t="s">
        <v>2002</v>
      </c>
      <c r="G3395" s="718" t="s">
        <v>2003</v>
      </c>
      <c r="H3395" s="718" t="s">
        <v>527</v>
      </c>
      <c r="I3395" s="718" t="s">
        <v>528</v>
      </c>
      <c r="J3395" s="718" t="s">
        <v>2004</v>
      </c>
      <c r="K3395" s="721" t="s">
        <v>1461</v>
      </c>
      <c r="L3395" s="732">
        <v>12</v>
      </c>
      <c r="M3395" s="733">
        <v>72600</v>
      </c>
      <c r="N3395" s="734" t="s">
        <v>1461</v>
      </c>
      <c r="O3395" s="732">
        <v>6</v>
      </c>
      <c r="P3395" s="733">
        <v>36000</v>
      </c>
      <c r="Q3395" s="735" t="str">
        <f>+N3395</f>
        <v>8 - INDETERMINADO</v>
      </c>
      <c r="R3395" s="736" t="s">
        <v>523</v>
      </c>
    </row>
    <row r="3396" spans="1:18" s="28" customFormat="1" ht="12" x14ac:dyDescent="0.2">
      <c r="A3396" s="717" t="s">
        <v>514</v>
      </c>
      <c r="B3396" s="718" t="s">
        <v>515</v>
      </c>
      <c r="C3396" s="718" t="s">
        <v>147</v>
      </c>
      <c r="D3396" s="718" t="s">
        <v>2005</v>
      </c>
      <c r="E3396" s="719">
        <v>3000</v>
      </c>
      <c r="F3396" s="720" t="s">
        <v>2006</v>
      </c>
      <c r="G3396" s="718" t="s">
        <v>2007</v>
      </c>
      <c r="H3396" s="718" t="s">
        <v>539</v>
      </c>
      <c r="I3396" s="718" t="s">
        <v>520</v>
      </c>
      <c r="J3396" s="718" t="s">
        <v>2008</v>
      </c>
      <c r="K3396" s="721" t="s">
        <v>557</v>
      </c>
      <c r="L3396" s="732">
        <v>5</v>
      </c>
      <c r="M3396" s="733">
        <v>15000</v>
      </c>
      <c r="N3396" s="734" t="s">
        <v>557</v>
      </c>
      <c r="O3396" s="732">
        <v>6</v>
      </c>
      <c r="P3396" s="733">
        <v>18000</v>
      </c>
      <c r="Q3396" s="735" t="str">
        <f>+N3396</f>
        <v>13 - INDETERMINADO</v>
      </c>
      <c r="R3396" s="736" t="s">
        <v>523</v>
      </c>
    </row>
    <row r="3397" spans="1:18" s="28" customFormat="1" ht="12" x14ac:dyDescent="0.2">
      <c r="A3397" s="717" t="s">
        <v>514</v>
      </c>
      <c r="B3397" s="718" t="s">
        <v>549</v>
      </c>
      <c r="C3397" s="718" t="s">
        <v>147</v>
      </c>
      <c r="D3397" s="718" t="s">
        <v>589</v>
      </c>
      <c r="E3397" s="719">
        <v>3000</v>
      </c>
      <c r="F3397" s="720" t="s">
        <v>2009</v>
      </c>
      <c r="G3397" s="718" t="s">
        <v>2010</v>
      </c>
      <c r="H3397" s="718" t="s">
        <v>519</v>
      </c>
      <c r="I3397" s="718" t="s">
        <v>528</v>
      </c>
      <c r="J3397" s="718" t="s">
        <v>547</v>
      </c>
      <c r="K3397" s="721">
        <v>10</v>
      </c>
      <c r="L3397" s="732">
        <v>1</v>
      </c>
      <c r="M3397" s="733">
        <v>3000</v>
      </c>
      <c r="N3397" s="734" t="s">
        <v>542</v>
      </c>
      <c r="O3397" s="732">
        <v>0</v>
      </c>
      <c r="P3397" s="733">
        <v>0</v>
      </c>
      <c r="Q3397" s="735"/>
      <c r="R3397" s="736" t="s">
        <v>543</v>
      </c>
    </row>
    <row r="3398" spans="1:18" s="28" customFormat="1" ht="12" x14ac:dyDescent="0.2">
      <c r="A3398" s="717" t="s">
        <v>514</v>
      </c>
      <c r="B3398" s="718" t="s">
        <v>549</v>
      </c>
      <c r="C3398" s="718" t="s">
        <v>147</v>
      </c>
      <c r="D3398" s="718" t="s">
        <v>671</v>
      </c>
      <c r="E3398" s="719">
        <v>3000</v>
      </c>
      <c r="F3398" s="720" t="s">
        <v>2011</v>
      </c>
      <c r="G3398" s="718" t="s">
        <v>2012</v>
      </c>
      <c r="H3398" s="718" t="s">
        <v>565</v>
      </c>
      <c r="I3398" s="718" t="s">
        <v>520</v>
      </c>
      <c r="J3398" s="718" t="s">
        <v>674</v>
      </c>
      <c r="K3398" s="721" t="s">
        <v>567</v>
      </c>
      <c r="L3398" s="732">
        <v>12</v>
      </c>
      <c r="M3398" s="733">
        <v>36597.5</v>
      </c>
      <c r="N3398" s="734" t="s">
        <v>567</v>
      </c>
      <c r="O3398" s="732">
        <v>0</v>
      </c>
      <c r="P3398" s="733">
        <v>0</v>
      </c>
      <c r="Q3398" s="735" t="str">
        <f t="shared" ref="Q3398:Q3403" si="58">+N3398</f>
        <v>16 - INDETERMINADO</v>
      </c>
      <c r="R3398" s="736" t="s">
        <v>523</v>
      </c>
    </row>
    <row r="3399" spans="1:18" s="28" customFormat="1" ht="12" x14ac:dyDescent="0.2">
      <c r="A3399" s="717" t="s">
        <v>514</v>
      </c>
      <c r="B3399" s="718" t="s">
        <v>515</v>
      </c>
      <c r="C3399" s="718" t="s">
        <v>147</v>
      </c>
      <c r="D3399" s="718" t="s">
        <v>773</v>
      </c>
      <c r="E3399" s="719">
        <v>2500</v>
      </c>
      <c r="F3399" s="720" t="s">
        <v>2013</v>
      </c>
      <c r="G3399" s="718" t="s">
        <v>2014</v>
      </c>
      <c r="H3399" s="718"/>
      <c r="I3399" s="718" t="s">
        <v>738</v>
      </c>
      <c r="J3399" s="718" t="s">
        <v>2015</v>
      </c>
      <c r="K3399" s="721" t="s">
        <v>530</v>
      </c>
      <c r="L3399" s="732">
        <v>12</v>
      </c>
      <c r="M3399" s="733">
        <v>29206.67</v>
      </c>
      <c r="N3399" s="734" t="s">
        <v>530</v>
      </c>
      <c r="O3399" s="732">
        <v>6</v>
      </c>
      <c r="P3399" s="733">
        <v>15000</v>
      </c>
      <c r="Q3399" s="735" t="str">
        <f t="shared" si="58"/>
        <v>4 - INDETERMINADO</v>
      </c>
      <c r="R3399" s="736" t="s">
        <v>523</v>
      </c>
    </row>
    <row r="3400" spans="1:18" s="28" customFormat="1" ht="12" x14ac:dyDescent="0.2">
      <c r="A3400" s="717" t="s">
        <v>514</v>
      </c>
      <c r="B3400" s="718" t="s">
        <v>549</v>
      </c>
      <c r="C3400" s="718" t="s">
        <v>147</v>
      </c>
      <c r="D3400" s="718" t="s">
        <v>589</v>
      </c>
      <c r="E3400" s="719">
        <v>3000</v>
      </c>
      <c r="F3400" s="720" t="s">
        <v>2016</v>
      </c>
      <c r="G3400" s="718" t="s">
        <v>2017</v>
      </c>
      <c r="H3400" s="718" t="s">
        <v>539</v>
      </c>
      <c r="I3400" s="718" t="s">
        <v>520</v>
      </c>
      <c r="J3400" s="718" t="s">
        <v>576</v>
      </c>
      <c r="K3400" s="721">
        <v>3</v>
      </c>
      <c r="L3400" s="732">
        <v>8</v>
      </c>
      <c r="M3400" s="733">
        <v>22743.33</v>
      </c>
      <c r="N3400" s="734">
        <v>0</v>
      </c>
      <c r="O3400" s="732">
        <v>6</v>
      </c>
      <c r="P3400" s="733">
        <v>18000</v>
      </c>
      <c r="Q3400" s="735">
        <f t="shared" si="58"/>
        <v>0</v>
      </c>
      <c r="R3400" s="736" t="s">
        <v>523</v>
      </c>
    </row>
    <row r="3401" spans="1:18" s="28" customFormat="1" ht="12" x14ac:dyDescent="0.2">
      <c r="A3401" s="717" t="s">
        <v>514</v>
      </c>
      <c r="B3401" s="718" t="s">
        <v>515</v>
      </c>
      <c r="C3401" s="718" t="s">
        <v>147</v>
      </c>
      <c r="D3401" s="718" t="s">
        <v>544</v>
      </c>
      <c r="E3401" s="719">
        <v>4500</v>
      </c>
      <c r="F3401" s="720" t="s">
        <v>2018</v>
      </c>
      <c r="G3401" s="718" t="s">
        <v>2019</v>
      </c>
      <c r="H3401" s="718" t="s">
        <v>519</v>
      </c>
      <c r="I3401" s="718" t="s">
        <v>528</v>
      </c>
      <c r="J3401" s="718" t="s">
        <v>547</v>
      </c>
      <c r="K3401" s="721" t="s">
        <v>530</v>
      </c>
      <c r="L3401" s="732">
        <v>5</v>
      </c>
      <c r="M3401" s="733">
        <v>22500</v>
      </c>
      <c r="N3401" s="734" t="s">
        <v>530</v>
      </c>
      <c r="O3401" s="732">
        <v>6</v>
      </c>
      <c r="P3401" s="733">
        <v>27000</v>
      </c>
      <c r="Q3401" s="735" t="str">
        <f t="shared" si="58"/>
        <v>4 - INDETERMINADO</v>
      </c>
      <c r="R3401" s="736" t="s">
        <v>523</v>
      </c>
    </row>
    <row r="3402" spans="1:18" s="28" customFormat="1" ht="12" x14ac:dyDescent="0.2">
      <c r="A3402" s="717" t="s">
        <v>514</v>
      </c>
      <c r="B3402" s="718" t="s">
        <v>515</v>
      </c>
      <c r="C3402" s="718" t="s">
        <v>147</v>
      </c>
      <c r="D3402" s="718" t="s">
        <v>2020</v>
      </c>
      <c r="E3402" s="719">
        <v>6000</v>
      </c>
      <c r="F3402" s="720" t="s">
        <v>2021</v>
      </c>
      <c r="G3402" s="718" t="s">
        <v>2022</v>
      </c>
      <c r="H3402" s="718" t="s">
        <v>539</v>
      </c>
      <c r="I3402" s="718" t="s">
        <v>528</v>
      </c>
      <c r="J3402" s="718" t="s">
        <v>2023</v>
      </c>
      <c r="K3402" s="721" t="s">
        <v>1243</v>
      </c>
      <c r="L3402" s="732">
        <v>12</v>
      </c>
      <c r="M3402" s="733">
        <v>72600</v>
      </c>
      <c r="N3402" s="734" t="s">
        <v>1243</v>
      </c>
      <c r="O3402" s="732">
        <v>6</v>
      </c>
      <c r="P3402" s="733">
        <v>35837.08</v>
      </c>
      <c r="Q3402" s="735" t="str">
        <f t="shared" si="58"/>
        <v>9 - INDETERMINADO</v>
      </c>
      <c r="R3402" s="736" t="s">
        <v>523</v>
      </c>
    </row>
    <row r="3403" spans="1:18" s="28" customFormat="1" ht="12" x14ac:dyDescent="0.2">
      <c r="A3403" s="717" t="s">
        <v>514</v>
      </c>
      <c r="B3403" s="718" t="s">
        <v>515</v>
      </c>
      <c r="C3403" s="718" t="s">
        <v>147</v>
      </c>
      <c r="D3403" s="718" t="s">
        <v>1021</v>
      </c>
      <c r="E3403" s="719">
        <v>1800</v>
      </c>
      <c r="F3403" s="720" t="s">
        <v>2024</v>
      </c>
      <c r="G3403" s="718" t="s">
        <v>2025</v>
      </c>
      <c r="H3403" s="718"/>
      <c r="I3403" s="718" t="s">
        <v>1332</v>
      </c>
      <c r="J3403" s="718" t="s">
        <v>2026</v>
      </c>
      <c r="K3403" s="721" t="s">
        <v>2027</v>
      </c>
      <c r="L3403" s="732">
        <v>12</v>
      </c>
      <c r="M3403" s="733">
        <v>22410</v>
      </c>
      <c r="N3403" s="734" t="s">
        <v>2027</v>
      </c>
      <c r="O3403" s="732">
        <v>6</v>
      </c>
      <c r="P3403" s="733">
        <v>10500</v>
      </c>
      <c r="Q3403" s="735" t="str">
        <f t="shared" si="58"/>
        <v>29 - INDETERMINADO</v>
      </c>
      <c r="R3403" s="736" t="s">
        <v>523</v>
      </c>
    </row>
    <row r="3404" spans="1:18" s="28" customFormat="1" ht="12" x14ac:dyDescent="0.2">
      <c r="A3404" s="717" t="s">
        <v>514</v>
      </c>
      <c r="B3404" s="718" t="s">
        <v>515</v>
      </c>
      <c r="C3404" s="718" t="s">
        <v>147</v>
      </c>
      <c r="D3404" s="718" t="s">
        <v>618</v>
      </c>
      <c r="E3404" s="719">
        <v>3000</v>
      </c>
      <c r="F3404" s="720" t="s">
        <v>2028</v>
      </c>
      <c r="G3404" s="718" t="s">
        <v>2029</v>
      </c>
      <c r="H3404" s="718" t="s">
        <v>527</v>
      </c>
      <c r="I3404" s="718" t="s">
        <v>528</v>
      </c>
      <c r="J3404" s="718" t="s">
        <v>2030</v>
      </c>
      <c r="K3404" s="721">
        <v>11</v>
      </c>
      <c r="L3404" s="732">
        <v>1</v>
      </c>
      <c r="M3404" s="733">
        <v>3000</v>
      </c>
      <c r="N3404" s="734" t="s">
        <v>542</v>
      </c>
      <c r="O3404" s="732">
        <v>0</v>
      </c>
      <c r="P3404" s="733">
        <v>0</v>
      </c>
      <c r="Q3404" s="735"/>
      <c r="R3404" s="736" t="s">
        <v>543</v>
      </c>
    </row>
    <row r="3405" spans="1:18" s="28" customFormat="1" ht="12" x14ac:dyDescent="0.2">
      <c r="A3405" s="717" t="s">
        <v>514</v>
      </c>
      <c r="B3405" s="718" t="s">
        <v>515</v>
      </c>
      <c r="C3405" s="718" t="s">
        <v>147</v>
      </c>
      <c r="D3405" s="718" t="s">
        <v>1540</v>
      </c>
      <c r="E3405" s="719">
        <v>5000</v>
      </c>
      <c r="F3405" s="720" t="s">
        <v>2031</v>
      </c>
      <c r="G3405" s="718" t="s">
        <v>2032</v>
      </c>
      <c r="H3405" s="718" t="s">
        <v>519</v>
      </c>
      <c r="I3405" s="718" t="s">
        <v>528</v>
      </c>
      <c r="J3405" s="718" t="s">
        <v>547</v>
      </c>
      <c r="K3405" s="721" t="s">
        <v>557</v>
      </c>
      <c r="L3405" s="732">
        <v>5</v>
      </c>
      <c r="M3405" s="733">
        <v>25000</v>
      </c>
      <c r="N3405" s="734" t="s">
        <v>557</v>
      </c>
      <c r="O3405" s="732">
        <v>6</v>
      </c>
      <c r="P3405" s="733">
        <v>30000</v>
      </c>
      <c r="Q3405" s="735" t="str">
        <f>+N3405</f>
        <v>13 - INDETERMINADO</v>
      </c>
      <c r="R3405" s="736" t="s">
        <v>523</v>
      </c>
    </row>
    <row r="3406" spans="1:18" s="28" customFormat="1" ht="12" x14ac:dyDescent="0.2">
      <c r="A3406" s="717" t="s">
        <v>514</v>
      </c>
      <c r="B3406" s="718" t="s">
        <v>515</v>
      </c>
      <c r="C3406" s="718" t="s">
        <v>147</v>
      </c>
      <c r="D3406" s="718" t="s">
        <v>2033</v>
      </c>
      <c r="E3406" s="719">
        <v>8500</v>
      </c>
      <c r="F3406" s="720" t="s">
        <v>2034</v>
      </c>
      <c r="G3406" s="718" t="s">
        <v>2035</v>
      </c>
      <c r="H3406" s="718" t="s">
        <v>527</v>
      </c>
      <c r="I3406" s="718" t="s">
        <v>528</v>
      </c>
      <c r="J3406" s="718" t="s">
        <v>2036</v>
      </c>
      <c r="K3406" s="721" t="s">
        <v>567</v>
      </c>
      <c r="L3406" s="732">
        <v>5</v>
      </c>
      <c r="M3406" s="733">
        <v>42500</v>
      </c>
      <c r="N3406" s="734" t="s">
        <v>567</v>
      </c>
      <c r="O3406" s="732">
        <v>6</v>
      </c>
      <c r="P3406" s="733">
        <v>51000</v>
      </c>
      <c r="Q3406" s="735" t="str">
        <f>+N3406</f>
        <v>16 - INDETERMINADO</v>
      </c>
      <c r="R3406" s="736" t="s">
        <v>523</v>
      </c>
    </row>
    <row r="3407" spans="1:18" s="28" customFormat="1" ht="12" x14ac:dyDescent="0.2">
      <c r="A3407" s="717" t="s">
        <v>514</v>
      </c>
      <c r="B3407" s="718" t="s">
        <v>549</v>
      </c>
      <c r="C3407" s="718" t="s">
        <v>147</v>
      </c>
      <c r="D3407" s="718" t="s">
        <v>1929</v>
      </c>
      <c r="E3407" s="719">
        <v>5000</v>
      </c>
      <c r="F3407" s="720" t="s">
        <v>2037</v>
      </c>
      <c r="G3407" s="718" t="s">
        <v>2038</v>
      </c>
      <c r="H3407" s="718" t="s">
        <v>539</v>
      </c>
      <c r="I3407" s="718" t="s">
        <v>528</v>
      </c>
      <c r="J3407" s="718" t="s">
        <v>596</v>
      </c>
      <c r="K3407" s="721">
        <v>3</v>
      </c>
      <c r="L3407" s="732">
        <v>8</v>
      </c>
      <c r="M3407" s="733">
        <v>38290</v>
      </c>
      <c r="N3407" s="734">
        <v>0</v>
      </c>
      <c r="O3407" s="732">
        <v>6</v>
      </c>
      <c r="P3407" s="733">
        <v>29833.33</v>
      </c>
      <c r="Q3407" s="735"/>
      <c r="R3407" s="736" t="s">
        <v>543</v>
      </c>
    </row>
    <row r="3408" spans="1:18" s="28" customFormat="1" ht="12" x14ac:dyDescent="0.2">
      <c r="A3408" s="717" t="s">
        <v>514</v>
      </c>
      <c r="B3408" s="718" t="s">
        <v>515</v>
      </c>
      <c r="C3408" s="718" t="s">
        <v>147</v>
      </c>
      <c r="D3408" s="718" t="s">
        <v>558</v>
      </c>
      <c r="E3408" s="719">
        <v>2000</v>
      </c>
      <c r="F3408" s="720" t="s">
        <v>2039</v>
      </c>
      <c r="G3408" s="718" t="s">
        <v>2040</v>
      </c>
      <c r="H3408" s="718"/>
      <c r="I3408" s="718" t="s">
        <v>738</v>
      </c>
      <c r="J3408" s="718" t="s">
        <v>2041</v>
      </c>
      <c r="K3408" s="721" t="s">
        <v>535</v>
      </c>
      <c r="L3408" s="732">
        <v>12</v>
      </c>
      <c r="M3408" s="733">
        <v>24810</v>
      </c>
      <c r="N3408" s="734" t="s">
        <v>535</v>
      </c>
      <c r="O3408" s="732">
        <v>6</v>
      </c>
      <c r="P3408" s="733">
        <v>11972.929999999998</v>
      </c>
      <c r="Q3408" s="735" t="str">
        <f t="shared" ref="Q3408:Q3413" si="59">+N3408</f>
        <v>12 - INDETERMINADO</v>
      </c>
      <c r="R3408" s="736" t="s">
        <v>523</v>
      </c>
    </row>
    <row r="3409" spans="1:18" s="28" customFormat="1" ht="12" x14ac:dyDescent="0.2">
      <c r="A3409" s="717" t="s">
        <v>514</v>
      </c>
      <c r="B3409" s="718" t="s">
        <v>515</v>
      </c>
      <c r="C3409" s="718" t="s">
        <v>147</v>
      </c>
      <c r="D3409" s="718" t="s">
        <v>593</v>
      </c>
      <c r="E3409" s="719">
        <v>3000</v>
      </c>
      <c r="F3409" s="720" t="s">
        <v>2042</v>
      </c>
      <c r="G3409" s="718" t="s">
        <v>2043</v>
      </c>
      <c r="H3409" s="718" t="s">
        <v>539</v>
      </c>
      <c r="I3409" s="718" t="s">
        <v>520</v>
      </c>
      <c r="J3409" s="718" t="s">
        <v>2044</v>
      </c>
      <c r="K3409" s="721" t="s">
        <v>557</v>
      </c>
      <c r="L3409" s="732">
        <v>5</v>
      </c>
      <c r="M3409" s="733">
        <v>15000</v>
      </c>
      <c r="N3409" s="734" t="s">
        <v>557</v>
      </c>
      <c r="O3409" s="732">
        <v>6</v>
      </c>
      <c r="P3409" s="733">
        <v>18000</v>
      </c>
      <c r="Q3409" s="735" t="str">
        <f t="shared" si="59"/>
        <v>13 - INDETERMINADO</v>
      </c>
      <c r="R3409" s="736" t="s">
        <v>523</v>
      </c>
    </row>
    <row r="3410" spans="1:18" s="28" customFormat="1" ht="12" x14ac:dyDescent="0.2">
      <c r="A3410" s="717" t="s">
        <v>514</v>
      </c>
      <c r="B3410" s="718" t="s">
        <v>549</v>
      </c>
      <c r="C3410" s="718" t="s">
        <v>147</v>
      </c>
      <c r="D3410" s="718" t="s">
        <v>854</v>
      </c>
      <c r="E3410" s="719">
        <v>5500</v>
      </c>
      <c r="F3410" s="720" t="s">
        <v>2045</v>
      </c>
      <c r="G3410" s="718" t="s">
        <v>2046</v>
      </c>
      <c r="H3410" s="718" t="s">
        <v>519</v>
      </c>
      <c r="I3410" s="718" t="s">
        <v>528</v>
      </c>
      <c r="J3410" s="718" t="s">
        <v>2047</v>
      </c>
      <c r="K3410" s="721" t="s">
        <v>2048</v>
      </c>
      <c r="L3410" s="732">
        <v>7</v>
      </c>
      <c r="M3410" s="733">
        <v>42446.66</v>
      </c>
      <c r="N3410" s="734">
        <v>0</v>
      </c>
      <c r="O3410" s="732">
        <v>6</v>
      </c>
      <c r="P3410" s="733">
        <v>32441.599999999999</v>
      </c>
      <c r="Q3410" s="735">
        <f t="shared" si="59"/>
        <v>0</v>
      </c>
      <c r="R3410" s="736" t="s">
        <v>523</v>
      </c>
    </row>
    <row r="3411" spans="1:18" s="28" customFormat="1" ht="12" x14ac:dyDescent="0.2">
      <c r="A3411" s="717" t="s">
        <v>514</v>
      </c>
      <c r="B3411" s="718" t="s">
        <v>515</v>
      </c>
      <c r="C3411" s="718" t="s">
        <v>147</v>
      </c>
      <c r="D3411" s="718" t="s">
        <v>819</v>
      </c>
      <c r="E3411" s="719">
        <v>4000</v>
      </c>
      <c r="F3411" s="720" t="s">
        <v>2049</v>
      </c>
      <c r="G3411" s="718" t="s">
        <v>2050</v>
      </c>
      <c r="H3411" s="718" t="s">
        <v>519</v>
      </c>
      <c r="I3411" s="718" t="s">
        <v>520</v>
      </c>
      <c r="J3411" s="718" t="s">
        <v>534</v>
      </c>
      <c r="K3411" s="721" t="s">
        <v>535</v>
      </c>
      <c r="L3411" s="732">
        <v>12</v>
      </c>
      <c r="M3411" s="733">
        <v>48600</v>
      </c>
      <c r="N3411" s="734" t="s">
        <v>535</v>
      </c>
      <c r="O3411" s="732">
        <v>6</v>
      </c>
      <c r="P3411" s="733">
        <v>23859.45</v>
      </c>
      <c r="Q3411" s="735" t="str">
        <f t="shared" si="59"/>
        <v>12 - INDETERMINADO</v>
      </c>
      <c r="R3411" s="736" t="s">
        <v>523</v>
      </c>
    </row>
    <row r="3412" spans="1:18" s="28" customFormat="1" ht="12" x14ac:dyDescent="0.2">
      <c r="A3412" s="717" t="s">
        <v>514</v>
      </c>
      <c r="B3412" s="718" t="s">
        <v>515</v>
      </c>
      <c r="C3412" s="718" t="s">
        <v>147</v>
      </c>
      <c r="D3412" s="718" t="s">
        <v>2051</v>
      </c>
      <c r="E3412" s="719">
        <v>6000</v>
      </c>
      <c r="F3412" s="720" t="s">
        <v>2052</v>
      </c>
      <c r="G3412" s="718" t="s">
        <v>2053</v>
      </c>
      <c r="H3412" s="718" t="s">
        <v>519</v>
      </c>
      <c r="I3412" s="718" t="s">
        <v>528</v>
      </c>
      <c r="J3412" s="718" t="s">
        <v>547</v>
      </c>
      <c r="K3412" s="721" t="s">
        <v>567</v>
      </c>
      <c r="L3412" s="732">
        <v>5</v>
      </c>
      <c r="M3412" s="733">
        <v>30000</v>
      </c>
      <c r="N3412" s="734" t="s">
        <v>567</v>
      </c>
      <c r="O3412" s="732">
        <v>6</v>
      </c>
      <c r="P3412" s="733">
        <v>36000</v>
      </c>
      <c r="Q3412" s="735" t="str">
        <f t="shared" si="59"/>
        <v>16 - INDETERMINADO</v>
      </c>
      <c r="R3412" s="736" t="s">
        <v>523</v>
      </c>
    </row>
    <row r="3413" spans="1:18" s="28" customFormat="1" ht="12" x14ac:dyDescent="0.2">
      <c r="A3413" s="717" t="s">
        <v>514</v>
      </c>
      <c r="B3413" s="718" t="s">
        <v>515</v>
      </c>
      <c r="C3413" s="718" t="s">
        <v>147</v>
      </c>
      <c r="D3413" s="718" t="s">
        <v>1510</v>
      </c>
      <c r="E3413" s="719">
        <v>5000</v>
      </c>
      <c r="F3413" s="720" t="s">
        <v>2054</v>
      </c>
      <c r="G3413" s="718" t="s">
        <v>2055</v>
      </c>
      <c r="H3413" s="718" t="s">
        <v>519</v>
      </c>
      <c r="I3413" s="718" t="s">
        <v>528</v>
      </c>
      <c r="J3413" s="718" t="s">
        <v>547</v>
      </c>
      <c r="K3413" s="721" t="s">
        <v>557</v>
      </c>
      <c r="L3413" s="732">
        <v>5</v>
      </c>
      <c r="M3413" s="733">
        <v>24833.33</v>
      </c>
      <c r="N3413" s="734" t="s">
        <v>557</v>
      </c>
      <c r="O3413" s="732">
        <v>6</v>
      </c>
      <c r="P3413" s="733">
        <v>29666.66</v>
      </c>
      <c r="Q3413" s="735" t="str">
        <f t="shared" si="59"/>
        <v>13 - INDETERMINADO</v>
      </c>
      <c r="R3413" s="736" t="s">
        <v>523</v>
      </c>
    </row>
    <row r="3414" spans="1:18" s="28" customFormat="1" ht="12" x14ac:dyDescent="0.2">
      <c r="A3414" s="717" t="s">
        <v>514</v>
      </c>
      <c r="B3414" s="718" t="s">
        <v>515</v>
      </c>
      <c r="C3414" s="718" t="s">
        <v>147</v>
      </c>
      <c r="D3414" s="718" t="s">
        <v>2056</v>
      </c>
      <c r="E3414" s="719">
        <v>2000</v>
      </c>
      <c r="F3414" s="720" t="s">
        <v>2057</v>
      </c>
      <c r="G3414" s="718" t="s">
        <v>2058</v>
      </c>
      <c r="H3414" s="718" t="s">
        <v>571</v>
      </c>
      <c r="I3414" s="718" t="s">
        <v>571</v>
      </c>
      <c r="J3414" s="718" t="s">
        <v>571</v>
      </c>
      <c r="K3414" s="721">
        <v>10</v>
      </c>
      <c r="L3414" s="732">
        <v>1</v>
      </c>
      <c r="M3414" s="733">
        <v>1933.33</v>
      </c>
      <c r="N3414" s="734" t="s">
        <v>542</v>
      </c>
      <c r="O3414" s="732">
        <v>0</v>
      </c>
      <c r="P3414" s="733">
        <v>0</v>
      </c>
      <c r="Q3414" s="735"/>
      <c r="R3414" s="736" t="s">
        <v>543</v>
      </c>
    </row>
    <row r="3415" spans="1:18" s="28" customFormat="1" ht="12" x14ac:dyDescent="0.2">
      <c r="A3415" s="717" t="s">
        <v>514</v>
      </c>
      <c r="B3415" s="718" t="s">
        <v>515</v>
      </c>
      <c r="C3415" s="718" t="s">
        <v>147</v>
      </c>
      <c r="D3415" s="718" t="s">
        <v>1244</v>
      </c>
      <c r="E3415" s="719">
        <v>6000</v>
      </c>
      <c r="F3415" s="720" t="s">
        <v>2059</v>
      </c>
      <c r="G3415" s="718" t="s">
        <v>2060</v>
      </c>
      <c r="H3415" s="718" t="s">
        <v>519</v>
      </c>
      <c r="I3415" s="718" t="s">
        <v>528</v>
      </c>
      <c r="J3415" s="718" t="s">
        <v>547</v>
      </c>
      <c r="K3415" s="721" t="s">
        <v>557</v>
      </c>
      <c r="L3415" s="732">
        <v>5</v>
      </c>
      <c r="M3415" s="733">
        <v>30000</v>
      </c>
      <c r="N3415" s="734" t="s">
        <v>557</v>
      </c>
      <c r="O3415" s="732">
        <v>6</v>
      </c>
      <c r="P3415" s="733">
        <v>36000</v>
      </c>
      <c r="Q3415" s="735" t="str">
        <f t="shared" ref="Q3415:Q3424" si="60">+N3415</f>
        <v>13 - INDETERMINADO</v>
      </c>
      <c r="R3415" s="736" t="s">
        <v>523</v>
      </c>
    </row>
    <row r="3416" spans="1:18" s="28" customFormat="1" ht="12" x14ac:dyDescent="0.2">
      <c r="A3416" s="717" t="s">
        <v>514</v>
      </c>
      <c r="B3416" s="718" t="s">
        <v>515</v>
      </c>
      <c r="C3416" s="718" t="s">
        <v>147</v>
      </c>
      <c r="D3416" s="718" t="s">
        <v>1282</v>
      </c>
      <c r="E3416" s="719">
        <v>12000</v>
      </c>
      <c r="F3416" s="720" t="s">
        <v>2061</v>
      </c>
      <c r="G3416" s="718" t="s">
        <v>2062</v>
      </c>
      <c r="H3416" s="718" t="s">
        <v>539</v>
      </c>
      <c r="I3416" s="718" t="s">
        <v>528</v>
      </c>
      <c r="J3416" s="718" t="s">
        <v>912</v>
      </c>
      <c r="K3416" s="721" t="s">
        <v>763</v>
      </c>
      <c r="L3416" s="732">
        <v>0</v>
      </c>
      <c r="M3416" s="733">
        <v>0</v>
      </c>
      <c r="N3416" s="734" t="s">
        <v>763</v>
      </c>
      <c r="O3416" s="732">
        <v>6</v>
      </c>
      <c r="P3416" s="733">
        <v>72800</v>
      </c>
      <c r="Q3416" s="735" t="str">
        <f t="shared" si="60"/>
        <v xml:space="preserve">DESIGNACIÓN  </v>
      </c>
      <c r="R3416" s="736" t="s">
        <v>523</v>
      </c>
    </row>
    <row r="3417" spans="1:18" s="28" customFormat="1" ht="12" x14ac:dyDescent="0.2">
      <c r="A3417" s="717" t="s">
        <v>514</v>
      </c>
      <c r="B3417" s="718" t="s">
        <v>515</v>
      </c>
      <c r="C3417" s="718" t="s">
        <v>147</v>
      </c>
      <c r="D3417" s="718" t="s">
        <v>2063</v>
      </c>
      <c r="E3417" s="719">
        <v>3000</v>
      </c>
      <c r="F3417" s="720" t="s">
        <v>2064</v>
      </c>
      <c r="G3417" s="718" t="s">
        <v>2065</v>
      </c>
      <c r="H3417" s="718" t="s">
        <v>539</v>
      </c>
      <c r="I3417" s="718" t="s">
        <v>520</v>
      </c>
      <c r="J3417" s="718" t="s">
        <v>2066</v>
      </c>
      <c r="K3417" s="721" t="s">
        <v>535</v>
      </c>
      <c r="L3417" s="732">
        <v>12</v>
      </c>
      <c r="M3417" s="733">
        <v>36600</v>
      </c>
      <c r="N3417" s="734" t="s">
        <v>535</v>
      </c>
      <c r="O3417" s="732">
        <v>6</v>
      </c>
      <c r="P3417" s="733">
        <v>17921.03</v>
      </c>
      <c r="Q3417" s="735" t="str">
        <f t="shared" si="60"/>
        <v>12 - INDETERMINADO</v>
      </c>
      <c r="R3417" s="736" t="s">
        <v>523</v>
      </c>
    </row>
    <row r="3418" spans="1:18" s="28" customFormat="1" ht="12" x14ac:dyDescent="0.2">
      <c r="A3418" s="717" t="s">
        <v>514</v>
      </c>
      <c r="B3418" s="718" t="s">
        <v>515</v>
      </c>
      <c r="C3418" s="718" t="s">
        <v>147</v>
      </c>
      <c r="D3418" s="718" t="s">
        <v>1081</v>
      </c>
      <c r="E3418" s="719">
        <v>2500</v>
      </c>
      <c r="F3418" s="720" t="s">
        <v>2067</v>
      </c>
      <c r="G3418" s="718" t="s">
        <v>2068</v>
      </c>
      <c r="H3418" s="718" t="s">
        <v>930</v>
      </c>
      <c r="I3418" s="718" t="s">
        <v>1405</v>
      </c>
      <c r="J3418" s="718" t="s">
        <v>2069</v>
      </c>
      <c r="K3418" s="721" t="s">
        <v>2070</v>
      </c>
      <c r="L3418" s="732">
        <v>3</v>
      </c>
      <c r="M3418" s="733">
        <v>5880</v>
      </c>
      <c r="N3418" s="734">
        <v>0</v>
      </c>
      <c r="O3418" s="732">
        <v>3</v>
      </c>
      <c r="P3418" s="733">
        <v>7498.26</v>
      </c>
      <c r="Q3418" s="735">
        <f t="shared" si="60"/>
        <v>0</v>
      </c>
      <c r="R3418" s="736" t="s">
        <v>523</v>
      </c>
    </row>
    <row r="3419" spans="1:18" s="28" customFormat="1" ht="12" x14ac:dyDescent="0.2">
      <c r="A3419" s="717" t="s">
        <v>514</v>
      </c>
      <c r="B3419" s="718" t="s">
        <v>515</v>
      </c>
      <c r="C3419" s="718" t="s">
        <v>147</v>
      </c>
      <c r="D3419" s="718" t="s">
        <v>2071</v>
      </c>
      <c r="E3419" s="719">
        <v>1200</v>
      </c>
      <c r="F3419" s="720" t="s">
        <v>2072</v>
      </c>
      <c r="G3419" s="718" t="s">
        <v>2073</v>
      </c>
      <c r="H3419" s="718" t="s">
        <v>623</v>
      </c>
      <c r="I3419" s="718" t="s">
        <v>738</v>
      </c>
      <c r="J3419" s="718" t="s">
        <v>1323</v>
      </c>
      <c r="K3419" s="721" t="s">
        <v>522</v>
      </c>
      <c r="L3419" s="732">
        <v>12</v>
      </c>
      <c r="M3419" s="733">
        <v>15210</v>
      </c>
      <c r="N3419" s="734" t="s">
        <v>522</v>
      </c>
      <c r="O3419" s="732">
        <v>6</v>
      </c>
      <c r="P3419" s="733">
        <v>7200</v>
      </c>
      <c r="Q3419" s="735" t="str">
        <f t="shared" si="60"/>
        <v>99 - INDETERMINADO</v>
      </c>
      <c r="R3419" s="736" t="s">
        <v>523</v>
      </c>
    </row>
    <row r="3420" spans="1:18" s="28" customFormat="1" ht="12" x14ac:dyDescent="0.2">
      <c r="A3420" s="717" t="s">
        <v>514</v>
      </c>
      <c r="B3420" s="718" t="s">
        <v>515</v>
      </c>
      <c r="C3420" s="718" t="s">
        <v>147</v>
      </c>
      <c r="D3420" s="718" t="s">
        <v>2074</v>
      </c>
      <c r="E3420" s="719">
        <v>6000</v>
      </c>
      <c r="F3420" s="720" t="s">
        <v>2075</v>
      </c>
      <c r="G3420" s="718" t="s">
        <v>2076</v>
      </c>
      <c r="H3420" s="718" t="s">
        <v>519</v>
      </c>
      <c r="I3420" s="718" t="s">
        <v>528</v>
      </c>
      <c r="J3420" s="718" t="s">
        <v>600</v>
      </c>
      <c r="K3420" s="721" t="s">
        <v>530</v>
      </c>
      <c r="L3420" s="732">
        <v>5</v>
      </c>
      <c r="M3420" s="733">
        <v>30000</v>
      </c>
      <c r="N3420" s="734" t="s">
        <v>530</v>
      </c>
      <c r="O3420" s="732">
        <v>6</v>
      </c>
      <c r="P3420" s="733">
        <v>36000</v>
      </c>
      <c r="Q3420" s="735" t="str">
        <f t="shared" si="60"/>
        <v>4 - INDETERMINADO</v>
      </c>
      <c r="R3420" s="736" t="s">
        <v>523</v>
      </c>
    </row>
    <row r="3421" spans="1:18" s="28" customFormat="1" ht="12" x14ac:dyDescent="0.2">
      <c r="A3421" s="717" t="s">
        <v>514</v>
      </c>
      <c r="B3421" s="718" t="s">
        <v>515</v>
      </c>
      <c r="C3421" s="718" t="s">
        <v>147</v>
      </c>
      <c r="D3421" s="718" t="s">
        <v>2077</v>
      </c>
      <c r="E3421" s="719">
        <v>3000</v>
      </c>
      <c r="F3421" s="720" t="s">
        <v>2078</v>
      </c>
      <c r="G3421" s="718" t="s">
        <v>2079</v>
      </c>
      <c r="H3421" s="718" t="s">
        <v>519</v>
      </c>
      <c r="I3421" s="718" t="s">
        <v>520</v>
      </c>
      <c r="J3421" s="718" t="s">
        <v>534</v>
      </c>
      <c r="K3421" s="721" t="s">
        <v>612</v>
      </c>
      <c r="L3421" s="732">
        <v>12</v>
      </c>
      <c r="M3421" s="733">
        <v>36600</v>
      </c>
      <c r="N3421" s="734" t="s">
        <v>612</v>
      </c>
      <c r="O3421" s="732">
        <v>6</v>
      </c>
      <c r="P3421" s="733">
        <v>17900</v>
      </c>
      <c r="Q3421" s="735" t="str">
        <f t="shared" si="60"/>
        <v>15 - INDETERMINADO</v>
      </c>
      <c r="R3421" s="736" t="s">
        <v>523</v>
      </c>
    </row>
    <row r="3422" spans="1:18" s="28" customFormat="1" ht="12" x14ac:dyDescent="0.2">
      <c r="A3422" s="717" t="s">
        <v>514</v>
      </c>
      <c r="B3422" s="718" t="s">
        <v>515</v>
      </c>
      <c r="C3422" s="718" t="s">
        <v>147</v>
      </c>
      <c r="D3422" s="718" t="s">
        <v>2080</v>
      </c>
      <c r="E3422" s="719">
        <v>5000</v>
      </c>
      <c r="F3422" s="720" t="s">
        <v>2081</v>
      </c>
      <c r="G3422" s="718" t="s">
        <v>2082</v>
      </c>
      <c r="H3422" s="718" t="s">
        <v>519</v>
      </c>
      <c r="I3422" s="718" t="s">
        <v>528</v>
      </c>
      <c r="J3422" s="718" t="s">
        <v>547</v>
      </c>
      <c r="K3422" s="721" t="s">
        <v>612</v>
      </c>
      <c r="L3422" s="732">
        <v>5</v>
      </c>
      <c r="M3422" s="733">
        <v>25000</v>
      </c>
      <c r="N3422" s="734" t="s">
        <v>612</v>
      </c>
      <c r="O3422" s="732">
        <v>6</v>
      </c>
      <c r="P3422" s="733">
        <v>30000</v>
      </c>
      <c r="Q3422" s="735" t="str">
        <f t="shared" si="60"/>
        <v>15 - INDETERMINADO</v>
      </c>
      <c r="R3422" s="736" t="s">
        <v>523</v>
      </c>
    </row>
    <row r="3423" spans="1:18" s="28" customFormat="1" ht="12" x14ac:dyDescent="0.2">
      <c r="A3423" s="717" t="s">
        <v>514</v>
      </c>
      <c r="B3423" s="718" t="s">
        <v>515</v>
      </c>
      <c r="C3423" s="718" t="s">
        <v>147</v>
      </c>
      <c r="D3423" s="718" t="s">
        <v>2083</v>
      </c>
      <c r="E3423" s="719">
        <v>6000</v>
      </c>
      <c r="F3423" s="720" t="s">
        <v>2084</v>
      </c>
      <c r="G3423" s="718" t="s">
        <v>2085</v>
      </c>
      <c r="H3423" s="718" t="s">
        <v>519</v>
      </c>
      <c r="I3423" s="718" t="s">
        <v>528</v>
      </c>
      <c r="J3423" s="718" t="s">
        <v>547</v>
      </c>
      <c r="K3423" s="721" t="s">
        <v>567</v>
      </c>
      <c r="L3423" s="732">
        <v>5</v>
      </c>
      <c r="M3423" s="733">
        <v>30000</v>
      </c>
      <c r="N3423" s="734" t="s">
        <v>567</v>
      </c>
      <c r="O3423" s="732">
        <v>6</v>
      </c>
      <c r="P3423" s="733">
        <v>36000</v>
      </c>
      <c r="Q3423" s="735" t="str">
        <f t="shared" si="60"/>
        <v>16 - INDETERMINADO</v>
      </c>
      <c r="R3423" s="736" t="s">
        <v>523</v>
      </c>
    </row>
    <row r="3424" spans="1:18" s="28" customFormat="1" ht="12" x14ac:dyDescent="0.2">
      <c r="A3424" s="717" t="s">
        <v>514</v>
      </c>
      <c r="B3424" s="718" t="s">
        <v>515</v>
      </c>
      <c r="C3424" s="718" t="s">
        <v>147</v>
      </c>
      <c r="D3424" s="718" t="s">
        <v>2086</v>
      </c>
      <c r="E3424" s="719">
        <v>3500</v>
      </c>
      <c r="F3424" s="720" t="s">
        <v>2087</v>
      </c>
      <c r="G3424" s="718" t="s">
        <v>2088</v>
      </c>
      <c r="H3424" s="718" t="s">
        <v>527</v>
      </c>
      <c r="I3424" s="718" t="s">
        <v>520</v>
      </c>
      <c r="J3424" s="718" t="s">
        <v>605</v>
      </c>
      <c r="K3424" s="721" t="s">
        <v>745</v>
      </c>
      <c r="L3424" s="732">
        <v>5</v>
      </c>
      <c r="M3424" s="733">
        <v>17150</v>
      </c>
      <c r="N3424" s="734" t="s">
        <v>745</v>
      </c>
      <c r="O3424" s="732">
        <v>6</v>
      </c>
      <c r="P3424" s="733">
        <v>20992.95</v>
      </c>
      <c r="Q3424" s="735" t="str">
        <f t="shared" si="60"/>
        <v>2 - INDETERMINADO</v>
      </c>
      <c r="R3424" s="736" t="s">
        <v>523</v>
      </c>
    </row>
    <row r="3425" spans="1:18" s="28" customFormat="1" ht="12" x14ac:dyDescent="0.2">
      <c r="A3425" s="717" t="s">
        <v>514</v>
      </c>
      <c r="B3425" s="718" t="s">
        <v>549</v>
      </c>
      <c r="C3425" s="718" t="s">
        <v>147</v>
      </c>
      <c r="D3425" s="718" t="s">
        <v>585</v>
      </c>
      <c r="E3425" s="719">
        <v>3000</v>
      </c>
      <c r="F3425" s="720" t="s">
        <v>2089</v>
      </c>
      <c r="G3425" s="718" t="s">
        <v>2090</v>
      </c>
      <c r="H3425" s="718" t="s">
        <v>539</v>
      </c>
      <c r="I3425" s="718" t="s">
        <v>520</v>
      </c>
      <c r="J3425" s="718" t="s">
        <v>2066</v>
      </c>
      <c r="K3425" s="721" t="s">
        <v>542</v>
      </c>
      <c r="L3425" s="732">
        <v>0</v>
      </c>
      <c r="M3425" s="733">
        <v>0</v>
      </c>
      <c r="N3425" s="734">
        <v>0</v>
      </c>
      <c r="O3425" s="732">
        <v>2</v>
      </c>
      <c r="P3425" s="733">
        <v>2800</v>
      </c>
      <c r="Q3425" s="735"/>
      <c r="R3425" s="736" t="s">
        <v>543</v>
      </c>
    </row>
    <row r="3426" spans="1:18" s="28" customFormat="1" ht="12" x14ac:dyDescent="0.2">
      <c r="A3426" s="717" t="s">
        <v>514</v>
      </c>
      <c r="B3426" s="718" t="s">
        <v>515</v>
      </c>
      <c r="C3426" s="718" t="s">
        <v>147</v>
      </c>
      <c r="D3426" s="718" t="s">
        <v>1081</v>
      </c>
      <c r="E3426" s="719">
        <v>2500</v>
      </c>
      <c r="F3426" s="720" t="s">
        <v>2091</v>
      </c>
      <c r="G3426" s="718" t="s">
        <v>2092</v>
      </c>
      <c r="H3426" s="718" t="s">
        <v>565</v>
      </c>
      <c r="I3426" s="718" t="s">
        <v>520</v>
      </c>
      <c r="J3426" s="718" t="s">
        <v>588</v>
      </c>
      <c r="K3426" s="721" t="s">
        <v>700</v>
      </c>
      <c r="L3426" s="732">
        <v>5</v>
      </c>
      <c r="M3426" s="733">
        <v>12500</v>
      </c>
      <c r="N3426" s="734" t="s">
        <v>700</v>
      </c>
      <c r="O3426" s="732">
        <v>6</v>
      </c>
      <c r="P3426" s="733">
        <v>14979.85</v>
      </c>
      <c r="Q3426" s="735" t="str">
        <f>+N3426</f>
        <v>3 - INDETERMINADO</v>
      </c>
      <c r="R3426" s="736" t="s">
        <v>523</v>
      </c>
    </row>
    <row r="3427" spans="1:18" s="28" customFormat="1" ht="12" x14ac:dyDescent="0.2">
      <c r="A3427" s="717" t="s">
        <v>514</v>
      </c>
      <c r="B3427" s="718" t="s">
        <v>549</v>
      </c>
      <c r="C3427" s="718" t="s">
        <v>147</v>
      </c>
      <c r="D3427" s="718" t="s">
        <v>2093</v>
      </c>
      <c r="E3427" s="719">
        <v>4000</v>
      </c>
      <c r="F3427" s="720" t="s">
        <v>2094</v>
      </c>
      <c r="G3427" s="718" t="s">
        <v>2095</v>
      </c>
      <c r="H3427" s="718"/>
      <c r="I3427" s="718" t="s">
        <v>520</v>
      </c>
      <c r="J3427" s="718" t="s">
        <v>2096</v>
      </c>
      <c r="K3427" s="721" t="s">
        <v>2097</v>
      </c>
      <c r="L3427" s="732">
        <v>3</v>
      </c>
      <c r="M3427" s="733">
        <v>11653.34</v>
      </c>
      <c r="N3427" s="734">
        <v>0</v>
      </c>
      <c r="O3427" s="732">
        <v>6</v>
      </c>
      <c r="P3427" s="733">
        <v>24000</v>
      </c>
      <c r="Q3427" s="735"/>
      <c r="R3427" s="736" t="s">
        <v>543</v>
      </c>
    </row>
    <row r="3428" spans="1:18" s="28" customFormat="1" ht="12" x14ac:dyDescent="0.2">
      <c r="A3428" s="717" t="s">
        <v>514</v>
      </c>
      <c r="B3428" s="718" t="s">
        <v>549</v>
      </c>
      <c r="C3428" s="718" t="s">
        <v>147</v>
      </c>
      <c r="D3428" s="718" t="s">
        <v>550</v>
      </c>
      <c r="E3428" s="719">
        <v>4000</v>
      </c>
      <c r="F3428" s="720" t="s">
        <v>2098</v>
      </c>
      <c r="G3428" s="718" t="s">
        <v>2099</v>
      </c>
      <c r="H3428" s="718" t="s">
        <v>519</v>
      </c>
      <c r="I3428" s="718" t="s">
        <v>528</v>
      </c>
      <c r="J3428" s="718" t="s">
        <v>547</v>
      </c>
      <c r="K3428" s="721" t="s">
        <v>2100</v>
      </c>
      <c r="L3428" s="732">
        <v>3</v>
      </c>
      <c r="M3428" s="733">
        <v>11653.34</v>
      </c>
      <c r="N3428" s="734">
        <v>0</v>
      </c>
      <c r="O3428" s="732">
        <v>4</v>
      </c>
      <c r="P3428" s="733">
        <v>16000</v>
      </c>
      <c r="Q3428" s="735"/>
      <c r="R3428" s="736" t="s">
        <v>543</v>
      </c>
    </row>
    <row r="3429" spans="1:18" s="28" customFormat="1" ht="12" x14ac:dyDescent="0.2">
      <c r="A3429" s="717" t="s">
        <v>514</v>
      </c>
      <c r="B3429" s="718" t="s">
        <v>515</v>
      </c>
      <c r="C3429" s="718" t="s">
        <v>147</v>
      </c>
      <c r="D3429" s="718" t="s">
        <v>948</v>
      </c>
      <c r="E3429" s="719">
        <v>2000</v>
      </c>
      <c r="F3429" s="720" t="s">
        <v>2101</v>
      </c>
      <c r="G3429" s="718" t="s">
        <v>2102</v>
      </c>
      <c r="H3429" s="718" t="s">
        <v>930</v>
      </c>
      <c r="I3429" s="718" t="s">
        <v>794</v>
      </c>
      <c r="J3429" s="718" t="s">
        <v>2103</v>
      </c>
      <c r="K3429" s="721" t="s">
        <v>625</v>
      </c>
      <c r="L3429" s="732">
        <v>12</v>
      </c>
      <c r="M3429" s="733">
        <v>24543.33</v>
      </c>
      <c r="N3429" s="734" t="s">
        <v>625</v>
      </c>
      <c r="O3429" s="732">
        <v>6</v>
      </c>
      <c r="P3429" s="733">
        <v>12000</v>
      </c>
      <c r="Q3429" s="735" t="str">
        <f t="shared" ref="Q3429:Q3435" si="61">+N3429</f>
        <v>117 - INDETERMINADO</v>
      </c>
      <c r="R3429" s="736" t="s">
        <v>523</v>
      </c>
    </row>
    <row r="3430" spans="1:18" s="28" customFormat="1" ht="12" x14ac:dyDescent="0.2">
      <c r="A3430" s="717" t="s">
        <v>514</v>
      </c>
      <c r="B3430" s="718" t="s">
        <v>515</v>
      </c>
      <c r="C3430" s="718" t="s">
        <v>147</v>
      </c>
      <c r="D3430" s="718" t="s">
        <v>2104</v>
      </c>
      <c r="E3430" s="719">
        <v>6000</v>
      </c>
      <c r="F3430" s="720" t="s">
        <v>2105</v>
      </c>
      <c r="G3430" s="718" t="s">
        <v>2106</v>
      </c>
      <c r="H3430" s="718" t="s">
        <v>519</v>
      </c>
      <c r="I3430" s="718" t="s">
        <v>528</v>
      </c>
      <c r="J3430" s="718" t="s">
        <v>817</v>
      </c>
      <c r="K3430" s="721" t="s">
        <v>557</v>
      </c>
      <c r="L3430" s="732">
        <v>12</v>
      </c>
      <c r="M3430" s="733">
        <v>71973</v>
      </c>
      <c r="N3430" s="734" t="s">
        <v>557</v>
      </c>
      <c r="O3430" s="732">
        <v>6</v>
      </c>
      <c r="P3430" s="733">
        <v>36000</v>
      </c>
      <c r="Q3430" s="735" t="str">
        <f t="shared" si="61"/>
        <v>13 - INDETERMINADO</v>
      </c>
      <c r="R3430" s="736" t="s">
        <v>523</v>
      </c>
    </row>
    <row r="3431" spans="1:18" s="28" customFormat="1" ht="12" x14ac:dyDescent="0.2">
      <c r="A3431" s="717" t="s">
        <v>514</v>
      </c>
      <c r="B3431" s="718" t="s">
        <v>515</v>
      </c>
      <c r="C3431" s="718" t="s">
        <v>147</v>
      </c>
      <c r="D3431" s="718" t="s">
        <v>2107</v>
      </c>
      <c r="E3431" s="719">
        <v>1800</v>
      </c>
      <c r="F3431" s="720" t="s">
        <v>2108</v>
      </c>
      <c r="G3431" s="718" t="s">
        <v>2109</v>
      </c>
      <c r="H3431" s="718" t="s">
        <v>930</v>
      </c>
      <c r="I3431" s="718" t="s">
        <v>520</v>
      </c>
      <c r="J3431" s="718" t="s">
        <v>1231</v>
      </c>
      <c r="K3431" s="721" t="s">
        <v>1236</v>
      </c>
      <c r="L3431" s="732">
        <v>12</v>
      </c>
      <c r="M3431" s="733">
        <v>22350</v>
      </c>
      <c r="N3431" s="734" t="s">
        <v>1236</v>
      </c>
      <c r="O3431" s="732">
        <v>6</v>
      </c>
      <c r="P3431" s="733">
        <v>10800</v>
      </c>
      <c r="Q3431" s="735" t="str">
        <f t="shared" si="61"/>
        <v>32 - INDETERMINADO</v>
      </c>
      <c r="R3431" s="736" t="s">
        <v>523</v>
      </c>
    </row>
    <row r="3432" spans="1:18" s="28" customFormat="1" ht="12" x14ac:dyDescent="0.2">
      <c r="A3432" s="717" t="s">
        <v>514</v>
      </c>
      <c r="B3432" s="718" t="s">
        <v>515</v>
      </c>
      <c r="C3432" s="718" t="s">
        <v>147</v>
      </c>
      <c r="D3432" s="718" t="s">
        <v>2110</v>
      </c>
      <c r="E3432" s="719">
        <v>5000</v>
      </c>
      <c r="F3432" s="720" t="s">
        <v>2111</v>
      </c>
      <c r="G3432" s="718" t="s">
        <v>2112</v>
      </c>
      <c r="H3432" s="718" t="s">
        <v>539</v>
      </c>
      <c r="I3432" s="718" t="s">
        <v>528</v>
      </c>
      <c r="J3432" s="718" t="s">
        <v>596</v>
      </c>
      <c r="K3432" s="721" t="s">
        <v>1906</v>
      </c>
      <c r="L3432" s="732">
        <v>12</v>
      </c>
      <c r="M3432" s="733">
        <v>60600</v>
      </c>
      <c r="N3432" s="734" t="s">
        <v>1906</v>
      </c>
      <c r="O3432" s="732">
        <v>6</v>
      </c>
      <c r="P3432" s="733">
        <v>30000</v>
      </c>
      <c r="Q3432" s="735" t="str">
        <f t="shared" si="61"/>
        <v>10 - INDETERMINADO</v>
      </c>
      <c r="R3432" s="736" t="s">
        <v>523</v>
      </c>
    </row>
    <row r="3433" spans="1:18" s="28" customFormat="1" ht="12" x14ac:dyDescent="0.2">
      <c r="A3433" s="717" t="s">
        <v>514</v>
      </c>
      <c r="B3433" s="718" t="s">
        <v>515</v>
      </c>
      <c r="C3433" s="718" t="s">
        <v>147</v>
      </c>
      <c r="D3433" s="718" t="s">
        <v>2113</v>
      </c>
      <c r="E3433" s="719">
        <v>5500</v>
      </c>
      <c r="F3433" s="720" t="s">
        <v>2114</v>
      </c>
      <c r="G3433" s="718" t="s">
        <v>2115</v>
      </c>
      <c r="H3433" s="718"/>
      <c r="I3433" s="718" t="s">
        <v>738</v>
      </c>
      <c r="J3433" s="718" t="s">
        <v>2116</v>
      </c>
      <c r="K3433" s="721" t="s">
        <v>535</v>
      </c>
      <c r="L3433" s="732">
        <v>12</v>
      </c>
      <c r="M3433" s="733">
        <v>66600</v>
      </c>
      <c r="N3433" s="734" t="s">
        <v>535</v>
      </c>
      <c r="O3433" s="732">
        <v>6</v>
      </c>
      <c r="P3433" s="733">
        <v>32913.689999999995</v>
      </c>
      <c r="Q3433" s="735" t="str">
        <f t="shared" si="61"/>
        <v>12 - INDETERMINADO</v>
      </c>
      <c r="R3433" s="736" t="s">
        <v>523</v>
      </c>
    </row>
    <row r="3434" spans="1:18" s="28" customFormat="1" ht="12" x14ac:dyDescent="0.2">
      <c r="A3434" s="717" t="s">
        <v>514</v>
      </c>
      <c r="B3434" s="718" t="s">
        <v>515</v>
      </c>
      <c r="C3434" s="718" t="s">
        <v>147</v>
      </c>
      <c r="D3434" s="718" t="s">
        <v>2117</v>
      </c>
      <c r="E3434" s="719">
        <v>3000</v>
      </c>
      <c r="F3434" s="720" t="s">
        <v>2118</v>
      </c>
      <c r="G3434" s="718" t="s">
        <v>2119</v>
      </c>
      <c r="H3434" s="718" t="s">
        <v>527</v>
      </c>
      <c r="I3434" s="718" t="s">
        <v>528</v>
      </c>
      <c r="J3434" s="718" t="s">
        <v>1384</v>
      </c>
      <c r="K3434" s="721" t="s">
        <v>567</v>
      </c>
      <c r="L3434" s="732">
        <v>5</v>
      </c>
      <c r="M3434" s="733">
        <v>15000</v>
      </c>
      <c r="N3434" s="734" t="s">
        <v>567</v>
      </c>
      <c r="O3434" s="732">
        <v>5</v>
      </c>
      <c r="P3434" s="733">
        <v>15000</v>
      </c>
      <c r="Q3434" s="735" t="str">
        <f t="shared" si="61"/>
        <v>16 - INDETERMINADO</v>
      </c>
      <c r="R3434" s="736" t="s">
        <v>523</v>
      </c>
    </row>
    <row r="3435" spans="1:18" s="28" customFormat="1" ht="12" x14ac:dyDescent="0.2">
      <c r="A3435" s="717" t="s">
        <v>514</v>
      </c>
      <c r="B3435" s="718" t="s">
        <v>515</v>
      </c>
      <c r="C3435" s="718" t="s">
        <v>147</v>
      </c>
      <c r="D3435" s="718" t="s">
        <v>589</v>
      </c>
      <c r="E3435" s="719">
        <v>3000</v>
      </c>
      <c r="F3435" s="720" t="s">
        <v>2120</v>
      </c>
      <c r="G3435" s="718" t="s">
        <v>2121</v>
      </c>
      <c r="H3435" s="718" t="s">
        <v>527</v>
      </c>
      <c r="I3435" s="718" t="s">
        <v>520</v>
      </c>
      <c r="J3435" s="718" t="s">
        <v>1173</v>
      </c>
      <c r="K3435" s="721" t="s">
        <v>557</v>
      </c>
      <c r="L3435" s="732">
        <v>5</v>
      </c>
      <c r="M3435" s="733">
        <v>15000</v>
      </c>
      <c r="N3435" s="734" t="s">
        <v>557</v>
      </c>
      <c r="O3435" s="732">
        <v>6</v>
      </c>
      <c r="P3435" s="733">
        <v>18000</v>
      </c>
      <c r="Q3435" s="735" t="str">
        <f t="shared" si="61"/>
        <v>13 - INDETERMINADO</v>
      </c>
      <c r="R3435" s="736" t="s">
        <v>523</v>
      </c>
    </row>
    <row r="3436" spans="1:18" s="28" customFormat="1" ht="12" x14ac:dyDescent="0.2">
      <c r="A3436" s="717" t="s">
        <v>514</v>
      </c>
      <c r="B3436" s="718" t="s">
        <v>515</v>
      </c>
      <c r="C3436" s="718" t="s">
        <v>147</v>
      </c>
      <c r="D3436" s="718" t="s">
        <v>889</v>
      </c>
      <c r="E3436" s="719">
        <v>12000</v>
      </c>
      <c r="F3436" s="720" t="s">
        <v>2122</v>
      </c>
      <c r="G3436" s="718" t="s">
        <v>2123</v>
      </c>
      <c r="H3436" s="718" t="s">
        <v>527</v>
      </c>
      <c r="I3436" s="718" t="s">
        <v>528</v>
      </c>
      <c r="J3436" s="718" t="s">
        <v>2124</v>
      </c>
      <c r="K3436" s="721" t="s">
        <v>763</v>
      </c>
      <c r="L3436" s="732">
        <v>0</v>
      </c>
      <c r="M3436" s="733">
        <v>0</v>
      </c>
      <c r="N3436" s="734" t="s">
        <v>763</v>
      </c>
      <c r="O3436" s="732">
        <v>6</v>
      </c>
      <c r="P3436" s="733">
        <v>72800</v>
      </c>
      <c r="Q3436" s="735"/>
      <c r="R3436" s="736" t="s">
        <v>543</v>
      </c>
    </row>
    <row r="3437" spans="1:18" s="28" customFormat="1" ht="12" x14ac:dyDescent="0.2">
      <c r="A3437" s="717" t="s">
        <v>514</v>
      </c>
      <c r="B3437" s="718" t="s">
        <v>515</v>
      </c>
      <c r="C3437" s="718" t="s">
        <v>147</v>
      </c>
      <c r="D3437" s="718" t="s">
        <v>585</v>
      </c>
      <c r="E3437" s="719">
        <v>3000</v>
      </c>
      <c r="F3437" s="720" t="s">
        <v>2125</v>
      </c>
      <c r="G3437" s="718" t="s">
        <v>2126</v>
      </c>
      <c r="H3437" s="718" t="s">
        <v>565</v>
      </c>
      <c r="I3437" s="718" t="s">
        <v>528</v>
      </c>
      <c r="J3437" s="718" t="s">
        <v>566</v>
      </c>
      <c r="K3437" s="721" t="s">
        <v>557</v>
      </c>
      <c r="L3437" s="732">
        <v>5</v>
      </c>
      <c r="M3437" s="733">
        <v>15000</v>
      </c>
      <c r="N3437" s="734" t="s">
        <v>557</v>
      </c>
      <c r="O3437" s="732">
        <v>6</v>
      </c>
      <c r="P3437" s="733">
        <v>17900</v>
      </c>
      <c r="Q3437" s="735" t="str">
        <f t="shared" ref="Q3437:Q3448" si="62">+N3437</f>
        <v>13 - INDETERMINADO</v>
      </c>
      <c r="R3437" s="736" t="s">
        <v>523</v>
      </c>
    </row>
    <row r="3438" spans="1:18" s="28" customFormat="1" ht="12" x14ac:dyDescent="0.2">
      <c r="A3438" s="717" t="s">
        <v>514</v>
      </c>
      <c r="B3438" s="718" t="s">
        <v>549</v>
      </c>
      <c r="C3438" s="718" t="s">
        <v>147</v>
      </c>
      <c r="D3438" s="718" t="s">
        <v>1039</v>
      </c>
      <c r="E3438" s="719">
        <v>3000</v>
      </c>
      <c r="F3438" s="720" t="s">
        <v>2127</v>
      </c>
      <c r="G3438" s="718" t="s">
        <v>2128</v>
      </c>
      <c r="H3438" s="718" t="s">
        <v>565</v>
      </c>
      <c r="I3438" s="718" t="s">
        <v>528</v>
      </c>
      <c r="J3438" s="718" t="s">
        <v>584</v>
      </c>
      <c r="K3438" s="721">
        <v>3</v>
      </c>
      <c r="L3438" s="732">
        <v>8</v>
      </c>
      <c r="M3438" s="733">
        <v>22846.67</v>
      </c>
      <c r="N3438" s="734">
        <v>0</v>
      </c>
      <c r="O3438" s="732">
        <v>6</v>
      </c>
      <c r="P3438" s="733">
        <v>17980</v>
      </c>
      <c r="Q3438" s="735">
        <f t="shared" si="62"/>
        <v>0</v>
      </c>
      <c r="R3438" s="736" t="s">
        <v>523</v>
      </c>
    </row>
    <row r="3439" spans="1:18" s="28" customFormat="1" ht="12" x14ac:dyDescent="0.2">
      <c r="A3439" s="717" t="s">
        <v>514</v>
      </c>
      <c r="B3439" s="718" t="s">
        <v>515</v>
      </c>
      <c r="C3439" s="718" t="s">
        <v>147</v>
      </c>
      <c r="D3439" s="718" t="s">
        <v>701</v>
      </c>
      <c r="E3439" s="719">
        <v>2500</v>
      </c>
      <c r="F3439" s="720" t="s">
        <v>2129</v>
      </c>
      <c r="G3439" s="718" t="s">
        <v>2130</v>
      </c>
      <c r="H3439" s="718" t="s">
        <v>571</v>
      </c>
      <c r="I3439" s="718" t="s">
        <v>571</v>
      </c>
      <c r="J3439" s="718" t="s">
        <v>571</v>
      </c>
      <c r="K3439" s="721" t="s">
        <v>530</v>
      </c>
      <c r="L3439" s="732">
        <v>12</v>
      </c>
      <c r="M3439" s="733">
        <v>29520.38</v>
      </c>
      <c r="N3439" s="734" t="s">
        <v>530</v>
      </c>
      <c r="O3439" s="732">
        <v>6</v>
      </c>
      <c r="P3439" s="733">
        <v>14988.72</v>
      </c>
      <c r="Q3439" s="735" t="str">
        <f t="shared" si="62"/>
        <v>4 - INDETERMINADO</v>
      </c>
      <c r="R3439" s="736" t="s">
        <v>523</v>
      </c>
    </row>
    <row r="3440" spans="1:18" s="28" customFormat="1" ht="12" x14ac:dyDescent="0.2">
      <c r="A3440" s="717" t="s">
        <v>514</v>
      </c>
      <c r="B3440" s="718" t="s">
        <v>515</v>
      </c>
      <c r="C3440" s="718" t="s">
        <v>147</v>
      </c>
      <c r="D3440" s="718" t="s">
        <v>980</v>
      </c>
      <c r="E3440" s="719">
        <v>2500</v>
      </c>
      <c r="F3440" s="720" t="s">
        <v>2131</v>
      </c>
      <c r="G3440" s="718" t="s">
        <v>2132</v>
      </c>
      <c r="H3440" s="718" t="s">
        <v>571</v>
      </c>
      <c r="I3440" s="718" t="s">
        <v>571</v>
      </c>
      <c r="J3440" s="718" t="s">
        <v>571</v>
      </c>
      <c r="K3440" s="721" t="s">
        <v>530</v>
      </c>
      <c r="L3440" s="732">
        <v>12</v>
      </c>
      <c r="M3440" s="733">
        <v>30600</v>
      </c>
      <c r="N3440" s="734" t="s">
        <v>530</v>
      </c>
      <c r="O3440" s="732">
        <v>6</v>
      </c>
      <c r="P3440" s="733">
        <v>14916.67</v>
      </c>
      <c r="Q3440" s="735" t="str">
        <f t="shared" si="62"/>
        <v>4 - INDETERMINADO</v>
      </c>
      <c r="R3440" s="736" t="s">
        <v>523</v>
      </c>
    </row>
    <row r="3441" spans="1:18" s="28" customFormat="1" ht="12" x14ac:dyDescent="0.2">
      <c r="A3441" s="717" t="s">
        <v>514</v>
      </c>
      <c r="B3441" s="718" t="s">
        <v>515</v>
      </c>
      <c r="C3441" s="718" t="s">
        <v>147</v>
      </c>
      <c r="D3441" s="718" t="s">
        <v>804</v>
      </c>
      <c r="E3441" s="719">
        <v>3000</v>
      </c>
      <c r="F3441" s="720" t="s">
        <v>2133</v>
      </c>
      <c r="G3441" s="718" t="s">
        <v>2134</v>
      </c>
      <c r="H3441" s="718" t="s">
        <v>527</v>
      </c>
      <c r="I3441" s="718" t="s">
        <v>528</v>
      </c>
      <c r="J3441" s="718" t="s">
        <v>1384</v>
      </c>
      <c r="K3441" s="721" t="s">
        <v>2135</v>
      </c>
      <c r="L3441" s="732">
        <v>3</v>
      </c>
      <c r="M3441" s="733">
        <v>8300</v>
      </c>
      <c r="N3441" s="734" t="s">
        <v>2135</v>
      </c>
      <c r="O3441" s="732">
        <v>0</v>
      </c>
      <c r="P3441" s="733">
        <v>0</v>
      </c>
      <c r="Q3441" s="735" t="str">
        <f t="shared" si="62"/>
        <v>34-2021</v>
      </c>
      <c r="R3441" s="736" t="s">
        <v>523</v>
      </c>
    </row>
    <row r="3442" spans="1:18" s="28" customFormat="1" ht="12" x14ac:dyDescent="0.2">
      <c r="A3442" s="717" t="s">
        <v>514</v>
      </c>
      <c r="B3442" s="718" t="s">
        <v>515</v>
      </c>
      <c r="C3442" s="718" t="s">
        <v>147</v>
      </c>
      <c r="D3442" s="718" t="s">
        <v>825</v>
      </c>
      <c r="E3442" s="719">
        <v>3000</v>
      </c>
      <c r="F3442" s="720" t="s">
        <v>2136</v>
      </c>
      <c r="G3442" s="718" t="s">
        <v>2137</v>
      </c>
      <c r="H3442" s="718" t="s">
        <v>565</v>
      </c>
      <c r="I3442" s="718" t="s">
        <v>528</v>
      </c>
      <c r="J3442" s="718" t="s">
        <v>566</v>
      </c>
      <c r="K3442" s="721" t="s">
        <v>530</v>
      </c>
      <c r="L3442" s="732">
        <v>5</v>
      </c>
      <c r="M3442" s="733">
        <v>15000</v>
      </c>
      <c r="N3442" s="734" t="s">
        <v>530</v>
      </c>
      <c r="O3442" s="732">
        <v>6</v>
      </c>
      <c r="P3442" s="733">
        <v>17800</v>
      </c>
      <c r="Q3442" s="735" t="str">
        <f t="shared" si="62"/>
        <v>4 - INDETERMINADO</v>
      </c>
      <c r="R3442" s="736" t="s">
        <v>523</v>
      </c>
    </row>
    <row r="3443" spans="1:18" s="28" customFormat="1" ht="12" x14ac:dyDescent="0.2">
      <c r="A3443" s="717" t="s">
        <v>514</v>
      </c>
      <c r="B3443" s="718" t="s">
        <v>515</v>
      </c>
      <c r="C3443" s="718" t="s">
        <v>147</v>
      </c>
      <c r="D3443" s="718" t="s">
        <v>1428</v>
      </c>
      <c r="E3443" s="719">
        <v>2500</v>
      </c>
      <c r="F3443" s="720" t="s">
        <v>2138</v>
      </c>
      <c r="G3443" s="718" t="s">
        <v>2139</v>
      </c>
      <c r="H3443" s="718"/>
      <c r="I3443" s="718" t="s">
        <v>1405</v>
      </c>
      <c r="J3443" s="718" t="s">
        <v>2140</v>
      </c>
      <c r="K3443" s="721" t="s">
        <v>530</v>
      </c>
      <c r="L3443" s="732">
        <v>12</v>
      </c>
      <c r="M3443" s="733">
        <v>30600</v>
      </c>
      <c r="N3443" s="734" t="s">
        <v>530</v>
      </c>
      <c r="O3443" s="732">
        <v>6</v>
      </c>
      <c r="P3443" s="733">
        <v>15000</v>
      </c>
      <c r="Q3443" s="735" t="str">
        <f t="shared" si="62"/>
        <v>4 - INDETERMINADO</v>
      </c>
      <c r="R3443" s="736" t="s">
        <v>523</v>
      </c>
    </row>
    <row r="3444" spans="1:18" s="28" customFormat="1" ht="12" x14ac:dyDescent="0.2">
      <c r="A3444" s="717" t="s">
        <v>514</v>
      </c>
      <c r="B3444" s="718" t="s">
        <v>515</v>
      </c>
      <c r="C3444" s="718" t="s">
        <v>147</v>
      </c>
      <c r="D3444" s="718" t="s">
        <v>948</v>
      </c>
      <c r="E3444" s="719">
        <v>2000</v>
      </c>
      <c r="F3444" s="720" t="s">
        <v>2141</v>
      </c>
      <c r="G3444" s="718" t="s">
        <v>2142</v>
      </c>
      <c r="H3444" s="718" t="s">
        <v>519</v>
      </c>
      <c r="I3444" s="718" t="s">
        <v>1332</v>
      </c>
      <c r="J3444" s="718" t="s">
        <v>2143</v>
      </c>
      <c r="K3444" s="721" t="s">
        <v>1315</v>
      </c>
      <c r="L3444" s="732">
        <v>12</v>
      </c>
      <c r="M3444" s="733">
        <v>24810</v>
      </c>
      <c r="N3444" s="734" t="s">
        <v>1315</v>
      </c>
      <c r="O3444" s="732">
        <v>6</v>
      </c>
      <c r="P3444" s="733">
        <v>12000</v>
      </c>
      <c r="Q3444" s="735" t="str">
        <f t="shared" si="62"/>
        <v>101 - INDETERMINADO</v>
      </c>
      <c r="R3444" s="736" t="s">
        <v>523</v>
      </c>
    </row>
    <row r="3445" spans="1:18" s="28" customFormat="1" ht="12" x14ac:dyDescent="0.2">
      <c r="A3445" s="717" t="s">
        <v>514</v>
      </c>
      <c r="B3445" s="718" t="s">
        <v>515</v>
      </c>
      <c r="C3445" s="718" t="s">
        <v>147</v>
      </c>
      <c r="D3445" s="718" t="s">
        <v>2144</v>
      </c>
      <c r="E3445" s="719">
        <v>3000</v>
      </c>
      <c r="F3445" s="720" t="s">
        <v>2145</v>
      </c>
      <c r="G3445" s="718" t="s">
        <v>2146</v>
      </c>
      <c r="H3445" s="718" t="s">
        <v>623</v>
      </c>
      <c r="I3445" s="718" t="s">
        <v>738</v>
      </c>
      <c r="J3445" s="718" t="s">
        <v>2147</v>
      </c>
      <c r="K3445" s="721" t="s">
        <v>688</v>
      </c>
      <c r="L3445" s="732">
        <v>12</v>
      </c>
      <c r="M3445" s="733">
        <v>36600</v>
      </c>
      <c r="N3445" s="734" t="s">
        <v>688</v>
      </c>
      <c r="O3445" s="732">
        <v>6</v>
      </c>
      <c r="P3445" s="733">
        <v>18000</v>
      </c>
      <c r="Q3445" s="735" t="str">
        <f t="shared" si="62"/>
        <v>33 - INDETERMINADO</v>
      </c>
      <c r="R3445" s="736" t="s">
        <v>523</v>
      </c>
    </row>
    <row r="3446" spans="1:18" s="28" customFormat="1" ht="12" x14ac:dyDescent="0.2">
      <c r="A3446" s="717" t="s">
        <v>514</v>
      </c>
      <c r="B3446" s="718" t="s">
        <v>515</v>
      </c>
      <c r="C3446" s="718" t="s">
        <v>147</v>
      </c>
      <c r="D3446" s="718" t="s">
        <v>800</v>
      </c>
      <c r="E3446" s="719">
        <v>3000</v>
      </c>
      <c r="F3446" s="720" t="s">
        <v>2148</v>
      </c>
      <c r="G3446" s="718" t="s">
        <v>2149</v>
      </c>
      <c r="H3446" s="718"/>
      <c r="I3446" s="718" t="s">
        <v>520</v>
      </c>
      <c r="J3446" s="718" t="s">
        <v>943</v>
      </c>
      <c r="K3446" s="721" t="s">
        <v>557</v>
      </c>
      <c r="L3446" s="732">
        <v>5</v>
      </c>
      <c r="M3446" s="733">
        <v>15000</v>
      </c>
      <c r="N3446" s="734" t="s">
        <v>557</v>
      </c>
      <c r="O3446" s="732">
        <v>6</v>
      </c>
      <c r="P3446" s="733">
        <v>18000</v>
      </c>
      <c r="Q3446" s="735" t="str">
        <f t="shared" si="62"/>
        <v>13 - INDETERMINADO</v>
      </c>
      <c r="R3446" s="736" t="s">
        <v>523</v>
      </c>
    </row>
    <row r="3447" spans="1:18" s="28" customFormat="1" ht="12" x14ac:dyDescent="0.2">
      <c r="A3447" s="717" t="s">
        <v>514</v>
      </c>
      <c r="B3447" s="718" t="s">
        <v>515</v>
      </c>
      <c r="C3447" s="718" t="s">
        <v>147</v>
      </c>
      <c r="D3447" s="718" t="s">
        <v>1718</v>
      </c>
      <c r="E3447" s="719">
        <v>2500</v>
      </c>
      <c r="F3447" s="720" t="s">
        <v>2150</v>
      </c>
      <c r="G3447" s="718" t="s">
        <v>2151</v>
      </c>
      <c r="H3447" s="718" t="s">
        <v>571</v>
      </c>
      <c r="I3447" s="718" t="s">
        <v>571</v>
      </c>
      <c r="J3447" s="718" t="s">
        <v>571</v>
      </c>
      <c r="K3447" s="721" t="s">
        <v>785</v>
      </c>
      <c r="L3447" s="732">
        <v>12</v>
      </c>
      <c r="M3447" s="733">
        <v>30600</v>
      </c>
      <c r="N3447" s="734" t="s">
        <v>785</v>
      </c>
      <c r="O3447" s="732">
        <v>6</v>
      </c>
      <c r="P3447" s="733">
        <v>14833.33</v>
      </c>
      <c r="Q3447" s="735" t="str">
        <f t="shared" si="62"/>
        <v>11 - INDETERMINADO</v>
      </c>
      <c r="R3447" s="736" t="s">
        <v>523</v>
      </c>
    </row>
    <row r="3448" spans="1:18" s="28" customFormat="1" ht="12" x14ac:dyDescent="0.2">
      <c r="A3448" s="717" t="s">
        <v>514</v>
      </c>
      <c r="B3448" s="718" t="s">
        <v>515</v>
      </c>
      <c r="C3448" s="718" t="s">
        <v>147</v>
      </c>
      <c r="D3448" s="718" t="s">
        <v>1874</v>
      </c>
      <c r="E3448" s="719">
        <v>2500</v>
      </c>
      <c r="F3448" s="720" t="s">
        <v>2152</v>
      </c>
      <c r="G3448" s="718" t="s">
        <v>2153</v>
      </c>
      <c r="H3448" s="718" t="s">
        <v>930</v>
      </c>
      <c r="I3448" s="718" t="s">
        <v>520</v>
      </c>
      <c r="J3448" s="718" t="s">
        <v>1635</v>
      </c>
      <c r="K3448" s="721" t="s">
        <v>715</v>
      </c>
      <c r="L3448" s="732">
        <v>12</v>
      </c>
      <c r="M3448" s="733">
        <v>30600</v>
      </c>
      <c r="N3448" s="734" t="s">
        <v>715</v>
      </c>
      <c r="O3448" s="732">
        <v>6</v>
      </c>
      <c r="P3448" s="733">
        <v>15000</v>
      </c>
      <c r="Q3448" s="735" t="str">
        <f t="shared" si="62"/>
        <v>14 - INDETERMINADO</v>
      </c>
      <c r="R3448" s="736" t="s">
        <v>523</v>
      </c>
    </row>
    <row r="3449" spans="1:18" s="28" customFormat="1" ht="12" x14ac:dyDescent="0.2">
      <c r="A3449" s="717" t="s">
        <v>514</v>
      </c>
      <c r="B3449" s="718" t="s">
        <v>549</v>
      </c>
      <c r="C3449" s="718" t="s">
        <v>147</v>
      </c>
      <c r="D3449" s="718" t="s">
        <v>986</v>
      </c>
      <c r="E3449" s="719">
        <v>4500</v>
      </c>
      <c r="F3449" s="720" t="s">
        <v>2154</v>
      </c>
      <c r="G3449" s="718" t="s">
        <v>2155</v>
      </c>
      <c r="H3449" s="718" t="s">
        <v>519</v>
      </c>
      <c r="I3449" s="718" t="s">
        <v>528</v>
      </c>
      <c r="J3449" s="718" t="s">
        <v>600</v>
      </c>
      <c r="K3449" s="721" t="s">
        <v>2156</v>
      </c>
      <c r="L3449" s="732">
        <v>6</v>
      </c>
      <c r="M3449" s="733">
        <v>21306.67</v>
      </c>
      <c r="N3449" s="734">
        <v>0</v>
      </c>
      <c r="O3449" s="732">
        <v>0</v>
      </c>
      <c r="P3449" s="733">
        <v>0</v>
      </c>
      <c r="Q3449" s="735"/>
      <c r="R3449" s="736" t="s">
        <v>543</v>
      </c>
    </row>
    <row r="3450" spans="1:18" s="28" customFormat="1" ht="12" x14ac:dyDescent="0.2">
      <c r="A3450" s="717" t="s">
        <v>514</v>
      </c>
      <c r="B3450" s="718" t="s">
        <v>549</v>
      </c>
      <c r="C3450" s="718" t="s">
        <v>147</v>
      </c>
      <c r="D3450" s="718" t="s">
        <v>1728</v>
      </c>
      <c r="E3450" s="719">
        <v>6000</v>
      </c>
      <c r="F3450" s="720" t="s">
        <v>2154</v>
      </c>
      <c r="G3450" s="718" t="s">
        <v>2155</v>
      </c>
      <c r="H3450" s="718" t="s">
        <v>519</v>
      </c>
      <c r="I3450" s="718" t="s">
        <v>528</v>
      </c>
      <c r="J3450" s="718" t="s">
        <v>600</v>
      </c>
      <c r="K3450" s="721" t="s">
        <v>2156</v>
      </c>
      <c r="L3450" s="732">
        <v>3</v>
      </c>
      <c r="M3450" s="733">
        <v>17183.330000000002</v>
      </c>
      <c r="N3450" s="734">
        <v>0</v>
      </c>
      <c r="O3450" s="732">
        <v>6</v>
      </c>
      <c r="P3450" s="733">
        <v>35953.75</v>
      </c>
      <c r="Q3450" s="735">
        <f>+N3450</f>
        <v>0</v>
      </c>
      <c r="R3450" s="736" t="s">
        <v>523</v>
      </c>
    </row>
    <row r="3451" spans="1:18" s="28" customFormat="1" ht="12" x14ac:dyDescent="0.2">
      <c r="A3451" s="717" t="s">
        <v>514</v>
      </c>
      <c r="B3451" s="718" t="s">
        <v>515</v>
      </c>
      <c r="C3451" s="718" t="s">
        <v>147</v>
      </c>
      <c r="D3451" s="718" t="s">
        <v>2157</v>
      </c>
      <c r="E3451" s="719">
        <v>3500</v>
      </c>
      <c r="F3451" s="720" t="s">
        <v>2158</v>
      </c>
      <c r="G3451" s="718" t="s">
        <v>2159</v>
      </c>
      <c r="H3451" s="718" t="s">
        <v>539</v>
      </c>
      <c r="I3451" s="718" t="s">
        <v>520</v>
      </c>
      <c r="J3451" s="718" t="s">
        <v>576</v>
      </c>
      <c r="K3451" s="721" t="s">
        <v>1243</v>
      </c>
      <c r="L3451" s="732">
        <v>12</v>
      </c>
      <c r="M3451" s="733">
        <v>42600</v>
      </c>
      <c r="N3451" s="734" t="s">
        <v>1243</v>
      </c>
      <c r="O3451" s="732">
        <v>6</v>
      </c>
      <c r="P3451" s="733">
        <v>20921.98</v>
      </c>
      <c r="Q3451" s="735"/>
      <c r="R3451" s="736" t="s">
        <v>543</v>
      </c>
    </row>
    <row r="3452" spans="1:18" s="28" customFormat="1" ht="12" x14ac:dyDescent="0.2">
      <c r="A3452" s="717" t="s">
        <v>514</v>
      </c>
      <c r="B3452" s="718" t="s">
        <v>515</v>
      </c>
      <c r="C3452" s="718" t="s">
        <v>147</v>
      </c>
      <c r="D3452" s="718" t="s">
        <v>1197</v>
      </c>
      <c r="E3452" s="719">
        <v>13000</v>
      </c>
      <c r="F3452" s="720" t="s">
        <v>2160</v>
      </c>
      <c r="G3452" s="718" t="s">
        <v>2161</v>
      </c>
      <c r="H3452" s="718" t="s">
        <v>539</v>
      </c>
      <c r="I3452" s="718" t="s">
        <v>528</v>
      </c>
      <c r="J3452" s="718" t="s">
        <v>2162</v>
      </c>
      <c r="K3452" s="721" t="s">
        <v>763</v>
      </c>
      <c r="L3452" s="732">
        <v>12</v>
      </c>
      <c r="M3452" s="733">
        <v>156600</v>
      </c>
      <c r="N3452" s="734" t="s">
        <v>542</v>
      </c>
      <c r="O3452" s="732">
        <v>0</v>
      </c>
      <c r="P3452" s="733">
        <v>0</v>
      </c>
      <c r="Q3452" s="735"/>
      <c r="R3452" s="736" t="s">
        <v>543</v>
      </c>
    </row>
    <row r="3453" spans="1:18" s="28" customFormat="1" ht="12" x14ac:dyDescent="0.2">
      <c r="A3453" s="717" t="s">
        <v>514</v>
      </c>
      <c r="B3453" s="718" t="s">
        <v>549</v>
      </c>
      <c r="C3453" s="718" t="s">
        <v>147</v>
      </c>
      <c r="D3453" s="718" t="s">
        <v>889</v>
      </c>
      <c r="E3453" s="719">
        <v>11000</v>
      </c>
      <c r="F3453" s="720" t="s">
        <v>2160</v>
      </c>
      <c r="G3453" s="718" t="s">
        <v>2161</v>
      </c>
      <c r="H3453" s="718" t="s">
        <v>539</v>
      </c>
      <c r="I3453" s="718" t="s">
        <v>528</v>
      </c>
      <c r="J3453" s="718" t="s">
        <v>2162</v>
      </c>
      <c r="K3453" s="721" t="s">
        <v>542</v>
      </c>
      <c r="L3453" s="732">
        <v>0</v>
      </c>
      <c r="M3453" s="733">
        <v>0</v>
      </c>
      <c r="N3453" s="734" t="s">
        <v>763</v>
      </c>
      <c r="O3453" s="732">
        <v>4</v>
      </c>
      <c r="P3453" s="733">
        <v>43266.67</v>
      </c>
      <c r="Q3453" s="735"/>
      <c r="R3453" s="736" t="s">
        <v>543</v>
      </c>
    </row>
    <row r="3454" spans="1:18" s="28" customFormat="1" ht="12" x14ac:dyDescent="0.2">
      <c r="A3454" s="717" t="s">
        <v>514</v>
      </c>
      <c r="B3454" s="718" t="s">
        <v>515</v>
      </c>
      <c r="C3454" s="718" t="s">
        <v>147</v>
      </c>
      <c r="D3454" s="718" t="s">
        <v>1081</v>
      </c>
      <c r="E3454" s="719">
        <v>2000</v>
      </c>
      <c r="F3454" s="720" t="s">
        <v>2163</v>
      </c>
      <c r="G3454" s="718" t="s">
        <v>2164</v>
      </c>
      <c r="H3454" s="718" t="s">
        <v>930</v>
      </c>
      <c r="I3454" s="718" t="s">
        <v>1332</v>
      </c>
      <c r="J3454" s="718" t="s">
        <v>2165</v>
      </c>
      <c r="K3454" s="721" t="s">
        <v>535</v>
      </c>
      <c r="L3454" s="732">
        <v>12</v>
      </c>
      <c r="M3454" s="733">
        <v>24810</v>
      </c>
      <c r="N3454" s="734" t="s">
        <v>535</v>
      </c>
      <c r="O3454" s="732">
        <v>6</v>
      </c>
      <c r="P3454" s="733">
        <v>12000</v>
      </c>
      <c r="Q3454" s="735" t="str">
        <f t="shared" ref="Q3454:Q3459" si="63">+N3454</f>
        <v>12 - INDETERMINADO</v>
      </c>
      <c r="R3454" s="736" t="s">
        <v>523</v>
      </c>
    </row>
    <row r="3455" spans="1:18" s="28" customFormat="1" ht="12" x14ac:dyDescent="0.2">
      <c r="A3455" s="717" t="s">
        <v>514</v>
      </c>
      <c r="B3455" s="718" t="s">
        <v>515</v>
      </c>
      <c r="C3455" s="718" t="s">
        <v>147</v>
      </c>
      <c r="D3455" s="718" t="s">
        <v>2166</v>
      </c>
      <c r="E3455" s="719">
        <v>8000</v>
      </c>
      <c r="F3455" s="720" t="s">
        <v>2167</v>
      </c>
      <c r="G3455" s="718" t="s">
        <v>2168</v>
      </c>
      <c r="H3455" s="718" t="s">
        <v>930</v>
      </c>
      <c r="I3455" s="718" t="s">
        <v>528</v>
      </c>
      <c r="J3455" s="718" t="s">
        <v>931</v>
      </c>
      <c r="K3455" s="721" t="s">
        <v>2169</v>
      </c>
      <c r="L3455" s="732">
        <v>3</v>
      </c>
      <c r="M3455" s="733">
        <v>23120</v>
      </c>
      <c r="N3455" s="734">
        <v>0</v>
      </c>
      <c r="O3455" s="732">
        <v>3</v>
      </c>
      <c r="P3455" s="733">
        <v>23898.33</v>
      </c>
      <c r="Q3455" s="735">
        <f t="shared" si="63"/>
        <v>0</v>
      </c>
      <c r="R3455" s="736" t="s">
        <v>523</v>
      </c>
    </row>
    <row r="3456" spans="1:18" s="28" customFormat="1" ht="12" x14ac:dyDescent="0.2">
      <c r="A3456" s="717" t="s">
        <v>514</v>
      </c>
      <c r="B3456" s="718" t="s">
        <v>549</v>
      </c>
      <c r="C3456" s="718" t="s">
        <v>147</v>
      </c>
      <c r="D3456" s="718" t="s">
        <v>2170</v>
      </c>
      <c r="E3456" s="719">
        <v>3000</v>
      </c>
      <c r="F3456" s="720" t="s">
        <v>2171</v>
      </c>
      <c r="G3456" s="718" t="s">
        <v>2172</v>
      </c>
      <c r="H3456" s="718" t="s">
        <v>930</v>
      </c>
      <c r="I3456" s="718" t="s">
        <v>528</v>
      </c>
      <c r="J3456" s="718" t="s">
        <v>931</v>
      </c>
      <c r="K3456" s="721" t="s">
        <v>557</v>
      </c>
      <c r="L3456" s="732">
        <v>12</v>
      </c>
      <c r="M3456" s="733">
        <v>36599.58</v>
      </c>
      <c r="N3456" s="734" t="s">
        <v>557</v>
      </c>
      <c r="O3456" s="732">
        <v>0</v>
      </c>
      <c r="P3456" s="733">
        <v>0</v>
      </c>
      <c r="Q3456" s="735" t="str">
        <f t="shared" si="63"/>
        <v>13 - INDETERMINADO</v>
      </c>
      <c r="R3456" s="736" t="s">
        <v>523</v>
      </c>
    </row>
    <row r="3457" spans="1:18" s="28" customFormat="1" ht="12" x14ac:dyDescent="0.2">
      <c r="A3457" s="717" t="s">
        <v>514</v>
      </c>
      <c r="B3457" s="718" t="s">
        <v>515</v>
      </c>
      <c r="C3457" s="718" t="s">
        <v>147</v>
      </c>
      <c r="D3457" s="718" t="s">
        <v>900</v>
      </c>
      <c r="E3457" s="719">
        <v>5000</v>
      </c>
      <c r="F3457" s="720" t="s">
        <v>2173</v>
      </c>
      <c r="G3457" s="718" t="s">
        <v>2174</v>
      </c>
      <c r="H3457" s="718" t="s">
        <v>519</v>
      </c>
      <c r="I3457" s="718" t="s">
        <v>528</v>
      </c>
      <c r="J3457" s="718" t="s">
        <v>547</v>
      </c>
      <c r="K3457" s="721" t="s">
        <v>530</v>
      </c>
      <c r="L3457" s="732">
        <v>5</v>
      </c>
      <c r="M3457" s="733">
        <v>25000</v>
      </c>
      <c r="N3457" s="734" t="s">
        <v>530</v>
      </c>
      <c r="O3457" s="732">
        <v>6</v>
      </c>
      <c r="P3457" s="733">
        <v>30000</v>
      </c>
      <c r="Q3457" s="735" t="str">
        <f t="shared" si="63"/>
        <v>4 - INDETERMINADO</v>
      </c>
      <c r="R3457" s="736" t="s">
        <v>523</v>
      </c>
    </row>
    <row r="3458" spans="1:18" s="28" customFormat="1" ht="12" x14ac:dyDescent="0.2">
      <c r="A3458" s="717" t="s">
        <v>514</v>
      </c>
      <c r="B3458" s="718" t="s">
        <v>515</v>
      </c>
      <c r="C3458" s="718" t="s">
        <v>147</v>
      </c>
      <c r="D3458" s="718" t="s">
        <v>2175</v>
      </c>
      <c r="E3458" s="719">
        <v>3000</v>
      </c>
      <c r="F3458" s="720" t="s">
        <v>2176</v>
      </c>
      <c r="G3458" s="718" t="s">
        <v>2177</v>
      </c>
      <c r="H3458" s="718" t="s">
        <v>519</v>
      </c>
      <c r="I3458" s="718" t="s">
        <v>520</v>
      </c>
      <c r="J3458" s="718" t="s">
        <v>534</v>
      </c>
      <c r="K3458" s="721" t="s">
        <v>715</v>
      </c>
      <c r="L3458" s="732">
        <v>5</v>
      </c>
      <c r="M3458" s="733">
        <v>15000</v>
      </c>
      <c r="N3458" s="734" t="s">
        <v>715</v>
      </c>
      <c r="O3458" s="732">
        <v>6</v>
      </c>
      <c r="P3458" s="733">
        <v>18000</v>
      </c>
      <c r="Q3458" s="735" t="str">
        <f t="shared" si="63"/>
        <v>14 - INDETERMINADO</v>
      </c>
      <c r="R3458" s="736" t="s">
        <v>523</v>
      </c>
    </row>
    <row r="3459" spans="1:18" s="28" customFormat="1" ht="12" x14ac:dyDescent="0.2">
      <c r="A3459" s="717" t="s">
        <v>514</v>
      </c>
      <c r="B3459" s="718" t="s">
        <v>549</v>
      </c>
      <c r="C3459" s="718" t="s">
        <v>147</v>
      </c>
      <c r="D3459" s="718" t="s">
        <v>573</v>
      </c>
      <c r="E3459" s="719">
        <v>2000</v>
      </c>
      <c r="F3459" s="720" t="s">
        <v>2178</v>
      </c>
      <c r="G3459" s="718" t="s">
        <v>2179</v>
      </c>
      <c r="H3459" s="718" t="s">
        <v>565</v>
      </c>
      <c r="I3459" s="718" t="s">
        <v>528</v>
      </c>
      <c r="J3459" s="718" t="s">
        <v>566</v>
      </c>
      <c r="K3459" s="721" t="s">
        <v>2180</v>
      </c>
      <c r="L3459" s="732">
        <v>3</v>
      </c>
      <c r="M3459" s="733">
        <v>5920</v>
      </c>
      <c r="N3459" s="734">
        <v>0</v>
      </c>
      <c r="O3459" s="732">
        <v>6</v>
      </c>
      <c r="P3459" s="733">
        <v>11990.000000000002</v>
      </c>
      <c r="Q3459" s="735">
        <f t="shared" si="63"/>
        <v>0</v>
      </c>
      <c r="R3459" s="736" t="s">
        <v>523</v>
      </c>
    </row>
    <row r="3460" spans="1:18" s="28" customFormat="1" ht="12" x14ac:dyDescent="0.2">
      <c r="A3460" s="717" t="s">
        <v>514</v>
      </c>
      <c r="B3460" s="718" t="s">
        <v>515</v>
      </c>
      <c r="C3460" s="718" t="s">
        <v>147</v>
      </c>
      <c r="D3460" s="718" t="s">
        <v>1762</v>
      </c>
      <c r="E3460" s="719">
        <v>5000</v>
      </c>
      <c r="F3460" s="720" t="s">
        <v>2181</v>
      </c>
      <c r="G3460" s="718" t="s">
        <v>2182</v>
      </c>
      <c r="H3460" s="718" t="s">
        <v>527</v>
      </c>
      <c r="I3460" s="718" t="s">
        <v>528</v>
      </c>
      <c r="J3460" s="718" t="s">
        <v>2183</v>
      </c>
      <c r="K3460" s="721" t="s">
        <v>530</v>
      </c>
      <c r="L3460" s="732">
        <v>5</v>
      </c>
      <c r="M3460" s="733">
        <v>25000</v>
      </c>
      <c r="N3460" s="734" t="s">
        <v>530</v>
      </c>
      <c r="O3460" s="732">
        <v>3</v>
      </c>
      <c r="P3460" s="733">
        <v>10333.33</v>
      </c>
      <c r="Q3460" s="735"/>
      <c r="R3460" s="736" t="s">
        <v>543</v>
      </c>
    </row>
    <row r="3461" spans="1:18" s="28" customFormat="1" ht="12" x14ac:dyDescent="0.2">
      <c r="A3461" s="717" t="s">
        <v>514</v>
      </c>
      <c r="B3461" s="718" t="s">
        <v>549</v>
      </c>
      <c r="C3461" s="718" t="s">
        <v>147</v>
      </c>
      <c r="D3461" s="718" t="s">
        <v>573</v>
      </c>
      <c r="E3461" s="719">
        <v>2000</v>
      </c>
      <c r="F3461" s="720" t="s">
        <v>2184</v>
      </c>
      <c r="G3461" s="718" t="s">
        <v>2185</v>
      </c>
      <c r="H3461" s="718" t="s">
        <v>539</v>
      </c>
      <c r="I3461" s="718" t="s">
        <v>794</v>
      </c>
      <c r="J3461" s="718" t="s">
        <v>2186</v>
      </c>
      <c r="K3461" s="721" t="s">
        <v>2187</v>
      </c>
      <c r="L3461" s="732">
        <v>3</v>
      </c>
      <c r="M3461" s="733">
        <v>5920</v>
      </c>
      <c r="N3461" s="734">
        <v>0</v>
      </c>
      <c r="O3461" s="732">
        <v>6</v>
      </c>
      <c r="P3461" s="733">
        <v>11891.11</v>
      </c>
      <c r="Q3461" s="735"/>
      <c r="R3461" s="736" t="s">
        <v>543</v>
      </c>
    </row>
    <row r="3462" spans="1:18" s="28" customFormat="1" ht="12" x14ac:dyDescent="0.2">
      <c r="A3462" s="717" t="s">
        <v>514</v>
      </c>
      <c r="B3462" s="718" t="s">
        <v>515</v>
      </c>
      <c r="C3462" s="718" t="s">
        <v>147</v>
      </c>
      <c r="D3462" s="718" t="s">
        <v>2107</v>
      </c>
      <c r="E3462" s="719">
        <v>1800</v>
      </c>
      <c r="F3462" s="720" t="s">
        <v>2188</v>
      </c>
      <c r="G3462" s="718" t="s">
        <v>2189</v>
      </c>
      <c r="H3462" s="718"/>
      <c r="I3462" s="718" t="s">
        <v>1364</v>
      </c>
      <c r="J3462" s="718" t="s">
        <v>2190</v>
      </c>
      <c r="K3462" s="721" t="s">
        <v>1236</v>
      </c>
      <c r="L3462" s="732">
        <v>12</v>
      </c>
      <c r="M3462" s="733">
        <v>22350</v>
      </c>
      <c r="N3462" s="734" t="s">
        <v>1236</v>
      </c>
      <c r="O3462" s="732">
        <v>6</v>
      </c>
      <c r="P3462" s="733">
        <v>10800</v>
      </c>
      <c r="Q3462" s="735" t="str">
        <f t="shared" ref="Q3462:Q3468" si="64">+N3462</f>
        <v>32 - INDETERMINADO</v>
      </c>
      <c r="R3462" s="736" t="s">
        <v>523</v>
      </c>
    </row>
    <row r="3463" spans="1:18" s="28" customFormat="1" ht="12" x14ac:dyDescent="0.2">
      <c r="A3463" s="717" t="s">
        <v>514</v>
      </c>
      <c r="B3463" s="718" t="s">
        <v>515</v>
      </c>
      <c r="C3463" s="718" t="s">
        <v>147</v>
      </c>
      <c r="D3463" s="718" t="s">
        <v>657</v>
      </c>
      <c r="E3463" s="719">
        <v>3000</v>
      </c>
      <c r="F3463" s="720" t="s">
        <v>2191</v>
      </c>
      <c r="G3463" s="718" t="s">
        <v>2192</v>
      </c>
      <c r="H3463" s="718" t="s">
        <v>527</v>
      </c>
      <c r="I3463" s="718" t="s">
        <v>520</v>
      </c>
      <c r="J3463" s="718" t="s">
        <v>2193</v>
      </c>
      <c r="K3463" s="721" t="s">
        <v>612</v>
      </c>
      <c r="L3463" s="732">
        <v>5</v>
      </c>
      <c r="M3463" s="733">
        <v>15000</v>
      </c>
      <c r="N3463" s="734" t="s">
        <v>612</v>
      </c>
      <c r="O3463" s="732">
        <v>6</v>
      </c>
      <c r="P3463" s="733">
        <v>17800</v>
      </c>
      <c r="Q3463" s="735" t="str">
        <f t="shared" si="64"/>
        <v>15 - INDETERMINADO</v>
      </c>
      <c r="R3463" s="736" t="s">
        <v>523</v>
      </c>
    </row>
    <row r="3464" spans="1:18" s="28" customFormat="1" ht="12" x14ac:dyDescent="0.2">
      <c r="A3464" s="717" t="s">
        <v>514</v>
      </c>
      <c r="B3464" s="718" t="s">
        <v>515</v>
      </c>
      <c r="C3464" s="718" t="s">
        <v>147</v>
      </c>
      <c r="D3464" s="718" t="s">
        <v>657</v>
      </c>
      <c r="E3464" s="719">
        <v>3000</v>
      </c>
      <c r="F3464" s="720" t="s">
        <v>2194</v>
      </c>
      <c r="G3464" s="718" t="s">
        <v>2195</v>
      </c>
      <c r="H3464" s="718"/>
      <c r="I3464" s="718" t="s">
        <v>520</v>
      </c>
      <c r="J3464" s="718" t="s">
        <v>2196</v>
      </c>
      <c r="K3464" s="721" t="s">
        <v>557</v>
      </c>
      <c r="L3464" s="732">
        <v>5</v>
      </c>
      <c r="M3464" s="733">
        <v>14900</v>
      </c>
      <c r="N3464" s="734" t="s">
        <v>557</v>
      </c>
      <c r="O3464" s="732">
        <v>6</v>
      </c>
      <c r="P3464" s="733">
        <v>18000</v>
      </c>
      <c r="Q3464" s="735" t="str">
        <f t="shared" si="64"/>
        <v>13 - INDETERMINADO</v>
      </c>
      <c r="R3464" s="736" t="s">
        <v>523</v>
      </c>
    </row>
    <row r="3465" spans="1:18" s="28" customFormat="1" ht="12" x14ac:dyDescent="0.2">
      <c r="A3465" s="717" t="s">
        <v>514</v>
      </c>
      <c r="B3465" s="718" t="s">
        <v>515</v>
      </c>
      <c r="C3465" s="718" t="s">
        <v>147</v>
      </c>
      <c r="D3465" s="718" t="s">
        <v>2197</v>
      </c>
      <c r="E3465" s="719">
        <v>2500</v>
      </c>
      <c r="F3465" s="720" t="s">
        <v>2198</v>
      </c>
      <c r="G3465" s="718" t="s">
        <v>2199</v>
      </c>
      <c r="H3465" s="718" t="s">
        <v>623</v>
      </c>
      <c r="I3465" s="718" t="s">
        <v>738</v>
      </c>
      <c r="J3465" s="718" t="s">
        <v>624</v>
      </c>
      <c r="K3465" s="721" t="s">
        <v>530</v>
      </c>
      <c r="L3465" s="732">
        <v>12</v>
      </c>
      <c r="M3465" s="733">
        <v>30600</v>
      </c>
      <c r="N3465" s="734" t="s">
        <v>530</v>
      </c>
      <c r="O3465" s="732">
        <v>6</v>
      </c>
      <c r="P3465" s="733">
        <v>15000</v>
      </c>
      <c r="Q3465" s="735" t="str">
        <f t="shared" si="64"/>
        <v>4 - INDETERMINADO</v>
      </c>
      <c r="R3465" s="736" t="s">
        <v>523</v>
      </c>
    </row>
    <row r="3466" spans="1:18" s="28" customFormat="1" ht="12" x14ac:dyDescent="0.2">
      <c r="A3466" s="717" t="s">
        <v>514</v>
      </c>
      <c r="B3466" s="718" t="s">
        <v>515</v>
      </c>
      <c r="C3466" s="718" t="s">
        <v>147</v>
      </c>
      <c r="D3466" s="718" t="s">
        <v>2005</v>
      </c>
      <c r="E3466" s="719">
        <v>3000</v>
      </c>
      <c r="F3466" s="720" t="s">
        <v>2200</v>
      </c>
      <c r="G3466" s="718" t="s">
        <v>2201</v>
      </c>
      <c r="H3466" s="718" t="s">
        <v>930</v>
      </c>
      <c r="I3466" s="718" t="s">
        <v>520</v>
      </c>
      <c r="J3466" s="718" t="s">
        <v>1635</v>
      </c>
      <c r="K3466" s="721" t="s">
        <v>557</v>
      </c>
      <c r="L3466" s="732">
        <v>5</v>
      </c>
      <c r="M3466" s="733">
        <v>15000</v>
      </c>
      <c r="N3466" s="734" t="s">
        <v>557</v>
      </c>
      <c r="O3466" s="732">
        <v>6</v>
      </c>
      <c r="P3466" s="733">
        <v>18000</v>
      </c>
      <c r="Q3466" s="735" t="str">
        <f t="shared" si="64"/>
        <v>13 - INDETERMINADO</v>
      </c>
      <c r="R3466" s="736" t="s">
        <v>523</v>
      </c>
    </row>
    <row r="3467" spans="1:18" s="28" customFormat="1" ht="12" x14ac:dyDescent="0.2">
      <c r="A3467" s="717" t="s">
        <v>514</v>
      </c>
      <c r="B3467" s="718" t="s">
        <v>515</v>
      </c>
      <c r="C3467" s="718" t="s">
        <v>147</v>
      </c>
      <c r="D3467" s="718" t="s">
        <v>841</v>
      </c>
      <c r="E3467" s="719">
        <v>3000</v>
      </c>
      <c r="F3467" s="720" t="s">
        <v>2202</v>
      </c>
      <c r="G3467" s="718" t="s">
        <v>2203</v>
      </c>
      <c r="H3467" s="718" t="s">
        <v>527</v>
      </c>
      <c r="I3467" s="718" t="s">
        <v>520</v>
      </c>
      <c r="J3467" s="718" t="s">
        <v>803</v>
      </c>
      <c r="K3467" s="721" t="s">
        <v>700</v>
      </c>
      <c r="L3467" s="732">
        <v>5</v>
      </c>
      <c r="M3467" s="733">
        <v>15000</v>
      </c>
      <c r="N3467" s="734" t="s">
        <v>700</v>
      </c>
      <c r="O3467" s="732">
        <v>6</v>
      </c>
      <c r="P3467" s="733">
        <v>18000</v>
      </c>
      <c r="Q3467" s="735" t="str">
        <f t="shared" si="64"/>
        <v>3 - INDETERMINADO</v>
      </c>
      <c r="R3467" s="736" t="s">
        <v>523</v>
      </c>
    </row>
    <row r="3468" spans="1:18" s="28" customFormat="1" ht="12" x14ac:dyDescent="0.2">
      <c r="A3468" s="717" t="s">
        <v>514</v>
      </c>
      <c r="B3468" s="718" t="s">
        <v>515</v>
      </c>
      <c r="C3468" s="718" t="s">
        <v>147</v>
      </c>
      <c r="D3468" s="718" t="s">
        <v>2204</v>
      </c>
      <c r="E3468" s="719">
        <v>4500</v>
      </c>
      <c r="F3468" s="720" t="s">
        <v>2205</v>
      </c>
      <c r="G3468" s="718" t="s">
        <v>2206</v>
      </c>
      <c r="H3468" s="718" t="s">
        <v>539</v>
      </c>
      <c r="I3468" s="718" t="s">
        <v>1049</v>
      </c>
      <c r="J3468" s="718" t="s">
        <v>2207</v>
      </c>
      <c r="K3468" s="721" t="s">
        <v>796</v>
      </c>
      <c r="L3468" s="732">
        <v>12</v>
      </c>
      <c r="M3468" s="733">
        <v>54600</v>
      </c>
      <c r="N3468" s="734" t="s">
        <v>796</v>
      </c>
      <c r="O3468" s="732">
        <v>6</v>
      </c>
      <c r="P3468" s="733">
        <v>27000</v>
      </c>
      <c r="Q3468" s="735" t="str">
        <f t="shared" si="64"/>
        <v xml:space="preserve">MANDATO JUDICIAL </v>
      </c>
      <c r="R3468" s="736" t="s">
        <v>523</v>
      </c>
    </row>
    <row r="3469" spans="1:18" s="28" customFormat="1" ht="12" x14ac:dyDescent="0.2">
      <c r="A3469" s="717" t="s">
        <v>514</v>
      </c>
      <c r="B3469" s="718" t="s">
        <v>549</v>
      </c>
      <c r="C3469" s="718" t="s">
        <v>147</v>
      </c>
      <c r="D3469" s="718" t="s">
        <v>1444</v>
      </c>
      <c r="E3469" s="719">
        <v>4000</v>
      </c>
      <c r="F3469" s="720" t="s">
        <v>2208</v>
      </c>
      <c r="G3469" s="718" t="s">
        <v>2209</v>
      </c>
      <c r="H3469" s="718" t="s">
        <v>565</v>
      </c>
      <c r="I3469" s="718" t="s">
        <v>520</v>
      </c>
      <c r="J3469" s="718" t="s">
        <v>852</v>
      </c>
      <c r="K3469" s="721" t="s">
        <v>542</v>
      </c>
      <c r="L3469" s="732">
        <v>0</v>
      </c>
      <c r="M3469" s="733">
        <v>0</v>
      </c>
      <c r="N3469" s="734">
        <v>0</v>
      </c>
      <c r="O3469" s="732">
        <v>1</v>
      </c>
      <c r="P3469" s="733">
        <v>2933.33</v>
      </c>
      <c r="Q3469" s="735"/>
      <c r="R3469" s="736" t="s">
        <v>543</v>
      </c>
    </row>
    <row r="3470" spans="1:18" s="28" customFormat="1" ht="12" x14ac:dyDescent="0.2">
      <c r="A3470" s="717" t="s">
        <v>514</v>
      </c>
      <c r="B3470" s="718" t="s">
        <v>515</v>
      </c>
      <c r="C3470" s="718" t="s">
        <v>147</v>
      </c>
      <c r="D3470" s="718" t="s">
        <v>618</v>
      </c>
      <c r="E3470" s="719">
        <v>3000</v>
      </c>
      <c r="F3470" s="720" t="s">
        <v>2210</v>
      </c>
      <c r="G3470" s="718" t="s">
        <v>2211</v>
      </c>
      <c r="H3470" s="718" t="s">
        <v>565</v>
      </c>
      <c r="I3470" s="718" t="s">
        <v>528</v>
      </c>
      <c r="J3470" s="718" t="s">
        <v>566</v>
      </c>
      <c r="K3470" s="721" t="s">
        <v>557</v>
      </c>
      <c r="L3470" s="732">
        <v>5</v>
      </c>
      <c r="M3470" s="733">
        <v>15000</v>
      </c>
      <c r="N3470" s="734" t="s">
        <v>557</v>
      </c>
      <c r="O3470" s="732">
        <v>6</v>
      </c>
      <c r="P3470" s="733">
        <v>18000</v>
      </c>
      <c r="Q3470" s="735"/>
      <c r="R3470" s="736" t="s">
        <v>543</v>
      </c>
    </row>
    <row r="3471" spans="1:18" s="28" customFormat="1" ht="12" x14ac:dyDescent="0.2">
      <c r="A3471" s="717" t="s">
        <v>514</v>
      </c>
      <c r="B3471" s="718" t="s">
        <v>549</v>
      </c>
      <c r="C3471" s="718" t="s">
        <v>147</v>
      </c>
      <c r="D3471" s="718" t="s">
        <v>2212</v>
      </c>
      <c r="E3471" s="719">
        <v>3000</v>
      </c>
      <c r="F3471" s="720" t="s">
        <v>2213</v>
      </c>
      <c r="G3471" s="718" t="s">
        <v>2214</v>
      </c>
      <c r="H3471" s="718" t="s">
        <v>527</v>
      </c>
      <c r="I3471" s="718" t="s">
        <v>528</v>
      </c>
      <c r="J3471" s="718" t="s">
        <v>2215</v>
      </c>
      <c r="K3471" s="721">
        <v>3</v>
      </c>
      <c r="L3471" s="732">
        <v>8</v>
      </c>
      <c r="M3471" s="733">
        <v>22846.67</v>
      </c>
      <c r="N3471" s="734">
        <v>4</v>
      </c>
      <c r="O3471" s="732">
        <v>1</v>
      </c>
      <c r="P3471" s="733">
        <v>100</v>
      </c>
      <c r="Q3471" s="735"/>
      <c r="R3471" s="736" t="s">
        <v>543</v>
      </c>
    </row>
    <row r="3472" spans="1:18" s="28" customFormat="1" ht="12" x14ac:dyDescent="0.2">
      <c r="A3472" s="717" t="s">
        <v>514</v>
      </c>
      <c r="B3472" s="718" t="s">
        <v>515</v>
      </c>
      <c r="C3472" s="718" t="s">
        <v>147</v>
      </c>
      <c r="D3472" s="718" t="s">
        <v>1874</v>
      </c>
      <c r="E3472" s="719">
        <v>2500</v>
      </c>
      <c r="F3472" s="720" t="s">
        <v>2216</v>
      </c>
      <c r="G3472" s="718" t="s">
        <v>2217</v>
      </c>
      <c r="H3472" s="718" t="s">
        <v>571</v>
      </c>
      <c r="I3472" s="718" t="s">
        <v>571</v>
      </c>
      <c r="J3472" s="718" t="s">
        <v>571</v>
      </c>
      <c r="K3472" s="721" t="s">
        <v>530</v>
      </c>
      <c r="L3472" s="732">
        <v>12</v>
      </c>
      <c r="M3472" s="733">
        <v>30600</v>
      </c>
      <c r="N3472" s="734" t="s">
        <v>530</v>
      </c>
      <c r="O3472" s="732">
        <v>6</v>
      </c>
      <c r="P3472" s="733">
        <v>15000</v>
      </c>
      <c r="Q3472" s="735" t="str">
        <f t="shared" ref="Q3472:Q3478" si="65">+N3472</f>
        <v>4 - INDETERMINADO</v>
      </c>
      <c r="R3472" s="736" t="s">
        <v>523</v>
      </c>
    </row>
    <row r="3473" spans="1:18" s="28" customFormat="1" ht="12" x14ac:dyDescent="0.2">
      <c r="A3473" s="717" t="s">
        <v>514</v>
      </c>
      <c r="B3473" s="718" t="s">
        <v>515</v>
      </c>
      <c r="C3473" s="718" t="s">
        <v>147</v>
      </c>
      <c r="D3473" s="718" t="s">
        <v>2218</v>
      </c>
      <c r="E3473" s="719">
        <v>5000</v>
      </c>
      <c r="F3473" s="720" t="s">
        <v>2219</v>
      </c>
      <c r="G3473" s="718" t="s">
        <v>2220</v>
      </c>
      <c r="H3473" s="718" t="s">
        <v>527</v>
      </c>
      <c r="I3473" s="718" t="s">
        <v>528</v>
      </c>
      <c r="J3473" s="718" t="s">
        <v>664</v>
      </c>
      <c r="K3473" s="721" t="s">
        <v>557</v>
      </c>
      <c r="L3473" s="732">
        <v>5</v>
      </c>
      <c r="M3473" s="733">
        <v>25000</v>
      </c>
      <c r="N3473" s="734" t="s">
        <v>557</v>
      </c>
      <c r="O3473" s="732">
        <v>6</v>
      </c>
      <c r="P3473" s="733">
        <v>30000</v>
      </c>
      <c r="Q3473" s="735" t="str">
        <f t="shared" si="65"/>
        <v>13 - INDETERMINADO</v>
      </c>
      <c r="R3473" s="736" t="s">
        <v>523</v>
      </c>
    </row>
    <row r="3474" spans="1:18" s="28" customFormat="1" ht="12" x14ac:dyDescent="0.2">
      <c r="A3474" s="717" t="s">
        <v>514</v>
      </c>
      <c r="B3474" s="718" t="s">
        <v>515</v>
      </c>
      <c r="C3474" s="718" t="s">
        <v>147</v>
      </c>
      <c r="D3474" s="718" t="s">
        <v>2221</v>
      </c>
      <c r="E3474" s="719">
        <v>8500</v>
      </c>
      <c r="F3474" s="720" t="s">
        <v>2222</v>
      </c>
      <c r="G3474" s="718" t="s">
        <v>2223</v>
      </c>
      <c r="H3474" s="718" t="s">
        <v>527</v>
      </c>
      <c r="I3474" s="718" t="s">
        <v>528</v>
      </c>
      <c r="J3474" s="718" t="s">
        <v>2224</v>
      </c>
      <c r="K3474" s="721" t="s">
        <v>557</v>
      </c>
      <c r="L3474" s="732">
        <v>5</v>
      </c>
      <c r="M3474" s="733">
        <v>42500</v>
      </c>
      <c r="N3474" s="734" t="s">
        <v>557</v>
      </c>
      <c r="O3474" s="732">
        <v>6</v>
      </c>
      <c r="P3474" s="733">
        <v>51000</v>
      </c>
      <c r="Q3474" s="735" t="str">
        <f t="shared" si="65"/>
        <v>13 - INDETERMINADO</v>
      </c>
      <c r="R3474" s="736" t="s">
        <v>523</v>
      </c>
    </row>
    <row r="3475" spans="1:18" s="28" customFormat="1" ht="12" x14ac:dyDescent="0.2">
      <c r="A3475" s="717" t="s">
        <v>514</v>
      </c>
      <c r="B3475" s="718" t="s">
        <v>515</v>
      </c>
      <c r="C3475" s="718" t="s">
        <v>147</v>
      </c>
      <c r="D3475" s="718" t="s">
        <v>581</v>
      </c>
      <c r="E3475" s="719">
        <v>3000</v>
      </c>
      <c r="F3475" s="720" t="s">
        <v>2225</v>
      </c>
      <c r="G3475" s="718" t="s">
        <v>2226</v>
      </c>
      <c r="H3475" s="718"/>
      <c r="I3475" s="718" t="s">
        <v>520</v>
      </c>
      <c r="J3475" s="718" t="s">
        <v>2227</v>
      </c>
      <c r="K3475" s="721" t="s">
        <v>557</v>
      </c>
      <c r="L3475" s="732">
        <v>5</v>
      </c>
      <c r="M3475" s="733">
        <v>15000</v>
      </c>
      <c r="N3475" s="734" t="s">
        <v>557</v>
      </c>
      <c r="O3475" s="732">
        <v>6</v>
      </c>
      <c r="P3475" s="733">
        <v>18000</v>
      </c>
      <c r="Q3475" s="735" t="str">
        <f t="shared" si="65"/>
        <v>13 - INDETERMINADO</v>
      </c>
      <c r="R3475" s="736" t="s">
        <v>523</v>
      </c>
    </row>
    <row r="3476" spans="1:18" s="28" customFormat="1" ht="12" x14ac:dyDescent="0.2">
      <c r="A3476" s="717" t="s">
        <v>514</v>
      </c>
      <c r="B3476" s="718" t="s">
        <v>515</v>
      </c>
      <c r="C3476" s="718" t="s">
        <v>147</v>
      </c>
      <c r="D3476" s="718" t="s">
        <v>2228</v>
      </c>
      <c r="E3476" s="719">
        <v>8500</v>
      </c>
      <c r="F3476" s="720" t="s">
        <v>2229</v>
      </c>
      <c r="G3476" s="718" t="s">
        <v>2230</v>
      </c>
      <c r="H3476" s="718" t="s">
        <v>519</v>
      </c>
      <c r="I3476" s="718" t="s">
        <v>528</v>
      </c>
      <c r="J3476" s="718" t="s">
        <v>547</v>
      </c>
      <c r="K3476" s="721" t="s">
        <v>541</v>
      </c>
      <c r="L3476" s="732">
        <v>5</v>
      </c>
      <c r="M3476" s="733">
        <v>42500</v>
      </c>
      <c r="N3476" s="734" t="s">
        <v>541</v>
      </c>
      <c r="O3476" s="732">
        <v>6</v>
      </c>
      <c r="P3476" s="733">
        <v>51000</v>
      </c>
      <c r="Q3476" s="735" t="str">
        <f t="shared" si="65"/>
        <v>5 - INDETERMINADO</v>
      </c>
      <c r="R3476" s="736" t="s">
        <v>523</v>
      </c>
    </row>
    <row r="3477" spans="1:18" s="28" customFormat="1" ht="12" x14ac:dyDescent="0.2">
      <c r="A3477" s="717" t="s">
        <v>514</v>
      </c>
      <c r="B3477" s="718" t="s">
        <v>515</v>
      </c>
      <c r="C3477" s="718" t="s">
        <v>147</v>
      </c>
      <c r="D3477" s="718" t="s">
        <v>1132</v>
      </c>
      <c r="E3477" s="719">
        <v>3000</v>
      </c>
      <c r="F3477" s="720" t="s">
        <v>2231</v>
      </c>
      <c r="G3477" s="718" t="s">
        <v>2232</v>
      </c>
      <c r="H3477" s="718" t="s">
        <v>527</v>
      </c>
      <c r="I3477" s="718" t="s">
        <v>528</v>
      </c>
      <c r="J3477" s="718" t="s">
        <v>2233</v>
      </c>
      <c r="K3477" s="721" t="s">
        <v>557</v>
      </c>
      <c r="L3477" s="732">
        <v>5</v>
      </c>
      <c r="M3477" s="733">
        <v>10530</v>
      </c>
      <c r="N3477" s="734" t="s">
        <v>557</v>
      </c>
      <c r="O3477" s="732">
        <v>6</v>
      </c>
      <c r="P3477" s="733">
        <v>17800</v>
      </c>
      <c r="Q3477" s="735" t="str">
        <f t="shared" si="65"/>
        <v>13 - INDETERMINADO</v>
      </c>
      <c r="R3477" s="736" t="s">
        <v>523</v>
      </c>
    </row>
    <row r="3478" spans="1:18" s="28" customFormat="1" ht="12" x14ac:dyDescent="0.2">
      <c r="A3478" s="717" t="s">
        <v>514</v>
      </c>
      <c r="B3478" s="718" t="s">
        <v>515</v>
      </c>
      <c r="C3478" s="718" t="s">
        <v>147</v>
      </c>
      <c r="D3478" s="718" t="s">
        <v>804</v>
      </c>
      <c r="E3478" s="719">
        <v>3000</v>
      </c>
      <c r="F3478" s="720" t="s">
        <v>2234</v>
      </c>
      <c r="G3478" s="718" t="s">
        <v>2235</v>
      </c>
      <c r="H3478" s="718" t="s">
        <v>527</v>
      </c>
      <c r="I3478" s="718" t="s">
        <v>528</v>
      </c>
      <c r="J3478" s="718" t="s">
        <v>1397</v>
      </c>
      <c r="K3478" s="721" t="s">
        <v>530</v>
      </c>
      <c r="L3478" s="732">
        <v>5</v>
      </c>
      <c r="M3478" s="733">
        <v>15000</v>
      </c>
      <c r="N3478" s="734" t="s">
        <v>530</v>
      </c>
      <c r="O3478" s="732">
        <v>6</v>
      </c>
      <c r="P3478" s="733">
        <v>17700</v>
      </c>
      <c r="Q3478" s="735" t="str">
        <f t="shared" si="65"/>
        <v>4 - INDETERMINADO</v>
      </c>
      <c r="R3478" s="736" t="s">
        <v>523</v>
      </c>
    </row>
    <row r="3479" spans="1:18" s="28" customFormat="1" ht="12" x14ac:dyDescent="0.2">
      <c r="A3479" s="717" t="s">
        <v>514</v>
      </c>
      <c r="B3479" s="718" t="s">
        <v>515</v>
      </c>
      <c r="C3479" s="718" t="s">
        <v>147</v>
      </c>
      <c r="D3479" s="718" t="s">
        <v>618</v>
      </c>
      <c r="E3479" s="719">
        <v>3000</v>
      </c>
      <c r="F3479" s="720" t="s">
        <v>2236</v>
      </c>
      <c r="G3479" s="718" t="s">
        <v>2237</v>
      </c>
      <c r="H3479" s="718" t="s">
        <v>539</v>
      </c>
      <c r="I3479" s="718" t="s">
        <v>528</v>
      </c>
      <c r="J3479" s="718" t="s">
        <v>596</v>
      </c>
      <c r="K3479" s="721">
        <v>11</v>
      </c>
      <c r="L3479" s="732">
        <v>1</v>
      </c>
      <c r="M3479" s="733">
        <v>3000</v>
      </c>
      <c r="N3479" s="734" t="s">
        <v>542</v>
      </c>
      <c r="O3479" s="732">
        <v>0</v>
      </c>
      <c r="P3479" s="733">
        <v>0</v>
      </c>
      <c r="Q3479" s="735"/>
      <c r="R3479" s="736" t="s">
        <v>543</v>
      </c>
    </row>
    <row r="3480" spans="1:18" s="28" customFormat="1" ht="12" x14ac:dyDescent="0.2">
      <c r="A3480" s="717" t="s">
        <v>514</v>
      </c>
      <c r="B3480" s="718" t="s">
        <v>515</v>
      </c>
      <c r="C3480" s="718" t="s">
        <v>147</v>
      </c>
      <c r="D3480" s="718" t="s">
        <v>2238</v>
      </c>
      <c r="E3480" s="719">
        <v>1800</v>
      </c>
      <c r="F3480" s="720" t="s">
        <v>2239</v>
      </c>
      <c r="G3480" s="718" t="s">
        <v>2240</v>
      </c>
      <c r="H3480" s="718" t="s">
        <v>527</v>
      </c>
      <c r="I3480" s="718" t="s">
        <v>1332</v>
      </c>
      <c r="J3480" s="718" t="s">
        <v>2241</v>
      </c>
      <c r="K3480" s="721" t="s">
        <v>2242</v>
      </c>
      <c r="L3480" s="732">
        <v>12</v>
      </c>
      <c r="M3480" s="733">
        <v>22410</v>
      </c>
      <c r="N3480" s="734" t="s">
        <v>2242</v>
      </c>
      <c r="O3480" s="732">
        <v>6</v>
      </c>
      <c r="P3480" s="733">
        <v>10657.86</v>
      </c>
      <c r="Q3480" s="735" t="str">
        <f>+N3480</f>
        <v>46 - INDETERMINADO</v>
      </c>
      <c r="R3480" s="736" t="s">
        <v>523</v>
      </c>
    </row>
    <row r="3481" spans="1:18" s="28" customFormat="1" ht="12" x14ac:dyDescent="0.2">
      <c r="A3481" s="717" t="s">
        <v>514</v>
      </c>
      <c r="B3481" s="718" t="s">
        <v>515</v>
      </c>
      <c r="C3481" s="718" t="s">
        <v>147</v>
      </c>
      <c r="D3481" s="718" t="s">
        <v>618</v>
      </c>
      <c r="E3481" s="719">
        <v>3000</v>
      </c>
      <c r="F3481" s="720" t="s">
        <v>2243</v>
      </c>
      <c r="G3481" s="718" t="s">
        <v>2244</v>
      </c>
      <c r="H3481" s="718" t="s">
        <v>565</v>
      </c>
      <c r="I3481" s="718" t="s">
        <v>520</v>
      </c>
      <c r="J3481" s="718" t="s">
        <v>588</v>
      </c>
      <c r="K3481" s="721" t="s">
        <v>557</v>
      </c>
      <c r="L3481" s="732">
        <v>5</v>
      </c>
      <c r="M3481" s="733">
        <v>15000</v>
      </c>
      <c r="N3481" s="734" t="s">
        <v>557</v>
      </c>
      <c r="O3481" s="732">
        <v>6</v>
      </c>
      <c r="P3481" s="733">
        <v>18000</v>
      </c>
      <c r="Q3481" s="735" t="str">
        <f>+N3481</f>
        <v>13 - INDETERMINADO</v>
      </c>
      <c r="R3481" s="736" t="s">
        <v>523</v>
      </c>
    </row>
    <row r="3482" spans="1:18" s="28" customFormat="1" ht="12" x14ac:dyDescent="0.2">
      <c r="A3482" s="717" t="s">
        <v>514</v>
      </c>
      <c r="B3482" s="718" t="s">
        <v>515</v>
      </c>
      <c r="C3482" s="718" t="s">
        <v>147</v>
      </c>
      <c r="D3482" s="718" t="s">
        <v>2245</v>
      </c>
      <c r="E3482" s="719">
        <v>3500</v>
      </c>
      <c r="F3482" s="720" t="s">
        <v>2246</v>
      </c>
      <c r="G3482" s="718" t="s">
        <v>2247</v>
      </c>
      <c r="H3482" s="718"/>
      <c r="I3482" s="718" t="s">
        <v>738</v>
      </c>
      <c r="J3482" s="718" t="s">
        <v>2248</v>
      </c>
      <c r="K3482" s="721">
        <v>8</v>
      </c>
      <c r="L3482" s="732">
        <v>2</v>
      </c>
      <c r="M3482" s="733">
        <v>4666.67</v>
      </c>
      <c r="N3482" s="734" t="s">
        <v>542</v>
      </c>
      <c r="O3482" s="732">
        <v>0</v>
      </c>
      <c r="P3482" s="733">
        <v>0</v>
      </c>
      <c r="Q3482" s="735"/>
      <c r="R3482" s="736" t="s">
        <v>543</v>
      </c>
    </row>
    <row r="3483" spans="1:18" s="28" customFormat="1" ht="12" x14ac:dyDescent="0.2">
      <c r="A3483" s="717" t="s">
        <v>514</v>
      </c>
      <c r="B3483" s="718" t="s">
        <v>515</v>
      </c>
      <c r="C3483" s="718" t="s">
        <v>147</v>
      </c>
      <c r="D3483" s="718" t="s">
        <v>2249</v>
      </c>
      <c r="E3483" s="719">
        <v>4500</v>
      </c>
      <c r="F3483" s="720" t="s">
        <v>2246</v>
      </c>
      <c r="G3483" s="718" t="s">
        <v>2247</v>
      </c>
      <c r="H3483" s="718"/>
      <c r="I3483" s="718" t="s">
        <v>738</v>
      </c>
      <c r="J3483" s="718" t="s">
        <v>2248</v>
      </c>
      <c r="K3483" s="721">
        <v>8</v>
      </c>
      <c r="L3483" s="732">
        <v>11</v>
      </c>
      <c r="M3483" s="733">
        <v>48450</v>
      </c>
      <c r="N3483" s="734" t="s">
        <v>542</v>
      </c>
      <c r="O3483" s="732">
        <v>6</v>
      </c>
      <c r="P3483" s="733">
        <v>26942.5</v>
      </c>
      <c r="Q3483" s="735" t="str">
        <f t="shared" ref="Q3483:Q3488" si="66">+N3483</f>
        <v>-</v>
      </c>
      <c r="R3483" s="736" t="s">
        <v>523</v>
      </c>
    </row>
    <row r="3484" spans="1:18" s="28" customFormat="1" ht="12" x14ac:dyDescent="0.2">
      <c r="A3484" s="717" t="s">
        <v>514</v>
      </c>
      <c r="B3484" s="718" t="s">
        <v>515</v>
      </c>
      <c r="C3484" s="718" t="s">
        <v>147</v>
      </c>
      <c r="D3484" s="718" t="s">
        <v>2250</v>
      </c>
      <c r="E3484" s="719">
        <v>1900</v>
      </c>
      <c r="F3484" s="720" t="s">
        <v>2251</v>
      </c>
      <c r="G3484" s="718" t="s">
        <v>2252</v>
      </c>
      <c r="H3484" s="718"/>
      <c r="I3484" s="718" t="s">
        <v>2253</v>
      </c>
      <c r="J3484" s="718" t="s">
        <v>2253</v>
      </c>
      <c r="K3484" s="721" t="s">
        <v>522</v>
      </c>
      <c r="L3484" s="732">
        <v>12</v>
      </c>
      <c r="M3484" s="733">
        <v>23610</v>
      </c>
      <c r="N3484" s="734" t="s">
        <v>522</v>
      </c>
      <c r="O3484" s="732">
        <v>6</v>
      </c>
      <c r="P3484" s="733">
        <v>11400</v>
      </c>
      <c r="Q3484" s="735" t="str">
        <f t="shared" si="66"/>
        <v>99 - INDETERMINADO</v>
      </c>
      <c r="R3484" s="736" t="s">
        <v>523</v>
      </c>
    </row>
    <row r="3485" spans="1:18" s="28" customFormat="1" ht="12" x14ac:dyDescent="0.2">
      <c r="A3485" s="717" t="s">
        <v>514</v>
      </c>
      <c r="B3485" s="718" t="s">
        <v>515</v>
      </c>
      <c r="C3485" s="718" t="s">
        <v>147</v>
      </c>
      <c r="D3485" s="718" t="s">
        <v>2080</v>
      </c>
      <c r="E3485" s="719">
        <v>5000</v>
      </c>
      <c r="F3485" s="720" t="s">
        <v>2254</v>
      </c>
      <c r="G3485" s="718" t="s">
        <v>2255</v>
      </c>
      <c r="H3485" s="718" t="s">
        <v>539</v>
      </c>
      <c r="I3485" s="718" t="s">
        <v>528</v>
      </c>
      <c r="J3485" s="718" t="s">
        <v>611</v>
      </c>
      <c r="K3485" s="721" t="s">
        <v>612</v>
      </c>
      <c r="L3485" s="732">
        <v>5</v>
      </c>
      <c r="M3485" s="733">
        <v>25000</v>
      </c>
      <c r="N3485" s="734" t="s">
        <v>612</v>
      </c>
      <c r="O3485" s="732">
        <v>6</v>
      </c>
      <c r="P3485" s="733">
        <v>30000</v>
      </c>
      <c r="Q3485" s="735" t="str">
        <f t="shared" si="66"/>
        <v>15 - INDETERMINADO</v>
      </c>
      <c r="R3485" s="736" t="s">
        <v>523</v>
      </c>
    </row>
    <row r="3486" spans="1:18" s="28" customFormat="1" ht="12" x14ac:dyDescent="0.2">
      <c r="A3486" s="717" t="s">
        <v>514</v>
      </c>
      <c r="B3486" s="718" t="s">
        <v>515</v>
      </c>
      <c r="C3486" s="718" t="s">
        <v>147</v>
      </c>
      <c r="D3486" s="718" t="s">
        <v>661</v>
      </c>
      <c r="E3486" s="719">
        <v>3000</v>
      </c>
      <c r="F3486" s="720" t="s">
        <v>2256</v>
      </c>
      <c r="G3486" s="718" t="s">
        <v>2257</v>
      </c>
      <c r="H3486" s="718" t="s">
        <v>930</v>
      </c>
      <c r="I3486" s="718" t="s">
        <v>520</v>
      </c>
      <c r="J3486" s="718" t="s">
        <v>1635</v>
      </c>
      <c r="K3486" s="721" t="s">
        <v>557</v>
      </c>
      <c r="L3486" s="732">
        <v>5</v>
      </c>
      <c r="M3486" s="733">
        <v>15000</v>
      </c>
      <c r="N3486" s="734" t="s">
        <v>557</v>
      </c>
      <c r="O3486" s="732">
        <v>6</v>
      </c>
      <c r="P3486" s="733">
        <v>18000</v>
      </c>
      <c r="Q3486" s="735" t="str">
        <f t="shared" si="66"/>
        <v>13 - INDETERMINADO</v>
      </c>
      <c r="R3486" s="736" t="s">
        <v>523</v>
      </c>
    </row>
    <row r="3487" spans="1:18" s="28" customFormat="1" ht="12" x14ac:dyDescent="0.2">
      <c r="A3487" s="717" t="s">
        <v>514</v>
      </c>
      <c r="B3487" s="718" t="s">
        <v>549</v>
      </c>
      <c r="C3487" s="718" t="s">
        <v>147</v>
      </c>
      <c r="D3487" s="718" t="s">
        <v>2258</v>
      </c>
      <c r="E3487" s="719">
        <v>5000</v>
      </c>
      <c r="F3487" s="720" t="s">
        <v>2259</v>
      </c>
      <c r="G3487" s="718" t="s">
        <v>2260</v>
      </c>
      <c r="H3487" s="718" t="s">
        <v>527</v>
      </c>
      <c r="I3487" s="718" t="s">
        <v>528</v>
      </c>
      <c r="J3487" s="718" t="s">
        <v>2224</v>
      </c>
      <c r="K3487" s="721" t="s">
        <v>2261</v>
      </c>
      <c r="L3487" s="732">
        <v>3</v>
      </c>
      <c r="M3487" s="733">
        <v>14690</v>
      </c>
      <c r="N3487" s="734">
        <v>0</v>
      </c>
      <c r="O3487" s="732">
        <v>6</v>
      </c>
      <c r="P3487" s="733">
        <v>29987.15</v>
      </c>
      <c r="Q3487" s="735">
        <f t="shared" si="66"/>
        <v>0</v>
      </c>
      <c r="R3487" s="736" t="s">
        <v>523</v>
      </c>
    </row>
    <row r="3488" spans="1:18" s="28" customFormat="1" ht="12" x14ac:dyDescent="0.2">
      <c r="A3488" s="717" t="s">
        <v>514</v>
      </c>
      <c r="B3488" s="718" t="s">
        <v>515</v>
      </c>
      <c r="C3488" s="718" t="s">
        <v>147</v>
      </c>
      <c r="D3488" s="718" t="s">
        <v>2262</v>
      </c>
      <c r="E3488" s="719">
        <v>6000</v>
      </c>
      <c r="F3488" s="720" t="s">
        <v>2263</v>
      </c>
      <c r="G3488" s="718" t="s">
        <v>2264</v>
      </c>
      <c r="H3488" s="718" t="s">
        <v>519</v>
      </c>
      <c r="I3488" s="718" t="s">
        <v>528</v>
      </c>
      <c r="J3488" s="718" t="s">
        <v>600</v>
      </c>
      <c r="K3488" s="721" t="s">
        <v>567</v>
      </c>
      <c r="L3488" s="732">
        <v>5</v>
      </c>
      <c r="M3488" s="733">
        <v>29200</v>
      </c>
      <c r="N3488" s="734" t="s">
        <v>567</v>
      </c>
      <c r="O3488" s="732">
        <v>6</v>
      </c>
      <c r="P3488" s="733">
        <v>35800</v>
      </c>
      <c r="Q3488" s="735" t="str">
        <f t="shared" si="66"/>
        <v>16 - INDETERMINADO</v>
      </c>
      <c r="R3488" s="736" t="s">
        <v>523</v>
      </c>
    </row>
    <row r="3489" spans="1:18" s="28" customFormat="1" ht="12" x14ac:dyDescent="0.2">
      <c r="A3489" s="717" t="s">
        <v>514</v>
      </c>
      <c r="B3489" s="718" t="s">
        <v>549</v>
      </c>
      <c r="C3489" s="718" t="s">
        <v>147</v>
      </c>
      <c r="D3489" s="718" t="s">
        <v>2265</v>
      </c>
      <c r="E3489" s="719">
        <v>3000</v>
      </c>
      <c r="F3489" s="720" t="s">
        <v>2266</v>
      </c>
      <c r="G3489" s="718" t="s">
        <v>2267</v>
      </c>
      <c r="H3489" s="718" t="s">
        <v>539</v>
      </c>
      <c r="I3489" s="718" t="s">
        <v>528</v>
      </c>
      <c r="J3489" s="718" t="s">
        <v>540</v>
      </c>
      <c r="K3489" s="721" t="s">
        <v>542</v>
      </c>
      <c r="L3489" s="732">
        <v>0</v>
      </c>
      <c r="M3489" s="733">
        <v>0</v>
      </c>
      <c r="N3489" s="734">
        <v>0</v>
      </c>
      <c r="O3489" s="732">
        <v>2</v>
      </c>
      <c r="P3489" s="733">
        <v>4500</v>
      </c>
      <c r="Q3489" s="735"/>
      <c r="R3489" s="736" t="s">
        <v>543</v>
      </c>
    </row>
    <row r="3490" spans="1:18" s="28" customFormat="1" ht="12" x14ac:dyDescent="0.2">
      <c r="A3490" s="717" t="s">
        <v>514</v>
      </c>
      <c r="B3490" s="718" t="s">
        <v>549</v>
      </c>
      <c r="C3490" s="718" t="s">
        <v>147</v>
      </c>
      <c r="D3490" s="718" t="s">
        <v>2268</v>
      </c>
      <c r="E3490" s="719">
        <v>4000</v>
      </c>
      <c r="F3490" s="720" t="s">
        <v>2269</v>
      </c>
      <c r="G3490" s="718" t="s">
        <v>2270</v>
      </c>
      <c r="H3490" s="718" t="s">
        <v>539</v>
      </c>
      <c r="I3490" s="718" t="s">
        <v>520</v>
      </c>
      <c r="J3490" s="718" t="s">
        <v>576</v>
      </c>
      <c r="K3490" s="721" t="s">
        <v>2271</v>
      </c>
      <c r="L3490" s="732">
        <v>3</v>
      </c>
      <c r="M3490" s="733">
        <v>11653.34</v>
      </c>
      <c r="N3490" s="734">
        <v>0</v>
      </c>
      <c r="O3490" s="732">
        <v>6</v>
      </c>
      <c r="P3490" s="733">
        <v>24000</v>
      </c>
      <c r="Q3490" s="735">
        <f t="shared" ref="Q3490:Q3498" si="67">+N3490</f>
        <v>0</v>
      </c>
      <c r="R3490" s="736" t="s">
        <v>523</v>
      </c>
    </row>
    <row r="3491" spans="1:18" s="28" customFormat="1" ht="12" x14ac:dyDescent="0.2">
      <c r="A3491" s="717" t="s">
        <v>514</v>
      </c>
      <c r="B3491" s="718" t="s">
        <v>515</v>
      </c>
      <c r="C3491" s="718" t="s">
        <v>147</v>
      </c>
      <c r="D3491" s="718" t="s">
        <v>536</v>
      </c>
      <c r="E3491" s="719">
        <v>3000</v>
      </c>
      <c r="F3491" s="720" t="s">
        <v>2272</v>
      </c>
      <c r="G3491" s="718" t="s">
        <v>2273</v>
      </c>
      <c r="H3491" s="718" t="s">
        <v>565</v>
      </c>
      <c r="I3491" s="718" t="s">
        <v>520</v>
      </c>
      <c r="J3491" s="718" t="s">
        <v>2274</v>
      </c>
      <c r="K3491" s="721" t="s">
        <v>541</v>
      </c>
      <c r="L3491" s="732">
        <v>5</v>
      </c>
      <c r="M3491" s="733">
        <v>15000</v>
      </c>
      <c r="N3491" s="734" t="s">
        <v>541</v>
      </c>
      <c r="O3491" s="732">
        <v>6</v>
      </c>
      <c r="P3491" s="733">
        <v>18000</v>
      </c>
      <c r="Q3491" s="735" t="str">
        <f t="shared" si="67"/>
        <v>5 - INDETERMINADO</v>
      </c>
      <c r="R3491" s="736" t="s">
        <v>523</v>
      </c>
    </row>
    <row r="3492" spans="1:18" s="28" customFormat="1" ht="12" x14ac:dyDescent="0.2">
      <c r="A3492" s="717" t="s">
        <v>514</v>
      </c>
      <c r="B3492" s="718" t="s">
        <v>515</v>
      </c>
      <c r="C3492" s="718" t="s">
        <v>147</v>
      </c>
      <c r="D3492" s="718" t="s">
        <v>1232</v>
      </c>
      <c r="E3492" s="719">
        <v>6000</v>
      </c>
      <c r="F3492" s="720" t="s">
        <v>2275</v>
      </c>
      <c r="G3492" s="718" t="s">
        <v>2276</v>
      </c>
      <c r="H3492" s="718" t="s">
        <v>519</v>
      </c>
      <c r="I3492" s="718" t="s">
        <v>528</v>
      </c>
      <c r="J3492" s="718" t="s">
        <v>600</v>
      </c>
      <c r="K3492" s="721" t="s">
        <v>535</v>
      </c>
      <c r="L3492" s="732">
        <v>12</v>
      </c>
      <c r="M3492" s="733">
        <v>72600</v>
      </c>
      <c r="N3492" s="734" t="s">
        <v>535</v>
      </c>
      <c r="O3492" s="732">
        <v>6</v>
      </c>
      <c r="P3492" s="733">
        <v>35960.839999999997</v>
      </c>
      <c r="Q3492" s="735" t="str">
        <f t="shared" si="67"/>
        <v>12 - INDETERMINADO</v>
      </c>
      <c r="R3492" s="736" t="s">
        <v>523</v>
      </c>
    </row>
    <row r="3493" spans="1:18" s="28" customFormat="1" ht="12" x14ac:dyDescent="0.2">
      <c r="A3493" s="717" t="s">
        <v>514</v>
      </c>
      <c r="B3493" s="718" t="s">
        <v>515</v>
      </c>
      <c r="C3493" s="718" t="s">
        <v>147</v>
      </c>
      <c r="D3493" s="718" t="s">
        <v>1263</v>
      </c>
      <c r="E3493" s="719">
        <v>3000</v>
      </c>
      <c r="F3493" s="720" t="s">
        <v>2277</v>
      </c>
      <c r="G3493" s="718" t="s">
        <v>2278</v>
      </c>
      <c r="H3493" s="718" t="s">
        <v>519</v>
      </c>
      <c r="I3493" s="718" t="s">
        <v>528</v>
      </c>
      <c r="J3493" s="718" t="s">
        <v>547</v>
      </c>
      <c r="K3493" s="721" t="s">
        <v>557</v>
      </c>
      <c r="L3493" s="732">
        <v>5</v>
      </c>
      <c r="M3493" s="733">
        <v>10756.630000000001</v>
      </c>
      <c r="N3493" s="734" t="s">
        <v>557</v>
      </c>
      <c r="O3493" s="732">
        <v>6</v>
      </c>
      <c r="P3493" s="733">
        <v>17900</v>
      </c>
      <c r="Q3493" s="735" t="str">
        <f t="shared" si="67"/>
        <v>13 - INDETERMINADO</v>
      </c>
      <c r="R3493" s="736" t="s">
        <v>523</v>
      </c>
    </row>
    <row r="3494" spans="1:18" s="28" customFormat="1" ht="12" x14ac:dyDescent="0.2">
      <c r="A3494" s="717" t="s">
        <v>514</v>
      </c>
      <c r="B3494" s="718" t="s">
        <v>515</v>
      </c>
      <c r="C3494" s="718" t="s">
        <v>147</v>
      </c>
      <c r="D3494" s="718" t="s">
        <v>1550</v>
      </c>
      <c r="E3494" s="719">
        <v>6000</v>
      </c>
      <c r="F3494" s="720" t="s">
        <v>2279</v>
      </c>
      <c r="G3494" s="718" t="s">
        <v>2280</v>
      </c>
      <c r="H3494" s="718" t="s">
        <v>519</v>
      </c>
      <c r="I3494" s="718" t="s">
        <v>528</v>
      </c>
      <c r="J3494" s="718" t="s">
        <v>600</v>
      </c>
      <c r="K3494" s="721" t="s">
        <v>530</v>
      </c>
      <c r="L3494" s="732">
        <v>5</v>
      </c>
      <c r="M3494" s="733">
        <v>30000</v>
      </c>
      <c r="N3494" s="734" t="s">
        <v>530</v>
      </c>
      <c r="O3494" s="732">
        <v>6</v>
      </c>
      <c r="P3494" s="733">
        <v>35352.92</v>
      </c>
      <c r="Q3494" s="735" t="str">
        <f t="shared" si="67"/>
        <v>4 - INDETERMINADO</v>
      </c>
      <c r="R3494" s="736" t="s">
        <v>523</v>
      </c>
    </row>
    <row r="3495" spans="1:18" s="28" customFormat="1" ht="12" x14ac:dyDescent="0.2">
      <c r="A3495" s="717" t="s">
        <v>514</v>
      </c>
      <c r="B3495" s="718" t="s">
        <v>515</v>
      </c>
      <c r="C3495" s="718" t="s">
        <v>147</v>
      </c>
      <c r="D3495" s="718" t="s">
        <v>2281</v>
      </c>
      <c r="E3495" s="719">
        <v>1800</v>
      </c>
      <c r="F3495" s="720" t="s">
        <v>2282</v>
      </c>
      <c r="G3495" s="718" t="s">
        <v>2283</v>
      </c>
      <c r="H3495" s="718"/>
      <c r="I3495" s="718" t="s">
        <v>2284</v>
      </c>
      <c r="J3495" s="718" t="s">
        <v>2285</v>
      </c>
      <c r="K3495" s="721" t="s">
        <v>1807</v>
      </c>
      <c r="L3495" s="732">
        <v>12</v>
      </c>
      <c r="M3495" s="733">
        <v>22410</v>
      </c>
      <c r="N3495" s="734" t="s">
        <v>1807</v>
      </c>
      <c r="O3495" s="732">
        <v>6</v>
      </c>
      <c r="P3495" s="733">
        <v>10800</v>
      </c>
      <c r="Q3495" s="735" t="str">
        <f t="shared" si="67"/>
        <v>23 - INDETERMINADO</v>
      </c>
      <c r="R3495" s="736" t="s">
        <v>523</v>
      </c>
    </row>
    <row r="3496" spans="1:18" s="28" customFormat="1" ht="12" x14ac:dyDescent="0.2">
      <c r="A3496" s="717" t="s">
        <v>514</v>
      </c>
      <c r="B3496" s="718" t="s">
        <v>515</v>
      </c>
      <c r="C3496" s="718" t="s">
        <v>147</v>
      </c>
      <c r="D3496" s="718" t="s">
        <v>889</v>
      </c>
      <c r="E3496" s="719">
        <v>12000</v>
      </c>
      <c r="F3496" s="720" t="s">
        <v>2286</v>
      </c>
      <c r="G3496" s="718" t="s">
        <v>2287</v>
      </c>
      <c r="H3496" s="718"/>
      <c r="I3496" s="718" t="s">
        <v>771</v>
      </c>
      <c r="J3496" s="718" t="s">
        <v>2288</v>
      </c>
      <c r="K3496" s="721" t="s">
        <v>763</v>
      </c>
      <c r="L3496" s="732">
        <v>0</v>
      </c>
      <c r="M3496" s="733">
        <v>0</v>
      </c>
      <c r="N3496" s="734" t="s">
        <v>763</v>
      </c>
      <c r="O3496" s="732">
        <v>6</v>
      </c>
      <c r="P3496" s="733">
        <v>72800</v>
      </c>
      <c r="Q3496" s="735" t="str">
        <f t="shared" si="67"/>
        <v xml:space="preserve">DESIGNACIÓN  </v>
      </c>
      <c r="R3496" s="736" t="s">
        <v>523</v>
      </c>
    </row>
    <row r="3497" spans="1:18" s="28" customFormat="1" ht="12" x14ac:dyDescent="0.2">
      <c r="A3497" s="717" t="s">
        <v>514</v>
      </c>
      <c r="B3497" s="718" t="s">
        <v>515</v>
      </c>
      <c r="C3497" s="718" t="s">
        <v>147</v>
      </c>
      <c r="D3497" s="718" t="s">
        <v>1296</v>
      </c>
      <c r="E3497" s="719">
        <v>2500</v>
      </c>
      <c r="F3497" s="720" t="s">
        <v>2289</v>
      </c>
      <c r="G3497" s="718" t="s">
        <v>2290</v>
      </c>
      <c r="H3497" s="718" t="s">
        <v>519</v>
      </c>
      <c r="I3497" s="718" t="s">
        <v>528</v>
      </c>
      <c r="J3497" s="718" t="s">
        <v>547</v>
      </c>
      <c r="K3497" s="721" t="s">
        <v>785</v>
      </c>
      <c r="L3497" s="732">
        <v>12</v>
      </c>
      <c r="M3497" s="733">
        <v>30600</v>
      </c>
      <c r="N3497" s="734" t="s">
        <v>785</v>
      </c>
      <c r="O3497" s="732">
        <v>6</v>
      </c>
      <c r="P3497" s="733">
        <v>14889.59</v>
      </c>
      <c r="Q3497" s="735" t="str">
        <f t="shared" si="67"/>
        <v>11 - INDETERMINADO</v>
      </c>
      <c r="R3497" s="736" t="s">
        <v>523</v>
      </c>
    </row>
    <row r="3498" spans="1:18" s="28" customFormat="1" ht="12" x14ac:dyDescent="0.2">
      <c r="A3498" s="717" t="s">
        <v>514</v>
      </c>
      <c r="B3498" s="718" t="s">
        <v>515</v>
      </c>
      <c r="C3498" s="718" t="s">
        <v>147</v>
      </c>
      <c r="D3498" s="718" t="s">
        <v>2291</v>
      </c>
      <c r="E3498" s="719">
        <v>1200</v>
      </c>
      <c r="F3498" s="720" t="s">
        <v>2292</v>
      </c>
      <c r="G3498" s="718" t="s">
        <v>2293</v>
      </c>
      <c r="H3498" s="718" t="s">
        <v>571</v>
      </c>
      <c r="I3498" s="718" t="s">
        <v>571</v>
      </c>
      <c r="J3498" s="718" t="s">
        <v>571</v>
      </c>
      <c r="K3498" s="721" t="s">
        <v>522</v>
      </c>
      <c r="L3498" s="732">
        <v>12</v>
      </c>
      <c r="M3498" s="733">
        <v>15210</v>
      </c>
      <c r="N3498" s="734" t="s">
        <v>522</v>
      </c>
      <c r="O3498" s="732">
        <v>6</v>
      </c>
      <c r="P3498" s="733">
        <v>6920</v>
      </c>
      <c r="Q3498" s="735" t="str">
        <f t="shared" si="67"/>
        <v>99 - INDETERMINADO</v>
      </c>
      <c r="R3498" s="736" t="s">
        <v>523</v>
      </c>
    </row>
    <row r="3499" spans="1:18" s="28" customFormat="1" ht="12" x14ac:dyDescent="0.2">
      <c r="A3499" s="717" t="s">
        <v>514</v>
      </c>
      <c r="B3499" s="718" t="s">
        <v>515</v>
      </c>
      <c r="C3499" s="718" t="s">
        <v>147</v>
      </c>
      <c r="D3499" s="718" t="s">
        <v>841</v>
      </c>
      <c r="E3499" s="719">
        <v>3000</v>
      </c>
      <c r="F3499" s="720" t="s">
        <v>2294</v>
      </c>
      <c r="G3499" s="718" t="s">
        <v>2295</v>
      </c>
      <c r="H3499" s="718"/>
      <c r="I3499" s="718" t="s">
        <v>528</v>
      </c>
      <c r="J3499" s="718" t="s">
        <v>2296</v>
      </c>
      <c r="K3499" s="721" t="s">
        <v>700</v>
      </c>
      <c r="L3499" s="732">
        <v>5</v>
      </c>
      <c r="M3499" s="733">
        <v>15000</v>
      </c>
      <c r="N3499" s="734" t="s">
        <v>700</v>
      </c>
      <c r="O3499" s="732">
        <v>3</v>
      </c>
      <c r="P3499" s="733">
        <v>9000</v>
      </c>
      <c r="Q3499" s="735"/>
      <c r="R3499" s="736" t="s">
        <v>543</v>
      </c>
    </row>
    <row r="3500" spans="1:18" s="28" customFormat="1" ht="12" x14ac:dyDescent="0.2">
      <c r="A3500" s="717" t="s">
        <v>514</v>
      </c>
      <c r="B3500" s="718" t="s">
        <v>515</v>
      </c>
      <c r="C3500" s="718" t="s">
        <v>147</v>
      </c>
      <c r="D3500" s="718" t="s">
        <v>1081</v>
      </c>
      <c r="E3500" s="719">
        <v>2500</v>
      </c>
      <c r="F3500" s="720" t="s">
        <v>2297</v>
      </c>
      <c r="G3500" s="718" t="s">
        <v>2298</v>
      </c>
      <c r="H3500" s="718" t="s">
        <v>539</v>
      </c>
      <c r="I3500" s="718" t="s">
        <v>520</v>
      </c>
      <c r="J3500" s="718" t="s">
        <v>2066</v>
      </c>
      <c r="K3500" s="721" t="s">
        <v>2299</v>
      </c>
      <c r="L3500" s="732">
        <v>3</v>
      </c>
      <c r="M3500" s="733">
        <v>5880</v>
      </c>
      <c r="N3500" s="734" t="s">
        <v>542</v>
      </c>
      <c r="O3500" s="732">
        <v>0</v>
      </c>
      <c r="P3500" s="733">
        <v>0</v>
      </c>
      <c r="Q3500" s="735"/>
      <c r="R3500" s="736" t="s">
        <v>543</v>
      </c>
    </row>
    <row r="3501" spans="1:18" s="28" customFormat="1" ht="12" x14ac:dyDescent="0.2">
      <c r="A3501" s="717" t="s">
        <v>514</v>
      </c>
      <c r="B3501" s="718" t="s">
        <v>549</v>
      </c>
      <c r="C3501" s="718" t="s">
        <v>147</v>
      </c>
      <c r="D3501" s="718" t="s">
        <v>2300</v>
      </c>
      <c r="E3501" s="719">
        <v>3000</v>
      </c>
      <c r="F3501" s="720" t="s">
        <v>2301</v>
      </c>
      <c r="G3501" s="718" t="s">
        <v>2302</v>
      </c>
      <c r="H3501" s="718"/>
      <c r="I3501" s="718" t="s">
        <v>528</v>
      </c>
      <c r="J3501" s="718" t="s">
        <v>2303</v>
      </c>
      <c r="K3501" s="721" t="s">
        <v>557</v>
      </c>
      <c r="L3501" s="732">
        <v>12</v>
      </c>
      <c r="M3501" s="733">
        <v>36600</v>
      </c>
      <c r="N3501" s="734" t="s">
        <v>557</v>
      </c>
      <c r="O3501" s="732">
        <v>0</v>
      </c>
      <c r="P3501" s="733">
        <v>0</v>
      </c>
      <c r="Q3501" s="735" t="str">
        <f>+N3501</f>
        <v>13 - INDETERMINADO</v>
      </c>
      <c r="R3501" s="736" t="s">
        <v>523</v>
      </c>
    </row>
    <row r="3502" spans="1:18" s="28" customFormat="1" ht="12" x14ac:dyDescent="0.2">
      <c r="A3502" s="717" t="s">
        <v>514</v>
      </c>
      <c r="B3502" s="718" t="s">
        <v>549</v>
      </c>
      <c r="C3502" s="718" t="s">
        <v>147</v>
      </c>
      <c r="D3502" s="718" t="s">
        <v>550</v>
      </c>
      <c r="E3502" s="719">
        <v>4000</v>
      </c>
      <c r="F3502" s="720" t="s">
        <v>2304</v>
      </c>
      <c r="G3502" s="718" t="s">
        <v>2305</v>
      </c>
      <c r="H3502" s="718" t="s">
        <v>519</v>
      </c>
      <c r="I3502" s="718" t="s">
        <v>520</v>
      </c>
      <c r="J3502" s="718" t="s">
        <v>534</v>
      </c>
      <c r="K3502" s="721" t="s">
        <v>2306</v>
      </c>
      <c r="L3502" s="732">
        <v>3</v>
      </c>
      <c r="M3502" s="733">
        <v>11516.66</v>
      </c>
      <c r="N3502" s="734">
        <v>0</v>
      </c>
      <c r="O3502" s="732">
        <v>6</v>
      </c>
      <c r="P3502" s="733">
        <v>23756.649999999998</v>
      </c>
      <c r="Q3502" s="735">
        <f>+N3502</f>
        <v>0</v>
      </c>
      <c r="R3502" s="736" t="s">
        <v>523</v>
      </c>
    </row>
    <row r="3503" spans="1:18" s="28" customFormat="1" ht="12" x14ac:dyDescent="0.2">
      <c r="A3503" s="717" t="s">
        <v>514</v>
      </c>
      <c r="B3503" s="718" t="s">
        <v>515</v>
      </c>
      <c r="C3503" s="718" t="s">
        <v>147</v>
      </c>
      <c r="D3503" s="718" t="s">
        <v>2307</v>
      </c>
      <c r="E3503" s="719">
        <v>2500</v>
      </c>
      <c r="F3503" s="720" t="s">
        <v>2308</v>
      </c>
      <c r="G3503" s="718" t="s">
        <v>2309</v>
      </c>
      <c r="H3503" s="718" t="s">
        <v>519</v>
      </c>
      <c r="I3503" s="718" t="s">
        <v>520</v>
      </c>
      <c r="J3503" s="718" t="s">
        <v>534</v>
      </c>
      <c r="K3503" s="721" t="s">
        <v>530</v>
      </c>
      <c r="L3503" s="732">
        <v>12</v>
      </c>
      <c r="M3503" s="733">
        <v>30600</v>
      </c>
      <c r="N3503" s="734" t="s">
        <v>530</v>
      </c>
      <c r="O3503" s="732">
        <v>6</v>
      </c>
      <c r="P3503" s="733">
        <v>15000</v>
      </c>
      <c r="Q3503" s="735" t="str">
        <f>+N3503</f>
        <v>4 - INDETERMINADO</v>
      </c>
      <c r="R3503" s="736" t="s">
        <v>523</v>
      </c>
    </row>
    <row r="3504" spans="1:18" s="28" customFormat="1" ht="12" x14ac:dyDescent="0.2">
      <c r="A3504" s="717" t="s">
        <v>514</v>
      </c>
      <c r="B3504" s="718" t="s">
        <v>515</v>
      </c>
      <c r="C3504" s="718" t="s">
        <v>147</v>
      </c>
      <c r="D3504" s="718" t="s">
        <v>618</v>
      </c>
      <c r="E3504" s="719">
        <v>3000</v>
      </c>
      <c r="F3504" s="720" t="s">
        <v>2310</v>
      </c>
      <c r="G3504" s="718" t="s">
        <v>2311</v>
      </c>
      <c r="H3504" s="718"/>
      <c r="I3504" s="718" t="s">
        <v>528</v>
      </c>
      <c r="J3504" s="718" t="s">
        <v>2312</v>
      </c>
      <c r="K3504" s="721" t="s">
        <v>557</v>
      </c>
      <c r="L3504" s="732">
        <v>5</v>
      </c>
      <c r="M3504" s="733">
        <v>15000</v>
      </c>
      <c r="N3504" s="734" t="s">
        <v>557</v>
      </c>
      <c r="O3504" s="732">
        <v>4</v>
      </c>
      <c r="P3504" s="733">
        <v>12000</v>
      </c>
      <c r="Q3504" s="735" t="str">
        <f>+N3504</f>
        <v>13 - INDETERMINADO</v>
      </c>
      <c r="R3504" s="736" t="s">
        <v>523</v>
      </c>
    </row>
    <row r="3505" spans="1:18" s="28" customFormat="1" ht="12" x14ac:dyDescent="0.2">
      <c r="A3505" s="717" t="s">
        <v>514</v>
      </c>
      <c r="B3505" s="718" t="s">
        <v>515</v>
      </c>
      <c r="C3505" s="718" t="s">
        <v>147</v>
      </c>
      <c r="D3505" s="718" t="s">
        <v>585</v>
      </c>
      <c r="E3505" s="719">
        <v>3000</v>
      </c>
      <c r="F3505" s="720" t="s">
        <v>2313</v>
      </c>
      <c r="G3505" s="718" t="s">
        <v>2314</v>
      </c>
      <c r="H3505" s="718" t="s">
        <v>565</v>
      </c>
      <c r="I3505" s="718" t="s">
        <v>520</v>
      </c>
      <c r="J3505" s="718" t="s">
        <v>588</v>
      </c>
      <c r="K3505" s="721" t="s">
        <v>557</v>
      </c>
      <c r="L3505" s="732">
        <v>5</v>
      </c>
      <c r="M3505" s="733">
        <v>15000</v>
      </c>
      <c r="N3505" s="734" t="s">
        <v>557</v>
      </c>
      <c r="O3505" s="732">
        <v>6</v>
      </c>
      <c r="P3505" s="733">
        <v>18000</v>
      </c>
      <c r="Q3505" s="735" t="str">
        <f>+N3505</f>
        <v>13 - INDETERMINADO</v>
      </c>
      <c r="R3505" s="736" t="s">
        <v>523</v>
      </c>
    </row>
    <row r="3506" spans="1:18" s="28" customFormat="1" ht="12" x14ac:dyDescent="0.2">
      <c r="A3506" s="717" t="s">
        <v>514</v>
      </c>
      <c r="B3506" s="718" t="s">
        <v>515</v>
      </c>
      <c r="C3506" s="718" t="s">
        <v>147</v>
      </c>
      <c r="D3506" s="718" t="s">
        <v>1282</v>
      </c>
      <c r="E3506" s="719">
        <v>12000</v>
      </c>
      <c r="F3506" s="720" t="s">
        <v>2315</v>
      </c>
      <c r="G3506" s="718" t="s">
        <v>2316</v>
      </c>
      <c r="H3506" s="718"/>
      <c r="I3506" s="718" t="s">
        <v>528</v>
      </c>
      <c r="J3506" s="718" t="s">
        <v>2317</v>
      </c>
      <c r="K3506" s="721" t="s">
        <v>763</v>
      </c>
      <c r="L3506" s="732">
        <v>0</v>
      </c>
      <c r="M3506" s="733">
        <v>0</v>
      </c>
      <c r="N3506" s="734" t="s">
        <v>763</v>
      </c>
      <c r="O3506" s="732">
        <v>3</v>
      </c>
      <c r="P3506" s="733">
        <v>36800</v>
      </c>
      <c r="Q3506" s="735"/>
      <c r="R3506" s="736" t="s">
        <v>543</v>
      </c>
    </row>
    <row r="3507" spans="1:18" s="28" customFormat="1" ht="12" x14ac:dyDescent="0.2">
      <c r="A3507" s="717" t="s">
        <v>514</v>
      </c>
      <c r="B3507" s="718" t="s">
        <v>515</v>
      </c>
      <c r="C3507" s="718" t="s">
        <v>147</v>
      </c>
      <c r="D3507" s="718" t="s">
        <v>1212</v>
      </c>
      <c r="E3507" s="719">
        <v>5000</v>
      </c>
      <c r="F3507" s="720" t="s">
        <v>2318</v>
      </c>
      <c r="G3507" s="718" t="s">
        <v>2319</v>
      </c>
      <c r="H3507" s="718" t="s">
        <v>565</v>
      </c>
      <c r="I3507" s="718" t="s">
        <v>528</v>
      </c>
      <c r="J3507" s="718" t="s">
        <v>566</v>
      </c>
      <c r="K3507" s="721">
        <v>11</v>
      </c>
      <c r="L3507" s="732">
        <v>1</v>
      </c>
      <c r="M3507" s="733">
        <v>5000</v>
      </c>
      <c r="N3507" s="734" t="s">
        <v>542</v>
      </c>
      <c r="O3507" s="732">
        <v>0</v>
      </c>
      <c r="P3507" s="733">
        <v>0</v>
      </c>
      <c r="Q3507" s="735"/>
      <c r="R3507" s="736" t="s">
        <v>543</v>
      </c>
    </row>
    <row r="3508" spans="1:18" s="28" customFormat="1" ht="12" x14ac:dyDescent="0.2">
      <c r="A3508" s="717" t="s">
        <v>514</v>
      </c>
      <c r="B3508" s="718" t="s">
        <v>515</v>
      </c>
      <c r="C3508" s="718" t="s">
        <v>147</v>
      </c>
      <c r="D3508" s="718" t="s">
        <v>2020</v>
      </c>
      <c r="E3508" s="719">
        <v>5000</v>
      </c>
      <c r="F3508" s="720" t="s">
        <v>2320</v>
      </c>
      <c r="G3508" s="718" t="s">
        <v>2321</v>
      </c>
      <c r="H3508" s="718" t="s">
        <v>539</v>
      </c>
      <c r="I3508" s="718" t="s">
        <v>528</v>
      </c>
      <c r="J3508" s="718" t="s">
        <v>540</v>
      </c>
      <c r="K3508" s="721" t="s">
        <v>785</v>
      </c>
      <c r="L3508" s="732">
        <v>12</v>
      </c>
      <c r="M3508" s="733">
        <v>60600</v>
      </c>
      <c r="N3508" s="734" t="s">
        <v>785</v>
      </c>
      <c r="O3508" s="732">
        <v>6</v>
      </c>
      <c r="P3508" s="733">
        <v>29994.1</v>
      </c>
      <c r="Q3508" s="735" t="str">
        <f t="shared" ref="Q3508:Q3529" si="68">+N3508</f>
        <v>11 - INDETERMINADO</v>
      </c>
      <c r="R3508" s="736" t="s">
        <v>523</v>
      </c>
    </row>
    <row r="3509" spans="1:18" s="28" customFormat="1" ht="12" x14ac:dyDescent="0.2">
      <c r="A3509" s="717" t="s">
        <v>514</v>
      </c>
      <c r="B3509" s="718" t="s">
        <v>515</v>
      </c>
      <c r="C3509" s="718" t="s">
        <v>147</v>
      </c>
      <c r="D3509" s="718" t="s">
        <v>1348</v>
      </c>
      <c r="E3509" s="719">
        <v>6000</v>
      </c>
      <c r="F3509" s="720" t="s">
        <v>2322</v>
      </c>
      <c r="G3509" s="718" t="s">
        <v>2323</v>
      </c>
      <c r="H3509" s="718" t="s">
        <v>519</v>
      </c>
      <c r="I3509" s="718" t="s">
        <v>528</v>
      </c>
      <c r="J3509" s="718" t="s">
        <v>547</v>
      </c>
      <c r="K3509" s="721" t="s">
        <v>785</v>
      </c>
      <c r="L3509" s="732">
        <v>12</v>
      </c>
      <c r="M3509" s="733">
        <v>72600</v>
      </c>
      <c r="N3509" s="734" t="s">
        <v>785</v>
      </c>
      <c r="O3509" s="732">
        <v>6</v>
      </c>
      <c r="P3509" s="733">
        <v>36000</v>
      </c>
      <c r="Q3509" s="735" t="str">
        <f t="shared" si="68"/>
        <v>11 - INDETERMINADO</v>
      </c>
      <c r="R3509" s="736" t="s">
        <v>523</v>
      </c>
    </row>
    <row r="3510" spans="1:18" s="28" customFormat="1" ht="12" x14ac:dyDescent="0.2">
      <c r="A3510" s="717" t="s">
        <v>514</v>
      </c>
      <c r="B3510" s="718" t="s">
        <v>515</v>
      </c>
      <c r="C3510" s="718" t="s">
        <v>147</v>
      </c>
      <c r="D3510" s="718" t="s">
        <v>618</v>
      </c>
      <c r="E3510" s="719">
        <v>3000</v>
      </c>
      <c r="F3510" s="720" t="s">
        <v>2324</v>
      </c>
      <c r="G3510" s="718" t="s">
        <v>2325</v>
      </c>
      <c r="H3510" s="718" t="s">
        <v>539</v>
      </c>
      <c r="I3510" s="718" t="s">
        <v>528</v>
      </c>
      <c r="J3510" s="718" t="s">
        <v>540</v>
      </c>
      <c r="K3510" s="721" t="s">
        <v>557</v>
      </c>
      <c r="L3510" s="732">
        <v>5</v>
      </c>
      <c r="M3510" s="733">
        <v>15000</v>
      </c>
      <c r="N3510" s="734" t="s">
        <v>557</v>
      </c>
      <c r="O3510" s="732">
        <v>6</v>
      </c>
      <c r="P3510" s="733">
        <v>18000</v>
      </c>
      <c r="Q3510" s="735" t="str">
        <f t="shared" si="68"/>
        <v>13 - INDETERMINADO</v>
      </c>
      <c r="R3510" s="736" t="s">
        <v>523</v>
      </c>
    </row>
    <row r="3511" spans="1:18" s="28" customFormat="1" ht="12" x14ac:dyDescent="0.2">
      <c r="A3511" s="717" t="s">
        <v>514</v>
      </c>
      <c r="B3511" s="718" t="s">
        <v>515</v>
      </c>
      <c r="C3511" s="718" t="s">
        <v>147</v>
      </c>
      <c r="D3511" s="718" t="s">
        <v>1550</v>
      </c>
      <c r="E3511" s="719">
        <v>6000</v>
      </c>
      <c r="F3511" s="720" t="s">
        <v>2326</v>
      </c>
      <c r="G3511" s="718" t="s">
        <v>2327</v>
      </c>
      <c r="H3511" s="718" t="s">
        <v>519</v>
      </c>
      <c r="I3511" s="718" t="s">
        <v>528</v>
      </c>
      <c r="J3511" s="718" t="s">
        <v>547</v>
      </c>
      <c r="K3511" s="721" t="s">
        <v>530</v>
      </c>
      <c r="L3511" s="732">
        <v>5</v>
      </c>
      <c r="M3511" s="733">
        <v>30000</v>
      </c>
      <c r="N3511" s="734" t="s">
        <v>530</v>
      </c>
      <c r="O3511" s="732">
        <v>6</v>
      </c>
      <c r="P3511" s="733">
        <v>35398.75</v>
      </c>
      <c r="Q3511" s="735" t="str">
        <f t="shared" si="68"/>
        <v>4 - INDETERMINADO</v>
      </c>
      <c r="R3511" s="736" t="s">
        <v>523</v>
      </c>
    </row>
    <row r="3512" spans="1:18" s="28" customFormat="1" ht="12" x14ac:dyDescent="0.2">
      <c r="A3512" s="717" t="s">
        <v>514</v>
      </c>
      <c r="B3512" s="718" t="s">
        <v>515</v>
      </c>
      <c r="C3512" s="718" t="s">
        <v>147</v>
      </c>
      <c r="D3512" s="718" t="s">
        <v>585</v>
      </c>
      <c r="E3512" s="719">
        <v>3000</v>
      </c>
      <c r="F3512" s="720" t="s">
        <v>2328</v>
      </c>
      <c r="G3512" s="718" t="s">
        <v>2329</v>
      </c>
      <c r="H3512" s="718" t="s">
        <v>519</v>
      </c>
      <c r="I3512" s="718" t="s">
        <v>528</v>
      </c>
      <c r="J3512" s="718" t="s">
        <v>547</v>
      </c>
      <c r="K3512" s="721" t="s">
        <v>557</v>
      </c>
      <c r="L3512" s="732">
        <v>5</v>
      </c>
      <c r="M3512" s="733">
        <v>11452.5</v>
      </c>
      <c r="N3512" s="734" t="s">
        <v>557</v>
      </c>
      <c r="O3512" s="732">
        <v>6</v>
      </c>
      <c r="P3512" s="733">
        <v>17900</v>
      </c>
      <c r="Q3512" s="735" t="str">
        <f t="shared" si="68"/>
        <v>13 - INDETERMINADO</v>
      </c>
      <c r="R3512" s="736" t="s">
        <v>523</v>
      </c>
    </row>
    <row r="3513" spans="1:18" s="28" customFormat="1" ht="12" x14ac:dyDescent="0.2">
      <c r="A3513" s="717" t="s">
        <v>514</v>
      </c>
      <c r="B3513" s="718" t="s">
        <v>515</v>
      </c>
      <c r="C3513" s="718" t="s">
        <v>147</v>
      </c>
      <c r="D3513" s="718" t="s">
        <v>1061</v>
      </c>
      <c r="E3513" s="719">
        <v>10000</v>
      </c>
      <c r="F3513" s="720" t="s">
        <v>2330</v>
      </c>
      <c r="G3513" s="718" t="s">
        <v>2331</v>
      </c>
      <c r="H3513" s="718" t="s">
        <v>519</v>
      </c>
      <c r="I3513" s="718" t="s">
        <v>528</v>
      </c>
      <c r="J3513" s="718" t="s">
        <v>600</v>
      </c>
      <c r="K3513" s="721" t="s">
        <v>612</v>
      </c>
      <c r="L3513" s="732">
        <v>12</v>
      </c>
      <c r="M3513" s="733">
        <v>120600</v>
      </c>
      <c r="N3513" s="734" t="s">
        <v>612</v>
      </c>
      <c r="O3513" s="732">
        <v>6</v>
      </c>
      <c r="P3513" s="733">
        <v>60000</v>
      </c>
      <c r="Q3513" s="735" t="str">
        <f t="shared" si="68"/>
        <v>15 - INDETERMINADO</v>
      </c>
      <c r="R3513" s="736" t="s">
        <v>523</v>
      </c>
    </row>
    <row r="3514" spans="1:18" s="28" customFormat="1" ht="12" x14ac:dyDescent="0.2">
      <c r="A3514" s="717" t="s">
        <v>514</v>
      </c>
      <c r="B3514" s="718" t="s">
        <v>549</v>
      </c>
      <c r="C3514" s="718" t="s">
        <v>147</v>
      </c>
      <c r="D3514" s="718" t="s">
        <v>2332</v>
      </c>
      <c r="E3514" s="719">
        <v>3000</v>
      </c>
      <c r="F3514" s="720" t="s">
        <v>2333</v>
      </c>
      <c r="G3514" s="718" t="s">
        <v>2334</v>
      </c>
      <c r="H3514" s="718" t="s">
        <v>930</v>
      </c>
      <c r="I3514" s="718" t="s">
        <v>528</v>
      </c>
      <c r="J3514" s="718" t="s">
        <v>1833</v>
      </c>
      <c r="K3514" s="721">
        <v>3</v>
      </c>
      <c r="L3514" s="732">
        <v>8</v>
      </c>
      <c r="M3514" s="733">
        <v>22846.67</v>
      </c>
      <c r="N3514" s="734">
        <v>0</v>
      </c>
      <c r="O3514" s="732">
        <v>6</v>
      </c>
      <c r="P3514" s="733">
        <v>11023.32</v>
      </c>
      <c r="Q3514" s="735">
        <f t="shared" si="68"/>
        <v>0</v>
      </c>
      <c r="R3514" s="736" t="s">
        <v>523</v>
      </c>
    </row>
    <row r="3515" spans="1:18" s="28" customFormat="1" ht="12" x14ac:dyDescent="0.2">
      <c r="A3515" s="717" t="s">
        <v>514</v>
      </c>
      <c r="B3515" s="718" t="s">
        <v>515</v>
      </c>
      <c r="C3515" s="718" t="s">
        <v>147</v>
      </c>
      <c r="D3515" s="718" t="s">
        <v>1523</v>
      </c>
      <c r="E3515" s="719">
        <v>1800</v>
      </c>
      <c r="F3515" s="720" t="s">
        <v>2335</v>
      </c>
      <c r="G3515" s="718" t="s">
        <v>2336</v>
      </c>
      <c r="H3515" s="718" t="s">
        <v>571</v>
      </c>
      <c r="I3515" s="718" t="s">
        <v>571</v>
      </c>
      <c r="J3515" s="718" t="s">
        <v>571</v>
      </c>
      <c r="K3515" s="721" t="s">
        <v>1527</v>
      </c>
      <c r="L3515" s="732">
        <v>12</v>
      </c>
      <c r="M3515" s="733">
        <v>22410</v>
      </c>
      <c r="N3515" s="734" t="s">
        <v>1527</v>
      </c>
      <c r="O3515" s="732">
        <v>6</v>
      </c>
      <c r="P3515" s="733">
        <v>10800</v>
      </c>
      <c r="Q3515" s="735" t="str">
        <f t="shared" si="68"/>
        <v>43 - INDETERMINADO</v>
      </c>
      <c r="R3515" s="736" t="s">
        <v>523</v>
      </c>
    </row>
    <row r="3516" spans="1:18" s="28" customFormat="1" ht="12" x14ac:dyDescent="0.2">
      <c r="A3516" s="717" t="s">
        <v>514</v>
      </c>
      <c r="B3516" s="718" t="s">
        <v>515</v>
      </c>
      <c r="C3516" s="718" t="s">
        <v>147</v>
      </c>
      <c r="D3516" s="718" t="s">
        <v>550</v>
      </c>
      <c r="E3516" s="719">
        <v>3000</v>
      </c>
      <c r="F3516" s="720" t="s">
        <v>2337</v>
      </c>
      <c r="G3516" s="718" t="s">
        <v>2338</v>
      </c>
      <c r="H3516" s="718" t="s">
        <v>519</v>
      </c>
      <c r="I3516" s="718" t="s">
        <v>520</v>
      </c>
      <c r="J3516" s="718" t="s">
        <v>534</v>
      </c>
      <c r="K3516" s="721" t="s">
        <v>535</v>
      </c>
      <c r="L3516" s="732">
        <v>12</v>
      </c>
      <c r="M3516" s="733">
        <v>36600</v>
      </c>
      <c r="N3516" s="734" t="s">
        <v>535</v>
      </c>
      <c r="O3516" s="732">
        <v>6</v>
      </c>
      <c r="P3516" s="733">
        <v>17999.38</v>
      </c>
      <c r="Q3516" s="735" t="str">
        <f t="shared" si="68"/>
        <v>12 - INDETERMINADO</v>
      </c>
      <c r="R3516" s="736" t="s">
        <v>523</v>
      </c>
    </row>
    <row r="3517" spans="1:18" s="28" customFormat="1" ht="12" x14ac:dyDescent="0.2">
      <c r="A3517" s="717" t="s">
        <v>514</v>
      </c>
      <c r="B3517" s="718" t="s">
        <v>515</v>
      </c>
      <c r="C3517" s="718" t="s">
        <v>147</v>
      </c>
      <c r="D3517" s="718" t="s">
        <v>708</v>
      </c>
      <c r="E3517" s="719">
        <v>3000</v>
      </c>
      <c r="F3517" s="720" t="s">
        <v>2339</v>
      </c>
      <c r="G3517" s="718" t="s">
        <v>2340</v>
      </c>
      <c r="H3517" s="718" t="s">
        <v>565</v>
      </c>
      <c r="I3517" s="718" t="s">
        <v>528</v>
      </c>
      <c r="J3517" s="718" t="s">
        <v>566</v>
      </c>
      <c r="K3517" s="721" t="s">
        <v>612</v>
      </c>
      <c r="L3517" s="732">
        <v>5</v>
      </c>
      <c r="M3517" s="733">
        <v>15000</v>
      </c>
      <c r="N3517" s="734" t="s">
        <v>612</v>
      </c>
      <c r="O3517" s="732">
        <v>6</v>
      </c>
      <c r="P3517" s="733">
        <v>18000</v>
      </c>
      <c r="Q3517" s="735" t="str">
        <f t="shared" si="68"/>
        <v>15 - INDETERMINADO</v>
      </c>
      <c r="R3517" s="736" t="s">
        <v>523</v>
      </c>
    </row>
    <row r="3518" spans="1:18" s="28" customFormat="1" ht="12" x14ac:dyDescent="0.2">
      <c r="A3518" s="717" t="s">
        <v>514</v>
      </c>
      <c r="B3518" s="718" t="s">
        <v>549</v>
      </c>
      <c r="C3518" s="718" t="s">
        <v>147</v>
      </c>
      <c r="D3518" s="718" t="s">
        <v>2300</v>
      </c>
      <c r="E3518" s="719">
        <v>3000</v>
      </c>
      <c r="F3518" s="720" t="s">
        <v>2341</v>
      </c>
      <c r="G3518" s="718" t="s">
        <v>2342</v>
      </c>
      <c r="H3518" s="718" t="s">
        <v>539</v>
      </c>
      <c r="I3518" s="718" t="s">
        <v>528</v>
      </c>
      <c r="J3518" s="718" t="s">
        <v>2343</v>
      </c>
      <c r="K3518" s="721" t="s">
        <v>542</v>
      </c>
      <c r="L3518" s="732">
        <v>0</v>
      </c>
      <c r="M3518" s="733">
        <v>0</v>
      </c>
      <c r="N3518" s="734">
        <v>0</v>
      </c>
      <c r="O3518" s="732">
        <v>2</v>
      </c>
      <c r="P3518" s="733">
        <v>5600</v>
      </c>
      <c r="Q3518" s="735">
        <f t="shared" si="68"/>
        <v>0</v>
      </c>
      <c r="R3518" s="736" t="s">
        <v>523</v>
      </c>
    </row>
    <row r="3519" spans="1:18" s="28" customFormat="1" ht="12" x14ac:dyDescent="0.2">
      <c r="A3519" s="717" t="s">
        <v>514</v>
      </c>
      <c r="B3519" s="718" t="s">
        <v>515</v>
      </c>
      <c r="C3519" s="718" t="s">
        <v>147</v>
      </c>
      <c r="D3519" s="718" t="s">
        <v>2344</v>
      </c>
      <c r="E3519" s="719">
        <v>8000</v>
      </c>
      <c r="F3519" s="720" t="s">
        <v>2345</v>
      </c>
      <c r="G3519" s="718" t="s">
        <v>2346</v>
      </c>
      <c r="H3519" s="718" t="s">
        <v>519</v>
      </c>
      <c r="I3519" s="718" t="s">
        <v>528</v>
      </c>
      <c r="J3519" s="718" t="s">
        <v>547</v>
      </c>
      <c r="K3519" s="721" t="s">
        <v>530</v>
      </c>
      <c r="L3519" s="732">
        <v>5</v>
      </c>
      <c r="M3519" s="733">
        <v>40000</v>
      </c>
      <c r="N3519" s="734" t="s">
        <v>530</v>
      </c>
      <c r="O3519" s="732">
        <v>6</v>
      </c>
      <c r="P3519" s="733">
        <v>47750.559999999998</v>
      </c>
      <c r="Q3519" s="735" t="str">
        <f t="shared" si="68"/>
        <v>4 - INDETERMINADO</v>
      </c>
      <c r="R3519" s="736" t="s">
        <v>523</v>
      </c>
    </row>
    <row r="3520" spans="1:18" s="28" customFormat="1" ht="12" x14ac:dyDescent="0.2">
      <c r="A3520" s="717" t="s">
        <v>514</v>
      </c>
      <c r="B3520" s="718" t="s">
        <v>515</v>
      </c>
      <c r="C3520" s="718" t="s">
        <v>147</v>
      </c>
      <c r="D3520" s="718" t="s">
        <v>536</v>
      </c>
      <c r="E3520" s="719">
        <v>3000</v>
      </c>
      <c r="F3520" s="720" t="s">
        <v>2347</v>
      </c>
      <c r="G3520" s="718" t="s">
        <v>2348</v>
      </c>
      <c r="H3520" s="718" t="s">
        <v>539</v>
      </c>
      <c r="I3520" s="718" t="s">
        <v>528</v>
      </c>
      <c r="J3520" s="718" t="s">
        <v>540</v>
      </c>
      <c r="K3520" s="721" t="s">
        <v>541</v>
      </c>
      <c r="L3520" s="732">
        <v>5</v>
      </c>
      <c r="M3520" s="733">
        <v>15000</v>
      </c>
      <c r="N3520" s="734" t="s">
        <v>541</v>
      </c>
      <c r="O3520" s="732">
        <v>6</v>
      </c>
      <c r="P3520" s="733">
        <v>17998.330000000002</v>
      </c>
      <c r="Q3520" s="735" t="str">
        <f t="shared" si="68"/>
        <v>5 - INDETERMINADO</v>
      </c>
      <c r="R3520" s="736" t="s">
        <v>523</v>
      </c>
    </row>
    <row r="3521" spans="1:18" s="28" customFormat="1" ht="12" x14ac:dyDescent="0.2">
      <c r="A3521" s="717" t="s">
        <v>514</v>
      </c>
      <c r="B3521" s="718" t="s">
        <v>515</v>
      </c>
      <c r="C3521" s="718" t="s">
        <v>147</v>
      </c>
      <c r="D3521" s="718" t="s">
        <v>2349</v>
      </c>
      <c r="E3521" s="719">
        <v>6000</v>
      </c>
      <c r="F3521" s="720" t="s">
        <v>2350</v>
      </c>
      <c r="G3521" s="718" t="s">
        <v>2351</v>
      </c>
      <c r="H3521" s="718" t="s">
        <v>527</v>
      </c>
      <c r="I3521" s="718" t="s">
        <v>528</v>
      </c>
      <c r="J3521" s="718" t="s">
        <v>947</v>
      </c>
      <c r="K3521" s="721" t="s">
        <v>557</v>
      </c>
      <c r="L3521" s="732">
        <v>12</v>
      </c>
      <c r="M3521" s="733">
        <v>72600</v>
      </c>
      <c r="N3521" s="734" t="s">
        <v>557</v>
      </c>
      <c r="O3521" s="732">
        <v>6</v>
      </c>
      <c r="P3521" s="733">
        <v>33596.17</v>
      </c>
      <c r="Q3521" s="735" t="str">
        <f t="shared" si="68"/>
        <v>13 - INDETERMINADO</v>
      </c>
      <c r="R3521" s="736" t="s">
        <v>523</v>
      </c>
    </row>
    <row r="3522" spans="1:18" s="28" customFormat="1" ht="12" x14ac:dyDescent="0.2">
      <c r="A3522" s="717" t="s">
        <v>514</v>
      </c>
      <c r="B3522" s="718" t="s">
        <v>515</v>
      </c>
      <c r="C3522" s="718" t="s">
        <v>147</v>
      </c>
      <c r="D3522" s="718" t="s">
        <v>2352</v>
      </c>
      <c r="E3522" s="719">
        <v>2500</v>
      </c>
      <c r="F3522" s="720" t="s">
        <v>2353</v>
      </c>
      <c r="G3522" s="718" t="s">
        <v>2354</v>
      </c>
      <c r="H3522" s="718" t="s">
        <v>623</v>
      </c>
      <c r="I3522" s="718" t="s">
        <v>1405</v>
      </c>
      <c r="J3522" s="718" t="s">
        <v>2355</v>
      </c>
      <c r="K3522" s="721" t="s">
        <v>530</v>
      </c>
      <c r="L3522" s="732">
        <v>12</v>
      </c>
      <c r="M3522" s="733">
        <v>30600</v>
      </c>
      <c r="N3522" s="734" t="s">
        <v>530</v>
      </c>
      <c r="O3522" s="732">
        <v>6</v>
      </c>
      <c r="P3522" s="733">
        <v>15000</v>
      </c>
      <c r="Q3522" s="735" t="str">
        <f t="shared" si="68"/>
        <v>4 - INDETERMINADO</v>
      </c>
      <c r="R3522" s="736" t="s">
        <v>523</v>
      </c>
    </row>
    <row r="3523" spans="1:18" s="28" customFormat="1" ht="12" x14ac:dyDescent="0.2">
      <c r="A3523" s="717" t="s">
        <v>514</v>
      </c>
      <c r="B3523" s="718" t="s">
        <v>549</v>
      </c>
      <c r="C3523" s="718" t="s">
        <v>147</v>
      </c>
      <c r="D3523" s="718" t="s">
        <v>804</v>
      </c>
      <c r="E3523" s="719">
        <v>3000</v>
      </c>
      <c r="F3523" s="720" t="s">
        <v>2356</v>
      </c>
      <c r="G3523" s="718" t="s">
        <v>2357</v>
      </c>
      <c r="H3523" s="718" t="s">
        <v>930</v>
      </c>
      <c r="I3523" s="718" t="s">
        <v>520</v>
      </c>
      <c r="J3523" s="718" t="s">
        <v>1635</v>
      </c>
      <c r="K3523" s="721">
        <v>3</v>
      </c>
      <c r="L3523" s="732">
        <v>8</v>
      </c>
      <c r="M3523" s="733">
        <v>23156.67</v>
      </c>
      <c r="N3523" s="734">
        <v>0</v>
      </c>
      <c r="O3523" s="732">
        <v>6</v>
      </c>
      <c r="P3523" s="733">
        <v>18000</v>
      </c>
      <c r="Q3523" s="735">
        <f t="shared" si="68"/>
        <v>0</v>
      </c>
      <c r="R3523" s="736" t="s">
        <v>523</v>
      </c>
    </row>
    <row r="3524" spans="1:18" s="28" customFormat="1" ht="12" x14ac:dyDescent="0.2">
      <c r="A3524" s="717" t="s">
        <v>514</v>
      </c>
      <c r="B3524" s="718" t="s">
        <v>515</v>
      </c>
      <c r="C3524" s="718" t="s">
        <v>147</v>
      </c>
      <c r="D3524" s="718" t="s">
        <v>2358</v>
      </c>
      <c r="E3524" s="719">
        <v>10000</v>
      </c>
      <c r="F3524" s="720" t="s">
        <v>2359</v>
      </c>
      <c r="G3524" s="718" t="s">
        <v>2360</v>
      </c>
      <c r="H3524" s="718" t="s">
        <v>519</v>
      </c>
      <c r="I3524" s="718" t="s">
        <v>528</v>
      </c>
      <c r="J3524" s="718" t="s">
        <v>600</v>
      </c>
      <c r="K3524" s="721" t="s">
        <v>1906</v>
      </c>
      <c r="L3524" s="732">
        <v>12</v>
      </c>
      <c r="M3524" s="733">
        <v>120600</v>
      </c>
      <c r="N3524" s="734" t="s">
        <v>1906</v>
      </c>
      <c r="O3524" s="732">
        <v>6</v>
      </c>
      <c r="P3524" s="733">
        <v>60000</v>
      </c>
      <c r="Q3524" s="735" t="str">
        <f t="shared" si="68"/>
        <v>10 - INDETERMINADO</v>
      </c>
      <c r="R3524" s="736" t="s">
        <v>523</v>
      </c>
    </row>
    <row r="3525" spans="1:18" s="28" customFormat="1" ht="12" x14ac:dyDescent="0.2">
      <c r="A3525" s="717" t="s">
        <v>514</v>
      </c>
      <c r="B3525" s="718" t="s">
        <v>515</v>
      </c>
      <c r="C3525" s="718" t="s">
        <v>147</v>
      </c>
      <c r="D3525" s="718" t="s">
        <v>2361</v>
      </c>
      <c r="E3525" s="719">
        <v>8500</v>
      </c>
      <c r="F3525" s="720" t="s">
        <v>2362</v>
      </c>
      <c r="G3525" s="718" t="s">
        <v>2363</v>
      </c>
      <c r="H3525" s="718" t="s">
        <v>519</v>
      </c>
      <c r="I3525" s="718" t="s">
        <v>528</v>
      </c>
      <c r="J3525" s="718" t="s">
        <v>547</v>
      </c>
      <c r="K3525" s="721" t="s">
        <v>557</v>
      </c>
      <c r="L3525" s="732">
        <v>5</v>
      </c>
      <c r="M3525" s="733">
        <v>42500</v>
      </c>
      <c r="N3525" s="734" t="s">
        <v>557</v>
      </c>
      <c r="O3525" s="732">
        <v>6</v>
      </c>
      <c r="P3525" s="733">
        <v>51000</v>
      </c>
      <c r="Q3525" s="735" t="str">
        <f t="shared" si="68"/>
        <v>13 - INDETERMINADO</v>
      </c>
      <c r="R3525" s="736" t="s">
        <v>523</v>
      </c>
    </row>
    <row r="3526" spans="1:18" s="28" customFormat="1" ht="12" x14ac:dyDescent="0.2">
      <c r="A3526" s="717" t="s">
        <v>514</v>
      </c>
      <c r="B3526" s="718" t="s">
        <v>515</v>
      </c>
      <c r="C3526" s="718" t="s">
        <v>147</v>
      </c>
      <c r="D3526" s="718" t="s">
        <v>881</v>
      </c>
      <c r="E3526" s="719">
        <v>3000</v>
      </c>
      <c r="F3526" s="720" t="s">
        <v>2364</v>
      </c>
      <c r="G3526" s="718" t="s">
        <v>2365</v>
      </c>
      <c r="H3526" s="718" t="s">
        <v>930</v>
      </c>
      <c r="I3526" s="718" t="s">
        <v>528</v>
      </c>
      <c r="J3526" s="718" t="s">
        <v>931</v>
      </c>
      <c r="K3526" s="721" t="s">
        <v>530</v>
      </c>
      <c r="L3526" s="732">
        <v>5</v>
      </c>
      <c r="M3526" s="733">
        <v>15000</v>
      </c>
      <c r="N3526" s="734" t="s">
        <v>530</v>
      </c>
      <c r="O3526" s="732">
        <v>6</v>
      </c>
      <c r="P3526" s="733">
        <v>18000</v>
      </c>
      <c r="Q3526" s="735" t="str">
        <f t="shared" si="68"/>
        <v>4 - INDETERMINADO</v>
      </c>
      <c r="R3526" s="736" t="s">
        <v>523</v>
      </c>
    </row>
    <row r="3527" spans="1:18" s="28" customFormat="1" ht="12" x14ac:dyDescent="0.2">
      <c r="A3527" s="717" t="s">
        <v>514</v>
      </c>
      <c r="B3527" s="718" t="s">
        <v>515</v>
      </c>
      <c r="C3527" s="718" t="s">
        <v>147</v>
      </c>
      <c r="D3527" s="718" t="s">
        <v>708</v>
      </c>
      <c r="E3527" s="719">
        <v>3000</v>
      </c>
      <c r="F3527" s="720" t="s">
        <v>2366</v>
      </c>
      <c r="G3527" s="718" t="s">
        <v>2367</v>
      </c>
      <c r="H3527" s="718" t="s">
        <v>539</v>
      </c>
      <c r="I3527" s="718" t="s">
        <v>520</v>
      </c>
      <c r="J3527" s="718" t="s">
        <v>1491</v>
      </c>
      <c r="K3527" s="721" t="s">
        <v>557</v>
      </c>
      <c r="L3527" s="732">
        <v>5</v>
      </c>
      <c r="M3527" s="733">
        <v>15000</v>
      </c>
      <c r="N3527" s="734" t="s">
        <v>557</v>
      </c>
      <c r="O3527" s="732">
        <v>6</v>
      </c>
      <c r="P3527" s="733">
        <v>15801.64</v>
      </c>
      <c r="Q3527" s="735" t="str">
        <f t="shared" si="68"/>
        <v>13 - INDETERMINADO</v>
      </c>
      <c r="R3527" s="736" t="s">
        <v>523</v>
      </c>
    </row>
    <row r="3528" spans="1:18" s="28" customFormat="1" ht="12" x14ac:dyDescent="0.2">
      <c r="A3528" s="717" t="s">
        <v>514</v>
      </c>
      <c r="B3528" s="718" t="s">
        <v>515</v>
      </c>
      <c r="C3528" s="718" t="s">
        <v>147</v>
      </c>
      <c r="D3528" s="718" t="s">
        <v>667</v>
      </c>
      <c r="E3528" s="719">
        <v>3000</v>
      </c>
      <c r="F3528" s="720" t="s">
        <v>2368</v>
      </c>
      <c r="G3528" s="718" t="s">
        <v>2369</v>
      </c>
      <c r="H3528" s="718"/>
      <c r="I3528" s="718" t="s">
        <v>528</v>
      </c>
      <c r="J3528" s="718" t="s">
        <v>2370</v>
      </c>
      <c r="K3528" s="721" t="s">
        <v>612</v>
      </c>
      <c r="L3528" s="732">
        <v>5</v>
      </c>
      <c r="M3528" s="733">
        <v>15000</v>
      </c>
      <c r="N3528" s="734" t="s">
        <v>612</v>
      </c>
      <c r="O3528" s="732">
        <v>6</v>
      </c>
      <c r="P3528" s="733">
        <v>18000</v>
      </c>
      <c r="Q3528" s="735" t="str">
        <f t="shared" si="68"/>
        <v>15 - INDETERMINADO</v>
      </c>
      <c r="R3528" s="736" t="s">
        <v>523</v>
      </c>
    </row>
    <row r="3529" spans="1:18" s="28" customFormat="1" ht="12" x14ac:dyDescent="0.2">
      <c r="A3529" s="717" t="s">
        <v>514</v>
      </c>
      <c r="B3529" s="718" t="s">
        <v>549</v>
      </c>
      <c r="C3529" s="718" t="s">
        <v>147</v>
      </c>
      <c r="D3529" s="718" t="s">
        <v>573</v>
      </c>
      <c r="E3529" s="719">
        <v>2000</v>
      </c>
      <c r="F3529" s="720" t="s">
        <v>2371</v>
      </c>
      <c r="G3529" s="718" t="s">
        <v>2372</v>
      </c>
      <c r="H3529" s="718"/>
      <c r="I3529" s="718" t="s">
        <v>1332</v>
      </c>
      <c r="J3529" s="718" t="s">
        <v>2373</v>
      </c>
      <c r="K3529" s="721" t="s">
        <v>2374</v>
      </c>
      <c r="L3529" s="732">
        <v>3</v>
      </c>
      <c r="M3529" s="733">
        <v>5920</v>
      </c>
      <c r="N3529" s="734">
        <v>0</v>
      </c>
      <c r="O3529" s="732">
        <v>6</v>
      </c>
      <c r="P3529" s="733">
        <v>11984.72</v>
      </c>
      <c r="Q3529" s="735">
        <f t="shared" si="68"/>
        <v>0</v>
      </c>
      <c r="R3529" s="736" t="s">
        <v>523</v>
      </c>
    </row>
    <row r="3530" spans="1:18" s="28" customFormat="1" ht="12" x14ac:dyDescent="0.2">
      <c r="A3530" s="717" t="s">
        <v>514</v>
      </c>
      <c r="B3530" s="718" t="s">
        <v>549</v>
      </c>
      <c r="C3530" s="718" t="s">
        <v>147</v>
      </c>
      <c r="D3530" s="718" t="s">
        <v>2375</v>
      </c>
      <c r="E3530" s="719">
        <v>6000</v>
      </c>
      <c r="F3530" s="720" t="s">
        <v>2376</v>
      </c>
      <c r="G3530" s="718" t="s">
        <v>2377</v>
      </c>
      <c r="H3530" s="718"/>
      <c r="I3530" s="718" t="s">
        <v>520</v>
      </c>
      <c r="J3530" s="718" t="s">
        <v>2378</v>
      </c>
      <c r="K3530" s="721" t="s">
        <v>2379</v>
      </c>
      <c r="L3530" s="732">
        <v>2</v>
      </c>
      <c r="M3530" s="733">
        <v>11693.33</v>
      </c>
      <c r="N3530" s="734">
        <v>1</v>
      </c>
      <c r="O3530" s="732">
        <v>0</v>
      </c>
      <c r="P3530" s="733">
        <v>0</v>
      </c>
      <c r="Q3530" s="735"/>
      <c r="R3530" s="736" t="s">
        <v>543</v>
      </c>
    </row>
    <row r="3531" spans="1:18" s="28" customFormat="1" ht="12" x14ac:dyDescent="0.2">
      <c r="A3531" s="717" t="s">
        <v>514</v>
      </c>
      <c r="B3531" s="718" t="s">
        <v>515</v>
      </c>
      <c r="C3531" s="718" t="s">
        <v>147</v>
      </c>
      <c r="D3531" s="718" t="s">
        <v>1728</v>
      </c>
      <c r="E3531" s="719">
        <v>5500</v>
      </c>
      <c r="F3531" s="720" t="s">
        <v>2380</v>
      </c>
      <c r="G3531" s="718" t="s">
        <v>2381</v>
      </c>
      <c r="H3531" s="718" t="s">
        <v>519</v>
      </c>
      <c r="I3531" s="718" t="s">
        <v>528</v>
      </c>
      <c r="J3531" s="718" t="s">
        <v>547</v>
      </c>
      <c r="K3531" s="721" t="s">
        <v>700</v>
      </c>
      <c r="L3531" s="732">
        <v>5</v>
      </c>
      <c r="M3531" s="733">
        <v>26679.45</v>
      </c>
      <c r="N3531" s="734" t="s">
        <v>700</v>
      </c>
      <c r="O3531" s="732">
        <v>6</v>
      </c>
      <c r="P3531" s="733">
        <v>33000</v>
      </c>
      <c r="Q3531" s="735" t="str">
        <f t="shared" ref="Q3531:Q3545" si="69">+N3531</f>
        <v>3 - INDETERMINADO</v>
      </c>
      <c r="R3531" s="736" t="s">
        <v>523</v>
      </c>
    </row>
    <row r="3532" spans="1:18" s="28" customFormat="1" ht="12" x14ac:dyDescent="0.2">
      <c r="A3532" s="717" t="s">
        <v>514</v>
      </c>
      <c r="B3532" s="718" t="s">
        <v>515</v>
      </c>
      <c r="C3532" s="718" t="s">
        <v>147</v>
      </c>
      <c r="D3532" s="718" t="s">
        <v>2382</v>
      </c>
      <c r="E3532" s="719">
        <v>3000</v>
      </c>
      <c r="F3532" s="720" t="s">
        <v>2383</v>
      </c>
      <c r="G3532" s="718" t="s">
        <v>2384</v>
      </c>
      <c r="H3532" s="718" t="s">
        <v>527</v>
      </c>
      <c r="I3532" s="718" t="s">
        <v>528</v>
      </c>
      <c r="J3532" s="718" t="s">
        <v>664</v>
      </c>
      <c r="K3532" s="721" t="s">
        <v>557</v>
      </c>
      <c r="L3532" s="732">
        <v>5</v>
      </c>
      <c r="M3532" s="733">
        <v>15000</v>
      </c>
      <c r="N3532" s="734" t="s">
        <v>557</v>
      </c>
      <c r="O3532" s="732">
        <v>6</v>
      </c>
      <c r="P3532" s="733">
        <v>17600</v>
      </c>
      <c r="Q3532" s="735" t="str">
        <f t="shared" si="69"/>
        <v>13 - INDETERMINADO</v>
      </c>
      <c r="R3532" s="736" t="s">
        <v>523</v>
      </c>
    </row>
    <row r="3533" spans="1:18" s="28" customFormat="1" ht="12" x14ac:dyDescent="0.2">
      <c r="A3533" s="717" t="s">
        <v>514</v>
      </c>
      <c r="B3533" s="718" t="s">
        <v>515</v>
      </c>
      <c r="C3533" s="718" t="s">
        <v>147</v>
      </c>
      <c r="D3533" s="718" t="s">
        <v>558</v>
      </c>
      <c r="E3533" s="719">
        <v>2500</v>
      </c>
      <c r="F3533" s="720" t="s">
        <v>2385</v>
      </c>
      <c r="G3533" s="718" t="s">
        <v>2386</v>
      </c>
      <c r="H3533" s="718" t="s">
        <v>519</v>
      </c>
      <c r="I3533" s="718" t="s">
        <v>1332</v>
      </c>
      <c r="J3533" s="718" t="s">
        <v>1549</v>
      </c>
      <c r="K3533" s="721" t="s">
        <v>1807</v>
      </c>
      <c r="L3533" s="732">
        <v>12</v>
      </c>
      <c r="M3533" s="733">
        <v>30600</v>
      </c>
      <c r="N3533" s="734" t="s">
        <v>1807</v>
      </c>
      <c r="O3533" s="732">
        <v>6</v>
      </c>
      <c r="P3533" s="733">
        <v>14938.55</v>
      </c>
      <c r="Q3533" s="735" t="str">
        <f t="shared" si="69"/>
        <v>23 - INDETERMINADO</v>
      </c>
      <c r="R3533" s="736" t="s">
        <v>523</v>
      </c>
    </row>
    <row r="3534" spans="1:18" s="28" customFormat="1" ht="12" x14ac:dyDescent="0.2">
      <c r="A3534" s="717" t="s">
        <v>514</v>
      </c>
      <c r="B3534" s="718" t="s">
        <v>549</v>
      </c>
      <c r="C3534" s="718" t="s">
        <v>147</v>
      </c>
      <c r="D3534" s="718" t="s">
        <v>2300</v>
      </c>
      <c r="E3534" s="719">
        <v>3000</v>
      </c>
      <c r="F3534" s="720" t="s">
        <v>2387</v>
      </c>
      <c r="G3534" s="718" t="s">
        <v>2388</v>
      </c>
      <c r="H3534" s="718"/>
      <c r="I3534" s="718" t="s">
        <v>528</v>
      </c>
      <c r="J3534" s="718" t="s">
        <v>2389</v>
      </c>
      <c r="K3534" s="721" t="s">
        <v>557</v>
      </c>
      <c r="L3534" s="732">
        <v>12</v>
      </c>
      <c r="M3534" s="733">
        <v>36400</v>
      </c>
      <c r="N3534" s="734" t="s">
        <v>557</v>
      </c>
      <c r="O3534" s="732">
        <v>0</v>
      </c>
      <c r="P3534" s="733">
        <v>0</v>
      </c>
      <c r="Q3534" s="735" t="str">
        <f t="shared" si="69"/>
        <v>13 - INDETERMINADO</v>
      </c>
      <c r="R3534" s="736" t="s">
        <v>523</v>
      </c>
    </row>
    <row r="3535" spans="1:18" s="28" customFormat="1" ht="12" x14ac:dyDescent="0.2">
      <c r="A3535" s="717" t="s">
        <v>514</v>
      </c>
      <c r="B3535" s="718" t="s">
        <v>515</v>
      </c>
      <c r="C3535" s="718" t="s">
        <v>147</v>
      </c>
      <c r="D3535" s="718" t="s">
        <v>1018</v>
      </c>
      <c r="E3535" s="719">
        <v>2500</v>
      </c>
      <c r="F3535" s="720" t="s">
        <v>2390</v>
      </c>
      <c r="G3535" s="718" t="s">
        <v>2391</v>
      </c>
      <c r="H3535" s="718" t="s">
        <v>571</v>
      </c>
      <c r="I3535" s="718" t="s">
        <v>571</v>
      </c>
      <c r="J3535" s="718" t="s">
        <v>571</v>
      </c>
      <c r="K3535" s="721" t="s">
        <v>557</v>
      </c>
      <c r="L3535" s="732">
        <v>12</v>
      </c>
      <c r="M3535" s="733">
        <v>27843.89</v>
      </c>
      <c r="N3535" s="734" t="s">
        <v>557</v>
      </c>
      <c r="O3535" s="732">
        <v>6</v>
      </c>
      <c r="P3535" s="733">
        <v>14907.12</v>
      </c>
      <c r="Q3535" s="735" t="str">
        <f t="shared" si="69"/>
        <v>13 - INDETERMINADO</v>
      </c>
      <c r="R3535" s="736" t="s">
        <v>523</v>
      </c>
    </row>
    <row r="3536" spans="1:18" s="28" customFormat="1" ht="12" x14ac:dyDescent="0.2">
      <c r="A3536" s="717" t="s">
        <v>514</v>
      </c>
      <c r="B3536" s="718" t="s">
        <v>515</v>
      </c>
      <c r="C3536" s="718" t="s">
        <v>147</v>
      </c>
      <c r="D3536" s="718" t="s">
        <v>2392</v>
      </c>
      <c r="E3536" s="719">
        <v>2500</v>
      </c>
      <c r="F3536" s="720" t="s">
        <v>2393</v>
      </c>
      <c r="G3536" s="718" t="s">
        <v>2394</v>
      </c>
      <c r="H3536" s="718"/>
      <c r="I3536" s="718" t="s">
        <v>1405</v>
      </c>
      <c r="J3536" s="718" t="s">
        <v>2395</v>
      </c>
      <c r="K3536" s="721" t="s">
        <v>530</v>
      </c>
      <c r="L3536" s="732">
        <v>12</v>
      </c>
      <c r="M3536" s="733">
        <v>30600</v>
      </c>
      <c r="N3536" s="734" t="s">
        <v>530</v>
      </c>
      <c r="O3536" s="732">
        <v>6</v>
      </c>
      <c r="P3536" s="733">
        <v>15000</v>
      </c>
      <c r="Q3536" s="735" t="str">
        <f t="shared" si="69"/>
        <v>4 - INDETERMINADO</v>
      </c>
      <c r="R3536" s="736" t="s">
        <v>523</v>
      </c>
    </row>
    <row r="3537" spans="1:18" s="28" customFormat="1" ht="12" x14ac:dyDescent="0.2">
      <c r="A3537" s="717" t="s">
        <v>514</v>
      </c>
      <c r="B3537" s="718" t="s">
        <v>549</v>
      </c>
      <c r="C3537" s="718" t="s">
        <v>147</v>
      </c>
      <c r="D3537" s="718" t="s">
        <v>2396</v>
      </c>
      <c r="E3537" s="719">
        <v>3500</v>
      </c>
      <c r="F3537" s="720" t="s">
        <v>2397</v>
      </c>
      <c r="G3537" s="718" t="s">
        <v>2398</v>
      </c>
      <c r="H3537" s="718" t="s">
        <v>571</v>
      </c>
      <c r="I3537" s="718" t="s">
        <v>571</v>
      </c>
      <c r="J3537" s="718" t="s">
        <v>571</v>
      </c>
      <c r="K3537" s="721">
        <v>3</v>
      </c>
      <c r="L3537" s="732">
        <v>8</v>
      </c>
      <c r="M3537" s="733">
        <v>26580</v>
      </c>
      <c r="N3537" s="734">
        <v>0</v>
      </c>
      <c r="O3537" s="732">
        <v>6</v>
      </c>
      <c r="P3537" s="733">
        <v>21000</v>
      </c>
      <c r="Q3537" s="735">
        <f t="shared" si="69"/>
        <v>0</v>
      </c>
      <c r="R3537" s="736" t="s">
        <v>523</v>
      </c>
    </row>
    <row r="3538" spans="1:18" s="28" customFormat="1" ht="12" x14ac:dyDescent="0.2">
      <c r="A3538" s="717" t="s">
        <v>514</v>
      </c>
      <c r="B3538" s="718" t="s">
        <v>515</v>
      </c>
      <c r="C3538" s="718" t="s">
        <v>147</v>
      </c>
      <c r="D3538" s="718" t="s">
        <v>581</v>
      </c>
      <c r="E3538" s="719">
        <v>3000</v>
      </c>
      <c r="F3538" s="720" t="s">
        <v>2399</v>
      </c>
      <c r="G3538" s="718" t="s">
        <v>2400</v>
      </c>
      <c r="H3538" s="718" t="s">
        <v>930</v>
      </c>
      <c r="I3538" s="718" t="s">
        <v>520</v>
      </c>
      <c r="J3538" s="718" t="s">
        <v>1635</v>
      </c>
      <c r="K3538" s="721" t="s">
        <v>2401</v>
      </c>
      <c r="L3538" s="732">
        <v>3</v>
      </c>
      <c r="M3538" s="733">
        <v>8600</v>
      </c>
      <c r="N3538" s="734" t="s">
        <v>2401</v>
      </c>
      <c r="O3538" s="732">
        <v>0</v>
      </c>
      <c r="P3538" s="733">
        <v>0</v>
      </c>
      <c r="Q3538" s="735" t="str">
        <f t="shared" si="69"/>
        <v>35-2021</v>
      </c>
      <c r="R3538" s="736" t="s">
        <v>523</v>
      </c>
    </row>
    <row r="3539" spans="1:18" s="28" customFormat="1" ht="12" x14ac:dyDescent="0.2">
      <c r="A3539" s="717" t="s">
        <v>514</v>
      </c>
      <c r="B3539" s="718" t="s">
        <v>515</v>
      </c>
      <c r="C3539" s="718" t="s">
        <v>147</v>
      </c>
      <c r="D3539" s="718" t="s">
        <v>550</v>
      </c>
      <c r="E3539" s="719">
        <v>3000</v>
      </c>
      <c r="F3539" s="720" t="s">
        <v>2402</v>
      </c>
      <c r="G3539" s="718" t="s">
        <v>2403</v>
      </c>
      <c r="H3539" s="718" t="s">
        <v>519</v>
      </c>
      <c r="I3539" s="718" t="s">
        <v>520</v>
      </c>
      <c r="J3539" s="718" t="s">
        <v>534</v>
      </c>
      <c r="K3539" s="721" t="s">
        <v>535</v>
      </c>
      <c r="L3539" s="732">
        <v>12</v>
      </c>
      <c r="M3539" s="733">
        <v>36600</v>
      </c>
      <c r="N3539" s="734" t="s">
        <v>535</v>
      </c>
      <c r="O3539" s="732">
        <v>6</v>
      </c>
      <c r="P3539" s="733">
        <v>17909.38</v>
      </c>
      <c r="Q3539" s="735" t="str">
        <f t="shared" si="69"/>
        <v>12 - INDETERMINADO</v>
      </c>
      <c r="R3539" s="736" t="s">
        <v>523</v>
      </c>
    </row>
    <row r="3540" spans="1:18" s="28" customFormat="1" ht="12" x14ac:dyDescent="0.2">
      <c r="A3540" s="717" t="s">
        <v>514</v>
      </c>
      <c r="B3540" s="718" t="s">
        <v>515</v>
      </c>
      <c r="C3540" s="718" t="s">
        <v>147</v>
      </c>
      <c r="D3540" s="718" t="s">
        <v>2404</v>
      </c>
      <c r="E3540" s="719">
        <v>2500</v>
      </c>
      <c r="F3540" s="720" t="s">
        <v>2405</v>
      </c>
      <c r="G3540" s="718" t="s">
        <v>2406</v>
      </c>
      <c r="H3540" s="718" t="s">
        <v>571</v>
      </c>
      <c r="I3540" s="718" t="s">
        <v>571</v>
      </c>
      <c r="J3540" s="718" t="s">
        <v>571</v>
      </c>
      <c r="K3540" s="721" t="s">
        <v>557</v>
      </c>
      <c r="L3540" s="732">
        <v>12</v>
      </c>
      <c r="M3540" s="733">
        <v>30438.66</v>
      </c>
      <c r="N3540" s="734" t="s">
        <v>557</v>
      </c>
      <c r="O3540" s="732">
        <v>6</v>
      </c>
      <c r="P3540" s="733">
        <v>15000</v>
      </c>
      <c r="Q3540" s="735" t="str">
        <f t="shared" si="69"/>
        <v>13 - INDETERMINADO</v>
      </c>
      <c r="R3540" s="736" t="s">
        <v>523</v>
      </c>
    </row>
    <row r="3541" spans="1:18" s="28" customFormat="1" ht="12" x14ac:dyDescent="0.2">
      <c r="A3541" s="717" t="s">
        <v>514</v>
      </c>
      <c r="B3541" s="718" t="s">
        <v>515</v>
      </c>
      <c r="C3541" s="718" t="s">
        <v>147</v>
      </c>
      <c r="D3541" s="718" t="s">
        <v>2407</v>
      </c>
      <c r="E3541" s="719">
        <v>1200</v>
      </c>
      <c r="F3541" s="720" t="s">
        <v>2408</v>
      </c>
      <c r="G3541" s="718" t="s">
        <v>2409</v>
      </c>
      <c r="H3541" s="718"/>
      <c r="I3541" s="718" t="s">
        <v>2410</v>
      </c>
      <c r="J3541" s="718" t="s">
        <v>2411</v>
      </c>
      <c r="K3541" s="721" t="s">
        <v>2412</v>
      </c>
      <c r="L3541" s="732">
        <v>12</v>
      </c>
      <c r="M3541" s="733">
        <v>15210</v>
      </c>
      <c r="N3541" s="734" t="s">
        <v>2412</v>
      </c>
      <c r="O3541" s="732">
        <v>6</v>
      </c>
      <c r="P3541" s="733">
        <v>7200</v>
      </c>
      <c r="Q3541" s="735" t="str">
        <f t="shared" si="69"/>
        <v>38 - INDETERMINADO</v>
      </c>
      <c r="R3541" s="736" t="s">
        <v>523</v>
      </c>
    </row>
    <row r="3542" spans="1:18" s="28" customFormat="1" ht="12" x14ac:dyDescent="0.2">
      <c r="A3542" s="717" t="s">
        <v>514</v>
      </c>
      <c r="B3542" s="718" t="s">
        <v>515</v>
      </c>
      <c r="C3542" s="718" t="s">
        <v>147</v>
      </c>
      <c r="D3542" s="718" t="s">
        <v>2413</v>
      </c>
      <c r="E3542" s="719">
        <v>6500</v>
      </c>
      <c r="F3542" s="720" t="s">
        <v>2414</v>
      </c>
      <c r="G3542" s="718" t="s">
        <v>2415</v>
      </c>
      <c r="H3542" s="718"/>
      <c r="I3542" s="718" t="s">
        <v>771</v>
      </c>
      <c r="J3542" s="718" t="s">
        <v>2416</v>
      </c>
      <c r="K3542" s="721" t="s">
        <v>785</v>
      </c>
      <c r="L3542" s="732">
        <v>5</v>
      </c>
      <c r="M3542" s="733">
        <v>32500</v>
      </c>
      <c r="N3542" s="734" t="s">
        <v>785</v>
      </c>
      <c r="O3542" s="732">
        <v>6</v>
      </c>
      <c r="P3542" s="733">
        <v>38686.74</v>
      </c>
      <c r="Q3542" s="735" t="str">
        <f t="shared" si="69"/>
        <v>11 - INDETERMINADO</v>
      </c>
      <c r="R3542" s="736" t="s">
        <v>523</v>
      </c>
    </row>
    <row r="3543" spans="1:18" s="28" customFormat="1" ht="12" x14ac:dyDescent="0.2">
      <c r="A3543" s="717" t="s">
        <v>514</v>
      </c>
      <c r="B3543" s="718" t="s">
        <v>549</v>
      </c>
      <c r="C3543" s="718" t="s">
        <v>147</v>
      </c>
      <c r="D3543" s="718" t="s">
        <v>716</v>
      </c>
      <c r="E3543" s="719">
        <v>4500</v>
      </c>
      <c r="F3543" s="720" t="s">
        <v>2417</v>
      </c>
      <c r="G3543" s="718" t="s">
        <v>2418</v>
      </c>
      <c r="H3543" s="718" t="s">
        <v>519</v>
      </c>
      <c r="I3543" s="718" t="s">
        <v>528</v>
      </c>
      <c r="J3543" s="718" t="s">
        <v>547</v>
      </c>
      <c r="K3543" s="721" t="s">
        <v>2419</v>
      </c>
      <c r="L3543" s="732">
        <v>3</v>
      </c>
      <c r="M3543" s="733">
        <v>13086.67</v>
      </c>
      <c r="N3543" s="734">
        <v>0</v>
      </c>
      <c r="O3543" s="732">
        <v>6</v>
      </c>
      <c r="P3543" s="733">
        <v>26850</v>
      </c>
      <c r="Q3543" s="735">
        <f t="shared" si="69"/>
        <v>0</v>
      </c>
      <c r="R3543" s="736" t="s">
        <v>523</v>
      </c>
    </row>
    <row r="3544" spans="1:18" s="28" customFormat="1" ht="12" x14ac:dyDescent="0.2">
      <c r="A3544" s="717" t="s">
        <v>514</v>
      </c>
      <c r="B3544" s="718" t="s">
        <v>515</v>
      </c>
      <c r="C3544" s="718" t="s">
        <v>147</v>
      </c>
      <c r="D3544" s="718" t="s">
        <v>618</v>
      </c>
      <c r="E3544" s="719">
        <v>3000</v>
      </c>
      <c r="F3544" s="720" t="s">
        <v>2420</v>
      </c>
      <c r="G3544" s="718" t="s">
        <v>2421</v>
      </c>
      <c r="H3544" s="718" t="s">
        <v>539</v>
      </c>
      <c r="I3544" s="718" t="s">
        <v>528</v>
      </c>
      <c r="J3544" s="718" t="s">
        <v>912</v>
      </c>
      <c r="K3544" s="721" t="s">
        <v>557</v>
      </c>
      <c r="L3544" s="732">
        <v>5</v>
      </c>
      <c r="M3544" s="733">
        <v>15000</v>
      </c>
      <c r="N3544" s="734" t="s">
        <v>557</v>
      </c>
      <c r="O3544" s="732">
        <v>6</v>
      </c>
      <c r="P3544" s="733">
        <v>18000</v>
      </c>
      <c r="Q3544" s="735" t="str">
        <f t="shared" si="69"/>
        <v>13 - INDETERMINADO</v>
      </c>
      <c r="R3544" s="736" t="s">
        <v>523</v>
      </c>
    </row>
    <row r="3545" spans="1:18" s="28" customFormat="1" ht="12" x14ac:dyDescent="0.2">
      <c r="A3545" s="717" t="s">
        <v>514</v>
      </c>
      <c r="B3545" s="718" t="s">
        <v>515</v>
      </c>
      <c r="C3545" s="718" t="s">
        <v>147</v>
      </c>
      <c r="D3545" s="718" t="s">
        <v>841</v>
      </c>
      <c r="E3545" s="719">
        <v>3000</v>
      </c>
      <c r="F3545" s="720" t="s">
        <v>2422</v>
      </c>
      <c r="G3545" s="718" t="s">
        <v>2423</v>
      </c>
      <c r="H3545" s="718" t="s">
        <v>527</v>
      </c>
      <c r="I3545" s="718" t="s">
        <v>528</v>
      </c>
      <c r="J3545" s="718" t="s">
        <v>1738</v>
      </c>
      <c r="K3545" s="721" t="s">
        <v>700</v>
      </c>
      <c r="L3545" s="732">
        <v>5</v>
      </c>
      <c r="M3545" s="733">
        <v>15000</v>
      </c>
      <c r="N3545" s="734" t="s">
        <v>700</v>
      </c>
      <c r="O3545" s="732">
        <v>6</v>
      </c>
      <c r="P3545" s="733">
        <v>18000</v>
      </c>
      <c r="Q3545" s="735" t="str">
        <f t="shared" si="69"/>
        <v>3 - INDETERMINADO</v>
      </c>
      <c r="R3545" s="736" t="s">
        <v>523</v>
      </c>
    </row>
    <row r="3546" spans="1:18" s="28" customFormat="1" ht="12" x14ac:dyDescent="0.2">
      <c r="A3546" s="717" t="s">
        <v>514</v>
      </c>
      <c r="B3546" s="718" t="s">
        <v>515</v>
      </c>
      <c r="C3546" s="718" t="s">
        <v>147</v>
      </c>
      <c r="D3546" s="718" t="s">
        <v>585</v>
      </c>
      <c r="E3546" s="719">
        <v>3000</v>
      </c>
      <c r="F3546" s="720" t="s">
        <v>2424</v>
      </c>
      <c r="G3546" s="718" t="s">
        <v>2425</v>
      </c>
      <c r="H3546" s="718" t="s">
        <v>519</v>
      </c>
      <c r="I3546" s="718" t="s">
        <v>528</v>
      </c>
      <c r="J3546" s="718" t="s">
        <v>547</v>
      </c>
      <c r="K3546" s="721" t="s">
        <v>557</v>
      </c>
      <c r="L3546" s="732">
        <v>5</v>
      </c>
      <c r="M3546" s="733">
        <v>15000</v>
      </c>
      <c r="N3546" s="734" t="s">
        <v>557</v>
      </c>
      <c r="O3546" s="732">
        <v>6</v>
      </c>
      <c r="P3546" s="733">
        <v>18000</v>
      </c>
      <c r="Q3546" s="735"/>
      <c r="R3546" s="736" t="s">
        <v>543</v>
      </c>
    </row>
    <row r="3547" spans="1:18" s="28" customFormat="1" ht="12" x14ac:dyDescent="0.2">
      <c r="A3547" s="717" t="s">
        <v>514</v>
      </c>
      <c r="B3547" s="718" t="s">
        <v>515</v>
      </c>
      <c r="C3547" s="718" t="s">
        <v>147</v>
      </c>
      <c r="D3547" s="718" t="s">
        <v>558</v>
      </c>
      <c r="E3547" s="719">
        <v>2600</v>
      </c>
      <c r="F3547" s="720" t="s">
        <v>2426</v>
      </c>
      <c r="G3547" s="718" t="s">
        <v>2427</v>
      </c>
      <c r="H3547" s="718" t="s">
        <v>2428</v>
      </c>
      <c r="I3547" s="718" t="s">
        <v>686</v>
      </c>
      <c r="J3547" s="718" t="s">
        <v>2429</v>
      </c>
      <c r="K3547" s="721" t="s">
        <v>740</v>
      </c>
      <c r="L3547" s="732">
        <v>12</v>
      </c>
      <c r="M3547" s="733">
        <v>31800</v>
      </c>
      <c r="N3547" s="734" t="s">
        <v>740</v>
      </c>
      <c r="O3547" s="732">
        <v>6</v>
      </c>
      <c r="P3547" s="733">
        <v>15600</v>
      </c>
      <c r="Q3547" s="735" t="str">
        <f t="shared" ref="Q3547:Q3556" si="70">+N3547</f>
        <v>26 - INDETERMINADO</v>
      </c>
      <c r="R3547" s="736" t="s">
        <v>523</v>
      </c>
    </row>
    <row r="3548" spans="1:18" s="28" customFormat="1" ht="12" x14ac:dyDescent="0.2">
      <c r="A3548" s="717" t="s">
        <v>514</v>
      </c>
      <c r="B3548" s="718" t="s">
        <v>515</v>
      </c>
      <c r="C3548" s="718" t="s">
        <v>147</v>
      </c>
      <c r="D3548" s="718" t="s">
        <v>2430</v>
      </c>
      <c r="E3548" s="719">
        <v>1900</v>
      </c>
      <c r="F3548" s="720" t="s">
        <v>2431</v>
      </c>
      <c r="G3548" s="718" t="s">
        <v>2432</v>
      </c>
      <c r="H3548" s="718" t="s">
        <v>623</v>
      </c>
      <c r="I3548" s="718" t="s">
        <v>615</v>
      </c>
      <c r="J3548" s="718" t="s">
        <v>624</v>
      </c>
      <c r="K3548" s="721" t="s">
        <v>2027</v>
      </c>
      <c r="L3548" s="732">
        <v>12</v>
      </c>
      <c r="M3548" s="733">
        <v>23610</v>
      </c>
      <c r="N3548" s="734" t="s">
        <v>2027</v>
      </c>
      <c r="O3548" s="732">
        <v>6</v>
      </c>
      <c r="P3548" s="733">
        <v>11400</v>
      </c>
      <c r="Q3548" s="735" t="str">
        <f t="shared" si="70"/>
        <v>29 - INDETERMINADO</v>
      </c>
      <c r="R3548" s="736" t="s">
        <v>523</v>
      </c>
    </row>
    <row r="3549" spans="1:18" s="28" customFormat="1" ht="12" x14ac:dyDescent="0.2">
      <c r="A3549" s="717" t="s">
        <v>514</v>
      </c>
      <c r="B3549" s="718" t="s">
        <v>515</v>
      </c>
      <c r="C3549" s="718" t="s">
        <v>147</v>
      </c>
      <c r="D3549" s="718" t="s">
        <v>2433</v>
      </c>
      <c r="E3549" s="719">
        <v>1200</v>
      </c>
      <c r="F3549" s="720" t="s">
        <v>2434</v>
      </c>
      <c r="G3549" s="718" t="s">
        <v>2435</v>
      </c>
      <c r="H3549" s="718" t="s">
        <v>623</v>
      </c>
      <c r="I3549" s="718" t="s">
        <v>615</v>
      </c>
      <c r="J3549" s="718" t="s">
        <v>624</v>
      </c>
      <c r="K3549" s="721" t="s">
        <v>522</v>
      </c>
      <c r="L3549" s="732">
        <v>12</v>
      </c>
      <c r="M3549" s="733">
        <v>15210</v>
      </c>
      <c r="N3549" s="734" t="s">
        <v>522</v>
      </c>
      <c r="O3549" s="732">
        <v>6</v>
      </c>
      <c r="P3549" s="733">
        <v>7200</v>
      </c>
      <c r="Q3549" s="735" t="str">
        <f t="shared" si="70"/>
        <v>99 - INDETERMINADO</v>
      </c>
      <c r="R3549" s="736" t="s">
        <v>523</v>
      </c>
    </row>
    <row r="3550" spans="1:18" s="28" customFormat="1" ht="12" x14ac:dyDescent="0.2">
      <c r="A3550" s="717" t="s">
        <v>514</v>
      </c>
      <c r="B3550" s="718" t="s">
        <v>515</v>
      </c>
      <c r="C3550" s="718" t="s">
        <v>147</v>
      </c>
      <c r="D3550" s="718" t="s">
        <v>618</v>
      </c>
      <c r="E3550" s="719">
        <v>3000</v>
      </c>
      <c r="F3550" s="720" t="s">
        <v>2436</v>
      </c>
      <c r="G3550" s="718" t="s">
        <v>2437</v>
      </c>
      <c r="H3550" s="718" t="s">
        <v>539</v>
      </c>
      <c r="I3550" s="718" t="s">
        <v>520</v>
      </c>
      <c r="J3550" s="718" t="s">
        <v>2438</v>
      </c>
      <c r="K3550" s="721" t="s">
        <v>557</v>
      </c>
      <c r="L3550" s="732">
        <v>5</v>
      </c>
      <c r="M3550" s="733">
        <v>15000</v>
      </c>
      <c r="N3550" s="734" t="s">
        <v>557</v>
      </c>
      <c r="O3550" s="732">
        <v>6</v>
      </c>
      <c r="P3550" s="733">
        <v>18000</v>
      </c>
      <c r="Q3550" s="735" t="str">
        <f t="shared" si="70"/>
        <v>13 - INDETERMINADO</v>
      </c>
      <c r="R3550" s="736" t="s">
        <v>523</v>
      </c>
    </row>
    <row r="3551" spans="1:18" s="28" customFormat="1" ht="12" x14ac:dyDescent="0.2">
      <c r="A3551" s="717" t="s">
        <v>514</v>
      </c>
      <c r="B3551" s="718" t="s">
        <v>549</v>
      </c>
      <c r="C3551" s="718" t="s">
        <v>147</v>
      </c>
      <c r="D3551" s="718" t="s">
        <v>881</v>
      </c>
      <c r="E3551" s="719">
        <v>3000</v>
      </c>
      <c r="F3551" s="720" t="s">
        <v>2439</v>
      </c>
      <c r="G3551" s="718" t="s">
        <v>2440</v>
      </c>
      <c r="H3551" s="718" t="s">
        <v>527</v>
      </c>
      <c r="I3551" s="718" t="s">
        <v>528</v>
      </c>
      <c r="J3551" s="718" t="s">
        <v>2441</v>
      </c>
      <c r="K3551" s="721" t="s">
        <v>567</v>
      </c>
      <c r="L3551" s="732">
        <v>12</v>
      </c>
      <c r="M3551" s="733">
        <v>36600</v>
      </c>
      <c r="N3551" s="734" t="s">
        <v>567</v>
      </c>
      <c r="O3551" s="732">
        <v>0</v>
      </c>
      <c r="P3551" s="733">
        <v>0</v>
      </c>
      <c r="Q3551" s="735" t="str">
        <f t="shared" si="70"/>
        <v>16 - INDETERMINADO</v>
      </c>
      <c r="R3551" s="736" t="s">
        <v>523</v>
      </c>
    </row>
    <row r="3552" spans="1:18" s="28" customFormat="1" ht="12" x14ac:dyDescent="0.2">
      <c r="A3552" s="717" t="s">
        <v>514</v>
      </c>
      <c r="B3552" s="718" t="s">
        <v>515</v>
      </c>
      <c r="C3552" s="718" t="s">
        <v>147</v>
      </c>
      <c r="D3552" s="718" t="s">
        <v>708</v>
      </c>
      <c r="E3552" s="719">
        <v>3000</v>
      </c>
      <c r="F3552" s="720" t="s">
        <v>2442</v>
      </c>
      <c r="G3552" s="718" t="s">
        <v>2443</v>
      </c>
      <c r="H3552" s="718" t="s">
        <v>527</v>
      </c>
      <c r="I3552" s="718" t="s">
        <v>528</v>
      </c>
      <c r="J3552" s="718" t="s">
        <v>2444</v>
      </c>
      <c r="K3552" s="721" t="s">
        <v>612</v>
      </c>
      <c r="L3552" s="732">
        <v>5</v>
      </c>
      <c r="M3552" s="733">
        <v>15000</v>
      </c>
      <c r="N3552" s="734" t="s">
        <v>612</v>
      </c>
      <c r="O3552" s="732">
        <v>6</v>
      </c>
      <c r="P3552" s="733">
        <v>18000</v>
      </c>
      <c r="Q3552" s="735" t="str">
        <f t="shared" si="70"/>
        <v>15 - INDETERMINADO</v>
      </c>
      <c r="R3552" s="736" t="s">
        <v>523</v>
      </c>
    </row>
    <row r="3553" spans="1:18" s="28" customFormat="1" ht="12" x14ac:dyDescent="0.2">
      <c r="A3553" s="717" t="s">
        <v>514</v>
      </c>
      <c r="B3553" s="718" t="s">
        <v>515</v>
      </c>
      <c r="C3553" s="718" t="s">
        <v>147</v>
      </c>
      <c r="D3553" s="718" t="s">
        <v>2445</v>
      </c>
      <c r="E3553" s="719">
        <v>6000</v>
      </c>
      <c r="F3553" s="720" t="s">
        <v>2446</v>
      </c>
      <c r="G3553" s="718" t="s">
        <v>2447</v>
      </c>
      <c r="H3553" s="718" t="s">
        <v>519</v>
      </c>
      <c r="I3553" s="718" t="s">
        <v>528</v>
      </c>
      <c r="J3553" s="718" t="s">
        <v>547</v>
      </c>
      <c r="K3553" s="721" t="s">
        <v>715</v>
      </c>
      <c r="L3553" s="732">
        <v>5</v>
      </c>
      <c r="M3553" s="733">
        <v>30000</v>
      </c>
      <c r="N3553" s="734" t="s">
        <v>715</v>
      </c>
      <c r="O3553" s="732">
        <v>6</v>
      </c>
      <c r="P3553" s="733">
        <v>35600</v>
      </c>
      <c r="Q3553" s="735" t="str">
        <f t="shared" si="70"/>
        <v>14 - INDETERMINADO</v>
      </c>
      <c r="R3553" s="736" t="s">
        <v>523</v>
      </c>
    </row>
    <row r="3554" spans="1:18" s="28" customFormat="1" ht="12" x14ac:dyDescent="0.2">
      <c r="A3554" s="717" t="s">
        <v>514</v>
      </c>
      <c r="B3554" s="718" t="s">
        <v>515</v>
      </c>
      <c r="C3554" s="718" t="s">
        <v>147</v>
      </c>
      <c r="D3554" s="718" t="s">
        <v>2175</v>
      </c>
      <c r="E3554" s="719">
        <v>3000</v>
      </c>
      <c r="F3554" s="720" t="s">
        <v>2448</v>
      </c>
      <c r="G3554" s="718" t="s">
        <v>2449</v>
      </c>
      <c r="H3554" s="718" t="s">
        <v>539</v>
      </c>
      <c r="I3554" s="718" t="s">
        <v>520</v>
      </c>
      <c r="J3554" s="718" t="s">
        <v>734</v>
      </c>
      <c r="K3554" s="721" t="s">
        <v>715</v>
      </c>
      <c r="L3554" s="732">
        <v>5</v>
      </c>
      <c r="M3554" s="733">
        <v>15000</v>
      </c>
      <c r="N3554" s="734" t="s">
        <v>715</v>
      </c>
      <c r="O3554" s="732">
        <v>6</v>
      </c>
      <c r="P3554" s="733">
        <v>18000</v>
      </c>
      <c r="Q3554" s="735" t="str">
        <f t="shared" si="70"/>
        <v>14 - INDETERMINADO</v>
      </c>
      <c r="R3554" s="736" t="s">
        <v>523</v>
      </c>
    </row>
    <row r="3555" spans="1:18" s="28" customFormat="1" ht="12" x14ac:dyDescent="0.2">
      <c r="A3555" s="717" t="s">
        <v>514</v>
      </c>
      <c r="B3555" s="718" t="s">
        <v>515</v>
      </c>
      <c r="C3555" s="718" t="s">
        <v>147</v>
      </c>
      <c r="D3555" s="718" t="s">
        <v>782</v>
      </c>
      <c r="E3555" s="719">
        <v>5000</v>
      </c>
      <c r="F3555" s="720" t="s">
        <v>2450</v>
      </c>
      <c r="G3555" s="718" t="s">
        <v>2451</v>
      </c>
      <c r="H3555" s="718" t="s">
        <v>539</v>
      </c>
      <c r="I3555" s="718" t="s">
        <v>738</v>
      </c>
      <c r="J3555" s="718" t="s">
        <v>2452</v>
      </c>
      <c r="K3555" s="721" t="s">
        <v>796</v>
      </c>
      <c r="L3555" s="732">
        <v>12</v>
      </c>
      <c r="M3555" s="733">
        <v>55600</v>
      </c>
      <c r="N3555" s="734" t="s">
        <v>796</v>
      </c>
      <c r="O3555" s="732">
        <v>6</v>
      </c>
      <c r="P3555" s="733">
        <v>30000</v>
      </c>
      <c r="Q3555" s="735" t="str">
        <f t="shared" si="70"/>
        <v xml:space="preserve">MANDATO JUDICIAL </v>
      </c>
      <c r="R3555" s="736" t="s">
        <v>523</v>
      </c>
    </row>
    <row r="3556" spans="1:18" s="28" customFormat="1" ht="12" x14ac:dyDescent="0.2">
      <c r="A3556" s="717" t="s">
        <v>514</v>
      </c>
      <c r="B3556" s="718" t="s">
        <v>515</v>
      </c>
      <c r="C3556" s="718" t="s">
        <v>147</v>
      </c>
      <c r="D3556" s="718" t="s">
        <v>2453</v>
      </c>
      <c r="E3556" s="719">
        <v>5500</v>
      </c>
      <c r="F3556" s="720" t="s">
        <v>2454</v>
      </c>
      <c r="G3556" s="718" t="s">
        <v>2455</v>
      </c>
      <c r="H3556" s="718" t="s">
        <v>565</v>
      </c>
      <c r="I3556" s="718" t="s">
        <v>528</v>
      </c>
      <c r="J3556" s="718" t="s">
        <v>566</v>
      </c>
      <c r="K3556" s="721" t="s">
        <v>542</v>
      </c>
      <c r="L3556" s="732">
        <v>0</v>
      </c>
      <c r="M3556" s="733">
        <v>0</v>
      </c>
      <c r="N3556" s="734">
        <v>0</v>
      </c>
      <c r="O3556" s="732">
        <v>4</v>
      </c>
      <c r="P3556" s="733">
        <v>18700</v>
      </c>
      <c r="Q3556" s="735">
        <f t="shared" si="70"/>
        <v>0</v>
      </c>
      <c r="R3556" s="736" t="s">
        <v>523</v>
      </c>
    </row>
    <row r="3557" spans="1:18" s="28" customFormat="1" ht="12" x14ac:dyDescent="0.2">
      <c r="A3557" s="717" t="s">
        <v>514</v>
      </c>
      <c r="B3557" s="718" t="s">
        <v>515</v>
      </c>
      <c r="C3557" s="718" t="s">
        <v>147</v>
      </c>
      <c r="D3557" s="718" t="s">
        <v>1282</v>
      </c>
      <c r="E3557" s="719">
        <v>12000</v>
      </c>
      <c r="F3557" s="720" t="s">
        <v>2456</v>
      </c>
      <c r="G3557" s="718" t="s">
        <v>2457</v>
      </c>
      <c r="H3557" s="718" t="s">
        <v>519</v>
      </c>
      <c r="I3557" s="718" t="s">
        <v>528</v>
      </c>
      <c r="J3557" s="718" t="s">
        <v>547</v>
      </c>
      <c r="K3557" s="721" t="s">
        <v>763</v>
      </c>
      <c r="L3557" s="732">
        <v>12</v>
      </c>
      <c r="M3557" s="733">
        <v>144600</v>
      </c>
      <c r="N3557" s="734" t="s">
        <v>542</v>
      </c>
      <c r="O3557" s="732">
        <v>0</v>
      </c>
      <c r="P3557" s="733">
        <v>0</v>
      </c>
      <c r="Q3557" s="735"/>
      <c r="R3557" s="736" t="s">
        <v>543</v>
      </c>
    </row>
    <row r="3558" spans="1:18" s="28" customFormat="1" ht="12" x14ac:dyDescent="0.2">
      <c r="A3558" s="717" t="s">
        <v>514</v>
      </c>
      <c r="B3558" s="718" t="s">
        <v>515</v>
      </c>
      <c r="C3558" s="718" t="s">
        <v>147</v>
      </c>
      <c r="D3558" s="718" t="s">
        <v>2458</v>
      </c>
      <c r="E3558" s="719">
        <v>1200</v>
      </c>
      <c r="F3558" s="720" t="s">
        <v>2459</v>
      </c>
      <c r="G3558" s="718" t="s">
        <v>2460</v>
      </c>
      <c r="H3558" s="718" t="s">
        <v>623</v>
      </c>
      <c r="I3558" s="718" t="s">
        <v>738</v>
      </c>
      <c r="J3558" s="718" t="s">
        <v>1323</v>
      </c>
      <c r="K3558" s="721" t="s">
        <v>522</v>
      </c>
      <c r="L3558" s="732">
        <v>12</v>
      </c>
      <c r="M3558" s="733">
        <v>15170</v>
      </c>
      <c r="N3558" s="734" t="s">
        <v>522</v>
      </c>
      <c r="O3558" s="732">
        <v>6</v>
      </c>
      <c r="P3558" s="733">
        <v>7160</v>
      </c>
      <c r="Q3558" s="735" t="str">
        <f>+N3558</f>
        <v>99 - INDETERMINADO</v>
      </c>
      <c r="R3558" s="736" t="s">
        <v>523</v>
      </c>
    </row>
    <row r="3559" spans="1:18" s="28" customFormat="1" ht="12" x14ac:dyDescent="0.2">
      <c r="A3559" s="717" t="s">
        <v>514</v>
      </c>
      <c r="B3559" s="718" t="s">
        <v>515</v>
      </c>
      <c r="C3559" s="718" t="s">
        <v>147</v>
      </c>
      <c r="D3559" s="718" t="s">
        <v>1247</v>
      </c>
      <c r="E3559" s="719">
        <v>1800</v>
      </c>
      <c r="F3559" s="720" t="s">
        <v>2461</v>
      </c>
      <c r="G3559" s="718" t="s">
        <v>2462</v>
      </c>
      <c r="H3559" s="718" t="s">
        <v>519</v>
      </c>
      <c r="I3559" s="718" t="s">
        <v>1332</v>
      </c>
      <c r="J3559" s="718" t="s">
        <v>1549</v>
      </c>
      <c r="K3559" s="721" t="s">
        <v>1236</v>
      </c>
      <c r="L3559" s="732">
        <v>12</v>
      </c>
      <c r="M3559" s="733">
        <v>22163.33</v>
      </c>
      <c r="N3559" s="734" t="s">
        <v>1236</v>
      </c>
      <c r="O3559" s="732">
        <v>6</v>
      </c>
      <c r="P3559" s="733">
        <v>10552.49</v>
      </c>
      <c r="Q3559" s="735" t="str">
        <f>+N3559</f>
        <v>32 - INDETERMINADO</v>
      </c>
      <c r="R3559" s="736" t="s">
        <v>523</v>
      </c>
    </row>
    <row r="3560" spans="1:18" s="28" customFormat="1" ht="12" x14ac:dyDescent="0.2">
      <c r="A3560" s="717" t="s">
        <v>514</v>
      </c>
      <c r="B3560" s="718" t="s">
        <v>515</v>
      </c>
      <c r="C3560" s="718" t="s">
        <v>147</v>
      </c>
      <c r="D3560" s="718" t="s">
        <v>814</v>
      </c>
      <c r="E3560" s="719">
        <v>8000</v>
      </c>
      <c r="F3560" s="720" t="s">
        <v>2463</v>
      </c>
      <c r="G3560" s="718" t="s">
        <v>2464</v>
      </c>
      <c r="H3560" s="718" t="s">
        <v>519</v>
      </c>
      <c r="I3560" s="718" t="s">
        <v>528</v>
      </c>
      <c r="J3560" s="718" t="s">
        <v>547</v>
      </c>
      <c r="K3560" s="721" t="s">
        <v>535</v>
      </c>
      <c r="L3560" s="732">
        <v>12</v>
      </c>
      <c r="M3560" s="733">
        <v>96600</v>
      </c>
      <c r="N3560" s="734" t="s">
        <v>535</v>
      </c>
      <c r="O3560" s="732">
        <v>6</v>
      </c>
      <c r="P3560" s="733">
        <v>47775</v>
      </c>
      <c r="Q3560" s="735" t="str">
        <f>+N3560</f>
        <v>12 - INDETERMINADO</v>
      </c>
      <c r="R3560" s="736" t="s">
        <v>523</v>
      </c>
    </row>
    <row r="3561" spans="1:18" s="28" customFormat="1" ht="12" x14ac:dyDescent="0.2">
      <c r="A3561" s="717" t="s">
        <v>514</v>
      </c>
      <c r="B3561" s="718" t="s">
        <v>515</v>
      </c>
      <c r="C3561" s="718" t="s">
        <v>147</v>
      </c>
      <c r="D3561" s="718" t="s">
        <v>1197</v>
      </c>
      <c r="E3561" s="719">
        <v>12000</v>
      </c>
      <c r="F3561" s="720" t="s">
        <v>2465</v>
      </c>
      <c r="G3561" s="718" t="s">
        <v>2466</v>
      </c>
      <c r="H3561" s="718" t="s">
        <v>565</v>
      </c>
      <c r="I3561" s="718" t="s">
        <v>528</v>
      </c>
      <c r="J3561" s="718" t="s">
        <v>566</v>
      </c>
      <c r="K3561" s="721" t="s">
        <v>763</v>
      </c>
      <c r="L3561" s="732">
        <v>0</v>
      </c>
      <c r="M3561" s="733">
        <v>0</v>
      </c>
      <c r="N3561" s="734" t="s">
        <v>763</v>
      </c>
      <c r="O3561" s="732">
        <v>3</v>
      </c>
      <c r="P3561" s="733">
        <v>36800</v>
      </c>
      <c r="Q3561" s="735" t="str">
        <f>+N3561</f>
        <v xml:space="preserve">DESIGNACIÓN  </v>
      </c>
      <c r="R3561" s="736" t="s">
        <v>523</v>
      </c>
    </row>
    <row r="3562" spans="1:18" s="28" customFormat="1" ht="12" x14ac:dyDescent="0.2">
      <c r="A3562" s="717" t="s">
        <v>514</v>
      </c>
      <c r="B3562" s="718" t="s">
        <v>515</v>
      </c>
      <c r="C3562" s="718" t="s">
        <v>147</v>
      </c>
      <c r="D3562" s="718" t="s">
        <v>589</v>
      </c>
      <c r="E3562" s="719">
        <v>3000</v>
      </c>
      <c r="F3562" s="720" t="s">
        <v>2467</v>
      </c>
      <c r="G3562" s="718" t="s">
        <v>2468</v>
      </c>
      <c r="H3562" s="718" t="s">
        <v>565</v>
      </c>
      <c r="I3562" s="718" t="s">
        <v>528</v>
      </c>
      <c r="J3562" s="718" t="s">
        <v>566</v>
      </c>
      <c r="K3562" s="721" t="s">
        <v>700</v>
      </c>
      <c r="L3562" s="732">
        <v>5</v>
      </c>
      <c r="M3562" s="733">
        <v>12600</v>
      </c>
      <c r="N3562" s="734" t="s">
        <v>542</v>
      </c>
      <c r="O3562" s="732">
        <v>0</v>
      </c>
      <c r="P3562" s="733">
        <v>0</v>
      </c>
      <c r="Q3562" s="735"/>
      <c r="R3562" s="736" t="s">
        <v>543</v>
      </c>
    </row>
    <row r="3563" spans="1:18" s="28" customFormat="1" ht="12" x14ac:dyDescent="0.2">
      <c r="A3563" s="717" t="s">
        <v>514</v>
      </c>
      <c r="B3563" s="718" t="s">
        <v>515</v>
      </c>
      <c r="C3563" s="718" t="s">
        <v>147</v>
      </c>
      <c r="D3563" s="718" t="s">
        <v>554</v>
      </c>
      <c r="E3563" s="719">
        <v>3000</v>
      </c>
      <c r="F3563" s="720" t="s">
        <v>2469</v>
      </c>
      <c r="G3563" s="718" t="s">
        <v>2470</v>
      </c>
      <c r="H3563" s="718" t="s">
        <v>519</v>
      </c>
      <c r="I3563" s="718" t="s">
        <v>520</v>
      </c>
      <c r="J3563" s="718" t="s">
        <v>534</v>
      </c>
      <c r="K3563" s="721" t="s">
        <v>542</v>
      </c>
      <c r="L3563" s="732">
        <v>0</v>
      </c>
      <c r="M3563" s="733">
        <v>0</v>
      </c>
      <c r="N3563" s="734">
        <v>0</v>
      </c>
      <c r="O3563" s="732">
        <v>2</v>
      </c>
      <c r="P3563" s="733">
        <v>5500</v>
      </c>
      <c r="Q3563" s="735">
        <f t="shared" ref="Q3563:Q3573" si="71">+N3563</f>
        <v>0</v>
      </c>
      <c r="R3563" s="736" t="s">
        <v>523</v>
      </c>
    </row>
    <row r="3564" spans="1:18" s="28" customFormat="1" ht="12" x14ac:dyDescent="0.2">
      <c r="A3564" s="717" t="s">
        <v>514</v>
      </c>
      <c r="B3564" s="718" t="s">
        <v>515</v>
      </c>
      <c r="C3564" s="718" t="s">
        <v>147</v>
      </c>
      <c r="D3564" s="718" t="s">
        <v>2471</v>
      </c>
      <c r="E3564" s="719">
        <v>7000</v>
      </c>
      <c r="F3564" s="720" t="s">
        <v>2472</v>
      </c>
      <c r="G3564" s="718" t="s">
        <v>2473</v>
      </c>
      <c r="H3564" s="718" t="s">
        <v>930</v>
      </c>
      <c r="I3564" s="718" t="s">
        <v>528</v>
      </c>
      <c r="J3564" s="718" t="s">
        <v>931</v>
      </c>
      <c r="K3564" s="721" t="s">
        <v>824</v>
      </c>
      <c r="L3564" s="732">
        <v>12</v>
      </c>
      <c r="M3564" s="733">
        <v>84600</v>
      </c>
      <c r="N3564" s="734" t="s">
        <v>824</v>
      </c>
      <c r="O3564" s="732">
        <v>6</v>
      </c>
      <c r="P3564" s="733">
        <v>41852.71</v>
      </c>
      <c r="Q3564" s="735" t="str">
        <f t="shared" si="71"/>
        <v>7 - INDETERMINADO</v>
      </c>
      <c r="R3564" s="736" t="s">
        <v>523</v>
      </c>
    </row>
    <row r="3565" spans="1:18" s="28" customFormat="1" ht="12" x14ac:dyDescent="0.2">
      <c r="A3565" s="717" t="s">
        <v>514</v>
      </c>
      <c r="B3565" s="718" t="s">
        <v>515</v>
      </c>
      <c r="C3565" s="718" t="s">
        <v>147</v>
      </c>
      <c r="D3565" s="718" t="s">
        <v>618</v>
      </c>
      <c r="E3565" s="719">
        <v>3000</v>
      </c>
      <c r="F3565" s="720" t="s">
        <v>2474</v>
      </c>
      <c r="G3565" s="718" t="s">
        <v>2475</v>
      </c>
      <c r="H3565" s="718" t="s">
        <v>527</v>
      </c>
      <c r="I3565" s="718" t="s">
        <v>520</v>
      </c>
      <c r="J3565" s="718" t="s">
        <v>2476</v>
      </c>
      <c r="K3565" s="721" t="s">
        <v>557</v>
      </c>
      <c r="L3565" s="732">
        <v>5</v>
      </c>
      <c r="M3565" s="733">
        <v>15000</v>
      </c>
      <c r="N3565" s="734" t="s">
        <v>557</v>
      </c>
      <c r="O3565" s="732">
        <v>6</v>
      </c>
      <c r="P3565" s="733">
        <v>18000</v>
      </c>
      <c r="Q3565" s="735" t="str">
        <f t="shared" si="71"/>
        <v>13 - INDETERMINADO</v>
      </c>
      <c r="R3565" s="736" t="s">
        <v>523</v>
      </c>
    </row>
    <row r="3566" spans="1:18" s="28" customFormat="1" ht="12" x14ac:dyDescent="0.2">
      <c r="A3566" s="717" t="s">
        <v>514</v>
      </c>
      <c r="B3566" s="718" t="s">
        <v>515</v>
      </c>
      <c r="C3566" s="718" t="s">
        <v>147</v>
      </c>
      <c r="D3566" s="718" t="s">
        <v>1085</v>
      </c>
      <c r="E3566" s="719">
        <v>2500</v>
      </c>
      <c r="F3566" s="720" t="s">
        <v>2477</v>
      </c>
      <c r="G3566" s="718" t="s">
        <v>2478</v>
      </c>
      <c r="H3566" s="718" t="s">
        <v>571</v>
      </c>
      <c r="I3566" s="718" t="s">
        <v>571</v>
      </c>
      <c r="J3566" s="718" t="s">
        <v>571</v>
      </c>
      <c r="K3566" s="721" t="s">
        <v>530</v>
      </c>
      <c r="L3566" s="732">
        <v>12</v>
      </c>
      <c r="M3566" s="733">
        <v>30600</v>
      </c>
      <c r="N3566" s="734" t="s">
        <v>530</v>
      </c>
      <c r="O3566" s="732">
        <v>6</v>
      </c>
      <c r="P3566" s="733">
        <v>15000</v>
      </c>
      <c r="Q3566" s="735" t="str">
        <f t="shared" si="71"/>
        <v>4 - INDETERMINADO</v>
      </c>
      <c r="R3566" s="736" t="s">
        <v>523</v>
      </c>
    </row>
    <row r="3567" spans="1:18" s="28" customFormat="1" ht="12" x14ac:dyDescent="0.2">
      <c r="A3567" s="717" t="s">
        <v>514</v>
      </c>
      <c r="B3567" s="718" t="s">
        <v>515</v>
      </c>
      <c r="C3567" s="718" t="s">
        <v>147</v>
      </c>
      <c r="D3567" s="718" t="s">
        <v>1488</v>
      </c>
      <c r="E3567" s="719">
        <v>3000</v>
      </c>
      <c r="F3567" s="720" t="s">
        <v>2479</v>
      </c>
      <c r="G3567" s="718" t="s">
        <v>2480</v>
      </c>
      <c r="H3567" s="718" t="s">
        <v>527</v>
      </c>
      <c r="I3567" s="718" t="s">
        <v>520</v>
      </c>
      <c r="J3567" s="718" t="s">
        <v>1410</v>
      </c>
      <c r="K3567" s="721" t="s">
        <v>612</v>
      </c>
      <c r="L3567" s="732">
        <v>5</v>
      </c>
      <c r="M3567" s="733">
        <v>15000</v>
      </c>
      <c r="N3567" s="734" t="s">
        <v>612</v>
      </c>
      <c r="O3567" s="732">
        <v>6</v>
      </c>
      <c r="P3567" s="733">
        <v>18000</v>
      </c>
      <c r="Q3567" s="735" t="str">
        <f t="shared" si="71"/>
        <v>15 - INDETERMINADO</v>
      </c>
      <c r="R3567" s="736" t="s">
        <v>523</v>
      </c>
    </row>
    <row r="3568" spans="1:18" s="28" customFormat="1" ht="12" x14ac:dyDescent="0.2">
      <c r="A3568" s="717" t="s">
        <v>514</v>
      </c>
      <c r="B3568" s="718" t="s">
        <v>515</v>
      </c>
      <c r="C3568" s="718" t="s">
        <v>147</v>
      </c>
      <c r="D3568" s="718" t="s">
        <v>524</v>
      </c>
      <c r="E3568" s="719">
        <v>5000</v>
      </c>
      <c r="F3568" s="720" t="s">
        <v>2481</v>
      </c>
      <c r="G3568" s="718" t="s">
        <v>2482</v>
      </c>
      <c r="H3568" s="718" t="s">
        <v>527</v>
      </c>
      <c r="I3568" s="718" t="s">
        <v>528</v>
      </c>
      <c r="J3568" s="718" t="s">
        <v>1397</v>
      </c>
      <c r="K3568" s="721" t="s">
        <v>530</v>
      </c>
      <c r="L3568" s="732">
        <v>5</v>
      </c>
      <c r="M3568" s="733">
        <v>25000</v>
      </c>
      <c r="N3568" s="734" t="s">
        <v>530</v>
      </c>
      <c r="O3568" s="732">
        <v>6</v>
      </c>
      <c r="P3568" s="733">
        <v>28862.92</v>
      </c>
      <c r="Q3568" s="735" t="str">
        <f t="shared" si="71"/>
        <v>4 - INDETERMINADO</v>
      </c>
      <c r="R3568" s="736" t="s">
        <v>523</v>
      </c>
    </row>
    <row r="3569" spans="1:18" s="28" customFormat="1" ht="12" x14ac:dyDescent="0.2">
      <c r="A3569" s="717" t="s">
        <v>514</v>
      </c>
      <c r="B3569" s="718" t="s">
        <v>515</v>
      </c>
      <c r="C3569" s="718" t="s">
        <v>147</v>
      </c>
      <c r="D3569" s="718" t="s">
        <v>581</v>
      </c>
      <c r="E3569" s="719">
        <v>3000</v>
      </c>
      <c r="F3569" s="720" t="s">
        <v>2483</v>
      </c>
      <c r="G3569" s="718" t="s">
        <v>2484</v>
      </c>
      <c r="H3569" s="718" t="s">
        <v>2485</v>
      </c>
      <c r="I3569" s="718" t="s">
        <v>520</v>
      </c>
      <c r="J3569" s="718" t="s">
        <v>2486</v>
      </c>
      <c r="K3569" s="721" t="s">
        <v>700</v>
      </c>
      <c r="L3569" s="732">
        <v>5</v>
      </c>
      <c r="M3569" s="733">
        <v>14900</v>
      </c>
      <c r="N3569" s="734" t="s">
        <v>700</v>
      </c>
      <c r="O3569" s="732">
        <v>6</v>
      </c>
      <c r="P3569" s="733">
        <v>18000</v>
      </c>
      <c r="Q3569" s="735" t="str">
        <f t="shared" si="71"/>
        <v>3 - INDETERMINADO</v>
      </c>
      <c r="R3569" s="736" t="s">
        <v>523</v>
      </c>
    </row>
    <row r="3570" spans="1:18" s="28" customFormat="1" ht="12" x14ac:dyDescent="0.2">
      <c r="A3570" s="717" t="s">
        <v>514</v>
      </c>
      <c r="B3570" s="718" t="s">
        <v>515</v>
      </c>
      <c r="C3570" s="718" t="s">
        <v>147</v>
      </c>
      <c r="D3570" s="718" t="s">
        <v>544</v>
      </c>
      <c r="E3570" s="719">
        <v>4000</v>
      </c>
      <c r="F3570" s="720" t="s">
        <v>2487</v>
      </c>
      <c r="G3570" s="718" t="s">
        <v>2488</v>
      </c>
      <c r="H3570" s="718" t="s">
        <v>519</v>
      </c>
      <c r="I3570" s="718" t="s">
        <v>528</v>
      </c>
      <c r="J3570" s="718" t="s">
        <v>600</v>
      </c>
      <c r="K3570" s="721" t="s">
        <v>612</v>
      </c>
      <c r="L3570" s="732">
        <v>12</v>
      </c>
      <c r="M3570" s="733">
        <v>48600</v>
      </c>
      <c r="N3570" s="734" t="s">
        <v>612</v>
      </c>
      <c r="O3570" s="732">
        <v>6</v>
      </c>
      <c r="P3570" s="733">
        <v>23866.67</v>
      </c>
      <c r="Q3570" s="735" t="str">
        <f t="shared" si="71"/>
        <v>15 - INDETERMINADO</v>
      </c>
      <c r="R3570" s="736" t="s">
        <v>523</v>
      </c>
    </row>
    <row r="3571" spans="1:18" s="28" customFormat="1" ht="12" x14ac:dyDescent="0.2">
      <c r="A3571" s="717" t="s">
        <v>514</v>
      </c>
      <c r="B3571" s="718" t="s">
        <v>515</v>
      </c>
      <c r="C3571" s="718" t="s">
        <v>147</v>
      </c>
      <c r="D3571" s="718" t="s">
        <v>1223</v>
      </c>
      <c r="E3571" s="719">
        <v>3000</v>
      </c>
      <c r="F3571" s="720" t="s">
        <v>2489</v>
      </c>
      <c r="G3571" s="718" t="s">
        <v>2490</v>
      </c>
      <c r="H3571" s="718" t="s">
        <v>527</v>
      </c>
      <c r="I3571" s="718" t="s">
        <v>528</v>
      </c>
      <c r="J3571" s="718" t="s">
        <v>1397</v>
      </c>
      <c r="K3571" s="721" t="s">
        <v>557</v>
      </c>
      <c r="L3571" s="732">
        <v>5</v>
      </c>
      <c r="M3571" s="733">
        <v>15000</v>
      </c>
      <c r="N3571" s="734" t="s">
        <v>557</v>
      </c>
      <c r="O3571" s="732">
        <v>6</v>
      </c>
      <c r="P3571" s="733">
        <v>17900</v>
      </c>
      <c r="Q3571" s="735" t="str">
        <f t="shared" si="71"/>
        <v>13 - INDETERMINADO</v>
      </c>
      <c r="R3571" s="736" t="s">
        <v>523</v>
      </c>
    </row>
    <row r="3572" spans="1:18" s="28" customFormat="1" ht="12" x14ac:dyDescent="0.2">
      <c r="A3572" s="717" t="s">
        <v>514</v>
      </c>
      <c r="B3572" s="718" t="s">
        <v>515</v>
      </c>
      <c r="C3572" s="718" t="s">
        <v>147</v>
      </c>
      <c r="D3572" s="718" t="s">
        <v>618</v>
      </c>
      <c r="E3572" s="719">
        <v>3000</v>
      </c>
      <c r="F3572" s="720" t="s">
        <v>2491</v>
      </c>
      <c r="G3572" s="718" t="s">
        <v>2492</v>
      </c>
      <c r="H3572" s="718" t="s">
        <v>565</v>
      </c>
      <c r="I3572" s="718" t="s">
        <v>528</v>
      </c>
      <c r="J3572" s="718" t="s">
        <v>566</v>
      </c>
      <c r="K3572" s="721" t="s">
        <v>557</v>
      </c>
      <c r="L3572" s="732">
        <v>5</v>
      </c>
      <c r="M3572" s="733">
        <v>15000</v>
      </c>
      <c r="N3572" s="734" t="s">
        <v>557</v>
      </c>
      <c r="O3572" s="732">
        <v>6</v>
      </c>
      <c r="P3572" s="733">
        <v>17900</v>
      </c>
      <c r="Q3572" s="735" t="str">
        <f t="shared" si="71"/>
        <v>13 - INDETERMINADO</v>
      </c>
      <c r="R3572" s="736" t="s">
        <v>523</v>
      </c>
    </row>
    <row r="3573" spans="1:18" s="28" customFormat="1" ht="12" x14ac:dyDescent="0.2">
      <c r="A3573" s="717" t="s">
        <v>514</v>
      </c>
      <c r="B3573" s="718" t="s">
        <v>515</v>
      </c>
      <c r="C3573" s="718" t="s">
        <v>147</v>
      </c>
      <c r="D3573" s="718" t="s">
        <v>2493</v>
      </c>
      <c r="E3573" s="719">
        <v>5500</v>
      </c>
      <c r="F3573" s="720" t="s">
        <v>2494</v>
      </c>
      <c r="G3573" s="718" t="s">
        <v>2495</v>
      </c>
      <c r="H3573" s="718" t="s">
        <v>519</v>
      </c>
      <c r="I3573" s="718" t="s">
        <v>528</v>
      </c>
      <c r="J3573" s="718" t="s">
        <v>547</v>
      </c>
      <c r="K3573" s="721" t="s">
        <v>700</v>
      </c>
      <c r="L3573" s="732">
        <v>5</v>
      </c>
      <c r="M3573" s="733">
        <v>27500</v>
      </c>
      <c r="N3573" s="734" t="s">
        <v>700</v>
      </c>
      <c r="O3573" s="732">
        <v>6</v>
      </c>
      <c r="P3573" s="733">
        <v>32803.300000000003</v>
      </c>
      <c r="Q3573" s="735" t="str">
        <f t="shared" si="71"/>
        <v>3 - INDETERMINADO</v>
      </c>
      <c r="R3573" s="736" t="s">
        <v>523</v>
      </c>
    </row>
    <row r="3574" spans="1:18" s="28" customFormat="1" ht="12" x14ac:dyDescent="0.2">
      <c r="A3574" s="717" t="s">
        <v>514</v>
      </c>
      <c r="B3574" s="718" t="s">
        <v>515</v>
      </c>
      <c r="C3574" s="718" t="s">
        <v>147</v>
      </c>
      <c r="D3574" s="718" t="s">
        <v>728</v>
      </c>
      <c r="E3574" s="719">
        <v>2000</v>
      </c>
      <c r="F3574" s="720" t="s">
        <v>2496</v>
      </c>
      <c r="G3574" s="718" t="s">
        <v>2497</v>
      </c>
      <c r="H3574" s="718" t="s">
        <v>539</v>
      </c>
      <c r="I3574" s="718" t="s">
        <v>1332</v>
      </c>
      <c r="J3574" s="718" t="s">
        <v>2498</v>
      </c>
      <c r="K3574" s="721" t="s">
        <v>2027</v>
      </c>
      <c r="L3574" s="732">
        <v>12</v>
      </c>
      <c r="M3574" s="733">
        <v>22895.71</v>
      </c>
      <c r="N3574" s="734" t="s">
        <v>2027</v>
      </c>
      <c r="O3574" s="732">
        <v>1</v>
      </c>
      <c r="P3574" s="733">
        <v>2000</v>
      </c>
      <c r="Q3574" s="735"/>
      <c r="R3574" s="736" t="s">
        <v>543</v>
      </c>
    </row>
    <row r="3575" spans="1:18" s="28" customFormat="1" ht="12" x14ac:dyDescent="0.2">
      <c r="A3575" s="717" t="s">
        <v>514</v>
      </c>
      <c r="B3575" s="718" t="s">
        <v>515</v>
      </c>
      <c r="C3575" s="718" t="s">
        <v>147</v>
      </c>
      <c r="D3575" s="718" t="s">
        <v>2499</v>
      </c>
      <c r="E3575" s="719">
        <v>5000</v>
      </c>
      <c r="F3575" s="720" t="s">
        <v>2500</v>
      </c>
      <c r="G3575" s="718" t="s">
        <v>2501</v>
      </c>
      <c r="H3575" s="718" t="s">
        <v>527</v>
      </c>
      <c r="I3575" s="718" t="s">
        <v>528</v>
      </c>
      <c r="J3575" s="718" t="s">
        <v>2502</v>
      </c>
      <c r="K3575" s="721" t="s">
        <v>557</v>
      </c>
      <c r="L3575" s="732">
        <v>12</v>
      </c>
      <c r="M3575" s="733">
        <v>60600</v>
      </c>
      <c r="N3575" s="734" t="s">
        <v>557</v>
      </c>
      <c r="O3575" s="732">
        <v>6</v>
      </c>
      <c r="P3575" s="733">
        <v>30000</v>
      </c>
      <c r="Q3575" s="735" t="str">
        <f>+N3575</f>
        <v>13 - INDETERMINADO</v>
      </c>
      <c r="R3575" s="736" t="s">
        <v>523</v>
      </c>
    </row>
    <row r="3576" spans="1:18" s="28" customFormat="1" ht="12" x14ac:dyDescent="0.2">
      <c r="A3576" s="717" t="s">
        <v>514</v>
      </c>
      <c r="B3576" s="718" t="s">
        <v>515</v>
      </c>
      <c r="C3576" s="718" t="s">
        <v>147</v>
      </c>
      <c r="D3576" s="718" t="s">
        <v>536</v>
      </c>
      <c r="E3576" s="719">
        <v>3000</v>
      </c>
      <c r="F3576" s="720" t="s">
        <v>2503</v>
      </c>
      <c r="G3576" s="718" t="s">
        <v>2504</v>
      </c>
      <c r="H3576" s="718" t="s">
        <v>527</v>
      </c>
      <c r="I3576" s="718" t="s">
        <v>520</v>
      </c>
      <c r="J3576" s="718" t="s">
        <v>2505</v>
      </c>
      <c r="K3576" s="721" t="s">
        <v>700</v>
      </c>
      <c r="L3576" s="732">
        <v>5</v>
      </c>
      <c r="M3576" s="733">
        <v>15000</v>
      </c>
      <c r="N3576" s="734" t="s">
        <v>700</v>
      </c>
      <c r="O3576" s="732">
        <v>6</v>
      </c>
      <c r="P3576" s="733">
        <v>18000</v>
      </c>
      <c r="Q3576" s="735" t="str">
        <f>+N3576</f>
        <v>3 - INDETERMINADO</v>
      </c>
      <c r="R3576" s="736" t="s">
        <v>523</v>
      </c>
    </row>
    <row r="3577" spans="1:18" s="28" customFormat="1" ht="12" x14ac:dyDescent="0.2">
      <c r="A3577" s="717" t="s">
        <v>514</v>
      </c>
      <c r="B3577" s="718" t="s">
        <v>549</v>
      </c>
      <c r="C3577" s="718" t="s">
        <v>147</v>
      </c>
      <c r="D3577" s="718" t="s">
        <v>589</v>
      </c>
      <c r="E3577" s="719">
        <v>3000</v>
      </c>
      <c r="F3577" s="720" t="s">
        <v>2506</v>
      </c>
      <c r="G3577" s="718" t="s">
        <v>2507</v>
      </c>
      <c r="H3577" s="718" t="s">
        <v>539</v>
      </c>
      <c r="I3577" s="718" t="s">
        <v>528</v>
      </c>
      <c r="J3577" s="718" t="s">
        <v>596</v>
      </c>
      <c r="K3577" s="721">
        <v>11</v>
      </c>
      <c r="L3577" s="732">
        <v>1</v>
      </c>
      <c r="M3577" s="733">
        <v>3000</v>
      </c>
      <c r="N3577" s="734" t="s">
        <v>542</v>
      </c>
      <c r="O3577" s="732">
        <v>0</v>
      </c>
      <c r="P3577" s="733">
        <v>0</v>
      </c>
      <c r="Q3577" s="735"/>
      <c r="R3577" s="736" t="s">
        <v>543</v>
      </c>
    </row>
    <row r="3578" spans="1:18" s="28" customFormat="1" ht="12" x14ac:dyDescent="0.2">
      <c r="A3578" s="717" t="s">
        <v>514</v>
      </c>
      <c r="B3578" s="718" t="s">
        <v>515</v>
      </c>
      <c r="C3578" s="718" t="s">
        <v>147</v>
      </c>
      <c r="D3578" s="718" t="s">
        <v>585</v>
      </c>
      <c r="E3578" s="719">
        <v>3000</v>
      </c>
      <c r="F3578" s="720" t="s">
        <v>2508</v>
      </c>
      <c r="G3578" s="718" t="s">
        <v>2509</v>
      </c>
      <c r="H3578" s="718"/>
      <c r="I3578" s="718" t="s">
        <v>528</v>
      </c>
      <c r="J3578" s="718" t="s">
        <v>1936</v>
      </c>
      <c r="K3578" s="721" t="s">
        <v>557</v>
      </c>
      <c r="L3578" s="732">
        <v>5</v>
      </c>
      <c r="M3578" s="733">
        <v>15000</v>
      </c>
      <c r="N3578" s="734" t="s">
        <v>557</v>
      </c>
      <c r="O3578" s="732">
        <v>6</v>
      </c>
      <c r="P3578" s="733">
        <v>18000</v>
      </c>
      <c r="Q3578" s="735" t="str">
        <f>+N3578</f>
        <v>13 - INDETERMINADO</v>
      </c>
      <c r="R3578" s="736" t="s">
        <v>523</v>
      </c>
    </row>
    <row r="3579" spans="1:18" s="28" customFormat="1" ht="12" x14ac:dyDescent="0.2">
      <c r="A3579" s="717" t="s">
        <v>514</v>
      </c>
      <c r="B3579" s="718" t="s">
        <v>515</v>
      </c>
      <c r="C3579" s="718" t="s">
        <v>147</v>
      </c>
      <c r="D3579" s="718" t="s">
        <v>1949</v>
      </c>
      <c r="E3579" s="719">
        <v>7000</v>
      </c>
      <c r="F3579" s="720" t="s">
        <v>2510</v>
      </c>
      <c r="G3579" s="718" t="s">
        <v>2511</v>
      </c>
      <c r="H3579" s="718" t="s">
        <v>519</v>
      </c>
      <c r="I3579" s="718" t="s">
        <v>528</v>
      </c>
      <c r="J3579" s="718" t="s">
        <v>547</v>
      </c>
      <c r="K3579" s="721" t="s">
        <v>700</v>
      </c>
      <c r="L3579" s="732">
        <v>12</v>
      </c>
      <c r="M3579" s="733">
        <v>84600</v>
      </c>
      <c r="N3579" s="734" t="s">
        <v>700</v>
      </c>
      <c r="O3579" s="732">
        <v>6</v>
      </c>
      <c r="P3579" s="733">
        <v>41700.07</v>
      </c>
      <c r="Q3579" s="735" t="str">
        <f>+N3579</f>
        <v>3 - INDETERMINADO</v>
      </c>
      <c r="R3579" s="736" t="s">
        <v>523</v>
      </c>
    </row>
    <row r="3580" spans="1:18" s="28" customFormat="1" ht="12" x14ac:dyDescent="0.2">
      <c r="A3580" s="717" t="s">
        <v>514</v>
      </c>
      <c r="B3580" s="718" t="s">
        <v>515</v>
      </c>
      <c r="C3580" s="718" t="s">
        <v>147</v>
      </c>
      <c r="D3580" s="718" t="s">
        <v>881</v>
      </c>
      <c r="E3580" s="719">
        <v>3000</v>
      </c>
      <c r="F3580" s="720" t="s">
        <v>2512</v>
      </c>
      <c r="G3580" s="718" t="s">
        <v>2513</v>
      </c>
      <c r="H3580" s="718" t="s">
        <v>930</v>
      </c>
      <c r="I3580" s="718" t="s">
        <v>528</v>
      </c>
      <c r="J3580" s="718" t="s">
        <v>931</v>
      </c>
      <c r="K3580" s="721" t="s">
        <v>530</v>
      </c>
      <c r="L3580" s="732">
        <v>5</v>
      </c>
      <c r="M3580" s="733">
        <v>15000</v>
      </c>
      <c r="N3580" s="734" t="s">
        <v>530</v>
      </c>
      <c r="O3580" s="732">
        <v>6</v>
      </c>
      <c r="P3580" s="733">
        <v>18000</v>
      </c>
      <c r="Q3580" s="735" t="str">
        <f>+N3580</f>
        <v>4 - INDETERMINADO</v>
      </c>
      <c r="R3580" s="736" t="s">
        <v>523</v>
      </c>
    </row>
    <row r="3581" spans="1:18" s="28" customFormat="1" ht="12" x14ac:dyDescent="0.2">
      <c r="A3581" s="717" t="s">
        <v>514</v>
      </c>
      <c r="B3581" s="718" t="s">
        <v>515</v>
      </c>
      <c r="C3581" s="718" t="s">
        <v>147</v>
      </c>
      <c r="D3581" s="718" t="s">
        <v>1081</v>
      </c>
      <c r="E3581" s="719">
        <v>2500</v>
      </c>
      <c r="F3581" s="720" t="s">
        <v>2514</v>
      </c>
      <c r="G3581" s="718" t="s">
        <v>2515</v>
      </c>
      <c r="H3581" s="718" t="s">
        <v>539</v>
      </c>
      <c r="I3581" s="718" t="s">
        <v>1405</v>
      </c>
      <c r="J3581" s="718" t="s">
        <v>2516</v>
      </c>
      <c r="K3581" s="721" t="s">
        <v>700</v>
      </c>
      <c r="L3581" s="732">
        <v>5</v>
      </c>
      <c r="M3581" s="733">
        <v>12500</v>
      </c>
      <c r="N3581" s="734" t="s">
        <v>700</v>
      </c>
      <c r="O3581" s="732">
        <v>6</v>
      </c>
      <c r="P3581" s="733">
        <v>14996.53</v>
      </c>
      <c r="Q3581" s="735" t="str">
        <f>+N3581</f>
        <v>3 - INDETERMINADO</v>
      </c>
      <c r="R3581" s="736" t="s">
        <v>523</v>
      </c>
    </row>
    <row r="3582" spans="1:18" s="28" customFormat="1" ht="12" x14ac:dyDescent="0.2">
      <c r="A3582" s="717" t="s">
        <v>514</v>
      </c>
      <c r="B3582" s="718" t="s">
        <v>549</v>
      </c>
      <c r="C3582" s="718" t="s">
        <v>147</v>
      </c>
      <c r="D3582" s="718" t="s">
        <v>573</v>
      </c>
      <c r="E3582" s="719">
        <v>2000</v>
      </c>
      <c r="F3582" s="720" t="s">
        <v>2517</v>
      </c>
      <c r="G3582" s="718" t="s">
        <v>2518</v>
      </c>
      <c r="H3582" s="718"/>
      <c r="I3582" s="718" t="s">
        <v>738</v>
      </c>
      <c r="J3582" s="718" t="s">
        <v>2041</v>
      </c>
      <c r="K3582" s="721" t="s">
        <v>2519</v>
      </c>
      <c r="L3582" s="732">
        <v>3</v>
      </c>
      <c r="M3582" s="733">
        <v>5850</v>
      </c>
      <c r="N3582" s="734">
        <v>0</v>
      </c>
      <c r="O3582" s="732">
        <v>5</v>
      </c>
      <c r="P3582" s="733">
        <v>9946.26</v>
      </c>
      <c r="Q3582" s="735"/>
      <c r="R3582" s="736" t="s">
        <v>543</v>
      </c>
    </row>
    <row r="3583" spans="1:18" s="28" customFormat="1" ht="12" x14ac:dyDescent="0.2">
      <c r="A3583" s="717" t="s">
        <v>514</v>
      </c>
      <c r="B3583" s="718" t="s">
        <v>515</v>
      </c>
      <c r="C3583" s="718" t="s">
        <v>147</v>
      </c>
      <c r="D3583" s="718" t="s">
        <v>2520</v>
      </c>
      <c r="E3583" s="719">
        <v>5000</v>
      </c>
      <c r="F3583" s="720" t="s">
        <v>2521</v>
      </c>
      <c r="G3583" s="718" t="s">
        <v>2522</v>
      </c>
      <c r="H3583" s="718" t="s">
        <v>539</v>
      </c>
      <c r="I3583" s="718" t="s">
        <v>528</v>
      </c>
      <c r="J3583" s="718" t="s">
        <v>596</v>
      </c>
      <c r="K3583" s="721" t="s">
        <v>700</v>
      </c>
      <c r="L3583" s="732">
        <v>5</v>
      </c>
      <c r="M3583" s="733">
        <v>25000</v>
      </c>
      <c r="N3583" s="734" t="s">
        <v>700</v>
      </c>
      <c r="O3583" s="732">
        <v>6</v>
      </c>
      <c r="P3583" s="733">
        <v>30000</v>
      </c>
      <c r="Q3583" s="735" t="str">
        <f>+N3583</f>
        <v>3 - INDETERMINADO</v>
      </c>
      <c r="R3583" s="736" t="s">
        <v>523</v>
      </c>
    </row>
    <row r="3584" spans="1:18" s="28" customFormat="1" ht="12" x14ac:dyDescent="0.2">
      <c r="A3584" s="717" t="s">
        <v>514</v>
      </c>
      <c r="B3584" s="718" t="s">
        <v>515</v>
      </c>
      <c r="C3584" s="718" t="s">
        <v>147</v>
      </c>
      <c r="D3584" s="718" t="s">
        <v>1197</v>
      </c>
      <c r="E3584" s="719">
        <v>12000</v>
      </c>
      <c r="F3584" s="720" t="s">
        <v>2523</v>
      </c>
      <c r="G3584" s="718" t="s">
        <v>2524</v>
      </c>
      <c r="H3584" s="718" t="s">
        <v>930</v>
      </c>
      <c r="I3584" s="718" t="s">
        <v>528</v>
      </c>
      <c r="J3584" s="718" t="s">
        <v>931</v>
      </c>
      <c r="K3584" s="721" t="s">
        <v>763</v>
      </c>
      <c r="L3584" s="732">
        <v>0</v>
      </c>
      <c r="M3584" s="733">
        <v>0</v>
      </c>
      <c r="N3584" s="734" t="s">
        <v>763</v>
      </c>
      <c r="O3584" s="732">
        <v>6</v>
      </c>
      <c r="P3584" s="733">
        <v>72800</v>
      </c>
      <c r="Q3584" s="735" t="str">
        <f>+N3584</f>
        <v xml:space="preserve">DESIGNACIÓN  </v>
      </c>
      <c r="R3584" s="736" t="s">
        <v>523</v>
      </c>
    </row>
    <row r="3585" spans="1:18" s="28" customFormat="1" ht="12" x14ac:dyDescent="0.2">
      <c r="A3585" s="717" t="s">
        <v>514</v>
      </c>
      <c r="B3585" s="718" t="s">
        <v>549</v>
      </c>
      <c r="C3585" s="718" t="s">
        <v>147</v>
      </c>
      <c r="D3585" s="718" t="s">
        <v>2525</v>
      </c>
      <c r="E3585" s="719">
        <v>3000</v>
      </c>
      <c r="F3585" s="720" t="s">
        <v>2526</v>
      </c>
      <c r="G3585" s="718" t="s">
        <v>2527</v>
      </c>
      <c r="H3585" s="718" t="s">
        <v>527</v>
      </c>
      <c r="I3585" s="718" t="s">
        <v>528</v>
      </c>
      <c r="J3585" s="718" t="s">
        <v>2528</v>
      </c>
      <c r="K3585" s="721">
        <v>3</v>
      </c>
      <c r="L3585" s="732">
        <v>8</v>
      </c>
      <c r="M3585" s="733">
        <v>23156.67</v>
      </c>
      <c r="N3585" s="734">
        <v>0</v>
      </c>
      <c r="O3585" s="732">
        <v>6</v>
      </c>
      <c r="P3585" s="733">
        <v>18000</v>
      </c>
      <c r="Q3585" s="735">
        <f>+N3585</f>
        <v>0</v>
      </c>
      <c r="R3585" s="736" t="s">
        <v>523</v>
      </c>
    </row>
    <row r="3586" spans="1:18" s="28" customFormat="1" ht="12" x14ac:dyDescent="0.2">
      <c r="A3586" s="717" t="s">
        <v>514</v>
      </c>
      <c r="B3586" s="718" t="s">
        <v>515</v>
      </c>
      <c r="C3586" s="718" t="s">
        <v>147</v>
      </c>
      <c r="D3586" s="718" t="s">
        <v>2529</v>
      </c>
      <c r="E3586" s="719">
        <v>1500</v>
      </c>
      <c r="F3586" s="720" t="s">
        <v>2530</v>
      </c>
      <c r="G3586" s="718" t="s">
        <v>2531</v>
      </c>
      <c r="H3586" s="718" t="s">
        <v>539</v>
      </c>
      <c r="I3586" s="718" t="s">
        <v>520</v>
      </c>
      <c r="J3586" s="718" t="s">
        <v>2066</v>
      </c>
      <c r="K3586" s="721" t="s">
        <v>740</v>
      </c>
      <c r="L3586" s="732">
        <v>12</v>
      </c>
      <c r="M3586" s="733">
        <v>18753.75</v>
      </c>
      <c r="N3586" s="734" t="s">
        <v>740</v>
      </c>
      <c r="O3586" s="732">
        <v>6</v>
      </c>
      <c r="P3586" s="733">
        <v>8950</v>
      </c>
      <c r="Q3586" s="735" t="str">
        <f>+N3586</f>
        <v>26 - INDETERMINADO</v>
      </c>
      <c r="R3586" s="736" t="s">
        <v>523</v>
      </c>
    </row>
    <row r="3587" spans="1:18" s="28" customFormat="1" ht="12" x14ac:dyDescent="0.2">
      <c r="A3587" s="717" t="s">
        <v>514</v>
      </c>
      <c r="B3587" s="718" t="s">
        <v>549</v>
      </c>
      <c r="C3587" s="718" t="s">
        <v>147</v>
      </c>
      <c r="D3587" s="718" t="s">
        <v>755</v>
      </c>
      <c r="E3587" s="719">
        <v>3000</v>
      </c>
      <c r="F3587" s="720" t="s">
        <v>2532</v>
      </c>
      <c r="G3587" s="718" t="s">
        <v>2533</v>
      </c>
      <c r="H3587" s="718" t="s">
        <v>519</v>
      </c>
      <c r="I3587" s="718" t="s">
        <v>520</v>
      </c>
      <c r="J3587" s="718" t="s">
        <v>534</v>
      </c>
      <c r="K3587" s="721" t="s">
        <v>557</v>
      </c>
      <c r="L3587" s="732">
        <v>12</v>
      </c>
      <c r="M3587" s="733">
        <v>36600</v>
      </c>
      <c r="N3587" s="734" t="s">
        <v>557</v>
      </c>
      <c r="O3587" s="732">
        <v>0</v>
      </c>
      <c r="P3587" s="733">
        <v>0</v>
      </c>
      <c r="Q3587" s="735" t="str">
        <f>+N3587</f>
        <v>13 - INDETERMINADO</v>
      </c>
      <c r="R3587" s="736" t="s">
        <v>523</v>
      </c>
    </row>
    <row r="3588" spans="1:18" s="28" customFormat="1" ht="12" x14ac:dyDescent="0.2">
      <c r="A3588" s="717" t="s">
        <v>514</v>
      </c>
      <c r="B3588" s="718" t="s">
        <v>515</v>
      </c>
      <c r="C3588" s="718" t="s">
        <v>147</v>
      </c>
      <c r="D3588" s="718" t="s">
        <v>1058</v>
      </c>
      <c r="E3588" s="719">
        <v>2500</v>
      </c>
      <c r="F3588" s="720" t="s">
        <v>2534</v>
      </c>
      <c r="G3588" s="718" t="s">
        <v>2535</v>
      </c>
      <c r="H3588" s="718" t="s">
        <v>527</v>
      </c>
      <c r="I3588" s="718" t="s">
        <v>528</v>
      </c>
      <c r="J3588" s="718" t="s">
        <v>2536</v>
      </c>
      <c r="K3588" s="721">
        <v>47</v>
      </c>
      <c r="L3588" s="732">
        <v>1</v>
      </c>
      <c r="M3588" s="733">
        <v>2500</v>
      </c>
      <c r="N3588" s="734" t="s">
        <v>542</v>
      </c>
      <c r="O3588" s="732">
        <v>0</v>
      </c>
      <c r="P3588" s="733">
        <v>0</v>
      </c>
      <c r="Q3588" s="735"/>
      <c r="R3588" s="736" t="s">
        <v>543</v>
      </c>
    </row>
    <row r="3589" spans="1:18" s="28" customFormat="1" ht="12" x14ac:dyDescent="0.2">
      <c r="A3589" s="717" t="s">
        <v>514</v>
      </c>
      <c r="B3589" s="718" t="s">
        <v>515</v>
      </c>
      <c r="C3589" s="718" t="s">
        <v>147</v>
      </c>
      <c r="D3589" s="718" t="s">
        <v>1282</v>
      </c>
      <c r="E3589" s="719">
        <v>12000</v>
      </c>
      <c r="F3589" s="720" t="s">
        <v>2537</v>
      </c>
      <c r="G3589" s="718" t="s">
        <v>2538</v>
      </c>
      <c r="H3589" s="718"/>
      <c r="I3589" s="718" t="s">
        <v>771</v>
      </c>
      <c r="J3589" s="718" t="s">
        <v>2539</v>
      </c>
      <c r="K3589" s="721" t="s">
        <v>763</v>
      </c>
      <c r="L3589" s="732">
        <v>12</v>
      </c>
      <c r="M3589" s="733">
        <v>144600</v>
      </c>
      <c r="N3589" s="734" t="s">
        <v>763</v>
      </c>
      <c r="O3589" s="732">
        <v>2</v>
      </c>
      <c r="P3589" s="733">
        <v>24000</v>
      </c>
      <c r="Q3589" s="735"/>
      <c r="R3589" s="736" t="s">
        <v>543</v>
      </c>
    </row>
    <row r="3590" spans="1:18" s="28" customFormat="1" ht="12" x14ac:dyDescent="0.2">
      <c r="A3590" s="717" t="s">
        <v>514</v>
      </c>
      <c r="B3590" s="718" t="s">
        <v>515</v>
      </c>
      <c r="C3590" s="718" t="s">
        <v>147</v>
      </c>
      <c r="D3590" s="718" t="s">
        <v>2540</v>
      </c>
      <c r="E3590" s="719">
        <v>6000</v>
      </c>
      <c r="F3590" s="720" t="s">
        <v>2541</v>
      </c>
      <c r="G3590" s="718" t="s">
        <v>2542</v>
      </c>
      <c r="H3590" s="718" t="s">
        <v>527</v>
      </c>
      <c r="I3590" s="718" t="s">
        <v>528</v>
      </c>
      <c r="J3590" s="718" t="s">
        <v>2543</v>
      </c>
      <c r="K3590" s="721" t="s">
        <v>1461</v>
      </c>
      <c r="L3590" s="732">
        <v>12</v>
      </c>
      <c r="M3590" s="733">
        <v>72600</v>
      </c>
      <c r="N3590" s="734" t="s">
        <v>1461</v>
      </c>
      <c r="O3590" s="732">
        <v>6</v>
      </c>
      <c r="P3590" s="733">
        <v>36000</v>
      </c>
      <c r="Q3590" s="735" t="str">
        <f t="shared" ref="Q3590:Q3595" si="72">+N3590</f>
        <v>8 - INDETERMINADO</v>
      </c>
      <c r="R3590" s="736" t="s">
        <v>523</v>
      </c>
    </row>
    <row r="3591" spans="1:18" s="28" customFormat="1" ht="12" x14ac:dyDescent="0.2">
      <c r="A3591" s="717" t="s">
        <v>514</v>
      </c>
      <c r="B3591" s="718" t="s">
        <v>549</v>
      </c>
      <c r="C3591" s="718" t="s">
        <v>147</v>
      </c>
      <c r="D3591" s="718" t="s">
        <v>716</v>
      </c>
      <c r="E3591" s="719">
        <v>4500</v>
      </c>
      <c r="F3591" s="720" t="s">
        <v>2544</v>
      </c>
      <c r="G3591" s="718" t="s">
        <v>2545</v>
      </c>
      <c r="H3591" s="718" t="s">
        <v>519</v>
      </c>
      <c r="I3591" s="718" t="s">
        <v>528</v>
      </c>
      <c r="J3591" s="718" t="s">
        <v>547</v>
      </c>
      <c r="K3591" s="721" t="s">
        <v>2546</v>
      </c>
      <c r="L3591" s="732">
        <v>3</v>
      </c>
      <c r="M3591" s="733">
        <v>13086.67</v>
      </c>
      <c r="N3591" s="734">
        <v>0</v>
      </c>
      <c r="O3591" s="732">
        <v>6</v>
      </c>
      <c r="P3591" s="733">
        <v>27000</v>
      </c>
      <c r="Q3591" s="735">
        <f t="shared" si="72"/>
        <v>0</v>
      </c>
      <c r="R3591" s="736" t="s">
        <v>523</v>
      </c>
    </row>
    <row r="3592" spans="1:18" s="28" customFormat="1" ht="12" x14ac:dyDescent="0.2">
      <c r="A3592" s="717" t="s">
        <v>514</v>
      </c>
      <c r="B3592" s="718" t="s">
        <v>515</v>
      </c>
      <c r="C3592" s="718" t="s">
        <v>147</v>
      </c>
      <c r="D3592" s="718" t="s">
        <v>608</v>
      </c>
      <c r="E3592" s="719">
        <v>2000</v>
      </c>
      <c r="F3592" s="720" t="s">
        <v>2547</v>
      </c>
      <c r="G3592" s="718" t="s">
        <v>2548</v>
      </c>
      <c r="H3592" s="718" t="s">
        <v>623</v>
      </c>
      <c r="I3592" s="718" t="s">
        <v>738</v>
      </c>
      <c r="J3592" s="718" t="s">
        <v>2549</v>
      </c>
      <c r="K3592" s="721" t="s">
        <v>1416</v>
      </c>
      <c r="L3592" s="732">
        <v>12</v>
      </c>
      <c r="M3592" s="733">
        <v>24810</v>
      </c>
      <c r="N3592" s="734" t="s">
        <v>1416</v>
      </c>
      <c r="O3592" s="732">
        <v>6</v>
      </c>
      <c r="P3592" s="733">
        <v>12000</v>
      </c>
      <c r="Q3592" s="735" t="str">
        <f t="shared" si="72"/>
        <v>31 - INDETERMINADO</v>
      </c>
      <c r="R3592" s="736" t="s">
        <v>523</v>
      </c>
    </row>
    <row r="3593" spans="1:18" s="28" customFormat="1" ht="12" x14ac:dyDescent="0.2">
      <c r="A3593" s="717" t="s">
        <v>514</v>
      </c>
      <c r="B3593" s="718" t="s">
        <v>549</v>
      </c>
      <c r="C3593" s="718" t="s">
        <v>147</v>
      </c>
      <c r="D3593" s="718" t="s">
        <v>1081</v>
      </c>
      <c r="E3593" s="719">
        <v>2500</v>
      </c>
      <c r="F3593" s="720" t="s">
        <v>2550</v>
      </c>
      <c r="G3593" s="718" t="s">
        <v>2551</v>
      </c>
      <c r="H3593" s="718" t="s">
        <v>565</v>
      </c>
      <c r="I3593" s="718" t="s">
        <v>520</v>
      </c>
      <c r="J3593" s="718" t="s">
        <v>852</v>
      </c>
      <c r="K3593" s="721" t="s">
        <v>2552</v>
      </c>
      <c r="L3593" s="732">
        <v>3</v>
      </c>
      <c r="M3593" s="733">
        <v>7266.66</v>
      </c>
      <c r="N3593" s="734">
        <v>0</v>
      </c>
      <c r="O3593" s="732">
        <v>3</v>
      </c>
      <c r="P3593" s="733">
        <v>7367.54</v>
      </c>
      <c r="Q3593" s="735">
        <f t="shared" si="72"/>
        <v>0</v>
      </c>
      <c r="R3593" s="736" t="s">
        <v>523</v>
      </c>
    </row>
    <row r="3594" spans="1:18" s="28" customFormat="1" ht="12" x14ac:dyDescent="0.2">
      <c r="A3594" s="717" t="s">
        <v>514</v>
      </c>
      <c r="B3594" s="718" t="s">
        <v>515</v>
      </c>
      <c r="C3594" s="718" t="s">
        <v>147</v>
      </c>
      <c r="D3594" s="718" t="s">
        <v>708</v>
      </c>
      <c r="E3594" s="719">
        <v>3000</v>
      </c>
      <c r="F3594" s="720" t="s">
        <v>2553</v>
      </c>
      <c r="G3594" s="718" t="s">
        <v>2554</v>
      </c>
      <c r="H3594" s="718" t="s">
        <v>527</v>
      </c>
      <c r="I3594" s="718" t="s">
        <v>520</v>
      </c>
      <c r="J3594" s="718" t="s">
        <v>2555</v>
      </c>
      <c r="K3594" s="721" t="s">
        <v>612</v>
      </c>
      <c r="L3594" s="732">
        <v>5</v>
      </c>
      <c r="M3594" s="733">
        <v>15000</v>
      </c>
      <c r="N3594" s="734" t="s">
        <v>612</v>
      </c>
      <c r="O3594" s="732">
        <v>6</v>
      </c>
      <c r="P3594" s="733">
        <v>18000</v>
      </c>
      <c r="Q3594" s="735" t="str">
        <f t="shared" si="72"/>
        <v>15 - INDETERMINADO</v>
      </c>
      <c r="R3594" s="736" t="s">
        <v>523</v>
      </c>
    </row>
    <row r="3595" spans="1:18" s="28" customFormat="1" ht="12" x14ac:dyDescent="0.2">
      <c r="A3595" s="717" t="s">
        <v>514</v>
      </c>
      <c r="B3595" s="718" t="s">
        <v>515</v>
      </c>
      <c r="C3595" s="718" t="s">
        <v>147</v>
      </c>
      <c r="D3595" s="718" t="s">
        <v>1132</v>
      </c>
      <c r="E3595" s="719">
        <v>3000</v>
      </c>
      <c r="F3595" s="720" t="s">
        <v>2556</v>
      </c>
      <c r="G3595" s="718" t="s">
        <v>2557</v>
      </c>
      <c r="H3595" s="718" t="s">
        <v>539</v>
      </c>
      <c r="I3595" s="718" t="s">
        <v>520</v>
      </c>
      <c r="J3595" s="718" t="s">
        <v>2558</v>
      </c>
      <c r="K3595" s="721" t="s">
        <v>557</v>
      </c>
      <c r="L3595" s="732">
        <v>5</v>
      </c>
      <c r="M3595" s="733">
        <v>9279.44</v>
      </c>
      <c r="N3595" s="734" t="s">
        <v>557</v>
      </c>
      <c r="O3595" s="732">
        <v>6</v>
      </c>
      <c r="P3595" s="733">
        <v>16800</v>
      </c>
      <c r="Q3595" s="735" t="str">
        <f t="shared" si="72"/>
        <v>13 - INDETERMINADO</v>
      </c>
      <c r="R3595" s="736" t="s">
        <v>523</v>
      </c>
    </row>
    <row r="3596" spans="1:18" s="28" customFormat="1" ht="12" x14ac:dyDescent="0.2">
      <c r="A3596" s="717" t="s">
        <v>514</v>
      </c>
      <c r="B3596" s="718" t="s">
        <v>549</v>
      </c>
      <c r="C3596" s="718" t="s">
        <v>147</v>
      </c>
      <c r="D3596" s="718" t="s">
        <v>573</v>
      </c>
      <c r="E3596" s="719">
        <v>2000</v>
      </c>
      <c r="F3596" s="720" t="s">
        <v>2559</v>
      </c>
      <c r="G3596" s="718" t="s">
        <v>2560</v>
      </c>
      <c r="H3596" s="718" t="s">
        <v>539</v>
      </c>
      <c r="I3596" s="718" t="s">
        <v>1332</v>
      </c>
      <c r="J3596" s="718" t="s">
        <v>2561</v>
      </c>
      <c r="K3596" s="721" t="s">
        <v>2562</v>
      </c>
      <c r="L3596" s="732">
        <v>3</v>
      </c>
      <c r="M3596" s="733">
        <v>5920</v>
      </c>
      <c r="N3596" s="734">
        <v>1</v>
      </c>
      <c r="O3596" s="732">
        <v>1</v>
      </c>
      <c r="P3596" s="733">
        <v>2000</v>
      </c>
      <c r="Q3596" s="735"/>
      <c r="R3596" s="736" t="s">
        <v>543</v>
      </c>
    </row>
    <row r="3597" spans="1:18" s="28" customFormat="1" ht="12" x14ac:dyDescent="0.2">
      <c r="A3597" s="717" t="s">
        <v>514</v>
      </c>
      <c r="B3597" s="718" t="s">
        <v>515</v>
      </c>
      <c r="C3597" s="718" t="s">
        <v>147</v>
      </c>
      <c r="D3597" s="718" t="s">
        <v>889</v>
      </c>
      <c r="E3597" s="719">
        <v>15000</v>
      </c>
      <c r="F3597" s="720" t="s">
        <v>2563</v>
      </c>
      <c r="G3597" s="718" t="s">
        <v>2564</v>
      </c>
      <c r="H3597" s="718" t="s">
        <v>519</v>
      </c>
      <c r="I3597" s="718" t="s">
        <v>528</v>
      </c>
      <c r="J3597" s="718" t="s">
        <v>547</v>
      </c>
      <c r="K3597" s="721" t="s">
        <v>763</v>
      </c>
      <c r="L3597" s="732">
        <v>10</v>
      </c>
      <c r="M3597" s="733">
        <v>139800</v>
      </c>
      <c r="N3597" s="734" t="s">
        <v>542</v>
      </c>
      <c r="O3597" s="732">
        <v>0</v>
      </c>
      <c r="P3597" s="733">
        <v>0</v>
      </c>
      <c r="Q3597" s="735"/>
      <c r="R3597" s="736" t="s">
        <v>543</v>
      </c>
    </row>
    <row r="3598" spans="1:18" s="28" customFormat="1" ht="12" x14ac:dyDescent="0.2">
      <c r="A3598" s="717" t="s">
        <v>514</v>
      </c>
      <c r="B3598" s="718" t="s">
        <v>515</v>
      </c>
      <c r="C3598" s="718" t="s">
        <v>147</v>
      </c>
      <c r="D3598" s="718" t="s">
        <v>2565</v>
      </c>
      <c r="E3598" s="719">
        <v>6000</v>
      </c>
      <c r="F3598" s="720" t="s">
        <v>2566</v>
      </c>
      <c r="G3598" s="718" t="s">
        <v>2567</v>
      </c>
      <c r="H3598" s="718" t="s">
        <v>527</v>
      </c>
      <c r="I3598" s="718" t="s">
        <v>528</v>
      </c>
      <c r="J3598" s="718" t="s">
        <v>947</v>
      </c>
      <c r="K3598" s="721" t="s">
        <v>557</v>
      </c>
      <c r="L3598" s="732">
        <v>12</v>
      </c>
      <c r="M3598" s="733">
        <v>72600</v>
      </c>
      <c r="N3598" s="734" t="s">
        <v>557</v>
      </c>
      <c r="O3598" s="732">
        <v>6</v>
      </c>
      <c r="P3598" s="733">
        <v>36000</v>
      </c>
      <c r="Q3598" s="735" t="str">
        <f>+N3598</f>
        <v>13 - INDETERMINADO</v>
      </c>
      <c r="R3598" s="736" t="s">
        <v>523</v>
      </c>
    </row>
    <row r="3599" spans="1:18" s="28" customFormat="1" ht="12" x14ac:dyDescent="0.2">
      <c r="A3599" s="717" t="s">
        <v>514</v>
      </c>
      <c r="B3599" s="718" t="s">
        <v>515</v>
      </c>
      <c r="C3599" s="718" t="s">
        <v>147</v>
      </c>
      <c r="D3599" s="718" t="s">
        <v>900</v>
      </c>
      <c r="E3599" s="719">
        <v>5000</v>
      </c>
      <c r="F3599" s="720" t="s">
        <v>2568</v>
      </c>
      <c r="G3599" s="718" t="s">
        <v>2569</v>
      </c>
      <c r="H3599" s="718" t="s">
        <v>527</v>
      </c>
      <c r="I3599" s="718" t="s">
        <v>528</v>
      </c>
      <c r="J3599" s="718" t="s">
        <v>2224</v>
      </c>
      <c r="K3599" s="721">
        <v>11</v>
      </c>
      <c r="L3599" s="732">
        <v>1</v>
      </c>
      <c r="M3599" s="733">
        <v>5000</v>
      </c>
      <c r="N3599" s="734" t="s">
        <v>542</v>
      </c>
      <c r="O3599" s="732">
        <v>0</v>
      </c>
      <c r="P3599" s="733">
        <v>0</v>
      </c>
      <c r="Q3599" s="735"/>
      <c r="R3599" s="736" t="s">
        <v>543</v>
      </c>
    </row>
    <row r="3600" spans="1:18" s="28" customFormat="1" ht="12" x14ac:dyDescent="0.2">
      <c r="A3600" s="717" t="s">
        <v>514</v>
      </c>
      <c r="B3600" s="718" t="s">
        <v>515</v>
      </c>
      <c r="C3600" s="718" t="s">
        <v>147</v>
      </c>
      <c r="D3600" s="718" t="s">
        <v>1132</v>
      </c>
      <c r="E3600" s="719">
        <v>3000</v>
      </c>
      <c r="F3600" s="720" t="s">
        <v>2570</v>
      </c>
      <c r="G3600" s="718" t="s">
        <v>2571</v>
      </c>
      <c r="H3600" s="718" t="s">
        <v>539</v>
      </c>
      <c r="I3600" s="718" t="s">
        <v>520</v>
      </c>
      <c r="J3600" s="718" t="s">
        <v>2572</v>
      </c>
      <c r="K3600" s="721" t="s">
        <v>557</v>
      </c>
      <c r="L3600" s="732">
        <v>5</v>
      </c>
      <c r="M3600" s="733">
        <v>15000</v>
      </c>
      <c r="N3600" s="734" t="s">
        <v>557</v>
      </c>
      <c r="O3600" s="732">
        <v>6</v>
      </c>
      <c r="P3600" s="733">
        <v>18000</v>
      </c>
      <c r="Q3600" s="735" t="str">
        <f>+N3600</f>
        <v>13 - INDETERMINADO</v>
      </c>
      <c r="R3600" s="736" t="s">
        <v>523</v>
      </c>
    </row>
    <row r="3601" spans="1:18" s="28" customFormat="1" ht="12" x14ac:dyDescent="0.2">
      <c r="A3601" s="717" t="s">
        <v>514</v>
      </c>
      <c r="B3601" s="718" t="s">
        <v>515</v>
      </c>
      <c r="C3601" s="718" t="s">
        <v>147</v>
      </c>
      <c r="D3601" s="718" t="s">
        <v>593</v>
      </c>
      <c r="E3601" s="719">
        <v>3000</v>
      </c>
      <c r="F3601" s="720" t="s">
        <v>2573</v>
      </c>
      <c r="G3601" s="718" t="s">
        <v>2574</v>
      </c>
      <c r="H3601" s="718" t="s">
        <v>527</v>
      </c>
      <c r="I3601" s="718" t="s">
        <v>528</v>
      </c>
      <c r="J3601" s="718" t="s">
        <v>2575</v>
      </c>
      <c r="K3601" s="721" t="s">
        <v>557</v>
      </c>
      <c r="L3601" s="732">
        <v>5</v>
      </c>
      <c r="M3601" s="733">
        <v>15000</v>
      </c>
      <c r="N3601" s="734" t="s">
        <v>542</v>
      </c>
      <c r="O3601" s="732">
        <v>0</v>
      </c>
      <c r="P3601" s="733">
        <v>0</v>
      </c>
      <c r="Q3601" s="735"/>
      <c r="R3601" s="736" t="s">
        <v>543</v>
      </c>
    </row>
    <row r="3602" spans="1:18" s="28" customFormat="1" ht="12" x14ac:dyDescent="0.2">
      <c r="A3602" s="717" t="s">
        <v>514</v>
      </c>
      <c r="B3602" s="718" t="s">
        <v>515</v>
      </c>
      <c r="C3602" s="718" t="s">
        <v>147</v>
      </c>
      <c r="D3602" s="718" t="s">
        <v>1095</v>
      </c>
      <c r="E3602" s="719">
        <v>1800</v>
      </c>
      <c r="F3602" s="720" t="s">
        <v>2576</v>
      </c>
      <c r="G3602" s="718" t="s">
        <v>2577</v>
      </c>
      <c r="H3602" s="718" t="s">
        <v>539</v>
      </c>
      <c r="I3602" s="718" t="s">
        <v>520</v>
      </c>
      <c r="J3602" s="718" t="s">
        <v>734</v>
      </c>
      <c r="K3602" s="721" t="s">
        <v>572</v>
      </c>
      <c r="L3602" s="732">
        <v>12</v>
      </c>
      <c r="M3602" s="733">
        <v>22410</v>
      </c>
      <c r="N3602" s="734" t="s">
        <v>572</v>
      </c>
      <c r="O3602" s="732">
        <v>6</v>
      </c>
      <c r="P3602" s="733">
        <v>10800</v>
      </c>
      <c r="Q3602" s="735" t="str">
        <f>+N3602</f>
        <v>44 - INDETERMINADO</v>
      </c>
      <c r="R3602" s="736" t="s">
        <v>523</v>
      </c>
    </row>
    <row r="3603" spans="1:18" s="28" customFormat="1" ht="12" x14ac:dyDescent="0.2">
      <c r="A3603" s="717" t="s">
        <v>514</v>
      </c>
      <c r="B3603" s="718" t="s">
        <v>515</v>
      </c>
      <c r="C3603" s="718" t="s">
        <v>147</v>
      </c>
      <c r="D3603" s="718" t="s">
        <v>1282</v>
      </c>
      <c r="E3603" s="719">
        <v>12000</v>
      </c>
      <c r="F3603" s="720" t="s">
        <v>2578</v>
      </c>
      <c r="G3603" s="718" t="s">
        <v>2579</v>
      </c>
      <c r="H3603" s="718" t="s">
        <v>519</v>
      </c>
      <c r="I3603" s="718" t="s">
        <v>528</v>
      </c>
      <c r="J3603" s="718" t="s">
        <v>2580</v>
      </c>
      <c r="K3603" s="721" t="s">
        <v>763</v>
      </c>
      <c r="L3603" s="732">
        <v>7</v>
      </c>
      <c r="M3603" s="733">
        <v>84300</v>
      </c>
      <c r="N3603" s="734" t="s">
        <v>542</v>
      </c>
      <c r="O3603" s="732">
        <v>0</v>
      </c>
      <c r="P3603" s="733">
        <v>0</v>
      </c>
      <c r="Q3603" s="735"/>
      <c r="R3603" s="736" t="s">
        <v>543</v>
      </c>
    </row>
    <row r="3604" spans="1:18" s="28" customFormat="1" ht="12" x14ac:dyDescent="0.2">
      <c r="A3604" s="717" t="s">
        <v>514</v>
      </c>
      <c r="B3604" s="718" t="s">
        <v>515</v>
      </c>
      <c r="C3604" s="718" t="s">
        <v>147</v>
      </c>
      <c r="D3604" s="718" t="s">
        <v>2581</v>
      </c>
      <c r="E3604" s="719">
        <v>1900</v>
      </c>
      <c r="F3604" s="720" t="s">
        <v>2582</v>
      </c>
      <c r="G3604" s="718" t="s">
        <v>2583</v>
      </c>
      <c r="H3604" s="718"/>
      <c r="I3604" s="718" t="s">
        <v>573</v>
      </c>
      <c r="J3604" s="718" t="s">
        <v>646</v>
      </c>
      <c r="K3604" s="721" t="s">
        <v>1077</v>
      </c>
      <c r="L3604" s="732">
        <v>7</v>
      </c>
      <c r="M3604" s="733">
        <v>13600</v>
      </c>
      <c r="N3604" s="734" t="s">
        <v>1077</v>
      </c>
      <c r="O3604" s="732">
        <v>0</v>
      </c>
      <c r="P3604" s="733">
        <v>0</v>
      </c>
      <c r="Q3604" s="735" t="str">
        <f>+N3604</f>
        <v>102 - INDETERMINADO</v>
      </c>
      <c r="R3604" s="736" t="s">
        <v>523</v>
      </c>
    </row>
    <row r="3605" spans="1:18" s="28" customFormat="1" ht="12" x14ac:dyDescent="0.2">
      <c r="A3605" s="717" t="s">
        <v>514</v>
      </c>
      <c r="B3605" s="718" t="s">
        <v>515</v>
      </c>
      <c r="C3605" s="718" t="s">
        <v>147</v>
      </c>
      <c r="D3605" s="718" t="s">
        <v>1296</v>
      </c>
      <c r="E3605" s="719">
        <v>2500</v>
      </c>
      <c r="F3605" s="720" t="s">
        <v>2584</v>
      </c>
      <c r="G3605" s="718" t="s">
        <v>2585</v>
      </c>
      <c r="H3605" s="718" t="s">
        <v>539</v>
      </c>
      <c r="I3605" s="718" t="s">
        <v>528</v>
      </c>
      <c r="J3605" s="718" t="s">
        <v>2586</v>
      </c>
      <c r="K3605" s="721" t="s">
        <v>785</v>
      </c>
      <c r="L3605" s="732">
        <v>12</v>
      </c>
      <c r="M3605" s="733">
        <v>30516.67</v>
      </c>
      <c r="N3605" s="734" t="s">
        <v>785</v>
      </c>
      <c r="O3605" s="732">
        <v>6</v>
      </c>
      <c r="P3605" s="733">
        <v>14964.41</v>
      </c>
      <c r="Q3605" s="735" t="str">
        <f>+N3605</f>
        <v>11 - INDETERMINADO</v>
      </c>
      <c r="R3605" s="736" t="s">
        <v>523</v>
      </c>
    </row>
    <row r="3606" spans="1:18" s="28" customFormat="1" ht="12" x14ac:dyDescent="0.2">
      <c r="A3606" s="717" t="s">
        <v>514</v>
      </c>
      <c r="B3606" s="718" t="s">
        <v>515</v>
      </c>
      <c r="C3606" s="718" t="s">
        <v>147</v>
      </c>
      <c r="D3606" s="718" t="s">
        <v>948</v>
      </c>
      <c r="E3606" s="719">
        <v>2000</v>
      </c>
      <c r="F3606" s="720" t="s">
        <v>2587</v>
      </c>
      <c r="G3606" s="718" t="s">
        <v>2588</v>
      </c>
      <c r="H3606" s="718" t="s">
        <v>930</v>
      </c>
      <c r="I3606" s="718" t="s">
        <v>2589</v>
      </c>
      <c r="J3606" s="718" t="s">
        <v>2590</v>
      </c>
      <c r="K3606" s="721" t="s">
        <v>625</v>
      </c>
      <c r="L3606" s="732">
        <v>1</v>
      </c>
      <c r="M3606" s="733">
        <v>2000</v>
      </c>
      <c r="N3606" s="734" t="s">
        <v>542</v>
      </c>
      <c r="O3606" s="732">
        <v>0</v>
      </c>
      <c r="P3606" s="733">
        <v>0</v>
      </c>
      <c r="Q3606" s="735"/>
      <c r="R3606" s="736" t="s">
        <v>543</v>
      </c>
    </row>
    <row r="3607" spans="1:18" s="28" customFormat="1" ht="12" x14ac:dyDescent="0.2">
      <c r="A3607" s="717" t="s">
        <v>514</v>
      </c>
      <c r="B3607" s="718" t="s">
        <v>515</v>
      </c>
      <c r="C3607" s="718" t="s">
        <v>147</v>
      </c>
      <c r="D3607" s="718" t="s">
        <v>2591</v>
      </c>
      <c r="E3607" s="719">
        <v>8500</v>
      </c>
      <c r="F3607" s="720" t="s">
        <v>2592</v>
      </c>
      <c r="G3607" s="718" t="s">
        <v>2593</v>
      </c>
      <c r="H3607" s="718" t="s">
        <v>930</v>
      </c>
      <c r="I3607" s="718" t="s">
        <v>528</v>
      </c>
      <c r="J3607" s="718" t="s">
        <v>931</v>
      </c>
      <c r="K3607" s="721" t="s">
        <v>1127</v>
      </c>
      <c r="L3607" s="732">
        <v>12</v>
      </c>
      <c r="M3607" s="733">
        <v>102600</v>
      </c>
      <c r="N3607" s="734" t="s">
        <v>1127</v>
      </c>
      <c r="O3607" s="732">
        <v>6</v>
      </c>
      <c r="P3607" s="733">
        <v>50838.850000000006</v>
      </c>
      <c r="Q3607" s="735" t="str">
        <f t="shared" ref="Q3607:Q3612" si="73">+N3607</f>
        <v>1 - INDETERMINADO</v>
      </c>
      <c r="R3607" s="736" t="s">
        <v>523</v>
      </c>
    </row>
    <row r="3608" spans="1:18" s="28" customFormat="1" ht="12" x14ac:dyDescent="0.2">
      <c r="A3608" s="717" t="s">
        <v>514</v>
      </c>
      <c r="B3608" s="718" t="s">
        <v>515</v>
      </c>
      <c r="C3608" s="718" t="s">
        <v>147</v>
      </c>
      <c r="D3608" s="718" t="s">
        <v>2594</v>
      </c>
      <c r="E3608" s="719">
        <v>4000</v>
      </c>
      <c r="F3608" s="720" t="s">
        <v>2595</v>
      </c>
      <c r="G3608" s="718" t="s">
        <v>2596</v>
      </c>
      <c r="H3608" s="718" t="s">
        <v>519</v>
      </c>
      <c r="I3608" s="718" t="s">
        <v>528</v>
      </c>
      <c r="J3608" s="718" t="s">
        <v>547</v>
      </c>
      <c r="K3608" s="721" t="s">
        <v>535</v>
      </c>
      <c r="L3608" s="732">
        <v>12</v>
      </c>
      <c r="M3608" s="733">
        <v>48600</v>
      </c>
      <c r="N3608" s="734" t="s">
        <v>535</v>
      </c>
      <c r="O3608" s="732">
        <v>6</v>
      </c>
      <c r="P3608" s="733">
        <v>23990.28</v>
      </c>
      <c r="Q3608" s="735" t="str">
        <f t="shared" si="73"/>
        <v>12 - INDETERMINADO</v>
      </c>
      <c r="R3608" s="736" t="s">
        <v>523</v>
      </c>
    </row>
    <row r="3609" spans="1:18" s="28" customFormat="1" ht="12" x14ac:dyDescent="0.2">
      <c r="A3609" s="717" t="s">
        <v>514</v>
      </c>
      <c r="B3609" s="718" t="s">
        <v>515</v>
      </c>
      <c r="C3609" s="718" t="s">
        <v>147</v>
      </c>
      <c r="D3609" s="718" t="s">
        <v>948</v>
      </c>
      <c r="E3609" s="719">
        <v>2000</v>
      </c>
      <c r="F3609" s="720" t="s">
        <v>2597</v>
      </c>
      <c r="G3609" s="718" t="s">
        <v>2598</v>
      </c>
      <c r="H3609" s="718" t="s">
        <v>623</v>
      </c>
      <c r="I3609" s="718" t="s">
        <v>615</v>
      </c>
      <c r="J3609" s="718" t="s">
        <v>624</v>
      </c>
      <c r="K3609" s="721" t="s">
        <v>1655</v>
      </c>
      <c r="L3609" s="732">
        <v>12</v>
      </c>
      <c r="M3609" s="733">
        <v>24810</v>
      </c>
      <c r="N3609" s="734" t="s">
        <v>1655</v>
      </c>
      <c r="O3609" s="732">
        <v>6</v>
      </c>
      <c r="P3609" s="733">
        <v>12000</v>
      </c>
      <c r="Q3609" s="735" t="str">
        <f t="shared" si="73"/>
        <v>115 - INDETERMINADO</v>
      </c>
      <c r="R3609" s="736" t="s">
        <v>523</v>
      </c>
    </row>
    <row r="3610" spans="1:18" s="28" customFormat="1" ht="12" x14ac:dyDescent="0.2">
      <c r="A3610" s="717" t="s">
        <v>514</v>
      </c>
      <c r="B3610" s="718" t="s">
        <v>515</v>
      </c>
      <c r="C3610" s="718" t="s">
        <v>147</v>
      </c>
      <c r="D3610" s="718" t="s">
        <v>2599</v>
      </c>
      <c r="E3610" s="719">
        <v>2500</v>
      </c>
      <c r="F3610" s="720" t="s">
        <v>2600</v>
      </c>
      <c r="G3610" s="718" t="s">
        <v>2601</v>
      </c>
      <c r="H3610" s="718" t="s">
        <v>571</v>
      </c>
      <c r="I3610" s="718" t="s">
        <v>571</v>
      </c>
      <c r="J3610" s="718" t="s">
        <v>571</v>
      </c>
      <c r="K3610" s="721" t="s">
        <v>530</v>
      </c>
      <c r="L3610" s="732">
        <v>5</v>
      </c>
      <c r="M3610" s="733">
        <v>12500</v>
      </c>
      <c r="N3610" s="734" t="s">
        <v>530</v>
      </c>
      <c r="O3610" s="732">
        <v>6</v>
      </c>
      <c r="P3610" s="733">
        <v>15000</v>
      </c>
      <c r="Q3610" s="735" t="str">
        <f t="shared" si="73"/>
        <v>4 - INDETERMINADO</v>
      </c>
      <c r="R3610" s="736" t="s">
        <v>523</v>
      </c>
    </row>
    <row r="3611" spans="1:18" s="28" customFormat="1" ht="12" x14ac:dyDescent="0.2">
      <c r="A3611" s="717" t="s">
        <v>514</v>
      </c>
      <c r="B3611" s="718" t="s">
        <v>515</v>
      </c>
      <c r="C3611" s="718" t="s">
        <v>147</v>
      </c>
      <c r="D3611" s="718" t="s">
        <v>728</v>
      </c>
      <c r="E3611" s="719">
        <v>2000</v>
      </c>
      <c r="F3611" s="720" t="s">
        <v>2602</v>
      </c>
      <c r="G3611" s="718" t="s">
        <v>2603</v>
      </c>
      <c r="H3611" s="718" t="s">
        <v>539</v>
      </c>
      <c r="I3611" s="718" t="s">
        <v>738</v>
      </c>
      <c r="J3611" s="718" t="s">
        <v>2604</v>
      </c>
      <c r="K3611" s="721" t="s">
        <v>2605</v>
      </c>
      <c r="L3611" s="732">
        <v>3</v>
      </c>
      <c r="M3611" s="733">
        <v>5010</v>
      </c>
      <c r="N3611" s="734">
        <v>0</v>
      </c>
      <c r="O3611" s="732">
        <v>3</v>
      </c>
      <c r="P3611" s="733">
        <v>6000</v>
      </c>
      <c r="Q3611" s="735">
        <f t="shared" si="73"/>
        <v>0</v>
      </c>
      <c r="R3611" s="736" t="s">
        <v>523</v>
      </c>
    </row>
    <row r="3612" spans="1:18" s="28" customFormat="1" ht="12" x14ac:dyDescent="0.2">
      <c r="A3612" s="717" t="s">
        <v>514</v>
      </c>
      <c r="B3612" s="718" t="s">
        <v>549</v>
      </c>
      <c r="C3612" s="718" t="s">
        <v>147</v>
      </c>
      <c r="D3612" s="718" t="s">
        <v>2606</v>
      </c>
      <c r="E3612" s="719">
        <v>2000</v>
      </c>
      <c r="F3612" s="720" t="s">
        <v>2607</v>
      </c>
      <c r="G3612" s="718" t="s">
        <v>2608</v>
      </c>
      <c r="H3612" s="718" t="s">
        <v>623</v>
      </c>
      <c r="I3612" s="718" t="s">
        <v>738</v>
      </c>
      <c r="J3612" s="718" t="s">
        <v>2549</v>
      </c>
      <c r="K3612" s="721" t="s">
        <v>542</v>
      </c>
      <c r="L3612" s="732">
        <v>0</v>
      </c>
      <c r="M3612" s="733">
        <v>0</v>
      </c>
      <c r="N3612" s="734">
        <v>0</v>
      </c>
      <c r="O3612" s="732">
        <v>3</v>
      </c>
      <c r="P3612" s="733">
        <v>4665.42</v>
      </c>
      <c r="Q3612" s="735">
        <f t="shared" si="73"/>
        <v>0</v>
      </c>
      <c r="R3612" s="736" t="s">
        <v>523</v>
      </c>
    </row>
    <row r="3613" spans="1:18" s="28" customFormat="1" ht="12" x14ac:dyDescent="0.2">
      <c r="A3613" s="717" t="s">
        <v>514</v>
      </c>
      <c r="B3613" s="718" t="s">
        <v>515</v>
      </c>
      <c r="C3613" s="718" t="s">
        <v>147</v>
      </c>
      <c r="D3613" s="718" t="s">
        <v>1232</v>
      </c>
      <c r="E3613" s="719">
        <v>4000</v>
      </c>
      <c r="F3613" s="720" t="s">
        <v>2609</v>
      </c>
      <c r="G3613" s="718" t="s">
        <v>2610</v>
      </c>
      <c r="H3613" s="718" t="s">
        <v>519</v>
      </c>
      <c r="I3613" s="718" t="s">
        <v>528</v>
      </c>
      <c r="J3613" s="718" t="s">
        <v>547</v>
      </c>
      <c r="K3613" s="721">
        <v>10</v>
      </c>
      <c r="L3613" s="732">
        <v>1</v>
      </c>
      <c r="M3613" s="733">
        <v>4000</v>
      </c>
      <c r="N3613" s="734" t="s">
        <v>542</v>
      </c>
      <c r="O3613" s="732">
        <v>0</v>
      </c>
      <c r="P3613" s="733">
        <v>0</v>
      </c>
      <c r="Q3613" s="735"/>
      <c r="R3613" s="736" t="s">
        <v>543</v>
      </c>
    </row>
    <row r="3614" spans="1:18" s="28" customFormat="1" ht="12" x14ac:dyDescent="0.2">
      <c r="A3614" s="717" t="s">
        <v>514</v>
      </c>
      <c r="B3614" s="718" t="s">
        <v>515</v>
      </c>
      <c r="C3614" s="718" t="s">
        <v>147</v>
      </c>
      <c r="D3614" s="718" t="s">
        <v>1175</v>
      </c>
      <c r="E3614" s="719">
        <v>1800</v>
      </c>
      <c r="F3614" s="720" t="s">
        <v>2611</v>
      </c>
      <c r="G3614" s="718" t="s">
        <v>2612</v>
      </c>
      <c r="H3614" s="718"/>
      <c r="I3614" s="718" t="s">
        <v>1332</v>
      </c>
      <c r="J3614" s="718" t="s">
        <v>2613</v>
      </c>
      <c r="K3614" s="721" t="s">
        <v>1001</v>
      </c>
      <c r="L3614" s="732">
        <v>12</v>
      </c>
      <c r="M3614" s="733">
        <v>22100</v>
      </c>
      <c r="N3614" s="734" t="s">
        <v>1001</v>
      </c>
      <c r="O3614" s="732">
        <v>6</v>
      </c>
      <c r="P3614" s="733">
        <v>10680</v>
      </c>
      <c r="Q3614" s="735" t="str">
        <f>+N3614</f>
        <v>27 - INDETERMINADO</v>
      </c>
      <c r="R3614" s="736" t="s">
        <v>523</v>
      </c>
    </row>
    <row r="3615" spans="1:18" s="28" customFormat="1" ht="12" x14ac:dyDescent="0.2">
      <c r="A3615" s="717" t="s">
        <v>514</v>
      </c>
      <c r="B3615" s="718" t="s">
        <v>515</v>
      </c>
      <c r="C3615" s="718" t="s">
        <v>147</v>
      </c>
      <c r="D3615" s="718" t="s">
        <v>2614</v>
      </c>
      <c r="E3615" s="719">
        <v>2500</v>
      </c>
      <c r="F3615" s="720" t="s">
        <v>2615</v>
      </c>
      <c r="G3615" s="718" t="s">
        <v>2616</v>
      </c>
      <c r="H3615" s="718" t="s">
        <v>539</v>
      </c>
      <c r="I3615" s="718" t="s">
        <v>2617</v>
      </c>
      <c r="J3615" s="718" t="s">
        <v>2617</v>
      </c>
      <c r="K3615" s="721" t="s">
        <v>1236</v>
      </c>
      <c r="L3615" s="732">
        <v>12</v>
      </c>
      <c r="M3615" s="733">
        <v>30600</v>
      </c>
      <c r="N3615" s="734" t="s">
        <v>1236</v>
      </c>
      <c r="O3615" s="732">
        <v>6</v>
      </c>
      <c r="P3615" s="733">
        <v>14825.18</v>
      </c>
      <c r="Q3615" s="735" t="str">
        <f>+N3615</f>
        <v>32 - INDETERMINADO</v>
      </c>
      <c r="R3615" s="736" t="s">
        <v>523</v>
      </c>
    </row>
    <row r="3616" spans="1:18" s="28" customFormat="1" ht="12" x14ac:dyDescent="0.2">
      <c r="A3616" s="717" t="s">
        <v>514</v>
      </c>
      <c r="B3616" s="718" t="s">
        <v>515</v>
      </c>
      <c r="C3616" s="718" t="s">
        <v>147</v>
      </c>
      <c r="D3616" s="718" t="s">
        <v>519</v>
      </c>
      <c r="E3616" s="719">
        <v>7000</v>
      </c>
      <c r="F3616" s="720" t="s">
        <v>2618</v>
      </c>
      <c r="G3616" s="718" t="s">
        <v>2619</v>
      </c>
      <c r="H3616" s="718" t="s">
        <v>519</v>
      </c>
      <c r="I3616" s="718" t="s">
        <v>528</v>
      </c>
      <c r="J3616" s="718" t="s">
        <v>547</v>
      </c>
      <c r="K3616" s="721" t="s">
        <v>557</v>
      </c>
      <c r="L3616" s="732">
        <v>5</v>
      </c>
      <c r="M3616" s="733">
        <v>35000</v>
      </c>
      <c r="N3616" s="734" t="s">
        <v>557</v>
      </c>
      <c r="O3616" s="732">
        <v>6</v>
      </c>
      <c r="P3616" s="733">
        <v>41827.919999999998</v>
      </c>
      <c r="Q3616" s="735"/>
      <c r="R3616" s="736" t="s">
        <v>543</v>
      </c>
    </row>
    <row r="3617" spans="1:18" s="28" customFormat="1" ht="12" x14ac:dyDescent="0.2">
      <c r="A3617" s="717" t="s">
        <v>514</v>
      </c>
      <c r="B3617" s="718" t="s">
        <v>515</v>
      </c>
      <c r="C3617" s="718" t="s">
        <v>147</v>
      </c>
      <c r="D3617" s="718" t="s">
        <v>962</v>
      </c>
      <c r="E3617" s="719">
        <v>5000</v>
      </c>
      <c r="F3617" s="720" t="s">
        <v>2620</v>
      </c>
      <c r="G3617" s="718" t="s">
        <v>2621</v>
      </c>
      <c r="H3617" s="718"/>
      <c r="I3617" s="718" t="s">
        <v>528</v>
      </c>
      <c r="J3617" s="718" t="s">
        <v>2622</v>
      </c>
      <c r="K3617" s="721" t="s">
        <v>745</v>
      </c>
      <c r="L3617" s="732">
        <v>8</v>
      </c>
      <c r="M3617" s="733">
        <v>37133.33</v>
      </c>
      <c r="N3617" s="734" t="s">
        <v>542</v>
      </c>
      <c r="O3617" s="732">
        <v>0</v>
      </c>
      <c r="P3617" s="733">
        <v>0</v>
      </c>
      <c r="Q3617" s="735"/>
      <c r="R3617" s="736" t="s">
        <v>543</v>
      </c>
    </row>
    <row r="3618" spans="1:18" s="28" customFormat="1" ht="12" x14ac:dyDescent="0.2">
      <c r="A3618" s="717" t="s">
        <v>514</v>
      </c>
      <c r="B3618" s="718" t="s">
        <v>515</v>
      </c>
      <c r="C3618" s="718" t="s">
        <v>147</v>
      </c>
      <c r="D3618" s="718" t="s">
        <v>585</v>
      </c>
      <c r="E3618" s="719">
        <v>3000</v>
      </c>
      <c r="F3618" s="720" t="s">
        <v>2623</v>
      </c>
      <c r="G3618" s="718" t="s">
        <v>2624</v>
      </c>
      <c r="H3618" s="718" t="s">
        <v>930</v>
      </c>
      <c r="I3618" s="718" t="s">
        <v>1178</v>
      </c>
      <c r="J3618" s="718" t="s">
        <v>2625</v>
      </c>
      <c r="K3618" s="721" t="s">
        <v>1466</v>
      </c>
      <c r="L3618" s="732">
        <v>12</v>
      </c>
      <c r="M3618" s="733">
        <v>36600</v>
      </c>
      <c r="N3618" s="734" t="s">
        <v>1466</v>
      </c>
      <c r="O3618" s="732">
        <v>6</v>
      </c>
      <c r="P3618" s="733">
        <v>18000</v>
      </c>
      <c r="Q3618" s="735" t="str">
        <f>+N3618</f>
        <v>50 - INDETERMINADO</v>
      </c>
      <c r="R3618" s="736" t="s">
        <v>523</v>
      </c>
    </row>
    <row r="3619" spans="1:18" s="28" customFormat="1" ht="12" x14ac:dyDescent="0.2">
      <c r="A3619" s="717" t="s">
        <v>514</v>
      </c>
      <c r="B3619" s="718" t="s">
        <v>515</v>
      </c>
      <c r="C3619" s="718" t="s">
        <v>147</v>
      </c>
      <c r="D3619" s="718" t="s">
        <v>1039</v>
      </c>
      <c r="E3619" s="719">
        <v>3000</v>
      </c>
      <c r="F3619" s="720" t="s">
        <v>2626</v>
      </c>
      <c r="G3619" s="718" t="s">
        <v>2627</v>
      </c>
      <c r="H3619" s="718"/>
      <c r="I3619" s="718" t="s">
        <v>528</v>
      </c>
      <c r="J3619" s="718" t="s">
        <v>2628</v>
      </c>
      <c r="K3619" s="721" t="s">
        <v>530</v>
      </c>
      <c r="L3619" s="732">
        <v>5</v>
      </c>
      <c r="M3619" s="733">
        <v>15000</v>
      </c>
      <c r="N3619" s="734" t="s">
        <v>530</v>
      </c>
      <c r="O3619" s="732">
        <v>4</v>
      </c>
      <c r="P3619" s="733">
        <v>11891.880000000001</v>
      </c>
      <c r="Q3619" s="735"/>
      <c r="R3619" s="736" t="s">
        <v>543</v>
      </c>
    </row>
    <row r="3620" spans="1:18" s="28" customFormat="1" ht="12" x14ac:dyDescent="0.2">
      <c r="A3620" s="717" t="s">
        <v>514</v>
      </c>
      <c r="B3620" s="718" t="s">
        <v>515</v>
      </c>
      <c r="C3620" s="718" t="s">
        <v>147</v>
      </c>
      <c r="D3620" s="718" t="s">
        <v>2117</v>
      </c>
      <c r="E3620" s="719">
        <v>3000</v>
      </c>
      <c r="F3620" s="720" t="s">
        <v>2629</v>
      </c>
      <c r="G3620" s="718" t="s">
        <v>2630</v>
      </c>
      <c r="H3620" s="718" t="s">
        <v>527</v>
      </c>
      <c r="I3620" s="718" t="s">
        <v>520</v>
      </c>
      <c r="J3620" s="718" t="s">
        <v>1400</v>
      </c>
      <c r="K3620" s="721" t="s">
        <v>557</v>
      </c>
      <c r="L3620" s="732">
        <v>5</v>
      </c>
      <c r="M3620" s="733">
        <v>15000</v>
      </c>
      <c r="N3620" s="734" t="s">
        <v>557</v>
      </c>
      <c r="O3620" s="732">
        <v>6</v>
      </c>
      <c r="P3620" s="733">
        <v>18000</v>
      </c>
      <c r="Q3620" s="735" t="str">
        <f t="shared" ref="Q3620:Q3625" si="74">+N3620</f>
        <v>13 - INDETERMINADO</v>
      </c>
      <c r="R3620" s="736" t="s">
        <v>523</v>
      </c>
    </row>
    <row r="3621" spans="1:18" s="28" customFormat="1" ht="12" x14ac:dyDescent="0.2">
      <c r="A3621" s="717" t="s">
        <v>514</v>
      </c>
      <c r="B3621" s="718" t="s">
        <v>515</v>
      </c>
      <c r="C3621" s="718" t="s">
        <v>147</v>
      </c>
      <c r="D3621" s="718" t="s">
        <v>585</v>
      </c>
      <c r="E3621" s="719">
        <v>3000</v>
      </c>
      <c r="F3621" s="720" t="s">
        <v>2631</v>
      </c>
      <c r="G3621" s="718" t="s">
        <v>2632</v>
      </c>
      <c r="H3621" s="718" t="s">
        <v>527</v>
      </c>
      <c r="I3621" s="718" t="s">
        <v>528</v>
      </c>
      <c r="J3621" s="718" t="s">
        <v>2030</v>
      </c>
      <c r="K3621" s="721" t="s">
        <v>542</v>
      </c>
      <c r="L3621" s="732">
        <v>0</v>
      </c>
      <c r="M3621" s="733">
        <v>0</v>
      </c>
      <c r="N3621" s="734">
        <v>0</v>
      </c>
      <c r="O3621" s="732">
        <v>2</v>
      </c>
      <c r="P3621" s="733">
        <v>5200</v>
      </c>
      <c r="Q3621" s="735">
        <f t="shared" si="74"/>
        <v>0</v>
      </c>
      <c r="R3621" s="736" t="s">
        <v>523</v>
      </c>
    </row>
    <row r="3622" spans="1:18" s="28" customFormat="1" ht="12" x14ac:dyDescent="0.2">
      <c r="A3622" s="717" t="s">
        <v>514</v>
      </c>
      <c r="B3622" s="718" t="s">
        <v>549</v>
      </c>
      <c r="C3622" s="718" t="s">
        <v>147</v>
      </c>
      <c r="D3622" s="718" t="s">
        <v>2633</v>
      </c>
      <c r="E3622" s="719">
        <v>1044</v>
      </c>
      <c r="F3622" s="720" t="s">
        <v>2634</v>
      </c>
      <c r="G3622" s="718" t="s">
        <v>2635</v>
      </c>
      <c r="H3622" s="718" t="s">
        <v>623</v>
      </c>
      <c r="I3622" s="718" t="s">
        <v>615</v>
      </c>
      <c r="J3622" s="718" t="s">
        <v>624</v>
      </c>
      <c r="K3622" s="721" t="s">
        <v>542</v>
      </c>
      <c r="L3622" s="732">
        <v>0</v>
      </c>
      <c r="M3622" s="733">
        <v>0</v>
      </c>
      <c r="N3622" s="734">
        <v>0</v>
      </c>
      <c r="O3622" s="732">
        <v>3</v>
      </c>
      <c r="P3622" s="733">
        <v>3097.2</v>
      </c>
      <c r="Q3622" s="735">
        <f t="shared" si="74"/>
        <v>0</v>
      </c>
      <c r="R3622" s="736" t="s">
        <v>523</v>
      </c>
    </row>
    <row r="3623" spans="1:18" s="28" customFormat="1" ht="12" x14ac:dyDescent="0.2">
      <c r="A3623" s="717" t="s">
        <v>514</v>
      </c>
      <c r="B3623" s="718" t="s">
        <v>515</v>
      </c>
      <c r="C3623" s="718" t="s">
        <v>147</v>
      </c>
      <c r="D3623" s="718" t="s">
        <v>1576</v>
      </c>
      <c r="E3623" s="719">
        <v>3000</v>
      </c>
      <c r="F3623" s="720" t="s">
        <v>2636</v>
      </c>
      <c r="G3623" s="718" t="s">
        <v>2637</v>
      </c>
      <c r="H3623" s="718" t="s">
        <v>519</v>
      </c>
      <c r="I3623" s="718" t="s">
        <v>528</v>
      </c>
      <c r="J3623" s="718" t="s">
        <v>547</v>
      </c>
      <c r="K3623" s="721" t="s">
        <v>530</v>
      </c>
      <c r="L3623" s="732">
        <v>5</v>
      </c>
      <c r="M3623" s="733">
        <v>15000</v>
      </c>
      <c r="N3623" s="734" t="s">
        <v>530</v>
      </c>
      <c r="O3623" s="732">
        <v>6</v>
      </c>
      <c r="P3623" s="733">
        <v>17900</v>
      </c>
      <c r="Q3623" s="735" t="str">
        <f t="shared" si="74"/>
        <v>4 - INDETERMINADO</v>
      </c>
      <c r="R3623" s="736" t="s">
        <v>523</v>
      </c>
    </row>
    <row r="3624" spans="1:18" s="28" customFormat="1" ht="12" x14ac:dyDescent="0.2">
      <c r="A3624" s="717" t="s">
        <v>514</v>
      </c>
      <c r="B3624" s="718" t="s">
        <v>549</v>
      </c>
      <c r="C3624" s="718" t="s">
        <v>147</v>
      </c>
      <c r="D3624" s="718" t="s">
        <v>544</v>
      </c>
      <c r="E3624" s="719">
        <v>4500</v>
      </c>
      <c r="F3624" s="720" t="s">
        <v>2638</v>
      </c>
      <c r="G3624" s="718" t="s">
        <v>2639</v>
      </c>
      <c r="H3624" s="718" t="s">
        <v>519</v>
      </c>
      <c r="I3624" s="718" t="s">
        <v>528</v>
      </c>
      <c r="J3624" s="718" t="s">
        <v>547</v>
      </c>
      <c r="K3624" s="721" t="s">
        <v>2640</v>
      </c>
      <c r="L3624" s="732">
        <v>3</v>
      </c>
      <c r="M3624" s="733">
        <v>10786.67</v>
      </c>
      <c r="N3624" s="734">
        <v>0</v>
      </c>
      <c r="O3624" s="732">
        <v>6</v>
      </c>
      <c r="P3624" s="733">
        <v>26850</v>
      </c>
      <c r="Q3624" s="735">
        <f t="shared" si="74"/>
        <v>0</v>
      </c>
      <c r="R3624" s="736" t="s">
        <v>523</v>
      </c>
    </row>
    <row r="3625" spans="1:18" s="28" customFormat="1" ht="12" x14ac:dyDescent="0.2">
      <c r="A3625" s="717" t="s">
        <v>514</v>
      </c>
      <c r="B3625" s="718" t="s">
        <v>515</v>
      </c>
      <c r="C3625" s="718" t="s">
        <v>147</v>
      </c>
      <c r="D3625" s="718" t="s">
        <v>948</v>
      </c>
      <c r="E3625" s="719">
        <v>2000</v>
      </c>
      <c r="F3625" s="720" t="s">
        <v>2641</v>
      </c>
      <c r="G3625" s="718" t="s">
        <v>2642</v>
      </c>
      <c r="H3625" s="718" t="s">
        <v>930</v>
      </c>
      <c r="I3625" s="718" t="s">
        <v>686</v>
      </c>
      <c r="J3625" s="718" t="s">
        <v>2643</v>
      </c>
      <c r="K3625" s="721" t="s">
        <v>707</v>
      </c>
      <c r="L3625" s="732">
        <v>12</v>
      </c>
      <c r="M3625" s="733">
        <v>24810</v>
      </c>
      <c r="N3625" s="734" t="s">
        <v>707</v>
      </c>
      <c r="O3625" s="732">
        <v>6</v>
      </c>
      <c r="P3625" s="733">
        <v>12000</v>
      </c>
      <c r="Q3625" s="735" t="str">
        <f t="shared" si="74"/>
        <v>28 - INDETERMINADO</v>
      </c>
      <c r="R3625" s="736" t="s">
        <v>523</v>
      </c>
    </row>
    <row r="3626" spans="1:18" s="28" customFormat="1" ht="12" x14ac:dyDescent="0.2">
      <c r="A3626" s="717" t="s">
        <v>514</v>
      </c>
      <c r="B3626" s="718" t="s">
        <v>549</v>
      </c>
      <c r="C3626" s="718" t="s">
        <v>147</v>
      </c>
      <c r="D3626" s="718" t="s">
        <v>2644</v>
      </c>
      <c r="E3626" s="719">
        <v>7500</v>
      </c>
      <c r="F3626" s="720" t="s">
        <v>2645</v>
      </c>
      <c r="G3626" s="718" t="s">
        <v>2646</v>
      </c>
      <c r="H3626" s="718" t="s">
        <v>519</v>
      </c>
      <c r="I3626" s="718" t="s">
        <v>528</v>
      </c>
      <c r="J3626" s="718" t="s">
        <v>600</v>
      </c>
      <c r="K3626" s="721">
        <v>9</v>
      </c>
      <c r="L3626" s="732">
        <v>1</v>
      </c>
      <c r="M3626" s="733">
        <v>7500</v>
      </c>
      <c r="N3626" s="734" t="s">
        <v>542</v>
      </c>
      <c r="O3626" s="732">
        <v>0</v>
      </c>
      <c r="P3626" s="733">
        <v>0</v>
      </c>
      <c r="Q3626" s="735"/>
      <c r="R3626" s="736" t="s">
        <v>543</v>
      </c>
    </row>
    <row r="3627" spans="1:18" s="28" customFormat="1" ht="12" x14ac:dyDescent="0.2">
      <c r="A3627" s="717" t="s">
        <v>514</v>
      </c>
      <c r="B3627" s="718" t="s">
        <v>515</v>
      </c>
      <c r="C3627" s="718" t="s">
        <v>147</v>
      </c>
      <c r="D3627" s="718" t="s">
        <v>738</v>
      </c>
      <c r="E3627" s="719">
        <v>2000</v>
      </c>
      <c r="F3627" s="720" t="s">
        <v>2647</v>
      </c>
      <c r="G3627" s="718" t="s">
        <v>2648</v>
      </c>
      <c r="H3627" s="718" t="s">
        <v>930</v>
      </c>
      <c r="I3627" s="718" t="s">
        <v>520</v>
      </c>
      <c r="J3627" s="718" t="s">
        <v>1635</v>
      </c>
      <c r="K3627" s="721" t="s">
        <v>2649</v>
      </c>
      <c r="L3627" s="732">
        <v>12</v>
      </c>
      <c r="M3627" s="733">
        <v>24810</v>
      </c>
      <c r="N3627" s="734" t="s">
        <v>2649</v>
      </c>
      <c r="O3627" s="732">
        <v>6</v>
      </c>
      <c r="P3627" s="733">
        <v>11924.17</v>
      </c>
      <c r="Q3627" s="735" t="str">
        <f>+N3627</f>
        <v>22 - INDETERMINADO</v>
      </c>
      <c r="R3627" s="736" t="s">
        <v>523</v>
      </c>
    </row>
    <row r="3628" spans="1:18" s="28" customFormat="1" ht="12" x14ac:dyDescent="0.2">
      <c r="A3628" s="717" t="s">
        <v>514</v>
      </c>
      <c r="B3628" s="718" t="s">
        <v>515</v>
      </c>
      <c r="C3628" s="718" t="s">
        <v>147</v>
      </c>
      <c r="D3628" s="718" t="s">
        <v>948</v>
      </c>
      <c r="E3628" s="719">
        <v>2000</v>
      </c>
      <c r="F3628" s="720" t="s">
        <v>2650</v>
      </c>
      <c r="G3628" s="718" t="s">
        <v>2651</v>
      </c>
      <c r="H3628" s="718" t="s">
        <v>527</v>
      </c>
      <c r="I3628" s="718" t="s">
        <v>2652</v>
      </c>
      <c r="J3628" s="718" t="s">
        <v>2653</v>
      </c>
      <c r="K3628" s="721" t="s">
        <v>625</v>
      </c>
      <c r="L3628" s="732">
        <v>1</v>
      </c>
      <c r="M3628" s="733">
        <v>2000</v>
      </c>
      <c r="N3628" s="734" t="s">
        <v>542</v>
      </c>
      <c r="O3628" s="732">
        <v>0</v>
      </c>
      <c r="P3628" s="733">
        <v>0</v>
      </c>
      <c r="Q3628" s="735"/>
      <c r="R3628" s="736" t="s">
        <v>543</v>
      </c>
    </row>
    <row r="3629" spans="1:18" s="28" customFormat="1" ht="12" x14ac:dyDescent="0.2">
      <c r="A3629" s="717" t="s">
        <v>514</v>
      </c>
      <c r="B3629" s="718" t="s">
        <v>515</v>
      </c>
      <c r="C3629" s="718" t="s">
        <v>147</v>
      </c>
      <c r="D3629" s="718" t="s">
        <v>1874</v>
      </c>
      <c r="E3629" s="719">
        <v>2500</v>
      </c>
      <c r="F3629" s="720" t="s">
        <v>2654</v>
      </c>
      <c r="G3629" s="718" t="s">
        <v>2655</v>
      </c>
      <c r="H3629" s="718" t="s">
        <v>571</v>
      </c>
      <c r="I3629" s="718" t="s">
        <v>571</v>
      </c>
      <c r="J3629" s="718" t="s">
        <v>571</v>
      </c>
      <c r="K3629" s="721" t="s">
        <v>530</v>
      </c>
      <c r="L3629" s="732">
        <v>12</v>
      </c>
      <c r="M3629" s="733">
        <v>30600</v>
      </c>
      <c r="N3629" s="734" t="s">
        <v>530</v>
      </c>
      <c r="O3629" s="732">
        <v>6</v>
      </c>
      <c r="P3629" s="733">
        <v>15000</v>
      </c>
      <c r="Q3629" s="735" t="str">
        <f>+N3629</f>
        <v>4 - INDETERMINADO</v>
      </c>
      <c r="R3629" s="736" t="s">
        <v>523</v>
      </c>
    </row>
    <row r="3630" spans="1:18" s="28" customFormat="1" ht="12" x14ac:dyDescent="0.2">
      <c r="A3630" s="717" t="s">
        <v>514</v>
      </c>
      <c r="B3630" s="718" t="s">
        <v>515</v>
      </c>
      <c r="C3630" s="718" t="s">
        <v>147</v>
      </c>
      <c r="D3630" s="718" t="s">
        <v>2656</v>
      </c>
      <c r="E3630" s="719">
        <v>4000</v>
      </c>
      <c r="F3630" s="720" t="s">
        <v>2657</v>
      </c>
      <c r="G3630" s="718" t="s">
        <v>2658</v>
      </c>
      <c r="H3630" s="718"/>
      <c r="I3630" s="718" t="s">
        <v>520</v>
      </c>
      <c r="J3630" s="718" t="s">
        <v>799</v>
      </c>
      <c r="K3630" s="721" t="s">
        <v>785</v>
      </c>
      <c r="L3630" s="732">
        <v>12</v>
      </c>
      <c r="M3630" s="733">
        <v>41842.32</v>
      </c>
      <c r="N3630" s="734" t="s">
        <v>785</v>
      </c>
      <c r="O3630" s="732">
        <v>6</v>
      </c>
      <c r="P3630" s="733">
        <v>23757.78</v>
      </c>
      <c r="Q3630" s="735" t="str">
        <f>+N3630</f>
        <v>11 - INDETERMINADO</v>
      </c>
      <c r="R3630" s="736" t="s">
        <v>523</v>
      </c>
    </row>
    <row r="3631" spans="1:18" s="28" customFormat="1" ht="12" x14ac:dyDescent="0.2">
      <c r="A3631" s="717" t="s">
        <v>514</v>
      </c>
      <c r="B3631" s="718" t="s">
        <v>515</v>
      </c>
      <c r="C3631" s="718" t="s">
        <v>147</v>
      </c>
      <c r="D3631" s="718" t="s">
        <v>995</v>
      </c>
      <c r="E3631" s="719">
        <v>3000</v>
      </c>
      <c r="F3631" s="720" t="s">
        <v>2659</v>
      </c>
      <c r="G3631" s="718" t="s">
        <v>2660</v>
      </c>
      <c r="H3631" s="718"/>
      <c r="I3631" s="718" t="s">
        <v>520</v>
      </c>
      <c r="J3631" s="718" t="s">
        <v>1375</v>
      </c>
      <c r="K3631" s="721">
        <v>2</v>
      </c>
      <c r="L3631" s="732">
        <v>1</v>
      </c>
      <c r="M3631" s="733">
        <v>3000</v>
      </c>
      <c r="N3631" s="734" t="s">
        <v>542</v>
      </c>
      <c r="O3631" s="732">
        <v>0</v>
      </c>
      <c r="P3631" s="733">
        <v>0</v>
      </c>
      <c r="Q3631" s="735"/>
      <c r="R3631" s="736" t="s">
        <v>543</v>
      </c>
    </row>
    <row r="3632" spans="1:18" s="28" customFormat="1" ht="12" x14ac:dyDescent="0.2">
      <c r="A3632" s="717" t="s">
        <v>514</v>
      </c>
      <c r="B3632" s="718" t="s">
        <v>515</v>
      </c>
      <c r="C3632" s="718" t="s">
        <v>147</v>
      </c>
      <c r="D3632" s="718" t="s">
        <v>804</v>
      </c>
      <c r="E3632" s="719">
        <v>3000</v>
      </c>
      <c r="F3632" s="720" t="s">
        <v>2661</v>
      </c>
      <c r="G3632" s="718" t="s">
        <v>2662</v>
      </c>
      <c r="H3632" s="718" t="s">
        <v>565</v>
      </c>
      <c r="I3632" s="718" t="s">
        <v>528</v>
      </c>
      <c r="J3632" s="718" t="s">
        <v>566</v>
      </c>
      <c r="K3632" s="721" t="s">
        <v>700</v>
      </c>
      <c r="L3632" s="732">
        <v>5</v>
      </c>
      <c r="M3632" s="733">
        <v>14900</v>
      </c>
      <c r="N3632" s="734" t="s">
        <v>700</v>
      </c>
      <c r="O3632" s="732">
        <v>6</v>
      </c>
      <c r="P3632" s="733">
        <v>18000</v>
      </c>
      <c r="Q3632" s="735" t="str">
        <f t="shared" ref="Q3632:Q3644" si="75">+N3632</f>
        <v>3 - INDETERMINADO</v>
      </c>
      <c r="R3632" s="736" t="s">
        <v>523</v>
      </c>
    </row>
    <row r="3633" spans="1:18" s="28" customFormat="1" ht="12" x14ac:dyDescent="0.2">
      <c r="A3633" s="717" t="s">
        <v>514</v>
      </c>
      <c r="B3633" s="718" t="s">
        <v>549</v>
      </c>
      <c r="C3633" s="718" t="s">
        <v>147</v>
      </c>
      <c r="D3633" s="718" t="s">
        <v>573</v>
      </c>
      <c r="E3633" s="719">
        <v>2000</v>
      </c>
      <c r="F3633" s="720" t="s">
        <v>2663</v>
      </c>
      <c r="G3633" s="718" t="s">
        <v>2664</v>
      </c>
      <c r="H3633" s="718"/>
      <c r="I3633" s="718" t="s">
        <v>520</v>
      </c>
      <c r="J3633" s="718" t="s">
        <v>2665</v>
      </c>
      <c r="K3633" s="721" t="s">
        <v>2666</v>
      </c>
      <c r="L3633" s="732">
        <v>3</v>
      </c>
      <c r="M3633" s="733">
        <v>5920</v>
      </c>
      <c r="N3633" s="734">
        <v>0</v>
      </c>
      <c r="O3633" s="732">
        <v>6</v>
      </c>
      <c r="P3633" s="733">
        <v>11982.77</v>
      </c>
      <c r="Q3633" s="735">
        <f t="shared" si="75"/>
        <v>0</v>
      </c>
      <c r="R3633" s="736" t="s">
        <v>523</v>
      </c>
    </row>
    <row r="3634" spans="1:18" s="28" customFormat="1" ht="12" x14ac:dyDescent="0.2">
      <c r="A3634" s="717" t="s">
        <v>514</v>
      </c>
      <c r="B3634" s="718" t="s">
        <v>515</v>
      </c>
      <c r="C3634" s="718" t="s">
        <v>147</v>
      </c>
      <c r="D3634" s="718" t="s">
        <v>2667</v>
      </c>
      <c r="E3634" s="719">
        <v>1800</v>
      </c>
      <c r="F3634" s="720" t="s">
        <v>2668</v>
      </c>
      <c r="G3634" s="718" t="s">
        <v>2669</v>
      </c>
      <c r="H3634" s="718" t="s">
        <v>571</v>
      </c>
      <c r="I3634" s="718" t="s">
        <v>571</v>
      </c>
      <c r="J3634" s="718" t="s">
        <v>571</v>
      </c>
      <c r="K3634" s="721" t="s">
        <v>1008</v>
      </c>
      <c r="L3634" s="732">
        <v>12</v>
      </c>
      <c r="M3634" s="733">
        <v>22410</v>
      </c>
      <c r="N3634" s="734" t="s">
        <v>1008</v>
      </c>
      <c r="O3634" s="732">
        <v>6</v>
      </c>
      <c r="P3634" s="733">
        <v>10800</v>
      </c>
      <c r="Q3634" s="735" t="str">
        <f t="shared" si="75"/>
        <v>25 - INDETERMINADO</v>
      </c>
      <c r="R3634" s="736" t="s">
        <v>523</v>
      </c>
    </row>
    <row r="3635" spans="1:18" s="28" customFormat="1" ht="12" x14ac:dyDescent="0.2">
      <c r="A3635" s="717" t="s">
        <v>514</v>
      </c>
      <c r="B3635" s="718" t="s">
        <v>515</v>
      </c>
      <c r="C3635" s="718" t="s">
        <v>147</v>
      </c>
      <c r="D3635" s="718" t="s">
        <v>661</v>
      </c>
      <c r="E3635" s="719">
        <v>3000</v>
      </c>
      <c r="F3635" s="720" t="s">
        <v>2670</v>
      </c>
      <c r="G3635" s="718" t="s">
        <v>2671</v>
      </c>
      <c r="H3635" s="718"/>
      <c r="I3635" s="718" t="s">
        <v>528</v>
      </c>
      <c r="J3635" s="718" t="s">
        <v>2672</v>
      </c>
      <c r="K3635" s="721" t="s">
        <v>557</v>
      </c>
      <c r="L3635" s="732">
        <v>5</v>
      </c>
      <c r="M3635" s="733">
        <v>15000</v>
      </c>
      <c r="N3635" s="734" t="s">
        <v>557</v>
      </c>
      <c r="O3635" s="732">
        <v>6</v>
      </c>
      <c r="P3635" s="733">
        <v>17900</v>
      </c>
      <c r="Q3635" s="735" t="str">
        <f t="shared" si="75"/>
        <v>13 - INDETERMINADO</v>
      </c>
      <c r="R3635" s="736" t="s">
        <v>523</v>
      </c>
    </row>
    <row r="3636" spans="1:18" s="28" customFormat="1" ht="12" x14ac:dyDescent="0.2">
      <c r="A3636" s="717" t="s">
        <v>514</v>
      </c>
      <c r="B3636" s="718" t="s">
        <v>515</v>
      </c>
      <c r="C3636" s="718" t="s">
        <v>147</v>
      </c>
      <c r="D3636" s="718" t="s">
        <v>1296</v>
      </c>
      <c r="E3636" s="719">
        <v>2500</v>
      </c>
      <c r="F3636" s="720" t="s">
        <v>2673</v>
      </c>
      <c r="G3636" s="718" t="s">
        <v>2674</v>
      </c>
      <c r="H3636" s="718" t="s">
        <v>539</v>
      </c>
      <c r="I3636" s="718" t="s">
        <v>1405</v>
      </c>
      <c r="J3636" s="718" t="s">
        <v>2675</v>
      </c>
      <c r="K3636" s="721" t="s">
        <v>535</v>
      </c>
      <c r="L3636" s="732">
        <v>12</v>
      </c>
      <c r="M3636" s="733">
        <v>30230.21</v>
      </c>
      <c r="N3636" s="734" t="s">
        <v>535</v>
      </c>
      <c r="O3636" s="732">
        <v>6</v>
      </c>
      <c r="P3636" s="733">
        <v>14967.52</v>
      </c>
      <c r="Q3636" s="735" t="str">
        <f t="shared" si="75"/>
        <v>12 - INDETERMINADO</v>
      </c>
      <c r="R3636" s="736" t="s">
        <v>523</v>
      </c>
    </row>
    <row r="3637" spans="1:18" s="28" customFormat="1" ht="12" x14ac:dyDescent="0.2">
      <c r="A3637" s="717" t="s">
        <v>514</v>
      </c>
      <c r="B3637" s="718" t="s">
        <v>515</v>
      </c>
      <c r="C3637" s="718" t="s">
        <v>147</v>
      </c>
      <c r="D3637" s="718" t="s">
        <v>1474</v>
      </c>
      <c r="E3637" s="719">
        <v>1800</v>
      </c>
      <c r="F3637" s="720" t="s">
        <v>2676</v>
      </c>
      <c r="G3637" s="718" t="s">
        <v>2677</v>
      </c>
      <c r="H3637" s="718" t="s">
        <v>527</v>
      </c>
      <c r="I3637" s="718" t="s">
        <v>528</v>
      </c>
      <c r="J3637" s="718" t="s">
        <v>2678</v>
      </c>
      <c r="K3637" s="721" t="s">
        <v>940</v>
      </c>
      <c r="L3637" s="732">
        <v>12</v>
      </c>
      <c r="M3637" s="733">
        <v>22410</v>
      </c>
      <c r="N3637" s="734" t="s">
        <v>940</v>
      </c>
      <c r="O3637" s="732">
        <v>6</v>
      </c>
      <c r="P3637" s="733">
        <v>10800</v>
      </c>
      <c r="Q3637" s="735" t="str">
        <f t="shared" si="75"/>
        <v>18 - INDETERMINADO</v>
      </c>
      <c r="R3637" s="736" t="s">
        <v>523</v>
      </c>
    </row>
    <row r="3638" spans="1:18" s="28" customFormat="1" ht="12" x14ac:dyDescent="0.2">
      <c r="A3638" s="717" t="s">
        <v>514</v>
      </c>
      <c r="B3638" s="718" t="s">
        <v>515</v>
      </c>
      <c r="C3638" s="718" t="s">
        <v>147</v>
      </c>
      <c r="D3638" s="718" t="s">
        <v>755</v>
      </c>
      <c r="E3638" s="719">
        <v>3000</v>
      </c>
      <c r="F3638" s="720" t="s">
        <v>2679</v>
      </c>
      <c r="G3638" s="718" t="s">
        <v>2680</v>
      </c>
      <c r="H3638" s="718"/>
      <c r="I3638" s="718" t="s">
        <v>528</v>
      </c>
      <c r="J3638" s="718" t="s">
        <v>2681</v>
      </c>
      <c r="K3638" s="721" t="s">
        <v>530</v>
      </c>
      <c r="L3638" s="732">
        <v>5</v>
      </c>
      <c r="M3638" s="733">
        <v>15000</v>
      </c>
      <c r="N3638" s="734" t="s">
        <v>530</v>
      </c>
      <c r="O3638" s="732">
        <v>6</v>
      </c>
      <c r="P3638" s="733">
        <v>18000</v>
      </c>
      <c r="Q3638" s="735" t="str">
        <f t="shared" si="75"/>
        <v>4 - INDETERMINADO</v>
      </c>
      <c r="R3638" s="736" t="s">
        <v>523</v>
      </c>
    </row>
    <row r="3639" spans="1:18" s="28" customFormat="1" ht="12" x14ac:dyDescent="0.2">
      <c r="A3639" s="717" t="s">
        <v>514</v>
      </c>
      <c r="B3639" s="718" t="s">
        <v>515</v>
      </c>
      <c r="C3639" s="718" t="s">
        <v>147</v>
      </c>
      <c r="D3639" s="718" t="s">
        <v>2682</v>
      </c>
      <c r="E3639" s="719">
        <v>6000</v>
      </c>
      <c r="F3639" s="720" t="s">
        <v>2683</v>
      </c>
      <c r="G3639" s="718" t="s">
        <v>2684</v>
      </c>
      <c r="H3639" s="718"/>
      <c r="I3639" s="718" t="s">
        <v>528</v>
      </c>
      <c r="J3639" s="718" t="s">
        <v>2685</v>
      </c>
      <c r="K3639" s="721" t="s">
        <v>785</v>
      </c>
      <c r="L3639" s="732">
        <v>12</v>
      </c>
      <c r="M3639" s="733">
        <v>72600</v>
      </c>
      <c r="N3639" s="734" t="s">
        <v>785</v>
      </c>
      <c r="O3639" s="732">
        <v>6</v>
      </c>
      <c r="P3639" s="733">
        <v>35997.919999999998</v>
      </c>
      <c r="Q3639" s="735" t="str">
        <f t="shared" si="75"/>
        <v>11 - INDETERMINADO</v>
      </c>
      <c r="R3639" s="736" t="s">
        <v>523</v>
      </c>
    </row>
    <row r="3640" spans="1:18" s="28" customFormat="1" ht="12" x14ac:dyDescent="0.2">
      <c r="A3640" s="717" t="s">
        <v>514</v>
      </c>
      <c r="B3640" s="718" t="s">
        <v>515</v>
      </c>
      <c r="C3640" s="718" t="s">
        <v>147</v>
      </c>
      <c r="D3640" s="718" t="s">
        <v>1576</v>
      </c>
      <c r="E3640" s="719">
        <v>3000</v>
      </c>
      <c r="F3640" s="720" t="s">
        <v>2686</v>
      </c>
      <c r="G3640" s="718" t="s">
        <v>2687</v>
      </c>
      <c r="H3640" s="718" t="s">
        <v>539</v>
      </c>
      <c r="I3640" s="718" t="s">
        <v>520</v>
      </c>
      <c r="J3640" s="718" t="s">
        <v>576</v>
      </c>
      <c r="K3640" s="721" t="s">
        <v>530</v>
      </c>
      <c r="L3640" s="732">
        <v>5</v>
      </c>
      <c r="M3640" s="733">
        <v>15000</v>
      </c>
      <c r="N3640" s="734" t="s">
        <v>530</v>
      </c>
      <c r="O3640" s="732">
        <v>6</v>
      </c>
      <c r="P3640" s="733">
        <v>18000</v>
      </c>
      <c r="Q3640" s="735" t="str">
        <f t="shared" si="75"/>
        <v>4 - INDETERMINADO</v>
      </c>
      <c r="R3640" s="736" t="s">
        <v>523</v>
      </c>
    </row>
    <row r="3641" spans="1:18" s="28" customFormat="1" ht="12" x14ac:dyDescent="0.2">
      <c r="A3641" s="717" t="s">
        <v>514</v>
      </c>
      <c r="B3641" s="718" t="s">
        <v>515</v>
      </c>
      <c r="C3641" s="718" t="s">
        <v>147</v>
      </c>
      <c r="D3641" s="718" t="s">
        <v>2688</v>
      </c>
      <c r="E3641" s="719">
        <v>8500</v>
      </c>
      <c r="F3641" s="720" t="s">
        <v>2689</v>
      </c>
      <c r="G3641" s="718" t="s">
        <v>2690</v>
      </c>
      <c r="H3641" s="718" t="s">
        <v>539</v>
      </c>
      <c r="I3641" s="718" t="s">
        <v>528</v>
      </c>
      <c r="J3641" s="718" t="s">
        <v>540</v>
      </c>
      <c r="K3641" s="721" t="s">
        <v>700</v>
      </c>
      <c r="L3641" s="732">
        <v>5</v>
      </c>
      <c r="M3641" s="733">
        <v>42500</v>
      </c>
      <c r="N3641" s="734" t="s">
        <v>700</v>
      </c>
      <c r="O3641" s="732">
        <v>6</v>
      </c>
      <c r="P3641" s="733">
        <v>51000</v>
      </c>
      <c r="Q3641" s="735" t="str">
        <f t="shared" si="75"/>
        <v>3 - INDETERMINADO</v>
      </c>
      <c r="R3641" s="736" t="s">
        <v>523</v>
      </c>
    </row>
    <row r="3642" spans="1:18" s="28" customFormat="1" ht="12" x14ac:dyDescent="0.2">
      <c r="A3642" s="717" t="s">
        <v>514</v>
      </c>
      <c r="B3642" s="718" t="s">
        <v>515</v>
      </c>
      <c r="C3642" s="718" t="s">
        <v>147</v>
      </c>
      <c r="D3642" s="718" t="s">
        <v>544</v>
      </c>
      <c r="E3642" s="719">
        <v>6000</v>
      </c>
      <c r="F3642" s="720" t="s">
        <v>2691</v>
      </c>
      <c r="G3642" s="718" t="s">
        <v>2692</v>
      </c>
      <c r="H3642" s="718" t="s">
        <v>519</v>
      </c>
      <c r="I3642" s="718" t="s">
        <v>528</v>
      </c>
      <c r="J3642" s="718" t="s">
        <v>547</v>
      </c>
      <c r="K3642" s="721" t="s">
        <v>700</v>
      </c>
      <c r="L3642" s="732">
        <v>5</v>
      </c>
      <c r="M3642" s="733">
        <v>30000</v>
      </c>
      <c r="N3642" s="734" t="s">
        <v>700</v>
      </c>
      <c r="O3642" s="732">
        <v>6</v>
      </c>
      <c r="P3642" s="733">
        <v>36000</v>
      </c>
      <c r="Q3642" s="735" t="str">
        <f t="shared" si="75"/>
        <v>3 - INDETERMINADO</v>
      </c>
      <c r="R3642" s="736" t="s">
        <v>523</v>
      </c>
    </row>
    <row r="3643" spans="1:18" s="28" customFormat="1" ht="12" x14ac:dyDescent="0.2">
      <c r="A3643" s="717" t="s">
        <v>514</v>
      </c>
      <c r="B3643" s="718" t="s">
        <v>515</v>
      </c>
      <c r="C3643" s="718" t="s">
        <v>147</v>
      </c>
      <c r="D3643" s="718" t="s">
        <v>608</v>
      </c>
      <c r="E3643" s="719">
        <v>2000</v>
      </c>
      <c r="F3643" s="720" t="s">
        <v>2693</v>
      </c>
      <c r="G3643" s="718" t="s">
        <v>2694</v>
      </c>
      <c r="H3643" s="718" t="s">
        <v>930</v>
      </c>
      <c r="I3643" s="718" t="s">
        <v>738</v>
      </c>
      <c r="J3643" s="718" t="s">
        <v>1178</v>
      </c>
      <c r="K3643" s="721" t="s">
        <v>557</v>
      </c>
      <c r="L3643" s="732">
        <v>12</v>
      </c>
      <c r="M3643" s="733">
        <v>24810</v>
      </c>
      <c r="N3643" s="734" t="s">
        <v>557</v>
      </c>
      <c r="O3643" s="732">
        <v>6</v>
      </c>
      <c r="P3643" s="733">
        <v>11861.1</v>
      </c>
      <c r="Q3643" s="735" t="str">
        <f t="shared" si="75"/>
        <v>13 - INDETERMINADO</v>
      </c>
      <c r="R3643" s="736" t="s">
        <v>523</v>
      </c>
    </row>
    <row r="3644" spans="1:18" s="28" customFormat="1" ht="12" x14ac:dyDescent="0.2">
      <c r="A3644" s="717" t="s">
        <v>514</v>
      </c>
      <c r="B3644" s="718" t="s">
        <v>515</v>
      </c>
      <c r="C3644" s="718" t="s">
        <v>147</v>
      </c>
      <c r="D3644" s="718" t="s">
        <v>2382</v>
      </c>
      <c r="E3644" s="719">
        <v>3000</v>
      </c>
      <c r="F3644" s="720" t="s">
        <v>2695</v>
      </c>
      <c r="G3644" s="718" t="s">
        <v>2696</v>
      </c>
      <c r="H3644" s="718" t="s">
        <v>519</v>
      </c>
      <c r="I3644" s="718" t="s">
        <v>520</v>
      </c>
      <c r="J3644" s="718" t="s">
        <v>534</v>
      </c>
      <c r="K3644" s="721" t="s">
        <v>530</v>
      </c>
      <c r="L3644" s="732">
        <v>5</v>
      </c>
      <c r="M3644" s="733">
        <v>14800</v>
      </c>
      <c r="N3644" s="734" t="s">
        <v>530</v>
      </c>
      <c r="O3644" s="732">
        <v>6</v>
      </c>
      <c r="P3644" s="733">
        <v>16800</v>
      </c>
      <c r="Q3644" s="735" t="str">
        <f t="shared" si="75"/>
        <v>4 - INDETERMINADO</v>
      </c>
      <c r="R3644" s="736" t="s">
        <v>523</v>
      </c>
    </row>
    <row r="3645" spans="1:18" s="28" customFormat="1" ht="12" x14ac:dyDescent="0.2">
      <c r="A3645" s="717" t="s">
        <v>514</v>
      </c>
      <c r="B3645" s="718" t="s">
        <v>549</v>
      </c>
      <c r="C3645" s="718" t="s">
        <v>147</v>
      </c>
      <c r="D3645" s="718" t="s">
        <v>544</v>
      </c>
      <c r="E3645" s="719">
        <v>4500</v>
      </c>
      <c r="F3645" s="720" t="s">
        <v>2697</v>
      </c>
      <c r="G3645" s="718" t="s">
        <v>2698</v>
      </c>
      <c r="H3645" s="718" t="s">
        <v>519</v>
      </c>
      <c r="I3645" s="718" t="s">
        <v>528</v>
      </c>
      <c r="J3645" s="718" t="s">
        <v>547</v>
      </c>
      <c r="K3645" s="721" t="s">
        <v>2699</v>
      </c>
      <c r="L3645" s="732">
        <v>3</v>
      </c>
      <c r="M3645" s="733">
        <v>12933.33</v>
      </c>
      <c r="N3645" s="734">
        <v>0</v>
      </c>
      <c r="O3645" s="732">
        <v>6</v>
      </c>
      <c r="P3645" s="733">
        <v>26910.630000000005</v>
      </c>
      <c r="Q3645" s="735"/>
      <c r="R3645" s="736" t="s">
        <v>543</v>
      </c>
    </row>
    <row r="3646" spans="1:18" s="28" customFormat="1" ht="12" x14ac:dyDescent="0.2">
      <c r="A3646" s="717" t="s">
        <v>514</v>
      </c>
      <c r="B3646" s="718" t="s">
        <v>515</v>
      </c>
      <c r="C3646" s="718" t="s">
        <v>147</v>
      </c>
      <c r="D3646" s="718" t="s">
        <v>2700</v>
      </c>
      <c r="E3646" s="719">
        <v>5000</v>
      </c>
      <c r="F3646" s="720" t="s">
        <v>2701</v>
      </c>
      <c r="G3646" s="718" t="s">
        <v>2702</v>
      </c>
      <c r="H3646" s="718" t="s">
        <v>930</v>
      </c>
      <c r="I3646" s="718" t="s">
        <v>528</v>
      </c>
      <c r="J3646" s="718" t="s">
        <v>931</v>
      </c>
      <c r="K3646" s="721" t="s">
        <v>557</v>
      </c>
      <c r="L3646" s="732">
        <v>12</v>
      </c>
      <c r="M3646" s="733">
        <v>60600</v>
      </c>
      <c r="N3646" s="734" t="s">
        <v>557</v>
      </c>
      <c r="O3646" s="732">
        <v>6</v>
      </c>
      <c r="P3646" s="733">
        <v>30000</v>
      </c>
      <c r="Q3646" s="735" t="str">
        <f t="shared" ref="Q3646:Q3682" si="76">+N3646</f>
        <v>13 - INDETERMINADO</v>
      </c>
      <c r="R3646" s="736" t="s">
        <v>523</v>
      </c>
    </row>
    <row r="3647" spans="1:18" s="28" customFormat="1" ht="12" x14ac:dyDescent="0.2">
      <c r="A3647" s="717" t="s">
        <v>514</v>
      </c>
      <c r="B3647" s="718" t="s">
        <v>515</v>
      </c>
      <c r="C3647" s="718" t="s">
        <v>147</v>
      </c>
      <c r="D3647" s="718" t="s">
        <v>2703</v>
      </c>
      <c r="E3647" s="719">
        <v>3000</v>
      </c>
      <c r="F3647" s="720" t="s">
        <v>2704</v>
      </c>
      <c r="G3647" s="718" t="s">
        <v>2705</v>
      </c>
      <c r="H3647" s="718" t="s">
        <v>539</v>
      </c>
      <c r="I3647" s="718" t="s">
        <v>528</v>
      </c>
      <c r="J3647" s="718" t="s">
        <v>1517</v>
      </c>
      <c r="K3647" s="721" t="s">
        <v>715</v>
      </c>
      <c r="L3647" s="732">
        <v>5</v>
      </c>
      <c r="M3647" s="733">
        <v>15000</v>
      </c>
      <c r="N3647" s="734" t="s">
        <v>715</v>
      </c>
      <c r="O3647" s="732">
        <v>6</v>
      </c>
      <c r="P3647" s="733">
        <v>18000</v>
      </c>
      <c r="Q3647" s="735" t="str">
        <f t="shared" si="76"/>
        <v>14 - INDETERMINADO</v>
      </c>
      <c r="R3647" s="736" t="s">
        <v>523</v>
      </c>
    </row>
    <row r="3648" spans="1:18" s="28" customFormat="1" ht="12" x14ac:dyDescent="0.2">
      <c r="A3648" s="717" t="s">
        <v>514</v>
      </c>
      <c r="B3648" s="718" t="s">
        <v>549</v>
      </c>
      <c r="C3648" s="718" t="s">
        <v>147</v>
      </c>
      <c r="D3648" s="718" t="s">
        <v>2706</v>
      </c>
      <c r="E3648" s="719">
        <v>8500</v>
      </c>
      <c r="F3648" s="720" t="s">
        <v>2707</v>
      </c>
      <c r="G3648" s="718" t="s">
        <v>2708</v>
      </c>
      <c r="H3648" s="718"/>
      <c r="I3648" s="718" t="s">
        <v>528</v>
      </c>
      <c r="J3648" s="718" t="s">
        <v>692</v>
      </c>
      <c r="K3648" s="721" t="s">
        <v>2709</v>
      </c>
      <c r="L3648" s="732">
        <v>3</v>
      </c>
      <c r="M3648" s="733">
        <v>24840</v>
      </c>
      <c r="N3648" s="734">
        <v>0</v>
      </c>
      <c r="O3648" s="732">
        <v>0</v>
      </c>
      <c r="P3648" s="733">
        <v>0</v>
      </c>
      <c r="Q3648" s="735">
        <f t="shared" si="76"/>
        <v>0</v>
      </c>
      <c r="R3648" s="736" t="s">
        <v>523</v>
      </c>
    </row>
    <row r="3649" spans="1:18" s="28" customFormat="1" ht="12" x14ac:dyDescent="0.2">
      <c r="A3649" s="717" t="s">
        <v>514</v>
      </c>
      <c r="B3649" s="718" t="s">
        <v>515</v>
      </c>
      <c r="C3649" s="718" t="s">
        <v>147</v>
      </c>
      <c r="D3649" s="718" t="s">
        <v>2710</v>
      </c>
      <c r="E3649" s="719">
        <v>5000</v>
      </c>
      <c r="F3649" s="720" t="s">
        <v>2711</v>
      </c>
      <c r="G3649" s="718" t="s">
        <v>2712</v>
      </c>
      <c r="H3649" s="718" t="s">
        <v>527</v>
      </c>
      <c r="I3649" s="718" t="s">
        <v>528</v>
      </c>
      <c r="J3649" s="718" t="s">
        <v>1217</v>
      </c>
      <c r="K3649" s="721" t="s">
        <v>557</v>
      </c>
      <c r="L3649" s="732">
        <v>5</v>
      </c>
      <c r="M3649" s="733">
        <v>25000</v>
      </c>
      <c r="N3649" s="734" t="s">
        <v>557</v>
      </c>
      <c r="O3649" s="732">
        <v>6</v>
      </c>
      <c r="P3649" s="733">
        <v>30000</v>
      </c>
      <c r="Q3649" s="735" t="str">
        <f t="shared" si="76"/>
        <v>13 - INDETERMINADO</v>
      </c>
      <c r="R3649" s="736" t="s">
        <v>523</v>
      </c>
    </row>
    <row r="3650" spans="1:18" s="28" customFormat="1" ht="12" x14ac:dyDescent="0.2">
      <c r="A3650" s="717" t="s">
        <v>514</v>
      </c>
      <c r="B3650" s="718" t="s">
        <v>515</v>
      </c>
      <c r="C3650" s="718" t="s">
        <v>147</v>
      </c>
      <c r="D3650" s="718" t="s">
        <v>2713</v>
      </c>
      <c r="E3650" s="719">
        <v>6000</v>
      </c>
      <c r="F3650" s="720" t="s">
        <v>2714</v>
      </c>
      <c r="G3650" s="718" t="s">
        <v>2715</v>
      </c>
      <c r="H3650" s="718" t="s">
        <v>519</v>
      </c>
      <c r="I3650" s="718" t="s">
        <v>528</v>
      </c>
      <c r="J3650" s="718" t="s">
        <v>547</v>
      </c>
      <c r="K3650" s="721" t="s">
        <v>557</v>
      </c>
      <c r="L3650" s="732">
        <v>12</v>
      </c>
      <c r="M3650" s="733">
        <v>67345.06</v>
      </c>
      <c r="N3650" s="734" t="s">
        <v>557</v>
      </c>
      <c r="O3650" s="732">
        <v>6</v>
      </c>
      <c r="P3650" s="733">
        <v>32797.83</v>
      </c>
      <c r="Q3650" s="735" t="str">
        <f t="shared" si="76"/>
        <v>13 - INDETERMINADO</v>
      </c>
      <c r="R3650" s="736" t="s">
        <v>523</v>
      </c>
    </row>
    <row r="3651" spans="1:18" s="28" customFormat="1" ht="12" x14ac:dyDescent="0.2">
      <c r="A3651" s="717" t="s">
        <v>514</v>
      </c>
      <c r="B3651" s="718" t="s">
        <v>515</v>
      </c>
      <c r="C3651" s="718" t="s">
        <v>147</v>
      </c>
      <c r="D3651" s="718" t="s">
        <v>1757</v>
      </c>
      <c r="E3651" s="719">
        <v>3000</v>
      </c>
      <c r="F3651" s="720" t="s">
        <v>2716</v>
      </c>
      <c r="G3651" s="718" t="s">
        <v>2717</v>
      </c>
      <c r="H3651" s="718" t="s">
        <v>519</v>
      </c>
      <c r="I3651" s="718" t="s">
        <v>520</v>
      </c>
      <c r="J3651" s="718" t="s">
        <v>534</v>
      </c>
      <c r="K3651" s="721" t="s">
        <v>557</v>
      </c>
      <c r="L3651" s="732">
        <v>5</v>
      </c>
      <c r="M3651" s="733">
        <v>15000</v>
      </c>
      <c r="N3651" s="734" t="s">
        <v>557</v>
      </c>
      <c r="O3651" s="732">
        <v>6</v>
      </c>
      <c r="P3651" s="733">
        <v>17800</v>
      </c>
      <c r="Q3651" s="735" t="str">
        <f t="shared" si="76"/>
        <v>13 - INDETERMINADO</v>
      </c>
      <c r="R3651" s="736" t="s">
        <v>523</v>
      </c>
    </row>
    <row r="3652" spans="1:18" s="28" customFormat="1" ht="12" x14ac:dyDescent="0.2">
      <c r="A3652" s="717" t="s">
        <v>514</v>
      </c>
      <c r="B3652" s="718" t="s">
        <v>515</v>
      </c>
      <c r="C3652" s="718" t="s">
        <v>147</v>
      </c>
      <c r="D3652" s="718" t="s">
        <v>585</v>
      </c>
      <c r="E3652" s="719">
        <v>3000</v>
      </c>
      <c r="F3652" s="720" t="s">
        <v>2718</v>
      </c>
      <c r="G3652" s="718" t="s">
        <v>2719</v>
      </c>
      <c r="H3652" s="718" t="s">
        <v>519</v>
      </c>
      <c r="I3652" s="718" t="s">
        <v>520</v>
      </c>
      <c r="J3652" s="718" t="s">
        <v>534</v>
      </c>
      <c r="K3652" s="721" t="s">
        <v>557</v>
      </c>
      <c r="L3652" s="732">
        <v>5</v>
      </c>
      <c r="M3652" s="733">
        <v>15000</v>
      </c>
      <c r="N3652" s="734" t="s">
        <v>557</v>
      </c>
      <c r="O3652" s="732">
        <v>6</v>
      </c>
      <c r="P3652" s="733">
        <v>18000</v>
      </c>
      <c r="Q3652" s="735" t="str">
        <f t="shared" si="76"/>
        <v>13 - INDETERMINADO</v>
      </c>
      <c r="R3652" s="736" t="s">
        <v>523</v>
      </c>
    </row>
    <row r="3653" spans="1:18" s="28" customFormat="1" ht="12" x14ac:dyDescent="0.2">
      <c r="A3653" s="717" t="s">
        <v>514</v>
      </c>
      <c r="B3653" s="718" t="s">
        <v>515</v>
      </c>
      <c r="C3653" s="718" t="s">
        <v>147</v>
      </c>
      <c r="D3653" s="718" t="s">
        <v>2720</v>
      </c>
      <c r="E3653" s="719">
        <v>3000</v>
      </c>
      <c r="F3653" s="720" t="s">
        <v>2721</v>
      </c>
      <c r="G3653" s="718" t="s">
        <v>2722</v>
      </c>
      <c r="H3653" s="718" t="s">
        <v>539</v>
      </c>
      <c r="I3653" s="718" t="s">
        <v>528</v>
      </c>
      <c r="J3653" s="718" t="s">
        <v>2723</v>
      </c>
      <c r="K3653" s="721" t="s">
        <v>785</v>
      </c>
      <c r="L3653" s="732">
        <v>5</v>
      </c>
      <c r="M3653" s="733">
        <v>15000</v>
      </c>
      <c r="N3653" s="734" t="s">
        <v>785</v>
      </c>
      <c r="O3653" s="732">
        <v>6</v>
      </c>
      <c r="P3653" s="733">
        <v>18000</v>
      </c>
      <c r="Q3653" s="735" t="str">
        <f t="shared" si="76"/>
        <v>11 - INDETERMINADO</v>
      </c>
      <c r="R3653" s="736" t="s">
        <v>523</v>
      </c>
    </row>
    <row r="3654" spans="1:18" s="28" customFormat="1" ht="12" x14ac:dyDescent="0.2">
      <c r="A3654" s="717" t="s">
        <v>514</v>
      </c>
      <c r="B3654" s="718" t="s">
        <v>515</v>
      </c>
      <c r="C3654" s="718" t="s">
        <v>147</v>
      </c>
      <c r="D3654" s="718" t="s">
        <v>676</v>
      </c>
      <c r="E3654" s="719">
        <v>3000</v>
      </c>
      <c r="F3654" s="720" t="s">
        <v>2724</v>
      </c>
      <c r="G3654" s="718" t="s">
        <v>2725</v>
      </c>
      <c r="H3654" s="718" t="s">
        <v>539</v>
      </c>
      <c r="I3654" s="718" t="s">
        <v>520</v>
      </c>
      <c r="J3654" s="718" t="s">
        <v>576</v>
      </c>
      <c r="K3654" s="721" t="s">
        <v>700</v>
      </c>
      <c r="L3654" s="732">
        <v>5</v>
      </c>
      <c r="M3654" s="733">
        <v>15000</v>
      </c>
      <c r="N3654" s="734" t="s">
        <v>700</v>
      </c>
      <c r="O3654" s="732">
        <v>6</v>
      </c>
      <c r="P3654" s="733">
        <v>18000</v>
      </c>
      <c r="Q3654" s="735" t="str">
        <f t="shared" si="76"/>
        <v>3 - INDETERMINADO</v>
      </c>
      <c r="R3654" s="736" t="s">
        <v>523</v>
      </c>
    </row>
    <row r="3655" spans="1:18" s="28" customFormat="1" ht="12" x14ac:dyDescent="0.2">
      <c r="A3655" s="717" t="s">
        <v>514</v>
      </c>
      <c r="B3655" s="718" t="s">
        <v>515</v>
      </c>
      <c r="C3655" s="718" t="s">
        <v>147</v>
      </c>
      <c r="D3655" s="718" t="s">
        <v>2726</v>
      </c>
      <c r="E3655" s="719">
        <v>3000</v>
      </c>
      <c r="F3655" s="720" t="s">
        <v>2727</v>
      </c>
      <c r="G3655" s="718" t="s">
        <v>2728</v>
      </c>
      <c r="H3655" s="718" t="s">
        <v>539</v>
      </c>
      <c r="I3655" s="718" t="s">
        <v>528</v>
      </c>
      <c r="J3655" s="718" t="s">
        <v>912</v>
      </c>
      <c r="K3655" s="721" t="s">
        <v>1461</v>
      </c>
      <c r="L3655" s="732">
        <v>5</v>
      </c>
      <c r="M3655" s="733">
        <v>15000</v>
      </c>
      <c r="N3655" s="734" t="s">
        <v>1461</v>
      </c>
      <c r="O3655" s="732">
        <v>6</v>
      </c>
      <c r="P3655" s="733">
        <v>18000</v>
      </c>
      <c r="Q3655" s="735" t="str">
        <f t="shared" si="76"/>
        <v>8 - INDETERMINADO</v>
      </c>
      <c r="R3655" s="736" t="s">
        <v>523</v>
      </c>
    </row>
    <row r="3656" spans="1:18" s="28" customFormat="1" ht="12" x14ac:dyDescent="0.2">
      <c r="A3656" s="717" t="s">
        <v>514</v>
      </c>
      <c r="B3656" s="718" t="s">
        <v>515</v>
      </c>
      <c r="C3656" s="718" t="s">
        <v>147</v>
      </c>
      <c r="D3656" s="718" t="s">
        <v>2729</v>
      </c>
      <c r="E3656" s="719">
        <v>4000</v>
      </c>
      <c r="F3656" s="720" t="s">
        <v>2730</v>
      </c>
      <c r="G3656" s="718" t="s">
        <v>2731</v>
      </c>
      <c r="H3656" s="718" t="s">
        <v>519</v>
      </c>
      <c r="I3656" s="718" t="s">
        <v>528</v>
      </c>
      <c r="J3656" s="718" t="s">
        <v>600</v>
      </c>
      <c r="K3656" s="721" t="s">
        <v>700</v>
      </c>
      <c r="L3656" s="732">
        <v>12</v>
      </c>
      <c r="M3656" s="733">
        <v>48600</v>
      </c>
      <c r="N3656" s="734" t="s">
        <v>700</v>
      </c>
      <c r="O3656" s="732">
        <v>6</v>
      </c>
      <c r="P3656" s="733">
        <v>24000</v>
      </c>
      <c r="Q3656" s="735" t="str">
        <f t="shared" si="76"/>
        <v>3 - INDETERMINADO</v>
      </c>
      <c r="R3656" s="736" t="s">
        <v>523</v>
      </c>
    </row>
    <row r="3657" spans="1:18" s="28" customFormat="1" ht="12" x14ac:dyDescent="0.2">
      <c r="A3657" s="717" t="s">
        <v>514</v>
      </c>
      <c r="B3657" s="718" t="s">
        <v>515</v>
      </c>
      <c r="C3657" s="718" t="s">
        <v>147</v>
      </c>
      <c r="D3657" s="718" t="s">
        <v>2732</v>
      </c>
      <c r="E3657" s="719">
        <v>2500</v>
      </c>
      <c r="F3657" s="720" t="s">
        <v>2733</v>
      </c>
      <c r="G3657" s="718" t="s">
        <v>2734</v>
      </c>
      <c r="H3657" s="718" t="s">
        <v>571</v>
      </c>
      <c r="I3657" s="718" t="s">
        <v>571</v>
      </c>
      <c r="J3657" s="718" t="s">
        <v>571</v>
      </c>
      <c r="K3657" s="721" t="s">
        <v>530</v>
      </c>
      <c r="L3657" s="732">
        <v>12</v>
      </c>
      <c r="M3657" s="733">
        <v>30516.67</v>
      </c>
      <c r="N3657" s="734" t="s">
        <v>530</v>
      </c>
      <c r="O3657" s="732">
        <v>6</v>
      </c>
      <c r="P3657" s="733">
        <v>14750</v>
      </c>
      <c r="Q3657" s="735" t="str">
        <f t="shared" si="76"/>
        <v>4 - INDETERMINADO</v>
      </c>
      <c r="R3657" s="736" t="s">
        <v>523</v>
      </c>
    </row>
    <row r="3658" spans="1:18" s="28" customFormat="1" ht="12" x14ac:dyDescent="0.2">
      <c r="A3658" s="717" t="s">
        <v>514</v>
      </c>
      <c r="B3658" s="718" t="s">
        <v>515</v>
      </c>
      <c r="C3658" s="718" t="s">
        <v>147</v>
      </c>
      <c r="D3658" s="718" t="s">
        <v>1232</v>
      </c>
      <c r="E3658" s="719">
        <v>5000</v>
      </c>
      <c r="F3658" s="720" t="s">
        <v>2735</v>
      </c>
      <c r="G3658" s="718" t="s">
        <v>2736</v>
      </c>
      <c r="H3658" s="718" t="s">
        <v>519</v>
      </c>
      <c r="I3658" s="718" t="s">
        <v>528</v>
      </c>
      <c r="J3658" s="718" t="s">
        <v>600</v>
      </c>
      <c r="K3658" s="721" t="s">
        <v>557</v>
      </c>
      <c r="L3658" s="732">
        <v>12</v>
      </c>
      <c r="M3658" s="733">
        <v>61832.85</v>
      </c>
      <c r="N3658" s="734" t="s">
        <v>557</v>
      </c>
      <c r="O3658" s="732">
        <v>6</v>
      </c>
      <c r="P3658" s="733">
        <v>29833.33</v>
      </c>
      <c r="Q3658" s="735" t="str">
        <f t="shared" si="76"/>
        <v>13 - INDETERMINADO</v>
      </c>
      <c r="R3658" s="736" t="s">
        <v>523</v>
      </c>
    </row>
    <row r="3659" spans="1:18" s="28" customFormat="1" ht="12" x14ac:dyDescent="0.2">
      <c r="A3659" s="717" t="s">
        <v>514</v>
      </c>
      <c r="B3659" s="718" t="s">
        <v>515</v>
      </c>
      <c r="C3659" s="718" t="s">
        <v>147</v>
      </c>
      <c r="D3659" s="718" t="s">
        <v>1232</v>
      </c>
      <c r="E3659" s="719">
        <v>5000</v>
      </c>
      <c r="F3659" s="720" t="s">
        <v>2737</v>
      </c>
      <c r="G3659" s="718" t="s">
        <v>2738</v>
      </c>
      <c r="H3659" s="718" t="s">
        <v>519</v>
      </c>
      <c r="I3659" s="718" t="s">
        <v>528</v>
      </c>
      <c r="J3659" s="718" t="s">
        <v>600</v>
      </c>
      <c r="K3659" s="721" t="s">
        <v>535</v>
      </c>
      <c r="L3659" s="732">
        <v>12</v>
      </c>
      <c r="M3659" s="733">
        <v>60600</v>
      </c>
      <c r="N3659" s="734" t="s">
        <v>535</v>
      </c>
      <c r="O3659" s="732">
        <v>6</v>
      </c>
      <c r="P3659" s="733">
        <v>30000</v>
      </c>
      <c r="Q3659" s="735" t="str">
        <f t="shared" si="76"/>
        <v>12 - INDETERMINADO</v>
      </c>
      <c r="R3659" s="736" t="s">
        <v>523</v>
      </c>
    </row>
    <row r="3660" spans="1:18" s="28" customFormat="1" ht="12" x14ac:dyDescent="0.2">
      <c r="A3660" s="717" t="s">
        <v>514</v>
      </c>
      <c r="B3660" s="718" t="s">
        <v>515</v>
      </c>
      <c r="C3660" s="718" t="s">
        <v>147</v>
      </c>
      <c r="D3660" s="718" t="s">
        <v>2739</v>
      </c>
      <c r="E3660" s="719">
        <v>1800</v>
      </c>
      <c r="F3660" s="720" t="s">
        <v>2740</v>
      </c>
      <c r="G3660" s="718" t="s">
        <v>2741</v>
      </c>
      <c r="H3660" s="718"/>
      <c r="I3660" s="718" t="s">
        <v>1332</v>
      </c>
      <c r="J3660" s="718" t="s">
        <v>2742</v>
      </c>
      <c r="K3660" s="721" t="s">
        <v>1570</v>
      </c>
      <c r="L3660" s="732">
        <v>12</v>
      </c>
      <c r="M3660" s="733">
        <v>21750</v>
      </c>
      <c r="N3660" s="734" t="s">
        <v>1570</v>
      </c>
      <c r="O3660" s="732">
        <v>6</v>
      </c>
      <c r="P3660" s="733">
        <v>10800</v>
      </c>
      <c r="Q3660" s="735" t="str">
        <f t="shared" si="76"/>
        <v>52 - INDETERMINADO</v>
      </c>
      <c r="R3660" s="736" t="s">
        <v>523</v>
      </c>
    </row>
    <row r="3661" spans="1:18" s="28" customFormat="1" ht="12" x14ac:dyDescent="0.2">
      <c r="A3661" s="717" t="s">
        <v>514</v>
      </c>
      <c r="B3661" s="718" t="s">
        <v>515</v>
      </c>
      <c r="C3661" s="718" t="s">
        <v>147</v>
      </c>
      <c r="D3661" s="718" t="s">
        <v>728</v>
      </c>
      <c r="E3661" s="719">
        <v>2000</v>
      </c>
      <c r="F3661" s="720" t="s">
        <v>2743</v>
      </c>
      <c r="G3661" s="718" t="s">
        <v>2744</v>
      </c>
      <c r="H3661" s="718" t="s">
        <v>539</v>
      </c>
      <c r="I3661" s="718" t="s">
        <v>520</v>
      </c>
      <c r="J3661" s="718" t="s">
        <v>2745</v>
      </c>
      <c r="K3661" s="721" t="s">
        <v>2746</v>
      </c>
      <c r="L3661" s="732">
        <v>2</v>
      </c>
      <c r="M3661" s="733">
        <v>4876.67</v>
      </c>
      <c r="N3661" s="734">
        <v>0</v>
      </c>
      <c r="O3661" s="732">
        <v>3</v>
      </c>
      <c r="P3661" s="733">
        <v>5996.39</v>
      </c>
      <c r="Q3661" s="735">
        <f t="shared" si="76"/>
        <v>0</v>
      </c>
      <c r="R3661" s="736" t="s">
        <v>523</v>
      </c>
    </row>
    <row r="3662" spans="1:18" s="28" customFormat="1" ht="12" x14ac:dyDescent="0.2">
      <c r="A3662" s="717" t="s">
        <v>514</v>
      </c>
      <c r="B3662" s="718" t="s">
        <v>515</v>
      </c>
      <c r="C3662" s="718" t="s">
        <v>147</v>
      </c>
      <c r="D3662" s="718" t="s">
        <v>2747</v>
      </c>
      <c r="E3662" s="719">
        <v>3200</v>
      </c>
      <c r="F3662" s="720" t="s">
        <v>2748</v>
      </c>
      <c r="G3662" s="718" t="s">
        <v>2749</v>
      </c>
      <c r="H3662" s="718" t="s">
        <v>539</v>
      </c>
      <c r="I3662" s="718" t="s">
        <v>738</v>
      </c>
      <c r="J3662" s="718" t="s">
        <v>2750</v>
      </c>
      <c r="K3662" s="721" t="s">
        <v>1236</v>
      </c>
      <c r="L3662" s="732">
        <v>12</v>
      </c>
      <c r="M3662" s="733">
        <v>39000</v>
      </c>
      <c r="N3662" s="734" t="s">
        <v>1236</v>
      </c>
      <c r="O3662" s="732">
        <v>6</v>
      </c>
      <c r="P3662" s="733">
        <v>19200</v>
      </c>
      <c r="Q3662" s="735" t="str">
        <f t="shared" si="76"/>
        <v>32 - INDETERMINADO</v>
      </c>
      <c r="R3662" s="736" t="s">
        <v>523</v>
      </c>
    </row>
    <row r="3663" spans="1:18" s="28" customFormat="1" ht="12" x14ac:dyDescent="0.2">
      <c r="A3663" s="717" t="s">
        <v>514</v>
      </c>
      <c r="B3663" s="718" t="s">
        <v>515</v>
      </c>
      <c r="C3663" s="718" t="s">
        <v>147</v>
      </c>
      <c r="D3663" s="718" t="s">
        <v>1081</v>
      </c>
      <c r="E3663" s="719">
        <v>2500</v>
      </c>
      <c r="F3663" s="720" t="s">
        <v>2751</v>
      </c>
      <c r="G3663" s="718" t="s">
        <v>2752</v>
      </c>
      <c r="H3663" s="718" t="s">
        <v>519</v>
      </c>
      <c r="I3663" s="718" t="s">
        <v>520</v>
      </c>
      <c r="J3663" s="718" t="s">
        <v>534</v>
      </c>
      <c r="K3663" s="721" t="s">
        <v>2753</v>
      </c>
      <c r="L3663" s="732">
        <v>3</v>
      </c>
      <c r="M3663" s="733">
        <v>5880</v>
      </c>
      <c r="N3663" s="734">
        <v>0</v>
      </c>
      <c r="O3663" s="732">
        <v>3</v>
      </c>
      <c r="P3663" s="733">
        <v>7500</v>
      </c>
      <c r="Q3663" s="735">
        <f t="shared" si="76"/>
        <v>0</v>
      </c>
      <c r="R3663" s="736" t="s">
        <v>523</v>
      </c>
    </row>
    <row r="3664" spans="1:18" s="28" customFormat="1" ht="12" x14ac:dyDescent="0.2">
      <c r="A3664" s="717" t="s">
        <v>514</v>
      </c>
      <c r="B3664" s="718" t="s">
        <v>515</v>
      </c>
      <c r="C3664" s="718" t="s">
        <v>147</v>
      </c>
      <c r="D3664" s="718" t="s">
        <v>2754</v>
      </c>
      <c r="E3664" s="719">
        <v>15000</v>
      </c>
      <c r="F3664" s="720" t="s">
        <v>2755</v>
      </c>
      <c r="G3664" s="718" t="s">
        <v>2756</v>
      </c>
      <c r="H3664" s="718" t="s">
        <v>519</v>
      </c>
      <c r="I3664" s="718" t="s">
        <v>528</v>
      </c>
      <c r="J3664" s="718" t="s">
        <v>547</v>
      </c>
      <c r="K3664" s="721" t="s">
        <v>763</v>
      </c>
      <c r="L3664" s="732">
        <v>12</v>
      </c>
      <c r="M3664" s="733">
        <v>180600</v>
      </c>
      <c r="N3664" s="734" t="s">
        <v>763</v>
      </c>
      <c r="O3664" s="732">
        <v>6</v>
      </c>
      <c r="P3664" s="733">
        <v>90000</v>
      </c>
      <c r="Q3664" s="735" t="str">
        <f t="shared" si="76"/>
        <v xml:space="preserve">DESIGNACIÓN  </v>
      </c>
      <c r="R3664" s="736" t="s">
        <v>523</v>
      </c>
    </row>
    <row r="3665" spans="1:18" s="28" customFormat="1" ht="12" x14ac:dyDescent="0.2">
      <c r="A3665" s="717" t="s">
        <v>514</v>
      </c>
      <c r="B3665" s="718" t="s">
        <v>515</v>
      </c>
      <c r="C3665" s="718" t="s">
        <v>147</v>
      </c>
      <c r="D3665" s="718" t="s">
        <v>1119</v>
      </c>
      <c r="E3665" s="719">
        <v>15500</v>
      </c>
      <c r="F3665" s="720" t="s">
        <v>2757</v>
      </c>
      <c r="G3665" s="718" t="s">
        <v>2758</v>
      </c>
      <c r="H3665" s="718"/>
      <c r="I3665" s="718" t="s">
        <v>528</v>
      </c>
      <c r="J3665" s="718" t="s">
        <v>2759</v>
      </c>
      <c r="K3665" s="721" t="s">
        <v>763</v>
      </c>
      <c r="L3665" s="732">
        <v>1</v>
      </c>
      <c r="M3665" s="733">
        <v>7750</v>
      </c>
      <c r="N3665" s="734" t="s">
        <v>763</v>
      </c>
      <c r="O3665" s="732">
        <v>6</v>
      </c>
      <c r="P3665" s="733">
        <v>93000</v>
      </c>
      <c r="Q3665" s="735" t="str">
        <f t="shared" si="76"/>
        <v xml:space="preserve">DESIGNACIÓN  </v>
      </c>
      <c r="R3665" s="736" t="s">
        <v>523</v>
      </c>
    </row>
    <row r="3666" spans="1:18" s="28" customFormat="1" ht="12" x14ac:dyDescent="0.2">
      <c r="A3666" s="717" t="s">
        <v>514</v>
      </c>
      <c r="B3666" s="718" t="s">
        <v>515</v>
      </c>
      <c r="C3666" s="718" t="s">
        <v>147</v>
      </c>
      <c r="D3666" s="718" t="s">
        <v>2760</v>
      </c>
      <c r="E3666" s="719">
        <v>15000</v>
      </c>
      <c r="F3666" s="720" t="s">
        <v>2761</v>
      </c>
      <c r="G3666" s="718" t="s">
        <v>2762</v>
      </c>
      <c r="H3666" s="718" t="s">
        <v>565</v>
      </c>
      <c r="I3666" s="718" t="s">
        <v>528</v>
      </c>
      <c r="J3666" s="718" t="s">
        <v>2763</v>
      </c>
      <c r="K3666" s="721" t="s">
        <v>763</v>
      </c>
      <c r="L3666" s="732">
        <v>0</v>
      </c>
      <c r="M3666" s="733">
        <v>0</v>
      </c>
      <c r="N3666" s="734" t="s">
        <v>763</v>
      </c>
      <c r="O3666" s="732">
        <v>6</v>
      </c>
      <c r="P3666" s="733">
        <v>94500</v>
      </c>
      <c r="Q3666" s="735" t="str">
        <f t="shared" si="76"/>
        <v xml:space="preserve">DESIGNACIÓN  </v>
      </c>
      <c r="R3666" s="736" t="s">
        <v>523</v>
      </c>
    </row>
    <row r="3667" spans="1:18" s="28" customFormat="1" ht="12" x14ac:dyDescent="0.2">
      <c r="A3667" s="717" t="s">
        <v>514</v>
      </c>
      <c r="B3667" s="718" t="s">
        <v>515</v>
      </c>
      <c r="C3667" s="718" t="s">
        <v>147</v>
      </c>
      <c r="D3667" s="718" t="s">
        <v>667</v>
      </c>
      <c r="E3667" s="719">
        <v>3000</v>
      </c>
      <c r="F3667" s="720" t="s">
        <v>2764</v>
      </c>
      <c r="G3667" s="718" t="s">
        <v>2765</v>
      </c>
      <c r="H3667" s="718" t="s">
        <v>519</v>
      </c>
      <c r="I3667" s="718" t="s">
        <v>520</v>
      </c>
      <c r="J3667" s="718" t="s">
        <v>2766</v>
      </c>
      <c r="K3667" s="721" t="s">
        <v>612</v>
      </c>
      <c r="L3667" s="732">
        <v>5</v>
      </c>
      <c r="M3667" s="733">
        <v>15000</v>
      </c>
      <c r="N3667" s="734" t="s">
        <v>612</v>
      </c>
      <c r="O3667" s="732">
        <v>6</v>
      </c>
      <c r="P3667" s="733">
        <v>18000</v>
      </c>
      <c r="Q3667" s="735" t="str">
        <f t="shared" si="76"/>
        <v>15 - INDETERMINADO</v>
      </c>
      <c r="R3667" s="736" t="s">
        <v>523</v>
      </c>
    </row>
    <row r="3668" spans="1:18" s="28" customFormat="1" ht="12" x14ac:dyDescent="0.2">
      <c r="A3668" s="717" t="s">
        <v>514</v>
      </c>
      <c r="B3668" s="718" t="s">
        <v>515</v>
      </c>
      <c r="C3668" s="718" t="s">
        <v>147</v>
      </c>
      <c r="D3668" s="718" t="s">
        <v>1576</v>
      </c>
      <c r="E3668" s="719">
        <v>3000</v>
      </c>
      <c r="F3668" s="720" t="s">
        <v>2767</v>
      </c>
      <c r="G3668" s="718" t="s">
        <v>2768</v>
      </c>
      <c r="H3668" s="718" t="s">
        <v>623</v>
      </c>
      <c r="I3668" s="718" t="s">
        <v>528</v>
      </c>
      <c r="J3668" s="718" t="s">
        <v>2769</v>
      </c>
      <c r="K3668" s="721" t="s">
        <v>542</v>
      </c>
      <c r="L3668" s="732">
        <v>0</v>
      </c>
      <c r="M3668" s="733">
        <v>0</v>
      </c>
      <c r="N3668" s="734">
        <v>0</v>
      </c>
      <c r="O3668" s="732">
        <v>2</v>
      </c>
      <c r="P3668" s="733">
        <v>5500</v>
      </c>
      <c r="Q3668" s="735">
        <f t="shared" si="76"/>
        <v>0</v>
      </c>
      <c r="R3668" s="736" t="s">
        <v>523</v>
      </c>
    </row>
    <row r="3669" spans="1:18" s="28" customFormat="1" ht="12" x14ac:dyDescent="0.2">
      <c r="A3669" s="717" t="s">
        <v>514</v>
      </c>
      <c r="B3669" s="718" t="s">
        <v>515</v>
      </c>
      <c r="C3669" s="718" t="s">
        <v>147</v>
      </c>
      <c r="D3669" s="718" t="s">
        <v>804</v>
      </c>
      <c r="E3669" s="719">
        <v>3000</v>
      </c>
      <c r="F3669" s="720" t="s">
        <v>2770</v>
      </c>
      <c r="G3669" s="718" t="s">
        <v>2771</v>
      </c>
      <c r="H3669" s="718" t="s">
        <v>527</v>
      </c>
      <c r="I3669" s="718" t="s">
        <v>528</v>
      </c>
      <c r="J3669" s="718" t="s">
        <v>2772</v>
      </c>
      <c r="K3669" s="721" t="s">
        <v>530</v>
      </c>
      <c r="L3669" s="732">
        <v>5</v>
      </c>
      <c r="M3669" s="733">
        <v>15000</v>
      </c>
      <c r="N3669" s="734" t="s">
        <v>530</v>
      </c>
      <c r="O3669" s="732">
        <v>6</v>
      </c>
      <c r="P3669" s="733">
        <v>16900</v>
      </c>
      <c r="Q3669" s="735" t="str">
        <f t="shared" si="76"/>
        <v>4 - INDETERMINADO</v>
      </c>
      <c r="R3669" s="736" t="s">
        <v>523</v>
      </c>
    </row>
    <row r="3670" spans="1:18" s="28" customFormat="1" ht="12" x14ac:dyDescent="0.2">
      <c r="A3670" s="717" t="s">
        <v>514</v>
      </c>
      <c r="B3670" s="718" t="s">
        <v>515</v>
      </c>
      <c r="C3670" s="718" t="s">
        <v>147</v>
      </c>
      <c r="D3670" s="718" t="s">
        <v>2175</v>
      </c>
      <c r="E3670" s="719">
        <v>3000</v>
      </c>
      <c r="F3670" s="720" t="s">
        <v>2773</v>
      </c>
      <c r="G3670" s="718" t="s">
        <v>2774</v>
      </c>
      <c r="H3670" s="718" t="s">
        <v>930</v>
      </c>
      <c r="I3670" s="718" t="s">
        <v>520</v>
      </c>
      <c r="J3670" s="718" t="s">
        <v>1231</v>
      </c>
      <c r="K3670" s="721" t="s">
        <v>715</v>
      </c>
      <c r="L3670" s="732">
        <v>5</v>
      </c>
      <c r="M3670" s="733">
        <v>15000</v>
      </c>
      <c r="N3670" s="734" t="s">
        <v>715</v>
      </c>
      <c r="O3670" s="732">
        <v>6</v>
      </c>
      <c r="P3670" s="733">
        <v>18000</v>
      </c>
      <c r="Q3670" s="735" t="str">
        <f t="shared" si="76"/>
        <v>14 - INDETERMINADO</v>
      </c>
      <c r="R3670" s="736" t="s">
        <v>523</v>
      </c>
    </row>
    <row r="3671" spans="1:18" s="28" customFormat="1" ht="12" x14ac:dyDescent="0.2">
      <c r="A3671" s="717" t="s">
        <v>514</v>
      </c>
      <c r="B3671" s="718" t="s">
        <v>515</v>
      </c>
      <c r="C3671" s="718" t="s">
        <v>147</v>
      </c>
      <c r="D3671" s="718" t="s">
        <v>1856</v>
      </c>
      <c r="E3671" s="719">
        <v>3000</v>
      </c>
      <c r="F3671" s="720" t="s">
        <v>2775</v>
      </c>
      <c r="G3671" s="718" t="s">
        <v>2776</v>
      </c>
      <c r="H3671" s="718" t="s">
        <v>539</v>
      </c>
      <c r="I3671" s="718" t="s">
        <v>520</v>
      </c>
      <c r="J3671" s="718" t="s">
        <v>2044</v>
      </c>
      <c r="K3671" s="721" t="s">
        <v>530</v>
      </c>
      <c r="L3671" s="732">
        <v>5</v>
      </c>
      <c r="M3671" s="733">
        <v>15000</v>
      </c>
      <c r="N3671" s="734" t="s">
        <v>530</v>
      </c>
      <c r="O3671" s="732">
        <v>6</v>
      </c>
      <c r="P3671" s="733">
        <v>18000</v>
      </c>
      <c r="Q3671" s="735" t="str">
        <f t="shared" si="76"/>
        <v>4 - INDETERMINADO</v>
      </c>
      <c r="R3671" s="736" t="s">
        <v>523</v>
      </c>
    </row>
    <row r="3672" spans="1:18" s="28" customFormat="1" ht="12" x14ac:dyDescent="0.2">
      <c r="A3672" s="717" t="s">
        <v>514</v>
      </c>
      <c r="B3672" s="718" t="s">
        <v>549</v>
      </c>
      <c r="C3672" s="718" t="s">
        <v>147</v>
      </c>
      <c r="D3672" s="718" t="s">
        <v>819</v>
      </c>
      <c r="E3672" s="719">
        <v>4000</v>
      </c>
      <c r="F3672" s="720" t="s">
        <v>2777</v>
      </c>
      <c r="G3672" s="718" t="s">
        <v>2778</v>
      </c>
      <c r="H3672" s="718" t="s">
        <v>519</v>
      </c>
      <c r="I3672" s="718" t="s">
        <v>520</v>
      </c>
      <c r="J3672" s="718" t="s">
        <v>534</v>
      </c>
      <c r="K3672" s="721" t="s">
        <v>2779</v>
      </c>
      <c r="L3672" s="732">
        <v>3</v>
      </c>
      <c r="M3672" s="733">
        <v>8510</v>
      </c>
      <c r="N3672" s="734">
        <v>0</v>
      </c>
      <c r="O3672" s="732">
        <v>6</v>
      </c>
      <c r="P3672" s="733">
        <v>23881.119999999999</v>
      </c>
      <c r="Q3672" s="735">
        <f t="shared" si="76"/>
        <v>0</v>
      </c>
      <c r="R3672" s="736" t="s">
        <v>523</v>
      </c>
    </row>
    <row r="3673" spans="1:18" s="28" customFormat="1" ht="12" x14ac:dyDescent="0.2">
      <c r="A3673" s="717" t="s">
        <v>514</v>
      </c>
      <c r="B3673" s="718" t="s">
        <v>515</v>
      </c>
      <c r="C3673" s="718" t="s">
        <v>147</v>
      </c>
      <c r="D3673" s="718" t="s">
        <v>701</v>
      </c>
      <c r="E3673" s="719">
        <v>2500</v>
      </c>
      <c r="F3673" s="720" t="s">
        <v>2780</v>
      </c>
      <c r="G3673" s="718" t="s">
        <v>2781</v>
      </c>
      <c r="H3673" s="718" t="s">
        <v>571</v>
      </c>
      <c r="I3673" s="718" t="s">
        <v>571</v>
      </c>
      <c r="J3673" s="718" t="s">
        <v>571</v>
      </c>
      <c r="K3673" s="721" t="s">
        <v>530</v>
      </c>
      <c r="L3673" s="732">
        <v>12</v>
      </c>
      <c r="M3673" s="733">
        <v>30594.79</v>
      </c>
      <c r="N3673" s="734" t="s">
        <v>530</v>
      </c>
      <c r="O3673" s="732">
        <v>6</v>
      </c>
      <c r="P3673" s="733">
        <v>15000</v>
      </c>
      <c r="Q3673" s="735" t="str">
        <f t="shared" si="76"/>
        <v>4 - INDETERMINADO</v>
      </c>
      <c r="R3673" s="736" t="s">
        <v>523</v>
      </c>
    </row>
    <row r="3674" spans="1:18" s="28" customFormat="1" ht="12" x14ac:dyDescent="0.2">
      <c r="A3674" s="717" t="s">
        <v>514</v>
      </c>
      <c r="B3674" s="718" t="s">
        <v>549</v>
      </c>
      <c r="C3674" s="718" t="s">
        <v>147</v>
      </c>
      <c r="D3674" s="718" t="s">
        <v>728</v>
      </c>
      <c r="E3674" s="719">
        <v>2000</v>
      </c>
      <c r="F3674" s="720" t="s">
        <v>2782</v>
      </c>
      <c r="G3674" s="718" t="s">
        <v>2783</v>
      </c>
      <c r="H3674" s="718" t="s">
        <v>539</v>
      </c>
      <c r="I3674" s="718" t="s">
        <v>520</v>
      </c>
      <c r="J3674" s="718" t="s">
        <v>2784</v>
      </c>
      <c r="K3674" s="721" t="s">
        <v>2785</v>
      </c>
      <c r="L3674" s="732">
        <v>3</v>
      </c>
      <c r="M3674" s="733">
        <v>5920</v>
      </c>
      <c r="N3674" s="734">
        <v>0</v>
      </c>
      <c r="O3674" s="732">
        <v>6</v>
      </c>
      <c r="P3674" s="733">
        <v>12000</v>
      </c>
      <c r="Q3674" s="735">
        <f t="shared" si="76"/>
        <v>0</v>
      </c>
      <c r="R3674" s="736" t="s">
        <v>523</v>
      </c>
    </row>
    <row r="3675" spans="1:18" s="28" customFormat="1" ht="12" x14ac:dyDescent="0.2">
      <c r="A3675" s="717" t="s">
        <v>514</v>
      </c>
      <c r="B3675" s="718" t="s">
        <v>515</v>
      </c>
      <c r="C3675" s="718" t="s">
        <v>147</v>
      </c>
      <c r="D3675" s="718" t="s">
        <v>1296</v>
      </c>
      <c r="E3675" s="719">
        <v>2500</v>
      </c>
      <c r="F3675" s="720" t="s">
        <v>2786</v>
      </c>
      <c r="G3675" s="718" t="s">
        <v>2787</v>
      </c>
      <c r="H3675" s="718" t="s">
        <v>539</v>
      </c>
      <c r="I3675" s="718" t="s">
        <v>520</v>
      </c>
      <c r="J3675" s="718" t="s">
        <v>2788</v>
      </c>
      <c r="K3675" s="721" t="s">
        <v>785</v>
      </c>
      <c r="L3675" s="732">
        <v>12</v>
      </c>
      <c r="M3675" s="733">
        <v>30433.33</v>
      </c>
      <c r="N3675" s="734" t="s">
        <v>785</v>
      </c>
      <c r="O3675" s="732">
        <v>6</v>
      </c>
      <c r="P3675" s="733">
        <v>11090.49</v>
      </c>
      <c r="Q3675" s="735" t="str">
        <f t="shared" si="76"/>
        <v>11 - INDETERMINADO</v>
      </c>
      <c r="R3675" s="736" t="s">
        <v>523</v>
      </c>
    </row>
    <row r="3676" spans="1:18" s="28" customFormat="1" ht="12" x14ac:dyDescent="0.2">
      <c r="A3676" s="717" t="s">
        <v>514</v>
      </c>
      <c r="B3676" s="718" t="s">
        <v>515</v>
      </c>
      <c r="C3676" s="718" t="s">
        <v>147</v>
      </c>
      <c r="D3676" s="718" t="s">
        <v>2789</v>
      </c>
      <c r="E3676" s="719">
        <v>3000</v>
      </c>
      <c r="F3676" s="720" t="s">
        <v>2790</v>
      </c>
      <c r="G3676" s="718" t="s">
        <v>2791</v>
      </c>
      <c r="H3676" s="718" t="s">
        <v>930</v>
      </c>
      <c r="I3676" s="718" t="s">
        <v>520</v>
      </c>
      <c r="J3676" s="718" t="s">
        <v>1635</v>
      </c>
      <c r="K3676" s="721" t="s">
        <v>785</v>
      </c>
      <c r="L3676" s="732">
        <v>12</v>
      </c>
      <c r="M3676" s="733">
        <v>36600</v>
      </c>
      <c r="N3676" s="734" t="s">
        <v>785</v>
      </c>
      <c r="O3676" s="732">
        <v>6</v>
      </c>
      <c r="P3676" s="733">
        <v>17995.21</v>
      </c>
      <c r="Q3676" s="735" t="str">
        <f t="shared" si="76"/>
        <v>11 - INDETERMINADO</v>
      </c>
      <c r="R3676" s="736" t="s">
        <v>523</v>
      </c>
    </row>
    <row r="3677" spans="1:18" s="28" customFormat="1" ht="12" x14ac:dyDescent="0.2">
      <c r="A3677" s="717" t="s">
        <v>514</v>
      </c>
      <c r="B3677" s="718" t="s">
        <v>515</v>
      </c>
      <c r="C3677" s="718" t="s">
        <v>147</v>
      </c>
      <c r="D3677" s="718" t="s">
        <v>2792</v>
      </c>
      <c r="E3677" s="719">
        <v>2500</v>
      </c>
      <c r="F3677" s="720" t="s">
        <v>2793</v>
      </c>
      <c r="G3677" s="718" t="s">
        <v>2794</v>
      </c>
      <c r="H3677" s="718" t="s">
        <v>571</v>
      </c>
      <c r="I3677" s="718" t="s">
        <v>571</v>
      </c>
      <c r="J3677" s="718" t="s">
        <v>571</v>
      </c>
      <c r="K3677" s="721" t="s">
        <v>530</v>
      </c>
      <c r="L3677" s="732">
        <v>12</v>
      </c>
      <c r="M3677" s="733">
        <v>30600</v>
      </c>
      <c r="N3677" s="734" t="s">
        <v>530</v>
      </c>
      <c r="O3677" s="732">
        <v>6</v>
      </c>
      <c r="P3677" s="733">
        <v>15000</v>
      </c>
      <c r="Q3677" s="735" t="str">
        <f t="shared" si="76"/>
        <v>4 - INDETERMINADO</v>
      </c>
      <c r="R3677" s="736" t="s">
        <v>523</v>
      </c>
    </row>
    <row r="3678" spans="1:18" s="28" customFormat="1" ht="12" x14ac:dyDescent="0.2">
      <c r="A3678" s="717" t="s">
        <v>514</v>
      </c>
      <c r="B3678" s="718" t="s">
        <v>515</v>
      </c>
      <c r="C3678" s="718" t="s">
        <v>147</v>
      </c>
      <c r="D3678" s="718" t="s">
        <v>2795</v>
      </c>
      <c r="E3678" s="719">
        <v>5000</v>
      </c>
      <c r="F3678" s="720" t="s">
        <v>2796</v>
      </c>
      <c r="G3678" s="718" t="s">
        <v>2797</v>
      </c>
      <c r="H3678" s="718" t="s">
        <v>527</v>
      </c>
      <c r="I3678" s="718" t="s">
        <v>528</v>
      </c>
      <c r="J3678" s="718" t="s">
        <v>656</v>
      </c>
      <c r="K3678" s="721" t="s">
        <v>612</v>
      </c>
      <c r="L3678" s="732">
        <v>5</v>
      </c>
      <c r="M3678" s="733">
        <v>25000</v>
      </c>
      <c r="N3678" s="734" t="s">
        <v>612</v>
      </c>
      <c r="O3678" s="732">
        <v>6</v>
      </c>
      <c r="P3678" s="733">
        <v>30000</v>
      </c>
      <c r="Q3678" s="735" t="str">
        <f t="shared" si="76"/>
        <v>15 - INDETERMINADO</v>
      </c>
      <c r="R3678" s="736" t="s">
        <v>523</v>
      </c>
    </row>
    <row r="3679" spans="1:18" s="28" customFormat="1" ht="12" x14ac:dyDescent="0.2">
      <c r="A3679" s="717" t="s">
        <v>514</v>
      </c>
      <c r="B3679" s="718" t="s">
        <v>515</v>
      </c>
      <c r="C3679" s="718" t="s">
        <v>147</v>
      </c>
      <c r="D3679" s="718" t="s">
        <v>889</v>
      </c>
      <c r="E3679" s="719">
        <v>9000</v>
      </c>
      <c r="F3679" s="720" t="s">
        <v>2798</v>
      </c>
      <c r="G3679" s="718" t="s">
        <v>2799</v>
      </c>
      <c r="H3679" s="718" t="s">
        <v>930</v>
      </c>
      <c r="I3679" s="718" t="s">
        <v>528</v>
      </c>
      <c r="J3679" s="718" t="s">
        <v>2800</v>
      </c>
      <c r="K3679" s="721" t="s">
        <v>785</v>
      </c>
      <c r="L3679" s="732">
        <v>12</v>
      </c>
      <c r="M3679" s="733">
        <v>108600</v>
      </c>
      <c r="N3679" s="734" t="s">
        <v>785</v>
      </c>
      <c r="O3679" s="732">
        <v>6</v>
      </c>
      <c r="P3679" s="733">
        <v>54000</v>
      </c>
      <c r="Q3679" s="735" t="str">
        <f t="shared" si="76"/>
        <v>11 - INDETERMINADO</v>
      </c>
      <c r="R3679" s="736" t="s">
        <v>523</v>
      </c>
    </row>
    <row r="3680" spans="1:18" s="28" customFormat="1" ht="12" x14ac:dyDescent="0.2">
      <c r="A3680" s="717" t="s">
        <v>514</v>
      </c>
      <c r="B3680" s="718" t="s">
        <v>515</v>
      </c>
      <c r="C3680" s="718" t="s">
        <v>147</v>
      </c>
      <c r="D3680" s="718" t="s">
        <v>829</v>
      </c>
      <c r="E3680" s="719">
        <v>2500</v>
      </c>
      <c r="F3680" s="720" t="s">
        <v>2801</v>
      </c>
      <c r="G3680" s="718" t="s">
        <v>2802</v>
      </c>
      <c r="H3680" s="718"/>
      <c r="I3680" s="718" t="s">
        <v>738</v>
      </c>
      <c r="J3680" s="718" t="s">
        <v>918</v>
      </c>
      <c r="K3680" s="721" t="s">
        <v>530</v>
      </c>
      <c r="L3680" s="732">
        <v>12</v>
      </c>
      <c r="M3680" s="733">
        <v>30600</v>
      </c>
      <c r="N3680" s="734" t="s">
        <v>530</v>
      </c>
      <c r="O3680" s="732">
        <v>6</v>
      </c>
      <c r="P3680" s="733">
        <v>15000</v>
      </c>
      <c r="Q3680" s="735" t="str">
        <f t="shared" si="76"/>
        <v>4 - INDETERMINADO</v>
      </c>
      <c r="R3680" s="736" t="s">
        <v>523</v>
      </c>
    </row>
    <row r="3681" spans="1:18" s="28" customFormat="1" ht="12" x14ac:dyDescent="0.2">
      <c r="A3681" s="717" t="s">
        <v>514</v>
      </c>
      <c r="B3681" s="718" t="s">
        <v>515</v>
      </c>
      <c r="C3681" s="718" t="s">
        <v>147</v>
      </c>
      <c r="D3681" s="718" t="s">
        <v>2803</v>
      </c>
      <c r="E3681" s="719">
        <v>6000</v>
      </c>
      <c r="F3681" s="720" t="s">
        <v>2804</v>
      </c>
      <c r="G3681" s="718" t="s">
        <v>2805</v>
      </c>
      <c r="H3681" s="718" t="s">
        <v>527</v>
      </c>
      <c r="I3681" s="718" t="s">
        <v>528</v>
      </c>
      <c r="J3681" s="718" t="s">
        <v>1460</v>
      </c>
      <c r="K3681" s="721" t="s">
        <v>1461</v>
      </c>
      <c r="L3681" s="732">
        <v>12</v>
      </c>
      <c r="M3681" s="733">
        <v>72600</v>
      </c>
      <c r="N3681" s="734" t="s">
        <v>1461</v>
      </c>
      <c r="O3681" s="732">
        <v>6</v>
      </c>
      <c r="P3681" s="733">
        <v>36000</v>
      </c>
      <c r="Q3681" s="735" t="str">
        <f t="shared" si="76"/>
        <v>8 - INDETERMINADO</v>
      </c>
      <c r="R3681" s="736" t="s">
        <v>523</v>
      </c>
    </row>
    <row r="3682" spans="1:18" s="28" customFormat="1" ht="12" x14ac:dyDescent="0.2">
      <c r="A3682" s="717" t="s">
        <v>514</v>
      </c>
      <c r="B3682" s="718" t="s">
        <v>515</v>
      </c>
      <c r="C3682" s="718" t="s">
        <v>147</v>
      </c>
      <c r="D3682" s="718" t="s">
        <v>900</v>
      </c>
      <c r="E3682" s="719">
        <v>5000</v>
      </c>
      <c r="F3682" s="720" t="s">
        <v>2806</v>
      </c>
      <c r="G3682" s="718" t="s">
        <v>2807</v>
      </c>
      <c r="H3682" s="718" t="s">
        <v>527</v>
      </c>
      <c r="I3682" s="718" t="s">
        <v>528</v>
      </c>
      <c r="J3682" s="718" t="s">
        <v>529</v>
      </c>
      <c r="K3682" s="721" t="s">
        <v>557</v>
      </c>
      <c r="L3682" s="732">
        <v>5</v>
      </c>
      <c r="M3682" s="733">
        <v>25000</v>
      </c>
      <c r="N3682" s="734" t="s">
        <v>557</v>
      </c>
      <c r="O3682" s="732">
        <v>4</v>
      </c>
      <c r="P3682" s="733">
        <v>18333.330000000002</v>
      </c>
      <c r="Q3682" s="735" t="str">
        <f t="shared" si="76"/>
        <v>13 - INDETERMINADO</v>
      </c>
      <c r="R3682" s="736" t="s">
        <v>523</v>
      </c>
    </row>
    <row r="3683" spans="1:18" s="28" customFormat="1" ht="12" x14ac:dyDescent="0.2">
      <c r="A3683" s="717" t="s">
        <v>514</v>
      </c>
      <c r="B3683" s="718" t="s">
        <v>2808</v>
      </c>
      <c r="C3683" s="718" t="s">
        <v>147</v>
      </c>
      <c r="D3683" s="718" t="s">
        <v>697</v>
      </c>
      <c r="E3683" s="719">
        <v>7400</v>
      </c>
      <c r="F3683" s="720" t="s">
        <v>2806</v>
      </c>
      <c r="G3683" s="718" t="s">
        <v>2807</v>
      </c>
      <c r="H3683" s="718" t="s">
        <v>527</v>
      </c>
      <c r="I3683" s="718" t="s">
        <v>528</v>
      </c>
      <c r="J3683" s="718" t="s">
        <v>529</v>
      </c>
      <c r="K3683" s="721" t="s">
        <v>542</v>
      </c>
      <c r="L3683" s="732">
        <v>0</v>
      </c>
      <c r="M3683" s="733">
        <v>0</v>
      </c>
      <c r="N3683" s="734" t="s">
        <v>557</v>
      </c>
      <c r="O3683" s="732">
        <v>3</v>
      </c>
      <c r="P3683" s="733">
        <v>17162.349999999999</v>
      </c>
      <c r="Q3683" s="735"/>
      <c r="R3683" s="736" t="s">
        <v>543</v>
      </c>
    </row>
    <row r="3684" spans="1:18" s="28" customFormat="1" ht="12" x14ac:dyDescent="0.2">
      <c r="A3684" s="717" t="s">
        <v>514</v>
      </c>
      <c r="B3684" s="718" t="s">
        <v>515</v>
      </c>
      <c r="C3684" s="718" t="s">
        <v>147</v>
      </c>
      <c r="D3684" s="718" t="s">
        <v>2809</v>
      </c>
      <c r="E3684" s="719">
        <v>6000</v>
      </c>
      <c r="F3684" s="720" t="s">
        <v>2810</v>
      </c>
      <c r="G3684" s="718" t="s">
        <v>2811</v>
      </c>
      <c r="H3684" s="718" t="s">
        <v>527</v>
      </c>
      <c r="I3684" s="718" t="s">
        <v>528</v>
      </c>
      <c r="J3684" s="718" t="s">
        <v>947</v>
      </c>
      <c r="K3684" s="721" t="s">
        <v>2812</v>
      </c>
      <c r="L3684" s="732">
        <v>3</v>
      </c>
      <c r="M3684" s="733">
        <v>16980</v>
      </c>
      <c r="N3684" s="734">
        <v>0</v>
      </c>
      <c r="O3684" s="732">
        <v>3</v>
      </c>
      <c r="P3684" s="733">
        <v>18000</v>
      </c>
      <c r="Q3684" s="735">
        <f>+N3684</f>
        <v>0</v>
      </c>
      <c r="R3684" s="736" t="s">
        <v>523</v>
      </c>
    </row>
    <row r="3685" spans="1:18" s="28" customFormat="1" ht="12" x14ac:dyDescent="0.2">
      <c r="A3685" s="717" t="s">
        <v>514</v>
      </c>
      <c r="B3685" s="718" t="s">
        <v>515</v>
      </c>
      <c r="C3685" s="718" t="s">
        <v>147</v>
      </c>
      <c r="D3685" s="718" t="s">
        <v>2813</v>
      </c>
      <c r="E3685" s="719">
        <v>1800</v>
      </c>
      <c r="F3685" s="720" t="s">
        <v>2814</v>
      </c>
      <c r="G3685" s="718" t="s">
        <v>2815</v>
      </c>
      <c r="H3685" s="718"/>
      <c r="I3685" s="718" t="s">
        <v>1464</v>
      </c>
      <c r="J3685" s="718" t="s">
        <v>2816</v>
      </c>
      <c r="K3685" s="721" t="s">
        <v>1236</v>
      </c>
      <c r="L3685" s="732">
        <v>10</v>
      </c>
      <c r="M3685" s="733">
        <v>18296.75</v>
      </c>
      <c r="N3685" s="734" t="s">
        <v>542</v>
      </c>
      <c r="O3685" s="732">
        <v>0</v>
      </c>
      <c r="P3685" s="733">
        <v>0</v>
      </c>
      <c r="Q3685" s="735"/>
      <c r="R3685" s="736" t="s">
        <v>543</v>
      </c>
    </row>
    <row r="3686" spans="1:18" s="28" customFormat="1" ht="12" x14ac:dyDescent="0.2">
      <c r="A3686" s="717" t="s">
        <v>514</v>
      </c>
      <c r="B3686" s="718" t="s">
        <v>515</v>
      </c>
      <c r="C3686" s="718" t="s">
        <v>147</v>
      </c>
      <c r="D3686" s="718" t="s">
        <v>2700</v>
      </c>
      <c r="E3686" s="719">
        <v>5000</v>
      </c>
      <c r="F3686" s="720" t="s">
        <v>2817</v>
      </c>
      <c r="G3686" s="718" t="s">
        <v>2818</v>
      </c>
      <c r="H3686" s="718" t="s">
        <v>539</v>
      </c>
      <c r="I3686" s="718" t="s">
        <v>528</v>
      </c>
      <c r="J3686" s="718" t="s">
        <v>540</v>
      </c>
      <c r="K3686" s="721" t="s">
        <v>557</v>
      </c>
      <c r="L3686" s="732">
        <v>12</v>
      </c>
      <c r="M3686" s="733">
        <v>60120</v>
      </c>
      <c r="N3686" s="734" t="s">
        <v>557</v>
      </c>
      <c r="O3686" s="732">
        <v>6</v>
      </c>
      <c r="P3686" s="733">
        <v>30000</v>
      </c>
      <c r="Q3686" s="735" t="str">
        <f t="shared" ref="Q3686:Q3691" si="77">+N3686</f>
        <v>13 - INDETERMINADO</v>
      </c>
      <c r="R3686" s="736" t="s">
        <v>523</v>
      </c>
    </row>
    <row r="3687" spans="1:18" s="28" customFormat="1" ht="12" x14ac:dyDescent="0.2">
      <c r="A3687" s="717" t="s">
        <v>514</v>
      </c>
      <c r="B3687" s="718" t="s">
        <v>515</v>
      </c>
      <c r="C3687" s="718" t="s">
        <v>147</v>
      </c>
      <c r="D3687" s="718" t="s">
        <v>2819</v>
      </c>
      <c r="E3687" s="719">
        <v>1500</v>
      </c>
      <c r="F3687" s="720" t="s">
        <v>2820</v>
      </c>
      <c r="G3687" s="718" t="s">
        <v>2821</v>
      </c>
      <c r="H3687" s="718" t="s">
        <v>539</v>
      </c>
      <c r="I3687" s="718" t="s">
        <v>528</v>
      </c>
      <c r="J3687" s="718" t="s">
        <v>687</v>
      </c>
      <c r="K3687" s="721" t="s">
        <v>940</v>
      </c>
      <c r="L3687" s="732">
        <v>12</v>
      </c>
      <c r="M3687" s="733">
        <v>18810</v>
      </c>
      <c r="N3687" s="734" t="s">
        <v>940</v>
      </c>
      <c r="O3687" s="732">
        <v>6</v>
      </c>
      <c r="P3687" s="733">
        <v>9000</v>
      </c>
      <c r="Q3687" s="735" t="str">
        <f t="shared" si="77"/>
        <v>18 - INDETERMINADO</v>
      </c>
      <c r="R3687" s="736" t="s">
        <v>523</v>
      </c>
    </row>
    <row r="3688" spans="1:18" s="28" customFormat="1" ht="12" x14ac:dyDescent="0.2">
      <c r="A3688" s="717" t="s">
        <v>514</v>
      </c>
      <c r="B3688" s="718" t="s">
        <v>515</v>
      </c>
      <c r="C3688" s="718" t="s">
        <v>147</v>
      </c>
      <c r="D3688" s="718" t="s">
        <v>995</v>
      </c>
      <c r="E3688" s="719">
        <v>3000</v>
      </c>
      <c r="F3688" s="720" t="s">
        <v>2822</v>
      </c>
      <c r="G3688" s="718" t="s">
        <v>2823</v>
      </c>
      <c r="H3688" s="718" t="s">
        <v>519</v>
      </c>
      <c r="I3688" s="718" t="s">
        <v>520</v>
      </c>
      <c r="J3688" s="718" t="s">
        <v>534</v>
      </c>
      <c r="K3688" s="721" t="s">
        <v>530</v>
      </c>
      <c r="L3688" s="732">
        <v>5</v>
      </c>
      <c r="M3688" s="733">
        <v>15000</v>
      </c>
      <c r="N3688" s="734" t="s">
        <v>530</v>
      </c>
      <c r="O3688" s="732">
        <v>6</v>
      </c>
      <c r="P3688" s="733">
        <v>18000</v>
      </c>
      <c r="Q3688" s="735" t="str">
        <f t="shared" si="77"/>
        <v>4 - INDETERMINADO</v>
      </c>
      <c r="R3688" s="736" t="s">
        <v>523</v>
      </c>
    </row>
    <row r="3689" spans="1:18" s="28" customFormat="1" ht="12" x14ac:dyDescent="0.2">
      <c r="A3689" s="717" t="s">
        <v>514</v>
      </c>
      <c r="B3689" s="718" t="s">
        <v>515</v>
      </c>
      <c r="C3689" s="718" t="s">
        <v>147</v>
      </c>
      <c r="D3689" s="718" t="s">
        <v>667</v>
      </c>
      <c r="E3689" s="719">
        <v>3000</v>
      </c>
      <c r="F3689" s="720" t="s">
        <v>2824</v>
      </c>
      <c r="G3689" s="718" t="s">
        <v>2825</v>
      </c>
      <c r="H3689" s="718" t="s">
        <v>527</v>
      </c>
      <c r="I3689" s="718" t="s">
        <v>528</v>
      </c>
      <c r="J3689" s="718" t="s">
        <v>2826</v>
      </c>
      <c r="K3689" s="721" t="s">
        <v>612</v>
      </c>
      <c r="L3689" s="732">
        <v>5</v>
      </c>
      <c r="M3689" s="733">
        <v>15000</v>
      </c>
      <c r="N3689" s="734" t="s">
        <v>612</v>
      </c>
      <c r="O3689" s="732">
        <v>6</v>
      </c>
      <c r="P3689" s="733">
        <v>18000</v>
      </c>
      <c r="Q3689" s="735" t="str">
        <f t="shared" si="77"/>
        <v>15 - INDETERMINADO</v>
      </c>
      <c r="R3689" s="736" t="s">
        <v>523</v>
      </c>
    </row>
    <row r="3690" spans="1:18" s="28" customFormat="1" ht="12" x14ac:dyDescent="0.2">
      <c r="A3690" s="717" t="s">
        <v>514</v>
      </c>
      <c r="B3690" s="718" t="s">
        <v>515</v>
      </c>
      <c r="C3690" s="718" t="s">
        <v>147</v>
      </c>
      <c r="D3690" s="718" t="s">
        <v>2827</v>
      </c>
      <c r="E3690" s="719">
        <v>2500</v>
      </c>
      <c r="F3690" s="720" t="s">
        <v>2828</v>
      </c>
      <c r="G3690" s="718" t="s">
        <v>2829</v>
      </c>
      <c r="H3690" s="718" t="s">
        <v>571</v>
      </c>
      <c r="I3690" s="718" t="s">
        <v>571</v>
      </c>
      <c r="J3690" s="718" t="s">
        <v>1574</v>
      </c>
      <c r="K3690" s="721" t="s">
        <v>530</v>
      </c>
      <c r="L3690" s="732">
        <v>12</v>
      </c>
      <c r="M3690" s="733">
        <v>30600</v>
      </c>
      <c r="N3690" s="734" t="s">
        <v>530</v>
      </c>
      <c r="O3690" s="732">
        <v>6</v>
      </c>
      <c r="P3690" s="733">
        <v>15000</v>
      </c>
      <c r="Q3690" s="735" t="str">
        <f t="shared" si="77"/>
        <v>4 - INDETERMINADO</v>
      </c>
      <c r="R3690" s="736" t="s">
        <v>523</v>
      </c>
    </row>
    <row r="3691" spans="1:18" s="28" customFormat="1" ht="12" x14ac:dyDescent="0.2">
      <c r="A3691" s="717" t="s">
        <v>514</v>
      </c>
      <c r="B3691" s="718" t="s">
        <v>515</v>
      </c>
      <c r="C3691" s="718" t="s">
        <v>147</v>
      </c>
      <c r="D3691" s="718" t="s">
        <v>2830</v>
      </c>
      <c r="E3691" s="719">
        <v>6000</v>
      </c>
      <c r="F3691" s="720" t="s">
        <v>2831</v>
      </c>
      <c r="G3691" s="718" t="s">
        <v>2832</v>
      </c>
      <c r="H3691" s="718" t="s">
        <v>519</v>
      </c>
      <c r="I3691" s="718" t="s">
        <v>528</v>
      </c>
      <c r="J3691" s="718" t="s">
        <v>600</v>
      </c>
      <c r="K3691" s="721" t="s">
        <v>567</v>
      </c>
      <c r="L3691" s="732">
        <v>5</v>
      </c>
      <c r="M3691" s="733">
        <v>30000</v>
      </c>
      <c r="N3691" s="734" t="s">
        <v>567</v>
      </c>
      <c r="O3691" s="732">
        <v>6</v>
      </c>
      <c r="P3691" s="733">
        <v>36000</v>
      </c>
      <c r="Q3691" s="735" t="str">
        <f t="shared" si="77"/>
        <v>16 - INDETERMINADO</v>
      </c>
      <c r="R3691" s="736" t="s">
        <v>523</v>
      </c>
    </row>
    <row r="3692" spans="1:18" s="28" customFormat="1" ht="12" x14ac:dyDescent="0.2">
      <c r="A3692" s="717" t="s">
        <v>514</v>
      </c>
      <c r="B3692" s="718" t="s">
        <v>515</v>
      </c>
      <c r="C3692" s="718" t="s">
        <v>147</v>
      </c>
      <c r="D3692" s="718" t="s">
        <v>2833</v>
      </c>
      <c r="E3692" s="719">
        <v>3000</v>
      </c>
      <c r="F3692" s="720" t="s">
        <v>2834</v>
      </c>
      <c r="G3692" s="718" t="s">
        <v>2835</v>
      </c>
      <c r="H3692" s="718" t="s">
        <v>930</v>
      </c>
      <c r="I3692" s="718" t="s">
        <v>520</v>
      </c>
      <c r="J3692" s="718" t="s">
        <v>1635</v>
      </c>
      <c r="K3692" s="721">
        <v>14</v>
      </c>
      <c r="L3692" s="732">
        <v>1</v>
      </c>
      <c r="M3692" s="733">
        <v>3000</v>
      </c>
      <c r="N3692" s="734" t="s">
        <v>542</v>
      </c>
      <c r="O3692" s="732">
        <v>0</v>
      </c>
      <c r="P3692" s="733">
        <v>0</v>
      </c>
      <c r="Q3692" s="735"/>
      <c r="R3692" s="736" t="s">
        <v>543</v>
      </c>
    </row>
    <row r="3693" spans="1:18" s="28" customFormat="1" ht="12" x14ac:dyDescent="0.2">
      <c r="A3693" s="717" t="s">
        <v>514</v>
      </c>
      <c r="B3693" s="718" t="s">
        <v>515</v>
      </c>
      <c r="C3693" s="718" t="s">
        <v>147</v>
      </c>
      <c r="D3693" s="718" t="s">
        <v>889</v>
      </c>
      <c r="E3693" s="719">
        <v>15000</v>
      </c>
      <c r="F3693" s="720" t="s">
        <v>2836</v>
      </c>
      <c r="G3693" s="718" t="s">
        <v>2837</v>
      </c>
      <c r="H3693" s="718" t="s">
        <v>527</v>
      </c>
      <c r="I3693" s="718" t="s">
        <v>528</v>
      </c>
      <c r="J3693" s="718" t="s">
        <v>1384</v>
      </c>
      <c r="K3693" s="721" t="s">
        <v>763</v>
      </c>
      <c r="L3693" s="732">
        <v>0</v>
      </c>
      <c r="M3693" s="733">
        <v>0</v>
      </c>
      <c r="N3693" s="734" t="s">
        <v>763</v>
      </c>
      <c r="O3693" s="732">
        <v>6</v>
      </c>
      <c r="P3693" s="733">
        <v>94500</v>
      </c>
      <c r="Q3693" s="735" t="str">
        <f>+N3693</f>
        <v xml:space="preserve">DESIGNACIÓN  </v>
      </c>
      <c r="R3693" s="736" t="s">
        <v>523</v>
      </c>
    </row>
    <row r="3694" spans="1:18" s="28" customFormat="1" ht="12" x14ac:dyDescent="0.2">
      <c r="A3694" s="717" t="s">
        <v>514</v>
      </c>
      <c r="B3694" s="718" t="s">
        <v>515</v>
      </c>
      <c r="C3694" s="718" t="s">
        <v>147</v>
      </c>
      <c r="D3694" s="718" t="s">
        <v>2838</v>
      </c>
      <c r="E3694" s="719">
        <v>3000</v>
      </c>
      <c r="F3694" s="720" t="s">
        <v>2839</v>
      </c>
      <c r="G3694" s="718" t="s">
        <v>2840</v>
      </c>
      <c r="H3694" s="718" t="s">
        <v>527</v>
      </c>
      <c r="I3694" s="718" t="s">
        <v>528</v>
      </c>
      <c r="J3694" s="718" t="s">
        <v>1397</v>
      </c>
      <c r="K3694" s="721" t="s">
        <v>530</v>
      </c>
      <c r="L3694" s="732">
        <v>5</v>
      </c>
      <c r="M3694" s="733">
        <v>15000</v>
      </c>
      <c r="N3694" s="734" t="s">
        <v>530</v>
      </c>
      <c r="O3694" s="732">
        <v>6</v>
      </c>
      <c r="P3694" s="733">
        <v>18000</v>
      </c>
      <c r="Q3694" s="735" t="str">
        <f>+N3694</f>
        <v>4 - INDETERMINADO</v>
      </c>
      <c r="R3694" s="736" t="s">
        <v>523</v>
      </c>
    </row>
    <row r="3695" spans="1:18" s="28" customFormat="1" ht="12" x14ac:dyDescent="0.2">
      <c r="A3695" s="717" t="s">
        <v>514</v>
      </c>
      <c r="B3695" s="718" t="s">
        <v>515</v>
      </c>
      <c r="C3695" s="718" t="s">
        <v>147</v>
      </c>
      <c r="D3695" s="718" t="s">
        <v>2841</v>
      </c>
      <c r="E3695" s="719">
        <v>1200</v>
      </c>
      <c r="F3695" s="720" t="s">
        <v>2842</v>
      </c>
      <c r="G3695" s="718" t="s">
        <v>2843</v>
      </c>
      <c r="H3695" s="718" t="s">
        <v>539</v>
      </c>
      <c r="I3695" s="718" t="s">
        <v>1464</v>
      </c>
      <c r="J3695" s="718" t="s">
        <v>616</v>
      </c>
      <c r="K3695" s="721" t="s">
        <v>2844</v>
      </c>
      <c r="L3695" s="732">
        <v>12</v>
      </c>
      <c r="M3695" s="733">
        <v>15210</v>
      </c>
      <c r="N3695" s="734" t="s">
        <v>2844</v>
      </c>
      <c r="O3695" s="732">
        <v>6</v>
      </c>
      <c r="P3695" s="733">
        <v>7200</v>
      </c>
      <c r="Q3695" s="735" t="str">
        <f>+N3695</f>
        <v>91 - INDETERMINADO</v>
      </c>
      <c r="R3695" s="736" t="s">
        <v>523</v>
      </c>
    </row>
    <row r="3696" spans="1:18" s="28" customFormat="1" ht="12" x14ac:dyDescent="0.2">
      <c r="A3696" s="717" t="s">
        <v>514</v>
      </c>
      <c r="B3696" s="718" t="s">
        <v>515</v>
      </c>
      <c r="C3696" s="718" t="s">
        <v>147</v>
      </c>
      <c r="D3696" s="718" t="s">
        <v>2845</v>
      </c>
      <c r="E3696" s="719">
        <v>10000</v>
      </c>
      <c r="F3696" s="720" t="s">
        <v>2846</v>
      </c>
      <c r="G3696" s="718" t="s">
        <v>2847</v>
      </c>
      <c r="H3696" s="718" t="s">
        <v>519</v>
      </c>
      <c r="I3696" s="718" t="s">
        <v>528</v>
      </c>
      <c r="J3696" s="718" t="s">
        <v>547</v>
      </c>
      <c r="K3696" s="721" t="s">
        <v>2848</v>
      </c>
      <c r="L3696" s="732">
        <v>3</v>
      </c>
      <c r="M3696" s="733">
        <v>28853.339999999997</v>
      </c>
      <c r="N3696" s="734">
        <v>0</v>
      </c>
      <c r="O3696" s="732">
        <v>6</v>
      </c>
      <c r="P3696" s="733">
        <v>59666.67</v>
      </c>
      <c r="Q3696" s="735"/>
      <c r="R3696" s="736" t="s">
        <v>543</v>
      </c>
    </row>
    <row r="3697" spans="1:18" s="28" customFormat="1" ht="12" x14ac:dyDescent="0.2">
      <c r="A3697" s="717" t="s">
        <v>514</v>
      </c>
      <c r="B3697" s="718" t="s">
        <v>515</v>
      </c>
      <c r="C3697" s="718" t="s">
        <v>147</v>
      </c>
      <c r="D3697" s="718" t="s">
        <v>585</v>
      </c>
      <c r="E3697" s="719">
        <v>3000</v>
      </c>
      <c r="F3697" s="720" t="s">
        <v>2849</v>
      </c>
      <c r="G3697" s="718" t="s">
        <v>2850</v>
      </c>
      <c r="H3697" s="718" t="s">
        <v>527</v>
      </c>
      <c r="I3697" s="718" t="s">
        <v>528</v>
      </c>
      <c r="J3697" s="718" t="s">
        <v>2851</v>
      </c>
      <c r="K3697" s="721" t="s">
        <v>557</v>
      </c>
      <c r="L3697" s="732">
        <v>5</v>
      </c>
      <c r="M3697" s="733">
        <v>15000</v>
      </c>
      <c r="N3697" s="734" t="s">
        <v>557</v>
      </c>
      <c r="O3697" s="732">
        <v>6</v>
      </c>
      <c r="P3697" s="733">
        <v>18000</v>
      </c>
      <c r="Q3697" s="735" t="str">
        <f t="shared" ref="Q3697:Q3702" si="78">+N3697</f>
        <v>13 - INDETERMINADO</v>
      </c>
      <c r="R3697" s="736" t="s">
        <v>523</v>
      </c>
    </row>
    <row r="3698" spans="1:18" s="28" customFormat="1" ht="12" x14ac:dyDescent="0.2">
      <c r="A3698" s="717" t="s">
        <v>514</v>
      </c>
      <c r="B3698" s="718" t="s">
        <v>515</v>
      </c>
      <c r="C3698" s="718" t="s">
        <v>147</v>
      </c>
      <c r="D3698" s="718" t="s">
        <v>2852</v>
      </c>
      <c r="E3698" s="719">
        <v>5000</v>
      </c>
      <c r="F3698" s="720" t="s">
        <v>2853</v>
      </c>
      <c r="G3698" s="718" t="s">
        <v>2854</v>
      </c>
      <c r="H3698" s="718" t="s">
        <v>565</v>
      </c>
      <c r="I3698" s="718" t="s">
        <v>528</v>
      </c>
      <c r="J3698" s="718" t="s">
        <v>2855</v>
      </c>
      <c r="K3698" s="721" t="s">
        <v>700</v>
      </c>
      <c r="L3698" s="732">
        <v>12</v>
      </c>
      <c r="M3698" s="733">
        <v>60600</v>
      </c>
      <c r="N3698" s="734" t="s">
        <v>700</v>
      </c>
      <c r="O3698" s="732">
        <v>6</v>
      </c>
      <c r="P3698" s="733">
        <v>29583.34</v>
      </c>
      <c r="Q3698" s="735" t="str">
        <f t="shared" si="78"/>
        <v>3 - INDETERMINADO</v>
      </c>
      <c r="R3698" s="736" t="s">
        <v>523</v>
      </c>
    </row>
    <row r="3699" spans="1:18" s="28" customFormat="1" ht="12" x14ac:dyDescent="0.2">
      <c r="A3699" s="717" t="s">
        <v>514</v>
      </c>
      <c r="B3699" s="718" t="s">
        <v>515</v>
      </c>
      <c r="C3699" s="718" t="s">
        <v>147</v>
      </c>
      <c r="D3699" s="718" t="s">
        <v>2856</v>
      </c>
      <c r="E3699" s="719">
        <v>3000</v>
      </c>
      <c r="F3699" s="720" t="s">
        <v>2857</v>
      </c>
      <c r="G3699" s="718" t="s">
        <v>2858</v>
      </c>
      <c r="H3699" s="718" t="s">
        <v>539</v>
      </c>
      <c r="I3699" s="718" t="s">
        <v>1405</v>
      </c>
      <c r="J3699" s="718" t="s">
        <v>2859</v>
      </c>
      <c r="K3699" s="721" t="s">
        <v>1807</v>
      </c>
      <c r="L3699" s="732">
        <v>12</v>
      </c>
      <c r="M3699" s="733">
        <v>36600</v>
      </c>
      <c r="N3699" s="734" t="s">
        <v>1807</v>
      </c>
      <c r="O3699" s="732">
        <v>6</v>
      </c>
      <c r="P3699" s="733">
        <v>18000</v>
      </c>
      <c r="Q3699" s="735" t="str">
        <f t="shared" si="78"/>
        <v>23 - INDETERMINADO</v>
      </c>
      <c r="R3699" s="736" t="s">
        <v>523</v>
      </c>
    </row>
    <row r="3700" spans="1:18" s="28" customFormat="1" ht="12" x14ac:dyDescent="0.2">
      <c r="A3700" s="717" t="s">
        <v>514</v>
      </c>
      <c r="B3700" s="718" t="s">
        <v>515</v>
      </c>
      <c r="C3700" s="718" t="s">
        <v>147</v>
      </c>
      <c r="D3700" s="718" t="s">
        <v>1488</v>
      </c>
      <c r="E3700" s="719">
        <v>3000</v>
      </c>
      <c r="F3700" s="720" t="s">
        <v>2860</v>
      </c>
      <c r="G3700" s="718" t="s">
        <v>2861</v>
      </c>
      <c r="H3700" s="718" t="s">
        <v>519</v>
      </c>
      <c r="I3700" s="718" t="s">
        <v>520</v>
      </c>
      <c r="J3700" s="718" t="s">
        <v>2766</v>
      </c>
      <c r="K3700" s="721" t="s">
        <v>612</v>
      </c>
      <c r="L3700" s="732">
        <v>5</v>
      </c>
      <c r="M3700" s="733">
        <v>14900</v>
      </c>
      <c r="N3700" s="734" t="s">
        <v>612</v>
      </c>
      <c r="O3700" s="732">
        <v>6</v>
      </c>
      <c r="P3700" s="733">
        <v>17800</v>
      </c>
      <c r="Q3700" s="735" t="str">
        <f t="shared" si="78"/>
        <v>15 - INDETERMINADO</v>
      </c>
      <c r="R3700" s="736" t="s">
        <v>523</v>
      </c>
    </row>
    <row r="3701" spans="1:18" s="28" customFormat="1" ht="12" x14ac:dyDescent="0.2">
      <c r="A3701" s="717" t="s">
        <v>514</v>
      </c>
      <c r="B3701" s="718" t="s">
        <v>515</v>
      </c>
      <c r="C3701" s="718" t="s">
        <v>147</v>
      </c>
      <c r="D3701" s="718" t="s">
        <v>2862</v>
      </c>
      <c r="E3701" s="719">
        <v>5500</v>
      </c>
      <c r="F3701" s="720" t="s">
        <v>2863</v>
      </c>
      <c r="G3701" s="718" t="s">
        <v>2864</v>
      </c>
      <c r="H3701" s="718" t="s">
        <v>519</v>
      </c>
      <c r="I3701" s="718" t="s">
        <v>528</v>
      </c>
      <c r="J3701" s="718" t="s">
        <v>547</v>
      </c>
      <c r="K3701" s="721" t="s">
        <v>535</v>
      </c>
      <c r="L3701" s="732">
        <v>12</v>
      </c>
      <c r="M3701" s="733">
        <v>64088.34</v>
      </c>
      <c r="N3701" s="734" t="s">
        <v>535</v>
      </c>
      <c r="O3701" s="732">
        <v>6</v>
      </c>
      <c r="P3701" s="733">
        <v>32914.83</v>
      </c>
      <c r="Q3701" s="735" t="str">
        <f t="shared" si="78"/>
        <v>12 - INDETERMINADO</v>
      </c>
      <c r="R3701" s="736" t="s">
        <v>523</v>
      </c>
    </row>
    <row r="3702" spans="1:18" s="28" customFormat="1" ht="12" x14ac:dyDescent="0.2">
      <c r="A3702" s="717" t="s">
        <v>514</v>
      </c>
      <c r="B3702" s="718" t="s">
        <v>515</v>
      </c>
      <c r="C3702" s="718" t="s">
        <v>147</v>
      </c>
      <c r="D3702" s="718" t="s">
        <v>667</v>
      </c>
      <c r="E3702" s="719">
        <v>3000</v>
      </c>
      <c r="F3702" s="720" t="s">
        <v>2865</v>
      </c>
      <c r="G3702" s="718" t="s">
        <v>2866</v>
      </c>
      <c r="H3702" s="718" t="s">
        <v>527</v>
      </c>
      <c r="I3702" s="718" t="s">
        <v>520</v>
      </c>
      <c r="J3702" s="718" t="s">
        <v>1152</v>
      </c>
      <c r="K3702" s="721" t="s">
        <v>612</v>
      </c>
      <c r="L3702" s="732">
        <v>5</v>
      </c>
      <c r="M3702" s="733">
        <v>15000</v>
      </c>
      <c r="N3702" s="734" t="s">
        <v>612</v>
      </c>
      <c r="O3702" s="732">
        <v>6</v>
      </c>
      <c r="P3702" s="733">
        <v>4637.38</v>
      </c>
      <c r="Q3702" s="735" t="str">
        <f t="shared" si="78"/>
        <v>15 - INDETERMINADO</v>
      </c>
      <c r="R3702" s="736" t="s">
        <v>523</v>
      </c>
    </row>
    <row r="3703" spans="1:18" s="28" customFormat="1" ht="12" x14ac:dyDescent="0.2">
      <c r="A3703" s="717" t="s">
        <v>514</v>
      </c>
      <c r="B3703" s="718" t="s">
        <v>515</v>
      </c>
      <c r="C3703" s="718" t="s">
        <v>147</v>
      </c>
      <c r="D3703" s="718" t="s">
        <v>2458</v>
      </c>
      <c r="E3703" s="719">
        <v>1200</v>
      </c>
      <c r="F3703" s="720" t="s">
        <v>2867</v>
      </c>
      <c r="G3703" s="718" t="s">
        <v>2868</v>
      </c>
      <c r="H3703" s="718" t="s">
        <v>527</v>
      </c>
      <c r="I3703" s="718" t="s">
        <v>794</v>
      </c>
      <c r="J3703" s="718" t="s">
        <v>2869</v>
      </c>
      <c r="K3703" s="721">
        <v>96</v>
      </c>
      <c r="L3703" s="732">
        <v>1</v>
      </c>
      <c r="M3703" s="733">
        <v>1200</v>
      </c>
      <c r="N3703" s="734" t="s">
        <v>542</v>
      </c>
      <c r="O3703" s="732">
        <v>0</v>
      </c>
      <c r="P3703" s="733">
        <v>0</v>
      </c>
      <c r="Q3703" s="735"/>
      <c r="R3703" s="736" t="s">
        <v>543</v>
      </c>
    </row>
    <row r="3704" spans="1:18" s="28" customFormat="1" ht="12" x14ac:dyDescent="0.2">
      <c r="A3704" s="717" t="s">
        <v>514</v>
      </c>
      <c r="B3704" s="718" t="s">
        <v>549</v>
      </c>
      <c r="C3704" s="718" t="s">
        <v>147</v>
      </c>
      <c r="D3704" s="718" t="s">
        <v>2382</v>
      </c>
      <c r="E3704" s="719">
        <v>3000</v>
      </c>
      <c r="F3704" s="720" t="s">
        <v>2870</v>
      </c>
      <c r="G3704" s="718" t="s">
        <v>2871</v>
      </c>
      <c r="H3704" s="718" t="s">
        <v>519</v>
      </c>
      <c r="I3704" s="718" t="s">
        <v>520</v>
      </c>
      <c r="J3704" s="718" t="s">
        <v>534</v>
      </c>
      <c r="K3704" s="721" t="s">
        <v>567</v>
      </c>
      <c r="L3704" s="732">
        <v>12</v>
      </c>
      <c r="M3704" s="733">
        <v>36500</v>
      </c>
      <c r="N3704" s="734" t="s">
        <v>567</v>
      </c>
      <c r="O3704" s="732">
        <v>0</v>
      </c>
      <c r="P3704" s="733">
        <v>0</v>
      </c>
      <c r="Q3704" s="735" t="str">
        <f t="shared" ref="Q3704:Q3710" si="79">+N3704</f>
        <v>16 - INDETERMINADO</v>
      </c>
      <c r="R3704" s="736" t="s">
        <v>523</v>
      </c>
    </row>
    <row r="3705" spans="1:18" s="28" customFormat="1" ht="12" x14ac:dyDescent="0.2">
      <c r="A3705" s="717" t="s">
        <v>514</v>
      </c>
      <c r="B3705" s="718" t="s">
        <v>515</v>
      </c>
      <c r="C3705" s="718" t="s">
        <v>147</v>
      </c>
      <c r="D3705" s="718" t="s">
        <v>1132</v>
      </c>
      <c r="E3705" s="719">
        <v>3000</v>
      </c>
      <c r="F3705" s="720" t="s">
        <v>2872</v>
      </c>
      <c r="G3705" s="718" t="s">
        <v>2873</v>
      </c>
      <c r="H3705" s="718" t="s">
        <v>539</v>
      </c>
      <c r="I3705" s="718" t="s">
        <v>520</v>
      </c>
      <c r="J3705" s="718" t="s">
        <v>576</v>
      </c>
      <c r="K3705" s="721" t="s">
        <v>557</v>
      </c>
      <c r="L3705" s="732">
        <v>5</v>
      </c>
      <c r="M3705" s="733">
        <v>15000</v>
      </c>
      <c r="N3705" s="734" t="s">
        <v>557</v>
      </c>
      <c r="O3705" s="732">
        <v>6</v>
      </c>
      <c r="P3705" s="733">
        <v>17897.71</v>
      </c>
      <c r="Q3705" s="735" t="str">
        <f t="shared" si="79"/>
        <v>13 - INDETERMINADO</v>
      </c>
      <c r="R3705" s="736" t="s">
        <v>523</v>
      </c>
    </row>
    <row r="3706" spans="1:18" s="28" customFormat="1" ht="12" x14ac:dyDescent="0.2">
      <c r="A3706" s="717" t="s">
        <v>514</v>
      </c>
      <c r="B3706" s="718" t="s">
        <v>515</v>
      </c>
      <c r="C3706" s="718" t="s">
        <v>147</v>
      </c>
      <c r="D3706" s="718" t="s">
        <v>1228</v>
      </c>
      <c r="E3706" s="719">
        <v>3000</v>
      </c>
      <c r="F3706" s="720" t="s">
        <v>2874</v>
      </c>
      <c r="G3706" s="718" t="s">
        <v>2875</v>
      </c>
      <c r="H3706" s="718" t="s">
        <v>527</v>
      </c>
      <c r="I3706" s="718" t="s">
        <v>528</v>
      </c>
      <c r="J3706" s="718" t="s">
        <v>2876</v>
      </c>
      <c r="K3706" s="721" t="s">
        <v>557</v>
      </c>
      <c r="L3706" s="732">
        <v>5</v>
      </c>
      <c r="M3706" s="733">
        <v>15000</v>
      </c>
      <c r="N3706" s="734" t="s">
        <v>557</v>
      </c>
      <c r="O3706" s="732">
        <v>6</v>
      </c>
      <c r="P3706" s="733">
        <v>18000</v>
      </c>
      <c r="Q3706" s="735" t="str">
        <f t="shared" si="79"/>
        <v>13 - INDETERMINADO</v>
      </c>
      <c r="R3706" s="736" t="s">
        <v>523</v>
      </c>
    </row>
    <row r="3707" spans="1:18" s="28" customFormat="1" ht="12" x14ac:dyDescent="0.2">
      <c r="A3707" s="717" t="s">
        <v>514</v>
      </c>
      <c r="B3707" s="718" t="s">
        <v>515</v>
      </c>
      <c r="C3707" s="718" t="s">
        <v>147</v>
      </c>
      <c r="D3707" s="718" t="s">
        <v>2877</v>
      </c>
      <c r="E3707" s="719">
        <v>6000</v>
      </c>
      <c r="F3707" s="720" t="s">
        <v>2878</v>
      </c>
      <c r="G3707" s="718" t="s">
        <v>2879</v>
      </c>
      <c r="H3707" s="718" t="s">
        <v>519</v>
      </c>
      <c r="I3707" s="718" t="s">
        <v>528</v>
      </c>
      <c r="J3707" s="718" t="s">
        <v>547</v>
      </c>
      <c r="K3707" s="721" t="s">
        <v>557</v>
      </c>
      <c r="L3707" s="732">
        <v>5</v>
      </c>
      <c r="M3707" s="733">
        <v>30000</v>
      </c>
      <c r="N3707" s="734" t="s">
        <v>557</v>
      </c>
      <c r="O3707" s="732">
        <v>6</v>
      </c>
      <c r="P3707" s="733">
        <v>36000</v>
      </c>
      <c r="Q3707" s="735" t="str">
        <f t="shared" si="79"/>
        <v>13 - INDETERMINADO</v>
      </c>
      <c r="R3707" s="736" t="s">
        <v>523</v>
      </c>
    </row>
    <row r="3708" spans="1:18" s="28" customFormat="1" ht="12" x14ac:dyDescent="0.2">
      <c r="A3708" s="717" t="s">
        <v>514</v>
      </c>
      <c r="B3708" s="718" t="s">
        <v>515</v>
      </c>
      <c r="C3708" s="718" t="s">
        <v>147</v>
      </c>
      <c r="D3708" s="718" t="s">
        <v>2880</v>
      </c>
      <c r="E3708" s="719">
        <v>5500</v>
      </c>
      <c r="F3708" s="720" t="s">
        <v>2881</v>
      </c>
      <c r="G3708" s="718" t="s">
        <v>2882</v>
      </c>
      <c r="H3708" s="718" t="s">
        <v>539</v>
      </c>
      <c r="I3708" s="718" t="s">
        <v>528</v>
      </c>
      <c r="J3708" s="718" t="s">
        <v>2883</v>
      </c>
      <c r="K3708" s="721" t="s">
        <v>557</v>
      </c>
      <c r="L3708" s="732">
        <v>12</v>
      </c>
      <c r="M3708" s="733">
        <v>66600</v>
      </c>
      <c r="N3708" s="734" t="s">
        <v>557</v>
      </c>
      <c r="O3708" s="732">
        <v>6</v>
      </c>
      <c r="P3708" s="733">
        <v>32680.699999999997</v>
      </c>
      <c r="Q3708" s="735" t="str">
        <f t="shared" si="79"/>
        <v>13 - INDETERMINADO</v>
      </c>
      <c r="R3708" s="736" t="s">
        <v>523</v>
      </c>
    </row>
    <row r="3709" spans="1:18" s="28" customFormat="1" ht="12" x14ac:dyDescent="0.2">
      <c r="A3709" s="717" t="s">
        <v>514</v>
      </c>
      <c r="B3709" s="718" t="s">
        <v>549</v>
      </c>
      <c r="C3709" s="718" t="s">
        <v>147</v>
      </c>
      <c r="D3709" s="718" t="s">
        <v>2884</v>
      </c>
      <c r="E3709" s="719">
        <v>7000</v>
      </c>
      <c r="F3709" s="720" t="s">
        <v>2885</v>
      </c>
      <c r="G3709" s="718" t="s">
        <v>2886</v>
      </c>
      <c r="H3709" s="718"/>
      <c r="I3709" s="718" t="s">
        <v>528</v>
      </c>
      <c r="J3709" s="718" t="s">
        <v>2887</v>
      </c>
      <c r="K3709" s="721" t="s">
        <v>542</v>
      </c>
      <c r="L3709" s="732">
        <v>0</v>
      </c>
      <c r="M3709" s="733">
        <v>0</v>
      </c>
      <c r="N3709" s="734">
        <v>0</v>
      </c>
      <c r="O3709" s="732">
        <v>4</v>
      </c>
      <c r="P3709" s="733">
        <v>29400</v>
      </c>
      <c r="Q3709" s="735">
        <f t="shared" si="79"/>
        <v>0</v>
      </c>
      <c r="R3709" s="736" t="s">
        <v>523</v>
      </c>
    </row>
    <row r="3710" spans="1:18" s="28" customFormat="1" ht="12" x14ac:dyDescent="0.2">
      <c r="A3710" s="717" t="s">
        <v>514</v>
      </c>
      <c r="B3710" s="718" t="s">
        <v>549</v>
      </c>
      <c r="C3710" s="718" t="s">
        <v>147</v>
      </c>
      <c r="D3710" s="718" t="s">
        <v>814</v>
      </c>
      <c r="E3710" s="719">
        <v>6000</v>
      </c>
      <c r="F3710" s="720" t="s">
        <v>2888</v>
      </c>
      <c r="G3710" s="718" t="s">
        <v>2889</v>
      </c>
      <c r="H3710" s="718" t="s">
        <v>519</v>
      </c>
      <c r="I3710" s="718" t="s">
        <v>528</v>
      </c>
      <c r="J3710" s="718" t="s">
        <v>547</v>
      </c>
      <c r="K3710" s="721" t="s">
        <v>2890</v>
      </c>
      <c r="L3710" s="732">
        <v>3</v>
      </c>
      <c r="M3710" s="733">
        <v>17183.330000000002</v>
      </c>
      <c r="N3710" s="734">
        <v>0</v>
      </c>
      <c r="O3710" s="732">
        <v>6</v>
      </c>
      <c r="P3710" s="733">
        <v>36000</v>
      </c>
      <c r="Q3710" s="735">
        <f t="shared" si="79"/>
        <v>0</v>
      </c>
      <c r="R3710" s="736" t="s">
        <v>523</v>
      </c>
    </row>
    <row r="3711" spans="1:18" s="28" customFormat="1" ht="12" x14ac:dyDescent="0.2">
      <c r="A3711" s="717" t="s">
        <v>514</v>
      </c>
      <c r="B3711" s="718" t="s">
        <v>515</v>
      </c>
      <c r="C3711" s="718" t="s">
        <v>147</v>
      </c>
      <c r="D3711" s="718" t="s">
        <v>728</v>
      </c>
      <c r="E3711" s="719">
        <v>2000</v>
      </c>
      <c r="F3711" s="720" t="s">
        <v>2891</v>
      </c>
      <c r="G3711" s="718" t="s">
        <v>2892</v>
      </c>
      <c r="H3711" s="718"/>
      <c r="I3711" s="718" t="s">
        <v>728</v>
      </c>
      <c r="J3711" s="718" t="s">
        <v>2893</v>
      </c>
      <c r="K3711" s="721" t="s">
        <v>2894</v>
      </c>
      <c r="L3711" s="732">
        <v>3</v>
      </c>
      <c r="M3711" s="733">
        <v>4940</v>
      </c>
      <c r="N3711" s="734" t="s">
        <v>542</v>
      </c>
      <c r="O3711" s="732">
        <v>0</v>
      </c>
      <c r="P3711" s="733">
        <v>0</v>
      </c>
      <c r="Q3711" s="735"/>
      <c r="R3711" s="736" t="s">
        <v>543</v>
      </c>
    </row>
    <row r="3712" spans="1:18" s="28" customFormat="1" ht="12" x14ac:dyDescent="0.2">
      <c r="A3712" s="717" t="s">
        <v>514</v>
      </c>
      <c r="B3712" s="718" t="s">
        <v>515</v>
      </c>
      <c r="C3712" s="718" t="s">
        <v>147</v>
      </c>
      <c r="D3712" s="718" t="s">
        <v>1081</v>
      </c>
      <c r="E3712" s="719">
        <v>2500</v>
      </c>
      <c r="F3712" s="720" t="s">
        <v>2895</v>
      </c>
      <c r="G3712" s="718" t="s">
        <v>2896</v>
      </c>
      <c r="H3712" s="718" t="s">
        <v>539</v>
      </c>
      <c r="I3712" s="718" t="s">
        <v>520</v>
      </c>
      <c r="J3712" s="718" t="s">
        <v>576</v>
      </c>
      <c r="K3712" s="721" t="s">
        <v>785</v>
      </c>
      <c r="L3712" s="732">
        <v>12</v>
      </c>
      <c r="M3712" s="733">
        <v>30516.67</v>
      </c>
      <c r="N3712" s="734" t="s">
        <v>785</v>
      </c>
      <c r="O3712" s="732">
        <v>6</v>
      </c>
      <c r="P3712" s="733">
        <v>14916.67</v>
      </c>
      <c r="Q3712" s="735" t="str">
        <f t="shared" ref="Q3712:Q3734" si="80">+N3712</f>
        <v>11 - INDETERMINADO</v>
      </c>
      <c r="R3712" s="736" t="s">
        <v>523</v>
      </c>
    </row>
    <row r="3713" spans="1:18" s="28" customFormat="1" ht="12" x14ac:dyDescent="0.2">
      <c r="A3713" s="717" t="s">
        <v>514</v>
      </c>
      <c r="B3713" s="718" t="s">
        <v>515</v>
      </c>
      <c r="C3713" s="718" t="s">
        <v>147</v>
      </c>
      <c r="D3713" s="718" t="s">
        <v>667</v>
      </c>
      <c r="E3713" s="719">
        <v>3000</v>
      </c>
      <c r="F3713" s="720" t="s">
        <v>2897</v>
      </c>
      <c r="G3713" s="718" t="s">
        <v>2898</v>
      </c>
      <c r="H3713" s="718" t="s">
        <v>519</v>
      </c>
      <c r="I3713" s="718" t="s">
        <v>520</v>
      </c>
      <c r="J3713" s="718" t="s">
        <v>534</v>
      </c>
      <c r="K3713" s="721" t="s">
        <v>612</v>
      </c>
      <c r="L3713" s="732">
        <v>5</v>
      </c>
      <c r="M3713" s="733">
        <v>14786</v>
      </c>
      <c r="N3713" s="734" t="s">
        <v>612</v>
      </c>
      <c r="O3713" s="732">
        <v>6</v>
      </c>
      <c r="P3713" s="733">
        <v>16900</v>
      </c>
      <c r="Q3713" s="735" t="str">
        <f t="shared" si="80"/>
        <v>15 - INDETERMINADO</v>
      </c>
      <c r="R3713" s="736" t="s">
        <v>523</v>
      </c>
    </row>
    <row r="3714" spans="1:18" s="28" customFormat="1" ht="12" x14ac:dyDescent="0.2">
      <c r="A3714" s="717" t="s">
        <v>514</v>
      </c>
      <c r="B3714" s="718" t="s">
        <v>549</v>
      </c>
      <c r="C3714" s="718" t="s">
        <v>147</v>
      </c>
      <c r="D3714" s="718" t="s">
        <v>573</v>
      </c>
      <c r="E3714" s="719">
        <v>2000</v>
      </c>
      <c r="F3714" s="720" t="s">
        <v>2899</v>
      </c>
      <c r="G3714" s="718" t="s">
        <v>2900</v>
      </c>
      <c r="H3714" s="718" t="s">
        <v>539</v>
      </c>
      <c r="I3714" s="718" t="s">
        <v>788</v>
      </c>
      <c r="J3714" s="718" t="s">
        <v>2901</v>
      </c>
      <c r="K3714" s="721" t="s">
        <v>2902</v>
      </c>
      <c r="L3714" s="732">
        <v>3</v>
      </c>
      <c r="M3714" s="733">
        <v>5290</v>
      </c>
      <c r="N3714" s="734">
        <v>0</v>
      </c>
      <c r="O3714" s="732">
        <v>6</v>
      </c>
      <c r="P3714" s="733">
        <v>12000</v>
      </c>
      <c r="Q3714" s="735">
        <f t="shared" si="80"/>
        <v>0</v>
      </c>
      <c r="R3714" s="736" t="s">
        <v>523</v>
      </c>
    </row>
    <row r="3715" spans="1:18" s="28" customFormat="1" ht="12" x14ac:dyDescent="0.2">
      <c r="A3715" s="717" t="s">
        <v>514</v>
      </c>
      <c r="B3715" s="718" t="s">
        <v>515</v>
      </c>
      <c r="C3715" s="718" t="s">
        <v>147</v>
      </c>
      <c r="D3715" s="718" t="s">
        <v>1357</v>
      </c>
      <c r="E3715" s="719">
        <v>3000</v>
      </c>
      <c r="F3715" s="720" t="s">
        <v>2903</v>
      </c>
      <c r="G3715" s="718" t="s">
        <v>2904</v>
      </c>
      <c r="H3715" s="718" t="s">
        <v>527</v>
      </c>
      <c r="I3715" s="718" t="s">
        <v>520</v>
      </c>
      <c r="J3715" s="718" t="s">
        <v>2905</v>
      </c>
      <c r="K3715" s="721" t="s">
        <v>557</v>
      </c>
      <c r="L3715" s="732">
        <v>5</v>
      </c>
      <c r="M3715" s="733">
        <v>15000</v>
      </c>
      <c r="N3715" s="734" t="s">
        <v>557</v>
      </c>
      <c r="O3715" s="732">
        <v>6</v>
      </c>
      <c r="P3715" s="733">
        <v>18000</v>
      </c>
      <c r="Q3715" s="735" t="str">
        <f t="shared" si="80"/>
        <v>13 - INDETERMINADO</v>
      </c>
      <c r="R3715" s="736" t="s">
        <v>523</v>
      </c>
    </row>
    <row r="3716" spans="1:18" s="28" customFormat="1" ht="12" x14ac:dyDescent="0.2">
      <c r="A3716" s="717" t="s">
        <v>514</v>
      </c>
      <c r="B3716" s="718" t="s">
        <v>549</v>
      </c>
      <c r="C3716" s="718" t="s">
        <v>147</v>
      </c>
      <c r="D3716" s="718" t="s">
        <v>573</v>
      </c>
      <c r="E3716" s="719">
        <v>2000</v>
      </c>
      <c r="F3716" s="720" t="s">
        <v>2906</v>
      </c>
      <c r="G3716" s="718" t="s">
        <v>2907</v>
      </c>
      <c r="H3716" s="718" t="s">
        <v>539</v>
      </c>
      <c r="I3716" s="718" t="s">
        <v>1332</v>
      </c>
      <c r="J3716" s="718" t="s">
        <v>2908</v>
      </c>
      <c r="K3716" s="721" t="s">
        <v>2909</v>
      </c>
      <c r="L3716" s="732">
        <v>3</v>
      </c>
      <c r="M3716" s="733">
        <v>5920</v>
      </c>
      <c r="N3716" s="734">
        <v>0</v>
      </c>
      <c r="O3716" s="732">
        <v>6</v>
      </c>
      <c r="P3716" s="733">
        <v>12000</v>
      </c>
      <c r="Q3716" s="735">
        <f t="shared" si="80"/>
        <v>0</v>
      </c>
      <c r="R3716" s="736" t="s">
        <v>523</v>
      </c>
    </row>
    <row r="3717" spans="1:18" s="28" customFormat="1" ht="12" x14ac:dyDescent="0.2">
      <c r="A3717" s="717" t="s">
        <v>514</v>
      </c>
      <c r="B3717" s="718" t="s">
        <v>515</v>
      </c>
      <c r="C3717" s="718" t="s">
        <v>147</v>
      </c>
      <c r="D3717" s="718" t="s">
        <v>2910</v>
      </c>
      <c r="E3717" s="719">
        <v>1200</v>
      </c>
      <c r="F3717" s="720" t="s">
        <v>2911</v>
      </c>
      <c r="G3717" s="718" t="s">
        <v>2912</v>
      </c>
      <c r="H3717" s="718" t="s">
        <v>539</v>
      </c>
      <c r="I3717" s="718" t="s">
        <v>2913</v>
      </c>
      <c r="J3717" s="718" t="s">
        <v>2914</v>
      </c>
      <c r="K3717" s="721" t="s">
        <v>1025</v>
      </c>
      <c r="L3717" s="732">
        <v>12</v>
      </c>
      <c r="M3717" s="733">
        <v>15210</v>
      </c>
      <c r="N3717" s="734" t="s">
        <v>1025</v>
      </c>
      <c r="O3717" s="732">
        <v>6</v>
      </c>
      <c r="P3717" s="733">
        <v>7200</v>
      </c>
      <c r="Q3717" s="735" t="str">
        <f t="shared" si="80"/>
        <v>90 - INDETERMINADO</v>
      </c>
      <c r="R3717" s="736" t="s">
        <v>523</v>
      </c>
    </row>
    <row r="3718" spans="1:18" s="28" customFormat="1" ht="12" x14ac:dyDescent="0.2">
      <c r="A3718" s="717" t="s">
        <v>514</v>
      </c>
      <c r="B3718" s="718" t="s">
        <v>549</v>
      </c>
      <c r="C3718" s="718" t="s">
        <v>147</v>
      </c>
      <c r="D3718" s="718" t="s">
        <v>2396</v>
      </c>
      <c r="E3718" s="719">
        <v>3500</v>
      </c>
      <c r="F3718" s="720" t="s">
        <v>2915</v>
      </c>
      <c r="G3718" s="718" t="s">
        <v>2916</v>
      </c>
      <c r="H3718" s="718" t="s">
        <v>571</v>
      </c>
      <c r="I3718" s="718" t="s">
        <v>571</v>
      </c>
      <c r="J3718" s="718" t="s">
        <v>571</v>
      </c>
      <c r="K3718" s="721">
        <v>3</v>
      </c>
      <c r="L3718" s="732">
        <v>8</v>
      </c>
      <c r="M3718" s="733">
        <v>26580</v>
      </c>
      <c r="N3718" s="734">
        <v>0</v>
      </c>
      <c r="O3718" s="732">
        <v>6</v>
      </c>
      <c r="P3718" s="733">
        <v>21000</v>
      </c>
      <c r="Q3718" s="735">
        <f t="shared" si="80"/>
        <v>0</v>
      </c>
      <c r="R3718" s="736" t="s">
        <v>523</v>
      </c>
    </row>
    <row r="3719" spans="1:18" s="28" customFormat="1" ht="12" x14ac:dyDescent="0.2">
      <c r="A3719" s="717" t="s">
        <v>514</v>
      </c>
      <c r="B3719" s="718" t="s">
        <v>515</v>
      </c>
      <c r="C3719" s="718" t="s">
        <v>147</v>
      </c>
      <c r="D3719" s="718" t="s">
        <v>536</v>
      </c>
      <c r="E3719" s="719">
        <v>3000</v>
      </c>
      <c r="F3719" s="720" t="s">
        <v>2917</v>
      </c>
      <c r="G3719" s="718" t="s">
        <v>2918</v>
      </c>
      <c r="H3719" s="718" t="s">
        <v>539</v>
      </c>
      <c r="I3719" s="718" t="s">
        <v>520</v>
      </c>
      <c r="J3719" s="718" t="s">
        <v>2044</v>
      </c>
      <c r="K3719" s="721" t="s">
        <v>541</v>
      </c>
      <c r="L3719" s="732">
        <v>5</v>
      </c>
      <c r="M3719" s="733">
        <v>15000</v>
      </c>
      <c r="N3719" s="734" t="s">
        <v>541</v>
      </c>
      <c r="O3719" s="732">
        <v>6</v>
      </c>
      <c r="P3719" s="733">
        <v>17995.63</v>
      </c>
      <c r="Q3719" s="735" t="str">
        <f t="shared" si="80"/>
        <v>5 - INDETERMINADO</v>
      </c>
      <c r="R3719" s="736" t="s">
        <v>523</v>
      </c>
    </row>
    <row r="3720" spans="1:18" s="28" customFormat="1" ht="12" x14ac:dyDescent="0.2">
      <c r="A3720" s="717" t="s">
        <v>514</v>
      </c>
      <c r="B3720" s="718" t="s">
        <v>515</v>
      </c>
      <c r="C3720" s="718" t="s">
        <v>147</v>
      </c>
      <c r="D3720" s="718" t="s">
        <v>1457</v>
      </c>
      <c r="E3720" s="719">
        <v>6000</v>
      </c>
      <c r="F3720" s="720" t="s">
        <v>2919</v>
      </c>
      <c r="G3720" s="718" t="s">
        <v>2920</v>
      </c>
      <c r="H3720" s="718" t="s">
        <v>527</v>
      </c>
      <c r="I3720" s="718" t="s">
        <v>528</v>
      </c>
      <c r="J3720" s="718" t="s">
        <v>947</v>
      </c>
      <c r="K3720" s="721" t="s">
        <v>1461</v>
      </c>
      <c r="L3720" s="732">
        <v>12</v>
      </c>
      <c r="M3720" s="733">
        <v>72600</v>
      </c>
      <c r="N3720" s="734" t="s">
        <v>1461</v>
      </c>
      <c r="O3720" s="732">
        <v>6</v>
      </c>
      <c r="P3720" s="733">
        <v>36000</v>
      </c>
      <c r="Q3720" s="735" t="str">
        <f t="shared" si="80"/>
        <v>8 - INDETERMINADO</v>
      </c>
      <c r="R3720" s="736" t="s">
        <v>523</v>
      </c>
    </row>
    <row r="3721" spans="1:18" s="28" customFormat="1" ht="12" x14ac:dyDescent="0.2">
      <c r="A3721" s="717" t="s">
        <v>514</v>
      </c>
      <c r="B3721" s="718" t="s">
        <v>515</v>
      </c>
      <c r="C3721" s="718" t="s">
        <v>147</v>
      </c>
      <c r="D3721" s="718" t="s">
        <v>2921</v>
      </c>
      <c r="E3721" s="719">
        <v>2500</v>
      </c>
      <c r="F3721" s="720" t="s">
        <v>2922</v>
      </c>
      <c r="G3721" s="718" t="s">
        <v>2923</v>
      </c>
      <c r="H3721" s="718" t="s">
        <v>623</v>
      </c>
      <c r="I3721" s="718" t="s">
        <v>738</v>
      </c>
      <c r="J3721" s="718" t="s">
        <v>2147</v>
      </c>
      <c r="K3721" s="721" t="s">
        <v>1236</v>
      </c>
      <c r="L3721" s="732">
        <v>12</v>
      </c>
      <c r="M3721" s="733">
        <v>30600</v>
      </c>
      <c r="N3721" s="734" t="s">
        <v>1236</v>
      </c>
      <c r="O3721" s="732">
        <v>6</v>
      </c>
      <c r="P3721" s="733">
        <v>15000</v>
      </c>
      <c r="Q3721" s="735" t="str">
        <f t="shared" si="80"/>
        <v>32 - INDETERMINADO</v>
      </c>
      <c r="R3721" s="736" t="s">
        <v>523</v>
      </c>
    </row>
    <row r="3722" spans="1:18" s="28" customFormat="1" ht="12" x14ac:dyDescent="0.2">
      <c r="A3722" s="717" t="s">
        <v>514</v>
      </c>
      <c r="B3722" s="718" t="s">
        <v>515</v>
      </c>
      <c r="C3722" s="718" t="s">
        <v>147</v>
      </c>
      <c r="D3722" s="718" t="s">
        <v>536</v>
      </c>
      <c r="E3722" s="719">
        <v>3000</v>
      </c>
      <c r="F3722" s="720" t="s">
        <v>2924</v>
      </c>
      <c r="G3722" s="718" t="s">
        <v>2925</v>
      </c>
      <c r="H3722" s="718" t="s">
        <v>539</v>
      </c>
      <c r="I3722" s="718" t="s">
        <v>520</v>
      </c>
      <c r="J3722" s="718" t="s">
        <v>576</v>
      </c>
      <c r="K3722" s="721" t="s">
        <v>541</v>
      </c>
      <c r="L3722" s="732">
        <v>5</v>
      </c>
      <c r="M3722" s="733">
        <v>14900</v>
      </c>
      <c r="N3722" s="734" t="s">
        <v>541</v>
      </c>
      <c r="O3722" s="732">
        <v>6</v>
      </c>
      <c r="P3722" s="733">
        <v>17600</v>
      </c>
      <c r="Q3722" s="735" t="str">
        <f t="shared" si="80"/>
        <v>5 - INDETERMINADO</v>
      </c>
      <c r="R3722" s="736" t="s">
        <v>523</v>
      </c>
    </row>
    <row r="3723" spans="1:18" s="28" customFormat="1" ht="12" x14ac:dyDescent="0.2">
      <c r="A3723" s="717" t="s">
        <v>514</v>
      </c>
      <c r="B3723" s="718" t="s">
        <v>515</v>
      </c>
      <c r="C3723" s="718" t="s">
        <v>147</v>
      </c>
      <c r="D3723" s="718" t="s">
        <v>900</v>
      </c>
      <c r="E3723" s="719">
        <v>5000</v>
      </c>
      <c r="F3723" s="720" t="s">
        <v>2926</v>
      </c>
      <c r="G3723" s="718" t="s">
        <v>2927</v>
      </c>
      <c r="H3723" s="718" t="s">
        <v>539</v>
      </c>
      <c r="I3723" s="718" t="s">
        <v>528</v>
      </c>
      <c r="J3723" s="718" t="s">
        <v>540</v>
      </c>
      <c r="K3723" s="721" t="s">
        <v>557</v>
      </c>
      <c r="L3723" s="732">
        <v>5</v>
      </c>
      <c r="M3723" s="733">
        <v>25000</v>
      </c>
      <c r="N3723" s="734" t="s">
        <v>557</v>
      </c>
      <c r="O3723" s="732">
        <v>6</v>
      </c>
      <c r="P3723" s="733">
        <v>30000</v>
      </c>
      <c r="Q3723" s="735" t="str">
        <f t="shared" si="80"/>
        <v>13 - INDETERMINADO</v>
      </c>
      <c r="R3723" s="736" t="s">
        <v>523</v>
      </c>
    </row>
    <row r="3724" spans="1:18" s="28" customFormat="1" ht="12" x14ac:dyDescent="0.2">
      <c r="A3724" s="717" t="s">
        <v>514</v>
      </c>
      <c r="B3724" s="718" t="s">
        <v>515</v>
      </c>
      <c r="C3724" s="718" t="s">
        <v>147</v>
      </c>
      <c r="D3724" s="718" t="s">
        <v>2928</v>
      </c>
      <c r="E3724" s="719">
        <v>4500</v>
      </c>
      <c r="F3724" s="720" t="s">
        <v>2929</v>
      </c>
      <c r="G3724" s="718" t="s">
        <v>2930</v>
      </c>
      <c r="H3724" s="718" t="s">
        <v>1034</v>
      </c>
      <c r="I3724" s="718" t="s">
        <v>794</v>
      </c>
      <c r="J3724" s="718" t="s">
        <v>2931</v>
      </c>
      <c r="K3724" s="721" t="s">
        <v>853</v>
      </c>
      <c r="L3724" s="732">
        <v>12</v>
      </c>
      <c r="M3724" s="733">
        <v>54600</v>
      </c>
      <c r="N3724" s="734" t="s">
        <v>853</v>
      </c>
      <c r="O3724" s="732">
        <v>6</v>
      </c>
      <c r="P3724" s="733">
        <v>26952.18</v>
      </c>
      <c r="Q3724" s="735" t="str">
        <f t="shared" si="80"/>
        <v>6 - INDETERMINADO</v>
      </c>
      <c r="R3724" s="736" t="s">
        <v>523</v>
      </c>
    </row>
    <row r="3725" spans="1:18" s="28" customFormat="1" ht="12" x14ac:dyDescent="0.2">
      <c r="A3725" s="717" t="s">
        <v>514</v>
      </c>
      <c r="B3725" s="718" t="s">
        <v>515</v>
      </c>
      <c r="C3725" s="718" t="s">
        <v>147</v>
      </c>
      <c r="D3725" s="718" t="s">
        <v>728</v>
      </c>
      <c r="E3725" s="719">
        <v>2000</v>
      </c>
      <c r="F3725" s="720" t="s">
        <v>2932</v>
      </c>
      <c r="G3725" s="718" t="s">
        <v>2933</v>
      </c>
      <c r="H3725" s="718" t="s">
        <v>539</v>
      </c>
      <c r="I3725" s="718" t="s">
        <v>794</v>
      </c>
      <c r="J3725" s="718" t="s">
        <v>2934</v>
      </c>
      <c r="K3725" s="721" t="s">
        <v>535</v>
      </c>
      <c r="L3725" s="732">
        <v>12</v>
      </c>
      <c r="M3725" s="733">
        <v>23158</v>
      </c>
      <c r="N3725" s="734" t="s">
        <v>535</v>
      </c>
      <c r="O3725" s="732">
        <v>6</v>
      </c>
      <c r="P3725" s="733">
        <v>12000</v>
      </c>
      <c r="Q3725" s="735" t="str">
        <f t="shared" si="80"/>
        <v>12 - INDETERMINADO</v>
      </c>
      <c r="R3725" s="736" t="s">
        <v>523</v>
      </c>
    </row>
    <row r="3726" spans="1:18" s="28" customFormat="1" ht="12" x14ac:dyDescent="0.2">
      <c r="A3726" s="717" t="s">
        <v>514</v>
      </c>
      <c r="B3726" s="718" t="s">
        <v>515</v>
      </c>
      <c r="C3726" s="718" t="s">
        <v>147</v>
      </c>
      <c r="D3726" s="718" t="s">
        <v>589</v>
      </c>
      <c r="E3726" s="719">
        <v>3000</v>
      </c>
      <c r="F3726" s="720" t="s">
        <v>2935</v>
      </c>
      <c r="G3726" s="718" t="s">
        <v>2936</v>
      </c>
      <c r="H3726" s="718" t="s">
        <v>930</v>
      </c>
      <c r="I3726" s="718" t="s">
        <v>520</v>
      </c>
      <c r="J3726" s="718" t="s">
        <v>1635</v>
      </c>
      <c r="K3726" s="721" t="s">
        <v>700</v>
      </c>
      <c r="L3726" s="732">
        <v>5</v>
      </c>
      <c r="M3726" s="733">
        <v>15000</v>
      </c>
      <c r="N3726" s="734" t="s">
        <v>700</v>
      </c>
      <c r="O3726" s="732">
        <v>0</v>
      </c>
      <c r="P3726" s="733">
        <v>0</v>
      </c>
      <c r="Q3726" s="735" t="str">
        <f t="shared" si="80"/>
        <v>3 - INDETERMINADO</v>
      </c>
      <c r="R3726" s="736" t="s">
        <v>523</v>
      </c>
    </row>
    <row r="3727" spans="1:18" s="28" customFormat="1" ht="12" x14ac:dyDescent="0.2">
      <c r="A3727" s="717" t="s">
        <v>514</v>
      </c>
      <c r="B3727" s="718" t="s">
        <v>515</v>
      </c>
      <c r="C3727" s="718" t="s">
        <v>147</v>
      </c>
      <c r="D3727" s="718" t="s">
        <v>2937</v>
      </c>
      <c r="E3727" s="719">
        <v>4500</v>
      </c>
      <c r="F3727" s="720" t="s">
        <v>2938</v>
      </c>
      <c r="G3727" s="718" t="s">
        <v>2939</v>
      </c>
      <c r="H3727" s="718" t="s">
        <v>519</v>
      </c>
      <c r="I3727" s="718" t="s">
        <v>528</v>
      </c>
      <c r="J3727" s="718" t="s">
        <v>547</v>
      </c>
      <c r="K3727" s="721" t="s">
        <v>1127</v>
      </c>
      <c r="L3727" s="732">
        <v>4</v>
      </c>
      <c r="M3727" s="733">
        <v>15300</v>
      </c>
      <c r="N3727" s="734" t="s">
        <v>1127</v>
      </c>
      <c r="O3727" s="732">
        <v>0</v>
      </c>
      <c r="P3727" s="733">
        <v>0</v>
      </c>
      <c r="Q3727" s="735" t="str">
        <f t="shared" si="80"/>
        <v>1 - INDETERMINADO</v>
      </c>
      <c r="R3727" s="736" t="s">
        <v>523</v>
      </c>
    </row>
    <row r="3728" spans="1:18" s="28" customFormat="1" ht="12" x14ac:dyDescent="0.2">
      <c r="A3728" s="717" t="s">
        <v>514</v>
      </c>
      <c r="B3728" s="718" t="s">
        <v>549</v>
      </c>
      <c r="C3728" s="718" t="s">
        <v>147</v>
      </c>
      <c r="D3728" s="718" t="s">
        <v>1132</v>
      </c>
      <c r="E3728" s="719">
        <v>3000</v>
      </c>
      <c r="F3728" s="720" t="s">
        <v>2940</v>
      </c>
      <c r="G3728" s="718" t="s">
        <v>2941</v>
      </c>
      <c r="H3728" s="718" t="s">
        <v>565</v>
      </c>
      <c r="I3728" s="718" t="s">
        <v>528</v>
      </c>
      <c r="J3728" s="718" t="s">
        <v>584</v>
      </c>
      <c r="K3728" s="721" t="s">
        <v>567</v>
      </c>
      <c r="L3728" s="732">
        <v>12</v>
      </c>
      <c r="M3728" s="733">
        <v>36600</v>
      </c>
      <c r="N3728" s="734" t="s">
        <v>567</v>
      </c>
      <c r="O3728" s="732">
        <v>0</v>
      </c>
      <c r="P3728" s="733">
        <v>0</v>
      </c>
      <c r="Q3728" s="735" t="str">
        <f t="shared" si="80"/>
        <v>16 - INDETERMINADO</v>
      </c>
      <c r="R3728" s="736" t="s">
        <v>523</v>
      </c>
    </row>
    <row r="3729" spans="1:18" s="28" customFormat="1" ht="12" x14ac:dyDescent="0.2">
      <c r="A3729" s="717" t="s">
        <v>514</v>
      </c>
      <c r="B3729" s="718" t="s">
        <v>515</v>
      </c>
      <c r="C3729" s="718" t="s">
        <v>147</v>
      </c>
      <c r="D3729" s="718" t="s">
        <v>2942</v>
      </c>
      <c r="E3729" s="719">
        <v>5000</v>
      </c>
      <c r="F3729" s="720" t="s">
        <v>2943</v>
      </c>
      <c r="G3729" s="718" t="s">
        <v>2944</v>
      </c>
      <c r="H3729" s="718" t="s">
        <v>539</v>
      </c>
      <c r="I3729" s="718" t="s">
        <v>528</v>
      </c>
      <c r="J3729" s="718" t="s">
        <v>596</v>
      </c>
      <c r="K3729" s="721" t="s">
        <v>557</v>
      </c>
      <c r="L3729" s="732">
        <v>5</v>
      </c>
      <c r="M3729" s="733">
        <v>25000</v>
      </c>
      <c r="N3729" s="734" t="s">
        <v>557</v>
      </c>
      <c r="O3729" s="732">
        <v>6</v>
      </c>
      <c r="P3729" s="733">
        <v>30000</v>
      </c>
      <c r="Q3729" s="735" t="str">
        <f t="shared" si="80"/>
        <v>13 - INDETERMINADO</v>
      </c>
      <c r="R3729" s="736" t="s">
        <v>523</v>
      </c>
    </row>
    <row r="3730" spans="1:18" s="28" customFormat="1" ht="12" x14ac:dyDescent="0.2">
      <c r="A3730" s="717" t="s">
        <v>514</v>
      </c>
      <c r="B3730" s="718" t="s">
        <v>515</v>
      </c>
      <c r="C3730" s="718" t="s">
        <v>147</v>
      </c>
      <c r="D3730" s="718" t="s">
        <v>2945</v>
      </c>
      <c r="E3730" s="719">
        <v>2000</v>
      </c>
      <c r="F3730" s="720" t="s">
        <v>2946</v>
      </c>
      <c r="G3730" s="718" t="s">
        <v>2947</v>
      </c>
      <c r="H3730" s="718" t="s">
        <v>571</v>
      </c>
      <c r="I3730" s="718" t="s">
        <v>571</v>
      </c>
      <c r="J3730" s="718" t="s">
        <v>571</v>
      </c>
      <c r="K3730" s="721" t="s">
        <v>535</v>
      </c>
      <c r="L3730" s="732">
        <v>12</v>
      </c>
      <c r="M3730" s="733">
        <v>23227.32</v>
      </c>
      <c r="N3730" s="734" t="s">
        <v>535</v>
      </c>
      <c r="O3730" s="732">
        <v>6</v>
      </c>
      <c r="P3730" s="733">
        <v>12000</v>
      </c>
      <c r="Q3730" s="735" t="str">
        <f t="shared" si="80"/>
        <v>12 - INDETERMINADO</v>
      </c>
      <c r="R3730" s="736" t="s">
        <v>523</v>
      </c>
    </row>
    <row r="3731" spans="1:18" s="28" customFormat="1" ht="12" x14ac:dyDescent="0.2">
      <c r="A3731" s="717" t="s">
        <v>514</v>
      </c>
      <c r="B3731" s="718" t="s">
        <v>515</v>
      </c>
      <c r="C3731" s="718" t="s">
        <v>147</v>
      </c>
      <c r="D3731" s="718" t="s">
        <v>2948</v>
      </c>
      <c r="E3731" s="719">
        <v>4500</v>
      </c>
      <c r="F3731" s="720" t="s">
        <v>2949</v>
      </c>
      <c r="G3731" s="718" t="s">
        <v>2950</v>
      </c>
      <c r="H3731" s="718" t="s">
        <v>519</v>
      </c>
      <c r="I3731" s="718" t="s">
        <v>528</v>
      </c>
      <c r="J3731" s="718" t="s">
        <v>547</v>
      </c>
      <c r="K3731" s="721" t="s">
        <v>2951</v>
      </c>
      <c r="L3731" s="732">
        <v>3</v>
      </c>
      <c r="M3731" s="733">
        <v>12900</v>
      </c>
      <c r="N3731" s="734" t="s">
        <v>2951</v>
      </c>
      <c r="O3731" s="732">
        <v>6</v>
      </c>
      <c r="P3731" s="733">
        <v>27000</v>
      </c>
      <c r="Q3731" s="735" t="str">
        <f t="shared" si="80"/>
        <v>42-2021</v>
      </c>
      <c r="R3731" s="736" t="s">
        <v>523</v>
      </c>
    </row>
    <row r="3732" spans="1:18" s="28" customFormat="1" ht="12" x14ac:dyDescent="0.2">
      <c r="A3732" s="717" t="s">
        <v>514</v>
      </c>
      <c r="B3732" s="718" t="s">
        <v>515</v>
      </c>
      <c r="C3732" s="718" t="s">
        <v>147</v>
      </c>
      <c r="D3732" s="718" t="s">
        <v>2952</v>
      </c>
      <c r="E3732" s="719">
        <v>1500</v>
      </c>
      <c r="F3732" s="720" t="s">
        <v>2953</v>
      </c>
      <c r="G3732" s="718" t="s">
        <v>2954</v>
      </c>
      <c r="H3732" s="718" t="s">
        <v>930</v>
      </c>
      <c r="I3732" s="718" t="s">
        <v>1332</v>
      </c>
      <c r="J3732" s="718" t="s">
        <v>2955</v>
      </c>
      <c r="K3732" s="721" t="s">
        <v>2956</v>
      </c>
      <c r="L3732" s="732">
        <v>12</v>
      </c>
      <c r="M3732" s="733">
        <v>18810</v>
      </c>
      <c r="N3732" s="734" t="s">
        <v>2956</v>
      </c>
      <c r="O3732" s="732">
        <v>6</v>
      </c>
      <c r="P3732" s="733">
        <v>9000</v>
      </c>
      <c r="Q3732" s="735" t="str">
        <f t="shared" si="80"/>
        <v>56 - INDETERMINADO</v>
      </c>
      <c r="R3732" s="736" t="s">
        <v>523</v>
      </c>
    </row>
    <row r="3733" spans="1:18" s="28" customFormat="1" ht="12" x14ac:dyDescent="0.2">
      <c r="A3733" s="717" t="s">
        <v>514</v>
      </c>
      <c r="B3733" s="718" t="s">
        <v>515</v>
      </c>
      <c r="C3733" s="718" t="s">
        <v>147</v>
      </c>
      <c r="D3733" s="718" t="s">
        <v>889</v>
      </c>
      <c r="E3733" s="719">
        <v>15000</v>
      </c>
      <c r="F3733" s="720" t="s">
        <v>2957</v>
      </c>
      <c r="G3733" s="718" t="s">
        <v>2958</v>
      </c>
      <c r="H3733" s="718"/>
      <c r="I3733" s="718" t="s">
        <v>771</v>
      </c>
      <c r="J3733" s="718" t="s">
        <v>2959</v>
      </c>
      <c r="K3733" s="721" t="s">
        <v>763</v>
      </c>
      <c r="L3733" s="732">
        <v>0</v>
      </c>
      <c r="M3733" s="733">
        <v>0</v>
      </c>
      <c r="N3733" s="734" t="s">
        <v>763</v>
      </c>
      <c r="O3733" s="732">
        <v>6</v>
      </c>
      <c r="P3733" s="733">
        <v>94500</v>
      </c>
      <c r="Q3733" s="735" t="str">
        <f t="shared" si="80"/>
        <v xml:space="preserve">DESIGNACIÓN  </v>
      </c>
      <c r="R3733" s="736" t="s">
        <v>523</v>
      </c>
    </row>
    <row r="3734" spans="1:18" s="28" customFormat="1" ht="12" x14ac:dyDescent="0.2">
      <c r="A3734" s="717" t="s">
        <v>514</v>
      </c>
      <c r="B3734" s="718" t="s">
        <v>515</v>
      </c>
      <c r="C3734" s="718" t="s">
        <v>147</v>
      </c>
      <c r="D3734" s="718" t="s">
        <v>724</v>
      </c>
      <c r="E3734" s="719">
        <v>3000</v>
      </c>
      <c r="F3734" s="720" t="s">
        <v>2960</v>
      </c>
      <c r="G3734" s="718" t="s">
        <v>2961</v>
      </c>
      <c r="H3734" s="718" t="s">
        <v>930</v>
      </c>
      <c r="I3734" s="718" t="s">
        <v>520</v>
      </c>
      <c r="J3734" s="718" t="s">
        <v>1635</v>
      </c>
      <c r="K3734" s="721" t="s">
        <v>700</v>
      </c>
      <c r="L3734" s="732">
        <v>5</v>
      </c>
      <c r="M3734" s="733">
        <v>15000</v>
      </c>
      <c r="N3734" s="734" t="s">
        <v>700</v>
      </c>
      <c r="O3734" s="732">
        <v>6</v>
      </c>
      <c r="P3734" s="733">
        <v>17900</v>
      </c>
      <c r="Q3734" s="735" t="str">
        <f t="shared" si="80"/>
        <v>3 - INDETERMINADO</v>
      </c>
      <c r="R3734" s="736" t="s">
        <v>523</v>
      </c>
    </row>
    <row r="3735" spans="1:18" s="28" customFormat="1" ht="12" x14ac:dyDescent="0.2">
      <c r="A3735" s="717" t="s">
        <v>514</v>
      </c>
      <c r="B3735" s="718" t="s">
        <v>515</v>
      </c>
      <c r="C3735" s="718" t="s">
        <v>147</v>
      </c>
      <c r="D3735" s="718" t="s">
        <v>708</v>
      </c>
      <c r="E3735" s="719">
        <v>3000</v>
      </c>
      <c r="F3735" s="720" t="s">
        <v>2962</v>
      </c>
      <c r="G3735" s="718" t="s">
        <v>2963</v>
      </c>
      <c r="H3735" s="718" t="s">
        <v>527</v>
      </c>
      <c r="I3735" s="718" t="s">
        <v>528</v>
      </c>
      <c r="J3735" s="718" t="s">
        <v>2964</v>
      </c>
      <c r="K3735" s="721">
        <v>13</v>
      </c>
      <c r="L3735" s="732">
        <v>1</v>
      </c>
      <c r="M3735" s="733">
        <v>3000</v>
      </c>
      <c r="N3735" s="734" t="s">
        <v>542</v>
      </c>
      <c r="O3735" s="732">
        <v>0</v>
      </c>
      <c r="P3735" s="733">
        <v>0</v>
      </c>
      <c r="Q3735" s="735"/>
      <c r="R3735" s="736" t="s">
        <v>543</v>
      </c>
    </row>
    <row r="3736" spans="1:18" s="28" customFormat="1" ht="12" x14ac:dyDescent="0.2">
      <c r="A3736" s="717" t="s">
        <v>514</v>
      </c>
      <c r="B3736" s="718" t="s">
        <v>515</v>
      </c>
      <c r="C3736" s="718" t="s">
        <v>147</v>
      </c>
      <c r="D3736" s="718" t="s">
        <v>2965</v>
      </c>
      <c r="E3736" s="719">
        <v>7500</v>
      </c>
      <c r="F3736" s="720" t="s">
        <v>2966</v>
      </c>
      <c r="G3736" s="718" t="s">
        <v>2967</v>
      </c>
      <c r="H3736" s="718" t="s">
        <v>527</v>
      </c>
      <c r="I3736" s="718" t="s">
        <v>528</v>
      </c>
      <c r="J3736" s="718" t="s">
        <v>2968</v>
      </c>
      <c r="K3736" s="721" t="s">
        <v>785</v>
      </c>
      <c r="L3736" s="732">
        <v>5</v>
      </c>
      <c r="M3736" s="733">
        <v>37500</v>
      </c>
      <c r="N3736" s="734" t="s">
        <v>785</v>
      </c>
      <c r="O3736" s="732">
        <v>6</v>
      </c>
      <c r="P3736" s="733">
        <v>44973.440000000002</v>
      </c>
      <c r="Q3736" s="735" t="str">
        <f t="shared" ref="Q3736:Q3744" si="81">+N3736</f>
        <v>11 - INDETERMINADO</v>
      </c>
      <c r="R3736" s="736" t="s">
        <v>523</v>
      </c>
    </row>
    <row r="3737" spans="1:18" s="28" customFormat="1" ht="12" x14ac:dyDescent="0.2">
      <c r="A3737" s="717" t="s">
        <v>514</v>
      </c>
      <c r="B3737" s="718" t="s">
        <v>515</v>
      </c>
      <c r="C3737" s="718" t="s">
        <v>147</v>
      </c>
      <c r="D3737" s="718" t="s">
        <v>1937</v>
      </c>
      <c r="E3737" s="719">
        <v>2500</v>
      </c>
      <c r="F3737" s="720" t="s">
        <v>2969</v>
      </c>
      <c r="G3737" s="718" t="s">
        <v>2970</v>
      </c>
      <c r="H3737" s="718" t="s">
        <v>571</v>
      </c>
      <c r="I3737" s="718" t="s">
        <v>571</v>
      </c>
      <c r="J3737" s="718" t="s">
        <v>571</v>
      </c>
      <c r="K3737" s="721" t="s">
        <v>1127</v>
      </c>
      <c r="L3737" s="732">
        <v>11</v>
      </c>
      <c r="M3737" s="733">
        <v>26228.65</v>
      </c>
      <c r="N3737" s="734" t="s">
        <v>1127</v>
      </c>
      <c r="O3737" s="732">
        <v>6</v>
      </c>
      <c r="P3737" s="733">
        <v>15000</v>
      </c>
      <c r="Q3737" s="735" t="str">
        <f t="shared" si="81"/>
        <v>1 - INDETERMINADO</v>
      </c>
      <c r="R3737" s="736" t="s">
        <v>523</v>
      </c>
    </row>
    <row r="3738" spans="1:18" s="28" customFormat="1" ht="12" x14ac:dyDescent="0.2">
      <c r="A3738" s="717" t="s">
        <v>514</v>
      </c>
      <c r="B3738" s="718" t="s">
        <v>515</v>
      </c>
      <c r="C3738" s="718" t="s">
        <v>147</v>
      </c>
      <c r="D3738" s="718" t="s">
        <v>2971</v>
      </c>
      <c r="E3738" s="719">
        <v>2500</v>
      </c>
      <c r="F3738" s="720" t="s">
        <v>2972</v>
      </c>
      <c r="G3738" s="718" t="s">
        <v>2973</v>
      </c>
      <c r="H3738" s="718" t="s">
        <v>539</v>
      </c>
      <c r="I3738" s="718" t="s">
        <v>528</v>
      </c>
      <c r="J3738" s="718" t="s">
        <v>596</v>
      </c>
      <c r="K3738" s="721" t="s">
        <v>530</v>
      </c>
      <c r="L3738" s="732">
        <v>5</v>
      </c>
      <c r="M3738" s="733">
        <v>12500</v>
      </c>
      <c r="N3738" s="734" t="s">
        <v>530</v>
      </c>
      <c r="O3738" s="732">
        <v>6</v>
      </c>
      <c r="P3738" s="733">
        <v>15000</v>
      </c>
      <c r="Q3738" s="735" t="str">
        <f t="shared" si="81"/>
        <v>4 - INDETERMINADO</v>
      </c>
      <c r="R3738" s="736" t="s">
        <v>523</v>
      </c>
    </row>
    <row r="3739" spans="1:18" s="28" customFormat="1" ht="12" x14ac:dyDescent="0.2">
      <c r="A3739" s="717" t="s">
        <v>514</v>
      </c>
      <c r="B3739" s="718" t="s">
        <v>515</v>
      </c>
      <c r="C3739" s="718" t="s">
        <v>147</v>
      </c>
      <c r="D3739" s="718" t="s">
        <v>2974</v>
      </c>
      <c r="E3739" s="719">
        <v>12000</v>
      </c>
      <c r="F3739" s="720" t="s">
        <v>2975</v>
      </c>
      <c r="G3739" s="718" t="s">
        <v>2976</v>
      </c>
      <c r="H3739" s="718" t="s">
        <v>527</v>
      </c>
      <c r="I3739" s="718" t="s">
        <v>771</v>
      </c>
      <c r="J3739" s="718" t="s">
        <v>2977</v>
      </c>
      <c r="K3739" s="721" t="s">
        <v>557</v>
      </c>
      <c r="L3739" s="732">
        <v>12</v>
      </c>
      <c r="M3739" s="733">
        <v>144600</v>
      </c>
      <c r="N3739" s="734" t="s">
        <v>557</v>
      </c>
      <c r="O3739" s="732">
        <v>6</v>
      </c>
      <c r="P3739" s="733">
        <v>72000</v>
      </c>
      <c r="Q3739" s="735" t="str">
        <f t="shared" si="81"/>
        <v>13 - INDETERMINADO</v>
      </c>
      <c r="R3739" s="736" t="s">
        <v>523</v>
      </c>
    </row>
    <row r="3740" spans="1:18" s="28" customFormat="1" ht="12" x14ac:dyDescent="0.2">
      <c r="A3740" s="717" t="s">
        <v>514</v>
      </c>
      <c r="B3740" s="718" t="s">
        <v>515</v>
      </c>
      <c r="C3740" s="718" t="s">
        <v>147</v>
      </c>
      <c r="D3740" s="718" t="s">
        <v>585</v>
      </c>
      <c r="E3740" s="719">
        <v>3000</v>
      </c>
      <c r="F3740" s="720" t="s">
        <v>2978</v>
      </c>
      <c r="G3740" s="718" t="s">
        <v>2979</v>
      </c>
      <c r="H3740" s="718" t="s">
        <v>519</v>
      </c>
      <c r="I3740" s="718" t="s">
        <v>520</v>
      </c>
      <c r="J3740" s="718" t="s">
        <v>534</v>
      </c>
      <c r="K3740" s="721" t="s">
        <v>557</v>
      </c>
      <c r="L3740" s="732">
        <v>5</v>
      </c>
      <c r="M3740" s="733">
        <v>14900</v>
      </c>
      <c r="N3740" s="734" t="s">
        <v>557</v>
      </c>
      <c r="O3740" s="732">
        <v>6</v>
      </c>
      <c r="P3740" s="733">
        <v>15946.83</v>
      </c>
      <c r="Q3740" s="735" t="str">
        <f t="shared" si="81"/>
        <v>13 - INDETERMINADO</v>
      </c>
      <c r="R3740" s="736" t="s">
        <v>523</v>
      </c>
    </row>
    <row r="3741" spans="1:18" s="28" customFormat="1" ht="12" x14ac:dyDescent="0.2">
      <c r="A3741" s="717" t="s">
        <v>514</v>
      </c>
      <c r="B3741" s="718" t="s">
        <v>515</v>
      </c>
      <c r="C3741" s="718" t="s">
        <v>147</v>
      </c>
      <c r="D3741" s="718" t="s">
        <v>1621</v>
      </c>
      <c r="E3741" s="719">
        <v>1200</v>
      </c>
      <c r="F3741" s="720" t="s">
        <v>2980</v>
      </c>
      <c r="G3741" s="718" t="s">
        <v>2981</v>
      </c>
      <c r="H3741" s="718" t="s">
        <v>571</v>
      </c>
      <c r="I3741" s="718" t="s">
        <v>571</v>
      </c>
      <c r="J3741" s="718" t="s">
        <v>571</v>
      </c>
      <c r="K3741" s="721" t="s">
        <v>522</v>
      </c>
      <c r="L3741" s="732">
        <v>12</v>
      </c>
      <c r="M3741" s="733">
        <v>15210</v>
      </c>
      <c r="N3741" s="734" t="s">
        <v>522</v>
      </c>
      <c r="O3741" s="732">
        <v>6</v>
      </c>
      <c r="P3741" s="733">
        <v>7200</v>
      </c>
      <c r="Q3741" s="735" t="str">
        <f t="shared" si="81"/>
        <v>99 - INDETERMINADO</v>
      </c>
      <c r="R3741" s="736" t="s">
        <v>523</v>
      </c>
    </row>
    <row r="3742" spans="1:18" s="28" customFormat="1" ht="12" x14ac:dyDescent="0.2">
      <c r="A3742" s="717" t="s">
        <v>514</v>
      </c>
      <c r="B3742" s="718" t="s">
        <v>515</v>
      </c>
      <c r="C3742" s="718" t="s">
        <v>147</v>
      </c>
      <c r="D3742" s="718" t="s">
        <v>728</v>
      </c>
      <c r="E3742" s="719">
        <v>2000</v>
      </c>
      <c r="F3742" s="720" t="s">
        <v>2982</v>
      </c>
      <c r="G3742" s="718" t="s">
        <v>2983</v>
      </c>
      <c r="H3742" s="718" t="s">
        <v>930</v>
      </c>
      <c r="I3742" s="718" t="s">
        <v>738</v>
      </c>
      <c r="J3742" s="718" t="s">
        <v>1178</v>
      </c>
      <c r="K3742" s="721" t="s">
        <v>2984</v>
      </c>
      <c r="L3742" s="732">
        <v>3</v>
      </c>
      <c r="M3742" s="733">
        <v>4940</v>
      </c>
      <c r="N3742" s="734">
        <v>0</v>
      </c>
      <c r="O3742" s="732">
        <v>3</v>
      </c>
      <c r="P3742" s="733">
        <v>6000</v>
      </c>
      <c r="Q3742" s="735">
        <f t="shared" si="81"/>
        <v>0</v>
      </c>
      <c r="R3742" s="736" t="s">
        <v>523</v>
      </c>
    </row>
    <row r="3743" spans="1:18" s="28" customFormat="1" ht="12" x14ac:dyDescent="0.2">
      <c r="A3743" s="717" t="s">
        <v>514</v>
      </c>
      <c r="B3743" s="718" t="s">
        <v>515</v>
      </c>
      <c r="C3743" s="718" t="s">
        <v>147</v>
      </c>
      <c r="D3743" s="718" t="s">
        <v>760</v>
      </c>
      <c r="E3743" s="719">
        <v>15600</v>
      </c>
      <c r="F3743" s="720" t="s">
        <v>2985</v>
      </c>
      <c r="G3743" s="718" t="s">
        <v>2986</v>
      </c>
      <c r="H3743" s="718" t="s">
        <v>527</v>
      </c>
      <c r="I3743" s="718" t="s">
        <v>528</v>
      </c>
      <c r="J3743" s="718" t="s">
        <v>1384</v>
      </c>
      <c r="K3743" s="721" t="s">
        <v>763</v>
      </c>
      <c r="L3743" s="732">
        <v>1</v>
      </c>
      <c r="M3743" s="733">
        <v>8840</v>
      </c>
      <c r="N3743" s="734" t="s">
        <v>763</v>
      </c>
      <c r="O3743" s="732">
        <v>6</v>
      </c>
      <c r="P3743" s="733">
        <v>93600</v>
      </c>
      <c r="Q3743" s="735" t="str">
        <f t="shared" si="81"/>
        <v xml:space="preserve">DESIGNACIÓN  </v>
      </c>
      <c r="R3743" s="736" t="s">
        <v>523</v>
      </c>
    </row>
    <row r="3744" spans="1:18" s="28" customFormat="1" ht="12" x14ac:dyDescent="0.2">
      <c r="A3744" s="717" t="s">
        <v>514</v>
      </c>
      <c r="B3744" s="718" t="s">
        <v>515</v>
      </c>
      <c r="C3744" s="718" t="s">
        <v>147</v>
      </c>
      <c r="D3744" s="718" t="s">
        <v>2300</v>
      </c>
      <c r="E3744" s="719">
        <v>3000</v>
      </c>
      <c r="F3744" s="720" t="s">
        <v>2987</v>
      </c>
      <c r="G3744" s="718" t="s">
        <v>2988</v>
      </c>
      <c r="H3744" s="718" t="s">
        <v>565</v>
      </c>
      <c r="I3744" s="718" t="s">
        <v>528</v>
      </c>
      <c r="J3744" s="718" t="s">
        <v>566</v>
      </c>
      <c r="K3744" s="721" t="s">
        <v>530</v>
      </c>
      <c r="L3744" s="732">
        <v>5</v>
      </c>
      <c r="M3744" s="733">
        <v>14800</v>
      </c>
      <c r="N3744" s="734" t="s">
        <v>530</v>
      </c>
      <c r="O3744" s="732">
        <v>6</v>
      </c>
      <c r="P3744" s="733">
        <v>17900</v>
      </c>
      <c r="Q3744" s="735" t="str">
        <f t="shared" si="81"/>
        <v>4 - INDETERMINADO</v>
      </c>
      <c r="R3744" s="736" t="s">
        <v>523</v>
      </c>
    </row>
    <row r="3745" spans="1:18" s="28" customFormat="1" ht="12" x14ac:dyDescent="0.2">
      <c r="A3745" s="717" t="s">
        <v>514</v>
      </c>
      <c r="B3745" s="718" t="s">
        <v>515</v>
      </c>
      <c r="C3745" s="718" t="s">
        <v>147</v>
      </c>
      <c r="D3745" s="718" t="s">
        <v>1197</v>
      </c>
      <c r="E3745" s="719">
        <v>12000</v>
      </c>
      <c r="F3745" s="720" t="s">
        <v>2989</v>
      </c>
      <c r="G3745" s="718" t="s">
        <v>2990</v>
      </c>
      <c r="H3745" s="718"/>
      <c r="I3745" s="718" t="s">
        <v>771</v>
      </c>
      <c r="J3745" s="718" t="s">
        <v>2991</v>
      </c>
      <c r="K3745" s="721" t="s">
        <v>763</v>
      </c>
      <c r="L3745" s="732">
        <v>12</v>
      </c>
      <c r="M3745" s="733">
        <v>144600</v>
      </c>
      <c r="N3745" s="734" t="s">
        <v>542</v>
      </c>
      <c r="O3745" s="732">
        <v>0</v>
      </c>
      <c r="P3745" s="733">
        <v>0</v>
      </c>
      <c r="Q3745" s="735"/>
      <c r="R3745" s="736" t="s">
        <v>543</v>
      </c>
    </row>
    <row r="3746" spans="1:18" s="28" customFormat="1" ht="12" x14ac:dyDescent="0.2">
      <c r="A3746" s="717" t="s">
        <v>514</v>
      </c>
      <c r="B3746" s="718" t="s">
        <v>515</v>
      </c>
      <c r="C3746" s="718" t="s">
        <v>147</v>
      </c>
      <c r="D3746" s="718" t="s">
        <v>841</v>
      </c>
      <c r="E3746" s="719">
        <v>3000</v>
      </c>
      <c r="F3746" s="720" t="s">
        <v>2992</v>
      </c>
      <c r="G3746" s="718" t="s">
        <v>2993</v>
      </c>
      <c r="H3746" s="718" t="s">
        <v>565</v>
      </c>
      <c r="I3746" s="718" t="s">
        <v>528</v>
      </c>
      <c r="J3746" s="718" t="s">
        <v>566</v>
      </c>
      <c r="K3746" s="721" t="s">
        <v>700</v>
      </c>
      <c r="L3746" s="732">
        <v>5</v>
      </c>
      <c r="M3746" s="733">
        <v>15000</v>
      </c>
      <c r="N3746" s="734" t="s">
        <v>700</v>
      </c>
      <c r="O3746" s="732">
        <v>6</v>
      </c>
      <c r="P3746" s="733">
        <v>18000</v>
      </c>
      <c r="Q3746" s="735" t="str">
        <f>+N3746</f>
        <v>3 - INDETERMINADO</v>
      </c>
      <c r="R3746" s="736" t="s">
        <v>523</v>
      </c>
    </row>
    <row r="3747" spans="1:18" s="28" customFormat="1" ht="12" x14ac:dyDescent="0.2">
      <c r="A3747" s="717" t="s">
        <v>514</v>
      </c>
      <c r="B3747" s="718" t="s">
        <v>549</v>
      </c>
      <c r="C3747" s="718" t="s">
        <v>147</v>
      </c>
      <c r="D3747" s="718" t="s">
        <v>1081</v>
      </c>
      <c r="E3747" s="719">
        <v>2500</v>
      </c>
      <c r="F3747" s="720" t="s">
        <v>2994</v>
      </c>
      <c r="G3747" s="718" t="s">
        <v>2995</v>
      </c>
      <c r="H3747" s="718" t="s">
        <v>565</v>
      </c>
      <c r="I3747" s="718" t="s">
        <v>520</v>
      </c>
      <c r="J3747" s="718" t="s">
        <v>588</v>
      </c>
      <c r="K3747" s="721" t="s">
        <v>2996</v>
      </c>
      <c r="L3747" s="732">
        <v>3</v>
      </c>
      <c r="M3747" s="733">
        <v>7353.34</v>
      </c>
      <c r="N3747" s="734">
        <v>0</v>
      </c>
      <c r="O3747" s="732">
        <v>3</v>
      </c>
      <c r="P3747" s="733">
        <v>7488.71</v>
      </c>
      <c r="Q3747" s="735">
        <f>+N3747</f>
        <v>0</v>
      </c>
      <c r="R3747" s="736" t="s">
        <v>523</v>
      </c>
    </row>
    <row r="3748" spans="1:18" s="28" customFormat="1" ht="12" x14ac:dyDescent="0.2">
      <c r="A3748" s="717" t="s">
        <v>514</v>
      </c>
      <c r="B3748" s="718" t="s">
        <v>515</v>
      </c>
      <c r="C3748" s="718" t="s">
        <v>147</v>
      </c>
      <c r="D3748" s="718" t="s">
        <v>558</v>
      </c>
      <c r="E3748" s="719">
        <v>2500</v>
      </c>
      <c r="F3748" s="720" t="s">
        <v>2997</v>
      </c>
      <c r="G3748" s="718" t="s">
        <v>2998</v>
      </c>
      <c r="H3748" s="718" t="s">
        <v>539</v>
      </c>
      <c r="I3748" s="718" t="s">
        <v>1332</v>
      </c>
      <c r="J3748" s="718" t="s">
        <v>1470</v>
      </c>
      <c r="K3748" s="721" t="s">
        <v>785</v>
      </c>
      <c r="L3748" s="732">
        <v>12</v>
      </c>
      <c r="M3748" s="733">
        <v>30600</v>
      </c>
      <c r="N3748" s="734" t="s">
        <v>785</v>
      </c>
      <c r="O3748" s="732">
        <v>3</v>
      </c>
      <c r="P3748" s="733">
        <v>7500</v>
      </c>
      <c r="Q3748" s="735"/>
      <c r="R3748" s="736" t="s">
        <v>543</v>
      </c>
    </row>
    <row r="3749" spans="1:18" s="28" customFormat="1" ht="12" x14ac:dyDescent="0.2">
      <c r="A3749" s="717" t="s">
        <v>514</v>
      </c>
      <c r="B3749" s="718" t="s">
        <v>515</v>
      </c>
      <c r="C3749" s="718" t="s">
        <v>147</v>
      </c>
      <c r="D3749" s="718" t="s">
        <v>1369</v>
      </c>
      <c r="E3749" s="719">
        <v>3000</v>
      </c>
      <c r="F3749" s="720" t="s">
        <v>2999</v>
      </c>
      <c r="G3749" s="718" t="s">
        <v>3000</v>
      </c>
      <c r="H3749" s="718" t="s">
        <v>519</v>
      </c>
      <c r="I3749" s="718" t="s">
        <v>520</v>
      </c>
      <c r="J3749" s="718" t="s">
        <v>534</v>
      </c>
      <c r="K3749" s="721" t="s">
        <v>530</v>
      </c>
      <c r="L3749" s="732">
        <v>5</v>
      </c>
      <c r="M3749" s="733">
        <v>15000</v>
      </c>
      <c r="N3749" s="734" t="s">
        <v>530</v>
      </c>
      <c r="O3749" s="732">
        <v>6</v>
      </c>
      <c r="P3749" s="733">
        <v>18000</v>
      </c>
      <c r="Q3749" s="735" t="str">
        <f>+N3749</f>
        <v>4 - INDETERMINADO</v>
      </c>
      <c r="R3749" s="736" t="s">
        <v>523</v>
      </c>
    </row>
    <row r="3750" spans="1:18" s="28" customFormat="1" ht="12" x14ac:dyDescent="0.2">
      <c r="A3750" s="717" t="s">
        <v>514</v>
      </c>
      <c r="B3750" s="718" t="s">
        <v>515</v>
      </c>
      <c r="C3750" s="718" t="s">
        <v>147</v>
      </c>
      <c r="D3750" s="718" t="s">
        <v>585</v>
      </c>
      <c r="E3750" s="719">
        <v>3000</v>
      </c>
      <c r="F3750" s="720" t="s">
        <v>3001</v>
      </c>
      <c r="G3750" s="718" t="s">
        <v>3002</v>
      </c>
      <c r="H3750" s="718"/>
      <c r="I3750" s="718" t="s">
        <v>520</v>
      </c>
      <c r="J3750" s="718" t="s">
        <v>3003</v>
      </c>
      <c r="K3750" s="721" t="s">
        <v>557</v>
      </c>
      <c r="L3750" s="732">
        <v>5</v>
      </c>
      <c r="M3750" s="733">
        <v>15000</v>
      </c>
      <c r="N3750" s="734" t="s">
        <v>557</v>
      </c>
      <c r="O3750" s="732">
        <v>6</v>
      </c>
      <c r="P3750" s="733">
        <v>18000</v>
      </c>
      <c r="Q3750" s="735" t="str">
        <f>+N3750</f>
        <v>13 - INDETERMINADO</v>
      </c>
      <c r="R3750" s="736" t="s">
        <v>523</v>
      </c>
    </row>
    <row r="3751" spans="1:18" s="28" customFormat="1" ht="12" x14ac:dyDescent="0.2">
      <c r="A3751" s="717" t="s">
        <v>514</v>
      </c>
      <c r="B3751" s="718" t="s">
        <v>515</v>
      </c>
      <c r="C3751" s="718" t="s">
        <v>147</v>
      </c>
      <c r="D3751" s="718" t="s">
        <v>589</v>
      </c>
      <c r="E3751" s="719">
        <v>3000</v>
      </c>
      <c r="F3751" s="720" t="s">
        <v>3004</v>
      </c>
      <c r="G3751" s="718" t="s">
        <v>3005</v>
      </c>
      <c r="H3751" s="718" t="s">
        <v>930</v>
      </c>
      <c r="I3751" s="718" t="s">
        <v>528</v>
      </c>
      <c r="J3751" s="718" t="s">
        <v>931</v>
      </c>
      <c r="K3751" s="721" t="s">
        <v>700</v>
      </c>
      <c r="L3751" s="732">
        <v>5</v>
      </c>
      <c r="M3751" s="733">
        <v>15000</v>
      </c>
      <c r="N3751" s="734" t="s">
        <v>700</v>
      </c>
      <c r="O3751" s="732">
        <v>1</v>
      </c>
      <c r="P3751" s="733">
        <v>3000</v>
      </c>
      <c r="Q3751" s="735"/>
      <c r="R3751" s="736" t="s">
        <v>543</v>
      </c>
    </row>
    <row r="3752" spans="1:18" s="28" customFormat="1" ht="12" x14ac:dyDescent="0.2">
      <c r="A3752" s="717" t="s">
        <v>514</v>
      </c>
      <c r="B3752" s="718" t="s">
        <v>515</v>
      </c>
      <c r="C3752" s="718" t="s">
        <v>147</v>
      </c>
      <c r="D3752" s="718" t="s">
        <v>708</v>
      </c>
      <c r="E3752" s="719">
        <v>3000</v>
      </c>
      <c r="F3752" s="720" t="s">
        <v>3006</v>
      </c>
      <c r="G3752" s="718" t="s">
        <v>3007</v>
      </c>
      <c r="H3752" s="718"/>
      <c r="I3752" s="718" t="s">
        <v>528</v>
      </c>
      <c r="J3752" s="718" t="s">
        <v>3008</v>
      </c>
      <c r="K3752" s="721" t="s">
        <v>612</v>
      </c>
      <c r="L3752" s="732">
        <v>5</v>
      </c>
      <c r="M3752" s="733">
        <v>15000</v>
      </c>
      <c r="N3752" s="734" t="s">
        <v>612</v>
      </c>
      <c r="O3752" s="732">
        <v>6</v>
      </c>
      <c r="P3752" s="733">
        <v>18000</v>
      </c>
      <c r="Q3752" s="735" t="str">
        <f t="shared" ref="Q3752:Q3758" si="82">+N3752</f>
        <v>15 - INDETERMINADO</v>
      </c>
      <c r="R3752" s="736" t="s">
        <v>523</v>
      </c>
    </row>
    <row r="3753" spans="1:18" s="28" customFormat="1" ht="12" x14ac:dyDescent="0.2">
      <c r="A3753" s="717" t="s">
        <v>514</v>
      </c>
      <c r="B3753" s="718" t="s">
        <v>515</v>
      </c>
      <c r="C3753" s="718" t="s">
        <v>147</v>
      </c>
      <c r="D3753" s="718" t="s">
        <v>3009</v>
      </c>
      <c r="E3753" s="719">
        <v>7500</v>
      </c>
      <c r="F3753" s="720" t="s">
        <v>3010</v>
      </c>
      <c r="G3753" s="718" t="s">
        <v>3011</v>
      </c>
      <c r="H3753" s="718" t="s">
        <v>519</v>
      </c>
      <c r="I3753" s="718" t="s">
        <v>528</v>
      </c>
      <c r="J3753" s="718" t="s">
        <v>547</v>
      </c>
      <c r="K3753" s="721" t="s">
        <v>535</v>
      </c>
      <c r="L3753" s="732">
        <v>12</v>
      </c>
      <c r="M3753" s="733">
        <v>90600</v>
      </c>
      <c r="N3753" s="734" t="s">
        <v>535</v>
      </c>
      <c r="O3753" s="732">
        <v>6</v>
      </c>
      <c r="P3753" s="733">
        <v>44590.62</v>
      </c>
      <c r="Q3753" s="735" t="str">
        <f t="shared" si="82"/>
        <v>12 - INDETERMINADO</v>
      </c>
      <c r="R3753" s="736" t="s">
        <v>523</v>
      </c>
    </row>
    <row r="3754" spans="1:18" s="28" customFormat="1" ht="12" x14ac:dyDescent="0.2">
      <c r="A3754" s="717" t="s">
        <v>514</v>
      </c>
      <c r="B3754" s="718" t="s">
        <v>515</v>
      </c>
      <c r="C3754" s="718" t="s">
        <v>147</v>
      </c>
      <c r="D3754" s="718" t="s">
        <v>1835</v>
      </c>
      <c r="E3754" s="719">
        <v>2500</v>
      </c>
      <c r="F3754" s="720" t="s">
        <v>3012</v>
      </c>
      <c r="G3754" s="718" t="s">
        <v>3013</v>
      </c>
      <c r="H3754" s="718" t="s">
        <v>623</v>
      </c>
      <c r="I3754" s="718" t="s">
        <v>1332</v>
      </c>
      <c r="J3754" s="718" t="s">
        <v>624</v>
      </c>
      <c r="K3754" s="721" t="s">
        <v>1839</v>
      </c>
      <c r="L3754" s="732">
        <v>12</v>
      </c>
      <c r="M3754" s="733">
        <v>30600</v>
      </c>
      <c r="N3754" s="734" t="s">
        <v>1839</v>
      </c>
      <c r="O3754" s="732">
        <v>6</v>
      </c>
      <c r="P3754" s="733">
        <v>15000</v>
      </c>
      <c r="Q3754" s="735" t="str">
        <f t="shared" si="82"/>
        <v>51 - INDETERMINADO</v>
      </c>
      <c r="R3754" s="736" t="s">
        <v>523</v>
      </c>
    </row>
    <row r="3755" spans="1:18" s="28" customFormat="1" ht="12" x14ac:dyDescent="0.2">
      <c r="A3755" s="717" t="s">
        <v>514</v>
      </c>
      <c r="B3755" s="718" t="s">
        <v>515</v>
      </c>
      <c r="C3755" s="718" t="s">
        <v>147</v>
      </c>
      <c r="D3755" s="718" t="s">
        <v>676</v>
      </c>
      <c r="E3755" s="719">
        <v>3000</v>
      </c>
      <c r="F3755" s="720" t="s">
        <v>3014</v>
      </c>
      <c r="G3755" s="718" t="s">
        <v>3015</v>
      </c>
      <c r="H3755" s="718" t="s">
        <v>519</v>
      </c>
      <c r="I3755" s="718" t="s">
        <v>520</v>
      </c>
      <c r="J3755" s="718" t="s">
        <v>534</v>
      </c>
      <c r="K3755" s="721" t="s">
        <v>557</v>
      </c>
      <c r="L3755" s="732">
        <v>5</v>
      </c>
      <c r="M3755" s="733">
        <v>15000</v>
      </c>
      <c r="N3755" s="734" t="s">
        <v>557</v>
      </c>
      <c r="O3755" s="732">
        <v>6</v>
      </c>
      <c r="P3755" s="733">
        <v>18000</v>
      </c>
      <c r="Q3755" s="735" t="str">
        <f t="shared" si="82"/>
        <v>13 - INDETERMINADO</v>
      </c>
      <c r="R3755" s="736" t="s">
        <v>523</v>
      </c>
    </row>
    <row r="3756" spans="1:18" s="28" customFormat="1" ht="12" x14ac:dyDescent="0.2">
      <c r="A3756" s="717" t="s">
        <v>514</v>
      </c>
      <c r="B3756" s="718" t="s">
        <v>515</v>
      </c>
      <c r="C3756" s="718" t="s">
        <v>147</v>
      </c>
      <c r="D3756" s="718" t="s">
        <v>1523</v>
      </c>
      <c r="E3756" s="719">
        <v>1800</v>
      </c>
      <c r="F3756" s="720" t="s">
        <v>3016</v>
      </c>
      <c r="G3756" s="718" t="s">
        <v>3017</v>
      </c>
      <c r="H3756" s="718"/>
      <c r="I3756" s="718" t="s">
        <v>571</v>
      </c>
      <c r="J3756" s="718" t="s">
        <v>3018</v>
      </c>
      <c r="K3756" s="721" t="s">
        <v>1527</v>
      </c>
      <c r="L3756" s="732">
        <v>12</v>
      </c>
      <c r="M3756" s="733">
        <v>22410</v>
      </c>
      <c r="N3756" s="734" t="s">
        <v>1527</v>
      </c>
      <c r="O3756" s="732">
        <v>6</v>
      </c>
      <c r="P3756" s="733">
        <v>10800</v>
      </c>
      <c r="Q3756" s="735" t="str">
        <f t="shared" si="82"/>
        <v>43 - INDETERMINADO</v>
      </c>
      <c r="R3756" s="736" t="s">
        <v>523</v>
      </c>
    </row>
    <row r="3757" spans="1:18" s="28" customFormat="1" ht="12" x14ac:dyDescent="0.2">
      <c r="A3757" s="717" t="s">
        <v>514</v>
      </c>
      <c r="B3757" s="718" t="s">
        <v>515</v>
      </c>
      <c r="C3757" s="718" t="s">
        <v>147</v>
      </c>
      <c r="D3757" s="718" t="s">
        <v>585</v>
      </c>
      <c r="E3757" s="719">
        <v>3000</v>
      </c>
      <c r="F3757" s="720" t="s">
        <v>3019</v>
      </c>
      <c r="G3757" s="718" t="s">
        <v>3020</v>
      </c>
      <c r="H3757" s="718" t="s">
        <v>519</v>
      </c>
      <c r="I3757" s="718" t="s">
        <v>520</v>
      </c>
      <c r="J3757" s="718" t="s">
        <v>534</v>
      </c>
      <c r="K3757" s="721" t="s">
        <v>557</v>
      </c>
      <c r="L3757" s="732">
        <v>5</v>
      </c>
      <c r="M3757" s="733">
        <v>15000</v>
      </c>
      <c r="N3757" s="734" t="s">
        <v>557</v>
      </c>
      <c r="O3757" s="732">
        <v>6</v>
      </c>
      <c r="P3757" s="733">
        <v>18000</v>
      </c>
      <c r="Q3757" s="735" t="str">
        <f t="shared" si="82"/>
        <v>13 - INDETERMINADO</v>
      </c>
      <c r="R3757" s="736" t="s">
        <v>523</v>
      </c>
    </row>
    <row r="3758" spans="1:18" s="28" customFormat="1" ht="12" x14ac:dyDescent="0.2">
      <c r="A3758" s="717" t="s">
        <v>514</v>
      </c>
      <c r="B3758" s="718" t="s">
        <v>515</v>
      </c>
      <c r="C3758" s="718" t="s">
        <v>147</v>
      </c>
      <c r="D3758" s="718" t="s">
        <v>3021</v>
      </c>
      <c r="E3758" s="719">
        <v>3000</v>
      </c>
      <c r="F3758" s="720" t="s">
        <v>3022</v>
      </c>
      <c r="G3758" s="718" t="s">
        <v>3023</v>
      </c>
      <c r="H3758" s="718" t="s">
        <v>565</v>
      </c>
      <c r="I3758" s="718" t="s">
        <v>528</v>
      </c>
      <c r="J3758" s="718" t="s">
        <v>566</v>
      </c>
      <c r="K3758" s="721" t="s">
        <v>557</v>
      </c>
      <c r="L3758" s="732">
        <v>5</v>
      </c>
      <c r="M3758" s="733">
        <v>15000</v>
      </c>
      <c r="N3758" s="734" t="s">
        <v>557</v>
      </c>
      <c r="O3758" s="732">
        <v>6</v>
      </c>
      <c r="P3758" s="733">
        <v>18000</v>
      </c>
      <c r="Q3758" s="735" t="str">
        <f t="shared" si="82"/>
        <v>13 - INDETERMINADO</v>
      </c>
      <c r="R3758" s="736" t="s">
        <v>523</v>
      </c>
    </row>
    <row r="3759" spans="1:18" s="28" customFormat="1" ht="12" x14ac:dyDescent="0.2">
      <c r="A3759" s="717" t="s">
        <v>514</v>
      </c>
      <c r="B3759" s="718" t="s">
        <v>515</v>
      </c>
      <c r="C3759" s="718" t="s">
        <v>147</v>
      </c>
      <c r="D3759" s="718" t="s">
        <v>589</v>
      </c>
      <c r="E3759" s="719">
        <v>3000</v>
      </c>
      <c r="F3759" s="720" t="s">
        <v>3024</v>
      </c>
      <c r="G3759" s="718" t="s">
        <v>3025</v>
      </c>
      <c r="H3759" s="718" t="s">
        <v>539</v>
      </c>
      <c r="I3759" s="718" t="s">
        <v>520</v>
      </c>
      <c r="J3759" s="718" t="s">
        <v>2044</v>
      </c>
      <c r="K3759" s="721">
        <v>1</v>
      </c>
      <c r="L3759" s="732">
        <v>1</v>
      </c>
      <c r="M3759" s="733">
        <v>3000</v>
      </c>
      <c r="N3759" s="734" t="s">
        <v>542</v>
      </c>
      <c r="O3759" s="732">
        <v>0</v>
      </c>
      <c r="P3759" s="733">
        <v>0</v>
      </c>
      <c r="Q3759" s="735"/>
      <c r="R3759" s="736" t="s">
        <v>543</v>
      </c>
    </row>
    <row r="3760" spans="1:18" s="28" customFormat="1" ht="12" x14ac:dyDescent="0.2">
      <c r="A3760" s="717" t="s">
        <v>514</v>
      </c>
      <c r="B3760" s="718" t="s">
        <v>515</v>
      </c>
      <c r="C3760" s="718" t="s">
        <v>147</v>
      </c>
      <c r="D3760" s="718" t="s">
        <v>724</v>
      </c>
      <c r="E3760" s="719">
        <v>3000</v>
      </c>
      <c r="F3760" s="720" t="s">
        <v>3026</v>
      </c>
      <c r="G3760" s="718" t="s">
        <v>3027</v>
      </c>
      <c r="H3760" s="718"/>
      <c r="I3760" s="718" t="s">
        <v>528</v>
      </c>
      <c r="J3760" s="718" t="s">
        <v>3028</v>
      </c>
      <c r="K3760" s="721" t="s">
        <v>557</v>
      </c>
      <c r="L3760" s="732">
        <v>5</v>
      </c>
      <c r="M3760" s="733">
        <v>15000</v>
      </c>
      <c r="N3760" s="734" t="s">
        <v>557</v>
      </c>
      <c r="O3760" s="732">
        <v>6</v>
      </c>
      <c r="P3760" s="733">
        <v>17900</v>
      </c>
      <c r="Q3760" s="735" t="str">
        <f t="shared" ref="Q3760:Q3767" si="83">+N3760</f>
        <v>13 - INDETERMINADO</v>
      </c>
      <c r="R3760" s="736" t="s">
        <v>523</v>
      </c>
    </row>
    <row r="3761" spans="1:18" s="28" customFormat="1" ht="12" x14ac:dyDescent="0.2">
      <c r="A3761" s="717" t="s">
        <v>514</v>
      </c>
      <c r="B3761" s="718" t="s">
        <v>515</v>
      </c>
      <c r="C3761" s="718" t="s">
        <v>147</v>
      </c>
      <c r="D3761" s="718" t="s">
        <v>657</v>
      </c>
      <c r="E3761" s="719">
        <v>3000</v>
      </c>
      <c r="F3761" s="720" t="s">
        <v>3029</v>
      </c>
      <c r="G3761" s="718" t="s">
        <v>3030</v>
      </c>
      <c r="H3761" s="718" t="s">
        <v>519</v>
      </c>
      <c r="I3761" s="718" t="s">
        <v>520</v>
      </c>
      <c r="J3761" s="718" t="s">
        <v>534</v>
      </c>
      <c r="K3761" s="721" t="s">
        <v>612</v>
      </c>
      <c r="L3761" s="732">
        <v>5</v>
      </c>
      <c r="M3761" s="733">
        <v>15000</v>
      </c>
      <c r="N3761" s="734" t="s">
        <v>612</v>
      </c>
      <c r="O3761" s="732">
        <v>6</v>
      </c>
      <c r="P3761" s="733">
        <v>17900</v>
      </c>
      <c r="Q3761" s="735" t="str">
        <f t="shared" si="83"/>
        <v>15 - INDETERMINADO</v>
      </c>
      <c r="R3761" s="736" t="s">
        <v>523</v>
      </c>
    </row>
    <row r="3762" spans="1:18" s="28" customFormat="1" ht="12" x14ac:dyDescent="0.2">
      <c r="A3762" s="717" t="s">
        <v>514</v>
      </c>
      <c r="B3762" s="718" t="s">
        <v>515</v>
      </c>
      <c r="C3762" s="718" t="s">
        <v>147</v>
      </c>
      <c r="D3762" s="718" t="s">
        <v>755</v>
      </c>
      <c r="E3762" s="719">
        <v>3000</v>
      </c>
      <c r="F3762" s="720" t="s">
        <v>3031</v>
      </c>
      <c r="G3762" s="718" t="s">
        <v>3032</v>
      </c>
      <c r="H3762" s="718" t="s">
        <v>519</v>
      </c>
      <c r="I3762" s="718" t="s">
        <v>528</v>
      </c>
      <c r="J3762" s="718" t="s">
        <v>547</v>
      </c>
      <c r="K3762" s="721" t="s">
        <v>530</v>
      </c>
      <c r="L3762" s="732">
        <v>5</v>
      </c>
      <c r="M3762" s="733">
        <v>15000</v>
      </c>
      <c r="N3762" s="734" t="s">
        <v>530</v>
      </c>
      <c r="O3762" s="732">
        <v>6</v>
      </c>
      <c r="P3762" s="733">
        <v>18000</v>
      </c>
      <c r="Q3762" s="735" t="str">
        <f t="shared" si="83"/>
        <v>4 - INDETERMINADO</v>
      </c>
      <c r="R3762" s="736" t="s">
        <v>523</v>
      </c>
    </row>
    <row r="3763" spans="1:18" s="28" customFormat="1" ht="12" x14ac:dyDescent="0.2">
      <c r="A3763" s="717" t="s">
        <v>514</v>
      </c>
      <c r="B3763" s="718" t="s">
        <v>515</v>
      </c>
      <c r="C3763" s="718" t="s">
        <v>147</v>
      </c>
      <c r="D3763" s="718" t="s">
        <v>3033</v>
      </c>
      <c r="E3763" s="719">
        <v>4500</v>
      </c>
      <c r="F3763" s="720" t="s">
        <v>3034</v>
      </c>
      <c r="G3763" s="718" t="s">
        <v>3035</v>
      </c>
      <c r="H3763" s="718" t="s">
        <v>527</v>
      </c>
      <c r="I3763" s="718" t="s">
        <v>528</v>
      </c>
      <c r="J3763" s="718" t="s">
        <v>947</v>
      </c>
      <c r="K3763" s="721" t="s">
        <v>700</v>
      </c>
      <c r="L3763" s="732">
        <v>12</v>
      </c>
      <c r="M3763" s="733">
        <v>54600</v>
      </c>
      <c r="N3763" s="734" t="s">
        <v>700</v>
      </c>
      <c r="O3763" s="732">
        <v>6</v>
      </c>
      <c r="P3763" s="733">
        <v>26999.37</v>
      </c>
      <c r="Q3763" s="735" t="str">
        <f t="shared" si="83"/>
        <v>3 - INDETERMINADO</v>
      </c>
      <c r="R3763" s="736" t="s">
        <v>523</v>
      </c>
    </row>
    <row r="3764" spans="1:18" s="28" customFormat="1" ht="12" x14ac:dyDescent="0.2">
      <c r="A3764" s="717" t="s">
        <v>514</v>
      </c>
      <c r="B3764" s="718" t="s">
        <v>549</v>
      </c>
      <c r="C3764" s="718" t="s">
        <v>147</v>
      </c>
      <c r="D3764" s="718" t="s">
        <v>755</v>
      </c>
      <c r="E3764" s="719">
        <v>3000</v>
      </c>
      <c r="F3764" s="720" t="s">
        <v>3036</v>
      </c>
      <c r="G3764" s="718" t="s">
        <v>3037</v>
      </c>
      <c r="H3764" s="718"/>
      <c r="I3764" s="718" t="s">
        <v>520</v>
      </c>
      <c r="J3764" s="718" t="s">
        <v>3038</v>
      </c>
      <c r="K3764" s="721" t="s">
        <v>3039</v>
      </c>
      <c r="L3764" s="732">
        <v>2</v>
      </c>
      <c r="M3764" s="733">
        <v>5893.33</v>
      </c>
      <c r="N3764" s="734">
        <v>0</v>
      </c>
      <c r="O3764" s="732">
        <v>6</v>
      </c>
      <c r="P3764" s="733">
        <v>18000</v>
      </c>
      <c r="Q3764" s="735">
        <f t="shared" si="83"/>
        <v>0</v>
      </c>
      <c r="R3764" s="736" t="s">
        <v>523</v>
      </c>
    </row>
    <row r="3765" spans="1:18" s="28" customFormat="1" ht="12" x14ac:dyDescent="0.2">
      <c r="A3765" s="717" t="s">
        <v>514</v>
      </c>
      <c r="B3765" s="718" t="s">
        <v>515</v>
      </c>
      <c r="C3765" s="718" t="s">
        <v>147</v>
      </c>
      <c r="D3765" s="718" t="s">
        <v>800</v>
      </c>
      <c r="E3765" s="719">
        <v>3000</v>
      </c>
      <c r="F3765" s="720" t="s">
        <v>3040</v>
      </c>
      <c r="G3765" s="718" t="s">
        <v>3041</v>
      </c>
      <c r="H3765" s="718" t="s">
        <v>519</v>
      </c>
      <c r="I3765" s="718" t="s">
        <v>528</v>
      </c>
      <c r="J3765" s="718" t="s">
        <v>547</v>
      </c>
      <c r="K3765" s="721" t="s">
        <v>612</v>
      </c>
      <c r="L3765" s="732">
        <v>5</v>
      </c>
      <c r="M3765" s="733">
        <v>15000</v>
      </c>
      <c r="N3765" s="734" t="s">
        <v>612</v>
      </c>
      <c r="O3765" s="732">
        <v>6</v>
      </c>
      <c r="P3765" s="733">
        <v>18000</v>
      </c>
      <c r="Q3765" s="735" t="str">
        <f t="shared" si="83"/>
        <v>15 - INDETERMINADO</v>
      </c>
      <c r="R3765" s="736" t="s">
        <v>523</v>
      </c>
    </row>
    <row r="3766" spans="1:18" s="28" customFormat="1" ht="12" x14ac:dyDescent="0.2">
      <c r="A3766" s="717" t="s">
        <v>514</v>
      </c>
      <c r="B3766" s="718" t="s">
        <v>515</v>
      </c>
      <c r="C3766" s="718" t="s">
        <v>147</v>
      </c>
      <c r="D3766" s="718" t="s">
        <v>1718</v>
      </c>
      <c r="E3766" s="719">
        <v>2500</v>
      </c>
      <c r="F3766" s="720" t="s">
        <v>3042</v>
      </c>
      <c r="G3766" s="718" t="s">
        <v>3043</v>
      </c>
      <c r="H3766" s="718"/>
      <c r="I3766" s="718" t="s">
        <v>1405</v>
      </c>
      <c r="J3766" s="718" t="s">
        <v>2140</v>
      </c>
      <c r="K3766" s="721" t="s">
        <v>785</v>
      </c>
      <c r="L3766" s="732">
        <v>12</v>
      </c>
      <c r="M3766" s="733">
        <v>30600</v>
      </c>
      <c r="N3766" s="734" t="s">
        <v>785</v>
      </c>
      <c r="O3766" s="732">
        <v>6</v>
      </c>
      <c r="P3766" s="733">
        <v>14916.67</v>
      </c>
      <c r="Q3766" s="735" t="str">
        <f t="shared" si="83"/>
        <v>11 - INDETERMINADO</v>
      </c>
      <c r="R3766" s="736" t="s">
        <v>523</v>
      </c>
    </row>
    <row r="3767" spans="1:18" s="28" customFormat="1" ht="12" x14ac:dyDescent="0.2">
      <c r="A3767" s="717" t="s">
        <v>514</v>
      </c>
      <c r="B3767" s="718" t="s">
        <v>515</v>
      </c>
      <c r="C3767" s="718" t="s">
        <v>147</v>
      </c>
      <c r="D3767" s="718" t="s">
        <v>1488</v>
      </c>
      <c r="E3767" s="719">
        <v>3000</v>
      </c>
      <c r="F3767" s="720" t="s">
        <v>3044</v>
      </c>
      <c r="G3767" s="718" t="s">
        <v>3045</v>
      </c>
      <c r="H3767" s="718" t="s">
        <v>539</v>
      </c>
      <c r="I3767" s="718" t="s">
        <v>520</v>
      </c>
      <c r="J3767" s="718" t="s">
        <v>1491</v>
      </c>
      <c r="K3767" s="721" t="s">
        <v>612</v>
      </c>
      <c r="L3767" s="732">
        <v>5</v>
      </c>
      <c r="M3767" s="733">
        <v>14900</v>
      </c>
      <c r="N3767" s="734" t="s">
        <v>612</v>
      </c>
      <c r="O3767" s="732">
        <v>6</v>
      </c>
      <c r="P3767" s="733">
        <v>18000</v>
      </c>
      <c r="Q3767" s="735" t="str">
        <f t="shared" si="83"/>
        <v>15 - INDETERMINADO</v>
      </c>
      <c r="R3767" s="736" t="s">
        <v>523</v>
      </c>
    </row>
    <row r="3768" spans="1:18" s="28" customFormat="1" ht="12" x14ac:dyDescent="0.2">
      <c r="A3768" s="717" t="s">
        <v>514</v>
      </c>
      <c r="B3768" s="718" t="s">
        <v>549</v>
      </c>
      <c r="C3768" s="718" t="s">
        <v>147</v>
      </c>
      <c r="D3768" s="718" t="s">
        <v>3046</v>
      </c>
      <c r="E3768" s="719">
        <v>3000</v>
      </c>
      <c r="F3768" s="720" t="s">
        <v>3047</v>
      </c>
      <c r="G3768" s="718" t="s">
        <v>3048</v>
      </c>
      <c r="H3768" s="718" t="s">
        <v>539</v>
      </c>
      <c r="I3768" s="718" t="s">
        <v>528</v>
      </c>
      <c r="J3768" s="718" t="s">
        <v>596</v>
      </c>
      <c r="K3768" s="721" t="s">
        <v>3049</v>
      </c>
      <c r="L3768" s="732">
        <v>3</v>
      </c>
      <c r="M3768" s="733">
        <v>8890</v>
      </c>
      <c r="N3768" s="734" t="s">
        <v>542</v>
      </c>
      <c r="O3768" s="732">
        <v>0</v>
      </c>
      <c r="P3768" s="733">
        <v>0</v>
      </c>
      <c r="Q3768" s="735"/>
      <c r="R3768" s="736" t="s">
        <v>543</v>
      </c>
    </row>
    <row r="3769" spans="1:18" s="28" customFormat="1" ht="12" x14ac:dyDescent="0.2">
      <c r="A3769" s="717" t="s">
        <v>514</v>
      </c>
      <c r="B3769" s="718" t="s">
        <v>515</v>
      </c>
      <c r="C3769" s="718" t="s">
        <v>147</v>
      </c>
      <c r="D3769" s="718" t="s">
        <v>585</v>
      </c>
      <c r="E3769" s="719">
        <v>3000</v>
      </c>
      <c r="F3769" s="720" t="s">
        <v>3050</v>
      </c>
      <c r="G3769" s="718" t="s">
        <v>3051</v>
      </c>
      <c r="H3769" s="718" t="s">
        <v>527</v>
      </c>
      <c r="I3769" s="718" t="s">
        <v>520</v>
      </c>
      <c r="J3769" s="718" t="s">
        <v>1886</v>
      </c>
      <c r="K3769" s="721" t="s">
        <v>557</v>
      </c>
      <c r="L3769" s="732">
        <v>5</v>
      </c>
      <c r="M3769" s="733">
        <v>15000</v>
      </c>
      <c r="N3769" s="734" t="s">
        <v>557</v>
      </c>
      <c r="O3769" s="732">
        <v>6</v>
      </c>
      <c r="P3769" s="733">
        <v>18000</v>
      </c>
      <c r="Q3769" s="735" t="str">
        <f t="shared" ref="Q3769:Q3779" si="84">+N3769</f>
        <v>13 - INDETERMINADO</v>
      </c>
      <c r="R3769" s="736" t="s">
        <v>523</v>
      </c>
    </row>
    <row r="3770" spans="1:18" s="28" customFormat="1" ht="12" x14ac:dyDescent="0.2">
      <c r="A3770" s="717" t="s">
        <v>514</v>
      </c>
      <c r="B3770" s="718" t="s">
        <v>515</v>
      </c>
      <c r="C3770" s="718" t="s">
        <v>147</v>
      </c>
      <c r="D3770" s="718" t="s">
        <v>1081</v>
      </c>
      <c r="E3770" s="719">
        <v>2500</v>
      </c>
      <c r="F3770" s="720" t="s">
        <v>3052</v>
      </c>
      <c r="G3770" s="718" t="s">
        <v>3053</v>
      </c>
      <c r="H3770" s="718" t="s">
        <v>623</v>
      </c>
      <c r="I3770" s="718" t="s">
        <v>738</v>
      </c>
      <c r="J3770" s="718" t="s">
        <v>624</v>
      </c>
      <c r="K3770" s="721" t="s">
        <v>535</v>
      </c>
      <c r="L3770" s="732">
        <v>12</v>
      </c>
      <c r="M3770" s="733">
        <v>30600</v>
      </c>
      <c r="N3770" s="734" t="s">
        <v>535</v>
      </c>
      <c r="O3770" s="732">
        <v>6</v>
      </c>
      <c r="P3770" s="733">
        <v>14962.329999999998</v>
      </c>
      <c r="Q3770" s="735" t="str">
        <f t="shared" si="84"/>
        <v>12 - INDETERMINADO</v>
      </c>
      <c r="R3770" s="736" t="s">
        <v>523</v>
      </c>
    </row>
    <row r="3771" spans="1:18" s="28" customFormat="1" ht="12" x14ac:dyDescent="0.2">
      <c r="A3771" s="717" t="s">
        <v>514</v>
      </c>
      <c r="B3771" s="718" t="s">
        <v>515</v>
      </c>
      <c r="C3771" s="718" t="s">
        <v>147</v>
      </c>
      <c r="D3771" s="718" t="s">
        <v>3054</v>
      </c>
      <c r="E3771" s="719">
        <v>1200</v>
      </c>
      <c r="F3771" s="720" t="s">
        <v>3055</v>
      </c>
      <c r="G3771" s="718" t="s">
        <v>3056</v>
      </c>
      <c r="H3771" s="718" t="s">
        <v>623</v>
      </c>
      <c r="I3771" s="718" t="s">
        <v>738</v>
      </c>
      <c r="J3771" s="718" t="s">
        <v>3057</v>
      </c>
      <c r="K3771" s="721" t="s">
        <v>1575</v>
      </c>
      <c r="L3771" s="732">
        <v>12</v>
      </c>
      <c r="M3771" s="733">
        <v>15210</v>
      </c>
      <c r="N3771" s="734" t="s">
        <v>1575</v>
      </c>
      <c r="O3771" s="732">
        <v>6</v>
      </c>
      <c r="P3771" s="733">
        <v>7200</v>
      </c>
      <c r="Q3771" s="735" t="str">
        <f t="shared" si="84"/>
        <v>19 - INDETERMINADO</v>
      </c>
      <c r="R3771" s="736" t="s">
        <v>523</v>
      </c>
    </row>
    <row r="3772" spans="1:18" s="28" customFormat="1" ht="12" x14ac:dyDescent="0.2">
      <c r="A3772" s="717" t="s">
        <v>514</v>
      </c>
      <c r="B3772" s="718" t="s">
        <v>515</v>
      </c>
      <c r="C3772" s="718" t="s">
        <v>147</v>
      </c>
      <c r="D3772" s="718" t="s">
        <v>1532</v>
      </c>
      <c r="E3772" s="719">
        <v>1200</v>
      </c>
      <c r="F3772" s="720" t="s">
        <v>3058</v>
      </c>
      <c r="G3772" s="718" t="s">
        <v>3059</v>
      </c>
      <c r="H3772" s="718" t="s">
        <v>930</v>
      </c>
      <c r="I3772" s="718" t="s">
        <v>528</v>
      </c>
      <c r="J3772" s="718" t="s">
        <v>1833</v>
      </c>
      <c r="K3772" s="721" t="s">
        <v>522</v>
      </c>
      <c r="L3772" s="732">
        <v>12</v>
      </c>
      <c r="M3772" s="733">
        <v>14343.33</v>
      </c>
      <c r="N3772" s="734" t="s">
        <v>522</v>
      </c>
      <c r="O3772" s="732">
        <v>6</v>
      </c>
      <c r="P3772" s="733">
        <v>7200</v>
      </c>
      <c r="Q3772" s="735" t="str">
        <f t="shared" si="84"/>
        <v>99 - INDETERMINADO</v>
      </c>
      <c r="R3772" s="736" t="s">
        <v>523</v>
      </c>
    </row>
    <row r="3773" spans="1:18" s="28" customFormat="1" ht="12" x14ac:dyDescent="0.2">
      <c r="A3773" s="717" t="s">
        <v>514</v>
      </c>
      <c r="B3773" s="718" t="s">
        <v>515</v>
      </c>
      <c r="C3773" s="718" t="s">
        <v>147</v>
      </c>
      <c r="D3773" s="718" t="s">
        <v>2300</v>
      </c>
      <c r="E3773" s="719">
        <v>3000</v>
      </c>
      <c r="F3773" s="720" t="s">
        <v>3060</v>
      </c>
      <c r="G3773" s="718" t="s">
        <v>3061</v>
      </c>
      <c r="H3773" s="718" t="s">
        <v>930</v>
      </c>
      <c r="I3773" s="718" t="s">
        <v>520</v>
      </c>
      <c r="J3773" s="718" t="s">
        <v>1231</v>
      </c>
      <c r="K3773" s="721" t="s">
        <v>557</v>
      </c>
      <c r="L3773" s="732">
        <v>5</v>
      </c>
      <c r="M3773" s="733">
        <v>15000</v>
      </c>
      <c r="N3773" s="734" t="s">
        <v>557</v>
      </c>
      <c r="O3773" s="732">
        <v>6</v>
      </c>
      <c r="P3773" s="733">
        <v>17700</v>
      </c>
      <c r="Q3773" s="735" t="str">
        <f t="shared" si="84"/>
        <v>13 - INDETERMINADO</v>
      </c>
      <c r="R3773" s="736" t="s">
        <v>523</v>
      </c>
    </row>
    <row r="3774" spans="1:18" s="28" customFormat="1" ht="12" x14ac:dyDescent="0.2">
      <c r="A3774" s="717" t="s">
        <v>514</v>
      </c>
      <c r="B3774" s="718" t="s">
        <v>515</v>
      </c>
      <c r="C3774" s="718" t="s">
        <v>147</v>
      </c>
      <c r="D3774" s="718" t="s">
        <v>618</v>
      </c>
      <c r="E3774" s="719">
        <v>3000</v>
      </c>
      <c r="F3774" s="720" t="s">
        <v>3062</v>
      </c>
      <c r="G3774" s="718" t="s">
        <v>3063</v>
      </c>
      <c r="H3774" s="718" t="s">
        <v>539</v>
      </c>
      <c r="I3774" s="718" t="s">
        <v>520</v>
      </c>
      <c r="J3774" s="718" t="s">
        <v>2044</v>
      </c>
      <c r="K3774" s="721" t="s">
        <v>557</v>
      </c>
      <c r="L3774" s="732">
        <v>5</v>
      </c>
      <c r="M3774" s="733">
        <v>15000</v>
      </c>
      <c r="N3774" s="734" t="s">
        <v>557</v>
      </c>
      <c r="O3774" s="732">
        <v>6</v>
      </c>
      <c r="P3774" s="733">
        <v>18000</v>
      </c>
      <c r="Q3774" s="735" t="str">
        <f t="shared" si="84"/>
        <v>13 - INDETERMINADO</v>
      </c>
      <c r="R3774" s="736" t="s">
        <v>523</v>
      </c>
    </row>
    <row r="3775" spans="1:18" s="28" customFormat="1" ht="12" x14ac:dyDescent="0.2">
      <c r="A3775" s="717" t="s">
        <v>514</v>
      </c>
      <c r="B3775" s="718" t="s">
        <v>515</v>
      </c>
      <c r="C3775" s="718" t="s">
        <v>147</v>
      </c>
      <c r="D3775" s="718" t="s">
        <v>1771</v>
      </c>
      <c r="E3775" s="719">
        <v>5000</v>
      </c>
      <c r="F3775" s="720" t="s">
        <v>3064</v>
      </c>
      <c r="G3775" s="718" t="s">
        <v>3065</v>
      </c>
      <c r="H3775" s="718" t="s">
        <v>930</v>
      </c>
      <c r="I3775" s="718" t="s">
        <v>528</v>
      </c>
      <c r="J3775" s="718" t="s">
        <v>931</v>
      </c>
      <c r="K3775" s="721" t="s">
        <v>557</v>
      </c>
      <c r="L3775" s="732">
        <v>12</v>
      </c>
      <c r="M3775" s="733">
        <v>60600</v>
      </c>
      <c r="N3775" s="734" t="s">
        <v>557</v>
      </c>
      <c r="O3775" s="732">
        <v>6</v>
      </c>
      <c r="P3775" s="733">
        <v>29833.33</v>
      </c>
      <c r="Q3775" s="735" t="str">
        <f t="shared" si="84"/>
        <v>13 - INDETERMINADO</v>
      </c>
      <c r="R3775" s="736" t="s">
        <v>523</v>
      </c>
    </row>
    <row r="3776" spans="1:18" s="28" customFormat="1" ht="12" x14ac:dyDescent="0.2">
      <c r="A3776" s="717" t="s">
        <v>514</v>
      </c>
      <c r="B3776" s="718" t="s">
        <v>515</v>
      </c>
      <c r="C3776" s="718" t="s">
        <v>147</v>
      </c>
      <c r="D3776" s="718" t="s">
        <v>724</v>
      </c>
      <c r="E3776" s="719">
        <v>3000</v>
      </c>
      <c r="F3776" s="720" t="s">
        <v>3066</v>
      </c>
      <c r="G3776" s="718" t="s">
        <v>3067</v>
      </c>
      <c r="H3776" s="718" t="s">
        <v>539</v>
      </c>
      <c r="I3776" s="718" t="s">
        <v>528</v>
      </c>
      <c r="J3776" s="718" t="s">
        <v>2883</v>
      </c>
      <c r="K3776" s="721" t="s">
        <v>557</v>
      </c>
      <c r="L3776" s="732">
        <v>5</v>
      </c>
      <c r="M3776" s="733">
        <v>15000</v>
      </c>
      <c r="N3776" s="734" t="s">
        <v>557</v>
      </c>
      <c r="O3776" s="732">
        <v>6</v>
      </c>
      <c r="P3776" s="733">
        <v>18000</v>
      </c>
      <c r="Q3776" s="735" t="str">
        <f t="shared" si="84"/>
        <v>13 - INDETERMINADO</v>
      </c>
      <c r="R3776" s="736" t="s">
        <v>523</v>
      </c>
    </row>
    <row r="3777" spans="1:18" s="28" customFormat="1" ht="12" x14ac:dyDescent="0.2">
      <c r="A3777" s="717" t="s">
        <v>514</v>
      </c>
      <c r="B3777" s="718" t="s">
        <v>515</v>
      </c>
      <c r="C3777" s="718" t="s">
        <v>147</v>
      </c>
      <c r="D3777" s="718" t="s">
        <v>3068</v>
      </c>
      <c r="E3777" s="719">
        <v>8000</v>
      </c>
      <c r="F3777" s="720" t="s">
        <v>3069</v>
      </c>
      <c r="G3777" s="718" t="s">
        <v>3070</v>
      </c>
      <c r="H3777" s="718" t="s">
        <v>527</v>
      </c>
      <c r="I3777" s="718" t="s">
        <v>528</v>
      </c>
      <c r="J3777" s="718" t="s">
        <v>656</v>
      </c>
      <c r="K3777" s="721" t="s">
        <v>745</v>
      </c>
      <c r="L3777" s="732">
        <v>12</v>
      </c>
      <c r="M3777" s="733">
        <v>95800</v>
      </c>
      <c r="N3777" s="734" t="s">
        <v>745</v>
      </c>
      <c r="O3777" s="732">
        <v>6</v>
      </c>
      <c r="P3777" s="733">
        <v>47987.78</v>
      </c>
      <c r="Q3777" s="735" t="str">
        <f t="shared" si="84"/>
        <v>2 - INDETERMINADO</v>
      </c>
      <c r="R3777" s="736" t="s">
        <v>523</v>
      </c>
    </row>
    <row r="3778" spans="1:18" s="28" customFormat="1" ht="12" x14ac:dyDescent="0.2">
      <c r="A3778" s="717" t="s">
        <v>514</v>
      </c>
      <c r="B3778" s="718" t="s">
        <v>515</v>
      </c>
      <c r="C3778" s="718" t="s">
        <v>147</v>
      </c>
      <c r="D3778" s="718" t="s">
        <v>3071</v>
      </c>
      <c r="E3778" s="719">
        <v>1900</v>
      </c>
      <c r="F3778" s="720" t="s">
        <v>3072</v>
      </c>
      <c r="G3778" s="718" t="s">
        <v>3073</v>
      </c>
      <c r="H3778" s="718"/>
      <c r="I3778" s="718" t="s">
        <v>1464</v>
      </c>
      <c r="J3778" s="718" t="s">
        <v>3074</v>
      </c>
      <c r="K3778" s="721" t="s">
        <v>796</v>
      </c>
      <c r="L3778" s="732">
        <v>12</v>
      </c>
      <c r="M3778" s="733">
        <v>23040</v>
      </c>
      <c r="N3778" s="734" t="s">
        <v>796</v>
      </c>
      <c r="O3778" s="732">
        <v>6</v>
      </c>
      <c r="P3778" s="733">
        <v>11083.33</v>
      </c>
      <c r="Q3778" s="735" t="str">
        <f t="shared" si="84"/>
        <v xml:space="preserve">MANDATO JUDICIAL </v>
      </c>
      <c r="R3778" s="736" t="s">
        <v>523</v>
      </c>
    </row>
    <row r="3779" spans="1:18" s="28" customFormat="1" ht="12" x14ac:dyDescent="0.2">
      <c r="A3779" s="717" t="s">
        <v>514</v>
      </c>
      <c r="B3779" s="718" t="s">
        <v>515</v>
      </c>
      <c r="C3779" s="718" t="s">
        <v>147</v>
      </c>
      <c r="D3779" s="718" t="s">
        <v>3075</v>
      </c>
      <c r="E3779" s="719">
        <v>6000</v>
      </c>
      <c r="F3779" s="720" t="s">
        <v>3076</v>
      </c>
      <c r="G3779" s="718" t="s">
        <v>3077</v>
      </c>
      <c r="H3779" s="718" t="s">
        <v>527</v>
      </c>
      <c r="I3779" s="718" t="s">
        <v>528</v>
      </c>
      <c r="J3779" s="718" t="s">
        <v>3078</v>
      </c>
      <c r="K3779" s="721" t="s">
        <v>1461</v>
      </c>
      <c r="L3779" s="732">
        <v>12</v>
      </c>
      <c r="M3779" s="733">
        <v>72597.919999999998</v>
      </c>
      <c r="N3779" s="734" t="s">
        <v>1461</v>
      </c>
      <c r="O3779" s="732">
        <v>6</v>
      </c>
      <c r="P3779" s="733">
        <v>35962.509999999995</v>
      </c>
      <c r="Q3779" s="735" t="str">
        <f t="shared" si="84"/>
        <v>8 - INDETERMINADO</v>
      </c>
      <c r="R3779" s="736" t="s">
        <v>523</v>
      </c>
    </row>
    <row r="3780" spans="1:18" s="28" customFormat="1" ht="12" x14ac:dyDescent="0.2">
      <c r="A3780" s="717" t="s">
        <v>514</v>
      </c>
      <c r="B3780" s="718" t="s">
        <v>515</v>
      </c>
      <c r="C3780" s="718" t="s">
        <v>147</v>
      </c>
      <c r="D3780" s="718" t="s">
        <v>724</v>
      </c>
      <c r="E3780" s="719">
        <v>3000</v>
      </c>
      <c r="F3780" s="720" t="s">
        <v>3079</v>
      </c>
      <c r="G3780" s="718" t="s">
        <v>3080</v>
      </c>
      <c r="H3780" s="718" t="s">
        <v>519</v>
      </c>
      <c r="I3780" s="718" t="s">
        <v>528</v>
      </c>
      <c r="J3780" s="718" t="s">
        <v>547</v>
      </c>
      <c r="K3780" s="721">
        <v>11</v>
      </c>
      <c r="L3780" s="732">
        <v>2</v>
      </c>
      <c r="M3780" s="733">
        <v>5900</v>
      </c>
      <c r="N3780" s="734" t="s">
        <v>542</v>
      </c>
      <c r="O3780" s="732">
        <v>0</v>
      </c>
      <c r="P3780" s="733">
        <v>0</v>
      </c>
      <c r="Q3780" s="735"/>
      <c r="R3780" s="736" t="s">
        <v>543</v>
      </c>
    </row>
    <row r="3781" spans="1:18" s="28" customFormat="1" ht="12" x14ac:dyDescent="0.2">
      <c r="A3781" s="717" t="s">
        <v>514</v>
      </c>
      <c r="B3781" s="718" t="s">
        <v>515</v>
      </c>
      <c r="C3781" s="718" t="s">
        <v>147</v>
      </c>
      <c r="D3781" s="718" t="s">
        <v>1566</v>
      </c>
      <c r="E3781" s="719">
        <v>1800</v>
      </c>
      <c r="F3781" s="720" t="s">
        <v>3081</v>
      </c>
      <c r="G3781" s="718" t="s">
        <v>3082</v>
      </c>
      <c r="H3781" s="718"/>
      <c r="I3781" s="718" t="s">
        <v>1464</v>
      </c>
      <c r="J3781" s="718" t="s">
        <v>2253</v>
      </c>
      <c r="K3781" s="721">
        <v>50</v>
      </c>
      <c r="L3781" s="732">
        <v>1</v>
      </c>
      <c r="M3781" s="733">
        <v>1800</v>
      </c>
      <c r="N3781" s="734" t="s">
        <v>542</v>
      </c>
      <c r="O3781" s="732">
        <v>0</v>
      </c>
      <c r="P3781" s="733">
        <v>0</v>
      </c>
      <c r="Q3781" s="735"/>
      <c r="R3781" s="736" t="s">
        <v>543</v>
      </c>
    </row>
    <row r="3782" spans="1:18" s="28" customFormat="1" ht="12" x14ac:dyDescent="0.2">
      <c r="A3782" s="717" t="s">
        <v>514</v>
      </c>
      <c r="B3782" s="718" t="s">
        <v>515</v>
      </c>
      <c r="C3782" s="718" t="s">
        <v>147</v>
      </c>
      <c r="D3782" s="718" t="s">
        <v>671</v>
      </c>
      <c r="E3782" s="719">
        <v>3000</v>
      </c>
      <c r="F3782" s="720" t="s">
        <v>3083</v>
      </c>
      <c r="G3782" s="718" t="s">
        <v>3084</v>
      </c>
      <c r="H3782" s="718"/>
      <c r="I3782" s="718" t="s">
        <v>520</v>
      </c>
      <c r="J3782" s="718" t="s">
        <v>983</v>
      </c>
      <c r="K3782" s="721" t="s">
        <v>530</v>
      </c>
      <c r="L3782" s="732">
        <v>5</v>
      </c>
      <c r="M3782" s="733">
        <v>15000</v>
      </c>
      <c r="N3782" s="734" t="s">
        <v>530</v>
      </c>
      <c r="O3782" s="732">
        <v>6</v>
      </c>
      <c r="P3782" s="733">
        <v>17992.5</v>
      </c>
      <c r="Q3782" s="735" t="str">
        <f>+N3782</f>
        <v>4 - INDETERMINADO</v>
      </c>
      <c r="R3782" s="736" t="s">
        <v>523</v>
      </c>
    </row>
    <row r="3783" spans="1:18" s="28" customFormat="1" ht="12" x14ac:dyDescent="0.2">
      <c r="A3783" s="717" t="s">
        <v>514</v>
      </c>
      <c r="B3783" s="718" t="s">
        <v>515</v>
      </c>
      <c r="C3783" s="718" t="s">
        <v>147</v>
      </c>
      <c r="D3783" s="718" t="s">
        <v>3085</v>
      </c>
      <c r="E3783" s="719">
        <v>5000</v>
      </c>
      <c r="F3783" s="720" t="s">
        <v>3086</v>
      </c>
      <c r="G3783" s="718" t="s">
        <v>3087</v>
      </c>
      <c r="H3783" s="718" t="s">
        <v>527</v>
      </c>
      <c r="I3783" s="718" t="s">
        <v>528</v>
      </c>
      <c r="J3783" s="718" t="s">
        <v>1397</v>
      </c>
      <c r="K3783" s="721" t="s">
        <v>557</v>
      </c>
      <c r="L3783" s="732">
        <v>5</v>
      </c>
      <c r="M3783" s="733">
        <v>25000</v>
      </c>
      <c r="N3783" s="734" t="s">
        <v>557</v>
      </c>
      <c r="O3783" s="732">
        <v>6</v>
      </c>
      <c r="P3783" s="733">
        <v>30000</v>
      </c>
      <c r="Q3783" s="735" t="str">
        <f>+N3783</f>
        <v>13 - INDETERMINADO</v>
      </c>
      <c r="R3783" s="736" t="s">
        <v>523</v>
      </c>
    </row>
    <row r="3784" spans="1:18" s="28" customFormat="1" ht="12" x14ac:dyDescent="0.2">
      <c r="A3784" s="717" t="s">
        <v>514</v>
      </c>
      <c r="B3784" s="718" t="s">
        <v>515</v>
      </c>
      <c r="C3784" s="718" t="s">
        <v>147</v>
      </c>
      <c r="D3784" s="718" t="s">
        <v>1081</v>
      </c>
      <c r="E3784" s="719">
        <v>2500</v>
      </c>
      <c r="F3784" s="720" t="s">
        <v>3088</v>
      </c>
      <c r="G3784" s="718" t="s">
        <v>3089</v>
      </c>
      <c r="H3784" s="718"/>
      <c r="I3784" s="718" t="s">
        <v>738</v>
      </c>
      <c r="J3784" s="718" t="s">
        <v>3090</v>
      </c>
      <c r="K3784" s="721" t="s">
        <v>700</v>
      </c>
      <c r="L3784" s="732">
        <v>5</v>
      </c>
      <c r="M3784" s="733">
        <v>12500</v>
      </c>
      <c r="N3784" s="734" t="s">
        <v>700</v>
      </c>
      <c r="O3784" s="732">
        <v>6</v>
      </c>
      <c r="P3784" s="733">
        <v>15000</v>
      </c>
      <c r="Q3784" s="735" t="str">
        <f>+N3784</f>
        <v>3 - INDETERMINADO</v>
      </c>
      <c r="R3784" s="736" t="s">
        <v>523</v>
      </c>
    </row>
    <row r="3785" spans="1:18" s="28" customFormat="1" ht="12" x14ac:dyDescent="0.2">
      <c r="A3785" s="717" t="s">
        <v>514</v>
      </c>
      <c r="B3785" s="718" t="s">
        <v>515</v>
      </c>
      <c r="C3785" s="718" t="s">
        <v>147</v>
      </c>
      <c r="D3785" s="718" t="s">
        <v>1018</v>
      </c>
      <c r="E3785" s="719">
        <v>2500</v>
      </c>
      <c r="F3785" s="720" t="s">
        <v>3091</v>
      </c>
      <c r="G3785" s="718" t="s">
        <v>3092</v>
      </c>
      <c r="H3785" s="718" t="s">
        <v>571</v>
      </c>
      <c r="I3785" s="718" t="s">
        <v>571</v>
      </c>
      <c r="J3785" s="718" t="s">
        <v>571</v>
      </c>
      <c r="K3785" s="721">
        <v>11</v>
      </c>
      <c r="L3785" s="732">
        <v>1</v>
      </c>
      <c r="M3785" s="733">
        <v>2500</v>
      </c>
      <c r="N3785" s="734" t="s">
        <v>542</v>
      </c>
      <c r="O3785" s="732">
        <v>0</v>
      </c>
      <c r="P3785" s="733">
        <v>0</v>
      </c>
      <c r="Q3785" s="735"/>
      <c r="R3785" s="736" t="s">
        <v>543</v>
      </c>
    </row>
    <row r="3786" spans="1:18" s="28" customFormat="1" ht="12" x14ac:dyDescent="0.2">
      <c r="A3786" s="717" t="s">
        <v>514</v>
      </c>
      <c r="B3786" s="718" t="s">
        <v>549</v>
      </c>
      <c r="C3786" s="718" t="s">
        <v>147</v>
      </c>
      <c r="D3786" s="718" t="s">
        <v>2396</v>
      </c>
      <c r="E3786" s="719">
        <v>3500</v>
      </c>
      <c r="F3786" s="720" t="s">
        <v>3091</v>
      </c>
      <c r="G3786" s="718" t="s">
        <v>3092</v>
      </c>
      <c r="H3786" s="718" t="s">
        <v>571</v>
      </c>
      <c r="I3786" s="718" t="s">
        <v>571</v>
      </c>
      <c r="J3786" s="718" t="s">
        <v>571</v>
      </c>
      <c r="K3786" s="721">
        <v>3</v>
      </c>
      <c r="L3786" s="732">
        <v>8</v>
      </c>
      <c r="M3786" s="733">
        <v>26580</v>
      </c>
      <c r="N3786" s="734">
        <v>0</v>
      </c>
      <c r="O3786" s="732">
        <v>6</v>
      </c>
      <c r="P3786" s="733">
        <v>21000</v>
      </c>
      <c r="Q3786" s="735">
        <f>+N3786</f>
        <v>0</v>
      </c>
      <c r="R3786" s="736" t="s">
        <v>523</v>
      </c>
    </row>
    <row r="3787" spans="1:18" s="28" customFormat="1" ht="12" x14ac:dyDescent="0.2">
      <c r="A3787" s="717" t="s">
        <v>514</v>
      </c>
      <c r="B3787" s="718" t="s">
        <v>515</v>
      </c>
      <c r="C3787" s="718" t="s">
        <v>147</v>
      </c>
      <c r="D3787" s="718" t="s">
        <v>3093</v>
      </c>
      <c r="E3787" s="719">
        <v>7000</v>
      </c>
      <c r="F3787" s="720" t="s">
        <v>3094</v>
      </c>
      <c r="G3787" s="718" t="s">
        <v>3095</v>
      </c>
      <c r="H3787" s="718" t="s">
        <v>519</v>
      </c>
      <c r="I3787" s="718" t="s">
        <v>528</v>
      </c>
      <c r="J3787" s="718" t="s">
        <v>600</v>
      </c>
      <c r="K3787" s="721" t="s">
        <v>3096</v>
      </c>
      <c r="L3787" s="732">
        <v>3</v>
      </c>
      <c r="M3787" s="733">
        <v>20060.009999999998</v>
      </c>
      <c r="N3787" s="734" t="s">
        <v>542</v>
      </c>
      <c r="O3787" s="732">
        <v>0</v>
      </c>
      <c r="P3787" s="733">
        <v>0</v>
      </c>
      <c r="Q3787" s="735"/>
      <c r="R3787" s="736" t="s">
        <v>543</v>
      </c>
    </row>
    <row r="3788" spans="1:18" s="28" customFormat="1" ht="12" x14ac:dyDescent="0.2">
      <c r="A3788" s="717" t="s">
        <v>514</v>
      </c>
      <c r="B3788" s="718" t="s">
        <v>515</v>
      </c>
      <c r="C3788" s="718" t="s">
        <v>147</v>
      </c>
      <c r="D3788" s="718" t="s">
        <v>3097</v>
      </c>
      <c r="E3788" s="719">
        <v>6000</v>
      </c>
      <c r="F3788" s="720" t="s">
        <v>3098</v>
      </c>
      <c r="G3788" s="718" t="s">
        <v>3099</v>
      </c>
      <c r="H3788" s="718" t="s">
        <v>527</v>
      </c>
      <c r="I3788" s="718" t="s">
        <v>520</v>
      </c>
      <c r="J3788" s="718" t="s">
        <v>803</v>
      </c>
      <c r="K3788" s="721" t="s">
        <v>715</v>
      </c>
      <c r="L3788" s="732">
        <v>12</v>
      </c>
      <c r="M3788" s="733">
        <v>72600</v>
      </c>
      <c r="N3788" s="734" t="s">
        <v>715</v>
      </c>
      <c r="O3788" s="732">
        <v>6</v>
      </c>
      <c r="P3788" s="733">
        <v>35981.25</v>
      </c>
      <c r="Q3788" s="735" t="str">
        <f>+N3788</f>
        <v>14 - INDETERMINADO</v>
      </c>
      <c r="R3788" s="736" t="s">
        <v>523</v>
      </c>
    </row>
    <row r="3789" spans="1:18" s="28" customFormat="1" ht="12" x14ac:dyDescent="0.2">
      <c r="A3789" s="717" t="s">
        <v>514</v>
      </c>
      <c r="B3789" s="718" t="s">
        <v>515</v>
      </c>
      <c r="C3789" s="718" t="s">
        <v>147</v>
      </c>
      <c r="D3789" s="718" t="s">
        <v>3100</v>
      </c>
      <c r="E3789" s="719">
        <v>8500</v>
      </c>
      <c r="F3789" s="720" t="s">
        <v>3101</v>
      </c>
      <c r="G3789" s="718" t="s">
        <v>3102</v>
      </c>
      <c r="H3789" s="718" t="s">
        <v>539</v>
      </c>
      <c r="I3789" s="718" t="s">
        <v>528</v>
      </c>
      <c r="J3789" s="718" t="s">
        <v>2586</v>
      </c>
      <c r="K3789" s="721" t="s">
        <v>700</v>
      </c>
      <c r="L3789" s="732">
        <v>5</v>
      </c>
      <c r="M3789" s="733">
        <v>42500</v>
      </c>
      <c r="N3789" s="734" t="s">
        <v>700</v>
      </c>
      <c r="O3789" s="732">
        <v>6</v>
      </c>
      <c r="P3789" s="733">
        <v>51000</v>
      </c>
      <c r="Q3789" s="735" t="str">
        <f>+N3789</f>
        <v>3 - INDETERMINADO</v>
      </c>
      <c r="R3789" s="736" t="s">
        <v>523</v>
      </c>
    </row>
    <row r="3790" spans="1:18" s="28" customFormat="1" ht="12" x14ac:dyDescent="0.2">
      <c r="A3790" s="717" t="s">
        <v>514</v>
      </c>
      <c r="B3790" s="718" t="s">
        <v>515</v>
      </c>
      <c r="C3790" s="718" t="s">
        <v>147</v>
      </c>
      <c r="D3790" s="718" t="s">
        <v>3103</v>
      </c>
      <c r="E3790" s="719">
        <v>1200</v>
      </c>
      <c r="F3790" s="720" t="s">
        <v>3104</v>
      </c>
      <c r="G3790" s="718" t="s">
        <v>3105</v>
      </c>
      <c r="H3790" s="718" t="s">
        <v>930</v>
      </c>
      <c r="I3790" s="718" t="s">
        <v>738</v>
      </c>
      <c r="J3790" s="718" t="s">
        <v>2625</v>
      </c>
      <c r="K3790" s="721" t="s">
        <v>707</v>
      </c>
      <c r="L3790" s="732">
        <v>12</v>
      </c>
      <c r="M3790" s="733">
        <v>15210</v>
      </c>
      <c r="N3790" s="734" t="s">
        <v>707</v>
      </c>
      <c r="O3790" s="732">
        <v>6</v>
      </c>
      <c r="P3790" s="733">
        <v>7200</v>
      </c>
      <c r="Q3790" s="735" t="str">
        <f>+N3790</f>
        <v>28 - INDETERMINADO</v>
      </c>
      <c r="R3790" s="736" t="s">
        <v>523</v>
      </c>
    </row>
    <row r="3791" spans="1:18" s="28" customFormat="1" ht="12" x14ac:dyDescent="0.2">
      <c r="A3791" s="717" t="s">
        <v>514</v>
      </c>
      <c r="B3791" s="718" t="s">
        <v>549</v>
      </c>
      <c r="C3791" s="718" t="s">
        <v>147</v>
      </c>
      <c r="D3791" s="718" t="s">
        <v>3106</v>
      </c>
      <c r="E3791" s="719">
        <v>5500</v>
      </c>
      <c r="F3791" s="720" t="s">
        <v>3107</v>
      </c>
      <c r="G3791" s="718" t="s">
        <v>3108</v>
      </c>
      <c r="H3791" s="718" t="s">
        <v>519</v>
      </c>
      <c r="I3791" s="718" t="s">
        <v>528</v>
      </c>
      <c r="J3791" s="718" t="s">
        <v>600</v>
      </c>
      <c r="K3791" s="721" t="s">
        <v>3109</v>
      </c>
      <c r="L3791" s="732">
        <v>8</v>
      </c>
      <c r="M3791" s="733">
        <v>41513.339999999997</v>
      </c>
      <c r="N3791" s="734">
        <v>0</v>
      </c>
      <c r="O3791" s="732">
        <v>4</v>
      </c>
      <c r="P3791" s="733">
        <v>21933.539999999997</v>
      </c>
      <c r="Q3791" s="735"/>
      <c r="R3791" s="736" t="s">
        <v>543</v>
      </c>
    </row>
    <row r="3792" spans="1:18" s="28" customFormat="1" ht="12" x14ac:dyDescent="0.2">
      <c r="A3792" s="717" t="s">
        <v>514</v>
      </c>
      <c r="B3792" s="718" t="s">
        <v>515</v>
      </c>
      <c r="C3792" s="718" t="s">
        <v>147</v>
      </c>
      <c r="D3792" s="718" t="s">
        <v>608</v>
      </c>
      <c r="E3792" s="719">
        <v>2000</v>
      </c>
      <c r="F3792" s="720" t="s">
        <v>3110</v>
      </c>
      <c r="G3792" s="718" t="s">
        <v>3111</v>
      </c>
      <c r="H3792" s="718" t="s">
        <v>539</v>
      </c>
      <c r="I3792" s="718" t="s">
        <v>1405</v>
      </c>
      <c r="J3792" s="718" t="s">
        <v>3112</v>
      </c>
      <c r="K3792" s="721" t="s">
        <v>1416</v>
      </c>
      <c r="L3792" s="732">
        <v>12</v>
      </c>
      <c r="M3792" s="733">
        <v>24810</v>
      </c>
      <c r="N3792" s="734" t="s">
        <v>1416</v>
      </c>
      <c r="O3792" s="732">
        <v>6</v>
      </c>
      <c r="P3792" s="733">
        <v>12000</v>
      </c>
      <c r="Q3792" s="735" t="str">
        <f>+N3792</f>
        <v>31 - INDETERMINADO</v>
      </c>
      <c r="R3792" s="736" t="s">
        <v>523</v>
      </c>
    </row>
    <row r="3793" spans="1:18" s="28" customFormat="1" ht="12" x14ac:dyDescent="0.2">
      <c r="A3793" s="717" t="s">
        <v>514</v>
      </c>
      <c r="B3793" s="718" t="s">
        <v>515</v>
      </c>
      <c r="C3793" s="718" t="s">
        <v>147</v>
      </c>
      <c r="D3793" s="718" t="s">
        <v>2238</v>
      </c>
      <c r="E3793" s="719">
        <v>2000</v>
      </c>
      <c r="F3793" s="720" t="s">
        <v>3113</v>
      </c>
      <c r="G3793" s="718" t="s">
        <v>3114</v>
      </c>
      <c r="H3793" s="718" t="s">
        <v>565</v>
      </c>
      <c r="I3793" s="718" t="s">
        <v>794</v>
      </c>
      <c r="J3793" s="718" t="s">
        <v>3115</v>
      </c>
      <c r="K3793" s="721" t="s">
        <v>535</v>
      </c>
      <c r="L3793" s="732">
        <v>12</v>
      </c>
      <c r="M3793" s="733">
        <v>24810</v>
      </c>
      <c r="N3793" s="734" t="s">
        <v>535</v>
      </c>
      <c r="O3793" s="732">
        <v>4</v>
      </c>
      <c r="P3793" s="733">
        <v>7961.8099999999995</v>
      </c>
      <c r="Q3793" s="735"/>
      <c r="R3793" s="736" t="s">
        <v>543</v>
      </c>
    </row>
    <row r="3794" spans="1:18" s="28" customFormat="1" ht="12" x14ac:dyDescent="0.2">
      <c r="A3794" s="717" t="s">
        <v>514</v>
      </c>
      <c r="B3794" s="718" t="s">
        <v>515</v>
      </c>
      <c r="C3794" s="718" t="s">
        <v>147</v>
      </c>
      <c r="D3794" s="718" t="s">
        <v>800</v>
      </c>
      <c r="E3794" s="719">
        <v>3000</v>
      </c>
      <c r="F3794" s="720" t="s">
        <v>3116</v>
      </c>
      <c r="G3794" s="718" t="s">
        <v>3117</v>
      </c>
      <c r="H3794" s="718" t="s">
        <v>519</v>
      </c>
      <c r="I3794" s="718" t="s">
        <v>520</v>
      </c>
      <c r="J3794" s="718" t="s">
        <v>534</v>
      </c>
      <c r="K3794" s="721" t="s">
        <v>612</v>
      </c>
      <c r="L3794" s="732">
        <v>5</v>
      </c>
      <c r="M3794" s="733">
        <v>15000</v>
      </c>
      <c r="N3794" s="734" t="s">
        <v>612</v>
      </c>
      <c r="O3794" s="732">
        <v>6</v>
      </c>
      <c r="P3794" s="733">
        <v>17900</v>
      </c>
      <c r="Q3794" s="735" t="str">
        <f>+N3794</f>
        <v>15 - INDETERMINADO</v>
      </c>
      <c r="R3794" s="736" t="s">
        <v>523</v>
      </c>
    </row>
    <row r="3795" spans="1:18" s="28" customFormat="1" ht="12" x14ac:dyDescent="0.2">
      <c r="A3795" s="717" t="s">
        <v>514</v>
      </c>
      <c r="B3795" s="718" t="s">
        <v>515</v>
      </c>
      <c r="C3795" s="718" t="s">
        <v>147</v>
      </c>
      <c r="D3795" s="718" t="s">
        <v>3118</v>
      </c>
      <c r="E3795" s="719">
        <v>1800</v>
      </c>
      <c r="F3795" s="720" t="s">
        <v>3119</v>
      </c>
      <c r="G3795" s="718" t="s">
        <v>3120</v>
      </c>
      <c r="H3795" s="718" t="s">
        <v>539</v>
      </c>
      <c r="I3795" s="718" t="s">
        <v>1405</v>
      </c>
      <c r="J3795" s="718" t="s">
        <v>3121</v>
      </c>
      <c r="K3795" s="721">
        <v>24</v>
      </c>
      <c r="L3795" s="732">
        <v>1</v>
      </c>
      <c r="M3795" s="733">
        <v>1800</v>
      </c>
      <c r="N3795" s="734" t="s">
        <v>542</v>
      </c>
      <c r="O3795" s="732">
        <v>0</v>
      </c>
      <c r="P3795" s="733">
        <v>0</v>
      </c>
      <c r="Q3795" s="735"/>
      <c r="R3795" s="736" t="s">
        <v>543</v>
      </c>
    </row>
    <row r="3796" spans="1:18" s="28" customFormat="1" ht="12" x14ac:dyDescent="0.2">
      <c r="A3796" s="717" t="s">
        <v>514</v>
      </c>
      <c r="B3796" s="718" t="s">
        <v>549</v>
      </c>
      <c r="C3796" s="718" t="s">
        <v>147</v>
      </c>
      <c r="D3796" s="718" t="s">
        <v>550</v>
      </c>
      <c r="E3796" s="719">
        <v>3000</v>
      </c>
      <c r="F3796" s="720" t="s">
        <v>3122</v>
      </c>
      <c r="G3796" s="718" t="s">
        <v>3123</v>
      </c>
      <c r="H3796" s="718" t="s">
        <v>519</v>
      </c>
      <c r="I3796" s="718" t="s">
        <v>520</v>
      </c>
      <c r="J3796" s="718" t="s">
        <v>534</v>
      </c>
      <c r="K3796" s="721" t="s">
        <v>3124</v>
      </c>
      <c r="L3796" s="732">
        <v>3</v>
      </c>
      <c r="M3796" s="733">
        <v>8786.67</v>
      </c>
      <c r="N3796" s="734">
        <v>0</v>
      </c>
      <c r="O3796" s="732">
        <v>6</v>
      </c>
      <c r="P3796" s="733">
        <v>18000</v>
      </c>
      <c r="Q3796" s="735">
        <f>+N3796</f>
        <v>0</v>
      </c>
      <c r="R3796" s="736" t="s">
        <v>523</v>
      </c>
    </row>
    <row r="3797" spans="1:18" s="28" customFormat="1" ht="12" x14ac:dyDescent="0.2">
      <c r="A3797" s="717" t="s">
        <v>514</v>
      </c>
      <c r="B3797" s="718" t="s">
        <v>515</v>
      </c>
      <c r="C3797" s="718" t="s">
        <v>147</v>
      </c>
      <c r="D3797" s="718" t="s">
        <v>3125</v>
      </c>
      <c r="E3797" s="719">
        <v>3000</v>
      </c>
      <c r="F3797" s="720" t="s">
        <v>3126</v>
      </c>
      <c r="G3797" s="718" t="s">
        <v>3127</v>
      </c>
      <c r="H3797" s="718" t="s">
        <v>527</v>
      </c>
      <c r="I3797" s="718" t="s">
        <v>528</v>
      </c>
      <c r="J3797" s="718" t="s">
        <v>3128</v>
      </c>
      <c r="K3797" s="721" t="s">
        <v>700</v>
      </c>
      <c r="L3797" s="732">
        <v>5</v>
      </c>
      <c r="M3797" s="733">
        <v>15000</v>
      </c>
      <c r="N3797" s="734" t="s">
        <v>700</v>
      </c>
      <c r="O3797" s="732">
        <v>6</v>
      </c>
      <c r="P3797" s="733">
        <v>17500</v>
      </c>
      <c r="Q3797" s="735" t="str">
        <f>+N3797</f>
        <v>3 - INDETERMINADO</v>
      </c>
      <c r="R3797" s="736" t="s">
        <v>523</v>
      </c>
    </row>
    <row r="3798" spans="1:18" s="28" customFormat="1" ht="12" x14ac:dyDescent="0.2">
      <c r="A3798" s="717" t="s">
        <v>514</v>
      </c>
      <c r="B3798" s="718" t="s">
        <v>515</v>
      </c>
      <c r="C3798" s="718" t="s">
        <v>147</v>
      </c>
      <c r="D3798" s="718" t="s">
        <v>3129</v>
      </c>
      <c r="E3798" s="719">
        <v>6000</v>
      </c>
      <c r="F3798" s="720" t="s">
        <v>3130</v>
      </c>
      <c r="G3798" s="718" t="s">
        <v>3131</v>
      </c>
      <c r="H3798" s="718"/>
      <c r="I3798" s="718" t="s">
        <v>520</v>
      </c>
      <c r="J3798" s="718" t="s">
        <v>629</v>
      </c>
      <c r="K3798" s="721" t="s">
        <v>1127</v>
      </c>
      <c r="L3798" s="732">
        <v>12</v>
      </c>
      <c r="M3798" s="733">
        <v>72600</v>
      </c>
      <c r="N3798" s="734" t="s">
        <v>1127</v>
      </c>
      <c r="O3798" s="732">
        <v>6</v>
      </c>
      <c r="P3798" s="733">
        <v>36000</v>
      </c>
      <c r="Q3798" s="735" t="str">
        <f>+N3798</f>
        <v>1 - INDETERMINADO</v>
      </c>
      <c r="R3798" s="736" t="s">
        <v>523</v>
      </c>
    </row>
    <row r="3799" spans="1:18" s="28" customFormat="1" ht="12" x14ac:dyDescent="0.2">
      <c r="A3799" s="717" t="s">
        <v>514</v>
      </c>
      <c r="B3799" s="718" t="s">
        <v>515</v>
      </c>
      <c r="C3799" s="718" t="s">
        <v>147</v>
      </c>
      <c r="D3799" s="718" t="s">
        <v>804</v>
      </c>
      <c r="E3799" s="719">
        <v>3000</v>
      </c>
      <c r="F3799" s="720" t="s">
        <v>3132</v>
      </c>
      <c r="G3799" s="718" t="s">
        <v>3133</v>
      </c>
      <c r="H3799" s="718" t="s">
        <v>527</v>
      </c>
      <c r="I3799" s="718" t="s">
        <v>520</v>
      </c>
      <c r="J3799" s="718" t="s">
        <v>803</v>
      </c>
      <c r="K3799" s="721" t="s">
        <v>530</v>
      </c>
      <c r="L3799" s="732">
        <v>5</v>
      </c>
      <c r="M3799" s="733">
        <v>15000</v>
      </c>
      <c r="N3799" s="734" t="s">
        <v>530</v>
      </c>
      <c r="O3799" s="732">
        <v>6</v>
      </c>
      <c r="P3799" s="733">
        <v>17800</v>
      </c>
      <c r="Q3799" s="735" t="str">
        <f>+N3799</f>
        <v>4 - INDETERMINADO</v>
      </c>
      <c r="R3799" s="736" t="s">
        <v>523</v>
      </c>
    </row>
    <row r="3800" spans="1:18" s="28" customFormat="1" ht="12" x14ac:dyDescent="0.2">
      <c r="A3800" s="717" t="s">
        <v>514</v>
      </c>
      <c r="B3800" s="718" t="s">
        <v>515</v>
      </c>
      <c r="C3800" s="718" t="s">
        <v>147</v>
      </c>
      <c r="D3800" s="718" t="s">
        <v>708</v>
      </c>
      <c r="E3800" s="719">
        <v>3000</v>
      </c>
      <c r="F3800" s="720" t="s">
        <v>3134</v>
      </c>
      <c r="G3800" s="718" t="s">
        <v>3135</v>
      </c>
      <c r="H3800" s="718" t="s">
        <v>519</v>
      </c>
      <c r="I3800" s="718" t="s">
        <v>528</v>
      </c>
      <c r="J3800" s="718" t="s">
        <v>547</v>
      </c>
      <c r="K3800" s="721" t="s">
        <v>612</v>
      </c>
      <c r="L3800" s="732">
        <v>5</v>
      </c>
      <c r="M3800" s="733">
        <v>15000</v>
      </c>
      <c r="N3800" s="734" t="s">
        <v>612</v>
      </c>
      <c r="O3800" s="732">
        <v>6</v>
      </c>
      <c r="P3800" s="733">
        <v>18000</v>
      </c>
      <c r="Q3800" s="735" t="str">
        <f>+N3800</f>
        <v>15 - INDETERMINADO</v>
      </c>
      <c r="R3800" s="736" t="s">
        <v>523</v>
      </c>
    </row>
    <row r="3801" spans="1:18" s="28" customFormat="1" ht="12" x14ac:dyDescent="0.2">
      <c r="A3801" s="717" t="s">
        <v>514</v>
      </c>
      <c r="B3801" s="718" t="s">
        <v>515</v>
      </c>
      <c r="C3801" s="718" t="s">
        <v>147</v>
      </c>
      <c r="D3801" s="718" t="s">
        <v>3136</v>
      </c>
      <c r="E3801" s="719">
        <v>5000</v>
      </c>
      <c r="F3801" s="720" t="s">
        <v>3137</v>
      </c>
      <c r="G3801" s="718" t="s">
        <v>3138</v>
      </c>
      <c r="H3801" s="718"/>
      <c r="I3801" s="718" t="s">
        <v>528</v>
      </c>
      <c r="J3801" s="718" t="s">
        <v>1278</v>
      </c>
      <c r="K3801" s="721" t="s">
        <v>3139</v>
      </c>
      <c r="L3801" s="732">
        <v>2</v>
      </c>
      <c r="M3801" s="733">
        <v>5500</v>
      </c>
      <c r="N3801" s="734">
        <v>0</v>
      </c>
      <c r="O3801" s="732">
        <v>0</v>
      </c>
      <c r="P3801" s="733">
        <v>0</v>
      </c>
      <c r="Q3801" s="735"/>
      <c r="R3801" s="736" t="s">
        <v>543</v>
      </c>
    </row>
    <row r="3802" spans="1:18" s="28" customFormat="1" ht="12" x14ac:dyDescent="0.2">
      <c r="A3802" s="717" t="s">
        <v>514</v>
      </c>
      <c r="B3802" s="718" t="s">
        <v>549</v>
      </c>
      <c r="C3802" s="718" t="s">
        <v>147</v>
      </c>
      <c r="D3802" s="718" t="s">
        <v>3140</v>
      </c>
      <c r="E3802" s="719">
        <v>6000</v>
      </c>
      <c r="F3802" s="720" t="s">
        <v>3137</v>
      </c>
      <c r="G3802" s="718" t="s">
        <v>3138</v>
      </c>
      <c r="H3802" s="718"/>
      <c r="I3802" s="718" t="s">
        <v>528</v>
      </c>
      <c r="J3802" s="718" t="s">
        <v>1278</v>
      </c>
      <c r="K3802" s="721" t="s">
        <v>3139</v>
      </c>
      <c r="L3802" s="732">
        <v>3</v>
      </c>
      <c r="M3802" s="733">
        <v>17590</v>
      </c>
      <c r="N3802" s="734">
        <v>0</v>
      </c>
      <c r="O3802" s="732">
        <v>3</v>
      </c>
      <c r="P3802" s="733">
        <v>17786.25</v>
      </c>
      <c r="Q3802" s="735">
        <f t="shared" ref="Q3802:Q3815" si="85">+N3802</f>
        <v>0</v>
      </c>
      <c r="R3802" s="736" t="s">
        <v>523</v>
      </c>
    </row>
    <row r="3803" spans="1:18" s="28" customFormat="1" ht="12" x14ac:dyDescent="0.2">
      <c r="A3803" s="717" t="s">
        <v>514</v>
      </c>
      <c r="B3803" s="718" t="s">
        <v>549</v>
      </c>
      <c r="C3803" s="718" t="s">
        <v>147</v>
      </c>
      <c r="D3803" s="718" t="s">
        <v>728</v>
      </c>
      <c r="E3803" s="719">
        <v>2000</v>
      </c>
      <c r="F3803" s="720" t="s">
        <v>3141</v>
      </c>
      <c r="G3803" s="718" t="s">
        <v>3142</v>
      </c>
      <c r="H3803" s="718"/>
      <c r="I3803" s="718" t="s">
        <v>738</v>
      </c>
      <c r="J3803" s="718" t="s">
        <v>3143</v>
      </c>
      <c r="K3803" s="721" t="s">
        <v>3144</v>
      </c>
      <c r="L3803" s="732">
        <v>3</v>
      </c>
      <c r="M3803" s="733">
        <v>5990</v>
      </c>
      <c r="N3803" s="734">
        <v>0</v>
      </c>
      <c r="O3803" s="732">
        <v>6</v>
      </c>
      <c r="P3803" s="733">
        <v>11981.25</v>
      </c>
      <c r="Q3803" s="735">
        <f t="shared" si="85"/>
        <v>0</v>
      </c>
      <c r="R3803" s="736" t="s">
        <v>523</v>
      </c>
    </row>
    <row r="3804" spans="1:18" s="28" customFormat="1" ht="12" x14ac:dyDescent="0.2">
      <c r="A3804" s="717" t="s">
        <v>514</v>
      </c>
      <c r="B3804" s="718" t="s">
        <v>515</v>
      </c>
      <c r="C3804" s="718" t="s">
        <v>147</v>
      </c>
      <c r="D3804" s="718" t="s">
        <v>1197</v>
      </c>
      <c r="E3804" s="719">
        <v>15000</v>
      </c>
      <c r="F3804" s="720" t="s">
        <v>3145</v>
      </c>
      <c r="G3804" s="718" t="s">
        <v>3146</v>
      </c>
      <c r="H3804" s="718"/>
      <c r="I3804" s="718" t="s">
        <v>528</v>
      </c>
      <c r="J3804" s="718" t="s">
        <v>3147</v>
      </c>
      <c r="K3804" s="721" t="s">
        <v>763</v>
      </c>
      <c r="L3804" s="732">
        <v>0</v>
      </c>
      <c r="M3804" s="733">
        <v>0</v>
      </c>
      <c r="N3804" s="734" t="s">
        <v>763</v>
      </c>
      <c r="O3804" s="732">
        <v>6</v>
      </c>
      <c r="P3804" s="733">
        <v>91000</v>
      </c>
      <c r="Q3804" s="735" t="str">
        <f t="shared" si="85"/>
        <v xml:space="preserve">DESIGNACIÓN  </v>
      </c>
      <c r="R3804" s="736" t="s">
        <v>523</v>
      </c>
    </row>
    <row r="3805" spans="1:18" s="28" customFormat="1" ht="12" x14ac:dyDescent="0.2">
      <c r="A3805" s="717" t="s">
        <v>514</v>
      </c>
      <c r="B3805" s="718" t="s">
        <v>515</v>
      </c>
      <c r="C3805" s="718" t="s">
        <v>147</v>
      </c>
      <c r="D3805" s="718" t="s">
        <v>519</v>
      </c>
      <c r="E3805" s="719">
        <v>7000</v>
      </c>
      <c r="F3805" s="720" t="s">
        <v>3148</v>
      </c>
      <c r="G3805" s="718" t="s">
        <v>3149</v>
      </c>
      <c r="H3805" s="718" t="s">
        <v>519</v>
      </c>
      <c r="I3805" s="718" t="s">
        <v>528</v>
      </c>
      <c r="J3805" s="718" t="s">
        <v>547</v>
      </c>
      <c r="K3805" s="721" t="s">
        <v>796</v>
      </c>
      <c r="L3805" s="732">
        <v>12</v>
      </c>
      <c r="M3805" s="733">
        <v>84600</v>
      </c>
      <c r="N3805" s="734" t="s">
        <v>796</v>
      </c>
      <c r="O3805" s="732">
        <v>6</v>
      </c>
      <c r="P3805" s="733">
        <v>42000</v>
      </c>
      <c r="Q3805" s="735" t="str">
        <f t="shared" si="85"/>
        <v xml:space="preserve">MANDATO JUDICIAL </v>
      </c>
      <c r="R3805" s="736" t="s">
        <v>523</v>
      </c>
    </row>
    <row r="3806" spans="1:18" s="28" customFormat="1" ht="12" x14ac:dyDescent="0.2">
      <c r="A3806" s="717" t="s">
        <v>514</v>
      </c>
      <c r="B3806" s="718" t="s">
        <v>515</v>
      </c>
      <c r="C3806" s="718" t="s">
        <v>147</v>
      </c>
      <c r="D3806" s="718" t="s">
        <v>701</v>
      </c>
      <c r="E3806" s="719">
        <v>2500</v>
      </c>
      <c r="F3806" s="720" t="s">
        <v>3150</v>
      </c>
      <c r="G3806" s="718" t="s">
        <v>3151</v>
      </c>
      <c r="H3806" s="718" t="s">
        <v>571</v>
      </c>
      <c r="I3806" s="718" t="s">
        <v>571</v>
      </c>
      <c r="J3806" s="718" t="s">
        <v>571</v>
      </c>
      <c r="K3806" s="721" t="s">
        <v>530</v>
      </c>
      <c r="L3806" s="732">
        <v>12</v>
      </c>
      <c r="M3806" s="733">
        <v>30600</v>
      </c>
      <c r="N3806" s="734" t="s">
        <v>530</v>
      </c>
      <c r="O3806" s="732">
        <v>6</v>
      </c>
      <c r="P3806" s="733">
        <v>14916.67</v>
      </c>
      <c r="Q3806" s="735" t="str">
        <f t="shared" si="85"/>
        <v>4 - INDETERMINADO</v>
      </c>
      <c r="R3806" s="736" t="s">
        <v>523</v>
      </c>
    </row>
    <row r="3807" spans="1:18" s="28" customFormat="1" ht="12" x14ac:dyDescent="0.2">
      <c r="A3807" s="717" t="s">
        <v>514</v>
      </c>
      <c r="B3807" s="718" t="s">
        <v>515</v>
      </c>
      <c r="C3807" s="718" t="s">
        <v>147</v>
      </c>
      <c r="D3807" s="718" t="s">
        <v>2056</v>
      </c>
      <c r="E3807" s="719">
        <v>2000</v>
      </c>
      <c r="F3807" s="720" t="s">
        <v>3152</v>
      </c>
      <c r="G3807" s="718" t="s">
        <v>3153</v>
      </c>
      <c r="H3807" s="718" t="s">
        <v>571</v>
      </c>
      <c r="I3807" s="718" t="s">
        <v>571</v>
      </c>
      <c r="J3807" s="718" t="s">
        <v>571</v>
      </c>
      <c r="K3807" s="721" t="s">
        <v>557</v>
      </c>
      <c r="L3807" s="732">
        <v>12</v>
      </c>
      <c r="M3807" s="733">
        <v>24810</v>
      </c>
      <c r="N3807" s="734" t="s">
        <v>557</v>
      </c>
      <c r="O3807" s="732">
        <v>6</v>
      </c>
      <c r="P3807" s="733">
        <v>11999.029999999999</v>
      </c>
      <c r="Q3807" s="735" t="str">
        <f t="shared" si="85"/>
        <v>13 - INDETERMINADO</v>
      </c>
      <c r="R3807" s="736" t="s">
        <v>523</v>
      </c>
    </row>
    <row r="3808" spans="1:18" s="28" customFormat="1" ht="12" x14ac:dyDescent="0.2">
      <c r="A3808" s="717" t="s">
        <v>514</v>
      </c>
      <c r="B3808" s="718" t="s">
        <v>515</v>
      </c>
      <c r="C3808" s="718" t="s">
        <v>147</v>
      </c>
      <c r="D3808" s="718" t="s">
        <v>1021</v>
      </c>
      <c r="E3808" s="719">
        <v>1800</v>
      </c>
      <c r="F3808" s="720" t="s">
        <v>3154</v>
      </c>
      <c r="G3808" s="718" t="s">
        <v>3155</v>
      </c>
      <c r="H3808" s="718"/>
      <c r="I3808" s="718" t="s">
        <v>3156</v>
      </c>
      <c r="J3808" s="718" t="s">
        <v>3157</v>
      </c>
      <c r="K3808" s="721" t="s">
        <v>1236</v>
      </c>
      <c r="L3808" s="732">
        <v>12</v>
      </c>
      <c r="M3808" s="733">
        <v>21519.34</v>
      </c>
      <c r="N3808" s="734" t="s">
        <v>1236</v>
      </c>
      <c r="O3808" s="732">
        <v>6</v>
      </c>
      <c r="P3808" s="733">
        <v>10620</v>
      </c>
      <c r="Q3808" s="735" t="str">
        <f t="shared" si="85"/>
        <v>32 - INDETERMINADO</v>
      </c>
      <c r="R3808" s="736" t="s">
        <v>523</v>
      </c>
    </row>
    <row r="3809" spans="1:18" s="28" customFormat="1" ht="12" x14ac:dyDescent="0.2">
      <c r="A3809" s="717" t="s">
        <v>514</v>
      </c>
      <c r="B3809" s="718" t="s">
        <v>515</v>
      </c>
      <c r="C3809" s="718" t="s">
        <v>147</v>
      </c>
      <c r="D3809" s="718" t="s">
        <v>724</v>
      </c>
      <c r="E3809" s="719">
        <v>3000</v>
      </c>
      <c r="F3809" s="720" t="s">
        <v>3158</v>
      </c>
      <c r="G3809" s="718" t="s">
        <v>3159</v>
      </c>
      <c r="H3809" s="718"/>
      <c r="I3809" s="718" t="s">
        <v>528</v>
      </c>
      <c r="J3809" s="718" t="s">
        <v>3160</v>
      </c>
      <c r="K3809" s="721" t="s">
        <v>557</v>
      </c>
      <c r="L3809" s="732">
        <v>5</v>
      </c>
      <c r="M3809" s="733">
        <v>15000</v>
      </c>
      <c r="N3809" s="734" t="s">
        <v>557</v>
      </c>
      <c r="O3809" s="732">
        <v>6</v>
      </c>
      <c r="P3809" s="733">
        <v>17800</v>
      </c>
      <c r="Q3809" s="735" t="str">
        <f t="shared" si="85"/>
        <v>13 - INDETERMINADO</v>
      </c>
      <c r="R3809" s="736" t="s">
        <v>523</v>
      </c>
    </row>
    <row r="3810" spans="1:18" s="28" customFormat="1" ht="12" x14ac:dyDescent="0.2">
      <c r="A3810" s="717" t="s">
        <v>514</v>
      </c>
      <c r="B3810" s="718" t="s">
        <v>515</v>
      </c>
      <c r="C3810" s="718" t="s">
        <v>147</v>
      </c>
      <c r="D3810" s="718" t="s">
        <v>671</v>
      </c>
      <c r="E3810" s="719">
        <v>3000</v>
      </c>
      <c r="F3810" s="720" t="s">
        <v>3161</v>
      </c>
      <c r="G3810" s="718" t="s">
        <v>3162</v>
      </c>
      <c r="H3810" s="718" t="s">
        <v>539</v>
      </c>
      <c r="I3810" s="718" t="s">
        <v>520</v>
      </c>
      <c r="J3810" s="718" t="s">
        <v>576</v>
      </c>
      <c r="K3810" s="721" t="s">
        <v>700</v>
      </c>
      <c r="L3810" s="732">
        <v>5</v>
      </c>
      <c r="M3810" s="733">
        <v>15000</v>
      </c>
      <c r="N3810" s="734" t="s">
        <v>700</v>
      </c>
      <c r="O3810" s="732">
        <v>6</v>
      </c>
      <c r="P3810" s="733">
        <v>17994.79</v>
      </c>
      <c r="Q3810" s="735" t="str">
        <f t="shared" si="85"/>
        <v>3 - INDETERMINADO</v>
      </c>
      <c r="R3810" s="736" t="s">
        <v>523</v>
      </c>
    </row>
    <row r="3811" spans="1:18" s="28" customFormat="1" ht="12" x14ac:dyDescent="0.2">
      <c r="A3811" s="717" t="s">
        <v>514</v>
      </c>
      <c r="B3811" s="718" t="s">
        <v>515</v>
      </c>
      <c r="C3811" s="718" t="s">
        <v>147</v>
      </c>
      <c r="D3811" s="718" t="s">
        <v>3163</v>
      </c>
      <c r="E3811" s="719">
        <v>4500</v>
      </c>
      <c r="F3811" s="720" t="s">
        <v>3164</v>
      </c>
      <c r="G3811" s="718" t="s">
        <v>3165</v>
      </c>
      <c r="H3811" s="718" t="s">
        <v>519</v>
      </c>
      <c r="I3811" s="718" t="s">
        <v>528</v>
      </c>
      <c r="J3811" s="718" t="s">
        <v>547</v>
      </c>
      <c r="K3811" s="721" t="s">
        <v>557</v>
      </c>
      <c r="L3811" s="732">
        <v>12</v>
      </c>
      <c r="M3811" s="733">
        <v>54600</v>
      </c>
      <c r="N3811" s="734" t="s">
        <v>557</v>
      </c>
      <c r="O3811" s="732">
        <v>6</v>
      </c>
      <c r="P3811" s="733">
        <v>26550</v>
      </c>
      <c r="Q3811" s="735" t="str">
        <f t="shared" si="85"/>
        <v>13 - INDETERMINADO</v>
      </c>
      <c r="R3811" s="736" t="s">
        <v>523</v>
      </c>
    </row>
    <row r="3812" spans="1:18" s="28" customFormat="1" ht="12" x14ac:dyDescent="0.2">
      <c r="A3812" s="717" t="s">
        <v>514</v>
      </c>
      <c r="B3812" s="718" t="s">
        <v>515</v>
      </c>
      <c r="C3812" s="718" t="s">
        <v>147</v>
      </c>
      <c r="D3812" s="718" t="s">
        <v>1081</v>
      </c>
      <c r="E3812" s="719">
        <v>2500</v>
      </c>
      <c r="F3812" s="720" t="s">
        <v>3166</v>
      </c>
      <c r="G3812" s="718" t="s">
        <v>3167</v>
      </c>
      <c r="H3812" s="718" t="s">
        <v>539</v>
      </c>
      <c r="I3812" s="718" t="s">
        <v>520</v>
      </c>
      <c r="J3812" s="718" t="s">
        <v>1450</v>
      </c>
      <c r="K3812" s="721" t="s">
        <v>535</v>
      </c>
      <c r="L3812" s="732">
        <v>12</v>
      </c>
      <c r="M3812" s="733">
        <v>30600</v>
      </c>
      <c r="N3812" s="734" t="s">
        <v>535</v>
      </c>
      <c r="O3812" s="732">
        <v>6</v>
      </c>
      <c r="P3812" s="733">
        <v>14993.92</v>
      </c>
      <c r="Q3812" s="735" t="str">
        <f t="shared" si="85"/>
        <v>12 - INDETERMINADO</v>
      </c>
      <c r="R3812" s="736" t="s">
        <v>523</v>
      </c>
    </row>
    <row r="3813" spans="1:18" s="28" customFormat="1" ht="12" x14ac:dyDescent="0.2">
      <c r="A3813" s="717" t="s">
        <v>514</v>
      </c>
      <c r="B3813" s="718" t="s">
        <v>515</v>
      </c>
      <c r="C3813" s="718" t="s">
        <v>147</v>
      </c>
      <c r="D3813" s="718" t="s">
        <v>819</v>
      </c>
      <c r="E3813" s="719">
        <v>4000</v>
      </c>
      <c r="F3813" s="720" t="s">
        <v>3168</v>
      </c>
      <c r="G3813" s="718" t="s">
        <v>3169</v>
      </c>
      <c r="H3813" s="718" t="s">
        <v>519</v>
      </c>
      <c r="I3813" s="718" t="s">
        <v>528</v>
      </c>
      <c r="J3813" s="718" t="s">
        <v>547</v>
      </c>
      <c r="K3813" s="721" t="s">
        <v>535</v>
      </c>
      <c r="L3813" s="732">
        <v>12</v>
      </c>
      <c r="M3813" s="733">
        <v>48060.009999999995</v>
      </c>
      <c r="N3813" s="734" t="s">
        <v>535</v>
      </c>
      <c r="O3813" s="732">
        <v>6</v>
      </c>
      <c r="P3813" s="733">
        <v>17202.98</v>
      </c>
      <c r="Q3813" s="735" t="str">
        <f t="shared" si="85"/>
        <v>12 - INDETERMINADO</v>
      </c>
      <c r="R3813" s="736" t="s">
        <v>523</v>
      </c>
    </row>
    <row r="3814" spans="1:18" s="28" customFormat="1" ht="12" x14ac:dyDescent="0.2">
      <c r="A3814" s="717" t="s">
        <v>514</v>
      </c>
      <c r="B3814" s="718" t="s">
        <v>515</v>
      </c>
      <c r="C3814" s="718" t="s">
        <v>147</v>
      </c>
      <c r="D3814" s="718" t="s">
        <v>544</v>
      </c>
      <c r="E3814" s="719">
        <v>6000</v>
      </c>
      <c r="F3814" s="720" t="s">
        <v>3170</v>
      </c>
      <c r="G3814" s="718" t="s">
        <v>3171</v>
      </c>
      <c r="H3814" s="718" t="s">
        <v>519</v>
      </c>
      <c r="I3814" s="718" t="s">
        <v>528</v>
      </c>
      <c r="J3814" s="718" t="s">
        <v>547</v>
      </c>
      <c r="K3814" s="721" t="s">
        <v>541</v>
      </c>
      <c r="L3814" s="732">
        <v>5</v>
      </c>
      <c r="M3814" s="733">
        <v>30000</v>
      </c>
      <c r="N3814" s="734" t="s">
        <v>541</v>
      </c>
      <c r="O3814" s="732">
        <v>6</v>
      </c>
      <c r="P3814" s="733">
        <v>36000</v>
      </c>
      <c r="Q3814" s="735" t="str">
        <f t="shared" si="85"/>
        <v>5 - INDETERMINADO</v>
      </c>
      <c r="R3814" s="736" t="s">
        <v>523</v>
      </c>
    </row>
    <row r="3815" spans="1:18" s="28" customFormat="1" ht="12" x14ac:dyDescent="0.2">
      <c r="A3815" s="717" t="s">
        <v>514</v>
      </c>
      <c r="B3815" s="718" t="s">
        <v>515</v>
      </c>
      <c r="C3815" s="718" t="s">
        <v>147</v>
      </c>
      <c r="D3815" s="718" t="s">
        <v>536</v>
      </c>
      <c r="E3815" s="719">
        <v>3000</v>
      </c>
      <c r="F3815" s="720" t="s">
        <v>3172</v>
      </c>
      <c r="G3815" s="718" t="s">
        <v>3173</v>
      </c>
      <c r="H3815" s="718" t="s">
        <v>539</v>
      </c>
      <c r="I3815" s="718" t="s">
        <v>520</v>
      </c>
      <c r="J3815" s="718" t="s">
        <v>2044</v>
      </c>
      <c r="K3815" s="721" t="s">
        <v>541</v>
      </c>
      <c r="L3815" s="732">
        <v>5</v>
      </c>
      <c r="M3815" s="733">
        <v>15000</v>
      </c>
      <c r="N3815" s="734" t="s">
        <v>541</v>
      </c>
      <c r="O3815" s="732">
        <v>6</v>
      </c>
      <c r="P3815" s="733">
        <v>17900</v>
      </c>
      <c r="Q3815" s="735" t="str">
        <f t="shared" si="85"/>
        <v>5 - INDETERMINADO</v>
      </c>
      <c r="R3815" s="736" t="s">
        <v>523</v>
      </c>
    </row>
    <row r="3816" spans="1:18" s="28" customFormat="1" ht="12" x14ac:dyDescent="0.2">
      <c r="A3816" s="717" t="s">
        <v>514</v>
      </c>
      <c r="B3816" s="718" t="s">
        <v>549</v>
      </c>
      <c r="C3816" s="718" t="s">
        <v>147</v>
      </c>
      <c r="D3816" s="718" t="s">
        <v>3174</v>
      </c>
      <c r="E3816" s="719">
        <v>3000</v>
      </c>
      <c r="F3816" s="720" t="s">
        <v>3175</v>
      </c>
      <c r="G3816" s="718" t="s">
        <v>3176</v>
      </c>
      <c r="H3816" s="718" t="s">
        <v>539</v>
      </c>
      <c r="I3816" s="718" t="s">
        <v>528</v>
      </c>
      <c r="J3816" s="718" t="s">
        <v>540</v>
      </c>
      <c r="K3816" s="721" t="s">
        <v>542</v>
      </c>
      <c r="L3816" s="732">
        <v>0</v>
      </c>
      <c r="M3816" s="733">
        <v>0</v>
      </c>
      <c r="N3816" s="734">
        <v>0</v>
      </c>
      <c r="O3816" s="732">
        <v>2</v>
      </c>
      <c r="P3816" s="733">
        <v>5700</v>
      </c>
      <c r="Q3816" s="735"/>
      <c r="R3816" s="736" t="s">
        <v>543</v>
      </c>
    </row>
    <row r="3817" spans="1:18" s="28" customFormat="1" ht="12" x14ac:dyDescent="0.2">
      <c r="A3817" s="717" t="s">
        <v>514</v>
      </c>
      <c r="B3817" s="718" t="s">
        <v>515</v>
      </c>
      <c r="C3817" s="718" t="s">
        <v>147</v>
      </c>
      <c r="D3817" s="718" t="s">
        <v>1132</v>
      </c>
      <c r="E3817" s="719">
        <v>3000</v>
      </c>
      <c r="F3817" s="720" t="s">
        <v>3177</v>
      </c>
      <c r="G3817" s="718" t="s">
        <v>3178</v>
      </c>
      <c r="H3817" s="718" t="s">
        <v>527</v>
      </c>
      <c r="I3817" s="718" t="s">
        <v>520</v>
      </c>
      <c r="J3817" s="718" t="s">
        <v>803</v>
      </c>
      <c r="K3817" s="721" t="s">
        <v>557</v>
      </c>
      <c r="L3817" s="732">
        <v>5</v>
      </c>
      <c r="M3817" s="733">
        <v>14900</v>
      </c>
      <c r="N3817" s="734" t="s">
        <v>557</v>
      </c>
      <c r="O3817" s="732">
        <v>6</v>
      </c>
      <c r="P3817" s="733">
        <v>17997.71</v>
      </c>
      <c r="Q3817" s="735" t="str">
        <f t="shared" ref="Q3817:Q3827" si="86">+N3817</f>
        <v>13 - INDETERMINADO</v>
      </c>
      <c r="R3817" s="736" t="s">
        <v>523</v>
      </c>
    </row>
    <row r="3818" spans="1:18" s="28" customFormat="1" ht="12" x14ac:dyDescent="0.2">
      <c r="A3818" s="717" t="s">
        <v>514</v>
      </c>
      <c r="B3818" s="718" t="s">
        <v>515</v>
      </c>
      <c r="C3818" s="718" t="s">
        <v>147</v>
      </c>
      <c r="D3818" s="718" t="s">
        <v>3179</v>
      </c>
      <c r="E3818" s="719">
        <v>8000</v>
      </c>
      <c r="F3818" s="720" t="s">
        <v>3180</v>
      </c>
      <c r="G3818" s="718" t="s">
        <v>3181</v>
      </c>
      <c r="H3818" s="718" t="s">
        <v>527</v>
      </c>
      <c r="I3818" s="718" t="s">
        <v>528</v>
      </c>
      <c r="J3818" s="718" t="s">
        <v>2030</v>
      </c>
      <c r="K3818" s="721" t="s">
        <v>785</v>
      </c>
      <c r="L3818" s="732">
        <v>12</v>
      </c>
      <c r="M3818" s="733">
        <v>96600</v>
      </c>
      <c r="N3818" s="734" t="s">
        <v>785</v>
      </c>
      <c r="O3818" s="732">
        <v>6</v>
      </c>
      <c r="P3818" s="733">
        <v>47981.66</v>
      </c>
      <c r="Q3818" s="735" t="str">
        <f t="shared" si="86"/>
        <v>11 - INDETERMINADO</v>
      </c>
      <c r="R3818" s="736" t="s">
        <v>523</v>
      </c>
    </row>
    <row r="3819" spans="1:18" s="28" customFormat="1" ht="12" x14ac:dyDescent="0.2">
      <c r="A3819" s="717" t="s">
        <v>514</v>
      </c>
      <c r="B3819" s="718" t="s">
        <v>515</v>
      </c>
      <c r="C3819" s="718" t="s">
        <v>147</v>
      </c>
      <c r="D3819" s="718" t="s">
        <v>554</v>
      </c>
      <c r="E3819" s="719">
        <v>3000</v>
      </c>
      <c r="F3819" s="720" t="s">
        <v>3182</v>
      </c>
      <c r="G3819" s="718" t="s">
        <v>3183</v>
      </c>
      <c r="H3819" s="718" t="s">
        <v>539</v>
      </c>
      <c r="I3819" s="718" t="s">
        <v>520</v>
      </c>
      <c r="J3819" s="718" t="s">
        <v>576</v>
      </c>
      <c r="K3819" s="721" t="s">
        <v>557</v>
      </c>
      <c r="L3819" s="732">
        <v>5</v>
      </c>
      <c r="M3819" s="733">
        <v>14900</v>
      </c>
      <c r="N3819" s="734" t="s">
        <v>557</v>
      </c>
      <c r="O3819" s="732">
        <v>6</v>
      </c>
      <c r="P3819" s="733">
        <v>17800</v>
      </c>
      <c r="Q3819" s="735" t="str">
        <f t="shared" si="86"/>
        <v>13 - INDETERMINADO</v>
      </c>
      <c r="R3819" s="736" t="s">
        <v>523</v>
      </c>
    </row>
    <row r="3820" spans="1:18" s="28" customFormat="1" ht="12" x14ac:dyDescent="0.2">
      <c r="A3820" s="717" t="s">
        <v>514</v>
      </c>
      <c r="B3820" s="718" t="s">
        <v>515</v>
      </c>
      <c r="C3820" s="718" t="s">
        <v>147</v>
      </c>
      <c r="D3820" s="718" t="s">
        <v>708</v>
      </c>
      <c r="E3820" s="719">
        <v>3000</v>
      </c>
      <c r="F3820" s="720" t="s">
        <v>3184</v>
      </c>
      <c r="G3820" s="718" t="s">
        <v>3185</v>
      </c>
      <c r="H3820" s="718" t="s">
        <v>539</v>
      </c>
      <c r="I3820" s="718" t="s">
        <v>528</v>
      </c>
      <c r="J3820" s="718" t="s">
        <v>540</v>
      </c>
      <c r="K3820" s="721" t="s">
        <v>612</v>
      </c>
      <c r="L3820" s="732">
        <v>5</v>
      </c>
      <c r="M3820" s="733">
        <v>15000</v>
      </c>
      <c r="N3820" s="734" t="s">
        <v>612</v>
      </c>
      <c r="O3820" s="732">
        <v>6</v>
      </c>
      <c r="P3820" s="733">
        <v>18000</v>
      </c>
      <c r="Q3820" s="735" t="str">
        <f t="shared" si="86"/>
        <v>15 - INDETERMINADO</v>
      </c>
      <c r="R3820" s="736" t="s">
        <v>523</v>
      </c>
    </row>
    <row r="3821" spans="1:18" s="28" customFormat="1" ht="12" x14ac:dyDescent="0.2">
      <c r="A3821" s="717" t="s">
        <v>514</v>
      </c>
      <c r="B3821" s="718" t="s">
        <v>515</v>
      </c>
      <c r="C3821" s="718" t="s">
        <v>147</v>
      </c>
      <c r="D3821" s="718" t="s">
        <v>749</v>
      </c>
      <c r="E3821" s="719">
        <v>2500</v>
      </c>
      <c r="F3821" s="720" t="s">
        <v>3186</v>
      </c>
      <c r="G3821" s="718" t="s">
        <v>3187</v>
      </c>
      <c r="H3821" s="718" t="s">
        <v>571</v>
      </c>
      <c r="I3821" s="718" t="s">
        <v>571</v>
      </c>
      <c r="J3821" s="718" t="s">
        <v>571</v>
      </c>
      <c r="K3821" s="721" t="s">
        <v>530</v>
      </c>
      <c r="L3821" s="732">
        <v>12</v>
      </c>
      <c r="M3821" s="733">
        <v>30600</v>
      </c>
      <c r="N3821" s="734" t="s">
        <v>530</v>
      </c>
      <c r="O3821" s="732">
        <v>6</v>
      </c>
      <c r="P3821" s="733">
        <v>15000</v>
      </c>
      <c r="Q3821" s="735" t="str">
        <f t="shared" si="86"/>
        <v>4 - INDETERMINADO</v>
      </c>
      <c r="R3821" s="736" t="s">
        <v>523</v>
      </c>
    </row>
    <row r="3822" spans="1:18" s="28" customFormat="1" ht="12" x14ac:dyDescent="0.2">
      <c r="A3822" s="717" t="s">
        <v>514</v>
      </c>
      <c r="B3822" s="718" t="s">
        <v>515</v>
      </c>
      <c r="C3822" s="718" t="s">
        <v>147</v>
      </c>
      <c r="D3822" s="718" t="s">
        <v>948</v>
      </c>
      <c r="E3822" s="719">
        <v>1300</v>
      </c>
      <c r="F3822" s="720" t="s">
        <v>3188</v>
      </c>
      <c r="G3822" s="718" t="s">
        <v>3189</v>
      </c>
      <c r="H3822" s="718" t="s">
        <v>623</v>
      </c>
      <c r="I3822" s="718" t="s">
        <v>738</v>
      </c>
      <c r="J3822" s="718" t="s">
        <v>624</v>
      </c>
      <c r="K3822" s="721" t="s">
        <v>3190</v>
      </c>
      <c r="L3822" s="732">
        <v>12</v>
      </c>
      <c r="M3822" s="733">
        <v>16410</v>
      </c>
      <c r="N3822" s="734" t="s">
        <v>3190</v>
      </c>
      <c r="O3822" s="732">
        <v>6</v>
      </c>
      <c r="P3822" s="733">
        <v>7800</v>
      </c>
      <c r="Q3822" s="735" t="str">
        <f t="shared" si="86"/>
        <v>110 - INDETERMINADO</v>
      </c>
      <c r="R3822" s="736" t="s">
        <v>523</v>
      </c>
    </row>
    <row r="3823" spans="1:18" s="28" customFormat="1" ht="12" x14ac:dyDescent="0.2">
      <c r="A3823" s="717" t="s">
        <v>514</v>
      </c>
      <c r="B3823" s="718" t="s">
        <v>549</v>
      </c>
      <c r="C3823" s="718" t="s">
        <v>147</v>
      </c>
      <c r="D3823" s="718" t="s">
        <v>3191</v>
      </c>
      <c r="E3823" s="719">
        <v>3000</v>
      </c>
      <c r="F3823" s="720" t="s">
        <v>3192</v>
      </c>
      <c r="G3823" s="718" t="s">
        <v>3193</v>
      </c>
      <c r="H3823" s="718"/>
      <c r="I3823" s="718" t="s">
        <v>520</v>
      </c>
      <c r="J3823" s="718" t="s">
        <v>3194</v>
      </c>
      <c r="K3823" s="721">
        <v>3</v>
      </c>
      <c r="L3823" s="732">
        <v>8</v>
      </c>
      <c r="M3823" s="733">
        <v>22742.91</v>
      </c>
      <c r="N3823" s="734">
        <v>0</v>
      </c>
      <c r="O3823" s="732">
        <v>6</v>
      </c>
      <c r="P3823" s="733">
        <v>18000</v>
      </c>
      <c r="Q3823" s="735">
        <f t="shared" si="86"/>
        <v>0</v>
      </c>
      <c r="R3823" s="736" t="s">
        <v>523</v>
      </c>
    </row>
    <row r="3824" spans="1:18" s="28" customFormat="1" ht="12" x14ac:dyDescent="0.2">
      <c r="A3824" s="717" t="s">
        <v>514</v>
      </c>
      <c r="B3824" s="718" t="s">
        <v>549</v>
      </c>
      <c r="C3824" s="718" t="s">
        <v>147</v>
      </c>
      <c r="D3824" s="718" t="s">
        <v>2396</v>
      </c>
      <c r="E3824" s="719">
        <v>3500</v>
      </c>
      <c r="F3824" s="720" t="s">
        <v>3195</v>
      </c>
      <c r="G3824" s="718" t="s">
        <v>3196</v>
      </c>
      <c r="H3824" s="718" t="s">
        <v>571</v>
      </c>
      <c r="I3824" s="718" t="s">
        <v>571</v>
      </c>
      <c r="J3824" s="718" t="s">
        <v>571</v>
      </c>
      <c r="K3824" s="721">
        <v>3</v>
      </c>
      <c r="L3824" s="732">
        <v>8</v>
      </c>
      <c r="M3824" s="733">
        <v>26580</v>
      </c>
      <c r="N3824" s="734">
        <v>0</v>
      </c>
      <c r="O3824" s="732">
        <v>6</v>
      </c>
      <c r="P3824" s="733">
        <v>21000</v>
      </c>
      <c r="Q3824" s="735">
        <f t="shared" si="86"/>
        <v>0</v>
      </c>
      <c r="R3824" s="736" t="s">
        <v>523</v>
      </c>
    </row>
    <row r="3825" spans="1:18" s="28" customFormat="1" ht="12" x14ac:dyDescent="0.2">
      <c r="A3825" s="717" t="s">
        <v>514</v>
      </c>
      <c r="B3825" s="718" t="s">
        <v>515</v>
      </c>
      <c r="C3825" s="718" t="s">
        <v>147</v>
      </c>
      <c r="D3825" s="718" t="s">
        <v>728</v>
      </c>
      <c r="E3825" s="719">
        <v>2000</v>
      </c>
      <c r="F3825" s="720" t="s">
        <v>3197</v>
      </c>
      <c r="G3825" s="718" t="s">
        <v>3198</v>
      </c>
      <c r="H3825" s="718" t="s">
        <v>930</v>
      </c>
      <c r="I3825" s="718" t="s">
        <v>528</v>
      </c>
      <c r="J3825" s="718" t="s">
        <v>1833</v>
      </c>
      <c r="K3825" s="721" t="s">
        <v>1153</v>
      </c>
      <c r="L3825" s="732">
        <v>12</v>
      </c>
      <c r="M3825" s="733">
        <v>24810</v>
      </c>
      <c r="N3825" s="734" t="s">
        <v>1153</v>
      </c>
      <c r="O3825" s="732">
        <v>6</v>
      </c>
      <c r="P3825" s="733">
        <v>12000</v>
      </c>
      <c r="Q3825" s="735" t="str">
        <f t="shared" si="86"/>
        <v>17 - INDETERMINADO</v>
      </c>
      <c r="R3825" s="736" t="s">
        <v>523</v>
      </c>
    </row>
    <row r="3826" spans="1:18" s="28" customFormat="1" ht="12" x14ac:dyDescent="0.2">
      <c r="A3826" s="717" t="s">
        <v>514</v>
      </c>
      <c r="B3826" s="718" t="s">
        <v>515</v>
      </c>
      <c r="C3826" s="718" t="s">
        <v>147</v>
      </c>
      <c r="D3826" s="718" t="s">
        <v>544</v>
      </c>
      <c r="E3826" s="719">
        <v>6000</v>
      </c>
      <c r="F3826" s="720" t="s">
        <v>3199</v>
      </c>
      <c r="G3826" s="718" t="s">
        <v>3200</v>
      </c>
      <c r="H3826" s="718" t="s">
        <v>519</v>
      </c>
      <c r="I3826" s="718" t="s">
        <v>528</v>
      </c>
      <c r="J3826" s="718" t="s">
        <v>600</v>
      </c>
      <c r="K3826" s="721" t="s">
        <v>541</v>
      </c>
      <c r="L3826" s="732">
        <v>5</v>
      </c>
      <c r="M3826" s="733">
        <v>30000</v>
      </c>
      <c r="N3826" s="734" t="s">
        <v>541</v>
      </c>
      <c r="O3826" s="732">
        <v>6</v>
      </c>
      <c r="P3826" s="733">
        <v>36000</v>
      </c>
      <c r="Q3826" s="735" t="str">
        <f t="shared" si="86"/>
        <v>5 - INDETERMINADO</v>
      </c>
      <c r="R3826" s="736" t="s">
        <v>523</v>
      </c>
    </row>
    <row r="3827" spans="1:18" s="28" customFormat="1" ht="12" x14ac:dyDescent="0.2">
      <c r="A3827" s="717" t="s">
        <v>514</v>
      </c>
      <c r="B3827" s="718" t="s">
        <v>515</v>
      </c>
      <c r="C3827" s="718" t="s">
        <v>147</v>
      </c>
      <c r="D3827" s="718" t="s">
        <v>1085</v>
      </c>
      <c r="E3827" s="719">
        <v>2500</v>
      </c>
      <c r="F3827" s="720" t="s">
        <v>3201</v>
      </c>
      <c r="G3827" s="718" t="s">
        <v>3202</v>
      </c>
      <c r="H3827" s="718" t="s">
        <v>571</v>
      </c>
      <c r="I3827" s="718" t="s">
        <v>571</v>
      </c>
      <c r="J3827" s="718" t="s">
        <v>571</v>
      </c>
      <c r="K3827" s="721" t="s">
        <v>530</v>
      </c>
      <c r="L3827" s="732">
        <v>12</v>
      </c>
      <c r="M3827" s="733">
        <v>30600</v>
      </c>
      <c r="N3827" s="734" t="s">
        <v>530</v>
      </c>
      <c r="O3827" s="732">
        <v>6</v>
      </c>
      <c r="P3827" s="733">
        <v>15000</v>
      </c>
      <c r="Q3827" s="735" t="str">
        <f t="shared" si="86"/>
        <v>4 - INDETERMINADO</v>
      </c>
      <c r="R3827" s="736" t="s">
        <v>523</v>
      </c>
    </row>
    <row r="3828" spans="1:18" s="28" customFormat="1" ht="12" x14ac:dyDescent="0.2">
      <c r="A3828" s="717" t="s">
        <v>514</v>
      </c>
      <c r="B3828" s="718" t="s">
        <v>515</v>
      </c>
      <c r="C3828" s="718" t="s">
        <v>147</v>
      </c>
      <c r="D3828" s="718" t="s">
        <v>724</v>
      </c>
      <c r="E3828" s="719">
        <v>3000</v>
      </c>
      <c r="F3828" s="720" t="s">
        <v>3203</v>
      </c>
      <c r="G3828" s="718" t="s">
        <v>3204</v>
      </c>
      <c r="H3828" s="718" t="s">
        <v>519</v>
      </c>
      <c r="I3828" s="718" t="s">
        <v>528</v>
      </c>
      <c r="J3828" s="718" t="s">
        <v>547</v>
      </c>
      <c r="K3828" s="721">
        <v>11</v>
      </c>
      <c r="L3828" s="732">
        <v>1</v>
      </c>
      <c r="M3828" s="733">
        <v>3000</v>
      </c>
      <c r="N3828" s="734" t="s">
        <v>542</v>
      </c>
      <c r="O3828" s="732">
        <v>0</v>
      </c>
      <c r="P3828" s="733">
        <v>0</v>
      </c>
      <c r="Q3828" s="735"/>
      <c r="R3828" s="736" t="s">
        <v>543</v>
      </c>
    </row>
    <row r="3829" spans="1:18" s="28" customFormat="1" ht="12" x14ac:dyDescent="0.2">
      <c r="A3829" s="717" t="s">
        <v>514</v>
      </c>
      <c r="B3829" s="718" t="s">
        <v>549</v>
      </c>
      <c r="C3829" s="718" t="s">
        <v>147</v>
      </c>
      <c r="D3829" s="718" t="s">
        <v>573</v>
      </c>
      <c r="E3829" s="719">
        <v>2000</v>
      </c>
      <c r="F3829" s="720" t="s">
        <v>3205</v>
      </c>
      <c r="G3829" s="718" t="s">
        <v>3206</v>
      </c>
      <c r="H3829" s="718" t="s">
        <v>539</v>
      </c>
      <c r="I3829" s="718" t="s">
        <v>738</v>
      </c>
      <c r="J3829" s="718" t="s">
        <v>1539</v>
      </c>
      <c r="K3829" s="721" t="s">
        <v>3207</v>
      </c>
      <c r="L3829" s="732">
        <v>3</v>
      </c>
      <c r="M3829" s="733">
        <v>5920</v>
      </c>
      <c r="N3829" s="734">
        <v>0</v>
      </c>
      <c r="O3829" s="732">
        <v>6</v>
      </c>
      <c r="P3829" s="733">
        <v>11919.44</v>
      </c>
      <c r="Q3829" s="735">
        <f t="shared" ref="Q3829:Q3836" si="87">+N3829</f>
        <v>0</v>
      </c>
      <c r="R3829" s="736" t="s">
        <v>523</v>
      </c>
    </row>
    <row r="3830" spans="1:18" s="28" customFormat="1" ht="12" x14ac:dyDescent="0.2">
      <c r="A3830" s="717" t="s">
        <v>514</v>
      </c>
      <c r="B3830" s="718" t="s">
        <v>515</v>
      </c>
      <c r="C3830" s="718" t="s">
        <v>147</v>
      </c>
      <c r="D3830" s="718" t="s">
        <v>3208</v>
      </c>
      <c r="E3830" s="719">
        <v>2500</v>
      </c>
      <c r="F3830" s="720" t="s">
        <v>3209</v>
      </c>
      <c r="G3830" s="718" t="s">
        <v>3210</v>
      </c>
      <c r="H3830" s="718" t="s">
        <v>527</v>
      </c>
      <c r="I3830" s="718" t="s">
        <v>528</v>
      </c>
      <c r="J3830" s="718" t="s">
        <v>3211</v>
      </c>
      <c r="K3830" s="721" t="s">
        <v>530</v>
      </c>
      <c r="L3830" s="732">
        <v>12</v>
      </c>
      <c r="M3830" s="733">
        <v>30516.67</v>
      </c>
      <c r="N3830" s="734" t="s">
        <v>530</v>
      </c>
      <c r="O3830" s="732">
        <v>6</v>
      </c>
      <c r="P3830" s="733">
        <v>14914.24</v>
      </c>
      <c r="Q3830" s="735" t="str">
        <f t="shared" si="87"/>
        <v>4 - INDETERMINADO</v>
      </c>
      <c r="R3830" s="736" t="s">
        <v>523</v>
      </c>
    </row>
    <row r="3831" spans="1:18" s="28" customFormat="1" ht="12" x14ac:dyDescent="0.2">
      <c r="A3831" s="717" t="s">
        <v>514</v>
      </c>
      <c r="B3831" s="718" t="s">
        <v>515</v>
      </c>
      <c r="C3831" s="718" t="s">
        <v>147</v>
      </c>
      <c r="D3831" s="718" t="s">
        <v>773</v>
      </c>
      <c r="E3831" s="719">
        <v>2500</v>
      </c>
      <c r="F3831" s="720" t="s">
        <v>3212</v>
      </c>
      <c r="G3831" s="718" t="s">
        <v>3213</v>
      </c>
      <c r="H3831" s="718" t="s">
        <v>571</v>
      </c>
      <c r="I3831" s="718" t="s">
        <v>571</v>
      </c>
      <c r="J3831" s="718" t="s">
        <v>571</v>
      </c>
      <c r="K3831" s="721" t="s">
        <v>541</v>
      </c>
      <c r="L3831" s="732">
        <v>5</v>
      </c>
      <c r="M3831" s="733">
        <v>11293.630000000001</v>
      </c>
      <c r="N3831" s="734" t="s">
        <v>541</v>
      </c>
      <c r="O3831" s="732">
        <v>6</v>
      </c>
      <c r="P3831" s="733">
        <v>14973.960000000001</v>
      </c>
      <c r="Q3831" s="735" t="str">
        <f t="shared" si="87"/>
        <v>5 - INDETERMINADO</v>
      </c>
      <c r="R3831" s="736" t="s">
        <v>523</v>
      </c>
    </row>
    <row r="3832" spans="1:18" s="28" customFormat="1" ht="12" x14ac:dyDescent="0.2">
      <c r="A3832" s="717" t="s">
        <v>514</v>
      </c>
      <c r="B3832" s="718" t="s">
        <v>515</v>
      </c>
      <c r="C3832" s="718" t="s">
        <v>147</v>
      </c>
      <c r="D3832" s="718" t="s">
        <v>3214</v>
      </c>
      <c r="E3832" s="719">
        <v>3500</v>
      </c>
      <c r="F3832" s="720" t="s">
        <v>3215</v>
      </c>
      <c r="G3832" s="718" t="s">
        <v>3216</v>
      </c>
      <c r="H3832" s="718" t="s">
        <v>623</v>
      </c>
      <c r="I3832" s="718" t="s">
        <v>738</v>
      </c>
      <c r="J3832" s="718" t="s">
        <v>3217</v>
      </c>
      <c r="K3832" s="721" t="s">
        <v>700</v>
      </c>
      <c r="L3832" s="732">
        <v>12</v>
      </c>
      <c r="M3832" s="733">
        <v>42600</v>
      </c>
      <c r="N3832" s="734" t="s">
        <v>700</v>
      </c>
      <c r="O3832" s="732">
        <v>6</v>
      </c>
      <c r="P3832" s="733">
        <v>20877.739999999998</v>
      </c>
      <c r="Q3832" s="735" t="str">
        <f t="shared" si="87"/>
        <v>3 - INDETERMINADO</v>
      </c>
      <c r="R3832" s="736" t="s">
        <v>523</v>
      </c>
    </row>
    <row r="3833" spans="1:18" s="28" customFormat="1" ht="12" x14ac:dyDescent="0.2">
      <c r="A3833" s="717" t="s">
        <v>514</v>
      </c>
      <c r="B3833" s="718" t="s">
        <v>515</v>
      </c>
      <c r="C3833" s="718" t="s">
        <v>147</v>
      </c>
      <c r="D3833" s="718" t="s">
        <v>1488</v>
      </c>
      <c r="E3833" s="719">
        <v>3000</v>
      </c>
      <c r="F3833" s="720" t="s">
        <v>3218</v>
      </c>
      <c r="G3833" s="718" t="s">
        <v>3219</v>
      </c>
      <c r="H3833" s="718" t="s">
        <v>930</v>
      </c>
      <c r="I3833" s="718" t="s">
        <v>520</v>
      </c>
      <c r="J3833" s="718" t="s">
        <v>1635</v>
      </c>
      <c r="K3833" s="721" t="s">
        <v>612</v>
      </c>
      <c r="L3833" s="732">
        <v>5</v>
      </c>
      <c r="M3833" s="733">
        <v>14900</v>
      </c>
      <c r="N3833" s="734" t="s">
        <v>612</v>
      </c>
      <c r="O3833" s="732">
        <v>6</v>
      </c>
      <c r="P3833" s="733">
        <v>17998.54</v>
      </c>
      <c r="Q3833" s="735" t="str">
        <f t="shared" si="87"/>
        <v>15 - INDETERMINADO</v>
      </c>
      <c r="R3833" s="736" t="s">
        <v>523</v>
      </c>
    </row>
    <row r="3834" spans="1:18" s="28" customFormat="1" ht="12" x14ac:dyDescent="0.2">
      <c r="A3834" s="717" t="s">
        <v>514</v>
      </c>
      <c r="B3834" s="718" t="s">
        <v>515</v>
      </c>
      <c r="C3834" s="718" t="s">
        <v>147</v>
      </c>
      <c r="D3834" s="718" t="s">
        <v>3220</v>
      </c>
      <c r="E3834" s="719">
        <v>7500</v>
      </c>
      <c r="F3834" s="720" t="s">
        <v>3221</v>
      </c>
      <c r="G3834" s="718" t="s">
        <v>3222</v>
      </c>
      <c r="H3834" s="718" t="s">
        <v>930</v>
      </c>
      <c r="I3834" s="718" t="s">
        <v>528</v>
      </c>
      <c r="J3834" s="718" t="s">
        <v>931</v>
      </c>
      <c r="K3834" s="721" t="s">
        <v>700</v>
      </c>
      <c r="L3834" s="732">
        <v>5</v>
      </c>
      <c r="M3834" s="733">
        <v>37423</v>
      </c>
      <c r="N3834" s="734" t="s">
        <v>700</v>
      </c>
      <c r="O3834" s="732">
        <v>6</v>
      </c>
      <c r="P3834" s="733">
        <v>45000</v>
      </c>
      <c r="Q3834" s="735" t="str">
        <f t="shared" si="87"/>
        <v>3 - INDETERMINADO</v>
      </c>
      <c r="R3834" s="736" t="s">
        <v>523</v>
      </c>
    </row>
    <row r="3835" spans="1:18" s="28" customFormat="1" ht="12" x14ac:dyDescent="0.2">
      <c r="A3835" s="717" t="s">
        <v>514</v>
      </c>
      <c r="B3835" s="718" t="s">
        <v>549</v>
      </c>
      <c r="C3835" s="718" t="s">
        <v>147</v>
      </c>
      <c r="D3835" s="718" t="s">
        <v>3223</v>
      </c>
      <c r="E3835" s="719">
        <v>3000</v>
      </c>
      <c r="F3835" s="720" t="s">
        <v>3224</v>
      </c>
      <c r="G3835" s="718" t="s">
        <v>3225</v>
      </c>
      <c r="H3835" s="718" t="s">
        <v>527</v>
      </c>
      <c r="I3835" s="718" t="s">
        <v>528</v>
      </c>
      <c r="J3835" s="718" t="s">
        <v>3226</v>
      </c>
      <c r="K3835" s="721">
        <v>3</v>
      </c>
      <c r="L3835" s="732">
        <v>8</v>
      </c>
      <c r="M3835" s="733">
        <v>23156.67</v>
      </c>
      <c r="N3835" s="734">
        <v>0</v>
      </c>
      <c r="O3835" s="732">
        <v>6</v>
      </c>
      <c r="P3835" s="733">
        <v>18000</v>
      </c>
      <c r="Q3835" s="735">
        <f t="shared" si="87"/>
        <v>0</v>
      </c>
      <c r="R3835" s="736" t="s">
        <v>523</v>
      </c>
    </row>
    <row r="3836" spans="1:18" s="28" customFormat="1" ht="12" x14ac:dyDescent="0.2">
      <c r="A3836" s="717" t="s">
        <v>514</v>
      </c>
      <c r="B3836" s="718" t="s">
        <v>515</v>
      </c>
      <c r="C3836" s="718" t="s">
        <v>147</v>
      </c>
      <c r="D3836" s="718" t="s">
        <v>819</v>
      </c>
      <c r="E3836" s="719">
        <v>4000</v>
      </c>
      <c r="F3836" s="720" t="s">
        <v>3227</v>
      </c>
      <c r="G3836" s="718" t="s">
        <v>3228</v>
      </c>
      <c r="H3836" s="718" t="s">
        <v>519</v>
      </c>
      <c r="I3836" s="718" t="s">
        <v>520</v>
      </c>
      <c r="J3836" s="718" t="s">
        <v>534</v>
      </c>
      <c r="K3836" s="721" t="s">
        <v>535</v>
      </c>
      <c r="L3836" s="732">
        <v>12</v>
      </c>
      <c r="M3836" s="733">
        <v>48600</v>
      </c>
      <c r="N3836" s="734" t="s">
        <v>535</v>
      </c>
      <c r="O3836" s="732">
        <v>6</v>
      </c>
      <c r="P3836" s="733">
        <v>22635.5</v>
      </c>
      <c r="Q3836" s="735" t="str">
        <f t="shared" si="87"/>
        <v>12 - INDETERMINADO</v>
      </c>
      <c r="R3836" s="736" t="s">
        <v>523</v>
      </c>
    </row>
    <row r="3837" spans="1:18" s="28" customFormat="1" ht="12" x14ac:dyDescent="0.2">
      <c r="A3837" s="717" t="s">
        <v>514</v>
      </c>
      <c r="B3837" s="718" t="s">
        <v>515</v>
      </c>
      <c r="C3837" s="718" t="s">
        <v>147</v>
      </c>
      <c r="D3837" s="718" t="s">
        <v>3229</v>
      </c>
      <c r="E3837" s="719">
        <v>1800</v>
      </c>
      <c r="F3837" s="720" t="s">
        <v>3230</v>
      </c>
      <c r="G3837" s="718" t="s">
        <v>3231</v>
      </c>
      <c r="H3837" s="718" t="s">
        <v>623</v>
      </c>
      <c r="I3837" s="718" t="s">
        <v>738</v>
      </c>
      <c r="J3837" s="718" t="s">
        <v>3232</v>
      </c>
      <c r="K3837" s="721" t="s">
        <v>740</v>
      </c>
      <c r="L3837" s="732">
        <v>12</v>
      </c>
      <c r="M3837" s="733">
        <v>20970</v>
      </c>
      <c r="N3837" s="734" t="s">
        <v>542</v>
      </c>
      <c r="O3837" s="732">
        <v>0</v>
      </c>
      <c r="P3837" s="733">
        <v>0</v>
      </c>
      <c r="Q3837" s="735"/>
      <c r="R3837" s="736" t="s">
        <v>543</v>
      </c>
    </row>
    <row r="3838" spans="1:18" s="28" customFormat="1" ht="12" x14ac:dyDescent="0.2">
      <c r="A3838" s="717" t="s">
        <v>514</v>
      </c>
      <c r="B3838" s="718" t="s">
        <v>515</v>
      </c>
      <c r="C3838" s="718" t="s">
        <v>147</v>
      </c>
      <c r="D3838" s="718" t="s">
        <v>1550</v>
      </c>
      <c r="E3838" s="719">
        <v>6000</v>
      </c>
      <c r="F3838" s="720" t="s">
        <v>3233</v>
      </c>
      <c r="G3838" s="718" t="s">
        <v>3234</v>
      </c>
      <c r="H3838" s="718" t="s">
        <v>519</v>
      </c>
      <c r="I3838" s="718" t="s">
        <v>528</v>
      </c>
      <c r="J3838" s="718" t="s">
        <v>600</v>
      </c>
      <c r="K3838" s="721" t="s">
        <v>530</v>
      </c>
      <c r="L3838" s="732">
        <v>5</v>
      </c>
      <c r="M3838" s="733">
        <v>30000</v>
      </c>
      <c r="N3838" s="734" t="s">
        <v>530</v>
      </c>
      <c r="O3838" s="732">
        <v>6</v>
      </c>
      <c r="P3838" s="733">
        <v>35999.58</v>
      </c>
      <c r="Q3838" s="735" t="str">
        <f t="shared" ref="Q3838:Q3849" si="88">+N3838</f>
        <v>4 - INDETERMINADO</v>
      </c>
      <c r="R3838" s="736" t="s">
        <v>523</v>
      </c>
    </row>
    <row r="3839" spans="1:18" s="28" customFormat="1" ht="12" x14ac:dyDescent="0.2">
      <c r="A3839" s="717" t="s">
        <v>514</v>
      </c>
      <c r="B3839" s="718" t="s">
        <v>515</v>
      </c>
      <c r="C3839" s="718" t="s">
        <v>147</v>
      </c>
      <c r="D3839" s="718" t="s">
        <v>558</v>
      </c>
      <c r="E3839" s="719">
        <v>3000</v>
      </c>
      <c r="F3839" s="720" t="s">
        <v>3235</v>
      </c>
      <c r="G3839" s="718" t="s">
        <v>3236</v>
      </c>
      <c r="H3839" s="718" t="s">
        <v>539</v>
      </c>
      <c r="I3839" s="718" t="s">
        <v>1049</v>
      </c>
      <c r="J3839" s="718" t="s">
        <v>3237</v>
      </c>
      <c r="K3839" s="721" t="s">
        <v>1575</v>
      </c>
      <c r="L3839" s="732">
        <v>12</v>
      </c>
      <c r="M3839" s="733">
        <v>36600</v>
      </c>
      <c r="N3839" s="734" t="s">
        <v>1575</v>
      </c>
      <c r="O3839" s="732">
        <v>6</v>
      </c>
      <c r="P3839" s="733">
        <v>17995</v>
      </c>
      <c r="Q3839" s="735" t="str">
        <f t="shared" si="88"/>
        <v>19 - INDETERMINADO</v>
      </c>
      <c r="R3839" s="736" t="s">
        <v>523</v>
      </c>
    </row>
    <row r="3840" spans="1:18" s="28" customFormat="1" ht="12" x14ac:dyDescent="0.2">
      <c r="A3840" s="717" t="s">
        <v>514</v>
      </c>
      <c r="B3840" s="718" t="s">
        <v>515</v>
      </c>
      <c r="C3840" s="718" t="s">
        <v>147</v>
      </c>
      <c r="D3840" s="718" t="s">
        <v>3238</v>
      </c>
      <c r="E3840" s="719">
        <v>6000</v>
      </c>
      <c r="F3840" s="720" t="s">
        <v>3239</v>
      </c>
      <c r="G3840" s="718" t="s">
        <v>3240</v>
      </c>
      <c r="H3840" s="718" t="s">
        <v>527</v>
      </c>
      <c r="I3840" s="718" t="s">
        <v>528</v>
      </c>
      <c r="J3840" s="718" t="s">
        <v>3241</v>
      </c>
      <c r="K3840" s="721" t="s">
        <v>541</v>
      </c>
      <c r="L3840" s="732">
        <v>5</v>
      </c>
      <c r="M3840" s="733">
        <v>30000</v>
      </c>
      <c r="N3840" s="734" t="s">
        <v>541</v>
      </c>
      <c r="O3840" s="732">
        <v>6</v>
      </c>
      <c r="P3840" s="733">
        <v>36000</v>
      </c>
      <c r="Q3840" s="735" t="str">
        <f t="shared" si="88"/>
        <v>5 - INDETERMINADO</v>
      </c>
      <c r="R3840" s="736" t="s">
        <v>523</v>
      </c>
    </row>
    <row r="3841" spans="1:18" s="28" customFormat="1" ht="12" x14ac:dyDescent="0.2">
      <c r="A3841" s="717" t="s">
        <v>514</v>
      </c>
      <c r="B3841" s="718" t="s">
        <v>549</v>
      </c>
      <c r="C3841" s="718" t="s">
        <v>147</v>
      </c>
      <c r="D3841" s="718" t="s">
        <v>2396</v>
      </c>
      <c r="E3841" s="719">
        <v>3500</v>
      </c>
      <c r="F3841" s="720" t="s">
        <v>3242</v>
      </c>
      <c r="G3841" s="718" t="s">
        <v>3243</v>
      </c>
      <c r="H3841" s="718" t="s">
        <v>571</v>
      </c>
      <c r="I3841" s="718" t="s">
        <v>571</v>
      </c>
      <c r="J3841" s="718" t="s">
        <v>571</v>
      </c>
      <c r="K3841" s="721">
        <v>3</v>
      </c>
      <c r="L3841" s="732">
        <v>8</v>
      </c>
      <c r="M3841" s="733">
        <v>26580</v>
      </c>
      <c r="N3841" s="734">
        <v>0</v>
      </c>
      <c r="O3841" s="732">
        <v>6</v>
      </c>
      <c r="P3841" s="733">
        <v>21000</v>
      </c>
      <c r="Q3841" s="735">
        <f t="shared" si="88"/>
        <v>0</v>
      </c>
      <c r="R3841" s="736" t="s">
        <v>523</v>
      </c>
    </row>
    <row r="3842" spans="1:18" s="28" customFormat="1" ht="12" x14ac:dyDescent="0.2">
      <c r="A3842" s="717" t="s">
        <v>514</v>
      </c>
      <c r="B3842" s="718" t="s">
        <v>515</v>
      </c>
      <c r="C3842" s="718" t="s">
        <v>147</v>
      </c>
      <c r="D3842" s="718" t="s">
        <v>1762</v>
      </c>
      <c r="E3842" s="719">
        <v>5000</v>
      </c>
      <c r="F3842" s="720" t="s">
        <v>3244</v>
      </c>
      <c r="G3842" s="718" t="s">
        <v>3245</v>
      </c>
      <c r="H3842" s="718" t="s">
        <v>519</v>
      </c>
      <c r="I3842" s="718" t="s">
        <v>528</v>
      </c>
      <c r="J3842" s="718" t="s">
        <v>547</v>
      </c>
      <c r="K3842" s="721" t="s">
        <v>530</v>
      </c>
      <c r="L3842" s="732">
        <v>5</v>
      </c>
      <c r="M3842" s="733">
        <v>24340</v>
      </c>
      <c r="N3842" s="734" t="s">
        <v>530</v>
      </c>
      <c r="O3842" s="732">
        <v>6</v>
      </c>
      <c r="P3842" s="733">
        <v>30000</v>
      </c>
      <c r="Q3842" s="735" t="str">
        <f t="shared" si="88"/>
        <v>4 - INDETERMINADO</v>
      </c>
      <c r="R3842" s="736" t="s">
        <v>523</v>
      </c>
    </row>
    <row r="3843" spans="1:18" s="28" customFormat="1" ht="12" x14ac:dyDescent="0.2">
      <c r="A3843" s="717" t="s">
        <v>514</v>
      </c>
      <c r="B3843" s="718" t="s">
        <v>549</v>
      </c>
      <c r="C3843" s="718" t="s">
        <v>147</v>
      </c>
      <c r="D3843" s="718" t="s">
        <v>3246</v>
      </c>
      <c r="E3843" s="719">
        <v>8500</v>
      </c>
      <c r="F3843" s="720" t="s">
        <v>3247</v>
      </c>
      <c r="G3843" s="718" t="s">
        <v>3248</v>
      </c>
      <c r="H3843" s="718" t="s">
        <v>539</v>
      </c>
      <c r="I3843" s="718" t="s">
        <v>528</v>
      </c>
      <c r="J3843" s="718" t="s">
        <v>3249</v>
      </c>
      <c r="K3843" s="721">
        <v>3</v>
      </c>
      <c r="L3843" s="732">
        <v>8</v>
      </c>
      <c r="M3843" s="733">
        <v>63913.34</v>
      </c>
      <c r="N3843" s="734">
        <v>0</v>
      </c>
      <c r="O3843" s="732">
        <v>6</v>
      </c>
      <c r="P3843" s="733">
        <v>51000</v>
      </c>
      <c r="Q3843" s="735">
        <f t="shared" si="88"/>
        <v>0</v>
      </c>
      <c r="R3843" s="736" t="s">
        <v>523</v>
      </c>
    </row>
    <row r="3844" spans="1:18" s="28" customFormat="1" ht="12" x14ac:dyDescent="0.2">
      <c r="A3844" s="717" t="s">
        <v>514</v>
      </c>
      <c r="B3844" s="718" t="s">
        <v>515</v>
      </c>
      <c r="C3844" s="718" t="s">
        <v>147</v>
      </c>
      <c r="D3844" s="718" t="s">
        <v>1197</v>
      </c>
      <c r="E3844" s="719">
        <v>12000</v>
      </c>
      <c r="F3844" s="720" t="s">
        <v>3250</v>
      </c>
      <c r="G3844" s="718" t="s">
        <v>3251</v>
      </c>
      <c r="H3844" s="718" t="s">
        <v>930</v>
      </c>
      <c r="I3844" s="718" t="s">
        <v>528</v>
      </c>
      <c r="J3844" s="718" t="s">
        <v>931</v>
      </c>
      <c r="K3844" s="721" t="s">
        <v>763</v>
      </c>
      <c r="L3844" s="732">
        <v>12</v>
      </c>
      <c r="M3844" s="733">
        <v>144600</v>
      </c>
      <c r="N3844" s="734" t="s">
        <v>763</v>
      </c>
      <c r="O3844" s="732">
        <v>6</v>
      </c>
      <c r="P3844" s="733">
        <v>72000</v>
      </c>
      <c r="Q3844" s="735" t="str">
        <f t="shared" si="88"/>
        <v xml:space="preserve">DESIGNACIÓN  </v>
      </c>
      <c r="R3844" s="736" t="s">
        <v>523</v>
      </c>
    </row>
    <row r="3845" spans="1:18" s="28" customFormat="1" ht="12" x14ac:dyDescent="0.2">
      <c r="A3845" s="717" t="s">
        <v>514</v>
      </c>
      <c r="B3845" s="718" t="s">
        <v>515</v>
      </c>
      <c r="C3845" s="718" t="s">
        <v>147</v>
      </c>
      <c r="D3845" s="718" t="s">
        <v>3021</v>
      </c>
      <c r="E3845" s="719">
        <v>3000</v>
      </c>
      <c r="F3845" s="720" t="s">
        <v>3252</v>
      </c>
      <c r="G3845" s="718" t="s">
        <v>3253</v>
      </c>
      <c r="H3845" s="718" t="s">
        <v>519</v>
      </c>
      <c r="I3845" s="718" t="s">
        <v>520</v>
      </c>
      <c r="J3845" s="718" t="s">
        <v>534</v>
      </c>
      <c r="K3845" s="721" t="s">
        <v>557</v>
      </c>
      <c r="L3845" s="732">
        <v>5</v>
      </c>
      <c r="M3845" s="733">
        <v>15000</v>
      </c>
      <c r="N3845" s="734" t="s">
        <v>557</v>
      </c>
      <c r="O3845" s="732">
        <v>6</v>
      </c>
      <c r="P3845" s="733">
        <v>17604.22</v>
      </c>
      <c r="Q3845" s="735" t="str">
        <f t="shared" si="88"/>
        <v>13 - INDETERMINADO</v>
      </c>
      <c r="R3845" s="736" t="s">
        <v>523</v>
      </c>
    </row>
    <row r="3846" spans="1:18" s="28" customFormat="1" ht="12" x14ac:dyDescent="0.2">
      <c r="A3846" s="717" t="s">
        <v>514</v>
      </c>
      <c r="B3846" s="718" t="s">
        <v>515</v>
      </c>
      <c r="C3846" s="718" t="s">
        <v>147</v>
      </c>
      <c r="D3846" s="718" t="s">
        <v>589</v>
      </c>
      <c r="E3846" s="719">
        <v>3000</v>
      </c>
      <c r="F3846" s="720" t="s">
        <v>3254</v>
      </c>
      <c r="G3846" s="718" t="s">
        <v>3255</v>
      </c>
      <c r="H3846" s="718" t="s">
        <v>527</v>
      </c>
      <c r="I3846" s="718" t="s">
        <v>528</v>
      </c>
      <c r="J3846" s="718" t="s">
        <v>3256</v>
      </c>
      <c r="K3846" s="721" t="s">
        <v>700</v>
      </c>
      <c r="L3846" s="732">
        <v>5</v>
      </c>
      <c r="M3846" s="733">
        <v>15000</v>
      </c>
      <c r="N3846" s="734" t="s">
        <v>700</v>
      </c>
      <c r="O3846" s="732">
        <v>6</v>
      </c>
      <c r="P3846" s="733">
        <v>10529.02</v>
      </c>
      <c r="Q3846" s="735" t="str">
        <f t="shared" si="88"/>
        <v>3 - INDETERMINADO</v>
      </c>
      <c r="R3846" s="736" t="s">
        <v>523</v>
      </c>
    </row>
    <row r="3847" spans="1:18" s="28" customFormat="1" ht="12" x14ac:dyDescent="0.2">
      <c r="A3847" s="717" t="s">
        <v>514</v>
      </c>
      <c r="B3847" s="718" t="s">
        <v>515</v>
      </c>
      <c r="C3847" s="718" t="s">
        <v>147</v>
      </c>
      <c r="D3847" s="718" t="s">
        <v>544</v>
      </c>
      <c r="E3847" s="719">
        <v>4000</v>
      </c>
      <c r="F3847" s="720" t="s">
        <v>3257</v>
      </c>
      <c r="G3847" s="718" t="s">
        <v>3258</v>
      </c>
      <c r="H3847" s="718" t="s">
        <v>519</v>
      </c>
      <c r="I3847" s="718" t="s">
        <v>528</v>
      </c>
      <c r="J3847" s="718" t="s">
        <v>600</v>
      </c>
      <c r="K3847" s="721" t="s">
        <v>557</v>
      </c>
      <c r="L3847" s="732">
        <v>12</v>
      </c>
      <c r="M3847" s="733">
        <v>48600</v>
      </c>
      <c r="N3847" s="734" t="s">
        <v>557</v>
      </c>
      <c r="O3847" s="732">
        <v>6</v>
      </c>
      <c r="P3847" s="733">
        <v>23998.33</v>
      </c>
      <c r="Q3847" s="735" t="str">
        <f t="shared" si="88"/>
        <v>13 - INDETERMINADO</v>
      </c>
      <c r="R3847" s="736" t="s">
        <v>523</v>
      </c>
    </row>
    <row r="3848" spans="1:18" s="28" customFormat="1" ht="12" x14ac:dyDescent="0.2">
      <c r="A3848" s="717" t="s">
        <v>514</v>
      </c>
      <c r="B3848" s="718" t="s">
        <v>515</v>
      </c>
      <c r="C3848" s="718" t="s">
        <v>147</v>
      </c>
      <c r="D3848" s="718" t="s">
        <v>657</v>
      </c>
      <c r="E3848" s="719">
        <v>3000</v>
      </c>
      <c r="F3848" s="720" t="s">
        <v>3259</v>
      </c>
      <c r="G3848" s="718" t="s">
        <v>3260</v>
      </c>
      <c r="H3848" s="718" t="s">
        <v>539</v>
      </c>
      <c r="I3848" s="718" t="s">
        <v>528</v>
      </c>
      <c r="J3848" s="718" t="s">
        <v>1320</v>
      </c>
      <c r="K3848" s="721" t="s">
        <v>612</v>
      </c>
      <c r="L3848" s="732">
        <v>5</v>
      </c>
      <c r="M3848" s="733">
        <v>15000</v>
      </c>
      <c r="N3848" s="734" t="s">
        <v>612</v>
      </c>
      <c r="O3848" s="732">
        <v>6</v>
      </c>
      <c r="P3848" s="733">
        <v>18000</v>
      </c>
      <c r="Q3848" s="735" t="str">
        <f t="shared" si="88"/>
        <v>15 - INDETERMINADO</v>
      </c>
      <c r="R3848" s="736" t="s">
        <v>523</v>
      </c>
    </row>
    <row r="3849" spans="1:18" s="28" customFormat="1" ht="12" x14ac:dyDescent="0.2">
      <c r="A3849" s="717" t="s">
        <v>514</v>
      </c>
      <c r="B3849" s="718" t="s">
        <v>549</v>
      </c>
      <c r="C3849" s="718" t="s">
        <v>147</v>
      </c>
      <c r="D3849" s="718" t="s">
        <v>550</v>
      </c>
      <c r="E3849" s="719">
        <v>4000</v>
      </c>
      <c r="F3849" s="720" t="s">
        <v>3261</v>
      </c>
      <c r="G3849" s="718" t="s">
        <v>3262</v>
      </c>
      <c r="H3849" s="718" t="s">
        <v>519</v>
      </c>
      <c r="I3849" s="718" t="s">
        <v>528</v>
      </c>
      <c r="J3849" s="718" t="s">
        <v>1585</v>
      </c>
      <c r="K3849" s="721" t="s">
        <v>3263</v>
      </c>
      <c r="L3849" s="732">
        <v>3</v>
      </c>
      <c r="M3849" s="733">
        <v>11653.34</v>
      </c>
      <c r="N3849" s="734">
        <v>0</v>
      </c>
      <c r="O3849" s="732">
        <v>6</v>
      </c>
      <c r="P3849" s="733">
        <v>23951.95</v>
      </c>
      <c r="Q3849" s="735">
        <f t="shared" si="88"/>
        <v>0</v>
      </c>
      <c r="R3849" s="736" t="s">
        <v>523</v>
      </c>
    </row>
    <row r="3850" spans="1:18" s="28" customFormat="1" ht="12" x14ac:dyDescent="0.2">
      <c r="A3850" s="717" t="s">
        <v>514</v>
      </c>
      <c r="B3850" s="718" t="s">
        <v>515</v>
      </c>
      <c r="C3850" s="718" t="s">
        <v>147</v>
      </c>
      <c r="D3850" s="718" t="s">
        <v>1856</v>
      </c>
      <c r="E3850" s="719">
        <v>3000</v>
      </c>
      <c r="F3850" s="720" t="s">
        <v>3264</v>
      </c>
      <c r="G3850" s="718" t="s">
        <v>3265</v>
      </c>
      <c r="H3850" s="718" t="s">
        <v>519</v>
      </c>
      <c r="I3850" s="718" t="s">
        <v>520</v>
      </c>
      <c r="J3850" s="718" t="s">
        <v>534</v>
      </c>
      <c r="K3850" s="721" t="s">
        <v>530</v>
      </c>
      <c r="L3850" s="732">
        <v>5</v>
      </c>
      <c r="M3850" s="733">
        <v>14900</v>
      </c>
      <c r="N3850" s="734" t="s">
        <v>530</v>
      </c>
      <c r="O3850" s="732">
        <v>1</v>
      </c>
      <c r="P3850" s="733">
        <v>1700</v>
      </c>
      <c r="Q3850" s="735"/>
      <c r="R3850" s="736" t="s">
        <v>543</v>
      </c>
    </row>
    <row r="3851" spans="1:18" s="28" customFormat="1" ht="12" x14ac:dyDescent="0.2">
      <c r="A3851" s="717" t="s">
        <v>514</v>
      </c>
      <c r="B3851" s="718" t="s">
        <v>515</v>
      </c>
      <c r="C3851" s="718" t="s">
        <v>147</v>
      </c>
      <c r="D3851" s="718" t="s">
        <v>2827</v>
      </c>
      <c r="E3851" s="719">
        <v>2500</v>
      </c>
      <c r="F3851" s="720" t="s">
        <v>3266</v>
      </c>
      <c r="G3851" s="718" t="s">
        <v>3267</v>
      </c>
      <c r="H3851" s="718" t="s">
        <v>571</v>
      </c>
      <c r="I3851" s="718" t="s">
        <v>571</v>
      </c>
      <c r="J3851" s="718" t="s">
        <v>571</v>
      </c>
      <c r="K3851" s="721" t="s">
        <v>530</v>
      </c>
      <c r="L3851" s="732">
        <v>12</v>
      </c>
      <c r="M3851" s="733">
        <v>30100</v>
      </c>
      <c r="N3851" s="734" t="s">
        <v>530</v>
      </c>
      <c r="O3851" s="732">
        <v>6</v>
      </c>
      <c r="P3851" s="733">
        <v>15000</v>
      </c>
      <c r="Q3851" s="735" t="str">
        <f>+N3851</f>
        <v>4 - INDETERMINADO</v>
      </c>
      <c r="R3851" s="736" t="s">
        <v>523</v>
      </c>
    </row>
    <row r="3852" spans="1:18" s="28" customFormat="1" ht="12" x14ac:dyDescent="0.2">
      <c r="A3852" s="717" t="s">
        <v>514</v>
      </c>
      <c r="B3852" s="718" t="s">
        <v>515</v>
      </c>
      <c r="C3852" s="718" t="s">
        <v>147</v>
      </c>
      <c r="D3852" s="718" t="s">
        <v>724</v>
      </c>
      <c r="E3852" s="719">
        <v>3000</v>
      </c>
      <c r="F3852" s="720" t="s">
        <v>3268</v>
      </c>
      <c r="G3852" s="718" t="s">
        <v>3269</v>
      </c>
      <c r="H3852" s="718" t="s">
        <v>539</v>
      </c>
      <c r="I3852" s="718" t="s">
        <v>520</v>
      </c>
      <c r="J3852" s="718" t="s">
        <v>2044</v>
      </c>
      <c r="K3852" s="721" t="s">
        <v>557</v>
      </c>
      <c r="L3852" s="732">
        <v>5</v>
      </c>
      <c r="M3852" s="733">
        <v>15000</v>
      </c>
      <c r="N3852" s="734" t="s">
        <v>557</v>
      </c>
      <c r="O3852" s="732">
        <v>6</v>
      </c>
      <c r="P3852" s="733">
        <v>18000</v>
      </c>
      <c r="Q3852" s="735" t="str">
        <f>+N3852</f>
        <v>13 - INDETERMINADO</v>
      </c>
      <c r="R3852" s="736" t="s">
        <v>523</v>
      </c>
    </row>
    <row r="3853" spans="1:18" s="28" customFormat="1" ht="12" x14ac:dyDescent="0.2">
      <c r="A3853" s="717" t="s">
        <v>514</v>
      </c>
      <c r="B3853" s="718" t="s">
        <v>515</v>
      </c>
      <c r="C3853" s="718" t="s">
        <v>147</v>
      </c>
      <c r="D3853" s="718" t="s">
        <v>3270</v>
      </c>
      <c r="E3853" s="719">
        <v>8500</v>
      </c>
      <c r="F3853" s="720" t="s">
        <v>3271</v>
      </c>
      <c r="G3853" s="718" t="s">
        <v>3272</v>
      </c>
      <c r="H3853" s="718" t="s">
        <v>527</v>
      </c>
      <c r="I3853" s="718" t="s">
        <v>528</v>
      </c>
      <c r="J3853" s="718" t="s">
        <v>3273</v>
      </c>
      <c r="K3853" s="721" t="s">
        <v>700</v>
      </c>
      <c r="L3853" s="732">
        <v>5</v>
      </c>
      <c r="M3853" s="733">
        <v>42500</v>
      </c>
      <c r="N3853" s="734" t="s">
        <v>700</v>
      </c>
      <c r="O3853" s="732">
        <v>6</v>
      </c>
      <c r="P3853" s="733">
        <v>50978.16</v>
      </c>
      <c r="Q3853" s="735" t="str">
        <f>+N3853</f>
        <v>3 - INDETERMINADO</v>
      </c>
      <c r="R3853" s="736" t="s">
        <v>523</v>
      </c>
    </row>
    <row r="3854" spans="1:18" s="28" customFormat="1" ht="12" x14ac:dyDescent="0.2">
      <c r="A3854" s="717" t="s">
        <v>514</v>
      </c>
      <c r="B3854" s="718" t="s">
        <v>515</v>
      </c>
      <c r="C3854" s="718" t="s">
        <v>147</v>
      </c>
      <c r="D3854" s="718" t="s">
        <v>3125</v>
      </c>
      <c r="E3854" s="719">
        <v>3000</v>
      </c>
      <c r="F3854" s="720" t="s">
        <v>3274</v>
      </c>
      <c r="G3854" s="718" t="s">
        <v>3275</v>
      </c>
      <c r="H3854" s="718" t="s">
        <v>930</v>
      </c>
      <c r="I3854" s="718" t="s">
        <v>528</v>
      </c>
      <c r="J3854" s="718" t="s">
        <v>931</v>
      </c>
      <c r="K3854" s="721" t="s">
        <v>700</v>
      </c>
      <c r="L3854" s="732">
        <v>5</v>
      </c>
      <c r="M3854" s="733">
        <v>15000</v>
      </c>
      <c r="N3854" s="734" t="s">
        <v>542</v>
      </c>
      <c r="O3854" s="732">
        <v>0</v>
      </c>
      <c r="P3854" s="733">
        <v>0</v>
      </c>
      <c r="Q3854" s="735"/>
      <c r="R3854" s="736" t="s">
        <v>543</v>
      </c>
    </row>
    <row r="3855" spans="1:18" s="28" customFormat="1" ht="12" x14ac:dyDescent="0.2">
      <c r="A3855" s="717" t="s">
        <v>514</v>
      </c>
      <c r="B3855" s="718" t="s">
        <v>549</v>
      </c>
      <c r="C3855" s="718" t="s">
        <v>147</v>
      </c>
      <c r="D3855" s="718" t="s">
        <v>3276</v>
      </c>
      <c r="E3855" s="719">
        <v>7000</v>
      </c>
      <c r="F3855" s="720" t="s">
        <v>3277</v>
      </c>
      <c r="G3855" s="718" t="s">
        <v>3278</v>
      </c>
      <c r="H3855" s="718"/>
      <c r="I3855" s="718" t="s">
        <v>528</v>
      </c>
      <c r="J3855" s="718" t="s">
        <v>3279</v>
      </c>
      <c r="K3855" s="721" t="s">
        <v>541</v>
      </c>
      <c r="L3855" s="732">
        <v>5</v>
      </c>
      <c r="M3855" s="733">
        <v>31733.33</v>
      </c>
      <c r="N3855" s="734" t="s">
        <v>542</v>
      </c>
      <c r="O3855" s="732">
        <v>0</v>
      </c>
      <c r="P3855" s="733">
        <v>0</v>
      </c>
      <c r="Q3855" s="735"/>
      <c r="R3855" s="736" t="s">
        <v>543</v>
      </c>
    </row>
    <row r="3856" spans="1:18" s="28" customFormat="1" ht="12" x14ac:dyDescent="0.2">
      <c r="A3856" s="717" t="s">
        <v>514</v>
      </c>
      <c r="B3856" s="718" t="s">
        <v>549</v>
      </c>
      <c r="C3856" s="718" t="s">
        <v>147</v>
      </c>
      <c r="D3856" s="718" t="s">
        <v>3280</v>
      </c>
      <c r="E3856" s="719">
        <v>9000</v>
      </c>
      <c r="F3856" s="720" t="s">
        <v>3277</v>
      </c>
      <c r="G3856" s="718" t="s">
        <v>3278</v>
      </c>
      <c r="H3856" s="718"/>
      <c r="I3856" s="718" t="s">
        <v>528</v>
      </c>
      <c r="J3856" s="718" t="s">
        <v>3279</v>
      </c>
      <c r="K3856" s="721" t="s">
        <v>3281</v>
      </c>
      <c r="L3856" s="732">
        <v>8</v>
      </c>
      <c r="M3856" s="733">
        <v>58646.67</v>
      </c>
      <c r="N3856" s="734" t="s">
        <v>542</v>
      </c>
      <c r="O3856" s="732">
        <v>0</v>
      </c>
      <c r="P3856" s="733">
        <v>0</v>
      </c>
      <c r="Q3856" s="735"/>
      <c r="R3856" s="736" t="s">
        <v>543</v>
      </c>
    </row>
    <row r="3857" spans="1:18" s="28" customFormat="1" ht="12" x14ac:dyDescent="0.2">
      <c r="A3857" s="717" t="s">
        <v>514</v>
      </c>
      <c r="B3857" s="718" t="s">
        <v>515</v>
      </c>
      <c r="C3857" s="718" t="s">
        <v>147</v>
      </c>
      <c r="D3857" s="718" t="s">
        <v>995</v>
      </c>
      <c r="E3857" s="719">
        <v>3000</v>
      </c>
      <c r="F3857" s="720" t="s">
        <v>3282</v>
      </c>
      <c r="G3857" s="718" t="s">
        <v>3283</v>
      </c>
      <c r="H3857" s="718" t="s">
        <v>539</v>
      </c>
      <c r="I3857" s="718" t="s">
        <v>528</v>
      </c>
      <c r="J3857" s="718" t="s">
        <v>3284</v>
      </c>
      <c r="K3857" s="721" t="s">
        <v>700</v>
      </c>
      <c r="L3857" s="732">
        <v>5</v>
      </c>
      <c r="M3857" s="733">
        <v>15800</v>
      </c>
      <c r="N3857" s="734" t="s">
        <v>700</v>
      </c>
      <c r="O3857" s="732">
        <v>6</v>
      </c>
      <c r="P3857" s="733">
        <v>18000</v>
      </c>
      <c r="Q3857" s="735" t="str">
        <f t="shared" ref="Q3857:Q3865" si="89">+N3857</f>
        <v>3 - INDETERMINADO</v>
      </c>
      <c r="R3857" s="736" t="s">
        <v>523</v>
      </c>
    </row>
    <row r="3858" spans="1:18" s="28" customFormat="1" ht="12" x14ac:dyDescent="0.2">
      <c r="A3858" s="717" t="s">
        <v>514</v>
      </c>
      <c r="B3858" s="718" t="s">
        <v>549</v>
      </c>
      <c r="C3858" s="718" t="s">
        <v>147</v>
      </c>
      <c r="D3858" s="718" t="s">
        <v>3285</v>
      </c>
      <c r="E3858" s="719">
        <v>5000</v>
      </c>
      <c r="F3858" s="720" t="s">
        <v>3286</v>
      </c>
      <c r="G3858" s="718" t="s">
        <v>3287</v>
      </c>
      <c r="H3858" s="718" t="s">
        <v>539</v>
      </c>
      <c r="I3858" s="718" t="s">
        <v>528</v>
      </c>
      <c r="J3858" s="718" t="s">
        <v>540</v>
      </c>
      <c r="K3858" s="721" t="s">
        <v>542</v>
      </c>
      <c r="L3858" s="732">
        <v>0</v>
      </c>
      <c r="M3858" s="733">
        <v>0</v>
      </c>
      <c r="N3858" s="734">
        <v>0</v>
      </c>
      <c r="O3858" s="732">
        <v>2</v>
      </c>
      <c r="P3858" s="733">
        <v>9500</v>
      </c>
      <c r="Q3858" s="735">
        <f t="shared" si="89"/>
        <v>0</v>
      </c>
      <c r="R3858" s="736" t="s">
        <v>523</v>
      </c>
    </row>
    <row r="3859" spans="1:18" s="28" customFormat="1" ht="12" x14ac:dyDescent="0.2">
      <c r="A3859" s="717" t="s">
        <v>514</v>
      </c>
      <c r="B3859" s="718" t="s">
        <v>549</v>
      </c>
      <c r="C3859" s="718" t="s">
        <v>147</v>
      </c>
      <c r="D3859" s="718" t="s">
        <v>3288</v>
      </c>
      <c r="E3859" s="719">
        <v>6000</v>
      </c>
      <c r="F3859" s="720" t="s">
        <v>3289</v>
      </c>
      <c r="G3859" s="718" t="s">
        <v>3290</v>
      </c>
      <c r="H3859" s="718" t="s">
        <v>527</v>
      </c>
      <c r="I3859" s="718" t="s">
        <v>528</v>
      </c>
      <c r="J3859" s="718" t="s">
        <v>2543</v>
      </c>
      <c r="K3859" s="721" t="s">
        <v>3291</v>
      </c>
      <c r="L3859" s="732">
        <v>3</v>
      </c>
      <c r="M3859" s="733">
        <v>15353.33</v>
      </c>
      <c r="N3859" s="734">
        <v>0</v>
      </c>
      <c r="O3859" s="732">
        <v>6</v>
      </c>
      <c r="P3859" s="733">
        <v>35600</v>
      </c>
      <c r="Q3859" s="735">
        <f t="shared" si="89"/>
        <v>0</v>
      </c>
      <c r="R3859" s="736" t="s">
        <v>523</v>
      </c>
    </row>
    <row r="3860" spans="1:18" s="28" customFormat="1" ht="12" x14ac:dyDescent="0.2">
      <c r="A3860" s="717" t="s">
        <v>514</v>
      </c>
      <c r="B3860" s="718" t="s">
        <v>515</v>
      </c>
      <c r="C3860" s="718" t="s">
        <v>147</v>
      </c>
      <c r="D3860" s="718" t="s">
        <v>608</v>
      </c>
      <c r="E3860" s="719">
        <v>2000</v>
      </c>
      <c r="F3860" s="720" t="s">
        <v>3292</v>
      </c>
      <c r="G3860" s="718" t="s">
        <v>3293</v>
      </c>
      <c r="H3860" s="718" t="s">
        <v>539</v>
      </c>
      <c r="I3860" s="718" t="s">
        <v>738</v>
      </c>
      <c r="J3860" s="718" t="s">
        <v>3294</v>
      </c>
      <c r="K3860" s="721" t="s">
        <v>535</v>
      </c>
      <c r="L3860" s="732">
        <v>12</v>
      </c>
      <c r="M3860" s="733">
        <v>24810</v>
      </c>
      <c r="N3860" s="734" t="s">
        <v>535</v>
      </c>
      <c r="O3860" s="732">
        <v>6</v>
      </c>
      <c r="P3860" s="733">
        <v>11999.17</v>
      </c>
      <c r="Q3860" s="735" t="str">
        <f t="shared" si="89"/>
        <v>12 - INDETERMINADO</v>
      </c>
      <c r="R3860" s="736" t="s">
        <v>523</v>
      </c>
    </row>
    <row r="3861" spans="1:18" s="28" customFormat="1" ht="12" x14ac:dyDescent="0.2">
      <c r="A3861" s="717" t="s">
        <v>514</v>
      </c>
      <c r="B3861" s="718" t="s">
        <v>515</v>
      </c>
      <c r="C3861" s="718" t="s">
        <v>147</v>
      </c>
      <c r="D3861" s="718" t="s">
        <v>1412</v>
      </c>
      <c r="E3861" s="719">
        <v>2000</v>
      </c>
      <c r="F3861" s="720" t="s">
        <v>3295</v>
      </c>
      <c r="G3861" s="718" t="s">
        <v>3296</v>
      </c>
      <c r="H3861" s="718" t="s">
        <v>539</v>
      </c>
      <c r="I3861" s="718" t="s">
        <v>520</v>
      </c>
      <c r="J3861" s="718" t="s">
        <v>1450</v>
      </c>
      <c r="K3861" s="721" t="s">
        <v>1604</v>
      </c>
      <c r="L3861" s="732">
        <v>12</v>
      </c>
      <c r="M3861" s="733">
        <v>24810</v>
      </c>
      <c r="N3861" s="734" t="s">
        <v>1604</v>
      </c>
      <c r="O3861" s="732">
        <v>6</v>
      </c>
      <c r="P3861" s="733">
        <v>12000</v>
      </c>
      <c r="Q3861" s="735" t="str">
        <f t="shared" si="89"/>
        <v>30 - INDETERMINADO</v>
      </c>
      <c r="R3861" s="736" t="s">
        <v>523</v>
      </c>
    </row>
    <row r="3862" spans="1:18" s="28" customFormat="1" ht="12" x14ac:dyDescent="0.2">
      <c r="A3862" s="717" t="s">
        <v>514</v>
      </c>
      <c r="B3862" s="718" t="s">
        <v>515</v>
      </c>
      <c r="C3862" s="718" t="s">
        <v>147</v>
      </c>
      <c r="D3862" s="718" t="s">
        <v>2792</v>
      </c>
      <c r="E3862" s="719">
        <v>2500</v>
      </c>
      <c r="F3862" s="720" t="s">
        <v>3297</v>
      </c>
      <c r="G3862" s="718" t="s">
        <v>3298</v>
      </c>
      <c r="H3862" s="718" t="s">
        <v>571</v>
      </c>
      <c r="I3862" s="718" t="s">
        <v>571</v>
      </c>
      <c r="J3862" s="718" t="s">
        <v>571</v>
      </c>
      <c r="K3862" s="721" t="s">
        <v>530</v>
      </c>
      <c r="L3862" s="732">
        <v>12</v>
      </c>
      <c r="M3862" s="733">
        <v>30600</v>
      </c>
      <c r="N3862" s="734" t="s">
        <v>530</v>
      </c>
      <c r="O3862" s="732">
        <v>6</v>
      </c>
      <c r="P3862" s="733">
        <v>15000</v>
      </c>
      <c r="Q3862" s="735" t="str">
        <f t="shared" si="89"/>
        <v>4 - INDETERMINADO</v>
      </c>
      <c r="R3862" s="736" t="s">
        <v>523</v>
      </c>
    </row>
    <row r="3863" spans="1:18" s="28" customFormat="1" ht="12" x14ac:dyDescent="0.2">
      <c r="A3863" s="717" t="s">
        <v>514</v>
      </c>
      <c r="B3863" s="718" t="s">
        <v>515</v>
      </c>
      <c r="C3863" s="718" t="s">
        <v>147</v>
      </c>
      <c r="D3863" s="718" t="s">
        <v>800</v>
      </c>
      <c r="E3863" s="719">
        <v>3000</v>
      </c>
      <c r="F3863" s="720" t="s">
        <v>3299</v>
      </c>
      <c r="G3863" s="718" t="s">
        <v>3300</v>
      </c>
      <c r="H3863" s="718" t="s">
        <v>930</v>
      </c>
      <c r="I3863" s="718" t="s">
        <v>520</v>
      </c>
      <c r="J3863" s="718" t="s">
        <v>1635</v>
      </c>
      <c r="K3863" s="721" t="s">
        <v>612</v>
      </c>
      <c r="L3863" s="732">
        <v>5</v>
      </c>
      <c r="M3863" s="733">
        <v>14193.33</v>
      </c>
      <c r="N3863" s="734" t="s">
        <v>612</v>
      </c>
      <c r="O3863" s="732">
        <v>6</v>
      </c>
      <c r="P3863" s="733">
        <v>15500</v>
      </c>
      <c r="Q3863" s="735" t="str">
        <f t="shared" si="89"/>
        <v>15 - INDETERMINADO</v>
      </c>
      <c r="R3863" s="736" t="s">
        <v>523</v>
      </c>
    </row>
    <row r="3864" spans="1:18" s="28" customFormat="1" ht="12" x14ac:dyDescent="0.2">
      <c r="A3864" s="717" t="s">
        <v>514</v>
      </c>
      <c r="B3864" s="718" t="s">
        <v>515</v>
      </c>
      <c r="C3864" s="718" t="s">
        <v>147</v>
      </c>
      <c r="D3864" s="718" t="s">
        <v>3301</v>
      </c>
      <c r="E3864" s="719">
        <v>6000</v>
      </c>
      <c r="F3864" s="720" t="s">
        <v>3302</v>
      </c>
      <c r="G3864" s="718" t="s">
        <v>3303</v>
      </c>
      <c r="H3864" s="718" t="s">
        <v>527</v>
      </c>
      <c r="I3864" s="718" t="s">
        <v>528</v>
      </c>
      <c r="J3864" s="718" t="s">
        <v>3304</v>
      </c>
      <c r="K3864" s="721" t="s">
        <v>557</v>
      </c>
      <c r="L3864" s="732">
        <v>12</v>
      </c>
      <c r="M3864" s="733">
        <v>72600</v>
      </c>
      <c r="N3864" s="734" t="s">
        <v>557</v>
      </c>
      <c r="O3864" s="732">
        <v>6</v>
      </c>
      <c r="P3864" s="733">
        <v>36000</v>
      </c>
      <c r="Q3864" s="735" t="str">
        <f t="shared" si="89"/>
        <v>13 - INDETERMINADO</v>
      </c>
      <c r="R3864" s="736" t="s">
        <v>523</v>
      </c>
    </row>
    <row r="3865" spans="1:18" s="28" customFormat="1" ht="12" x14ac:dyDescent="0.2">
      <c r="A3865" s="717" t="s">
        <v>514</v>
      </c>
      <c r="B3865" s="718" t="s">
        <v>515</v>
      </c>
      <c r="C3865" s="718" t="s">
        <v>147</v>
      </c>
      <c r="D3865" s="718" t="s">
        <v>585</v>
      </c>
      <c r="E3865" s="719">
        <v>3000</v>
      </c>
      <c r="F3865" s="720" t="s">
        <v>3305</v>
      </c>
      <c r="G3865" s="718" t="s">
        <v>3306</v>
      </c>
      <c r="H3865" s="718" t="s">
        <v>539</v>
      </c>
      <c r="I3865" s="718" t="s">
        <v>520</v>
      </c>
      <c r="J3865" s="718" t="s">
        <v>576</v>
      </c>
      <c r="K3865" s="721" t="s">
        <v>557</v>
      </c>
      <c r="L3865" s="732">
        <v>5</v>
      </c>
      <c r="M3865" s="733">
        <v>15000</v>
      </c>
      <c r="N3865" s="734" t="s">
        <v>557</v>
      </c>
      <c r="O3865" s="732">
        <v>6</v>
      </c>
      <c r="P3865" s="733">
        <v>17993.96</v>
      </c>
      <c r="Q3865" s="735" t="str">
        <f t="shared" si="89"/>
        <v>13 - INDETERMINADO</v>
      </c>
      <c r="R3865" s="736" t="s">
        <v>523</v>
      </c>
    </row>
    <row r="3866" spans="1:18" s="28" customFormat="1" ht="12" x14ac:dyDescent="0.2">
      <c r="A3866" s="717" t="s">
        <v>514</v>
      </c>
      <c r="B3866" s="718" t="s">
        <v>549</v>
      </c>
      <c r="C3866" s="718" t="s">
        <v>147</v>
      </c>
      <c r="D3866" s="718" t="s">
        <v>2396</v>
      </c>
      <c r="E3866" s="719">
        <v>3500</v>
      </c>
      <c r="F3866" s="720" t="s">
        <v>3307</v>
      </c>
      <c r="G3866" s="718" t="s">
        <v>3308</v>
      </c>
      <c r="H3866" s="718"/>
      <c r="I3866" s="718" t="s">
        <v>738</v>
      </c>
      <c r="J3866" s="718" t="s">
        <v>918</v>
      </c>
      <c r="K3866" s="721" t="s">
        <v>3309</v>
      </c>
      <c r="L3866" s="732">
        <v>3</v>
      </c>
      <c r="M3866" s="733">
        <v>10220</v>
      </c>
      <c r="N3866" s="734">
        <v>1</v>
      </c>
      <c r="O3866" s="732">
        <v>1</v>
      </c>
      <c r="P3866" s="733">
        <v>3500</v>
      </c>
      <c r="Q3866" s="735"/>
      <c r="R3866" s="736" t="s">
        <v>543</v>
      </c>
    </row>
    <row r="3867" spans="1:18" s="28" customFormat="1" ht="12" x14ac:dyDescent="0.2">
      <c r="A3867" s="717" t="s">
        <v>514</v>
      </c>
      <c r="B3867" s="718" t="s">
        <v>549</v>
      </c>
      <c r="C3867" s="718" t="s">
        <v>147</v>
      </c>
      <c r="D3867" s="718" t="s">
        <v>3310</v>
      </c>
      <c r="E3867" s="719">
        <v>5500</v>
      </c>
      <c r="F3867" s="720" t="s">
        <v>3311</v>
      </c>
      <c r="G3867" s="718" t="s">
        <v>3312</v>
      </c>
      <c r="H3867" s="718"/>
      <c r="I3867" s="718" t="s">
        <v>528</v>
      </c>
      <c r="J3867" s="718" t="s">
        <v>3313</v>
      </c>
      <c r="K3867" s="721" t="s">
        <v>3314</v>
      </c>
      <c r="L3867" s="732">
        <v>2</v>
      </c>
      <c r="M3867" s="733">
        <v>8066.67</v>
      </c>
      <c r="N3867" s="734" t="s">
        <v>542</v>
      </c>
      <c r="O3867" s="732">
        <v>0</v>
      </c>
      <c r="P3867" s="733">
        <v>0</v>
      </c>
      <c r="Q3867" s="735"/>
      <c r="R3867" s="736" t="s">
        <v>543</v>
      </c>
    </row>
    <row r="3868" spans="1:18" s="28" customFormat="1" ht="12" x14ac:dyDescent="0.2">
      <c r="A3868" s="717" t="s">
        <v>514</v>
      </c>
      <c r="B3868" s="718" t="s">
        <v>515</v>
      </c>
      <c r="C3868" s="718" t="s">
        <v>147</v>
      </c>
      <c r="D3868" s="718" t="s">
        <v>1685</v>
      </c>
      <c r="E3868" s="719">
        <v>8000</v>
      </c>
      <c r="F3868" s="720" t="s">
        <v>3315</v>
      </c>
      <c r="G3868" s="718" t="s">
        <v>3316</v>
      </c>
      <c r="H3868" s="718" t="s">
        <v>565</v>
      </c>
      <c r="I3868" s="718" t="s">
        <v>528</v>
      </c>
      <c r="J3868" s="718" t="s">
        <v>566</v>
      </c>
      <c r="K3868" s="721" t="s">
        <v>3317</v>
      </c>
      <c r="L3868" s="732">
        <v>12</v>
      </c>
      <c r="M3868" s="733">
        <v>94733.33</v>
      </c>
      <c r="N3868" s="734" t="s">
        <v>3317</v>
      </c>
      <c r="O3868" s="732">
        <v>6</v>
      </c>
      <c r="P3868" s="733">
        <v>46666.67</v>
      </c>
      <c r="Q3868" s="735" t="str">
        <f>+N3868</f>
        <v>328-2021</v>
      </c>
      <c r="R3868" s="736" t="s">
        <v>523</v>
      </c>
    </row>
    <row r="3869" spans="1:18" s="28" customFormat="1" ht="12" x14ac:dyDescent="0.2">
      <c r="A3869" s="717" t="s">
        <v>514</v>
      </c>
      <c r="B3869" s="718" t="s">
        <v>515</v>
      </c>
      <c r="C3869" s="718" t="s">
        <v>147</v>
      </c>
      <c r="D3869" s="718" t="s">
        <v>3318</v>
      </c>
      <c r="E3869" s="719">
        <v>2320</v>
      </c>
      <c r="F3869" s="720" t="s">
        <v>3319</v>
      </c>
      <c r="G3869" s="718" t="s">
        <v>3320</v>
      </c>
      <c r="H3869" s="718" t="s">
        <v>539</v>
      </c>
      <c r="I3869" s="718" t="s">
        <v>573</v>
      </c>
      <c r="J3869" s="718" t="s">
        <v>573</v>
      </c>
      <c r="K3869" s="721" t="s">
        <v>522</v>
      </c>
      <c r="L3869" s="732">
        <v>12</v>
      </c>
      <c r="M3869" s="733">
        <v>28440</v>
      </c>
      <c r="N3869" s="734" t="s">
        <v>522</v>
      </c>
      <c r="O3869" s="732">
        <v>6</v>
      </c>
      <c r="P3869" s="733">
        <v>13920</v>
      </c>
      <c r="Q3869" s="735" t="str">
        <f>+N3869</f>
        <v>99 - INDETERMINADO</v>
      </c>
      <c r="R3869" s="736" t="s">
        <v>523</v>
      </c>
    </row>
    <row r="3870" spans="1:18" s="28" customFormat="1" ht="12" x14ac:dyDescent="0.2">
      <c r="A3870" s="717" t="s">
        <v>514</v>
      </c>
      <c r="B3870" s="718" t="s">
        <v>515</v>
      </c>
      <c r="C3870" s="718" t="s">
        <v>147</v>
      </c>
      <c r="D3870" s="718" t="s">
        <v>3321</v>
      </c>
      <c r="E3870" s="719">
        <v>2500</v>
      </c>
      <c r="F3870" s="720" t="s">
        <v>3322</v>
      </c>
      <c r="G3870" s="718" t="s">
        <v>3323</v>
      </c>
      <c r="H3870" s="718"/>
      <c r="I3870" s="718" t="s">
        <v>738</v>
      </c>
      <c r="J3870" s="718" t="s">
        <v>3324</v>
      </c>
      <c r="K3870" s="721" t="s">
        <v>530</v>
      </c>
      <c r="L3870" s="732">
        <v>12</v>
      </c>
      <c r="M3870" s="733">
        <v>30600</v>
      </c>
      <c r="N3870" s="734" t="s">
        <v>530</v>
      </c>
      <c r="O3870" s="732">
        <v>6</v>
      </c>
      <c r="P3870" s="733">
        <v>15000</v>
      </c>
      <c r="Q3870" s="735" t="str">
        <f>+N3870</f>
        <v>4 - INDETERMINADO</v>
      </c>
      <c r="R3870" s="736" t="s">
        <v>523</v>
      </c>
    </row>
    <row r="3871" spans="1:18" s="28" customFormat="1" ht="12" x14ac:dyDescent="0.2">
      <c r="A3871" s="717" t="s">
        <v>514</v>
      </c>
      <c r="B3871" s="718" t="s">
        <v>515</v>
      </c>
      <c r="C3871" s="718" t="s">
        <v>147</v>
      </c>
      <c r="D3871" s="718" t="s">
        <v>3325</v>
      </c>
      <c r="E3871" s="719">
        <v>3000</v>
      </c>
      <c r="F3871" s="720" t="s">
        <v>3326</v>
      </c>
      <c r="G3871" s="718" t="s">
        <v>3327</v>
      </c>
      <c r="H3871" s="718" t="s">
        <v>565</v>
      </c>
      <c r="I3871" s="718" t="s">
        <v>520</v>
      </c>
      <c r="J3871" s="718" t="s">
        <v>3328</v>
      </c>
      <c r="K3871" s="721" t="s">
        <v>715</v>
      </c>
      <c r="L3871" s="732">
        <v>5</v>
      </c>
      <c r="M3871" s="733">
        <v>15000</v>
      </c>
      <c r="N3871" s="734" t="s">
        <v>715</v>
      </c>
      <c r="O3871" s="732">
        <v>6</v>
      </c>
      <c r="P3871" s="733">
        <v>9975.33</v>
      </c>
      <c r="Q3871" s="735" t="str">
        <f>+N3871</f>
        <v>14 - INDETERMINADO</v>
      </c>
      <c r="R3871" s="736" t="s">
        <v>523</v>
      </c>
    </row>
    <row r="3872" spans="1:18" s="28" customFormat="1" ht="12" x14ac:dyDescent="0.2">
      <c r="A3872" s="717" t="s">
        <v>514</v>
      </c>
      <c r="B3872" s="718" t="s">
        <v>515</v>
      </c>
      <c r="C3872" s="718" t="s">
        <v>147</v>
      </c>
      <c r="D3872" s="718" t="s">
        <v>2732</v>
      </c>
      <c r="E3872" s="719">
        <v>2500</v>
      </c>
      <c r="F3872" s="720" t="s">
        <v>3329</v>
      </c>
      <c r="G3872" s="718" t="s">
        <v>3330</v>
      </c>
      <c r="H3872" s="718"/>
      <c r="I3872" s="718" t="s">
        <v>738</v>
      </c>
      <c r="J3872" s="718" t="s">
        <v>918</v>
      </c>
      <c r="K3872" s="721" t="s">
        <v>700</v>
      </c>
      <c r="L3872" s="732">
        <v>5</v>
      </c>
      <c r="M3872" s="733">
        <v>12166.67</v>
      </c>
      <c r="N3872" s="734" t="s">
        <v>542</v>
      </c>
      <c r="O3872" s="732">
        <v>0</v>
      </c>
      <c r="P3872" s="733">
        <v>0</v>
      </c>
      <c r="Q3872" s="735"/>
      <c r="R3872" s="736" t="s">
        <v>543</v>
      </c>
    </row>
    <row r="3873" spans="1:18" s="28" customFormat="1" ht="12" x14ac:dyDescent="0.2">
      <c r="A3873" s="717" t="s">
        <v>514</v>
      </c>
      <c r="B3873" s="718" t="s">
        <v>515</v>
      </c>
      <c r="C3873" s="718" t="s">
        <v>147</v>
      </c>
      <c r="D3873" s="718" t="s">
        <v>536</v>
      </c>
      <c r="E3873" s="719">
        <v>3000</v>
      </c>
      <c r="F3873" s="720" t="s">
        <v>3331</v>
      </c>
      <c r="G3873" s="718" t="s">
        <v>3332</v>
      </c>
      <c r="H3873" s="718" t="s">
        <v>539</v>
      </c>
      <c r="I3873" s="718" t="s">
        <v>520</v>
      </c>
      <c r="J3873" s="718" t="s">
        <v>576</v>
      </c>
      <c r="K3873" s="721" t="s">
        <v>541</v>
      </c>
      <c r="L3873" s="732">
        <v>5</v>
      </c>
      <c r="M3873" s="733">
        <v>15000</v>
      </c>
      <c r="N3873" s="734" t="s">
        <v>541</v>
      </c>
      <c r="O3873" s="732">
        <v>6</v>
      </c>
      <c r="P3873" s="733">
        <v>18000</v>
      </c>
      <c r="Q3873" s="735" t="str">
        <f t="shared" ref="Q3873:Q3878" si="90">+N3873</f>
        <v>5 - INDETERMINADO</v>
      </c>
      <c r="R3873" s="736" t="s">
        <v>523</v>
      </c>
    </row>
    <row r="3874" spans="1:18" s="28" customFormat="1" ht="12" x14ac:dyDescent="0.2">
      <c r="A3874" s="717" t="s">
        <v>514</v>
      </c>
      <c r="B3874" s="718" t="s">
        <v>515</v>
      </c>
      <c r="C3874" s="718" t="s">
        <v>147</v>
      </c>
      <c r="D3874" s="718" t="s">
        <v>2838</v>
      </c>
      <c r="E3874" s="719">
        <v>3000</v>
      </c>
      <c r="F3874" s="720" t="s">
        <v>3333</v>
      </c>
      <c r="G3874" s="718" t="s">
        <v>3334</v>
      </c>
      <c r="H3874" s="718" t="s">
        <v>527</v>
      </c>
      <c r="I3874" s="718" t="s">
        <v>528</v>
      </c>
      <c r="J3874" s="718" t="s">
        <v>1482</v>
      </c>
      <c r="K3874" s="721" t="s">
        <v>542</v>
      </c>
      <c r="L3874" s="732">
        <v>0</v>
      </c>
      <c r="M3874" s="733">
        <v>0</v>
      </c>
      <c r="N3874" s="734">
        <v>0</v>
      </c>
      <c r="O3874" s="732">
        <v>2</v>
      </c>
      <c r="P3874" s="733">
        <v>5600</v>
      </c>
      <c r="Q3874" s="735">
        <f t="shared" si="90"/>
        <v>0</v>
      </c>
      <c r="R3874" s="736" t="s">
        <v>523</v>
      </c>
    </row>
    <row r="3875" spans="1:18" s="28" customFormat="1" ht="12" x14ac:dyDescent="0.2">
      <c r="A3875" s="717" t="s">
        <v>514</v>
      </c>
      <c r="B3875" s="718" t="s">
        <v>515</v>
      </c>
      <c r="C3875" s="718" t="s">
        <v>147</v>
      </c>
      <c r="D3875" s="718" t="s">
        <v>3335</v>
      </c>
      <c r="E3875" s="719">
        <v>1900</v>
      </c>
      <c r="F3875" s="720" t="s">
        <v>3336</v>
      </c>
      <c r="G3875" s="718" t="s">
        <v>3337</v>
      </c>
      <c r="H3875" s="718" t="s">
        <v>623</v>
      </c>
      <c r="I3875" s="718" t="s">
        <v>615</v>
      </c>
      <c r="J3875" s="718" t="s">
        <v>624</v>
      </c>
      <c r="K3875" s="721" t="s">
        <v>522</v>
      </c>
      <c r="L3875" s="732">
        <v>12</v>
      </c>
      <c r="M3875" s="733">
        <v>23610</v>
      </c>
      <c r="N3875" s="734" t="s">
        <v>522</v>
      </c>
      <c r="O3875" s="732">
        <v>6</v>
      </c>
      <c r="P3875" s="733">
        <v>11400</v>
      </c>
      <c r="Q3875" s="735" t="str">
        <f t="shared" si="90"/>
        <v>99 - INDETERMINADO</v>
      </c>
      <c r="R3875" s="736" t="s">
        <v>523</v>
      </c>
    </row>
    <row r="3876" spans="1:18" s="28" customFormat="1" ht="12" x14ac:dyDescent="0.2">
      <c r="A3876" s="717" t="s">
        <v>514</v>
      </c>
      <c r="B3876" s="718" t="s">
        <v>515</v>
      </c>
      <c r="C3876" s="718" t="s">
        <v>147</v>
      </c>
      <c r="D3876" s="718" t="s">
        <v>550</v>
      </c>
      <c r="E3876" s="719">
        <v>2500</v>
      </c>
      <c r="F3876" s="720" t="s">
        <v>3338</v>
      </c>
      <c r="G3876" s="718" t="s">
        <v>3339</v>
      </c>
      <c r="H3876" s="718" t="s">
        <v>519</v>
      </c>
      <c r="I3876" s="718" t="s">
        <v>520</v>
      </c>
      <c r="J3876" s="718" t="s">
        <v>534</v>
      </c>
      <c r="K3876" s="721" t="s">
        <v>535</v>
      </c>
      <c r="L3876" s="732">
        <v>12</v>
      </c>
      <c r="M3876" s="733">
        <v>30600</v>
      </c>
      <c r="N3876" s="734" t="s">
        <v>535</v>
      </c>
      <c r="O3876" s="732">
        <v>6</v>
      </c>
      <c r="P3876" s="733">
        <v>14784.560000000001</v>
      </c>
      <c r="Q3876" s="735" t="str">
        <f t="shared" si="90"/>
        <v>12 - INDETERMINADO</v>
      </c>
      <c r="R3876" s="736" t="s">
        <v>523</v>
      </c>
    </row>
    <row r="3877" spans="1:18" s="28" customFormat="1" ht="12" x14ac:dyDescent="0.2">
      <c r="A3877" s="717" t="s">
        <v>514</v>
      </c>
      <c r="B3877" s="718" t="s">
        <v>515</v>
      </c>
      <c r="C3877" s="718" t="s">
        <v>147</v>
      </c>
      <c r="D3877" s="718" t="s">
        <v>544</v>
      </c>
      <c r="E3877" s="719">
        <v>3300</v>
      </c>
      <c r="F3877" s="720" t="s">
        <v>3340</v>
      </c>
      <c r="G3877" s="718" t="s">
        <v>3341</v>
      </c>
      <c r="H3877" s="718" t="s">
        <v>519</v>
      </c>
      <c r="I3877" s="718" t="s">
        <v>520</v>
      </c>
      <c r="J3877" s="718" t="s">
        <v>3342</v>
      </c>
      <c r="K3877" s="721" t="s">
        <v>1807</v>
      </c>
      <c r="L3877" s="732">
        <v>12</v>
      </c>
      <c r="M3877" s="733">
        <v>40200</v>
      </c>
      <c r="N3877" s="734" t="s">
        <v>1807</v>
      </c>
      <c r="O3877" s="732">
        <v>6</v>
      </c>
      <c r="P3877" s="733">
        <v>19732.849999999999</v>
      </c>
      <c r="Q3877" s="735" t="str">
        <f t="shared" si="90"/>
        <v>23 - INDETERMINADO</v>
      </c>
      <c r="R3877" s="736" t="s">
        <v>523</v>
      </c>
    </row>
    <row r="3878" spans="1:18" s="28" customFormat="1" ht="12" x14ac:dyDescent="0.2">
      <c r="A3878" s="717" t="s">
        <v>514</v>
      </c>
      <c r="B3878" s="718" t="s">
        <v>515</v>
      </c>
      <c r="C3878" s="718" t="s">
        <v>147</v>
      </c>
      <c r="D3878" s="718" t="s">
        <v>800</v>
      </c>
      <c r="E3878" s="719">
        <v>3000</v>
      </c>
      <c r="F3878" s="720" t="s">
        <v>3343</v>
      </c>
      <c r="G3878" s="718" t="s">
        <v>3344</v>
      </c>
      <c r="H3878" s="718" t="s">
        <v>539</v>
      </c>
      <c r="I3878" s="718" t="s">
        <v>520</v>
      </c>
      <c r="J3878" s="718" t="s">
        <v>3345</v>
      </c>
      <c r="K3878" s="721" t="s">
        <v>612</v>
      </c>
      <c r="L3878" s="732">
        <v>5</v>
      </c>
      <c r="M3878" s="733">
        <v>14600</v>
      </c>
      <c r="N3878" s="734" t="s">
        <v>612</v>
      </c>
      <c r="O3878" s="732">
        <v>6</v>
      </c>
      <c r="P3878" s="733">
        <v>16900</v>
      </c>
      <c r="Q3878" s="735" t="str">
        <f t="shared" si="90"/>
        <v>15 - INDETERMINADO</v>
      </c>
      <c r="R3878" s="736" t="s">
        <v>523</v>
      </c>
    </row>
    <row r="3879" spans="1:18" s="28" customFormat="1" ht="12" x14ac:dyDescent="0.2">
      <c r="A3879" s="717" t="s">
        <v>514</v>
      </c>
      <c r="B3879" s="718" t="s">
        <v>549</v>
      </c>
      <c r="C3879" s="718" t="s">
        <v>147</v>
      </c>
      <c r="D3879" s="718" t="s">
        <v>589</v>
      </c>
      <c r="E3879" s="719">
        <v>3000</v>
      </c>
      <c r="F3879" s="720" t="s">
        <v>3346</v>
      </c>
      <c r="G3879" s="718" t="s">
        <v>3347</v>
      </c>
      <c r="H3879" s="718" t="s">
        <v>539</v>
      </c>
      <c r="I3879" s="718" t="s">
        <v>520</v>
      </c>
      <c r="J3879" s="718" t="s">
        <v>3348</v>
      </c>
      <c r="K3879" s="721">
        <v>14</v>
      </c>
      <c r="L3879" s="732">
        <v>1</v>
      </c>
      <c r="M3879" s="733">
        <v>3000</v>
      </c>
      <c r="N3879" s="734" t="s">
        <v>542</v>
      </c>
      <c r="O3879" s="732">
        <v>0</v>
      </c>
      <c r="P3879" s="733">
        <v>0</v>
      </c>
      <c r="Q3879" s="735"/>
      <c r="R3879" s="736" t="s">
        <v>543</v>
      </c>
    </row>
    <row r="3880" spans="1:18" s="28" customFormat="1" ht="12" x14ac:dyDescent="0.2">
      <c r="A3880" s="717" t="s">
        <v>514</v>
      </c>
      <c r="B3880" s="718" t="s">
        <v>515</v>
      </c>
      <c r="C3880" s="718" t="s">
        <v>147</v>
      </c>
      <c r="D3880" s="718" t="s">
        <v>585</v>
      </c>
      <c r="E3880" s="719">
        <v>3000</v>
      </c>
      <c r="F3880" s="720" t="s">
        <v>3349</v>
      </c>
      <c r="G3880" s="718" t="s">
        <v>3350</v>
      </c>
      <c r="H3880" s="718" t="s">
        <v>930</v>
      </c>
      <c r="I3880" s="718" t="s">
        <v>528</v>
      </c>
      <c r="J3880" s="718" t="s">
        <v>931</v>
      </c>
      <c r="K3880" s="721" t="s">
        <v>557</v>
      </c>
      <c r="L3880" s="732">
        <v>5</v>
      </c>
      <c r="M3880" s="733">
        <v>15000</v>
      </c>
      <c r="N3880" s="734" t="s">
        <v>557</v>
      </c>
      <c r="O3880" s="732">
        <v>6</v>
      </c>
      <c r="P3880" s="733">
        <v>18000</v>
      </c>
      <c r="Q3880" s="735" t="str">
        <f>+N3880</f>
        <v>13 - INDETERMINADO</v>
      </c>
      <c r="R3880" s="736" t="s">
        <v>523</v>
      </c>
    </row>
    <row r="3881" spans="1:18" s="28" customFormat="1" ht="12" x14ac:dyDescent="0.2">
      <c r="A3881" s="717" t="s">
        <v>514</v>
      </c>
      <c r="B3881" s="718" t="s">
        <v>515</v>
      </c>
      <c r="C3881" s="718" t="s">
        <v>147</v>
      </c>
      <c r="D3881" s="718" t="s">
        <v>1039</v>
      </c>
      <c r="E3881" s="719">
        <v>3000</v>
      </c>
      <c r="F3881" s="720" t="s">
        <v>3351</v>
      </c>
      <c r="G3881" s="718" t="s">
        <v>3352</v>
      </c>
      <c r="H3881" s="718"/>
      <c r="I3881" s="718" t="s">
        <v>520</v>
      </c>
      <c r="J3881" s="718" t="s">
        <v>3353</v>
      </c>
      <c r="K3881" s="721" t="s">
        <v>700</v>
      </c>
      <c r="L3881" s="732">
        <v>5</v>
      </c>
      <c r="M3881" s="733">
        <v>15000</v>
      </c>
      <c r="N3881" s="734" t="s">
        <v>700</v>
      </c>
      <c r="O3881" s="732">
        <v>6</v>
      </c>
      <c r="P3881" s="733">
        <v>17500</v>
      </c>
      <c r="Q3881" s="735" t="str">
        <f>+N3881</f>
        <v>3 - INDETERMINADO</v>
      </c>
      <c r="R3881" s="736" t="s">
        <v>523</v>
      </c>
    </row>
    <row r="3882" spans="1:18" s="28" customFormat="1" ht="12" x14ac:dyDescent="0.2">
      <c r="A3882" s="717" t="s">
        <v>514</v>
      </c>
      <c r="B3882" s="718" t="s">
        <v>515</v>
      </c>
      <c r="C3882" s="718" t="s">
        <v>147</v>
      </c>
      <c r="D3882" s="718" t="s">
        <v>1252</v>
      </c>
      <c r="E3882" s="719">
        <v>4500</v>
      </c>
      <c r="F3882" s="720" t="s">
        <v>3354</v>
      </c>
      <c r="G3882" s="718" t="s">
        <v>3355</v>
      </c>
      <c r="H3882" s="718" t="s">
        <v>519</v>
      </c>
      <c r="I3882" s="718" t="s">
        <v>528</v>
      </c>
      <c r="J3882" s="718" t="s">
        <v>547</v>
      </c>
      <c r="K3882" s="721" t="s">
        <v>700</v>
      </c>
      <c r="L3882" s="732">
        <v>5</v>
      </c>
      <c r="M3882" s="733">
        <v>22500</v>
      </c>
      <c r="N3882" s="734" t="s">
        <v>700</v>
      </c>
      <c r="O3882" s="732">
        <v>6</v>
      </c>
      <c r="P3882" s="733">
        <v>26991.25</v>
      </c>
      <c r="Q3882" s="735" t="str">
        <f>+N3882</f>
        <v>3 - INDETERMINADO</v>
      </c>
      <c r="R3882" s="736" t="s">
        <v>523</v>
      </c>
    </row>
    <row r="3883" spans="1:18" s="28" customFormat="1" ht="12" x14ac:dyDescent="0.2">
      <c r="A3883" s="717" t="s">
        <v>514</v>
      </c>
      <c r="B3883" s="718" t="s">
        <v>515</v>
      </c>
      <c r="C3883" s="718" t="s">
        <v>147</v>
      </c>
      <c r="D3883" s="718" t="s">
        <v>3118</v>
      </c>
      <c r="E3883" s="719">
        <v>1800</v>
      </c>
      <c r="F3883" s="720" t="s">
        <v>3356</v>
      </c>
      <c r="G3883" s="718" t="s">
        <v>3357</v>
      </c>
      <c r="H3883" s="718"/>
      <c r="I3883" s="718" t="s">
        <v>738</v>
      </c>
      <c r="J3883" s="718" t="s">
        <v>3358</v>
      </c>
      <c r="K3883" s="721" t="s">
        <v>1236</v>
      </c>
      <c r="L3883" s="732">
        <v>12</v>
      </c>
      <c r="M3883" s="733">
        <v>22410</v>
      </c>
      <c r="N3883" s="734" t="s">
        <v>1236</v>
      </c>
      <c r="O3883" s="732">
        <v>6</v>
      </c>
      <c r="P3883" s="733">
        <v>10800</v>
      </c>
      <c r="Q3883" s="735" t="str">
        <f>+N3883</f>
        <v>32 - INDETERMINADO</v>
      </c>
      <c r="R3883" s="736" t="s">
        <v>523</v>
      </c>
    </row>
    <row r="3884" spans="1:18" s="28" customFormat="1" ht="12" x14ac:dyDescent="0.2">
      <c r="A3884" s="717" t="s">
        <v>514</v>
      </c>
      <c r="B3884" s="718" t="s">
        <v>549</v>
      </c>
      <c r="C3884" s="718" t="s">
        <v>147</v>
      </c>
      <c r="D3884" s="718" t="s">
        <v>3359</v>
      </c>
      <c r="E3884" s="719">
        <v>3000</v>
      </c>
      <c r="F3884" s="720" t="s">
        <v>3360</v>
      </c>
      <c r="G3884" s="718" t="s">
        <v>3361</v>
      </c>
      <c r="H3884" s="718" t="s">
        <v>519</v>
      </c>
      <c r="I3884" s="718" t="s">
        <v>520</v>
      </c>
      <c r="J3884" s="718" t="s">
        <v>3362</v>
      </c>
      <c r="K3884" s="721">
        <v>3</v>
      </c>
      <c r="L3884" s="732">
        <v>8</v>
      </c>
      <c r="M3884" s="733">
        <v>22743.33</v>
      </c>
      <c r="N3884" s="734">
        <v>0</v>
      </c>
      <c r="O3884" s="732">
        <v>6</v>
      </c>
      <c r="P3884" s="733">
        <v>18000</v>
      </c>
      <c r="Q3884" s="735">
        <f>+N3884</f>
        <v>0</v>
      </c>
      <c r="R3884" s="736" t="s">
        <v>523</v>
      </c>
    </row>
    <row r="3885" spans="1:18" s="28" customFormat="1" ht="12" x14ac:dyDescent="0.2">
      <c r="A3885" s="717" t="s">
        <v>514</v>
      </c>
      <c r="B3885" s="718" t="s">
        <v>515</v>
      </c>
      <c r="C3885" s="718" t="s">
        <v>147</v>
      </c>
      <c r="D3885" s="718" t="s">
        <v>3363</v>
      </c>
      <c r="E3885" s="719">
        <v>2000</v>
      </c>
      <c r="F3885" s="720" t="s">
        <v>3364</v>
      </c>
      <c r="G3885" s="718" t="s">
        <v>3365</v>
      </c>
      <c r="H3885" s="718" t="s">
        <v>519</v>
      </c>
      <c r="I3885" s="718" t="s">
        <v>520</v>
      </c>
      <c r="J3885" s="718" t="s">
        <v>3342</v>
      </c>
      <c r="K3885" s="721" t="s">
        <v>572</v>
      </c>
      <c r="L3885" s="732">
        <v>12</v>
      </c>
      <c r="M3885" s="733">
        <v>24810</v>
      </c>
      <c r="N3885" s="734" t="s">
        <v>572</v>
      </c>
      <c r="O3885" s="732">
        <v>4</v>
      </c>
      <c r="P3885" s="733">
        <v>8000</v>
      </c>
      <c r="Q3885" s="735"/>
      <c r="R3885" s="736" t="s">
        <v>543</v>
      </c>
    </row>
    <row r="3886" spans="1:18" s="28" customFormat="1" ht="12" x14ac:dyDescent="0.2">
      <c r="A3886" s="717" t="s">
        <v>514</v>
      </c>
      <c r="B3886" s="718" t="s">
        <v>515</v>
      </c>
      <c r="C3886" s="718" t="s">
        <v>147</v>
      </c>
      <c r="D3886" s="718" t="s">
        <v>1132</v>
      </c>
      <c r="E3886" s="719">
        <v>3000</v>
      </c>
      <c r="F3886" s="720" t="s">
        <v>3366</v>
      </c>
      <c r="G3886" s="718" t="s">
        <v>3367</v>
      </c>
      <c r="H3886" s="718" t="s">
        <v>527</v>
      </c>
      <c r="I3886" s="718" t="s">
        <v>528</v>
      </c>
      <c r="J3886" s="718" t="s">
        <v>727</v>
      </c>
      <c r="K3886" s="721" t="s">
        <v>557</v>
      </c>
      <c r="L3886" s="732">
        <v>5</v>
      </c>
      <c r="M3886" s="733">
        <v>15000</v>
      </c>
      <c r="N3886" s="734" t="s">
        <v>557</v>
      </c>
      <c r="O3886" s="732">
        <v>6</v>
      </c>
      <c r="P3886" s="733">
        <v>18000</v>
      </c>
      <c r="Q3886" s="735" t="str">
        <f>+N3886</f>
        <v>13 - INDETERMINADO</v>
      </c>
      <c r="R3886" s="736" t="s">
        <v>523</v>
      </c>
    </row>
    <row r="3887" spans="1:18" s="28" customFormat="1" ht="12" x14ac:dyDescent="0.2">
      <c r="A3887" s="717" t="s">
        <v>514</v>
      </c>
      <c r="B3887" s="718" t="s">
        <v>515</v>
      </c>
      <c r="C3887" s="718" t="s">
        <v>147</v>
      </c>
      <c r="D3887" s="718" t="s">
        <v>915</v>
      </c>
      <c r="E3887" s="719">
        <v>1200</v>
      </c>
      <c r="F3887" s="720" t="s">
        <v>3368</v>
      </c>
      <c r="G3887" s="718" t="s">
        <v>3369</v>
      </c>
      <c r="H3887" s="718" t="s">
        <v>527</v>
      </c>
      <c r="I3887" s="718" t="s">
        <v>528</v>
      </c>
      <c r="J3887" s="718" t="s">
        <v>3370</v>
      </c>
      <c r="K3887" s="721" t="s">
        <v>1008</v>
      </c>
      <c r="L3887" s="732">
        <v>3</v>
      </c>
      <c r="M3887" s="733">
        <v>2720</v>
      </c>
      <c r="N3887" s="734" t="s">
        <v>542</v>
      </c>
      <c r="O3887" s="732">
        <v>0</v>
      </c>
      <c r="P3887" s="733">
        <v>0</v>
      </c>
      <c r="Q3887" s="735"/>
      <c r="R3887" s="736" t="s">
        <v>543</v>
      </c>
    </row>
    <row r="3888" spans="1:18" s="28" customFormat="1" ht="12" x14ac:dyDescent="0.2">
      <c r="A3888" s="717" t="s">
        <v>514</v>
      </c>
      <c r="B3888" s="718" t="s">
        <v>515</v>
      </c>
      <c r="C3888" s="718" t="s">
        <v>147</v>
      </c>
      <c r="D3888" s="718" t="s">
        <v>1576</v>
      </c>
      <c r="E3888" s="719">
        <v>3000</v>
      </c>
      <c r="F3888" s="720" t="s">
        <v>3371</v>
      </c>
      <c r="G3888" s="718" t="s">
        <v>3372</v>
      </c>
      <c r="H3888" s="718" t="s">
        <v>527</v>
      </c>
      <c r="I3888" s="718" t="s">
        <v>520</v>
      </c>
      <c r="J3888" s="718" t="s">
        <v>803</v>
      </c>
      <c r="K3888" s="721" t="s">
        <v>530</v>
      </c>
      <c r="L3888" s="732">
        <v>5</v>
      </c>
      <c r="M3888" s="733">
        <v>15000</v>
      </c>
      <c r="N3888" s="734" t="s">
        <v>530</v>
      </c>
      <c r="O3888" s="732">
        <v>6</v>
      </c>
      <c r="P3888" s="733">
        <v>18000</v>
      </c>
      <c r="Q3888" s="735" t="str">
        <f>+N3888</f>
        <v>4 - INDETERMINADO</v>
      </c>
      <c r="R3888" s="736" t="s">
        <v>523</v>
      </c>
    </row>
    <row r="3889" spans="1:18" s="28" customFormat="1" ht="12" x14ac:dyDescent="0.2">
      <c r="A3889" s="717" t="s">
        <v>514</v>
      </c>
      <c r="B3889" s="718" t="s">
        <v>549</v>
      </c>
      <c r="C3889" s="718" t="s">
        <v>147</v>
      </c>
      <c r="D3889" s="718" t="s">
        <v>1081</v>
      </c>
      <c r="E3889" s="719">
        <v>2500</v>
      </c>
      <c r="F3889" s="720" t="s">
        <v>3373</v>
      </c>
      <c r="G3889" s="718" t="s">
        <v>3374</v>
      </c>
      <c r="H3889" s="718"/>
      <c r="I3889" s="718" t="s">
        <v>738</v>
      </c>
      <c r="J3889" s="718" t="s">
        <v>3375</v>
      </c>
      <c r="K3889" s="721" t="s">
        <v>3376</v>
      </c>
      <c r="L3889" s="732">
        <v>3</v>
      </c>
      <c r="M3889" s="733">
        <v>7353.34</v>
      </c>
      <c r="N3889" s="734">
        <v>0</v>
      </c>
      <c r="O3889" s="732">
        <v>3</v>
      </c>
      <c r="P3889" s="733">
        <v>7331.9400000000005</v>
      </c>
      <c r="Q3889" s="735">
        <f>+N3889</f>
        <v>0</v>
      </c>
      <c r="R3889" s="736" t="s">
        <v>523</v>
      </c>
    </row>
    <row r="3890" spans="1:18" s="28" customFormat="1" ht="12" x14ac:dyDescent="0.2">
      <c r="A3890" s="717" t="s">
        <v>514</v>
      </c>
      <c r="B3890" s="718" t="s">
        <v>515</v>
      </c>
      <c r="C3890" s="718" t="s">
        <v>147</v>
      </c>
      <c r="D3890" s="718" t="s">
        <v>3377</v>
      </c>
      <c r="E3890" s="719">
        <v>1500</v>
      </c>
      <c r="F3890" s="720" t="s">
        <v>3378</v>
      </c>
      <c r="G3890" s="718" t="s">
        <v>3379</v>
      </c>
      <c r="H3890" s="718" t="s">
        <v>930</v>
      </c>
      <c r="I3890" s="718" t="s">
        <v>520</v>
      </c>
      <c r="J3890" s="718" t="s">
        <v>1635</v>
      </c>
      <c r="K3890" s="721" t="s">
        <v>2956</v>
      </c>
      <c r="L3890" s="732">
        <v>12</v>
      </c>
      <c r="M3890" s="733">
        <v>18810</v>
      </c>
      <c r="N3890" s="734" t="s">
        <v>2956</v>
      </c>
      <c r="O3890" s="732">
        <v>6</v>
      </c>
      <c r="P3890" s="733">
        <v>9000</v>
      </c>
      <c r="Q3890" s="735" t="str">
        <f>+N3890</f>
        <v>56 - INDETERMINADO</v>
      </c>
      <c r="R3890" s="736" t="s">
        <v>523</v>
      </c>
    </row>
    <row r="3891" spans="1:18" s="28" customFormat="1" ht="12" x14ac:dyDescent="0.2">
      <c r="A3891" s="717" t="s">
        <v>514</v>
      </c>
      <c r="B3891" s="718" t="s">
        <v>515</v>
      </c>
      <c r="C3891" s="718" t="s">
        <v>147</v>
      </c>
      <c r="D3891" s="718" t="s">
        <v>2404</v>
      </c>
      <c r="E3891" s="719">
        <v>2500</v>
      </c>
      <c r="F3891" s="720" t="s">
        <v>3380</v>
      </c>
      <c r="G3891" s="718" t="s">
        <v>3381</v>
      </c>
      <c r="H3891" s="718" t="s">
        <v>930</v>
      </c>
      <c r="I3891" s="718" t="s">
        <v>520</v>
      </c>
      <c r="J3891" s="718" t="s">
        <v>1635</v>
      </c>
      <c r="K3891" s="721" t="s">
        <v>557</v>
      </c>
      <c r="L3891" s="732">
        <v>5</v>
      </c>
      <c r="M3891" s="733">
        <v>12500</v>
      </c>
      <c r="N3891" s="734" t="s">
        <v>542</v>
      </c>
      <c r="O3891" s="732">
        <v>0</v>
      </c>
      <c r="P3891" s="733">
        <v>0</v>
      </c>
      <c r="Q3891" s="735"/>
      <c r="R3891" s="736" t="s">
        <v>543</v>
      </c>
    </row>
    <row r="3892" spans="1:18" s="28" customFormat="1" ht="12" x14ac:dyDescent="0.2">
      <c r="A3892" s="717" t="s">
        <v>514</v>
      </c>
      <c r="B3892" s="718" t="s">
        <v>515</v>
      </c>
      <c r="C3892" s="718" t="s">
        <v>147</v>
      </c>
      <c r="D3892" s="718" t="s">
        <v>889</v>
      </c>
      <c r="E3892" s="719">
        <v>3000</v>
      </c>
      <c r="F3892" s="720" t="s">
        <v>3382</v>
      </c>
      <c r="G3892" s="718" t="s">
        <v>3383</v>
      </c>
      <c r="H3892" s="718" t="s">
        <v>519</v>
      </c>
      <c r="I3892" s="718" t="s">
        <v>528</v>
      </c>
      <c r="J3892" s="718" t="s">
        <v>547</v>
      </c>
      <c r="K3892" s="721" t="s">
        <v>796</v>
      </c>
      <c r="L3892" s="732">
        <v>12</v>
      </c>
      <c r="M3892" s="733">
        <v>36600</v>
      </c>
      <c r="N3892" s="734" t="s">
        <v>796</v>
      </c>
      <c r="O3892" s="732">
        <v>5</v>
      </c>
      <c r="P3892" s="733">
        <v>15000</v>
      </c>
      <c r="Q3892" s="735"/>
      <c r="R3892" s="736" t="s">
        <v>543</v>
      </c>
    </row>
    <row r="3893" spans="1:18" s="28" customFormat="1" ht="12" x14ac:dyDescent="0.2">
      <c r="A3893" s="717" t="s">
        <v>514</v>
      </c>
      <c r="B3893" s="718" t="s">
        <v>515</v>
      </c>
      <c r="C3893" s="718" t="s">
        <v>147</v>
      </c>
      <c r="D3893" s="718" t="s">
        <v>593</v>
      </c>
      <c r="E3893" s="719">
        <v>3000</v>
      </c>
      <c r="F3893" s="720" t="s">
        <v>3384</v>
      </c>
      <c r="G3893" s="718" t="s">
        <v>3385</v>
      </c>
      <c r="H3893" s="718"/>
      <c r="I3893" s="718" t="s">
        <v>528</v>
      </c>
      <c r="J3893" s="718" t="s">
        <v>3386</v>
      </c>
      <c r="K3893" s="721" t="s">
        <v>700</v>
      </c>
      <c r="L3893" s="732">
        <v>5</v>
      </c>
      <c r="M3893" s="733">
        <v>15000</v>
      </c>
      <c r="N3893" s="734" t="s">
        <v>700</v>
      </c>
      <c r="O3893" s="732">
        <v>0</v>
      </c>
      <c r="P3893" s="733">
        <v>0</v>
      </c>
      <c r="Q3893" s="735" t="str">
        <f>+N3893</f>
        <v>3 - INDETERMINADO</v>
      </c>
      <c r="R3893" s="736" t="s">
        <v>523</v>
      </c>
    </row>
    <row r="3894" spans="1:18" s="28" customFormat="1" ht="12" x14ac:dyDescent="0.2">
      <c r="A3894" s="717" t="s">
        <v>514</v>
      </c>
      <c r="B3894" s="718" t="s">
        <v>515</v>
      </c>
      <c r="C3894" s="718" t="s">
        <v>147</v>
      </c>
      <c r="D3894" s="718" t="s">
        <v>3387</v>
      </c>
      <c r="E3894" s="719">
        <v>2500</v>
      </c>
      <c r="F3894" s="720" t="s">
        <v>3388</v>
      </c>
      <c r="G3894" s="718" t="s">
        <v>3389</v>
      </c>
      <c r="H3894" s="718"/>
      <c r="I3894" s="718" t="s">
        <v>3390</v>
      </c>
      <c r="J3894" s="718" t="s">
        <v>3391</v>
      </c>
      <c r="K3894" s="721" t="s">
        <v>612</v>
      </c>
      <c r="L3894" s="732">
        <v>12</v>
      </c>
      <c r="M3894" s="733">
        <v>30600</v>
      </c>
      <c r="N3894" s="734" t="s">
        <v>612</v>
      </c>
      <c r="O3894" s="732">
        <v>6</v>
      </c>
      <c r="P3894" s="733">
        <v>15000</v>
      </c>
      <c r="Q3894" s="735" t="str">
        <f>+N3894</f>
        <v>15 - INDETERMINADO</v>
      </c>
      <c r="R3894" s="736" t="s">
        <v>523</v>
      </c>
    </row>
    <row r="3895" spans="1:18" s="28" customFormat="1" ht="12" x14ac:dyDescent="0.2">
      <c r="A3895" s="717" t="s">
        <v>514</v>
      </c>
      <c r="B3895" s="718" t="s">
        <v>515</v>
      </c>
      <c r="C3895" s="718" t="s">
        <v>147</v>
      </c>
      <c r="D3895" s="718" t="s">
        <v>2838</v>
      </c>
      <c r="E3895" s="719">
        <v>3000</v>
      </c>
      <c r="F3895" s="720" t="s">
        <v>3392</v>
      </c>
      <c r="G3895" s="718" t="s">
        <v>3393</v>
      </c>
      <c r="H3895" s="718" t="s">
        <v>527</v>
      </c>
      <c r="I3895" s="718" t="s">
        <v>528</v>
      </c>
      <c r="J3895" s="718" t="s">
        <v>1482</v>
      </c>
      <c r="K3895" s="721" t="s">
        <v>542</v>
      </c>
      <c r="L3895" s="732">
        <v>0</v>
      </c>
      <c r="M3895" s="733">
        <v>0</v>
      </c>
      <c r="N3895" s="734">
        <v>0</v>
      </c>
      <c r="O3895" s="732">
        <v>2</v>
      </c>
      <c r="P3895" s="733">
        <v>5600</v>
      </c>
      <c r="Q3895" s="735">
        <f>+N3895</f>
        <v>0</v>
      </c>
      <c r="R3895" s="736" t="s">
        <v>523</v>
      </c>
    </row>
    <row r="3896" spans="1:18" s="28" customFormat="1" ht="12" x14ac:dyDescent="0.2">
      <c r="A3896" s="717" t="s">
        <v>514</v>
      </c>
      <c r="B3896" s="718" t="s">
        <v>515</v>
      </c>
      <c r="C3896" s="718" t="s">
        <v>147</v>
      </c>
      <c r="D3896" s="718" t="s">
        <v>811</v>
      </c>
      <c r="E3896" s="719">
        <v>1200</v>
      </c>
      <c r="F3896" s="720" t="s">
        <v>3394</v>
      </c>
      <c r="G3896" s="718" t="s">
        <v>3395</v>
      </c>
      <c r="H3896" s="718" t="s">
        <v>930</v>
      </c>
      <c r="I3896" s="718" t="s">
        <v>520</v>
      </c>
      <c r="J3896" s="718" t="s">
        <v>1635</v>
      </c>
      <c r="K3896" s="721" t="s">
        <v>522</v>
      </c>
      <c r="L3896" s="732">
        <v>12</v>
      </c>
      <c r="M3896" s="733">
        <v>15210</v>
      </c>
      <c r="N3896" s="734" t="s">
        <v>522</v>
      </c>
      <c r="O3896" s="732">
        <v>6</v>
      </c>
      <c r="P3896" s="733">
        <v>7200</v>
      </c>
      <c r="Q3896" s="735" t="str">
        <f>+N3896</f>
        <v>99 - INDETERMINADO</v>
      </c>
      <c r="R3896" s="736" t="s">
        <v>523</v>
      </c>
    </row>
    <row r="3897" spans="1:18" s="28" customFormat="1" ht="12" x14ac:dyDescent="0.2">
      <c r="A3897" s="717" t="s">
        <v>514</v>
      </c>
      <c r="B3897" s="718" t="s">
        <v>515</v>
      </c>
      <c r="C3897" s="718" t="s">
        <v>147</v>
      </c>
      <c r="D3897" s="718" t="s">
        <v>3396</v>
      </c>
      <c r="E3897" s="719">
        <v>6000</v>
      </c>
      <c r="F3897" s="720" t="s">
        <v>3397</v>
      </c>
      <c r="G3897" s="718" t="s">
        <v>3398</v>
      </c>
      <c r="H3897" s="718" t="s">
        <v>519</v>
      </c>
      <c r="I3897" s="718" t="s">
        <v>528</v>
      </c>
      <c r="J3897" s="718" t="s">
        <v>547</v>
      </c>
      <c r="K3897" s="721" t="s">
        <v>557</v>
      </c>
      <c r="L3897" s="732">
        <v>5</v>
      </c>
      <c r="M3897" s="733">
        <v>30000</v>
      </c>
      <c r="N3897" s="734" t="s">
        <v>557</v>
      </c>
      <c r="O3897" s="732">
        <v>6</v>
      </c>
      <c r="P3897" s="733">
        <v>36000</v>
      </c>
      <c r="Q3897" s="735" t="str">
        <f>+N3897</f>
        <v>13 - INDETERMINADO</v>
      </c>
      <c r="R3897" s="736" t="s">
        <v>523</v>
      </c>
    </row>
    <row r="3898" spans="1:18" s="28" customFormat="1" ht="12" x14ac:dyDescent="0.2">
      <c r="A3898" s="717" t="s">
        <v>514</v>
      </c>
      <c r="B3898" s="718" t="s">
        <v>515</v>
      </c>
      <c r="C3898" s="718" t="s">
        <v>147</v>
      </c>
      <c r="D3898" s="718" t="s">
        <v>777</v>
      </c>
      <c r="E3898" s="719">
        <v>15000</v>
      </c>
      <c r="F3898" s="720" t="s">
        <v>3399</v>
      </c>
      <c r="G3898" s="718" t="s">
        <v>3400</v>
      </c>
      <c r="H3898" s="718" t="s">
        <v>527</v>
      </c>
      <c r="I3898" s="718" t="s">
        <v>528</v>
      </c>
      <c r="J3898" s="718" t="s">
        <v>3401</v>
      </c>
      <c r="K3898" s="721" t="s">
        <v>763</v>
      </c>
      <c r="L3898" s="732">
        <v>12</v>
      </c>
      <c r="M3898" s="733">
        <v>180600</v>
      </c>
      <c r="N3898" s="734" t="s">
        <v>542</v>
      </c>
      <c r="O3898" s="732">
        <v>0</v>
      </c>
      <c r="P3898" s="733">
        <v>0</v>
      </c>
      <c r="Q3898" s="735"/>
      <c r="R3898" s="736" t="s">
        <v>543</v>
      </c>
    </row>
    <row r="3899" spans="1:18" s="28" customFormat="1" ht="12" x14ac:dyDescent="0.2">
      <c r="A3899" s="717" t="s">
        <v>514</v>
      </c>
      <c r="B3899" s="718" t="s">
        <v>515</v>
      </c>
      <c r="C3899" s="718" t="s">
        <v>147</v>
      </c>
      <c r="D3899" s="718" t="s">
        <v>728</v>
      </c>
      <c r="E3899" s="719">
        <v>2000</v>
      </c>
      <c r="F3899" s="720" t="s">
        <v>3402</v>
      </c>
      <c r="G3899" s="718" t="s">
        <v>3403</v>
      </c>
      <c r="H3899" s="718" t="s">
        <v>539</v>
      </c>
      <c r="I3899" s="718" t="s">
        <v>520</v>
      </c>
      <c r="J3899" s="718" t="s">
        <v>1491</v>
      </c>
      <c r="K3899" s="721" t="s">
        <v>3404</v>
      </c>
      <c r="L3899" s="732">
        <v>3</v>
      </c>
      <c r="M3899" s="733">
        <v>5080</v>
      </c>
      <c r="N3899" s="734">
        <v>0</v>
      </c>
      <c r="O3899" s="732">
        <v>3</v>
      </c>
      <c r="P3899" s="733">
        <v>6000</v>
      </c>
      <c r="Q3899" s="735">
        <f>+N3899</f>
        <v>0</v>
      </c>
      <c r="R3899" s="736" t="s">
        <v>523</v>
      </c>
    </row>
    <row r="3900" spans="1:18" s="28" customFormat="1" ht="12" x14ac:dyDescent="0.2">
      <c r="A3900" s="717" t="s">
        <v>514</v>
      </c>
      <c r="B3900" s="718" t="s">
        <v>515</v>
      </c>
      <c r="C3900" s="718" t="s">
        <v>147</v>
      </c>
      <c r="D3900" s="718" t="s">
        <v>728</v>
      </c>
      <c r="E3900" s="719">
        <v>2000</v>
      </c>
      <c r="F3900" s="720" t="s">
        <v>3405</v>
      </c>
      <c r="G3900" s="718" t="s">
        <v>3406</v>
      </c>
      <c r="H3900" s="718" t="s">
        <v>527</v>
      </c>
      <c r="I3900" s="718" t="s">
        <v>794</v>
      </c>
      <c r="J3900" s="718" t="s">
        <v>3407</v>
      </c>
      <c r="K3900" s="721" t="s">
        <v>535</v>
      </c>
      <c r="L3900" s="732">
        <v>12</v>
      </c>
      <c r="M3900" s="733">
        <v>24810</v>
      </c>
      <c r="N3900" s="734" t="s">
        <v>535</v>
      </c>
      <c r="O3900" s="732">
        <v>6</v>
      </c>
      <c r="P3900" s="733">
        <v>11600</v>
      </c>
      <c r="Q3900" s="735" t="str">
        <f>+N3900</f>
        <v>12 - INDETERMINADO</v>
      </c>
      <c r="R3900" s="736" t="s">
        <v>523</v>
      </c>
    </row>
    <row r="3901" spans="1:18" s="28" customFormat="1" ht="12" x14ac:dyDescent="0.2">
      <c r="A3901" s="717" t="s">
        <v>514</v>
      </c>
      <c r="B3901" s="718" t="s">
        <v>515</v>
      </c>
      <c r="C3901" s="718" t="s">
        <v>147</v>
      </c>
      <c r="D3901" s="718" t="s">
        <v>3408</v>
      </c>
      <c r="E3901" s="719">
        <v>1800</v>
      </c>
      <c r="F3901" s="720" t="s">
        <v>3409</v>
      </c>
      <c r="G3901" s="718" t="s">
        <v>3410</v>
      </c>
      <c r="H3901" s="718" t="s">
        <v>527</v>
      </c>
      <c r="I3901" s="718" t="s">
        <v>528</v>
      </c>
      <c r="J3901" s="718" t="s">
        <v>3411</v>
      </c>
      <c r="K3901" s="721" t="s">
        <v>3412</v>
      </c>
      <c r="L3901" s="732">
        <v>12</v>
      </c>
      <c r="M3901" s="733">
        <v>21510</v>
      </c>
      <c r="N3901" s="734" t="s">
        <v>3412</v>
      </c>
      <c r="O3901" s="732">
        <v>6</v>
      </c>
      <c r="P3901" s="733">
        <v>10800</v>
      </c>
      <c r="Q3901" s="735" t="str">
        <f>+N3901</f>
        <v>53 - INDETERMINADO</v>
      </c>
      <c r="R3901" s="736" t="s">
        <v>523</v>
      </c>
    </row>
    <row r="3902" spans="1:18" s="28" customFormat="1" ht="12" x14ac:dyDescent="0.2">
      <c r="A3902" s="717" t="s">
        <v>514</v>
      </c>
      <c r="B3902" s="718" t="s">
        <v>549</v>
      </c>
      <c r="C3902" s="718" t="s">
        <v>147</v>
      </c>
      <c r="D3902" s="718" t="s">
        <v>755</v>
      </c>
      <c r="E3902" s="719">
        <v>3000</v>
      </c>
      <c r="F3902" s="720" t="s">
        <v>3413</v>
      </c>
      <c r="G3902" s="718" t="s">
        <v>3414</v>
      </c>
      <c r="H3902" s="718"/>
      <c r="I3902" s="718" t="s">
        <v>520</v>
      </c>
      <c r="J3902" s="718" t="s">
        <v>1436</v>
      </c>
      <c r="K3902" s="721" t="s">
        <v>557</v>
      </c>
      <c r="L3902" s="732">
        <v>12</v>
      </c>
      <c r="M3902" s="733">
        <v>36600</v>
      </c>
      <c r="N3902" s="734" t="s">
        <v>557</v>
      </c>
      <c r="O3902" s="732">
        <v>0</v>
      </c>
      <c r="P3902" s="733">
        <v>0</v>
      </c>
      <c r="Q3902" s="735" t="str">
        <f>+N3902</f>
        <v>13 - INDETERMINADO</v>
      </c>
      <c r="R3902" s="736" t="s">
        <v>523</v>
      </c>
    </row>
    <row r="3903" spans="1:18" s="28" customFormat="1" ht="12" x14ac:dyDescent="0.2">
      <c r="A3903" s="717" t="s">
        <v>514</v>
      </c>
      <c r="B3903" s="718" t="s">
        <v>515</v>
      </c>
      <c r="C3903" s="718" t="s">
        <v>147</v>
      </c>
      <c r="D3903" s="718" t="s">
        <v>3415</v>
      </c>
      <c r="E3903" s="719">
        <v>1900</v>
      </c>
      <c r="F3903" s="720" t="s">
        <v>3416</v>
      </c>
      <c r="G3903" s="718" t="s">
        <v>3417</v>
      </c>
      <c r="H3903" s="718" t="s">
        <v>623</v>
      </c>
      <c r="I3903" s="718" t="s">
        <v>615</v>
      </c>
      <c r="J3903" s="718" t="s">
        <v>3418</v>
      </c>
      <c r="K3903" s="721">
        <v>90</v>
      </c>
      <c r="L3903" s="732">
        <v>1</v>
      </c>
      <c r="M3903" s="733">
        <v>1900</v>
      </c>
      <c r="N3903" s="734" t="s">
        <v>542</v>
      </c>
      <c r="O3903" s="732">
        <v>0</v>
      </c>
      <c r="P3903" s="733">
        <v>0</v>
      </c>
      <c r="Q3903" s="735"/>
      <c r="R3903" s="736" t="s">
        <v>543</v>
      </c>
    </row>
    <row r="3904" spans="1:18" s="28" customFormat="1" ht="12" x14ac:dyDescent="0.2">
      <c r="A3904" s="717" t="s">
        <v>514</v>
      </c>
      <c r="B3904" s="718" t="s">
        <v>515</v>
      </c>
      <c r="C3904" s="718" t="s">
        <v>147</v>
      </c>
      <c r="D3904" s="718" t="s">
        <v>2300</v>
      </c>
      <c r="E3904" s="719">
        <v>3000</v>
      </c>
      <c r="F3904" s="720" t="s">
        <v>3419</v>
      </c>
      <c r="G3904" s="718" t="s">
        <v>3420</v>
      </c>
      <c r="H3904" s="718" t="s">
        <v>519</v>
      </c>
      <c r="I3904" s="718" t="s">
        <v>528</v>
      </c>
      <c r="J3904" s="718" t="s">
        <v>547</v>
      </c>
      <c r="K3904" s="721" t="s">
        <v>530</v>
      </c>
      <c r="L3904" s="732">
        <v>5</v>
      </c>
      <c r="M3904" s="733">
        <v>15000</v>
      </c>
      <c r="N3904" s="734" t="s">
        <v>530</v>
      </c>
      <c r="O3904" s="732">
        <v>6</v>
      </c>
      <c r="P3904" s="733">
        <v>18000</v>
      </c>
      <c r="Q3904" s="735" t="str">
        <f>+N3904</f>
        <v>4 - INDETERMINADO</v>
      </c>
      <c r="R3904" s="736" t="s">
        <v>523</v>
      </c>
    </row>
    <row r="3905" spans="1:18" s="28" customFormat="1" ht="12" x14ac:dyDescent="0.2">
      <c r="A3905" s="717" t="s">
        <v>514</v>
      </c>
      <c r="B3905" s="718" t="s">
        <v>515</v>
      </c>
      <c r="C3905" s="718" t="s">
        <v>147</v>
      </c>
      <c r="D3905" s="718" t="s">
        <v>948</v>
      </c>
      <c r="E3905" s="719">
        <v>2000</v>
      </c>
      <c r="F3905" s="720" t="s">
        <v>3421</v>
      </c>
      <c r="G3905" s="718" t="s">
        <v>3422</v>
      </c>
      <c r="H3905" s="718" t="s">
        <v>527</v>
      </c>
      <c r="I3905" s="718" t="s">
        <v>3423</v>
      </c>
      <c r="J3905" s="718" t="s">
        <v>3424</v>
      </c>
      <c r="K3905" s="721" t="s">
        <v>1416</v>
      </c>
      <c r="L3905" s="732">
        <v>12</v>
      </c>
      <c r="M3905" s="733">
        <v>24810</v>
      </c>
      <c r="N3905" s="734" t="s">
        <v>1416</v>
      </c>
      <c r="O3905" s="732">
        <v>6</v>
      </c>
      <c r="P3905" s="733">
        <v>12000</v>
      </c>
      <c r="Q3905" s="735" t="str">
        <f>+N3905</f>
        <v>31 - INDETERMINADO</v>
      </c>
      <c r="R3905" s="736" t="s">
        <v>523</v>
      </c>
    </row>
    <row r="3906" spans="1:18" s="28" customFormat="1" ht="12" x14ac:dyDescent="0.2">
      <c r="A3906" s="717" t="s">
        <v>514</v>
      </c>
      <c r="B3906" s="718" t="s">
        <v>515</v>
      </c>
      <c r="C3906" s="718" t="s">
        <v>147</v>
      </c>
      <c r="D3906" s="718" t="s">
        <v>3425</v>
      </c>
      <c r="E3906" s="719">
        <v>1900</v>
      </c>
      <c r="F3906" s="720" t="s">
        <v>3426</v>
      </c>
      <c r="G3906" s="718" t="s">
        <v>3427</v>
      </c>
      <c r="H3906" s="718" t="s">
        <v>623</v>
      </c>
      <c r="I3906" s="718" t="s">
        <v>615</v>
      </c>
      <c r="J3906" s="718" t="s">
        <v>3428</v>
      </c>
      <c r="K3906" s="721" t="s">
        <v>522</v>
      </c>
      <c r="L3906" s="732">
        <v>12</v>
      </c>
      <c r="M3906" s="733">
        <v>23546.67</v>
      </c>
      <c r="N3906" s="734" t="s">
        <v>522</v>
      </c>
      <c r="O3906" s="732">
        <v>6</v>
      </c>
      <c r="P3906" s="733">
        <v>11400</v>
      </c>
      <c r="Q3906" s="735" t="str">
        <f>+N3906</f>
        <v>99 - INDETERMINADO</v>
      </c>
      <c r="R3906" s="736" t="s">
        <v>523</v>
      </c>
    </row>
    <row r="3907" spans="1:18" s="28" customFormat="1" ht="12" x14ac:dyDescent="0.2">
      <c r="A3907" s="717" t="s">
        <v>514</v>
      </c>
      <c r="B3907" s="718" t="s">
        <v>515</v>
      </c>
      <c r="C3907" s="718" t="s">
        <v>147</v>
      </c>
      <c r="D3907" s="718" t="s">
        <v>519</v>
      </c>
      <c r="E3907" s="719">
        <v>7500</v>
      </c>
      <c r="F3907" s="720" t="s">
        <v>3429</v>
      </c>
      <c r="G3907" s="718" t="s">
        <v>3430</v>
      </c>
      <c r="H3907" s="718" t="s">
        <v>519</v>
      </c>
      <c r="I3907" s="718" t="s">
        <v>528</v>
      </c>
      <c r="J3907" s="718" t="s">
        <v>600</v>
      </c>
      <c r="K3907" s="721" t="s">
        <v>1243</v>
      </c>
      <c r="L3907" s="732">
        <v>12</v>
      </c>
      <c r="M3907" s="733">
        <v>90600</v>
      </c>
      <c r="N3907" s="734" t="s">
        <v>1243</v>
      </c>
      <c r="O3907" s="732">
        <v>6</v>
      </c>
      <c r="P3907" s="733">
        <v>44995.31</v>
      </c>
      <c r="Q3907" s="735" t="str">
        <f>+N3907</f>
        <v>9 - INDETERMINADO</v>
      </c>
      <c r="R3907" s="736" t="s">
        <v>523</v>
      </c>
    </row>
    <row r="3908" spans="1:18" s="28" customFormat="1" ht="12" x14ac:dyDescent="0.2">
      <c r="A3908" s="717" t="s">
        <v>514</v>
      </c>
      <c r="B3908" s="718" t="s">
        <v>515</v>
      </c>
      <c r="C3908" s="718" t="s">
        <v>147</v>
      </c>
      <c r="D3908" s="718" t="s">
        <v>3431</v>
      </c>
      <c r="E3908" s="719">
        <v>2320</v>
      </c>
      <c r="F3908" s="720" t="s">
        <v>3432</v>
      </c>
      <c r="G3908" s="718" t="s">
        <v>3433</v>
      </c>
      <c r="H3908" s="718" t="s">
        <v>930</v>
      </c>
      <c r="I3908" s="718" t="s">
        <v>771</v>
      </c>
      <c r="J3908" s="718" t="s">
        <v>3434</v>
      </c>
      <c r="K3908" s="721" t="s">
        <v>522</v>
      </c>
      <c r="L3908" s="732">
        <v>12</v>
      </c>
      <c r="M3908" s="733">
        <v>28440</v>
      </c>
      <c r="N3908" s="734" t="s">
        <v>522</v>
      </c>
      <c r="O3908" s="732">
        <v>6</v>
      </c>
      <c r="P3908" s="733">
        <v>13920</v>
      </c>
      <c r="Q3908" s="735" t="str">
        <f>+N3908</f>
        <v>99 - INDETERMINADO</v>
      </c>
      <c r="R3908" s="736" t="s">
        <v>523</v>
      </c>
    </row>
    <row r="3909" spans="1:18" s="28" customFormat="1" ht="12" x14ac:dyDescent="0.2">
      <c r="A3909" s="717" t="s">
        <v>514</v>
      </c>
      <c r="B3909" s="718" t="s">
        <v>515</v>
      </c>
      <c r="C3909" s="718" t="s">
        <v>147</v>
      </c>
      <c r="D3909" s="718" t="s">
        <v>3435</v>
      </c>
      <c r="E3909" s="719">
        <v>1200</v>
      </c>
      <c r="F3909" s="720" t="s">
        <v>3436</v>
      </c>
      <c r="G3909" s="718" t="s">
        <v>3437</v>
      </c>
      <c r="H3909" s="718" t="s">
        <v>539</v>
      </c>
      <c r="I3909" s="718" t="s">
        <v>2617</v>
      </c>
      <c r="J3909" s="718" t="s">
        <v>1470</v>
      </c>
      <c r="K3909" s="721" t="s">
        <v>3412</v>
      </c>
      <c r="L3909" s="732">
        <v>7</v>
      </c>
      <c r="M3909" s="733">
        <v>8700</v>
      </c>
      <c r="N3909" s="734" t="s">
        <v>542</v>
      </c>
      <c r="O3909" s="732">
        <v>0</v>
      </c>
      <c r="P3909" s="733">
        <v>0</v>
      </c>
      <c r="Q3909" s="735"/>
      <c r="R3909" s="736" t="s">
        <v>543</v>
      </c>
    </row>
    <row r="3910" spans="1:18" s="28" customFormat="1" ht="12" x14ac:dyDescent="0.2">
      <c r="A3910" s="717" t="s">
        <v>514</v>
      </c>
      <c r="B3910" s="718" t="s">
        <v>515</v>
      </c>
      <c r="C3910" s="718" t="s">
        <v>147</v>
      </c>
      <c r="D3910" s="718" t="s">
        <v>544</v>
      </c>
      <c r="E3910" s="719">
        <v>4500</v>
      </c>
      <c r="F3910" s="720" t="s">
        <v>3438</v>
      </c>
      <c r="G3910" s="718" t="s">
        <v>3439</v>
      </c>
      <c r="H3910" s="718" t="s">
        <v>519</v>
      </c>
      <c r="I3910" s="718" t="s">
        <v>528</v>
      </c>
      <c r="J3910" s="718" t="s">
        <v>547</v>
      </c>
      <c r="K3910" s="721" t="s">
        <v>530</v>
      </c>
      <c r="L3910" s="732">
        <v>5</v>
      </c>
      <c r="M3910" s="733">
        <v>22500</v>
      </c>
      <c r="N3910" s="734" t="s">
        <v>530</v>
      </c>
      <c r="O3910" s="732">
        <v>6</v>
      </c>
      <c r="P3910" s="733">
        <v>27000</v>
      </c>
      <c r="Q3910" s="735" t="str">
        <f>+N3910</f>
        <v>4 - INDETERMINADO</v>
      </c>
      <c r="R3910" s="736" t="s">
        <v>523</v>
      </c>
    </row>
    <row r="3911" spans="1:18" s="28" customFormat="1" ht="12" x14ac:dyDescent="0.2">
      <c r="A3911" s="717" t="s">
        <v>514</v>
      </c>
      <c r="B3911" s="718" t="s">
        <v>515</v>
      </c>
      <c r="C3911" s="718" t="s">
        <v>147</v>
      </c>
      <c r="D3911" s="718" t="s">
        <v>581</v>
      </c>
      <c r="E3911" s="719">
        <v>3000</v>
      </c>
      <c r="F3911" s="720" t="s">
        <v>3440</v>
      </c>
      <c r="G3911" s="718" t="s">
        <v>3441</v>
      </c>
      <c r="H3911" s="718" t="s">
        <v>930</v>
      </c>
      <c r="I3911" s="718" t="s">
        <v>528</v>
      </c>
      <c r="J3911" s="718" t="s">
        <v>1833</v>
      </c>
      <c r="K3911" s="721" t="s">
        <v>530</v>
      </c>
      <c r="L3911" s="732">
        <v>5</v>
      </c>
      <c r="M3911" s="733">
        <v>15000</v>
      </c>
      <c r="N3911" s="734" t="s">
        <v>530</v>
      </c>
      <c r="O3911" s="732">
        <v>6</v>
      </c>
      <c r="P3911" s="733">
        <v>18000</v>
      </c>
      <c r="Q3911" s="735" t="str">
        <f>+N3911</f>
        <v>4 - INDETERMINADO</v>
      </c>
      <c r="R3911" s="736" t="s">
        <v>523</v>
      </c>
    </row>
    <row r="3912" spans="1:18" s="28" customFormat="1" ht="12" x14ac:dyDescent="0.2">
      <c r="A3912" s="717" t="s">
        <v>514</v>
      </c>
      <c r="B3912" s="718" t="s">
        <v>515</v>
      </c>
      <c r="C3912" s="718" t="s">
        <v>147</v>
      </c>
      <c r="D3912" s="718" t="s">
        <v>819</v>
      </c>
      <c r="E3912" s="719">
        <v>4000</v>
      </c>
      <c r="F3912" s="720" t="s">
        <v>3442</v>
      </c>
      <c r="G3912" s="718" t="s">
        <v>3443</v>
      </c>
      <c r="H3912" s="718" t="s">
        <v>519</v>
      </c>
      <c r="I3912" s="718" t="s">
        <v>520</v>
      </c>
      <c r="J3912" s="718" t="s">
        <v>534</v>
      </c>
      <c r="K3912" s="721" t="s">
        <v>745</v>
      </c>
      <c r="L3912" s="732">
        <v>5</v>
      </c>
      <c r="M3912" s="733">
        <v>19600</v>
      </c>
      <c r="N3912" s="734" t="s">
        <v>745</v>
      </c>
      <c r="O3912" s="732">
        <v>3</v>
      </c>
      <c r="P3912" s="733">
        <v>9200</v>
      </c>
      <c r="Q3912" s="735"/>
      <c r="R3912" s="736" t="s">
        <v>543</v>
      </c>
    </row>
    <row r="3913" spans="1:18" s="28" customFormat="1" ht="12" x14ac:dyDescent="0.2">
      <c r="A3913" s="717" t="s">
        <v>514</v>
      </c>
      <c r="B3913" s="718" t="s">
        <v>515</v>
      </c>
      <c r="C3913" s="718" t="s">
        <v>147</v>
      </c>
      <c r="D3913" s="718" t="s">
        <v>3444</v>
      </c>
      <c r="E3913" s="719">
        <v>2500</v>
      </c>
      <c r="F3913" s="720" t="s">
        <v>3445</v>
      </c>
      <c r="G3913" s="718" t="s">
        <v>3446</v>
      </c>
      <c r="H3913" s="718" t="s">
        <v>527</v>
      </c>
      <c r="I3913" s="718" t="s">
        <v>528</v>
      </c>
      <c r="J3913" s="718" t="s">
        <v>3447</v>
      </c>
      <c r="K3913" s="721" t="s">
        <v>530</v>
      </c>
      <c r="L3913" s="732">
        <v>12</v>
      </c>
      <c r="M3913" s="733">
        <v>30600</v>
      </c>
      <c r="N3913" s="734" t="s">
        <v>530</v>
      </c>
      <c r="O3913" s="732">
        <v>6</v>
      </c>
      <c r="P3913" s="733">
        <v>15000</v>
      </c>
      <c r="Q3913" s="735" t="str">
        <f>+N3913</f>
        <v>4 - INDETERMINADO</v>
      </c>
      <c r="R3913" s="736" t="s">
        <v>523</v>
      </c>
    </row>
    <row r="3914" spans="1:18" s="28" customFormat="1" ht="12" x14ac:dyDescent="0.2">
      <c r="A3914" s="717" t="s">
        <v>514</v>
      </c>
      <c r="B3914" s="718" t="s">
        <v>515</v>
      </c>
      <c r="C3914" s="718" t="s">
        <v>147</v>
      </c>
      <c r="D3914" s="718" t="s">
        <v>2392</v>
      </c>
      <c r="E3914" s="719">
        <v>2500</v>
      </c>
      <c r="F3914" s="720" t="s">
        <v>3448</v>
      </c>
      <c r="G3914" s="718" t="s">
        <v>3449</v>
      </c>
      <c r="H3914" s="718" t="s">
        <v>571</v>
      </c>
      <c r="I3914" s="718" t="s">
        <v>571</v>
      </c>
      <c r="J3914" s="718" t="s">
        <v>571</v>
      </c>
      <c r="K3914" s="721" t="s">
        <v>530</v>
      </c>
      <c r="L3914" s="732">
        <v>12</v>
      </c>
      <c r="M3914" s="733">
        <v>30600</v>
      </c>
      <c r="N3914" s="734" t="s">
        <v>530</v>
      </c>
      <c r="O3914" s="732">
        <v>6</v>
      </c>
      <c r="P3914" s="733">
        <v>15000</v>
      </c>
      <c r="Q3914" s="735" t="str">
        <f>+N3914</f>
        <v>4 - INDETERMINADO</v>
      </c>
      <c r="R3914" s="736" t="s">
        <v>523</v>
      </c>
    </row>
    <row r="3915" spans="1:18" s="28" customFormat="1" ht="12" x14ac:dyDescent="0.2">
      <c r="A3915" s="717" t="s">
        <v>514</v>
      </c>
      <c r="B3915" s="718" t="s">
        <v>515</v>
      </c>
      <c r="C3915" s="718" t="s">
        <v>147</v>
      </c>
      <c r="D3915" s="718" t="s">
        <v>3450</v>
      </c>
      <c r="E3915" s="719">
        <v>1800</v>
      </c>
      <c r="F3915" s="720" t="s">
        <v>3451</v>
      </c>
      <c r="G3915" s="718" t="s">
        <v>3452</v>
      </c>
      <c r="H3915" s="718" t="s">
        <v>527</v>
      </c>
      <c r="I3915" s="718" t="s">
        <v>794</v>
      </c>
      <c r="J3915" s="718" t="s">
        <v>3453</v>
      </c>
      <c r="K3915" s="721">
        <v>25</v>
      </c>
      <c r="L3915" s="732">
        <v>1</v>
      </c>
      <c r="M3915" s="733">
        <v>1800</v>
      </c>
      <c r="N3915" s="734" t="s">
        <v>542</v>
      </c>
      <c r="O3915" s="732">
        <v>0</v>
      </c>
      <c r="P3915" s="733">
        <v>0</v>
      </c>
      <c r="Q3915" s="735"/>
      <c r="R3915" s="736" t="s">
        <v>543</v>
      </c>
    </row>
    <row r="3916" spans="1:18" s="28" customFormat="1" ht="12" x14ac:dyDescent="0.2">
      <c r="A3916" s="717" t="s">
        <v>514</v>
      </c>
      <c r="B3916" s="718" t="s">
        <v>515</v>
      </c>
      <c r="C3916" s="718" t="s">
        <v>147</v>
      </c>
      <c r="D3916" s="718" t="s">
        <v>3454</v>
      </c>
      <c r="E3916" s="719">
        <v>6000</v>
      </c>
      <c r="F3916" s="720" t="s">
        <v>3455</v>
      </c>
      <c r="G3916" s="718" t="s">
        <v>3456</v>
      </c>
      <c r="H3916" s="718" t="s">
        <v>527</v>
      </c>
      <c r="I3916" s="718" t="s">
        <v>528</v>
      </c>
      <c r="J3916" s="718" t="s">
        <v>947</v>
      </c>
      <c r="K3916" s="721" t="s">
        <v>530</v>
      </c>
      <c r="L3916" s="732">
        <v>12</v>
      </c>
      <c r="M3916" s="733">
        <v>72400</v>
      </c>
      <c r="N3916" s="734" t="s">
        <v>530</v>
      </c>
      <c r="O3916" s="732">
        <v>6</v>
      </c>
      <c r="P3916" s="733">
        <v>36000</v>
      </c>
      <c r="Q3916" s="735" t="str">
        <f>+N3916</f>
        <v>4 - INDETERMINADO</v>
      </c>
      <c r="R3916" s="736" t="s">
        <v>523</v>
      </c>
    </row>
    <row r="3917" spans="1:18" s="28" customFormat="1" ht="12" x14ac:dyDescent="0.2">
      <c r="A3917" s="717" t="s">
        <v>514</v>
      </c>
      <c r="B3917" s="718" t="s">
        <v>515</v>
      </c>
      <c r="C3917" s="718" t="s">
        <v>147</v>
      </c>
      <c r="D3917" s="718" t="s">
        <v>1132</v>
      </c>
      <c r="E3917" s="719">
        <v>3000</v>
      </c>
      <c r="F3917" s="720" t="s">
        <v>3457</v>
      </c>
      <c r="G3917" s="718" t="s">
        <v>3458</v>
      </c>
      <c r="H3917" s="718" t="s">
        <v>519</v>
      </c>
      <c r="I3917" s="718" t="s">
        <v>520</v>
      </c>
      <c r="J3917" s="718" t="s">
        <v>534</v>
      </c>
      <c r="K3917" s="721" t="s">
        <v>557</v>
      </c>
      <c r="L3917" s="732">
        <v>5</v>
      </c>
      <c r="M3917" s="733">
        <v>15000</v>
      </c>
      <c r="N3917" s="734" t="s">
        <v>557</v>
      </c>
      <c r="O3917" s="732">
        <v>6</v>
      </c>
      <c r="P3917" s="733">
        <v>18000</v>
      </c>
      <c r="Q3917" s="735" t="str">
        <f>+N3917</f>
        <v>13 - INDETERMINADO</v>
      </c>
      <c r="R3917" s="736" t="s">
        <v>523</v>
      </c>
    </row>
    <row r="3918" spans="1:18" s="28" customFormat="1" ht="12" x14ac:dyDescent="0.2">
      <c r="A3918" s="717" t="s">
        <v>514</v>
      </c>
      <c r="B3918" s="718" t="s">
        <v>515</v>
      </c>
      <c r="C3918" s="718" t="s">
        <v>147</v>
      </c>
      <c r="D3918" s="718" t="s">
        <v>3459</v>
      </c>
      <c r="E3918" s="719">
        <v>3000</v>
      </c>
      <c r="F3918" s="720" t="s">
        <v>3460</v>
      </c>
      <c r="G3918" s="718" t="s">
        <v>3461</v>
      </c>
      <c r="H3918" s="718" t="s">
        <v>565</v>
      </c>
      <c r="I3918" s="718" t="s">
        <v>528</v>
      </c>
      <c r="J3918" s="718" t="s">
        <v>566</v>
      </c>
      <c r="K3918" s="721" t="s">
        <v>557</v>
      </c>
      <c r="L3918" s="732">
        <v>5</v>
      </c>
      <c r="M3918" s="733">
        <v>15000</v>
      </c>
      <c r="N3918" s="734" t="s">
        <v>557</v>
      </c>
      <c r="O3918" s="732">
        <v>6</v>
      </c>
      <c r="P3918" s="733">
        <v>18000</v>
      </c>
      <c r="Q3918" s="735" t="str">
        <f>+N3918</f>
        <v>13 - INDETERMINADO</v>
      </c>
      <c r="R3918" s="736" t="s">
        <v>523</v>
      </c>
    </row>
    <row r="3919" spans="1:18" s="28" customFormat="1" ht="12" x14ac:dyDescent="0.2">
      <c r="A3919" s="717" t="s">
        <v>514</v>
      </c>
      <c r="B3919" s="718" t="s">
        <v>515</v>
      </c>
      <c r="C3919" s="718" t="s">
        <v>147</v>
      </c>
      <c r="D3919" s="718" t="s">
        <v>3462</v>
      </c>
      <c r="E3919" s="719">
        <v>11000</v>
      </c>
      <c r="F3919" s="720" t="s">
        <v>3463</v>
      </c>
      <c r="G3919" s="718" t="s">
        <v>3464</v>
      </c>
      <c r="H3919" s="718" t="s">
        <v>930</v>
      </c>
      <c r="I3919" s="718" t="s">
        <v>771</v>
      </c>
      <c r="J3919" s="718" t="s">
        <v>3465</v>
      </c>
      <c r="K3919" s="721" t="s">
        <v>557</v>
      </c>
      <c r="L3919" s="732">
        <v>12</v>
      </c>
      <c r="M3919" s="733">
        <v>132600</v>
      </c>
      <c r="N3919" s="734" t="s">
        <v>557</v>
      </c>
      <c r="O3919" s="732">
        <v>6</v>
      </c>
      <c r="P3919" s="733">
        <v>66000</v>
      </c>
      <c r="Q3919" s="735" t="str">
        <f>+N3919</f>
        <v>13 - INDETERMINADO</v>
      </c>
      <c r="R3919" s="736" t="s">
        <v>523</v>
      </c>
    </row>
    <row r="3920" spans="1:18" s="28" customFormat="1" ht="12" x14ac:dyDescent="0.2">
      <c r="A3920" s="717" t="s">
        <v>514</v>
      </c>
      <c r="B3920" s="718" t="s">
        <v>515</v>
      </c>
      <c r="C3920" s="718" t="s">
        <v>147</v>
      </c>
      <c r="D3920" s="718" t="s">
        <v>3466</v>
      </c>
      <c r="E3920" s="719">
        <v>2500</v>
      </c>
      <c r="F3920" s="720" t="s">
        <v>3467</v>
      </c>
      <c r="G3920" s="718" t="s">
        <v>3468</v>
      </c>
      <c r="H3920" s="718" t="s">
        <v>571</v>
      </c>
      <c r="I3920" s="718" t="s">
        <v>571</v>
      </c>
      <c r="J3920" s="718" t="s">
        <v>571</v>
      </c>
      <c r="K3920" s="721">
        <v>42</v>
      </c>
      <c r="L3920" s="732">
        <v>1</v>
      </c>
      <c r="M3920" s="733">
        <v>2500</v>
      </c>
      <c r="N3920" s="734" t="s">
        <v>542</v>
      </c>
      <c r="O3920" s="732">
        <v>0</v>
      </c>
      <c r="P3920" s="733">
        <v>0</v>
      </c>
      <c r="Q3920" s="735"/>
      <c r="R3920" s="736" t="s">
        <v>543</v>
      </c>
    </row>
    <row r="3921" spans="1:18" s="28" customFormat="1" ht="12" x14ac:dyDescent="0.2">
      <c r="A3921" s="717" t="s">
        <v>514</v>
      </c>
      <c r="B3921" s="718" t="s">
        <v>515</v>
      </c>
      <c r="C3921" s="718" t="s">
        <v>147</v>
      </c>
      <c r="D3921" s="718" t="s">
        <v>708</v>
      </c>
      <c r="E3921" s="719">
        <v>3000</v>
      </c>
      <c r="F3921" s="720" t="s">
        <v>3469</v>
      </c>
      <c r="G3921" s="718" t="s">
        <v>3470</v>
      </c>
      <c r="H3921" s="718" t="s">
        <v>527</v>
      </c>
      <c r="I3921" s="718" t="s">
        <v>528</v>
      </c>
      <c r="J3921" s="718" t="s">
        <v>3471</v>
      </c>
      <c r="K3921" s="721" t="s">
        <v>557</v>
      </c>
      <c r="L3921" s="732">
        <v>5</v>
      </c>
      <c r="M3921" s="733">
        <v>10354</v>
      </c>
      <c r="N3921" s="734" t="s">
        <v>557</v>
      </c>
      <c r="O3921" s="732">
        <v>6</v>
      </c>
      <c r="P3921" s="733">
        <v>18000</v>
      </c>
      <c r="Q3921" s="735" t="str">
        <f>+N3921</f>
        <v>13 - INDETERMINADO</v>
      </c>
      <c r="R3921" s="736" t="s">
        <v>523</v>
      </c>
    </row>
    <row r="3922" spans="1:18" s="28" customFormat="1" ht="12" x14ac:dyDescent="0.2">
      <c r="A3922" s="717" t="s">
        <v>514</v>
      </c>
      <c r="B3922" s="718" t="s">
        <v>515</v>
      </c>
      <c r="C3922" s="718" t="s">
        <v>147</v>
      </c>
      <c r="D3922" s="718" t="s">
        <v>3472</v>
      </c>
      <c r="E3922" s="719">
        <v>8000</v>
      </c>
      <c r="F3922" s="720" t="s">
        <v>3473</v>
      </c>
      <c r="G3922" s="718" t="s">
        <v>3474</v>
      </c>
      <c r="H3922" s="718" t="s">
        <v>539</v>
      </c>
      <c r="I3922" s="718" t="s">
        <v>528</v>
      </c>
      <c r="J3922" s="718" t="s">
        <v>596</v>
      </c>
      <c r="K3922" s="721">
        <v>1</v>
      </c>
      <c r="L3922" s="732">
        <v>1</v>
      </c>
      <c r="M3922" s="733">
        <v>8000</v>
      </c>
      <c r="N3922" s="734" t="s">
        <v>542</v>
      </c>
      <c r="O3922" s="732">
        <v>0</v>
      </c>
      <c r="P3922" s="733">
        <v>0</v>
      </c>
      <c r="Q3922" s="735"/>
      <c r="R3922" s="736" t="s">
        <v>543</v>
      </c>
    </row>
    <row r="3923" spans="1:18" s="28" customFormat="1" ht="12" x14ac:dyDescent="0.2">
      <c r="A3923" s="717" t="s">
        <v>514</v>
      </c>
      <c r="B3923" s="718" t="s">
        <v>515</v>
      </c>
      <c r="C3923" s="718" t="s">
        <v>147</v>
      </c>
      <c r="D3923" s="718" t="s">
        <v>1299</v>
      </c>
      <c r="E3923" s="719">
        <v>2500</v>
      </c>
      <c r="F3923" s="720" t="s">
        <v>3475</v>
      </c>
      <c r="G3923" s="718" t="s">
        <v>3476</v>
      </c>
      <c r="H3923" s="718"/>
      <c r="I3923" s="718" t="s">
        <v>738</v>
      </c>
      <c r="J3923" s="718" t="s">
        <v>3477</v>
      </c>
      <c r="K3923" s="721" t="s">
        <v>700</v>
      </c>
      <c r="L3923" s="732">
        <v>12</v>
      </c>
      <c r="M3923" s="733">
        <v>30600</v>
      </c>
      <c r="N3923" s="734" t="s">
        <v>700</v>
      </c>
      <c r="O3923" s="732">
        <v>6</v>
      </c>
      <c r="P3923" s="733">
        <v>15000</v>
      </c>
      <c r="Q3923" s="735" t="str">
        <f t="shared" ref="Q3923:Q3928" si="91">+N3923</f>
        <v>3 - INDETERMINADO</v>
      </c>
      <c r="R3923" s="736" t="s">
        <v>523</v>
      </c>
    </row>
    <row r="3924" spans="1:18" s="28" customFormat="1" ht="12" x14ac:dyDescent="0.2">
      <c r="A3924" s="717" t="s">
        <v>514</v>
      </c>
      <c r="B3924" s="718" t="s">
        <v>515</v>
      </c>
      <c r="C3924" s="718" t="s">
        <v>147</v>
      </c>
      <c r="D3924" s="718" t="s">
        <v>3325</v>
      </c>
      <c r="E3924" s="719">
        <v>3000</v>
      </c>
      <c r="F3924" s="720" t="s">
        <v>3478</v>
      </c>
      <c r="G3924" s="718" t="s">
        <v>3479</v>
      </c>
      <c r="H3924" s="718"/>
      <c r="I3924" s="718" t="s">
        <v>528</v>
      </c>
      <c r="J3924" s="718" t="s">
        <v>1936</v>
      </c>
      <c r="K3924" s="721" t="s">
        <v>715</v>
      </c>
      <c r="L3924" s="732">
        <v>5</v>
      </c>
      <c r="M3924" s="733">
        <v>15000</v>
      </c>
      <c r="N3924" s="734" t="s">
        <v>715</v>
      </c>
      <c r="O3924" s="732">
        <v>6</v>
      </c>
      <c r="P3924" s="733">
        <v>18000</v>
      </c>
      <c r="Q3924" s="735" t="str">
        <f t="shared" si="91"/>
        <v>14 - INDETERMINADO</v>
      </c>
      <c r="R3924" s="736" t="s">
        <v>523</v>
      </c>
    </row>
    <row r="3925" spans="1:18" s="28" customFormat="1" ht="12" x14ac:dyDescent="0.2">
      <c r="A3925" s="717" t="s">
        <v>514</v>
      </c>
      <c r="B3925" s="718" t="s">
        <v>515</v>
      </c>
      <c r="C3925" s="718" t="s">
        <v>147</v>
      </c>
      <c r="D3925" s="718" t="s">
        <v>900</v>
      </c>
      <c r="E3925" s="719">
        <v>5000</v>
      </c>
      <c r="F3925" s="720" t="s">
        <v>3480</v>
      </c>
      <c r="G3925" s="718" t="s">
        <v>3481</v>
      </c>
      <c r="H3925" s="718" t="s">
        <v>565</v>
      </c>
      <c r="I3925" s="718" t="s">
        <v>528</v>
      </c>
      <c r="J3925" s="718" t="s">
        <v>566</v>
      </c>
      <c r="K3925" s="721" t="s">
        <v>530</v>
      </c>
      <c r="L3925" s="732">
        <v>5</v>
      </c>
      <c r="M3925" s="733">
        <v>25000</v>
      </c>
      <c r="N3925" s="734" t="s">
        <v>530</v>
      </c>
      <c r="O3925" s="732">
        <v>6</v>
      </c>
      <c r="P3925" s="733">
        <v>30000</v>
      </c>
      <c r="Q3925" s="735" t="str">
        <f t="shared" si="91"/>
        <v>4 - INDETERMINADO</v>
      </c>
      <c r="R3925" s="736" t="s">
        <v>523</v>
      </c>
    </row>
    <row r="3926" spans="1:18" s="28" customFormat="1" ht="12" x14ac:dyDescent="0.2">
      <c r="A3926" s="717" t="s">
        <v>514</v>
      </c>
      <c r="B3926" s="718" t="s">
        <v>515</v>
      </c>
      <c r="C3926" s="718" t="s">
        <v>147</v>
      </c>
      <c r="D3926" s="718" t="s">
        <v>608</v>
      </c>
      <c r="E3926" s="719">
        <v>2000</v>
      </c>
      <c r="F3926" s="720" t="s">
        <v>3482</v>
      </c>
      <c r="G3926" s="718" t="s">
        <v>3483</v>
      </c>
      <c r="H3926" s="718" t="s">
        <v>539</v>
      </c>
      <c r="I3926" s="718" t="s">
        <v>528</v>
      </c>
      <c r="J3926" s="718" t="s">
        <v>3484</v>
      </c>
      <c r="K3926" s="721" t="s">
        <v>535</v>
      </c>
      <c r="L3926" s="732">
        <v>12</v>
      </c>
      <c r="M3926" s="733">
        <v>24810</v>
      </c>
      <c r="N3926" s="734" t="s">
        <v>535</v>
      </c>
      <c r="O3926" s="732">
        <v>6</v>
      </c>
      <c r="P3926" s="733">
        <v>12000</v>
      </c>
      <c r="Q3926" s="735" t="str">
        <f t="shared" si="91"/>
        <v>12 - INDETERMINADO</v>
      </c>
      <c r="R3926" s="736" t="s">
        <v>523</v>
      </c>
    </row>
    <row r="3927" spans="1:18" s="28" customFormat="1" ht="12" x14ac:dyDescent="0.2">
      <c r="A3927" s="717" t="s">
        <v>514</v>
      </c>
      <c r="B3927" s="718" t="s">
        <v>549</v>
      </c>
      <c r="C3927" s="718" t="s">
        <v>147</v>
      </c>
      <c r="D3927" s="718" t="s">
        <v>3485</v>
      </c>
      <c r="E3927" s="719">
        <v>2500</v>
      </c>
      <c r="F3927" s="720" t="s">
        <v>3486</v>
      </c>
      <c r="G3927" s="718" t="s">
        <v>3487</v>
      </c>
      <c r="H3927" s="718" t="s">
        <v>539</v>
      </c>
      <c r="I3927" s="718" t="s">
        <v>528</v>
      </c>
      <c r="J3927" s="718" t="s">
        <v>596</v>
      </c>
      <c r="K3927" s="721" t="s">
        <v>3488</v>
      </c>
      <c r="L3927" s="732">
        <v>3</v>
      </c>
      <c r="M3927" s="733">
        <v>7353.34</v>
      </c>
      <c r="N3927" s="734">
        <v>0</v>
      </c>
      <c r="O3927" s="732">
        <v>6</v>
      </c>
      <c r="P3927" s="733">
        <v>15000</v>
      </c>
      <c r="Q3927" s="735">
        <f t="shared" si="91"/>
        <v>0</v>
      </c>
      <c r="R3927" s="736" t="s">
        <v>523</v>
      </c>
    </row>
    <row r="3928" spans="1:18" s="28" customFormat="1" ht="12" x14ac:dyDescent="0.2">
      <c r="A3928" s="717" t="s">
        <v>514</v>
      </c>
      <c r="B3928" s="718" t="s">
        <v>515</v>
      </c>
      <c r="C3928" s="718" t="s">
        <v>147</v>
      </c>
      <c r="D3928" s="718" t="s">
        <v>585</v>
      </c>
      <c r="E3928" s="719">
        <v>3000</v>
      </c>
      <c r="F3928" s="720" t="s">
        <v>3489</v>
      </c>
      <c r="G3928" s="718" t="s">
        <v>3490</v>
      </c>
      <c r="H3928" s="718" t="s">
        <v>930</v>
      </c>
      <c r="I3928" s="718" t="s">
        <v>528</v>
      </c>
      <c r="J3928" s="718" t="s">
        <v>1833</v>
      </c>
      <c r="K3928" s="721" t="s">
        <v>557</v>
      </c>
      <c r="L3928" s="732">
        <v>5</v>
      </c>
      <c r="M3928" s="733">
        <v>15000</v>
      </c>
      <c r="N3928" s="734" t="s">
        <v>557</v>
      </c>
      <c r="O3928" s="732">
        <v>6</v>
      </c>
      <c r="P3928" s="733">
        <v>18000</v>
      </c>
      <c r="Q3928" s="735" t="str">
        <f t="shared" si="91"/>
        <v>13 - INDETERMINADO</v>
      </c>
      <c r="R3928" s="736" t="s">
        <v>523</v>
      </c>
    </row>
    <row r="3929" spans="1:18" s="28" customFormat="1" ht="12" x14ac:dyDescent="0.2">
      <c r="A3929" s="717" t="s">
        <v>514</v>
      </c>
      <c r="B3929" s="718" t="s">
        <v>515</v>
      </c>
      <c r="C3929" s="718" t="s">
        <v>147</v>
      </c>
      <c r="D3929" s="718" t="s">
        <v>1718</v>
      </c>
      <c r="E3929" s="719">
        <v>2500</v>
      </c>
      <c r="F3929" s="720" t="s">
        <v>3491</v>
      </c>
      <c r="G3929" s="718" t="s">
        <v>3492</v>
      </c>
      <c r="H3929" s="718" t="s">
        <v>571</v>
      </c>
      <c r="I3929" s="718" t="s">
        <v>571</v>
      </c>
      <c r="J3929" s="718" t="s">
        <v>571</v>
      </c>
      <c r="K3929" s="721">
        <v>10</v>
      </c>
      <c r="L3929" s="732">
        <v>1</v>
      </c>
      <c r="M3929" s="733">
        <v>2500</v>
      </c>
      <c r="N3929" s="734" t="s">
        <v>542</v>
      </c>
      <c r="O3929" s="732">
        <v>0</v>
      </c>
      <c r="P3929" s="733">
        <v>0</v>
      </c>
      <c r="Q3929" s="735"/>
      <c r="R3929" s="736" t="s">
        <v>543</v>
      </c>
    </row>
    <row r="3930" spans="1:18" s="28" customFormat="1" ht="12" x14ac:dyDescent="0.2">
      <c r="A3930" s="717" t="s">
        <v>514</v>
      </c>
      <c r="B3930" s="718" t="s">
        <v>515</v>
      </c>
      <c r="C3930" s="718" t="s">
        <v>147</v>
      </c>
      <c r="D3930" s="718" t="s">
        <v>3493</v>
      </c>
      <c r="E3930" s="719">
        <v>8500</v>
      </c>
      <c r="F3930" s="720" t="s">
        <v>3494</v>
      </c>
      <c r="G3930" s="718" t="s">
        <v>3495</v>
      </c>
      <c r="H3930" s="718" t="s">
        <v>539</v>
      </c>
      <c r="I3930" s="718" t="s">
        <v>528</v>
      </c>
      <c r="J3930" s="718" t="s">
        <v>540</v>
      </c>
      <c r="K3930" s="721" t="s">
        <v>1461</v>
      </c>
      <c r="L3930" s="732">
        <v>5</v>
      </c>
      <c r="M3930" s="733">
        <v>42500</v>
      </c>
      <c r="N3930" s="734" t="s">
        <v>1461</v>
      </c>
      <c r="O3930" s="732">
        <v>6</v>
      </c>
      <c r="P3930" s="733">
        <v>50716.67</v>
      </c>
      <c r="Q3930" s="735" t="str">
        <f>+N3930</f>
        <v>8 - INDETERMINADO</v>
      </c>
      <c r="R3930" s="736" t="s">
        <v>523</v>
      </c>
    </row>
    <row r="3931" spans="1:18" s="28" customFormat="1" ht="12" x14ac:dyDescent="0.2">
      <c r="A3931" s="717" t="s">
        <v>514</v>
      </c>
      <c r="B3931" s="718" t="s">
        <v>549</v>
      </c>
      <c r="C3931" s="718" t="s">
        <v>147</v>
      </c>
      <c r="D3931" s="718" t="s">
        <v>544</v>
      </c>
      <c r="E3931" s="719">
        <v>4500</v>
      </c>
      <c r="F3931" s="720" t="s">
        <v>3496</v>
      </c>
      <c r="G3931" s="718" t="s">
        <v>3497</v>
      </c>
      <c r="H3931" s="718" t="s">
        <v>519</v>
      </c>
      <c r="I3931" s="718" t="s">
        <v>528</v>
      </c>
      <c r="J3931" s="718" t="s">
        <v>547</v>
      </c>
      <c r="K3931" s="721" t="s">
        <v>3498</v>
      </c>
      <c r="L3931" s="732">
        <v>3</v>
      </c>
      <c r="M3931" s="733">
        <v>13086.67</v>
      </c>
      <c r="N3931" s="734">
        <v>0</v>
      </c>
      <c r="O3931" s="732">
        <v>6</v>
      </c>
      <c r="P3931" s="733">
        <v>26843.119999999999</v>
      </c>
      <c r="Q3931" s="735">
        <f>+N3931</f>
        <v>0</v>
      </c>
      <c r="R3931" s="736" t="s">
        <v>523</v>
      </c>
    </row>
    <row r="3932" spans="1:18" s="28" customFormat="1" ht="12" x14ac:dyDescent="0.2">
      <c r="A3932" s="717" t="s">
        <v>514</v>
      </c>
      <c r="B3932" s="718" t="s">
        <v>515</v>
      </c>
      <c r="C3932" s="718" t="s">
        <v>147</v>
      </c>
      <c r="D3932" s="718" t="s">
        <v>2945</v>
      </c>
      <c r="E3932" s="719">
        <v>2000</v>
      </c>
      <c r="F3932" s="720" t="s">
        <v>3499</v>
      </c>
      <c r="G3932" s="718" t="s">
        <v>3500</v>
      </c>
      <c r="H3932" s="718" t="s">
        <v>571</v>
      </c>
      <c r="I3932" s="718" t="s">
        <v>571</v>
      </c>
      <c r="J3932" s="718" t="s">
        <v>571</v>
      </c>
      <c r="K3932" s="721" t="s">
        <v>535</v>
      </c>
      <c r="L3932" s="732">
        <v>12</v>
      </c>
      <c r="M3932" s="733">
        <v>24270</v>
      </c>
      <c r="N3932" s="734" t="s">
        <v>535</v>
      </c>
      <c r="O3932" s="732">
        <v>6</v>
      </c>
      <c r="P3932" s="733">
        <v>11780.41</v>
      </c>
      <c r="Q3932" s="735" t="str">
        <f>+N3932</f>
        <v>12 - INDETERMINADO</v>
      </c>
      <c r="R3932" s="736" t="s">
        <v>523</v>
      </c>
    </row>
    <row r="3933" spans="1:18" s="28" customFormat="1" ht="12" x14ac:dyDescent="0.2">
      <c r="A3933" s="717" t="s">
        <v>514</v>
      </c>
      <c r="B3933" s="718" t="s">
        <v>515</v>
      </c>
      <c r="C3933" s="718" t="s">
        <v>147</v>
      </c>
      <c r="D3933" s="718" t="s">
        <v>618</v>
      </c>
      <c r="E3933" s="719">
        <v>3000</v>
      </c>
      <c r="F3933" s="720" t="s">
        <v>3501</v>
      </c>
      <c r="G3933" s="718" t="s">
        <v>3502</v>
      </c>
      <c r="H3933" s="718" t="s">
        <v>930</v>
      </c>
      <c r="I3933" s="718" t="s">
        <v>528</v>
      </c>
      <c r="J3933" s="718" t="s">
        <v>931</v>
      </c>
      <c r="K3933" s="721" t="s">
        <v>557</v>
      </c>
      <c r="L3933" s="732">
        <v>5</v>
      </c>
      <c r="M3933" s="733">
        <v>15000</v>
      </c>
      <c r="N3933" s="734" t="s">
        <v>557</v>
      </c>
      <c r="O3933" s="732">
        <v>6</v>
      </c>
      <c r="P3933" s="733">
        <v>18000</v>
      </c>
      <c r="Q3933" s="735" t="str">
        <f>+N3933</f>
        <v>13 - INDETERMINADO</v>
      </c>
      <c r="R3933" s="736" t="s">
        <v>523</v>
      </c>
    </row>
    <row r="3934" spans="1:18" s="28" customFormat="1" ht="12" x14ac:dyDescent="0.2">
      <c r="A3934" s="717" t="s">
        <v>514</v>
      </c>
      <c r="B3934" s="718" t="s">
        <v>515</v>
      </c>
      <c r="C3934" s="718" t="s">
        <v>147</v>
      </c>
      <c r="D3934" s="718" t="s">
        <v>1058</v>
      </c>
      <c r="E3934" s="719">
        <v>2500</v>
      </c>
      <c r="F3934" s="720" t="s">
        <v>3503</v>
      </c>
      <c r="G3934" s="718" t="s">
        <v>3504</v>
      </c>
      <c r="H3934" s="718" t="s">
        <v>565</v>
      </c>
      <c r="I3934" s="718" t="s">
        <v>788</v>
      </c>
      <c r="J3934" s="718" t="s">
        <v>3505</v>
      </c>
      <c r="K3934" s="721">
        <v>47</v>
      </c>
      <c r="L3934" s="732">
        <v>1</v>
      </c>
      <c r="M3934" s="733">
        <v>2500</v>
      </c>
      <c r="N3934" s="734" t="s">
        <v>542</v>
      </c>
      <c r="O3934" s="732">
        <v>0</v>
      </c>
      <c r="P3934" s="733">
        <v>0</v>
      </c>
      <c r="Q3934" s="735"/>
      <c r="R3934" s="736" t="s">
        <v>543</v>
      </c>
    </row>
    <row r="3935" spans="1:18" s="28" customFormat="1" ht="12" x14ac:dyDescent="0.2">
      <c r="A3935" s="717" t="s">
        <v>514</v>
      </c>
      <c r="B3935" s="718" t="s">
        <v>549</v>
      </c>
      <c r="C3935" s="718" t="s">
        <v>147</v>
      </c>
      <c r="D3935" s="718" t="s">
        <v>728</v>
      </c>
      <c r="E3935" s="719">
        <v>2500</v>
      </c>
      <c r="F3935" s="720" t="s">
        <v>3503</v>
      </c>
      <c r="G3935" s="718" t="s">
        <v>3504</v>
      </c>
      <c r="H3935" s="718" t="s">
        <v>565</v>
      </c>
      <c r="I3935" s="718" t="s">
        <v>788</v>
      </c>
      <c r="J3935" s="718" t="s">
        <v>3505</v>
      </c>
      <c r="K3935" s="721" t="s">
        <v>3506</v>
      </c>
      <c r="L3935" s="732">
        <v>3</v>
      </c>
      <c r="M3935" s="733">
        <v>7353.34</v>
      </c>
      <c r="N3935" s="734">
        <v>0</v>
      </c>
      <c r="O3935" s="732">
        <v>6</v>
      </c>
      <c r="P3935" s="733">
        <v>15000</v>
      </c>
      <c r="Q3935" s="735">
        <f>+N3935</f>
        <v>0</v>
      </c>
      <c r="R3935" s="736" t="s">
        <v>523</v>
      </c>
    </row>
    <row r="3936" spans="1:18" s="28" customFormat="1" ht="12" x14ac:dyDescent="0.2">
      <c r="A3936" s="717" t="s">
        <v>514</v>
      </c>
      <c r="B3936" s="718" t="s">
        <v>515</v>
      </c>
      <c r="C3936" s="718" t="s">
        <v>147</v>
      </c>
      <c r="D3936" s="718" t="s">
        <v>585</v>
      </c>
      <c r="E3936" s="719">
        <v>3000</v>
      </c>
      <c r="F3936" s="720" t="s">
        <v>3507</v>
      </c>
      <c r="G3936" s="718" t="s">
        <v>3508</v>
      </c>
      <c r="H3936" s="718"/>
      <c r="I3936" s="718" t="s">
        <v>528</v>
      </c>
      <c r="J3936" s="718" t="s">
        <v>3509</v>
      </c>
      <c r="K3936" s="721" t="s">
        <v>557</v>
      </c>
      <c r="L3936" s="732">
        <v>5</v>
      </c>
      <c r="M3936" s="733">
        <v>15000</v>
      </c>
      <c r="N3936" s="734" t="s">
        <v>557</v>
      </c>
      <c r="O3936" s="732">
        <v>6</v>
      </c>
      <c r="P3936" s="733">
        <v>18000</v>
      </c>
      <c r="Q3936" s="735" t="str">
        <f>+N3936</f>
        <v>13 - INDETERMINADO</v>
      </c>
      <c r="R3936" s="736" t="s">
        <v>523</v>
      </c>
    </row>
    <row r="3937" spans="1:18" s="28" customFormat="1" ht="12" x14ac:dyDescent="0.2">
      <c r="A3937" s="717" t="s">
        <v>514</v>
      </c>
      <c r="B3937" s="718" t="s">
        <v>549</v>
      </c>
      <c r="C3937" s="718" t="s">
        <v>147</v>
      </c>
      <c r="D3937" s="718" t="s">
        <v>986</v>
      </c>
      <c r="E3937" s="719">
        <v>4500</v>
      </c>
      <c r="F3937" s="720" t="s">
        <v>3510</v>
      </c>
      <c r="G3937" s="718" t="s">
        <v>3511</v>
      </c>
      <c r="H3937" s="718" t="s">
        <v>519</v>
      </c>
      <c r="I3937" s="718" t="s">
        <v>528</v>
      </c>
      <c r="J3937" s="718" t="s">
        <v>600</v>
      </c>
      <c r="K3937" s="721" t="s">
        <v>3512</v>
      </c>
      <c r="L3937" s="732">
        <v>8</v>
      </c>
      <c r="M3937" s="733">
        <v>34046.67</v>
      </c>
      <c r="N3937" s="734">
        <v>0</v>
      </c>
      <c r="O3937" s="732">
        <v>6</v>
      </c>
      <c r="P3937" s="733">
        <v>27000</v>
      </c>
      <c r="Q3937" s="735">
        <f>+N3937</f>
        <v>0</v>
      </c>
      <c r="R3937" s="736" t="s">
        <v>523</v>
      </c>
    </row>
    <row r="3938" spans="1:18" s="28" customFormat="1" ht="12" x14ac:dyDescent="0.2">
      <c r="A3938" s="717" t="s">
        <v>514</v>
      </c>
      <c r="B3938" s="718" t="s">
        <v>515</v>
      </c>
      <c r="C3938" s="718" t="s">
        <v>147</v>
      </c>
      <c r="D3938" s="718" t="s">
        <v>3513</v>
      </c>
      <c r="E3938" s="719">
        <v>2500</v>
      </c>
      <c r="F3938" s="720" t="s">
        <v>3514</v>
      </c>
      <c r="G3938" s="718" t="s">
        <v>3515</v>
      </c>
      <c r="H3938" s="718" t="s">
        <v>930</v>
      </c>
      <c r="I3938" s="718" t="s">
        <v>520</v>
      </c>
      <c r="J3938" s="718" t="s">
        <v>1635</v>
      </c>
      <c r="K3938" s="721" t="s">
        <v>700</v>
      </c>
      <c r="L3938" s="732">
        <v>12</v>
      </c>
      <c r="M3938" s="733">
        <v>30600</v>
      </c>
      <c r="N3938" s="734" t="s">
        <v>700</v>
      </c>
      <c r="O3938" s="732">
        <v>6</v>
      </c>
      <c r="P3938" s="733">
        <v>15000</v>
      </c>
      <c r="Q3938" s="735" t="str">
        <f>+N3938</f>
        <v>3 - INDETERMINADO</v>
      </c>
      <c r="R3938" s="736" t="s">
        <v>523</v>
      </c>
    </row>
    <row r="3939" spans="1:18" s="28" customFormat="1" ht="12" x14ac:dyDescent="0.2">
      <c r="A3939" s="717" t="s">
        <v>514</v>
      </c>
      <c r="B3939" s="718" t="s">
        <v>515</v>
      </c>
      <c r="C3939" s="718" t="s">
        <v>147</v>
      </c>
      <c r="D3939" s="718" t="s">
        <v>667</v>
      </c>
      <c r="E3939" s="719">
        <v>3000</v>
      </c>
      <c r="F3939" s="720" t="s">
        <v>3516</v>
      </c>
      <c r="G3939" s="718" t="s">
        <v>3517</v>
      </c>
      <c r="H3939" s="718" t="s">
        <v>519</v>
      </c>
      <c r="I3939" s="718" t="s">
        <v>528</v>
      </c>
      <c r="J3939" s="718" t="s">
        <v>547</v>
      </c>
      <c r="K3939" s="721">
        <v>13</v>
      </c>
      <c r="L3939" s="732">
        <v>1</v>
      </c>
      <c r="M3939" s="733">
        <v>3000</v>
      </c>
      <c r="N3939" s="734" t="s">
        <v>542</v>
      </c>
      <c r="O3939" s="732">
        <v>0</v>
      </c>
      <c r="P3939" s="733">
        <v>0</v>
      </c>
      <c r="Q3939" s="735"/>
      <c r="R3939" s="736" t="s">
        <v>543</v>
      </c>
    </row>
    <row r="3940" spans="1:18" s="28" customFormat="1" ht="12" x14ac:dyDescent="0.2">
      <c r="A3940" s="717" t="s">
        <v>514</v>
      </c>
      <c r="B3940" s="718" t="s">
        <v>515</v>
      </c>
      <c r="C3940" s="718" t="s">
        <v>147</v>
      </c>
      <c r="D3940" s="718" t="s">
        <v>1488</v>
      </c>
      <c r="E3940" s="719">
        <v>3000</v>
      </c>
      <c r="F3940" s="720" t="s">
        <v>3518</v>
      </c>
      <c r="G3940" s="718" t="s">
        <v>3519</v>
      </c>
      <c r="H3940" s="718" t="s">
        <v>527</v>
      </c>
      <c r="I3940" s="718" t="s">
        <v>528</v>
      </c>
      <c r="J3940" s="718" t="s">
        <v>3520</v>
      </c>
      <c r="K3940" s="721" t="s">
        <v>612</v>
      </c>
      <c r="L3940" s="732">
        <v>5</v>
      </c>
      <c r="M3940" s="733">
        <v>15000</v>
      </c>
      <c r="N3940" s="734" t="s">
        <v>612</v>
      </c>
      <c r="O3940" s="732">
        <v>6</v>
      </c>
      <c r="P3940" s="733">
        <v>18000</v>
      </c>
      <c r="Q3940" s="735" t="str">
        <f>+N3940</f>
        <v>15 - INDETERMINADO</v>
      </c>
      <c r="R3940" s="736" t="s">
        <v>523</v>
      </c>
    </row>
    <row r="3941" spans="1:18" s="28" customFormat="1" ht="12" x14ac:dyDescent="0.2">
      <c r="A3941" s="717" t="s">
        <v>514</v>
      </c>
      <c r="B3941" s="718" t="s">
        <v>515</v>
      </c>
      <c r="C3941" s="718" t="s">
        <v>147</v>
      </c>
      <c r="D3941" s="718" t="s">
        <v>3521</v>
      </c>
      <c r="E3941" s="719">
        <v>2500</v>
      </c>
      <c r="F3941" s="720" t="s">
        <v>3522</v>
      </c>
      <c r="G3941" s="718" t="s">
        <v>3523</v>
      </c>
      <c r="H3941" s="718"/>
      <c r="I3941" s="718" t="s">
        <v>738</v>
      </c>
      <c r="J3941" s="718" t="s">
        <v>3524</v>
      </c>
      <c r="K3941" s="721" t="s">
        <v>715</v>
      </c>
      <c r="L3941" s="732">
        <v>12</v>
      </c>
      <c r="M3941" s="733">
        <v>30600</v>
      </c>
      <c r="N3941" s="734" t="s">
        <v>715</v>
      </c>
      <c r="O3941" s="732">
        <v>6</v>
      </c>
      <c r="P3941" s="733">
        <v>14916.67</v>
      </c>
      <c r="Q3941" s="735" t="str">
        <f>+N3941</f>
        <v>14 - INDETERMINADO</v>
      </c>
      <c r="R3941" s="736" t="s">
        <v>523</v>
      </c>
    </row>
    <row r="3942" spans="1:18" s="28" customFormat="1" ht="12" x14ac:dyDescent="0.2">
      <c r="A3942" s="717" t="s">
        <v>514</v>
      </c>
      <c r="B3942" s="718" t="s">
        <v>515</v>
      </c>
      <c r="C3942" s="718" t="s">
        <v>147</v>
      </c>
      <c r="D3942" s="718" t="s">
        <v>544</v>
      </c>
      <c r="E3942" s="719">
        <v>4000</v>
      </c>
      <c r="F3942" s="720" t="s">
        <v>3525</v>
      </c>
      <c r="G3942" s="718" t="s">
        <v>3526</v>
      </c>
      <c r="H3942" s="718" t="s">
        <v>519</v>
      </c>
      <c r="I3942" s="718" t="s">
        <v>528</v>
      </c>
      <c r="J3942" s="718" t="s">
        <v>600</v>
      </c>
      <c r="K3942" s="721" t="s">
        <v>535</v>
      </c>
      <c r="L3942" s="732">
        <v>12</v>
      </c>
      <c r="M3942" s="733">
        <v>48600</v>
      </c>
      <c r="N3942" s="734" t="s">
        <v>535</v>
      </c>
      <c r="O3942" s="732">
        <v>6</v>
      </c>
      <c r="P3942" s="733">
        <v>23993.339999999997</v>
      </c>
      <c r="Q3942" s="735" t="str">
        <f>+N3942</f>
        <v>12 - INDETERMINADO</v>
      </c>
      <c r="R3942" s="736" t="s">
        <v>523</v>
      </c>
    </row>
    <row r="3943" spans="1:18" s="28" customFormat="1" ht="12" x14ac:dyDescent="0.2">
      <c r="A3943" s="717" t="s">
        <v>514</v>
      </c>
      <c r="B3943" s="718" t="s">
        <v>515</v>
      </c>
      <c r="C3943" s="718" t="s">
        <v>147</v>
      </c>
      <c r="D3943" s="718" t="s">
        <v>3527</v>
      </c>
      <c r="E3943" s="719">
        <v>4000</v>
      </c>
      <c r="F3943" s="720" t="s">
        <v>3528</v>
      </c>
      <c r="G3943" s="718" t="s">
        <v>3529</v>
      </c>
      <c r="H3943" s="718" t="s">
        <v>519</v>
      </c>
      <c r="I3943" s="718" t="s">
        <v>520</v>
      </c>
      <c r="J3943" s="718" t="s">
        <v>534</v>
      </c>
      <c r="K3943" s="721" t="s">
        <v>1906</v>
      </c>
      <c r="L3943" s="732">
        <v>12</v>
      </c>
      <c r="M3943" s="733">
        <v>48600</v>
      </c>
      <c r="N3943" s="734" t="s">
        <v>1906</v>
      </c>
      <c r="O3943" s="732">
        <v>6</v>
      </c>
      <c r="P3943" s="733">
        <v>23923.89</v>
      </c>
      <c r="Q3943" s="735" t="str">
        <f>+N3943</f>
        <v>10 - INDETERMINADO</v>
      </c>
      <c r="R3943" s="736" t="s">
        <v>523</v>
      </c>
    </row>
    <row r="3944" spans="1:18" s="28" customFormat="1" ht="12" x14ac:dyDescent="0.2">
      <c r="A3944" s="717" t="s">
        <v>514</v>
      </c>
      <c r="B3944" s="718" t="s">
        <v>515</v>
      </c>
      <c r="C3944" s="718" t="s">
        <v>147</v>
      </c>
      <c r="D3944" s="718" t="s">
        <v>838</v>
      </c>
      <c r="E3944" s="719">
        <v>3000</v>
      </c>
      <c r="F3944" s="720" t="s">
        <v>3530</v>
      </c>
      <c r="G3944" s="718" t="s">
        <v>3531</v>
      </c>
      <c r="H3944" s="718" t="s">
        <v>539</v>
      </c>
      <c r="I3944" s="718" t="s">
        <v>528</v>
      </c>
      <c r="J3944" s="718" t="s">
        <v>3532</v>
      </c>
      <c r="K3944" s="721" t="s">
        <v>715</v>
      </c>
      <c r="L3944" s="732">
        <v>5</v>
      </c>
      <c r="M3944" s="733">
        <v>15000</v>
      </c>
      <c r="N3944" s="734" t="s">
        <v>715</v>
      </c>
      <c r="O3944" s="732">
        <v>6</v>
      </c>
      <c r="P3944" s="733">
        <v>17982.71</v>
      </c>
      <c r="Q3944" s="735"/>
      <c r="R3944" s="736" t="s">
        <v>543</v>
      </c>
    </row>
    <row r="3945" spans="1:18" s="28" customFormat="1" ht="12" x14ac:dyDescent="0.2">
      <c r="A3945" s="717" t="s">
        <v>514</v>
      </c>
      <c r="B3945" s="718" t="s">
        <v>515</v>
      </c>
      <c r="C3945" s="718" t="s">
        <v>147</v>
      </c>
      <c r="D3945" s="718" t="s">
        <v>3533</v>
      </c>
      <c r="E3945" s="719">
        <v>1500</v>
      </c>
      <c r="F3945" s="720" t="s">
        <v>3534</v>
      </c>
      <c r="G3945" s="718" t="s">
        <v>3535</v>
      </c>
      <c r="H3945" s="718"/>
      <c r="I3945" s="718" t="s">
        <v>738</v>
      </c>
      <c r="J3945" s="718" t="s">
        <v>3536</v>
      </c>
      <c r="K3945" s="721" t="s">
        <v>3537</v>
      </c>
      <c r="L3945" s="732">
        <v>12</v>
      </c>
      <c r="M3945" s="733">
        <v>18810</v>
      </c>
      <c r="N3945" s="734" t="s">
        <v>3537</v>
      </c>
      <c r="O3945" s="732">
        <v>6</v>
      </c>
      <c r="P3945" s="733">
        <v>9000</v>
      </c>
      <c r="Q3945" s="735" t="str">
        <f>+N3945</f>
        <v>62 - INDETERMINADO</v>
      </c>
      <c r="R3945" s="736" t="s">
        <v>523</v>
      </c>
    </row>
    <row r="3946" spans="1:18" s="28" customFormat="1" ht="12" x14ac:dyDescent="0.2">
      <c r="A3946" s="717" t="s">
        <v>514</v>
      </c>
      <c r="B3946" s="718" t="s">
        <v>515</v>
      </c>
      <c r="C3946" s="718" t="s">
        <v>147</v>
      </c>
      <c r="D3946" s="718" t="s">
        <v>800</v>
      </c>
      <c r="E3946" s="719">
        <v>3000</v>
      </c>
      <c r="F3946" s="720" t="s">
        <v>3538</v>
      </c>
      <c r="G3946" s="718" t="s">
        <v>3539</v>
      </c>
      <c r="H3946" s="718" t="s">
        <v>539</v>
      </c>
      <c r="I3946" s="718" t="s">
        <v>528</v>
      </c>
      <c r="J3946" s="718" t="s">
        <v>596</v>
      </c>
      <c r="K3946" s="721" t="s">
        <v>612</v>
      </c>
      <c r="L3946" s="732">
        <v>5</v>
      </c>
      <c r="M3946" s="733">
        <v>15000</v>
      </c>
      <c r="N3946" s="734" t="s">
        <v>612</v>
      </c>
      <c r="O3946" s="732">
        <v>6</v>
      </c>
      <c r="P3946" s="733">
        <v>17900</v>
      </c>
      <c r="Q3946" s="735" t="str">
        <f>+N3946</f>
        <v>15 - INDETERMINADO</v>
      </c>
      <c r="R3946" s="736" t="s">
        <v>523</v>
      </c>
    </row>
    <row r="3947" spans="1:18" s="28" customFormat="1" ht="12" x14ac:dyDescent="0.2">
      <c r="A3947" s="717" t="s">
        <v>514</v>
      </c>
      <c r="B3947" s="718" t="s">
        <v>549</v>
      </c>
      <c r="C3947" s="718" t="s">
        <v>147</v>
      </c>
      <c r="D3947" s="718" t="s">
        <v>3540</v>
      </c>
      <c r="E3947" s="719">
        <v>6000</v>
      </c>
      <c r="F3947" s="720" t="s">
        <v>3541</v>
      </c>
      <c r="G3947" s="718" t="s">
        <v>3542</v>
      </c>
      <c r="H3947" s="718" t="s">
        <v>527</v>
      </c>
      <c r="I3947" s="718" t="s">
        <v>528</v>
      </c>
      <c r="J3947" s="718" t="s">
        <v>947</v>
      </c>
      <c r="K3947" s="721">
        <v>3</v>
      </c>
      <c r="L3947" s="732">
        <v>8</v>
      </c>
      <c r="M3947" s="733">
        <v>45856.67</v>
      </c>
      <c r="N3947" s="734">
        <v>0</v>
      </c>
      <c r="O3947" s="732">
        <v>6</v>
      </c>
      <c r="P3947" s="733">
        <v>36000</v>
      </c>
      <c r="Q3947" s="735">
        <f>+N3947</f>
        <v>0</v>
      </c>
      <c r="R3947" s="736" t="s">
        <v>523</v>
      </c>
    </row>
    <row r="3948" spans="1:18" s="28" customFormat="1" ht="12" x14ac:dyDescent="0.2">
      <c r="A3948" s="717" t="s">
        <v>514</v>
      </c>
      <c r="B3948" s="718" t="s">
        <v>515</v>
      </c>
      <c r="C3948" s="718" t="s">
        <v>147</v>
      </c>
      <c r="D3948" s="718" t="s">
        <v>671</v>
      </c>
      <c r="E3948" s="719">
        <v>3000</v>
      </c>
      <c r="F3948" s="720" t="s">
        <v>3543</v>
      </c>
      <c r="G3948" s="718" t="s">
        <v>3544</v>
      </c>
      <c r="H3948" s="718"/>
      <c r="I3948" s="718" t="s">
        <v>528</v>
      </c>
      <c r="J3948" s="718" t="s">
        <v>3545</v>
      </c>
      <c r="K3948" s="721" t="s">
        <v>557</v>
      </c>
      <c r="L3948" s="732">
        <v>5</v>
      </c>
      <c r="M3948" s="733">
        <v>15000</v>
      </c>
      <c r="N3948" s="734" t="s">
        <v>557</v>
      </c>
      <c r="O3948" s="732">
        <v>6</v>
      </c>
      <c r="P3948" s="733">
        <v>17999.580000000002</v>
      </c>
      <c r="Q3948" s="735" t="str">
        <f>+N3948</f>
        <v>13 - INDETERMINADO</v>
      </c>
      <c r="R3948" s="736" t="s">
        <v>523</v>
      </c>
    </row>
    <row r="3949" spans="1:18" s="28" customFormat="1" ht="12" x14ac:dyDescent="0.2">
      <c r="A3949" s="717" t="s">
        <v>514</v>
      </c>
      <c r="B3949" s="718" t="s">
        <v>515</v>
      </c>
      <c r="C3949" s="718" t="s">
        <v>147</v>
      </c>
      <c r="D3949" s="718" t="s">
        <v>3546</v>
      </c>
      <c r="E3949" s="719">
        <v>8000</v>
      </c>
      <c r="F3949" s="720" t="s">
        <v>3547</v>
      </c>
      <c r="G3949" s="718" t="s">
        <v>3548</v>
      </c>
      <c r="H3949" s="718" t="s">
        <v>527</v>
      </c>
      <c r="I3949" s="718" t="s">
        <v>528</v>
      </c>
      <c r="J3949" s="718" t="s">
        <v>2215</v>
      </c>
      <c r="K3949" s="721" t="s">
        <v>3549</v>
      </c>
      <c r="L3949" s="732">
        <v>2</v>
      </c>
      <c r="M3949" s="733">
        <v>15560</v>
      </c>
      <c r="N3949" s="734">
        <v>0</v>
      </c>
      <c r="O3949" s="732">
        <v>3</v>
      </c>
      <c r="P3949" s="733">
        <v>24000</v>
      </c>
      <c r="Q3949" s="735"/>
      <c r="R3949" s="736" t="s">
        <v>543</v>
      </c>
    </row>
    <row r="3950" spans="1:18" s="28" customFormat="1" ht="12" x14ac:dyDescent="0.2">
      <c r="A3950" s="717" t="s">
        <v>514</v>
      </c>
      <c r="B3950" s="718" t="s">
        <v>515</v>
      </c>
      <c r="C3950" s="718" t="s">
        <v>147</v>
      </c>
      <c r="D3950" s="718" t="s">
        <v>701</v>
      </c>
      <c r="E3950" s="719">
        <v>2500</v>
      </c>
      <c r="F3950" s="720" t="s">
        <v>3550</v>
      </c>
      <c r="G3950" s="718" t="s">
        <v>3551</v>
      </c>
      <c r="H3950" s="718" t="s">
        <v>571</v>
      </c>
      <c r="I3950" s="718" t="s">
        <v>571</v>
      </c>
      <c r="J3950" s="718" t="s">
        <v>571</v>
      </c>
      <c r="K3950" s="721" t="s">
        <v>530</v>
      </c>
      <c r="L3950" s="732">
        <v>12</v>
      </c>
      <c r="M3950" s="733">
        <v>30600</v>
      </c>
      <c r="N3950" s="734" t="s">
        <v>530</v>
      </c>
      <c r="O3950" s="732">
        <v>6</v>
      </c>
      <c r="P3950" s="733">
        <v>15000</v>
      </c>
      <c r="Q3950" s="735" t="str">
        <f>+N3950</f>
        <v>4 - INDETERMINADO</v>
      </c>
      <c r="R3950" s="736" t="s">
        <v>523</v>
      </c>
    </row>
    <row r="3951" spans="1:18" s="28" customFormat="1" ht="12" x14ac:dyDescent="0.2">
      <c r="A3951" s="717" t="s">
        <v>514</v>
      </c>
      <c r="B3951" s="718" t="s">
        <v>515</v>
      </c>
      <c r="C3951" s="718" t="s">
        <v>147</v>
      </c>
      <c r="D3951" s="718" t="s">
        <v>3552</v>
      </c>
      <c r="E3951" s="719">
        <v>2500</v>
      </c>
      <c r="F3951" s="720" t="s">
        <v>3553</v>
      </c>
      <c r="G3951" s="718" t="s">
        <v>3554</v>
      </c>
      <c r="H3951" s="718" t="s">
        <v>539</v>
      </c>
      <c r="I3951" s="718" t="s">
        <v>520</v>
      </c>
      <c r="J3951" s="718" t="s">
        <v>2558</v>
      </c>
      <c r="K3951" s="721" t="s">
        <v>1839</v>
      </c>
      <c r="L3951" s="732">
        <v>12</v>
      </c>
      <c r="M3951" s="733">
        <v>30600</v>
      </c>
      <c r="N3951" s="734" t="s">
        <v>1839</v>
      </c>
      <c r="O3951" s="732">
        <v>6</v>
      </c>
      <c r="P3951" s="733">
        <v>15000</v>
      </c>
      <c r="Q3951" s="735" t="str">
        <f>+N3951</f>
        <v>51 - INDETERMINADO</v>
      </c>
      <c r="R3951" s="736" t="s">
        <v>523</v>
      </c>
    </row>
    <row r="3952" spans="1:18" s="28" customFormat="1" ht="12" x14ac:dyDescent="0.2">
      <c r="A3952" s="717" t="s">
        <v>514</v>
      </c>
      <c r="B3952" s="718" t="s">
        <v>515</v>
      </c>
      <c r="C3952" s="718" t="s">
        <v>147</v>
      </c>
      <c r="D3952" s="718" t="s">
        <v>3555</v>
      </c>
      <c r="E3952" s="719">
        <v>6000</v>
      </c>
      <c r="F3952" s="720" t="s">
        <v>3556</v>
      </c>
      <c r="G3952" s="718" t="s">
        <v>3557</v>
      </c>
      <c r="H3952" s="718" t="s">
        <v>519</v>
      </c>
      <c r="I3952" s="718" t="s">
        <v>528</v>
      </c>
      <c r="J3952" s="718" t="s">
        <v>600</v>
      </c>
      <c r="K3952" s="721" t="s">
        <v>612</v>
      </c>
      <c r="L3952" s="732">
        <v>5</v>
      </c>
      <c r="M3952" s="733">
        <v>30000</v>
      </c>
      <c r="N3952" s="734" t="s">
        <v>612</v>
      </c>
      <c r="O3952" s="732">
        <v>6</v>
      </c>
      <c r="P3952" s="733">
        <v>36000</v>
      </c>
      <c r="Q3952" s="735" t="str">
        <f>+N3952</f>
        <v>15 - INDETERMINADO</v>
      </c>
      <c r="R3952" s="736" t="s">
        <v>523</v>
      </c>
    </row>
    <row r="3953" spans="1:18" s="28" customFormat="1" ht="12" x14ac:dyDescent="0.2">
      <c r="A3953" s="717" t="s">
        <v>514</v>
      </c>
      <c r="B3953" s="718" t="s">
        <v>515</v>
      </c>
      <c r="C3953" s="718" t="s">
        <v>147</v>
      </c>
      <c r="D3953" s="718" t="s">
        <v>536</v>
      </c>
      <c r="E3953" s="719">
        <v>3000</v>
      </c>
      <c r="F3953" s="720" t="s">
        <v>3558</v>
      </c>
      <c r="G3953" s="718" t="s">
        <v>3559</v>
      </c>
      <c r="H3953" s="718" t="s">
        <v>930</v>
      </c>
      <c r="I3953" s="718" t="s">
        <v>520</v>
      </c>
      <c r="J3953" s="718" t="s">
        <v>1231</v>
      </c>
      <c r="K3953" s="721" t="s">
        <v>541</v>
      </c>
      <c r="L3953" s="732">
        <v>5</v>
      </c>
      <c r="M3953" s="733">
        <v>15000</v>
      </c>
      <c r="N3953" s="734" t="s">
        <v>541</v>
      </c>
      <c r="O3953" s="732">
        <v>6</v>
      </c>
      <c r="P3953" s="733">
        <v>17500</v>
      </c>
      <c r="Q3953" s="735" t="str">
        <f>+N3953</f>
        <v>5 - INDETERMINADO</v>
      </c>
      <c r="R3953" s="736" t="s">
        <v>523</v>
      </c>
    </row>
    <row r="3954" spans="1:18" s="28" customFormat="1" ht="12" x14ac:dyDescent="0.2">
      <c r="A3954" s="717" t="s">
        <v>514</v>
      </c>
      <c r="B3954" s="718" t="s">
        <v>515</v>
      </c>
      <c r="C3954" s="718" t="s">
        <v>147</v>
      </c>
      <c r="D3954" s="718" t="s">
        <v>2175</v>
      </c>
      <c r="E3954" s="719">
        <v>3000</v>
      </c>
      <c r="F3954" s="720" t="s">
        <v>3560</v>
      </c>
      <c r="G3954" s="718" t="s">
        <v>3561</v>
      </c>
      <c r="H3954" s="718" t="s">
        <v>519</v>
      </c>
      <c r="I3954" s="718" t="s">
        <v>520</v>
      </c>
      <c r="J3954" s="718" t="s">
        <v>534</v>
      </c>
      <c r="K3954" s="721" t="s">
        <v>715</v>
      </c>
      <c r="L3954" s="732">
        <v>4</v>
      </c>
      <c r="M3954" s="733">
        <v>12000</v>
      </c>
      <c r="N3954" s="734" t="s">
        <v>542</v>
      </c>
      <c r="O3954" s="732">
        <v>0</v>
      </c>
      <c r="P3954" s="733">
        <v>0</v>
      </c>
      <c r="Q3954" s="735"/>
      <c r="R3954" s="736" t="s">
        <v>543</v>
      </c>
    </row>
    <row r="3955" spans="1:18" s="28" customFormat="1" ht="12" x14ac:dyDescent="0.2">
      <c r="A3955" s="717" t="s">
        <v>514</v>
      </c>
      <c r="B3955" s="718" t="s">
        <v>515</v>
      </c>
      <c r="C3955" s="718" t="s">
        <v>147</v>
      </c>
      <c r="D3955" s="718" t="s">
        <v>550</v>
      </c>
      <c r="E3955" s="719">
        <v>2500</v>
      </c>
      <c r="F3955" s="720" t="s">
        <v>3562</v>
      </c>
      <c r="G3955" s="718" t="s">
        <v>3563</v>
      </c>
      <c r="H3955" s="718" t="s">
        <v>519</v>
      </c>
      <c r="I3955" s="718" t="s">
        <v>520</v>
      </c>
      <c r="J3955" s="718" t="s">
        <v>534</v>
      </c>
      <c r="K3955" s="721" t="s">
        <v>535</v>
      </c>
      <c r="L3955" s="732">
        <v>12</v>
      </c>
      <c r="M3955" s="733">
        <v>30600</v>
      </c>
      <c r="N3955" s="734" t="s">
        <v>535</v>
      </c>
      <c r="O3955" s="732">
        <v>6</v>
      </c>
      <c r="P3955" s="733">
        <v>14947.05</v>
      </c>
      <c r="Q3955" s="735" t="str">
        <f t="shared" ref="Q3955:Q3962" si="92">+N3955</f>
        <v>12 - INDETERMINADO</v>
      </c>
      <c r="R3955" s="736" t="s">
        <v>523</v>
      </c>
    </row>
    <row r="3956" spans="1:18" s="28" customFormat="1" ht="12" x14ac:dyDescent="0.2">
      <c r="A3956" s="717" t="s">
        <v>514</v>
      </c>
      <c r="B3956" s="718" t="s">
        <v>515</v>
      </c>
      <c r="C3956" s="718" t="s">
        <v>147</v>
      </c>
      <c r="D3956" s="718" t="s">
        <v>3408</v>
      </c>
      <c r="E3956" s="719">
        <v>1800</v>
      </c>
      <c r="F3956" s="720" t="s">
        <v>3564</v>
      </c>
      <c r="G3956" s="718" t="s">
        <v>3565</v>
      </c>
      <c r="H3956" s="718" t="s">
        <v>623</v>
      </c>
      <c r="I3956" s="718" t="s">
        <v>615</v>
      </c>
      <c r="J3956" s="718" t="s">
        <v>3566</v>
      </c>
      <c r="K3956" s="721" t="s">
        <v>3412</v>
      </c>
      <c r="L3956" s="732">
        <v>12</v>
      </c>
      <c r="M3956" s="733">
        <v>22410</v>
      </c>
      <c r="N3956" s="734" t="s">
        <v>3412</v>
      </c>
      <c r="O3956" s="732">
        <v>6</v>
      </c>
      <c r="P3956" s="733">
        <v>10800</v>
      </c>
      <c r="Q3956" s="735" t="str">
        <f t="shared" si="92"/>
        <v>53 - INDETERMINADO</v>
      </c>
      <c r="R3956" s="736" t="s">
        <v>523</v>
      </c>
    </row>
    <row r="3957" spans="1:18" s="28" customFormat="1" ht="12" x14ac:dyDescent="0.2">
      <c r="A3957" s="717" t="s">
        <v>514</v>
      </c>
      <c r="B3957" s="718" t="s">
        <v>515</v>
      </c>
      <c r="C3957" s="718" t="s">
        <v>147</v>
      </c>
      <c r="D3957" s="718" t="s">
        <v>3567</v>
      </c>
      <c r="E3957" s="719">
        <v>1200</v>
      </c>
      <c r="F3957" s="720" t="s">
        <v>3568</v>
      </c>
      <c r="G3957" s="718" t="s">
        <v>3569</v>
      </c>
      <c r="H3957" s="718"/>
      <c r="I3957" s="718" t="s">
        <v>1464</v>
      </c>
      <c r="J3957" s="718" t="s">
        <v>3570</v>
      </c>
      <c r="K3957" s="721" t="s">
        <v>1071</v>
      </c>
      <c r="L3957" s="732">
        <v>12</v>
      </c>
      <c r="M3957" s="733">
        <v>15210</v>
      </c>
      <c r="N3957" s="734" t="s">
        <v>1071</v>
      </c>
      <c r="O3957" s="732">
        <v>6</v>
      </c>
      <c r="P3957" s="733">
        <v>7200</v>
      </c>
      <c r="Q3957" s="735" t="str">
        <f t="shared" si="92"/>
        <v>54 - INDETERMINADO</v>
      </c>
      <c r="R3957" s="736" t="s">
        <v>523</v>
      </c>
    </row>
    <row r="3958" spans="1:18" s="28" customFormat="1" ht="12" x14ac:dyDescent="0.2">
      <c r="A3958" s="717" t="s">
        <v>514</v>
      </c>
      <c r="B3958" s="718" t="s">
        <v>515</v>
      </c>
      <c r="C3958" s="718" t="s">
        <v>147</v>
      </c>
      <c r="D3958" s="718" t="s">
        <v>3571</v>
      </c>
      <c r="E3958" s="719">
        <v>1200</v>
      </c>
      <c r="F3958" s="720" t="s">
        <v>3572</v>
      </c>
      <c r="G3958" s="718" t="s">
        <v>3573</v>
      </c>
      <c r="H3958" s="718" t="s">
        <v>623</v>
      </c>
      <c r="I3958" s="718" t="s">
        <v>615</v>
      </c>
      <c r="J3958" s="718" t="s">
        <v>624</v>
      </c>
      <c r="K3958" s="721" t="s">
        <v>522</v>
      </c>
      <c r="L3958" s="732">
        <v>12</v>
      </c>
      <c r="M3958" s="733">
        <v>15210</v>
      </c>
      <c r="N3958" s="734" t="s">
        <v>522</v>
      </c>
      <c r="O3958" s="732">
        <v>6</v>
      </c>
      <c r="P3958" s="733">
        <v>7200</v>
      </c>
      <c r="Q3958" s="735" t="str">
        <f t="shared" si="92"/>
        <v>99 - INDETERMINADO</v>
      </c>
      <c r="R3958" s="736" t="s">
        <v>523</v>
      </c>
    </row>
    <row r="3959" spans="1:18" s="28" customFormat="1" ht="12" x14ac:dyDescent="0.2">
      <c r="A3959" s="717" t="s">
        <v>514</v>
      </c>
      <c r="B3959" s="718" t="s">
        <v>515</v>
      </c>
      <c r="C3959" s="718" t="s">
        <v>147</v>
      </c>
      <c r="D3959" s="718" t="s">
        <v>3574</v>
      </c>
      <c r="E3959" s="719">
        <v>1900</v>
      </c>
      <c r="F3959" s="720" t="s">
        <v>3575</v>
      </c>
      <c r="G3959" s="718" t="s">
        <v>3576</v>
      </c>
      <c r="H3959" s="718" t="s">
        <v>571</v>
      </c>
      <c r="I3959" s="718" t="s">
        <v>571</v>
      </c>
      <c r="J3959" s="718" t="s">
        <v>571</v>
      </c>
      <c r="K3959" s="721" t="s">
        <v>1236</v>
      </c>
      <c r="L3959" s="732">
        <v>7</v>
      </c>
      <c r="M3959" s="733">
        <v>13600</v>
      </c>
      <c r="N3959" s="734" t="s">
        <v>1236</v>
      </c>
      <c r="O3959" s="732">
        <v>0</v>
      </c>
      <c r="P3959" s="733">
        <v>0</v>
      </c>
      <c r="Q3959" s="735" t="str">
        <f t="shared" si="92"/>
        <v>32 - INDETERMINADO</v>
      </c>
      <c r="R3959" s="736" t="s">
        <v>523</v>
      </c>
    </row>
    <row r="3960" spans="1:18" s="28" customFormat="1" ht="12" x14ac:dyDescent="0.2">
      <c r="A3960" s="717" t="s">
        <v>514</v>
      </c>
      <c r="B3960" s="718" t="s">
        <v>515</v>
      </c>
      <c r="C3960" s="718" t="s">
        <v>147</v>
      </c>
      <c r="D3960" s="718" t="s">
        <v>1263</v>
      </c>
      <c r="E3960" s="719">
        <v>3000</v>
      </c>
      <c r="F3960" s="720" t="s">
        <v>3577</v>
      </c>
      <c r="G3960" s="718" t="s">
        <v>3578</v>
      </c>
      <c r="H3960" s="718" t="s">
        <v>539</v>
      </c>
      <c r="I3960" s="718" t="s">
        <v>520</v>
      </c>
      <c r="J3960" s="718" t="s">
        <v>576</v>
      </c>
      <c r="K3960" s="721" t="s">
        <v>557</v>
      </c>
      <c r="L3960" s="732">
        <v>5</v>
      </c>
      <c r="M3960" s="733">
        <v>15000</v>
      </c>
      <c r="N3960" s="734" t="s">
        <v>557</v>
      </c>
      <c r="O3960" s="732">
        <v>6</v>
      </c>
      <c r="P3960" s="733">
        <v>18000</v>
      </c>
      <c r="Q3960" s="735" t="str">
        <f t="shared" si="92"/>
        <v>13 - INDETERMINADO</v>
      </c>
      <c r="R3960" s="736" t="s">
        <v>523</v>
      </c>
    </row>
    <row r="3961" spans="1:18" s="28" customFormat="1" ht="12" x14ac:dyDescent="0.2">
      <c r="A3961" s="717" t="s">
        <v>514</v>
      </c>
      <c r="B3961" s="718" t="s">
        <v>515</v>
      </c>
      <c r="C3961" s="718" t="s">
        <v>147</v>
      </c>
      <c r="D3961" s="718" t="s">
        <v>581</v>
      </c>
      <c r="E3961" s="719">
        <v>3000</v>
      </c>
      <c r="F3961" s="720" t="s">
        <v>3579</v>
      </c>
      <c r="G3961" s="718" t="s">
        <v>3580</v>
      </c>
      <c r="H3961" s="718" t="s">
        <v>519</v>
      </c>
      <c r="I3961" s="718" t="s">
        <v>528</v>
      </c>
      <c r="J3961" s="718" t="s">
        <v>817</v>
      </c>
      <c r="K3961" s="721" t="s">
        <v>557</v>
      </c>
      <c r="L3961" s="732">
        <v>5</v>
      </c>
      <c r="M3961" s="733">
        <v>15000</v>
      </c>
      <c r="N3961" s="734" t="s">
        <v>557</v>
      </c>
      <c r="O3961" s="732">
        <v>6</v>
      </c>
      <c r="P3961" s="733">
        <v>17900</v>
      </c>
      <c r="Q3961" s="735" t="str">
        <f t="shared" si="92"/>
        <v>13 - INDETERMINADO</v>
      </c>
      <c r="R3961" s="736" t="s">
        <v>523</v>
      </c>
    </row>
    <row r="3962" spans="1:18" s="28" customFormat="1" ht="12" x14ac:dyDescent="0.2">
      <c r="A3962" s="717" t="s">
        <v>514</v>
      </c>
      <c r="B3962" s="718" t="s">
        <v>515</v>
      </c>
      <c r="C3962" s="718" t="s">
        <v>147</v>
      </c>
      <c r="D3962" s="718" t="s">
        <v>1523</v>
      </c>
      <c r="E3962" s="719">
        <v>1800</v>
      </c>
      <c r="F3962" s="720" t="s">
        <v>3581</v>
      </c>
      <c r="G3962" s="718" t="s">
        <v>3582</v>
      </c>
      <c r="H3962" s="718" t="s">
        <v>571</v>
      </c>
      <c r="I3962" s="718" t="s">
        <v>571</v>
      </c>
      <c r="J3962" s="718" t="s">
        <v>571</v>
      </c>
      <c r="K3962" s="721" t="s">
        <v>1527</v>
      </c>
      <c r="L3962" s="732">
        <v>12</v>
      </c>
      <c r="M3962" s="733">
        <v>22410</v>
      </c>
      <c r="N3962" s="734" t="s">
        <v>1527</v>
      </c>
      <c r="O3962" s="732">
        <v>6</v>
      </c>
      <c r="P3962" s="733">
        <v>10740</v>
      </c>
      <c r="Q3962" s="735" t="str">
        <f t="shared" si="92"/>
        <v>43 - INDETERMINADO</v>
      </c>
      <c r="R3962" s="736" t="s">
        <v>523</v>
      </c>
    </row>
    <row r="3963" spans="1:18" s="28" customFormat="1" ht="12" x14ac:dyDescent="0.2">
      <c r="A3963" s="717" t="s">
        <v>514</v>
      </c>
      <c r="B3963" s="718" t="s">
        <v>515</v>
      </c>
      <c r="C3963" s="718" t="s">
        <v>147</v>
      </c>
      <c r="D3963" s="718" t="s">
        <v>755</v>
      </c>
      <c r="E3963" s="719">
        <v>3000</v>
      </c>
      <c r="F3963" s="720" t="s">
        <v>3583</v>
      </c>
      <c r="G3963" s="718" t="s">
        <v>3584</v>
      </c>
      <c r="H3963" s="718" t="s">
        <v>565</v>
      </c>
      <c r="I3963" s="718" t="s">
        <v>520</v>
      </c>
      <c r="J3963" s="718" t="s">
        <v>852</v>
      </c>
      <c r="K3963" s="721">
        <v>2</v>
      </c>
      <c r="L3963" s="732">
        <v>1</v>
      </c>
      <c r="M3963" s="733">
        <v>3000</v>
      </c>
      <c r="N3963" s="734" t="s">
        <v>542</v>
      </c>
      <c r="O3963" s="732">
        <v>0</v>
      </c>
      <c r="P3963" s="733">
        <v>0</v>
      </c>
      <c r="Q3963" s="735"/>
      <c r="R3963" s="736" t="s">
        <v>543</v>
      </c>
    </row>
    <row r="3964" spans="1:18" s="28" customFormat="1" ht="12" x14ac:dyDescent="0.2">
      <c r="A3964" s="717" t="s">
        <v>514</v>
      </c>
      <c r="B3964" s="718" t="s">
        <v>515</v>
      </c>
      <c r="C3964" s="718" t="s">
        <v>147</v>
      </c>
      <c r="D3964" s="718" t="s">
        <v>3585</v>
      </c>
      <c r="E3964" s="719">
        <v>1800</v>
      </c>
      <c r="F3964" s="720" t="s">
        <v>3586</v>
      </c>
      <c r="G3964" s="718" t="s">
        <v>3587</v>
      </c>
      <c r="H3964" s="718" t="s">
        <v>3588</v>
      </c>
      <c r="I3964" s="718" t="s">
        <v>686</v>
      </c>
      <c r="J3964" s="718" t="s">
        <v>3589</v>
      </c>
      <c r="K3964" s="721" t="s">
        <v>940</v>
      </c>
      <c r="L3964" s="732">
        <v>12</v>
      </c>
      <c r="M3964" s="733">
        <v>22410</v>
      </c>
      <c r="N3964" s="734" t="s">
        <v>940</v>
      </c>
      <c r="O3964" s="732">
        <v>6</v>
      </c>
      <c r="P3964" s="733">
        <v>10800</v>
      </c>
      <c r="Q3964" s="735" t="str">
        <f t="shared" ref="Q3964:Q3972" si="93">+N3964</f>
        <v>18 - INDETERMINADO</v>
      </c>
      <c r="R3964" s="736" t="s">
        <v>523</v>
      </c>
    </row>
    <row r="3965" spans="1:18" s="28" customFormat="1" ht="12" x14ac:dyDescent="0.2">
      <c r="A3965" s="717" t="s">
        <v>514</v>
      </c>
      <c r="B3965" s="718" t="s">
        <v>515</v>
      </c>
      <c r="C3965" s="718" t="s">
        <v>147</v>
      </c>
      <c r="D3965" s="718" t="s">
        <v>728</v>
      </c>
      <c r="E3965" s="719">
        <v>2000</v>
      </c>
      <c r="F3965" s="720" t="s">
        <v>3590</v>
      </c>
      <c r="G3965" s="718" t="s">
        <v>3591</v>
      </c>
      <c r="H3965" s="718" t="s">
        <v>623</v>
      </c>
      <c r="I3965" s="718" t="s">
        <v>794</v>
      </c>
      <c r="J3965" s="718" t="s">
        <v>3592</v>
      </c>
      <c r="K3965" s="721" t="s">
        <v>567</v>
      </c>
      <c r="L3965" s="732">
        <v>12</v>
      </c>
      <c r="M3965" s="733">
        <v>24810</v>
      </c>
      <c r="N3965" s="734" t="s">
        <v>567</v>
      </c>
      <c r="O3965" s="732">
        <v>6</v>
      </c>
      <c r="P3965" s="733">
        <v>11932.64</v>
      </c>
      <c r="Q3965" s="735" t="str">
        <f t="shared" si="93"/>
        <v>16 - INDETERMINADO</v>
      </c>
      <c r="R3965" s="736" t="s">
        <v>523</v>
      </c>
    </row>
    <row r="3966" spans="1:18" s="28" customFormat="1" ht="12" x14ac:dyDescent="0.2">
      <c r="A3966" s="717" t="s">
        <v>514</v>
      </c>
      <c r="B3966" s="718" t="s">
        <v>515</v>
      </c>
      <c r="C3966" s="718" t="s">
        <v>147</v>
      </c>
      <c r="D3966" s="718" t="s">
        <v>544</v>
      </c>
      <c r="E3966" s="719">
        <v>4000</v>
      </c>
      <c r="F3966" s="720" t="s">
        <v>3593</v>
      </c>
      <c r="G3966" s="718" t="s">
        <v>3594</v>
      </c>
      <c r="H3966" s="718" t="s">
        <v>519</v>
      </c>
      <c r="I3966" s="718" t="s">
        <v>528</v>
      </c>
      <c r="J3966" s="718" t="s">
        <v>547</v>
      </c>
      <c r="K3966" s="721" t="s">
        <v>535</v>
      </c>
      <c r="L3966" s="732">
        <v>12</v>
      </c>
      <c r="M3966" s="733">
        <v>48600</v>
      </c>
      <c r="N3966" s="734" t="s">
        <v>535</v>
      </c>
      <c r="O3966" s="732">
        <v>6</v>
      </c>
      <c r="P3966" s="733">
        <v>24000</v>
      </c>
      <c r="Q3966" s="735" t="str">
        <f t="shared" si="93"/>
        <v>12 - INDETERMINADO</v>
      </c>
      <c r="R3966" s="736" t="s">
        <v>523</v>
      </c>
    </row>
    <row r="3967" spans="1:18" s="28" customFormat="1" ht="12" x14ac:dyDescent="0.2">
      <c r="A3967" s="717" t="s">
        <v>514</v>
      </c>
      <c r="B3967" s="718" t="s">
        <v>515</v>
      </c>
      <c r="C3967" s="718" t="s">
        <v>147</v>
      </c>
      <c r="D3967" s="718" t="s">
        <v>1412</v>
      </c>
      <c r="E3967" s="719">
        <v>2000</v>
      </c>
      <c r="F3967" s="720" t="s">
        <v>3595</v>
      </c>
      <c r="G3967" s="718" t="s">
        <v>3596</v>
      </c>
      <c r="H3967" s="718" t="s">
        <v>623</v>
      </c>
      <c r="I3967" s="718" t="s">
        <v>615</v>
      </c>
      <c r="J3967" s="718" t="s">
        <v>624</v>
      </c>
      <c r="K3967" s="721" t="s">
        <v>3597</v>
      </c>
      <c r="L3967" s="732">
        <v>12</v>
      </c>
      <c r="M3967" s="733">
        <v>24810</v>
      </c>
      <c r="N3967" s="734" t="s">
        <v>3597</v>
      </c>
      <c r="O3967" s="732">
        <v>6</v>
      </c>
      <c r="P3967" s="733">
        <v>11991.67</v>
      </c>
      <c r="Q3967" s="735" t="str">
        <f t="shared" si="93"/>
        <v>35 - INDETERMINADO</v>
      </c>
      <c r="R3967" s="736" t="s">
        <v>523</v>
      </c>
    </row>
    <row r="3968" spans="1:18" s="28" customFormat="1" ht="12" x14ac:dyDescent="0.2">
      <c r="A3968" s="717" t="s">
        <v>514</v>
      </c>
      <c r="B3968" s="718" t="s">
        <v>515</v>
      </c>
      <c r="C3968" s="718" t="s">
        <v>147</v>
      </c>
      <c r="D3968" s="718" t="s">
        <v>889</v>
      </c>
      <c r="E3968" s="719">
        <v>12000</v>
      </c>
      <c r="F3968" s="720" t="s">
        <v>3598</v>
      </c>
      <c r="G3968" s="718" t="s">
        <v>3599</v>
      </c>
      <c r="H3968" s="718" t="s">
        <v>539</v>
      </c>
      <c r="I3968" s="718" t="s">
        <v>771</v>
      </c>
      <c r="J3968" s="718" t="s">
        <v>3600</v>
      </c>
      <c r="K3968" s="721" t="s">
        <v>535</v>
      </c>
      <c r="L3968" s="732">
        <v>12</v>
      </c>
      <c r="M3968" s="733">
        <v>144600</v>
      </c>
      <c r="N3968" s="734" t="s">
        <v>535</v>
      </c>
      <c r="O3968" s="732">
        <v>6</v>
      </c>
      <c r="P3968" s="733">
        <v>71474.16</v>
      </c>
      <c r="Q3968" s="735" t="str">
        <f t="shared" si="93"/>
        <v>12 - INDETERMINADO</v>
      </c>
      <c r="R3968" s="736" t="s">
        <v>523</v>
      </c>
    </row>
    <row r="3969" spans="1:18" s="28" customFormat="1" ht="12" x14ac:dyDescent="0.2">
      <c r="A3969" s="717" t="s">
        <v>514</v>
      </c>
      <c r="B3969" s="718" t="s">
        <v>515</v>
      </c>
      <c r="C3969" s="718" t="s">
        <v>147</v>
      </c>
      <c r="D3969" s="718" t="s">
        <v>593</v>
      </c>
      <c r="E3969" s="719">
        <v>3000</v>
      </c>
      <c r="F3969" s="720" t="s">
        <v>3601</v>
      </c>
      <c r="G3969" s="718" t="s">
        <v>3602</v>
      </c>
      <c r="H3969" s="718" t="s">
        <v>519</v>
      </c>
      <c r="I3969" s="718" t="s">
        <v>520</v>
      </c>
      <c r="J3969" s="718" t="s">
        <v>534</v>
      </c>
      <c r="K3969" s="721" t="s">
        <v>557</v>
      </c>
      <c r="L3969" s="732">
        <v>5</v>
      </c>
      <c r="M3969" s="733">
        <v>15000</v>
      </c>
      <c r="N3969" s="734" t="s">
        <v>557</v>
      </c>
      <c r="O3969" s="732">
        <v>6</v>
      </c>
      <c r="P3969" s="733">
        <v>18000</v>
      </c>
      <c r="Q3969" s="735" t="str">
        <f t="shared" si="93"/>
        <v>13 - INDETERMINADO</v>
      </c>
      <c r="R3969" s="736" t="s">
        <v>523</v>
      </c>
    </row>
    <row r="3970" spans="1:18" s="28" customFormat="1" ht="12" x14ac:dyDescent="0.2">
      <c r="A3970" s="717" t="s">
        <v>514</v>
      </c>
      <c r="B3970" s="718" t="s">
        <v>515</v>
      </c>
      <c r="C3970" s="718" t="s">
        <v>147</v>
      </c>
      <c r="D3970" s="718" t="s">
        <v>3603</v>
      </c>
      <c r="E3970" s="719">
        <v>2500</v>
      </c>
      <c r="F3970" s="720" t="s">
        <v>3604</v>
      </c>
      <c r="G3970" s="718" t="s">
        <v>3605</v>
      </c>
      <c r="H3970" s="718" t="s">
        <v>571</v>
      </c>
      <c r="I3970" s="718" t="s">
        <v>571</v>
      </c>
      <c r="J3970" s="718" t="s">
        <v>571</v>
      </c>
      <c r="K3970" s="721" t="s">
        <v>557</v>
      </c>
      <c r="L3970" s="732">
        <v>12</v>
      </c>
      <c r="M3970" s="733">
        <v>30600</v>
      </c>
      <c r="N3970" s="734" t="s">
        <v>557</v>
      </c>
      <c r="O3970" s="732">
        <v>6</v>
      </c>
      <c r="P3970" s="733">
        <v>15000</v>
      </c>
      <c r="Q3970" s="735" t="str">
        <f t="shared" si="93"/>
        <v>13 - INDETERMINADO</v>
      </c>
      <c r="R3970" s="736" t="s">
        <v>523</v>
      </c>
    </row>
    <row r="3971" spans="1:18" s="28" customFormat="1" ht="12" x14ac:dyDescent="0.2">
      <c r="A3971" s="717" t="s">
        <v>514</v>
      </c>
      <c r="B3971" s="718" t="s">
        <v>515</v>
      </c>
      <c r="C3971" s="718" t="s">
        <v>147</v>
      </c>
      <c r="D3971" s="718" t="s">
        <v>1929</v>
      </c>
      <c r="E3971" s="719">
        <v>5000</v>
      </c>
      <c r="F3971" s="720" t="s">
        <v>3606</v>
      </c>
      <c r="G3971" s="718" t="s">
        <v>3607</v>
      </c>
      <c r="H3971" s="718" t="s">
        <v>539</v>
      </c>
      <c r="I3971" s="718" t="s">
        <v>528</v>
      </c>
      <c r="J3971" s="718" t="s">
        <v>596</v>
      </c>
      <c r="K3971" s="721" t="s">
        <v>530</v>
      </c>
      <c r="L3971" s="732">
        <v>5</v>
      </c>
      <c r="M3971" s="733">
        <v>23586.760000000002</v>
      </c>
      <c r="N3971" s="734" t="s">
        <v>530</v>
      </c>
      <c r="O3971" s="732">
        <v>6</v>
      </c>
      <c r="P3971" s="733">
        <v>30000</v>
      </c>
      <c r="Q3971" s="735" t="str">
        <f t="shared" si="93"/>
        <v>4 - INDETERMINADO</v>
      </c>
      <c r="R3971" s="736" t="s">
        <v>523</v>
      </c>
    </row>
    <row r="3972" spans="1:18" s="28" customFormat="1" ht="12" x14ac:dyDescent="0.2">
      <c r="A3972" s="717" t="s">
        <v>514</v>
      </c>
      <c r="B3972" s="718" t="s">
        <v>515</v>
      </c>
      <c r="C3972" s="718" t="s">
        <v>147</v>
      </c>
      <c r="D3972" s="718" t="s">
        <v>3608</v>
      </c>
      <c r="E3972" s="719">
        <v>1900</v>
      </c>
      <c r="F3972" s="720" t="s">
        <v>3609</v>
      </c>
      <c r="G3972" s="718" t="s">
        <v>3610</v>
      </c>
      <c r="H3972" s="718" t="s">
        <v>623</v>
      </c>
      <c r="I3972" s="718" t="s">
        <v>615</v>
      </c>
      <c r="J3972" s="718" t="s">
        <v>624</v>
      </c>
      <c r="K3972" s="721" t="s">
        <v>522</v>
      </c>
      <c r="L3972" s="732">
        <v>12</v>
      </c>
      <c r="M3972" s="733">
        <v>23610</v>
      </c>
      <c r="N3972" s="734" t="s">
        <v>522</v>
      </c>
      <c r="O3972" s="732">
        <v>6</v>
      </c>
      <c r="P3972" s="733">
        <v>11400</v>
      </c>
      <c r="Q3972" s="735" t="str">
        <f t="shared" si="93"/>
        <v>99 - INDETERMINADO</v>
      </c>
      <c r="R3972" s="736" t="s">
        <v>523</v>
      </c>
    </row>
    <row r="3973" spans="1:18" s="28" customFormat="1" ht="12" x14ac:dyDescent="0.2">
      <c r="A3973" s="717" t="s">
        <v>514</v>
      </c>
      <c r="B3973" s="718" t="s">
        <v>515</v>
      </c>
      <c r="C3973" s="718" t="s">
        <v>147</v>
      </c>
      <c r="D3973" s="718" t="s">
        <v>1138</v>
      </c>
      <c r="E3973" s="719">
        <v>6000</v>
      </c>
      <c r="F3973" s="720" t="s">
        <v>3611</v>
      </c>
      <c r="G3973" s="718" t="s">
        <v>3612</v>
      </c>
      <c r="H3973" s="718" t="s">
        <v>519</v>
      </c>
      <c r="I3973" s="718" t="s">
        <v>528</v>
      </c>
      <c r="J3973" s="718" t="s">
        <v>547</v>
      </c>
      <c r="K3973" s="721" t="s">
        <v>557</v>
      </c>
      <c r="L3973" s="732">
        <v>5</v>
      </c>
      <c r="M3973" s="733">
        <v>30000</v>
      </c>
      <c r="N3973" s="734" t="s">
        <v>542</v>
      </c>
      <c r="O3973" s="732">
        <v>0</v>
      </c>
      <c r="P3973" s="733">
        <v>0</v>
      </c>
      <c r="Q3973" s="735"/>
      <c r="R3973" s="736" t="s">
        <v>543</v>
      </c>
    </row>
    <row r="3974" spans="1:18" s="28" customFormat="1" ht="12" x14ac:dyDescent="0.2">
      <c r="A3974" s="717" t="s">
        <v>514</v>
      </c>
      <c r="B3974" s="718" t="s">
        <v>515</v>
      </c>
      <c r="C3974" s="718" t="s">
        <v>147</v>
      </c>
      <c r="D3974" s="718" t="s">
        <v>1228</v>
      </c>
      <c r="E3974" s="719">
        <v>3000</v>
      </c>
      <c r="F3974" s="720" t="s">
        <v>3613</v>
      </c>
      <c r="G3974" s="718" t="s">
        <v>3614</v>
      </c>
      <c r="H3974" s="718" t="s">
        <v>539</v>
      </c>
      <c r="I3974" s="718" t="s">
        <v>520</v>
      </c>
      <c r="J3974" s="718" t="s">
        <v>2558</v>
      </c>
      <c r="K3974" s="721" t="s">
        <v>557</v>
      </c>
      <c r="L3974" s="732">
        <v>5</v>
      </c>
      <c r="M3974" s="733">
        <v>15000</v>
      </c>
      <c r="N3974" s="734" t="s">
        <v>557</v>
      </c>
      <c r="O3974" s="732">
        <v>6</v>
      </c>
      <c r="P3974" s="733">
        <v>15620.42</v>
      </c>
      <c r="Q3974" s="735" t="str">
        <f>+N3974</f>
        <v>13 - INDETERMINADO</v>
      </c>
      <c r="R3974" s="736" t="s">
        <v>523</v>
      </c>
    </row>
    <row r="3975" spans="1:18" s="28" customFormat="1" ht="12" x14ac:dyDescent="0.2">
      <c r="A3975" s="717" t="s">
        <v>514</v>
      </c>
      <c r="B3975" s="718" t="s">
        <v>515</v>
      </c>
      <c r="C3975" s="718" t="s">
        <v>147</v>
      </c>
      <c r="D3975" s="718" t="s">
        <v>728</v>
      </c>
      <c r="E3975" s="719">
        <v>2000</v>
      </c>
      <c r="F3975" s="720" t="s">
        <v>3615</v>
      </c>
      <c r="G3975" s="718" t="s">
        <v>3616</v>
      </c>
      <c r="H3975" s="718" t="s">
        <v>519</v>
      </c>
      <c r="I3975" s="718" t="s">
        <v>528</v>
      </c>
      <c r="J3975" s="718" t="s">
        <v>547</v>
      </c>
      <c r="K3975" s="721" t="s">
        <v>3617</v>
      </c>
      <c r="L3975" s="732">
        <v>3</v>
      </c>
      <c r="M3975" s="733">
        <v>4940</v>
      </c>
      <c r="N3975" s="734">
        <v>0</v>
      </c>
      <c r="O3975" s="732">
        <v>3</v>
      </c>
      <c r="P3975" s="733">
        <v>6000</v>
      </c>
      <c r="Q3975" s="735">
        <f>+N3975</f>
        <v>0</v>
      </c>
      <c r="R3975" s="736" t="s">
        <v>523</v>
      </c>
    </row>
    <row r="3976" spans="1:18" s="28" customFormat="1" ht="12" x14ac:dyDescent="0.2">
      <c r="A3976" s="717" t="s">
        <v>514</v>
      </c>
      <c r="B3976" s="718" t="s">
        <v>549</v>
      </c>
      <c r="C3976" s="718" t="s">
        <v>147</v>
      </c>
      <c r="D3976" s="718" t="s">
        <v>608</v>
      </c>
      <c r="E3976" s="719">
        <v>2500</v>
      </c>
      <c r="F3976" s="720" t="s">
        <v>3618</v>
      </c>
      <c r="G3976" s="718" t="s">
        <v>3619</v>
      </c>
      <c r="H3976" s="718" t="s">
        <v>527</v>
      </c>
      <c r="I3976" s="718" t="s">
        <v>528</v>
      </c>
      <c r="J3976" s="718" t="s">
        <v>656</v>
      </c>
      <c r="K3976" s="721" t="s">
        <v>2261</v>
      </c>
      <c r="L3976" s="732">
        <v>1</v>
      </c>
      <c r="M3976" s="733">
        <v>1833.33</v>
      </c>
      <c r="N3976" s="734" t="s">
        <v>542</v>
      </c>
      <c r="O3976" s="732">
        <v>0</v>
      </c>
      <c r="P3976" s="733">
        <v>0</v>
      </c>
      <c r="Q3976" s="735"/>
      <c r="R3976" s="736" t="s">
        <v>543</v>
      </c>
    </row>
    <row r="3977" spans="1:18" s="28" customFormat="1" ht="12" x14ac:dyDescent="0.2">
      <c r="A3977" s="717" t="s">
        <v>514</v>
      </c>
      <c r="B3977" s="718" t="s">
        <v>515</v>
      </c>
      <c r="C3977" s="718" t="s">
        <v>147</v>
      </c>
      <c r="D3977" s="718" t="s">
        <v>948</v>
      </c>
      <c r="E3977" s="719">
        <v>2000</v>
      </c>
      <c r="F3977" s="720" t="s">
        <v>3620</v>
      </c>
      <c r="G3977" s="718" t="s">
        <v>3621</v>
      </c>
      <c r="H3977" s="718" t="s">
        <v>623</v>
      </c>
      <c r="I3977" s="718" t="s">
        <v>615</v>
      </c>
      <c r="J3977" s="718" t="s">
        <v>624</v>
      </c>
      <c r="K3977" s="721" t="s">
        <v>1077</v>
      </c>
      <c r="L3977" s="732">
        <v>12</v>
      </c>
      <c r="M3977" s="733">
        <v>24743.33</v>
      </c>
      <c r="N3977" s="734" t="s">
        <v>1077</v>
      </c>
      <c r="O3977" s="732">
        <v>6</v>
      </c>
      <c r="P3977" s="733">
        <v>11933.33</v>
      </c>
      <c r="Q3977" s="735" t="str">
        <f t="shared" ref="Q3977:Q3983" si="94">+N3977</f>
        <v>102 - INDETERMINADO</v>
      </c>
      <c r="R3977" s="736" t="s">
        <v>523</v>
      </c>
    </row>
    <row r="3978" spans="1:18" s="28" customFormat="1" ht="12" x14ac:dyDescent="0.2">
      <c r="A3978" s="717" t="s">
        <v>514</v>
      </c>
      <c r="B3978" s="718" t="s">
        <v>515</v>
      </c>
      <c r="C3978" s="718" t="s">
        <v>147</v>
      </c>
      <c r="D3978" s="718" t="s">
        <v>1021</v>
      </c>
      <c r="E3978" s="719">
        <v>1800</v>
      </c>
      <c r="F3978" s="720" t="s">
        <v>3622</v>
      </c>
      <c r="G3978" s="718" t="s">
        <v>3623</v>
      </c>
      <c r="H3978" s="718" t="s">
        <v>930</v>
      </c>
      <c r="I3978" s="718" t="s">
        <v>3624</v>
      </c>
      <c r="J3978" s="718" t="s">
        <v>1569</v>
      </c>
      <c r="K3978" s="721" t="s">
        <v>1807</v>
      </c>
      <c r="L3978" s="732">
        <v>12</v>
      </c>
      <c r="M3978" s="733">
        <v>22410</v>
      </c>
      <c r="N3978" s="734" t="s">
        <v>1807</v>
      </c>
      <c r="O3978" s="732">
        <v>6</v>
      </c>
      <c r="P3978" s="733">
        <v>10800</v>
      </c>
      <c r="Q3978" s="735" t="str">
        <f t="shared" si="94"/>
        <v>23 - INDETERMINADO</v>
      </c>
      <c r="R3978" s="736" t="s">
        <v>523</v>
      </c>
    </row>
    <row r="3979" spans="1:18" s="28" customFormat="1" ht="12" x14ac:dyDescent="0.2">
      <c r="A3979" s="717" t="s">
        <v>514</v>
      </c>
      <c r="B3979" s="718" t="s">
        <v>515</v>
      </c>
      <c r="C3979" s="718" t="s">
        <v>147</v>
      </c>
      <c r="D3979" s="718" t="s">
        <v>1728</v>
      </c>
      <c r="E3979" s="719">
        <v>5500</v>
      </c>
      <c r="F3979" s="720" t="s">
        <v>3625</v>
      </c>
      <c r="G3979" s="718" t="s">
        <v>3626</v>
      </c>
      <c r="H3979" s="718" t="s">
        <v>519</v>
      </c>
      <c r="I3979" s="718" t="s">
        <v>528</v>
      </c>
      <c r="J3979" s="718" t="s">
        <v>1585</v>
      </c>
      <c r="K3979" s="721" t="s">
        <v>535</v>
      </c>
      <c r="L3979" s="732">
        <v>12</v>
      </c>
      <c r="M3979" s="733">
        <v>66600</v>
      </c>
      <c r="N3979" s="734" t="s">
        <v>535</v>
      </c>
      <c r="O3979" s="732">
        <v>6</v>
      </c>
      <c r="P3979" s="733">
        <v>32990.07</v>
      </c>
      <c r="Q3979" s="735" t="str">
        <f t="shared" si="94"/>
        <v>12 - INDETERMINADO</v>
      </c>
      <c r="R3979" s="736" t="s">
        <v>523</v>
      </c>
    </row>
    <row r="3980" spans="1:18" s="28" customFormat="1" ht="12" x14ac:dyDescent="0.2">
      <c r="A3980" s="717" t="s">
        <v>514</v>
      </c>
      <c r="B3980" s="718" t="s">
        <v>515</v>
      </c>
      <c r="C3980" s="718" t="s">
        <v>147</v>
      </c>
      <c r="D3980" s="718" t="s">
        <v>2838</v>
      </c>
      <c r="E3980" s="719">
        <v>3000</v>
      </c>
      <c r="F3980" s="720" t="s">
        <v>3627</v>
      </c>
      <c r="G3980" s="718" t="s">
        <v>3628</v>
      </c>
      <c r="H3980" s="718" t="s">
        <v>930</v>
      </c>
      <c r="I3980" s="718" t="s">
        <v>520</v>
      </c>
      <c r="J3980" s="718" t="s">
        <v>1635</v>
      </c>
      <c r="K3980" s="721" t="s">
        <v>567</v>
      </c>
      <c r="L3980" s="732">
        <v>5</v>
      </c>
      <c r="M3980" s="733">
        <v>15000</v>
      </c>
      <c r="N3980" s="734" t="s">
        <v>567</v>
      </c>
      <c r="O3980" s="732">
        <v>6</v>
      </c>
      <c r="P3980" s="733">
        <v>18000</v>
      </c>
      <c r="Q3980" s="735" t="str">
        <f t="shared" si="94"/>
        <v>16 - INDETERMINADO</v>
      </c>
      <c r="R3980" s="736" t="s">
        <v>523</v>
      </c>
    </row>
    <row r="3981" spans="1:18" s="28" customFormat="1" ht="12" x14ac:dyDescent="0.2">
      <c r="A3981" s="717" t="s">
        <v>514</v>
      </c>
      <c r="B3981" s="718" t="s">
        <v>515</v>
      </c>
      <c r="C3981" s="718" t="s">
        <v>147</v>
      </c>
      <c r="D3981" s="718" t="s">
        <v>3629</v>
      </c>
      <c r="E3981" s="719">
        <v>2500</v>
      </c>
      <c r="F3981" s="720" t="s">
        <v>3630</v>
      </c>
      <c r="G3981" s="718" t="s">
        <v>3631</v>
      </c>
      <c r="H3981" s="718" t="s">
        <v>565</v>
      </c>
      <c r="I3981" s="718" t="s">
        <v>520</v>
      </c>
      <c r="J3981" s="718" t="s">
        <v>588</v>
      </c>
      <c r="K3981" s="721" t="s">
        <v>700</v>
      </c>
      <c r="L3981" s="732">
        <v>12</v>
      </c>
      <c r="M3981" s="733">
        <v>30600</v>
      </c>
      <c r="N3981" s="734" t="s">
        <v>700</v>
      </c>
      <c r="O3981" s="732">
        <v>6</v>
      </c>
      <c r="P3981" s="733">
        <v>14950.35</v>
      </c>
      <c r="Q3981" s="735" t="str">
        <f t="shared" si="94"/>
        <v>3 - INDETERMINADO</v>
      </c>
      <c r="R3981" s="736" t="s">
        <v>523</v>
      </c>
    </row>
    <row r="3982" spans="1:18" s="28" customFormat="1" ht="12" x14ac:dyDescent="0.2">
      <c r="A3982" s="717" t="s">
        <v>514</v>
      </c>
      <c r="B3982" s="718" t="s">
        <v>549</v>
      </c>
      <c r="C3982" s="718" t="s">
        <v>147</v>
      </c>
      <c r="D3982" s="718" t="s">
        <v>573</v>
      </c>
      <c r="E3982" s="719">
        <v>2000</v>
      </c>
      <c r="F3982" s="720" t="s">
        <v>3632</v>
      </c>
      <c r="G3982" s="718" t="s">
        <v>3633</v>
      </c>
      <c r="H3982" s="718" t="s">
        <v>519</v>
      </c>
      <c r="I3982" s="718" t="s">
        <v>1332</v>
      </c>
      <c r="J3982" s="718" t="s">
        <v>3634</v>
      </c>
      <c r="K3982" s="721" t="s">
        <v>3635</v>
      </c>
      <c r="L3982" s="732">
        <v>3</v>
      </c>
      <c r="M3982" s="733">
        <v>5920</v>
      </c>
      <c r="N3982" s="734">
        <v>0</v>
      </c>
      <c r="O3982" s="732">
        <v>6</v>
      </c>
      <c r="P3982" s="733">
        <v>11998.06</v>
      </c>
      <c r="Q3982" s="735">
        <f t="shared" si="94"/>
        <v>0</v>
      </c>
      <c r="R3982" s="736" t="s">
        <v>523</v>
      </c>
    </row>
    <row r="3983" spans="1:18" s="28" customFormat="1" ht="12" x14ac:dyDescent="0.2">
      <c r="A3983" s="717" t="s">
        <v>514</v>
      </c>
      <c r="B3983" s="718" t="s">
        <v>549</v>
      </c>
      <c r="C3983" s="718" t="s">
        <v>147</v>
      </c>
      <c r="D3983" s="718" t="s">
        <v>608</v>
      </c>
      <c r="E3983" s="719">
        <v>2500</v>
      </c>
      <c r="F3983" s="720" t="s">
        <v>3636</v>
      </c>
      <c r="G3983" s="718" t="s">
        <v>3637</v>
      </c>
      <c r="H3983" s="718" t="s">
        <v>527</v>
      </c>
      <c r="I3983" s="718" t="s">
        <v>794</v>
      </c>
      <c r="J3983" s="718" t="s">
        <v>3638</v>
      </c>
      <c r="K3983" s="721" t="s">
        <v>3639</v>
      </c>
      <c r="L3983" s="732">
        <v>3</v>
      </c>
      <c r="M3983" s="733">
        <v>7353.34</v>
      </c>
      <c r="N3983" s="734">
        <v>0</v>
      </c>
      <c r="O3983" s="732">
        <v>6</v>
      </c>
      <c r="P3983" s="733">
        <v>15000</v>
      </c>
      <c r="Q3983" s="735">
        <f t="shared" si="94"/>
        <v>0</v>
      </c>
      <c r="R3983" s="736" t="s">
        <v>523</v>
      </c>
    </row>
    <row r="3984" spans="1:18" s="28" customFormat="1" ht="12" x14ac:dyDescent="0.2">
      <c r="A3984" s="717" t="s">
        <v>514</v>
      </c>
      <c r="B3984" s="718" t="s">
        <v>515</v>
      </c>
      <c r="C3984" s="718" t="s">
        <v>147</v>
      </c>
      <c r="D3984" s="718" t="s">
        <v>589</v>
      </c>
      <c r="E3984" s="719">
        <v>3000</v>
      </c>
      <c r="F3984" s="720" t="s">
        <v>3640</v>
      </c>
      <c r="G3984" s="718" t="s">
        <v>3641</v>
      </c>
      <c r="H3984" s="718" t="s">
        <v>527</v>
      </c>
      <c r="I3984" s="718" t="s">
        <v>520</v>
      </c>
      <c r="J3984" s="718" t="s">
        <v>1152</v>
      </c>
      <c r="K3984" s="721" t="s">
        <v>557</v>
      </c>
      <c r="L3984" s="732">
        <v>5</v>
      </c>
      <c r="M3984" s="733">
        <v>15000</v>
      </c>
      <c r="N3984" s="734" t="s">
        <v>557</v>
      </c>
      <c r="O3984" s="732">
        <v>3</v>
      </c>
      <c r="P3984" s="733">
        <v>9000</v>
      </c>
      <c r="Q3984" s="735"/>
      <c r="R3984" s="736" t="s">
        <v>543</v>
      </c>
    </row>
    <row r="3985" spans="1:18" s="28" customFormat="1" ht="12" x14ac:dyDescent="0.2">
      <c r="A3985" s="717" t="s">
        <v>514</v>
      </c>
      <c r="B3985" s="718" t="s">
        <v>515</v>
      </c>
      <c r="C3985" s="718" t="s">
        <v>147</v>
      </c>
      <c r="D3985" s="718" t="s">
        <v>1237</v>
      </c>
      <c r="E3985" s="719">
        <v>6000</v>
      </c>
      <c r="F3985" s="720" t="s">
        <v>3642</v>
      </c>
      <c r="G3985" s="718" t="s">
        <v>3643</v>
      </c>
      <c r="H3985" s="718" t="s">
        <v>519</v>
      </c>
      <c r="I3985" s="718" t="s">
        <v>528</v>
      </c>
      <c r="J3985" s="718" t="s">
        <v>547</v>
      </c>
      <c r="K3985" s="721" t="s">
        <v>557</v>
      </c>
      <c r="L3985" s="732">
        <v>12</v>
      </c>
      <c r="M3985" s="733">
        <v>72600</v>
      </c>
      <c r="N3985" s="734" t="s">
        <v>557</v>
      </c>
      <c r="O3985" s="732">
        <v>6</v>
      </c>
      <c r="P3985" s="733">
        <v>36000</v>
      </c>
      <c r="Q3985" s="735" t="str">
        <f>+N3985</f>
        <v>13 - INDETERMINADO</v>
      </c>
      <c r="R3985" s="736" t="s">
        <v>523</v>
      </c>
    </row>
    <row r="3986" spans="1:18" s="28" customFormat="1" ht="12" x14ac:dyDescent="0.2">
      <c r="A3986" s="717" t="s">
        <v>514</v>
      </c>
      <c r="B3986" s="718" t="s">
        <v>515</v>
      </c>
      <c r="C3986" s="718" t="s">
        <v>147</v>
      </c>
      <c r="D3986" s="718" t="s">
        <v>536</v>
      </c>
      <c r="E3986" s="719">
        <v>3000</v>
      </c>
      <c r="F3986" s="720" t="s">
        <v>3644</v>
      </c>
      <c r="G3986" s="718" t="s">
        <v>3645</v>
      </c>
      <c r="H3986" s="718" t="s">
        <v>527</v>
      </c>
      <c r="I3986" s="718" t="s">
        <v>520</v>
      </c>
      <c r="J3986" s="718" t="s">
        <v>1173</v>
      </c>
      <c r="K3986" s="721" t="s">
        <v>541</v>
      </c>
      <c r="L3986" s="732">
        <v>5</v>
      </c>
      <c r="M3986" s="733">
        <v>15000</v>
      </c>
      <c r="N3986" s="734" t="s">
        <v>541</v>
      </c>
      <c r="O3986" s="732">
        <v>6</v>
      </c>
      <c r="P3986" s="733">
        <v>18000</v>
      </c>
      <c r="Q3986" s="735" t="str">
        <f>+N3986</f>
        <v>5 - INDETERMINADO</v>
      </c>
      <c r="R3986" s="736" t="s">
        <v>523</v>
      </c>
    </row>
    <row r="3987" spans="1:18" s="28" customFormat="1" ht="12" x14ac:dyDescent="0.2">
      <c r="A3987" s="717" t="s">
        <v>514</v>
      </c>
      <c r="B3987" s="718" t="s">
        <v>515</v>
      </c>
      <c r="C3987" s="718" t="s">
        <v>147</v>
      </c>
      <c r="D3987" s="718" t="s">
        <v>1576</v>
      </c>
      <c r="E3987" s="719">
        <v>3000</v>
      </c>
      <c r="F3987" s="720" t="s">
        <v>3646</v>
      </c>
      <c r="G3987" s="718" t="s">
        <v>3647</v>
      </c>
      <c r="H3987" s="718" t="s">
        <v>565</v>
      </c>
      <c r="I3987" s="718" t="s">
        <v>520</v>
      </c>
      <c r="J3987" s="718" t="s">
        <v>3648</v>
      </c>
      <c r="K3987" s="721" t="s">
        <v>530</v>
      </c>
      <c r="L3987" s="732">
        <v>5</v>
      </c>
      <c r="M3987" s="733">
        <v>15000</v>
      </c>
      <c r="N3987" s="734" t="s">
        <v>530</v>
      </c>
      <c r="O3987" s="732">
        <v>6</v>
      </c>
      <c r="P3987" s="733">
        <v>17800</v>
      </c>
      <c r="Q3987" s="735" t="str">
        <f>+N3987</f>
        <v>4 - INDETERMINADO</v>
      </c>
      <c r="R3987" s="736" t="s">
        <v>523</v>
      </c>
    </row>
    <row r="3988" spans="1:18" s="28" customFormat="1" ht="12" x14ac:dyDescent="0.2">
      <c r="A3988" s="717" t="s">
        <v>514</v>
      </c>
      <c r="B3988" s="718" t="s">
        <v>549</v>
      </c>
      <c r="C3988" s="718" t="s">
        <v>147</v>
      </c>
      <c r="D3988" s="718" t="s">
        <v>2396</v>
      </c>
      <c r="E3988" s="719">
        <v>3500</v>
      </c>
      <c r="F3988" s="720" t="s">
        <v>3649</v>
      </c>
      <c r="G3988" s="718" t="s">
        <v>3650</v>
      </c>
      <c r="H3988" s="718" t="s">
        <v>571</v>
      </c>
      <c r="I3988" s="718" t="s">
        <v>571</v>
      </c>
      <c r="J3988" s="718" t="s">
        <v>571</v>
      </c>
      <c r="K3988" s="721">
        <v>3</v>
      </c>
      <c r="L3988" s="732">
        <v>8</v>
      </c>
      <c r="M3988" s="733">
        <v>26580</v>
      </c>
      <c r="N3988" s="734">
        <v>0</v>
      </c>
      <c r="O3988" s="732">
        <v>6</v>
      </c>
      <c r="P3988" s="733">
        <v>21000</v>
      </c>
      <c r="Q3988" s="735"/>
      <c r="R3988" s="736" t="s">
        <v>543</v>
      </c>
    </row>
    <row r="3989" spans="1:18" s="28" customFormat="1" ht="12" x14ac:dyDescent="0.2">
      <c r="A3989" s="717" t="s">
        <v>514</v>
      </c>
      <c r="B3989" s="718" t="s">
        <v>549</v>
      </c>
      <c r="C3989" s="718" t="s">
        <v>147</v>
      </c>
      <c r="D3989" s="718" t="s">
        <v>1444</v>
      </c>
      <c r="E3989" s="719">
        <v>4000</v>
      </c>
      <c r="F3989" s="720" t="s">
        <v>3651</v>
      </c>
      <c r="G3989" s="718" t="s">
        <v>3652</v>
      </c>
      <c r="H3989" s="718" t="s">
        <v>527</v>
      </c>
      <c r="I3989" s="718" t="s">
        <v>528</v>
      </c>
      <c r="J3989" s="718" t="s">
        <v>3653</v>
      </c>
      <c r="K3989" s="721" t="s">
        <v>3654</v>
      </c>
      <c r="L3989" s="732">
        <v>3</v>
      </c>
      <c r="M3989" s="733">
        <v>11790</v>
      </c>
      <c r="N3989" s="734">
        <v>0</v>
      </c>
      <c r="O3989" s="732">
        <v>6</v>
      </c>
      <c r="P3989" s="733">
        <v>23999.72</v>
      </c>
      <c r="Q3989" s="735">
        <f>+N3989</f>
        <v>0</v>
      </c>
      <c r="R3989" s="736" t="s">
        <v>523</v>
      </c>
    </row>
    <row r="3990" spans="1:18" s="28" customFormat="1" ht="12" x14ac:dyDescent="0.2">
      <c r="A3990" s="717" t="s">
        <v>514</v>
      </c>
      <c r="B3990" s="718" t="s">
        <v>515</v>
      </c>
      <c r="C3990" s="718" t="s">
        <v>147</v>
      </c>
      <c r="D3990" s="718" t="s">
        <v>3655</v>
      </c>
      <c r="E3990" s="719">
        <v>5500</v>
      </c>
      <c r="F3990" s="720" t="s">
        <v>3656</v>
      </c>
      <c r="G3990" s="718" t="s">
        <v>3657</v>
      </c>
      <c r="H3990" s="718" t="s">
        <v>519</v>
      </c>
      <c r="I3990" s="718" t="s">
        <v>528</v>
      </c>
      <c r="J3990" s="718" t="s">
        <v>600</v>
      </c>
      <c r="K3990" s="721" t="s">
        <v>557</v>
      </c>
      <c r="L3990" s="732">
        <v>12</v>
      </c>
      <c r="M3990" s="733">
        <v>66458.22</v>
      </c>
      <c r="N3990" s="734" t="s">
        <v>557</v>
      </c>
      <c r="O3990" s="732">
        <v>6</v>
      </c>
      <c r="P3990" s="733">
        <v>32993.89</v>
      </c>
      <c r="Q3990" s="735" t="str">
        <f>+N3990</f>
        <v>13 - INDETERMINADO</v>
      </c>
      <c r="R3990" s="736" t="s">
        <v>523</v>
      </c>
    </row>
    <row r="3991" spans="1:18" s="28" customFormat="1" ht="12" x14ac:dyDescent="0.2">
      <c r="A3991" s="717" t="s">
        <v>514</v>
      </c>
      <c r="B3991" s="718" t="s">
        <v>515</v>
      </c>
      <c r="C3991" s="718" t="s">
        <v>147</v>
      </c>
      <c r="D3991" s="718" t="s">
        <v>554</v>
      </c>
      <c r="E3991" s="719">
        <v>3000</v>
      </c>
      <c r="F3991" s="720" t="s">
        <v>3658</v>
      </c>
      <c r="G3991" s="718" t="s">
        <v>3659</v>
      </c>
      <c r="H3991" s="718"/>
      <c r="I3991" s="718" t="s">
        <v>520</v>
      </c>
      <c r="J3991" s="718" t="s">
        <v>1375</v>
      </c>
      <c r="K3991" s="721" t="s">
        <v>557</v>
      </c>
      <c r="L3991" s="732">
        <v>5</v>
      </c>
      <c r="M3991" s="733">
        <v>15000</v>
      </c>
      <c r="N3991" s="734" t="s">
        <v>557</v>
      </c>
      <c r="O3991" s="732">
        <v>6</v>
      </c>
      <c r="P3991" s="733">
        <v>18000</v>
      </c>
      <c r="Q3991" s="735" t="str">
        <f>+N3991</f>
        <v>13 - INDETERMINADO</v>
      </c>
      <c r="R3991" s="736" t="s">
        <v>523</v>
      </c>
    </row>
    <row r="3992" spans="1:18" s="28" customFormat="1" ht="12" x14ac:dyDescent="0.2">
      <c r="A3992" s="717" t="s">
        <v>514</v>
      </c>
      <c r="B3992" s="718" t="s">
        <v>549</v>
      </c>
      <c r="C3992" s="718" t="s">
        <v>147</v>
      </c>
      <c r="D3992" s="718" t="s">
        <v>3660</v>
      </c>
      <c r="E3992" s="719">
        <v>5000</v>
      </c>
      <c r="F3992" s="720" t="s">
        <v>3661</v>
      </c>
      <c r="G3992" s="718" t="s">
        <v>3662</v>
      </c>
      <c r="H3992" s="718" t="s">
        <v>519</v>
      </c>
      <c r="I3992" s="718" t="s">
        <v>528</v>
      </c>
      <c r="J3992" s="718" t="s">
        <v>547</v>
      </c>
      <c r="K3992" s="721" t="s">
        <v>542</v>
      </c>
      <c r="L3992" s="732">
        <v>0</v>
      </c>
      <c r="M3992" s="733">
        <v>0</v>
      </c>
      <c r="N3992" s="734">
        <v>0</v>
      </c>
      <c r="O3992" s="732">
        <v>1</v>
      </c>
      <c r="P3992" s="733">
        <v>4166.67</v>
      </c>
      <c r="Q3992" s="735">
        <f>+N3992</f>
        <v>0</v>
      </c>
      <c r="R3992" s="736" t="s">
        <v>523</v>
      </c>
    </row>
    <row r="3993" spans="1:18" s="28" customFormat="1" ht="12" x14ac:dyDescent="0.2">
      <c r="A3993" s="717" t="s">
        <v>514</v>
      </c>
      <c r="B3993" s="718" t="s">
        <v>515</v>
      </c>
      <c r="C3993" s="718" t="s">
        <v>147</v>
      </c>
      <c r="D3993" s="718" t="s">
        <v>2107</v>
      </c>
      <c r="E3993" s="719">
        <v>1800</v>
      </c>
      <c r="F3993" s="720" t="s">
        <v>3663</v>
      </c>
      <c r="G3993" s="718" t="s">
        <v>3664</v>
      </c>
      <c r="H3993" s="718" t="s">
        <v>565</v>
      </c>
      <c r="I3993" s="718" t="s">
        <v>1332</v>
      </c>
      <c r="J3993" s="718" t="s">
        <v>3665</v>
      </c>
      <c r="K3993" s="721" t="s">
        <v>707</v>
      </c>
      <c r="L3993" s="732">
        <v>6</v>
      </c>
      <c r="M3993" s="733">
        <v>10800</v>
      </c>
      <c r="N3993" s="734" t="s">
        <v>542</v>
      </c>
      <c r="O3993" s="732">
        <v>0</v>
      </c>
      <c r="P3993" s="733">
        <v>0</v>
      </c>
      <c r="Q3993" s="735"/>
      <c r="R3993" s="736" t="s">
        <v>543</v>
      </c>
    </row>
    <row r="3994" spans="1:18" s="28" customFormat="1" ht="12" x14ac:dyDescent="0.2">
      <c r="A3994" s="717" t="s">
        <v>514</v>
      </c>
      <c r="B3994" s="718" t="s">
        <v>515</v>
      </c>
      <c r="C3994" s="718" t="s">
        <v>147</v>
      </c>
      <c r="D3994" s="718" t="s">
        <v>1021</v>
      </c>
      <c r="E3994" s="719">
        <v>1800</v>
      </c>
      <c r="F3994" s="720" t="s">
        <v>3666</v>
      </c>
      <c r="G3994" s="718" t="s">
        <v>3667</v>
      </c>
      <c r="H3994" s="718" t="s">
        <v>930</v>
      </c>
      <c r="I3994" s="718" t="s">
        <v>738</v>
      </c>
      <c r="J3994" s="718" t="s">
        <v>3668</v>
      </c>
      <c r="K3994" s="721" t="s">
        <v>2027</v>
      </c>
      <c r="L3994" s="732">
        <v>12</v>
      </c>
      <c r="M3994" s="733">
        <v>22410</v>
      </c>
      <c r="N3994" s="734" t="s">
        <v>2027</v>
      </c>
      <c r="O3994" s="732">
        <v>6</v>
      </c>
      <c r="P3994" s="733">
        <v>10800</v>
      </c>
      <c r="Q3994" s="735" t="str">
        <f>+N3994</f>
        <v>29 - INDETERMINADO</v>
      </c>
      <c r="R3994" s="736" t="s">
        <v>523</v>
      </c>
    </row>
    <row r="3995" spans="1:18" s="28" customFormat="1" ht="12" x14ac:dyDescent="0.2">
      <c r="A3995" s="717" t="s">
        <v>514</v>
      </c>
      <c r="B3995" s="718" t="s">
        <v>515</v>
      </c>
      <c r="C3995" s="718" t="s">
        <v>147</v>
      </c>
      <c r="D3995" s="718" t="s">
        <v>900</v>
      </c>
      <c r="E3995" s="719">
        <v>5000</v>
      </c>
      <c r="F3995" s="720" t="s">
        <v>3669</v>
      </c>
      <c r="G3995" s="718" t="s">
        <v>3670</v>
      </c>
      <c r="H3995" s="718" t="s">
        <v>565</v>
      </c>
      <c r="I3995" s="718" t="s">
        <v>528</v>
      </c>
      <c r="J3995" s="718" t="s">
        <v>566</v>
      </c>
      <c r="K3995" s="721" t="s">
        <v>557</v>
      </c>
      <c r="L3995" s="732">
        <v>5</v>
      </c>
      <c r="M3995" s="733">
        <v>25000</v>
      </c>
      <c r="N3995" s="734" t="s">
        <v>557</v>
      </c>
      <c r="O3995" s="732">
        <v>6</v>
      </c>
      <c r="P3995" s="733">
        <v>30000</v>
      </c>
      <c r="Q3995" s="735" t="str">
        <f>+N3995</f>
        <v>13 - INDETERMINADO</v>
      </c>
      <c r="R3995" s="736" t="s">
        <v>523</v>
      </c>
    </row>
    <row r="3996" spans="1:18" s="28" customFormat="1" ht="12" x14ac:dyDescent="0.2">
      <c r="A3996" s="717" t="s">
        <v>514</v>
      </c>
      <c r="B3996" s="718" t="s">
        <v>515</v>
      </c>
      <c r="C3996" s="718" t="s">
        <v>147</v>
      </c>
      <c r="D3996" s="718" t="s">
        <v>585</v>
      </c>
      <c r="E3996" s="719">
        <v>3000</v>
      </c>
      <c r="F3996" s="720" t="s">
        <v>3671</v>
      </c>
      <c r="G3996" s="718" t="s">
        <v>3672</v>
      </c>
      <c r="H3996" s="718"/>
      <c r="I3996" s="718" t="s">
        <v>528</v>
      </c>
      <c r="J3996" s="718" t="s">
        <v>3673</v>
      </c>
      <c r="K3996" s="721" t="s">
        <v>557</v>
      </c>
      <c r="L3996" s="732">
        <v>5</v>
      </c>
      <c r="M3996" s="733">
        <v>15000</v>
      </c>
      <c r="N3996" s="734" t="s">
        <v>557</v>
      </c>
      <c r="O3996" s="732">
        <v>6</v>
      </c>
      <c r="P3996" s="733">
        <v>18000</v>
      </c>
      <c r="Q3996" s="735" t="str">
        <f>+N3996</f>
        <v>13 - INDETERMINADO</v>
      </c>
      <c r="R3996" s="736" t="s">
        <v>523</v>
      </c>
    </row>
    <row r="3997" spans="1:18" s="28" customFormat="1" ht="12" x14ac:dyDescent="0.2">
      <c r="A3997" s="717" t="s">
        <v>514</v>
      </c>
      <c r="B3997" s="718" t="s">
        <v>549</v>
      </c>
      <c r="C3997" s="718" t="s">
        <v>147</v>
      </c>
      <c r="D3997" s="718" t="s">
        <v>573</v>
      </c>
      <c r="E3997" s="719">
        <v>2000</v>
      </c>
      <c r="F3997" s="720" t="s">
        <v>3674</v>
      </c>
      <c r="G3997" s="718" t="s">
        <v>3675</v>
      </c>
      <c r="H3997" s="718" t="s">
        <v>519</v>
      </c>
      <c r="I3997" s="718" t="s">
        <v>520</v>
      </c>
      <c r="J3997" s="718" t="s">
        <v>534</v>
      </c>
      <c r="K3997" s="721" t="s">
        <v>3676</v>
      </c>
      <c r="L3997" s="732">
        <v>3</v>
      </c>
      <c r="M3997" s="733">
        <v>5920</v>
      </c>
      <c r="N3997" s="734">
        <v>0</v>
      </c>
      <c r="O3997" s="732">
        <v>6</v>
      </c>
      <c r="P3997" s="733">
        <v>11999.72</v>
      </c>
      <c r="Q3997" s="735"/>
      <c r="R3997" s="736" t="s">
        <v>543</v>
      </c>
    </row>
    <row r="3998" spans="1:18" s="28" customFormat="1" ht="12" x14ac:dyDescent="0.2">
      <c r="A3998" s="717" t="s">
        <v>514</v>
      </c>
      <c r="B3998" s="718" t="s">
        <v>515</v>
      </c>
      <c r="C3998" s="718" t="s">
        <v>147</v>
      </c>
      <c r="D3998" s="718" t="s">
        <v>804</v>
      </c>
      <c r="E3998" s="719">
        <v>3000</v>
      </c>
      <c r="F3998" s="720" t="s">
        <v>3677</v>
      </c>
      <c r="G3998" s="718" t="s">
        <v>3678</v>
      </c>
      <c r="H3998" s="718" t="s">
        <v>519</v>
      </c>
      <c r="I3998" s="718" t="s">
        <v>528</v>
      </c>
      <c r="J3998" s="718" t="s">
        <v>547</v>
      </c>
      <c r="K3998" s="721" t="s">
        <v>700</v>
      </c>
      <c r="L3998" s="732">
        <v>5</v>
      </c>
      <c r="M3998" s="733">
        <v>15000</v>
      </c>
      <c r="N3998" s="734" t="s">
        <v>700</v>
      </c>
      <c r="O3998" s="732">
        <v>6</v>
      </c>
      <c r="P3998" s="733">
        <v>18000</v>
      </c>
      <c r="Q3998" s="735" t="str">
        <f>+N3998</f>
        <v>3 - INDETERMINADO</v>
      </c>
      <c r="R3998" s="736" t="s">
        <v>523</v>
      </c>
    </row>
    <row r="3999" spans="1:18" s="28" customFormat="1" ht="12" x14ac:dyDescent="0.2">
      <c r="A3999" s="717" t="s">
        <v>514</v>
      </c>
      <c r="B3999" s="718" t="s">
        <v>515</v>
      </c>
      <c r="C3999" s="718" t="s">
        <v>147</v>
      </c>
      <c r="D3999" s="718" t="s">
        <v>3679</v>
      </c>
      <c r="E3999" s="719">
        <v>3500</v>
      </c>
      <c r="F3999" s="720" t="s">
        <v>3680</v>
      </c>
      <c r="G3999" s="718" t="s">
        <v>3681</v>
      </c>
      <c r="H3999" s="718"/>
      <c r="I3999" s="718" t="s">
        <v>738</v>
      </c>
      <c r="J3999" s="718" t="s">
        <v>3682</v>
      </c>
      <c r="K3999" s="721" t="s">
        <v>1807</v>
      </c>
      <c r="L3999" s="732">
        <v>12</v>
      </c>
      <c r="M3999" s="733">
        <v>42600</v>
      </c>
      <c r="N3999" s="734" t="s">
        <v>1807</v>
      </c>
      <c r="O3999" s="732">
        <v>6</v>
      </c>
      <c r="P3999" s="733">
        <v>21000</v>
      </c>
      <c r="Q3999" s="735" t="str">
        <f>+N3999</f>
        <v>23 - INDETERMINADO</v>
      </c>
      <c r="R3999" s="736" t="s">
        <v>523</v>
      </c>
    </row>
    <row r="4000" spans="1:18" s="28" customFormat="1" ht="12" x14ac:dyDescent="0.2">
      <c r="A4000" s="717" t="s">
        <v>514</v>
      </c>
      <c r="B4000" s="718" t="s">
        <v>515</v>
      </c>
      <c r="C4000" s="718" t="s">
        <v>147</v>
      </c>
      <c r="D4000" s="718" t="s">
        <v>536</v>
      </c>
      <c r="E4000" s="719">
        <v>3000</v>
      </c>
      <c r="F4000" s="720" t="s">
        <v>3683</v>
      </c>
      <c r="G4000" s="718" t="s">
        <v>3684</v>
      </c>
      <c r="H4000" s="718" t="s">
        <v>527</v>
      </c>
      <c r="I4000" s="718" t="s">
        <v>528</v>
      </c>
      <c r="J4000" s="718" t="s">
        <v>3685</v>
      </c>
      <c r="K4000" s="721" t="s">
        <v>700</v>
      </c>
      <c r="L4000" s="732">
        <v>5</v>
      </c>
      <c r="M4000" s="733">
        <v>14900</v>
      </c>
      <c r="N4000" s="734" t="s">
        <v>542</v>
      </c>
      <c r="O4000" s="732">
        <v>0</v>
      </c>
      <c r="P4000" s="733">
        <v>0</v>
      </c>
      <c r="Q4000" s="735"/>
      <c r="R4000" s="736" t="s">
        <v>543</v>
      </c>
    </row>
    <row r="4001" spans="1:18" s="28" customFormat="1" ht="12" x14ac:dyDescent="0.2">
      <c r="A4001" s="717" t="s">
        <v>514</v>
      </c>
      <c r="B4001" s="718" t="s">
        <v>515</v>
      </c>
      <c r="C4001" s="718" t="s">
        <v>147</v>
      </c>
      <c r="D4001" s="718" t="s">
        <v>3686</v>
      </c>
      <c r="E4001" s="719">
        <v>6000</v>
      </c>
      <c r="F4001" s="720" t="s">
        <v>3687</v>
      </c>
      <c r="G4001" s="718" t="s">
        <v>3688</v>
      </c>
      <c r="H4001" s="718" t="s">
        <v>519</v>
      </c>
      <c r="I4001" s="718" t="s">
        <v>528</v>
      </c>
      <c r="J4001" s="718" t="s">
        <v>547</v>
      </c>
      <c r="K4001" s="721" t="s">
        <v>557</v>
      </c>
      <c r="L4001" s="732">
        <v>5</v>
      </c>
      <c r="M4001" s="733">
        <v>30000</v>
      </c>
      <c r="N4001" s="734" t="s">
        <v>557</v>
      </c>
      <c r="O4001" s="732">
        <v>6</v>
      </c>
      <c r="P4001" s="733">
        <v>36000</v>
      </c>
      <c r="Q4001" s="735" t="str">
        <f>+N4001</f>
        <v>13 - INDETERMINADO</v>
      </c>
      <c r="R4001" s="736" t="s">
        <v>523</v>
      </c>
    </row>
    <row r="4002" spans="1:18" s="28" customFormat="1" ht="12" x14ac:dyDescent="0.2">
      <c r="A4002" s="717" t="s">
        <v>514</v>
      </c>
      <c r="B4002" s="718" t="s">
        <v>515</v>
      </c>
      <c r="C4002" s="718" t="s">
        <v>147</v>
      </c>
      <c r="D4002" s="718" t="s">
        <v>618</v>
      </c>
      <c r="E4002" s="719">
        <v>3000</v>
      </c>
      <c r="F4002" s="720" t="s">
        <v>3689</v>
      </c>
      <c r="G4002" s="718" t="s">
        <v>3690</v>
      </c>
      <c r="H4002" s="718" t="s">
        <v>539</v>
      </c>
      <c r="I4002" s="718" t="s">
        <v>528</v>
      </c>
      <c r="J4002" s="718" t="s">
        <v>596</v>
      </c>
      <c r="K4002" s="721" t="s">
        <v>557</v>
      </c>
      <c r="L4002" s="732">
        <v>5</v>
      </c>
      <c r="M4002" s="733">
        <v>15000</v>
      </c>
      <c r="N4002" s="734" t="s">
        <v>557</v>
      </c>
      <c r="O4002" s="732">
        <v>6</v>
      </c>
      <c r="P4002" s="733">
        <v>18000</v>
      </c>
      <c r="Q4002" s="735" t="str">
        <f>+N4002</f>
        <v>13 - INDETERMINADO</v>
      </c>
      <c r="R4002" s="736" t="s">
        <v>523</v>
      </c>
    </row>
    <row r="4003" spans="1:18" s="28" customFormat="1" ht="12" x14ac:dyDescent="0.2">
      <c r="A4003" s="717" t="s">
        <v>514</v>
      </c>
      <c r="B4003" s="718" t="s">
        <v>515</v>
      </c>
      <c r="C4003" s="718" t="s">
        <v>147</v>
      </c>
      <c r="D4003" s="718" t="s">
        <v>2175</v>
      </c>
      <c r="E4003" s="719">
        <v>3000</v>
      </c>
      <c r="F4003" s="720" t="s">
        <v>3691</v>
      </c>
      <c r="G4003" s="718" t="s">
        <v>3692</v>
      </c>
      <c r="H4003" s="718"/>
      <c r="I4003" s="718" t="s">
        <v>520</v>
      </c>
      <c r="J4003" s="718" t="s">
        <v>1375</v>
      </c>
      <c r="K4003" s="721" t="s">
        <v>715</v>
      </c>
      <c r="L4003" s="732">
        <v>5</v>
      </c>
      <c r="M4003" s="733">
        <v>15000</v>
      </c>
      <c r="N4003" s="734" t="s">
        <v>715</v>
      </c>
      <c r="O4003" s="732">
        <v>4</v>
      </c>
      <c r="P4003" s="733">
        <v>11900</v>
      </c>
      <c r="Q4003" s="735"/>
      <c r="R4003" s="736" t="s">
        <v>543</v>
      </c>
    </row>
    <row r="4004" spans="1:18" s="28" customFormat="1" ht="12" x14ac:dyDescent="0.2">
      <c r="A4004" s="717" t="s">
        <v>514</v>
      </c>
      <c r="B4004" s="718" t="s">
        <v>515</v>
      </c>
      <c r="C4004" s="718" t="s">
        <v>147</v>
      </c>
      <c r="D4004" s="718" t="s">
        <v>1929</v>
      </c>
      <c r="E4004" s="719">
        <v>5000</v>
      </c>
      <c r="F4004" s="720" t="s">
        <v>3693</v>
      </c>
      <c r="G4004" s="718" t="s">
        <v>3694</v>
      </c>
      <c r="H4004" s="718" t="s">
        <v>527</v>
      </c>
      <c r="I4004" s="718" t="s">
        <v>528</v>
      </c>
      <c r="J4004" s="718" t="s">
        <v>529</v>
      </c>
      <c r="K4004" s="721" t="s">
        <v>557</v>
      </c>
      <c r="L4004" s="732">
        <v>5</v>
      </c>
      <c r="M4004" s="733">
        <v>24458.32</v>
      </c>
      <c r="N4004" s="734" t="s">
        <v>557</v>
      </c>
      <c r="O4004" s="732">
        <v>6</v>
      </c>
      <c r="P4004" s="733">
        <v>29166.660000000003</v>
      </c>
      <c r="Q4004" s="735" t="str">
        <f>+N4004</f>
        <v>13 - INDETERMINADO</v>
      </c>
      <c r="R4004" s="736" t="s">
        <v>523</v>
      </c>
    </row>
    <row r="4005" spans="1:18" s="28" customFormat="1" ht="12" x14ac:dyDescent="0.2">
      <c r="A4005" s="717" t="s">
        <v>514</v>
      </c>
      <c r="B4005" s="718" t="s">
        <v>515</v>
      </c>
      <c r="C4005" s="718" t="s">
        <v>147</v>
      </c>
      <c r="D4005" s="718" t="s">
        <v>825</v>
      </c>
      <c r="E4005" s="719">
        <v>3000</v>
      </c>
      <c r="F4005" s="720" t="s">
        <v>3695</v>
      </c>
      <c r="G4005" s="718" t="s">
        <v>3696</v>
      </c>
      <c r="H4005" s="718" t="s">
        <v>539</v>
      </c>
      <c r="I4005" s="718" t="s">
        <v>520</v>
      </c>
      <c r="J4005" s="718" t="s">
        <v>2044</v>
      </c>
      <c r="K4005" s="721" t="s">
        <v>530</v>
      </c>
      <c r="L4005" s="732">
        <v>5</v>
      </c>
      <c r="M4005" s="733">
        <v>15000</v>
      </c>
      <c r="N4005" s="734" t="s">
        <v>530</v>
      </c>
      <c r="O4005" s="732">
        <v>6</v>
      </c>
      <c r="P4005" s="733">
        <v>18000</v>
      </c>
      <c r="Q4005" s="735" t="str">
        <f>+N4005</f>
        <v>4 - INDETERMINADO</v>
      </c>
      <c r="R4005" s="736" t="s">
        <v>523</v>
      </c>
    </row>
    <row r="4006" spans="1:18" s="28" customFormat="1" ht="12" x14ac:dyDescent="0.2">
      <c r="A4006" s="717" t="s">
        <v>514</v>
      </c>
      <c r="B4006" s="718" t="s">
        <v>549</v>
      </c>
      <c r="C4006" s="718" t="s">
        <v>147</v>
      </c>
      <c r="D4006" s="718" t="s">
        <v>3697</v>
      </c>
      <c r="E4006" s="719">
        <v>2500</v>
      </c>
      <c r="F4006" s="720" t="s">
        <v>3698</v>
      </c>
      <c r="G4006" s="718" t="s">
        <v>3699</v>
      </c>
      <c r="H4006" s="718" t="s">
        <v>519</v>
      </c>
      <c r="I4006" s="718" t="s">
        <v>1332</v>
      </c>
      <c r="J4006" s="718" t="s">
        <v>3700</v>
      </c>
      <c r="K4006" s="721" t="s">
        <v>3701</v>
      </c>
      <c r="L4006" s="732">
        <v>3</v>
      </c>
      <c r="M4006" s="733">
        <v>7266.66</v>
      </c>
      <c r="N4006" s="734">
        <v>0</v>
      </c>
      <c r="O4006" s="732">
        <v>6</v>
      </c>
      <c r="P4006" s="733">
        <v>14999.48</v>
      </c>
      <c r="Q4006" s="735">
        <f>+N4006</f>
        <v>0</v>
      </c>
      <c r="R4006" s="736" t="s">
        <v>523</v>
      </c>
    </row>
    <row r="4007" spans="1:18" s="28" customFormat="1" ht="12" x14ac:dyDescent="0.2">
      <c r="A4007" s="717" t="s">
        <v>514</v>
      </c>
      <c r="B4007" s="718" t="s">
        <v>549</v>
      </c>
      <c r="C4007" s="718" t="s">
        <v>147</v>
      </c>
      <c r="D4007" s="718" t="s">
        <v>3702</v>
      </c>
      <c r="E4007" s="719">
        <v>3500</v>
      </c>
      <c r="F4007" s="720" t="s">
        <v>3703</v>
      </c>
      <c r="G4007" s="718" t="s">
        <v>3704</v>
      </c>
      <c r="H4007" s="718" t="s">
        <v>527</v>
      </c>
      <c r="I4007" s="718" t="s">
        <v>528</v>
      </c>
      <c r="J4007" s="718" t="s">
        <v>1902</v>
      </c>
      <c r="K4007" s="721" t="s">
        <v>535</v>
      </c>
      <c r="L4007" s="732">
        <v>12</v>
      </c>
      <c r="M4007" s="733">
        <v>42600</v>
      </c>
      <c r="N4007" s="734" t="s">
        <v>535</v>
      </c>
      <c r="O4007" s="732">
        <v>6</v>
      </c>
      <c r="P4007" s="733">
        <v>20754.260000000002</v>
      </c>
      <c r="Q4007" s="735" t="str">
        <f>+N4007</f>
        <v>12 - INDETERMINADO</v>
      </c>
      <c r="R4007" s="736" t="s">
        <v>523</v>
      </c>
    </row>
    <row r="4008" spans="1:18" s="28" customFormat="1" ht="12" x14ac:dyDescent="0.2">
      <c r="A4008" s="717" t="s">
        <v>514</v>
      </c>
      <c r="B4008" s="718" t="s">
        <v>515</v>
      </c>
      <c r="C4008" s="718" t="s">
        <v>147</v>
      </c>
      <c r="D4008" s="718" t="s">
        <v>608</v>
      </c>
      <c r="E4008" s="719">
        <v>2000</v>
      </c>
      <c r="F4008" s="720" t="s">
        <v>3705</v>
      </c>
      <c r="G4008" s="718" t="s">
        <v>3706</v>
      </c>
      <c r="H4008" s="718" t="s">
        <v>527</v>
      </c>
      <c r="I4008" s="718" t="s">
        <v>520</v>
      </c>
      <c r="J4008" s="718" t="s">
        <v>3707</v>
      </c>
      <c r="K4008" s="721" t="s">
        <v>612</v>
      </c>
      <c r="L4008" s="732">
        <v>12</v>
      </c>
      <c r="M4008" s="733">
        <v>24810</v>
      </c>
      <c r="N4008" s="734" t="s">
        <v>612</v>
      </c>
      <c r="O4008" s="732">
        <v>6</v>
      </c>
      <c r="P4008" s="733">
        <v>11933.33</v>
      </c>
      <c r="Q4008" s="735"/>
      <c r="R4008" s="736" t="s">
        <v>543</v>
      </c>
    </row>
    <row r="4009" spans="1:18" s="28" customFormat="1" ht="12" x14ac:dyDescent="0.2">
      <c r="A4009" s="717" t="s">
        <v>514</v>
      </c>
      <c r="B4009" s="718" t="s">
        <v>515</v>
      </c>
      <c r="C4009" s="718" t="s">
        <v>147</v>
      </c>
      <c r="D4009" s="718" t="s">
        <v>3708</v>
      </c>
      <c r="E4009" s="719">
        <v>3000</v>
      </c>
      <c r="F4009" s="720" t="s">
        <v>3709</v>
      </c>
      <c r="G4009" s="718" t="s">
        <v>3710</v>
      </c>
      <c r="H4009" s="718" t="s">
        <v>565</v>
      </c>
      <c r="I4009" s="718" t="s">
        <v>520</v>
      </c>
      <c r="J4009" s="718" t="s">
        <v>852</v>
      </c>
      <c r="K4009" s="721" t="s">
        <v>1153</v>
      </c>
      <c r="L4009" s="732">
        <v>5</v>
      </c>
      <c r="M4009" s="733">
        <v>15000</v>
      </c>
      <c r="N4009" s="734" t="s">
        <v>1153</v>
      </c>
      <c r="O4009" s="732">
        <v>6</v>
      </c>
      <c r="P4009" s="733">
        <v>18000</v>
      </c>
      <c r="Q4009" s="735" t="str">
        <f>+N4009</f>
        <v>17 - INDETERMINADO</v>
      </c>
      <c r="R4009" s="736" t="s">
        <v>523</v>
      </c>
    </row>
    <row r="4010" spans="1:18" s="28" customFormat="1" ht="12" x14ac:dyDescent="0.2">
      <c r="A4010" s="717" t="s">
        <v>514</v>
      </c>
      <c r="B4010" s="718" t="s">
        <v>515</v>
      </c>
      <c r="C4010" s="718" t="s">
        <v>147</v>
      </c>
      <c r="D4010" s="718" t="s">
        <v>554</v>
      </c>
      <c r="E4010" s="719">
        <v>3000</v>
      </c>
      <c r="F4010" s="720" t="s">
        <v>3711</v>
      </c>
      <c r="G4010" s="718" t="s">
        <v>3712</v>
      </c>
      <c r="H4010" s="718" t="s">
        <v>527</v>
      </c>
      <c r="I4010" s="718" t="s">
        <v>528</v>
      </c>
      <c r="J4010" s="718" t="s">
        <v>3713</v>
      </c>
      <c r="K4010" s="721" t="s">
        <v>557</v>
      </c>
      <c r="L4010" s="732">
        <v>5</v>
      </c>
      <c r="M4010" s="733">
        <v>15000</v>
      </c>
      <c r="N4010" s="734" t="s">
        <v>557</v>
      </c>
      <c r="O4010" s="732">
        <v>2</v>
      </c>
      <c r="P4010" s="733">
        <v>5500</v>
      </c>
      <c r="Q4010" s="735"/>
      <c r="R4010" s="736" t="s">
        <v>543</v>
      </c>
    </row>
    <row r="4011" spans="1:18" s="28" customFormat="1" ht="12" x14ac:dyDescent="0.2">
      <c r="A4011" s="717" t="s">
        <v>514</v>
      </c>
      <c r="B4011" s="718" t="s">
        <v>515</v>
      </c>
      <c r="C4011" s="718" t="s">
        <v>147</v>
      </c>
      <c r="D4011" s="718" t="s">
        <v>995</v>
      </c>
      <c r="E4011" s="719">
        <v>3000</v>
      </c>
      <c r="F4011" s="720" t="s">
        <v>3714</v>
      </c>
      <c r="G4011" s="718" t="s">
        <v>3715</v>
      </c>
      <c r="H4011" s="718"/>
      <c r="I4011" s="718" t="s">
        <v>520</v>
      </c>
      <c r="J4011" s="718" t="s">
        <v>3716</v>
      </c>
      <c r="K4011" s="721" t="s">
        <v>557</v>
      </c>
      <c r="L4011" s="732">
        <v>5</v>
      </c>
      <c r="M4011" s="733">
        <v>14800</v>
      </c>
      <c r="N4011" s="734" t="s">
        <v>557</v>
      </c>
      <c r="O4011" s="732">
        <v>6</v>
      </c>
      <c r="P4011" s="733">
        <v>17900</v>
      </c>
      <c r="Q4011" s="735" t="str">
        <f>+N4011</f>
        <v>13 - INDETERMINADO</v>
      </c>
      <c r="R4011" s="736" t="s">
        <v>523</v>
      </c>
    </row>
    <row r="4012" spans="1:18" s="28" customFormat="1" ht="12" x14ac:dyDescent="0.2">
      <c r="A4012" s="717" t="s">
        <v>514</v>
      </c>
      <c r="B4012" s="718" t="s">
        <v>515</v>
      </c>
      <c r="C4012" s="718" t="s">
        <v>147</v>
      </c>
      <c r="D4012" s="718" t="s">
        <v>1185</v>
      </c>
      <c r="E4012" s="719">
        <v>3000</v>
      </c>
      <c r="F4012" s="720" t="s">
        <v>3717</v>
      </c>
      <c r="G4012" s="718" t="s">
        <v>3718</v>
      </c>
      <c r="H4012" s="718" t="s">
        <v>930</v>
      </c>
      <c r="I4012" s="718" t="s">
        <v>528</v>
      </c>
      <c r="J4012" s="718" t="s">
        <v>931</v>
      </c>
      <c r="K4012" s="721" t="s">
        <v>1153</v>
      </c>
      <c r="L4012" s="732">
        <v>5</v>
      </c>
      <c r="M4012" s="733">
        <v>15000</v>
      </c>
      <c r="N4012" s="734" t="s">
        <v>1153</v>
      </c>
      <c r="O4012" s="732">
        <v>6</v>
      </c>
      <c r="P4012" s="733">
        <v>18000</v>
      </c>
      <c r="Q4012" s="735" t="str">
        <f>+N4012</f>
        <v>17 - INDETERMINADO</v>
      </c>
      <c r="R4012" s="736" t="s">
        <v>523</v>
      </c>
    </row>
    <row r="4013" spans="1:18" s="28" customFormat="1" ht="12" x14ac:dyDescent="0.2">
      <c r="A4013" s="717" t="s">
        <v>514</v>
      </c>
      <c r="B4013" s="718" t="s">
        <v>549</v>
      </c>
      <c r="C4013" s="718" t="s">
        <v>147</v>
      </c>
      <c r="D4013" s="718" t="s">
        <v>676</v>
      </c>
      <c r="E4013" s="719">
        <v>3000</v>
      </c>
      <c r="F4013" s="720" t="s">
        <v>3719</v>
      </c>
      <c r="G4013" s="718" t="s">
        <v>3720</v>
      </c>
      <c r="H4013" s="718" t="s">
        <v>519</v>
      </c>
      <c r="I4013" s="718" t="s">
        <v>520</v>
      </c>
      <c r="J4013" s="718" t="s">
        <v>534</v>
      </c>
      <c r="K4013" s="721">
        <v>3</v>
      </c>
      <c r="L4013" s="732">
        <v>5</v>
      </c>
      <c r="M4013" s="733">
        <v>13856.67</v>
      </c>
      <c r="N4013" s="734" t="s">
        <v>542</v>
      </c>
      <c r="O4013" s="732">
        <v>0</v>
      </c>
      <c r="P4013" s="733">
        <v>0</v>
      </c>
      <c r="Q4013" s="735"/>
      <c r="R4013" s="736" t="s">
        <v>543</v>
      </c>
    </row>
    <row r="4014" spans="1:18" s="28" customFormat="1" ht="12" x14ac:dyDescent="0.2">
      <c r="A4014" s="717" t="s">
        <v>514</v>
      </c>
      <c r="B4014" s="718" t="s">
        <v>515</v>
      </c>
      <c r="C4014" s="718" t="s">
        <v>147</v>
      </c>
      <c r="D4014" s="718" t="s">
        <v>2175</v>
      </c>
      <c r="E4014" s="719">
        <v>3000</v>
      </c>
      <c r="F4014" s="720" t="s">
        <v>3721</v>
      </c>
      <c r="G4014" s="718" t="s">
        <v>3722</v>
      </c>
      <c r="H4014" s="718" t="s">
        <v>930</v>
      </c>
      <c r="I4014" s="718" t="s">
        <v>528</v>
      </c>
      <c r="J4014" s="718" t="s">
        <v>931</v>
      </c>
      <c r="K4014" s="721" t="s">
        <v>715</v>
      </c>
      <c r="L4014" s="732">
        <v>5</v>
      </c>
      <c r="M4014" s="733">
        <v>15000</v>
      </c>
      <c r="N4014" s="734" t="s">
        <v>715</v>
      </c>
      <c r="O4014" s="732">
        <v>6</v>
      </c>
      <c r="P4014" s="733">
        <v>18000</v>
      </c>
      <c r="Q4014" s="735" t="str">
        <f t="shared" ref="Q4014:Q4020" si="95">+N4014</f>
        <v>14 - INDETERMINADO</v>
      </c>
      <c r="R4014" s="736" t="s">
        <v>523</v>
      </c>
    </row>
    <row r="4015" spans="1:18" s="28" customFormat="1" ht="12" x14ac:dyDescent="0.2">
      <c r="A4015" s="717" t="s">
        <v>514</v>
      </c>
      <c r="B4015" s="718" t="s">
        <v>515</v>
      </c>
      <c r="C4015" s="718" t="s">
        <v>147</v>
      </c>
      <c r="D4015" s="718" t="s">
        <v>1039</v>
      </c>
      <c r="E4015" s="719">
        <v>3000</v>
      </c>
      <c r="F4015" s="720" t="s">
        <v>3723</v>
      </c>
      <c r="G4015" s="718" t="s">
        <v>3724</v>
      </c>
      <c r="H4015" s="718" t="s">
        <v>527</v>
      </c>
      <c r="I4015" s="718" t="s">
        <v>520</v>
      </c>
      <c r="J4015" s="718" t="s">
        <v>3725</v>
      </c>
      <c r="K4015" s="721" t="s">
        <v>530</v>
      </c>
      <c r="L4015" s="732">
        <v>5</v>
      </c>
      <c r="M4015" s="733">
        <v>15000</v>
      </c>
      <c r="N4015" s="734" t="s">
        <v>530</v>
      </c>
      <c r="O4015" s="732">
        <v>6</v>
      </c>
      <c r="P4015" s="733">
        <v>18000</v>
      </c>
      <c r="Q4015" s="735" t="str">
        <f t="shared" si="95"/>
        <v>4 - INDETERMINADO</v>
      </c>
      <c r="R4015" s="736" t="s">
        <v>523</v>
      </c>
    </row>
    <row r="4016" spans="1:18" s="28" customFormat="1" ht="12" x14ac:dyDescent="0.2">
      <c r="A4016" s="717" t="s">
        <v>514</v>
      </c>
      <c r="B4016" s="718" t="s">
        <v>515</v>
      </c>
      <c r="C4016" s="718" t="s">
        <v>147</v>
      </c>
      <c r="D4016" s="718" t="s">
        <v>1031</v>
      </c>
      <c r="E4016" s="719">
        <v>1800</v>
      </c>
      <c r="F4016" s="720" t="s">
        <v>3726</v>
      </c>
      <c r="G4016" s="718" t="s">
        <v>3727</v>
      </c>
      <c r="H4016" s="718" t="s">
        <v>539</v>
      </c>
      <c r="I4016" s="718" t="s">
        <v>1332</v>
      </c>
      <c r="J4016" s="718" t="s">
        <v>2561</v>
      </c>
      <c r="K4016" s="721" t="s">
        <v>1001</v>
      </c>
      <c r="L4016" s="732">
        <v>12</v>
      </c>
      <c r="M4016" s="733">
        <v>22410</v>
      </c>
      <c r="N4016" s="734" t="s">
        <v>1001</v>
      </c>
      <c r="O4016" s="732">
        <v>6</v>
      </c>
      <c r="P4016" s="733">
        <v>10800</v>
      </c>
      <c r="Q4016" s="735" t="str">
        <f t="shared" si="95"/>
        <v>27 - INDETERMINADO</v>
      </c>
      <c r="R4016" s="736" t="s">
        <v>523</v>
      </c>
    </row>
    <row r="4017" spans="1:18" s="28" customFormat="1" ht="12" x14ac:dyDescent="0.2">
      <c r="A4017" s="717" t="s">
        <v>514</v>
      </c>
      <c r="B4017" s="718" t="s">
        <v>515</v>
      </c>
      <c r="C4017" s="718" t="s">
        <v>147</v>
      </c>
      <c r="D4017" s="718" t="s">
        <v>1021</v>
      </c>
      <c r="E4017" s="719">
        <v>2000</v>
      </c>
      <c r="F4017" s="720" t="s">
        <v>3728</v>
      </c>
      <c r="G4017" s="718" t="s">
        <v>3729</v>
      </c>
      <c r="H4017" s="718" t="s">
        <v>539</v>
      </c>
      <c r="I4017" s="718" t="s">
        <v>1464</v>
      </c>
      <c r="J4017" s="718" t="s">
        <v>3730</v>
      </c>
      <c r="K4017" s="721" t="s">
        <v>3731</v>
      </c>
      <c r="L4017" s="732">
        <v>12</v>
      </c>
      <c r="M4017" s="733">
        <v>24810</v>
      </c>
      <c r="N4017" s="734" t="s">
        <v>3731</v>
      </c>
      <c r="O4017" s="732">
        <v>6</v>
      </c>
      <c r="P4017" s="733">
        <v>12000</v>
      </c>
      <c r="Q4017" s="735" t="str">
        <f t="shared" si="95"/>
        <v>92 - INDETERMINADO</v>
      </c>
      <c r="R4017" s="736" t="s">
        <v>523</v>
      </c>
    </row>
    <row r="4018" spans="1:18" s="28" customFormat="1" ht="12" x14ac:dyDescent="0.2">
      <c r="A4018" s="717" t="s">
        <v>514</v>
      </c>
      <c r="B4018" s="718" t="s">
        <v>549</v>
      </c>
      <c r="C4018" s="718" t="s">
        <v>147</v>
      </c>
      <c r="D4018" s="718" t="s">
        <v>2268</v>
      </c>
      <c r="E4018" s="719">
        <v>4000</v>
      </c>
      <c r="F4018" s="720" t="s">
        <v>3732</v>
      </c>
      <c r="G4018" s="718" t="s">
        <v>3733</v>
      </c>
      <c r="H4018" s="718" t="s">
        <v>519</v>
      </c>
      <c r="I4018" s="718" t="s">
        <v>520</v>
      </c>
      <c r="J4018" s="718" t="s">
        <v>534</v>
      </c>
      <c r="K4018" s="721" t="s">
        <v>3734</v>
      </c>
      <c r="L4018" s="732">
        <v>3</v>
      </c>
      <c r="M4018" s="733">
        <v>11653.34</v>
      </c>
      <c r="N4018" s="734">
        <v>0</v>
      </c>
      <c r="O4018" s="732">
        <v>6</v>
      </c>
      <c r="P4018" s="733">
        <v>23995.27</v>
      </c>
      <c r="Q4018" s="735">
        <f t="shared" si="95"/>
        <v>0</v>
      </c>
      <c r="R4018" s="736" t="s">
        <v>523</v>
      </c>
    </row>
    <row r="4019" spans="1:18" s="28" customFormat="1" ht="12" x14ac:dyDescent="0.2">
      <c r="A4019" s="717" t="s">
        <v>514</v>
      </c>
      <c r="B4019" s="718" t="s">
        <v>515</v>
      </c>
      <c r="C4019" s="718" t="s">
        <v>147</v>
      </c>
      <c r="D4019" s="718" t="s">
        <v>3735</v>
      </c>
      <c r="E4019" s="719">
        <v>4500</v>
      </c>
      <c r="F4019" s="720" t="s">
        <v>3736</v>
      </c>
      <c r="G4019" s="718" t="s">
        <v>3737</v>
      </c>
      <c r="H4019" s="718"/>
      <c r="I4019" s="718" t="s">
        <v>528</v>
      </c>
      <c r="J4019" s="718" t="s">
        <v>3738</v>
      </c>
      <c r="K4019" s="721" t="s">
        <v>1127</v>
      </c>
      <c r="L4019" s="732">
        <v>12</v>
      </c>
      <c r="M4019" s="733">
        <v>54600</v>
      </c>
      <c r="N4019" s="734" t="s">
        <v>1127</v>
      </c>
      <c r="O4019" s="732">
        <v>6</v>
      </c>
      <c r="P4019" s="733">
        <v>27000</v>
      </c>
      <c r="Q4019" s="735" t="str">
        <f t="shared" si="95"/>
        <v>1 - INDETERMINADO</v>
      </c>
      <c r="R4019" s="736" t="s">
        <v>523</v>
      </c>
    </row>
    <row r="4020" spans="1:18" s="28" customFormat="1" ht="12" x14ac:dyDescent="0.2">
      <c r="A4020" s="717" t="s">
        <v>514</v>
      </c>
      <c r="B4020" s="718" t="s">
        <v>515</v>
      </c>
      <c r="C4020" s="718" t="s">
        <v>147</v>
      </c>
      <c r="D4020" s="718" t="s">
        <v>1457</v>
      </c>
      <c r="E4020" s="719">
        <v>6000</v>
      </c>
      <c r="F4020" s="720" t="s">
        <v>3739</v>
      </c>
      <c r="G4020" s="718" t="s">
        <v>3740</v>
      </c>
      <c r="H4020" s="718" t="s">
        <v>527</v>
      </c>
      <c r="I4020" s="718" t="s">
        <v>528</v>
      </c>
      <c r="J4020" s="718" t="s">
        <v>3741</v>
      </c>
      <c r="K4020" s="721" t="s">
        <v>557</v>
      </c>
      <c r="L4020" s="732">
        <v>12</v>
      </c>
      <c r="M4020" s="733">
        <v>72600</v>
      </c>
      <c r="N4020" s="734" t="s">
        <v>557</v>
      </c>
      <c r="O4020" s="732">
        <v>6</v>
      </c>
      <c r="P4020" s="733">
        <v>36000</v>
      </c>
      <c r="Q4020" s="735" t="str">
        <f t="shared" si="95"/>
        <v>13 - INDETERMINADO</v>
      </c>
      <c r="R4020" s="736" t="s">
        <v>523</v>
      </c>
    </row>
    <row r="4021" spans="1:18" s="28" customFormat="1" ht="12" x14ac:dyDescent="0.2">
      <c r="A4021" s="717" t="s">
        <v>514</v>
      </c>
      <c r="B4021" s="718" t="s">
        <v>515</v>
      </c>
      <c r="C4021" s="718" t="s">
        <v>147</v>
      </c>
      <c r="D4021" s="718" t="s">
        <v>3742</v>
      </c>
      <c r="E4021" s="719">
        <v>4500</v>
      </c>
      <c r="F4021" s="720" t="s">
        <v>3743</v>
      </c>
      <c r="G4021" s="718" t="s">
        <v>3744</v>
      </c>
      <c r="H4021" s="718" t="s">
        <v>519</v>
      </c>
      <c r="I4021" s="718" t="s">
        <v>528</v>
      </c>
      <c r="J4021" s="718" t="s">
        <v>547</v>
      </c>
      <c r="K4021" s="721">
        <v>3</v>
      </c>
      <c r="L4021" s="732">
        <v>2</v>
      </c>
      <c r="M4021" s="733">
        <v>9000</v>
      </c>
      <c r="N4021" s="734" t="s">
        <v>542</v>
      </c>
      <c r="O4021" s="732">
        <v>0</v>
      </c>
      <c r="P4021" s="733">
        <v>0</v>
      </c>
      <c r="Q4021" s="735"/>
      <c r="R4021" s="736" t="s">
        <v>543</v>
      </c>
    </row>
    <row r="4022" spans="1:18" s="28" customFormat="1" ht="12" x14ac:dyDescent="0.2">
      <c r="A4022" s="717" t="s">
        <v>514</v>
      </c>
      <c r="B4022" s="718" t="s">
        <v>515</v>
      </c>
      <c r="C4022" s="718" t="s">
        <v>147</v>
      </c>
      <c r="D4022" s="718" t="s">
        <v>728</v>
      </c>
      <c r="E4022" s="719">
        <v>2000</v>
      </c>
      <c r="F4022" s="720" t="s">
        <v>3745</v>
      </c>
      <c r="G4022" s="718" t="s">
        <v>3746</v>
      </c>
      <c r="H4022" s="718" t="s">
        <v>539</v>
      </c>
      <c r="I4022" s="718" t="s">
        <v>528</v>
      </c>
      <c r="J4022" s="718" t="s">
        <v>596</v>
      </c>
      <c r="K4022" s="721" t="s">
        <v>1127</v>
      </c>
      <c r="L4022" s="732">
        <v>11</v>
      </c>
      <c r="M4022" s="733">
        <v>22810</v>
      </c>
      <c r="N4022" s="734" t="s">
        <v>1127</v>
      </c>
      <c r="O4022" s="732">
        <v>6</v>
      </c>
      <c r="P4022" s="733">
        <v>11956.800000000001</v>
      </c>
      <c r="Q4022" s="735" t="str">
        <f>+N4022</f>
        <v>1 - INDETERMINADO</v>
      </c>
      <c r="R4022" s="736" t="s">
        <v>523</v>
      </c>
    </row>
    <row r="4023" spans="1:18" s="28" customFormat="1" ht="12" x14ac:dyDescent="0.2">
      <c r="A4023" s="717" t="s">
        <v>514</v>
      </c>
      <c r="B4023" s="718" t="s">
        <v>515</v>
      </c>
      <c r="C4023" s="718" t="s">
        <v>147</v>
      </c>
      <c r="D4023" s="718" t="s">
        <v>3747</v>
      </c>
      <c r="E4023" s="719">
        <v>2500</v>
      </c>
      <c r="F4023" s="720" t="s">
        <v>3748</v>
      </c>
      <c r="G4023" s="718" t="s">
        <v>3749</v>
      </c>
      <c r="H4023" s="718"/>
      <c r="I4023" s="718" t="s">
        <v>528</v>
      </c>
      <c r="J4023" s="718" t="s">
        <v>3750</v>
      </c>
      <c r="K4023" s="721" t="s">
        <v>700</v>
      </c>
      <c r="L4023" s="732">
        <v>12</v>
      </c>
      <c r="M4023" s="733">
        <v>30266.67</v>
      </c>
      <c r="N4023" s="734" t="s">
        <v>700</v>
      </c>
      <c r="O4023" s="732">
        <v>6</v>
      </c>
      <c r="P4023" s="733">
        <v>14772.23</v>
      </c>
      <c r="Q4023" s="735" t="str">
        <f>+N4023</f>
        <v>3 - INDETERMINADO</v>
      </c>
      <c r="R4023" s="736" t="s">
        <v>523</v>
      </c>
    </row>
    <row r="4024" spans="1:18" s="28" customFormat="1" ht="12" x14ac:dyDescent="0.2">
      <c r="A4024" s="717" t="s">
        <v>514</v>
      </c>
      <c r="B4024" s="718" t="s">
        <v>515</v>
      </c>
      <c r="C4024" s="718" t="s">
        <v>147</v>
      </c>
      <c r="D4024" s="718" t="s">
        <v>2795</v>
      </c>
      <c r="E4024" s="719">
        <v>5000</v>
      </c>
      <c r="F4024" s="720" t="s">
        <v>3751</v>
      </c>
      <c r="G4024" s="718" t="s">
        <v>3752</v>
      </c>
      <c r="H4024" s="718" t="s">
        <v>539</v>
      </c>
      <c r="I4024" s="718" t="s">
        <v>528</v>
      </c>
      <c r="J4024" s="718" t="s">
        <v>611</v>
      </c>
      <c r="K4024" s="721" t="s">
        <v>612</v>
      </c>
      <c r="L4024" s="732">
        <v>5</v>
      </c>
      <c r="M4024" s="733">
        <v>25000</v>
      </c>
      <c r="N4024" s="734" t="s">
        <v>612</v>
      </c>
      <c r="O4024" s="732">
        <v>6</v>
      </c>
      <c r="P4024" s="733">
        <v>30333.33</v>
      </c>
      <c r="Q4024" s="735" t="str">
        <f>+N4024</f>
        <v>15 - INDETERMINADO</v>
      </c>
      <c r="R4024" s="736" t="s">
        <v>523</v>
      </c>
    </row>
    <row r="4025" spans="1:18" s="28" customFormat="1" ht="12" x14ac:dyDescent="0.2">
      <c r="A4025" s="717" t="s">
        <v>514</v>
      </c>
      <c r="B4025" s="718" t="s">
        <v>515</v>
      </c>
      <c r="C4025" s="718" t="s">
        <v>147</v>
      </c>
      <c r="D4025" s="718" t="s">
        <v>3753</v>
      </c>
      <c r="E4025" s="719">
        <v>6000</v>
      </c>
      <c r="F4025" s="720" t="s">
        <v>3754</v>
      </c>
      <c r="G4025" s="718" t="s">
        <v>3755</v>
      </c>
      <c r="H4025" s="718"/>
      <c r="I4025" s="718" t="s">
        <v>528</v>
      </c>
      <c r="J4025" s="718" t="s">
        <v>3756</v>
      </c>
      <c r="K4025" s="721" t="s">
        <v>1243</v>
      </c>
      <c r="L4025" s="732">
        <v>12</v>
      </c>
      <c r="M4025" s="733">
        <v>72600</v>
      </c>
      <c r="N4025" s="734" t="s">
        <v>1243</v>
      </c>
      <c r="O4025" s="732">
        <v>6</v>
      </c>
      <c r="P4025" s="733">
        <v>35619.160000000003</v>
      </c>
      <c r="Q4025" s="735" t="str">
        <f>+N4025</f>
        <v>9 - INDETERMINADO</v>
      </c>
      <c r="R4025" s="736" t="s">
        <v>523</v>
      </c>
    </row>
    <row r="4026" spans="1:18" s="28" customFormat="1" ht="12" x14ac:dyDescent="0.2">
      <c r="A4026" s="717" t="s">
        <v>514</v>
      </c>
      <c r="B4026" s="718" t="s">
        <v>515</v>
      </c>
      <c r="C4026" s="718" t="s">
        <v>147</v>
      </c>
      <c r="D4026" s="718" t="s">
        <v>3757</v>
      </c>
      <c r="E4026" s="719">
        <v>3000</v>
      </c>
      <c r="F4026" s="720" t="s">
        <v>3758</v>
      </c>
      <c r="G4026" s="718" t="s">
        <v>3759</v>
      </c>
      <c r="H4026" s="718" t="s">
        <v>930</v>
      </c>
      <c r="I4026" s="718" t="s">
        <v>528</v>
      </c>
      <c r="J4026" s="718" t="s">
        <v>931</v>
      </c>
      <c r="K4026" s="721" t="s">
        <v>557</v>
      </c>
      <c r="L4026" s="732">
        <v>5</v>
      </c>
      <c r="M4026" s="733">
        <v>15000</v>
      </c>
      <c r="N4026" s="734" t="s">
        <v>557</v>
      </c>
      <c r="O4026" s="732">
        <v>6</v>
      </c>
      <c r="P4026" s="733">
        <v>18000</v>
      </c>
      <c r="Q4026" s="735" t="str">
        <f>+N4026</f>
        <v>13 - INDETERMINADO</v>
      </c>
      <c r="R4026" s="736" t="s">
        <v>523</v>
      </c>
    </row>
    <row r="4027" spans="1:18" s="28" customFormat="1" ht="12" x14ac:dyDescent="0.2">
      <c r="A4027" s="717" t="s">
        <v>514</v>
      </c>
      <c r="B4027" s="718" t="s">
        <v>515</v>
      </c>
      <c r="C4027" s="718" t="s">
        <v>147</v>
      </c>
      <c r="D4027" s="718" t="s">
        <v>3760</v>
      </c>
      <c r="E4027" s="719">
        <v>1800</v>
      </c>
      <c r="F4027" s="720" t="s">
        <v>3761</v>
      </c>
      <c r="G4027" s="718" t="s">
        <v>3762</v>
      </c>
      <c r="H4027" s="718" t="s">
        <v>571</v>
      </c>
      <c r="I4027" s="718" t="s">
        <v>571</v>
      </c>
      <c r="J4027" s="718" t="s">
        <v>571</v>
      </c>
      <c r="K4027" s="721" t="s">
        <v>572</v>
      </c>
      <c r="L4027" s="732">
        <v>11</v>
      </c>
      <c r="M4027" s="733">
        <v>20130</v>
      </c>
      <c r="N4027" s="734" t="s">
        <v>542</v>
      </c>
      <c r="O4027" s="732">
        <v>0</v>
      </c>
      <c r="P4027" s="733">
        <v>0</v>
      </c>
      <c r="Q4027" s="735"/>
      <c r="R4027" s="736" t="s">
        <v>543</v>
      </c>
    </row>
    <row r="4028" spans="1:18" s="28" customFormat="1" ht="12" x14ac:dyDescent="0.2">
      <c r="A4028" s="717" t="s">
        <v>514</v>
      </c>
      <c r="B4028" s="718" t="s">
        <v>515</v>
      </c>
      <c r="C4028" s="718" t="s">
        <v>147</v>
      </c>
      <c r="D4028" s="718" t="s">
        <v>1718</v>
      </c>
      <c r="E4028" s="719">
        <v>2500</v>
      </c>
      <c r="F4028" s="720" t="s">
        <v>3763</v>
      </c>
      <c r="G4028" s="718" t="s">
        <v>3764</v>
      </c>
      <c r="H4028" s="718" t="s">
        <v>571</v>
      </c>
      <c r="I4028" s="718" t="s">
        <v>571</v>
      </c>
      <c r="J4028" s="718" t="s">
        <v>571</v>
      </c>
      <c r="K4028" s="721" t="s">
        <v>785</v>
      </c>
      <c r="L4028" s="732">
        <v>12</v>
      </c>
      <c r="M4028" s="733">
        <v>30600</v>
      </c>
      <c r="N4028" s="734" t="s">
        <v>785</v>
      </c>
      <c r="O4028" s="732">
        <v>6</v>
      </c>
      <c r="P4028" s="733">
        <v>14998.26</v>
      </c>
      <c r="Q4028" s="735" t="str">
        <f>+N4028</f>
        <v>11 - INDETERMINADO</v>
      </c>
      <c r="R4028" s="736" t="s">
        <v>523</v>
      </c>
    </row>
    <row r="4029" spans="1:18" s="28" customFormat="1" ht="12" x14ac:dyDescent="0.2">
      <c r="A4029" s="717" t="s">
        <v>514</v>
      </c>
      <c r="B4029" s="718" t="s">
        <v>515</v>
      </c>
      <c r="C4029" s="718" t="s">
        <v>147</v>
      </c>
      <c r="D4029" s="718" t="s">
        <v>544</v>
      </c>
      <c r="E4029" s="719">
        <v>6000</v>
      </c>
      <c r="F4029" s="720" t="s">
        <v>3765</v>
      </c>
      <c r="G4029" s="718" t="s">
        <v>3766</v>
      </c>
      <c r="H4029" s="718" t="s">
        <v>519</v>
      </c>
      <c r="I4029" s="718" t="s">
        <v>528</v>
      </c>
      <c r="J4029" s="718" t="s">
        <v>547</v>
      </c>
      <c r="K4029" s="721" t="s">
        <v>541</v>
      </c>
      <c r="L4029" s="732">
        <v>6</v>
      </c>
      <c r="M4029" s="733">
        <v>30400</v>
      </c>
      <c r="N4029" s="734" t="s">
        <v>542</v>
      </c>
      <c r="O4029" s="732">
        <v>0</v>
      </c>
      <c r="P4029" s="733">
        <v>0</v>
      </c>
      <c r="Q4029" s="735"/>
      <c r="R4029" s="736" t="s">
        <v>543</v>
      </c>
    </row>
    <row r="4030" spans="1:18" s="28" customFormat="1" ht="12" x14ac:dyDescent="0.2">
      <c r="A4030" s="717" t="s">
        <v>514</v>
      </c>
      <c r="B4030" s="718" t="s">
        <v>515</v>
      </c>
      <c r="C4030" s="718" t="s">
        <v>147</v>
      </c>
      <c r="D4030" s="718" t="s">
        <v>1757</v>
      </c>
      <c r="E4030" s="719">
        <v>3000</v>
      </c>
      <c r="F4030" s="720" t="s">
        <v>3767</v>
      </c>
      <c r="G4030" s="718" t="s">
        <v>3768</v>
      </c>
      <c r="H4030" s="718" t="s">
        <v>565</v>
      </c>
      <c r="I4030" s="718" t="s">
        <v>528</v>
      </c>
      <c r="J4030" s="718" t="s">
        <v>566</v>
      </c>
      <c r="K4030" s="721" t="s">
        <v>557</v>
      </c>
      <c r="L4030" s="732">
        <v>5</v>
      </c>
      <c r="M4030" s="733">
        <v>15000</v>
      </c>
      <c r="N4030" s="734" t="s">
        <v>557</v>
      </c>
      <c r="O4030" s="732">
        <v>6</v>
      </c>
      <c r="P4030" s="733">
        <v>17427.419999999998</v>
      </c>
      <c r="Q4030" s="735" t="str">
        <f>+N4030</f>
        <v>13 - INDETERMINADO</v>
      </c>
      <c r="R4030" s="736" t="s">
        <v>523</v>
      </c>
    </row>
    <row r="4031" spans="1:18" s="28" customFormat="1" ht="12" x14ac:dyDescent="0.2">
      <c r="A4031" s="717" t="s">
        <v>514</v>
      </c>
      <c r="B4031" s="718" t="s">
        <v>515</v>
      </c>
      <c r="C4031" s="718" t="s">
        <v>147</v>
      </c>
      <c r="D4031" s="718" t="s">
        <v>544</v>
      </c>
      <c r="E4031" s="719">
        <v>4500</v>
      </c>
      <c r="F4031" s="720" t="s">
        <v>3769</v>
      </c>
      <c r="G4031" s="718" t="s">
        <v>3770</v>
      </c>
      <c r="H4031" s="718" t="s">
        <v>519</v>
      </c>
      <c r="I4031" s="718" t="s">
        <v>528</v>
      </c>
      <c r="J4031" s="718" t="s">
        <v>547</v>
      </c>
      <c r="K4031" s="721" t="s">
        <v>700</v>
      </c>
      <c r="L4031" s="732">
        <v>5</v>
      </c>
      <c r="M4031" s="733">
        <v>22500</v>
      </c>
      <c r="N4031" s="734" t="s">
        <v>700</v>
      </c>
      <c r="O4031" s="732">
        <v>6</v>
      </c>
      <c r="P4031" s="733">
        <v>26828.120000000003</v>
      </c>
      <c r="Q4031" s="735" t="str">
        <f>+N4031</f>
        <v>3 - INDETERMINADO</v>
      </c>
      <c r="R4031" s="736" t="s">
        <v>523</v>
      </c>
    </row>
    <row r="4032" spans="1:18" s="28" customFormat="1" ht="12" x14ac:dyDescent="0.2">
      <c r="A4032" s="717" t="s">
        <v>514</v>
      </c>
      <c r="B4032" s="718" t="s">
        <v>515</v>
      </c>
      <c r="C4032" s="718" t="s">
        <v>147</v>
      </c>
      <c r="D4032" s="718" t="s">
        <v>3771</v>
      </c>
      <c r="E4032" s="719">
        <v>2500</v>
      </c>
      <c r="F4032" s="720" t="s">
        <v>3772</v>
      </c>
      <c r="G4032" s="718" t="s">
        <v>3773</v>
      </c>
      <c r="H4032" s="718" t="s">
        <v>623</v>
      </c>
      <c r="I4032" s="718" t="s">
        <v>738</v>
      </c>
      <c r="J4032" s="718" t="s">
        <v>624</v>
      </c>
      <c r="K4032" s="721" t="s">
        <v>530</v>
      </c>
      <c r="L4032" s="732">
        <v>12</v>
      </c>
      <c r="M4032" s="733">
        <v>30600</v>
      </c>
      <c r="N4032" s="734" t="s">
        <v>530</v>
      </c>
      <c r="O4032" s="732">
        <v>6</v>
      </c>
      <c r="P4032" s="733">
        <v>15000</v>
      </c>
      <c r="Q4032" s="735" t="str">
        <f>+N4032</f>
        <v>4 - INDETERMINADO</v>
      </c>
      <c r="R4032" s="736" t="s">
        <v>523</v>
      </c>
    </row>
    <row r="4033" spans="1:18" s="28" customFormat="1" ht="12" x14ac:dyDescent="0.2">
      <c r="A4033" s="717" t="s">
        <v>514</v>
      </c>
      <c r="B4033" s="718" t="s">
        <v>515</v>
      </c>
      <c r="C4033" s="718" t="s">
        <v>147</v>
      </c>
      <c r="D4033" s="718" t="s">
        <v>536</v>
      </c>
      <c r="E4033" s="719">
        <v>3000</v>
      </c>
      <c r="F4033" s="720" t="s">
        <v>3774</v>
      </c>
      <c r="G4033" s="718" t="s">
        <v>3775</v>
      </c>
      <c r="H4033" s="718" t="s">
        <v>527</v>
      </c>
      <c r="I4033" s="718" t="s">
        <v>528</v>
      </c>
      <c r="J4033" s="718" t="s">
        <v>3776</v>
      </c>
      <c r="K4033" s="721" t="s">
        <v>541</v>
      </c>
      <c r="L4033" s="732">
        <v>5</v>
      </c>
      <c r="M4033" s="733">
        <v>15000</v>
      </c>
      <c r="N4033" s="734" t="s">
        <v>541</v>
      </c>
      <c r="O4033" s="732">
        <v>6</v>
      </c>
      <c r="P4033" s="733">
        <v>18000</v>
      </c>
      <c r="Q4033" s="735" t="str">
        <f>+N4033</f>
        <v>5 - INDETERMINADO</v>
      </c>
      <c r="R4033" s="736" t="s">
        <v>523</v>
      </c>
    </row>
    <row r="4034" spans="1:18" s="28" customFormat="1" ht="12" x14ac:dyDescent="0.2">
      <c r="A4034" s="717" t="s">
        <v>514</v>
      </c>
      <c r="B4034" s="718" t="s">
        <v>515</v>
      </c>
      <c r="C4034" s="718" t="s">
        <v>147</v>
      </c>
      <c r="D4034" s="718" t="s">
        <v>3777</v>
      </c>
      <c r="E4034" s="719">
        <v>2500</v>
      </c>
      <c r="F4034" s="720" t="s">
        <v>3778</v>
      </c>
      <c r="G4034" s="718" t="s">
        <v>3779</v>
      </c>
      <c r="H4034" s="718" t="s">
        <v>930</v>
      </c>
      <c r="I4034" s="718" t="s">
        <v>528</v>
      </c>
      <c r="J4034" s="718" t="s">
        <v>931</v>
      </c>
      <c r="K4034" s="721" t="s">
        <v>557</v>
      </c>
      <c r="L4034" s="732">
        <v>12</v>
      </c>
      <c r="M4034" s="733">
        <v>30340</v>
      </c>
      <c r="N4034" s="734" t="s">
        <v>557</v>
      </c>
      <c r="O4034" s="732">
        <v>1</v>
      </c>
      <c r="P4034" s="733">
        <v>500</v>
      </c>
      <c r="Q4034" s="735"/>
      <c r="R4034" s="736" t="s">
        <v>543</v>
      </c>
    </row>
    <row r="4035" spans="1:18" s="28" customFormat="1" ht="12" x14ac:dyDescent="0.2">
      <c r="A4035" s="717" t="s">
        <v>514</v>
      </c>
      <c r="B4035" s="718" t="s">
        <v>549</v>
      </c>
      <c r="C4035" s="718" t="s">
        <v>147</v>
      </c>
      <c r="D4035" s="718" t="s">
        <v>2396</v>
      </c>
      <c r="E4035" s="719">
        <v>3500</v>
      </c>
      <c r="F4035" s="720" t="s">
        <v>3780</v>
      </c>
      <c r="G4035" s="718" t="s">
        <v>3781</v>
      </c>
      <c r="H4035" s="718" t="s">
        <v>571</v>
      </c>
      <c r="I4035" s="718" t="s">
        <v>571</v>
      </c>
      <c r="J4035" s="718" t="s">
        <v>571</v>
      </c>
      <c r="K4035" s="721">
        <v>3</v>
      </c>
      <c r="L4035" s="732">
        <v>8</v>
      </c>
      <c r="M4035" s="733">
        <v>26580</v>
      </c>
      <c r="N4035" s="734">
        <v>0</v>
      </c>
      <c r="O4035" s="732">
        <v>3</v>
      </c>
      <c r="P4035" s="733">
        <v>10500</v>
      </c>
      <c r="Q4035" s="735"/>
      <c r="R4035" s="736" t="s">
        <v>543</v>
      </c>
    </row>
    <row r="4036" spans="1:18" s="28" customFormat="1" ht="12" x14ac:dyDescent="0.2">
      <c r="A4036" s="717" t="s">
        <v>514</v>
      </c>
      <c r="B4036" s="718" t="s">
        <v>515</v>
      </c>
      <c r="C4036" s="718" t="s">
        <v>147</v>
      </c>
      <c r="D4036" s="718" t="s">
        <v>3782</v>
      </c>
      <c r="E4036" s="719">
        <v>2500</v>
      </c>
      <c r="F4036" s="720" t="s">
        <v>3783</v>
      </c>
      <c r="G4036" s="718" t="s">
        <v>3784</v>
      </c>
      <c r="H4036" s="718" t="s">
        <v>571</v>
      </c>
      <c r="I4036" s="718" t="s">
        <v>571</v>
      </c>
      <c r="J4036" s="718" t="s">
        <v>571</v>
      </c>
      <c r="K4036" s="721" t="s">
        <v>542</v>
      </c>
      <c r="L4036" s="732">
        <v>0</v>
      </c>
      <c r="M4036" s="733">
        <v>0</v>
      </c>
      <c r="N4036" s="734">
        <v>0</v>
      </c>
      <c r="O4036" s="732">
        <v>4</v>
      </c>
      <c r="P4036" s="733">
        <v>8333.33</v>
      </c>
      <c r="Q4036" s="735">
        <f>+N4036</f>
        <v>0</v>
      </c>
      <c r="R4036" s="736" t="s">
        <v>523</v>
      </c>
    </row>
    <row r="4037" spans="1:18" s="28" customFormat="1" ht="12" x14ac:dyDescent="0.2">
      <c r="A4037" s="717" t="s">
        <v>514</v>
      </c>
      <c r="B4037" s="718" t="s">
        <v>515</v>
      </c>
      <c r="C4037" s="718" t="s">
        <v>147</v>
      </c>
      <c r="D4037" s="718" t="s">
        <v>585</v>
      </c>
      <c r="E4037" s="719">
        <v>3000</v>
      </c>
      <c r="F4037" s="720" t="s">
        <v>3785</v>
      </c>
      <c r="G4037" s="718" t="s">
        <v>3786</v>
      </c>
      <c r="H4037" s="718" t="s">
        <v>565</v>
      </c>
      <c r="I4037" s="718" t="s">
        <v>528</v>
      </c>
      <c r="J4037" s="718" t="s">
        <v>566</v>
      </c>
      <c r="K4037" s="721" t="s">
        <v>557</v>
      </c>
      <c r="L4037" s="732">
        <v>5</v>
      </c>
      <c r="M4037" s="733">
        <v>15000</v>
      </c>
      <c r="N4037" s="734" t="s">
        <v>557</v>
      </c>
      <c r="O4037" s="732">
        <v>6</v>
      </c>
      <c r="P4037" s="733">
        <v>18000</v>
      </c>
      <c r="Q4037" s="735" t="str">
        <f>+N4037</f>
        <v>13 - INDETERMINADO</v>
      </c>
      <c r="R4037" s="736" t="s">
        <v>523</v>
      </c>
    </row>
    <row r="4038" spans="1:18" s="28" customFormat="1" ht="12" x14ac:dyDescent="0.2">
      <c r="A4038" s="717" t="s">
        <v>514</v>
      </c>
      <c r="B4038" s="718" t="s">
        <v>515</v>
      </c>
      <c r="C4038" s="718" t="s">
        <v>147</v>
      </c>
      <c r="D4038" s="718" t="s">
        <v>3787</v>
      </c>
      <c r="E4038" s="719">
        <v>1900</v>
      </c>
      <c r="F4038" s="720" t="s">
        <v>3788</v>
      </c>
      <c r="G4038" s="718" t="s">
        <v>3789</v>
      </c>
      <c r="H4038" s="718" t="s">
        <v>930</v>
      </c>
      <c r="I4038" s="718" t="s">
        <v>1464</v>
      </c>
      <c r="J4038" s="718" t="s">
        <v>3790</v>
      </c>
      <c r="K4038" s="721" t="s">
        <v>1071</v>
      </c>
      <c r="L4038" s="732">
        <v>12</v>
      </c>
      <c r="M4038" s="733">
        <v>23610</v>
      </c>
      <c r="N4038" s="734" t="s">
        <v>1071</v>
      </c>
      <c r="O4038" s="732">
        <v>6</v>
      </c>
      <c r="P4038" s="733">
        <v>11400</v>
      </c>
      <c r="Q4038" s="735" t="str">
        <f>+N4038</f>
        <v>54 - INDETERMINADO</v>
      </c>
      <c r="R4038" s="736" t="s">
        <v>523</v>
      </c>
    </row>
    <row r="4039" spans="1:18" s="28" customFormat="1" ht="12" x14ac:dyDescent="0.2">
      <c r="A4039" s="717" t="s">
        <v>514</v>
      </c>
      <c r="B4039" s="718" t="s">
        <v>515</v>
      </c>
      <c r="C4039" s="718" t="s">
        <v>147</v>
      </c>
      <c r="D4039" s="718" t="s">
        <v>728</v>
      </c>
      <c r="E4039" s="719">
        <v>2000</v>
      </c>
      <c r="F4039" s="720" t="s">
        <v>3791</v>
      </c>
      <c r="G4039" s="718" t="s">
        <v>3792</v>
      </c>
      <c r="H4039" s="718" t="s">
        <v>539</v>
      </c>
      <c r="I4039" s="718" t="s">
        <v>738</v>
      </c>
      <c r="J4039" s="718" t="s">
        <v>3793</v>
      </c>
      <c r="K4039" s="721" t="s">
        <v>3794</v>
      </c>
      <c r="L4039" s="732">
        <v>3</v>
      </c>
      <c r="M4039" s="733">
        <v>5010</v>
      </c>
      <c r="N4039" s="734">
        <v>0</v>
      </c>
      <c r="O4039" s="732">
        <v>3</v>
      </c>
      <c r="P4039" s="733">
        <v>6000</v>
      </c>
      <c r="Q4039" s="735">
        <f>+N4039</f>
        <v>0</v>
      </c>
      <c r="R4039" s="736" t="s">
        <v>523</v>
      </c>
    </row>
    <row r="4040" spans="1:18" s="28" customFormat="1" ht="12" x14ac:dyDescent="0.2">
      <c r="A4040" s="717" t="s">
        <v>514</v>
      </c>
      <c r="B4040" s="718" t="s">
        <v>515</v>
      </c>
      <c r="C4040" s="718" t="s">
        <v>147</v>
      </c>
      <c r="D4040" s="718" t="s">
        <v>814</v>
      </c>
      <c r="E4040" s="719">
        <v>6000</v>
      </c>
      <c r="F4040" s="720" t="s">
        <v>3795</v>
      </c>
      <c r="G4040" s="718" t="s">
        <v>3796</v>
      </c>
      <c r="H4040" s="718" t="s">
        <v>519</v>
      </c>
      <c r="I4040" s="718" t="s">
        <v>528</v>
      </c>
      <c r="J4040" s="718" t="s">
        <v>547</v>
      </c>
      <c r="K4040" s="721" t="s">
        <v>535</v>
      </c>
      <c r="L4040" s="732">
        <v>12</v>
      </c>
      <c r="M4040" s="733">
        <v>72600</v>
      </c>
      <c r="N4040" s="734" t="s">
        <v>535</v>
      </c>
      <c r="O4040" s="732">
        <v>6</v>
      </c>
      <c r="P4040" s="733">
        <v>36000</v>
      </c>
      <c r="Q4040" s="735" t="str">
        <f>+N4040</f>
        <v>12 - INDETERMINADO</v>
      </c>
      <c r="R4040" s="736" t="s">
        <v>523</v>
      </c>
    </row>
    <row r="4041" spans="1:18" s="28" customFormat="1" ht="12" x14ac:dyDescent="0.2">
      <c r="A4041" s="717" t="s">
        <v>514</v>
      </c>
      <c r="B4041" s="718" t="s">
        <v>515</v>
      </c>
      <c r="C4041" s="718" t="s">
        <v>147</v>
      </c>
      <c r="D4041" s="718" t="s">
        <v>1237</v>
      </c>
      <c r="E4041" s="719">
        <v>6000</v>
      </c>
      <c r="F4041" s="720" t="s">
        <v>3797</v>
      </c>
      <c r="G4041" s="718" t="s">
        <v>3798</v>
      </c>
      <c r="H4041" s="718" t="s">
        <v>519</v>
      </c>
      <c r="I4041" s="718" t="s">
        <v>528</v>
      </c>
      <c r="J4041" s="718" t="s">
        <v>547</v>
      </c>
      <c r="K4041" s="721" t="s">
        <v>557</v>
      </c>
      <c r="L4041" s="732">
        <v>12</v>
      </c>
      <c r="M4041" s="733">
        <v>72600</v>
      </c>
      <c r="N4041" s="734" t="s">
        <v>557</v>
      </c>
      <c r="O4041" s="732">
        <v>6</v>
      </c>
      <c r="P4041" s="733">
        <v>36000</v>
      </c>
      <c r="Q4041" s="735"/>
      <c r="R4041" s="736" t="s">
        <v>543</v>
      </c>
    </row>
    <row r="4042" spans="1:18" s="28" customFormat="1" ht="12" x14ac:dyDescent="0.2">
      <c r="A4042" s="717" t="s">
        <v>514</v>
      </c>
      <c r="B4042" s="718" t="s">
        <v>515</v>
      </c>
      <c r="C4042" s="718" t="s">
        <v>147</v>
      </c>
      <c r="D4042" s="718" t="s">
        <v>755</v>
      </c>
      <c r="E4042" s="719">
        <v>3000</v>
      </c>
      <c r="F4042" s="720" t="s">
        <v>3799</v>
      </c>
      <c r="G4042" s="718" t="s">
        <v>3800</v>
      </c>
      <c r="H4042" s="718" t="s">
        <v>565</v>
      </c>
      <c r="I4042" s="718" t="s">
        <v>528</v>
      </c>
      <c r="J4042" s="718" t="s">
        <v>566</v>
      </c>
      <c r="K4042" s="721" t="s">
        <v>530</v>
      </c>
      <c r="L4042" s="732">
        <v>5</v>
      </c>
      <c r="M4042" s="733">
        <v>15000</v>
      </c>
      <c r="N4042" s="734" t="s">
        <v>530</v>
      </c>
      <c r="O4042" s="732">
        <v>6</v>
      </c>
      <c r="P4042" s="733">
        <v>18000</v>
      </c>
      <c r="Q4042" s="735" t="str">
        <f>+N4042</f>
        <v>4 - INDETERMINADO</v>
      </c>
      <c r="R4042" s="736" t="s">
        <v>523</v>
      </c>
    </row>
    <row r="4043" spans="1:18" s="28" customFormat="1" ht="12" x14ac:dyDescent="0.2">
      <c r="A4043" s="717" t="s">
        <v>514</v>
      </c>
      <c r="B4043" s="718" t="s">
        <v>549</v>
      </c>
      <c r="C4043" s="718" t="s">
        <v>147</v>
      </c>
      <c r="D4043" s="718" t="s">
        <v>2300</v>
      </c>
      <c r="E4043" s="719">
        <v>3000</v>
      </c>
      <c r="F4043" s="720" t="s">
        <v>3801</v>
      </c>
      <c r="G4043" s="718" t="s">
        <v>3802</v>
      </c>
      <c r="H4043" s="718" t="s">
        <v>930</v>
      </c>
      <c r="I4043" s="718" t="s">
        <v>528</v>
      </c>
      <c r="J4043" s="718" t="s">
        <v>931</v>
      </c>
      <c r="K4043" s="721" t="s">
        <v>557</v>
      </c>
      <c r="L4043" s="732">
        <v>12</v>
      </c>
      <c r="M4043" s="733">
        <v>36600</v>
      </c>
      <c r="N4043" s="734" t="s">
        <v>557</v>
      </c>
      <c r="O4043" s="732">
        <v>0</v>
      </c>
      <c r="P4043" s="733">
        <v>0</v>
      </c>
      <c r="Q4043" s="735" t="str">
        <f>+N4043</f>
        <v>13 - INDETERMINADO</v>
      </c>
      <c r="R4043" s="736" t="s">
        <v>523</v>
      </c>
    </row>
    <row r="4044" spans="1:18" s="28" customFormat="1" ht="12" x14ac:dyDescent="0.2">
      <c r="A4044" s="717" t="s">
        <v>514</v>
      </c>
      <c r="B4044" s="718" t="s">
        <v>515</v>
      </c>
      <c r="C4044" s="718" t="s">
        <v>147</v>
      </c>
      <c r="D4044" s="718" t="s">
        <v>875</v>
      </c>
      <c r="E4044" s="719">
        <v>4000</v>
      </c>
      <c r="F4044" s="720" t="s">
        <v>3803</v>
      </c>
      <c r="G4044" s="718" t="s">
        <v>3804</v>
      </c>
      <c r="H4044" s="718" t="s">
        <v>519</v>
      </c>
      <c r="I4044" s="718" t="s">
        <v>528</v>
      </c>
      <c r="J4044" s="718" t="s">
        <v>547</v>
      </c>
      <c r="K4044" s="721">
        <v>11</v>
      </c>
      <c r="L4044" s="732">
        <v>2</v>
      </c>
      <c r="M4044" s="733">
        <v>8000</v>
      </c>
      <c r="N4044" s="734" t="s">
        <v>542</v>
      </c>
      <c r="O4044" s="732">
        <v>0</v>
      </c>
      <c r="P4044" s="733">
        <v>0</v>
      </c>
      <c r="Q4044" s="735"/>
      <c r="R4044" s="736" t="s">
        <v>543</v>
      </c>
    </row>
    <row r="4045" spans="1:18" s="28" customFormat="1" ht="12" x14ac:dyDescent="0.2">
      <c r="A4045" s="717" t="s">
        <v>514</v>
      </c>
      <c r="B4045" s="718" t="s">
        <v>515</v>
      </c>
      <c r="C4045" s="718" t="s">
        <v>147</v>
      </c>
      <c r="D4045" s="718" t="s">
        <v>1085</v>
      </c>
      <c r="E4045" s="719">
        <v>2500</v>
      </c>
      <c r="F4045" s="720" t="s">
        <v>3805</v>
      </c>
      <c r="G4045" s="718" t="s">
        <v>3806</v>
      </c>
      <c r="H4045" s="718" t="s">
        <v>571</v>
      </c>
      <c r="I4045" s="718" t="s">
        <v>571</v>
      </c>
      <c r="J4045" s="718" t="s">
        <v>571</v>
      </c>
      <c r="K4045" s="721" t="s">
        <v>530</v>
      </c>
      <c r="L4045" s="732">
        <v>12</v>
      </c>
      <c r="M4045" s="733">
        <v>30600</v>
      </c>
      <c r="N4045" s="734" t="s">
        <v>530</v>
      </c>
      <c r="O4045" s="732">
        <v>6</v>
      </c>
      <c r="P4045" s="733">
        <v>15000</v>
      </c>
      <c r="Q4045" s="735" t="str">
        <f>+N4045</f>
        <v>4 - INDETERMINADO</v>
      </c>
      <c r="R4045" s="736" t="s">
        <v>523</v>
      </c>
    </row>
    <row r="4046" spans="1:18" s="28" customFormat="1" ht="12" x14ac:dyDescent="0.2">
      <c r="A4046" s="717" t="s">
        <v>514</v>
      </c>
      <c r="B4046" s="718" t="s">
        <v>515</v>
      </c>
      <c r="C4046" s="718" t="s">
        <v>147</v>
      </c>
      <c r="D4046" s="718" t="s">
        <v>558</v>
      </c>
      <c r="E4046" s="719">
        <v>2500</v>
      </c>
      <c r="F4046" s="720" t="s">
        <v>3807</v>
      </c>
      <c r="G4046" s="718" t="s">
        <v>3808</v>
      </c>
      <c r="H4046" s="718" t="s">
        <v>930</v>
      </c>
      <c r="I4046" s="718" t="s">
        <v>794</v>
      </c>
      <c r="J4046" s="718" t="s">
        <v>3809</v>
      </c>
      <c r="K4046" s="721" t="s">
        <v>740</v>
      </c>
      <c r="L4046" s="732">
        <v>12</v>
      </c>
      <c r="M4046" s="733">
        <v>30600</v>
      </c>
      <c r="N4046" s="734" t="s">
        <v>740</v>
      </c>
      <c r="O4046" s="732">
        <v>6</v>
      </c>
      <c r="P4046" s="733">
        <v>15000</v>
      </c>
      <c r="Q4046" s="735" t="str">
        <f>+N4046</f>
        <v>26 - INDETERMINADO</v>
      </c>
      <c r="R4046" s="736" t="s">
        <v>523</v>
      </c>
    </row>
    <row r="4047" spans="1:18" s="28" customFormat="1" ht="12" x14ac:dyDescent="0.2">
      <c r="A4047" s="717" t="s">
        <v>514</v>
      </c>
      <c r="B4047" s="718" t="s">
        <v>515</v>
      </c>
      <c r="C4047" s="718" t="s">
        <v>147</v>
      </c>
      <c r="D4047" s="718" t="s">
        <v>581</v>
      </c>
      <c r="E4047" s="719">
        <v>3000</v>
      </c>
      <c r="F4047" s="720" t="s">
        <v>3810</v>
      </c>
      <c r="G4047" s="718" t="s">
        <v>3811</v>
      </c>
      <c r="H4047" s="718" t="s">
        <v>565</v>
      </c>
      <c r="I4047" s="718" t="s">
        <v>528</v>
      </c>
      <c r="J4047" s="718" t="s">
        <v>566</v>
      </c>
      <c r="K4047" s="721" t="s">
        <v>530</v>
      </c>
      <c r="L4047" s="732">
        <v>5</v>
      </c>
      <c r="M4047" s="733">
        <v>15000</v>
      </c>
      <c r="N4047" s="734" t="s">
        <v>530</v>
      </c>
      <c r="O4047" s="732">
        <v>6</v>
      </c>
      <c r="P4047" s="733">
        <v>17900</v>
      </c>
      <c r="Q4047" s="735" t="str">
        <f>+N4047</f>
        <v>4 - INDETERMINADO</v>
      </c>
      <c r="R4047" s="736" t="s">
        <v>523</v>
      </c>
    </row>
    <row r="4048" spans="1:18" s="28" customFormat="1" ht="12" x14ac:dyDescent="0.2">
      <c r="A4048" s="717" t="s">
        <v>514</v>
      </c>
      <c r="B4048" s="718" t="s">
        <v>549</v>
      </c>
      <c r="C4048" s="718" t="s">
        <v>147</v>
      </c>
      <c r="D4048" s="718" t="s">
        <v>671</v>
      </c>
      <c r="E4048" s="719">
        <v>3000</v>
      </c>
      <c r="F4048" s="720" t="s">
        <v>3812</v>
      </c>
      <c r="G4048" s="718" t="s">
        <v>3813</v>
      </c>
      <c r="H4048" s="718" t="s">
        <v>539</v>
      </c>
      <c r="I4048" s="718" t="s">
        <v>528</v>
      </c>
      <c r="J4048" s="718" t="s">
        <v>2586</v>
      </c>
      <c r="K4048" s="721" t="s">
        <v>567</v>
      </c>
      <c r="L4048" s="732">
        <v>12</v>
      </c>
      <c r="M4048" s="733">
        <v>36598.75</v>
      </c>
      <c r="N4048" s="734" t="s">
        <v>567</v>
      </c>
      <c r="O4048" s="732">
        <v>0</v>
      </c>
      <c r="P4048" s="733">
        <v>0</v>
      </c>
      <c r="Q4048" s="735" t="str">
        <f>+N4048</f>
        <v>16 - INDETERMINADO</v>
      </c>
      <c r="R4048" s="736" t="s">
        <v>523</v>
      </c>
    </row>
    <row r="4049" spans="1:18" s="28" customFormat="1" ht="12" x14ac:dyDescent="0.2">
      <c r="A4049" s="717" t="s">
        <v>514</v>
      </c>
      <c r="B4049" s="718" t="s">
        <v>549</v>
      </c>
      <c r="C4049" s="718" t="s">
        <v>147</v>
      </c>
      <c r="D4049" s="718" t="s">
        <v>3191</v>
      </c>
      <c r="E4049" s="719">
        <v>3000</v>
      </c>
      <c r="F4049" s="720" t="s">
        <v>3814</v>
      </c>
      <c r="G4049" s="718" t="s">
        <v>3815</v>
      </c>
      <c r="H4049" s="718" t="s">
        <v>565</v>
      </c>
      <c r="I4049" s="718" t="s">
        <v>520</v>
      </c>
      <c r="J4049" s="718" t="s">
        <v>588</v>
      </c>
      <c r="K4049" s="721">
        <v>3</v>
      </c>
      <c r="L4049" s="732">
        <v>8</v>
      </c>
      <c r="M4049" s="733">
        <v>23156.67</v>
      </c>
      <c r="N4049" s="734" t="s">
        <v>542</v>
      </c>
      <c r="O4049" s="732">
        <v>0</v>
      </c>
      <c r="P4049" s="733">
        <v>0</v>
      </c>
      <c r="Q4049" s="735"/>
      <c r="R4049" s="736" t="s">
        <v>543</v>
      </c>
    </row>
    <row r="4050" spans="1:18" s="28" customFormat="1" ht="12" x14ac:dyDescent="0.2">
      <c r="A4050" s="717" t="s">
        <v>514</v>
      </c>
      <c r="B4050" s="718" t="s">
        <v>515</v>
      </c>
      <c r="C4050" s="718" t="s">
        <v>147</v>
      </c>
      <c r="D4050" s="718" t="s">
        <v>657</v>
      </c>
      <c r="E4050" s="719">
        <v>3000</v>
      </c>
      <c r="F4050" s="720" t="s">
        <v>3816</v>
      </c>
      <c r="G4050" s="718" t="s">
        <v>3817</v>
      </c>
      <c r="H4050" s="718"/>
      <c r="I4050" s="718" t="s">
        <v>520</v>
      </c>
      <c r="J4050" s="718" t="s">
        <v>3818</v>
      </c>
      <c r="K4050" s="721" t="s">
        <v>612</v>
      </c>
      <c r="L4050" s="732">
        <v>5</v>
      </c>
      <c r="M4050" s="733">
        <v>15000</v>
      </c>
      <c r="N4050" s="734" t="s">
        <v>612</v>
      </c>
      <c r="O4050" s="732">
        <v>6</v>
      </c>
      <c r="P4050" s="733">
        <v>17900</v>
      </c>
      <c r="Q4050" s="735" t="str">
        <f t="shared" ref="Q4050:Q4061" si="96">+N4050</f>
        <v>15 - INDETERMINADO</v>
      </c>
      <c r="R4050" s="736" t="s">
        <v>523</v>
      </c>
    </row>
    <row r="4051" spans="1:18" s="28" customFormat="1" ht="12" x14ac:dyDescent="0.2">
      <c r="A4051" s="717" t="s">
        <v>514</v>
      </c>
      <c r="B4051" s="718" t="s">
        <v>515</v>
      </c>
      <c r="C4051" s="718" t="s">
        <v>147</v>
      </c>
      <c r="D4051" s="718" t="s">
        <v>1247</v>
      </c>
      <c r="E4051" s="719">
        <v>1800</v>
      </c>
      <c r="F4051" s="720" t="s">
        <v>3819</v>
      </c>
      <c r="G4051" s="718" t="s">
        <v>3820</v>
      </c>
      <c r="H4051" s="718" t="s">
        <v>623</v>
      </c>
      <c r="I4051" s="718" t="s">
        <v>738</v>
      </c>
      <c r="J4051" s="718" t="s">
        <v>3057</v>
      </c>
      <c r="K4051" s="721" t="s">
        <v>1008</v>
      </c>
      <c r="L4051" s="732">
        <v>12</v>
      </c>
      <c r="M4051" s="733">
        <v>22410</v>
      </c>
      <c r="N4051" s="734" t="s">
        <v>1008</v>
      </c>
      <c r="O4051" s="732">
        <v>6</v>
      </c>
      <c r="P4051" s="733">
        <v>10795.619999999999</v>
      </c>
      <c r="Q4051" s="735" t="str">
        <f t="shared" si="96"/>
        <v>25 - INDETERMINADO</v>
      </c>
      <c r="R4051" s="736" t="s">
        <v>523</v>
      </c>
    </row>
    <row r="4052" spans="1:18" s="28" customFormat="1" ht="12" x14ac:dyDescent="0.2">
      <c r="A4052" s="717" t="s">
        <v>514</v>
      </c>
      <c r="B4052" s="718" t="s">
        <v>515</v>
      </c>
      <c r="C4052" s="718" t="s">
        <v>147</v>
      </c>
      <c r="D4052" s="718" t="s">
        <v>2005</v>
      </c>
      <c r="E4052" s="719">
        <v>3000</v>
      </c>
      <c r="F4052" s="720" t="s">
        <v>3821</v>
      </c>
      <c r="G4052" s="718" t="s">
        <v>3822</v>
      </c>
      <c r="H4052" s="718"/>
      <c r="I4052" s="718" t="s">
        <v>520</v>
      </c>
      <c r="J4052" s="718" t="s">
        <v>983</v>
      </c>
      <c r="K4052" s="721" t="s">
        <v>557</v>
      </c>
      <c r="L4052" s="732">
        <v>5</v>
      </c>
      <c r="M4052" s="733">
        <v>15000</v>
      </c>
      <c r="N4052" s="734" t="s">
        <v>557</v>
      </c>
      <c r="O4052" s="732">
        <v>6</v>
      </c>
      <c r="P4052" s="733">
        <v>18000</v>
      </c>
      <c r="Q4052" s="735" t="str">
        <f t="shared" si="96"/>
        <v>13 - INDETERMINADO</v>
      </c>
      <c r="R4052" s="736" t="s">
        <v>523</v>
      </c>
    </row>
    <row r="4053" spans="1:18" s="28" customFormat="1" ht="12" x14ac:dyDescent="0.2">
      <c r="A4053" s="717" t="s">
        <v>514</v>
      </c>
      <c r="B4053" s="718" t="s">
        <v>549</v>
      </c>
      <c r="C4053" s="718" t="s">
        <v>147</v>
      </c>
      <c r="D4053" s="718" t="s">
        <v>671</v>
      </c>
      <c r="E4053" s="719">
        <v>3000</v>
      </c>
      <c r="F4053" s="720" t="s">
        <v>3823</v>
      </c>
      <c r="G4053" s="718" t="s">
        <v>3824</v>
      </c>
      <c r="H4053" s="718" t="s">
        <v>930</v>
      </c>
      <c r="I4053" s="718" t="s">
        <v>520</v>
      </c>
      <c r="J4053" s="718" t="s">
        <v>1635</v>
      </c>
      <c r="K4053" s="721" t="s">
        <v>567</v>
      </c>
      <c r="L4053" s="732">
        <v>12</v>
      </c>
      <c r="M4053" s="733">
        <v>36500</v>
      </c>
      <c r="N4053" s="734" t="s">
        <v>567</v>
      </c>
      <c r="O4053" s="732">
        <v>0</v>
      </c>
      <c r="P4053" s="733">
        <v>0</v>
      </c>
      <c r="Q4053" s="735" t="str">
        <f t="shared" si="96"/>
        <v>16 - INDETERMINADO</v>
      </c>
      <c r="R4053" s="736" t="s">
        <v>523</v>
      </c>
    </row>
    <row r="4054" spans="1:18" s="28" customFormat="1" ht="12" x14ac:dyDescent="0.2">
      <c r="A4054" s="717" t="s">
        <v>514</v>
      </c>
      <c r="B4054" s="718" t="s">
        <v>515</v>
      </c>
      <c r="C4054" s="718" t="s">
        <v>147</v>
      </c>
      <c r="D4054" s="718" t="s">
        <v>536</v>
      </c>
      <c r="E4054" s="719">
        <v>3000</v>
      </c>
      <c r="F4054" s="720" t="s">
        <v>3825</v>
      </c>
      <c r="G4054" s="718" t="s">
        <v>3826</v>
      </c>
      <c r="H4054" s="718" t="s">
        <v>930</v>
      </c>
      <c r="I4054" s="718" t="s">
        <v>520</v>
      </c>
      <c r="J4054" s="718" t="s">
        <v>1635</v>
      </c>
      <c r="K4054" s="721" t="s">
        <v>541</v>
      </c>
      <c r="L4054" s="732">
        <v>5</v>
      </c>
      <c r="M4054" s="733">
        <v>15000</v>
      </c>
      <c r="N4054" s="734" t="s">
        <v>541</v>
      </c>
      <c r="O4054" s="732">
        <v>6</v>
      </c>
      <c r="P4054" s="733">
        <v>18000</v>
      </c>
      <c r="Q4054" s="735" t="str">
        <f t="shared" si="96"/>
        <v>5 - INDETERMINADO</v>
      </c>
      <c r="R4054" s="736" t="s">
        <v>523</v>
      </c>
    </row>
    <row r="4055" spans="1:18" s="28" customFormat="1" ht="12" x14ac:dyDescent="0.2">
      <c r="A4055" s="717" t="s">
        <v>514</v>
      </c>
      <c r="B4055" s="718" t="s">
        <v>515</v>
      </c>
      <c r="C4055" s="718" t="s">
        <v>147</v>
      </c>
      <c r="D4055" s="718" t="s">
        <v>937</v>
      </c>
      <c r="E4055" s="719">
        <v>1800</v>
      </c>
      <c r="F4055" s="720" t="s">
        <v>3827</v>
      </c>
      <c r="G4055" s="718" t="s">
        <v>3828</v>
      </c>
      <c r="H4055" s="718"/>
      <c r="I4055" s="718" t="s">
        <v>528</v>
      </c>
      <c r="J4055" s="718" t="s">
        <v>1278</v>
      </c>
      <c r="K4055" s="721" t="s">
        <v>940</v>
      </c>
      <c r="L4055" s="732">
        <v>12</v>
      </c>
      <c r="M4055" s="733">
        <v>19770</v>
      </c>
      <c r="N4055" s="734" t="s">
        <v>940</v>
      </c>
      <c r="O4055" s="732">
        <v>6</v>
      </c>
      <c r="P4055" s="733">
        <v>10620</v>
      </c>
      <c r="Q4055" s="735" t="str">
        <f t="shared" si="96"/>
        <v>18 - INDETERMINADO</v>
      </c>
      <c r="R4055" s="736" t="s">
        <v>523</v>
      </c>
    </row>
    <row r="4056" spans="1:18" s="28" customFormat="1" ht="12" x14ac:dyDescent="0.2">
      <c r="A4056" s="717" t="s">
        <v>514</v>
      </c>
      <c r="B4056" s="718" t="s">
        <v>515</v>
      </c>
      <c r="C4056" s="718" t="s">
        <v>147</v>
      </c>
      <c r="D4056" s="718" t="s">
        <v>554</v>
      </c>
      <c r="E4056" s="719">
        <v>3000</v>
      </c>
      <c r="F4056" s="720" t="s">
        <v>3829</v>
      </c>
      <c r="G4056" s="718" t="s">
        <v>3830</v>
      </c>
      <c r="H4056" s="718" t="s">
        <v>527</v>
      </c>
      <c r="I4056" s="718" t="s">
        <v>520</v>
      </c>
      <c r="J4056" s="718" t="s">
        <v>3831</v>
      </c>
      <c r="K4056" s="721" t="s">
        <v>557</v>
      </c>
      <c r="L4056" s="732">
        <v>5</v>
      </c>
      <c r="M4056" s="733">
        <v>15000</v>
      </c>
      <c r="N4056" s="734" t="s">
        <v>557</v>
      </c>
      <c r="O4056" s="732">
        <v>6</v>
      </c>
      <c r="P4056" s="733">
        <v>15434.83</v>
      </c>
      <c r="Q4056" s="735" t="str">
        <f t="shared" si="96"/>
        <v>13 - INDETERMINADO</v>
      </c>
      <c r="R4056" s="736" t="s">
        <v>523</v>
      </c>
    </row>
    <row r="4057" spans="1:18" s="28" customFormat="1" ht="12" x14ac:dyDescent="0.2">
      <c r="A4057" s="717" t="s">
        <v>514</v>
      </c>
      <c r="B4057" s="718" t="s">
        <v>515</v>
      </c>
      <c r="C4057" s="718" t="s">
        <v>147</v>
      </c>
      <c r="D4057" s="718" t="s">
        <v>2382</v>
      </c>
      <c r="E4057" s="719">
        <v>3000</v>
      </c>
      <c r="F4057" s="720" t="s">
        <v>3832</v>
      </c>
      <c r="G4057" s="718" t="s">
        <v>3833</v>
      </c>
      <c r="H4057" s="718" t="s">
        <v>527</v>
      </c>
      <c r="I4057" s="718" t="s">
        <v>520</v>
      </c>
      <c r="J4057" s="718" t="s">
        <v>3834</v>
      </c>
      <c r="K4057" s="721" t="s">
        <v>530</v>
      </c>
      <c r="L4057" s="732">
        <v>5</v>
      </c>
      <c r="M4057" s="733">
        <v>15000</v>
      </c>
      <c r="N4057" s="734" t="s">
        <v>530</v>
      </c>
      <c r="O4057" s="732">
        <v>6</v>
      </c>
      <c r="P4057" s="733">
        <v>17700</v>
      </c>
      <c r="Q4057" s="735" t="str">
        <f t="shared" si="96"/>
        <v>4 - INDETERMINADO</v>
      </c>
      <c r="R4057" s="736" t="s">
        <v>523</v>
      </c>
    </row>
    <row r="4058" spans="1:18" s="28" customFormat="1" ht="12" x14ac:dyDescent="0.2">
      <c r="A4058" s="717" t="s">
        <v>514</v>
      </c>
      <c r="B4058" s="718" t="s">
        <v>515</v>
      </c>
      <c r="C4058" s="718" t="s">
        <v>147</v>
      </c>
      <c r="D4058" s="718" t="s">
        <v>554</v>
      </c>
      <c r="E4058" s="719">
        <v>3000</v>
      </c>
      <c r="F4058" s="720" t="s">
        <v>3835</v>
      </c>
      <c r="G4058" s="718" t="s">
        <v>3836</v>
      </c>
      <c r="H4058" s="718" t="s">
        <v>519</v>
      </c>
      <c r="I4058" s="718" t="s">
        <v>528</v>
      </c>
      <c r="J4058" s="718" t="s">
        <v>547</v>
      </c>
      <c r="K4058" s="721" t="s">
        <v>557</v>
      </c>
      <c r="L4058" s="732">
        <v>5</v>
      </c>
      <c r="M4058" s="733">
        <v>15000</v>
      </c>
      <c r="N4058" s="734" t="s">
        <v>557</v>
      </c>
      <c r="O4058" s="732">
        <v>6</v>
      </c>
      <c r="P4058" s="733">
        <v>18000</v>
      </c>
      <c r="Q4058" s="735" t="str">
        <f t="shared" si="96"/>
        <v>13 - INDETERMINADO</v>
      </c>
      <c r="R4058" s="736" t="s">
        <v>523</v>
      </c>
    </row>
    <row r="4059" spans="1:18" s="28" customFormat="1" ht="12" x14ac:dyDescent="0.2">
      <c r="A4059" s="717" t="s">
        <v>514</v>
      </c>
      <c r="B4059" s="718" t="s">
        <v>549</v>
      </c>
      <c r="C4059" s="718" t="s">
        <v>147</v>
      </c>
      <c r="D4059" s="718" t="s">
        <v>671</v>
      </c>
      <c r="E4059" s="719">
        <v>3000</v>
      </c>
      <c r="F4059" s="720" t="s">
        <v>3837</v>
      </c>
      <c r="G4059" s="718" t="s">
        <v>3838</v>
      </c>
      <c r="H4059" s="718" t="s">
        <v>527</v>
      </c>
      <c r="I4059" s="718" t="s">
        <v>520</v>
      </c>
      <c r="J4059" s="718" t="s">
        <v>894</v>
      </c>
      <c r="K4059" s="721" t="s">
        <v>557</v>
      </c>
      <c r="L4059" s="732">
        <v>12</v>
      </c>
      <c r="M4059" s="733">
        <v>36593.96</v>
      </c>
      <c r="N4059" s="734" t="s">
        <v>557</v>
      </c>
      <c r="O4059" s="732">
        <v>0</v>
      </c>
      <c r="P4059" s="733">
        <v>0</v>
      </c>
      <c r="Q4059" s="735" t="str">
        <f t="shared" si="96"/>
        <v>13 - INDETERMINADO</v>
      </c>
      <c r="R4059" s="736" t="s">
        <v>523</v>
      </c>
    </row>
    <row r="4060" spans="1:18" s="28" customFormat="1" ht="12" x14ac:dyDescent="0.2">
      <c r="A4060" s="717" t="s">
        <v>514</v>
      </c>
      <c r="B4060" s="718" t="s">
        <v>515</v>
      </c>
      <c r="C4060" s="718" t="s">
        <v>147</v>
      </c>
      <c r="D4060" s="718" t="s">
        <v>554</v>
      </c>
      <c r="E4060" s="719">
        <v>3000</v>
      </c>
      <c r="F4060" s="720" t="s">
        <v>3839</v>
      </c>
      <c r="G4060" s="718" t="s">
        <v>3840</v>
      </c>
      <c r="H4060" s="718"/>
      <c r="I4060" s="718" t="s">
        <v>520</v>
      </c>
      <c r="J4060" s="718" t="s">
        <v>2196</v>
      </c>
      <c r="K4060" s="721" t="s">
        <v>557</v>
      </c>
      <c r="L4060" s="732">
        <v>5</v>
      </c>
      <c r="M4060" s="733">
        <v>15000</v>
      </c>
      <c r="N4060" s="734" t="s">
        <v>557</v>
      </c>
      <c r="O4060" s="732">
        <v>6</v>
      </c>
      <c r="P4060" s="733">
        <v>18000</v>
      </c>
      <c r="Q4060" s="735" t="str">
        <f t="shared" si="96"/>
        <v>13 - INDETERMINADO</v>
      </c>
      <c r="R4060" s="736" t="s">
        <v>523</v>
      </c>
    </row>
    <row r="4061" spans="1:18" s="28" customFormat="1" ht="12" x14ac:dyDescent="0.2">
      <c r="A4061" s="717" t="s">
        <v>514</v>
      </c>
      <c r="B4061" s="718" t="s">
        <v>549</v>
      </c>
      <c r="C4061" s="718" t="s">
        <v>147</v>
      </c>
      <c r="D4061" s="718" t="s">
        <v>554</v>
      </c>
      <c r="E4061" s="719">
        <v>3000</v>
      </c>
      <c r="F4061" s="720" t="s">
        <v>3841</v>
      </c>
      <c r="G4061" s="718" t="s">
        <v>3842</v>
      </c>
      <c r="H4061" s="718" t="s">
        <v>519</v>
      </c>
      <c r="I4061" s="718" t="s">
        <v>520</v>
      </c>
      <c r="J4061" s="718" t="s">
        <v>534</v>
      </c>
      <c r="K4061" s="721" t="s">
        <v>557</v>
      </c>
      <c r="L4061" s="732">
        <v>12</v>
      </c>
      <c r="M4061" s="733">
        <v>36600</v>
      </c>
      <c r="N4061" s="734" t="s">
        <v>557</v>
      </c>
      <c r="O4061" s="732">
        <v>0</v>
      </c>
      <c r="P4061" s="733">
        <v>0</v>
      </c>
      <c r="Q4061" s="735" t="str">
        <f t="shared" si="96"/>
        <v>13 - INDETERMINADO</v>
      </c>
      <c r="R4061" s="736" t="s">
        <v>523</v>
      </c>
    </row>
    <row r="4062" spans="1:18" s="28" customFormat="1" ht="12" x14ac:dyDescent="0.2">
      <c r="A4062" s="717" t="s">
        <v>514</v>
      </c>
      <c r="B4062" s="718" t="s">
        <v>515</v>
      </c>
      <c r="C4062" s="718" t="s">
        <v>147</v>
      </c>
      <c r="D4062" s="718" t="s">
        <v>536</v>
      </c>
      <c r="E4062" s="719">
        <v>3000</v>
      </c>
      <c r="F4062" s="720" t="s">
        <v>3843</v>
      </c>
      <c r="G4062" s="718" t="s">
        <v>3844</v>
      </c>
      <c r="H4062" s="718" t="s">
        <v>527</v>
      </c>
      <c r="I4062" s="718" t="s">
        <v>528</v>
      </c>
      <c r="J4062" s="718" t="s">
        <v>3845</v>
      </c>
      <c r="K4062" s="721">
        <v>3</v>
      </c>
      <c r="L4062" s="732">
        <v>1</v>
      </c>
      <c r="M4062" s="733">
        <v>3000</v>
      </c>
      <c r="N4062" s="734" t="s">
        <v>542</v>
      </c>
      <c r="O4062" s="732">
        <v>0</v>
      </c>
      <c r="P4062" s="733">
        <v>0</v>
      </c>
      <c r="Q4062" s="735"/>
      <c r="R4062" s="736" t="s">
        <v>543</v>
      </c>
    </row>
    <row r="4063" spans="1:18" s="28" customFormat="1" ht="12" x14ac:dyDescent="0.2">
      <c r="A4063" s="717" t="s">
        <v>514</v>
      </c>
      <c r="B4063" s="718" t="s">
        <v>515</v>
      </c>
      <c r="C4063" s="718" t="s">
        <v>147</v>
      </c>
      <c r="D4063" s="718" t="s">
        <v>657</v>
      </c>
      <c r="E4063" s="719">
        <v>3000</v>
      </c>
      <c r="F4063" s="720" t="s">
        <v>3846</v>
      </c>
      <c r="G4063" s="718" t="s">
        <v>3847</v>
      </c>
      <c r="H4063" s="718" t="s">
        <v>539</v>
      </c>
      <c r="I4063" s="718" t="s">
        <v>520</v>
      </c>
      <c r="J4063" s="718" t="s">
        <v>3848</v>
      </c>
      <c r="K4063" s="721">
        <v>13</v>
      </c>
      <c r="L4063" s="732">
        <v>2</v>
      </c>
      <c r="M4063" s="733">
        <v>3400</v>
      </c>
      <c r="N4063" s="734" t="s">
        <v>542</v>
      </c>
      <c r="O4063" s="732">
        <v>0</v>
      </c>
      <c r="P4063" s="733">
        <v>0</v>
      </c>
      <c r="Q4063" s="735"/>
      <c r="R4063" s="736" t="s">
        <v>543</v>
      </c>
    </row>
    <row r="4064" spans="1:18" s="28" customFormat="1" ht="12" x14ac:dyDescent="0.2">
      <c r="A4064" s="717" t="s">
        <v>514</v>
      </c>
      <c r="B4064" s="718" t="s">
        <v>515</v>
      </c>
      <c r="C4064" s="718" t="s">
        <v>147</v>
      </c>
      <c r="D4064" s="718" t="s">
        <v>544</v>
      </c>
      <c r="E4064" s="719">
        <v>4000</v>
      </c>
      <c r="F4064" s="720" t="s">
        <v>3849</v>
      </c>
      <c r="G4064" s="718" t="s">
        <v>3850</v>
      </c>
      <c r="H4064" s="718" t="s">
        <v>519</v>
      </c>
      <c r="I4064" s="718" t="s">
        <v>528</v>
      </c>
      <c r="J4064" s="718" t="s">
        <v>714</v>
      </c>
      <c r="K4064" s="721" t="s">
        <v>1153</v>
      </c>
      <c r="L4064" s="732">
        <v>3</v>
      </c>
      <c r="M4064" s="733">
        <v>8400</v>
      </c>
      <c r="N4064" s="734" t="s">
        <v>1153</v>
      </c>
      <c r="O4064" s="732">
        <v>0</v>
      </c>
      <c r="P4064" s="733">
        <v>0</v>
      </c>
      <c r="Q4064" s="735"/>
      <c r="R4064" s="736" t="s">
        <v>543</v>
      </c>
    </row>
    <row r="4065" spans="1:18" s="28" customFormat="1" ht="12" x14ac:dyDescent="0.2">
      <c r="A4065" s="717" t="s">
        <v>514</v>
      </c>
      <c r="B4065" s="718" t="s">
        <v>515</v>
      </c>
      <c r="C4065" s="718" t="s">
        <v>147</v>
      </c>
      <c r="D4065" s="718" t="s">
        <v>1728</v>
      </c>
      <c r="E4065" s="719">
        <v>5500</v>
      </c>
      <c r="F4065" s="720" t="s">
        <v>3849</v>
      </c>
      <c r="G4065" s="718" t="s">
        <v>3850</v>
      </c>
      <c r="H4065" s="718" t="s">
        <v>519</v>
      </c>
      <c r="I4065" s="718" t="s">
        <v>528</v>
      </c>
      <c r="J4065" s="718" t="s">
        <v>714</v>
      </c>
      <c r="K4065" s="721" t="s">
        <v>1153</v>
      </c>
      <c r="L4065" s="732">
        <v>3</v>
      </c>
      <c r="M4065" s="733">
        <v>15950</v>
      </c>
      <c r="N4065" s="734" t="s">
        <v>1153</v>
      </c>
      <c r="O4065" s="732">
        <v>6</v>
      </c>
      <c r="P4065" s="733">
        <v>32999.619999999995</v>
      </c>
      <c r="Q4065" s="735" t="str">
        <f>+N4065</f>
        <v>17 - INDETERMINADO</v>
      </c>
      <c r="R4065" s="736" t="s">
        <v>523</v>
      </c>
    </row>
    <row r="4066" spans="1:18" s="28" customFormat="1" ht="12" x14ac:dyDescent="0.2">
      <c r="A4066" s="717" t="s">
        <v>514</v>
      </c>
      <c r="B4066" s="718" t="s">
        <v>515</v>
      </c>
      <c r="C4066" s="718" t="s">
        <v>147</v>
      </c>
      <c r="D4066" s="718" t="s">
        <v>875</v>
      </c>
      <c r="E4066" s="719">
        <v>4000</v>
      </c>
      <c r="F4066" s="720" t="s">
        <v>3851</v>
      </c>
      <c r="G4066" s="718" t="s">
        <v>3852</v>
      </c>
      <c r="H4066" s="718" t="s">
        <v>519</v>
      </c>
      <c r="I4066" s="718" t="s">
        <v>528</v>
      </c>
      <c r="J4066" s="718" t="s">
        <v>547</v>
      </c>
      <c r="K4066" s="721" t="s">
        <v>535</v>
      </c>
      <c r="L4066" s="732">
        <v>12</v>
      </c>
      <c r="M4066" s="733">
        <v>48600</v>
      </c>
      <c r="N4066" s="734" t="s">
        <v>535</v>
      </c>
      <c r="O4066" s="732">
        <v>6</v>
      </c>
      <c r="P4066" s="733">
        <v>23975.83</v>
      </c>
      <c r="Q4066" s="735" t="str">
        <f>+N4066</f>
        <v>12 - INDETERMINADO</v>
      </c>
      <c r="R4066" s="736" t="s">
        <v>523</v>
      </c>
    </row>
    <row r="4067" spans="1:18" s="28" customFormat="1" ht="12" x14ac:dyDescent="0.2">
      <c r="A4067" s="717" t="s">
        <v>514</v>
      </c>
      <c r="B4067" s="718" t="s">
        <v>549</v>
      </c>
      <c r="C4067" s="718" t="s">
        <v>147</v>
      </c>
      <c r="D4067" s="718" t="s">
        <v>804</v>
      </c>
      <c r="E4067" s="719">
        <v>3000</v>
      </c>
      <c r="F4067" s="720" t="s">
        <v>3853</v>
      </c>
      <c r="G4067" s="718" t="s">
        <v>3854</v>
      </c>
      <c r="H4067" s="718" t="s">
        <v>527</v>
      </c>
      <c r="I4067" s="718" t="s">
        <v>528</v>
      </c>
      <c r="J4067" s="718" t="s">
        <v>758</v>
      </c>
      <c r="K4067" s="721">
        <v>3</v>
      </c>
      <c r="L4067" s="732">
        <v>8</v>
      </c>
      <c r="M4067" s="733">
        <v>23156.67</v>
      </c>
      <c r="N4067" s="734">
        <v>0</v>
      </c>
      <c r="O4067" s="732">
        <v>6</v>
      </c>
      <c r="P4067" s="733">
        <v>17800</v>
      </c>
      <c r="Q4067" s="735">
        <f>+N4067</f>
        <v>0</v>
      </c>
      <c r="R4067" s="736" t="s">
        <v>523</v>
      </c>
    </row>
    <row r="4068" spans="1:18" s="28" customFormat="1" ht="12" x14ac:dyDescent="0.2">
      <c r="A4068" s="717" t="s">
        <v>514</v>
      </c>
      <c r="B4068" s="718" t="s">
        <v>549</v>
      </c>
      <c r="C4068" s="718" t="s">
        <v>147</v>
      </c>
      <c r="D4068" s="718" t="s">
        <v>573</v>
      </c>
      <c r="E4068" s="719">
        <v>2000</v>
      </c>
      <c r="F4068" s="720" t="s">
        <v>3855</v>
      </c>
      <c r="G4068" s="718" t="s">
        <v>3856</v>
      </c>
      <c r="H4068" s="718" t="s">
        <v>565</v>
      </c>
      <c r="I4068" s="718" t="s">
        <v>520</v>
      </c>
      <c r="J4068" s="718" t="s">
        <v>588</v>
      </c>
      <c r="K4068" s="721" t="s">
        <v>3857</v>
      </c>
      <c r="L4068" s="732">
        <v>3</v>
      </c>
      <c r="M4068" s="733">
        <v>5920</v>
      </c>
      <c r="N4068" s="734">
        <v>0</v>
      </c>
      <c r="O4068" s="732">
        <v>0</v>
      </c>
      <c r="P4068" s="733">
        <v>0</v>
      </c>
      <c r="Q4068" s="735"/>
      <c r="R4068" s="736" t="s">
        <v>543</v>
      </c>
    </row>
    <row r="4069" spans="1:18" s="28" customFormat="1" ht="12" x14ac:dyDescent="0.2">
      <c r="A4069" s="717" t="s">
        <v>514</v>
      </c>
      <c r="B4069" s="718" t="s">
        <v>549</v>
      </c>
      <c r="C4069" s="718" t="s">
        <v>147</v>
      </c>
      <c r="D4069" s="718" t="s">
        <v>728</v>
      </c>
      <c r="E4069" s="719">
        <v>2000</v>
      </c>
      <c r="F4069" s="720" t="s">
        <v>3855</v>
      </c>
      <c r="G4069" s="718" t="s">
        <v>3856</v>
      </c>
      <c r="H4069" s="718" t="s">
        <v>565</v>
      </c>
      <c r="I4069" s="718" t="s">
        <v>520</v>
      </c>
      <c r="J4069" s="718" t="s">
        <v>588</v>
      </c>
      <c r="K4069" s="721" t="s">
        <v>542</v>
      </c>
      <c r="L4069" s="732">
        <v>0</v>
      </c>
      <c r="M4069" s="733">
        <v>0</v>
      </c>
      <c r="N4069" s="734">
        <v>0</v>
      </c>
      <c r="O4069" s="732">
        <v>2</v>
      </c>
      <c r="P4069" s="733">
        <v>3866.67</v>
      </c>
      <c r="Q4069" s="735">
        <f>+N4069</f>
        <v>0</v>
      </c>
      <c r="R4069" s="736" t="s">
        <v>523</v>
      </c>
    </row>
    <row r="4070" spans="1:18" s="28" customFormat="1" ht="12" x14ac:dyDescent="0.2">
      <c r="A4070" s="717" t="s">
        <v>514</v>
      </c>
      <c r="B4070" s="718" t="s">
        <v>515</v>
      </c>
      <c r="C4070" s="718" t="s">
        <v>147</v>
      </c>
      <c r="D4070" s="718" t="s">
        <v>1437</v>
      </c>
      <c r="E4070" s="719">
        <v>12000</v>
      </c>
      <c r="F4070" s="720" t="s">
        <v>3858</v>
      </c>
      <c r="G4070" s="718" t="s">
        <v>3859</v>
      </c>
      <c r="H4070" s="718" t="s">
        <v>519</v>
      </c>
      <c r="I4070" s="718" t="s">
        <v>528</v>
      </c>
      <c r="J4070" s="718" t="s">
        <v>547</v>
      </c>
      <c r="K4070" s="721" t="s">
        <v>542</v>
      </c>
      <c r="L4070" s="732">
        <v>0</v>
      </c>
      <c r="M4070" s="733">
        <v>0</v>
      </c>
      <c r="N4070" s="734">
        <v>0</v>
      </c>
      <c r="O4070" s="732">
        <v>4</v>
      </c>
      <c r="P4070" s="733">
        <v>44400</v>
      </c>
      <c r="Q4070" s="735">
        <f>+N4070</f>
        <v>0</v>
      </c>
      <c r="R4070" s="736" t="s">
        <v>523</v>
      </c>
    </row>
    <row r="4071" spans="1:18" s="28" customFormat="1" ht="12" x14ac:dyDescent="0.2">
      <c r="A4071" s="717" t="s">
        <v>514</v>
      </c>
      <c r="B4071" s="718" t="s">
        <v>549</v>
      </c>
      <c r="C4071" s="718" t="s">
        <v>147</v>
      </c>
      <c r="D4071" s="718" t="s">
        <v>661</v>
      </c>
      <c r="E4071" s="719">
        <v>3000</v>
      </c>
      <c r="F4071" s="720" t="s">
        <v>3860</v>
      </c>
      <c r="G4071" s="718" t="s">
        <v>3861</v>
      </c>
      <c r="H4071" s="718"/>
      <c r="I4071" s="718" t="s">
        <v>528</v>
      </c>
      <c r="J4071" s="718" t="s">
        <v>3862</v>
      </c>
      <c r="K4071" s="721" t="s">
        <v>557</v>
      </c>
      <c r="L4071" s="732">
        <v>12</v>
      </c>
      <c r="M4071" s="733">
        <v>36600</v>
      </c>
      <c r="N4071" s="734" t="s">
        <v>557</v>
      </c>
      <c r="O4071" s="732">
        <v>0</v>
      </c>
      <c r="P4071" s="733">
        <v>0</v>
      </c>
      <c r="Q4071" s="735" t="str">
        <f>+N4071</f>
        <v>13 - INDETERMINADO</v>
      </c>
      <c r="R4071" s="736" t="s">
        <v>523</v>
      </c>
    </row>
    <row r="4072" spans="1:18" s="28" customFormat="1" ht="12" x14ac:dyDescent="0.2">
      <c r="A4072" s="717" t="s">
        <v>514</v>
      </c>
      <c r="B4072" s="718" t="s">
        <v>515</v>
      </c>
      <c r="C4072" s="718" t="s">
        <v>147</v>
      </c>
      <c r="D4072" s="718" t="s">
        <v>661</v>
      </c>
      <c r="E4072" s="719">
        <v>3000</v>
      </c>
      <c r="F4072" s="720" t="s">
        <v>3863</v>
      </c>
      <c r="G4072" s="718" t="s">
        <v>3864</v>
      </c>
      <c r="H4072" s="718" t="s">
        <v>527</v>
      </c>
      <c r="I4072" s="718" t="s">
        <v>528</v>
      </c>
      <c r="J4072" s="718" t="s">
        <v>1397</v>
      </c>
      <c r="K4072" s="721" t="s">
        <v>557</v>
      </c>
      <c r="L4072" s="732">
        <v>5</v>
      </c>
      <c r="M4072" s="733">
        <v>14900</v>
      </c>
      <c r="N4072" s="734" t="s">
        <v>557</v>
      </c>
      <c r="O4072" s="732">
        <v>6</v>
      </c>
      <c r="P4072" s="733">
        <v>17900</v>
      </c>
      <c r="Q4072" s="735" t="str">
        <f>+N4072</f>
        <v>13 - INDETERMINADO</v>
      </c>
      <c r="R4072" s="736" t="s">
        <v>523</v>
      </c>
    </row>
    <row r="4073" spans="1:18" s="28" customFormat="1" ht="12" x14ac:dyDescent="0.2">
      <c r="A4073" s="717" t="s">
        <v>514</v>
      </c>
      <c r="B4073" s="718" t="s">
        <v>515</v>
      </c>
      <c r="C4073" s="718" t="s">
        <v>147</v>
      </c>
      <c r="D4073" s="718" t="s">
        <v>3865</v>
      </c>
      <c r="E4073" s="719">
        <v>2500</v>
      </c>
      <c r="F4073" s="720" t="s">
        <v>3866</v>
      </c>
      <c r="G4073" s="718" t="s">
        <v>3867</v>
      </c>
      <c r="H4073" s="718" t="s">
        <v>623</v>
      </c>
      <c r="I4073" s="718" t="s">
        <v>615</v>
      </c>
      <c r="J4073" s="718" t="s">
        <v>624</v>
      </c>
      <c r="K4073" s="721">
        <v>47</v>
      </c>
      <c r="L4073" s="732">
        <v>1</v>
      </c>
      <c r="M4073" s="733">
        <v>2500</v>
      </c>
      <c r="N4073" s="734" t="s">
        <v>542</v>
      </c>
      <c r="O4073" s="732">
        <v>0</v>
      </c>
      <c r="P4073" s="733">
        <v>0</v>
      </c>
      <c r="Q4073" s="735"/>
      <c r="R4073" s="736" t="s">
        <v>543</v>
      </c>
    </row>
    <row r="4074" spans="1:18" s="28" customFormat="1" ht="12" x14ac:dyDescent="0.2">
      <c r="A4074" s="717" t="s">
        <v>514</v>
      </c>
      <c r="B4074" s="718" t="s">
        <v>515</v>
      </c>
      <c r="C4074" s="718" t="s">
        <v>147</v>
      </c>
      <c r="D4074" s="718" t="s">
        <v>1488</v>
      </c>
      <c r="E4074" s="719">
        <v>3000</v>
      </c>
      <c r="F4074" s="720" t="s">
        <v>3868</v>
      </c>
      <c r="G4074" s="718" t="s">
        <v>3869</v>
      </c>
      <c r="H4074" s="718" t="s">
        <v>519</v>
      </c>
      <c r="I4074" s="718" t="s">
        <v>520</v>
      </c>
      <c r="J4074" s="718" t="s">
        <v>534</v>
      </c>
      <c r="K4074" s="721" t="s">
        <v>612</v>
      </c>
      <c r="L4074" s="732">
        <v>5</v>
      </c>
      <c r="M4074" s="733">
        <v>14800</v>
      </c>
      <c r="N4074" s="734" t="s">
        <v>612</v>
      </c>
      <c r="O4074" s="732">
        <v>6</v>
      </c>
      <c r="P4074" s="733">
        <v>17743.900000000001</v>
      </c>
      <c r="Q4074" s="735" t="str">
        <f t="shared" ref="Q4074:Q4081" si="97">+N4074</f>
        <v>15 - INDETERMINADO</v>
      </c>
      <c r="R4074" s="736" t="s">
        <v>523</v>
      </c>
    </row>
    <row r="4075" spans="1:18" s="28" customFormat="1" ht="12" x14ac:dyDescent="0.2">
      <c r="A4075" s="717" t="s">
        <v>514</v>
      </c>
      <c r="B4075" s="718" t="s">
        <v>515</v>
      </c>
      <c r="C4075" s="718" t="s">
        <v>147</v>
      </c>
      <c r="D4075" s="718" t="s">
        <v>2382</v>
      </c>
      <c r="E4075" s="719">
        <v>3000</v>
      </c>
      <c r="F4075" s="720" t="s">
        <v>3870</v>
      </c>
      <c r="G4075" s="718" t="s">
        <v>3871</v>
      </c>
      <c r="H4075" s="718" t="s">
        <v>527</v>
      </c>
      <c r="I4075" s="718" t="s">
        <v>520</v>
      </c>
      <c r="J4075" s="718" t="s">
        <v>3834</v>
      </c>
      <c r="K4075" s="721" t="s">
        <v>530</v>
      </c>
      <c r="L4075" s="732">
        <v>5</v>
      </c>
      <c r="M4075" s="733">
        <v>15000</v>
      </c>
      <c r="N4075" s="734" t="s">
        <v>530</v>
      </c>
      <c r="O4075" s="732">
        <v>6</v>
      </c>
      <c r="P4075" s="733">
        <v>18000</v>
      </c>
      <c r="Q4075" s="735" t="str">
        <f t="shared" si="97"/>
        <v>4 - INDETERMINADO</v>
      </c>
      <c r="R4075" s="736" t="s">
        <v>523</v>
      </c>
    </row>
    <row r="4076" spans="1:18" s="28" customFormat="1" ht="12" x14ac:dyDescent="0.2">
      <c r="A4076" s="717" t="s">
        <v>514</v>
      </c>
      <c r="B4076" s="718" t="s">
        <v>515</v>
      </c>
      <c r="C4076" s="718" t="s">
        <v>147</v>
      </c>
      <c r="D4076" s="718" t="s">
        <v>3125</v>
      </c>
      <c r="E4076" s="719">
        <v>3000</v>
      </c>
      <c r="F4076" s="720" t="s">
        <v>3872</v>
      </c>
      <c r="G4076" s="718" t="s">
        <v>3873</v>
      </c>
      <c r="H4076" s="718" t="s">
        <v>527</v>
      </c>
      <c r="I4076" s="718" t="s">
        <v>528</v>
      </c>
      <c r="J4076" s="718" t="s">
        <v>664</v>
      </c>
      <c r="K4076" s="721" t="s">
        <v>700</v>
      </c>
      <c r="L4076" s="732">
        <v>5</v>
      </c>
      <c r="M4076" s="733">
        <v>15000</v>
      </c>
      <c r="N4076" s="734" t="s">
        <v>700</v>
      </c>
      <c r="O4076" s="732">
        <v>6</v>
      </c>
      <c r="P4076" s="733">
        <v>17700</v>
      </c>
      <c r="Q4076" s="735" t="str">
        <f t="shared" si="97"/>
        <v>3 - INDETERMINADO</v>
      </c>
      <c r="R4076" s="736" t="s">
        <v>523</v>
      </c>
    </row>
    <row r="4077" spans="1:18" s="28" customFormat="1" ht="12" x14ac:dyDescent="0.2">
      <c r="A4077" s="717" t="s">
        <v>514</v>
      </c>
      <c r="B4077" s="718" t="s">
        <v>515</v>
      </c>
      <c r="C4077" s="718" t="s">
        <v>147</v>
      </c>
      <c r="D4077" s="718" t="s">
        <v>1488</v>
      </c>
      <c r="E4077" s="719">
        <v>3000</v>
      </c>
      <c r="F4077" s="720" t="s">
        <v>3874</v>
      </c>
      <c r="G4077" s="718" t="s">
        <v>3875</v>
      </c>
      <c r="H4077" s="718" t="s">
        <v>519</v>
      </c>
      <c r="I4077" s="718" t="s">
        <v>520</v>
      </c>
      <c r="J4077" s="718" t="s">
        <v>1147</v>
      </c>
      <c r="K4077" s="721" t="s">
        <v>612</v>
      </c>
      <c r="L4077" s="732">
        <v>5</v>
      </c>
      <c r="M4077" s="733">
        <v>14900</v>
      </c>
      <c r="N4077" s="734" t="s">
        <v>612</v>
      </c>
      <c r="O4077" s="732">
        <v>6</v>
      </c>
      <c r="P4077" s="733">
        <v>17900</v>
      </c>
      <c r="Q4077" s="735" t="str">
        <f t="shared" si="97"/>
        <v>15 - INDETERMINADO</v>
      </c>
      <c r="R4077" s="736" t="s">
        <v>523</v>
      </c>
    </row>
    <row r="4078" spans="1:18" s="28" customFormat="1" ht="12" x14ac:dyDescent="0.2">
      <c r="A4078" s="717" t="s">
        <v>514</v>
      </c>
      <c r="B4078" s="718" t="s">
        <v>515</v>
      </c>
      <c r="C4078" s="718" t="s">
        <v>147</v>
      </c>
      <c r="D4078" s="718" t="s">
        <v>536</v>
      </c>
      <c r="E4078" s="719">
        <v>3000</v>
      </c>
      <c r="F4078" s="720" t="s">
        <v>3876</v>
      </c>
      <c r="G4078" s="718" t="s">
        <v>3877</v>
      </c>
      <c r="H4078" s="718" t="s">
        <v>527</v>
      </c>
      <c r="I4078" s="718" t="s">
        <v>528</v>
      </c>
      <c r="J4078" s="718" t="s">
        <v>3878</v>
      </c>
      <c r="K4078" s="721" t="s">
        <v>541</v>
      </c>
      <c r="L4078" s="732">
        <v>5</v>
      </c>
      <c r="M4078" s="733">
        <v>15000</v>
      </c>
      <c r="N4078" s="734" t="s">
        <v>541</v>
      </c>
      <c r="O4078" s="732">
        <v>6</v>
      </c>
      <c r="P4078" s="733">
        <v>17900</v>
      </c>
      <c r="Q4078" s="735" t="str">
        <f t="shared" si="97"/>
        <v>5 - INDETERMINADO</v>
      </c>
      <c r="R4078" s="736" t="s">
        <v>523</v>
      </c>
    </row>
    <row r="4079" spans="1:18" s="28" customFormat="1" ht="12" x14ac:dyDescent="0.2">
      <c r="A4079" s="717" t="s">
        <v>514</v>
      </c>
      <c r="B4079" s="718" t="s">
        <v>549</v>
      </c>
      <c r="C4079" s="718" t="s">
        <v>147</v>
      </c>
      <c r="D4079" s="718" t="s">
        <v>3879</v>
      </c>
      <c r="E4079" s="719">
        <v>10000</v>
      </c>
      <c r="F4079" s="720" t="s">
        <v>3880</v>
      </c>
      <c r="G4079" s="718" t="s">
        <v>3881</v>
      </c>
      <c r="H4079" s="718" t="s">
        <v>519</v>
      </c>
      <c r="I4079" s="718" t="s">
        <v>528</v>
      </c>
      <c r="J4079" s="718" t="s">
        <v>714</v>
      </c>
      <c r="K4079" s="721" t="s">
        <v>1906</v>
      </c>
      <c r="L4079" s="732">
        <v>12</v>
      </c>
      <c r="M4079" s="733">
        <v>120600</v>
      </c>
      <c r="N4079" s="734" t="s">
        <v>1906</v>
      </c>
      <c r="O4079" s="732">
        <v>6</v>
      </c>
      <c r="P4079" s="733">
        <v>60000</v>
      </c>
      <c r="Q4079" s="735" t="str">
        <f t="shared" si="97"/>
        <v>10 - INDETERMINADO</v>
      </c>
      <c r="R4079" s="736" t="s">
        <v>523</v>
      </c>
    </row>
    <row r="4080" spans="1:18" s="28" customFormat="1" ht="12" x14ac:dyDescent="0.2">
      <c r="A4080" s="717" t="s">
        <v>514</v>
      </c>
      <c r="B4080" s="718" t="s">
        <v>515</v>
      </c>
      <c r="C4080" s="718" t="s">
        <v>147</v>
      </c>
      <c r="D4080" s="718" t="s">
        <v>3882</v>
      </c>
      <c r="E4080" s="719">
        <v>8500</v>
      </c>
      <c r="F4080" s="720" t="s">
        <v>3883</v>
      </c>
      <c r="G4080" s="718" t="s">
        <v>3884</v>
      </c>
      <c r="H4080" s="718" t="s">
        <v>565</v>
      </c>
      <c r="I4080" s="718" t="s">
        <v>528</v>
      </c>
      <c r="J4080" s="718" t="s">
        <v>566</v>
      </c>
      <c r="K4080" s="721" t="s">
        <v>557</v>
      </c>
      <c r="L4080" s="732">
        <v>12</v>
      </c>
      <c r="M4080" s="733">
        <v>102600</v>
      </c>
      <c r="N4080" s="734" t="s">
        <v>557</v>
      </c>
      <c r="O4080" s="732">
        <v>6</v>
      </c>
      <c r="P4080" s="733">
        <v>51000</v>
      </c>
      <c r="Q4080" s="735" t="str">
        <f t="shared" si="97"/>
        <v>13 - INDETERMINADO</v>
      </c>
      <c r="R4080" s="736" t="s">
        <v>523</v>
      </c>
    </row>
    <row r="4081" spans="1:18" s="28" customFormat="1" ht="12" x14ac:dyDescent="0.2">
      <c r="A4081" s="717" t="s">
        <v>514</v>
      </c>
      <c r="B4081" s="718" t="s">
        <v>515</v>
      </c>
      <c r="C4081" s="718" t="s">
        <v>147</v>
      </c>
      <c r="D4081" s="718" t="s">
        <v>900</v>
      </c>
      <c r="E4081" s="719">
        <v>5000</v>
      </c>
      <c r="F4081" s="720" t="s">
        <v>3885</v>
      </c>
      <c r="G4081" s="718" t="s">
        <v>3886</v>
      </c>
      <c r="H4081" s="718" t="s">
        <v>565</v>
      </c>
      <c r="I4081" s="718" t="s">
        <v>528</v>
      </c>
      <c r="J4081" s="718" t="s">
        <v>566</v>
      </c>
      <c r="K4081" s="721" t="s">
        <v>557</v>
      </c>
      <c r="L4081" s="732">
        <v>5</v>
      </c>
      <c r="M4081" s="733">
        <v>25000</v>
      </c>
      <c r="N4081" s="734" t="s">
        <v>557</v>
      </c>
      <c r="O4081" s="732">
        <v>6</v>
      </c>
      <c r="P4081" s="733">
        <v>30000</v>
      </c>
      <c r="Q4081" s="735" t="str">
        <f t="shared" si="97"/>
        <v>13 - INDETERMINADO</v>
      </c>
      <c r="R4081" s="736" t="s">
        <v>523</v>
      </c>
    </row>
    <row r="4082" spans="1:18" s="28" customFormat="1" ht="12" x14ac:dyDescent="0.2">
      <c r="A4082" s="717" t="s">
        <v>514</v>
      </c>
      <c r="B4082" s="718" t="s">
        <v>549</v>
      </c>
      <c r="C4082" s="718" t="s">
        <v>147</v>
      </c>
      <c r="D4082" s="718" t="s">
        <v>2884</v>
      </c>
      <c r="E4082" s="719">
        <v>7000</v>
      </c>
      <c r="F4082" s="720" t="s">
        <v>3887</v>
      </c>
      <c r="G4082" s="718" t="s">
        <v>3888</v>
      </c>
      <c r="H4082" s="718"/>
      <c r="I4082" s="718" t="s">
        <v>528</v>
      </c>
      <c r="J4082" s="718" t="s">
        <v>3889</v>
      </c>
      <c r="K4082" s="721" t="s">
        <v>3890</v>
      </c>
      <c r="L4082" s="732">
        <v>8</v>
      </c>
      <c r="M4082" s="733">
        <v>52713.34</v>
      </c>
      <c r="N4082" s="734">
        <v>1</v>
      </c>
      <c r="O4082" s="732">
        <v>0</v>
      </c>
      <c r="P4082" s="733">
        <v>0</v>
      </c>
      <c r="Q4082" s="735"/>
      <c r="R4082" s="736" t="s">
        <v>543</v>
      </c>
    </row>
    <row r="4083" spans="1:18" s="28" customFormat="1" ht="12" x14ac:dyDescent="0.2">
      <c r="A4083" s="717" t="s">
        <v>514</v>
      </c>
      <c r="B4083" s="718" t="s">
        <v>515</v>
      </c>
      <c r="C4083" s="718" t="s">
        <v>147</v>
      </c>
      <c r="D4083" s="718" t="s">
        <v>585</v>
      </c>
      <c r="E4083" s="719">
        <v>3000</v>
      </c>
      <c r="F4083" s="720" t="s">
        <v>3891</v>
      </c>
      <c r="G4083" s="718" t="s">
        <v>3892</v>
      </c>
      <c r="H4083" s="718" t="s">
        <v>565</v>
      </c>
      <c r="I4083" s="718" t="s">
        <v>520</v>
      </c>
      <c r="J4083" s="718" t="s">
        <v>852</v>
      </c>
      <c r="K4083" s="721" t="s">
        <v>530</v>
      </c>
      <c r="L4083" s="732">
        <v>5</v>
      </c>
      <c r="M4083" s="733">
        <v>14800</v>
      </c>
      <c r="N4083" s="734" t="s">
        <v>530</v>
      </c>
      <c r="O4083" s="732">
        <v>6</v>
      </c>
      <c r="P4083" s="733">
        <v>18000</v>
      </c>
      <c r="Q4083" s="735" t="str">
        <f>+N4083</f>
        <v>4 - INDETERMINADO</v>
      </c>
      <c r="R4083" s="736" t="s">
        <v>523</v>
      </c>
    </row>
    <row r="4084" spans="1:18" s="28" customFormat="1" ht="12" x14ac:dyDescent="0.2">
      <c r="A4084" s="717" t="s">
        <v>514</v>
      </c>
      <c r="B4084" s="718" t="s">
        <v>515</v>
      </c>
      <c r="C4084" s="718" t="s">
        <v>147</v>
      </c>
      <c r="D4084" s="718" t="s">
        <v>701</v>
      </c>
      <c r="E4084" s="719">
        <v>2500</v>
      </c>
      <c r="F4084" s="720" t="s">
        <v>3893</v>
      </c>
      <c r="G4084" s="718" t="s">
        <v>3894</v>
      </c>
      <c r="H4084" s="718" t="s">
        <v>571</v>
      </c>
      <c r="I4084" s="718" t="s">
        <v>571</v>
      </c>
      <c r="J4084" s="718" t="s">
        <v>571</v>
      </c>
      <c r="K4084" s="721" t="s">
        <v>557</v>
      </c>
      <c r="L4084" s="732">
        <v>12</v>
      </c>
      <c r="M4084" s="733">
        <v>29067.34</v>
      </c>
      <c r="N4084" s="734" t="s">
        <v>557</v>
      </c>
      <c r="O4084" s="732">
        <v>6</v>
      </c>
      <c r="P4084" s="733">
        <v>15000</v>
      </c>
      <c r="Q4084" s="735" t="str">
        <f>+N4084</f>
        <v>13 - INDETERMINADO</v>
      </c>
      <c r="R4084" s="736" t="s">
        <v>523</v>
      </c>
    </row>
    <row r="4085" spans="1:18" s="28" customFormat="1" ht="12" x14ac:dyDescent="0.2">
      <c r="A4085" s="717" t="s">
        <v>514</v>
      </c>
      <c r="B4085" s="718" t="s">
        <v>515</v>
      </c>
      <c r="C4085" s="718" t="s">
        <v>147</v>
      </c>
      <c r="D4085" s="718" t="s">
        <v>3895</v>
      </c>
      <c r="E4085" s="719">
        <v>5500</v>
      </c>
      <c r="F4085" s="720" t="s">
        <v>3896</v>
      </c>
      <c r="G4085" s="718" t="s">
        <v>3897</v>
      </c>
      <c r="H4085" s="718" t="s">
        <v>930</v>
      </c>
      <c r="I4085" s="718" t="s">
        <v>528</v>
      </c>
      <c r="J4085" s="718" t="s">
        <v>931</v>
      </c>
      <c r="K4085" s="721" t="s">
        <v>700</v>
      </c>
      <c r="L4085" s="732">
        <v>12</v>
      </c>
      <c r="M4085" s="733">
        <v>61100</v>
      </c>
      <c r="N4085" s="734" t="s">
        <v>542</v>
      </c>
      <c r="O4085" s="732">
        <v>0</v>
      </c>
      <c r="P4085" s="733">
        <v>0</v>
      </c>
      <c r="Q4085" s="735"/>
      <c r="R4085" s="736" t="s">
        <v>543</v>
      </c>
    </row>
    <row r="4086" spans="1:18" s="28" customFormat="1" ht="12" x14ac:dyDescent="0.2">
      <c r="A4086" s="717" t="s">
        <v>514</v>
      </c>
      <c r="B4086" s="718" t="s">
        <v>515</v>
      </c>
      <c r="C4086" s="718" t="s">
        <v>147</v>
      </c>
      <c r="D4086" s="718" t="s">
        <v>3898</v>
      </c>
      <c r="E4086" s="719">
        <v>2320</v>
      </c>
      <c r="F4086" s="720" t="s">
        <v>3899</v>
      </c>
      <c r="G4086" s="718" t="s">
        <v>3900</v>
      </c>
      <c r="H4086" s="718" t="s">
        <v>527</v>
      </c>
      <c r="I4086" s="718" t="s">
        <v>528</v>
      </c>
      <c r="J4086" s="718" t="s">
        <v>3901</v>
      </c>
      <c r="K4086" s="721" t="s">
        <v>522</v>
      </c>
      <c r="L4086" s="732">
        <v>12</v>
      </c>
      <c r="M4086" s="733">
        <v>28440</v>
      </c>
      <c r="N4086" s="734" t="s">
        <v>522</v>
      </c>
      <c r="O4086" s="732">
        <v>6</v>
      </c>
      <c r="P4086" s="733">
        <v>13920</v>
      </c>
      <c r="Q4086" s="735" t="str">
        <f>+N4086</f>
        <v>99 - INDETERMINADO</v>
      </c>
      <c r="R4086" s="736" t="s">
        <v>523</v>
      </c>
    </row>
    <row r="4087" spans="1:18" s="28" customFormat="1" ht="12" x14ac:dyDescent="0.2">
      <c r="A4087" s="717" t="s">
        <v>514</v>
      </c>
      <c r="B4087" s="718" t="s">
        <v>549</v>
      </c>
      <c r="C4087" s="718" t="s">
        <v>147</v>
      </c>
      <c r="D4087" s="718" t="s">
        <v>1357</v>
      </c>
      <c r="E4087" s="719">
        <v>3000</v>
      </c>
      <c r="F4087" s="720" t="s">
        <v>3902</v>
      </c>
      <c r="G4087" s="718" t="s">
        <v>3903</v>
      </c>
      <c r="H4087" s="718" t="s">
        <v>527</v>
      </c>
      <c r="I4087" s="718" t="s">
        <v>520</v>
      </c>
      <c r="J4087" s="718" t="s">
        <v>1173</v>
      </c>
      <c r="K4087" s="721" t="s">
        <v>557</v>
      </c>
      <c r="L4087" s="732">
        <v>12</v>
      </c>
      <c r="M4087" s="733">
        <v>36182</v>
      </c>
      <c r="N4087" s="734" t="s">
        <v>557</v>
      </c>
      <c r="O4087" s="732">
        <v>0</v>
      </c>
      <c r="P4087" s="733">
        <v>0</v>
      </c>
      <c r="Q4087" s="735" t="str">
        <f>+N4087</f>
        <v>13 - INDETERMINADO</v>
      </c>
      <c r="R4087" s="736" t="s">
        <v>523</v>
      </c>
    </row>
    <row r="4088" spans="1:18" s="28" customFormat="1" ht="12" x14ac:dyDescent="0.2">
      <c r="A4088" s="717" t="s">
        <v>514</v>
      </c>
      <c r="B4088" s="718" t="s">
        <v>515</v>
      </c>
      <c r="C4088" s="718" t="s">
        <v>147</v>
      </c>
      <c r="D4088" s="718" t="s">
        <v>1021</v>
      </c>
      <c r="E4088" s="719">
        <v>2000</v>
      </c>
      <c r="F4088" s="720" t="s">
        <v>3904</v>
      </c>
      <c r="G4088" s="718" t="s">
        <v>3905</v>
      </c>
      <c r="H4088" s="718"/>
      <c r="I4088" s="718" t="s">
        <v>1464</v>
      </c>
      <c r="J4088" s="718" t="s">
        <v>3906</v>
      </c>
      <c r="K4088" s="721" t="s">
        <v>1315</v>
      </c>
      <c r="L4088" s="732">
        <v>1</v>
      </c>
      <c r="M4088" s="733">
        <v>2000</v>
      </c>
      <c r="N4088" s="734" t="s">
        <v>542</v>
      </c>
      <c r="O4088" s="732">
        <v>0</v>
      </c>
      <c r="P4088" s="733">
        <v>0</v>
      </c>
      <c r="Q4088" s="735"/>
      <c r="R4088" s="736" t="s">
        <v>543</v>
      </c>
    </row>
    <row r="4089" spans="1:18" s="28" customFormat="1" ht="12" x14ac:dyDescent="0.2">
      <c r="A4089" s="717" t="s">
        <v>514</v>
      </c>
      <c r="B4089" s="718" t="s">
        <v>515</v>
      </c>
      <c r="C4089" s="718" t="s">
        <v>147</v>
      </c>
      <c r="D4089" s="718" t="s">
        <v>3907</v>
      </c>
      <c r="E4089" s="719">
        <v>1200</v>
      </c>
      <c r="F4089" s="720" t="s">
        <v>3908</v>
      </c>
      <c r="G4089" s="718" t="s">
        <v>3909</v>
      </c>
      <c r="H4089" s="718"/>
      <c r="I4089" s="718" t="s">
        <v>794</v>
      </c>
      <c r="J4089" s="718" t="s">
        <v>3910</v>
      </c>
      <c r="K4089" s="721" t="s">
        <v>796</v>
      </c>
      <c r="L4089" s="732">
        <v>12</v>
      </c>
      <c r="M4089" s="733">
        <v>15090</v>
      </c>
      <c r="N4089" s="734" t="s">
        <v>796</v>
      </c>
      <c r="O4089" s="732">
        <v>6</v>
      </c>
      <c r="P4089" s="733">
        <v>7040</v>
      </c>
      <c r="Q4089" s="735" t="str">
        <f>+N4089</f>
        <v xml:space="preserve">MANDATO JUDICIAL </v>
      </c>
      <c r="R4089" s="736" t="s">
        <v>523</v>
      </c>
    </row>
    <row r="4090" spans="1:18" s="28" customFormat="1" ht="12" x14ac:dyDescent="0.2">
      <c r="A4090" s="717" t="s">
        <v>514</v>
      </c>
      <c r="B4090" s="718" t="s">
        <v>515</v>
      </c>
      <c r="C4090" s="718" t="s">
        <v>147</v>
      </c>
      <c r="D4090" s="718" t="s">
        <v>2080</v>
      </c>
      <c r="E4090" s="719">
        <v>5000</v>
      </c>
      <c r="F4090" s="720" t="s">
        <v>3911</v>
      </c>
      <c r="G4090" s="718" t="s">
        <v>3912</v>
      </c>
      <c r="H4090" s="718" t="s">
        <v>527</v>
      </c>
      <c r="I4090" s="718" t="s">
        <v>528</v>
      </c>
      <c r="J4090" s="718" t="s">
        <v>3913</v>
      </c>
      <c r="K4090" s="721" t="s">
        <v>612</v>
      </c>
      <c r="L4090" s="732">
        <v>5</v>
      </c>
      <c r="M4090" s="733">
        <v>25000</v>
      </c>
      <c r="N4090" s="734" t="s">
        <v>612</v>
      </c>
      <c r="O4090" s="732">
        <v>6</v>
      </c>
      <c r="P4090" s="733">
        <v>29833.33</v>
      </c>
      <c r="Q4090" s="735" t="str">
        <f>+N4090</f>
        <v>15 - INDETERMINADO</v>
      </c>
      <c r="R4090" s="736" t="s">
        <v>523</v>
      </c>
    </row>
    <row r="4091" spans="1:18" s="28" customFormat="1" ht="12" x14ac:dyDescent="0.2">
      <c r="A4091" s="717" t="s">
        <v>514</v>
      </c>
      <c r="B4091" s="718" t="s">
        <v>549</v>
      </c>
      <c r="C4091" s="718" t="s">
        <v>147</v>
      </c>
      <c r="D4091" s="718" t="s">
        <v>558</v>
      </c>
      <c r="E4091" s="719">
        <v>3000</v>
      </c>
      <c r="F4091" s="720" t="s">
        <v>3914</v>
      </c>
      <c r="G4091" s="718" t="s">
        <v>3915</v>
      </c>
      <c r="H4091" s="718"/>
      <c r="I4091" s="718" t="s">
        <v>794</v>
      </c>
      <c r="J4091" s="718" t="s">
        <v>3916</v>
      </c>
      <c r="K4091" s="721" t="s">
        <v>1906</v>
      </c>
      <c r="L4091" s="732">
        <v>12</v>
      </c>
      <c r="M4091" s="733">
        <v>36600</v>
      </c>
      <c r="N4091" s="734" t="s">
        <v>1906</v>
      </c>
      <c r="O4091" s="732">
        <v>6</v>
      </c>
      <c r="P4091" s="733">
        <v>17913.75</v>
      </c>
      <c r="Q4091" s="735" t="str">
        <f>+N4091</f>
        <v>10 - INDETERMINADO</v>
      </c>
      <c r="R4091" s="736" t="s">
        <v>523</v>
      </c>
    </row>
    <row r="4092" spans="1:18" s="28" customFormat="1" ht="12" x14ac:dyDescent="0.2">
      <c r="A4092" s="717" t="s">
        <v>514</v>
      </c>
      <c r="B4092" s="718" t="s">
        <v>515</v>
      </c>
      <c r="C4092" s="718" t="s">
        <v>147</v>
      </c>
      <c r="D4092" s="718" t="s">
        <v>1081</v>
      </c>
      <c r="E4092" s="719">
        <v>2500</v>
      </c>
      <c r="F4092" s="720" t="s">
        <v>3917</v>
      </c>
      <c r="G4092" s="718" t="s">
        <v>3918</v>
      </c>
      <c r="H4092" s="718" t="s">
        <v>539</v>
      </c>
      <c r="I4092" s="718" t="s">
        <v>2617</v>
      </c>
      <c r="J4092" s="718" t="s">
        <v>3919</v>
      </c>
      <c r="K4092" s="721" t="s">
        <v>557</v>
      </c>
      <c r="L4092" s="732">
        <v>12</v>
      </c>
      <c r="M4092" s="733">
        <v>30600</v>
      </c>
      <c r="N4092" s="734" t="s">
        <v>557</v>
      </c>
      <c r="O4092" s="732">
        <v>6</v>
      </c>
      <c r="P4092" s="733">
        <v>14896.18</v>
      </c>
      <c r="Q4092" s="735"/>
      <c r="R4092" s="736" t="s">
        <v>543</v>
      </c>
    </row>
    <row r="4093" spans="1:18" s="28" customFormat="1" ht="12" x14ac:dyDescent="0.2">
      <c r="A4093" s="717" t="s">
        <v>514</v>
      </c>
      <c r="B4093" s="718" t="s">
        <v>515</v>
      </c>
      <c r="C4093" s="718" t="s">
        <v>147</v>
      </c>
      <c r="D4093" s="718" t="s">
        <v>3920</v>
      </c>
      <c r="E4093" s="719">
        <v>3200</v>
      </c>
      <c r="F4093" s="720" t="s">
        <v>3917</v>
      </c>
      <c r="G4093" s="718" t="s">
        <v>3918</v>
      </c>
      <c r="H4093" s="718" t="s">
        <v>539</v>
      </c>
      <c r="I4093" s="718" t="s">
        <v>2617</v>
      </c>
      <c r="J4093" s="718" t="s">
        <v>3919</v>
      </c>
      <c r="K4093" s="721" t="s">
        <v>542</v>
      </c>
      <c r="L4093" s="732">
        <v>0</v>
      </c>
      <c r="M4093" s="733">
        <v>0</v>
      </c>
      <c r="N4093" s="734" t="s">
        <v>557</v>
      </c>
      <c r="O4093" s="732">
        <v>1</v>
      </c>
      <c r="P4093" s="733">
        <v>1706.67</v>
      </c>
      <c r="Q4093" s="735" t="str">
        <f>+N4093</f>
        <v>13 - INDETERMINADO</v>
      </c>
      <c r="R4093" s="736" t="s">
        <v>523</v>
      </c>
    </row>
    <row r="4094" spans="1:18" s="28" customFormat="1" ht="12" x14ac:dyDescent="0.2">
      <c r="A4094" s="717" t="s">
        <v>514</v>
      </c>
      <c r="B4094" s="718" t="s">
        <v>515</v>
      </c>
      <c r="C4094" s="718" t="s">
        <v>147</v>
      </c>
      <c r="D4094" s="718" t="s">
        <v>3921</v>
      </c>
      <c r="E4094" s="719">
        <v>2500</v>
      </c>
      <c r="F4094" s="720" t="s">
        <v>3922</v>
      </c>
      <c r="G4094" s="718" t="s">
        <v>3923</v>
      </c>
      <c r="H4094" s="718"/>
      <c r="I4094" s="718" t="s">
        <v>3924</v>
      </c>
      <c r="J4094" s="718" t="s">
        <v>2041</v>
      </c>
      <c r="K4094" s="721" t="s">
        <v>2027</v>
      </c>
      <c r="L4094" s="732">
        <v>12</v>
      </c>
      <c r="M4094" s="733">
        <v>30600</v>
      </c>
      <c r="N4094" s="734" t="s">
        <v>2027</v>
      </c>
      <c r="O4094" s="732">
        <v>6</v>
      </c>
      <c r="P4094" s="733">
        <v>14957.630000000001</v>
      </c>
      <c r="Q4094" s="735" t="str">
        <f>+N4094</f>
        <v>29 - INDETERMINADO</v>
      </c>
      <c r="R4094" s="736" t="s">
        <v>523</v>
      </c>
    </row>
    <row r="4095" spans="1:18" s="28" customFormat="1" ht="12" x14ac:dyDescent="0.2">
      <c r="A4095" s="717" t="s">
        <v>514</v>
      </c>
      <c r="B4095" s="718" t="s">
        <v>515</v>
      </c>
      <c r="C4095" s="718" t="s">
        <v>147</v>
      </c>
      <c r="D4095" s="718" t="s">
        <v>3363</v>
      </c>
      <c r="E4095" s="719">
        <v>2000</v>
      </c>
      <c r="F4095" s="720" t="s">
        <v>3925</v>
      </c>
      <c r="G4095" s="718" t="s">
        <v>3926</v>
      </c>
      <c r="H4095" s="718" t="s">
        <v>565</v>
      </c>
      <c r="I4095" s="718" t="s">
        <v>520</v>
      </c>
      <c r="J4095" s="718" t="s">
        <v>588</v>
      </c>
      <c r="K4095" s="721">
        <v>11</v>
      </c>
      <c r="L4095" s="732">
        <v>1</v>
      </c>
      <c r="M4095" s="733">
        <v>733.33</v>
      </c>
      <c r="N4095" s="734" t="s">
        <v>542</v>
      </c>
      <c r="O4095" s="732">
        <v>0</v>
      </c>
      <c r="P4095" s="733">
        <v>0</v>
      </c>
      <c r="Q4095" s="735"/>
      <c r="R4095" s="736" t="s">
        <v>543</v>
      </c>
    </row>
    <row r="4096" spans="1:18" s="28" customFormat="1" ht="12" x14ac:dyDescent="0.2">
      <c r="A4096" s="717" t="s">
        <v>514</v>
      </c>
      <c r="B4096" s="718" t="s">
        <v>515</v>
      </c>
      <c r="C4096" s="718" t="s">
        <v>147</v>
      </c>
      <c r="D4096" s="718" t="s">
        <v>2063</v>
      </c>
      <c r="E4096" s="719">
        <v>3000</v>
      </c>
      <c r="F4096" s="720" t="s">
        <v>3925</v>
      </c>
      <c r="G4096" s="718" t="s">
        <v>3926</v>
      </c>
      <c r="H4096" s="718" t="s">
        <v>565</v>
      </c>
      <c r="I4096" s="718" t="s">
        <v>520</v>
      </c>
      <c r="J4096" s="718" t="s">
        <v>588</v>
      </c>
      <c r="K4096" s="721" t="s">
        <v>745</v>
      </c>
      <c r="L4096" s="732">
        <v>12</v>
      </c>
      <c r="M4096" s="733">
        <v>35500</v>
      </c>
      <c r="N4096" s="734" t="s">
        <v>745</v>
      </c>
      <c r="O4096" s="732">
        <v>6</v>
      </c>
      <c r="P4096" s="733">
        <v>18000</v>
      </c>
      <c r="Q4096" s="735" t="str">
        <f>+N4096</f>
        <v>2 - INDETERMINADO</v>
      </c>
      <c r="R4096" s="736" t="s">
        <v>523</v>
      </c>
    </row>
    <row r="4097" spans="1:18" s="28" customFormat="1" ht="12" x14ac:dyDescent="0.2">
      <c r="A4097" s="717" t="s">
        <v>514</v>
      </c>
      <c r="B4097" s="718" t="s">
        <v>515</v>
      </c>
      <c r="C4097" s="718" t="s">
        <v>147</v>
      </c>
      <c r="D4097" s="718" t="s">
        <v>875</v>
      </c>
      <c r="E4097" s="719">
        <v>3500</v>
      </c>
      <c r="F4097" s="720" t="s">
        <v>3927</v>
      </c>
      <c r="G4097" s="718" t="s">
        <v>3928</v>
      </c>
      <c r="H4097" s="718" t="s">
        <v>519</v>
      </c>
      <c r="I4097" s="718" t="s">
        <v>520</v>
      </c>
      <c r="J4097" s="718" t="s">
        <v>534</v>
      </c>
      <c r="K4097" s="721" t="s">
        <v>535</v>
      </c>
      <c r="L4097" s="732">
        <v>12</v>
      </c>
      <c r="M4097" s="733">
        <v>42600</v>
      </c>
      <c r="N4097" s="734" t="s">
        <v>535</v>
      </c>
      <c r="O4097" s="732">
        <v>6</v>
      </c>
      <c r="P4097" s="733">
        <v>20993.440000000002</v>
      </c>
      <c r="Q4097" s="735" t="str">
        <f>+N4097</f>
        <v>12 - INDETERMINADO</v>
      </c>
      <c r="R4097" s="736" t="s">
        <v>523</v>
      </c>
    </row>
    <row r="4098" spans="1:18" s="28" customFormat="1" ht="12" x14ac:dyDescent="0.2">
      <c r="A4098" s="717" t="s">
        <v>514</v>
      </c>
      <c r="B4098" s="718" t="s">
        <v>515</v>
      </c>
      <c r="C4098" s="718" t="s">
        <v>147</v>
      </c>
      <c r="D4098" s="718" t="s">
        <v>3929</v>
      </c>
      <c r="E4098" s="719">
        <v>15000</v>
      </c>
      <c r="F4098" s="720" t="s">
        <v>3930</v>
      </c>
      <c r="G4098" s="718" t="s">
        <v>3931</v>
      </c>
      <c r="H4098" s="718" t="s">
        <v>565</v>
      </c>
      <c r="I4098" s="718" t="s">
        <v>520</v>
      </c>
      <c r="J4098" s="718" t="s">
        <v>852</v>
      </c>
      <c r="K4098" s="721" t="s">
        <v>763</v>
      </c>
      <c r="L4098" s="732">
        <v>0</v>
      </c>
      <c r="M4098" s="733">
        <v>0</v>
      </c>
      <c r="N4098" s="734" t="s">
        <v>763</v>
      </c>
      <c r="O4098" s="732">
        <v>6</v>
      </c>
      <c r="P4098" s="733">
        <v>94500</v>
      </c>
      <c r="Q4098" s="735" t="str">
        <f>+N4098</f>
        <v xml:space="preserve">DESIGNACIÓN  </v>
      </c>
      <c r="R4098" s="736" t="s">
        <v>523</v>
      </c>
    </row>
    <row r="4099" spans="1:18" s="28" customFormat="1" ht="12" x14ac:dyDescent="0.2">
      <c r="A4099" s="717" t="s">
        <v>514</v>
      </c>
      <c r="B4099" s="718" t="s">
        <v>515</v>
      </c>
      <c r="C4099" s="718" t="s">
        <v>147</v>
      </c>
      <c r="D4099" s="718" t="s">
        <v>3932</v>
      </c>
      <c r="E4099" s="719">
        <v>1200</v>
      </c>
      <c r="F4099" s="720" t="s">
        <v>3933</v>
      </c>
      <c r="G4099" s="718" t="s">
        <v>3934</v>
      </c>
      <c r="H4099" s="718" t="s">
        <v>571</v>
      </c>
      <c r="I4099" s="718" t="s">
        <v>571</v>
      </c>
      <c r="J4099" s="718" t="s">
        <v>571</v>
      </c>
      <c r="K4099" s="721" t="s">
        <v>740</v>
      </c>
      <c r="L4099" s="732">
        <v>9</v>
      </c>
      <c r="M4099" s="733">
        <v>11100</v>
      </c>
      <c r="N4099" s="734" t="s">
        <v>542</v>
      </c>
      <c r="O4099" s="732">
        <v>0</v>
      </c>
      <c r="P4099" s="733">
        <v>0</v>
      </c>
      <c r="Q4099" s="735"/>
      <c r="R4099" s="736" t="s">
        <v>543</v>
      </c>
    </row>
    <row r="4100" spans="1:18" s="28" customFormat="1" ht="12" x14ac:dyDescent="0.2">
      <c r="A4100" s="717" t="s">
        <v>514</v>
      </c>
      <c r="B4100" s="718" t="s">
        <v>515</v>
      </c>
      <c r="C4100" s="718" t="s">
        <v>147</v>
      </c>
      <c r="D4100" s="718" t="s">
        <v>3935</v>
      </c>
      <c r="E4100" s="719">
        <v>2500</v>
      </c>
      <c r="F4100" s="720" t="s">
        <v>3936</v>
      </c>
      <c r="G4100" s="718" t="s">
        <v>3937</v>
      </c>
      <c r="H4100" s="718" t="s">
        <v>539</v>
      </c>
      <c r="I4100" s="718" t="s">
        <v>738</v>
      </c>
      <c r="J4100" s="718" t="s">
        <v>3938</v>
      </c>
      <c r="K4100" s="721" t="s">
        <v>535</v>
      </c>
      <c r="L4100" s="732">
        <v>12</v>
      </c>
      <c r="M4100" s="733">
        <v>26951.78</v>
      </c>
      <c r="N4100" s="734" t="s">
        <v>535</v>
      </c>
      <c r="O4100" s="732">
        <v>6</v>
      </c>
      <c r="P4100" s="733">
        <v>14973.96</v>
      </c>
      <c r="Q4100" s="735" t="str">
        <f>+N4100</f>
        <v>12 - INDETERMINADO</v>
      </c>
      <c r="R4100" s="736" t="s">
        <v>523</v>
      </c>
    </row>
    <row r="4101" spans="1:18" s="28" customFormat="1" ht="12" x14ac:dyDescent="0.2">
      <c r="A4101" s="717" t="s">
        <v>514</v>
      </c>
      <c r="B4101" s="718" t="s">
        <v>515</v>
      </c>
      <c r="C4101" s="718" t="s">
        <v>147</v>
      </c>
      <c r="D4101" s="718" t="s">
        <v>1081</v>
      </c>
      <c r="E4101" s="719">
        <v>2000</v>
      </c>
      <c r="F4101" s="720" t="s">
        <v>3939</v>
      </c>
      <c r="G4101" s="718" t="s">
        <v>3940</v>
      </c>
      <c r="H4101" s="718" t="s">
        <v>539</v>
      </c>
      <c r="I4101" s="718" t="s">
        <v>1332</v>
      </c>
      <c r="J4101" s="718" t="s">
        <v>3941</v>
      </c>
      <c r="K4101" s="721" t="s">
        <v>535</v>
      </c>
      <c r="L4101" s="732">
        <v>12</v>
      </c>
      <c r="M4101" s="733">
        <v>24810</v>
      </c>
      <c r="N4101" s="734" t="s">
        <v>535</v>
      </c>
      <c r="O4101" s="732">
        <v>6</v>
      </c>
      <c r="P4101" s="733">
        <v>12000</v>
      </c>
      <c r="Q4101" s="735" t="str">
        <f>+N4101</f>
        <v>12 - INDETERMINADO</v>
      </c>
      <c r="R4101" s="736" t="s">
        <v>523</v>
      </c>
    </row>
    <row r="4102" spans="1:18" s="28" customFormat="1" ht="12" x14ac:dyDescent="0.2">
      <c r="A4102" s="717" t="s">
        <v>514</v>
      </c>
      <c r="B4102" s="718" t="s">
        <v>515</v>
      </c>
      <c r="C4102" s="718" t="s">
        <v>147</v>
      </c>
      <c r="D4102" s="718" t="s">
        <v>3942</v>
      </c>
      <c r="E4102" s="719">
        <v>2000</v>
      </c>
      <c r="F4102" s="720" t="s">
        <v>3943</v>
      </c>
      <c r="G4102" s="718" t="s">
        <v>3944</v>
      </c>
      <c r="H4102" s="718" t="s">
        <v>539</v>
      </c>
      <c r="I4102" s="718" t="s">
        <v>528</v>
      </c>
      <c r="J4102" s="718" t="s">
        <v>3945</v>
      </c>
      <c r="K4102" s="721" t="s">
        <v>567</v>
      </c>
      <c r="L4102" s="732">
        <v>12</v>
      </c>
      <c r="M4102" s="733">
        <v>24810</v>
      </c>
      <c r="N4102" s="734" t="s">
        <v>567</v>
      </c>
      <c r="O4102" s="732">
        <v>6</v>
      </c>
      <c r="P4102" s="733">
        <v>12000</v>
      </c>
      <c r="Q4102" s="735" t="str">
        <f>+N4102</f>
        <v>16 - INDETERMINADO</v>
      </c>
      <c r="R4102" s="736" t="s">
        <v>523</v>
      </c>
    </row>
    <row r="4103" spans="1:18" s="28" customFormat="1" ht="12" x14ac:dyDescent="0.2">
      <c r="A4103" s="717" t="s">
        <v>514</v>
      </c>
      <c r="B4103" s="718" t="s">
        <v>515</v>
      </c>
      <c r="C4103" s="718" t="s">
        <v>147</v>
      </c>
      <c r="D4103" s="718" t="s">
        <v>3946</v>
      </c>
      <c r="E4103" s="719">
        <v>6000</v>
      </c>
      <c r="F4103" s="720" t="s">
        <v>3947</v>
      </c>
      <c r="G4103" s="718" t="s">
        <v>3948</v>
      </c>
      <c r="H4103" s="718" t="s">
        <v>519</v>
      </c>
      <c r="I4103" s="718" t="s">
        <v>528</v>
      </c>
      <c r="J4103" s="718" t="s">
        <v>547</v>
      </c>
      <c r="K4103" s="721">
        <v>6</v>
      </c>
      <c r="L4103" s="732">
        <v>4</v>
      </c>
      <c r="M4103" s="733">
        <v>24000</v>
      </c>
      <c r="N4103" s="734" t="s">
        <v>542</v>
      </c>
      <c r="O4103" s="732">
        <v>0</v>
      </c>
      <c r="P4103" s="733">
        <v>0</v>
      </c>
      <c r="Q4103" s="735"/>
      <c r="R4103" s="736" t="s">
        <v>543</v>
      </c>
    </row>
    <row r="4104" spans="1:18" s="28" customFormat="1" ht="12" x14ac:dyDescent="0.2">
      <c r="A4104" s="717" t="s">
        <v>514</v>
      </c>
      <c r="B4104" s="718" t="s">
        <v>515</v>
      </c>
      <c r="C4104" s="718" t="s">
        <v>147</v>
      </c>
      <c r="D4104" s="718" t="s">
        <v>3450</v>
      </c>
      <c r="E4104" s="719">
        <v>1800</v>
      </c>
      <c r="F4104" s="720" t="s">
        <v>3949</v>
      </c>
      <c r="G4104" s="718" t="s">
        <v>3950</v>
      </c>
      <c r="H4104" s="718"/>
      <c r="I4104" s="718" t="s">
        <v>520</v>
      </c>
      <c r="J4104" s="718" t="s">
        <v>3951</v>
      </c>
      <c r="K4104" s="721">
        <v>25</v>
      </c>
      <c r="L4104" s="732">
        <v>1</v>
      </c>
      <c r="M4104" s="733">
        <v>1800</v>
      </c>
      <c r="N4104" s="734" t="s">
        <v>542</v>
      </c>
      <c r="O4104" s="732">
        <v>0</v>
      </c>
      <c r="P4104" s="733">
        <v>0</v>
      </c>
      <c r="Q4104" s="735"/>
      <c r="R4104" s="736" t="s">
        <v>543</v>
      </c>
    </row>
    <row r="4105" spans="1:18" s="28" customFormat="1" ht="12" x14ac:dyDescent="0.2">
      <c r="A4105" s="717" t="s">
        <v>514</v>
      </c>
      <c r="B4105" s="718" t="s">
        <v>515</v>
      </c>
      <c r="C4105" s="718" t="s">
        <v>147</v>
      </c>
      <c r="D4105" s="718" t="s">
        <v>585</v>
      </c>
      <c r="E4105" s="719">
        <v>3000</v>
      </c>
      <c r="F4105" s="720" t="s">
        <v>3952</v>
      </c>
      <c r="G4105" s="718" t="s">
        <v>3953</v>
      </c>
      <c r="H4105" s="718" t="s">
        <v>527</v>
      </c>
      <c r="I4105" s="718" t="s">
        <v>528</v>
      </c>
      <c r="J4105" s="718" t="s">
        <v>3954</v>
      </c>
      <c r="K4105" s="721" t="s">
        <v>557</v>
      </c>
      <c r="L4105" s="732">
        <v>5</v>
      </c>
      <c r="M4105" s="733">
        <v>13386.67</v>
      </c>
      <c r="N4105" s="734" t="s">
        <v>557</v>
      </c>
      <c r="O4105" s="732">
        <v>6</v>
      </c>
      <c r="P4105" s="733">
        <v>18000</v>
      </c>
      <c r="Q4105" s="735" t="str">
        <f>+N4105</f>
        <v>13 - INDETERMINADO</v>
      </c>
      <c r="R4105" s="736" t="s">
        <v>523</v>
      </c>
    </row>
    <row r="4106" spans="1:18" s="28" customFormat="1" ht="12" x14ac:dyDescent="0.2">
      <c r="A4106" s="717" t="s">
        <v>514</v>
      </c>
      <c r="B4106" s="718" t="s">
        <v>515</v>
      </c>
      <c r="C4106" s="718" t="s">
        <v>147</v>
      </c>
      <c r="D4106" s="718" t="s">
        <v>1293</v>
      </c>
      <c r="E4106" s="719">
        <v>4000</v>
      </c>
      <c r="F4106" s="720" t="s">
        <v>3955</v>
      </c>
      <c r="G4106" s="718" t="s">
        <v>3956</v>
      </c>
      <c r="H4106" s="718" t="s">
        <v>539</v>
      </c>
      <c r="I4106" s="718" t="s">
        <v>1332</v>
      </c>
      <c r="J4106" s="718" t="s">
        <v>2561</v>
      </c>
      <c r="K4106" s="721" t="s">
        <v>647</v>
      </c>
      <c r="L4106" s="732">
        <v>12</v>
      </c>
      <c r="M4106" s="733">
        <v>48600</v>
      </c>
      <c r="N4106" s="734" t="s">
        <v>647</v>
      </c>
      <c r="O4106" s="732">
        <v>6</v>
      </c>
      <c r="P4106" s="733">
        <v>23929.439999999999</v>
      </c>
      <c r="Q4106" s="735" t="str">
        <f>+N4106</f>
        <v>37 - INDETERMINADO</v>
      </c>
      <c r="R4106" s="736" t="s">
        <v>523</v>
      </c>
    </row>
    <row r="4107" spans="1:18" s="28" customFormat="1" ht="12" x14ac:dyDescent="0.2">
      <c r="A4107" s="717" t="s">
        <v>514</v>
      </c>
      <c r="B4107" s="718" t="s">
        <v>515</v>
      </c>
      <c r="C4107" s="718" t="s">
        <v>147</v>
      </c>
      <c r="D4107" s="718" t="s">
        <v>618</v>
      </c>
      <c r="E4107" s="719">
        <v>3000</v>
      </c>
      <c r="F4107" s="720" t="s">
        <v>3957</v>
      </c>
      <c r="G4107" s="718" t="s">
        <v>3958</v>
      </c>
      <c r="H4107" s="718" t="s">
        <v>539</v>
      </c>
      <c r="I4107" s="718" t="s">
        <v>528</v>
      </c>
      <c r="J4107" s="718" t="s">
        <v>1517</v>
      </c>
      <c r="K4107" s="721" t="s">
        <v>557</v>
      </c>
      <c r="L4107" s="732">
        <v>5</v>
      </c>
      <c r="M4107" s="733">
        <v>15000</v>
      </c>
      <c r="N4107" s="734" t="s">
        <v>542</v>
      </c>
      <c r="O4107" s="732">
        <v>0</v>
      </c>
      <c r="P4107" s="733">
        <v>0</v>
      </c>
      <c r="Q4107" s="735"/>
      <c r="R4107" s="736" t="s">
        <v>543</v>
      </c>
    </row>
    <row r="4108" spans="1:18" s="28" customFormat="1" ht="12" x14ac:dyDescent="0.2">
      <c r="A4108" s="717" t="s">
        <v>514</v>
      </c>
      <c r="B4108" s="718" t="s">
        <v>515</v>
      </c>
      <c r="C4108" s="718" t="s">
        <v>147</v>
      </c>
      <c r="D4108" s="718" t="s">
        <v>1536</v>
      </c>
      <c r="E4108" s="719">
        <v>1800</v>
      </c>
      <c r="F4108" s="720" t="s">
        <v>3959</v>
      </c>
      <c r="G4108" s="718" t="s">
        <v>3960</v>
      </c>
      <c r="H4108" s="718"/>
      <c r="I4108" s="718" t="s">
        <v>3961</v>
      </c>
      <c r="J4108" s="718" t="s">
        <v>3962</v>
      </c>
      <c r="K4108" s="721" t="s">
        <v>1001</v>
      </c>
      <c r="L4108" s="732">
        <v>12</v>
      </c>
      <c r="M4108" s="733">
        <v>22410</v>
      </c>
      <c r="N4108" s="734" t="s">
        <v>1001</v>
      </c>
      <c r="O4108" s="732">
        <v>6</v>
      </c>
      <c r="P4108" s="733">
        <v>10800</v>
      </c>
      <c r="Q4108" s="735" t="str">
        <f>+N4108</f>
        <v>27 - INDETERMINADO</v>
      </c>
      <c r="R4108" s="736" t="s">
        <v>523</v>
      </c>
    </row>
    <row r="4109" spans="1:18" s="28" customFormat="1" ht="12" x14ac:dyDescent="0.2">
      <c r="A4109" s="717" t="s">
        <v>514</v>
      </c>
      <c r="B4109" s="718" t="s">
        <v>515</v>
      </c>
      <c r="C4109" s="718" t="s">
        <v>147</v>
      </c>
      <c r="D4109" s="718" t="s">
        <v>819</v>
      </c>
      <c r="E4109" s="719">
        <v>4000</v>
      </c>
      <c r="F4109" s="720" t="s">
        <v>3963</v>
      </c>
      <c r="G4109" s="718" t="s">
        <v>3964</v>
      </c>
      <c r="H4109" s="718" t="s">
        <v>519</v>
      </c>
      <c r="I4109" s="718" t="s">
        <v>528</v>
      </c>
      <c r="J4109" s="718" t="s">
        <v>547</v>
      </c>
      <c r="K4109" s="721">
        <v>10</v>
      </c>
      <c r="L4109" s="732">
        <v>1</v>
      </c>
      <c r="M4109" s="733">
        <v>4000</v>
      </c>
      <c r="N4109" s="734" t="s">
        <v>542</v>
      </c>
      <c r="O4109" s="732">
        <v>0</v>
      </c>
      <c r="P4109" s="733">
        <v>0</v>
      </c>
      <c r="Q4109" s="735"/>
      <c r="R4109" s="736" t="s">
        <v>543</v>
      </c>
    </row>
    <row r="4110" spans="1:18" s="28" customFormat="1" ht="12" x14ac:dyDescent="0.2">
      <c r="A4110" s="717" t="s">
        <v>514</v>
      </c>
      <c r="B4110" s="718" t="s">
        <v>549</v>
      </c>
      <c r="C4110" s="718" t="s">
        <v>147</v>
      </c>
      <c r="D4110" s="718" t="s">
        <v>986</v>
      </c>
      <c r="E4110" s="719">
        <v>4500</v>
      </c>
      <c r="F4110" s="720" t="s">
        <v>3963</v>
      </c>
      <c r="G4110" s="718" t="s">
        <v>3964</v>
      </c>
      <c r="H4110" s="718" t="s">
        <v>519</v>
      </c>
      <c r="I4110" s="718" t="s">
        <v>528</v>
      </c>
      <c r="J4110" s="718" t="s">
        <v>547</v>
      </c>
      <c r="K4110" s="721" t="s">
        <v>3965</v>
      </c>
      <c r="L4110" s="732">
        <v>2</v>
      </c>
      <c r="M4110" s="733">
        <v>8793.33</v>
      </c>
      <c r="N4110" s="734">
        <v>0</v>
      </c>
      <c r="O4110" s="732">
        <v>6</v>
      </c>
      <c r="P4110" s="733">
        <v>27000</v>
      </c>
      <c r="Q4110" s="735">
        <f>+N4110</f>
        <v>0</v>
      </c>
      <c r="R4110" s="736" t="s">
        <v>523</v>
      </c>
    </row>
    <row r="4111" spans="1:18" s="28" customFormat="1" ht="12" x14ac:dyDescent="0.2">
      <c r="A4111" s="717" t="s">
        <v>514</v>
      </c>
      <c r="B4111" s="718" t="s">
        <v>515</v>
      </c>
      <c r="C4111" s="718" t="s">
        <v>147</v>
      </c>
      <c r="D4111" s="718" t="s">
        <v>3966</v>
      </c>
      <c r="E4111" s="719">
        <v>6000</v>
      </c>
      <c r="F4111" s="720" t="s">
        <v>3967</v>
      </c>
      <c r="G4111" s="718" t="s">
        <v>3968</v>
      </c>
      <c r="H4111" s="718" t="s">
        <v>519</v>
      </c>
      <c r="I4111" s="718" t="s">
        <v>528</v>
      </c>
      <c r="J4111" s="718" t="s">
        <v>3969</v>
      </c>
      <c r="K4111" s="721" t="s">
        <v>567</v>
      </c>
      <c r="L4111" s="732">
        <v>5</v>
      </c>
      <c r="M4111" s="733">
        <v>30000</v>
      </c>
      <c r="N4111" s="734" t="s">
        <v>567</v>
      </c>
      <c r="O4111" s="732">
        <v>6</v>
      </c>
      <c r="P4111" s="733">
        <v>36000</v>
      </c>
      <c r="Q4111" s="735" t="str">
        <f>+N4111</f>
        <v>16 - INDETERMINADO</v>
      </c>
      <c r="R4111" s="736" t="s">
        <v>523</v>
      </c>
    </row>
    <row r="4112" spans="1:18" s="28" customFormat="1" ht="12" x14ac:dyDescent="0.2">
      <c r="A4112" s="717" t="s">
        <v>514</v>
      </c>
      <c r="B4112" s="718" t="s">
        <v>515</v>
      </c>
      <c r="C4112" s="718" t="s">
        <v>147</v>
      </c>
      <c r="D4112" s="718" t="s">
        <v>544</v>
      </c>
      <c r="E4112" s="719">
        <v>4500</v>
      </c>
      <c r="F4112" s="720" t="s">
        <v>3970</v>
      </c>
      <c r="G4112" s="718" t="s">
        <v>3971</v>
      </c>
      <c r="H4112" s="718" t="s">
        <v>519</v>
      </c>
      <c r="I4112" s="718" t="s">
        <v>528</v>
      </c>
      <c r="J4112" s="718" t="s">
        <v>547</v>
      </c>
      <c r="K4112" s="721" t="s">
        <v>530</v>
      </c>
      <c r="L4112" s="732">
        <v>5</v>
      </c>
      <c r="M4112" s="733">
        <v>22500</v>
      </c>
      <c r="N4112" s="734" t="s">
        <v>530</v>
      </c>
      <c r="O4112" s="732">
        <v>6</v>
      </c>
      <c r="P4112" s="733">
        <v>27000</v>
      </c>
      <c r="Q4112" s="735" t="str">
        <f>+N4112</f>
        <v>4 - INDETERMINADO</v>
      </c>
      <c r="R4112" s="736" t="s">
        <v>523</v>
      </c>
    </row>
    <row r="4113" spans="1:18" s="28" customFormat="1" ht="12" x14ac:dyDescent="0.2">
      <c r="A4113" s="717" t="s">
        <v>514</v>
      </c>
      <c r="B4113" s="718" t="s">
        <v>515</v>
      </c>
      <c r="C4113" s="718" t="s">
        <v>147</v>
      </c>
      <c r="D4113" s="718" t="s">
        <v>3972</v>
      </c>
      <c r="E4113" s="719">
        <v>1800</v>
      </c>
      <c r="F4113" s="720" t="s">
        <v>3973</v>
      </c>
      <c r="G4113" s="718" t="s">
        <v>3974</v>
      </c>
      <c r="H4113" s="718" t="s">
        <v>571</v>
      </c>
      <c r="I4113" s="718" t="s">
        <v>571</v>
      </c>
      <c r="J4113" s="718" t="s">
        <v>571</v>
      </c>
      <c r="K4113" s="721" t="s">
        <v>1236</v>
      </c>
      <c r="L4113" s="732">
        <v>12</v>
      </c>
      <c r="M4113" s="733">
        <v>22410</v>
      </c>
      <c r="N4113" s="734" t="s">
        <v>1236</v>
      </c>
      <c r="O4113" s="732">
        <v>6</v>
      </c>
      <c r="P4113" s="733">
        <v>10800</v>
      </c>
      <c r="Q4113" s="735" t="str">
        <f>+N4113</f>
        <v>32 - INDETERMINADO</v>
      </c>
      <c r="R4113" s="736" t="s">
        <v>523</v>
      </c>
    </row>
    <row r="4114" spans="1:18" s="28" customFormat="1" ht="12" x14ac:dyDescent="0.2">
      <c r="A4114" s="717" t="s">
        <v>514</v>
      </c>
      <c r="B4114" s="718" t="s">
        <v>515</v>
      </c>
      <c r="C4114" s="718" t="s">
        <v>147</v>
      </c>
      <c r="D4114" s="718" t="s">
        <v>3975</v>
      </c>
      <c r="E4114" s="719">
        <v>6500</v>
      </c>
      <c r="F4114" s="720" t="s">
        <v>3976</v>
      </c>
      <c r="G4114" s="718" t="s">
        <v>3977</v>
      </c>
      <c r="H4114" s="718" t="s">
        <v>565</v>
      </c>
      <c r="I4114" s="718" t="s">
        <v>520</v>
      </c>
      <c r="J4114" s="718" t="s">
        <v>588</v>
      </c>
      <c r="K4114" s="721" t="s">
        <v>1906</v>
      </c>
      <c r="L4114" s="732">
        <v>12</v>
      </c>
      <c r="M4114" s="733">
        <v>78600</v>
      </c>
      <c r="N4114" s="734" t="s">
        <v>1906</v>
      </c>
      <c r="O4114" s="732">
        <v>6</v>
      </c>
      <c r="P4114" s="733">
        <v>38994.58</v>
      </c>
      <c r="Q4114" s="735" t="str">
        <f>+N4114</f>
        <v>10 - INDETERMINADO</v>
      </c>
      <c r="R4114" s="736" t="s">
        <v>523</v>
      </c>
    </row>
    <row r="4115" spans="1:18" s="28" customFormat="1" ht="12" x14ac:dyDescent="0.2">
      <c r="A4115" s="717" t="s">
        <v>514</v>
      </c>
      <c r="B4115" s="718" t="s">
        <v>515</v>
      </c>
      <c r="C4115" s="718" t="s">
        <v>147</v>
      </c>
      <c r="D4115" s="718" t="s">
        <v>3521</v>
      </c>
      <c r="E4115" s="719">
        <v>2500</v>
      </c>
      <c r="F4115" s="720" t="s">
        <v>3978</v>
      </c>
      <c r="G4115" s="718" t="s">
        <v>3979</v>
      </c>
      <c r="H4115" s="718" t="s">
        <v>527</v>
      </c>
      <c r="I4115" s="718" t="s">
        <v>528</v>
      </c>
      <c r="J4115" s="718" t="s">
        <v>3980</v>
      </c>
      <c r="K4115" s="721" t="s">
        <v>557</v>
      </c>
      <c r="L4115" s="732">
        <v>12</v>
      </c>
      <c r="M4115" s="733">
        <v>30600</v>
      </c>
      <c r="N4115" s="734" t="s">
        <v>557</v>
      </c>
      <c r="O4115" s="732">
        <v>6</v>
      </c>
      <c r="P4115" s="733">
        <v>14750</v>
      </c>
      <c r="Q4115" s="735"/>
      <c r="R4115" s="736" t="s">
        <v>543</v>
      </c>
    </row>
    <row r="4116" spans="1:18" s="28" customFormat="1" ht="12" x14ac:dyDescent="0.2">
      <c r="A4116" s="717" t="s">
        <v>514</v>
      </c>
      <c r="B4116" s="718" t="s">
        <v>515</v>
      </c>
      <c r="C4116" s="718" t="s">
        <v>147</v>
      </c>
      <c r="D4116" s="718" t="s">
        <v>1161</v>
      </c>
      <c r="E4116" s="719">
        <v>5000</v>
      </c>
      <c r="F4116" s="720" t="s">
        <v>3981</v>
      </c>
      <c r="G4116" s="718" t="s">
        <v>3982</v>
      </c>
      <c r="H4116" s="718" t="s">
        <v>519</v>
      </c>
      <c r="I4116" s="718" t="s">
        <v>528</v>
      </c>
      <c r="J4116" s="718" t="s">
        <v>547</v>
      </c>
      <c r="K4116" s="721" t="s">
        <v>557</v>
      </c>
      <c r="L4116" s="732">
        <v>12</v>
      </c>
      <c r="M4116" s="733">
        <v>60600</v>
      </c>
      <c r="N4116" s="734" t="s">
        <v>557</v>
      </c>
      <c r="O4116" s="732">
        <v>6</v>
      </c>
      <c r="P4116" s="733">
        <v>30000</v>
      </c>
      <c r="Q4116" s="735" t="str">
        <f t="shared" ref="Q4116:Q4122" si="98">+N4116</f>
        <v>13 - INDETERMINADO</v>
      </c>
      <c r="R4116" s="736" t="s">
        <v>523</v>
      </c>
    </row>
    <row r="4117" spans="1:18" s="28" customFormat="1" ht="12" x14ac:dyDescent="0.2">
      <c r="A4117" s="717" t="s">
        <v>514</v>
      </c>
      <c r="B4117" s="718" t="s">
        <v>515</v>
      </c>
      <c r="C4117" s="718" t="s">
        <v>147</v>
      </c>
      <c r="D4117" s="718" t="s">
        <v>819</v>
      </c>
      <c r="E4117" s="719">
        <v>4000</v>
      </c>
      <c r="F4117" s="720" t="s">
        <v>3983</v>
      </c>
      <c r="G4117" s="718" t="s">
        <v>3984</v>
      </c>
      <c r="H4117" s="718" t="s">
        <v>519</v>
      </c>
      <c r="I4117" s="718" t="s">
        <v>528</v>
      </c>
      <c r="J4117" s="718" t="s">
        <v>547</v>
      </c>
      <c r="K4117" s="721" t="s">
        <v>535</v>
      </c>
      <c r="L4117" s="732">
        <v>12</v>
      </c>
      <c r="M4117" s="733">
        <v>48600</v>
      </c>
      <c r="N4117" s="734" t="s">
        <v>535</v>
      </c>
      <c r="O4117" s="732">
        <v>6</v>
      </c>
      <c r="P4117" s="733">
        <v>23994.17</v>
      </c>
      <c r="Q4117" s="735" t="str">
        <f t="shared" si="98"/>
        <v>12 - INDETERMINADO</v>
      </c>
      <c r="R4117" s="736" t="s">
        <v>523</v>
      </c>
    </row>
    <row r="4118" spans="1:18" s="28" customFormat="1" ht="12" x14ac:dyDescent="0.2">
      <c r="A4118" s="717" t="s">
        <v>514</v>
      </c>
      <c r="B4118" s="718" t="s">
        <v>515</v>
      </c>
      <c r="C4118" s="718" t="s">
        <v>147</v>
      </c>
      <c r="D4118" s="718" t="s">
        <v>657</v>
      </c>
      <c r="E4118" s="719">
        <v>3000</v>
      </c>
      <c r="F4118" s="720" t="s">
        <v>3985</v>
      </c>
      <c r="G4118" s="718" t="s">
        <v>3986</v>
      </c>
      <c r="H4118" s="718" t="s">
        <v>527</v>
      </c>
      <c r="I4118" s="718" t="s">
        <v>528</v>
      </c>
      <c r="J4118" s="718" t="s">
        <v>1618</v>
      </c>
      <c r="K4118" s="721" t="s">
        <v>612</v>
      </c>
      <c r="L4118" s="732">
        <v>5</v>
      </c>
      <c r="M4118" s="733">
        <v>15000</v>
      </c>
      <c r="N4118" s="734" t="s">
        <v>612</v>
      </c>
      <c r="O4118" s="732">
        <v>6</v>
      </c>
      <c r="P4118" s="733">
        <v>17900</v>
      </c>
      <c r="Q4118" s="735" t="str">
        <f t="shared" si="98"/>
        <v>15 - INDETERMINADO</v>
      </c>
      <c r="R4118" s="736" t="s">
        <v>523</v>
      </c>
    </row>
    <row r="4119" spans="1:18" s="28" customFormat="1" ht="12" x14ac:dyDescent="0.2">
      <c r="A4119" s="717" t="s">
        <v>514</v>
      </c>
      <c r="B4119" s="718" t="s">
        <v>515</v>
      </c>
      <c r="C4119" s="718" t="s">
        <v>147</v>
      </c>
      <c r="D4119" s="718" t="s">
        <v>804</v>
      </c>
      <c r="E4119" s="719">
        <v>3000</v>
      </c>
      <c r="F4119" s="720" t="s">
        <v>3987</v>
      </c>
      <c r="G4119" s="718" t="s">
        <v>3988</v>
      </c>
      <c r="H4119" s="718"/>
      <c r="I4119" s="718" t="s">
        <v>528</v>
      </c>
      <c r="J4119" s="718" t="s">
        <v>3989</v>
      </c>
      <c r="K4119" s="721" t="s">
        <v>557</v>
      </c>
      <c r="L4119" s="732">
        <v>5</v>
      </c>
      <c r="M4119" s="733">
        <v>15000</v>
      </c>
      <c r="N4119" s="734" t="s">
        <v>557</v>
      </c>
      <c r="O4119" s="732">
        <v>6</v>
      </c>
      <c r="P4119" s="733">
        <v>17500</v>
      </c>
      <c r="Q4119" s="735" t="str">
        <f t="shared" si="98"/>
        <v>13 - INDETERMINADO</v>
      </c>
      <c r="R4119" s="736" t="s">
        <v>523</v>
      </c>
    </row>
    <row r="4120" spans="1:18" s="28" customFormat="1" ht="12" x14ac:dyDescent="0.2">
      <c r="A4120" s="717" t="s">
        <v>514</v>
      </c>
      <c r="B4120" s="718" t="s">
        <v>515</v>
      </c>
      <c r="C4120" s="718" t="s">
        <v>147</v>
      </c>
      <c r="D4120" s="718" t="s">
        <v>814</v>
      </c>
      <c r="E4120" s="719">
        <v>9000</v>
      </c>
      <c r="F4120" s="720" t="s">
        <v>3990</v>
      </c>
      <c r="G4120" s="718" t="s">
        <v>3991</v>
      </c>
      <c r="H4120" s="718" t="s">
        <v>519</v>
      </c>
      <c r="I4120" s="718" t="s">
        <v>528</v>
      </c>
      <c r="J4120" s="718" t="s">
        <v>547</v>
      </c>
      <c r="K4120" s="721" t="s">
        <v>3992</v>
      </c>
      <c r="L4120" s="732">
        <v>2</v>
      </c>
      <c r="M4120" s="733">
        <v>17493.330000000002</v>
      </c>
      <c r="N4120" s="734">
        <v>0</v>
      </c>
      <c r="O4120" s="732">
        <v>6</v>
      </c>
      <c r="P4120" s="733">
        <v>53624.360000000008</v>
      </c>
      <c r="Q4120" s="735">
        <f t="shared" si="98"/>
        <v>0</v>
      </c>
      <c r="R4120" s="736" t="s">
        <v>523</v>
      </c>
    </row>
    <row r="4121" spans="1:18" s="28" customFormat="1" ht="12" x14ac:dyDescent="0.2">
      <c r="A4121" s="717" t="s">
        <v>514</v>
      </c>
      <c r="B4121" s="718" t="s">
        <v>515</v>
      </c>
      <c r="C4121" s="718" t="s">
        <v>147</v>
      </c>
      <c r="D4121" s="718" t="s">
        <v>1296</v>
      </c>
      <c r="E4121" s="719">
        <v>2500</v>
      </c>
      <c r="F4121" s="720" t="s">
        <v>3993</v>
      </c>
      <c r="G4121" s="718" t="s">
        <v>3994</v>
      </c>
      <c r="H4121" s="718" t="s">
        <v>539</v>
      </c>
      <c r="I4121" s="718" t="s">
        <v>520</v>
      </c>
      <c r="J4121" s="718" t="s">
        <v>2066</v>
      </c>
      <c r="K4121" s="721" t="s">
        <v>785</v>
      </c>
      <c r="L4121" s="732">
        <v>12</v>
      </c>
      <c r="M4121" s="733">
        <v>30516.67</v>
      </c>
      <c r="N4121" s="734" t="s">
        <v>785</v>
      </c>
      <c r="O4121" s="732">
        <v>6</v>
      </c>
      <c r="P4121" s="733">
        <v>15000</v>
      </c>
      <c r="Q4121" s="735" t="str">
        <f t="shared" si="98"/>
        <v>11 - INDETERMINADO</v>
      </c>
      <c r="R4121" s="736" t="s">
        <v>523</v>
      </c>
    </row>
    <row r="4122" spans="1:18" s="28" customFormat="1" ht="12" x14ac:dyDescent="0.2">
      <c r="A4122" s="717" t="s">
        <v>514</v>
      </c>
      <c r="B4122" s="718" t="s">
        <v>515</v>
      </c>
      <c r="C4122" s="718" t="s">
        <v>147</v>
      </c>
      <c r="D4122" s="718" t="s">
        <v>841</v>
      </c>
      <c r="E4122" s="719">
        <v>3000</v>
      </c>
      <c r="F4122" s="720" t="s">
        <v>3995</v>
      </c>
      <c r="G4122" s="718" t="s">
        <v>3996</v>
      </c>
      <c r="H4122" s="718" t="s">
        <v>519</v>
      </c>
      <c r="I4122" s="718" t="s">
        <v>528</v>
      </c>
      <c r="J4122" s="718" t="s">
        <v>547</v>
      </c>
      <c r="K4122" s="721" t="s">
        <v>700</v>
      </c>
      <c r="L4122" s="732">
        <v>5</v>
      </c>
      <c r="M4122" s="733">
        <v>14900</v>
      </c>
      <c r="N4122" s="734" t="s">
        <v>700</v>
      </c>
      <c r="O4122" s="732">
        <v>6</v>
      </c>
      <c r="P4122" s="733">
        <v>17300</v>
      </c>
      <c r="Q4122" s="735" t="str">
        <f t="shared" si="98"/>
        <v>3 - INDETERMINADO</v>
      </c>
      <c r="R4122" s="736" t="s">
        <v>523</v>
      </c>
    </row>
    <row r="4123" spans="1:18" s="28" customFormat="1" ht="12" x14ac:dyDescent="0.2">
      <c r="A4123" s="717" t="s">
        <v>514</v>
      </c>
      <c r="B4123" s="718" t="s">
        <v>515</v>
      </c>
      <c r="C4123" s="718" t="s">
        <v>147</v>
      </c>
      <c r="D4123" s="718" t="s">
        <v>608</v>
      </c>
      <c r="E4123" s="719">
        <v>2000</v>
      </c>
      <c r="F4123" s="720" t="s">
        <v>3997</v>
      </c>
      <c r="G4123" s="718" t="s">
        <v>3998</v>
      </c>
      <c r="H4123" s="718" t="s">
        <v>539</v>
      </c>
      <c r="I4123" s="718" t="s">
        <v>528</v>
      </c>
      <c r="J4123" s="718" t="s">
        <v>596</v>
      </c>
      <c r="K4123" s="721" t="s">
        <v>700</v>
      </c>
      <c r="L4123" s="732">
        <v>4</v>
      </c>
      <c r="M4123" s="733">
        <v>8000</v>
      </c>
      <c r="N4123" s="734" t="s">
        <v>542</v>
      </c>
      <c r="O4123" s="732">
        <v>0</v>
      </c>
      <c r="P4123" s="733">
        <v>0</v>
      </c>
      <c r="Q4123" s="735"/>
      <c r="R4123" s="736" t="s">
        <v>543</v>
      </c>
    </row>
    <row r="4124" spans="1:18" s="28" customFormat="1" ht="12" x14ac:dyDescent="0.2">
      <c r="A4124" s="717" t="s">
        <v>514</v>
      </c>
      <c r="B4124" s="718" t="s">
        <v>515</v>
      </c>
      <c r="C4124" s="718" t="s">
        <v>147</v>
      </c>
      <c r="D4124" s="718" t="s">
        <v>3999</v>
      </c>
      <c r="E4124" s="719">
        <v>2500</v>
      </c>
      <c r="F4124" s="720" t="s">
        <v>4000</v>
      </c>
      <c r="G4124" s="718" t="s">
        <v>4001</v>
      </c>
      <c r="H4124" s="718" t="s">
        <v>539</v>
      </c>
      <c r="I4124" s="718" t="s">
        <v>520</v>
      </c>
      <c r="J4124" s="718" t="s">
        <v>2008</v>
      </c>
      <c r="K4124" s="721" t="s">
        <v>1236</v>
      </c>
      <c r="L4124" s="732">
        <v>12</v>
      </c>
      <c r="M4124" s="733">
        <v>30516.67</v>
      </c>
      <c r="N4124" s="734" t="s">
        <v>1236</v>
      </c>
      <c r="O4124" s="732">
        <v>6</v>
      </c>
      <c r="P4124" s="733">
        <v>14750</v>
      </c>
      <c r="Q4124" s="735" t="str">
        <f>+N4124</f>
        <v>32 - INDETERMINADO</v>
      </c>
      <c r="R4124" s="736" t="s">
        <v>523</v>
      </c>
    </row>
    <row r="4125" spans="1:18" s="28" customFormat="1" ht="12" x14ac:dyDescent="0.2">
      <c r="A4125" s="717" t="s">
        <v>514</v>
      </c>
      <c r="B4125" s="718" t="s">
        <v>515</v>
      </c>
      <c r="C4125" s="718" t="s">
        <v>147</v>
      </c>
      <c r="D4125" s="718" t="s">
        <v>1457</v>
      </c>
      <c r="E4125" s="719">
        <v>6000</v>
      </c>
      <c r="F4125" s="720" t="s">
        <v>4002</v>
      </c>
      <c r="G4125" s="718" t="s">
        <v>4003</v>
      </c>
      <c r="H4125" s="718" t="s">
        <v>527</v>
      </c>
      <c r="I4125" s="718" t="s">
        <v>528</v>
      </c>
      <c r="J4125" s="718" t="s">
        <v>4004</v>
      </c>
      <c r="K4125" s="721">
        <v>6</v>
      </c>
      <c r="L4125" s="732">
        <v>1</v>
      </c>
      <c r="M4125" s="733">
        <v>6000</v>
      </c>
      <c r="N4125" s="734" t="s">
        <v>542</v>
      </c>
      <c r="O4125" s="732">
        <v>0</v>
      </c>
      <c r="P4125" s="733">
        <v>0</v>
      </c>
      <c r="Q4125" s="735"/>
      <c r="R4125" s="736" t="s">
        <v>543</v>
      </c>
    </row>
    <row r="4126" spans="1:18" s="28" customFormat="1" ht="12" x14ac:dyDescent="0.2">
      <c r="A4126" s="717" t="s">
        <v>514</v>
      </c>
      <c r="B4126" s="718" t="s">
        <v>515</v>
      </c>
      <c r="C4126" s="718" t="s">
        <v>147</v>
      </c>
      <c r="D4126" s="718" t="s">
        <v>1771</v>
      </c>
      <c r="E4126" s="719">
        <v>5000</v>
      </c>
      <c r="F4126" s="720" t="s">
        <v>4005</v>
      </c>
      <c r="G4126" s="718" t="s">
        <v>4006</v>
      </c>
      <c r="H4126" s="718" t="s">
        <v>539</v>
      </c>
      <c r="I4126" s="718" t="s">
        <v>528</v>
      </c>
      <c r="J4126" s="718" t="s">
        <v>540</v>
      </c>
      <c r="K4126" s="721" t="s">
        <v>557</v>
      </c>
      <c r="L4126" s="732">
        <v>12</v>
      </c>
      <c r="M4126" s="733">
        <v>60433.33</v>
      </c>
      <c r="N4126" s="734" t="s">
        <v>557</v>
      </c>
      <c r="O4126" s="732">
        <v>6</v>
      </c>
      <c r="P4126" s="733">
        <v>30000</v>
      </c>
      <c r="Q4126" s="735" t="str">
        <f>+N4126</f>
        <v>13 - INDETERMINADO</v>
      </c>
      <c r="R4126" s="736" t="s">
        <v>523</v>
      </c>
    </row>
    <row r="4127" spans="1:18" s="28" customFormat="1" ht="12" x14ac:dyDescent="0.2">
      <c r="A4127" s="717" t="s">
        <v>514</v>
      </c>
      <c r="B4127" s="718" t="s">
        <v>515</v>
      </c>
      <c r="C4127" s="718" t="s">
        <v>147</v>
      </c>
      <c r="D4127" s="718" t="s">
        <v>676</v>
      </c>
      <c r="E4127" s="719">
        <v>3000</v>
      </c>
      <c r="F4127" s="720" t="s">
        <v>4007</v>
      </c>
      <c r="G4127" s="718" t="s">
        <v>4008</v>
      </c>
      <c r="H4127" s="718" t="s">
        <v>527</v>
      </c>
      <c r="I4127" s="718" t="s">
        <v>520</v>
      </c>
      <c r="J4127" s="718" t="s">
        <v>803</v>
      </c>
      <c r="K4127" s="721" t="s">
        <v>700</v>
      </c>
      <c r="L4127" s="732">
        <v>5</v>
      </c>
      <c r="M4127" s="733">
        <v>14993.33</v>
      </c>
      <c r="N4127" s="734" t="s">
        <v>700</v>
      </c>
      <c r="O4127" s="732">
        <v>6</v>
      </c>
      <c r="P4127" s="733">
        <v>17921.28</v>
      </c>
      <c r="Q4127" s="735" t="str">
        <f>+N4127</f>
        <v>3 - INDETERMINADO</v>
      </c>
      <c r="R4127" s="736" t="s">
        <v>523</v>
      </c>
    </row>
    <row r="4128" spans="1:18" s="28" customFormat="1" ht="12" x14ac:dyDescent="0.2">
      <c r="A4128" s="717" t="s">
        <v>514</v>
      </c>
      <c r="B4128" s="718" t="s">
        <v>515</v>
      </c>
      <c r="C4128" s="718" t="s">
        <v>147</v>
      </c>
      <c r="D4128" s="718" t="s">
        <v>741</v>
      </c>
      <c r="E4128" s="719">
        <v>4500</v>
      </c>
      <c r="F4128" s="720" t="s">
        <v>4009</v>
      </c>
      <c r="G4128" s="718" t="s">
        <v>4010</v>
      </c>
      <c r="H4128" s="718" t="s">
        <v>565</v>
      </c>
      <c r="I4128" s="718" t="s">
        <v>528</v>
      </c>
      <c r="J4128" s="718" t="s">
        <v>566</v>
      </c>
      <c r="K4128" s="721" t="s">
        <v>700</v>
      </c>
      <c r="L4128" s="732">
        <v>12</v>
      </c>
      <c r="M4128" s="733">
        <v>54600</v>
      </c>
      <c r="N4128" s="734" t="s">
        <v>700</v>
      </c>
      <c r="O4128" s="732">
        <v>2</v>
      </c>
      <c r="P4128" s="733">
        <v>5550</v>
      </c>
      <c r="Q4128" s="735"/>
      <c r="R4128" s="736" t="s">
        <v>543</v>
      </c>
    </row>
    <row r="4129" spans="1:18" s="28" customFormat="1" ht="12" x14ac:dyDescent="0.2">
      <c r="A4129" s="717" t="s">
        <v>514</v>
      </c>
      <c r="B4129" s="718" t="s">
        <v>515</v>
      </c>
      <c r="C4129" s="718" t="s">
        <v>147</v>
      </c>
      <c r="D4129" s="718" t="s">
        <v>544</v>
      </c>
      <c r="E4129" s="719">
        <v>4000</v>
      </c>
      <c r="F4129" s="720" t="s">
        <v>4011</v>
      </c>
      <c r="G4129" s="718" t="s">
        <v>4012</v>
      </c>
      <c r="H4129" s="718" t="s">
        <v>519</v>
      </c>
      <c r="I4129" s="718" t="s">
        <v>528</v>
      </c>
      <c r="J4129" s="718" t="s">
        <v>547</v>
      </c>
      <c r="K4129" s="721" t="s">
        <v>535</v>
      </c>
      <c r="L4129" s="732">
        <v>12</v>
      </c>
      <c r="M4129" s="733">
        <v>48600</v>
      </c>
      <c r="N4129" s="734" t="s">
        <v>535</v>
      </c>
      <c r="O4129" s="732">
        <v>6</v>
      </c>
      <c r="P4129" s="733">
        <v>23806.670000000002</v>
      </c>
      <c r="Q4129" s="735"/>
      <c r="R4129" s="736" t="s">
        <v>543</v>
      </c>
    </row>
    <row r="4130" spans="1:18" s="28" customFormat="1" ht="12" x14ac:dyDescent="0.2">
      <c r="A4130" s="717" t="s">
        <v>514</v>
      </c>
      <c r="B4130" s="718" t="s">
        <v>515</v>
      </c>
      <c r="C4130" s="718" t="s">
        <v>147</v>
      </c>
      <c r="D4130" s="718" t="s">
        <v>1081</v>
      </c>
      <c r="E4130" s="719">
        <v>2500</v>
      </c>
      <c r="F4130" s="720" t="s">
        <v>4013</v>
      </c>
      <c r="G4130" s="718" t="s">
        <v>4014</v>
      </c>
      <c r="H4130" s="718" t="s">
        <v>565</v>
      </c>
      <c r="I4130" s="718" t="s">
        <v>528</v>
      </c>
      <c r="J4130" s="718" t="s">
        <v>566</v>
      </c>
      <c r="K4130" s="721" t="s">
        <v>700</v>
      </c>
      <c r="L4130" s="732">
        <v>12</v>
      </c>
      <c r="M4130" s="733">
        <v>30600</v>
      </c>
      <c r="N4130" s="734" t="s">
        <v>700</v>
      </c>
      <c r="O4130" s="732">
        <v>6</v>
      </c>
      <c r="P4130" s="733">
        <v>13746.18</v>
      </c>
      <c r="Q4130" s="735"/>
      <c r="R4130" s="736" t="s">
        <v>543</v>
      </c>
    </row>
    <row r="4131" spans="1:18" s="28" customFormat="1" ht="12" x14ac:dyDescent="0.2">
      <c r="A4131" s="717" t="s">
        <v>514</v>
      </c>
      <c r="B4131" s="718" t="s">
        <v>515</v>
      </c>
      <c r="C4131" s="718" t="s">
        <v>147</v>
      </c>
      <c r="D4131" s="718" t="s">
        <v>724</v>
      </c>
      <c r="E4131" s="719">
        <v>3000</v>
      </c>
      <c r="F4131" s="720" t="s">
        <v>4015</v>
      </c>
      <c r="G4131" s="718" t="s">
        <v>4016</v>
      </c>
      <c r="H4131" s="718"/>
      <c r="I4131" s="718" t="s">
        <v>520</v>
      </c>
      <c r="J4131" s="718" t="s">
        <v>4017</v>
      </c>
      <c r="K4131" s="721" t="s">
        <v>557</v>
      </c>
      <c r="L4131" s="732">
        <v>5</v>
      </c>
      <c r="M4131" s="733">
        <v>14800</v>
      </c>
      <c r="N4131" s="734" t="s">
        <v>557</v>
      </c>
      <c r="O4131" s="732">
        <v>6</v>
      </c>
      <c r="P4131" s="733">
        <v>17800</v>
      </c>
      <c r="Q4131" s="735" t="str">
        <f>+N4131</f>
        <v>13 - INDETERMINADO</v>
      </c>
      <c r="R4131" s="736" t="s">
        <v>523</v>
      </c>
    </row>
    <row r="4132" spans="1:18" s="28" customFormat="1" ht="12" x14ac:dyDescent="0.2">
      <c r="A4132" s="717" t="s">
        <v>514</v>
      </c>
      <c r="B4132" s="718" t="s">
        <v>515</v>
      </c>
      <c r="C4132" s="718" t="s">
        <v>147</v>
      </c>
      <c r="D4132" s="718" t="s">
        <v>4018</v>
      </c>
      <c r="E4132" s="719">
        <v>1800</v>
      </c>
      <c r="F4132" s="720" t="s">
        <v>4019</v>
      </c>
      <c r="G4132" s="718" t="s">
        <v>4020</v>
      </c>
      <c r="H4132" s="718" t="s">
        <v>571</v>
      </c>
      <c r="I4132" s="718" t="s">
        <v>571</v>
      </c>
      <c r="J4132" s="718" t="s">
        <v>571</v>
      </c>
      <c r="K4132" s="721" t="s">
        <v>740</v>
      </c>
      <c r="L4132" s="732">
        <v>12</v>
      </c>
      <c r="M4132" s="733">
        <v>22410</v>
      </c>
      <c r="N4132" s="734" t="s">
        <v>740</v>
      </c>
      <c r="O4132" s="732">
        <v>6</v>
      </c>
      <c r="P4132" s="733">
        <v>10799.619999999999</v>
      </c>
      <c r="Q4132" s="735" t="str">
        <f>+N4132</f>
        <v>26 - INDETERMINADO</v>
      </c>
      <c r="R4132" s="736" t="s">
        <v>523</v>
      </c>
    </row>
    <row r="4133" spans="1:18" s="28" customFormat="1" ht="12" x14ac:dyDescent="0.2">
      <c r="A4133" s="717" t="s">
        <v>514</v>
      </c>
      <c r="B4133" s="718" t="s">
        <v>515</v>
      </c>
      <c r="C4133" s="718" t="s">
        <v>147</v>
      </c>
      <c r="D4133" s="718" t="s">
        <v>4021</v>
      </c>
      <c r="E4133" s="719">
        <v>3000</v>
      </c>
      <c r="F4133" s="720" t="s">
        <v>4022</v>
      </c>
      <c r="G4133" s="718" t="s">
        <v>4023</v>
      </c>
      <c r="H4133" s="718" t="s">
        <v>539</v>
      </c>
      <c r="I4133" s="718" t="s">
        <v>528</v>
      </c>
      <c r="J4133" s="718" t="s">
        <v>4024</v>
      </c>
      <c r="K4133" s="721">
        <v>11</v>
      </c>
      <c r="L4133" s="732">
        <v>1</v>
      </c>
      <c r="M4133" s="733">
        <v>3000</v>
      </c>
      <c r="N4133" s="734" t="s">
        <v>542</v>
      </c>
      <c r="O4133" s="732">
        <v>0</v>
      </c>
      <c r="P4133" s="733">
        <v>0</v>
      </c>
      <c r="Q4133" s="735"/>
      <c r="R4133" s="736" t="s">
        <v>543</v>
      </c>
    </row>
    <row r="4134" spans="1:18" s="28" customFormat="1" ht="12" x14ac:dyDescent="0.2">
      <c r="A4134" s="717" t="s">
        <v>514</v>
      </c>
      <c r="B4134" s="718" t="s">
        <v>515</v>
      </c>
      <c r="C4134" s="718" t="s">
        <v>147</v>
      </c>
      <c r="D4134" s="718" t="s">
        <v>728</v>
      </c>
      <c r="E4134" s="719">
        <v>2000</v>
      </c>
      <c r="F4134" s="720" t="s">
        <v>4025</v>
      </c>
      <c r="G4134" s="718" t="s">
        <v>4026</v>
      </c>
      <c r="H4134" s="718" t="s">
        <v>539</v>
      </c>
      <c r="I4134" s="718" t="s">
        <v>520</v>
      </c>
      <c r="J4134" s="718" t="s">
        <v>2066</v>
      </c>
      <c r="K4134" s="721" t="s">
        <v>4027</v>
      </c>
      <c r="L4134" s="732">
        <v>3</v>
      </c>
      <c r="M4134" s="733">
        <v>4940</v>
      </c>
      <c r="N4134" s="734">
        <v>0</v>
      </c>
      <c r="O4134" s="732">
        <v>3</v>
      </c>
      <c r="P4134" s="733">
        <v>5999.58</v>
      </c>
      <c r="Q4134" s="735">
        <f>+N4134</f>
        <v>0</v>
      </c>
      <c r="R4134" s="736" t="s">
        <v>523</v>
      </c>
    </row>
    <row r="4135" spans="1:18" s="28" customFormat="1" ht="12" x14ac:dyDescent="0.2">
      <c r="A4135" s="717" t="s">
        <v>514</v>
      </c>
      <c r="B4135" s="718" t="s">
        <v>515</v>
      </c>
      <c r="C4135" s="718" t="s">
        <v>147</v>
      </c>
      <c r="D4135" s="718" t="s">
        <v>4028</v>
      </c>
      <c r="E4135" s="719">
        <v>2500</v>
      </c>
      <c r="F4135" s="720" t="s">
        <v>4029</v>
      </c>
      <c r="G4135" s="718" t="s">
        <v>4030</v>
      </c>
      <c r="H4135" s="718"/>
      <c r="I4135" s="718" t="s">
        <v>528</v>
      </c>
      <c r="J4135" s="718" t="s">
        <v>4031</v>
      </c>
      <c r="K4135" s="721" t="s">
        <v>940</v>
      </c>
      <c r="L4135" s="732">
        <v>12</v>
      </c>
      <c r="M4135" s="733">
        <v>30343.339999999997</v>
      </c>
      <c r="N4135" s="734" t="s">
        <v>940</v>
      </c>
      <c r="O4135" s="732">
        <v>6</v>
      </c>
      <c r="P4135" s="733">
        <v>14916.67</v>
      </c>
      <c r="Q4135" s="735" t="str">
        <f>+N4135</f>
        <v>18 - INDETERMINADO</v>
      </c>
      <c r="R4135" s="736" t="s">
        <v>523</v>
      </c>
    </row>
    <row r="4136" spans="1:18" s="28" customFormat="1" ht="12" x14ac:dyDescent="0.2">
      <c r="A4136" s="717" t="s">
        <v>514</v>
      </c>
      <c r="B4136" s="718" t="s">
        <v>515</v>
      </c>
      <c r="C4136" s="718" t="s">
        <v>147</v>
      </c>
      <c r="D4136" s="718" t="s">
        <v>2827</v>
      </c>
      <c r="E4136" s="719">
        <v>2500</v>
      </c>
      <c r="F4136" s="720" t="s">
        <v>4032</v>
      </c>
      <c r="G4136" s="718" t="s">
        <v>4033</v>
      </c>
      <c r="H4136" s="718" t="s">
        <v>571</v>
      </c>
      <c r="I4136" s="718" t="s">
        <v>571</v>
      </c>
      <c r="J4136" s="718" t="s">
        <v>571</v>
      </c>
      <c r="K4136" s="721" t="s">
        <v>530</v>
      </c>
      <c r="L4136" s="732">
        <v>6</v>
      </c>
      <c r="M4136" s="733">
        <v>14416.67</v>
      </c>
      <c r="N4136" s="734" t="s">
        <v>542</v>
      </c>
      <c r="O4136" s="732">
        <v>0</v>
      </c>
      <c r="P4136" s="733">
        <v>0</v>
      </c>
      <c r="Q4136" s="735"/>
      <c r="R4136" s="736" t="s">
        <v>543</v>
      </c>
    </row>
    <row r="4137" spans="1:18" s="28" customFormat="1" ht="12" x14ac:dyDescent="0.2">
      <c r="A4137" s="717" t="s">
        <v>514</v>
      </c>
      <c r="B4137" s="718" t="s">
        <v>515</v>
      </c>
      <c r="C4137" s="718" t="s">
        <v>147</v>
      </c>
      <c r="D4137" s="718" t="s">
        <v>1081</v>
      </c>
      <c r="E4137" s="719">
        <v>2000</v>
      </c>
      <c r="F4137" s="720" t="s">
        <v>4034</v>
      </c>
      <c r="G4137" s="718" t="s">
        <v>4035</v>
      </c>
      <c r="H4137" s="718" t="s">
        <v>539</v>
      </c>
      <c r="I4137" s="718" t="s">
        <v>520</v>
      </c>
      <c r="J4137" s="718" t="s">
        <v>3348</v>
      </c>
      <c r="K4137" s="721" t="s">
        <v>700</v>
      </c>
      <c r="L4137" s="732">
        <v>6</v>
      </c>
      <c r="M4137" s="733">
        <v>10210</v>
      </c>
      <c r="N4137" s="734" t="s">
        <v>700</v>
      </c>
      <c r="O4137" s="732">
        <v>6</v>
      </c>
      <c r="P4137" s="733">
        <v>11988.89</v>
      </c>
      <c r="Q4137" s="735"/>
      <c r="R4137" s="736" t="s">
        <v>543</v>
      </c>
    </row>
    <row r="4138" spans="1:18" s="28" customFormat="1" ht="12" x14ac:dyDescent="0.2">
      <c r="A4138" s="717" t="s">
        <v>514</v>
      </c>
      <c r="B4138" s="718" t="s">
        <v>515</v>
      </c>
      <c r="C4138" s="718" t="s">
        <v>147</v>
      </c>
      <c r="D4138" s="718" t="s">
        <v>819</v>
      </c>
      <c r="E4138" s="719">
        <v>4000</v>
      </c>
      <c r="F4138" s="720" t="s">
        <v>4036</v>
      </c>
      <c r="G4138" s="718" t="s">
        <v>4037</v>
      </c>
      <c r="H4138" s="718" t="s">
        <v>519</v>
      </c>
      <c r="I4138" s="718" t="s">
        <v>528</v>
      </c>
      <c r="J4138" s="718" t="s">
        <v>547</v>
      </c>
      <c r="K4138" s="721" t="s">
        <v>535</v>
      </c>
      <c r="L4138" s="732">
        <v>12</v>
      </c>
      <c r="M4138" s="733">
        <v>48600</v>
      </c>
      <c r="N4138" s="734" t="s">
        <v>535</v>
      </c>
      <c r="O4138" s="732">
        <v>6</v>
      </c>
      <c r="P4138" s="733">
        <v>23866.67</v>
      </c>
      <c r="Q4138" s="735" t="str">
        <f>+N4138</f>
        <v>12 - INDETERMINADO</v>
      </c>
      <c r="R4138" s="736" t="s">
        <v>523</v>
      </c>
    </row>
    <row r="4139" spans="1:18" s="28" customFormat="1" ht="12" x14ac:dyDescent="0.2">
      <c r="A4139" s="717" t="s">
        <v>514</v>
      </c>
      <c r="B4139" s="718" t="s">
        <v>515</v>
      </c>
      <c r="C4139" s="718" t="s">
        <v>147</v>
      </c>
      <c r="D4139" s="718" t="s">
        <v>3935</v>
      </c>
      <c r="E4139" s="719">
        <v>2500</v>
      </c>
      <c r="F4139" s="720" t="s">
        <v>4038</v>
      </c>
      <c r="G4139" s="718" t="s">
        <v>4039</v>
      </c>
      <c r="H4139" s="718" t="s">
        <v>571</v>
      </c>
      <c r="I4139" s="718" t="s">
        <v>571</v>
      </c>
      <c r="J4139" s="718" t="s">
        <v>571</v>
      </c>
      <c r="K4139" s="721" t="s">
        <v>535</v>
      </c>
      <c r="L4139" s="732">
        <v>12</v>
      </c>
      <c r="M4139" s="733">
        <v>30600</v>
      </c>
      <c r="N4139" s="734" t="s">
        <v>535</v>
      </c>
      <c r="O4139" s="732">
        <v>6</v>
      </c>
      <c r="P4139" s="733">
        <v>14997.74</v>
      </c>
      <c r="Q4139" s="735" t="str">
        <f>+N4139</f>
        <v>12 - INDETERMINADO</v>
      </c>
      <c r="R4139" s="736" t="s">
        <v>523</v>
      </c>
    </row>
    <row r="4140" spans="1:18" s="28" customFormat="1" ht="12" x14ac:dyDescent="0.2">
      <c r="A4140" s="717" t="s">
        <v>514</v>
      </c>
      <c r="B4140" s="718" t="s">
        <v>515</v>
      </c>
      <c r="C4140" s="718" t="s">
        <v>147</v>
      </c>
      <c r="D4140" s="718" t="s">
        <v>1058</v>
      </c>
      <c r="E4140" s="719">
        <v>5000</v>
      </c>
      <c r="F4140" s="720" t="s">
        <v>4040</v>
      </c>
      <c r="G4140" s="718" t="s">
        <v>4041</v>
      </c>
      <c r="H4140" s="718" t="s">
        <v>519</v>
      </c>
      <c r="I4140" s="718" t="s">
        <v>528</v>
      </c>
      <c r="J4140" s="718" t="s">
        <v>547</v>
      </c>
      <c r="K4140" s="721" t="s">
        <v>541</v>
      </c>
      <c r="L4140" s="732">
        <v>5</v>
      </c>
      <c r="M4140" s="733">
        <v>25000</v>
      </c>
      <c r="N4140" s="734" t="s">
        <v>541</v>
      </c>
      <c r="O4140" s="732">
        <v>6</v>
      </c>
      <c r="P4140" s="733">
        <v>30000</v>
      </c>
      <c r="Q4140" s="735" t="str">
        <f>+N4140</f>
        <v>5 - INDETERMINADO</v>
      </c>
      <c r="R4140" s="736" t="s">
        <v>523</v>
      </c>
    </row>
    <row r="4141" spans="1:18" s="28" customFormat="1" ht="12" x14ac:dyDescent="0.2">
      <c r="A4141" s="717" t="s">
        <v>514</v>
      </c>
      <c r="B4141" s="718" t="s">
        <v>515</v>
      </c>
      <c r="C4141" s="718" t="s">
        <v>147</v>
      </c>
      <c r="D4141" s="718" t="s">
        <v>4042</v>
      </c>
      <c r="E4141" s="719">
        <v>2500</v>
      </c>
      <c r="F4141" s="720" t="s">
        <v>4043</v>
      </c>
      <c r="G4141" s="718" t="s">
        <v>4044</v>
      </c>
      <c r="H4141" s="718" t="s">
        <v>930</v>
      </c>
      <c r="I4141" s="718" t="s">
        <v>528</v>
      </c>
      <c r="J4141" s="718" t="s">
        <v>1833</v>
      </c>
      <c r="K4141" s="721" t="s">
        <v>4045</v>
      </c>
      <c r="L4141" s="732">
        <v>3</v>
      </c>
      <c r="M4141" s="733">
        <v>9693.34</v>
      </c>
      <c r="N4141" s="734" t="s">
        <v>542</v>
      </c>
      <c r="O4141" s="732">
        <v>0</v>
      </c>
      <c r="P4141" s="733">
        <v>0</v>
      </c>
      <c r="Q4141" s="735"/>
      <c r="R4141" s="736" t="s">
        <v>543</v>
      </c>
    </row>
    <row r="4142" spans="1:18" s="28" customFormat="1" ht="12" x14ac:dyDescent="0.2">
      <c r="A4142" s="717" t="s">
        <v>514</v>
      </c>
      <c r="B4142" s="718" t="s">
        <v>515</v>
      </c>
      <c r="C4142" s="718" t="s">
        <v>147</v>
      </c>
      <c r="D4142" s="718" t="s">
        <v>608</v>
      </c>
      <c r="E4142" s="719">
        <v>2000</v>
      </c>
      <c r="F4142" s="720" t="s">
        <v>4046</v>
      </c>
      <c r="G4142" s="718" t="s">
        <v>4047</v>
      </c>
      <c r="H4142" s="718" t="s">
        <v>565</v>
      </c>
      <c r="I4142" s="718" t="s">
        <v>528</v>
      </c>
      <c r="J4142" s="718" t="s">
        <v>2855</v>
      </c>
      <c r="K4142" s="721" t="s">
        <v>557</v>
      </c>
      <c r="L4142" s="732">
        <v>3</v>
      </c>
      <c r="M4142" s="733">
        <v>6000</v>
      </c>
      <c r="N4142" s="734" t="s">
        <v>542</v>
      </c>
      <c r="O4142" s="732">
        <v>0</v>
      </c>
      <c r="P4142" s="733">
        <v>0</v>
      </c>
      <c r="Q4142" s="735"/>
      <c r="R4142" s="736" t="s">
        <v>543</v>
      </c>
    </row>
    <row r="4143" spans="1:18" s="28" customFormat="1" ht="12" x14ac:dyDescent="0.2">
      <c r="A4143" s="717" t="s">
        <v>514</v>
      </c>
      <c r="B4143" s="718" t="s">
        <v>515</v>
      </c>
      <c r="C4143" s="718" t="s">
        <v>147</v>
      </c>
      <c r="D4143" s="718" t="s">
        <v>657</v>
      </c>
      <c r="E4143" s="719">
        <v>3000</v>
      </c>
      <c r="F4143" s="720" t="s">
        <v>4048</v>
      </c>
      <c r="G4143" s="718" t="s">
        <v>4049</v>
      </c>
      <c r="H4143" s="718" t="s">
        <v>527</v>
      </c>
      <c r="I4143" s="718" t="s">
        <v>520</v>
      </c>
      <c r="J4143" s="718" t="s">
        <v>2555</v>
      </c>
      <c r="K4143" s="721">
        <v>13</v>
      </c>
      <c r="L4143" s="732">
        <v>2</v>
      </c>
      <c r="M4143" s="733">
        <v>6000</v>
      </c>
      <c r="N4143" s="734" t="s">
        <v>542</v>
      </c>
      <c r="O4143" s="732">
        <v>0</v>
      </c>
      <c r="P4143" s="733">
        <v>0</v>
      </c>
      <c r="Q4143" s="735"/>
      <c r="R4143" s="736" t="s">
        <v>543</v>
      </c>
    </row>
    <row r="4144" spans="1:18" s="28" customFormat="1" ht="12" x14ac:dyDescent="0.2">
      <c r="A4144" s="717" t="s">
        <v>514</v>
      </c>
      <c r="B4144" s="718" t="s">
        <v>515</v>
      </c>
      <c r="C4144" s="718" t="s">
        <v>147</v>
      </c>
      <c r="D4144" s="718" t="s">
        <v>724</v>
      </c>
      <c r="E4144" s="719">
        <v>3000</v>
      </c>
      <c r="F4144" s="720" t="s">
        <v>4050</v>
      </c>
      <c r="G4144" s="718" t="s">
        <v>4051</v>
      </c>
      <c r="H4144" s="718"/>
      <c r="I4144" s="718" t="s">
        <v>528</v>
      </c>
      <c r="J4144" s="718" t="s">
        <v>3545</v>
      </c>
      <c r="K4144" s="721" t="s">
        <v>557</v>
      </c>
      <c r="L4144" s="732">
        <v>5</v>
      </c>
      <c r="M4144" s="733">
        <v>14700</v>
      </c>
      <c r="N4144" s="734" t="s">
        <v>557</v>
      </c>
      <c r="O4144" s="732">
        <v>6</v>
      </c>
      <c r="P4144" s="733">
        <v>17900</v>
      </c>
      <c r="Q4144" s="735" t="str">
        <f>+N4144</f>
        <v>13 - INDETERMINADO</v>
      </c>
      <c r="R4144" s="736" t="s">
        <v>523</v>
      </c>
    </row>
    <row r="4145" spans="1:18" s="28" customFormat="1" ht="12" x14ac:dyDescent="0.2">
      <c r="A4145" s="717" t="s">
        <v>514</v>
      </c>
      <c r="B4145" s="718" t="s">
        <v>515</v>
      </c>
      <c r="C4145" s="718" t="s">
        <v>147</v>
      </c>
      <c r="D4145" s="718" t="s">
        <v>728</v>
      </c>
      <c r="E4145" s="719">
        <v>2000</v>
      </c>
      <c r="F4145" s="720" t="s">
        <v>4052</v>
      </c>
      <c r="G4145" s="718" t="s">
        <v>4053</v>
      </c>
      <c r="H4145" s="718" t="s">
        <v>623</v>
      </c>
      <c r="I4145" s="718" t="s">
        <v>738</v>
      </c>
      <c r="J4145" s="718" t="s">
        <v>4054</v>
      </c>
      <c r="K4145" s="721" t="s">
        <v>1416</v>
      </c>
      <c r="L4145" s="732">
        <v>12</v>
      </c>
      <c r="M4145" s="733">
        <v>24810</v>
      </c>
      <c r="N4145" s="734" t="s">
        <v>1416</v>
      </c>
      <c r="O4145" s="732">
        <v>6</v>
      </c>
      <c r="P4145" s="733">
        <v>12000</v>
      </c>
      <c r="Q4145" s="735" t="str">
        <f>+N4145</f>
        <v>31 - INDETERMINADO</v>
      </c>
      <c r="R4145" s="736" t="s">
        <v>523</v>
      </c>
    </row>
    <row r="4146" spans="1:18" s="28" customFormat="1" ht="12" x14ac:dyDescent="0.2">
      <c r="A4146" s="717" t="s">
        <v>514</v>
      </c>
      <c r="B4146" s="718" t="s">
        <v>515</v>
      </c>
      <c r="C4146" s="718" t="s">
        <v>147</v>
      </c>
      <c r="D4146" s="718" t="s">
        <v>3935</v>
      </c>
      <c r="E4146" s="719">
        <v>2500</v>
      </c>
      <c r="F4146" s="720" t="s">
        <v>4055</v>
      </c>
      <c r="G4146" s="718" t="s">
        <v>4056</v>
      </c>
      <c r="H4146" s="718" t="s">
        <v>571</v>
      </c>
      <c r="I4146" s="718" t="s">
        <v>571</v>
      </c>
      <c r="J4146" s="718" t="s">
        <v>571</v>
      </c>
      <c r="K4146" s="721" t="s">
        <v>535</v>
      </c>
      <c r="L4146" s="732">
        <v>12</v>
      </c>
      <c r="M4146" s="733">
        <v>30516.67</v>
      </c>
      <c r="N4146" s="734" t="s">
        <v>535</v>
      </c>
      <c r="O4146" s="732">
        <v>6</v>
      </c>
      <c r="P4146" s="733">
        <v>14988.2</v>
      </c>
      <c r="Q4146" s="735" t="str">
        <f>+N4146</f>
        <v>12 - INDETERMINADO</v>
      </c>
      <c r="R4146" s="736" t="s">
        <v>523</v>
      </c>
    </row>
    <row r="4147" spans="1:18" s="28" customFormat="1" ht="12" x14ac:dyDescent="0.2">
      <c r="A4147" s="717" t="s">
        <v>514</v>
      </c>
      <c r="B4147" s="718" t="s">
        <v>515</v>
      </c>
      <c r="C4147" s="718" t="s">
        <v>147</v>
      </c>
      <c r="D4147" s="718" t="s">
        <v>4057</v>
      </c>
      <c r="E4147" s="719">
        <v>1900</v>
      </c>
      <c r="F4147" s="720" t="s">
        <v>4058</v>
      </c>
      <c r="G4147" s="718" t="s">
        <v>4059</v>
      </c>
      <c r="H4147" s="718" t="s">
        <v>623</v>
      </c>
      <c r="I4147" s="718" t="s">
        <v>738</v>
      </c>
      <c r="J4147" s="718" t="s">
        <v>4060</v>
      </c>
      <c r="K4147" s="721" t="s">
        <v>1339</v>
      </c>
      <c r="L4147" s="732">
        <v>12</v>
      </c>
      <c r="M4147" s="733">
        <v>23610</v>
      </c>
      <c r="N4147" s="734" t="s">
        <v>1339</v>
      </c>
      <c r="O4147" s="732">
        <v>6</v>
      </c>
      <c r="P4147" s="733">
        <v>11400</v>
      </c>
      <c r="Q4147" s="735" t="str">
        <f>+N4147</f>
        <v>59 - INDETERMINADO</v>
      </c>
      <c r="R4147" s="736" t="s">
        <v>523</v>
      </c>
    </row>
    <row r="4148" spans="1:18" s="28" customFormat="1" ht="12" x14ac:dyDescent="0.2">
      <c r="A4148" s="717" t="s">
        <v>514</v>
      </c>
      <c r="B4148" s="718" t="s">
        <v>515</v>
      </c>
      <c r="C4148" s="718" t="s">
        <v>147</v>
      </c>
      <c r="D4148" s="718" t="s">
        <v>777</v>
      </c>
      <c r="E4148" s="719">
        <v>15000</v>
      </c>
      <c r="F4148" s="720" t="s">
        <v>4061</v>
      </c>
      <c r="G4148" s="718" t="s">
        <v>4062</v>
      </c>
      <c r="H4148" s="718"/>
      <c r="I4148" s="718" t="s">
        <v>771</v>
      </c>
      <c r="J4148" s="718" t="s">
        <v>4063</v>
      </c>
      <c r="K4148" s="721" t="s">
        <v>763</v>
      </c>
      <c r="L4148" s="732">
        <v>2</v>
      </c>
      <c r="M4148" s="733">
        <v>30000</v>
      </c>
      <c r="N4148" s="734" t="s">
        <v>542</v>
      </c>
      <c r="O4148" s="732">
        <v>0</v>
      </c>
      <c r="P4148" s="733">
        <v>0</v>
      </c>
      <c r="Q4148" s="735"/>
      <c r="R4148" s="736" t="s">
        <v>543</v>
      </c>
    </row>
    <row r="4149" spans="1:18" s="28" customFormat="1" ht="12" x14ac:dyDescent="0.2">
      <c r="A4149" s="717" t="s">
        <v>514</v>
      </c>
      <c r="B4149" s="718" t="s">
        <v>515</v>
      </c>
      <c r="C4149" s="718" t="s">
        <v>147</v>
      </c>
      <c r="D4149" s="718" t="s">
        <v>4064</v>
      </c>
      <c r="E4149" s="719">
        <v>4500</v>
      </c>
      <c r="F4149" s="720" t="s">
        <v>4065</v>
      </c>
      <c r="G4149" s="718" t="s">
        <v>4066</v>
      </c>
      <c r="H4149" s="718"/>
      <c r="I4149" s="718" t="s">
        <v>4067</v>
      </c>
      <c r="J4149" s="718" t="s">
        <v>3924</v>
      </c>
      <c r="K4149" s="721" t="s">
        <v>647</v>
      </c>
      <c r="L4149" s="732">
        <v>12</v>
      </c>
      <c r="M4149" s="733">
        <v>54600</v>
      </c>
      <c r="N4149" s="734" t="s">
        <v>647</v>
      </c>
      <c r="O4149" s="732">
        <v>6</v>
      </c>
      <c r="P4149" s="733">
        <v>26945</v>
      </c>
      <c r="Q4149" s="735" t="str">
        <f t="shared" ref="Q4149:Q4155" si="99">+N4149</f>
        <v>37 - INDETERMINADO</v>
      </c>
      <c r="R4149" s="736" t="s">
        <v>523</v>
      </c>
    </row>
    <row r="4150" spans="1:18" s="28" customFormat="1" ht="12" x14ac:dyDescent="0.2">
      <c r="A4150" s="717" t="s">
        <v>514</v>
      </c>
      <c r="B4150" s="718" t="s">
        <v>515</v>
      </c>
      <c r="C4150" s="718" t="s">
        <v>147</v>
      </c>
      <c r="D4150" s="718" t="s">
        <v>728</v>
      </c>
      <c r="E4150" s="719">
        <v>2000</v>
      </c>
      <c r="F4150" s="720" t="s">
        <v>4068</v>
      </c>
      <c r="G4150" s="718" t="s">
        <v>4069</v>
      </c>
      <c r="H4150" s="718" t="s">
        <v>527</v>
      </c>
      <c r="I4150" s="718" t="s">
        <v>528</v>
      </c>
      <c r="J4150" s="718" t="s">
        <v>3211</v>
      </c>
      <c r="K4150" s="721" t="s">
        <v>4070</v>
      </c>
      <c r="L4150" s="732">
        <v>3</v>
      </c>
      <c r="M4150" s="733">
        <v>4940</v>
      </c>
      <c r="N4150" s="734">
        <v>0</v>
      </c>
      <c r="O4150" s="732">
        <v>3</v>
      </c>
      <c r="P4150" s="733">
        <v>6000</v>
      </c>
      <c r="Q4150" s="735">
        <f t="shared" si="99"/>
        <v>0</v>
      </c>
      <c r="R4150" s="736" t="s">
        <v>523</v>
      </c>
    </row>
    <row r="4151" spans="1:18" s="28" customFormat="1" ht="12" x14ac:dyDescent="0.2">
      <c r="A4151" s="717" t="s">
        <v>514</v>
      </c>
      <c r="B4151" s="718" t="s">
        <v>515</v>
      </c>
      <c r="C4151" s="718" t="s">
        <v>147</v>
      </c>
      <c r="D4151" s="718" t="s">
        <v>1081</v>
      </c>
      <c r="E4151" s="719">
        <v>1800</v>
      </c>
      <c r="F4151" s="720" t="s">
        <v>4071</v>
      </c>
      <c r="G4151" s="718" t="s">
        <v>4072</v>
      </c>
      <c r="H4151" s="718"/>
      <c r="I4151" s="718" t="s">
        <v>528</v>
      </c>
      <c r="J4151" s="718" t="s">
        <v>4073</v>
      </c>
      <c r="K4151" s="721" t="s">
        <v>2412</v>
      </c>
      <c r="L4151" s="732">
        <v>12</v>
      </c>
      <c r="M4151" s="733">
        <v>22410</v>
      </c>
      <c r="N4151" s="734" t="s">
        <v>2412</v>
      </c>
      <c r="O4151" s="732">
        <v>6</v>
      </c>
      <c r="P4151" s="733">
        <v>10740</v>
      </c>
      <c r="Q4151" s="735" t="str">
        <f t="shared" si="99"/>
        <v>38 - INDETERMINADO</v>
      </c>
      <c r="R4151" s="736" t="s">
        <v>523</v>
      </c>
    </row>
    <row r="4152" spans="1:18" s="28" customFormat="1" ht="12" x14ac:dyDescent="0.2">
      <c r="A4152" s="717" t="s">
        <v>514</v>
      </c>
      <c r="B4152" s="718" t="s">
        <v>515</v>
      </c>
      <c r="C4152" s="718" t="s">
        <v>147</v>
      </c>
      <c r="D4152" s="718" t="s">
        <v>585</v>
      </c>
      <c r="E4152" s="719">
        <v>3000</v>
      </c>
      <c r="F4152" s="720" t="s">
        <v>4074</v>
      </c>
      <c r="G4152" s="718" t="s">
        <v>4075</v>
      </c>
      <c r="H4152" s="718" t="s">
        <v>539</v>
      </c>
      <c r="I4152" s="718" t="s">
        <v>528</v>
      </c>
      <c r="J4152" s="718" t="s">
        <v>1684</v>
      </c>
      <c r="K4152" s="721" t="s">
        <v>557</v>
      </c>
      <c r="L4152" s="732">
        <v>5</v>
      </c>
      <c r="M4152" s="733">
        <v>15000</v>
      </c>
      <c r="N4152" s="734" t="s">
        <v>557</v>
      </c>
      <c r="O4152" s="732">
        <v>6</v>
      </c>
      <c r="P4152" s="733">
        <v>18000</v>
      </c>
      <c r="Q4152" s="735" t="str">
        <f t="shared" si="99"/>
        <v>13 - INDETERMINADO</v>
      </c>
      <c r="R4152" s="736" t="s">
        <v>523</v>
      </c>
    </row>
    <row r="4153" spans="1:18" s="28" customFormat="1" ht="12" x14ac:dyDescent="0.2">
      <c r="A4153" s="717" t="s">
        <v>514</v>
      </c>
      <c r="B4153" s="718" t="s">
        <v>549</v>
      </c>
      <c r="C4153" s="718" t="s">
        <v>147</v>
      </c>
      <c r="D4153" s="718" t="s">
        <v>661</v>
      </c>
      <c r="E4153" s="719">
        <v>3000</v>
      </c>
      <c r="F4153" s="720" t="s">
        <v>4076</v>
      </c>
      <c r="G4153" s="718" t="s">
        <v>4077</v>
      </c>
      <c r="H4153" s="718"/>
      <c r="I4153" s="718" t="s">
        <v>520</v>
      </c>
      <c r="J4153" s="718" t="s">
        <v>629</v>
      </c>
      <c r="K4153" s="721" t="s">
        <v>557</v>
      </c>
      <c r="L4153" s="732">
        <v>12</v>
      </c>
      <c r="M4153" s="733">
        <v>36600</v>
      </c>
      <c r="N4153" s="734" t="s">
        <v>557</v>
      </c>
      <c r="O4153" s="732">
        <v>0</v>
      </c>
      <c r="P4153" s="733">
        <v>0</v>
      </c>
      <c r="Q4153" s="735" t="str">
        <f t="shared" si="99"/>
        <v>13 - INDETERMINADO</v>
      </c>
      <c r="R4153" s="736" t="s">
        <v>523</v>
      </c>
    </row>
    <row r="4154" spans="1:18" s="28" customFormat="1" ht="12" x14ac:dyDescent="0.2">
      <c r="A4154" s="717" t="s">
        <v>514</v>
      </c>
      <c r="B4154" s="718" t="s">
        <v>515</v>
      </c>
      <c r="C4154" s="718" t="s">
        <v>147</v>
      </c>
      <c r="D4154" s="718" t="s">
        <v>568</v>
      </c>
      <c r="E4154" s="719">
        <v>1800</v>
      </c>
      <c r="F4154" s="720" t="s">
        <v>4078</v>
      </c>
      <c r="G4154" s="718" t="s">
        <v>4079</v>
      </c>
      <c r="H4154" s="718" t="s">
        <v>571</v>
      </c>
      <c r="I4154" s="718" t="s">
        <v>571</v>
      </c>
      <c r="J4154" s="718" t="s">
        <v>571</v>
      </c>
      <c r="K4154" s="721" t="s">
        <v>572</v>
      </c>
      <c r="L4154" s="732">
        <v>12</v>
      </c>
      <c r="M4154" s="733">
        <v>22410</v>
      </c>
      <c r="N4154" s="734" t="s">
        <v>572</v>
      </c>
      <c r="O4154" s="732">
        <v>6</v>
      </c>
      <c r="P4154" s="733">
        <v>10740</v>
      </c>
      <c r="Q4154" s="735" t="str">
        <f t="shared" si="99"/>
        <v>44 - INDETERMINADO</v>
      </c>
      <c r="R4154" s="736" t="s">
        <v>523</v>
      </c>
    </row>
    <row r="4155" spans="1:18" s="28" customFormat="1" ht="12" x14ac:dyDescent="0.2">
      <c r="A4155" s="717" t="s">
        <v>514</v>
      </c>
      <c r="B4155" s="718" t="s">
        <v>515</v>
      </c>
      <c r="C4155" s="718" t="s">
        <v>147</v>
      </c>
      <c r="D4155" s="718" t="s">
        <v>1412</v>
      </c>
      <c r="E4155" s="719">
        <v>2000</v>
      </c>
      <c r="F4155" s="720" t="s">
        <v>4080</v>
      </c>
      <c r="G4155" s="718" t="s">
        <v>4081</v>
      </c>
      <c r="H4155" s="718"/>
      <c r="I4155" s="718" t="s">
        <v>738</v>
      </c>
      <c r="J4155" s="718" t="s">
        <v>4082</v>
      </c>
      <c r="K4155" s="721" t="s">
        <v>652</v>
      </c>
      <c r="L4155" s="732">
        <v>12</v>
      </c>
      <c r="M4155" s="733">
        <v>24810</v>
      </c>
      <c r="N4155" s="734" t="s">
        <v>652</v>
      </c>
      <c r="O4155" s="732">
        <v>6</v>
      </c>
      <c r="P4155" s="733">
        <v>12000</v>
      </c>
      <c r="Q4155" s="735" t="str">
        <f t="shared" si="99"/>
        <v>36 - INDETERMINADO</v>
      </c>
      <c r="R4155" s="736" t="s">
        <v>523</v>
      </c>
    </row>
    <row r="4156" spans="1:18" s="28" customFormat="1" ht="12" x14ac:dyDescent="0.2">
      <c r="A4156" s="717" t="s">
        <v>514</v>
      </c>
      <c r="B4156" s="718" t="s">
        <v>549</v>
      </c>
      <c r="C4156" s="718" t="s">
        <v>147</v>
      </c>
      <c r="D4156" s="718" t="s">
        <v>4083</v>
      </c>
      <c r="E4156" s="719">
        <v>3000</v>
      </c>
      <c r="F4156" s="720" t="s">
        <v>4084</v>
      </c>
      <c r="G4156" s="718" t="s">
        <v>4085</v>
      </c>
      <c r="H4156" s="718" t="s">
        <v>539</v>
      </c>
      <c r="I4156" s="718" t="s">
        <v>528</v>
      </c>
      <c r="J4156" s="718" t="s">
        <v>596</v>
      </c>
      <c r="K4156" s="721">
        <v>3</v>
      </c>
      <c r="L4156" s="732">
        <v>8</v>
      </c>
      <c r="M4156" s="733">
        <v>22743.33</v>
      </c>
      <c r="N4156" s="734">
        <v>4</v>
      </c>
      <c r="O4156" s="732">
        <v>1</v>
      </c>
      <c r="P4156" s="733">
        <v>800</v>
      </c>
      <c r="Q4156" s="735"/>
      <c r="R4156" s="736" t="s">
        <v>543</v>
      </c>
    </row>
    <row r="4157" spans="1:18" s="28" customFormat="1" ht="12" x14ac:dyDescent="0.2">
      <c r="A4157" s="717" t="s">
        <v>514</v>
      </c>
      <c r="B4157" s="718" t="s">
        <v>515</v>
      </c>
      <c r="C4157" s="718" t="s">
        <v>147</v>
      </c>
      <c r="D4157" s="718" t="s">
        <v>676</v>
      </c>
      <c r="E4157" s="719">
        <v>3000</v>
      </c>
      <c r="F4157" s="720" t="s">
        <v>4086</v>
      </c>
      <c r="G4157" s="718" t="s">
        <v>4087</v>
      </c>
      <c r="H4157" s="718" t="s">
        <v>930</v>
      </c>
      <c r="I4157" s="718" t="s">
        <v>528</v>
      </c>
      <c r="J4157" s="718" t="s">
        <v>931</v>
      </c>
      <c r="K4157" s="721" t="s">
        <v>4088</v>
      </c>
      <c r="L4157" s="732">
        <v>3</v>
      </c>
      <c r="M4157" s="733">
        <v>8596.25</v>
      </c>
      <c r="N4157" s="734" t="s">
        <v>4088</v>
      </c>
      <c r="O4157" s="732">
        <v>0</v>
      </c>
      <c r="P4157" s="733">
        <v>0</v>
      </c>
      <c r="Q4157" s="735" t="str">
        <f t="shared" ref="Q4157:Q4162" si="100">+N4157</f>
        <v>36-2021</v>
      </c>
      <c r="R4157" s="736" t="s">
        <v>523</v>
      </c>
    </row>
    <row r="4158" spans="1:18" s="28" customFormat="1" ht="12" x14ac:dyDescent="0.2">
      <c r="A4158" s="717" t="s">
        <v>514</v>
      </c>
      <c r="B4158" s="718" t="s">
        <v>515</v>
      </c>
      <c r="C4158" s="718" t="s">
        <v>147</v>
      </c>
      <c r="D4158" s="718" t="s">
        <v>1021</v>
      </c>
      <c r="E4158" s="719">
        <v>2000</v>
      </c>
      <c r="F4158" s="720" t="s">
        <v>4089</v>
      </c>
      <c r="G4158" s="718" t="s">
        <v>4090</v>
      </c>
      <c r="H4158" s="718"/>
      <c r="I4158" s="718" t="s">
        <v>1332</v>
      </c>
      <c r="J4158" s="718" t="s">
        <v>4091</v>
      </c>
      <c r="K4158" s="721" t="s">
        <v>4092</v>
      </c>
      <c r="L4158" s="732">
        <v>12</v>
      </c>
      <c r="M4158" s="733">
        <v>24810</v>
      </c>
      <c r="N4158" s="734" t="s">
        <v>4092</v>
      </c>
      <c r="O4158" s="732">
        <v>6</v>
      </c>
      <c r="P4158" s="733">
        <v>12000</v>
      </c>
      <c r="Q4158" s="735" t="str">
        <f t="shared" si="100"/>
        <v>88 - INDETERMINADO</v>
      </c>
      <c r="R4158" s="736" t="s">
        <v>523</v>
      </c>
    </row>
    <row r="4159" spans="1:18" s="28" customFormat="1" ht="12" x14ac:dyDescent="0.2">
      <c r="A4159" s="717" t="s">
        <v>514</v>
      </c>
      <c r="B4159" s="718" t="s">
        <v>515</v>
      </c>
      <c r="C4159" s="718" t="s">
        <v>147</v>
      </c>
      <c r="D4159" s="718" t="s">
        <v>4093</v>
      </c>
      <c r="E4159" s="719">
        <v>1800</v>
      </c>
      <c r="F4159" s="720" t="s">
        <v>4094</v>
      </c>
      <c r="G4159" s="718" t="s">
        <v>4095</v>
      </c>
      <c r="H4159" s="718" t="s">
        <v>519</v>
      </c>
      <c r="I4159" s="718" t="s">
        <v>1332</v>
      </c>
      <c r="J4159" s="718" t="s">
        <v>1549</v>
      </c>
      <c r="K4159" s="721" t="s">
        <v>1001</v>
      </c>
      <c r="L4159" s="732">
        <v>12</v>
      </c>
      <c r="M4159" s="733">
        <v>22406.75</v>
      </c>
      <c r="N4159" s="734" t="s">
        <v>1001</v>
      </c>
      <c r="O4159" s="732">
        <v>6</v>
      </c>
      <c r="P4159" s="733">
        <v>10620</v>
      </c>
      <c r="Q4159" s="735" t="str">
        <f t="shared" si="100"/>
        <v>27 - INDETERMINADO</v>
      </c>
      <c r="R4159" s="736" t="s">
        <v>523</v>
      </c>
    </row>
    <row r="4160" spans="1:18" s="28" customFormat="1" ht="12" x14ac:dyDescent="0.2">
      <c r="A4160" s="717" t="s">
        <v>514</v>
      </c>
      <c r="B4160" s="718" t="s">
        <v>515</v>
      </c>
      <c r="C4160" s="718" t="s">
        <v>147</v>
      </c>
      <c r="D4160" s="718" t="s">
        <v>4096</v>
      </c>
      <c r="E4160" s="719">
        <v>1900</v>
      </c>
      <c r="F4160" s="720" t="s">
        <v>4097</v>
      </c>
      <c r="G4160" s="718" t="s">
        <v>4098</v>
      </c>
      <c r="H4160" s="718" t="s">
        <v>930</v>
      </c>
      <c r="I4160" s="718" t="s">
        <v>520</v>
      </c>
      <c r="J4160" s="718" t="s">
        <v>1635</v>
      </c>
      <c r="K4160" s="721" t="s">
        <v>1025</v>
      </c>
      <c r="L4160" s="732">
        <v>12</v>
      </c>
      <c r="M4160" s="733">
        <v>23610</v>
      </c>
      <c r="N4160" s="734" t="s">
        <v>1025</v>
      </c>
      <c r="O4160" s="732">
        <v>6</v>
      </c>
      <c r="P4160" s="733">
        <v>11400</v>
      </c>
      <c r="Q4160" s="735" t="str">
        <f t="shared" si="100"/>
        <v>90 - INDETERMINADO</v>
      </c>
      <c r="R4160" s="736" t="s">
        <v>523</v>
      </c>
    </row>
    <row r="4161" spans="1:18" s="28" customFormat="1" ht="12" x14ac:dyDescent="0.2">
      <c r="A4161" s="717" t="s">
        <v>514</v>
      </c>
      <c r="B4161" s="718" t="s">
        <v>515</v>
      </c>
      <c r="C4161" s="718" t="s">
        <v>147</v>
      </c>
      <c r="D4161" s="718" t="s">
        <v>900</v>
      </c>
      <c r="E4161" s="719">
        <v>5000</v>
      </c>
      <c r="F4161" s="720" t="s">
        <v>4099</v>
      </c>
      <c r="G4161" s="718" t="s">
        <v>4100</v>
      </c>
      <c r="H4161" s="718" t="s">
        <v>539</v>
      </c>
      <c r="I4161" s="718" t="s">
        <v>528</v>
      </c>
      <c r="J4161" s="718" t="s">
        <v>596</v>
      </c>
      <c r="K4161" s="721" t="s">
        <v>557</v>
      </c>
      <c r="L4161" s="732">
        <v>5</v>
      </c>
      <c r="M4161" s="733">
        <v>25000</v>
      </c>
      <c r="N4161" s="734" t="s">
        <v>557</v>
      </c>
      <c r="O4161" s="732">
        <v>6</v>
      </c>
      <c r="P4161" s="733">
        <v>30000</v>
      </c>
      <c r="Q4161" s="735" t="str">
        <f t="shared" si="100"/>
        <v>13 - INDETERMINADO</v>
      </c>
      <c r="R4161" s="736" t="s">
        <v>523</v>
      </c>
    </row>
    <row r="4162" spans="1:18" s="28" customFormat="1" ht="12" x14ac:dyDescent="0.2">
      <c r="A4162" s="717" t="s">
        <v>514</v>
      </c>
      <c r="B4162" s="718" t="s">
        <v>515</v>
      </c>
      <c r="C4162" s="718" t="s">
        <v>147</v>
      </c>
      <c r="D4162" s="718" t="s">
        <v>585</v>
      </c>
      <c r="E4162" s="719">
        <v>3000</v>
      </c>
      <c r="F4162" s="720" t="s">
        <v>4101</v>
      </c>
      <c r="G4162" s="718" t="s">
        <v>4102</v>
      </c>
      <c r="H4162" s="718" t="s">
        <v>539</v>
      </c>
      <c r="I4162" s="718" t="s">
        <v>520</v>
      </c>
      <c r="J4162" s="718" t="s">
        <v>576</v>
      </c>
      <c r="K4162" s="721" t="s">
        <v>557</v>
      </c>
      <c r="L4162" s="732">
        <v>5</v>
      </c>
      <c r="M4162" s="733">
        <v>15000</v>
      </c>
      <c r="N4162" s="734" t="s">
        <v>557</v>
      </c>
      <c r="O4162" s="732">
        <v>6</v>
      </c>
      <c r="P4162" s="733">
        <v>18000</v>
      </c>
      <c r="Q4162" s="735" t="str">
        <f t="shared" si="100"/>
        <v>13 - INDETERMINADO</v>
      </c>
      <c r="R4162" s="736" t="s">
        <v>523</v>
      </c>
    </row>
    <row r="4163" spans="1:18" s="28" customFormat="1" ht="12" x14ac:dyDescent="0.2">
      <c r="A4163" s="717" t="s">
        <v>514</v>
      </c>
      <c r="B4163" s="718" t="s">
        <v>515</v>
      </c>
      <c r="C4163" s="718" t="s">
        <v>147</v>
      </c>
      <c r="D4163" s="718" t="s">
        <v>531</v>
      </c>
      <c r="E4163" s="719">
        <v>4500</v>
      </c>
      <c r="F4163" s="720" t="s">
        <v>4103</v>
      </c>
      <c r="G4163" s="718" t="s">
        <v>4104</v>
      </c>
      <c r="H4163" s="718" t="s">
        <v>519</v>
      </c>
      <c r="I4163" s="718" t="s">
        <v>528</v>
      </c>
      <c r="J4163" s="718" t="s">
        <v>547</v>
      </c>
      <c r="K4163" s="721">
        <v>10</v>
      </c>
      <c r="L4163" s="732">
        <v>1</v>
      </c>
      <c r="M4163" s="733">
        <v>4500</v>
      </c>
      <c r="N4163" s="734" t="s">
        <v>542</v>
      </c>
      <c r="O4163" s="732">
        <v>0</v>
      </c>
      <c r="P4163" s="733">
        <v>0</v>
      </c>
      <c r="Q4163" s="735"/>
      <c r="R4163" s="736" t="s">
        <v>543</v>
      </c>
    </row>
    <row r="4164" spans="1:18" s="28" customFormat="1" ht="12" x14ac:dyDescent="0.2">
      <c r="A4164" s="717" t="s">
        <v>514</v>
      </c>
      <c r="B4164" s="718" t="s">
        <v>515</v>
      </c>
      <c r="C4164" s="718" t="s">
        <v>147</v>
      </c>
      <c r="D4164" s="718" t="s">
        <v>1296</v>
      </c>
      <c r="E4164" s="719">
        <v>2500</v>
      </c>
      <c r="F4164" s="720" t="s">
        <v>4105</v>
      </c>
      <c r="G4164" s="718" t="s">
        <v>4106</v>
      </c>
      <c r="H4164" s="718" t="s">
        <v>539</v>
      </c>
      <c r="I4164" s="718" t="s">
        <v>1405</v>
      </c>
      <c r="J4164" s="718" t="s">
        <v>4107</v>
      </c>
      <c r="K4164" s="721" t="s">
        <v>785</v>
      </c>
      <c r="L4164" s="732">
        <v>3</v>
      </c>
      <c r="M4164" s="733">
        <v>7500</v>
      </c>
      <c r="N4164" s="734" t="s">
        <v>542</v>
      </c>
      <c r="O4164" s="732">
        <v>0</v>
      </c>
      <c r="P4164" s="733">
        <v>0</v>
      </c>
      <c r="Q4164" s="735"/>
      <c r="R4164" s="736" t="s">
        <v>543</v>
      </c>
    </row>
    <row r="4165" spans="1:18" s="28" customFormat="1" ht="12" x14ac:dyDescent="0.2">
      <c r="A4165" s="717" t="s">
        <v>514</v>
      </c>
      <c r="B4165" s="718" t="s">
        <v>515</v>
      </c>
      <c r="C4165" s="718" t="s">
        <v>147</v>
      </c>
      <c r="D4165" s="718" t="s">
        <v>550</v>
      </c>
      <c r="E4165" s="719">
        <v>3000</v>
      </c>
      <c r="F4165" s="720" t="s">
        <v>4108</v>
      </c>
      <c r="G4165" s="718" t="s">
        <v>4109</v>
      </c>
      <c r="H4165" s="718" t="s">
        <v>519</v>
      </c>
      <c r="I4165" s="718" t="s">
        <v>528</v>
      </c>
      <c r="J4165" s="718" t="s">
        <v>547</v>
      </c>
      <c r="K4165" s="721" t="s">
        <v>535</v>
      </c>
      <c r="L4165" s="732">
        <v>12</v>
      </c>
      <c r="M4165" s="733">
        <v>36013.33</v>
      </c>
      <c r="N4165" s="734" t="s">
        <v>535</v>
      </c>
      <c r="O4165" s="732">
        <v>6</v>
      </c>
      <c r="P4165" s="733">
        <v>17944.170000000002</v>
      </c>
      <c r="Q4165" s="735"/>
      <c r="R4165" s="736" t="s">
        <v>543</v>
      </c>
    </row>
    <row r="4166" spans="1:18" s="28" customFormat="1" ht="12" x14ac:dyDescent="0.2">
      <c r="A4166" s="717" t="s">
        <v>514</v>
      </c>
      <c r="B4166" s="718" t="s">
        <v>515</v>
      </c>
      <c r="C4166" s="718" t="s">
        <v>147</v>
      </c>
      <c r="D4166" s="718" t="s">
        <v>585</v>
      </c>
      <c r="E4166" s="719">
        <v>3000</v>
      </c>
      <c r="F4166" s="720" t="s">
        <v>4110</v>
      </c>
      <c r="G4166" s="718" t="s">
        <v>4111</v>
      </c>
      <c r="H4166" s="718"/>
      <c r="I4166" s="718" t="s">
        <v>520</v>
      </c>
      <c r="J4166" s="718" t="s">
        <v>4112</v>
      </c>
      <c r="K4166" s="721" t="s">
        <v>557</v>
      </c>
      <c r="L4166" s="732">
        <v>5</v>
      </c>
      <c r="M4166" s="733">
        <v>15000</v>
      </c>
      <c r="N4166" s="734" t="s">
        <v>557</v>
      </c>
      <c r="O4166" s="732">
        <v>6</v>
      </c>
      <c r="P4166" s="733">
        <v>18000</v>
      </c>
      <c r="Q4166" s="735" t="str">
        <f>+N4166</f>
        <v>13 - INDETERMINADO</v>
      </c>
      <c r="R4166" s="736" t="s">
        <v>523</v>
      </c>
    </row>
    <row r="4167" spans="1:18" s="28" customFormat="1" ht="12" x14ac:dyDescent="0.2">
      <c r="A4167" s="717" t="s">
        <v>514</v>
      </c>
      <c r="B4167" s="718" t="s">
        <v>515</v>
      </c>
      <c r="C4167" s="718" t="s">
        <v>147</v>
      </c>
      <c r="D4167" s="718" t="s">
        <v>2144</v>
      </c>
      <c r="E4167" s="719">
        <v>3000</v>
      </c>
      <c r="F4167" s="720" t="s">
        <v>4113</v>
      </c>
      <c r="G4167" s="718" t="s">
        <v>4114</v>
      </c>
      <c r="H4167" s="718"/>
      <c r="I4167" s="718" t="s">
        <v>520</v>
      </c>
      <c r="J4167" s="718" t="s">
        <v>4115</v>
      </c>
      <c r="K4167" s="721" t="s">
        <v>688</v>
      </c>
      <c r="L4167" s="732">
        <v>12</v>
      </c>
      <c r="M4167" s="733">
        <v>36600</v>
      </c>
      <c r="N4167" s="734" t="s">
        <v>688</v>
      </c>
      <c r="O4167" s="732">
        <v>6</v>
      </c>
      <c r="P4167" s="733">
        <v>18000</v>
      </c>
      <c r="Q4167" s="735" t="str">
        <f>+N4167</f>
        <v>33 - INDETERMINADO</v>
      </c>
      <c r="R4167" s="736" t="s">
        <v>523</v>
      </c>
    </row>
    <row r="4168" spans="1:18" s="28" customFormat="1" ht="12" x14ac:dyDescent="0.2">
      <c r="A4168" s="717" t="s">
        <v>514</v>
      </c>
      <c r="B4168" s="718" t="s">
        <v>515</v>
      </c>
      <c r="C4168" s="718" t="s">
        <v>147</v>
      </c>
      <c r="D4168" s="718" t="s">
        <v>4116</v>
      </c>
      <c r="E4168" s="719">
        <v>4000</v>
      </c>
      <c r="F4168" s="720" t="s">
        <v>4117</v>
      </c>
      <c r="G4168" s="718" t="s">
        <v>4118</v>
      </c>
      <c r="H4168" s="718" t="s">
        <v>519</v>
      </c>
      <c r="I4168" s="718" t="s">
        <v>528</v>
      </c>
      <c r="J4168" s="718" t="s">
        <v>547</v>
      </c>
      <c r="K4168" s="721" t="s">
        <v>1153</v>
      </c>
      <c r="L4168" s="732">
        <v>12</v>
      </c>
      <c r="M4168" s="733">
        <v>48600</v>
      </c>
      <c r="N4168" s="734" t="s">
        <v>1153</v>
      </c>
      <c r="O4168" s="732">
        <v>6</v>
      </c>
      <c r="P4168" s="733">
        <v>23928.89</v>
      </c>
      <c r="Q4168" s="735" t="str">
        <f>+N4168</f>
        <v>17 - INDETERMINADO</v>
      </c>
      <c r="R4168" s="736" t="s">
        <v>523</v>
      </c>
    </row>
    <row r="4169" spans="1:18" s="28" customFormat="1" ht="12" x14ac:dyDescent="0.2">
      <c r="A4169" s="717" t="s">
        <v>514</v>
      </c>
      <c r="B4169" s="718" t="s">
        <v>515</v>
      </c>
      <c r="C4169" s="718" t="s">
        <v>147</v>
      </c>
      <c r="D4169" s="718" t="s">
        <v>4119</v>
      </c>
      <c r="E4169" s="719">
        <v>5000</v>
      </c>
      <c r="F4169" s="720" t="s">
        <v>4120</v>
      </c>
      <c r="G4169" s="718" t="s">
        <v>4121</v>
      </c>
      <c r="H4169" s="718"/>
      <c r="I4169" s="718" t="s">
        <v>528</v>
      </c>
      <c r="J4169" s="718" t="s">
        <v>4122</v>
      </c>
      <c r="K4169" s="721" t="s">
        <v>557</v>
      </c>
      <c r="L4169" s="732">
        <v>5</v>
      </c>
      <c r="M4169" s="733">
        <v>25000</v>
      </c>
      <c r="N4169" s="734" t="s">
        <v>557</v>
      </c>
      <c r="O4169" s="732">
        <v>6</v>
      </c>
      <c r="P4169" s="733">
        <v>28583</v>
      </c>
      <c r="Q4169" s="735" t="str">
        <f>+N4169</f>
        <v>13 - INDETERMINADO</v>
      </c>
      <c r="R4169" s="736" t="s">
        <v>523</v>
      </c>
    </row>
    <row r="4170" spans="1:18" s="28" customFormat="1" ht="12" x14ac:dyDescent="0.2">
      <c r="A4170" s="717" t="s">
        <v>514</v>
      </c>
      <c r="B4170" s="718" t="s">
        <v>515</v>
      </c>
      <c r="C4170" s="718" t="s">
        <v>147</v>
      </c>
      <c r="D4170" s="718" t="s">
        <v>1488</v>
      </c>
      <c r="E4170" s="719">
        <v>3000</v>
      </c>
      <c r="F4170" s="720" t="s">
        <v>4123</v>
      </c>
      <c r="G4170" s="718" t="s">
        <v>4124</v>
      </c>
      <c r="H4170" s="718" t="s">
        <v>565</v>
      </c>
      <c r="I4170" s="718" t="s">
        <v>520</v>
      </c>
      <c r="J4170" s="718" t="s">
        <v>588</v>
      </c>
      <c r="K4170" s="721" t="s">
        <v>612</v>
      </c>
      <c r="L4170" s="732">
        <v>5</v>
      </c>
      <c r="M4170" s="733">
        <v>15000</v>
      </c>
      <c r="N4170" s="734" t="s">
        <v>612</v>
      </c>
      <c r="O4170" s="732">
        <v>6</v>
      </c>
      <c r="P4170" s="733">
        <v>18000</v>
      </c>
      <c r="Q4170" s="735" t="str">
        <f>+N4170</f>
        <v>15 - INDETERMINADO</v>
      </c>
      <c r="R4170" s="736" t="s">
        <v>523</v>
      </c>
    </row>
    <row r="4171" spans="1:18" s="28" customFormat="1" ht="12" x14ac:dyDescent="0.2">
      <c r="A4171" s="717" t="s">
        <v>514</v>
      </c>
      <c r="B4171" s="718" t="s">
        <v>549</v>
      </c>
      <c r="C4171" s="718" t="s">
        <v>147</v>
      </c>
      <c r="D4171" s="718" t="s">
        <v>728</v>
      </c>
      <c r="E4171" s="719">
        <v>2000</v>
      </c>
      <c r="F4171" s="720" t="s">
        <v>4125</v>
      </c>
      <c r="G4171" s="718" t="s">
        <v>4126</v>
      </c>
      <c r="H4171" s="718" t="s">
        <v>539</v>
      </c>
      <c r="I4171" s="718" t="s">
        <v>520</v>
      </c>
      <c r="J4171" s="718" t="s">
        <v>576</v>
      </c>
      <c r="K4171" s="721" t="s">
        <v>4127</v>
      </c>
      <c r="L4171" s="732">
        <v>3</v>
      </c>
      <c r="M4171" s="733">
        <v>5990</v>
      </c>
      <c r="N4171" s="734">
        <v>0</v>
      </c>
      <c r="O4171" s="732">
        <v>4</v>
      </c>
      <c r="P4171" s="733">
        <v>7995.83</v>
      </c>
      <c r="Q4171" s="735"/>
      <c r="R4171" s="736" t="s">
        <v>543</v>
      </c>
    </row>
    <row r="4172" spans="1:18" s="28" customFormat="1" ht="12" x14ac:dyDescent="0.2">
      <c r="A4172" s="717" t="s">
        <v>514</v>
      </c>
      <c r="B4172" s="718" t="s">
        <v>515</v>
      </c>
      <c r="C4172" s="718" t="s">
        <v>147</v>
      </c>
      <c r="D4172" s="718" t="s">
        <v>4128</v>
      </c>
      <c r="E4172" s="719">
        <v>2500</v>
      </c>
      <c r="F4172" s="720" t="s">
        <v>4129</v>
      </c>
      <c r="G4172" s="718" t="s">
        <v>4130</v>
      </c>
      <c r="H4172" s="718" t="s">
        <v>539</v>
      </c>
      <c r="I4172" s="718" t="s">
        <v>794</v>
      </c>
      <c r="J4172" s="718" t="s">
        <v>4131</v>
      </c>
      <c r="K4172" s="721" t="s">
        <v>530</v>
      </c>
      <c r="L4172" s="732">
        <v>12</v>
      </c>
      <c r="M4172" s="733">
        <v>30600</v>
      </c>
      <c r="N4172" s="734" t="s">
        <v>530</v>
      </c>
      <c r="O4172" s="732">
        <v>6</v>
      </c>
      <c r="P4172" s="733">
        <v>15000</v>
      </c>
      <c r="Q4172" s="735" t="str">
        <f>+N4172</f>
        <v>4 - INDETERMINADO</v>
      </c>
      <c r="R4172" s="736" t="s">
        <v>523</v>
      </c>
    </row>
    <row r="4173" spans="1:18" s="28" customFormat="1" ht="12" x14ac:dyDescent="0.2">
      <c r="A4173" s="717" t="s">
        <v>514</v>
      </c>
      <c r="B4173" s="718" t="s">
        <v>515</v>
      </c>
      <c r="C4173" s="718" t="s">
        <v>147</v>
      </c>
      <c r="D4173" s="718" t="s">
        <v>2157</v>
      </c>
      <c r="E4173" s="719">
        <v>3500</v>
      </c>
      <c r="F4173" s="720" t="s">
        <v>4132</v>
      </c>
      <c r="G4173" s="718" t="s">
        <v>4133</v>
      </c>
      <c r="H4173" s="718" t="s">
        <v>565</v>
      </c>
      <c r="I4173" s="718" t="s">
        <v>520</v>
      </c>
      <c r="J4173" s="718" t="s">
        <v>588</v>
      </c>
      <c r="K4173" s="721" t="s">
        <v>612</v>
      </c>
      <c r="L4173" s="732">
        <v>12</v>
      </c>
      <c r="M4173" s="733">
        <v>42600</v>
      </c>
      <c r="N4173" s="734" t="s">
        <v>612</v>
      </c>
      <c r="O4173" s="732">
        <v>6</v>
      </c>
      <c r="P4173" s="733">
        <v>20940.930000000004</v>
      </c>
      <c r="Q4173" s="735" t="str">
        <f>+N4173</f>
        <v>15 - INDETERMINADO</v>
      </c>
      <c r="R4173" s="736" t="s">
        <v>523</v>
      </c>
    </row>
    <row r="4174" spans="1:18" s="28" customFormat="1" ht="12" x14ac:dyDescent="0.2">
      <c r="A4174" s="717" t="s">
        <v>514</v>
      </c>
      <c r="B4174" s="718" t="s">
        <v>549</v>
      </c>
      <c r="C4174" s="718" t="s">
        <v>147</v>
      </c>
      <c r="D4174" s="718" t="s">
        <v>819</v>
      </c>
      <c r="E4174" s="719">
        <v>4000</v>
      </c>
      <c r="F4174" s="720" t="s">
        <v>4134</v>
      </c>
      <c r="G4174" s="718" t="s">
        <v>4135</v>
      </c>
      <c r="H4174" s="718" t="s">
        <v>519</v>
      </c>
      <c r="I4174" s="718" t="s">
        <v>528</v>
      </c>
      <c r="J4174" s="718" t="s">
        <v>547</v>
      </c>
      <c r="K4174" s="721" t="s">
        <v>4136</v>
      </c>
      <c r="L4174" s="732">
        <v>3</v>
      </c>
      <c r="M4174" s="733">
        <v>11380</v>
      </c>
      <c r="N4174" s="734">
        <v>0</v>
      </c>
      <c r="O4174" s="732">
        <v>6</v>
      </c>
      <c r="P4174" s="733">
        <v>24000</v>
      </c>
      <c r="Q4174" s="735">
        <f>+N4174</f>
        <v>0</v>
      </c>
      <c r="R4174" s="736" t="s">
        <v>523</v>
      </c>
    </row>
    <row r="4175" spans="1:18" s="28" customFormat="1" ht="12" x14ac:dyDescent="0.2">
      <c r="A4175" s="717" t="s">
        <v>514</v>
      </c>
      <c r="B4175" s="718" t="s">
        <v>549</v>
      </c>
      <c r="C4175" s="718" t="s">
        <v>147</v>
      </c>
      <c r="D4175" s="718" t="s">
        <v>4137</v>
      </c>
      <c r="E4175" s="719">
        <v>6000</v>
      </c>
      <c r="F4175" s="720" t="s">
        <v>4138</v>
      </c>
      <c r="G4175" s="718" t="s">
        <v>4139</v>
      </c>
      <c r="H4175" s="718" t="s">
        <v>519</v>
      </c>
      <c r="I4175" s="718" t="s">
        <v>528</v>
      </c>
      <c r="J4175" s="718" t="s">
        <v>547</v>
      </c>
      <c r="K4175" s="721" t="s">
        <v>542</v>
      </c>
      <c r="L4175" s="732">
        <v>0</v>
      </c>
      <c r="M4175" s="733">
        <v>0</v>
      </c>
      <c r="N4175" s="734">
        <v>0</v>
      </c>
      <c r="O4175" s="732">
        <v>3</v>
      </c>
      <c r="P4175" s="733">
        <v>22600</v>
      </c>
      <c r="Q4175" s="735"/>
      <c r="R4175" s="736" t="s">
        <v>543</v>
      </c>
    </row>
    <row r="4176" spans="1:18" s="28" customFormat="1" ht="12" x14ac:dyDescent="0.2">
      <c r="A4176" s="717" t="s">
        <v>514</v>
      </c>
      <c r="B4176" s="718" t="s">
        <v>515</v>
      </c>
      <c r="C4176" s="718" t="s">
        <v>147</v>
      </c>
      <c r="D4176" s="718" t="s">
        <v>4140</v>
      </c>
      <c r="E4176" s="719">
        <v>3000</v>
      </c>
      <c r="F4176" s="720" t="s">
        <v>4141</v>
      </c>
      <c r="G4176" s="718" t="s">
        <v>4142</v>
      </c>
      <c r="H4176" s="718" t="s">
        <v>930</v>
      </c>
      <c r="I4176" s="718" t="s">
        <v>520</v>
      </c>
      <c r="J4176" s="718" t="s">
        <v>1375</v>
      </c>
      <c r="K4176" s="721" t="s">
        <v>652</v>
      </c>
      <c r="L4176" s="732">
        <v>12</v>
      </c>
      <c r="M4176" s="733">
        <v>36600</v>
      </c>
      <c r="N4176" s="734" t="s">
        <v>652</v>
      </c>
      <c r="O4176" s="732">
        <v>6</v>
      </c>
      <c r="P4176" s="733">
        <v>18000</v>
      </c>
      <c r="Q4176" s="735" t="str">
        <f>+N4176</f>
        <v>36 - INDETERMINADO</v>
      </c>
      <c r="R4176" s="736" t="s">
        <v>523</v>
      </c>
    </row>
    <row r="4177" spans="1:18" s="28" customFormat="1" ht="12" x14ac:dyDescent="0.2">
      <c r="A4177" s="717" t="s">
        <v>514</v>
      </c>
      <c r="B4177" s="718" t="s">
        <v>515</v>
      </c>
      <c r="C4177" s="718" t="s">
        <v>147</v>
      </c>
      <c r="D4177" s="718" t="s">
        <v>4143</v>
      </c>
      <c r="E4177" s="719">
        <v>2500</v>
      </c>
      <c r="F4177" s="720" t="s">
        <v>4144</v>
      </c>
      <c r="G4177" s="718" t="s">
        <v>4145</v>
      </c>
      <c r="H4177" s="718"/>
      <c r="I4177" s="718" t="s">
        <v>520</v>
      </c>
      <c r="J4177" s="718" t="s">
        <v>1375</v>
      </c>
      <c r="K4177" s="721" t="s">
        <v>1127</v>
      </c>
      <c r="L4177" s="732">
        <v>11</v>
      </c>
      <c r="M4177" s="733">
        <v>27766.67</v>
      </c>
      <c r="N4177" s="734" t="s">
        <v>1127</v>
      </c>
      <c r="O4177" s="732">
        <v>6</v>
      </c>
      <c r="P4177" s="733">
        <v>15000</v>
      </c>
      <c r="Q4177" s="735" t="str">
        <f>+N4177</f>
        <v>1 - INDETERMINADO</v>
      </c>
      <c r="R4177" s="736" t="s">
        <v>523</v>
      </c>
    </row>
    <row r="4178" spans="1:18" s="28" customFormat="1" ht="12" x14ac:dyDescent="0.2">
      <c r="A4178" s="717" t="s">
        <v>514</v>
      </c>
      <c r="B4178" s="718" t="s">
        <v>549</v>
      </c>
      <c r="C4178" s="718" t="s">
        <v>147</v>
      </c>
      <c r="D4178" s="718" t="s">
        <v>608</v>
      </c>
      <c r="E4178" s="719">
        <v>2500</v>
      </c>
      <c r="F4178" s="720" t="s">
        <v>4146</v>
      </c>
      <c r="G4178" s="718" t="s">
        <v>4147</v>
      </c>
      <c r="H4178" s="718" t="s">
        <v>623</v>
      </c>
      <c r="I4178" s="718" t="s">
        <v>794</v>
      </c>
      <c r="J4178" s="718" t="s">
        <v>860</v>
      </c>
      <c r="K4178" s="721" t="s">
        <v>4148</v>
      </c>
      <c r="L4178" s="732">
        <v>3</v>
      </c>
      <c r="M4178" s="733">
        <v>7353.34</v>
      </c>
      <c r="N4178" s="734">
        <v>0</v>
      </c>
      <c r="O4178" s="732">
        <v>6</v>
      </c>
      <c r="P4178" s="733">
        <v>15000</v>
      </c>
      <c r="Q4178" s="735">
        <f>+N4178</f>
        <v>0</v>
      </c>
      <c r="R4178" s="736" t="s">
        <v>523</v>
      </c>
    </row>
    <row r="4179" spans="1:18" s="28" customFormat="1" ht="12" x14ac:dyDescent="0.2">
      <c r="A4179" s="717" t="s">
        <v>514</v>
      </c>
      <c r="B4179" s="718" t="s">
        <v>515</v>
      </c>
      <c r="C4179" s="718" t="s">
        <v>147</v>
      </c>
      <c r="D4179" s="718" t="s">
        <v>1579</v>
      </c>
      <c r="E4179" s="719">
        <v>1044</v>
      </c>
      <c r="F4179" s="720" t="s">
        <v>4149</v>
      </c>
      <c r="G4179" s="718" t="s">
        <v>4150</v>
      </c>
      <c r="H4179" s="718" t="s">
        <v>738</v>
      </c>
      <c r="I4179" s="718" t="s">
        <v>738</v>
      </c>
      <c r="J4179" s="718" t="s">
        <v>738</v>
      </c>
      <c r="K4179" s="721" t="s">
        <v>796</v>
      </c>
      <c r="L4179" s="732">
        <v>12</v>
      </c>
      <c r="M4179" s="733">
        <v>12537.6</v>
      </c>
      <c r="N4179" s="734" t="s">
        <v>796</v>
      </c>
      <c r="O4179" s="732">
        <v>6</v>
      </c>
      <c r="P4179" s="733">
        <v>6264</v>
      </c>
      <c r="Q4179" s="735" t="str">
        <f>+N4179</f>
        <v xml:space="preserve">MANDATO JUDICIAL </v>
      </c>
      <c r="R4179" s="736" t="s">
        <v>523</v>
      </c>
    </row>
    <row r="4180" spans="1:18" s="28" customFormat="1" ht="12" x14ac:dyDescent="0.2">
      <c r="A4180" s="717" t="s">
        <v>514</v>
      </c>
      <c r="B4180" s="718" t="s">
        <v>515</v>
      </c>
      <c r="C4180" s="718" t="s">
        <v>147</v>
      </c>
      <c r="D4180" s="718" t="s">
        <v>608</v>
      </c>
      <c r="E4180" s="719">
        <v>2000</v>
      </c>
      <c r="F4180" s="720" t="s">
        <v>4151</v>
      </c>
      <c r="G4180" s="718" t="s">
        <v>4152</v>
      </c>
      <c r="H4180" s="718" t="s">
        <v>527</v>
      </c>
      <c r="I4180" s="718" t="s">
        <v>520</v>
      </c>
      <c r="J4180" s="718" t="s">
        <v>1400</v>
      </c>
      <c r="K4180" s="721" t="s">
        <v>700</v>
      </c>
      <c r="L4180" s="732">
        <v>6</v>
      </c>
      <c r="M4180" s="733">
        <v>10210</v>
      </c>
      <c r="N4180" s="734" t="s">
        <v>700</v>
      </c>
      <c r="O4180" s="732">
        <v>6</v>
      </c>
      <c r="P4180" s="733">
        <v>12000</v>
      </c>
      <c r="Q4180" s="735" t="str">
        <f>+N4180</f>
        <v>3 - INDETERMINADO</v>
      </c>
      <c r="R4180" s="736" t="s">
        <v>523</v>
      </c>
    </row>
    <row r="4181" spans="1:18" s="28" customFormat="1" ht="12" x14ac:dyDescent="0.2">
      <c r="A4181" s="717" t="s">
        <v>514</v>
      </c>
      <c r="B4181" s="718" t="s">
        <v>549</v>
      </c>
      <c r="C4181" s="718" t="s">
        <v>147</v>
      </c>
      <c r="D4181" s="718" t="s">
        <v>4153</v>
      </c>
      <c r="E4181" s="719">
        <v>10000</v>
      </c>
      <c r="F4181" s="720" t="s">
        <v>4154</v>
      </c>
      <c r="G4181" s="718" t="s">
        <v>4155</v>
      </c>
      <c r="H4181" s="718" t="s">
        <v>623</v>
      </c>
      <c r="I4181" s="718" t="s">
        <v>528</v>
      </c>
      <c r="J4181" s="718" t="s">
        <v>1125</v>
      </c>
      <c r="K4181" s="721" t="s">
        <v>4156</v>
      </c>
      <c r="L4181" s="732">
        <v>1</v>
      </c>
      <c r="M4181" s="733">
        <v>8666.67</v>
      </c>
      <c r="N4181" s="734" t="s">
        <v>542</v>
      </c>
      <c r="O4181" s="732">
        <v>0</v>
      </c>
      <c r="P4181" s="733">
        <v>0</v>
      </c>
      <c r="Q4181" s="735"/>
      <c r="R4181" s="736" t="s">
        <v>543</v>
      </c>
    </row>
    <row r="4182" spans="1:18" s="28" customFormat="1" ht="12" x14ac:dyDescent="0.2">
      <c r="A4182" s="717" t="s">
        <v>514</v>
      </c>
      <c r="B4182" s="718" t="s">
        <v>515</v>
      </c>
      <c r="C4182" s="718" t="s">
        <v>147</v>
      </c>
      <c r="D4182" s="718" t="s">
        <v>4157</v>
      </c>
      <c r="E4182" s="719">
        <v>10000</v>
      </c>
      <c r="F4182" s="720" t="s">
        <v>4158</v>
      </c>
      <c r="G4182" s="718" t="s">
        <v>4159</v>
      </c>
      <c r="H4182" s="718" t="s">
        <v>519</v>
      </c>
      <c r="I4182" s="718" t="s">
        <v>528</v>
      </c>
      <c r="J4182" s="718" t="s">
        <v>547</v>
      </c>
      <c r="K4182" s="721" t="s">
        <v>785</v>
      </c>
      <c r="L4182" s="732">
        <v>5</v>
      </c>
      <c r="M4182" s="733">
        <v>50000</v>
      </c>
      <c r="N4182" s="734" t="s">
        <v>785</v>
      </c>
      <c r="O4182" s="732">
        <v>6</v>
      </c>
      <c r="P4182" s="733">
        <v>59954.86</v>
      </c>
      <c r="Q4182" s="735" t="str">
        <f t="shared" ref="Q4182:Q4190" si="101">+N4182</f>
        <v>11 - INDETERMINADO</v>
      </c>
      <c r="R4182" s="736" t="s">
        <v>523</v>
      </c>
    </row>
    <row r="4183" spans="1:18" s="28" customFormat="1" ht="12" x14ac:dyDescent="0.2">
      <c r="A4183" s="717" t="s">
        <v>514</v>
      </c>
      <c r="B4183" s="718" t="s">
        <v>515</v>
      </c>
      <c r="C4183" s="718" t="s">
        <v>147</v>
      </c>
      <c r="D4183" s="718" t="s">
        <v>4160</v>
      </c>
      <c r="E4183" s="719">
        <v>6000</v>
      </c>
      <c r="F4183" s="720" t="s">
        <v>4161</v>
      </c>
      <c r="G4183" s="718" t="s">
        <v>4162</v>
      </c>
      <c r="H4183" s="718" t="s">
        <v>519</v>
      </c>
      <c r="I4183" s="718" t="s">
        <v>528</v>
      </c>
      <c r="J4183" s="718" t="s">
        <v>547</v>
      </c>
      <c r="K4183" s="721" t="s">
        <v>557</v>
      </c>
      <c r="L4183" s="732">
        <v>5</v>
      </c>
      <c r="M4183" s="733">
        <v>30000</v>
      </c>
      <c r="N4183" s="734" t="s">
        <v>557</v>
      </c>
      <c r="O4183" s="732">
        <v>6</v>
      </c>
      <c r="P4183" s="733">
        <v>36000</v>
      </c>
      <c r="Q4183" s="735" t="str">
        <f t="shared" si="101"/>
        <v>13 - INDETERMINADO</v>
      </c>
      <c r="R4183" s="736" t="s">
        <v>523</v>
      </c>
    </row>
    <row r="4184" spans="1:18" s="28" customFormat="1" ht="12" x14ac:dyDescent="0.2">
      <c r="A4184" s="717" t="s">
        <v>514</v>
      </c>
      <c r="B4184" s="718" t="s">
        <v>515</v>
      </c>
      <c r="C4184" s="718" t="s">
        <v>147</v>
      </c>
      <c r="D4184" s="718" t="s">
        <v>4163</v>
      </c>
      <c r="E4184" s="719">
        <v>2500</v>
      </c>
      <c r="F4184" s="720" t="s">
        <v>4164</v>
      </c>
      <c r="G4184" s="718" t="s">
        <v>4165</v>
      </c>
      <c r="H4184" s="718" t="s">
        <v>527</v>
      </c>
      <c r="I4184" s="718" t="s">
        <v>794</v>
      </c>
      <c r="J4184" s="718" t="s">
        <v>4166</v>
      </c>
      <c r="K4184" s="721" t="s">
        <v>1839</v>
      </c>
      <c r="L4184" s="732">
        <v>12</v>
      </c>
      <c r="M4184" s="733">
        <v>30293.5</v>
      </c>
      <c r="N4184" s="734" t="s">
        <v>1839</v>
      </c>
      <c r="O4184" s="732">
        <v>6</v>
      </c>
      <c r="P4184" s="733">
        <v>15000</v>
      </c>
      <c r="Q4184" s="735" t="str">
        <f t="shared" si="101"/>
        <v>51 - INDETERMINADO</v>
      </c>
      <c r="R4184" s="736" t="s">
        <v>523</v>
      </c>
    </row>
    <row r="4185" spans="1:18" s="28" customFormat="1" ht="12" x14ac:dyDescent="0.2">
      <c r="A4185" s="717" t="s">
        <v>514</v>
      </c>
      <c r="B4185" s="718" t="s">
        <v>549</v>
      </c>
      <c r="C4185" s="718" t="s">
        <v>147</v>
      </c>
      <c r="D4185" s="718" t="s">
        <v>716</v>
      </c>
      <c r="E4185" s="719">
        <v>4500</v>
      </c>
      <c r="F4185" s="720" t="s">
        <v>4167</v>
      </c>
      <c r="G4185" s="718" t="s">
        <v>4168</v>
      </c>
      <c r="H4185" s="718" t="s">
        <v>539</v>
      </c>
      <c r="I4185" s="718" t="s">
        <v>528</v>
      </c>
      <c r="J4185" s="718" t="s">
        <v>3484</v>
      </c>
      <c r="K4185" s="721" t="s">
        <v>4169</v>
      </c>
      <c r="L4185" s="732">
        <v>3</v>
      </c>
      <c r="M4185" s="733">
        <v>13086.67</v>
      </c>
      <c r="N4185" s="734">
        <v>0</v>
      </c>
      <c r="O4185" s="732">
        <v>6</v>
      </c>
      <c r="P4185" s="733">
        <v>26997.81</v>
      </c>
      <c r="Q4185" s="735">
        <f t="shared" si="101"/>
        <v>0</v>
      </c>
      <c r="R4185" s="736" t="s">
        <v>523</v>
      </c>
    </row>
    <row r="4186" spans="1:18" s="28" customFormat="1" ht="12" x14ac:dyDescent="0.2">
      <c r="A4186" s="717" t="s">
        <v>514</v>
      </c>
      <c r="B4186" s="718" t="s">
        <v>515</v>
      </c>
      <c r="C4186" s="718" t="s">
        <v>147</v>
      </c>
      <c r="D4186" s="718" t="s">
        <v>4170</v>
      </c>
      <c r="E4186" s="719">
        <v>1800</v>
      </c>
      <c r="F4186" s="720" t="s">
        <v>4171</v>
      </c>
      <c r="G4186" s="718" t="s">
        <v>4172</v>
      </c>
      <c r="H4186" s="718" t="s">
        <v>623</v>
      </c>
      <c r="I4186" s="718" t="s">
        <v>615</v>
      </c>
      <c r="J4186" s="718" t="s">
        <v>4173</v>
      </c>
      <c r="K4186" s="721" t="s">
        <v>740</v>
      </c>
      <c r="L4186" s="732">
        <v>12</v>
      </c>
      <c r="M4186" s="733">
        <v>22290</v>
      </c>
      <c r="N4186" s="734" t="s">
        <v>740</v>
      </c>
      <c r="O4186" s="732">
        <v>6</v>
      </c>
      <c r="P4186" s="733">
        <v>10680</v>
      </c>
      <c r="Q4186" s="735" t="str">
        <f t="shared" si="101"/>
        <v>26 - INDETERMINADO</v>
      </c>
      <c r="R4186" s="736" t="s">
        <v>523</v>
      </c>
    </row>
    <row r="4187" spans="1:18" s="28" customFormat="1" ht="12" x14ac:dyDescent="0.2">
      <c r="A4187" s="717" t="s">
        <v>514</v>
      </c>
      <c r="B4187" s="718" t="s">
        <v>515</v>
      </c>
      <c r="C4187" s="718" t="s">
        <v>147</v>
      </c>
      <c r="D4187" s="718" t="s">
        <v>4174</v>
      </c>
      <c r="E4187" s="719">
        <v>1900</v>
      </c>
      <c r="F4187" s="720" t="s">
        <v>4175</v>
      </c>
      <c r="G4187" s="718" t="s">
        <v>4176</v>
      </c>
      <c r="H4187" s="718"/>
      <c r="I4187" s="718" t="s">
        <v>738</v>
      </c>
      <c r="J4187" s="718" t="s">
        <v>4177</v>
      </c>
      <c r="K4187" s="721" t="s">
        <v>522</v>
      </c>
      <c r="L4187" s="732">
        <v>12</v>
      </c>
      <c r="M4187" s="733">
        <v>23610</v>
      </c>
      <c r="N4187" s="734" t="s">
        <v>522</v>
      </c>
      <c r="O4187" s="732">
        <v>6</v>
      </c>
      <c r="P4187" s="733">
        <v>11400</v>
      </c>
      <c r="Q4187" s="735" t="str">
        <f t="shared" si="101"/>
        <v>99 - INDETERMINADO</v>
      </c>
      <c r="R4187" s="736" t="s">
        <v>523</v>
      </c>
    </row>
    <row r="4188" spans="1:18" s="28" customFormat="1" ht="12" x14ac:dyDescent="0.2">
      <c r="A4188" s="717" t="s">
        <v>514</v>
      </c>
      <c r="B4188" s="718" t="s">
        <v>515</v>
      </c>
      <c r="C4188" s="718" t="s">
        <v>147</v>
      </c>
      <c r="D4188" s="718" t="s">
        <v>728</v>
      </c>
      <c r="E4188" s="719">
        <v>2000</v>
      </c>
      <c r="F4188" s="720" t="s">
        <v>4178</v>
      </c>
      <c r="G4188" s="718" t="s">
        <v>4179</v>
      </c>
      <c r="H4188" s="718" t="s">
        <v>623</v>
      </c>
      <c r="I4188" s="718" t="s">
        <v>738</v>
      </c>
      <c r="J4188" s="718" t="s">
        <v>4180</v>
      </c>
      <c r="K4188" s="721" t="s">
        <v>4181</v>
      </c>
      <c r="L4188" s="732">
        <v>3</v>
      </c>
      <c r="M4188" s="733">
        <v>5010</v>
      </c>
      <c r="N4188" s="734">
        <v>0</v>
      </c>
      <c r="O4188" s="732">
        <v>3</v>
      </c>
      <c r="P4188" s="733">
        <v>5996.8099999999995</v>
      </c>
      <c r="Q4188" s="735">
        <f t="shared" si="101"/>
        <v>0</v>
      </c>
      <c r="R4188" s="736" t="s">
        <v>523</v>
      </c>
    </row>
    <row r="4189" spans="1:18" s="28" customFormat="1" ht="12" x14ac:dyDescent="0.2">
      <c r="A4189" s="717" t="s">
        <v>514</v>
      </c>
      <c r="B4189" s="718" t="s">
        <v>515</v>
      </c>
      <c r="C4189" s="718" t="s">
        <v>147</v>
      </c>
      <c r="D4189" s="718" t="s">
        <v>948</v>
      </c>
      <c r="E4189" s="719">
        <v>2000</v>
      </c>
      <c r="F4189" s="720" t="s">
        <v>4182</v>
      </c>
      <c r="G4189" s="718" t="s">
        <v>4183</v>
      </c>
      <c r="H4189" s="718" t="s">
        <v>527</v>
      </c>
      <c r="I4189" s="718" t="s">
        <v>520</v>
      </c>
      <c r="J4189" s="718" t="s">
        <v>4184</v>
      </c>
      <c r="K4189" s="721" t="s">
        <v>4185</v>
      </c>
      <c r="L4189" s="732">
        <v>12</v>
      </c>
      <c r="M4189" s="733">
        <v>24810</v>
      </c>
      <c r="N4189" s="734" t="s">
        <v>4185</v>
      </c>
      <c r="O4189" s="732">
        <v>6</v>
      </c>
      <c r="P4189" s="733">
        <v>12000</v>
      </c>
      <c r="Q4189" s="735" t="str">
        <f t="shared" si="101"/>
        <v>119 - INDETERMINADO</v>
      </c>
      <c r="R4189" s="736" t="s">
        <v>523</v>
      </c>
    </row>
    <row r="4190" spans="1:18" s="28" customFormat="1" ht="12" x14ac:dyDescent="0.2">
      <c r="A4190" s="717" t="s">
        <v>514</v>
      </c>
      <c r="B4190" s="718" t="s">
        <v>515</v>
      </c>
      <c r="C4190" s="718" t="s">
        <v>147</v>
      </c>
      <c r="D4190" s="718" t="s">
        <v>4186</v>
      </c>
      <c r="E4190" s="719">
        <v>1200</v>
      </c>
      <c r="F4190" s="720" t="s">
        <v>4187</v>
      </c>
      <c r="G4190" s="718" t="s">
        <v>4188</v>
      </c>
      <c r="H4190" s="718"/>
      <c r="I4190" s="718" t="s">
        <v>616</v>
      </c>
      <c r="J4190" s="718" t="s">
        <v>4189</v>
      </c>
      <c r="K4190" s="721" t="s">
        <v>2844</v>
      </c>
      <c r="L4190" s="732">
        <v>12</v>
      </c>
      <c r="M4190" s="733">
        <v>15210</v>
      </c>
      <c r="N4190" s="734" t="s">
        <v>2844</v>
      </c>
      <c r="O4190" s="732">
        <v>6</v>
      </c>
      <c r="P4190" s="733">
        <v>7200</v>
      </c>
      <c r="Q4190" s="735" t="str">
        <f t="shared" si="101"/>
        <v>91 - INDETERMINADO</v>
      </c>
      <c r="R4190" s="736" t="s">
        <v>523</v>
      </c>
    </row>
    <row r="4191" spans="1:18" s="28" customFormat="1" ht="12" x14ac:dyDescent="0.2">
      <c r="A4191" s="717" t="s">
        <v>514</v>
      </c>
      <c r="B4191" s="718" t="s">
        <v>515</v>
      </c>
      <c r="C4191" s="718" t="s">
        <v>147</v>
      </c>
      <c r="D4191" s="718" t="s">
        <v>4190</v>
      </c>
      <c r="E4191" s="719">
        <v>11000</v>
      </c>
      <c r="F4191" s="720" t="s">
        <v>4191</v>
      </c>
      <c r="G4191" s="718" t="s">
        <v>4192</v>
      </c>
      <c r="H4191" s="718" t="s">
        <v>519</v>
      </c>
      <c r="I4191" s="718" t="s">
        <v>528</v>
      </c>
      <c r="J4191" s="718" t="s">
        <v>547</v>
      </c>
      <c r="K4191" s="721" t="s">
        <v>535</v>
      </c>
      <c r="L4191" s="732">
        <v>1</v>
      </c>
      <c r="M4191" s="733">
        <v>11000</v>
      </c>
      <c r="N4191" s="734" t="s">
        <v>542</v>
      </c>
      <c r="O4191" s="732">
        <v>0</v>
      </c>
      <c r="P4191" s="733">
        <v>0</v>
      </c>
      <c r="Q4191" s="735"/>
      <c r="R4191" s="736" t="s">
        <v>543</v>
      </c>
    </row>
    <row r="4192" spans="1:18" s="28" customFormat="1" ht="12" x14ac:dyDescent="0.2">
      <c r="A4192" s="717" t="s">
        <v>514</v>
      </c>
      <c r="B4192" s="718" t="s">
        <v>515</v>
      </c>
      <c r="C4192" s="718" t="s">
        <v>147</v>
      </c>
      <c r="D4192" s="718" t="s">
        <v>2074</v>
      </c>
      <c r="E4192" s="719">
        <v>6000</v>
      </c>
      <c r="F4192" s="720" t="s">
        <v>4193</v>
      </c>
      <c r="G4192" s="718" t="s">
        <v>4194</v>
      </c>
      <c r="H4192" s="718" t="s">
        <v>519</v>
      </c>
      <c r="I4192" s="718" t="s">
        <v>528</v>
      </c>
      <c r="J4192" s="718" t="s">
        <v>600</v>
      </c>
      <c r="K4192" s="721" t="s">
        <v>530</v>
      </c>
      <c r="L4192" s="732">
        <v>5</v>
      </c>
      <c r="M4192" s="733">
        <v>30000</v>
      </c>
      <c r="N4192" s="734" t="s">
        <v>530</v>
      </c>
      <c r="O4192" s="732">
        <v>6</v>
      </c>
      <c r="P4192" s="733">
        <v>35912.080000000002</v>
      </c>
      <c r="Q4192" s="735" t="str">
        <f>+N4192</f>
        <v>4 - INDETERMINADO</v>
      </c>
      <c r="R4192" s="736" t="s">
        <v>523</v>
      </c>
    </row>
    <row r="4193" spans="1:18" s="28" customFormat="1" ht="12" x14ac:dyDescent="0.2">
      <c r="A4193" s="717" t="s">
        <v>514</v>
      </c>
      <c r="B4193" s="718" t="s">
        <v>549</v>
      </c>
      <c r="C4193" s="718" t="s">
        <v>147</v>
      </c>
      <c r="D4193" s="718" t="s">
        <v>585</v>
      </c>
      <c r="E4193" s="719">
        <v>3000</v>
      </c>
      <c r="F4193" s="720" t="s">
        <v>4195</v>
      </c>
      <c r="G4193" s="718" t="s">
        <v>4196</v>
      </c>
      <c r="H4193" s="718" t="s">
        <v>527</v>
      </c>
      <c r="I4193" s="718" t="s">
        <v>520</v>
      </c>
      <c r="J4193" s="718" t="s">
        <v>803</v>
      </c>
      <c r="K4193" s="721" t="s">
        <v>542</v>
      </c>
      <c r="L4193" s="732">
        <v>0</v>
      </c>
      <c r="M4193" s="733">
        <v>0</v>
      </c>
      <c r="N4193" s="734">
        <v>0</v>
      </c>
      <c r="O4193" s="732">
        <v>2</v>
      </c>
      <c r="P4193" s="733">
        <v>5700</v>
      </c>
      <c r="Q4193" s="735">
        <f>+N4193</f>
        <v>0</v>
      </c>
      <c r="R4193" s="736" t="s">
        <v>523</v>
      </c>
    </row>
    <row r="4194" spans="1:18" s="28" customFormat="1" ht="12" x14ac:dyDescent="0.2">
      <c r="A4194" s="717" t="s">
        <v>514</v>
      </c>
      <c r="B4194" s="718" t="s">
        <v>515</v>
      </c>
      <c r="C4194" s="718" t="s">
        <v>147</v>
      </c>
      <c r="D4194" s="718" t="s">
        <v>544</v>
      </c>
      <c r="E4194" s="719">
        <v>4000</v>
      </c>
      <c r="F4194" s="720" t="s">
        <v>4197</v>
      </c>
      <c r="G4194" s="718" t="s">
        <v>4198</v>
      </c>
      <c r="H4194" s="718" t="s">
        <v>519</v>
      </c>
      <c r="I4194" s="718" t="s">
        <v>528</v>
      </c>
      <c r="J4194" s="718" t="s">
        <v>547</v>
      </c>
      <c r="K4194" s="721" t="s">
        <v>1127</v>
      </c>
      <c r="L4194" s="732">
        <v>4</v>
      </c>
      <c r="M4194" s="733">
        <v>16000</v>
      </c>
      <c r="N4194" s="734" t="s">
        <v>1127</v>
      </c>
      <c r="O4194" s="732">
        <v>6</v>
      </c>
      <c r="P4194" s="733">
        <v>24000</v>
      </c>
      <c r="Q4194" s="735" t="str">
        <f>+N4194</f>
        <v>1 - INDETERMINADO</v>
      </c>
      <c r="R4194" s="736" t="s">
        <v>523</v>
      </c>
    </row>
    <row r="4195" spans="1:18" s="28" customFormat="1" ht="12" x14ac:dyDescent="0.2">
      <c r="A4195" s="717" t="s">
        <v>514</v>
      </c>
      <c r="B4195" s="718" t="s">
        <v>515</v>
      </c>
      <c r="C4195" s="718" t="s">
        <v>147</v>
      </c>
      <c r="D4195" s="718" t="s">
        <v>585</v>
      </c>
      <c r="E4195" s="719">
        <v>2400</v>
      </c>
      <c r="F4195" s="720" t="s">
        <v>4199</v>
      </c>
      <c r="G4195" s="718" t="s">
        <v>4200</v>
      </c>
      <c r="H4195" s="718"/>
      <c r="I4195" s="718" t="s">
        <v>520</v>
      </c>
      <c r="J4195" s="718" t="s">
        <v>4201</v>
      </c>
      <c r="K4195" s="721">
        <v>22</v>
      </c>
      <c r="L4195" s="732">
        <v>1</v>
      </c>
      <c r="M4195" s="733">
        <v>2400</v>
      </c>
      <c r="N4195" s="734" t="s">
        <v>542</v>
      </c>
      <c r="O4195" s="732">
        <v>0</v>
      </c>
      <c r="P4195" s="733">
        <v>0</v>
      </c>
      <c r="Q4195" s="735"/>
      <c r="R4195" s="736" t="s">
        <v>543</v>
      </c>
    </row>
    <row r="4196" spans="1:18" s="28" customFormat="1" ht="12" x14ac:dyDescent="0.2">
      <c r="A4196" s="717" t="s">
        <v>514</v>
      </c>
      <c r="B4196" s="718" t="s">
        <v>515</v>
      </c>
      <c r="C4196" s="718" t="s">
        <v>147</v>
      </c>
      <c r="D4196" s="718" t="s">
        <v>708</v>
      </c>
      <c r="E4196" s="719">
        <v>3000</v>
      </c>
      <c r="F4196" s="720" t="s">
        <v>4202</v>
      </c>
      <c r="G4196" s="718" t="s">
        <v>4203</v>
      </c>
      <c r="H4196" s="718" t="s">
        <v>527</v>
      </c>
      <c r="I4196" s="718" t="s">
        <v>528</v>
      </c>
      <c r="J4196" s="718" t="s">
        <v>4204</v>
      </c>
      <c r="K4196" s="721" t="s">
        <v>557</v>
      </c>
      <c r="L4196" s="732">
        <v>5</v>
      </c>
      <c r="M4196" s="733">
        <v>14900</v>
      </c>
      <c r="N4196" s="734" t="s">
        <v>557</v>
      </c>
      <c r="O4196" s="732">
        <v>6</v>
      </c>
      <c r="P4196" s="733">
        <v>18000</v>
      </c>
      <c r="Q4196" s="735" t="str">
        <f>+N4196</f>
        <v>13 - INDETERMINADO</v>
      </c>
      <c r="R4196" s="736" t="s">
        <v>523</v>
      </c>
    </row>
    <row r="4197" spans="1:18" s="28" customFormat="1" ht="12" x14ac:dyDescent="0.2">
      <c r="A4197" s="717" t="s">
        <v>514</v>
      </c>
      <c r="B4197" s="718" t="s">
        <v>515</v>
      </c>
      <c r="C4197" s="718" t="s">
        <v>147</v>
      </c>
      <c r="D4197" s="718" t="s">
        <v>3093</v>
      </c>
      <c r="E4197" s="719">
        <v>7000</v>
      </c>
      <c r="F4197" s="720" t="s">
        <v>4205</v>
      </c>
      <c r="G4197" s="718" t="s">
        <v>4206</v>
      </c>
      <c r="H4197" s="718" t="s">
        <v>519</v>
      </c>
      <c r="I4197" s="718" t="s">
        <v>528</v>
      </c>
      <c r="J4197" s="718" t="s">
        <v>547</v>
      </c>
      <c r="K4197" s="721" t="s">
        <v>700</v>
      </c>
      <c r="L4197" s="732">
        <v>12</v>
      </c>
      <c r="M4197" s="733">
        <v>77203.009999999995</v>
      </c>
      <c r="N4197" s="734" t="s">
        <v>700</v>
      </c>
      <c r="O4197" s="732">
        <v>1</v>
      </c>
      <c r="P4197" s="733">
        <v>7000</v>
      </c>
      <c r="Q4197" s="735"/>
      <c r="R4197" s="736" t="s">
        <v>543</v>
      </c>
    </row>
    <row r="4198" spans="1:18" s="28" customFormat="1" ht="12" x14ac:dyDescent="0.2">
      <c r="A4198" s="717" t="s">
        <v>514</v>
      </c>
      <c r="B4198" s="718" t="s">
        <v>515</v>
      </c>
      <c r="C4198" s="718" t="s">
        <v>147</v>
      </c>
      <c r="D4198" s="718" t="s">
        <v>593</v>
      </c>
      <c r="E4198" s="719">
        <v>3000</v>
      </c>
      <c r="F4198" s="720" t="s">
        <v>4207</v>
      </c>
      <c r="G4198" s="718" t="s">
        <v>4208</v>
      </c>
      <c r="H4198" s="718" t="s">
        <v>527</v>
      </c>
      <c r="I4198" s="718" t="s">
        <v>520</v>
      </c>
      <c r="J4198" s="718" t="s">
        <v>803</v>
      </c>
      <c r="K4198" s="721" t="s">
        <v>557</v>
      </c>
      <c r="L4198" s="732">
        <v>5</v>
      </c>
      <c r="M4198" s="733">
        <v>15000</v>
      </c>
      <c r="N4198" s="734" t="s">
        <v>557</v>
      </c>
      <c r="O4198" s="732">
        <v>6</v>
      </c>
      <c r="P4198" s="733">
        <v>18000</v>
      </c>
      <c r="Q4198" s="735" t="str">
        <f>+N4198</f>
        <v>13 - INDETERMINADO</v>
      </c>
      <c r="R4198" s="736" t="s">
        <v>523</v>
      </c>
    </row>
    <row r="4199" spans="1:18" s="28" customFormat="1" ht="12" x14ac:dyDescent="0.2">
      <c r="A4199" s="717" t="s">
        <v>514</v>
      </c>
      <c r="B4199" s="718" t="s">
        <v>515</v>
      </c>
      <c r="C4199" s="718" t="s">
        <v>147</v>
      </c>
      <c r="D4199" s="718" t="s">
        <v>648</v>
      </c>
      <c r="E4199" s="719">
        <v>5500</v>
      </c>
      <c r="F4199" s="720" t="s">
        <v>4209</v>
      </c>
      <c r="G4199" s="718" t="s">
        <v>4210</v>
      </c>
      <c r="H4199" s="718" t="s">
        <v>527</v>
      </c>
      <c r="I4199" s="718" t="s">
        <v>528</v>
      </c>
      <c r="J4199" s="718" t="s">
        <v>529</v>
      </c>
      <c r="K4199" s="721" t="s">
        <v>541</v>
      </c>
      <c r="L4199" s="732">
        <v>12</v>
      </c>
      <c r="M4199" s="733">
        <v>66600</v>
      </c>
      <c r="N4199" s="734" t="s">
        <v>541</v>
      </c>
      <c r="O4199" s="732">
        <v>6</v>
      </c>
      <c r="P4199" s="733">
        <v>33000</v>
      </c>
      <c r="Q4199" s="735" t="str">
        <f>+N4199</f>
        <v>5 - INDETERMINADO</v>
      </c>
      <c r="R4199" s="736" t="s">
        <v>523</v>
      </c>
    </row>
    <row r="4200" spans="1:18" s="28" customFormat="1" ht="12" x14ac:dyDescent="0.2">
      <c r="A4200" s="717" t="s">
        <v>514</v>
      </c>
      <c r="B4200" s="718" t="s">
        <v>515</v>
      </c>
      <c r="C4200" s="718" t="s">
        <v>147</v>
      </c>
      <c r="D4200" s="718" t="s">
        <v>608</v>
      </c>
      <c r="E4200" s="719">
        <v>2000</v>
      </c>
      <c r="F4200" s="720" t="s">
        <v>4211</v>
      </c>
      <c r="G4200" s="718" t="s">
        <v>4212</v>
      </c>
      <c r="H4200" s="718" t="s">
        <v>565</v>
      </c>
      <c r="I4200" s="718" t="s">
        <v>528</v>
      </c>
      <c r="J4200" s="718" t="s">
        <v>566</v>
      </c>
      <c r="K4200" s="721">
        <v>10</v>
      </c>
      <c r="L4200" s="732">
        <v>2</v>
      </c>
      <c r="M4200" s="733">
        <v>4000</v>
      </c>
      <c r="N4200" s="734" t="s">
        <v>542</v>
      </c>
      <c r="O4200" s="732">
        <v>0</v>
      </c>
      <c r="P4200" s="733">
        <v>0</v>
      </c>
      <c r="Q4200" s="735"/>
      <c r="R4200" s="736" t="s">
        <v>543</v>
      </c>
    </row>
    <row r="4201" spans="1:18" s="28" customFormat="1" ht="12" x14ac:dyDescent="0.2">
      <c r="A4201" s="717" t="s">
        <v>514</v>
      </c>
      <c r="B4201" s="718" t="s">
        <v>549</v>
      </c>
      <c r="C4201" s="718" t="s">
        <v>147</v>
      </c>
      <c r="D4201" s="718" t="s">
        <v>589</v>
      </c>
      <c r="E4201" s="719">
        <v>3000</v>
      </c>
      <c r="F4201" s="720" t="s">
        <v>4213</v>
      </c>
      <c r="G4201" s="718" t="s">
        <v>4214</v>
      </c>
      <c r="H4201" s="718" t="s">
        <v>930</v>
      </c>
      <c r="I4201" s="718" t="s">
        <v>528</v>
      </c>
      <c r="J4201" s="718" t="s">
        <v>931</v>
      </c>
      <c r="K4201" s="721">
        <v>3</v>
      </c>
      <c r="L4201" s="732">
        <v>8</v>
      </c>
      <c r="M4201" s="733">
        <v>22846.67</v>
      </c>
      <c r="N4201" s="734">
        <v>0</v>
      </c>
      <c r="O4201" s="732">
        <v>6</v>
      </c>
      <c r="P4201" s="733">
        <v>18000</v>
      </c>
      <c r="Q4201" s="735">
        <f>+N4201</f>
        <v>0</v>
      </c>
      <c r="R4201" s="736" t="s">
        <v>523</v>
      </c>
    </row>
    <row r="4202" spans="1:18" s="28" customFormat="1" ht="12" x14ac:dyDescent="0.2">
      <c r="A4202" s="717" t="s">
        <v>514</v>
      </c>
      <c r="B4202" s="718" t="s">
        <v>515</v>
      </c>
      <c r="C4202" s="718" t="s">
        <v>147</v>
      </c>
      <c r="D4202" s="718" t="s">
        <v>1244</v>
      </c>
      <c r="E4202" s="719">
        <v>4500</v>
      </c>
      <c r="F4202" s="720" t="s">
        <v>4215</v>
      </c>
      <c r="G4202" s="718" t="s">
        <v>4216</v>
      </c>
      <c r="H4202" s="718" t="s">
        <v>519</v>
      </c>
      <c r="I4202" s="718" t="s">
        <v>528</v>
      </c>
      <c r="J4202" s="718" t="s">
        <v>547</v>
      </c>
      <c r="K4202" s="721" t="s">
        <v>530</v>
      </c>
      <c r="L4202" s="732">
        <v>5</v>
      </c>
      <c r="M4202" s="733">
        <v>22500</v>
      </c>
      <c r="N4202" s="734" t="s">
        <v>530</v>
      </c>
      <c r="O4202" s="732">
        <v>6</v>
      </c>
      <c r="P4202" s="733">
        <v>25500</v>
      </c>
      <c r="Q4202" s="735" t="str">
        <f>+N4202</f>
        <v>4 - INDETERMINADO</v>
      </c>
      <c r="R4202" s="736" t="s">
        <v>523</v>
      </c>
    </row>
    <row r="4203" spans="1:18" s="28" customFormat="1" ht="12" x14ac:dyDescent="0.2">
      <c r="A4203" s="717" t="s">
        <v>514</v>
      </c>
      <c r="B4203" s="718" t="s">
        <v>515</v>
      </c>
      <c r="C4203" s="718" t="s">
        <v>147</v>
      </c>
      <c r="D4203" s="718" t="s">
        <v>1132</v>
      </c>
      <c r="E4203" s="719">
        <v>3000</v>
      </c>
      <c r="F4203" s="720" t="s">
        <v>4217</v>
      </c>
      <c r="G4203" s="718" t="s">
        <v>4218</v>
      </c>
      <c r="H4203" s="718" t="s">
        <v>527</v>
      </c>
      <c r="I4203" s="718" t="s">
        <v>528</v>
      </c>
      <c r="J4203" s="718" t="s">
        <v>529</v>
      </c>
      <c r="K4203" s="721" t="s">
        <v>557</v>
      </c>
      <c r="L4203" s="732">
        <v>5</v>
      </c>
      <c r="M4203" s="733">
        <v>15000</v>
      </c>
      <c r="N4203" s="734" t="s">
        <v>557</v>
      </c>
      <c r="O4203" s="732">
        <v>6</v>
      </c>
      <c r="P4203" s="733">
        <v>17893.949999999997</v>
      </c>
      <c r="Q4203" s="735" t="str">
        <f>+N4203</f>
        <v>13 - INDETERMINADO</v>
      </c>
      <c r="R4203" s="736" t="s">
        <v>523</v>
      </c>
    </row>
    <row r="4204" spans="1:18" s="28" customFormat="1" ht="12" x14ac:dyDescent="0.2">
      <c r="A4204" s="717" t="s">
        <v>514</v>
      </c>
      <c r="B4204" s="718" t="s">
        <v>549</v>
      </c>
      <c r="C4204" s="718" t="s">
        <v>147</v>
      </c>
      <c r="D4204" s="718" t="s">
        <v>4219</v>
      </c>
      <c r="E4204" s="719">
        <v>7000</v>
      </c>
      <c r="F4204" s="720" t="s">
        <v>4220</v>
      </c>
      <c r="G4204" s="718" t="s">
        <v>4221</v>
      </c>
      <c r="H4204" s="718" t="s">
        <v>527</v>
      </c>
      <c r="I4204" s="718" t="s">
        <v>528</v>
      </c>
      <c r="J4204" s="718" t="s">
        <v>2224</v>
      </c>
      <c r="K4204" s="721" t="s">
        <v>4222</v>
      </c>
      <c r="L4204" s="732">
        <v>2</v>
      </c>
      <c r="M4204" s="733">
        <v>13626.66</v>
      </c>
      <c r="N4204" s="734">
        <v>0</v>
      </c>
      <c r="O4204" s="732">
        <v>6</v>
      </c>
      <c r="P4204" s="733">
        <v>41981.04</v>
      </c>
      <c r="Q4204" s="735">
        <f>+N4204</f>
        <v>0</v>
      </c>
      <c r="R4204" s="736" t="s">
        <v>523</v>
      </c>
    </row>
    <row r="4205" spans="1:18" s="28" customFormat="1" ht="12" x14ac:dyDescent="0.2">
      <c r="A4205" s="717" t="s">
        <v>514</v>
      </c>
      <c r="B4205" s="718" t="s">
        <v>515</v>
      </c>
      <c r="C4205" s="718" t="s">
        <v>147</v>
      </c>
      <c r="D4205" s="718" t="s">
        <v>1081</v>
      </c>
      <c r="E4205" s="719">
        <v>2500</v>
      </c>
      <c r="F4205" s="720" t="s">
        <v>4223</v>
      </c>
      <c r="G4205" s="718" t="s">
        <v>4224</v>
      </c>
      <c r="H4205" s="718" t="s">
        <v>527</v>
      </c>
      <c r="I4205" s="718" t="s">
        <v>528</v>
      </c>
      <c r="J4205" s="718" t="s">
        <v>4225</v>
      </c>
      <c r="K4205" s="721" t="s">
        <v>700</v>
      </c>
      <c r="L4205" s="732">
        <v>5</v>
      </c>
      <c r="M4205" s="733">
        <v>12500</v>
      </c>
      <c r="N4205" s="734" t="s">
        <v>700</v>
      </c>
      <c r="O4205" s="732">
        <v>6</v>
      </c>
      <c r="P4205" s="733">
        <v>15000</v>
      </c>
      <c r="Q4205" s="735"/>
      <c r="R4205" s="736" t="s">
        <v>543</v>
      </c>
    </row>
    <row r="4206" spans="1:18" s="28" customFormat="1" ht="12" x14ac:dyDescent="0.2">
      <c r="A4206" s="717" t="s">
        <v>514</v>
      </c>
      <c r="B4206" s="718" t="s">
        <v>515</v>
      </c>
      <c r="C4206" s="718" t="s">
        <v>147</v>
      </c>
      <c r="D4206" s="718" t="s">
        <v>4226</v>
      </c>
      <c r="E4206" s="719">
        <v>5000</v>
      </c>
      <c r="F4206" s="720" t="s">
        <v>4227</v>
      </c>
      <c r="G4206" s="718" t="s">
        <v>4228</v>
      </c>
      <c r="H4206" s="718"/>
      <c r="I4206" s="718" t="s">
        <v>520</v>
      </c>
      <c r="J4206" s="718" t="s">
        <v>4115</v>
      </c>
      <c r="K4206" s="721" t="s">
        <v>1839</v>
      </c>
      <c r="L4206" s="732">
        <v>12</v>
      </c>
      <c r="M4206" s="733">
        <v>60600</v>
      </c>
      <c r="N4206" s="734" t="s">
        <v>1839</v>
      </c>
      <c r="O4206" s="732">
        <v>6</v>
      </c>
      <c r="P4206" s="733">
        <v>30000</v>
      </c>
      <c r="Q4206" s="735" t="str">
        <f>+N4206</f>
        <v>51 - INDETERMINADO</v>
      </c>
      <c r="R4206" s="736" t="s">
        <v>523</v>
      </c>
    </row>
    <row r="4207" spans="1:18" s="28" customFormat="1" ht="12" x14ac:dyDescent="0.2">
      <c r="A4207" s="717" t="s">
        <v>514</v>
      </c>
      <c r="B4207" s="718" t="s">
        <v>515</v>
      </c>
      <c r="C4207" s="718" t="s">
        <v>147</v>
      </c>
      <c r="D4207" s="718" t="s">
        <v>1613</v>
      </c>
      <c r="E4207" s="719">
        <v>3000</v>
      </c>
      <c r="F4207" s="720" t="s">
        <v>4229</v>
      </c>
      <c r="G4207" s="718" t="s">
        <v>4230</v>
      </c>
      <c r="H4207" s="718" t="s">
        <v>527</v>
      </c>
      <c r="I4207" s="718" t="s">
        <v>528</v>
      </c>
      <c r="J4207" s="718" t="s">
        <v>529</v>
      </c>
      <c r="K4207" s="721" t="s">
        <v>557</v>
      </c>
      <c r="L4207" s="732">
        <v>5</v>
      </c>
      <c r="M4207" s="733">
        <v>15000</v>
      </c>
      <c r="N4207" s="734" t="s">
        <v>557</v>
      </c>
      <c r="O4207" s="732">
        <v>6</v>
      </c>
      <c r="P4207" s="733">
        <v>18082.080000000002</v>
      </c>
      <c r="Q4207" s="735" t="str">
        <f>+N4207</f>
        <v>13 - INDETERMINADO</v>
      </c>
      <c r="R4207" s="736" t="s">
        <v>523</v>
      </c>
    </row>
    <row r="4208" spans="1:18" s="28" customFormat="1" ht="12" x14ac:dyDescent="0.2">
      <c r="A4208" s="717" t="s">
        <v>514</v>
      </c>
      <c r="B4208" s="718" t="s">
        <v>515</v>
      </c>
      <c r="C4208" s="718" t="s">
        <v>147</v>
      </c>
      <c r="D4208" s="718" t="s">
        <v>841</v>
      </c>
      <c r="E4208" s="719">
        <v>3000</v>
      </c>
      <c r="F4208" s="720" t="s">
        <v>4231</v>
      </c>
      <c r="G4208" s="718" t="s">
        <v>4232</v>
      </c>
      <c r="H4208" s="718" t="s">
        <v>527</v>
      </c>
      <c r="I4208" s="718" t="s">
        <v>528</v>
      </c>
      <c r="J4208" s="718" t="s">
        <v>4233</v>
      </c>
      <c r="K4208" s="721">
        <v>1</v>
      </c>
      <c r="L4208" s="732">
        <v>1</v>
      </c>
      <c r="M4208" s="733">
        <v>3000</v>
      </c>
      <c r="N4208" s="734" t="s">
        <v>542</v>
      </c>
      <c r="O4208" s="732">
        <v>0</v>
      </c>
      <c r="P4208" s="733">
        <v>0</v>
      </c>
      <c r="Q4208" s="735"/>
      <c r="R4208" s="736" t="s">
        <v>543</v>
      </c>
    </row>
    <row r="4209" spans="1:18" s="28" customFormat="1" ht="12" x14ac:dyDescent="0.2">
      <c r="A4209" s="717" t="s">
        <v>514</v>
      </c>
      <c r="B4209" s="718" t="s">
        <v>515</v>
      </c>
      <c r="C4209" s="718" t="s">
        <v>147</v>
      </c>
      <c r="D4209" s="718" t="s">
        <v>4234</v>
      </c>
      <c r="E4209" s="719">
        <v>3000</v>
      </c>
      <c r="F4209" s="720" t="s">
        <v>4235</v>
      </c>
      <c r="G4209" s="718" t="s">
        <v>4236</v>
      </c>
      <c r="H4209" s="718"/>
      <c r="I4209" s="718" t="s">
        <v>528</v>
      </c>
      <c r="J4209" s="718" t="s">
        <v>4237</v>
      </c>
      <c r="K4209" s="721" t="s">
        <v>652</v>
      </c>
      <c r="L4209" s="732">
        <v>12</v>
      </c>
      <c r="M4209" s="733">
        <v>36600</v>
      </c>
      <c r="N4209" s="734" t="s">
        <v>652</v>
      </c>
      <c r="O4209" s="732">
        <v>6</v>
      </c>
      <c r="P4209" s="733">
        <v>18000</v>
      </c>
      <c r="Q4209" s="735" t="str">
        <f>+N4209</f>
        <v>36 - INDETERMINADO</v>
      </c>
      <c r="R4209" s="736" t="s">
        <v>523</v>
      </c>
    </row>
    <row r="4210" spans="1:18" s="28" customFormat="1" ht="12" x14ac:dyDescent="0.2">
      <c r="A4210" s="717" t="s">
        <v>514</v>
      </c>
      <c r="B4210" s="718" t="s">
        <v>515</v>
      </c>
      <c r="C4210" s="718" t="s">
        <v>147</v>
      </c>
      <c r="D4210" s="718" t="s">
        <v>585</v>
      </c>
      <c r="E4210" s="719">
        <v>3000</v>
      </c>
      <c r="F4210" s="720" t="s">
        <v>4238</v>
      </c>
      <c r="G4210" s="718" t="s">
        <v>4239</v>
      </c>
      <c r="H4210" s="718" t="s">
        <v>527</v>
      </c>
      <c r="I4210" s="718" t="s">
        <v>520</v>
      </c>
      <c r="J4210" s="718" t="s">
        <v>803</v>
      </c>
      <c r="K4210" s="721" t="s">
        <v>557</v>
      </c>
      <c r="L4210" s="732">
        <v>5</v>
      </c>
      <c r="M4210" s="733">
        <v>15000</v>
      </c>
      <c r="N4210" s="734" t="s">
        <v>557</v>
      </c>
      <c r="O4210" s="732">
        <v>6</v>
      </c>
      <c r="P4210" s="733">
        <v>18000</v>
      </c>
      <c r="Q4210" s="735" t="str">
        <f>+N4210</f>
        <v>13 - INDETERMINADO</v>
      </c>
      <c r="R4210" s="736" t="s">
        <v>523</v>
      </c>
    </row>
    <row r="4211" spans="1:18" s="28" customFormat="1" ht="12" x14ac:dyDescent="0.2">
      <c r="A4211" s="717" t="s">
        <v>514</v>
      </c>
      <c r="B4211" s="718" t="s">
        <v>515</v>
      </c>
      <c r="C4211" s="718" t="s">
        <v>147</v>
      </c>
      <c r="D4211" s="718" t="s">
        <v>2238</v>
      </c>
      <c r="E4211" s="719">
        <v>2000</v>
      </c>
      <c r="F4211" s="720" t="s">
        <v>4240</v>
      </c>
      <c r="G4211" s="718" t="s">
        <v>4241</v>
      </c>
      <c r="H4211" s="718" t="s">
        <v>539</v>
      </c>
      <c r="I4211" s="718" t="s">
        <v>1405</v>
      </c>
      <c r="J4211" s="718" t="s">
        <v>2859</v>
      </c>
      <c r="K4211" s="721" t="s">
        <v>535</v>
      </c>
      <c r="L4211" s="732">
        <v>12</v>
      </c>
      <c r="M4211" s="733">
        <v>24810</v>
      </c>
      <c r="N4211" s="734" t="s">
        <v>535</v>
      </c>
      <c r="O4211" s="732">
        <v>4</v>
      </c>
      <c r="P4211" s="733">
        <v>6711.93</v>
      </c>
      <c r="Q4211" s="735"/>
      <c r="R4211" s="736" t="s">
        <v>543</v>
      </c>
    </row>
    <row r="4212" spans="1:18" s="28" customFormat="1" ht="12" x14ac:dyDescent="0.2">
      <c r="A4212" s="717" t="s">
        <v>514</v>
      </c>
      <c r="B4212" s="718" t="s">
        <v>515</v>
      </c>
      <c r="C4212" s="718" t="s">
        <v>147</v>
      </c>
      <c r="D4212" s="718" t="s">
        <v>2838</v>
      </c>
      <c r="E4212" s="719">
        <v>3000</v>
      </c>
      <c r="F4212" s="720" t="s">
        <v>4242</v>
      </c>
      <c r="G4212" s="718" t="s">
        <v>4243</v>
      </c>
      <c r="H4212" s="718"/>
      <c r="I4212" s="718" t="s">
        <v>771</v>
      </c>
      <c r="J4212" s="718" t="s">
        <v>4244</v>
      </c>
      <c r="K4212" s="721" t="s">
        <v>530</v>
      </c>
      <c r="L4212" s="732">
        <v>5</v>
      </c>
      <c r="M4212" s="733">
        <v>15000</v>
      </c>
      <c r="N4212" s="734" t="s">
        <v>530</v>
      </c>
      <c r="O4212" s="732">
        <v>6</v>
      </c>
      <c r="P4212" s="733">
        <v>18000</v>
      </c>
      <c r="Q4212" s="735" t="str">
        <f t="shared" ref="Q4212:Q4220" si="102">+N4212</f>
        <v>4 - INDETERMINADO</v>
      </c>
      <c r="R4212" s="736" t="s">
        <v>523</v>
      </c>
    </row>
    <row r="4213" spans="1:18" s="28" customFormat="1" ht="12" x14ac:dyDescent="0.2">
      <c r="A4213" s="717" t="s">
        <v>514</v>
      </c>
      <c r="B4213" s="718" t="s">
        <v>515</v>
      </c>
      <c r="C4213" s="718" t="s">
        <v>147</v>
      </c>
      <c r="D4213" s="718" t="s">
        <v>1824</v>
      </c>
      <c r="E4213" s="719">
        <v>1800</v>
      </c>
      <c r="F4213" s="720" t="s">
        <v>4245</v>
      </c>
      <c r="G4213" s="718" t="s">
        <v>4246</v>
      </c>
      <c r="H4213" s="718" t="s">
        <v>571</v>
      </c>
      <c r="I4213" s="718" t="s">
        <v>571</v>
      </c>
      <c r="J4213" s="718" t="s">
        <v>571</v>
      </c>
      <c r="K4213" s="721" t="s">
        <v>1527</v>
      </c>
      <c r="L4213" s="732">
        <v>12</v>
      </c>
      <c r="M4213" s="733">
        <v>21023.33</v>
      </c>
      <c r="N4213" s="734" t="s">
        <v>1527</v>
      </c>
      <c r="O4213" s="732">
        <v>5</v>
      </c>
      <c r="P4213" s="733">
        <v>7380</v>
      </c>
      <c r="Q4213" s="735" t="str">
        <f t="shared" si="102"/>
        <v>43 - INDETERMINADO</v>
      </c>
      <c r="R4213" s="736" t="s">
        <v>523</v>
      </c>
    </row>
    <row r="4214" spans="1:18" s="28" customFormat="1" ht="12" x14ac:dyDescent="0.2">
      <c r="A4214" s="717" t="s">
        <v>514</v>
      </c>
      <c r="B4214" s="718" t="s">
        <v>515</v>
      </c>
      <c r="C4214" s="718" t="s">
        <v>147</v>
      </c>
      <c r="D4214" s="718" t="s">
        <v>1021</v>
      </c>
      <c r="E4214" s="719">
        <v>1800</v>
      </c>
      <c r="F4214" s="720" t="s">
        <v>4247</v>
      </c>
      <c r="G4214" s="718" t="s">
        <v>4248</v>
      </c>
      <c r="H4214" s="718" t="s">
        <v>571</v>
      </c>
      <c r="I4214" s="718" t="s">
        <v>571</v>
      </c>
      <c r="J4214" s="718" t="s">
        <v>571</v>
      </c>
      <c r="K4214" s="721" t="s">
        <v>1807</v>
      </c>
      <c r="L4214" s="732">
        <v>7</v>
      </c>
      <c r="M4214" s="733">
        <v>7890</v>
      </c>
      <c r="N4214" s="734" t="s">
        <v>1807</v>
      </c>
      <c r="O4214" s="732">
        <v>5</v>
      </c>
      <c r="P4214" s="733">
        <v>7260</v>
      </c>
      <c r="Q4214" s="735" t="str">
        <f t="shared" si="102"/>
        <v>23 - INDETERMINADO</v>
      </c>
      <c r="R4214" s="736" t="s">
        <v>523</v>
      </c>
    </row>
    <row r="4215" spans="1:18" s="28" customFormat="1" ht="12" x14ac:dyDescent="0.2">
      <c r="A4215" s="717" t="s">
        <v>514</v>
      </c>
      <c r="B4215" s="718" t="s">
        <v>515</v>
      </c>
      <c r="C4215" s="718" t="s">
        <v>147</v>
      </c>
      <c r="D4215" s="718" t="s">
        <v>544</v>
      </c>
      <c r="E4215" s="719">
        <v>4000</v>
      </c>
      <c r="F4215" s="720" t="s">
        <v>4249</v>
      </c>
      <c r="G4215" s="718" t="s">
        <v>4250</v>
      </c>
      <c r="H4215" s="718" t="s">
        <v>519</v>
      </c>
      <c r="I4215" s="718" t="s">
        <v>528</v>
      </c>
      <c r="J4215" s="718" t="s">
        <v>600</v>
      </c>
      <c r="K4215" s="721" t="s">
        <v>557</v>
      </c>
      <c r="L4215" s="732">
        <v>12</v>
      </c>
      <c r="M4215" s="733">
        <v>48600</v>
      </c>
      <c r="N4215" s="734" t="s">
        <v>557</v>
      </c>
      <c r="O4215" s="732">
        <v>6</v>
      </c>
      <c r="P4215" s="733">
        <v>23950.28</v>
      </c>
      <c r="Q4215" s="735" t="str">
        <f t="shared" si="102"/>
        <v>13 - INDETERMINADO</v>
      </c>
      <c r="R4215" s="736" t="s">
        <v>523</v>
      </c>
    </row>
    <row r="4216" spans="1:18" s="28" customFormat="1" ht="12" x14ac:dyDescent="0.2">
      <c r="A4216" s="717" t="s">
        <v>514</v>
      </c>
      <c r="B4216" s="718" t="s">
        <v>549</v>
      </c>
      <c r="C4216" s="718" t="s">
        <v>147</v>
      </c>
      <c r="D4216" s="718" t="s">
        <v>2729</v>
      </c>
      <c r="E4216" s="719">
        <v>4000</v>
      </c>
      <c r="F4216" s="720" t="s">
        <v>4251</v>
      </c>
      <c r="G4216" s="718" t="s">
        <v>4252</v>
      </c>
      <c r="H4216" s="718" t="s">
        <v>519</v>
      </c>
      <c r="I4216" s="718" t="s">
        <v>520</v>
      </c>
      <c r="J4216" s="718" t="s">
        <v>534</v>
      </c>
      <c r="K4216" s="721" t="s">
        <v>4253</v>
      </c>
      <c r="L4216" s="732">
        <v>8</v>
      </c>
      <c r="M4216" s="733">
        <v>30860</v>
      </c>
      <c r="N4216" s="734">
        <v>0</v>
      </c>
      <c r="O4216" s="732">
        <v>6</v>
      </c>
      <c r="P4216" s="733">
        <v>23996.11</v>
      </c>
      <c r="Q4216" s="735">
        <f t="shared" si="102"/>
        <v>0</v>
      </c>
      <c r="R4216" s="736" t="s">
        <v>523</v>
      </c>
    </row>
    <row r="4217" spans="1:18" s="28" customFormat="1" ht="12" x14ac:dyDescent="0.2">
      <c r="A4217" s="717" t="s">
        <v>514</v>
      </c>
      <c r="B4217" s="718" t="s">
        <v>515</v>
      </c>
      <c r="C4217" s="718" t="s">
        <v>147</v>
      </c>
      <c r="D4217" s="718" t="s">
        <v>536</v>
      </c>
      <c r="E4217" s="719">
        <v>3000</v>
      </c>
      <c r="F4217" s="720" t="s">
        <v>4254</v>
      </c>
      <c r="G4217" s="718" t="s">
        <v>4255</v>
      </c>
      <c r="H4217" s="718" t="s">
        <v>527</v>
      </c>
      <c r="I4217" s="718" t="s">
        <v>528</v>
      </c>
      <c r="J4217" s="718" t="s">
        <v>1482</v>
      </c>
      <c r="K4217" s="721" t="s">
        <v>541</v>
      </c>
      <c r="L4217" s="732">
        <v>5</v>
      </c>
      <c r="M4217" s="733">
        <v>15000</v>
      </c>
      <c r="N4217" s="734" t="s">
        <v>541</v>
      </c>
      <c r="O4217" s="732">
        <v>6</v>
      </c>
      <c r="P4217" s="733">
        <v>18000</v>
      </c>
      <c r="Q4217" s="735" t="str">
        <f t="shared" si="102"/>
        <v>5 - INDETERMINADO</v>
      </c>
      <c r="R4217" s="736" t="s">
        <v>523</v>
      </c>
    </row>
    <row r="4218" spans="1:18" s="28" customFormat="1" ht="12" x14ac:dyDescent="0.2">
      <c r="A4218" s="717" t="s">
        <v>514</v>
      </c>
      <c r="B4218" s="718" t="s">
        <v>515</v>
      </c>
      <c r="C4218" s="718" t="s">
        <v>147</v>
      </c>
      <c r="D4218" s="718" t="s">
        <v>1012</v>
      </c>
      <c r="E4218" s="719">
        <v>3000</v>
      </c>
      <c r="F4218" s="720" t="s">
        <v>4256</v>
      </c>
      <c r="G4218" s="718" t="s">
        <v>4257</v>
      </c>
      <c r="H4218" s="718" t="s">
        <v>565</v>
      </c>
      <c r="I4218" s="718" t="s">
        <v>520</v>
      </c>
      <c r="J4218" s="718" t="s">
        <v>588</v>
      </c>
      <c r="K4218" s="721" t="s">
        <v>557</v>
      </c>
      <c r="L4218" s="732">
        <v>5</v>
      </c>
      <c r="M4218" s="733">
        <v>15000</v>
      </c>
      <c r="N4218" s="734" t="s">
        <v>557</v>
      </c>
      <c r="O4218" s="732">
        <v>6</v>
      </c>
      <c r="P4218" s="733">
        <v>18000</v>
      </c>
      <c r="Q4218" s="735" t="str">
        <f t="shared" si="102"/>
        <v>13 - INDETERMINADO</v>
      </c>
      <c r="R4218" s="736" t="s">
        <v>523</v>
      </c>
    </row>
    <row r="4219" spans="1:18" s="28" customFormat="1" ht="12" x14ac:dyDescent="0.2">
      <c r="A4219" s="717" t="s">
        <v>514</v>
      </c>
      <c r="B4219" s="718" t="s">
        <v>515</v>
      </c>
      <c r="C4219" s="718" t="s">
        <v>147</v>
      </c>
      <c r="D4219" s="718" t="s">
        <v>4258</v>
      </c>
      <c r="E4219" s="719">
        <v>8000</v>
      </c>
      <c r="F4219" s="720" t="s">
        <v>4259</v>
      </c>
      <c r="G4219" s="718" t="s">
        <v>4260</v>
      </c>
      <c r="H4219" s="718" t="s">
        <v>623</v>
      </c>
      <c r="I4219" s="718" t="s">
        <v>528</v>
      </c>
      <c r="J4219" s="718" t="s">
        <v>4261</v>
      </c>
      <c r="K4219" s="721" t="s">
        <v>4262</v>
      </c>
      <c r="L4219" s="732">
        <v>3</v>
      </c>
      <c r="M4219" s="733">
        <v>22850</v>
      </c>
      <c r="N4219" s="734">
        <v>0</v>
      </c>
      <c r="O4219" s="732">
        <v>3</v>
      </c>
      <c r="P4219" s="733">
        <v>24000</v>
      </c>
      <c r="Q4219" s="735">
        <f t="shared" si="102"/>
        <v>0</v>
      </c>
      <c r="R4219" s="736" t="s">
        <v>523</v>
      </c>
    </row>
    <row r="4220" spans="1:18" s="28" customFormat="1" ht="12" x14ac:dyDescent="0.2">
      <c r="A4220" s="717" t="s">
        <v>514</v>
      </c>
      <c r="B4220" s="718" t="s">
        <v>515</v>
      </c>
      <c r="C4220" s="718" t="s">
        <v>147</v>
      </c>
      <c r="D4220" s="718" t="s">
        <v>585</v>
      </c>
      <c r="E4220" s="719">
        <v>3000</v>
      </c>
      <c r="F4220" s="720" t="s">
        <v>4263</v>
      </c>
      <c r="G4220" s="718" t="s">
        <v>4264</v>
      </c>
      <c r="H4220" s="718" t="s">
        <v>527</v>
      </c>
      <c r="I4220" s="718" t="s">
        <v>520</v>
      </c>
      <c r="J4220" s="718" t="s">
        <v>3834</v>
      </c>
      <c r="K4220" s="721" t="s">
        <v>557</v>
      </c>
      <c r="L4220" s="732">
        <v>5</v>
      </c>
      <c r="M4220" s="733">
        <v>15000</v>
      </c>
      <c r="N4220" s="734" t="s">
        <v>557</v>
      </c>
      <c r="O4220" s="732">
        <v>6</v>
      </c>
      <c r="P4220" s="733">
        <v>18000</v>
      </c>
      <c r="Q4220" s="735" t="str">
        <f t="shared" si="102"/>
        <v>13 - INDETERMINADO</v>
      </c>
      <c r="R4220" s="736" t="s">
        <v>523</v>
      </c>
    </row>
    <row r="4221" spans="1:18" s="28" customFormat="1" ht="12" x14ac:dyDescent="0.2">
      <c r="A4221" s="717" t="s">
        <v>514</v>
      </c>
      <c r="B4221" s="718" t="s">
        <v>515</v>
      </c>
      <c r="C4221" s="718" t="s">
        <v>147</v>
      </c>
      <c r="D4221" s="718" t="s">
        <v>1220</v>
      </c>
      <c r="E4221" s="719">
        <v>12000</v>
      </c>
      <c r="F4221" s="720" t="s">
        <v>4265</v>
      </c>
      <c r="G4221" s="718" t="s">
        <v>4266</v>
      </c>
      <c r="H4221" s="718" t="s">
        <v>539</v>
      </c>
      <c r="I4221" s="718" t="s">
        <v>520</v>
      </c>
      <c r="J4221" s="718" t="s">
        <v>2044</v>
      </c>
      <c r="K4221" s="721" t="s">
        <v>763</v>
      </c>
      <c r="L4221" s="732">
        <v>12</v>
      </c>
      <c r="M4221" s="733">
        <v>144600</v>
      </c>
      <c r="N4221" s="734" t="s">
        <v>763</v>
      </c>
      <c r="O4221" s="732">
        <v>0</v>
      </c>
      <c r="P4221" s="733">
        <v>0</v>
      </c>
      <c r="Q4221" s="735"/>
      <c r="R4221" s="736" t="s">
        <v>543</v>
      </c>
    </row>
    <row r="4222" spans="1:18" s="28" customFormat="1" ht="12" x14ac:dyDescent="0.2">
      <c r="A4222" s="717" t="s">
        <v>514</v>
      </c>
      <c r="B4222" s="718" t="s">
        <v>549</v>
      </c>
      <c r="C4222" s="718" t="s">
        <v>147</v>
      </c>
      <c r="D4222" s="718" t="s">
        <v>889</v>
      </c>
      <c r="E4222" s="719">
        <v>12000</v>
      </c>
      <c r="F4222" s="720" t="s">
        <v>4265</v>
      </c>
      <c r="G4222" s="718" t="s">
        <v>4266</v>
      </c>
      <c r="H4222" s="718" t="s">
        <v>539</v>
      </c>
      <c r="I4222" s="718" t="s">
        <v>520</v>
      </c>
      <c r="J4222" s="718" t="s">
        <v>2044</v>
      </c>
      <c r="K4222" s="721" t="s">
        <v>542</v>
      </c>
      <c r="L4222" s="732">
        <v>0</v>
      </c>
      <c r="M4222" s="733">
        <v>0</v>
      </c>
      <c r="N4222" s="734" t="s">
        <v>763</v>
      </c>
      <c r="O4222" s="732">
        <v>4</v>
      </c>
      <c r="P4222" s="733">
        <v>47200</v>
      </c>
      <c r="Q4222" s="735" t="str">
        <f>+N4222</f>
        <v xml:space="preserve">DESIGNACIÓN  </v>
      </c>
      <c r="R4222" s="736" t="s">
        <v>523</v>
      </c>
    </row>
    <row r="4223" spans="1:18" s="28" customFormat="1" ht="12" x14ac:dyDescent="0.2">
      <c r="A4223" s="717" t="s">
        <v>514</v>
      </c>
      <c r="B4223" s="718" t="s">
        <v>549</v>
      </c>
      <c r="C4223" s="718" t="s">
        <v>147</v>
      </c>
      <c r="D4223" s="718" t="s">
        <v>4267</v>
      </c>
      <c r="E4223" s="719">
        <v>7000</v>
      </c>
      <c r="F4223" s="720" t="s">
        <v>4268</v>
      </c>
      <c r="G4223" s="718" t="s">
        <v>4269</v>
      </c>
      <c r="H4223" s="718"/>
      <c r="I4223" s="718" t="s">
        <v>771</v>
      </c>
      <c r="J4223" s="718" t="s">
        <v>4270</v>
      </c>
      <c r="K4223" s="721" t="s">
        <v>4271</v>
      </c>
      <c r="L4223" s="732">
        <v>3</v>
      </c>
      <c r="M4223" s="733">
        <v>10886.66</v>
      </c>
      <c r="N4223" s="734" t="s">
        <v>542</v>
      </c>
      <c r="O4223" s="732">
        <v>0</v>
      </c>
      <c r="P4223" s="733">
        <v>0</v>
      </c>
      <c r="Q4223" s="735"/>
      <c r="R4223" s="736" t="s">
        <v>543</v>
      </c>
    </row>
    <row r="4224" spans="1:18" s="28" customFormat="1" ht="12" x14ac:dyDescent="0.2">
      <c r="A4224" s="717" t="s">
        <v>514</v>
      </c>
      <c r="B4224" s="718" t="s">
        <v>515</v>
      </c>
      <c r="C4224" s="718" t="s">
        <v>147</v>
      </c>
      <c r="D4224" s="718" t="s">
        <v>755</v>
      </c>
      <c r="E4224" s="719">
        <v>3000</v>
      </c>
      <c r="F4224" s="720" t="s">
        <v>4272</v>
      </c>
      <c r="G4224" s="718" t="s">
        <v>4273</v>
      </c>
      <c r="H4224" s="718" t="s">
        <v>519</v>
      </c>
      <c r="I4224" s="718" t="s">
        <v>520</v>
      </c>
      <c r="J4224" s="718" t="s">
        <v>534</v>
      </c>
      <c r="K4224" s="721" t="s">
        <v>530</v>
      </c>
      <c r="L4224" s="732">
        <v>5</v>
      </c>
      <c r="M4224" s="733">
        <v>15000</v>
      </c>
      <c r="N4224" s="734" t="s">
        <v>530</v>
      </c>
      <c r="O4224" s="732">
        <v>6</v>
      </c>
      <c r="P4224" s="733">
        <v>18000</v>
      </c>
      <c r="Q4224" s="735" t="str">
        <f>+N4224</f>
        <v>4 - INDETERMINADO</v>
      </c>
      <c r="R4224" s="736" t="s">
        <v>523</v>
      </c>
    </row>
    <row r="4225" spans="1:18" s="28" customFormat="1" ht="12" x14ac:dyDescent="0.2">
      <c r="A4225" s="717" t="s">
        <v>514</v>
      </c>
      <c r="B4225" s="718" t="s">
        <v>515</v>
      </c>
      <c r="C4225" s="718" t="s">
        <v>147</v>
      </c>
      <c r="D4225" s="718" t="s">
        <v>648</v>
      </c>
      <c r="E4225" s="719">
        <v>4000</v>
      </c>
      <c r="F4225" s="720" t="s">
        <v>4274</v>
      </c>
      <c r="G4225" s="718" t="s">
        <v>4275</v>
      </c>
      <c r="H4225" s="718" t="s">
        <v>519</v>
      </c>
      <c r="I4225" s="718" t="s">
        <v>520</v>
      </c>
      <c r="J4225" s="718" t="s">
        <v>534</v>
      </c>
      <c r="K4225" s="721" t="s">
        <v>647</v>
      </c>
      <c r="L4225" s="732">
        <v>12</v>
      </c>
      <c r="M4225" s="733">
        <v>48600</v>
      </c>
      <c r="N4225" s="734" t="s">
        <v>647</v>
      </c>
      <c r="O4225" s="732">
        <v>6</v>
      </c>
      <c r="P4225" s="733">
        <v>24000</v>
      </c>
      <c r="Q4225" s="735" t="str">
        <f>+N4225</f>
        <v>37 - INDETERMINADO</v>
      </c>
      <c r="R4225" s="736" t="s">
        <v>523</v>
      </c>
    </row>
    <row r="4226" spans="1:18" s="28" customFormat="1" ht="12" x14ac:dyDescent="0.2">
      <c r="A4226" s="717" t="s">
        <v>514</v>
      </c>
      <c r="B4226" s="718" t="s">
        <v>515</v>
      </c>
      <c r="C4226" s="718" t="s">
        <v>147</v>
      </c>
      <c r="D4226" s="718" t="s">
        <v>838</v>
      </c>
      <c r="E4226" s="719">
        <v>3000</v>
      </c>
      <c r="F4226" s="720" t="s">
        <v>4276</v>
      </c>
      <c r="G4226" s="718" t="s">
        <v>4277</v>
      </c>
      <c r="H4226" s="718" t="s">
        <v>539</v>
      </c>
      <c r="I4226" s="718" t="s">
        <v>520</v>
      </c>
      <c r="J4226" s="718" t="s">
        <v>4278</v>
      </c>
      <c r="K4226" s="721" t="s">
        <v>715</v>
      </c>
      <c r="L4226" s="732">
        <v>5</v>
      </c>
      <c r="M4226" s="733">
        <v>15000</v>
      </c>
      <c r="N4226" s="734" t="s">
        <v>715</v>
      </c>
      <c r="O4226" s="732">
        <v>6</v>
      </c>
      <c r="P4226" s="733">
        <v>18000</v>
      </c>
      <c r="Q4226" s="735" t="str">
        <f>+N4226</f>
        <v>14 - INDETERMINADO</v>
      </c>
      <c r="R4226" s="736" t="s">
        <v>523</v>
      </c>
    </row>
    <row r="4227" spans="1:18" s="28" customFormat="1" ht="12" x14ac:dyDescent="0.2">
      <c r="A4227" s="717" t="s">
        <v>514</v>
      </c>
      <c r="B4227" s="718" t="s">
        <v>515</v>
      </c>
      <c r="C4227" s="718" t="s">
        <v>147</v>
      </c>
      <c r="D4227" s="718" t="s">
        <v>1031</v>
      </c>
      <c r="E4227" s="719">
        <v>1800</v>
      </c>
      <c r="F4227" s="720" t="s">
        <v>4279</v>
      </c>
      <c r="G4227" s="718" t="s">
        <v>4280</v>
      </c>
      <c r="H4227" s="718" t="s">
        <v>527</v>
      </c>
      <c r="I4227" s="718" t="s">
        <v>528</v>
      </c>
      <c r="J4227" s="718" t="s">
        <v>4281</v>
      </c>
      <c r="K4227" s="721" t="s">
        <v>1001</v>
      </c>
      <c r="L4227" s="732">
        <v>12</v>
      </c>
      <c r="M4227" s="733">
        <v>22410</v>
      </c>
      <c r="N4227" s="734" t="s">
        <v>1001</v>
      </c>
      <c r="O4227" s="732">
        <v>6</v>
      </c>
      <c r="P4227" s="733">
        <v>10800</v>
      </c>
      <c r="Q4227" s="735" t="str">
        <f>+N4227</f>
        <v>27 - INDETERMINADO</v>
      </c>
      <c r="R4227" s="736" t="s">
        <v>523</v>
      </c>
    </row>
    <row r="4228" spans="1:18" s="28" customFormat="1" ht="12" x14ac:dyDescent="0.2">
      <c r="A4228" s="717" t="s">
        <v>514</v>
      </c>
      <c r="B4228" s="718" t="s">
        <v>515</v>
      </c>
      <c r="C4228" s="718" t="s">
        <v>147</v>
      </c>
      <c r="D4228" s="718" t="s">
        <v>4282</v>
      </c>
      <c r="E4228" s="719">
        <v>3000</v>
      </c>
      <c r="F4228" s="720" t="s">
        <v>4283</v>
      </c>
      <c r="G4228" s="718" t="s">
        <v>4284</v>
      </c>
      <c r="H4228" s="718"/>
      <c r="I4228" s="718" t="s">
        <v>738</v>
      </c>
      <c r="J4228" s="718" t="s">
        <v>3074</v>
      </c>
      <c r="K4228" s="721" t="s">
        <v>1906</v>
      </c>
      <c r="L4228" s="732">
        <v>12</v>
      </c>
      <c r="M4228" s="733">
        <v>36600</v>
      </c>
      <c r="N4228" s="734" t="s">
        <v>1906</v>
      </c>
      <c r="O4228" s="732">
        <v>6</v>
      </c>
      <c r="P4228" s="733">
        <v>17973.54</v>
      </c>
      <c r="Q4228" s="735" t="str">
        <f>+N4228</f>
        <v>10 - INDETERMINADO</v>
      </c>
      <c r="R4228" s="736" t="s">
        <v>523</v>
      </c>
    </row>
    <row r="4229" spans="1:18" s="28" customFormat="1" ht="12" x14ac:dyDescent="0.2">
      <c r="A4229" s="717" t="s">
        <v>514</v>
      </c>
      <c r="B4229" s="718" t="s">
        <v>515</v>
      </c>
      <c r="C4229" s="718" t="s">
        <v>147</v>
      </c>
      <c r="D4229" s="718" t="s">
        <v>701</v>
      </c>
      <c r="E4229" s="719">
        <v>2500</v>
      </c>
      <c r="F4229" s="720" t="s">
        <v>4285</v>
      </c>
      <c r="G4229" s="718" t="s">
        <v>4286</v>
      </c>
      <c r="H4229" s="718" t="s">
        <v>571</v>
      </c>
      <c r="I4229" s="718" t="s">
        <v>571</v>
      </c>
      <c r="J4229" s="718" t="s">
        <v>571</v>
      </c>
      <c r="K4229" s="721" t="s">
        <v>530</v>
      </c>
      <c r="L4229" s="732">
        <v>8</v>
      </c>
      <c r="M4229" s="733">
        <v>16574.330000000002</v>
      </c>
      <c r="N4229" s="734" t="s">
        <v>542</v>
      </c>
      <c r="O4229" s="732">
        <v>0</v>
      </c>
      <c r="P4229" s="733">
        <v>0</v>
      </c>
      <c r="Q4229" s="735"/>
      <c r="R4229" s="736" t="s">
        <v>543</v>
      </c>
    </row>
    <row r="4230" spans="1:18" s="28" customFormat="1" ht="12" x14ac:dyDescent="0.2">
      <c r="A4230" s="717" t="s">
        <v>514</v>
      </c>
      <c r="B4230" s="718" t="s">
        <v>515</v>
      </c>
      <c r="C4230" s="718" t="s">
        <v>147</v>
      </c>
      <c r="D4230" s="718" t="s">
        <v>804</v>
      </c>
      <c r="E4230" s="719">
        <v>3000</v>
      </c>
      <c r="F4230" s="720" t="s">
        <v>4287</v>
      </c>
      <c r="G4230" s="718" t="s">
        <v>4288</v>
      </c>
      <c r="H4230" s="718" t="s">
        <v>539</v>
      </c>
      <c r="I4230" s="718" t="s">
        <v>528</v>
      </c>
      <c r="J4230" s="718" t="s">
        <v>596</v>
      </c>
      <c r="K4230" s="721" t="s">
        <v>700</v>
      </c>
      <c r="L4230" s="732">
        <v>5</v>
      </c>
      <c r="M4230" s="733">
        <v>15000</v>
      </c>
      <c r="N4230" s="734" t="s">
        <v>700</v>
      </c>
      <c r="O4230" s="732">
        <v>6</v>
      </c>
      <c r="P4230" s="733">
        <v>17900</v>
      </c>
      <c r="Q4230" s="735" t="str">
        <f>+N4230</f>
        <v>3 - INDETERMINADO</v>
      </c>
      <c r="R4230" s="736" t="s">
        <v>523</v>
      </c>
    </row>
    <row r="4231" spans="1:18" s="28" customFormat="1" ht="12" x14ac:dyDescent="0.2">
      <c r="A4231" s="717" t="s">
        <v>514</v>
      </c>
      <c r="B4231" s="718" t="s">
        <v>515</v>
      </c>
      <c r="C4231" s="718" t="s">
        <v>147</v>
      </c>
      <c r="D4231" s="718" t="s">
        <v>544</v>
      </c>
      <c r="E4231" s="719">
        <v>4000</v>
      </c>
      <c r="F4231" s="720" t="s">
        <v>4289</v>
      </c>
      <c r="G4231" s="718" t="s">
        <v>4290</v>
      </c>
      <c r="H4231" s="718" t="s">
        <v>519</v>
      </c>
      <c r="I4231" s="718" t="s">
        <v>528</v>
      </c>
      <c r="J4231" s="718" t="s">
        <v>600</v>
      </c>
      <c r="K4231" s="721" t="s">
        <v>557</v>
      </c>
      <c r="L4231" s="732">
        <v>12</v>
      </c>
      <c r="M4231" s="733">
        <v>40498.069999999992</v>
      </c>
      <c r="N4231" s="734" t="s">
        <v>557</v>
      </c>
      <c r="O4231" s="732">
        <v>6</v>
      </c>
      <c r="P4231" s="733">
        <v>24000</v>
      </c>
      <c r="Q4231" s="735" t="str">
        <f>+N4231</f>
        <v>13 - INDETERMINADO</v>
      </c>
      <c r="R4231" s="736" t="s">
        <v>523</v>
      </c>
    </row>
    <row r="4232" spans="1:18" s="28" customFormat="1" ht="12" x14ac:dyDescent="0.2">
      <c r="A4232" s="717" t="s">
        <v>514</v>
      </c>
      <c r="B4232" s="718" t="s">
        <v>515</v>
      </c>
      <c r="C4232" s="718" t="s">
        <v>147</v>
      </c>
      <c r="D4232" s="718" t="s">
        <v>4291</v>
      </c>
      <c r="E4232" s="719">
        <v>5000</v>
      </c>
      <c r="F4232" s="720" t="s">
        <v>4292</v>
      </c>
      <c r="G4232" s="718" t="s">
        <v>4293</v>
      </c>
      <c r="H4232" s="718" t="s">
        <v>527</v>
      </c>
      <c r="I4232" s="718" t="s">
        <v>528</v>
      </c>
      <c r="J4232" s="718" t="s">
        <v>592</v>
      </c>
      <c r="K4232" s="721">
        <v>1</v>
      </c>
      <c r="L4232" s="732">
        <v>2</v>
      </c>
      <c r="M4232" s="733">
        <v>8166.67</v>
      </c>
      <c r="N4232" s="734" t="s">
        <v>542</v>
      </c>
      <c r="O4232" s="732">
        <v>0</v>
      </c>
      <c r="P4232" s="733">
        <v>0</v>
      </c>
      <c r="Q4232" s="735"/>
      <c r="R4232" s="736" t="s">
        <v>543</v>
      </c>
    </row>
    <row r="4233" spans="1:18" s="28" customFormat="1" ht="12" x14ac:dyDescent="0.2">
      <c r="A4233" s="717" t="s">
        <v>514</v>
      </c>
      <c r="B4233" s="718" t="s">
        <v>515</v>
      </c>
      <c r="C4233" s="718" t="s">
        <v>147</v>
      </c>
      <c r="D4233" s="718" t="s">
        <v>1718</v>
      </c>
      <c r="E4233" s="719">
        <v>2500</v>
      </c>
      <c r="F4233" s="720" t="s">
        <v>4294</v>
      </c>
      <c r="G4233" s="718" t="s">
        <v>4295</v>
      </c>
      <c r="H4233" s="718" t="s">
        <v>571</v>
      </c>
      <c r="I4233" s="718" t="s">
        <v>571</v>
      </c>
      <c r="J4233" s="718" t="s">
        <v>571</v>
      </c>
      <c r="K4233" s="721" t="s">
        <v>785</v>
      </c>
      <c r="L4233" s="732">
        <v>12</v>
      </c>
      <c r="M4233" s="733">
        <v>30600</v>
      </c>
      <c r="N4233" s="734" t="s">
        <v>785</v>
      </c>
      <c r="O4233" s="732">
        <v>6</v>
      </c>
      <c r="P4233" s="733">
        <v>15000</v>
      </c>
      <c r="Q4233" s="735" t="str">
        <f t="shared" ref="Q4233:Q4252" si="103">+N4233</f>
        <v>11 - INDETERMINADO</v>
      </c>
      <c r="R4233" s="736" t="s">
        <v>523</v>
      </c>
    </row>
    <row r="4234" spans="1:18" s="28" customFormat="1" ht="12" x14ac:dyDescent="0.2">
      <c r="A4234" s="717" t="s">
        <v>514</v>
      </c>
      <c r="B4234" s="718" t="s">
        <v>515</v>
      </c>
      <c r="C4234" s="718" t="s">
        <v>147</v>
      </c>
      <c r="D4234" s="718" t="s">
        <v>1081</v>
      </c>
      <c r="E4234" s="719">
        <v>2500</v>
      </c>
      <c r="F4234" s="720" t="s">
        <v>4296</v>
      </c>
      <c r="G4234" s="718" t="s">
        <v>4297</v>
      </c>
      <c r="H4234" s="718" t="s">
        <v>539</v>
      </c>
      <c r="I4234" s="718" t="s">
        <v>528</v>
      </c>
      <c r="J4234" s="718" t="s">
        <v>596</v>
      </c>
      <c r="K4234" s="721" t="s">
        <v>700</v>
      </c>
      <c r="L4234" s="732">
        <v>5</v>
      </c>
      <c r="M4234" s="733">
        <v>12500</v>
      </c>
      <c r="N4234" s="734" t="s">
        <v>700</v>
      </c>
      <c r="O4234" s="732">
        <v>6</v>
      </c>
      <c r="P4234" s="733">
        <v>14998.26</v>
      </c>
      <c r="Q4234" s="735" t="str">
        <f t="shared" si="103"/>
        <v>3 - INDETERMINADO</v>
      </c>
      <c r="R4234" s="736" t="s">
        <v>523</v>
      </c>
    </row>
    <row r="4235" spans="1:18" s="28" customFormat="1" ht="12" x14ac:dyDescent="0.2">
      <c r="A4235" s="717" t="s">
        <v>514</v>
      </c>
      <c r="B4235" s="718" t="s">
        <v>515</v>
      </c>
      <c r="C4235" s="718" t="s">
        <v>147</v>
      </c>
      <c r="D4235" s="718" t="s">
        <v>4298</v>
      </c>
      <c r="E4235" s="719">
        <v>10000</v>
      </c>
      <c r="F4235" s="720" t="s">
        <v>4299</v>
      </c>
      <c r="G4235" s="718" t="s">
        <v>4300</v>
      </c>
      <c r="H4235" s="718" t="s">
        <v>527</v>
      </c>
      <c r="I4235" s="718" t="s">
        <v>528</v>
      </c>
      <c r="J4235" s="718" t="s">
        <v>656</v>
      </c>
      <c r="K4235" s="721" t="s">
        <v>700</v>
      </c>
      <c r="L4235" s="732">
        <v>5</v>
      </c>
      <c r="M4235" s="733">
        <v>50000</v>
      </c>
      <c r="N4235" s="734" t="s">
        <v>700</v>
      </c>
      <c r="O4235" s="732">
        <v>6</v>
      </c>
      <c r="P4235" s="733">
        <v>60000</v>
      </c>
      <c r="Q4235" s="735" t="str">
        <f t="shared" si="103"/>
        <v>3 - INDETERMINADO</v>
      </c>
      <c r="R4235" s="736" t="s">
        <v>523</v>
      </c>
    </row>
    <row r="4236" spans="1:18" s="28" customFormat="1" ht="12" x14ac:dyDescent="0.2">
      <c r="A4236" s="717" t="s">
        <v>514</v>
      </c>
      <c r="B4236" s="718" t="s">
        <v>515</v>
      </c>
      <c r="C4236" s="718" t="s">
        <v>147</v>
      </c>
      <c r="D4236" s="718" t="s">
        <v>531</v>
      </c>
      <c r="E4236" s="719">
        <v>4500</v>
      </c>
      <c r="F4236" s="720" t="s">
        <v>4301</v>
      </c>
      <c r="G4236" s="718" t="s">
        <v>4302</v>
      </c>
      <c r="H4236" s="718" t="s">
        <v>519</v>
      </c>
      <c r="I4236" s="718" t="s">
        <v>528</v>
      </c>
      <c r="J4236" s="718" t="s">
        <v>547</v>
      </c>
      <c r="K4236" s="721" t="s">
        <v>535</v>
      </c>
      <c r="L4236" s="732">
        <v>12</v>
      </c>
      <c r="M4236" s="733">
        <v>54600</v>
      </c>
      <c r="N4236" s="734" t="s">
        <v>535</v>
      </c>
      <c r="O4236" s="732">
        <v>6</v>
      </c>
      <c r="P4236" s="733">
        <v>26971.87</v>
      </c>
      <c r="Q4236" s="735" t="str">
        <f t="shared" si="103"/>
        <v>12 - INDETERMINADO</v>
      </c>
      <c r="R4236" s="736" t="s">
        <v>523</v>
      </c>
    </row>
    <row r="4237" spans="1:18" s="28" customFormat="1" ht="12" x14ac:dyDescent="0.2">
      <c r="A4237" s="717" t="s">
        <v>514</v>
      </c>
      <c r="B4237" s="718" t="s">
        <v>515</v>
      </c>
      <c r="C4237" s="718" t="s">
        <v>147</v>
      </c>
      <c r="D4237" s="718" t="s">
        <v>4303</v>
      </c>
      <c r="E4237" s="719">
        <v>5000</v>
      </c>
      <c r="F4237" s="720" t="s">
        <v>4304</v>
      </c>
      <c r="G4237" s="718" t="s">
        <v>4305</v>
      </c>
      <c r="H4237" s="718" t="s">
        <v>519</v>
      </c>
      <c r="I4237" s="718" t="s">
        <v>520</v>
      </c>
      <c r="J4237" s="718" t="s">
        <v>534</v>
      </c>
      <c r="K4237" s="721" t="s">
        <v>688</v>
      </c>
      <c r="L4237" s="732">
        <v>12</v>
      </c>
      <c r="M4237" s="733">
        <v>58990.879999999997</v>
      </c>
      <c r="N4237" s="734" t="s">
        <v>688</v>
      </c>
      <c r="O4237" s="732">
        <v>6</v>
      </c>
      <c r="P4237" s="733">
        <v>29666.67</v>
      </c>
      <c r="Q4237" s="735" t="str">
        <f t="shared" si="103"/>
        <v>33 - INDETERMINADO</v>
      </c>
      <c r="R4237" s="736" t="s">
        <v>523</v>
      </c>
    </row>
    <row r="4238" spans="1:18" s="28" customFormat="1" ht="12" x14ac:dyDescent="0.2">
      <c r="A4238" s="717" t="s">
        <v>514</v>
      </c>
      <c r="B4238" s="718" t="s">
        <v>515</v>
      </c>
      <c r="C4238" s="718" t="s">
        <v>147</v>
      </c>
      <c r="D4238" s="718" t="s">
        <v>608</v>
      </c>
      <c r="E4238" s="719">
        <v>2000</v>
      </c>
      <c r="F4238" s="720" t="s">
        <v>4306</v>
      </c>
      <c r="G4238" s="718" t="s">
        <v>4307</v>
      </c>
      <c r="H4238" s="718" t="s">
        <v>527</v>
      </c>
      <c r="I4238" s="718" t="s">
        <v>520</v>
      </c>
      <c r="J4238" s="718" t="s">
        <v>803</v>
      </c>
      <c r="K4238" s="721" t="s">
        <v>535</v>
      </c>
      <c r="L4238" s="732">
        <v>12</v>
      </c>
      <c r="M4238" s="733">
        <v>24810</v>
      </c>
      <c r="N4238" s="734" t="s">
        <v>535</v>
      </c>
      <c r="O4238" s="732">
        <v>6</v>
      </c>
      <c r="P4238" s="733">
        <v>11933.33</v>
      </c>
      <c r="Q4238" s="735" t="str">
        <f t="shared" si="103"/>
        <v>12 - INDETERMINADO</v>
      </c>
      <c r="R4238" s="736" t="s">
        <v>523</v>
      </c>
    </row>
    <row r="4239" spans="1:18" s="28" customFormat="1" ht="12" x14ac:dyDescent="0.2">
      <c r="A4239" s="717" t="s">
        <v>514</v>
      </c>
      <c r="B4239" s="718" t="s">
        <v>515</v>
      </c>
      <c r="C4239" s="718" t="s">
        <v>147</v>
      </c>
      <c r="D4239" s="718" t="s">
        <v>1937</v>
      </c>
      <c r="E4239" s="719">
        <v>2500</v>
      </c>
      <c r="F4239" s="720" t="s">
        <v>4308</v>
      </c>
      <c r="G4239" s="718" t="s">
        <v>4309</v>
      </c>
      <c r="H4239" s="718" t="s">
        <v>571</v>
      </c>
      <c r="I4239" s="718" t="s">
        <v>571</v>
      </c>
      <c r="J4239" s="718" t="s">
        <v>571</v>
      </c>
      <c r="K4239" s="721" t="s">
        <v>530</v>
      </c>
      <c r="L4239" s="732">
        <v>12</v>
      </c>
      <c r="M4239" s="733">
        <v>30600</v>
      </c>
      <c r="N4239" s="734" t="s">
        <v>530</v>
      </c>
      <c r="O4239" s="732">
        <v>6</v>
      </c>
      <c r="P4239" s="733">
        <v>15000</v>
      </c>
      <c r="Q4239" s="735" t="str">
        <f t="shared" si="103"/>
        <v>4 - INDETERMINADO</v>
      </c>
      <c r="R4239" s="736" t="s">
        <v>523</v>
      </c>
    </row>
    <row r="4240" spans="1:18" s="28" customFormat="1" ht="12" x14ac:dyDescent="0.2">
      <c r="A4240" s="717" t="s">
        <v>514</v>
      </c>
      <c r="B4240" s="718" t="s">
        <v>515</v>
      </c>
      <c r="C4240" s="718" t="s">
        <v>147</v>
      </c>
      <c r="D4240" s="718" t="s">
        <v>608</v>
      </c>
      <c r="E4240" s="719">
        <v>2000</v>
      </c>
      <c r="F4240" s="720" t="s">
        <v>4310</v>
      </c>
      <c r="G4240" s="718" t="s">
        <v>4311</v>
      </c>
      <c r="H4240" s="718" t="s">
        <v>527</v>
      </c>
      <c r="I4240" s="718" t="s">
        <v>528</v>
      </c>
      <c r="J4240" s="718" t="s">
        <v>529</v>
      </c>
      <c r="K4240" s="721" t="s">
        <v>535</v>
      </c>
      <c r="L4240" s="732">
        <v>12</v>
      </c>
      <c r="M4240" s="733">
        <v>24810</v>
      </c>
      <c r="N4240" s="734" t="s">
        <v>535</v>
      </c>
      <c r="O4240" s="732">
        <v>6</v>
      </c>
      <c r="P4240" s="733">
        <v>12000</v>
      </c>
      <c r="Q4240" s="735" t="str">
        <f t="shared" si="103"/>
        <v>12 - INDETERMINADO</v>
      </c>
      <c r="R4240" s="736" t="s">
        <v>523</v>
      </c>
    </row>
    <row r="4241" spans="1:18" s="28" customFormat="1" ht="12" x14ac:dyDescent="0.2">
      <c r="A4241" s="717" t="s">
        <v>514</v>
      </c>
      <c r="B4241" s="718" t="s">
        <v>515</v>
      </c>
      <c r="C4241" s="718" t="s">
        <v>147</v>
      </c>
      <c r="D4241" s="718" t="s">
        <v>3325</v>
      </c>
      <c r="E4241" s="719">
        <v>3000</v>
      </c>
      <c r="F4241" s="720" t="s">
        <v>4312</v>
      </c>
      <c r="G4241" s="718" t="s">
        <v>4313</v>
      </c>
      <c r="H4241" s="718" t="s">
        <v>930</v>
      </c>
      <c r="I4241" s="718" t="s">
        <v>520</v>
      </c>
      <c r="J4241" s="718" t="s">
        <v>1635</v>
      </c>
      <c r="K4241" s="721" t="s">
        <v>715</v>
      </c>
      <c r="L4241" s="732">
        <v>5</v>
      </c>
      <c r="M4241" s="733">
        <v>15000</v>
      </c>
      <c r="N4241" s="734" t="s">
        <v>715</v>
      </c>
      <c r="O4241" s="732">
        <v>6</v>
      </c>
      <c r="P4241" s="733">
        <v>18000</v>
      </c>
      <c r="Q4241" s="735" t="str">
        <f t="shared" si="103"/>
        <v>14 - INDETERMINADO</v>
      </c>
      <c r="R4241" s="736" t="s">
        <v>523</v>
      </c>
    </row>
    <row r="4242" spans="1:18" s="28" customFormat="1" ht="12" x14ac:dyDescent="0.2">
      <c r="A4242" s="717" t="s">
        <v>514</v>
      </c>
      <c r="B4242" s="718" t="s">
        <v>515</v>
      </c>
      <c r="C4242" s="718" t="s">
        <v>147</v>
      </c>
      <c r="D4242" s="718" t="s">
        <v>4314</v>
      </c>
      <c r="E4242" s="719">
        <v>3500</v>
      </c>
      <c r="F4242" s="720" t="s">
        <v>4315</v>
      </c>
      <c r="G4242" s="718" t="s">
        <v>4316</v>
      </c>
      <c r="H4242" s="718" t="s">
        <v>539</v>
      </c>
      <c r="I4242" s="718" t="s">
        <v>520</v>
      </c>
      <c r="J4242" s="718" t="s">
        <v>2066</v>
      </c>
      <c r="K4242" s="721" t="s">
        <v>707</v>
      </c>
      <c r="L4242" s="732">
        <v>12</v>
      </c>
      <c r="M4242" s="733">
        <v>42600</v>
      </c>
      <c r="N4242" s="734" t="s">
        <v>707</v>
      </c>
      <c r="O4242" s="732">
        <v>6</v>
      </c>
      <c r="P4242" s="733">
        <v>21000</v>
      </c>
      <c r="Q4242" s="735" t="str">
        <f t="shared" si="103"/>
        <v>28 - INDETERMINADO</v>
      </c>
      <c r="R4242" s="736" t="s">
        <v>523</v>
      </c>
    </row>
    <row r="4243" spans="1:18" s="28" customFormat="1" ht="12" x14ac:dyDescent="0.2">
      <c r="A4243" s="717" t="s">
        <v>514</v>
      </c>
      <c r="B4243" s="718" t="s">
        <v>549</v>
      </c>
      <c r="C4243" s="718" t="s">
        <v>147</v>
      </c>
      <c r="D4243" s="718" t="s">
        <v>626</v>
      </c>
      <c r="E4243" s="719">
        <v>2500</v>
      </c>
      <c r="F4243" s="720" t="s">
        <v>4317</v>
      </c>
      <c r="G4243" s="718" t="s">
        <v>4318</v>
      </c>
      <c r="H4243" s="718" t="s">
        <v>519</v>
      </c>
      <c r="I4243" s="718" t="s">
        <v>520</v>
      </c>
      <c r="J4243" s="718" t="s">
        <v>1147</v>
      </c>
      <c r="K4243" s="721" t="s">
        <v>4319</v>
      </c>
      <c r="L4243" s="732">
        <v>3</v>
      </c>
      <c r="M4243" s="733">
        <v>7353.34</v>
      </c>
      <c r="N4243" s="734">
        <v>0</v>
      </c>
      <c r="O4243" s="732">
        <v>3</v>
      </c>
      <c r="P4243" s="733">
        <v>7461.6399999999994</v>
      </c>
      <c r="Q4243" s="735">
        <f t="shared" si="103"/>
        <v>0</v>
      </c>
      <c r="R4243" s="736" t="s">
        <v>523</v>
      </c>
    </row>
    <row r="4244" spans="1:18" s="28" customFormat="1" ht="12" x14ac:dyDescent="0.2">
      <c r="A4244" s="717" t="s">
        <v>514</v>
      </c>
      <c r="B4244" s="718" t="s">
        <v>515</v>
      </c>
      <c r="C4244" s="718" t="s">
        <v>147</v>
      </c>
      <c r="D4244" s="718" t="s">
        <v>1510</v>
      </c>
      <c r="E4244" s="719">
        <v>5000</v>
      </c>
      <c r="F4244" s="720" t="s">
        <v>4320</v>
      </c>
      <c r="G4244" s="718" t="s">
        <v>4321</v>
      </c>
      <c r="H4244" s="718"/>
      <c r="I4244" s="718" t="s">
        <v>528</v>
      </c>
      <c r="J4244" s="718" t="s">
        <v>4322</v>
      </c>
      <c r="K4244" s="721" t="s">
        <v>557</v>
      </c>
      <c r="L4244" s="732">
        <v>5</v>
      </c>
      <c r="M4244" s="733">
        <v>25000</v>
      </c>
      <c r="N4244" s="734" t="s">
        <v>557</v>
      </c>
      <c r="O4244" s="732">
        <v>6</v>
      </c>
      <c r="P4244" s="733">
        <v>30000</v>
      </c>
      <c r="Q4244" s="735" t="str">
        <f t="shared" si="103"/>
        <v>13 - INDETERMINADO</v>
      </c>
      <c r="R4244" s="736" t="s">
        <v>523</v>
      </c>
    </row>
    <row r="4245" spans="1:18" s="28" customFormat="1" ht="12" x14ac:dyDescent="0.2">
      <c r="A4245" s="717" t="s">
        <v>514</v>
      </c>
      <c r="B4245" s="718" t="s">
        <v>515</v>
      </c>
      <c r="C4245" s="718" t="s">
        <v>147</v>
      </c>
      <c r="D4245" s="718" t="s">
        <v>903</v>
      </c>
      <c r="E4245" s="719">
        <v>1200</v>
      </c>
      <c r="F4245" s="720" t="s">
        <v>4323</v>
      </c>
      <c r="G4245" s="718" t="s">
        <v>4324</v>
      </c>
      <c r="H4245" s="718"/>
      <c r="I4245" s="718" t="s">
        <v>738</v>
      </c>
      <c r="J4245" s="718" t="s">
        <v>4325</v>
      </c>
      <c r="K4245" s="721" t="s">
        <v>522</v>
      </c>
      <c r="L4245" s="732">
        <v>12</v>
      </c>
      <c r="M4245" s="733">
        <v>14346.67</v>
      </c>
      <c r="N4245" s="734" t="s">
        <v>522</v>
      </c>
      <c r="O4245" s="732">
        <v>6</v>
      </c>
      <c r="P4245" s="733">
        <v>6480</v>
      </c>
      <c r="Q4245" s="735" t="str">
        <f t="shared" si="103"/>
        <v>99 - INDETERMINADO</v>
      </c>
      <c r="R4245" s="736" t="s">
        <v>523</v>
      </c>
    </row>
    <row r="4246" spans="1:18" s="28" customFormat="1" ht="12" x14ac:dyDescent="0.2">
      <c r="A4246" s="717" t="s">
        <v>514</v>
      </c>
      <c r="B4246" s="718" t="s">
        <v>515</v>
      </c>
      <c r="C4246" s="718" t="s">
        <v>147</v>
      </c>
      <c r="D4246" s="718" t="s">
        <v>1428</v>
      </c>
      <c r="E4246" s="719">
        <v>2500</v>
      </c>
      <c r="F4246" s="720" t="s">
        <v>4326</v>
      </c>
      <c r="G4246" s="718" t="s">
        <v>4327</v>
      </c>
      <c r="H4246" s="718" t="s">
        <v>623</v>
      </c>
      <c r="I4246" s="718" t="s">
        <v>615</v>
      </c>
      <c r="J4246" s="718" t="s">
        <v>624</v>
      </c>
      <c r="K4246" s="721" t="s">
        <v>530</v>
      </c>
      <c r="L4246" s="732">
        <v>12</v>
      </c>
      <c r="M4246" s="733">
        <v>30600</v>
      </c>
      <c r="N4246" s="734" t="s">
        <v>530</v>
      </c>
      <c r="O4246" s="732">
        <v>6</v>
      </c>
      <c r="P4246" s="733">
        <v>15000</v>
      </c>
      <c r="Q4246" s="735" t="str">
        <f t="shared" si="103"/>
        <v>4 - INDETERMINADO</v>
      </c>
      <c r="R4246" s="736" t="s">
        <v>523</v>
      </c>
    </row>
    <row r="4247" spans="1:18" s="28" customFormat="1" ht="12" x14ac:dyDescent="0.2">
      <c r="A4247" s="717" t="s">
        <v>514</v>
      </c>
      <c r="B4247" s="718" t="s">
        <v>549</v>
      </c>
      <c r="C4247" s="718" t="s">
        <v>147</v>
      </c>
      <c r="D4247" s="718" t="s">
        <v>2212</v>
      </c>
      <c r="E4247" s="719">
        <v>3000</v>
      </c>
      <c r="F4247" s="720" t="s">
        <v>4328</v>
      </c>
      <c r="G4247" s="718" t="s">
        <v>4329</v>
      </c>
      <c r="H4247" s="718" t="s">
        <v>527</v>
      </c>
      <c r="I4247" s="718" t="s">
        <v>520</v>
      </c>
      <c r="J4247" s="718" t="s">
        <v>803</v>
      </c>
      <c r="K4247" s="721">
        <v>3</v>
      </c>
      <c r="L4247" s="732">
        <v>8</v>
      </c>
      <c r="M4247" s="733">
        <v>23156.67</v>
      </c>
      <c r="N4247" s="734">
        <v>0</v>
      </c>
      <c r="O4247" s="732">
        <v>6</v>
      </c>
      <c r="P4247" s="733">
        <v>17900</v>
      </c>
      <c r="Q4247" s="735">
        <f t="shared" si="103"/>
        <v>0</v>
      </c>
      <c r="R4247" s="736" t="s">
        <v>523</v>
      </c>
    </row>
    <row r="4248" spans="1:18" s="28" customFormat="1" ht="12" x14ac:dyDescent="0.2">
      <c r="A4248" s="717" t="s">
        <v>514</v>
      </c>
      <c r="B4248" s="718" t="s">
        <v>515</v>
      </c>
      <c r="C4248" s="718" t="s">
        <v>147</v>
      </c>
      <c r="D4248" s="718" t="s">
        <v>1161</v>
      </c>
      <c r="E4248" s="719">
        <v>5000</v>
      </c>
      <c r="F4248" s="720" t="s">
        <v>4330</v>
      </c>
      <c r="G4248" s="718" t="s">
        <v>4331</v>
      </c>
      <c r="H4248" s="718" t="s">
        <v>527</v>
      </c>
      <c r="I4248" s="718" t="s">
        <v>528</v>
      </c>
      <c r="J4248" s="718" t="s">
        <v>4204</v>
      </c>
      <c r="K4248" s="721" t="s">
        <v>557</v>
      </c>
      <c r="L4248" s="732">
        <v>12</v>
      </c>
      <c r="M4248" s="733">
        <v>60600</v>
      </c>
      <c r="N4248" s="734" t="s">
        <v>557</v>
      </c>
      <c r="O4248" s="732">
        <v>6</v>
      </c>
      <c r="P4248" s="733">
        <v>30000</v>
      </c>
      <c r="Q4248" s="735" t="str">
        <f t="shared" si="103"/>
        <v>13 - INDETERMINADO</v>
      </c>
      <c r="R4248" s="736" t="s">
        <v>523</v>
      </c>
    </row>
    <row r="4249" spans="1:18" s="28" customFormat="1" ht="12" x14ac:dyDescent="0.2">
      <c r="A4249" s="717" t="s">
        <v>514</v>
      </c>
      <c r="B4249" s="718" t="s">
        <v>515</v>
      </c>
      <c r="C4249" s="718" t="s">
        <v>147</v>
      </c>
      <c r="D4249" s="718" t="s">
        <v>1550</v>
      </c>
      <c r="E4249" s="719">
        <v>6000</v>
      </c>
      <c r="F4249" s="720" t="s">
        <v>4332</v>
      </c>
      <c r="G4249" s="718" t="s">
        <v>4333</v>
      </c>
      <c r="H4249" s="718" t="s">
        <v>519</v>
      </c>
      <c r="I4249" s="718" t="s">
        <v>528</v>
      </c>
      <c r="J4249" s="718" t="s">
        <v>547</v>
      </c>
      <c r="K4249" s="721" t="s">
        <v>530</v>
      </c>
      <c r="L4249" s="732">
        <v>5</v>
      </c>
      <c r="M4249" s="733">
        <v>30000</v>
      </c>
      <c r="N4249" s="734" t="s">
        <v>530</v>
      </c>
      <c r="O4249" s="732">
        <v>6</v>
      </c>
      <c r="P4249" s="733">
        <v>35750</v>
      </c>
      <c r="Q4249" s="735" t="str">
        <f t="shared" si="103"/>
        <v>4 - INDETERMINADO</v>
      </c>
      <c r="R4249" s="736" t="s">
        <v>523</v>
      </c>
    </row>
    <row r="4250" spans="1:18" s="28" customFormat="1" ht="12" x14ac:dyDescent="0.2">
      <c r="A4250" s="717" t="s">
        <v>514</v>
      </c>
      <c r="B4250" s="718" t="s">
        <v>515</v>
      </c>
      <c r="C4250" s="718" t="s">
        <v>147</v>
      </c>
      <c r="D4250" s="718" t="s">
        <v>544</v>
      </c>
      <c r="E4250" s="719">
        <v>4500</v>
      </c>
      <c r="F4250" s="720" t="s">
        <v>4334</v>
      </c>
      <c r="G4250" s="718" t="s">
        <v>4335</v>
      </c>
      <c r="H4250" s="718" t="s">
        <v>519</v>
      </c>
      <c r="I4250" s="718" t="s">
        <v>528</v>
      </c>
      <c r="J4250" s="718" t="s">
        <v>547</v>
      </c>
      <c r="K4250" s="721" t="s">
        <v>530</v>
      </c>
      <c r="L4250" s="732">
        <v>5</v>
      </c>
      <c r="M4250" s="733">
        <v>22500</v>
      </c>
      <c r="N4250" s="734" t="s">
        <v>530</v>
      </c>
      <c r="O4250" s="732">
        <v>6</v>
      </c>
      <c r="P4250" s="733">
        <v>26771.870000000003</v>
      </c>
      <c r="Q4250" s="735" t="str">
        <f t="shared" si="103"/>
        <v>4 - INDETERMINADO</v>
      </c>
      <c r="R4250" s="736" t="s">
        <v>523</v>
      </c>
    </row>
    <row r="4251" spans="1:18" s="28" customFormat="1" ht="12" x14ac:dyDescent="0.2">
      <c r="A4251" s="717" t="s">
        <v>514</v>
      </c>
      <c r="B4251" s="718" t="s">
        <v>549</v>
      </c>
      <c r="C4251" s="718" t="s">
        <v>147</v>
      </c>
      <c r="D4251" s="718" t="s">
        <v>4336</v>
      </c>
      <c r="E4251" s="719">
        <v>6000</v>
      </c>
      <c r="F4251" s="720" t="s">
        <v>4337</v>
      </c>
      <c r="G4251" s="718" t="s">
        <v>4338</v>
      </c>
      <c r="H4251" s="718" t="s">
        <v>623</v>
      </c>
      <c r="I4251" s="718" t="s">
        <v>528</v>
      </c>
      <c r="J4251" s="718" t="s">
        <v>1125</v>
      </c>
      <c r="K4251" s="721" t="s">
        <v>4339</v>
      </c>
      <c r="L4251" s="732">
        <v>3</v>
      </c>
      <c r="M4251" s="733">
        <v>17183.330000000002</v>
      </c>
      <c r="N4251" s="734">
        <v>0</v>
      </c>
      <c r="O4251" s="732">
        <v>6</v>
      </c>
      <c r="P4251" s="733">
        <v>35967.08</v>
      </c>
      <c r="Q4251" s="735">
        <f t="shared" si="103"/>
        <v>0</v>
      </c>
      <c r="R4251" s="736" t="s">
        <v>523</v>
      </c>
    </row>
    <row r="4252" spans="1:18" s="28" customFormat="1" ht="12" x14ac:dyDescent="0.2">
      <c r="A4252" s="717" t="s">
        <v>514</v>
      </c>
      <c r="B4252" s="718" t="s">
        <v>515</v>
      </c>
      <c r="C4252" s="718" t="s">
        <v>147</v>
      </c>
      <c r="D4252" s="718" t="s">
        <v>2813</v>
      </c>
      <c r="E4252" s="719">
        <v>1800</v>
      </c>
      <c r="F4252" s="720" t="s">
        <v>4340</v>
      </c>
      <c r="G4252" s="718" t="s">
        <v>4341</v>
      </c>
      <c r="H4252" s="718" t="s">
        <v>930</v>
      </c>
      <c r="I4252" s="718" t="s">
        <v>1464</v>
      </c>
      <c r="J4252" s="718" t="s">
        <v>4342</v>
      </c>
      <c r="K4252" s="721" t="s">
        <v>1236</v>
      </c>
      <c r="L4252" s="732">
        <v>12</v>
      </c>
      <c r="M4252" s="733">
        <v>21690</v>
      </c>
      <c r="N4252" s="734" t="s">
        <v>1236</v>
      </c>
      <c r="O4252" s="732">
        <v>6</v>
      </c>
      <c r="P4252" s="733">
        <v>10800</v>
      </c>
      <c r="Q4252" s="735" t="str">
        <f t="shared" si="103"/>
        <v>32 - INDETERMINADO</v>
      </c>
      <c r="R4252" s="736" t="s">
        <v>523</v>
      </c>
    </row>
    <row r="4253" spans="1:18" s="28" customFormat="1" ht="12" x14ac:dyDescent="0.2">
      <c r="A4253" s="717" t="s">
        <v>514</v>
      </c>
      <c r="B4253" s="718" t="s">
        <v>515</v>
      </c>
      <c r="C4253" s="718" t="s">
        <v>147</v>
      </c>
      <c r="D4253" s="718" t="s">
        <v>667</v>
      </c>
      <c r="E4253" s="719">
        <v>3000</v>
      </c>
      <c r="F4253" s="720" t="s">
        <v>4343</v>
      </c>
      <c r="G4253" s="718" t="s">
        <v>4344</v>
      </c>
      <c r="H4253" s="718" t="s">
        <v>565</v>
      </c>
      <c r="I4253" s="718" t="s">
        <v>520</v>
      </c>
      <c r="J4253" s="718" t="s">
        <v>588</v>
      </c>
      <c r="K4253" s="721">
        <v>13</v>
      </c>
      <c r="L4253" s="732">
        <v>1</v>
      </c>
      <c r="M4253" s="733">
        <v>3000</v>
      </c>
      <c r="N4253" s="734" t="s">
        <v>542</v>
      </c>
      <c r="O4253" s="732">
        <v>0</v>
      </c>
      <c r="P4253" s="733">
        <v>0</v>
      </c>
      <c r="Q4253" s="735"/>
      <c r="R4253" s="736" t="s">
        <v>543</v>
      </c>
    </row>
    <row r="4254" spans="1:18" s="28" customFormat="1" ht="12" x14ac:dyDescent="0.2">
      <c r="A4254" s="717" t="s">
        <v>514</v>
      </c>
      <c r="B4254" s="718" t="s">
        <v>515</v>
      </c>
      <c r="C4254" s="718" t="s">
        <v>147</v>
      </c>
      <c r="D4254" s="718" t="s">
        <v>857</v>
      </c>
      <c r="E4254" s="719">
        <v>1200</v>
      </c>
      <c r="F4254" s="720" t="s">
        <v>4345</v>
      </c>
      <c r="G4254" s="718" t="s">
        <v>4346</v>
      </c>
      <c r="H4254" s="718" t="s">
        <v>623</v>
      </c>
      <c r="I4254" s="718" t="s">
        <v>738</v>
      </c>
      <c r="J4254" s="718" t="s">
        <v>4347</v>
      </c>
      <c r="K4254" s="721" t="s">
        <v>861</v>
      </c>
      <c r="L4254" s="732">
        <v>12</v>
      </c>
      <c r="M4254" s="733">
        <v>15170</v>
      </c>
      <c r="N4254" s="734" t="s">
        <v>861</v>
      </c>
      <c r="O4254" s="732">
        <v>6</v>
      </c>
      <c r="P4254" s="733">
        <v>7200</v>
      </c>
      <c r="Q4254" s="735" t="str">
        <f>+N4254</f>
        <v>60 - INDETERMINADO</v>
      </c>
      <c r="R4254" s="736" t="s">
        <v>523</v>
      </c>
    </row>
    <row r="4255" spans="1:18" s="28" customFormat="1" ht="12" x14ac:dyDescent="0.2">
      <c r="A4255" s="717" t="s">
        <v>514</v>
      </c>
      <c r="B4255" s="718" t="s">
        <v>549</v>
      </c>
      <c r="C4255" s="718" t="s">
        <v>147</v>
      </c>
      <c r="D4255" s="718" t="s">
        <v>4348</v>
      </c>
      <c r="E4255" s="719">
        <v>2000</v>
      </c>
      <c r="F4255" s="720" t="s">
        <v>4349</v>
      </c>
      <c r="G4255" s="718" t="s">
        <v>4350</v>
      </c>
      <c r="H4255" s="718" t="s">
        <v>623</v>
      </c>
      <c r="I4255" s="718" t="s">
        <v>4351</v>
      </c>
      <c r="J4255" s="718" t="s">
        <v>4347</v>
      </c>
      <c r="K4255" s="721">
        <v>15</v>
      </c>
      <c r="L4255" s="732">
        <v>2</v>
      </c>
      <c r="M4255" s="733">
        <v>4000</v>
      </c>
      <c r="N4255" s="734" t="s">
        <v>542</v>
      </c>
      <c r="O4255" s="732">
        <v>0</v>
      </c>
      <c r="P4255" s="733">
        <v>0</v>
      </c>
      <c r="Q4255" s="735"/>
      <c r="R4255" s="736" t="s">
        <v>543</v>
      </c>
    </row>
    <row r="4256" spans="1:18" s="28" customFormat="1" ht="12" x14ac:dyDescent="0.2">
      <c r="A4256" s="717" t="s">
        <v>514</v>
      </c>
      <c r="B4256" s="718" t="s">
        <v>515</v>
      </c>
      <c r="C4256" s="718" t="s">
        <v>147</v>
      </c>
      <c r="D4256" s="718" t="s">
        <v>4352</v>
      </c>
      <c r="E4256" s="719">
        <v>3000</v>
      </c>
      <c r="F4256" s="720" t="s">
        <v>4349</v>
      </c>
      <c r="G4256" s="718" t="s">
        <v>4350</v>
      </c>
      <c r="H4256" s="718" t="s">
        <v>623</v>
      </c>
      <c r="I4256" s="718" t="s">
        <v>4351</v>
      </c>
      <c r="J4256" s="718" t="s">
        <v>4347</v>
      </c>
      <c r="K4256" s="721" t="s">
        <v>4353</v>
      </c>
      <c r="L4256" s="732">
        <v>11</v>
      </c>
      <c r="M4256" s="733">
        <v>31400</v>
      </c>
      <c r="N4256" s="734" t="s">
        <v>4353</v>
      </c>
      <c r="O4256" s="732">
        <v>6</v>
      </c>
      <c r="P4256" s="733">
        <v>17858.12</v>
      </c>
      <c r="Q4256" s="735" t="str">
        <f>+N4256</f>
        <v>30 - 2021</v>
      </c>
      <c r="R4256" s="736" t="s">
        <v>523</v>
      </c>
    </row>
    <row r="4257" spans="1:18" s="28" customFormat="1" ht="12" x14ac:dyDescent="0.2">
      <c r="A4257" s="717" t="s">
        <v>514</v>
      </c>
      <c r="B4257" s="718" t="s">
        <v>515</v>
      </c>
      <c r="C4257" s="718" t="s">
        <v>147</v>
      </c>
      <c r="D4257" s="718" t="s">
        <v>2382</v>
      </c>
      <c r="E4257" s="719">
        <v>3000</v>
      </c>
      <c r="F4257" s="720" t="s">
        <v>4354</v>
      </c>
      <c r="G4257" s="718" t="s">
        <v>4355</v>
      </c>
      <c r="H4257" s="718" t="s">
        <v>527</v>
      </c>
      <c r="I4257" s="718" t="s">
        <v>520</v>
      </c>
      <c r="J4257" s="718" t="s">
        <v>894</v>
      </c>
      <c r="K4257" s="721">
        <v>2</v>
      </c>
      <c r="L4257" s="732">
        <v>1</v>
      </c>
      <c r="M4257" s="733">
        <v>3000</v>
      </c>
      <c r="N4257" s="734" t="s">
        <v>542</v>
      </c>
      <c r="O4257" s="732">
        <v>0</v>
      </c>
      <c r="P4257" s="733">
        <v>0</v>
      </c>
      <c r="Q4257" s="735"/>
      <c r="R4257" s="736" t="s">
        <v>543</v>
      </c>
    </row>
    <row r="4258" spans="1:18" s="28" customFormat="1" ht="12" x14ac:dyDescent="0.2">
      <c r="A4258" s="717" t="s">
        <v>514</v>
      </c>
      <c r="B4258" s="718" t="s">
        <v>515</v>
      </c>
      <c r="C4258" s="718" t="s">
        <v>147</v>
      </c>
      <c r="D4258" s="718" t="s">
        <v>4356</v>
      </c>
      <c r="E4258" s="719">
        <v>1200</v>
      </c>
      <c r="F4258" s="720" t="s">
        <v>4357</v>
      </c>
      <c r="G4258" s="718" t="s">
        <v>4358</v>
      </c>
      <c r="H4258" s="718" t="s">
        <v>623</v>
      </c>
      <c r="I4258" s="718" t="s">
        <v>738</v>
      </c>
      <c r="J4258" s="718" t="s">
        <v>624</v>
      </c>
      <c r="K4258" s="721" t="s">
        <v>522</v>
      </c>
      <c r="L4258" s="732">
        <v>12</v>
      </c>
      <c r="M4258" s="733">
        <v>15210</v>
      </c>
      <c r="N4258" s="734" t="s">
        <v>522</v>
      </c>
      <c r="O4258" s="732">
        <v>6</v>
      </c>
      <c r="P4258" s="733">
        <v>7200</v>
      </c>
      <c r="Q4258" s="735" t="str">
        <f>+N4258</f>
        <v>99 - INDETERMINADO</v>
      </c>
      <c r="R4258" s="736" t="s">
        <v>523</v>
      </c>
    </row>
    <row r="4259" spans="1:18" s="28" customFormat="1" ht="12" x14ac:dyDescent="0.2">
      <c r="A4259" s="717" t="s">
        <v>514</v>
      </c>
      <c r="B4259" s="718" t="s">
        <v>515</v>
      </c>
      <c r="C4259" s="718" t="s">
        <v>147</v>
      </c>
      <c r="D4259" s="718" t="s">
        <v>4359</v>
      </c>
      <c r="E4259" s="719">
        <v>4500</v>
      </c>
      <c r="F4259" s="720" t="s">
        <v>4360</v>
      </c>
      <c r="G4259" s="718" t="s">
        <v>4361</v>
      </c>
      <c r="H4259" s="718" t="s">
        <v>519</v>
      </c>
      <c r="I4259" s="718" t="s">
        <v>528</v>
      </c>
      <c r="J4259" s="718" t="s">
        <v>547</v>
      </c>
      <c r="K4259" s="721" t="s">
        <v>4362</v>
      </c>
      <c r="L4259" s="732">
        <v>3</v>
      </c>
      <c r="M4259" s="733">
        <v>12134.69</v>
      </c>
      <c r="N4259" s="734" t="s">
        <v>4362</v>
      </c>
      <c r="O4259" s="732">
        <v>0</v>
      </c>
      <c r="P4259" s="733">
        <v>0</v>
      </c>
      <c r="Q4259" s="735"/>
      <c r="R4259" s="736" t="s">
        <v>543</v>
      </c>
    </row>
    <row r="4260" spans="1:18" s="28" customFormat="1" ht="12" x14ac:dyDescent="0.2">
      <c r="A4260" s="717" t="s">
        <v>514</v>
      </c>
      <c r="B4260" s="718" t="s">
        <v>515</v>
      </c>
      <c r="C4260" s="718" t="s">
        <v>147</v>
      </c>
      <c r="D4260" s="718" t="s">
        <v>4363</v>
      </c>
      <c r="E4260" s="719">
        <v>4500</v>
      </c>
      <c r="F4260" s="720" t="s">
        <v>4364</v>
      </c>
      <c r="G4260" s="718" t="s">
        <v>4365</v>
      </c>
      <c r="H4260" s="718" t="s">
        <v>519</v>
      </c>
      <c r="I4260" s="718" t="s">
        <v>528</v>
      </c>
      <c r="J4260" s="718" t="s">
        <v>600</v>
      </c>
      <c r="K4260" s="721" t="s">
        <v>557</v>
      </c>
      <c r="L4260" s="732">
        <v>5</v>
      </c>
      <c r="M4260" s="733">
        <v>22500</v>
      </c>
      <c r="N4260" s="734" t="s">
        <v>557</v>
      </c>
      <c r="O4260" s="732">
        <v>6</v>
      </c>
      <c r="P4260" s="733">
        <v>27000</v>
      </c>
      <c r="Q4260" s="735" t="str">
        <f t="shared" ref="Q4260:Q4268" si="104">+N4260</f>
        <v>13 - INDETERMINADO</v>
      </c>
      <c r="R4260" s="736" t="s">
        <v>523</v>
      </c>
    </row>
    <row r="4261" spans="1:18" s="28" customFormat="1" ht="12" x14ac:dyDescent="0.2">
      <c r="A4261" s="717" t="s">
        <v>514</v>
      </c>
      <c r="B4261" s="718" t="s">
        <v>515</v>
      </c>
      <c r="C4261" s="718" t="s">
        <v>147</v>
      </c>
      <c r="D4261" s="718" t="s">
        <v>608</v>
      </c>
      <c r="E4261" s="719">
        <v>2000</v>
      </c>
      <c r="F4261" s="720" t="s">
        <v>4366</v>
      </c>
      <c r="G4261" s="718" t="s">
        <v>4367</v>
      </c>
      <c r="H4261" s="718" t="s">
        <v>539</v>
      </c>
      <c r="I4261" s="718" t="s">
        <v>738</v>
      </c>
      <c r="J4261" s="718" t="s">
        <v>3793</v>
      </c>
      <c r="K4261" s="721" t="s">
        <v>557</v>
      </c>
      <c r="L4261" s="732">
        <v>12</v>
      </c>
      <c r="M4261" s="733">
        <v>24810</v>
      </c>
      <c r="N4261" s="734" t="s">
        <v>557</v>
      </c>
      <c r="O4261" s="732">
        <v>6</v>
      </c>
      <c r="P4261" s="733">
        <v>12000</v>
      </c>
      <c r="Q4261" s="735" t="str">
        <f t="shared" si="104"/>
        <v>13 - INDETERMINADO</v>
      </c>
      <c r="R4261" s="736" t="s">
        <v>523</v>
      </c>
    </row>
    <row r="4262" spans="1:18" s="28" customFormat="1" ht="12" x14ac:dyDescent="0.2">
      <c r="A4262" s="717" t="s">
        <v>514</v>
      </c>
      <c r="B4262" s="718" t="s">
        <v>515</v>
      </c>
      <c r="C4262" s="718" t="s">
        <v>147</v>
      </c>
      <c r="D4262" s="718" t="s">
        <v>1874</v>
      </c>
      <c r="E4262" s="719">
        <v>2500</v>
      </c>
      <c r="F4262" s="720" t="s">
        <v>4368</v>
      </c>
      <c r="G4262" s="718" t="s">
        <v>4369</v>
      </c>
      <c r="H4262" s="718"/>
      <c r="I4262" s="718" t="s">
        <v>528</v>
      </c>
      <c r="J4262" s="718" t="s">
        <v>1936</v>
      </c>
      <c r="K4262" s="721" t="s">
        <v>715</v>
      </c>
      <c r="L4262" s="732">
        <v>12</v>
      </c>
      <c r="M4262" s="733">
        <v>30600</v>
      </c>
      <c r="N4262" s="734" t="s">
        <v>715</v>
      </c>
      <c r="O4262" s="732">
        <v>6</v>
      </c>
      <c r="P4262" s="733">
        <v>15000</v>
      </c>
      <c r="Q4262" s="735" t="str">
        <f t="shared" si="104"/>
        <v>14 - INDETERMINADO</v>
      </c>
      <c r="R4262" s="736" t="s">
        <v>523</v>
      </c>
    </row>
    <row r="4263" spans="1:18" s="28" customFormat="1" ht="12" x14ac:dyDescent="0.2">
      <c r="A4263" s="717" t="s">
        <v>514</v>
      </c>
      <c r="B4263" s="718" t="s">
        <v>515</v>
      </c>
      <c r="C4263" s="718" t="s">
        <v>147</v>
      </c>
      <c r="D4263" s="718" t="s">
        <v>4370</v>
      </c>
      <c r="E4263" s="719">
        <v>3500</v>
      </c>
      <c r="F4263" s="720" t="s">
        <v>4371</v>
      </c>
      <c r="G4263" s="718" t="s">
        <v>4372</v>
      </c>
      <c r="H4263" s="718" t="s">
        <v>527</v>
      </c>
      <c r="I4263" s="718" t="s">
        <v>520</v>
      </c>
      <c r="J4263" s="718" t="s">
        <v>4373</v>
      </c>
      <c r="K4263" s="721" t="s">
        <v>535</v>
      </c>
      <c r="L4263" s="732">
        <v>12</v>
      </c>
      <c r="M4263" s="733">
        <v>42600</v>
      </c>
      <c r="N4263" s="734" t="s">
        <v>535</v>
      </c>
      <c r="O4263" s="732">
        <v>6</v>
      </c>
      <c r="P4263" s="733">
        <v>20982.99</v>
      </c>
      <c r="Q4263" s="735" t="str">
        <f t="shared" si="104"/>
        <v>12 - INDETERMINADO</v>
      </c>
      <c r="R4263" s="736" t="s">
        <v>523</v>
      </c>
    </row>
    <row r="4264" spans="1:18" s="28" customFormat="1" ht="12" x14ac:dyDescent="0.2">
      <c r="A4264" s="717" t="s">
        <v>514</v>
      </c>
      <c r="B4264" s="718" t="s">
        <v>515</v>
      </c>
      <c r="C4264" s="718" t="s">
        <v>147</v>
      </c>
      <c r="D4264" s="718" t="s">
        <v>889</v>
      </c>
      <c r="E4264" s="719">
        <v>13000</v>
      </c>
      <c r="F4264" s="720" t="s">
        <v>4374</v>
      </c>
      <c r="G4264" s="718" t="s">
        <v>4375</v>
      </c>
      <c r="H4264" s="718" t="s">
        <v>519</v>
      </c>
      <c r="I4264" s="718" t="s">
        <v>528</v>
      </c>
      <c r="J4264" s="718" t="s">
        <v>547</v>
      </c>
      <c r="K4264" s="721" t="s">
        <v>763</v>
      </c>
      <c r="L4264" s="732">
        <v>0</v>
      </c>
      <c r="M4264" s="733">
        <v>0</v>
      </c>
      <c r="N4264" s="734" t="s">
        <v>763</v>
      </c>
      <c r="O4264" s="732">
        <v>6</v>
      </c>
      <c r="P4264" s="733">
        <v>78866.67</v>
      </c>
      <c r="Q4264" s="735" t="str">
        <f t="shared" si="104"/>
        <v xml:space="preserve">DESIGNACIÓN  </v>
      </c>
      <c r="R4264" s="736" t="s">
        <v>523</v>
      </c>
    </row>
    <row r="4265" spans="1:18" s="28" customFormat="1" ht="12" x14ac:dyDescent="0.2">
      <c r="A4265" s="717" t="s">
        <v>514</v>
      </c>
      <c r="B4265" s="718" t="s">
        <v>549</v>
      </c>
      <c r="C4265" s="718" t="s">
        <v>147</v>
      </c>
      <c r="D4265" s="718" t="s">
        <v>1081</v>
      </c>
      <c r="E4265" s="719">
        <v>2500</v>
      </c>
      <c r="F4265" s="720" t="s">
        <v>4376</v>
      </c>
      <c r="G4265" s="718" t="s">
        <v>4377</v>
      </c>
      <c r="H4265" s="718" t="s">
        <v>519</v>
      </c>
      <c r="I4265" s="718" t="s">
        <v>520</v>
      </c>
      <c r="J4265" s="718" t="s">
        <v>534</v>
      </c>
      <c r="K4265" s="721" t="s">
        <v>4378</v>
      </c>
      <c r="L4265" s="732">
        <v>3</v>
      </c>
      <c r="M4265" s="733">
        <v>7266.66</v>
      </c>
      <c r="N4265" s="734">
        <v>0</v>
      </c>
      <c r="O4265" s="732">
        <v>6</v>
      </c>
      <c r="P4265" s="733">
        <v>14980.21</v>
      </c>
      <c r="Q4265" s="735">
        <f t="shared" si="104"/>
        <v>0</v>
      </c>
      <c r="R4265" s="736" t="s">
        <v>523</v>
      </c>
    </row>
    <row r="4266" spans="1:18" s="28" customFormat="1" ht="12" x14ac:dyDescent="0.2">
      <c r="A4266" s="717" t="s">
        <v>514</v>
      </c>
      <c r="B4266" s="718" t="s">
        <v>515</v>
      </c>
      <c r="C4266" s="718" t="s">
        <v>147</v>
      </c>
      <c r="D4266" s="718" t="s">
        <v>667</v>
      </c>
      <c r="E4266" s="719">
        <v>3000</v>
      </c>
      <c r="F4266" s="720" t="s">
        <v>4379</v>
      </c>
      <c r="G4266" s="718" t="s">
        <v>4380</v>
      </c>
      <c r="H4266" s="718" t="s">
        <v>539</v>
      </c>
      <c r="I4266" s="718" t="s">
        <v>520</v>
      </c>
      <c r="J4266" s="718" t="s">
        <v>4381</v>
      </c>
      <c r="K4266" s="721" t="s">
        <v>612</v>
      </c>
      <c r="L4266" s="732">
        <v>5</v>
      </c>
      <c r="M4266" s="733">
        <v>15000</v>
      </c>
      <c r="N4266" s="734" t="s">
        <v>612</v>
      </c>
      <c r="O4266" s="732">
        <v>6</v>
      </c>
      <c r="P4266" s="733">
        <v>18000</v>
      </c>
      <c r="Q4266" s="735" t="str">
        <f t="shared" si="104"/>
        <v>15 - INDETERMINADO</v>
      </c>
      <c r="R4266" s="736" t="s">
        <v>523</v>
      </c>
    </row>
    <row r="4267" spans="1:18" s="28" customFormat="1" ht="12" x14ac:dyDescent="0.2">
      <c r="A4267" s="717" t="s">
        <v>514</v>
      </c>
      <c r="B4267" s="718" t="s">
        <v>515</v>
      </c>
      <c r="C4267" s="718" t="s">
        <v>147</v>
      </c>
      <c r="D4267" s="718" t="s">
        <v>2838</v>
      </c>
      <c r="E4267" s="719">
        <v>3000</v>
      </c>
      <c r="F4267" s="720" t="s">
        <v>4382</v>
      </c>
      <c r="G4267" s="718" t="s">
        <v>4383</v>
      </c>
      <c r="H4267" s="718" t="s">
        <v>527</v>
      </c>
      <c r="I4267" s="718" t="s">
        <v>528</v>
      </c>
      <c r="J4267" s="718" t="s">
        <v>3273</v>
      </c>
      <c r="K4267" s="721" t="s">
        <v>530</v>
      </c>
      <c r="L4267" s="732">
        <v>5</v>
      </c>
      <c r="M4267" s="733">
        <v>15000</v>
      </c>
      <c r="N4267" s="734" t="s">
        <v>530</v>
      </c>
      <c r="O4267" s="732">
        <v>6</v>
      </c>
      <c r="P4267" s="733">
        <v>18000</v>
      </c>
      <c r="Q4267" s="735" t="str">
        <f t="shared" si="104"/>
        <v>4 - INDETERMINADO</v>
      </c>
      <c r="R4267" s="736" t="s">
        <v>523</v>
      </c>
    </row>
    <row r="4268" spans="1:18" s="28" customFormat="1" ht="12" x14ac:dyDescent="0.2">
      <c r="A4268" s="717" t="s">
        <v>514</v>
      </c>
      <c r="B4268" s="718" t="s">
        <v>549</v>
      </c>
      <c r="C4268" s="718" t="s">
        <v>147</v>
      </c>
      <c r="D4268" s="718" t="s">
        <v>755</v>
      </c>
      <c r="E4268" s="719">
        <v>3000</v>
      </c>
      <c r="F4268" s="720" t="s">
        <v>4384</v>
      </c>
      <c r="G4268" s="718" t="s">
        <v>4385</v>
      </c>
      <c r="H4268" s="718" t="s">
        <v>930</v>
      </c>
      <c r="I4268" s="718" t="s">
        <v>528</v>
      </c>
      <c r="J4268" s="718" t="s">
        <v>1833</v>
      </c>
      <c r="K4268" s="721" t="s">
        <v>4386</v>
      </c>
      <c r="L4268" s="732">
        <v>2</v>
      </c>
      <c r="M4268" s="733">
        <v>5893.33</v>
      </c>
      <c r="N4268" s="734">
        <v>0</v>
      </c>
      <c r="O4268" s="732">
        <v>6</v>
      </c>
      <c r="P4268" s="733">
        <v>18000</v>
      </c>
      <c r="Q4268" s="735">
        <f t="shared" si="104"/>
        <v>0</v>
      </c>
      <c r="R4268" s="736" t="s">
        <v>523</v>
      </c>
    </row>
    <row r="4269" spans="1:18" s="28" customFormat="1" ht="12" x14ac:dyDescent="0.2">
      <c r="A4269" s="717" t="s">
        <v>514</v>
      </c>
      <c r="B4269" s="718" t="s">
        <v>515</v>
      </c>
      <c r="C4269" s="718" t="s">
        <v>147</v>
      </c>
      <c r="D4269" s="718" t="s">
        <v>608</v>
      </c>
      <c r="E4269" s="719">
        <v>2000</v>
      </c>
      <c r="F4269" s="720" t="s">
        <v>4387</v>
      </c>
      <c r="G4269" s="718" t="s">
        <v>4388</v>
      </c>
      <c r="H4269" s="718" t="s">
        <v>527</v>
      </c>
      <c r="I4269" s="718" t="s">
        <v>520</v>
      </c>
      <c r="J4269" s="718" t="s">
        <v>803</v>
      </c>
      <c r="K4269" s="721" t="s">
        <v>535</v>
      </c>
      <c r="L4269" s="732">
        <v>11</v>
      </c>
      <c r="M4269" s="733">
        <v>20510</v>
      </c>
      <c r="N4269" s="734" t="s">
        <v>542</v>
      </c>
      <c r="O4269" s="732">
        <v>0</v>
      </c>
      <c r="P4269" s="733">
        <v>0</v>
      </c>
      <c r="Q4269" s="735"/>
      <c r="R4269" s="736" t="s">
        <v>543</v>
      </c>
    </row>
    <row r="4270" spans="1:18" s="28" customFormat="1" ht="12" x14ac:dyDescent="0.2">
      <c r="A4270" s="717" t="s">
        <v>514</v>
      </c>
      <c r="B4270" s="718" t="s">
        <v>515</v>
      </c>
      <c r="C4270" s="718" t="s">
        <v>147</v>
      </c>
      <c r="D4270" s="718" t="s">
        <v>657</v>
      </c>
      <c r="E4270" s="719">
        <v>3000</v>
      </c>
      <c r="F4270" s="720" t="s">
        <v>4389</v>
      </c>
      <c r="G4270" s="718" t="s">
        <v>4390</v>
      </c>
      <c r="H4270" s="718" t="s">
        <v>930</v>
      </c>
      <c r="I4270" s="718" t="s">
        <v>528</v>
      </c>
      <c r="J4270" s="718" t="s">
        <v>931</v>
      </c>
      <c r="K4270" s="721" t="s">
        <v>612</v>
      </c>
      <c r="L4270" s="732">
        <v>5</v>
      </c>
      <c r="M4270" s="733">
        <v>15000</v>
      </c>
      <c r="N4270" s="734" t="s">
        <v>612</v>
      </c>
      <c r="O4270" s="732">
        <v>6</v>
      </c>
      <c r="P4270" s="733">
        <v>17900</v>
      </c>
      <c r="Q4270" s="735" t="str">
        <f>+N4270</f>
        <v>15 - INDETERMINADO</v>
      </c>
      <c r="R4270" s="736" t="s">
        <v>523</v>
      </c>
    </row>
    <row r="4271" spans="1:18" s="28" customFormat="1" ht="12" x14ac:dyDescent="0.2">
      <c r="A4271" s="717" t="s">
        <v>514</v>
      </c>
      <c r="B4271" s="718" t="s">
        <v>515</v>
      </c>
      <c r="C4271" s="718" t="s">
        <v>147</v>
      </c>
      <c r="D4271" s="718" t="s">
        <v>3571</v>
      </c>
      <c r="E4271" s="719">
        <v>1200</v>
      </c>
      <c r="F4271" s="720" t="s">
        <v>4391</v>
      </c>
      <c r="G4271" s="718" t="s">
        <v>4392</v>
      </c>
      <c r="H4271" s="718" t="s">
        <v>930</v>
      </c>
      <c r="I4271" s="718" t="s">
        <v>1464</v>
      </c>
      <c r="J4271" s="718" t="s">
        <v>2625</v>
      </c>
      <c r="K4271" s="721" t="s">
        <v>1071</v>
      </c>
      <c r="L4271" s="732">
        <v>12</v>
      </c>
      <c r="M4271" s="733">
        <v>15210</v>
      </c>
      <c r="N4271" s="734" t="s">
        <v>1071</v>
      </c>
      <c r="O4271" s="732">
        <v>6</v>
      </c>
      <c r="P4271" s="733">
        <v>7200</v>
      </c>
      <c r="Q4271" s="735" t="str">
        <f>+N4271</f>
        <v>54 - INDETERMINADO</v>
      </c>
      <c r="R4271" s="736" t="s">
        <v>523</v>
      </c>
    </row>
    <row r="4272" spans="1:18" s="28" customFormat="1" ht="12" x14ac:dyDescent="0.2">
      <c r="A4272" s="717" t="s">
        <v>514</v>
      </c>
      <c r="B4272" s="718" t="s">
        <v>515</v>
      </c>
      <c r="C4272" s="718" t="s">
        <v>147</v>
      </c>
      <c r="D4272" s="718" t="s">
        <v>977</v>
      </c>
      <c r="E4272" s="719">
        <v>5000</v>
      </c>
      <c r="F4272" s="720" t="s">
        <v>4393</v>
      </c>
      <c r="G4272" s="718" t="s">
        <v>4394</v>
      </c>
      <c r="H4272" s="718" t="s">
        <v>527</v>
      </c>
      <c r="I4272" s="718" t="s">
        <v>528</v>
      </c>
      <c r="J4272" s="718" t="s">
        <v>947</v>
      </c>
      <c r="K4272" s="721" t="s">
        <v>4395</v>
      </c>
      <c r="L4272" s="732">
        <v>3</v>
      </c>
      <c r="M4272" s="733">
        <v>14024.310000000001</v>
      </c>
      <c r="N4272" s="734" t="s">
        <v>542</v>
      </c>
      <c r="O4272" s="732">
        <v>0</v>
      </c>
      <c r="P4272" s="733">
        <v>0</v>
      </c>
      <c r="Q4272" s="735"/>
      <c r="R4272" s="736" t="s">
        <v>543</v>
      </c>
    </row>
    <row r="4273" spans="1:18" s="28" customFormat="1" ht="12" x14ac:dyDescent="0.2">
      <c r="A4273" s="717" t="s">
        <v>514</v>
      </c>
      <c r="B4273" s="718" t="s">
        <v>515</v>
      </c>
      <c r="C4273" s="718" t="s">
        <v>147</v>
      </c>
      <c r="D4273" s="718" t="s">
        <v>585</v>
      </c>
      <c r="E4273" s="719">
        <v>3000</v>
      </c>
      <c r="F4273" s="720" t="s">
        <v>4396</v>
      </c>
      <c r="G4273" s="718" t="s">
        <v>4397</v>
      </c>
      <c r="H4273" s="718" t="s">
        <v>539</v>
      </c>
      <c r="I4273" s="718" t="s">
        <v>528</v>
      </c>
      <c r="J4273" s="718" t="s">
        <v>4398</v>
      </c>
      <c r="K4273" s="721" t="s">
        <v>557</v>
      </c>
      <c r="L4273" s="732">
        <v>5</v>
      </c>
      <c r="M4273" s="733">
        <v>15000</v>
      </c>
      <c r="N4273" s="734" t="s">
        <v>557</v>
      </c>
      <c r="O4273" s="732">
        <v>6</v>
      </c>
      <c r="P4273" s="733">
        <v>18000</v>
      </c>
      <c r="Q4273" s="735" t="str">
        <f t="shared" ref="Q4273:Q4283" si="105">+N4273</f>
        <v>13 - INDETERMINADO</v>
      </c>
      <c r="R4273" s="736" t="s">
        <v>523</v>
      </c>
    </row>
    <row r="4274" spans="1:18" s="28" customFormat="1" ht="12" x14ac:dyDescent="0.2">
      <c r="A4274" s="717" t="s">
        <v>514</v>
      </c>
      <c r="B4274" s="718" t="s">
        <v>515</v>
      </c>
      <c r="C4274" s="718" t="s">
        <v>147</v>
      </c>
      <c r="D4274" s="718" t="s">
        <v>3760</v>
      </c>
      <c r="E4274" s="719">
        <v>1800</v>
      </c>
      <c r="F4274" s="720" t="s">
        <v>4399</v>
      </c>
      <c r="G4274" s="718" t="s">
        <v>4400</v>
      </c>
      <c r="H4274" s="718" t="s">
        <v>623</v>
      </c>
      <c r="I4274" s="718" t="s">
        <v>738</v>
      </c>
      <c r="J4274" s="718" t="s">
        <v>624</v>
      </c>
      <c r="K4274" s="721" t="s">
        <v>572</v>
      </c>
      <c r="L4274" s="732">
        <v>12</v>
      </c>
      <c r="M4274" s="733">
        <v>22410</v>
      </c>
      <c r="N4274" s="734" t="s">
        <v>572</v>
      </c>
      <c r="O4274" s="732">
        <v>6</v>
      </c>
      <c r="P4274" s="733">
        <v>10800</v>
      </c>
      <c r="Q4274" s="735" t="str">
        <f t="shared" si="105"/>
        <v>44 - INDETERMINADO</v>
      </c>
      <c r="R4274" s="736" t="s">
        <v>523</v>
      </c>
    </row>
    <row r="4275" spans="1:18" s="28" customFormat="1" ht="12" x14ac:dyDescent="0.2">
      <c r="A4275" s="717" t="s">
        <v>514</v>
      </c>
      <c r="B4275" s="718" t="s">
        <v>549</v>
      </c>
      <c r="C4275" s="718" t="s">
        <v>147</v>
      </c>
      <c r="D4275" s="718" t="s">
        <v>589</v>
      </c>
      <c r="E4275" s="719">
        <v>3000</v>
      </c>
      <c r="F4275" s="720" t="s">
        <v>4401</v>
      </c>
      <c r="G4275" s="718" t="s">
        <v>4402</v>
      </c>
      <c r="H4275" s="718" t="s">
        <v>539</v>
      </c>
      <c r="I4275" s="718" t="s">
        <v>520</v>
      </c>
      <c r="J4275" s="718" t="s">
        <v>576</v>
      </c>
      <c r="K4275" s="721">
        <v>3</v>
      </c>
      <c r="L4275" s="732">
        <v>8</v>
      </c>
      <c r="M4275" s="733">
        <v>23260</v>
      </c>
      <c r="N4275" s="734">
        <v>0</v>
      </c>
      <c r="O4275" s="732">
        <v>6</v>
      </c>
      <c r="P4275" s="733">
        <v>17800</v>
      </c>
      <c r="Q4275" s="735">
        <f t="shared" si="105"/>
        <v>0</v>
      </c>
      <c r="R4275" s="736" t="s">
        <v>523</v>
      </c>
    </row>
    <row r="4276" spans="1:18" s="28" customFormat="1" ht="12" x14ac:dyDescent="0.2">
      <c r="A4276" s="717" t="s">
        <v>514</v>
      </c>
      <c r="B4276" s="718" t="s">
        <v>549</v>
      </c>
      <c r="C4276" s="718" t="s">
        <v>147</v>
      </c>
      <c r="D4276" s="718" t="s">
        <v>1479</v>
      </c>
      <c r="E4276" s="719">
        <v>3000</v>
      </c>
      <c r="F4276" s="720" t="s">
        <v>4403</v>
      </c>
      <c r="G4276" s="718" t="s">
        <v>4404</v>
      </c>
      <c r="H4276" s="718" t="s">
        <v>519</v>
      </c>
      <c r="I4276" s="718" t="s">
        <v>528</v>
      </c>
      <c r="J4276" s="718" t="s">
        <v>547</v>
      </c>
      <c r="K4276" s="721" t="s">
        <v>557</v>
      </c>
      <c r="L4276" s="732">
        <v>12</v>
      </c>
      <c r="M4276" s="733">
        <v>35508.39</v>
      </c>
      <c r="N4276" s="734" t="s">
        <v>557</v>
      </c>
      <c r="O4276" s="732">
        <v>0</v>
      </c>
      <c r="P4276" s="733">
        <v>0</v>
      </c>
      <c r="Q4276" s="735" t="str">
        <f t="shared" si="105"/>
        <v>13 - INDETERMINADO</v>
      </c>
      <c r="R4276" s="736" t="s">
        <v>523</v>
      </c>
    </row>
    <row r="4277" spans="1:18" s="28" customFormat="1" ht="12" x14ac:dyDescent="0.2">
      <c r="A4277" s="717" t="s">
        <v>514</v>
      </c>
      <c r="B4277" s="718" t="s">
        <v>515</v>
      </c>
      <c r="C4277" s="718" t="s">
        <v>147</v>
      </c>
      <c r="D4277" s="718" t="s">
        <v>2300</v>
      </c>
      <c r="E4277" s="719">
        <v>3000</v>
      </c>
      <c r="F4277" s="720" t="s">
        <v>4405</v>
      </c>
      <c r="G4277" s="718" t="s">
        <v>4406</v>
      </c>
      <c r="H4277" s="718" t="s">
        <v>539</v>
      </c>
      <c r="I4277" s="718" t="s">
        <v>528</v>
      </c>
      <c r="J4277" s="718" t="s">
        <v>4407</v>
      </c>
      <c r="K4277" s="721" t="s">
        <v>530</v>
      </c>
      <c r="L4277" s="732">
        <v>5</v>
      </c>
      <c r="M4277" s="733">
        <v>15000</v>
      </c>
      <c r="N4277" s="734" t="s">
        <v>530</v>
      </c>
      <c r="O4277" s="732">
        <v>6</v>
      </c>
      <c r="P4277" s="733">
        <v>17900</v>
      </c>
      <c r="Q4277" s="735" t="str">
        <f t="shared" si="105"/>
        <v>4 - INDETERMINADO</v>
      </c>
      <c r="R4277" s="736" t="s">
        <v>523</v>
      </c>
    </row>
    <row r="4278" spans="1:18" s="28" customFormat="1" ht="12" x14ac:dyDescent="0.2">
      <c r="A4278" s="717" t="s">
        <v>514</v>
      </c>
      <c r="B4278" s="718" t="s">
        <v>515</v>
      </c>
      <c r="C4278" s="718" t="s">
        <v>147</v>
      </c>
      <c r="D4278" s="718" t="s">
        <v>2700</v>
      </c>
      <c r="E4278" s="719">
        <v>5000</v>
      </c>
      <c r="F4278" s="720" t="s">
        <v>4408</v>
      </c>
      <c r="G4278" s="718" t="s">
        <v>4409</v>
      </c>
      <c r="H4278" s="718" t="s">
        <v>527</v>
      </c>
      <c r="I4278" s="718" t="s">
        <v>528</v>
      </c>
      <c r="J4278" s="718" t="s">
        <v>656</v>
      </c>
      <c r="K4278" s="721" t="s">
        <v>557</v>
      </c>
      <c r="L4278" s="732">
        <v>12</v>
      </c>
      <c r="M4278" s="733">
        <v>60600</v>
      </c>
      <c r="N4278" s="734" t="s">
        <v>557</v>
      </c>
      <c r="O4278" s="732">
        <v>6</v>
      </c>
      <c r="P4278" s="733">
        <v>30000</v>
      </c>
      <c r="Q4278" s="735" t="str">
        <f t="shared" si="105"/>
        <v>13 - INDETERMINADO</v>
      </c>
      <c r="R4278" s="736" t="s">
        <v>523</v>
      </c>
    </row>
    <row r="4279" spans="1:18" s="28" customFormat="1" ht="12" x14ac:dyDescent="0.2">
      <c r="A4279" s="717" t="s">
        <v>514</v>
      </c>
      <c r="B4279" s="718" t="s">
        <v>515</v>
      </c>
      <c r="C4279" s="718" t="s">
        <v>147</v>
      </c>
      <c r="D4279" s="718" t="s">
        <v>1457</v>
      </c>
      <c r="E4279" s="719">
        <v>6000</v>
      </c>
      <c r="F4279" s="720" t="s">
        <v>4410</v>
      </c>
      <c r="G4279" s="718" t="s">
        <v>4411</v>
      </c>
      <c r="H4279" s="718" t="s">
        <v>527</v>
      </c>
      <c r="I4279" s="718" t="s">
        <v>528</v>
      </c>
      <c r="J4279" s="718" t="s">
        <v>1460</v>
      </c>
      <c r="K4279" s="721" t="s">
        <v>1461</v>
      </c>
      <c r="L4279" s="732">
        <v>12</v>
      </c>
      <c r="M4279" s="733">
        <v>72600</v>
      </c>
      <c r="N4279" s="734" t="s">
        <v>1461</v>
      </c>
      <c r="O4279" s="732">
        <v>6</v>
      </c>
      <c r="P4279" s="733">
        <v>36000</v>
      </c>
      <c r="Q4279" s="735" t="str">
        <f t="shared" si="105"/>
        <v>8 - INDETERMINADO</v>
      </c>
      <c r="R4279" s="736" t="s">
        <v>523</v>
      </c>
    </row>
    <row r="4280" spans="1:18" s="28" customFormat="1" ht="12" x14ac:dyDescent="0.2">
      <c r="A4280" s="717" t="s">
        <v>514</v>
      </c>
      <c r="B4280" s="718" t="s">
        <v>515</v>
      </c>
      <c r="C4280" s="718" t="s">
        <v>147</v>
      </c>
      <c r="D4280" s="718" t="s">
        <v>1132</v>
      </c>
      <c r="E4280" s="719">
        <v>3000</v>
      </c>
      <c r="F4280" s="720" t="s">
        <v>4412</v>
      </c>
      <c r="G4280" s="718" t="s">
        <v>4413</v>
      </c>
      <c r="H4280" s="718" t="s">
        <v>519</v>
      </c>
      <c r="I4280" s="718" t="s">
        <v>528</v>
      </c>
      <c r="J4280" s="718" t="s">
        <v>547</v>
      </c>
      <c r="K4280" s="721" t="s">
        <v>557</v>
      </c>
      <c r="L4280" s="732">
        <v>5</v>
      </c>
      <c r="M4280" s="733">
        <v>15000</v>
      </c>
      <c r="N4280" s="734" t="s">
        <v>557</v>
      </c>
      <c r="O4280" s="732">
        <v>6</v>
      </c>
      <c r="P4280" s="733">
        <v>18000</v>
      </c>
      <c r="Q4280" s="735" t="str">
        <f t="shared" si="105"/>
        <v>13 - INDETERMINADO</v>
      </c>
      <c r="R4280" s="736" t="s">
        <v>523</v>
      </c>
    </row>
    <row r="4281" spans="1:18" s="28" customFormat="1" ht="12" x14ac:dyDescent="0.2">
      <c r="A4281" s="717" t="s">
        <v>514</v>
      </c>
      <c r="B4281" s="718" t="s">
        <v>515</v>
      </c>
      <c r="C4281" s="718" t="s">
        <v>147</v>
      </c>
      <c r="D4281" s="718" t="s">
        <v>4414</v>
      </c>
      <c r="E4281" s="719">
        <v>2320</v>
      </c>
      <c r="F4281" s="720" t="s">
        <v>4415</v>
      </c>
      <c r="G4281" s="718" t="s">
        <v>4416</v>
      </c>
      <c r="H4281" s="718" t="s">
        <v>539</v>
      </c>
      <c r="I4281" s="718" t="s">
        <v>573</v>
      </c>
      <c r="J4281" s="718" t="s">
        <v>573</v>
      </c>
      <c r="K4281" s="721" t="s">
        <v>796</v>
      </c>
      <c r="L4281" s="732">
        <v>12</v>
      </c>
      <c r="M4281" s="733">
        <v>28440</v>
      </c>
      <c r="N4281" s="734" t="s">
        <v>796</v>
      </c>
      <c r="O4281" s="732">
        <v>6</v>
      </c>
      <c r="P4281" s="733">
        <v>13920</v>
      </c>
      <c r="Q4281" s="735" t="str">
        <f t="shared" si="105"/>
        <v xml:space="preserve">MANDATO JUDICIAL </v>
      </c>
      <c r="R4281" s="736" t="s">
        <v>523</v>
      </c>
    </row>
    <row r="4282" spans="1:18" s="28" customFormat="1" ht="12" x14ac:dyDescent="0.2">
      <c r="A4282" s="717" t="s">
        <v>514</v>
      </c>
      <c r="B4282" s="718" t="s">
        <v>515</v>
      </c>
      <c r="C4282" s="718" t="s">
        <v>147</v>
      </c>
      <c r="D4282" s="718" t="s">
        <v>1816</v>
      </c>
      <c r="E4282" s="719">
        <v>2000</v>
      </c>
      <c r="F4282" s="720" t="s">
        <v>4417</v>
      </c>
      <c r="G4282" s="718" t="s">
        <v>4418</v>
      </c>
      <c r="H4282" s="718" t="s">
        <v>930</v>
      </c>
      <c r="I4282" s="718" t="s">
        <v>4351</v>
      </c>
      <c r="J4282" s="718" t="s">
        <v>4419</v>
      </c>
      <c r="K4282" s="721" t="s">
        <v>4420</v>
      </c>
      <c r="L4282" s="732">
        <v>12</v>
      </c>
      <c r="M4282" s="733">
        <v>24810</v>
      </c>
      <c r="N4282" s="734" t="s">
        <v>4420</v>
      </c>
      <c r="O4282" s="732">
        <v>6</v>
      </c>
      <c r="P4282" s="733">
        <v>11866.67</v>
      </c>
      <c r="Q4282" s="735" t="str">
        <f t="shared" si="105"/>
        <v>78 - INDETERMINADO</v>
      </c>
      <c r="R4282" s="736" t="s">
        <v>523</v>
      </c>
    </row>
    <row r="4283" spans="1:18" s="28" customFormat="1" ht="12" x14ac:dyDescent="0.2">
      <c r="A4283" s="717" t="s">
        <v>514</v>
      </c>
      <c r="B4283" s="718" t="s">
        <v>515</v>
      </c>
      <c r="C4283" s="718" t="s">
        <v>147</v>
      </c>
      <c r="D4283" s="718" t="s">
        <v>4190</v>
      </c>
      <c r="E4283" s="719">
        <v>11000</v>
      </c>
      <c r="F4283" s="720" t="s">
        <v>4421</v>
      </c>
      <c r="G4283" s="718" t="s">
        <v>4422</v>
      </c>
      <c r="H4283" s="718" t="s">
        <v>519</v>
      </c>
      <c r="I4283" s="718" t="s">
        <v>528</v>
      </c>
      <c r="J4283" s="718" t="s">
        <v>547</v>
      </c>
      <c r="K4283" s="721" t="s">
        <v>535</v>
      </c>
      <c r="L4283" s="732">
        <v>12</v>
      </c>
      <c r="M4283" s="733">
        <v>132600</v>
      </c>
      <c r="N4283" s="734" t="s">
        <v>535</v>
      </c>
      <c r="O4283" s="732">
        <v>6</v>
      </c>
      <c r="P4283" s="733">
        <v>66000</v>
      </c>
      <c r="Q4283" s="735" t="str">
        <f t="shared" si="105"/>
        <v>12 - INDETERMINADO</v>
      </c>
      <c r="R4283" s="736" t="s">
        <v>523</v>
      </c>
    </row>
    <row r="4284" spans="1:18" s="28" customFormat="1" ht="12" x14ac:dyDescent="0.2">
      <c r="A4284" s="717" t="s">
        <v>514</v>
      </c>
      <c r="B4284" s="718" t="s">
        <v>515</v>
      </c>
      <c r="C4284" s="718" t="s">
        <v>147</v>
      </c>
      <c r="D4284" s="718" t="s">
        <v>814</v>
      </c>
      <c r="E4284" s="719">
        <v>7000</v>
      </c>
      <c r="F4284" s="720" t="s">
        <v>4423</v>
      </c>
      <c r="G4284" s="718" t="s">
        <v>4424</v>
      </c>
      <c r="H4284" s="718" t="s">
        <v>519</v>
      </c>
      <c r="I4284" s="718" t="s">
        <v>528</v>
      </c>
      <c r="J4284" s="718" t="s">
        <v>547</v>
      </c>
      <c r="K4284" s="721" t="s">
        <v>4425</v>
      </c>
      <c r="L4284" s="732">
        <v>3</v>
      </c>
      <c r="M4284" s="733">
        <v>20016.660000000003</v>
      </c>
      <c r="N4284" s="734">
        <v>0</v>
      </c>
      <c r="O4284" s="732">
        <v>3</v>
      </c>
      <c r="P4284" s="733">
        <v>21000</v>
      </c>
      <c r="Q4284" s="735"/>
      <c r="R4284" s="736" t="s">
        <v>543</v>
      </c>
    </row>
    <row r="4285" spans="1:18" s="28" customFormat="1" ht="12" x14ac:dyDescent="0.2">
      <c r="A4285" s="717" t="s">
        <v>514</v>
      </c>
      <c r="B4285" s="718" t="s">
        <v>515</v>
      </c>
      <c r="C4285" s="718" t="s">
        <v>147</v>
      </c>
      <c r="D4285" s="718" t="s">
        <v>568</v>
      </c>
      <c r="E4285" s="719">
        <v>1800</v>
      </c>
      <c r="F4285" s="720" t="s">
        <v>4426</v>
      </c>
      <c r="G4285" s="718" t="s">
        <v>4427</v>
      </c>
      <c r="H4285" s="718" t="s">
        <v>571</v>
      </c>
      <c r="I4285" s="718" t="s">
        <v>571</v>
      </c>
      <c r="J4285" s="718" t="s">
        <v>571</v>
      </c>
      <c r="K4285" s="721" t="s">
        <v>1527</v>
      </c>
      <c r="L4285" s="732">
        <v>12</v>
      </c>
      <c r="M4285" s="733">
        <v>22410</v>
      </c>
      <c r="N4285" s="734" t="s">
        <v>1527</v>
      </c>
      <c r="O4285" s="732">
        <v>6</v>
      </c>
      <c r="P4285" s="733">
        <v>10799.75</v>
      </c>
      <c r="Q4285" s="735" t="str">
        <f>+N4285</f>
        <v>43 - INDETERMINADO</v>
      </c>
      <c r="R4285" s="736" t="s">
        <v>523</v>
      </c>
    </row>
    <row r="4286" spans="1:18" s="28" customFormat="1" ht="12" x14ac:dyDescent="0.2">
      <c r="A4286" s="717" t="s">
        <v>514</v>
      </c>
      <c r="B4286" s="718" t="s">
        <v>515</v>
      </c>
      <c r="C4286" s="718" t="s">
        <v>147</v>
      </c>
      <c r="D4286" s="718" t="s">
        <v>4428</v>
      </c>
      <c r="E4286" s="719">
        <v>8500</v>
      </c>
      <c r="F4286" s="720" t="s">
        <v>4429</v>
      </c>
      <c r="G4286" s="718" t="s">
        <v>4430</v>
      </c>
      <c r="H4286" s="718" t="s">
        <v>539</v>
      </c>
      <c r="I4286" s="718" t="s">
        <v>528</v>
      </c>
      <c r="J4286" s="718" t="s">
        <v>540</v>
      </c>
      <c r="K4286" s="721" t="s">
        <v>541</v>
      </c>
      <c r="L4286" s="732">
        <v>5</v>
      </c>
      <c r="M4286" s="733">
        <v>42500</v>
      </c>
      <c r="N4286" s="734" t="s">
        <v>542</v>
      </c>
      <c r="O4286" s="732">
        <v>0</v>
      </c>
      <c r="P4286" s="733">
        <v>0</v>
      </c>
      <c r="Q4286" s="735"/>
      <c r="R4286" s="736" t="s">
        <v>543</v>
      </c>
    </row>
    <row r="4287" spans="1:18" s="28" customFormat="1" ht="12" x14ac:dyDescent="0.2">
      <c r="A4287" s="717" t="s">
        <v>514</v>
      </c>
      <c r="B4287" s="718" t="s">
        <v>515</v>
      </c>
      <c r="C4287" s="718" t="s">
        <v>147</v>
      </c>
      <c r="D4287" s="718" t="s">
        <v>1081</v>
      </c>
      <c r="E4287" s="719">
        <v>2500</v>
      </c>
      <c r="F4287" s="720" t="s">
        <v>4431</v>
      </c>
      <c r="G4287" s="718" t="s">
        <v>4432</v>
      </c>
      <c r="H4287" s="718" t="s">
        <v>519</v>
      </c>
      <c r="I4287" s="718" t="s">
        <v>520</v>
      </c>
      <c r="J4287" s="718" t="s">
        <v>534</v>
      </c>
      <c r="K4287" s="721" t="s">
        <v>4433</v>
      </c>
      <c r="L4287" s="732">
        <v>3</v>
      </c>
      <c r="M4287" s="733">
        <v>5966.66</v>
      </c>
      <c r="N4287" s="734">
        <v>0</v>
      </c>
      <c r="O4287" s="732">
        <v>3</v>
      </c>
      <c r="P4287" s="733">
        <v>7500</v>
      </c>
      <c r="Q4287" s="735">
        <f t="shared" ref="Q4287:Q4295" si="106">+N4287</f>
        <v>0</v>
      </c>
      <c r="R4287" s="736" t="s">
        <v>523</v>
      </c>
    </row>
    <row r="4288" spans="1:18" s="28" customFormat="1" ht="12" x14ac:dyDescent="0.2">
      <c r="A4288" s="717" t="s">
        <v>514</v>
      </c>
      <c r="B4288" s="718" t="s">
        <v>549</v>
      </c>
      <c r="C4288" s="718" t="s">
        <v>147</v>
      </c>
      <c r="D4288" s="718" t="s">
        <v>626</v>
      </c>
      <c r="E4288" s="719">
        <v>2500</v>
      </c>
      <c r="F4288" s="720" t="s">
        <v>4434</v>
      </c>
      <c r="G4288" s="718" t="s">
        <v>4435</v>
      </c>
      <c r="H4288" s="718"/>
      <c r="I4288" s="718" t="s">
        <v>520</v>
      </c>
      <c r="J4288" s="718" t="s">
        <v>629</v>
      </c>
      <c r="K4288" s="721" t="s">
        <v>4436</v>
      </c>
      <c r="L4288" s="732">
        <v>8</v>
      </c>
      <c r="M4288" s="733">
        <v>19373.34</v>
      </c>
      <c r="N4288" s="734">
        <v>0</v>
      </c>
      <c r="O4288" s="732">
        <v>3</v>
      </c>
      <c r="P4288" s="733">
        <v>7496.35</v>
      </c>
      <c r="Q4288" s="735">
        <f t="shared" si="106"/>
        <v>0</v>
      </c>
      <c r="R4288" s="736" t="s">
        <v>523</v>
      </c>
    </row>
    <row r="4289" spans="1:18" s="28" customFormat="1" ht="12" x14ac:dyDescent="0.2">
      <c r="A4289" s="717" t="s">
        <v>514</v>
      </c>
      <c r="B4289" s="718" t="s">
        <v>515</v>
      </c>
      <c r="C4289" s="718" t="s">
        <v>147</v>
      </c>
      <c r="D4289" s="718" t="s">
        <v>536</v>
      </c>
      <c r="E4289" s="719">
        <v>3000</v>
      </c>
      <c r="F4289" s="720" t="s">
        <v>4437</v>
      </c>
      <c r="G4289" s="718" t="s">
        <v>4438</v>
      </c>
      <c r="H4289" s="718" t="s">
        <v>930</v>
      </c>
      <c r="I4289" s="718" t="s">
        <v>528</v>
      </c>
      <c r="J4289" s="718" t="s">
        <v>4439</v>
      </c>
      <c r="K4289" s="721" t="s">
        <v>541</v>
      </c>
      <c r="L4289" s="732">
        <v>5</v>
      </c>
      <c r="M4289" s="733">
        <v>15000</v>
      </c>
      <c r="N4289" s="734" t="s">
        <v>541</v>
      </c>
      <c r="O4289" s="732">
        <v>6</v>
      </c>
      <c r="P4289" s="733">
        <v>18000</v>
      </c>
      <c r="Q4289" s="735" t="str">
        <f t="shared" si="106"/>
        <v>5 - INDETERMINADO</v>
      </c>
      <c r="R4289" s="736" t="s">
        <v>523</v>
      </c>
    </row>
    <row r="4290" spans="1:18" s="28" customFormat="1" ht="12" x14ac:dyDescent="0.2">
      <c r="A4290" s="717" t="s">
        <v>514</v>
      </c>
      <c r="B4290" s="718" t="s">
        <v>515</v>
      </c>
      <c r="C4290" s="718" t="s">
        <v>147</v>
      </c>
      <c r="D4290" s="718" t="s">
        <v>3942</v>
      </c>
      <c r="E4290" s="719">
        <v>2000</v>
      </c>
      <c r="F4290" s="720" t="s">
        <v>4440</v>
      </c>
      <c r="G4290" s="718" t="s">
        <v>4441</v>
      </c>
      <c r="H4290" s="718" t="s">
        <v>539</v>
      </c>
      <c r="I4290" s="718" t="s">
        <v>738</v>
      </c>
      <c r="J4290" s="718" t="s">
        <v>4442</v>
      </c>
      <c r="K4290" s="721" t="s">
        <v>652</v>
      </c>
      <c r="L4290" s="732">
        <v>12</v>
      </c>
      <c r="M4290" s="733">
        <v>24810</v>
      </c>
      <c r="N4290" s="734" t="s">
        <v>652</v>
      </c>
      <c r="O4290" s="732">
        <v>6</v>
      </c>
      <c r="P4290" s="733">
        <v>11999.86</v>
      </c>
      <c r="Q4290" s="735" t="str">
        <f t="shared" si="106"/>
        <v>36 - INDETERMINADO</v>
      </c>
      <c r="R4290" s="736" t="s">
        <v>523</v>
      </c>
    </row>
    <row r="4291" spans="1:18" s="28" customFormat="1" ht="12" x14ac:dyDescent="0.2">
      <c r="A4291" s="717" t="s">
        <v>514</v>
      </c>
      <c r="B4291" s="718" t="s">
        <v>515</v>
      </c>
      <c r="C4291" s="718" t="s">
        <v>147</v>
      </c>
      <c r="D4291" s="718" t="s">
        <v>728</v>
      </c>
      <c r="E4291" s="719">
        <v>2000</v>
      </c>
      <c r="F4291" s="720" t="s">
        <v>4443</v>
      </c>
      <c r="G4291" s="718" t="s">
        <v>4444</v>
      </c>
      <c r="H4291" s="718" t="s">
        <v>539</v>
      </c>
      <c r="I4291" s="718" t="s">
        <v>738</v>
      </c>
      <c r="J4291" s="718" t="s">
        <v>4445</v>
      </c>
      <c r="K4291" s="721" t="s">
        <v>535</v>
      </c>
      <c r="L4291" s="732">
        <v>12</v>
      </c>
      <c r="M4291" s="733">
        <v>24810</v>
      </c>
      <c r="N4291" s="734" t="s">
        <v>535</v>
      </c>
      <c r="O4291" s="732">
        <v>6</v>
      </c>
      <c r="P4291" s="733">
        <v>11993.33</v>
      </c>
      <c r="Q4291" s="735" t="str">
        <f t="shared" si="106"/>
        <v>12 - INDETERMINADO</v>
      </c>
      <c r="R4291" s="736" t="s">
        <v>523</v>
      </c>
    </row>
    <row r="4292" spans="1:18" s="28" customFormat="1" ht="12" x14ac:dyDescent="0.2">
      <c r="A4292" s="717" t="s">
        <v>514</v>
      </c>
      <c r="B4292" s="718" t="s">
        <v>515</v>
      </c>
      <c r="C4292" s="718" t="s">
        <v>147</v>
      </c>
      <c r="D4292" s="718" t="s">
        <v>1566</v>
      </c>
      <c r="E4292" s="719">
        <v>1800</v>
      </c>
      <c r="F4292" s="720" t="s">
        <v>4446</v>
      </c>
      <c r="G4292" s="718" t="s">
        <v>4447</v>
      </c>
      <c r="H4292" s="718" t="s">
        <v>623</v>
      </c>
      <c r="I4292" s="718" t="s">
        <v>1464</v>
      </c>
      <c r="J4292" s="718" t="s">
        <v>624</v>
      </c>
      <c r="K4292" s="721" t="s">
        <v>1570</v>
      </c>
      <c r="L4292" s="732">
        <v>7</v>
      </c>
      <c r="M4292" s="733">
        <v>12900</v>
      </c>
      <c r="N4292" s="734" t="s">
        <v>1570</v>
      </c>
      <c r="O4292" s="732">
        <v>0</v>
      </c>
      <c r="P4292" s="733">
        <v>0</v>
      </c>
      <c r="Q4292" s="735" t="str">
        <f t="shared" si="106"/>
        <v>52 - INDETERMINADO</v>
      </c>
      <c r="R4292" s="736" t="s">
        <v>523</v>
      </c>
    </row>
    <row r="4293" spans="1:18" s="28" customFormat="1" ht="12" x14ac:dyDescent="0.2">
      <c r="A4293" s="717" t="s">
        <v>514</v>
      </c>
      <c r="B4293" s="718" t="s">
        <v>515</v>
      </c>
      <c r="C4293" s="718" t="s">
        <v>147</v>
      </c>
      <c r="D4293" s="718" t="s">
        <v>1488</v>
      </c>
      <c r="E4293" s="719">
        <v>3000</v>
      </c>
      <c r="F4293" s="720" t="s">
        <v>4448</v>
      </c>
      <c r="G4293" s="718" t="s">
        <v>4449</v>
      </c>
      <c r="H4293" s="718" t="s">
        <v>527</v>
      </c>
      <c r="I4293" s="718" t="s">
        <v>528</v>
      </c>
      <c r="J4293" s="718" t="s">
        <v>1397</v>
      </c>
      <c r="K4293" s="721" t="s">
        <v>612</v>
      </c>
      <c r="L4293" s="732">
        <v>5</v>
      </c>
      <c r="M4293" s="733">
        <v>15000</v>
      </c>
      <c r="N4293" s="734" t="s">
        <v>612</v>
      </c>
      <c r="O4293" s="732">
        <v>6</v>
      </c>
      <c r="P4293" s="733">
        <v>18000</v>
      </c>
      <c r="Q4293" s="735" t="str">
        <f t="shared" si="106"/>
        <v>15 - INDETERMINADO</v>
      </c>
      <c r="R4293" s="736" t="s">
        <v>523</v>
      </c>
    </row>
    <row r="4294" spans="1:18" s="28" customFormat="1" ht="12" x14ac:dyDescent="0.2">
      <c r="A4294" s="717" t="s">
        <v>514</v>
      </c>
      <c r="B4294" s="718" t="s">
        <v>515</v>
      </c>
      <c r="C4294" s="718" t="s">
        <v>147</v>
      </c>
      <c r="D4294" s="718" t="s">
        <v>608</v>
      </c>
      <c r="E4294" s="719">
        <v>2000</v>
      </c>
      <c r="F4294" s="720" t="s">
        <v>4450</v>
      </c>
      <c r="G4294" s="718" t="s">
        <v>4451</v>
      </c>
      <c r="H4294" s="718" t="s">
        <v>623</v>
      </c>
      <c r="I4294" s="718" t="s">
        <v>738</v>
      </c>
      <c r="J4294" s="718" t="s">
        <v>3057</v>
      </c>
      <c r="K4294" s="721" t="s">
        <v>557</v>
      </c>
      <c r="L4294" s="732">
        <v>12</v>
      </c>
      <c r="M4294" s="733">
        <v>24810</v>
      </c>
      <c r="N4294" s="734" t="s">
        <v>557</v>
      </c>
      <c r="O4294" s="732">
        <v>6</v>
      </c>
      <c r="P4294" s="733">
        <v>12000</v>
      </c>
      <c r="Q4294" s="735" t="str">
        <f t="shared" si="106"/>
        <v>13 - INDETERMINADO</v>
      </c>
      <c r="R4294" s="736" t="s">
        <v>523</v>
      </c>
    </row>
    <row r="4295" spans="1:18" s="28" customFormat="1" ht="12" x14ac:dyDescent="0.2">
      <c r="A4295" s="717" t="s">
        <v>514</v>
      </c>
      <c r="B4295" s="718" t="s">
        <v>515</v>
      </c>
      <c r="C4295" s="718" t="s">
        <v>147</v>
      </c>
      <c r="D4295" s="718" t="s">
        <v>4452</v>
      </c>
      <c r="E4295" s="719">
        <v>8500</v>
      </c>
      <c r="F4295" s="720" t="s">
        <v>4453</v>
      </c>
      <c r="G4295" s="718" t="s">
        <v>4454</v>
      </c>
      <c r="H4295" s="718" t="s">
        <v>539</v>
      </c>
      <c r="I4295" s="718" t="s">
        <v>528</v>
      </c>
      <c r="J4295" s="718" t="s">
        <v>611</v>
      </c>
      <c r="K4295" s="721" t="s">
        <v>1461</v>
      </c>
      <c r="L4295" s="732">
        <v>5</v>
      </c>
      <c r="M4295" s="733">
        <v>42500</v>
      </c>
      <c r="N4295" s="734" t="s">
        <v>1461</v>
      </c>
      <c r="O4295" s="732">
        <v>6</v>
      </c>
      <c r="P4295" s="733">
        <v>51000</v>
      </c>
      <c r="Q4295" s="735" t="str">
        <f t="shared" si="106"/>
        <v>8 - INDETERMINADO</v>
      </c>
      <c r="R4295" s="736" t="s">
        <v>523</v>
      </c>
    </row>
    <row r="4296" spans="1:18" s="28" customFormat="1" ht="12" x14ac:dyDescent="0.2">
      <c r="A4296" s="717" t="s">
        <v>514</v>
      </c>
      <c r="B4296" s="718" t="s">
        <v>549</v>
      </c>
      <c r="C4296" s="718" t="s">
        <v>147</v>
      </c>
      <c r="D4296" s="718" t="s">
        <v>2212</v>
      </c>
      <c r="E4296" s="719">
        <v>3000</v>
      </c>
      <c r="F4296" s="720" t="s">
        <v>4455</v>
      </c>
      <c r="G4296" s="718" t="s">
        <v>4456</v>
      </c>
      <c r="H4296" s="718" t="s">
        <v>527</v>
      </c>
      <c r="I4296" s="718" t="s">
        <v>528</v>
      </c>
      <c r="J4296" s="718" t="s">
        <v>947</v>
      </c>
      <c r="K4296" s="721">
        <v>3</v>
      </c>
      <c r="L4296" s="732">
        <v>8</v>
      </c>
      <c r="M4296" s="733">
        <v>22743.33</v>
      </c>
      <c r="N4296" s="734" t="s">
        <v>542</v>
      </c>
      <c r="O4296" s="732">
        <v>0</v>
      </c>
      <c r="P4296" s="733">
        <v>0</v>
      </c>
      <c r="Q4296" s="735"/>
      <c r="R4296" s="736" t="s">
        <v>543</v>
      </c>
    </row>
    <row r="4297" spans="1:18" s="28" customFormat="1" ht="12" x14ac:dyDescent="0.2">
      <c r="A4297" s="717" t="s">
        <v>514</v>
      </c>
      <c r="B4297" s="718" t="s">
        <v>515</v>
      </c>
      <c r="C4297" s="718" t="s">
        <v>147</v>
      </c>
      <c r="D4297" s="718" t="s">
        <v>4457</v>
      </c>
      <c r="E4297" s="719">
        <v>1800</v>
      </c>
      <c r="F4297" s="720" t="s">
        <v>4458</v>
      </c>
      <c r="G4297" s="718" t="s">
        <v>4459</v>
      </c>
      <c r="H4297" s="718" t="s">
        <v>539</v>
      </c>
      <c r="I4297" s="718" t="s">
        <v>686</v>
      </c>
      <c r="J4297" s="718" t="s">
        <v>4460</v>
      </c>
      <c r="K4297" s="721" t="s">
        <v>1001</v>
      </c>
      <c r="L4297" s="732">
        <v>12</v>
      </c>
      <c r="M4297" s="733">
        <v>22040</v>
      </c>
      <c r="N4297" s="734" t="s">
        <v>1001</v>
      </c>
      <c r="O4297" s="732">
        <v>6</v>
      </c>
      <c r="P4297" s="733">
        <v>10560</v>
      </c>
      <c r="Q4297" s="735" t="str">
        <f t="shared" ref="Q4297:Q4306" si="107">+N4297</f>
        <v>27 - INDETERMINADO</v>
      </c>
      <c r="R4297" s="736" t="s">
        <v>523</v>
      </c>
    </row>
    <row r="4298" spans="1:18" s="28" customFormat="1" ht="12" x14ac:dyDescent="0.2">
      <c r="A4298" s="717" t="s">
        <v>514</v>
      </c>
      <c r="B4298" s="718" t="s">
        <v>515</v>
      </c>
      <c r="C4298" s="718" t="s">
        <v>147</v>
      </c>
      <c r="D4298" s="718" t="s">
        <v>1232</v>
      </c>
      <c r="E4298" s="719">
        <v>4000</v>
      </c>
      <c r="F4298" s="720" t="s">
        <v>4461</v>
      </c>
      <c r="G4298" s="718" t="s">
        <v>4462</v>
      </c>
      <c r="H4298" s="718" t="s">
        <v>519</v>
      </c>
      <c r="I4298" s="718" t="s">
        <v>520</v>
      </c>
      <c r="J4298" s="718" t="s">
        <v>534</v>
      </c>
      <c r="K4298" s="721" t="s">
        <v>535</v>
      </c>
      <c r="L4298" s="732">
        <v>12</v>
      </c>
      <c r="M4298" s="733">
        <v>48600</v>
      </c>
      <c r="N4298" s="734" t="s">
        <v>535</v>
      </c>
      <c r="O4298" s="732">
        <v>6</v>
      </c>
      <c r="P4298" s="733">
        <v>23888.89</v>
      </c>
      <c r="Q4298" s="735" t="str">
        <f t="shared" si="107"/>
        <v>12 - INDETERMINADO</v>
      </c>
      <c r="R4298" s="736" t="s">
        <v>523</v>
      </c>
    </row>
    <row r="4299" spans="1:18" s="28" customFormat="1" ht="12" x14ac:dyDescent="0.2">
      <c r="A4299" s="717" t="s">
        <v>514</v>
      </c>
      <c r="B4299" s="718" t="s">
        <v>515</v>
      </c>
      <c r="C4299" s="718" t="s">
        <v>147</v>
      </c>
      <c r="D4299" s="718" t="s">
        <v>4463</v>
      </c>
      <c r="E4299" s="719">
        <v>10000</v>
      </c>
      <c r="F4299" s="720" t="s">
        <v>4464</v>
      </c>
      <c r="G4299" s="718" t="s">
        <v>4465</v>
      </c>
      <c r="H4299" s="718"/>
      <c r="I4299" s="718" t="s">
        <v>528</v>
      </c>
      <c r="J4299" s="718" t="s">
        <v>692</v>
      </c>
      <c r="K4299" s="721" t="s">
        <v>1127</v>
      </c>
      <c r="L4299" s="732">
        <v>12</v>
      </c>
      <c r="M4299" s="733">
        <v>120600</v>
      </c>
      <c r="N4299" s="734" t="s">
        <v>1127</v>
      </c>
      <c r="O4299" s="732">
        <v>6</v>
      </c>
      <c r="P4299" s="733">
        <v>59967.37</v>
      </c>
      <c r="Q4299" s="735" t="str">
        <f t="shared" si="107"/>
        <v>1 - INDETERMINADO</v>
      </c>
      <c r="R4299" s="736" t="s">
        <v>523</v>
      </c>
    </row>
    <row r="4300" spans="1:18" s="28" customFormat="1" ht="12" x14ac:dyDescent="0.2">
      <c r="A4300" s="717" t="s">
        <v>514</v>
      </c>
      <c r="B4300" s="718" t="s">
        <v>515</v>
      </c>
      <c r="C4300" s="718" t="s">
        <v>147</v>
      </c>
      <c r="D4300" s="718" t="s">
        <v>708</v>
      </c>
      <c r="E4300" s="719">
        <v>3000</v>
      </c>
      <c r="F4300" s="720" t="s">
        <v>4466</v>
      </c>
      <c r="G4300" s="718" t="s">
        <v>4467</v>
      </c>
      <c r="H4300" s="718" t="s">
        <v>539</v>
      </c>
      <c r="I4300" s="718" t="s">
        <v>528</v>
      </c>
      <c r="J4300" s="718" t="s">
        <v>1684</v>
      </c>
      <c r="K4300" s="721" t="s">
        <v>612</v>
      </c>
      <c r="L4300" s="732">
        <v>5</v>
      </c>
      <c r="M4300" s="733">
        <v>13467.33</v>
      </c>
      <c r="N4300" s="734" t="s">
        <v>612</v>
      </c>
      <c r="O4300" s="732">
        <v>6</v>
      </c>
      <c r="P4300" s="733">
        <v>18000</v>
      </c>
      <c r="Q4300" s="735" t="str">
        <f t="shared" si="107"/>
        <v>15 - INDETERMINADO</v>
      </c>
      <c r="R4300" s="736" t="s">
        <v>523</v>
      </c>
    </row>
    <row r="4301" spans="1:18" s="28" customFormat="1" ht="12" x14ac:dyDescent="0.2">
      <c r="A4301" s="717" t="s">
        <v>514</v>
      </c>
      <c r="B4301" s="718" t="s">
        <v>515</v>
      </c>
      <c r="C4301" s="718" t="s">
        <v>147</v>
      </c>
      <c r="D4301" s="718" t="s">
        <v>4468</v>
      </c>
      <c r="E4301" s="719">
        <v>1200</v>
      </c>
      <c r="F4301" s="720" t="s">
        <v>4469</v>
      </c>
      <c r="G4301" s="718" t="s">
        <v>4470</v>
      </c>
      <c r="H4301" s="718" t="s">
        <v>519</v>
      </c>
      <c r="I4301" s="718" t="s">
        <v>794</v>
      </c>
      <c r="J4301" s="718" t="s">
        <v>795</v>
      </c>
      <c r="K4301" s="721" t="s">
        <v>4471</v>
      </c>
      <c r="L4301" s="732">
        <v>12</v>
      </c>
      <c r="M4301" s="733">
        <v>14850</v>
      </c>
      <c r="N4301" s="734" t="s">
        <v>4471</v>
      </c>
      <c r="O4301" s="732">
        <v>6</v>
      </c>
      <c r="P4301" s="733">
        <v>7040</v>
      </c>
      <c r="Q4301" s="735" t="str">
        <f t="shared" si="107"/>
        <v>98 - INDETERMINADO</v>
      </c>
      <c r="R4301" s="736" t="s">
        <v>523</v>
      </c>
    </row>
    <row r="4302" spans="1:18" s="28" customFormat="1" ht="12" x14ac:dyDescent="0.2">
      <c r="A4302" s="717" t="s">
        <v>514</v>
      </c>
      <c r="B4302" s="718" t="s">
        <v>515</v>
      </c>
      <c r="C4302" s="718" t="s">
        <v>147</v>
      </c>
      <c r="D4302" s="718" t="s">
        <v>4472</v>
      </c>
      <c r="E4302" s="719">
        <v>2500</v>
      </c>
      <c r="F4302" s="720" t="s">
        <v>4473</v>
      </c>
      <c r="G4302" s="718" t="s">
        <v>4474</v>
      </c>
      <c r="H4302" s="718" t="s">
        <v>623</v>
      </c>
      <c r="I4302" s="718" t="s">
        <v>738</v>
      </c>
      <c r="J4302" s="718" t="s">
        <v>3057</v>
      </c>
      <c r="K4302" s="721" t="s">
        <v>4475</v>
      </c>
      <c r="L4302" s="732">
        <v>12</v>
      </c>
      <c r="M4302" s="733">
        <v>30600</v>
      </c>
      <c r="N4302" s="734" t="s">
        <v>4475</v>
      </c>
      <c r="O4302" s="732">
        <v>6</v>
      </c>
      <c r="P4302" s="733">
        <v>14966.66</v>
      </c>
      <c r="Q4302" s="735" t="str">
        <f t="shared" si="107"/>
        <v>48 - INDETERMINADO</v>
      </c>
      <c r="R4302" s="736" t="s">
        <v>523</v>
      </c>
    </row>
    <row r="4303" spans="1:18" s="28" customFormat="1" ht="12" x14ac:dyDescent="0.2">
      <c r="A4303" s="717" t="s">
        <v>514</v>
      </c>
      <c r="B4303" s="718" t="s">
        <v>515</v>
      </c>
      <c r="C4303" s="718" t="s">
        <v>147</v>
      </c>
      <c r="D4303" s="718" t="s">
        <v>1228</v>
      </c>
      <c r="E4303" s="719">
        <v>3000</v>
      </c>
      <c r="F4303" s="720" t="s">
        <v>4476</v>
      </c>
      <c r="G4303" s="718" t="s">
        <v>4477</v>
      </c>
      <c r="H4303" s="718" t="s">
        <v>527</v>
      </c>
      <c r="I4303" s="718" t="s">
        <v>528</v>
      </c>
      <c r="J4303" s="718" t="s">
        <v>1384</v>
      </c>
      <c r="K4303" s="721" t="s">
        <v>557</v>
      </c>
      <c r="L4303" s="732">
        <v>5</v>
      </c>
      <c r="M4303" s="733">
        <v>15000</v>
      </c>
      <c r="N4303" s="734" t="s">
        <v>557</v>
      </c>
      <c r="O4303" s="732">
        <v>6</v>
      </c>
      <c r="P4303" s="733">
        <v>18000</v>
      </c>
      <c r="Q4303" s="735" t="str">
        <f t="shared" si="107"/>
        <v>13 - INDETERMINADO</v>
      </c>
      <c r="R4303" s="736" t="s">
        <v>523</v>
      </c>
    </row>
    <row r="4304" spans="1:18" s="28" customFormat="1" ht="12" x14ac:dyDescent="0.2">
      <c r="A4304" s="717" t="s">
        <v>514</v>
      </c>
      <c r="B4304" s="718" t="s">
        <v>515</v>
      </c>
      <c r="C4304" s="718" t="s">
        <v>147</v>
      </c>
      <c r="D4304" s="718" t="s">
        <v>585</v>
      </c>
      <c r="E4304" s="719">
        <v>3000</v>
      </c>
      <c r="F4304" s="720" t="s">
        <v>4478</v>
      </c>
      <c r="G4304" s="718" t="s">
        <v>4479</v>
      </c>
      <c r="H4304" s="718" t="s">
        <v>565</v>
      </c>
      <c r="I4304" s="718" t="s">
        <v>528</v>
      </c>
      <c r="J4304" s="718" t="s">
        <v>566</v>
      </c>
      <c r="K4304" s="721" t="s">
        <v>557</v>
      </c>
      <c r="L4304" s="732">
        <v>5</v>
      </c>
      <c r="M4304" s="733">
        <v>14900</v>
      </c>
      <c r="N4304" s="734" t="s">
        <v>557</v>
      </c>
      <c r="O4304" s="732">
        <v>6</v>
      </c>
      <c r="P4304" s="733">
        <v>17400</v>
      </c>
      <c r="Q4304" s="735" t="str">
        <f t="shared" si="107"/>
        <v>13 - INDETERMINADO</v>
      </c>
      <c r="R4304" s="736" t="s">
        <v>523</v>
      </c>
    </row>
    <row r="4305" spans="1:18" s="28" customFormat="1" ht="12" x14ac:dyDescent="0.2">
      <c r="A4305" s="717" t="s">
        <v>514</v>
      </c>
      <c r="B4305" s="718" t="s">
        <v>515</v>
      </c>
      <c r="C4305" s="718" t="s">
        <v>147</v>
      </c>
      <c r="D4305" s="718" t="s">
        <v>3757</v>
      </c>
      <c r="E4305" s="719">
        <v>3000</v>
      </c>
      <c r="F4305" s="720" t="s">
        <v>4480</v>
      </c>
      <c r="G4305" s="718" t="s">
        <v>4481</v>
      </c>
      <c r="H4305" s="718"/>
      <c r="I4305" s="718" t="s">
        <v>528</v>
      </c>
      <c r="J4305" s="718" t="s">
        <v>4482</v>
      </c>
      <c r="K4305" s="721" t="s">
        <v>557</v>
      </c>
      <c r="L4305" s="732">
        <v>5</v>
      </c>
      <c r="M4305" s="733">
        <v>15000</v>
      </c>
      <c r="N4305" s="734" t="s">
        <v>557</v>
      </c>
      <c r="O4305" s="732">
        <v>6</v>
      </c>
      <c r="P4305" s="733">
        <v>18000</v>
      </c>
      <c r="Q4305" s="735" t="str">
        <f t="shared" si="107"/>
        <v>13 - INDETERMINADO</v>
      </c>
      <c r="R4305" s="736" t="s">
        <v>523</v>
      </c>
    </row>
    <row r="4306" spans="1:18" s="28" customFormat="1" ht="12" x14ac:dyDescent="0.2">
      <c r="A4306" s="717" t="s">
        <v>514</v>
      </c>
      <c r="B4306" s="718" t="s">
        <v>515</v>
      </c>
      <c r="C4306" s="718" t="s">
        <v>147</v>
      </c>
      <c r="D4306" s="718" t="s">
        <v>618</v>
      </c>
      <c r="E4306" s="719">
        <v>3000</v>
      </c>
      <c r="F4306" s="720" t="s">
        <v>4483</v>
      </c>
      <c r="G4306" s="718" t="s">
        <v>4484</v>
      </c>
      <c r="H4306" s="718" t="s">
        <v>519</v>
      </c>
      <c r="I4306" s="718" t="s">
        <v>520</v>
      </c>
      <c r="J4306" s="718" t="s">
        <v>534</v>
      </c>
      <c r="K4306" s="721" t="s">
        <v>557</v>
      </c>
      <c r="L4306" s="732">
        <v>5</v>
      </c>
      <c r="M4306" s="733">
        <v>15000</v>
      </c>
      <c r="N4306" s="734" t="s">
        <v>557</v>
      </c>
      <c r="O4306" s="732">
        <v>6</v>
      </c>
      <c r="P4306" s="733">
        <v>18000</v>
      </c>
      <c r="Q4306" s="735" t="str">
        <f t="shared" si="107"/>
        <v>13 - INDETERMINADO</v>
      </c>
      <c r="R4306" s="736" t="s">
        <v>523</v>
      </c>
    </row>
    <row r="4307" spans="1:18" s="28" customFormat="1" ht="12" x14ac:dyDescent="0.2">
      <c r="A4307" s="717" t="s">
        <v>514</v>
      </c>
      <c r="B4307" s="718" t="s">
        <v>549</v>
      </c>
      <c r="C4307" s="718" t="s">
        <v>147</v>
      </c>
      <c r="D4307" s="718" t="s">
        <v>3472</v>
      </c>
      <c r="E4307" s="719">
        <v>8000</v>
      </c>
      <c r="F4307" s="720" t="s">
        <v>4485</v>
      </c>
      <c r="G4307" s="718" t="s">
        <v>4486</v>
      </c>
      <c r="H4307" s="718" t="s">
        <v>539</v>
      </c>
      <c r="I4307" s="718" t="s">
        <v>528</v>
      </c>
      <c r="J4307" s="718" t="s">
        <v>596</v>
      </c>
      <c r="K4307" s="721" t="s">
        <v>4487</v>
      </c>
      <c r="L4307" s="732">
        <v>3</v>
      </c>
      <c r="M4307" s="733">
        <v>21500</v>
      </c>
      <c r="N4307" s="734">
        <v>2</v>
      </c>
      <c r="O4307" s="732">
        <v>2</v>
      </c>
      <c r="P4307" s="733">
        <v>10666.67</v>
      </c>
      <c r="Q4307" s="735"/>
      <c r="R4307" s="736" t="s">
        <v>543</v>
      </c>
    </row>
    <row r="4308" spans="1:18" s="28" customFormat="1" ht="12" x14ac:dyDescent="0.2">
      <c r="A4308" s="717" t="s">
        <v>514</v>
      </c>
      <c r="B4308" s="718" t="s">
        <v>515</v>
      </c>
      <c r="C4308" s="718" t="s">
        <v>147</v>
      </c>
      <c r="D4308" s="718" t="s">
        <v>1523</v>
      </c>
      <c r="E4308" s="719">
        <v>1800</v>
      </c>
      <c r="F4308" s="720" t="s">
        <v>4488</v>
      </c>
      <c r="G4308" s="718" t="s">
        <v>4489</v>
      </c>
      <c r="H4308" s="718" t="s">
        <v>519</v>
      </c>
      <c r="I4308" s="718" t="s">
        <v>1332</v>
      </c>
      <c r="J4308" s="718" t="s">
        <v>1549</v>
      </c>
      <c r="K4308" s="721" t="s">
        <v>1527</v>
      </c>
      <c r="L4308" s="732">
        <v>12</v>
      </c>
      <c r="M4308" s="733">
        <v>22410</v>
      </c>
      <c r="N4308" s="734" t="s">
        <v>1527</v>
      </c>
      <c r="O4308" s="732">
        <v>6</v>
      </c>
      <c r="P4308" s="733">
        <v>10800</v>
      </c>
      <c r="Q4308" s="735" t="str">
        <f t="shared" ref="Q4308:Q4326" si="108">+N4308</f>
        <v>43 - INDETERMINADO</v>
      </c>
      <c r="R4308" s="736" t="s">
        <v>523</v>
      </c>
    </row>
    <row r="4309" spans="1:18" s="28" customFormat="1" ht="12" x14ac:dyDescent="0.2">
      <c r="A4309" s="717" t="s">
        <v>514</v>
      </c>
      <c r="B4309" s="718" t="s">
        <v>515</v>
      </c>
      <c r="C4309" s="718" t="s">
        <v>147</v>
      </c>
      <c r="D4309" s="718" t="s">
        <v>4490</v>
      </c>
      <c r="E4309" s="719">
        <v>5000</v>
      </c>
      <c r="F4309" s="720" t="s">
        <v>4491</v>
      </c>
      <c r="G4309" s="718" t="s">
        <v>4492</v>
      </c>
      <c r="H4309" s="718" t="s">
        <v>539</v>
      </c>
      <c r="I4309" s="718" t="s">
        <v>528</v>
      </c>
      <c r="J4309" s="718" t="s">
        <v>1517</v>
      </c>
      <c r="K4309" s="721" t="s">
        <v>4493</v>
      </c>
      <c r="L4309" s="732">
        <v>3</v>
      </c>
      <c r="M4309" s="733">
        <v>14350</v>
      </c>
      <c r="N4309" s="734">
        <v>0</v>
      </c>
      <c r="O4309" s="732">
        <v>3</v>
      </c>
      <c r="P4309" s="733">
        <v>15000</v>
      </c>
      <c r="Q4309" s="735">
        <f t="shared" si="108"/>
        <v>0</v>
      </c>
      <c r="R4309" s="736" t="s">
        <v>523</v>
      </c>
    </row>
    <row r="4310" spans="1:18" s="28" customFormat="1" ht="12" x14ac:dyDescent="0.2">
      <c r="A4310" s="717" t="s">
        <v>514</v>
      </c>
      <c r="B4310" s="718" t="s">
        <v>515</v>
      </c>
      <c r="C4310" s="718" t="s">
        <v>147</v>
      </c>
      <c r="D4310" s="718" t="s">
        <v>4494</v>
      </c>
      <c r="E4310" s="719">
        <v>1800</v>
      </c>
      <c r="F4310" s="720" t="s">
        <v>4495</v>
      </c>
      <c r="G4310" s="718" t="s">
        <v>4496</v>
      </c>
      <c r="H4310" s="718" t="s">
        <v>571</v>
      </c>
      <c r="I4310" s="718" t="s">
        <v>571</v>
      </c>
      <c r="J4310" s="718" t="s">
        <v>571</v>
      </c>
      <c r="K4310" s="721" t="s">
        <v>1807</v>
      </c>
      <c r="L4310" s="732">
        <v>12</v>
      </c>
      <c r="M4310" s="733">
        <v>22283.33</v>
      </c>
      <c r="N4310" s="734" t="s">
        <v>1807</v>
      </c>
      <c r="O4310" s="732">
        <v>6</v>
      </c>
      <c r="P4310" s="733">
        <v>10020</v>
      </c>
      <c r="Q4310" s="735" t="str">
        <f t="shared" si="108"/>
        <v>23 - INDETERMINADO</v>
      </c>
      <c r="R4310" s="736" t="s">
        <v>523</v>
      </c>
    </row>
    <row r="4311" spans="1:18" s="28" customFormat="1" ht="12" x14ac:dyDescent="0.2">
      <c r="A4311" s="717" t="s">
        <v>514</v>
      </c>
      <c r="B4311" s="718" t="s">
        <v>515</v>
      </c>
      <c r="C4311" s="718" t="s">
        <v>147</v>
      </c>
      <c r="D4311" s="718" t="s">
        <v>3742</v>
      </c>
      <c r="E4311" s="719">
        <v>6000</v>
      </c>
      <c r="F4311" s="720" t="s">
        <v>4497</v>
      </c>
      <c r="G4311" s="718" t="s">
        <v>4498</v>
      </c>
      <c r="H4311" s="718" t="s">
        <v>519</v>
      </c>
      <c r="I4311" s="718" t="s">
        <v>528</v>
      </c>
      <c r="J4311" s="718" t="s">
        <v>600</v>
      </c>
      <c r="K4311" s="721" t="s">
        <v>557</v>
      </c>
      <c r="L4311" s="732">
        <v>5</v>
      </c>
      <c r="M4311" s="733">
        <v>30000</v>
      </c>
      <c r="N4311" s="734" t="s">
        <v>557</v>
      </c>
      <c r="O4311" s="732">
        <v>6</v>
      </c>
      <c r="P4311" s="733">
        <v>35952.92</v>
      </c>
      <c r="Q4311" s="735" t="str">
        <f t="shared" si="108"/>
        <v>13 - INDETERMINADO</v>
      </c>
      <c r="R4311" s="736" t="s">
        <v>523</v>
      </c>
    </row>
    <row r="4312" spans="1:18" s="28" customFormat="1" ht="12" x14ac:dyDescent="0.2">
      <c r="A4312" s="717" t="s">
        <v>514</v>
      </c>
      <c r="B4312" s="718" t="s">
        <v>515</v>
      </c>
      <c r="C4312" s="718" t="s">
        <v>147</v>
      </c>
      <c r="D4312" s="718" t="s">
        <v>838</v>
      </c>
      <c r="E4312" s="719">
        <v>3000</v>
      </c>
      <c r="F4312" s="720" t="s">
        <v>4499</v>
      </c>
      <c r="G4312" s="718" t="s">
        <v>4500</v>
      </c>
      <c r="H4312" s="718" t="s">
        <v>539</v>
      </c>
      <c r="I4312" s="718" t="s">
        <v>520</v>
      </c>
      <c r="J4312" s="718" t="s">
        <v>576</v>
      </c>
      <c r="K4312" s="721" t="s">
        <v>715</v>
      </c>
      <c r="L4312" s="732">
        <v>5</v>
      </c>
      <c r="M4312" s="733">
        <v>15000</v>
      </c>
      <c r="N4312" s="734" t="s">
        <v>715</v>
      </c>
      <c r="O4312" s="732">
        <v>6</v>
      </c>
      <c r="P4312" s="733">
        <v>17166.14</v>
      </c>
      <c r="Q4312" s="735" t="str">
        <f t="shared" si="108"/>
        <v>14 - INDETERMINADO</v>
      </c>
      <c r="R4312" s="736" t="s">
        <v>523</v>
      </c>
    </row>
    <row r="4313" spans="1:18" s="28" customFormat="1" ht="12" x14ac:dyDescent="0.2">
      <c r="A4313" s="717" t="s">
        <v>514</v>
      </c>
      <c r="B4313" s="718" t="s">
        <v>515</v>
      </c>
      <c r="C4313" s="718" t="s">
        <v>147</v>
      </c>
      <c r="D4313" s="718" t="s">
        <v>701</v>
      </c>
      <c r="E4313" s="719">
        <v>2500</v>
      </c>
      <c r="F4313" s="720" t="s">
        <v>4501</v>
      </c>
      <c r="G4313" s="718" t="s">
        <v>4502</v>
      </c>
      <c r="H4313" s="718" t="s">
        <v>571</v>
      </c>
      <c r="I4313" s="718" t="s">
        <v>571</v>
      </c>
      <c r="J4313" s="718" t="s">
        <v>571</v>
      </c>
      <c r="K4313" s="721" t="s">
        <v>4503</v>
      </c>
      <c r="L4313" s="732">
        <v>3</v>
      </c>
      <c r="M4313" s="733">
        <v>7345.01</v>
      </c>
      <c r="N4313" s="734">
        <v>0</v>
      </c>
      <c r="O4313" s="732">
        <v>3</v>
      </c>
      <c r="P4313" s="733">
        <v>7492.1900000000005</v>
      </c>
      <c r="Q4313" s="735">
        <f t="shared" si="108"/>
        <v>0</v>
      </c>
      <c r="R4313" s="736" t="s">
        <v>523</v>
      </c>
    </row>
    <row r="4314" spans="1:18" s="28" customFormat="1" ht="12" x14ac:dyDescent="0.2">
      <c r="A4314" s="717" t="s">
        <v>514</v>
      </c>
      <c r="B4314" s="718" t="s">
        <v>515</v>
      </c>
      <c r="C4314" s="718" t="s">
        <v>147</v>
      </c>
      <c r="D4314" s="718" t="s">
        <v>661</v>
      </c>
      <c r="E4314" s="719">
        <v>3000</v>
      </c>
      <c r="F4314" s="720" t="s">
        <v>4504</v>
      </c>
      <c r="G4314" s="718" t="s">
        <v>4505</v>
      </c>
      <c r="H4314" s="718" t="s">
        <v>565</v>
      </c>
      <c r="I4314" s="718" t="s">
        <v>520</v>
      </c>
      <c r="J4314" s="718" t="s">
        <v>674</v>
      </c>
      <c r="K4314" s="721" t="s">
        <v>557</v>
      </c>
      <c r="L4314" s="732">
        <v>5</v>
      </c>
      <c r="M4314" s="733">
        <v>15000</v>
      </c>
      <c r="N4314" s="734" t="s">
        <v>557</v>
      </c>
      <c r="O4314" s="732">
        <v>6</v>
      </c>
      <c r="P4314" s="733">
        <v>18000</v>
      </c>
      <c r="Q4314" s="735" t="str">
        <f t="shared" si="108"/>
        <v>13 - INDETERMINADO</v>
      </c>
      <c r="R4314" s="736" t="s">
        <v>523</v>
      </c>
    </row>
    <row r="4315" spans="1:18" s="28" customFormat="1" ht="12" x14ac:dyDescent="0.2">
      <c r="A4315" s="717" t="s">
        <v>514</v>
      </c>
      <c r="B4315" s="718" t="s">
        <v>515</v>
      </c>
      <c r="C4315" s="718" t="s">
        <v>147</v>
      </c>
      <c r="D4315" s="718" t="s">
        <v>2382</v>
      </c>
      <c r="E4315" s="719">
        <v>3000</v>
      </c>
      <c r="F4315" s="720" t="s">
        <v>4506</v>
      </c>
      <c r="G4315" s="718" t="s">
        <v>4507</v>
      </c>
      <c r="H4315" s="718" t="s">
        <v>519</v>
      </c>
      <c r="I4315" s="718" t="s">
        <v>528</v>
      </c>
      <c r="J4315" s="718" t="s">
        <v>547</v>
      </c>
      <c r="K4315" s="721" t="s">
        <v>557</v>
      </c>
      <c r="L4315" s="732">
        <v>5</v>
      </c>
      <c r="M4315" s="733">
        <v>15000</v>
      </c>
      <c r="N4315" s="734" t="s">
        <v>557</v>
      </c>
      <c r="O4315" s="732">
        <v>6</v>
      </c>
      <c r="P4315" s="733">
        <v>17900</v>
      </c>
      <c r="Q4315" s="735" t="str">
        <f t="shared" si="108"/>
        <v>13 - INDETERMINADO</v>
      </c>
      <c r="R4315" s="736" t="s">
        <v>523</v>
      </c>
    </row>
    <row r="4316" spans="1:18" s="28" customFormat="1" ht="12" x14ac:dyDescent="0.2">
      <c r="A4316" s="717" t="s">
        <v>514</v>
      </c>
      <c r="B4316" s="718" t="s">
        <v>515</v>
      </c>
      <c r="C4316" s="718" t="s">
        <v>147</v>
      </c>
      <c r="D4316" s="718" t="s">
        <v>558</v>
      </c>
      <c r="E4316" s="719">
        <v>2500</v>
      </c>
      <c r="F4316" s="720" t="s">
        <v>4508</v>
      </c>
      <c r="G4316" s="718" t="s">
        <v>4509</v>
      </c>
      <c r="H4316" s="718" t="s">
        <v>539</v>
      </c>
      <c r="I4316" s="718" t="s">
        <v>1332</v>
      </c>
      <c r="J4316" s="718" t="s">
        <v>1470</v>
      </c>
      <c r="K4316" s="721" t="s">
        <v>1604</v>
      </c>
      <c r="L4316" s="732">
        <v>12</v>
      </c>
      <c r="M4316" s="733">
        <v>30600</v>
      </c>
      <c r="N4316" s="734" t="s">
        <v>1604</v>
      </c>
      <c r="O4316" s="732">
        <v>6</v>
      </c>
      <c r="P4316" s="733">
        <v>14754.510000000002</v>
      </c>
      <c r="Q4316" s="735" t="str">
        <f t="shared" si="108"/>
        <v>30 - INDETERMINADO</v>
      </c>
      <c r="R4316" s="736" t="s">
        <v>523</v>
      </c>
    </row>
    <row r="4317" spans="1:18" s="28" customFormat="1" ht="12" x14ac:dyDescent="0.2">
      <c r="A4317" s="717" t="s">
        <v>514</v>
      </c>
      <c r="B4317" s="718" t="s">
        <v>515</v>
      </c>
      <c r="C4317" s="718" t="s">
        <v>147</v>
      </c>
      <c r="D4317" s="718" t="s">
        <v>608</v>
      </c>
      <c r="E4317" s="719">
        <v>2000</v>
      </c>
      <c r="F4317" s="720" t="s">
        <v>4510</v>
      </c>
      <c r="G4317" s="718" t="s">
        <v>4511</v>
      </c>
      <c r="H4317" s="718"/>
      <c r="I4317" s="718" t="s">
        <v>738</v>
      </c>
      <c r="J4317" s="718" t="s">
        <v>2893</v>
      </c>
      <c r="K4317" s="721" t="s">
        <v>557</v>
      </c>
      <c r="L4317" s="732">
        <v>12</v>
      </c>
      <c r="M4317" s="733">
        <v>24810</v>
      </c>
      <c r="N4317" s="734" t="s">
        <v>557</v>
      </c>
      <c r="O4317" s="732">
        <v>6</v>
      </c>
      <c r="P4317" s="733">
        <v>11999.03</v>
      </c>
      <c r="Q4317" s="735" t="str">
        <f t="shared" si="108"/>
        <v>13 - INDETERMINADO</v>
      </c>
      <c r="R4317" s="736" t="s">
        <v>523</v>
      </c>
    </row>
    <row r="4318" spans="1:18" s="28" customFormat="1" ht="12" x14ac:dyDescent="0.2">
      <c r="A4318" s="717" t="s">
        <v>514</v>
      </c>
      <c r="B4318" s="718" t="s">
        <v>515</v>
      </c>
      <c r="C4318" s="718" t="s">
        <v>147</v>
      </c>
      <c r="D4318" s="718" t="s">
        <v>3450</v>
      </c>
      <c r="E4318" s="719">
        <v>1800</v>
      </c>
      <c r="F4318" s="720" t="s">
        <v>4512</v>
      </c>
      <c r="G4318" s="718" t="s">
        <v>4513</v>
      </c>
      <c r="H4318" s="718"/>
      <c r="I4318" s="718" t="s">
        <v>738</v>
      </c>
      <c r="J4318" s="718" t="s">
        <v>4514</v>
      </c>
      <c r="K4318" s="721" t="s">
        <v>1001</v>
      </c>
      <c r="L4318" s="732">
        <v>12</v>
      </c>
      <c r="M4318" s="733">
        <v>22350</v>
      </c>
      <c r="N4318" s="734" t="s">
        <v>1001</v>
      </c>
      <c r="O4318" s="732">
        <v>6</v>
      </c>
      <c r="P4318" s="733">
        <v>10200</v>
      </c>
      <c r="Q4318" s="735" t="str">
        <f t="shared" si="108"/>
        <v>27 - INDETERMINADO</v>
      </c>
      <c r="R4318" s="736" t="s">
        <v>523</v>
      </c>
    </row>
    <row r="4319" spans="1:18" s="28" customFormat="1" ht="12" x14ac:dyDescent="0.2">
      <c r="A4319" s="717" t="s">
        <v>514</v>
      </c>
      <c r="B4319" s="718" t="s">
        <v>515</v>
      </c>
      <c r="C4319" s="718" t="s">
        <v>147</v>
      </c>
      <c r="D4319" s="718" t="s">
        <v>4515</v>
      </c>
      <c r="E4319" s="719">
        <v>1900</v>
      </c>
      <c r="F4319" s="720" t="s">
        <v>4516</v>
      </c>
      <c r="G4319" s="718" t="s">
        <v>4517</v>
      </c>
      <c r="H4319" s="718"/>
      <c r="I4319" s="718" t="s">
        <v>528</v>
      </c>
      <c r="J4319" s="718" t="s">
        <v>4518</v>
      </c>
      <c r="K4319" s="721" t="s">
        <v>4471</v>
      </c>
      <c r="L4319" s="732">
        <v>12</v>
      </c>
      <c r="M4319" s="733">
        <v>23610</v>
      </c>
      <c r="N4319" s="734" t="s">
        <v>4471</v>
      </c>
      <c r="O4319" s="732">
        <v>6</v>
      </c>
      <c r="P4319" s="733">
        <v>11400</v>
      </c>
      <c r="Q4319" s="735" t="str">
        <f t="shared" si="108"/>
        <v>98 - INDETERMINADO</v>
      </c>
      <c r="R4319" s="736" t="s">
        <v>523</v>
      </c>
    </row>
    <row r="4320" spans="1:18" s="28" customFormat="1" ht="12" x14ac:dyDescent="0.2">
      <c r="A4320" s="717" t="s">
        <v>514</v>
      </c>
      <c r="B4320" s="718" t="s">
        <v>515</v>
      </c>
      <c r="C4320" s="718" t="s">
        <v>147</v>
      </c>
      <c r="D4320" s="718" t="s">
        <v>1257</v>
      </c>
      <c r="E4320" s="719">
        <v>6000</v>
      </c>
      <c r="F4320" s="720" t="s">
        <v>4519</v>
      </c>
      <c r="G4320" s="718" t="s">
        <v>4520</v>
      </c>
      <c r="H4320" s="718" t="s">
        <v>539</v>
      </c>
      <c r="I4320" s="718" t="s">
        <v>528</v>
      </c>
      <c r="J4320" s="718" t="s">
        <v>596</v>
      </c>
      <c r="K4320" s="721" t="s">
        <v>700</v>
      </c>
      <c r="L4320" s="732">
        <v>12</v>
      </c>
      <c r="M4320" s="733">
        <v>72600</v>
      </c>
      <c r="N4320" s="734" t="s">
        <v>700</v>
      </c>
      <c r="O4320" s="732">
        <v>6</v>
      </c>
      <c r="P4320" s="733">
        <v>35993.33</v>
      </c>
      <c r="Q4320" s="735" t="str">
        <f t="shared" si="108"/>
        <v>3 - INDETERMINADO</v>
      </c>
      <c r="R4320" s="736" t="s">
        <v>523</v>
      </c>
    </row>
    <row r="4321" spans="1:18" s="28" customFormat="1" ht="12" x14ac:dyDescent="0.2">
      <c r="A4321" s="717" t="s">
        <v>514</v>
      </c>
      <c r="B4321" s="718" t="s">
        <v>515</v>
      </c>
      <c r="C4321" s="718" t="s">
        <v>147</v>
      </c>
      <c r="D4321" s="718" t="s">
        <v>4521</v>
      </c>
      <c r="E4321" s="719">
        <v>8500</v>
      </c>
      <c r="F4321" s="720" t="s">
        <v>4522</v>
      </c>
      <c r="G4321" s="718" t="s">
        <v>4523</v>
      </c>
      <c r="H4321" s="718" t="s">
        <v>519</v>
      </c>
      <c r="I4321" s="718" t="s">
        <v>528</v>
      </c>
      <c r="J4321" s="718" t="s">
        <v>817</v>
      </c>
      <c r="K4321" s="721" t="s">
        <v>612</v>
      </c>
      <c r="L4321" s="732">
        <v>5</v>
      </c>
      <c r="M4321" s="733">
        <v>42500</v>
      </c>
      <c r="N4321" s="734" t="s">
        <v>612</v>
      </c>
      <c r="O4321" s="732">
        <v>6</v>
      </c>
      <c r="P4321" s="733">
        <v>51000</v>
      </c>
      <c r="Q4321" s="735" t="str">
        <f t="shared" si="108"/>
        <v>15 - INDETERMINADO</v>
      </c>
      <c r="R4321" s="736" t="s">
        <v>523</v>
      </c>
    </row>
    <row r="4322" spans="1:18" s="28" customFormat="1" ht="12" x14ac:dyDescent="0.2">
      <c r="A4322" s="717" t="s">
        <v>514</v>
      </c>
      <c r="B4322" s="718" t="s">
        <v>515</v>
      </c>
      <c r="C4322" s="718" t="s">
        <v>147</v>
      </c>
      <c r="D4322" s="718" t="s">
        <v>531</v>
      </c>
      <c r="E4322" s="719">
        <v>4500</v>
      </c>
      <c r="F4322" s="720" t="s">
        <v>4524</v>
      </c>
      <c r="G4322" s="718" t="s">
        <v>4525</v>
      </c>
      <c r="H4322" s="718" t="s">
        <v>519</v>
      </c>
      <c r="I4322" s="718" t="s">
        <v>528</v>
      </c>
      <c r="J4322" s="718" t="s">
        <v>4526</v>
      </c>
      <c r="K4322" s="721" t="s">
        <v>535</v>
      </c>
      <c r="L4322" s="732">
        <v>12</v>
      </c>
      <c r="M4322" s="733">
        <v>54600</v>
      </c>
      <c r="N4322" s="734" t="s">
        <v>535</v>
      </c>
      <c r="O4322" s="732">
        <v>6</v>
      </c>
      <c r="P4322" s="733">
        <v>26828.75</v>
      </c>
      <c r="Q4322" s="735" t="str">
        <f t="shared" si="108"/>
        <v>12 - INDETERMINADO</v>
      </c>
      <c r="R4322" s="736" t="s">
        <v>523</v>
      </c>
    </row>
    <row r="4323" spans="1:18" s="28" customFormat="1" ht="12" x14ac:dyDescent="0.2">
      <c r="A4323" s="717" t="s">
        <v>514</v>
      </c>
      <c r="B4323" s="718" t="s">
        <v>515</v>
      </c>
      <c r="C4323" s="718" t="s">
        <v>147</v>
      </c>
      <c r="D4323" s="718" t="s">
        <v>1058</v>
      </c>
      <c r="E4323" s="719">
        <v>5000</v>
      </c>
      <c r="F4323" s="720" t="s">
        <v>4527</v>
      </c>
      <c r="G4323" s="718" t="s">
        <v>4528</v>
      </c>
      <c r="H4323" s="718" t="s">
        <v>527</v>
      </c>
      <c r="I4323" s="718" t="s">
        <v>528</v>
      </c>
      <c r="J4323" s="718" t="s">
        <v>656</v>
      </c>
      <c r="K4323" s="721" t="s">
        <v>541</v>
      </c>
      <c r="L4323" s="732">
        <v>5</v>
      </c>
      <c r="M4323" s="733">
        <v>25000</v>
      </c>
      <c r="N4323" s="734" t="s">
        <v>541</v>
      </c>
      <c r="O4323" s="732">
        <v>6</v>
      </c>
      <c r="P4323" s="733">
        <v>30000</v>
      </c>
      <c r="Q4323" s="735" t="str">
        <f t="shared" si="108"/>
        <v>5 - INDETERMINADO</v>
      </c>
      <c r="R4323" s="736" t="s">
        <v>523</v>
      </c>
    </row>
    <row r="4324" spans="1:18" s="28" customFormat="1" ht="12" x14ac:dyDescent="0.2">
      <c r="A4324" s="717" t="s">
        <v>514</v>
      </c>
      <c r="B4324" s="718" t="s">
        <v>515</v>
      </c>
      <c r="C4324" s="718" t="s">
        <v>147</v>
      </c>
      <c r="D4324" s="718" t="s">
        <v>593</v>
      </c>
      <c r="E4324" s="719">
        <v>3000</v>
      </c>
      <c r="F4324" s="720" t="s">
        <v>4529</v>
      </c>
      <c r="G4324" s="718" t="s">
        <v>4530</v>
      </c>
      <c r="H4324" s="718" t="s">
        <v>527</v>
      </c>
      <c r="I4324" s="718" t="s">
        <v>520</v>
      </c>
      <c r="J4324" s="718" t="s">
        <v>4531</v>
      </c>
      <c r="K4324" s="721" t="s">
        <v>557</v>
      </c>
      <c r="L4324" s="732">
        <v>5</v>
      </c>
      <c r="M4324" s="733">
        <v>15000</v>
      </c>
      <c r="N4324" s="734" t="s">
        <v>557</v>
      </c>
      <c r="O4324" s="732">
        <v>6</v>
      </c>
      <c r="P4324" s="733">
        <v>17800</v>
      </c>
      <c r="Q4324" s="735" t="str">
        <f t="shared" si="108"/>
        <v>13 - INDETERMINADO</v>
      </c>
      <c r="R4324" s="736" t="s">
        <v>523</v>
      </c>
    </row>
    <row r="4325" spans="1:18" s="28" customFormat="1" ht="12" x14ac:dyDescent="0.2">
      <c r="A4325" s="717" t="s">
        <v>514</v>
      </c>
      <c r="B4325" s="718" t="s">
        <v>549</v>
      </c>
      <c r="C4325" s="718" t="s">
        <v>147</v>
      </c>
      <c r="D4325" s="718" t="s">
        <v>755</v>
      </c>
      <c r="E4325" s="719">
        <v>3000</v>
      </c>
      <c r="F4325" s="720" t="s">
        <v>4532</v>
      </c>
      <c r="G4325" s="718" t="s">
        <v>4533</v>
      </c>
      <c r="H4325" s="718" t="s">
        <v>539</v>
      </c>
      <c r="I4325" s="718" t="s">
        <v>520</v>
      </c>
      <c r="J4325" s="718" t="s">
        <v>2044</v>
      </c>
      <c r="K4325" s="721" t="s">
        <v>4534</v>
      </c>
      <c r="L4325" s="732">
        <v>2</v>
      </c>
      <c r="M4325" s="733">
        <v>5893.33</v>
      </c>
      <c r="N4325" s="734">
        <v>0</v>
      </c>
      <c r="O4325" s="732">
        <v>6</v>
      </c>
      <c r="P4325" s="733">
        <v>17900</v>
      </c>
      <c r="Q4325" s="735">
        <f t="shared" si="108"/>
        <v>0</v>
      </c>
      <c r="R4325" s="736" t="s">
        <v>523</v>
      </c>
    </row>
    <row r="4326" spans="1:18" s="28" customFormat="1" ht="12" x14ac:dyDescent="0.2">
      <c r="A4326" s="717" t="s">
        <v>514</v>
      </c>
      <c r="B4326" s="718" t="s">
        <v>515</v>
      </c>
      <c r="C4326" s="718" t="s">
        <v>147</v>
      </c>
      <c r="D4326" s="718" t="s">
        <v>608</v>
      </c>
      <c r="E4326" s="719">
        <v>2000</v>
      </c>
      <c r="F4326" s="720" t="s">
        <v>4535</v>
      </c>
      <c r="G4326" s="718" t="s">
        <v>4536</v>
      </c>
      <c r="H4326" s="718" t="s">
        <v>930</v>
      </c>
      <c r="I4326" s="718" t="s">
        <v>528</v>
      </c>
      <c r="J4326" s="718" t="s">
        <v>4537</v>
      </c>
      <c r="K4326" s="721" t="s">
        <v>557</v>
      </c>
      <c r="L4326" s="732">
        <v>12</v>
      </c>
      <c r="M4326" s="733">
        <v>24810</v>
      </c>
      <c r="N4326" s="734" t="s">
        <v>557</v>
      </c>
      <c r="O4326" s="732">
        <v>6</v>
      </c>
      <c r="P4326" s="733">
        <v>12000</v>
      </c>
      <c r="Q4326" s="735" t="str">
        <f t="shared" si="108"/>
        <v>13 - INDETERMINADO</v>
      </c>
      <c r="R4326" s="736" t="s">
        <v>523</v>
      </c>
    </row>
    <row r="4327" spans="1:18" s="28" customFormat="1" ht="12" x14ac:dyDescent="0.2">
      <c r="A4327" s="717" t="s">
        <v>514</v>
      </c>
      <c r="B4327" s="718" t="s">
        <v>515</v>
      </c>
      <c r="C4327" s="718" t="s">
        <v>147</v>
      </c>
      <c r="D4327" s="718" t="s">
        <v>4538</v>
      </c>
      <c r="E4327" s="719">
        <v>3000</v>
      </c>
      <c r="F4327" s="720" t="s">
        <v>4539</v>
      </c>
      <c r="G4327" s="718" t="s">
        <v>4540</v>
      </c>
      <c r="H4327" s="718" t="s">
        <v>565</v>
      </c>
      <c r="I4327" s="718" t="s">
        <v>520</v>
      </c>
      <c r="J4327" s="718" t="s">
        <v>852</v>
      </c>
      <c r="K4327" s="721">
        <v>5</v>
      </c>
      <c r="L4327" s="732">
        <v>1</v>
      </c>
      <c r="M4327" s="733">
        <v>3000</v>
      </c>
      <c r="N4327" s="734" t="s">
        <v>542</v>
      </c>
      <c r="O4327" s="732">
        <v>0</v>
      </c>
      <c r="P4327" s="733">
        <v>0</v>
      </c>
      <c r="Q4327" s="735"/>
      <c r="R4327" s="736" t="s">
        <v>543</v>
      </c>
    </row>
    <row r="4328" spans="1:18" s="28" customFormat="1" ht="12" x14ac:dyDescent="0.2">
      <c r="A4328" s="717" t="s">
        <v>514</v>
      </c>
      <c r="B4328" s="718" t="s">
        <v>515</v>
      </c>
      <c r="C4328" s="718" t="s">
        <v>147</v>
      </c>
      <c r="D4328" s="718" t="s">
        <v>4541</v>
      </c>
      <c r="E4328" s="719">
        <v>4000</v>
      </c>
      <c r="F4328" s="720" t="s">
        <v>4539</v>
      </c>
      <c r="G4328" s="718" t="s">
        <v>4540</v>
      </c>
      <c r="H4328" s="718" t="s">
        <v>565</v>
      </c>
      <c r="I4328" s="718" t="s">
        <v>520</v>
      </c>
      <c r="J4328" s="718" t="s">
        <v>852</v>
      </c>
      <c r="K4328" s="721" t="s">
        <v>4542</v>
      </c>
      <c r="L4328" s="732">
        <v>12</v>
      </c>
      <c r="M4328" s="733">
        <v>45800</v>
      </c>
      <c r="N4328" s="734" t="s">
        <v>4542</v>
      </c>
      <c r="O4328" s="732">
        <v>6</v>
      </c>
      <c r="P4328" s="733">
        <v>23964.44</v>
      </c>
      <c r="Q4328" s="735" t="str">
        <f t="shared" ref="Q4328:Q4337" si="109">+N4328</f>
        <v>007-2021</v>
      </c>
      <c r="R4328" s="736" t="s">
        <v>523</v>
      </c>
    </row>
    <row r="4329" spans="1:18" s="28" customFormat="1" ht="12" x14ac:dyDescent="0.2">
      <c r="A4329" s="717" t="s">
        <v>514</v>
      </c>
      <c r="B4329" s="718" t="s">
        <v>549</v>
      </c>
      <c r="C4329" s="718" t="s">
        <v>147</v>
      </c>
      <c r="D4329" s="718" t="s">
        <v>1132</v>
      </c>
      <c r="E4329" s="719">
        <v>3000</v>
      </c>
      <c r="F4329" s="720" t="s">
        <v>4543</v>
      </c>
      <c r="G4329" s="718" t="s">
        <v>4544</v>
      </c>
      <c r="H4329" s="718"/>
      <c r="I4329" s="718" t="s">
        <v>528</v>
      </c>
      <c r="J4329" s="718" t="s">
        <v>4545</v>
      </c>
      <c r="K4329" s="721" t="s">
        <v>557</v>
      </c>
      <c r="L4329" s="732">
        <v>12</v>
      </c>
      <c r="M4329" s="733">
        <v>36300</v>
      </c>
      <c r="N4329" s="734" t="s">
        <v>557</v>
      </c>
      <c r="O4329" s="732">
        <v>0</v>
      </c>
      <c r="P4329" s="733">
        <v>0</v>
      </c>
      <c r="Q4329" s="735" t="str">
        <f t="shared" si="109"/>
        <v>13 - INDETERMINADO</v>
      </c>
      <c r="R4329" s="736" t="s">
        <v>523</v>
      </c>
    </row>
    <row r="4330" spans="1:18" s="28" customFormat="1" ht="12" x14ac:dyDescent="0.2">
      <c r="A4330" s="717" t="s">
        <v>514</v>
      </c>
      <c r="B4330" s="718" t="s">
        <v>515</v>
      </c>
      <c r="C4330" s="718" t="s">
        <v>147</v>
      </c>
      <c r="D4330" s="718" t="s">
        <v>581</v>
      </c>
      <c r="E4330" s="719">
        <v>3000</v>
      </c>
      <c r="F4330" s="720" t="s">
        <v>4546</v>
      </c>
      <c r="G4330" s="718" t="s">
        <v>4547</v>
      </c>
      <c r="H4330" s="718" t="s">
        <v>527</v>
      </c>
      <c r="I4330" s="718" t="s">
        <v>520</v>
      </c>
      <c r="J4330" s="718" t="s">
        <v>1173</v>
      </c>
      <c r="K4330" s="721" t="s">
        <v>567</v>
      </c>
      <c r="L4330" s="732">
        <v>5</v>
      </c>
      <c r="M4330" s="733">
        <v>15000</v>
      </c>
      <c r="N4330" s="734" t="s">
        <v>567</v>
      </c>
      <c r="O4330" s="732">
        <v>6</v>
      </c>
      <c r="P4330" s="733">
        <v>18000</v>
      </c>
      <c r="Q4330" s="735" t="str">
        <f t="shared" si="109"/>
        <v>16 - INDETERMINADO</v>
      </c>
      <c r="R4330" s="736" t="s">
        <v>523</v>
      </c>
    </row>
    <row r="4331" spans="1:18" s="28" customFormat="1" ht="12" x14ac:dyDescent="0.2">
      <c r="A4331" s="717" t="s">
        <v>514</v>
      </c>
      <c r="B4331" s="718" t="s">
        <v>515</v>
      </c>
      <c r="C4331" s="718" t="s">
        <v>147</v>
      </c>
      <c r="D4331" s="718" t="s">
        <v>1247</v>
      </c>
      <c r="E4331" s="719">
        <v>1800</v>
      </c>
      <c r="F4331" s="720" t="s">
        <v>4548</v>
      </c>
      <c r="G4331" s="718" t="s">
        <v>4549</v>
      </c>
      <c r="H4331" s="718" t="s">
        <v>527</v>
      </c>
      <c r="I4331" s="718" t="s">
        <v>1332</v>
      </c>
      <c r="J4331" s="718" t="s">
        <v>4550</v>
      </c>
      <c r="K4331" s="721" t="s">
        <v>707</v>
      </c>
      <c r="L4331" s="732">
        <v>12</v>
      </c>
      <c r="M4331" s="733">
        <v>21964.67</v>
      </c>
      <c r="N4331" s="734" t="s">
        <v>707</v>
      </c>
      <c r="O4331" s="732">
        <v>6</v>
      </c>
      <c r="P4331" s="733">
        <v>10724.49</v>
      </c>
      <c r="Q4331" s="735" t="str">
        <f t="shared" si="109"/>
        <v>28 - INDETERMINADO</v>
      </c>
      <c r="R4331" s="736" t="s">
        <v>523</v>
      </c>
    </row>
    <row r="4332" spans="1:18" s="28" customFormat="1" ht="12" x14ac:dyDescent="0.2">
      <c r="A4332" s="717" t="s">
        <v>514</v>
      </c>
      <c r="B4332" s="718" t="s">
        <v>515</v>
      </c>
      <c r="C4332" s="718" t="s">
        <v>147</v>
      </c>
      <c r="D4332" s="718" t="s">
        <v>2245</v>
      </c>
      <c r="E4332" s="719">
        <v>3000</v>
      </c>
      <c r="F4332" s="720" t="s">
        <v>4551</v>
      </c>
      <c r="G4332" s="718" t="s">
        <v>4552</v>
      </c>
      <c r="H4332" s="718" t="s">
        <v>623</v>
      </c>
      <c r="I4332" s="718" t="s">
        <v>738</v>
      </c>
      <c r="J4332" s="718" t="s">
        <v>837</v>
      </c>
      <c r="K4332" s="721" t="s">
        <v>785</v>
      </c>
      <c r="L4332" s="732">
        <v>12</v>
      </c>
      <c r="M4332" s="733">
        <v>36600</v>
      </c>
      <c r="N4332" s="734" t="s">
        <v>785</v>
      </c>
      <c r="O4332" s="732">
        <v>6</v>
      </c>
      <c r="P4332" s="733">
        <v>17999.79</v>
      </c>
      <c r="Q4332" s="735" t="str">
        <f t="shared" si="109"/>
        <v>11 - INDETERMINADO</v>
      </c>
      <c r="R4332" s="736" t="s">
        <v>523</v>
      </c>
    </row>
    <row r="4333" spans="1:18" s="28" customFormat="1" ht="12" x14ac:dyDescent="0.2">
      <c r="A4333" s="717" t="s">
        <v>514</v>
      </c>
      <c r="B4333" s="718" t="s">
        <v>515</v>
      </c>
      <c r="C4333" s="718" t="s">
        <v>147</v>
      </c>
      <c r="D4333" s="718" t="s">
        <v>2382</v>
      </c>
      <c r="E4333" s="719">
        <v>3000</v>
      </c>
      <c r="F4333" s="720" t="s">
        <v>4553</v>
      </c>
      <c r="G4333" s="718" t="s">
        <v>4554</v>
      </c>
      <c r="H4333" s="718" t="s">
        <v>519</v>
      </c>
      <c r="I4333" s="718" t="s">
        <v>528</v>
      </c>
      <c r="J4333" s="718" t="s">
        <v>547</v>
      </c>
      <c r="K4333" s="721" t="s">
        <v>530</v>
      </c>
      <c r="L4333" s="732">
        <v>5</v>
      </c>
      <c r="M4333" s="733">
        <v>15000</v>
      </c>
      <c r="N4333" s="734" t="s">
        <v>530</v>
      </c>
      <c r="O4333" s="732">
        <v>6</v>
      </c>
      <c r="P4333" s="733">
        <v>18000</v>
      </c>
      <c r="Q4333" s="735" t="str">
        <f t="shared" si="109"/>
        <v>4 - INDETERMINADO</v>
      </c>
      <c r="R4333" s="736" t="s">
        <v>523</v>
      </c>
    </row>
    <row r="4334" spans="1:18" s="28" customFormat="1" ht="12" x14ac:dyDescent="0.2">
      <c r="A4334" s="717" t="s">
        <v>514</v>
      </c>
      <c r="B4334" s="718" t="s">
        <v>515</v>
      </c>
      <c r="C4334" s="718" t="s">
        <v>147</v>
      </c>
      <c r="D4334" s="718" t="s">
        <v>3363</v>
      </c>
      <c r="E4334" s="719">
        <v>2000</v>
      </c>
      <c r="F4334" s="720" t="s">
        <v>4555</v>
      </c>
      <c r="G4334" s="718" t="s">
        <v>4556</v>
      </c>
      <c r="H4334" s="718"/>
      <c r="I4334" s="718" t="s">
        <v>1332</v>
      </c>
      <c r="J4334" s="718" t="s">
        <v>4557</v>
      </c>
      <c r="K4334" s="721" t="s">
        <v>4558</v>
      </c>
      <c r="L4334" s="732">
        <v>12</v>
      </c>
      <c r="M4334" s="733">
        <v>24810</v>
      </c>
      <c r="N4334" s="734" t="s">
        <v>4558</v>
      </c>
      <c r="O4334" s="732">
        <v>6</v>
      </c>
      <c r="P4334" s="733">
        <v>11997.64</v>
      </c>
      <c r="Q4334" s="735" t="str">
        <f t="shared" si="109"/>
        <v>45 - INDETERMINADO</v>
      </c>
      <c r="R4334" s="736" t="s">
        <v>523</v>
      </c>
    </row>
    <row r="4335" spans="1:18" s="28" customFormat="1" ht="12" x14ac:dyDescent="0.2">
      <c r="A4335" s="717" t="s">
        <v>514</v>
      </c>
      <c r="B4335" s="718" t="s">
        <v>515</v>
      </c>
      <c r="C4335" s="718" t="s">
        <v>147</v>
      </c>
      <c r="D4335" s="718" t="s">
        <v>1771</v>
      </c>
      <c r="E4335" s="719">
        <v>5000</v>
      </c>
      <c r="F4335" s="720" t="s">
        <v>4559</v>
      </c>
      <c r="G4335" s="718" t="s">
        <v>4560</v>
      </c>
      <c r="H4335" s="718" t="s">
        <v>527</v>
      </c>
      <c r="I4335" s="718" t="s">
        <v>528</v>
      </c>
      <c r="J4335" s="718" t="s">
        <v>4561</v>
      </c>
      <c r="K4335" s="721" t="s">
        <v>557</v>
      </c>
      <c r="L4335" s="732">
        <v>12</v>
      </c>
      <c r="M4335" s="733">
        <v>60600</v>
      </c>
      <c r="N4335" s="734" t="s">
        <v>557</v>
      </c>
      <c r="O4335" s="732">
        <v>6</v>
      </c>
      <c r="P4335" s="733">
        <v>30000</v>
      </c>
      <c r="Q4335" s="735" t="str">
        <f t="shared" si="109"/>
        <v>13 - INDETERMINADO</v>
      </c>
      <c r="R4335" s="736" t="s">
        <v>523</v>
      </c>
    </row>
    <row r="4336" spans="1:18" s="28" customFormat="1" ht="12" x14ac:dyDescent="0.2">
      <c r="A4336" s="717" t="s">
        <v>514</v>
      </c>
      <c r="B4336" s="718" t="s">
        <v>515</v>
      </c>
      <c r="C4336" s="718" t="s">
        <v>147</v>
      </c>
      <c r="D4336" s="718" t="s">
        <v>608</v>
      </c>
      <c r="E4336" s="719">
        <v>2000</v>
      </c>
      <c r="F4336" s="720" t="s">
        <v>4562</v>
      </c>
      <c r="G4336" s="718" t="s">
        <v>4563</v>
      </c>
      <c r="H4336" s="718" t="s">
        <v>565</v>
      </c>
      <c r="I4336" s="718" t="s">
        <v>528</v>
      </c>
      <c r="J4336" s="718" t="s">
        <v>584</v>
      </c>
      <c r="K4336" s="721" t="s">
        <v>557</v>
      </c>
      <c r="L4336" s="732">
        <v>12</v>
      </c>
      <c r="M4336" s="733">
        <v>24810</v>
      </c>
      <c r="N4336" s="734" t="s">
        <v>557</v>
      </c>
      <c r="O4336" s="732">
        <v>6</v>
      </c>
      <c r="P4336" s="733">
        <v>12000</v>
      </c>
      <c r="Q4336" s="735" t="str">
        <f t="shared" si="109"/>
        <v>13 - INDETERMINADO</v>
      </c>
      <c r="R4336" s="736" t="s">
        <v>523</v>
      </c>
    </row>
    <row r="4337" spans="1:18" s="28" customFormat="1" ht="12" x14ac:dyDescent="0.2">
      <c r="A4337" s="717" t="s">
        <v>514</v>
      </c>
      <c r="B4337" s="718" t="s">
        <v>515</v>
      </c>
      <c r="C4337" s="718" t="s">
        <v>147</v>
      </c>
      <c r="D4337" s="718" t="s">
        <v>1488</v>
      </c>
      <c r="E4337" s="719">
        <v>3000</v>
      </c>
      <c r="F4337" s="720" t="s">
        <v>4564</v>
      </c>
      <c r="G4337" s="718" t="s">
        <v>4565</v>
      </c>
      <c r="H4337" s="718" t="s">
        <v>539</v>
      </c>
      <c r="I4337" s="718" t="s">
        <v>520</v>
      </c>
      <c r="J4337" s="718" t="s">
        <v>1491</v>
      </c>
      <c r="K4337" s="721" t="s">
        <v>612</v>
      </c>
      <c r="L4337" s="732">
        <v>5</v>
      </c>
      <c r="M4337" s="733">
        <v>15000</v>
      </c>
      <c r="N4337" s="734" t="s">
        <v>612</v>
      </c>
      <c r="O4337" s="732">
        <v>6</v>
      </c>
      <c r="P4337" s="733">
        <v>18000</v>
      </c>
      <c r="Q4337" s="735" t="str">
        <f t="shared" si="109"/>
        <v>15 - INDETERMINADO</v>
      </c>
      <c r="R4337" s="736" t="s">
        <v>523</v>
      </c>
    </row>
    <row r="4338" spans="1:18" s="28" customFormat="1" ht="12" x14ac:dyDescent="0.2">
      <c r="A4338" s="717" t="s">
        <v>514</v>
      </c>
      <c r="B4338" s="718" t="s">
        <v>515</v>
      </c>
      <c r="C4338" s="718" t="s">
        <v>147</v>
      </c>
      <c r="D4338" s="718" t="s">
        <v>829</v>
      </c>
      <c r="E4338" s="719">
        <v>2500</v>
      </c>
      <c r="F4338" s="720" t="s">
        <v>4566</v>
      </c>
      <c r="G4338" s="718" t="s">
        <v>4567</v>
      </c>
      <c r="H4338" s="718" t="s">
        <v>571</v>
      </c>
      <c r="I4338" s="718" t="s">
        <v>571</v>
      </c>
      <c r="J4338" s="718" t="s">
        <v>571</v>
      </c>
      <c r="K4338" s="721" t="s">
        <v>700</v>
      </c>
      <c r="L4338" s="732">
        <v>12</v>
      </c>
      <c r="M4338" s="733">
        <v>30600</v>
      </c>
      <c r="N4338" s="734" t="s">
        <v>542</v>
      </c>
      <c r="O4338" s="732">
        <v>0</v>
      </c>
      <c r="P4338" s="733">
        <v>0</v>
      </c>
      <c r="Q4338" s="735"/>
      <c r="R4338" s="736" t="s">
        <v>543</v>
      </c>
    </row>
    <row r="4339" spans="1:18" s="28" customFormat="1" ht="12" x14ac:dyDescent="0.2">
      <c r="A4339" s="717" t="s">
        <v>514</v>
      </c>
      <c r="B4339" s="718" t="s">
        <v>515</v>
      </c>
      <c r="C4339" s="718" t="s">
        <v>147</v>
      </c>
      <c r="D4339" s="718" t="s">
        <v>585</v>
      </c>
      <c r="E4339" s="719">
        <v>3000</v>
      </c>
      <c r="F4339" s="720" t="s">
        <v>4568</v>
      </c>
      <c r="G4339" s="718" t="s">
        <v>4569</v>
      </c>
      <c r="H4339" s="718" t="s">
        <v>519</v>
      </c>
      <c r="I4339" s="718" t="s">
        <v>528</v>
      </c>
      <c r="J4339" s="718" t="s">
        <v>547</v>
      </c>
      <c r="K4339" s="721" t="s">
        <v>557</v>
      </c>
      <c r="L4339" s="732">
        <v>5</v>
      </c>
      <c r="M4339" s="733">
        <v>15000</v>
      </c>
      <c r="N4339" s="734" t="s">
        <v>557</v>
      </c>
      <c r="O4339" s="732">
        <v>6</v>
      </c>
      <c r="P4339" s="733">
        <v>17900</v>
      </c>
      <c r="Q4339" s="735" t="str">
        <f>+N4339</f>
        <v>13 - INDETERMINADO</v>
      </c>
      <c r="R4339" s="736" t="s">
        <v>523</v>
      </c>
    </row>
    <row r="4340" spans="1:18" s="28" customFormat="1" ht="12" x14ac:dyDescent="0.2">
      <c r="A4340" s="717" t="s">
        <v>514</v>
      </c>
      <c r="B4340" s="718" t="s">
        <v>515</v>
      </c>
      <c r="C4340" s="718" t="s">
        <v>147</v>
      </c>
      <c r="D4340" s="718" t="s">
        <v>608</v>
      </c>
      <c r="E4340" s="719">
        <v>2000</v>
      </c>
      <c r="F4340" s="720" t="s">
        <v>4570</v>
      </c>
      <c r="G4340" s="718" t="s">
        <v>4571</v>
      </c>
      <c r="H4340" s="718" t="s">
        <v>539</v>
      </c>
      <c r="I4340" s="718" t="s">
        <v>528</v>
      </c>
      <c r="J4340" s="718" t="s">
        <v>2883</v>
      </c>
      <c r="K4340" s="721" t="s">
        <v>535</v>
      </c>
      <c r="L4340" s="732">
        <v>5</v>
      </c>
      <c r="M4340" s="733">
        <v>8733.33</v>
      </c>
      <c r="N4340" s="734" t="s">
        <v>535</v>
      </c>
      <c r="O4340" s="732">
        <v>0</v>
      </c>
      <c r="P4340" s="733">
        <v>0</v>
      </c>
      <c r="Q4340" s="735"/>
      <c r="R4340" s="736" t="s">
        <v>543</v>
      </c>
    </row>
    <row r="4341" spans="1:18" s="28" customFormat="1" ht="12" x14ac:dyDescent="0.2">
      <c r="A4341" s="717" t="s">
        <v>514</v>
      </c>
      <c r="B4341" s="718" t="s">
        <v>549</v>
      </c>
      <c r="C4341" s="718" t="s">
        <v>147</v>
      </c>
      <c r="D4341" s="718" t="s">
        <v>4572</v>
      </c>
      <c r="E4341" s="719">
        <v>5000</v>
      </c>
      <c r="F4341" s="720" t="s">
        <v>4570</v>
      </c>
      <c r="G4341" s="718" t="s">
        <v>4571</v>
      </c>
      <c r="H4341" s="718" t="s">
        <v>539</v>
      </c>
      <c r="I4341" s="718" t="s">
        <v>528</v>
      </c>
      <c r="J4341" s="718" t="s">
        <v>2883</v>
      </c>
      <c r="K4341" s="721" t="s">
        <v>4573</v>
      </c>
      <c r="L4341" s="732">
        <v>8</v>
      </c>
      <c r="M4341" s="733">
        <v>38630</v>
      </c>
      <c r="N4341" s="734">
        <v>0</v>
      </c>
      <c r="O4341" s="732">
        <v>6</v>
      </c>
      <c r="P4341" s="733">
        <v>29999.31</v>
      </c>
      <c r="Q4341" s="735">
        <f>+N4341</f>
        <v>0</v>
      </c>
      <c r="R4341" s="736" t="s">
        <v>523</v>
      </c>
    </row>
    <row r="4342" spans="1:18" s="28" customFormat="1" ht="12" x14ac:dyDescent="0.2">
      <c r="A4342" s="717" t="s">
        <v>514</v>
      </c>
      <c r="B4342" s="718" t="s">
        <v>515</v>
      </c>
      <c r="C4342" s="718" t="s">
        <v>147</v>
      </c>
      <c r="D4342" s="718" t="s">
        <v>2789</v>
      </c>
      <c r="E4342" s="719">
        <v>2500</v>
      </c>
      <c r="F4342" s="720" t="s">
        <v>4574</v>
      </c>
      <c r="G4342" s="718" t="s">
        <v>4575</v>
      </c>
      <c r="H4342" s="718"/>
      <c r="I4342" s="718" t="s">
        <v>738</v>
      </c>
      <c r="J4342" s="718" t="s">
        <v>2893</v>
      </c>
      <c r="K4342" s="721" t="s">
        <v>940</v>
      </c>
      <c r="L4342" s="732">
        <v>12</v>
      </c>
      <c r="M4342" s="733">
        <v>30600</v>
      </c>
      <c r="N4342" s="734" t="s">
        <v>940</v>
      </c>
      <c r="O4342" s="732">
        <v>6</v>
      </c>
      <c r="P4342" s="733">
        <v>14586.630000000001</v>
      </c>
      <c r="Q4342" s="735" t="str">
        <f>+N4342</f>
        <v>18 - INDETERMINADO</v>
      </c>
      <c r="R4342" s="736" t="s">
        <v>523</v>
      </c>
    </row>
    <row r="4343" spans="1:18" s="28" customFormat="1" ht="12" x14ac:dyDescent="0.2">
      <c r="A4343" s="717" t="s">
        <v>514</v>
      </c>
      <c r="B4343" s="718" t="s">
        <v>515</v>
      </c>
      <c r="C4343" s="718" t="s">
        <v>147</v>
      </c>
      <c r="D4343" s="718" t="s">
        <v>4576</v>
      </c>
      <c r="E4343" s="719">
        <v>1200</v>
      </c>
      <c r="F4343" s="720" t="s">
        <v>4577</v>
      </c>
      <c r="G4343" s="718" t="s">
        <v>4578</v>
      </c>
      <c r="H4343" s="718" t="s">
        <v>539</v>
      </c>
      <c r="I4343" s="718" t="s">
        <v>1332</v>
      </c>
      <c r="J4343" s="718" t="s">
        <v>4579</v>
      </c>
      <c r="K4343" s="721" t="s">
        <v>2027</v>
      </c>
      <c r="L4343" s="732">
        <v>12</v>
      </c>
      <c r="M4343" s="733">
        <v>15050</v>
      </c>
      <c r="N4343" s="734" t="s">
        <v>2027</v>
      </c>
      <c r="O4343" s="732">
        <v>6</v>
      </c>
      <c r="P4343" s="733">
        <v>7040</v>
      </c>
      <c r="Q4343" s="735" t="str">
        <f>+N4343</f>
        <v>29 - INDETERMINADO</v>
      </c>
      <c r="R4343" s="736" t="s">
        <v>523</v>
      </c>
    </row>
    <row r="4344" spans="1:18" s="28" customFormat="1" ht="12" x14ac:dyDescent="0.2">
      <c r="A4344" s="717" t="s">
        <v>514</v>
      </c>
      <c r="B4344" s="718" t="s">
        <v>515</v>
      </c>
      <c r="C4344" s="718" t="s">
        <v>147</v>
      </c>
      <c r="D4344" s="718" t="s">
        <v>728</v>
      </c>
      <c r="E4344" s="719">
        <v>2000</v>
      </c>
      <c r="F4344" s="720" t="s">
        <v>4580</v>
      </c>
      <c r="G4344" s="718" t="s">
        <v>4581</v>
      </c>
      <c r="H4344" s="718" t="s">
        <v>539</v>
      </c>
      <c r="I4344" s="718" t="s">
        <v>528</v>
      </c>
      <c r="J4344" s="718" t="s">
        <v>611</v>
      </c>
      <c r="K4344" s="721" t="s">
        <v>4582</v>
      </c>
      <c r="L4344" s="732">
        <v>3</v>
      </c>
      <c r="M4344" s="733">
        <v>5010</v>
      </c>
      <c r="N4344" s="734">
        <v>1</v>
      </c>
      <c r="O4344" s="732">
        <v>1</v>
      </c>
      <c r="P4344" s="733">
        <v>2000</v>
      </c>
      <c r="Q4344" s="735"/>
      <c r="R4344" s="736" t="s">
        <v>543</v>
      </c>
    </row>
    <row r="4345" spans="1:18" s="28" customFormat="1" ht="12" x14ac:dyDescent="0.2">
      <c r="A4345" s="717" t="s">
        <v>514</v>
      </c>
      <c r="B4345" s="718" t="s">
        <v>515</v>
      </c>
      <c r="C4345" s="718" t="s">
        <v>147</v>
      </c>
      <c r="D4345" s="718" t="s">
        <v>4583</v>
      </c>
      <c r="E4345" s="719">
        <v>4000</v>
      </c>
      <c r="F4345" s="720" t="s">
        <v>4584</v>
      </c>
      <c r="G4345" s="718" t="s">
        <v>4585</v>
      </c>
      <c r="H4345" s="718" t="s">
        <v>519</v>
      </c>
      <c r="I4345" s="718" t="s">
        <v>528</v>
      </c>
      <c r="J4345" s="718" t="s">
        <v>547</v>
      </c>
      <c r="K4345" s="721" t="s">
        <v>1243</v>
      </c>
      <c r="L4345" s="732">
        <v>12</v>
      </c>
      <c r="M4345" s="733">
        <v>48600</v>
      </c>
      <c r="N4345" s="734" t="s">
        <v>1243</v>
      </c>
      <c r="O4345" s="732">
        <v>6</v>
      </c>
      <c r="P4345" s="733">
        <v>23951.39</v>
      </c>
      <c r="Q4345" s="735" t="str">
        <f>+N4345</f>
        <v>9 - INDETERMINADO</v>
      </c>
      <c r="R4345" s="736" t="s">
        <v>523</v>
      </c>
    </row>
    <row r="4346" spans="1:18" s="28" customFormat="1" ht="12" x14ac:dyDescent="0.2">
      <c r="A4346" s="717" t="s">
        <v>514</v>
      </c>
      <c r="B4346" s="718" t="s">
        <v>515</v>
      </c>
      <c r="C4346" s="718" t="s">
        <v>147</v>
      </c>
      <c r="D4346" s="718" t="s">
        <v>635</v>
      </c>
      <c r="E4346" s="719">
        <v>1900</v>
      </c>
      <c r="F4346" s="720" t="s">
        <v>4586</v>
      </c>
      <c r="G4346" s="718" t="s">
        <v>4587</v>
      </c>
      <c r="H4346" s="718" t="s">
        <v>623</v>
      </c>
      <c r="I4346" s="718" t="s">
        <v>615</v>
      </c>
      <c r="J4346" s="718" t="s">
        <v>624</v>
      </c>
      <c r="K4346" s="721" t="s">
        <v>522</v>
      </c>
      <c r="L4346" s="732">
        <v>12</v>
      </c>
      <c r="M4346" s="733">
        <v>23610</v>
      </c>
      <c r="N4346" s="734" t="s">
        <v>522</v>
      </c>
      <c r="O4346" s="732">
        <v>6</v>
      </c>
      <c r="P4346" s="733">
        <v>11400</v>
      </c>
      <c r="Q4346" s="735" t="str">
        <f>+N4346</f>
        <v>99 - INDETERMINADO</v>
      </c>
      <c r="R4346" s="736" t="s">
        <v>523</v>
      </c>
    </row>
    <row r="4347" spans="1:18" s="28" customFormat="1" ht="12" x14ac:dyDescent="0.2">
      <c r="A4347" s="717" t="s">
        <v>514</v>
      </c>
      <c r="B4347" s="718" t="s">
        <v>515</v>
      </c>
      <c r="C4347" s="718" t="s">
        <v>147</v>
      </c>
      <c r="D4347" s="718" t="s">
        <v>3466</v>
      </c>
      <c r="E4347" s="719">
        <v>2500</v>
      </c>
      <c r="F4347" s="720" t="s">
        <v>4588</v>
      </c>
      <c r="G4347" s="718" t="s">
        <v>4589</v>
      </c>
      <c r="H4347" s="718" t="s">
        <v>571</v>
      </c>
      <c r="I4347" s="718" t="s">
        <v>571</v>
      </c>
      <c r="J4347" s="718" t="s">
        <v>571</v>
      </c>
      <c r="K4347" s="721" t="s">
        <v>572</v>
      </c>
      <c r="L4347" s="732">
        <v>12</v>
      </c>
      <c r="M4347" s="733">
        <v>30600</v>
      </c>
      <c r="N4347" s="734" t="s">
        <v>572</v>
      </c>
      <c r="O4347" s="732">
        <v>6</v>
      </c>
      <c r="P4347" s="733">
        <v>14916.67</v>
      </c>
      <c r="Q4347" s="735" t="str">
        <f>+N4347</f>
        <v>44 - INDETERMINADO</v>
      </c>
      <c r="R4347" s="736" t="s">
        <v>523</v>
      </c>
    </row>
    <row r="4348" spans="1:18" s="28" customFormat="1" ht="12" x14ac:dyDescent="0.2">
      <c r="A4348" s="717" t="s">
        <v>514</v>
      </c>
      <c r="B4348" s="718" t="s">
        <v>549</v>
      </c>
      <c r="C4348" s="718" t="s">
        <v>147</v>
      </c>
      <c r="D4348" s="718" t="s">
        <v>544</v>
      </c>
      <c r="E4348" s="719">
        <v>4500</v>
      </c>
      <c r="F4348" s="720" t="s">
        <v>4590</v>
      </c>
      <c r="G4348" s="718" t="s">
        <v>4591</v>
      </c>
      <c r="H4348" s="718" t="s">
        <v>519</v>
      </c>
      <c r="I4348" s="718" t="s">
        <v>528</v>
      </c>
      <c r="J4348" s="718" t="s">
        <v>547</v>
      </c>
      <c r="K4348" s="721" t="s">
        <v>4592</v>
      </c>
      <c r="L4348" s="732">
        <v>3</v>
      </c>
      <c r="M4348" s="733">
        <v>12933.33</v>
      </c>
      <c r="N4348" s="734">
        <v>0</v>
      </c>
      <c r="O4348" s="732">
        <v>5</v>
      </c>
      <c r="P4348" s="733">
        <v>22500</v>
      </c>
      <c r="Q4348" s="735"/>
      <c r="R4348" s="736" t="s">
        <v>543</v>
      </c>
    </row>
    <row r="4349" spans="1:18" s="28" customFormat="1" ht="12" x14ac:dyDescent="0.2">
      <c r="A4349" s="717" t="s">
        <v>514</v>
      </c>
      <c r="B4349" s="718" t="s">
        <v>515</v>
      </c>
      <c r="C4349" s="718" t="s">
        <v>147</v>
      </c>
      <c r="D4349" s="718" t="s">
        <v>544</v>
      </c>
      <c r="E4349" s="719">
        <v>4500</v>
      </c>
      <c r="F4349" s="720" t="s">
        <v>4593</v>
      </c>
      <c r="G4349" s="718" t="s">
        <v>4594</v>
      </c>
      <c r="H4349" s="718" t="s">
        <v>519</v>
      </c>
      <c r="I4349" s="718" t="s">
        <v>528</v>
      </c>
      <c r="J4349" s="718" t="s">
        <v>547</v>
      </c>
      <c r="K4349" s="721" t="s">
        <v>700</v>
      </c>
      <c r="L4349" s="732">
        <v>5</v>
      </c>
      <c r="M4349" s="733">
        <v>22500</v>
      </c>
      <c r="N4349" s="734" t="s">
        <v>700</v>
      </c>
      <c r="O4349" s="732">
        <v>6</v>
      </c>
      <c r="P4349" s="733">
        <v>26774.370000000003</v>
      </c>
      <c r="Q4349" s="735" t="str">
        <f t="shared" ref="Q4349:Q4354" si="110">+N4349</f>
        <v>3 - INDETERMINADO</v>
      </c>
      <c r="R4349" s="736" t="s">
        <v>523</v>
      </c>
    </row>
    <row r="4350" spans="1:18" s="28" customFormat="1" ht="12" x14ac:dyDescent="0.2">
      <c r="A4350" s="717" t="s">
        <v>514</v>
      </c>
      <c r="B4350" s="718" t="s">
        <v>515</v>
      </c>
      <c r="C4350" s="718" t="s">
        <v>147</v>
      </c>
      <c r="D4350" s="718" t="s">
        <v>4595</v>
      </c>
      <c r="E4350" s="719">
        <v>4000</v>
      </c>
      <c r="F4350" s="720" t="s">
        <v>4596</v>
      </c>
      <c r="G4350" s="718" t="s">
        <v>4597</v>
      </c>
      <c r="H4350" s="718" t="s">
        <v>527</v>
      </c>
      <c r="I4350" s="718" t="s">
        <v>528</v>
      </c>
      <c r="J4350" s="718" t="s">
        <v>1384</v>
      </c>
      <c r="K4350" s="721" t="s">
        <v>1127</v>
      </c>
      <c r="L4350" s="732">
        <v>12</v>
      </c>
      <c r="M4350" s="733">
        <v>48600</v>
      </c>
      <c r="N4350" s="734" t="s">
        <v>1127</v>
      </c>
      <c r="O4350" s="732">
        <v>6</v>
      </c>
      <c r="P4350" s="733">
        <v>23866.67</v>
      </c>
      <c r="Q4350" s="735" t="str">
        <f t="shared" si="110"/>
        <v>1 - INDETERMINADO</v>
      </c>
      <c r="R4350" s="736" t="s">
        <v>523</v>
      </c>
    </row>
    <row r="4351" spans="1:18" s="28" customFormat="1" ht="12" x14ac:dyDescent="0.2">
      <c r="A4351" s="717" t="s">
        <v>514</v>
      </c>
      <c r="B4351" s="718" t="s">
        <v>515</v>
      </c>
      <c r="C4351" s="718" t="s">
        <v>147</v>
      </c>
      <c r="D4351" s="718" t="s">
        <v>777</v>
      </c>
      <c r="E4351" s="719">
        <v>15000</v>
      </c>
      <c r="F4351" s="720" t="s">
        <v>4598</v>
      </c>
      <c r="G4351" s="718" t="s">
        <v>4599</v>
      </c>
      <c r="H4351" s="718" t="s">
        <v>527</v>
      </c>
      <c r="I4351" s="718" t="s">
        <v>528</v>
      </c>
      <c r="J4351" s="718" t="s">
        <v>2030</v>
      </c>
      <c r="K4351" s="721" t="s">
        <v>763</v>
      </c>
      <c r="L4351" s="732">
        <v>0</v>
      </c>
      <c r="M4351" s="733">
        <v>0</v>
      </c>
      <c r="N4351" s="734" t="s">
        <v>763</v>
      </c>
      <c r="O4351" s="732">
        <v>6</v>
      </c>
      <c r="P4351" s="733">
        <v>94500</v>
      </c>
      <c r="Q4351" s="735" t="str">
        <f t="shared" si="110"/>
        <v xml:space="preserve">DESIGNACIÓN  </v>
      </c>
      <c r="R4351" s="736" t="s">
        <v>523</v>
      </c>
    </row>
    <row r="4352" spans="1:18" s="28" customFormat="1" ht="12" x14ac:dyDescent="0.2">
      <c r="A4352" s="717" t="s">
        <v>514</v>
      </c>
      <c r="B4352" s="718" t="s">
        <v>515</v>
      </c>
      <c r="C4352" s="718" t="s">
        <v>147</v>
      </c>
      <c r="D4352" s="718" t="s">
        <v>1081</v>
      </c>
      <c r="E4352" s="719">
        <v>2500</v>
      </c>
      <c r="F4352" s="720" t="s">
        <v>4600</v>
      </c>
      <c r="G4352" s="718" t="s">
        <v>4601</v>
      </c>
      <c r="H4352" s="718" t="s">
        <v>519</v>
      </c>
      <c r="I4352" s="718" t="s">
        <v>528</v>
      </c>
      <c r="J4352" s="718" t="s">
        <v>4602</v>
      </c>
      <c r="K4352" s="721" t="s">
        <v>4603</v>
      </c>
      <c r="L4352" s="732">
        <v>3</v>
      </c>
      <c r="M4352" s="733">
        <v>5880</v>
      </c>
      <c r="N4352" s="734">
        <v>0</v>
      </c>
      <c r="O4352" s="732">
        <v>3</v>
      </c>
      <c r="P4352" s="733">
        <v>7500</v>
      </c>
      <c r="Q4352" s="735">
        <f t="shared" si="110"/>
        <v>0</v>
      </c>
      <c r="R4352" s="736" t="s">
        <v>523</v>
      </c>
    </row>
    <row r="4353" spans="1:18" s="28" customFormat="1" ht="12" x14ac:dyDescent="0.2">
      <c r="A4353" s="717" t="s">
        <v>514</v>
      </c>
      <c r="B4353" s="718" t="s">
        <v>515</v>
      </c>
      <c r="C4353" s="718" t="s">
        <v>147</v>
      </c>
      <c r="D4353" s="718" t="s">
        <v>1540</v>
      </c>
      <c r="E4353" s="719">
        <v>5000</v>
      </c>
      <c r="F4353" s="720" t="s">
        <v>4604</v>
      </c>
      <c r="G4353" s="718" t="s">
        <v>4605</v>
      </c>
      <c r="H4353" s="718" t="s">
        <v>519</v>
      </c>
      <c r="I4353" s="718" t="s">
        <v>528</v>
      </c>
      <c r="J4353" s="718" t="s">
        <v>547</v>
      </c>
      <c r="K4353" s="721" t="s">
        <v>557</v>
      </c>
      <c r="L4353" s="732">
        <v>5</v>
      </c>
      <c r="M4353" s="733">
        <v>22162</v>
      </c>
      <c r="N4353" s="734" t="s">
        <v>557</v>
      </c>
      <c r="O4353" s="732">
        <v>6</v>
      </c>
      <c r="P4353" s="733">
        <v>22901.75</v>
      </c>
      <c r="Q4353" s="735" t="str">
        <f t="shared" si="110"/>
        <v>13 - INDETERMINADO</v>
      </c>
      <c r="R4353" s="736" t="s">
        <v>523</v>
      </c>
    </row>
    <row r="4354" spans="1:18" s="28" customFormat="1" ht="12" x14ac:dyDescent="0.2">
      <c r="A4354" s="717" t="s">
        <v>514</v>
      </c>
      <c r="B4354" s="718" t="s">
        <v>515</v>
      </c>
      <c r="C4354" s="718" t="s">
        <v>147</v>
      </c>
      <c r="D4354" s="718" t="s">
        <v>701</v>
      </c>
      <c r="E4354" s="719">
        <v>2500</v>
      </c>
      <c r="F4354" s="720" t="s">
        <v>4606</v>
      </c>
      <c r="G4354" s="718" t="s">
        <v>4607</v>
      </c>
      <c r="H4354" s="718" t="s">
        <v>571</v>
      </c>
      <c r="I4354" s="718" t="s">
        <v>571</v>
      </c>
      <c r="J4354" s="718" t="s">
        <v>571</v>
      </c>
      <c r="K4354" s="721" t="s">
        <v>530</v>
      </c>
      <c r="L4354" s="732">
        <v>12</v>
      </c>
      <c r="M4354" s="733">
        <v>30516.67</v>
      </c>
      <c r="N4354" s="734" t="s">
        <v>530</v>
      </c>
      <c r="O4354" s="732">
        <v>6</v>
      </c>
      <c r="P4354" s="733">
        <v>14903.65</v>
      </c>
      <c r="Q4354" s="735" t="str">
        <f t="shared" si="110"/>
        <v>4 - INDETERMINADO</v>
      </c>
      <c r="R4354" s="736" t="s">
        <v>523</v>
      </c>
    </row>
    <row r="4355" spans="1:18" s="28" customFormat="1" ht="12" x14ac:dyDescent="0.2">
      <c r="A4355" s="717" t="s">
        <v>514</v>
      </c>
      <c r="B4355" s="718" t="s">
        <v>515</v>
      </c>
      <c r="C4355" s="718" t="s">
        <v>147</v>
      </c>
      <c r="D4355" s="718" t="s">
        <v>4608</v>
      </c>
      <c r="E4355" s="719">
        <v>1800</v>
      </c>
      <c r="F4355" s="720" t="s">
        <v>4609</v>
      </c>
      <c r="G4355" s="718" t="s">
        <v>4610</v>
      </c>
      <c r="H4355" s="718" t="s">
        <v>623</v>
      </c>
      <c r="I4355" s="718" t="s">
        <v>738</v>
      </c>
      <c r="J4355" s="718" t="s">
        <v>3057</v>
      </c>
      <c r="K4355" s="721" t="s">
        <v>1008</v>
      </c>
      <c r="L4355" s="732">
        <v>7</v>
      </c>
      <c r="M4355" s="733">
        <v>12900</v>
      </c>
      <c r="N4355" s="734" t="s">
        <v>1008</v>
      </c>
      <c r="O4355" s="732">
        <v>0</v>
      </c>
      <c r="P4355" s="733">
        <v>0</v>
      </c>
      <c r="Q4355" s="735"/>
      <c r="R4355" s="736" t="s">
        <v>543</v>
      </c>
    </row>
    <row r="4356" spans="1:18" s="28" customFormat="1" ht="12" x14ac:dyDescent="0.2">
      <c r="A4356" s="717" t="s">
        <v>514</v>
      </c>
      <c r="B4356" s="718" t="s">
        <v>515</v>
      </c>
      <c r="C4356" s="718" t="s">
        <v>147</v>
      </c>
      <c r="D4356" s="718" t="s">
        <v>593</v>
      </c>
      <c r="E4356" s="719">
        <v>3000</v>
      </c>
      <c r="F4356" s="720" t="s">
        <v>4611</v>
      </c>
      <c r="G4356" s="718" t="s">
        <v>4612</v>
      </c>
      <c r="H4356" s="718" t="s">
        <v>930</v>
      </c>
      <c r="I4356" s="718" t="s">
        <v>528</v>
      </c>
      <c r="J4356" s="718" t="s">
        <v>931</v>
      </c>
      <c r="K4356" s="721" t="s">
        <v>557</v>
      </c>
      <c r="L4356" s="732">
        <v>5</v>
      </c>
      <c r="M4356" s="733">
        <v>15000</v>
      </c>
      <c r="N4356" s="734" t="s">
        <v>557</v>
      </c>
      <c r="O4356" s="732">
        <v>6</v>
      </c>
      <c r="P4356" s="733">
        <v>18000</v>
      </c>
      <c r="Q4356" s="735" t="str">
        <f>+N4356</f>
        <v>13 - INDETERMINADO</v>
      </c>
      <c r="R4356" s="736" t="s">
        <v>523</v>
      </c>
    </row>
    <row r="4357" spans="1:18" s="28" customFormat="1" ht="12" x14ac:dyDescent="0.2">
      <c r="A4357" s="717" t="s">
        <v>514</v>
      </c>
      <c r="B4357" s="718" t="s">
        <v>515</v>
      </c>
      <c r="C4357" s="718" t="s">
        <v>147</v>
      </c>
      <c r="D4357" s="718" t="s">
        <v>4613</v>
      </c>
      <c r="E4357" s="719">
        <v>6000</v>
      </c>
      <c r="F4357" s="720" t="s">
        <v>4614</v>
      </c>
      <c r="G4357" s="718" t="s">
        <v>4615</v>
      </c>
      <c r="H4357" s="718" t="s">
        <v>930</v>
      </c>
      <c r="I4357" s="718" t="s">
        <v>528</v>
      </c>
      <c r="J4357" s="718" t="s">
        <v>931</v>
      </c>
      <c r="K4357" s="721" t="s">
        <v>1461</v>
      </c>
      <c r="L4357" s="732">
        <v>12</v>
      </c>
      <c r="M4357" s="733">
        <v>72600</v>
      </c>
      <c r="N4357" s="734" t="s">
        <v>1461</v>
      </c>
      <c r="O4357" s="732">
        <v>6</v>
      </c>
      <c r="P4357" s="733">
        <v>36000</v>
      </c>
      <c r="Q4357" s="735" t="str">
        <f>+N4357</f>
        <v>8 - INDETERMINADO</v>
      </c>
      <c r="R4357" s="736" t="s">
        <v>523</v>
      </c>
    </row>
    <row r="4358" spans="1:18" s="28" customFormat="1" ht="12" x14ac:dyDescent="0.2">
      <c r="A4358" s="717" t="s">
        <v>514</v>
      </c>
      <c r="B4358" s="718" t="s">
        <v>515</v>
      </c>
      <c r="C4358" s="718" t="s">
        <v>147</v>
      </c>
      <c r="D4358" s="718" t="s">
        <v>3521</v>
      </c>
      <c r="E4358" s="719">
        <v>2500</v>
      </c>
      <c r="F4358" s="720" t="s">
        <v>4616</v>
      </c>
      <c r="G4358" s="718" t="s">
        <v>4617</v>
      </c>
      <c r="H4358" s="718" t="s">
        <v>571</v>
      </c>
      <c r="I4358" s="718" t="s">
        <v>571</v>
      </c>
      <c r="J4358" s="718" t="s">
        <v>571</v>
      </c>
      <c r="K4358" s="721" t="s">
        <v>557</v>
      </c>
      <c r="L4358" s="732">
        <v>12</v>
      </c>
      <c r="M4358" s="733">
        <v>30600</v>
      </c>
      <c r="N4358" s="734" t="s">
        <v>557</v>
      </c>
      <c r="O4358" s="732">
        <v>6</v>
      </c>
      <c r="P4358" s="733">
        <v>15000</v>
      </c>
      <c r="Q4358" s="735" t="str">
        <f>+N4358</f>
        <v>13 - INDETERMINADO</v>
      </c>
      <c r="R4358" s="736" t="s">
        <v>523</v>
      </c>
    </row>
    <row r="4359" spans="1:18" s="28" customFormat="1" ht="12" x14ac:dyDescent="0.2">
      <c r="A4359" s="717" t="s">
        <v>514</v>
      </c>
      <c r="B4359" s="718" t="s">
        <v>515</v>
      </c>
      <c r="C4359" s="718" t="s">
        <v>147</v>
      </c>
      <c r="D4359" s="718" t="s">
        <v>3521</v>
      </c>
      <c r="E4359" s="719">
        <v>2500</v>
      </c>
      <c r="F4359" s="720" t="s">
        <v>4618</v>
      </c>
      <c r="G4359" s="718" t="s">
        <v>4619</v>
      </c>
      <c r="H4359" s="718" t="s">
        <v>571</v>
      </c>
      <c r="I4359" s="718" t="s">
        <v>571</v>
      </c>
      <c r="J4359" s="718" t="s">
        <v>571</v>
      </c>
      <c r="K4359" s="721" t="s">
        <v>715</v>
      </c>
      <c r="L4359" s="732">
        <v>12</v>
      </c>
      <c r="M4359" s="733">
        <v>30600</v>
      </c>
      <c r="N4359" s="734" t="s">
        <v>715</v>
      </c>
      <c r="O4359" s="732">
        <v>6</v>
      </c>
      <c r="P4359" s="733">
        <v>15000</v>
      </c>
      <c r="Q4359" s="735" t="str">
        <f>+N4359</f>
        <v>14 - INDETERMINADO</v>
      </c>
      <c r="R4359" s="736" t="s">
        <v>523</v>
      </c>
    </row>
    <row r="4360" spans="1:18" s="28" customFormat="1" ht="12" x14ac:dyDescent="0.2">
      <c r="A4360" s="717" t="s">
        <v>514</v>
      </c>
      <c r="B4360" s="718" t="s">
        <v>515</v>
      </c>
      <c r="C4360" s="718" t="s">
        <v>147</v>
      </c>
      <c r="D4360" s="718" t="s">
        <v>728</v>
      </c>
      <c r="E4360" s="719">
        <v>2000</v>
      </c>
      <c r="F4360" s="720" t="s">
        <v>4620</v>
      </c>
      <c r="G4360" s="718" t="s">
        <v>4621</v>
      </c>
      <c r="H4360" s="718" t="s">
        <v>539</v>
      </c>
      <c r="I4360" s="718" t="s">
        <v>520</v>
      </c>
      <c r="J4360" s="718" t="s">
        <v>1491</v>
      </c>
      <c r="K4360" s="721" t="s">
        <v>535</v>
      </c>
      <c r="L4360" s="732">
        <v>12</v>
      </c>
      <c r="M4360" s="733">
        <v>24810</v>
      </c>
      <c r="N4360" s="734" t="s">
        <v>535</v>
      </c>
      <c r="O4360" s="732">
        <v>1</v>
      </c>
      <c r="P4360" s="733">
        <v>2000</v>
      </c>
      <c r="Q4360" s="735"/>
      <c r="R4360" s="736" t="s">
        <v>543</v>
      </c>
    </row>
    <row r="4361" spans="1:18" s="28" customFormat="1" ht="12" x14ac:dyDescent="0.2">
      <c r="A4361" s="717" t="s">
        <v>514</v>
      </c>
      <c r="B4361" s="718" t="s">
        <v>515</v>
      </c>
      <c r="C4361" s="718" t="s">
        <v>147</v>
      </c>
      <c r="D4361" s="718" t="s">
        <v>589</v>
      </c>
      <c r="E4361" s="719">
        <v>3000</v>
      </c>
      <c r="F4361" s="720" t="s">
        <v>4622</v>
      </c>
      <c r="G4361" s="718" t="s">
        <v>4623</v>
      </c>
      <c r="H4361" s="718" t="s">
        <v>527</v>
      </c>
      <c r="I4361" s="718" t="s">
        <v>520</v>
      </c>
      <c r="J4361" s="718" t="s">
        <v>4624</v>
      </c>
      <c r="K4361" s="721" t="s">
        <v>745</v>
      </c>
      <c r="L4361" s="732">
        <v>5</v>
      </c>
      <c r="M4361" s="733">
        <v>14700</v>
      </c>
      <c r="N4361" s="734" t="s">
        <v>745</v>
      </c>
      <c r="O4361" s="732">
        <v>0</v>
      </c>
      <c r="P4361" s="733">
        <v>0</v>
      </c>
      <c r="Q4361" s="735"/>
      <c r="R4361" s="736" t="s">
        <v>543</v>
      </c>
    </row>
    <row r="4362" spans="1:18" s="28" customFormat="1" ht="12" x14ac:dyDescent="0.2">
      <c r="A4362" s="717" t="s">
        <v>514</v>
      </c>
      <c r="B4362" s="718" t="s">
        <v>515</v>
      </c>
      <c r="C4362" s="718" t="s">
        <v>147</v>
      </c>
      <c r="D4362" s="718" t="s">
        <v>1197</v>
      </c>
      <c r="E4362" s="719">
        <v>13000</v>
      </c>
      <c r="F4362" s="720" t="s">
        <v>4625</v>
      </c>
      <c r="G4362" s="718" t="s">
        <v>4626</v>
      </c>
      <c r="H4362" s="718" t="s">
        <v>539</v>
      </c>
      <c r="I4362" s="718" t="s">
        <v>528</v>
      </c>
      <c r="J4362" s="718" t="s">
        <v>4627</v>
      </c>
      <c r="K4362" s="721" t="s">
        <v>763</v>
      </c>
      <c r="L4362" s="732">
        <v>0</v>
      </c>
      <c r="M4362" s="733">
        <v>0</v>
      </c>
      <c r="N4362" s="734" t="s">
        <v>763</v>
      </c>
      <c r="O4362" s="732">
        <v>3</v>
      </c>
      <c r="P4362" s="733">
        <v>39866.67</v>
      </c>
      <c r="Q4362" s="735"/>
      <c r="R4362" s="736" t="s">
        <v>543</v>
      </c>
    </row>
    <row r="4363" spans="1:18" s="28" customFormat="1" ht="12" x14ac:dyDescent="0.2">
      <c r="A4363" s="717" t="s">
        <v>514</v>
      </c>
      <c r="B4363" s="718" t="s">
        <v>515</v>
      </c>
      <c r="C4363" s="718" t="s">
        <v>147</v>
      </c>
      <c r="D4363" s="718" t="s">
        <v>948</v>
      </c>
      <c r="E4363" s="719">
        <v>2000</v>
      </c>
      <c r="F4363" s="720" t="s">
        <v>4628</v>
      </c>
      <c r="G4363" s="718" t="s">
        <v>4629</v>
      </c>
      <c r="H4363" s="718"/>
      <c r="I4363" s="718" t="s">
        <v>4630</v>
      </c>
      <c r="J4363" s="718" t="s">
        <v>4631</v>
      </c>
      <c r="K4363" s="721" t="s">
        <v>4632</v>
      </c>
      <c r="L4363" s="732">
        <v>12</v>
      </c>
      <c r="M4363" s="733">
        <v>24810</v>
      </c>
      <c r="N4363" s="734" t="s">
        <v>4632</v>
      </c>
      <c r="O4363" s="732">
        <v>6</v>
      </c>
      <c r="P4363" s="733">
        <v>12000</v>
      </c>
      <c r="Q4363" s="735" t="str">
        <f>+N4363</f>
        <v>114 - INDETERMINADO</v>
      </c>
      <c r="R4363" s="736" t="s">
        <v>523</v>
      </c>
    </row>
    <row r="4364" spans="1:18" s="28" customFormat="1" ht="12" x14ac:dyDescent="0.2">
      <c r="A4364" s="717" t="s">
        <v>514</v>
      </c>
      <c r="B4364" s="718" t="s">
        <v>515</v>
      </c>
      <c r="C4364" s="718" t="s">
        <v>147</v>
      </c>
      <c r="D4364" s="718" t="s">
        <v>2382</v>
      </c>
      <c r="E4364" s="719">
        <v>3000</v>
      </c>
      <c r="F4364" s="720" t="s">
        <v>4633</v>
      </c>
      <c r="G4364" s="718" t="s">
        <v>4634</v>
      </c>
      <c r="H4364" s="718" t="s">
        <v>539</v>
      </c>
      <c r="I4364" s="718" t="s">
        <v>528</v>
      </c>
      <c r="J4364" s="718" t="s">
        <v>1684</v>
      </c>
      <c r="K4364" s="721" t="s">
        <v>530</v>
      </c>
      <c r="L4364" s="732">
        <v>5</v>
      </c>
      <c r="M4364" s="733">
        <v>15000</v>
      </c>
      <c r="N4364" s="734" t="s">
        <v>530</v>
      </c>
      <c r="O4364" s="732">
        <v>6</v>
      </c>
      <c r="P4364" s="733">
        <v>17900</v>
      </c>
      <c r="Q4364" s="735" t="str">
        <f>+N4364</f>
        <v>4 - INDETERMINADO</v>
      </c>
      <c r="R4364" s="736" t="s">
        <v>523</v>
      </c>
    </row>
    <row r="4365" spans="1:18" s="28" customFormat="1" ht="12" x14ac:dyDescent="0.2">
      <c r="A4365" s="717" t="s">
        <v>514</v>
      </c>
      <c r="B4365" s="718" t="s">
        <v>515</v>
      </c>
      <c r="C4365" s="718" t="s">
        <v>147</v>
      </c>
      <c r="D4365" s="718" t="s">
        <v>3540</v>
      </c>
      <c r="E4365" s="719">
        <v>6000</v>
      </c>
      <c r="F4365" s="720" t="s">
        <v>4635</v>
      </c>
      <c r="G4365" s="718" t="s">
        <v>4636</v>
      </c>
      <c r="H4365" s="718" t="s">
        <v>527</v>
      </c>
      <c r="I4365" s="718" t="s">
        <v>528</v>
      </c>
      <c r="J4365" s="718" t="s">
        <v>947</v>
      </c>
      <c r="K4365" s="721" t="s">
        <v>1127</v>
      </c>
      <c r="L4365" s="732">
        <v>2</v>
      </c>
      <c r="M4365" s="733">
        <v>11200</v>
      </c>
      <c r="N4365" s="734" t="s">
        <v>1127</v>
      </c>
      <c r="O4365" s="732">
        <v>0</v>
      </c>
      <c r="P4365" s="733">
        <v>0</v>
      </c>
      <c r="Q4365" s="735"/>
      <c r="R4365" s="736" t="s">
        <v>543</v>
      </c>
    </row>
    <row r="4366" spans="1:18" s="28" customFormat="1" ht="12" x14ac:dyDescent="0.2">
      <c r="A4366" s="717" t="s">
        <v>514</v>
      </c>
      <c r="B4366" s="718" t="s">
        <v>549</v>
      </c>
      <c r="C4366" s="718" t="s">
        <v>147</v>
      </c>
      <c r="D4366" s="718" t="s">
        <v>755</v>
      </c>
      <c r="E4366" s="719">
        <v>3000</v>
      </c>
      <c r="F4366" s="720" t="s">
        <v>4635</v>
      </c>
      <c r="G4366" s="718" t="s">
        <v>4636</v>
      </c>
      <c r="H4366" s="718" t="s">
        <v>527</v>
      </c>
      <c r="I4366" s="718" t="s">
        <v>528</v>
      </c>
      <c r="J4366" s="718" t="s">
        <v>947</v>
      </c>
      <c r="K4366" s="721">
        <v>3</v>
      </c>
      <c r="L4366" s="732">
        <v>8</v>
      </c>
      <c r="M4366" s="733">
        <v>23156.67</v>
      </c>
      <c r="N4366" s="734">
        <v>0</v>
      </c>
      <c r="O4366" s="732">
        <v>6</v>
      </c>
      <c r="P4366" s="733">
        <v>18000</v>
      </c>
      <c r="Q4366" s="735"/>
      <c r="R4366" s="736" t="s">
        <v>543</v>
      </c>
    </row>
    <row r="4367" spans="1:18" s="28" customFormat="1" ht="12" x14ac:dyDescent="0.2">
      <c r="A4367" s="717" t="s">
        <v>514</v>
      </c>
      <c r="B4367" s="718" t="s">
        <v>515</v>
      </c>
      <c r="C4367" s="718" t="s">
        <v>147</v>
      </c>
      <c r="D4367" s="718" t="s">
        <v>1021</v>
      </c>
      <c r="E4367" s="719">
        <v>1800</v>
      </c>
      <c r="F4367" s="720" t="s">
        <v>4637</v>
      </c>
      <c r="G4367" s="718" t="s">
        <v>4638</v>
      </c>
      <c r="H4367" s="718"/>
      <c r="I4367" s="718" t="s">
        <v>1405</v>
      </c>
      <c r="J4367" s="718" t="s">
        <v>4639</v>
      </c>
      <c r="K4367" s="721" t="s">
        <v>1807</v>
      </c>
      <c r="L4367" s="732">
        <v>12</v>
      </c>
      <c r="M4367" s="733">
        <v>22410</v>
      </c>
      <c r="N4367" s="734" t="s">
        <v>1807</v>
      </c>
      <c r="O4367" s="732">
        <v>6</v>
      </c>
      <c r="P4367" s="733">
        <v>10800</v>
      </c>
      <c r="Q4367" s="735" t="str">
        <f>+N4367</f>
        <v>23 - INDETERMINADO</v>
      </c>
      <c r="R4367" s="736" t="s">
        <v>523</v>
      </c>
    </row>
    <row r="4368" spans="1:18" s="28" customFormat="1" ht="12" x14ac:dyDescent="0.2">
      <c r="A4368" s="717" t="s">
        <v>514</v>
      </c>
      <c r="B4368" s="718" t="s">
        <v>515</v>
      </c>
      <c r="C4368" s="718" t="s">
        <v>147</v>
      </c>
      <c r="D4368" s="718" t="s">
        <v>995</v>
      </c>
      <c r="E4368" s="719">
        <v>3000</v>
      </c>
      <c r="F4368" s="720" t="s">
        <v>4640</v>
      </c>
      <c r="G4368" s="718" t="s">
        <v>4641</v>
      </c>
      <c r="H4368" s="718"/>
      <c r="I4368" s="718" t="s">
        <v>520</v>
      </c>
      <c r="J4368" s="718" t="s">
        <v>4642</v>
      </c>
      <c r="K4368" s="721" t="s">
        <v>530</v>
      </c>
      <c r="L4368" s="732">
        <v>5</v>
      </c>
      <c r="M4368" s="733">
        <v>15000</v>
      </c>
      <c r="N4368" s="734" t="s">
        <v>530</v>
      </c>
      <c r="O4368" s="732">
        <v>1</v>
      </c>
      <c r="P4368" s="733">
        <v>3000</v>
      </c>
      <c r="Q4368" s="735"/>
      <c r="R4368" s="736" t="s">
        <v>543</v>
      </c>
    </row>
    <row r="4369" spans="1:18" s="28" customFormat="1" ht="12" x14ac:dyDescent="0.2">
      <c r="A4369" s="717" t="s">
        <v>514</v>
      </c>
      <c r="B4369" s="718" t="s">
        <v>515</v>
      </c>
      <c r="C4369" s="718" t="s">
        <v>147</v>
      </c>
      <c r="D4369" s="718" t="s">
        <v>724</v>
      </c>
      <c r="E4369" s="719">
        <v>3000</v>
      </c>
      <c r="F4369" s="720" t="s">
        <v>4643</v>
      </c>
      <c r="G4369" s="718" t="s">
        <v>4644</v>
      </c>
      <c r="H4369" s="718" t="s">
        <v>519</v>
      </c>
      <c r="I4369" s="718" t="s">
        <v>528</v>
      </c>
      <c r="J4369" s="718" t="s">
        <v>547</v>
      </c>
      <c r="K4369" s="721" t="s">
        <v>557</v>
      </c>
      <c r="L4369" s="732">
        <v>5</v>
      </c>
      <c r="M4369" s="733">
        <v>15000</v>
      </c>
      <c r="N4369" s="734" t="s">
        <v>557</v>
      </c>
      <c r="O4369" s="732">
        <v>6</v>
      </c>
      <c r="P4369" s="733">
        <v>17900</v>
      </c>
      <c r="Q4369" s="735" t="str">
        <f t="shared" ref="Q4369:Q4375" si="111">+N4369</f>
        <v>13 - INDETERMINADO</v>
      </c>
      <c r="R4369" s="736" t="s">
        <v>523</v>
      </c>
    </row>
    <row r="4370" spans="1:18" s="28" customFormat="1" ht="12" x14ac:dyDescent="0.2">
      <c r="A4370" s="717" t="s">
        <v>514</v>
      </c>
      <c r="B4370" s="718" t="s">
        <v>515</v>
      </c>
      <c r="C4370" s="718" t="s">
        <v>147</v>
      </c>
      <c r="D4370" s="718" t="s">
        <v>1488</v>
      </c>
      <c r="E4370" s="719">
        <v>3000</v>
      </c>
      <c r="F4370" s="720" t="s">
        <v>4645</v>
      </c>
      <c r="G4370" s="718" t="s">
        <v>4646</v>
      </c>
      <c r="H4370" s="718" t="s">
        <v>527</v>
      </c>
      <c r="I4370" s="718" t="s">
        <v>528</v>
      </c>
      <c r="J4370" s="718" t="s">
        <v>1384</v>
      </c>
      <c r="K4370" s="721" t="s">
        <v>612</v>
      </c>
      <c r="L4370" s="732">
        <v>5</v>
      </c>
      <c r="M4370" s="733">
        <v>12690</v>
      </c>
      <c r="N4370" s="734" t="s">
        <v>612</v>
      </c>
      <c r="O4370" s="732">
        <v>6</v>
      </c>
      <c r="P4370" s="733">
        <v>18000</v>
      </c>
      <c r="Q4370" s="735" t="str">
        <f t="shared" si="111"/>
        <v>15 - INDETERMINADO</v>
      </c>
      <c r="R4370" s="736" t="s">
        <v>523</v>
      </c>
    </row>
    <row r="4371" spans="1:18" s="28" customFormat="1" ht="12" x14ac:dyDescent="0.2">
      <c r="A4371" s="717" t="s">
        <v>514</v>
      </c>
      <c r="B4371" s="718" t="s">
        <v>515</v>
      </c>
      <c r="C4371" s="718" t="s">
        <v>147</v>
      </c>
      <c r="D4371" s="718" t="s">
        <v>4647</v>
      </c>
      <c r="E4371" s="719">
        <v>8500</v>
      </c>
      <c r="F4371" s="720" t="s">
        <v>4648</v>
      </c>
      <c r="G4371" s="718" t="s">
        <v>4649</v>
      </c>
      <c r="H4371" s="718" t="s">
        <v>519</v>
      </c>
      <c r="I4371" s="718" t="s">
        <v>528</v>
      </c>
      <c r="J4371" s="718" t="s">
        <v>547</v>
      </c>
      <c r="K4371" s="721" t="s">
        <v>557</v>
      </c>
      <c r="L4371" s="732">
        <v>5</v>
      </c>
      <c r="M4371" s="733">
        <v>42500</v>
      </c>
      <c r="N4371" s="734" t="s">
        <v>557</v>
      </c>
      <c r="O4371" s="732">
        <v>6</v>
      </c>
      <c r="P4371" s="733">
        <v>51000</v>
      </c>
      <c r="Q4371" s="735" t="str">
        <f t="shared" si="111"/>
        <v>13 - INDETERMINADO</v>
      </c>
      <c r="R4371" s="736" t="s">
        <v>523</v>
      </c>
    </row>
    <row r="4372" spans="1:18" s="28" customFormat="1" ht="12" x14ac:dyDescent="0.2">
      <c r="A4372" s="717" t="s">
        <v>514</v>
      </c>
      <c r="B4372" s="718" t="s">
        <v>515</v>
      </c>
      <c r="C4372" s="718" t="s">
        <v>147</v>
      </c>
      <c r="D4372" s="718" t="s">
        <v>2300</v>
      </c>
      <c r="E4372" s="719">
        <v>3000</v>
      </c>
      <c r="F4372" s="720" t="s">
        <v>4650</v>
      </c>
      <c r="G4372" s="718" t="s">
        <v>4651</v>
      </c>
      <c r="H4372" s="718" t="s">
        <v>565</v>
      </c>
      <c r="I4372" s="718" t="s">
        <v>528</v>
      </c>
      <c r="J4372" s="718" t="s">
        <v>566</v>
      </c>
      <c r="K4372" s="721" t="s">
        <v>530</v>
      </c>
      <c r="L4372" s="732">
        <v>5</v>
      </c>
      <c r="M4372" s="733">
        <v>14900</v>
      </c>
      <c r="N4372" s="734" t="s">
        <v>530</v>
      </c>
      <c r="O4372" s="732">
        <v>6</v>
      </c>
      <c r="P4372" s="733">
        <v>10269.65</v>
      </c>
      <c r="Q4372" s="735" t="str">
        <f t="shared" si="111"/>
        <v>4 - INDETERMINADO</v>
      </c>
      <c r="R4372" s="736" t="s">
        <v>523</v>
      </c>
    </row>
    <row r="4373" spans="1:18" s="28" customFormat="1" ht="12" x14ac:dyDescent="0.2">
      <c r="A4373" s="717" t="s">
        <v>514</v>
      </c>
      <c r="B4373" s="718" t="s">
        <v>515</v>
      </c>
      <c r="C4373" s="718" t="s">
        <v>147</v>
      </c>
      <c r="D4373" s="718" t="s">
        <v>4652</v>
      </c>
      <c r="E4373" s="719">
        <v>4500</v>
      </c>
      <c r="F4373" s="720" t="s">
        <v>4653</v>
      </c>
      <c r="G4373" s="718" t="s">
        <v>4654</v>
      </c>
      <c r="H4373" s="718" t="s">
        <v>539</v>
      </c>
      <c r="I4373" s="718" t="s">
        <v>528</v>
      </c>
      <c r="J4373" s="718" t="s">
        <v>2883</v>
      </c>
      <c r="K4373" s="721" t="s">
        <v>1243</v>
      </c>
      <c r="L4373" s="732">
        <v>12</v>
      </c>
      <c r="M4373" s="733">
        <v>54600</v>
      </c>
      <c r="N4373" s="734" t="s">
        <v>1243</v>
      </c>
      <c r="O4373" s="732">
        <v>6</v>
      </c>
      <c r="P4373" s="733">
        <v>26939.05</v>
      </c>
      <c r="Q4373" s="735" t="str">
        <f t="shared" si="111"/>
        <v>9 - INDETERMINADO</v>
      </c>
      <c r="R4373" s="736" t="s">
        <v>523</v>
      </c>
    </row>
    <row r="4374" spans="1:18" s="28" customFormat="1" ht="12" x14ac:dyDescent="0.2">
      <c r="A4374" s="717" t="s">
        <v>514</v>
      </c>
      <c r="B4374" s="718" t="s">
        <v>515</v>
      </c>
      <c r="C4374" s="718" t="s">
        <v>147</v>
      </c>
      <c r="D4374" s="718" t="s">
        <v>1132</v>
      </c>
      <c r="E4374" s="719">
        <v>3000</v>
      </c>
      <c r="F4374" s="720" t="s">
        <v>4655</v>
      </c>
      <c r="G4374" s="718" t="s">
        <v>4656</v>
      </c>
      <c r="H4374" s="718" t="s">
        <v>527</v>
      </c>
      <c r="I4374" s="718" t="s">
        <v>528</v>
      </c>
      <c r="J4374" s="718" t="s">
        <v>656</v>
      </c>
      <c r="K4374" s="721" t="s">
        <v>557</v>
      </c>
      <c r="L4374" s="732">
        <v>5</v>
      </c>
      <c r="M4374" s="733">
        <v>15000</v>
      </c>
      <c r="N4374" s="734" t="s">
        <v>557</v>
      </c>
      <c r="O4374" s="732">
        <v>6</v>
      </c>
      <c r="P4374" s="733">
        <v>17993.120000000003</v>
      </c>
      <c r="Q4374" s="735" t="str">
        <f t="shared" si="111"/>
        <v>13 - INDETERMINADO</v>
      </c>
      <c r="R4374" s="736" t="s">
        <v>523</v>
      </c>
    </row>
    <row r="4375" spans="1:18" s="28" customFormat="1" ht="12" x14ac:dyDescent="0.2">
      <c r="A4375" s="717" t="s">
        <v>514</v>
      </c>
      <c r="B4375" s="718" t="s">
        <v>515</v>
      </c>
      <c r="C4375" s="718" t="s">
        <v>147</v>
      </c>
      <c r="D4375" s="718" t="s">
        <v>4657</v>
      </c>
      <c r="E4375" s="719">
        <v>2500</v>
      </c>
      <c r="F4375" s="720" t="s">
        <v>4658</v>
      </c>
      <c r="G4375" s="718" t="s">
        <v>4659</v>
      </c>
      <c r="H4375" s="718" t="s">
        <v>539</v>
      </c>
      <c r="I4375" s="718" t="s">
        <v>528</v>
      </c>
      <c r="J4375" s="718" t="s">
        <v>687</v>
      </c>
      <c r="K4375" s="721" t="s">
        <v>530</v>
      </c>
      <c r="L4375" s="732">
        <v>12</v>
      </c>
      <c r="M4375" s="733">
        <v>30600</v>
      </c>
      <c r="N4375" s="734" t="s">
        <v>530</v>
      </c>
      <c r="O4375" s="732">
        <v>6</v>
      </c>
      <c r="P4375" s="733">
        <v>15000</v>
      </c>
      <c r="Q4375" s="735" t="str">
        <f t="shared" si="111"/>
        <v>4 - INDETERMINADO</v>
      </c>
      <c r="R4375" s="736" t="s">
        <v>523</v>
      </c>
    </row>
    <row r="4376" spans="1:18" s="28" customFormat="1" ht="12" x14ac:dyDescent="0.2">
      <c r="A4376" s="717" t="s">
        <v>514</v>
      </c>
      <c r="B4376" s="718" t="s">
        <v>515</v>
      </c>
      <c r="C4376" s="718" t="s">
        <v>147</v>
      </c>
      <c r="D4376" s="718" t="s">
        <v>4157</v>
      </c>
      <c r="E4376" s="719">
        <v>9000</v>
      </c>
      <c r="F4376" s="720" t="s">
        <v>4660</v>
      </c>
      <c r="G4376" s="718" t="s">
        <v>4661</v>
      </c>
      <c r="H4376" s="718" t="s">
        <v>519</v>
      </c>
      <c r="I4376" s="718" t="s">
        <v>528</v>
      </c>
      <c r="J4376" s="718" t="s">
        <v>547</v>
      </c>
      <c r="K4376" s="721" t="s">
        <v>1127</v>
      </c>
      <c r="L4376" s="732">
        <v>10</v>
      </c>
      <c r="M4376" s="733">
        <v>90300</v>
      </c>
      <c r="N4376" s="734" t="s">
        <v>542</v>
      </c>
      <c r="O4376" s="732">
        <v>0</v>
      </c>
      <c r="P4376" s="733">
        <v>0</v>
      </c>
      <c r="Q4376" s="735"/>
      <c r="R4376" s="736" t="s">
        <v>543</v>
      </c>
    </row>
    <row r="4377" spans="1:18" s="28" customFormat="1" ht="12" x14ac:dyDescent="0.2">
      <c r="A4377" s="717" t="s">
        <v>514</v>
      </c>
      <c r="B4377" s="718" t="s">
        <v>515</v>
      </c>
      <c r="C4377" s="718" t="s">
        <v>147</v>
      </c>
      <c r="D4377" s="718" t="s">
        <v>4662</v>
      </c>
      <c r="E4377" s="719">
        <v>4500</v>
      </c>
      <c r="F4377" s="720" t="s">
        <v>4663</v>
      </c>
      <c r="G4377" s="718" t="s">
        <v>4664</v>
      </c>
      <c r="H4377" s="718" t="s">
        <v>519</v>
      </c>
      <c r="I4377" s="718" t="s">
        <v>528</v>
      </c>
      <c r="J4377" s="718" t="s">
        <v>547</v>
      </c>
      <c r="K4377" s="721" t="s">
        <v>1127</v>
      </c>
      <c r="L4377" s="732">
        <v>4</v>
      </c>
      <c r="M4377" s="733">
        <v>18000</v>
      </c>
      <c r="N4377" s="734" t="s">
        <v>1127</v>
      </c>
      <c r="O4377" s="732">
        <v>6</v>
      </c>
      <c r="P4377" s="733">
        <v>27000</v>
      </c>
      <c r="Q4377" s="735" t="str">
        <f t="shared" ref="Q4377:Q4401" si="112">+N4377</f>
        <v>1 - INDETERMINADO</v>
      </c>
      <c r="R4377" s="736" t="s">
        <v>523</v>
      </c>
    </row>
    <row r="4378" spans="1:18" s="28" customFormat="1" ht="12" x14ac:dyDescent="0.2">
      <c r="A4378" s="717" t="s">
        <v>514</v>
      </c>
      <c r="B4378" s="718" t="s">
        <v>515</v>
      </c>
      <c r="C4378" s="718" t="s">
        <v>147</v>
      </c>
      <c r="D4378" s="718" t="s">
        <v>2720</v>
      </c>
      <c r="E4378" s="719">
        <v>3000</v>
      </c>
      <c r="F4378" s="720" t="s">
        <v>4665</v>
      </c>
      <c r="G4378" s="718" t="s">
        <v>4666</v>
      </c>
      <c r="H4378" s="718" t="s">
        <v>539</v>
      </c>
      <c r="I4378" s="718" t="s">
        <v>520</v>
      </c>
      <c r="J4378" s="718" t="s">
        <v>4667</v>
      </c>
      <c r="K4378" s="721" t="s">
        <v>785</v>
      </c>
      <c r="L4378" s="732">
        <v>12</v>
      </c>
      <c r="M4378" s="733">
        <v>36600</v>
      </c>
      <c r="N4378" s="734" t="s">
        <v>785</v>
      </c>
      <c r="O4378" s="732">
        <v>6</v>
      </c>
      <c r="P4378" s="733">
        <v>18000</v>
      </c>
      <c r="Q4378" s="735" t="str">
        <f t="shared" si="112"/>
        <v>11 - INDETERMINADO</v>
      </c>
      <c r="R4378" s="736" t="s">
        <v>523</v>
      </c>
    </row>
    <row r="4379" spans="1:18" s="28" customFormat="1" ht="12" x14ac:dyDescent="0.2">
      <c r="A4379" s="717" t="s">
        <v>514</v>
      </c>
      <c r="B4379" s="718" t="s">
        <v>515</v>
      </c>
      <c r="C4379" s="718" t="s">
        <v>147</v>
      </c>
      <c r="D4379" s="718" t="s">
        <v>4668</v>
      </c>
      <c r="E4379" s="719">
        <v>2320</v>
      </c>
      <c r="F4379" s="720" t="s">
        <v>4669</v>
      </c>
      <c r="G4379" s="718" t="s">
        <v>4670</v>
      </c>
      <c r="H4379" s="718" t="s">
        <v>527</v>
      </c>
      <c r="I4379" s="718" t="s">
        <v>4671</v>
      </c>
      <c r="J4379" s="718" t="s">
        <v>4672</v>
      </c>
      <c r="K4379" s="721" t="s">
        <v>1339</v>
      </c>
      <c r="L4379" s="732">
        <v>12</v>
      </c>
      <c r="M4379" s="733">
        <v>28440</v>
      </c>
      <c r="N4379" s="734" t="s">
        <v>1339</v>
      </c>
      <c r="O4379" s="732">
        <v>6</v>
      </c>
      <c r="P4379" s="733">
        <v>13920</v>
      </c>
      <c r="Q4379" s="735" t="str">
        <f t="shared" si="112"/>
        <v>59 - INDETERMINADO</v>
      </c>
      <c r="R4379" s="736" t="s">
        <v>523</v>
      </c>
    </row>
    <row r="4380" spans="1:18" s="28" customFormat="1" ht="12" x14ac:dyDescent="0.2">
      <c r="A4380" s="717" t="s">
        <v>514</v>
      </c>
      <c r="B4380" s="718" t="s">
        <v>549</v>
      </c>
      <c r="C4380" s="718" t="s">
        <v>147</v>
      </c>
      <c r="D4380" s="718" t="s">
        <v>573</v>
      </c>
      <c r="E4380" s="719">
        <v>2000</v>
      </c>
      <c r="F4380" s="720" t="s">
        <v>4673</v>
      </c>
      <c r="G4380" s="718" t="s">
        <v>4674</v>
      </c>
      <c r="H4380" s="718" t="s">
        <v>539</v>
      </c>
      <c r="I4380" s="718" t="s">
        <v>738</v>
      </c>
      <c r="J4380" s="718" t="s">
        <v>1539</v>
      </c>
      <c r="K4380" s="721" t="s">
        <v>4675</v>
      </c>
      <c r="L4380" s="732">
        <v>3</v>
      </c>
      <c r="M4380" s="733">
        <v>5920</v>
      </c>
      <c r="N4380" s="734">
        <v>0</v>
      </c>
      <c r="O4380" s="732">
        <v>6</v>
      </c>
      <c r="P4380" s="733">
        <v>12000</v>
      </c>
      <c r="Q4380" s="735">
        <f t="shared" si="112"/>
        <v>0</v>
      </c>
      <c r="R4380" s="736" t="s">
        <v>523</v>
      </c>
    </row>
    <row r="4381" spans="1:18" s="28" customFormat="1" ht="12" x14ac:dyDescent="0.2">
      <c r="A4381" s="717" t="s">
        <v>514</v>
      </c>
      <c r="B4381" s="718" t="s">
        <v>515</v>
      </c>
      <c r="C4381" s="718" t="s">
        <v>147</v>
      </c>
      <c r="D4381" s="718" t="s">
        <v>4676</v>
      </c>
      <c r="E4381" s="719">
        <v>6000</v>
      </c>
      <c r="F4381" s="720" t="s">
        <v>4677</v>
      </c>
      <c r="G4381" s="718" t="s">
        <v>4678</v>
      </c>
      <c r="H4381" s="718" t="s">
        <v>527</v>
      </c>
      <c r="I4381" s="718" t="s">
        <v>528</v>
      </c>
      <c r="J4381" s="718" t="s">
        <v>2543</v>
      </c>
      <c r="K4381" s="721" t="s">
        <v>1127</v>
      </c>
      <c r="L4381" s="732">
        <v>11</v>
      </c>
      <c r="M4381" s="733">
        <v>61200</v>
      </c>
      <c r="N4381" s="734" t="s">
        <v>1127</v>
      </c>
      <c r="O4381" s="732">
        <v>6</v>
      </c>
      <c r="P4381" s="733">
        <v>36000</v>
      </c>
      <c r="Q4381" s="735" t="str">
        <f t="shared" si="112"/>
        <v>1 - INDETERMINADO</v>
      </c>
      <c r="R4381" s="736" t="s">
        <v>523</v>
      </c>
    </row>
    <row r="4382" spans="1:18" s="28" customFormat="1" ht="12" x14ac:dyDescent="0.2">
      <c r="A4382" s="717" t="s">
        <v>514</v>
      </c>
      <c r="B4382" s="718" t="s">
        <v>549</v>
      </c>
      <c r="C4382" s="718" t="s">
        <v>147</v>
      </c>
      <c r="D4382" s="718" t="s">
        <v>716</v>
      </c>
      <c r="E4382" s="719">
        <v>4500</v>
      </c>
      <c r="F4382" s="720" t="s">
        <v>4679</v>
      </c>
      <c r="G4382" s="718" t="s">
        <v>4680</v>
      </c>
      <c r="H4382" s="718" t="s">
        <v>930</v>
      </c>
      <c r="I4382" s="718" t="s">
        <v>528</v>
      </c>
      <c r="J4382" s="718" t="s">
        <v>931</v>
      </c>
      <c r="K4382" s="721" t="s">
        <v>4681</v>
      </c>
      <c r="L4382" s="732">
        <v>3</v>
      </c>
      <c r="M4382" s="733">
        <v>13086.67</v>
      </c>
      <c r="N4382" s="734">
        <v>0</v>
      </c>
      <c r="O4382" s="732">
        <v>6</v>
      </c>
      <c r="P4382" s="733">
        <v>27000</v>
      </c>
      <c r="Q4382" s="735">
        <f t="shared" si="112"/>
        <v>0</v>
      </c>
      <c r="R4382" s="736" t="s">
        <v>523</v>
      </c>
    </row>
    <row r="4383" spans="1:18" s="28" customFormat="1" ht="12" x14ac:dyDescent="0.2">
      <c r="A4383" s="717" t="s">
        <v>514</v>
      </c>
      <c r="B4383" s="718" t="s">
        <v>515</v>
      </c>
      <c r="C4383" s="718" t="s">
        <v>147</v>
      </c>
      <c r="D4383" s="718" t="s">
        <v>536</v>
      </c>
      <c r="E4383" s="719">
        <v>1200</v>
      </c>
      <c r="F4383" s="720" t="s">
        <v>4682</v>
      </c>
      <c r="G4383" s="718" t="s">
        <v>4683</v>
      </c>
      <c r="H4383" s="718" t="s">
        <v>539</v>
      </c>
      <c r="I4383" s="718" t="s">
        <v>528</v>
      </c>
      <c r="J4383" s="718" t="s">
        <v>596</v>
      </c>
      <c r="K4383" s="721" t="s">
        <v>796</v>
      </c>
      <c r="L4383" s="732">
        <v>12</v>
      </c>
      <c r="M4383" s="733">
        <v>14010</v>
      </c>
      <c r="N4383" s="734" t="s">
        <v>796</v>
      </c>
      <c r="O4383" s="732">
        <v>6</v>
      </c>
      <c r="P4383" s="733">
        <v>7120</v>
      </c>
      <c r="Q4383" s="735" t="str">
        <f t="shared" si="112"/>
        <v xml:space="preserve">MANDATO JUDICIAL </v>
      </c>
      <c r="R4383" s="736" t="s">
        <v>523</v>
      </c>
    </row>
    <row r="4384" spans="1:18" s="28" customFormat="1" ht="12" x14ac:dyDescent="0.2">
      <c r="A4384" s="717" t="s">
        <v>514</v>
      </c>
      <c r="B4384" s="718" t="s">
        <v>515</v>
      </c>
      <c r="C4384" s="718" t="s">
        <v>147</v>
      </c>
      <c r="D4384" s="718" t="s">
        <v>4684</v>
      </c>
      <c r="E4384" s="719">
        <v>6000</v>
      </c>
      <c r="F4384" s="720" t="s">
        <v>4685</v>
      </c>
      <c r="G4384" s="718" t="s">
        <v>4686</v>
      </c>
      <c r="H4384" s="718" t="s">
        <v>519</v>
      </c>
      <c r="I4384" s="718" t="s">
        <v>528</v>
      </c>
      <c r="J4384" s="718" t="s">
        <v>547</v>
      </c>
      <c r="K4384" s="721" t="s">
        <v>530</v>
      </c>
      <c r="L4384" s="732">
        <v>5</v>
      </c>
      <c r="M4384" s="733">
        <v>29800</v>
      </c>
      <c r="N4384" s="734" t="s">
        <v>530</v>
      </c>
      <c r="O4384" s="732">
        <v>6</v>
      </c>
      <c r="P4384" s="733">
        <v>35600</v>
      </c>
      <c r="Q4384" s="735" t="str">
        <f t="shared" si="112"/>
        <v>4 - INDETERMINADO</v>
      </c>
      <c r="R4384" s="736" t="s">
        <v>523</v>
      </c>
    </row>
    <row r="4385" spans="1:18" s="28" customFormat="1" ht="12" x14ac:dyDescent="0.2">
      <c r="A4385" s="717" t="s">
        <v>514</v>
      </c>
      <c r="B4385" s="718" t="s">
        <v>515</v>
      </c>
      <c r="C4385" s="718" t="s">
        <v>147</v>
      </c>
      <c r="D4385" s="718" t="s">
        <v>1112</v>
      </c>
      <c r="E4385" s="719">
        <v>2000</v>
      </c>
      <c r="F4385" s="720" t="s">
        <v>4687</v>
      </c>
      <c r="G4385" s="718" t="s">
        <v>4688</v>
      </c>
      <c r="H4385" s="718" t="s">
        <v>539</v>
      </c>
      <c r="I4385" s="718" t="s">
        <v>1332</v>
      </c>
      <c r="J4385" s="718" t="s">
        <v>4689</v>
      </c>
      <c r="K4385" s="721" t="s">
        <v>700</v>
      </c>
      <c r="L4385" s="732">
        <v>12</v>
      </c>
      <c r="M4385" s="733">
        <v>24810</v>
      </c>
      <c r="N4385" s="734" t="s">
        <v>700</v>
      </c>
      <c r="O4385" s="732">
        <v>6</v>
      </c>
      <c r="P4385" s="733">
        <v>11990.98</v>
      </c>
      <c r="Q4385" s="735" t="str">
        <f t="shared" si="112"/>
        <v>3 - INDETERMINADO</v>
      </c>
      <c r="R4385" s="736" t="s">
        <v>523</v>
      </c>
    </row>
    <row r="4386" spans="1:18" s="28" customFormat="1" ht="12" x14ac:dyDescent="0.2">
      <c r="A4386" s="717" t="s">
        <v>514</v>
      </c>
      <c r="B4386" s="718" t="s">
        <v>515</v>
      </c>
      <c r="C4386" s="718" t="s">
        <v>147</v>
      </c>
      <c r="D4386" s="718" t="s">
        <v>804</v>
      </c>
      <c r="E4386" s="719">
        <v>3000</v>
      </c>
      <c r="F4386" s="720" t="s">
        <v>4690</v>
      </c>
      <c r="G4386" s="718" t="s">
        <v>4691</v>
      </c>
      <c r="H4386" s="718" t="s">
        <v>519</v>
      </c>
      <c r="I4386" s="718" t="s">
        <v>528</v>
      </c>
      <c r="J4386" s="718" t="s">
        <v>547</v>
      </c>
      <c r="K4386" s="721" t="s">
        <v>700</v>
      </c>
      <c r="L4386" s="732">
        <v>5</v>
      </c>
      <c r="M4386" s="733">
        <v>15000</v>
      </c>
      <c r="N4386" s="734" t="s">
        <v>700</v>
      </c>
      <c r="O4386" s="732">
        <v>6</v>
      </c>
      <c r="P4386" s="733">
        <v>18000</v>
      </c>
      <c r="Q4386" s="735" t="str">
        <f t="shared" si="112"/>
        <v>3 - INDETERMINADO</v>
      </c>
      <c r="R4386" s="736" t="s">
        <v>523</v>
      </c>
    </row>
    <row r="4387" spans="1:18" s="28" customFormat="1" ht="12" x14ac:dyDescent="0.2">
      <c r="A4387" s="717" t="s">
        <v>514</v>
      </c>
      <c r="B4387" s="718" t="s">
        <v>515</v>
      </c>
      <c r="C4387" s="718" t="s">
        <v>147</v>
      </c>
      <c r="D4387" s="718" t="s">
        <v>4692</v>
      </c>
      <c r="E4387" s="719">
        <v>2500</v>
      </c>
      <c r="F4387" s="720" t="s">
        <v>4693</v>
      </c>
      <c r="G4387" s="718" t="s">
        <v>4694</v>
      </c>
      <c r="H4387" s="718" t="s">
        <v>539</v>
      </c>
      <c r="I4387" s="718" t="s">
        <v>528</v>
      </c>
      <c r="J4387" s="718" t="s">
        <v>4695</v>
      </c>
      <c r="K4387" s="721" t="s">
        <v>530</v>
      </c>
      <c r="L4387" s="732">
        <v>12</v>
      </c>
      <c r="M4387" s="733">
        <v>30433.339999999997</v>
      </c>
      <c r="N4387" s="734" t="s">
        <v>530</v>
      </c>
      <c r="O4387" s="732">
        <v>6</v>
      </c>
      <c r="P4387" s="733">
        <v>14916.67</v>
      </c>
      <c r="Q4387" s="735" t="str">
        <f t="shared" si="112"/>
        <v>4 - INDETERMINADO</v>
      </c>
      <c r="R4387" s="736" t="s">
        <v>523</v>
      </c>
    </row>
    <row r="4388" spans="1:18" s="28" customFormat="1" ht="12" x14ac:dyDescent="0.2">
      <c r="A4388" s="717" t="s">
        <v>514</v>
      </c>
      <c r="B4388" s="718" t="s">
        <v>515</v>
      </c>
      <c r="C4388" s="718" t="s">
        <v>147</v>
      </c>
      <c r="D4388" s="718" t="s">
        <v>4696</v>
      </c>
      <c r="E4388" s="719">
        <v>2320</v>
      </c>
      <c r="F4388" s="720" t="s">
        <v>4697</v>
      </c>
      <c r="G4388" s="718" t="s">
        <v>4698</v>
      </c>
      <c r="H4388" s="718"/>
      <c r="I4388" s="718" t="s">
        <v>520</v>
      </c>
      <c r="J4388" s="718" t="s">
        <v>1375</v>
      </c>
      <c r="K4388" s="721" t="s">
        <v>1834</v>
      </c>
      <c r="L4388" s="732">
        <v>12</v>
      </c>
      <c r="M4388" s="733">
        <v>28440</v>
      </c>
      <c r="N4388" s="734" t="s">
        <v>1834</v>
      </c>
      <c r="O4388" s="732">
        <v>6</v>
      </c>
      <c r="P4388" s="733">
        <v>13920</v>
      </c>
      <c r="Q4388" s="735" t="str">
        <f t="shared" si="112"/>
        <v>93 - INDETERMINADO</v>
      </c>
      <c r="R4388" s="736" t="s">
        <v>523</v>
      </c>
    </row>
    <row r="4389" spans="1:18" s="28" customFormat="1" ht="12" x14ac:dyDescent="0.2">
      <c r="A4389" s="717" t="s">
        <v>514</v>
      </c>
      <c r="B4389" s="718" t="s">
        <v>515</v>
      </c>
      <c r="C4389" s="718" t="s">
        <v>147</v>
      </c>
      <c r="D4389" s="718" t="s">
        <v>618</v>
      </c>
      <c r="E4389" s="719">
        <v>3000</v>
      </c>
      <c r="F4389" s="720" t="s">
        <v>4699</v>
      </c>
      <c r="G4389" s="718" t="s">
        <v>4700</v>
      </c>
      <c r="H4389" s="718" t="s">
        <v>565</v>
      </c>
      <c r="I4389" s="718" t="s">
        <v>528</v>
      </c>
      <c r="J4389" s="718" t="s">
        <v>566</v>
      </c>
      <c r="K4389" s="721" t="s">
        <v>557</v>
      </c>
      <c r="L4389" s="732">
        <v>5</v>
      </c>
      <c r="M4389" s="733">
        <v>15000</v>
      </c>
      <c r="N4389" s="734" t="s">
        <v>557</v>
      </c>
      <c r="O4389" s="732">
        <v>6</v>
      </c>
      <c r="P4389" s="733">
        <v>18000</v>
      </c>
      <c r="Q4389" s="735" t="str">
        <f t="shared" si="112"/>
        <v>13 - INDETERMINADO</v>
      </c>
      <c r="R4389" s="736" t="s">
        <v>523</v>
      </c>
    </row>
    <row r="4390" spans="1:18" s="28" customFormat="1" ht="12" x14ac:dyDescent="0.2">
      <c r="A4390" s="717" t="s">
        <v>514</v>
      </c>
      <c r="B4390" s="718" t="s">
        <v>515</v>
      </c>
      <c r="C4390" s="718" t="s">
        <v>147</v>
      </c>
      <c r="D4390" s="718" t="s">
        <v>1479</v>
      </c>
      <c r="E4390" s="719">
        <v>3000</v>
      </c>
      <c r="F4390" s="720" t="s">
        <v>4701</v>
      </c>
      <c r="G4390" s="718" t="s">
        <v>4702</v>
      </c>
      <c r="H4390" s="718" t="s">
        <v>539</v>
      </c>
      <c r="I4390" s="718" t="s">
        <v>528</v>
      </c>
      <c r="J4390" s="718" t="s">
        <v>596</v>
      </c>
      <c r="K4390" s="721" t="s">
        <v>745</v>
      </c>
      <c r="L4390" s="732">
        <v>5</v>
      </c>
      <c r="M4390" s="733">
        <v>14700</v>
      </c>
      <c r="N4390" s="734" t="s">
        <v>745</v>
      </c>
      <c r="O4390" s="732">
        <v>0</v>
      </c>
      <c r="P4390" s="733">
        <v>0</v>
      </c>
      <c r="Q4390" s="735" t="str">
        <f t="shared" si="112"/>
        <v>2 - INDETERMINADO</v>
      </c>
      <c r="R4390" s="736" t="s">
        <v>523</v>
      </c>
    </row>
    <row r="4391" spans="1:18" s="28" customFormat="1" ht="12" x14ac:dyDescent="0.2">
      <c r="A4391" s="717" t="s">
        <v>514</v>
      </c>
      <c r="B4391" s="718" t="s">
        <v>515</v>
      </c>
      <c r="C4391" s="718" t="s">
        <v>147</v>
      </c>
      <c r="D4391" s="718" t="s">
        <v>4703</v>
      </c>
      <c r="E4391" s="719">
        <v>4500</v>
      </c>
      <c r="F4391" s="720" t="s">
        <v>4704</v>
      </c>
      <c r="G4391" s="718" t="s">
        <v>4705</v>
      </c>
      <c r="H4391" s="718" t="s">
        <v>519</v>
      </c>
      <c r="I4391" s="718" t="s">
        <v>528</v>
      </c>
      <c r="J4391" s="718" t="s">
        <v>817</v>
      </c>
      <c r="K4391" s="721" t="s">
        <v>557</v>
      </c>
      <c r="L4391" s="732">
        <v>5</v>
      </c>
      <c r="M4391" s="733">
        <v>22500</v>
      </c>
      <c r="N4391" s="734" t="s">
        <v>557</v>
      </c>
      <c r="O4391" s="732">
        <v>6</v>
      </c>
      <c r="P4391" s="733">
        <v>27000</v>
      </c>
      <c r="Q4391" s="735" t="str">
        <f t="shared" si="112"/>
        <v>13 - INDETERMINADO</v>
      </c>
      <c r="R4391" s="736" t="s">
        <v>523</v>
      </c>
    </row>
    <row r="4392" spans="1:18" s="28" customFormat="1" ht="12" x14ac:dyDescent="0.2">
      <c r="A4392" s="717" t="s">
        <v>514</v>
      </c>
      <c r="B4392" s="718" t="s">
        <v>515</v>
      </c>
      <c r="C4392" s="718" t="s">
        <v>147</v>
      </c>
      <c r="D4392" s="718" t="s">
        <v>536</v>
      </c>
      <c r="E4392" s="719">
        <v>3000</v>
      </c>
      <c r="F4392" s="720" t="s">
        <v>4706</v>
      </c>
      <c r="G4392" s="718" t="s">
        <v>4707</v>
      </c>
      <c r="H4392" s="718" t="s">
        <v>519</v>
      </c>
      <c r="I4392" s="718" t="s">
        <v>528</v>
      </c>
      <c r="J4392" s="718" t="s">
        <v>4526</v>
      </c>
      <c r="K4392" s="721" t="s">
        <v>541</v>
      </c>
      <c r="L4392" s="732">
        <v>5</v>
      </c>
      <c r="M4392" s="733">
        <v>15000</v>
      </c>
      <c r="N4392" s="734" t="s">
        <v>541</v>
      </c>
      <c r="O4392" s="732">
        <v>6</v>
      </c>
      <c r="P4392" s="733">
        <v>17800</v>
      </c>
      <c r="Q4392" s="735" t="str">
        <f t="shared" si="112"/>
        <v>5 - INDETERMINADO</v>
      </c>
      <c r="R4392" s="736" t="s">
        <v>523</v>
      </c>
    </row>
    <row r="4393" spans="1:18" s="28" customFormat="1" ht="12" x14ac:dyDescent="0.2">
      <c r="A4393" s="717" t="s">
        <v>514</v>
      </c>
      <c r="B4393" s="718" t="s">
        <v>515</v>
      </c>
      <c r="C4393" s="718" t="s">
        <v>147</v>
      </c>
      <c r="D4393" s="718" t="s">
        <v>728</v>
      </c>
      <c r="E4393" s="719">
        <v>2000</v>
      </c>
      <c r="F4393" s="720" t="s">
        <v>4708</v>
      </c>
      <c r="G4393" s="718" t="s">
        <v>4709</v>
      </c>
      <c r="H4393" s="718" t="s">
        <v>539</v>
      </c>
      <c r="I4393" s="718" t="s">
        <v>528</v>
      </c>
      <c r="J4393" s="718" t="s">
        <v>1517</v>
      </c>
      <c r="K4393" s="721" t="s">
        <v>4710</v>
      </c>
      <c r="L4393" s="732">
        <v>3</v>
      </c>
      <c r="M4393" s="733">
        <v>5010</v>
      </c>
      <c r="N4393" s="734">
        <v>0</v>
      </c>
      <c r="O4393" s="732">
        <v>3</v>
      </c>
      <c r="P4393" s="733">
        <v>6000</v>
      </c>
      <c r="Q4393" s="735">
        <f t="shared" si="112"/>
        <v>0</v>
      </c>
      <c r="R4393" s="736" t="s">
        <v>523</v>
      </c>
    </row>
    <row r="4394" spans="1:18" s="28" customFormat="1" ht="12" x14ac:dyDescent="0.2">
      <c r="A4394" s="717" t="s">
        <v>514</v>
      </c>
      <c r="B4394" s="718" t="s">
        <v>515</v>
      </c>
      <c r="C4394" s="718" t="s">
        <v>147</v>
      </c>
      <c r="D4394" s="718" t="s">
        <v>1039</v>
      </c>
      <c r="E4394" s="719">
        <v>3000</v>
      </c>
      <c r="F4394" s="720" t="s">
        <v>4711</v>
      </c>
      <c r="G4394" s="718" t="s">
        <v>4712</v>
      </c>
      <c r="H4394" s="718" t="s">
        <v>539</v>
      </c>
      <c r="I4394" s="718" t="s">
        <v>528</v>
      </c>
      <c r="J4394" s="718" t="s">
        <v>596</v>
      </c>
      <c r="K4394" s="721" t="s">
        <v>557</v>
      </c>
      <c r="L4394" s="732">
        <v>5</v>
      </c>
      <c r="M4394" s="733">
        <v>14900</v>
      </c>
      <c r="N4394" s="734" t="s">
        <v>557</v>
      </c>
      <c r="O4394" s="732">
        <v>6</v>
      </c>
      <c r="P4394" s="733">
        <v>17986.879999999997</v>
      </c>
      <c r="Q4394" s="735" t="str">
        <f t="shared" si="112"/>
        <v>13 - INDETERMINADO</v>
      </c>
      <c r="R4394" s="736" t="s">
        <v>523</v>
      </c>
    </row>
    <row r="4395" spans="1:18" s="28" customFormat="1" ht="12" x14ac:dyDescent="0.2">
      <c r="A4395" s="717" t="s">
        <v>514</v>
      </c>
      <c r="B4395" s="718" t="s">
        <v>515</v>
      </c>
      <c r="C4395" s="718" t="s">
        <v>147</v>
      </c>
      <c r="D4395" s="718" t="s">
        <v>1510</v>
      </c>
      <c r="E4395" s="719">
        <v>5000</v>
      </c>
      <c r="F4395" s="720" t="s">
        <v>4713</v>
      </c>
      <c r="G4395" s="718" t="s">
        <v>4714</v>
      </c>
      <c r="H4395" s="718" t="s">
        <v>519</v>
      </c>
      <c r="I4395" s="718" t="s">
        <v>528</v>
      </c>
      <c r="J4395" s="718" t="s">
        <v>547</v>
      </c>
      <c r="K4395" s="721" t="s">
        <v>557</v>
      </c>
      <c r="L4395" s="732">
        <v>5</v>
      </c>
      <c r="M4395" s="733">
        <v>25000</v>
      </c>
      <c r="N4395" s="734" t="s">
        <v>557</v>
      </c>
      <c r="O4395" s="732">
        <v>6</v>
      </c>
      <c r="P4395" s="733">
        <v>30000</v>
      </c>
      <c r="Q4395" s="735" t="str">
        <f t="shared" si="112"/>
        <v>13 - INDETERMINADO</v>
      </c>
      <c r="R4395" s="736" t="s">
        <v>523</v>
      </c>
    </row>
    <row r="4396" spans="1:18" s="28" customFormat="1" ht="12" x14ac:dyDescent="0.2">
      <c r="A4396" s="717" t="s">
        <v>514</v>
      </c>
      <c r="B4396" s="718" t="s">
        <v>515</v>
      </c>
      <c r="C4396" s="718" t="s">
        <v>147</v>
      </c>
      <c r="D4396" s="718" t="s">
        <v>4715</v>
      </c>
      <c r="E4396" s="719">
        <v>4000</v>
      </c>
      <c r="F4396" s="720" t="s">
        <v>4716</v>
      </c>
      <c r="G4396" s="718" t="s">
        <v>4717</v>
      </c>
      <c r="H4396" s="718" t="s">
        <v>539</v>
      </c>
      <c r="I4396" s="718" t="s">
        <v>794</v>
      </c>
      <c r="J4396" s="718" t="s">
        <v>4718</v>
      </c>
      <c r="K4396" s="721" t="s">
        <v>4719</v>
      </c>
      <c r="L4396" s="732">
        <v>12</v>
      </c>
      <c r="M4396" s="733">
        <v>48600</v>
      </c>
      <c r="N4396" s="734" t="s">
        <v>4719</v>
      </c>
      <c r="O4396" s="732">
        <v>6</v>
      </c>
      <c r="P4396" s="733">
        <v>23993.89</v>
      </c>
      <c r="Q4396" s="735" t="str">
        <f t="shared" si="112"/>
        <v>21 - INDETERMINADO</v>
      </c>
      <c r="R4396" s="736" t="s">
        <v>523</v>
      </c>
    </row>
    <row r="4397" spans="1:18" s="28" customFormat="1" ht="12" x14ac:dyDescent="0.2">
      <c r="A4397" s="717" t="s">
        <v>514</v>
      </c>
      <c r="B4397" s="718" t="s">
        <v>515</v>
      </c>
      <c r="C4397" s="718" t="s">
        <v>147</v>
      </c>
      <c r="D4397" s="718" t="s">
        <v>4720</v>
      </c>
      <c r="E4397" s="719">
        <v>8500</v>
      </c>
      <c r="F4397" s="720" t="s">
        <v>4721</v>
      </c>
      <c r="G4397" s="718" t="s">
        <v>4722</v>
      </c>
      <c r="H4397" s="718" t="s">
        <v>539</v>
      </c>
      <c r="I4397" s="718" t="s">
        <v>528</v>
      </c>
      <c r="J4397" s="718" t="s">
        <v>596</v>
      </c>
      <c r="K4397" s="721" t="s">
        <v>700</v>
      </c>
      <c r="L4397" s="732">
        <v>5</v>
      </c>
      <c r="M4397" s="733">
        <v>42500</v>
      </c>
      <c r="N4397" s="734" t="s">
        <v>700</v>
      </c>
      <c r="O4397" s="732">
        <v>6</v>
      </c>
      <c r="P4397" s="733">
        <v>51000</v>
      </c>
      <c r="Q4397" s="735" t="str">
        <f t="shared" si="112"/>
        <v>3 - INDETERMINADO</v>
      </c>
      <c r="R4397" s="736" t="s">
        <v>523</v>
      </c>
    </row>
    <row r="4398" spans="1:18" s="28" customFormat="1" ht="12" x14ac:dyDescent="0.2">
      <c r="A4398" s="717" t="s">
        <v>514</v>
      </c>
      <c r="B4398" s="718" t="s">
        <v>515</v>
      </c>
      <c r="C4398" s="718" t="s">
        <v>147</v>
      </c>
      <c r="D4398" s="718" t="s">
        <v>1081</v>
      </c>
      <c r="E4398" s="719">
        <v>2500</v>
      </c>
      <c r="F4398" s="720" t="s">
        <v>4723</v>
      </c>
      <c r="G4398" s="718" t="s">
        <v>4724</v>
      </c>
      <c r="H4398" s="718" t="s">
        <v>539</v>
      </c>
      <c r="I4398" s="718" t="s">
        <v>528</v>
      </c>
      <c r="J4398" s="718" t="s">
        <v>1517</v>
      </c>
      <c r="K4398" s="721" t="s">
        <v>785</v>
      </c>
      <c r="L4398" s="732">
        <v>12</v>
      </c>
      <c r="M4398" s="733">
        <v>30600</v>
      </c>
      <c r="N4398" s="734" t="s">
        <v>785</v>
      </c>
      <c r="O4398" s="732">
        <v>6</v>
      </c>
      <c r="P4398" s="733">
        <v>14997.92</v>
      </c>
      <c r="Q4398" s="735" t="str">
        <f t="shared" si="112"/>
        <v>11 - INDETERMINADO</v>
      </c>
      <c r="R4398" s="736" t="s">
        <v>523</v>
      </c>
    </row>
    <row r="4399" spans="1:18" s="28" customFormat="1" ht="12" x14ac:dyDescent="0.2">
      <c r="A4399" s="717" t="s">
        <v>514</v>
      </c>
      <c r="B4399" s="718" t="s">
        <v>515</v>
      </c>
      <c r="C4399" s="718" t="s">
        <v>147</v>
      </c>
      <c r="D4399" s="718" t="s">
        <v>724</v>
      </c>
      <c r="E4399" s="719">
        <v>3000</v>
      </c>
      <c r="F4399" s="720" t="s">
        <v>4725</v>
      </c>
      <c r="G4399" s="718" t="s">
        <v>4726</v>
      </c>
      <c r="H4399" s="718" t="s">
        <v>519</v>
      </c>
      <c r="I4399" s="718" t="s">
        <v>520</v>
      </c>
      <c r="J4399" s="718" t="s">
        <v>534</v>
      </c>
      <c r="K4399" s="721" t="s">
        <v>557</v>
      </c>
      <c r="L4399" s="732">
        <v>5</v>
      </c>
      <c r="M4399" s="733">
        <v>15000</v>
      </c>
      <c r="N4399" s="734" t="s">
        <v>557</v>
      </c>
      <c r="O4399" s="732">
        <v>6</v>
      </c>
      <c r="P4399" s="733">
        <v>18000</v>
      </c>
      <c r="Q4399" s="735" t="str">
        <f t="shared" si="112"/>
        <v>13 - INDETERMINADO</v>
      </c>
      <c r="R4399" s="736" t="s">
        <v>523</v>
      </c>
    </row>
    <row r="4400" spans="1:18" s="28" customFormat="1" ht="12" x14ac:dyDescent="0.2">
      <c r="A4400" s="717" t="s">
        <v>514</v>
      </c>
      <c r="B4400" s="718" t="s">
        <v>549</v>
      </c>
      <c r="C4400" s="718" t="s">
        <v>147</v>
      </c>
      <c r="D4400" s="718" t="s">
        <v>626</v>
      </c>
      <c r="E4400" s="719">
        <v>2500</v>
      </c>
      <c r="F4400" s="720" t="s">
        <v>4727</v>
      </c>
      <c r="G4400" s="718" t="s">
        <v>4728</v>
      </c>
      <c r="H4400" s="718" t="s">
        <v>539</v>
      </c>
      <c r="I4400" s="718" t="s">
        <v>520</v>
      </c>
      <c r="J4400" s="718" t="s">
        <v>1491</v>
      </c>
      <c r="K4400" s="721" t="s">
        <v>4729</v>
      </c>
      <c r="L4400" s="732">
        <v>3</v>
      </c>
      <c r="M4400" s="733">
        <v>7353.34</v>
      </c>
      <c r="N4400" s="734">
        <v>0</v>
      </c>
      <c r="O4400" s="732">
        <v>3</v>
      </c>
      <c r="P4400" s="733">
        <v>7339.07</v>
      </c>
      <c r="Q4400" s="735">
        <f t="shared" si="112"/>
        <v>0</v>
      </c>
      <c r="R4400" s="736" t="s">
        <v>523</v>
      </c>
    </row>
    <row r="4401" spans="1:18" s="28" customFormat="1" ht="12" x14ac:dyDescent="0.2">
      <c r="A4401" s="717" t="s">
        <v>514</v>
      </c>
      <c r="B4401" s="718" t="s">
        <v>515</v>
      </c>
      <c r="C4401" s="718" t="s">
        <v>147</v>
      </c>
      <c r="D4401" s="718" t="s">
        <v>1576</v>
      </c>
      <c r="E4401" s="719">
        <v>3000</v>
      </c>
      <c r="F4401" s="720" t="s">
        <v>4730</v>
      </c>
      <c r="G4401" s="718" t="s">
        <v>4731</v>
      </c>
      <c r="H4401" s="718"/>
      <c r="I4401" s="718" t="s">
        <v>520</v>
      </c>
      <c r="J4401" s="718" t="s">
        <v>4732</v>
      </c>
      <c r="K4401" s="721" t="s">
        <v>557</v>
      </c>
      <c r="L4401" s="732">
        <v>5</v>
      </c>
      <c r="M4401" s="733">
        <v>15000</v>
      </c>
      <c r="N4401" s="734" t="s">
        <v>557</v>
      </c>
      <c r="O4401" s="732">
        <v>6</v>
      </c>
      <c r="P4401" s="733">
        <v>18000</v>
      </c>
      <c r="Q4401" s="735" t="str">
        <f t="shared" si="112"/>
        <v>13 - INDETERMINADO</v>
      </c>
      <c r="R4401" s="736" t="s">
        <v>523</v>
      </c>
    </row>
    <row r="4402" spans="1:18" s="28" customFormat="1" ht="12" x14ac:dyDescent="0.2">
      <c r="A4402" s="717" t="s">
        <v>514</v>
      </c>
      <c r="B4402" s="718" t="s">
        <v>515</v>
      </c>
      <c r="C4402" s="718" t="s">
        <v>147</v>
      </c>
      <c r="D4402" s="718" t="s">
        <v>2710</v>
      </c>
      <c r="E4402" s="719">
        <v>5000</v>
      </c>
      <c r="F4402" s="720" t="s">
        <v>4733</v>
      </c>
      <c r="G4402" s="718" t="s">
        <v>4734</v>
      </c>
      <c r="H4402" s="718" t="s">
        <v>519</v>
      </c>
      <c r="I4402" s="718" t="s">
        <v>528</v>
      </c>
      <c r="J4402" s="718" t="s">
        <v>547</v>
      </c>
      <c r="K4402" s="721">
        <v>11</v>
      </c>
      <c r="L4402" s="732">
        <v>2</v>
      </c>
      <c r="M4402" s="733">
        <v>10000</v>
      </c>
      <c r="N4402" s="734" t="s">
        <v>542</v>
      </c>
      <c r="O4402" s="732">
        <v>0</v>
      </c>
      <c r="P4402" s="733">
        <v>0</v>
      </c>
      <c r="Q4402" s="735"/>
      <c r="R4402" s="736" t="s">
        <v>543</v>
      </c>
    </row>
    <row r="4403" spans="1:18" s="28" customFormat="1" ht="12" x14ac:dyDescent="0.2">
      <c r="A4403" s="717" t="s">
        <v>514</v>
      </c>
      <c r="B4403" s="718" t="s">
        <v>515</v>
      </c>
      <c r="C4403" s="718" t="s">
        <v>147</v>
      </c>
      <c r="D4403" s="718" t="s">
        <v>4735</v>
      </c>
      <c r="E4403" s="719">
        <v>4500</v>
      </c>
      <c r="F4403" s="720" t="s">
        <v>4733</v>
      </c>
      <c r="G4403" s="718" t="s">
        <v>4734</v>
      </c>
      <c r="H4403" s="718" t="s">
        <v>519</v>
      </c>
      <c r="I4403" s="718" t="s">
        <v>528</v>
      </c>
      <c r="J4403" s="718" t="s">
        <v>547</v>
      </c>
      <c r="K4403" s="721" t="s">
        <v>1127</v>
      </c>
      <c r="L4403" s="732">
        <v>4</v>
      </c>
      <c r="M4403" s="733">
        <v>14850</v>
      </c>
      <c r="N4403" s="734" t="s">
        <v>1127</v>
      </c>
      <c r="O4403" s="732">
        <v>0</v>
      </c>
      <c r="P4403" s="733">
        <v>0</v>
      </c>
      <c r="Q4403" s="735" t="str">
        <f>+N4403</f>
        <v>1 - INDETERMINADO</v>
      </c>
      <c r="R4403" s="736" t="s">
        <v>523</v>
      </c>
    </row>
    <row r="4404" spans="1:18" s="28" customFormat="1" ht="12" x14ac:dyDescent="0.2">
      <c r="A4404" s="717" t="s">
        <v>514</v>
      </c>
      <c r="B4404" s="718" t="s">
        <v>549</v>
      </c>
      <c r="C4404" s="718" t="s">
        <v>147</v>
      </c>
      <c r="D4404" s="718" t="s">
        <v>4736</v>
      </c>
      <c r="E4404" s="719">
        <v>6000</v>
      </c>
      <c r="F4404" s="720" t="s">
        <v>4737</v>
      </c>
      <c r="G4404" s="718" t="s">
        <v>4738</v>
      </c>
      <c r="H4404" s="718" t="s">
        <v>519</v>
      </c>
      <c r="I4404" s="718" t="s">
        <v>528</v>
      </c>
      <c r="J4404" s="718" t="s">
        <v>547</v>
      </c>
      <c r="K4404" s="721" t="s">
        <v>542</v>
      </c>
      <c r="L4404" s="732">
        <v>0</v>
      </c>
      <c r="M4404" s="733">
        <v>0</v>
      </c>
      <c r="N4404" s="734">
        <v>0</v>
      </c>
      <c r="O4404" s="732">
        <v>3</v>
      </c>
      <c r="P4404" s="733">
        <v>13796.67</v>
      </c>
      <c r="Q4404" s="735">
        <f>+N4404</f>
        <v>0</v>
      </c>
      <c r="R4404" s="736" t="s">
        <v>523</v>
      </c>
    </row>
    <row r="4405" spans="1:18" s="28" customFormat="1" ht="12" x14ac:dyDescent="0.2">
      <c r="A4405" s="717" t="s">
        <v>514</v>
      </c>
      <c r="B4405" s="718" t="s">
        <v>515</v>
      </c>
      <c r="C4405" s="718" t="s">
        <v>147</v>
      </c>
      <c r="D4405" s="718" t="s">
        <v>841</v>
      </c>
      <c r="E4405" s="719">
        <v>3000</v>
      </c>
      <c r="F4405" s="720" t="s">
        <v>4739</v>
      </c>
      <c r="G4405" s="718" t="s">
        <v>4740</v>
      </c>
      <c r="H4405" s="718" t="s">
        <v>527</v>
      </c>
      <c r="I4405" s="718" t="s">
        <v>520</v>
      </c>
      <c r="J4405" s="718" t="s">
        <v>803</v>
      </c>
      <c r="K4405" s="721" t="s">
        <v>700</v>
      </c>
      <c r="L4405" s="732">
        <v>5</v>
      </c>
      <c r="M4405" s="733">
        <v>15000</v>
      </c>
      <c r="N4405" s="734" t="s">
        <v>700</v>
      </c>
      <c r="O4405" s="732">
        <v>6</v>
      </c>
      <c r="P4405" s="733">
        <v>16817</v>
      </c>
      <c r="Q4405" s="735" t="str">
        <f>+N4405</f>
        <v>3 - INDETERMINADO</v>
      </c>
      <c r="R4405" s="736" t="s">
        <v>523</v>
      </c>
    </row>
    <row r="4406" spans="1:18" s="28" customFormat="1" ht="12" x14ac:dyDescent="0.2">
      <c r="A4406" s="717" t="s">
        <v>514</v>
      </c>
      <c r="B4406" s="718" t="s">
        <v>515</v>
      </c>
      <c r="C4406" s="718" t="s">
        <v>147</v>
      </c>
      <c r="D4406" s="718" t="s">
        <v>4741</v>
      </c>
      <c r="E4406" s="719">
        <v>12000</v>
      </c>
      <c r="F4406" s="720" t="s">
        <v>4742</v>
      </c>
      <c r="G4406" s="718" t="s">
        <v>4743</v>
      </c>
      <c r="H4406" s="718" t="s">
        <v>519</v>
      </c>
      <c r="I4406" s="718" t="s">
        <v>528</v>
      </c>
      <c r="J4406" s="718" t="s">
        <v>547</v>
      </c>
      <c r="K4406" s="721" t="s">
        <v>535</v>
      </c>
      <c r="L4406" s="732">
        <v>12</v>
      </c>
      <c r="M4406" s="733">
        <v>144600</v>
      </c>
      <c r="N4406" s="734" t="s">
        <v>535</v>
      </c>
      <c r="O4406" s="732">
        <v>6</v>
      </c>
      <c r="P4406" s="733">
        <v>71941.66</v>
      </c>
      <c r="Q4406" s="735" t="str">
        <f>+N4406</f>
        <v>12 - INDETERMINADO</v>
      </c>
      <c r="R4406" s="736" t="s">
        <v>523</v>
      </c>
    </row>
    <row r="4407" spans="1:18" s="28" customFormat="1" ht="12" x14ac:dyDescent="0.2">
      <c r="A4407" s="717" t="s">
        <v>514</v>
      </c>
      <c r="B4407" s="718" t="s">
        <v>515</v>
      </c>
      <c r="C4407" s="718" t="s">
        <v>147</v>
      </c>
      <c r="D4407" s="718" t="s">
        <v>4744</v>
      </c>
      <c r="E4407" s="719">
        <v>2500</v>
      </c>
      <c r="F4407" s="720" t="s">
        <v>4745</v>
      </c>
      <c r="G4407" s="718" t="s">
        <v>4746</v>
      </c>
      <c r="H4407" s="718" t="s">
        <v>623</v>
      </c>
      <c r="I4407" s="718" t="s">
        <v>615</v>
      </c>
      <c r="J4407" s="718" t="s">
        <v>3057</v>
      </c>
      <c r="K4407" s="721" t="s">
        <v>1153</v>
      </c>
      <c r="L4407" s="732">
        <v>1</v>
      </c>
      <c r="M4407" s="733">
        <v>1083.33</v>
      </c>
      <c r="N4407" s="734" t="s">
        <v>1153</v>
      </c>
      <c r="O4407" s="732">
        <v>0</v>
      </c>
      <c r="P4407" s="733">
        <v>0</v>
      </c>
      <c r="Q4407" s="735"/>
      <c r="R4407" s="736" t="s">
        <v>543</v>
      </c>
    </row>
    <row r="4408" spans="1:18" s="28" customFormat="1" ht="12" x14ac:dyDescent="0.2">
      <c r="A4408" s="717" t="s">
        <v>514</v>
      </c>
      <c r="B4408" s="718" t="s">
        <v>515</v>
      </c>
      <c r="C4408" s="718" t="s">
        <v>147</v>
      </c>
      <c r="D4408" s="718" t="s">
        <v>558</v>
      </c>
      <c r="E4408" s="719">
        <v>3000</v>
      </c>
      <c r="F4408" s="720" t="s">
        <v>4745</v>
      </c>
      <c r="G4408" s="718" t="s">
        <v>4746</v>
      </c>
      <c r="H4408" s="718" t="s">
        <v>623</v>
      </c>
      <c r="I4408" s="718" t="s">
        <v>615</v>
      </c>
      <c r="J4408" s="718" t="s">
        <v>3057</v>
      </c>
      <c r="K4408" s="721" t="s">
        <v>1153</v>
      </c>
      <c r="L4408" s="732">
        <v>12</v>
      </c>
      <c r="M4408" s="733">
        <v>35300</v>
      </c>
      <c r="N4408" s="734" t="s">
        <v>1153</v>
      </c>
      <c r="O4408" s="732">
        <v>6</v>
      </c>
      <c r="P4408" s="733">
        <v>17999.169999999998</v>
      </c>
      <c r="Q4408" s="735" t="str">
        <f>+N4408</f>
        <v>17 - INDETERMINADO</v>
      </c>
      <c r="R4408" s="736" t="s">
        <v>523</v>
      </c>
    </row>
    <row r="4409" spans="1:18" s="28" customFormat="1" ht="12" x14ac:dyDescent="0.2">
      <c r="A4409" s="717" t="s">
        <v>514</v>
      </c>
      <c r="B4409" s="718" t="s">
        <v>549</v>
      </c>
      <c r="C4409" s="718" t="s">
        <v>147</v>
      </c>
      <c r="D4409" s="718" t="s">
        <v>3472</v>
      </c>
      <c r="E4409" s="719">
        <v>8000</v>
      </c>
      <c r="F4409" s="720" t="s">
        <v>4747</v>
      </c>
      <c r="G4409" s="718" t="s">
        <v>4748</v>
      </c>
      <c r="H4409" s="718" t="s">
        <v>539</v>
      </c>
      <c r="I4409" s="718" t="s">
        <v>528</v>
      </c>
      <c r="J4409" s="718" t="s">
        <v>4749</v>
      </c>
      <c r="K4409" s="721" t="s">
        <v>542</v>
      </c>
      <c r="L4409" s="732">
        <v>0</v>
      </c>
      <c r="M4409" s="733">
        <v>0</v>
      </c>
      <c r="N4409" s="734">
        <v>0</v>
      </c>
      <c r="O4409" s="732">
        <v>3</v>
      </c>
      <c r="P4409" s="733">
        <v>17333.330000000002</v>
      </c>
      <c r="Q4409" s="735">
        <f>+N4409</f>
        <v>0</v>
      </c>
      <c r="R4409" s="736" t="s">
        <v>523</v>
      </c>
    </row>
    <row r="4410" spans="1:18" s="28" customFormat="1" ht="12" x14ac:dyDescent="0.2">
      <c r="A4410" s="717" t="s">
        <v>514</v>
      </c>
      <c r="B4410" s="718" t="s">
        <v>549</v>
      </c>
      <c r="C4410" s="718" t="s">
        <v>147</v>
      </c>
      <c r="D4410" s="718" t="s">
        <v>716</v>
      </c>
      <c r="E4410" s="719">
        <v>4500</v>
      </c>
      <c r="F4410" s="720" t="s">
        <v>4750</v>
      </c>
      <c r="G4410" s="718" t="s">
        <v>4751</v>
      </c>
      <c r="H4410" s="718" t="s">
        <v>539</v>
      </c>
      <c r="I4410" s="718" t="s">
        <v>528</v>
      </c>
      <c r="J4410" s="718" t="s">
        <v>1517</v>
      </c>
      <c r="K4410" s="721" t="s">
        <v>4752</v>
      </c>
      <c r="L4410" s="732">
        <v>3</v>
      </c>
      <c r="M4410" s="733">
        <v>13086.67</v>
      </c>
      <c r="N4410" s="734">
        <v>0</v>
      </c>
      <c r="O4410" s="732">
        <v>6</v>
      </c>
      <c r="P4410" s="733">
        <v>27000</v>
      </c>
      <c r="Q4410" s="735">
        <f>+N4410</f>
        <v>0</v>
      </c>
      <c r="R4410" s="736" t="s">
        <v>523</v>
      </c>
    </row>
    <row r="4411" spans="1:18" s="28" customFormat="1" ht="12" x14ac:dyDescent="0.2">
      <c r="A4411" s="717" t="s">
        <v>514</v>
      </c>
      <c r="B4411" s="718" t="s">
        <v>515</v>
      </c>
      <c r="C4411" s="718" t="s">
        <v>147</v>
      </c>
      <c r="D4411" s="718" t="s">
        <v>4753</v>
      </c>
      <c r="E4411" s="719">
        <v>5000</v>
      </c>
      <c r="F4411" s="720" t="s">
        <v>4754</v>
      </c>
      <c r="G4411" s="718" t="s">
        <v>4755</v>
      </c>
      <c r="H4411" s="718" t="s">
        <v>519</v>
      </c>
      <c r="I4411" s="718" t="s">
        <v>528</v>
      </c>
      <c r="J4411" s="718" t="s">
        <v>547</v>
      </c>
      <c r="K4411" s="721" t="s">
        <v>530</v>
      </c>
      <c r="L4411" s="732">
        <v>5</v>
      </c>
      <c r="M4411" s="733">
        <v>25000</v>
      </c>
      <c r="N4411" s="734" t="s">
        <v>530</v>
      </c>
      <c r="O4411" s="732">
        <v>6</v>
      </c>
      <c r="P4411" s="733">
        <v>30000</v>
      </c>
      <c r="Q4411" s="735" t="str">
        <f>+N4411</f>
        <v>4 - INDETERMINADO</v>
      </c>
      <c r="R4411" s="736" t="s">
        <v>523</v>
      </c>
    </row>
    <row r="4412" spans="1:18" s="28" customFormat="1" ht="12" x14ac:dyDescent="0.2">
      <c r="A4412" s="717" t="s">
        <v>514</v>
      </c>
      <c r="B4412" s="718" t="s">
        <v>515</v>
      </c>
      <c r="C4412" s="718" t="s">
        <v>147</v>
      </c>
      <c r="D4412" s="718" t="s">
        <v>4756</v>
      </c>
      <c r="E4412" s="719">
        <v>8000</v>
      </c>
      <c r="F4412" s="720" t="s">
        <v>4757</v>
      </c>
      <c r="G4412" s="718" t="s">
        <v>4758</v>
      </c>
      <c r="H4412" s="718" t="s">
        <v>519</v>
      </c>
      <c r="I4412" s="718" t="s">
        <v>528</v>
      </c>
      <c r="J4412" s="718" t="s">
        <v>547</v>
      </c>
      <c r="K4412" s="721" t="s">
        <v>763</v>
      </c>
      <c r="L4412" s="732">
        <v>12</v>
      </c>
      <c r="M4412" s="733">
        <v>96600</v>
      </c>
      <c r="N4412" s="734" t="s">
        <v>763</v>
      </c>
      <c r="O4412" s="732">
        <v>1</v>
      </c>
      <c r="P4412" s="733">
        <v>8000</v>
      </c>
      <c r="Q4412" s="735"/>
      <c r="R4412" s="736" t="s">
        <v>543</v>
      </c>
    </row>
    <row r="4413" spans="1:18" s="28" customFormat="1" ht="12" x14ac:dyDescent="0.2">
      <c r="A4413" s="717" t="s">
        <v>514</v>
      </c>
      <c r="B4413" s="718" t="s">
        <v>549</v>
      </c>
      <c r="C4413" s="718" t="s">
        <v>147</v>
      </c>
      <c r="D4413" s="718" t="s">
        <v>881</v>
      </c>
      <c r="E4413" s="719">
        <v>3000</v>
      </c>
      <c r="F4413" s="720" t="s">
        <v>4759</v>
      </c>
      <c r="G4413" s="718" t="s">
        <v>4760</v>
      </c>
      <c r="H4413" s="718" t="s">
        <v>539</v>
      </c>
      <c r="I4413" s="718" t="s">
        <v>528</v>
      </c>
      <c r="J4413" s="718" t="s">
        <v>596</v>
      </c>
      <c r="K4413" s="721" t="s">
        <v>557</v>
      </c>
      <c r="L4413" s="732">
        <v>12</v>
      </c>
      <c r="M4413" s="733">
        <v>36431.56</v>
      </c>
      <c r="N4413" s="734" t="s">
        <v>557</v>
      </c>
      <c r="O4413" s="732">
        <v>0</v>
      </c>
      <c r="P4413" s="733">
        <v>0</v>
      </c>
      <c r="Q4413" s="735"/>
      <c r="R4413" s="736" t="s">
        <v>543</v>
      </c>
    </row>
    <row r="4414" spans="1:18" s="28" customFormat="1" ht="12" x14ac:dyDescent="0.2">
      <c r="A4414" s="717" t="s">
        <v>514</v>
      </c>
      <c r="B4414" s="718" t="s">
        <v>549</v>
      </c>
      <c r="C4414" s="718" t="s">
        <v>147</v>
      </c>
      <c r="D4414" s="718" t="s">
        <v>1407</v>
      </c>
      <c r="E4414" s="719">
        <v>3000</v>
      </c>
      <c r="F4414" s="720" t="s">
        <v>4761</v>
      </c>
      <c r="G4414" s="718" t="s">
        <v>4762</v>
      </c>
      <c r="H4414" s="718" t="s">
        <v>519</v>
      </c>
      <c r="I4414" s="718" t="s">
        <v>520</v>
      </c>
      <c r="J4414" s="718" t="s">
        <v>534</v>
      </c>
      <c r="K4414" s="721">
        <v>3</v>
      </c>
      <c r="L4414" s="732">
        <v>8</v>
      </c>
      <c r="M4414" s="733">
        <v>22846.67</v>
      </c>
      <c r="N4414" s="734">
        <v>0</v>
      </c>
      <c r="O4414" s="732">
        <v>6</v>
      </c>
      <c r="P4414" s="733">
        <v>18000</v>
      </c>
      <c r="Q4414" s="735">
        <f t="shared" ref="Q4414:Q4422" si="113">+N4414</f>
        <v>0</v>
      </c>
      <c r="R4414" s="736" t="s">
        <v>523</v>
      </c>
    </row>
    <row r="4415" spans="1:18" s="28" customFormat="1" ht="12" x14ac:dyDescent="0.2">
      <c r="A4415" s="717" t="s">
        <v>514</v>
      </c>
      <c r="B4415" s="718" t="s">
        <v>515</v>
      </c>
      <c r="C4415" s="718" t="s">
        <v>147</v>
      </c>
      <c r="D4415" s="718" t="s">
        <v>4763</v>
      </c>
      <c r="E4415" s="719">
        <v>3000</v>
      </c>
      <c r="F4415" s="720" t="s">
        <v>4764</v>
      </c>
      <c r="G4415" s="718" t="s">
        <v>4765</v>
      </c>
      <c r="H4415" s="718"/>
      <c r="I4415" s="718" t="s">
        <v>520</v>
      </c>
      <c r="J4415" s="718" t="s">
        <v>4766</v>
      </c>
      <c r="K4415" s="721" t="s">
        <v>700</v>
      </c>
      <c r="L4415" s="732">
        <v>5</v>
      </c>
      <c r="M4415" s="733">
        <v>15000</v>
      </c>
      <c r="N4415" s="734" t="s">
        <v>700</v>
      </c>
      <c r="O4415" s="732">
        <v>0</v>
      </c>
      <c r="P4415" s="733">
        <v>0</v>
      </c>
      <c r="Q4415" s="735" t="str">
        <f t="shared" si="113"/>
        <v>3 - INDETERMINADO</v>
      </c>
      <c r="R4415" s="736" t="s">
        <v>523</v>
      </c>
    </row>
    <row r="4416" spans="1:18" s="28" customFormat="1" ht="12" x14ac:dyDescent="0.2">
      <c r="A4416" s="717" t="s">
        <v>514</v>
      </c>
      <c r="B4416" s="718" t="s">
        <v>515</v>
      </c>
      <c r="C4416" s="718" t="s">
        <v>147</v>
      </c>
      <c r="D4416" s="718" t="s">
        <v>550</v>
      </c>
      <c r="E4416" s="719">
        <v>4500</v>
      </c>
      <c r="F4416" s="720" t="s">
        <v>4767</v>
      </c>
      <c r="G4416" s="718" t="s">
        <v>4768</v>
      </c>
      <c r="H4416" s="718" t="s">
        <v>519</v>
      </c>
      <c r="I4416" s="718" t="s">
        <v>528</v>
      </c>
      <c r="J4416" s="718" t="s">
        <v>600</v>
      </c>
      <c r="K4416" s="721" t="s">
        <v>567</v>
      </c>
      <c r="L4416" s="732">
        <v>12</v>
      </c>
      <c r="M4416" s="733">
        <v>54600</v>
      </c>
      <c r="N4416" s="734" t="s">
        <v>567</v>
      </c>
      <c r="O4416" s="732">
        <v>6</v>
      </c>
      <c r="P4416" s="733">
        <v>26554.05</v>
      </c>
      <c r="Q4416" s="735" t="str">
        <f t="shared" si="113"/>
        <v>16 - INDETERMINADO</v>
      </c>
      <c r="R4416" s="736" t="s">
        <v>523</v>
      </c>
    </row>
    <row r="4417" spans="1:18" s="28" customFormat="1" ht="12" x14ac:dyDescent="0.2">
      <c r="A4417" s="717" t="s">
        <v>514</v>
      </c>
      <c r="B4417" s="718" t="s">
        <v>515</v>
      </c>
      <c r="C4417" s="718" t="s">
        <v>147</v>
      </c>
      <c r="D4417" s="718" t="s">
        <v>558</v>
      </c>
      <c r="E4417" s="719">
        <v>3000</v>
      </c>
      <c r="F4417" s="720" t="s">
        <v>4769</v>
      </c>
      <c r="G4417" s="718" t="s">
        <v>4770</v>
      </c>
      <c r="H4417" s="718" t="s">
        <v>539</v>
      </c>
      <c r="I4417" s="718" t="s">
        <v>520</v>
      </c>
      <c r="J4417" s="718" t="s">
        <v>1450</v>
      </c>
      <c r="K4417" s="721" t="s">
        <v>2027</v>
      </c>
      <c r="L4417" s="732">
        <v>12</v>
      </c>
      <c r="M4417" s="733">
        <v>36600</v>
      </c>
      <c r="N4417" s="734" t="s">
        <v>2027</v>
      </c>
      <c r="O4417" s="732">
        <v>6</v>
      </c>
      <c r="P4417" s="733">
        <v>18000</v>
      </c>
      <c r="Q4417" s="735" t="str">
        <f t="shared" si="113"/>
        <v>29 - INDETERMINADO</v>
      </c>
      <c r="R4417" s="736" t="s">
        <v>523</v>
      </c>
    </row>
    <row r="4418" spans="1:18" s="28" customFormat="1" ht="12" x14ac:dyDescent="0.2">
      <c r="A4418" s="717" t="s">
        <v>514</v>
      </c>
      <c r="B4418" s="718" t="s">
        <v>515</v>
      </c>
      <c r="C4418" s="718" t="s">
        <v>147</v>
      </c>
      <c r="D4418" s="718" t="s">
        <v>1559</v>
      </c>
      <c r="E4418" s="719">
        <v>5000</v>
      </c>
      <c r="F4418" s="720" t="s">
        <v>4771</v>
      </c>
      <c r="G4418" s="718" t="s">
        <v>4772</v>
      </c>
      <c r="H4418" s="718" t="s">
        <v>519</v>
      </c>
      <c r="I4418" s="718" t="s">
        <v>528</v>
      </c>
      <c r="J4418" s="718" t="s">
        <v>547</v>
      </c>
      <c r="K4418" s="721" t="s">
        <v>612</v>
      </c>
      <c r="L4418" s="732">
        <v>5</v>
      </c>
      <c r="M4418" s="733">
        <v>25000</v>
      </c>
      <c r="N4418" s="734" t="s">
        <v>612</v>
      </c>
      <c r="O4418" s="732">
        <v>6</v>
      </c>
      <c r="P4418" s="733">
        <v>29833.33</v>
      </c>
      <c r="Q4418" s="735" t="str">
        <f t="shared" si="113"/>
        <v>15 - INDETERMINADO</v>
      </c>
      <c r="R4418" s="736" t="s">
        <v>523</v>
      </c>
    </row>
    <row r="4419" spans="1:18" s="28" customFormat="1" ht="12" x14ac:dyDescent="0.2">
      <c r="A4419" s="717" t="s">
        <v>514</v>
      </c>
      <c r="B4419" s="718" t="s">
        <v>515</v>
      </c>
      <c r="C4419" s="718" t="s">
        <v>147</v>
      </c>
      <c r="D4419" s="718" t="s">
        <v>800</v>
      </c>
      <c r="E4419" s="719">
        <v>3000</v>
      </c>
      <c r="F4419" s="720" t="s">
        <v>4773</v>
      </c>
      <c r="G4419" s="718" t="s">
        <v>4774</v>
      </c>
      <c r="H4419" s="718" t="s">
        <v>527</v>
      </c>
      <c r="I4419" s="718" t="s">
        <v>520</v>
      </c>
      <c r="J4419" s="718" t="s">
        <v>4775</v>
      </c>
      <c r="K4419" s="721" t="s">
        <v>612</v>
      </c>
      <c r="L4419" s="732">
        <v>5</v>
      </c>
      <c r="M4419" s="733">
        <v>14900</v>
      </c>
      <c r="N4419" s="734" t="s">
        <v>612</v>
      </c>
      <c r="O4419" s="732">
        <v>6</v>
      </c>
      <c r="P4419" s="733">
        <v>17600</v>
      </c>
      <c r="Q4419" s="735" t="str">
        <f t="shared" si="113"/>
        <v>15 - INDETERMINADO</v>
      </c>
      <c r="R4419" s="736" t="s">
        <v>523</v>
      </c>
    </row>
    <row r="4420" spans="1:18" s="28" customFormat="1" ht="12" x14ac:dyDescent="0.2">
      <c r="A4420" s="717" t="s">
        <v>514</v>
      </c>
      <c r="B4420" s="718" t="s">
        <v>515</v>
      </c>
      <c r="C4420" s="718" t="s">
        <v>147</v>
      </c>
      <c r="D4420" s="718" t="s">
        <v>608</v>
      </c>
      <c r="E4420" s="719">
        <v>2000</v>
      </c>
      <c r="F4420" s="720" t="s">
        <v>4776</v>
      </c>
      <c r="G4420" s="718" t="s">
        <v>4777</v>
      </c>
      <c r="H4420" s="718" t="s">
        <v>539</v>
      </c>
      <c r="I4420" s="718" t="s">
        <v>1405</v>
      </c>
      <c r="J4420" s="718" t="s">
        <v>4778</v>
      </c>
      <c r="K4420" s="721" t="s">
        <v>1127</v>
      </c>
      <c r="L4420" s="732">
        <v>11</v>
      </c>
      <c r="M4420" s="733">
        <v>22676.66</v>
      </c>
      <c r="N4420" s="734" t="s">
        <v>1127</v>
      </c>
      <c r="O4420" s="732">
        <v>6</v>
      </c>
      <c r="P4420" s="733">
        <v>11978.75</v>
      </c>
      <c r="Q4420" s="735" t="str">
        <f t="shared" si="113"/>
        <v>1 - INDETERMINADO</v>
      </c>
      <c r="R4420" s="736" t="s">
        <v>523</v>
      </c>
    </row>
    <row r="4421" spans="1:18" s="28" customFormat="1" ht="12" x14ac:dyDescent="0.2">
      <c r="A4421" s="717" t="s">
        <v>514</v>
      </c>
      <c r="B4421" s="718" t="s">
        <v>515</v>
      </c>
      <c r="C4421" s="718" t="s">
        <v>147</v>
      </c>
      <c r="D4421" s="718" t="s">
        <v>708</v>
      </c>
      <c r="E4421" s="719">
        <v>3000</v>
      </c>
      <c r="F4421" s="720" t="s">
        <v>4779</v>
      </c>
      <c r="G4421" s="718" t="s">
        <v>4780</v>
      </c>
      <c r="H4421" s="718" t="s">
        <v>519</v>
      </c>
      <c r="I4421" s="718" t="s">
        <v>520</v>
      </c>
      <c r="J4421" s="718" t="s">
        <v>534</v>
      </c>
      <c r="K4421" s="721" t="s">
        <v>557</v>
      </c>
      <c r="L4421" s="732">
        <v>5</v>
      </c>
      <c r="M4421" s="733">
        <v>15000</v>
      </c>
      <c r="N4421" s="734" t="s">
        <v>557</v>
      </c>
      <c r="O4421" s="732">
        <v>6</v>
      </c>
      <c r="P4421" s="733">
        <v>18000</v>
      </c>
      <c r="Q4421" s="735" t="str">
        <f t="shared" si="113"/>
        <v>13 - INDETERMINADO</v>
      </c>
      <c r="R4421" s="736" t="s">
        <v>523</v>
      </c>
    </row>
    <row r="4422" spans="1:18" s="28" customFormat="1" ht="12" x14ac:dyDescent="0.2">
      <c r="A4422" s="717" t="s">
        <v>514</v>
      </c>
      <c r="B4422" s="718" t="s">
        <v>515</v>
      </c>
      <c r="C4422" s="718" t="s">
        <v>147</v>
      </c>
      <c r="D4422" s="718" t="s">
        <v>1536</v>
      </c>
      <c r="E4422" s="719">
        <v>1800</v>
      </c>
      <c r="F4422" s="720" t="s">
        <v>4781</v>
      </c>
      <c r="G4422" s="718" t="s">
        <v>4782</v>
      </c>
      <c r="H4422" s="718" t="s">
        <v>519</v>
      </c>
      <c r="I4422" s="718" t="s">
        <v>1332</v>
      </c>
      <c r="J4422" s="718" t="s">
        <v>1549</v>
      </c>
      <c r="K4422" s="721" t="s">
        <v>1001</v>
      </c>
      <c r="L4422" s="732">
        <v>12</v>
      </c>
      <c r="M4422" s="733">
        <v>22410</v>
      </c>
      <c r="N4422" s="734" t="s">
        <v>1001</v>
      </c>
      <c r="O4422" s="732">
        <v>6</v>
      </c>
      <c r="P4422" s="733">
        <v>10800</v>
      </c>
      <c r="Q4422" s="735" t="str">
        <f t="shared" si="113"/>
        <v>27 - INDETERMINADO</v>
      </c>
      <c r="R4422" s="736" t="s">
        <v>523</v>
      </c>
    </row>
    <row r="4423" spans="1:18" s="28" customFormat="1" ht="12" x14ac:dyDescent="0.2">
      <c r="A4423" s="717" t="s">
        <v>514</v>
      </c>
      <c r="B4423" s="718" t="s">
        <v>515</v>
      </c>
      <c r="C4423" s="718" t="s">
        <v>147</v>
      </c>
      <c r="D4423" s="718" t="s">
        <v>881</v>
      </c>
      <c r="E4423" s="719">
        <v>3000</v>
      </c>
      <c r="F4423" s="720" t="s">
        <v>4783</v>
      </c>
      <c r="G4423" s="718" t="s">
        <v>4784</v>
      </c>
      <c r="H4423" s="718" t="s">
        <v>539</v>
      </c>
      <c r="I4423" s="718" t="s">
        <v>528</v>
      </c>
      <c r="J4423" s="718" t="s">
        <v>596</v>
      </c>
      <c r="K4423" s="721" t="s">
        <v>530</v>
      </c>
      <c r="L4423" s="732">
        <v>5</v>
      </c>
      <c r="M4423" s="733">
        <v>15000</v>
      </c>
      <c r="N4423" s="734" t="s">
        <v>530</v>
      </c>
      <c r="O4423" s="732">
        <v>3</v>
      </c>
      <c r="P4423" s="733">
        <v>9000</v>
      </c>
      <c r="Q4423" s="735"/>
      <c r="R4423" s="736" t="s">
        <v>543</v>
      </c>
    </row>
    <row r="4424" spans="1:18" s="28" customFormat="1" ht="12" x14ac:dyDescent="0.2">
      <c r="A4424" s="717" t="s">
        <v>514</v>
      </c>
      <c r="B4424" s="718" t="s">
        <v>515</v>
      </c>
      <c r="C4424" s="718" t="s">
        <v>147</v>
      </c>
      <c r="D4424" s="718" t="s">
        <v>4785</v>
      </c>
      <c r="E4424" s="719">
        <v>8500</v>
      </c>
      <c r="F4424" s="720" t="s">
        <v>4786</v>
      </c>
      <c r="G4424" s="718" t="s">
        <v>4787</v>
      </c>
      <c r="H4424" s="718" t="s">
        <v>519</v>
      </c>
      <c r="I4424" s="718" t="s">
        <v>528</v>
      </c>
      <c r="J4424" s="718" t="s">
        <v>600</v>
      </c>
      <c r="K4424" s="721" t="s">
        <v>715</v>
      </c>
      <c r="L4424" s="732">
        <v>5</v>
      </c>
      <c r="M4424" s="733">
        <v>42500</v>
      </c>
      <c r="N4424" s="734" t="s">
        <v>715</v>
      </c>
      <c r="O4424" s="732">
        <v>6</v>
      </c>
      <c r="P4424" s="733">
        <v>51000</v>
      </c>
      <c r="Q4424" s="735" t="str">
        <f>+N4424</f>
        <v>14 - INDETERMINADO</v>
      </c>
      <c r="R4424" s="736" t="s">
        <v>523</v>
      </c>
    </row>
    <row r="4425" spans="1:18" s="28" customFormat="1" ht="12" x14ac:dyDescent="0.2">
      <c r="A4425" s="717" t="s">
        <v>514</v>
      </c>
      <c r="B4425" s="718" t="s">
        <v>515</v>
      </c>
      <c r="C4425" s="718" t="s">
        <v>147</v>
      </c>
      <c r="D4425" s="718" t="s">
        <v>4788</v>
      </c>
      <c r="E4425" s="719">
        <v>3000</v>
      </c>
      <c r="F4425" s="720" t="s">
        <v>4789</v>
      </c>
      <c r="G4425" s="718" t="s">
        <v>4790</v>
      </c>
      <c r="H4425" s="718" t="s">
        <v>539</v>
      </c>
      <c r="I4425" s="718" t="s">
        <v>528</v>
      </c>
      <c r="J4425" s="718" t="s">
        <v>1517</v>
      </c>
      <c r="K4425" s="721" t="s">
        <v>557</v>
      </c>
      <c r="L4425" s="732">
        <v>5</v>
      </c>
      <c r="M4425" s="733">
        <v>15000</v>
      </c>
      <c r="N4425" s="734" t="s">
        <v>557</v>
      </c>
      <c r="O4425" s="732">
        <v>6</v>
      </c>
      <c r="P4425" s="733">
        <v>18000</v>
      </c>
      <c r="Q4425" s="735" t="str">
        <f>+N4425</f>
        <v>13 - INDETERMINADO</v>
      </c>
      <c r="R4425" s="736" t="s">
        <v>523</v>
      </c>
    </row>
    <row r="4426" spans="1:18" s="28" customFormat="1" ht="12" x14ac:dyDescent="0.2">
      <c r="A4426" s="717" t="s">
        <v>514</v>
      </c>
      <c r="B4426" s="718" t="s">
        <v>515</v>
      </c>
      <c r="C4426" s="718" t="s">
        <v>147</v>
      </c>
      <c r="D4426" s="718" t="s">
        <v>819</v>
      </c>
      <c r="E4426" s="719">
        <v>4000</v>
      </c>
      <c r="F4426" s="720" t="s">
        <v>4791</v>
      </c>
      <c r="G4426" s="718" t="s">
        <v>4792</v>
      </c>
      <c r="H4426" s="718" t="s">
        <v>519</v>
      </c>
      <c r="I4426" s="718" t="s">
        <v>520</v>
      </c>
      <c r="J4426" s="718" t="s">
        <v>2766</v>
      </c>
      <c r="K4426" s="721" t="s">
        <v>535</v>
      </c>
      <c r="L4426" s="732">
        <v>12</v>
      </c>
      <c r="M4426" s="733">
        <v>48600</v>
      </c>
      <c r="N4426" s="734" t="s">
        <v>535</v>
      </c>
      <c r="O4426" s="732">
        <v>6</v>
      </c>
      <c r="P4426" s="733">
        <v>24000</v>
      </c>
      <c r="Q4426" s="735" t="str">
        <f>+N4426</f>
        <v>12 - INDETERMINADO</v>
      </c>
      <c r="R4426" s="736" t="s">
        <v>523</v>
      </c>
    </row>
    <row r="4427" spans="1:18" s="28" customFormat="1" ht="12" x14ac:dyDescent="0.2">
      <c r="A4427" s="717" t="s">
        <v>514</v>
      </c>
      <c r="B4427" s="718" t="s">
        <v>515</v>
      </c>
      <c r="C4427" s="718" t="s">
        <v>147</v>
      </c>
      <c r="D4427" s="718" t="s">
        <v>676</v>
      </c>
      <c r="E4427" s="719">
        <v>3000</v>
      </c>
      <c r="F4427" s="720" t="s">
        <v>4793</v>
      </c>
      <c r="G4427" s="718" t="s">
        <v>4794</v>
      </c>
      <c r="H4427" s="718" t="s">
        <v>527</v>
      </c>
      <c r="I4427" s="718" t="s">
        <v>528</v>
      </c>
      <c r="J4427" s="718" t="s">
        <v>2543</v>
      </c>
      <c r="K4427" s="721" t="s">
        <v>4795</v>
      </c>
      <c r="L4427" s="732">
        <v>3</v>
      </c>
      <c r="M4427" s="733">
        <v>8300</v>
      </c>
      <c r="N4427" s="734" t="s">
        <v>4795</v>
      </c>
      <c r="O4427" s="732">
        <v>0</v>
      </c>
      <c r="P4427" s="733">
        <v>0</v>
      </c>
      <c r="Q4427" s="735"/>
      <c r="R4427" s="736" t="s">
        <v>543</v>
      </c>
    </row>
    <row r="4428" spans="1:18" s="28" customFormat="1" ht="12" x14ac:dyDescent="0.2">
      <c r="A4428" s="717" t="s">
        <v>514</v>
      </c>
      <c r="B4428" s="718" t="s">
        <v>515</v>
      </c>
      <c r="C4428" s="718" t="s">
        <v>147</v>
      </c>
      <c r="D4428" s="718" t="s">
        <v>728</v>
      </c>
      <c r="E4428" s="719">
        <v>2000</v>
      </c>
      <c r="F4428" s="720" t="s">
        <v>4796</v>
      </c>
      <c r="G4428" s="718" t="s">
        <v>4797</v>
      </c>
      <c r="H4428" s="718"/>
      <c r="I4428" s="718" t="s">
        <v>794</v>
      </c>
      <c r="J4428" s="718" t="s">
        <v>4798</v>
      </c>
      <c r="K4428" s="721" t="s">
        <v>4799</v>
      </c>
      <c r="L4428" s="732">
        <v>3</v>
      </c>
      <c r="M4428" s="733">
        <v>5010</v>
      </c>
      <c r="N4428" s="734">
        <v>0</v>
      </c>
      <c r="O4428" s="732">
        <v>3</v>
      </c>
      <c r="P4428" s="733">
        <v>6000</v>
      </c>
      <c r="Q4428" s="735">
        <f>+N4428</f>
        <v>0</v>
      </c>
      <c r="R4428" s="736" t="s">
        <v>523</v>
      </c>
    </row>
    <row r="4429" spans="1:18" s="28" customFormat="1" ht="12" x14ac:dyDescent="0.2">
      <c r="A4429" s="717" t="s">
        <v>514</v>
      </c>
      <c r="B4429" s="718" t="s">
        <v>515</v>
      </c>
      <c r="C4429" s="718" t="s">
        <v>147</v>
      </c>
      <c r="D4429" s="718" t="s">
        <v>1369</v>
      </c>
      <c r="E4429" s="719">
        <v>3000</v>
      </c>
      <c r="F4429" s="720" t="s">
        <v>4800</v>
      </c>
      <c r="G4429" s="718" t="s">
        <v>4801</v>
      </c>
      <c r="H4429" s="718" t="s">
        <v>519</v>
      </c>
      <c r="I4429" s="718" t="s">
        <v>520</v>
      </c>
      <c r="J4429" s="718" t="s">
        <v>534</v>
      </c>
      <c r="K4429" s="721" t="s">
        <v>530</v>
      </c>
      <c r="L4429" s="732">
        <v>5</v>
      </c>
      <c r="M4429" s="733">
        <v>15000</v>
      </c>
      <c r="N4429" s="734" t="s">
        <v>530</v>
      </c>
      <c r="O4429" s="732">
        <v>6</v>
      </c>
      <c r="P4429" s="733">
        <v>18000</v>
      </c>
      <c r="Q4429" s="735" t="str">
        <f>+N4429</f>
        <v>4 - INDETERMINADO</v>
      </c>
      <c r="R4429" s="736" t="s">
        <v>523</v>
      </c>
    </row>
    <row r="4430" spans="1:18" s="28" customFormat="1" ht="12" x14ac:dyDescent="0.2">
      <c r="A4430" s="717" t="s">
        <v>514</v>
      </c>
      <c r="B4430" s="718" t="s">
        <v>549</v>
      </c>
      <c r="C4430" s="718" t="s">
        <v>147</v>
      </c>
      <c r="D4430" s="718" t="s">
        <v>819</v>
      </c>
      <c r="E4430" s="719">
        <v>4000</v>
      </c>
      <c r="F4430" s="720" t="s">
        <v>4802</v>
      </c>
      <c r="G4430" s="718" t="s">
        <v>4803</v>
      </c>
      <c r="H4430" s="718" t="s">
        <v>519</v>
      </c>
      <c r="I4430" s="718" t="s">
        <v>520</v>
      </c>
      <c r="J4430" s="718" t="s">
        <v>534</v>
      </c>
      <c r="K4430" s="721" t="s">
        <v>4804</v>
      </c>
      <c r="L4430" s="732">
        <v>2</v>
      </c>
      <c r="M4430" s="733">
        <v>7826.66</v>
      </c>
      <c r="N4430" s="734">
        <v>0</v>
      </c>
      <c r="O4430" s="732">
        <v>3</v>
      </c>
      <c r="P4430" s="733">
        <v>11966.39</v>
      </c>
      <c r="Q4430" s="735"/>
      <c r="R4430" s="736" t="s">
        <v>543</v>
      </c>
    </row>
    <row r="4431" spans="1:18" s="28" customFormat="1" ht="12" x14ac:dyDescent="0.2">
      <c r="A4431" s="717" t="s">
        <v>514</v>
      </c>
      <c r="B4431" s="718" t="s">
        <v>515</v>
      </c>
      <c r="C4431" s="718" t="s">
        <v>147</v>
      </c>
      <c r="D4431" s="718" t="s">
        <v>2827</v>
      </c>
      <c r="E4431" s="719">
        <v>2500</v>
      </c>
      <c r="F4431" s="720" t="s">
        <v>4805</v>
      </c>
      <c r="G4431" s="718" t="s">
        <v>4806</v>
      </c>
      <c r="H4431" s="718"/>
      <c r="I4431" s="718" t="s">
        <v>528</v>
      </c>
      <c r="J4431" s="718" t="s">
        <v>4807</v>
      </c>
      <c r="K4431" s="721" t="s">
        <v>530</v>
      </c>
      <c r="L4431" s="732">
        <v>12</v>
      </c>
      <c r="M4431" s="733">
        <v>30016.67</v>
      </c>
      <c r="N4431" s="734" t="s">
        <v>530</v>
      </c>
      <c r="O4431" s="732">
        <v>6</v>
      </c>
      <c r="P4431" s="733">
        <v>15000</v>
      </c>
      <c r="Q4431" s="735" t="str">
        <f>+N4431</f>
        <v>4 - INDETERMINADO</v>
      </c>
      <c r="R4431" s="736" t="s">
        <v>523</v>
      </c>
    </row>
    <row r="4432" spans="1:18" s="28" customFormat="1" ht="12" x14ac:dyDescent="0.2">
      <c r="A4432" s="717" t="s">
        <v>514</v>
      </c>
      <c r="B4432" s="718" t="s">
        <v>515</v>
      </c>
      <c r="C4432" s="718" t="s">
        <v>147</v>
      </c>
      <c r="D4432" s="718" t="s">
        <v>4808</v>
      </c>
      <c r="E4432" s="719">
        <v>1200</v>
      </c>
      <c r="F4432" s="720" t="s">
        <v>4809</v>
      </c>
      <c r="G4432" s="718" t="s">
        <v>4810</v>
      </c>
      <c r="H4432" s="718"/>
      <c r="I4432" s="718" t="s">
        <v>3390</v>
      </c>
      <c r="J4432" s="718" t="s">
        <v>4811</v>
      </c>
      <c r="K4432" s="721" t="s">
        <v>861</v>
      </c>
      <c r="L4432" s="732">
        <v>12</v>
      </c>
      <c r="M4432" s="733">
        <v>15210</v>
      </c>
      <c r="N4432" s="734" t="s">
        <v>861</v>
      </c>
      <c r="O4432" s="732">
        <v>6</v>
      </c>
      <c r="P4432" s="733">
        <v>7200</v>
      </c>
      <c r="Q4432" s="735" t="str">
        <f>+N4432</f>
        <v>60 - INDETERMINADO</v>
      </c>
      <c r="R4432" s="736" t="s">
        <v>523</v>
      </c>
    </row>
    <row r="4433" spans="1:18" s="28" customFormat="1" ht="12" x14ac:dyDescent="0.2">
      <c r="A4433" s="717" t="s">
        <v>514</v>
      </c>
      <c r="B4433" s="718" t="s">
        <v>515</v>
      </c>
      <c r="C4433" s="718" t="s">
        <v>147</v>
      </c>
      <c r="D4433" s="718" t="s">
        <v>661</v>
      </c>
      <c r="E4433" s="719">
        <v>3000</v>
      </c>
      <c r="F4433" s="720" t="s">
        <v>4812</v>
      </c>
      <c r="G4433" s="718" t="s">
        <v>4813</v>
      </c>
      <c r="H4433" s="718" t="s">
        <v>519</v>
      </c>
      <c r="I4433" s="718" t="s">
        <v>520</v>
      </c>
      <c r="J4433" s="718" t="s">
        <v>534</v>
      </c>
      <c r="K4433" s="721" t="s">
        <v>557</v>
      </c>
      <c r="L4433" s="732">
        <v>5</v>
      </c>
      <c r="M4433" s="733">
        <v>15000</v>
      </c>
      <c r="N4433" s="734" t="s">
        <v>557</v>
      </c>
      <c r="O4433" s="732">
        <v>6</v>
      </c>
      <c r="P4433" s="733">
        <v>17900</v>
      </c>
      <c r="Q4433" s="735"/>
      <c r="R4433" s="736" t="s">
        <v>543</v>
      </c>
    </row>
    <row r="4434" spans="1:18" s="28" customFormat="1" ht="12" x14ac:dyDescent="0.2">
      <c r="A4434" s="717" t="s">
        <v>514</v>
      </c>
      <c r="B4434" s="718" t="s">
        <v>515</v>
      </c>
      <c r="C4434" s="718" t="s">
        <v>147</v>
      </c>
      <c r="D4434" s="718" t="s">
        <v>4814</v>
      </c>
      <c r="E4434" s="719">
        <v>4500</v>
      </c>
      <c r="F4434" s="720" t="s">
        <v>4815</v>
      </c>
      <c r="G4434" s="718" t="s">
        <v>4816</v>
      </c>
      <c r="H4434" s="718" t="s">
        <v>519</v>
      </c>
      <c r="I4434" s="718" t="s">
        <v>528</v>
      </c>
      <c r="J4434" s="718" t="s">
        <v>547</v>
      </c>
      <c r="K4434" s="721" t="s">
        <v>700</v>
      </c>
      <c r="L4434" s="732">
        <v>5</v>
      </c>
      <c r="M4434" s="733">
        <v>22500</v>
      </c>
      <c r="N4434" s="734" t="s">
        <v>700</v>
      </c>
      <c r="O4434" s="732">
        <v>6</v>
      </c>
      <c r="P4434" s="733">
        <v>27000</v>
      </c>
      <c r="Q4434" s="735" t="str">
        <f>+N4434</f>
        <v>3 - INDETERMINADO</v>
      </c>
      <c r="R4434" s="736" t="s">
        <v>523</v>
      </c>
    </row>
    <row r="4435" spans="1:18" s="28" customFormat="1" ht="12" x14ac:dyDescent="0.2">
      <c r="A4435" s="717" t="s">
        <v>514</v>
      </c>
      <c r="B4435" s="718" t="s">
        <v>549</v>
      </c>
      <c r="C4435" s="718" t="s">
        <v>147</v>
      </c>
      <c r="D4435" s="718" t="s">
        <v>1754</v>
      </c>
      <c r="E4435" s="719">
        <v>3000</v>
      </c>
      <c r="F4435" s="720" t="s">
        <v>4817</v>
      </c>
      <c r="G4435" s="718" t="s">
        <v>4818</v>
      </c>
      <c r="H4435" s="718" t="s">
        <v>519</v>
      </c>
      <c r="I4435" s="718" t="s">
        <v>528</v>
      </c>
      <c r="J4435" s="718" t="s">
        <v>547</v>
      </c>
      <c r="K4435" s="721" t="s">
        <v>542</v>
      </c>
      <c r="L4435" s="732">
        <v>0</v>
      </c>
      <c r="M4435" s="733">
        <v>0</v>
      </c>
      <c r="N4435" s="734">
        <v>0</v>
      </c>
      <c r="O4435" s="732">
        <v>2</v>
      </c>
      <c r="P4435" s="733">
        <v>5200</v>
      </c>
      <c r="Q4435" s="735">
        <f>+N4435</f>
        <v>0</v>
      </c>
      <c r="R4435" s="736" t="s">
        <v>523</v>
      </c>
    </row>
    <row r="4436" spans="1:18" s="28" customFormat="1" ht="12" x14ac:dyDescent="0.2">
      <c r="A4436" s="717" t="s">
        <v>514</v>
      </c>
      <c r="B4436" s="718" t="s">
        <v>515</v>
      </c>
      <c r="C4436" s="718" t="s">
        <v>147</v>
      </c>
      <c r="D4436" s="718" t="s">
        <v>4819</v>
      </c>
      <c r="E4436" s="719">
        <v>2500</v>
      </c>
      <c r="F4436" s="720" t="s">
        <v>4820</v>
      </c>
      <c r="G4436" s="718" t="s">
        <v>4821</v>
      </c>
      <c r="H4436" s="718" t="s">
        <v>539</v>
      </c>
      <c r="I4436" s="718" t="s">
        <v>738</v>
      </c>
      <c r="J4436" s="718" t="s">
        <v>4822</v>
      </c>
      <c r="K4436" s="721" t="s">
        <v>700</v>
      </c>
      <c r="L4436" s="732">
        <v>5</v>
      </c>
      <c r="M4436" s="733">
        <v>12500</v>
      </c>
      <c r="N4436" s="734" t="s">
        <v>700</v>
      </c>
      <c r="O4436" s="732">
        <v>6</v>
      </c>
      <c r="P4436" s="733">
        <v>14914.580000000002</v>
      </c>
      <c r="Q4436" s="735" t="str">
        <f>+N4436</f>
        <v>3 - INDETERMINADO</v>
      </c>
      <c r="R4436" s="736" t="s">
        <v>523</v>
      </c>
    </row>
    <row r="4437" spans="1:18" s="28" customFormat="1" ht="12" x14ac:dyDescent="0.2">
      <c r="A4437" s="717" t="s">
        <v>514</v>
      </c>
      <c r="B4437" s="718" t="s">
        <v>515</v>
      </c>
      <c r="C4437" s="718" t="s">
        <v>147</v>
      </c>
      <c r="D4437" s="718" t="s">
        <v>4823</v>
      </c>
      <c r="E4437" s="719">
        <v>3000</v>
      </c>
      <c r="F4437" s="720" t="s">
        <v>4824</v>
      </c>
      <c r="G4437" s="718" t="s">
        <v>4825</v>
      </c>
      <c r="H4437" s="718" t="s">
        <v>565</v>
      </c>
      <c r="I4437" s="718" t="s">
        <v>528</v>
      </c>
      <c r="J4437" s="718" t="s">
        <v>4826</v>
      </c>
      <c r="K4437" s="721">
        <v>14</v>
      </c>
      <c r="L4437" s="732">
        <v>1</v>
      </c>
      <c r="M4437" s="733">
        <v>3000</v>
      </c>
      <c r="N4437" s="734" t="s">
        <v>542</v>
      </c>
      <c r="O4437" s="732">
        <v>0</v>
      </c>
      <c r="P4437" s="733">
        <v>0</v>
      </c>
      <c r="Q4437" s="735"/>
      <c r="R4437" s="736" t="s">
        <v>543</v>
      </c>
    </row>
    <row r="4438" spans="1:18" s="28" customFormat="1" ht="12" x14ac:dyDescent="0.2">
      <c r="A4438" s="717" t="s">
        <v>514</v>
      </c>
      <c r="B4438" s="718" t="s">
        <v>515</v>
      </c>
      <c r="C4438" s="718" t="s">
        <v>147</v>
      </c>
      <c r="D4438" s="718" t="s">
        <v>4788</v>
      </c>
      <c r="E4438" s="719">
        <v>3000</v>
      </c>
      <c r="F4438" s="720" t="s">
        <v>4827</v>
      </c>
      <c r="G4438" s="718" t="s">
        <v>4828</v>
      </c>
      <c r="H4438" s="718" t="s">
        <v>930</v>
      </c>
      <c r="I4438" s="718" t="s">
        <v>528</v>
      </c>
      <c r="J4438" s="718" t="s">
        <v>931</v>
      </c>
      <c r="K4438" s="721" t="s">
        <v>557</v>
      </c>
      <c r="L4438" s="732">
        <v>5</v>
      </c>
      <c r="M4438" s="733">
        <v>15000</v>
      </c>
      <c r="N4438" s="734" t="s">
        <v>557</v>
      </c>
      <c r="O4438" s="732">
        <v>6</v>
      </c>
      <c r="P4438" s="733">
        <v>18000</v>
      </c>
      <c r="Q4438" s="735" t="str">
        <f>+N4438</f>
        <v>13 - INDETERMINADO</v>
      </c>
      <c r="R4438" s="736" t="s">
        <v>523</v>
      </c>
    </row>
    <row r="4439" spans="1:18" s="28" customFormat="1" ht="12" x14ac:dyDescent="0.2">
      <c r="A4439" s="717" t="s">
        <v>514</v>
      </c>
      <c r="B4439" s="718" t="s">
        <v>515</v>
      </c>
      <c r="C4439" s="718" t="s">
        <v>147</v>
      </c>
      <c r="D4439" s="718" t="s">
        <v>536</v>
      </c>
      <c r="E4439" s="719">
        <v>3000</v>
      </c>
      <c r="F4439" s="720" t="s">
        <v>4829</v>
      </c>
      <c r="G4439" s="718" t="s">
        <v>4830</v>
      </c>
      <c r="H4439" s="718" t="s">
        <v>539</v>
      </c>
      <c r="I4439" s="718" t="s">
        <v>520</v>
      </c>
      <c r="J4439" s="718" t="s">
        <v>2044</v>
      </c>
      <c r="K4439" s="721" t="s">
        <v>541</v>
      </c>
      <c r="L4439" s="732">
        <v>5</v>
      </c>
      <c r="M4439" s="733">
        <v>15000</v>
      </c>
      <c r="N4439" s="734" t="s">
        <v>541</v>
      </c>
      <c r="O4439" s="732">
        <v>6</v>
      </c>
      <c r="P4439" s="733">
        <v>18000</v>
      </c>
      <c r="Q4439" s="735" t="str">
        <f>+N4439</f>
        <v>5 - INDETERMINADO</v>
      </c>
      <c r="R4439" s="736" t="s">
        <v>523</v>
      </c>
    </row>
    <row r="4440" spans="1:18" s="28" customFormat="1" ht="12" x14ac:dyDescent="0.2">
      <c r="A4440" s="717" t="s">
        <v>514</v>
      </c>
      <c r="B4440" s="718" t="s">
        <v>515</v>
      </c>
      <c r="C4440" s="718" t="s">
        <v>147</v>
      </c>
      <c r="D4440" s="718" t="s">
        <v>3229</v>
      </c>
      <c r="E4440" s="719">
        <v>1800</v>
      </c>
      <c r="F4440" s="720" t="s">
        <v>4831</v>
      </c>
      <c r="G4440" s="718" t="s">
        <v>4832</v>
      </c>
      <c r="H4440" s="718" t="s">
        <v>539</v>
      </c>
      <c r="I4440" s="718" t="s">
        <v>738</v>
      </c>
      <c r="J4440" s="718" t="s">
        <v>4833</v>
      </c>
      <c r="K4440" s="721" t="s">
        <v>740</v>
      </c>
      <c r="L4440" s="732">
        <v>4</v>
      </c>
      <c r="M4440" s="733">
        <v>7200</v>
      </c>
      <c r="N4440" s="734" t="s">
        <v>542</v>
      </c>
      <c r="O4440" s="732">
        <v>0</v>
      </c>
      <c r="P4440" s="733">
        <v>0</v>
      </c>
      <c r="Q4440" s="735"/>
      <c r="R4440" s="736" t="s">
        <v>543</v>
      </c>
    </row>
    <row r="4441" spans="1:18" s="28" customFormat="1" ht="12" x14ac:dyDescent="0.2">
      <c r="A4441" s="717" t="s">
        <v>514</v>
      </c>
      <c r="B4441" s="718" t="s">
        <v>515</v>
      </c>
      <c r="C4441" s="718" t="s">
        <v>147</v>
      </c>
      <c r="D4441" s="718" t="s">
        <v>3125</v>
      </c>
      <c r="E4441" s="719">
        <v>3000</v>
      </c>
      <c r="F4441" s="720" t="s">
        <v>4834</v>
      </c>
      <c r="G4441" s="718" t="s">
        <v>4835</v>
      </c>
      <c r="H4441" s="718" t="s">
        <v>539</v>
      </c>
      <c r="I4441" s="718" t="s">
        <v>528</v>
      </c>
      <c r="J4441" s="718" t="s">
        <v>596</v>
      </c>
      <c r="K4441" s="721" t="s">
        <v>700</v>
      </c>
      <c r="L4441" s="732">
        <v>5</v>
      </c>
      <c r="M4441" s="733">
        <v>14800</v>
      </c>
      <c r="N4441" s="734" t="s">
        <v>700</v>
      </c>
      <c r="O4441" s="732">
        <v>6</v>
      </c>
      <c r="P4441" s="733">
        <v>17800</v>
      </c>
      <c r="Q4441" s="735" t="str">
        <f t="shared" ref="Q4441:Q4460" si="114">+N4441</f>
        <v>3 - INDETERMINADO</v>
      </c>
      <c r="R4441" s="736" t="s">
        <v>523</v>
      </c>
    </row>
    <row r="4442" spans="1:18" s="28" customFormat="1" ht="12" x14ac:dyDescent="0.2">
      <c r="A4442" s="717" t="s">
        <v>514</v>
      </c>
      <c r="B4442" s="718" t="s">
        <v>515</v>
      </c>
      <c r="C4442" s="718" t="s">
        <v>147</v>
      </c>
      <c r="D4442" s="718" t="s">
        <v>585</v>
      </c>
      <c r="E4442" s="719">
        <v>3000</v>
      </c>
      <c r="F4442" s="720" t="s">
        <v>4836</v>
      </c>
      <c r="G4442" s="718" t="s">
        <v>4837</v>
      </c>
      <c r="H4442" s="718"/>
      <c r="I4442" s="718" t="s">
        <v>528</v>
      </c>
      <c r="J4442" s="718" t="s">
        <v>4838</v>
      </c>
      <c r="K4442" s="721" t="s">
        <v>557</v>
      </c>
      <c r="L4442" s="732">
        <v>5</v>
      </c>
      <c r="M4442" s="733">
        <v>15000</v>
      </c>
      <c r="N4442" s="734" t="s">
        <v>557</v>
      </c>
      <c r="O4442" s="732">
        <v>6</v>
      </c>
      <c r="P4442" s="733">
        <v>18000</v>
      </c>
      <c r="Q4442" s="735" t="str">
        <f t="shared" si="114"/>
        <v>13 - INDETERMINADO</v>
      </c>
      <c r="R4442" s="736" t="s">
        <v>523</v>
      </c>
    </row>
    <row r="4443" spans="1:18" s="28" customFormat="1" ht="12" x14ac:dyDescent="0.2">
      <c r="A4443" s="717" t="s">
        <v>514</v>
      </c>
      <c r="B4443" s="718" t="s">
        <v>515</v>
      </c>
      <c r="C4443" s="718" t="s">
        <v>147</v>
      </c>
      <c r="D4443" s="718" t="s">
        <v>554</v>
      </c>
      <c r="E4443" s="719">
        <v>3000</v>
      </c>
      <c r="F4443" s="720" t="s">
        <v>4839</v>
      </c>
      <c r="G4443" s="718" t="s">
        <v>4840</v>
      </c>
      <c r="H4443" s="718" t="s">
        <v>519</v>
      </c>
      <c r="I4443" s="718" t="s">
        <v>528</v>
      </c>
      <c r="J4443" s="718" t="s">
        <v>547</v>
      </c>
      <c r="K4443" s="721" t="s">
        <v>557</v>
      </c>
      <c r="L4443" s="732">
        <v>5</v>
      </c>
      <c r="M4443" s="733">
        <v>14900</v>
      </c>
      <c r="N4443" s="734" t="s">
        <v>557</v>
      </c>
      <c r="O4443" s="732">
        <v>6</v>
      </c>
      <c r="P4443" s="733">
        <v>18000</v>
      </c>
      <c r="Q4443" s="735" t="str">
        <f t="shared" si="114"/>
        <v>13 - INDETERMINADO</v>
      </c>
      <c r="R4443" s="736" t="s">
        <v>523</v>
      </c>
    </row>
    <row r="4444" spans="1:18" s="28" customFormat="1" ht="12" x14ac:dyDescent="0.2">
      <c r="A4444" s="717" t="s">
        <v>514</v>
      </c>
      <c r="B4444" s="718" t="s">
        <v>515</v>
      </c>
      <c r="C4444" s="718" t="s">
        <v>147</v>
      </c>
      <c r="D4444" s="718" t="s">
        <v>4841</v>
      </c>
      <c r="E4444" s="719">
        <v>10000</v>
      </c>
      <c r="F4444" s="720" t="s">
        <v>4842</v>
      </c>
      <c r="G4444" s="718" t="s">
        <v>4843</v>
      </c>
      <c r="H4444" s="718" t="s">
        <v>565</v>
      </c>
      <c r="I4444" s="718" t="s">
        <v>528</v>
      </c>
      <c r="J4444" s="718" t="s">
        <v>566</v>
      </c>
      <c r="K4444" s="721" t="s">
        <v>700</v>
      </c>
      <c r="L4444" s="732">
        <v>12</v>
      </c>
      <c r="M4444" s="733">
        <v>120266.67</v>
      </c>
      <c r="N4444" s="734" t="s">
        <v>700</v>
      </c>
      <c r="O4444" s="732">
        <v>6</v>
      </c>
      <c r="P4444" s="733">
        <v>59900.7</v>
      </c>
      <c r="Q4444" s="735" t="str">
        <f t="shared" si="114"/>
        <v>3 - INDETERMINADO</v>
      </c>
      <c r="R4444" s="736" t="s">
        <v>523</v>
      </c>
    </row>
    <row r="4445" spans="1:18" s="28" customFormat="1" ht="12" x14ac:dyDescent="0.2">
      <c r="A4445" s="717" t="s">
        <v>514</v>
      </c>
      <c r="B4445" s="718" t="s">
        <v>515</v>
      </c>
      <c r="C4445" s="718" t="s">
        <v>147</v>
      </c>
      <c r="D4445" s="718" t="s">
        <v>4844</v>
      </c>
      <c r="E4445" s="719">
        <v>5000</v>
      </c>
      <c r="F4445" s="720" t="s">
        <v>4845</v>
      </c>
      <c r="G4445" s="718" t="s">
        <v>4846</v>
      </c>
      <c r="H4445" s="718" t="s">
        <v>539</v>
      </c>
      <c r="I4445" s="718" t="s">
        <v>520</v>
      </c>
      <c r="J4445" s="718" t="s">
        <v>576</v>
      </c>
      <c r="K4445" s="721" t="s">
        <v>572</v>
      </c>
      <c r="L4445" s="732">
        <v>12</v>
      </c>
      <c r="M4445" s="733">
        <v>60600</v>
      </c>
      <c r="N4445" s="734" t="s">
        <v>572</v>
      </c>
      <c r="O4445" s="732">
        <v>6</v>
      </c>
      <c r="P4445" s="733">
        <v>30000</v>
      </c>
      <c r="Q4445" s="735" t="str">
        <f t="shared" si="114"/>
        <v>44 - INDETERMINADO</v>
      </c>
      <c r="R4445" s="736" t="s">
        <v>523</v>
      </c>
    </row>
    <row r="4446" spans="1:18" s="28" customFormat="1" ht="12" x14ac:dyDescent="0.2">
      <c r="A4446" s="717" t="s">
        <v>514</v>
      </c>
      <c r="B4446" s="718" t="s">
        <v>549</v>
      </c>
      <c r="C4446" s="718" t="s">
        <v>147</v>
      </c>
      <c r="D4446" s="718" t="s">
        <v>716</v>
      </c>
      <c r="E4446" s="719">
        <v>4500</v>
      </c>
      <c r="F4446" s="720" t="s">
        <v>4847</v>
      </c>
      <c r="G4446" s="718" t="s">
        <v>4848</v>
      </c>
      <c r="H4446" s="718" t="s">
        <v>539</v>
      </c>
      <c r="I4446" s="718" t="s">
        <v>528</v>
      </c>
      <c r="J4446" s="718" t="s">
        <v>4849</v>
      </c>
      <c r="K4446" s="721" t="s">
        <v>4850</v>
      </c>
      <c r="L4446" s="732">
        <v>3</v>
      </c>
      <c r="M4446" s="733">
        <v>10480</v>
      </c>
      <c r="N4446" s="734">
        <v>0</v>
      </c>
      <c r="O4446" s="732">
        <v>6</v>
      </c>
      <c r="P4446" s="733">
        <v>26979.359999999997</v>
      </c>
      <c r="Q4446" s="735">
        <f t="shared" si="114"/>
        <v>0</v>
      </c>
      <c r="R4446" s="736" t="s">
        <v>523</v>
      </c>
    </row>
    <row r="4447" spans="1:18" s="28" customFormat="1" ht="12" x14ac:dyDescent="0.2">
      <c r="A4447" s="717" t="s">
        <v>514</v>
      </c>
      <c r="B4447" s="718" t="s">
        <v>515</v>
      </c>
      <c r="C4447" s="718" t="s">
        <v>147</v>
      </c>
      <c r="D4447" s="718" t="s">
        <v>618</v>
      </c>
      <c r="E4447" s="719">
        <v>3000</v>
      </c>
      <c r="F4447" s="720" t="s">
        <v>4851</v>
      </c>
      <c r="G4447" s="718" t="s">
        <v>4852</v>
      </c>
      <c r="H4447" s="718" t="s">
        <v>539</v>
      </c>
      <c r="I4447" s="718" t="s">
        <v>520</v>
      </c>
      <c r="J4447" s="718" t="s">
        <v>734</v>
      </c>
      <c r="K4447" s="721" t="s">
        <v>557</v>
      </c>
      <c r="L4447" s="732">
        <v>5</v>
      </c>
      <c r="M4447" s="733">
        <v>15000</v>
      </c>
      <c r="N4447" s="734" t="s">
        <v>557</v>
      </c>
      <c r="O4447" s="732">
        <v>6</v>
      </c>
      <c r="P4447" s="733">
        <v>17743.75</v>
      </c>
      <c r="Q4447" s="735" t="str">
        <f t="shared" si="114"/>
        <v>13 - INDETERMINADO</v>
      </c>
      <c r="R4447" s="736" t="s">
        <v>523</v>
      </c>
    </row>
    <row r="4448" spans="1:18" s="28" customFormat="1" ht="12" x14ac:dyDescent="0.2">
      <c r="A4448" s="717" t="s">
        <v>514</v>
      </c>
      <c r="B4448" s="718" t="s">
        <v>515</v>
      </c>
      <c r="C4448" s="718" t="s">
        <v>147</v>
      </c>
      <c r="D4448" s="718" t="s">
        <v>657</v>
      </c>
      <c r="E4448" s="719">
        <v>3000</v>
      </c>
      <c r="F4448" s="720" t="s">
        <v>4853</v>
      </c>
      <c r="G4448" s="718" t="s">
        <v>4854</v>
      </c>
      <c r="H4448" s="718"/>
      <c r="I4448" s="718" t="s">
        <v>520</v>
      </c>
      <c r="J4448" s="718" t="s">
        <v>4855</v>
      </c>
      <c r="K4448" s="721" t="s">
        <v>612</v>
      </c>
      <c r="L4448" s="732">
        <v>5</v>
      </c>
      <c r="M4448" s="733">
        <v>14800</v>
      </c>
      <c r="N4448" s="734" t="s">
        <v>612</v>
      </c>
      <c r="O4448" s="732">
        <v>6</v>
      </c>
      <c r="P4448" s="733">
        <v>18000</v>
      </c>
      <c r="Q4448" s="735" t="str">
        <f t="shared" si="114"/>
        <v>15 - INDETERMINADO</v>
      </c>
      <c r="R4448" s="736" t="s">
        <v>523</v>
      </c>
    </row>
    <row r="4449" spans="1:18" s="28" customFormat="1" ht="12" x14ac:dyDescent="0.2">
      <c r="A4449" s="717" t="s">
        <v>514</v>
      </c>
      <c r="B4449" s="718" t="s">
        <v>515</v>
      </c>
      <c r="C4449" s="718" t="s">
        <v>147</v>
      </c>
      <c r="D4449" s="718" t="s">
        <v>724</v>
      </c>
      <c r="E4449" s="719">
        <v>3000</v>
      </c>
      <c r="F4449" s="720" t="s">
        <v>4856</v>
      </c>
      <c r="G4449" s="718" t="s">
        <v>4857</v>
      </c>
      <c r="H4449" s="718"/>
      <c r="I4449" s="718" t="s">
        <v>520</v>
      </c>
      <c r="J4449" s="718" t="s">
        <v>4858</v>
      </c>
      <c r="K4449" s="721" t="s">
        <v>557</v>
      </c>
      <c r="L4449" s="732">
        <v>5</v>
      </c>
      <c r="M4449" s="733">
        <v>15000</v>
      </c>
      <c r="N4449" s="734" t="s">
        <v>557</v>
      </c>
      <c r="O4449" s="732">
        <v>6</v>
      </c>
      <c r="P4449" s="733">
        <v>17900</v>
      </c>
      <c r="Q4449" s="735" t="str">
        <f t="shared" si="114"/>
        <v>13 - INDETERMINADO</v>
      </c>
      <c r="R4449" s="736" t="s">
        <v>523</v>
      </c>
    </row>
    <row r="4450" spans="1:18" s="28" customFormat="1" ht="12" x14ac:dyDescent="0.2">
      <c r="A4450" s="717" t="s">
        <v>514</v>
      </c>
      <c r="B4450" s="718" t="s">
        <v>515</v>
      </c>
      <c r="C4450" s="718" t="s">
        <v>147</v>
      </c>
      <c r="D4450" s="718" t="s">
        <v>3571</v>
      </c>
      <c r="E4450" s="719">
        <v>1200</v>
      </c>
      <c r="F4450" s="720" t="s">
        <v>4859</v>
      </c>
      <c r="G4450" s="718" t="s">
        <v>4860</v>
      </c>
      <c r="H4450" s="718" t="s">
        <v>623</v>
      </c>
      <c r="I4450" s="718" t="s">
        <v>738</v>
      </c>
      <c r="J4450" s="718" t="s">
        <v>624</v>
      </c>
      <c r="K4450" s="721" t="s">
        <v>522</v>
      </c>
      <c r="L4450" s="732">
        <v>12</v>
      </c>
      <c r="M4450" s="733">
        <v>15210</v>
      </c>
      <c r="N4450" s="734" t="s">
        <v>522</v>
      </c>
      <c r="O4450" s="732">
        <v>6</v>
      </c>
      <c r="P4450" s="733">
        <v>7200</v>
      </c>
      <c r="Q4450" s="735" t="str">
        <f t="shared" si="114"/>
        <v>99 - INDETERMINADO</v>
      </c>
      <c r="R4450" s="736" t="s">
        <v>523</v>
      </c>
    </row>
    <row r="4451" spans="1:18" s="28" customFormat="1" ht="12" x14ac:dyDescent="0.2">
      <c r="A4451" s="717" t="s">
        <v>514</v>
      </c>
      <c r="B4451" s="718" t="s">
        <v>515</v>
      </c>
      <c r="C4451" s="718" t="s">
        <v>147</v>
      </c>
      <c r="D4451" s="718" t="s">
        <v>589</v>
      </c>
      <c r="E4451" s="719">
        <v>3000</v>
      </c>
      <c r="F4451" s="720" t="s">
        <v>4861</v>
      </c>
      <c r="G4451" s="718" t="s">
        <v>4862</v>
      </c>
      <c r="H4451" s="718" t="s">
        <v>527</v>
      </c>
      <c r="I4451" s="718" t="s">
        <v>520</v>
      </c>
      <c r="J4451" s="718" t="s">
        <v>4863</v>
      </c>
      <c r="K4451" s="721" t="s">
        <v>1127</v>
      </c>
      <c r="L4451" s="732">
        <v>4</v>
      </c>
      <c r="M4451" s="733">
        <v>9900</v>
      </c>
      <c r="N4451" s="734" t="s">
        <v>1127</v>
      </c>
      <c r="O4451" s="732">
        <v>0</v>
      </c>
      <c r="P4451" s="733">
        <v>0</v>
      </c>
      <c r="Q4451" s="735" t="str">
        <f t="shared" si="114"/>
        <v>1 - INDETERMINADO</v>
      </c>
      <c r="R4451" s="736" t="s">
        <v>523</v>
      </c>
    </row>
    <row r="4452" spans="1:18" s="28" customFormat="1" ht="12" x14ac:dyDescent="0.2">
      <c r="A4452" s="717" t="s">
        <v>514</v>
      </c>
      <c r="B4452" s="718" t="s">
        <v>515</v>
      </c>
      <c r="C4452" s="718" t="s">
        <v>147</v>
      </c>
      <c r="D4452" s="718" t="s">
        <v>608</v>
      </c>
      <c r="E4452" s="719">
        <v>2000</v>
      </c>
      <c r="F4452" s="720" t="s">
        <v>4864</v>
      </c>
      <c r="G4452" s="718" t="s">
        <v>4865</v>
      </c>
      <c r="H4452" s="718" t="s">
        <v>527</v>
      </c>
      <c r="I4452" s="718" t="s">
        <v>528</v>
      </c>
      <c r="J4452" s="718" t="s">
        <v>656</v>
      </c>
      <c r="K4452" s="721" t="s">
        <v>700</v>
      </c>
      <c r="L4452" s="732">
        <v>12</v>
      </c>
      <c r="M4452" s="733">
        <v>24810</v>
      </c>
      <c r="N4452" s="734" t="s">
        <v>700</v>
      </c>
      <c r="O4452" s="732">
        <v>6</v>
      </c>
      <c r="P4452" s="733">
        <v>11999.17</v>
      </c>
      <c r="Q4452" s="735" t="str">
        <f t="shared" si="114"/>
        <v>3 - INDETERMINADO</v>
      </c>
      <c r="R4452" s="736" t="s">
        <v>523</v>
      </c>
    </row>
    <row r="4453" spans="1:18" s="28" customFormat="1" ht="12" x14ac:dyDescent="0.2">
      <c r="A4453" s="717" t="s">
        <v>514</v>
      </c>
      <c r="B4453" s="718" t="s">
        <v>515</v>
      </c>
      <c r="C4453" s="718" t="s">
        <v>147</v>
      </c>
      <c r="D4453" s="718" t="s">
        <v>554</v>
      </c>
      <c r="E4453" s="719">
        <v>3000</v>
      </c>
      <c r="F4453" s="720" t="s">
        <v>4866</v>
      </c>
      <c r="G4453" s="718" t="s">
        <v>4867</v>
      </c>
      <c r="H4453" s="718" t="s">
        <v>930</v>
      </c>
      <c r="I4453" s="718" t="s">
        <v>528</v>
      </c>
      <c r="J4453" s="718" t="s">
        <v>4868</v>
      </c>
      <c r="K4453" s="721" t="s">
        <v>557</v>
      </c>
      <c r="L4453" s="732">
        <v>5</v>
      </c>
      <c r="M4453" s="733">
        <v>15000</v>
      </c>
      <c r="N4453" s="734" t="s">
        <v>557</v>
      </c>
      <c r="O4453" s="732">
        <v>6</v>
      </c>
      <c r="P4453" s="733">
        <v>17846.439999999999</v>
      </c>
      <c r="Q4453" s="735" t="str">
        <f t="shared" si="114"/>
        <v>13 - INDETERMINADO</v>
      </c>
      <c r="R4453" s="736" t="s">
        <v>523</v>
      </c>
    </row>
    <row r="4454" spans="1:18" s="28" customFormat="1" ht="12" x14ac:dyDescent="0.2">
      <c r="A4454" s="717" t="s">
        <v>514</v>
      </c>
      <c r="B4454" s="718" t="s">
        <v>515</v>
      </c>
      <c r="C4454" s="718" t="s">
        <v>147</v>
      </c>
      <c r="D4454" s="718" t="s">
        <v>608</v>
      </c>
      <c r="E4454" s="719">
        <v>2000</v>
      </c>
      <c r="F4454" s="720" t="s">
        <v>4869</v>
      </c>
      <c r="G4454" s="718" t="s">
        <v>4870</v>
      </c>
      <c r="H4454" s="718" t="s">
        <v>623</v>
      </c>
      <c r="I4454" s="718" t="s">
        <v>738</v>
      </c>
      <c r="J4454" s="718" t="s">
        <v>3057</v>
      </c>
      <c r="K4454" s="721" t="s">
        <v>557</v>
      </c>
      <c r="L4454" s="732">
        <v>12</v>
      </c>
      <c r="M4454" s="733">
        <v>24810</v>
      </c>
      <c r="N4454" s="734" t="s">
        <v>557</v>
      </c>
      <c r="O4454" s="732">
        <v>6</v>
      </c>
      <c r="P4454" s="733">
        <v>12000</v>
      </c>
      <c r="Q4454" s="735" t="str">
        <f t="shared" si="114"/>
        <v>13 - INDETERMINADO</v>
      </c>
      <c r="R4454" s="736" t="s">
        <v>523</v>
      </c>
    </row>
    <row r="4455" spans="1:18" s="28" customFormat="1" ht="12" x14ac:dyDescent="0.2">
      <c r="A4455" s="717" t="s">
        <v>514</v>
      </c>
      <c r="B4455" s="718" t="s">
        <v>515</v>
      </c>
      <c r="C4455" s="718" t="s">
        <v>147</v>
      </c>
      <c r="D4455" s="718" t="s">
        <v>3415</v>
      </c>
      <c r="E4455" s="719">
        <v>1900</v>
      </c>
      <c r="F4455" s="720" t="s">
        <v>4871</v>
      </c>
      <c r="G4455" s="718" t="s">
        <v>4872</v>
      </c>
      <c r="H4455" s="718" t="s">
        <v>623</v>
      </c>
      <c r="I4455" s="718" t="s">
        <v>615</v>
      </c>
      <c r="J4455" s="718" t="s">
        <v>624</v>
      </c>
      <c r="K4455" s="721" t="s">
        <v>3731</v>
      </c>
      <c r="L4455" s="732">
        <v>12</v>
      </c>
      <c r="M4455" s="733">
        <v>23610</v>
      </c>
      <c r="N4455" s="734" t="s">
        <v>3731</v>
      </c>
      <c r="O4455" s="732">
        <v>6</v>
      </c>
      <c r="P4455" s="733">
        <v>11400</v>
      </c>
      <c r="Q4455" s="735" t="str">
        <f t="shared" si="114"/>
        <v>92 - INDETERMINADO</v>
      </c>
      <c r="R4455" s="736" t="s">
        <v>523</v>
      </c>
    </row>
    <row r="4456" spans="1:18" s="28" customFormat="1" ht="12" x14ac:dyDescent="0.2">
      <c r="A4456" s="717" t="s">
        <v>514</v>
      </c>
      <c r="B4456" s="718" t="s">
        <v>515</v>
      </c>
      <c r="C4456" s="718" t="s">
        <v>147</v>
      </c>
      <c r="D4456" s="718" t="s">
        <v>4662</v>
      </c>
      <c r="E4456" s="719">
        <v>6000</v>
      </c>
      <c r="F4456" s="720" t="s">
        <v>4873</v>
      </c>
      <c r="G4456" s="718" t="s">
        <v>4874</v>
      </c>
      <c r="H4456" s="718" t="s">
        <v>519</v>
      </c>
      <c r="I4456" s="718" t="s">
        <v>528</v>
      </c>
      <c r="J4456" s="718" t="s">
        <v>547</v>
      </c>
      <c r="K4456" s="721" t="s">
        <v>557</v>
      </c>
      <c r="L4456" s="732">
        <v>12</v>
      </c>
      <c r="M4456" s="733">
        <v>71447.97</v>
      </c>
      <c r="N4456" s="734" t="s">
        <v>557</v>
      </c>
      <c r="O4456" s="732">
        <v>6</v>
      </c>
      <c r="P4456" s="733">
        <v>36000</v>
      </c>
      <c r="Q4456" s="735" t="str">
        <f t="shared" si="114"/>
        <v>13 - INDETERMINADO</v>
      </c>
      <c r="R4456" s="736" t="s">
        <v>523</v>
      </c>
    </row>
    <row r="4457" spans="1:18" s="28" customFormat="1" ht="12" x14ac:dyDescent="0.2">
      <c r="A4457" s="717" t="s">
        <v>514</v>
      </c>
      <c r="B4457" s="718" t="s">
        <v>515</v>
      </c>
      <c r="C4457" s="718" t="s">
        <v>147</v>
      </c>
      <c r="D4457" s="718" t="s">
        <v>618</v>
      </c>
      <c r="E4457" s="719">
        <v>3000</v>
      </c>
      <c r="F4457" s="720" t="s">
        <v>4875</v>
      </c>
      <c r="G4457" s="718" t="s">
        <v>4876</v>
      </c>
      <c r="H4457" s="718" t="s">
        <v>565</v>
      </c>
      <c r="I4457" s="718" t="s">
        <v>528</v>
      </c>
      <c r="J4457" s="718" t="s">
        <v>566</v>
      </c>
      <c r="K4457" s="721" t="s">
        <v>557</v>
      </c>
      <c r="L4457" s="732">
        <v>5</v>
      </c>
      <c r="M4457" s="733">
        <v>15000</v>
      </c>
      <c r="N4457" s="734" t="s">
        <v>557</v>
      </c>
      <c r="O4457" s="732">
        <v>6</v>
      </c>
      <c r="P4457" s="733">
        <v>17800</v>
      </c>
      <c r="Q4457" s="735" t="str">
        <f t="shared" si="114"/>
        <v>13 - INDETERMINADO</v>
      </c>
      <c r="R4457" s="736" t="s">
        <v>523</v>
      </c>
    </row>
    <row r="4458" spans="1:18" s="28" customFormat="1" ht="12" x14ac:dyDescent="0.2">
      <c r="A4458" s="717" t="s">
        <v>514</v>
      </c>
      <c r="B4458" s="718" t="s">
        <v>515</v>
      </c>
      <c r="C4458" s="718" t="s">
        <v>147</v>
      </c>
      <c r="D4458" s="718" t="s">
        <v>550</v>
      </c>
      <c r="E4458" s="719">
        <v>3000</v>
      </c>
      <c r="F4458" s="720" t="s">
        <v>4877</v>
      </c>
      <c r="G4458" s="718" t="s">
        <v>4878</v>
      </c>
      <c r="H4458" s="718" t="s">
        <v>519</v>
      </c>
      <c r="I4458" s="718" t="s">
        <v>520</v>
      </c>
      <c r="J4458" s="718" t="s">
        <v>534</v>
      </c>
      <c r="K4458" s="721" t="s">
        <v>541</v>
      </c>
      <c r="L4458" s="732">
        <v>12</v>
      </c>
      <c r="M4458" s="733">
        <v>36600</v>
      </c>
      <c r="N4458" s="734" t="s">
        <v>541</v>
      </c>
      <c r="O4458" s="732">
        <v>6</v>
      </c>
      <c r="P4458" s="733">
        <v>18000</v>
      </c>
      <c r="Q4458" s="735" t="str">
        <f t="shared" si="114"/>
        <v>5 - INDETERMINADO</v>
      </c>
      <c r="R4458" s="736" t="s">
        <v>523</v>
      </c>
    </row>
    <row r="4459" spans="1:18" s="28" customFormat="1" ht="12" x14ac:dyDescent="0.2">
      <c r="A4459" s="717" t="s">
        <v>514</v>
      </c>
      <c r="B4459" s="718" t="s">
        <v>515</v>
      </c>
      <c r="C4459" s="718" t="s">
        <v>147</v>
      </c>
      <c r="D4459" s="718" t="s">
        <v>4879</v>
      </c>
      <c r="E4459" s="719">
        <v>1900</v>
      </c>
      <c r="F4459" s="720" t="s">
        <v>4880</v>
      </c>
      <c r="G4459" s="718" t="s">
        <v>4881</v>
      </c>
      <c r="H4459" s="718" t="s">
        <v>623</v>
      </c>
      <c r="I4459" s="718" t="s">
        <v>738</v>
      </c>
      <c r="J4459" s="718" t="s">
        <v>624</v>
      </c>
      <c r="K4459" s="721" t="s">
        <v>3731</v>
      </c>
      <c r="L4459" s="732">
        <v>12</v>
      </c>
      <c r="M4459" s="733">
        <v>23610</v>
      </c>
      <c r="N4459" s="734" t="s">
        <v>3731</v>
      </c>
      <c r="O4459" s="732">
        <v>6</v>
      </c>
      <c r="P4459" s="733">
        <v>11400</v>
      </c>
      <c r="Q4459" s="735" t="str">
        <f t="shared" si="114"/>
        <v>92 - INDETERMINADO</v>
      </c>
      <c r="R4459" s="736" t="s">
        <v>523</v>
      </c>
    </row>
    <row r="4460" spans="1:18" s="28" customFormat="1" ht="12" x14ac:dyDescent="0.2">
      <c r="A4460" s="717" t="s">
        <v>514</v>
      </c>
      <c r="B4460" s="718" t="s">
        <v>549</v>
      </c>
      <c r="C4460" s="718" t="s">
        <v>147</v>
      </c>
      <c r="D4460" s="718" t="s">
        <v>676</v>
      </c>
      <c r="E4460" s="719">
        <v>3000</v>
      </c>
      <c r="F4460" s="720" t="s">
        <v>4882</v>
      </c>
      <c r="G4460" s="718" t="s">
        <v>4883</v>
      </c>
      <c r="H4460" s="718" t="s">
        <v>565</v>
      </c>
      <c r="I4460" s="718" t="s">
        <v>528</v>
      </c>
      <c r="J4460" s="718" t="s">
        <v>584</v>
      </c>
      <c r="K4460" s="721">
        <v>3</v>
      </c>
      <c r="L4460" s="732">
        <v>8</v>
      </c>
      <c r="M4460" s="733">
        <v>23260</v>
      </c>
      <c r="N4460" s="734">
        <v>0</v>
      </c>
      <c r="O4460" s="732">
        <v>6</v>
      </c>
      <c r="P4460" s="733">
        <v>18000</v>
      </c>
      <c r="Q4460" s="735">
        <f t="shared" si="114"/>
        <v>0</v>
      </c>
      <c r="R4460" s="736" t="s">
        <v>523</v>
      </c>
    </row>
    <row r="4461" spans="1:18" s="28" customFormat="1" ht="12" x14ac:dyDescent="0.2">
      <c r="A4461" s="717" t="s">
        <v>514</v>
      </c>
      <c r="B4461" s="718" t="s">
        <v>549</v>
      </c>
      <c r="C4461" s="718" t="s">
        <v>147</v>
      </c>
      <c r="D4461" s="718" t="s">
        <v>544</v>
      </c>
      <c r="E4461" s="719">
        <v>4500</v>
      </c>
      <c r="F4461" s="720" t="s">
        <v>4884</v>
      </c>
      <c r="G4461" s="718" t="s">
        <v>4885</v>
      </c>
      <c r="H4461" s="718" t="s">
        <v>519</v>
      </c>
      <c r="I4461" s="718" t="s">
        <v>528</v>
      </c>
      <c r="J4461" s="718" t="s">
        <v>547</v>
      </c>
      <c r="K4461" s="721" t="s">
        <v>4886</v>
      </c>
      <c r="L4461" s="732">
        <v>3</v>
      </c>
      <c r="M4461" s="733">
        <v>12933.33</v>
      </c>
      <c r="N4461" s="734">
        <v>0</v>
      </c>
      <c r="O4461" s="732">
        <v>5</v>
      </c>
      <c r="P4461" s="733">
        <v>18900</v>
      </c>
      <c r="Q4461" s="735"/>
      <c r="R4461" s="736" t="s">
        <v>543</v>
      </c>
    </row>
    <row r="4462" spans="1:18" s="28" customFormat="1" ht="12" x14ac:dyDescent="0.2">
      <c r="A4462" s="717" t="s">
        <v>514</v>
      </c>
      <c r="B4462" s="718" t="s">
        <v>515</v>
      </c>
      <c r="C4462" s="718" t="s">
        <v>147</v>
      </c>
      <c r="D4462" s="718" t="s">
        <v>3415</v>
      </c>
      <c r="E4462" s="719">
        <v>1900</v>
      </c>
      <c r="F4462" s="720" t="s">
        <v>4887</v>
      </c>
      <c r="G4462" s="718" t="s">
        <v>4888</v>
      </c>
      <c r="H4462" s="718" t="s">
        <v>623</v>
      </c>
      <c r="I4462" s="718" t="s">
        <v>1405</v>
      </c>
      <c r="J4462" s="718" t="s">
        <v>1406</v>
      </c>
      <c r="K4462" s="721" t="s">
        <v>1604</v>
      </c>
      <c r="L4462" s="732">
        <v>12</v>
      </c>
      <c r="M4462" s="733">
        <v>23610</v>
      </c>
      <c r="N4462" s="734" t="s">
        <v>1604</v>
      </c>
      <c r="O4462" s="732">
        <v>6</v>
      </c>
      <c r="P4462" s="733">
        <v>11400</v>
      </c>
      <c r="Q4462" s="735" t="str">
        <f>+N4462</f>
        <v>30 - INDETERMINADO</v>
      </c>
      <c r="R4462" s="736" t="s">
        <v>523</v>
      </c>
    </row>
    <row r="4463" spans="1:18" s="28" customFormat="1" ht="12" x14ac:dyDescent="0.2">
      <c r="A4463" s="717" t="s">
        <v>514</v>
      </c>
      <c r="B4463" s="718" t="s">
        <v>515</v>
      </c>
      <c r="C4463" s="718" t="s">
        <v>147</v>
      </c>
      <c r="D4463" s="718" t="s">
        <v>618</v>
      </c>
      <c r="E4463" s="719">
        <v>3000</v>
      </c>
      <c r="F4463" s="720" t="s">
        <v>4889</v>
      </c>
      <c r="G4463" s="718" t="s">
        <v>4890</v>
      </c>
      <c r="H4463" s="718" t="s">
        <v>519</v>
      </c>
      <c r="I4463" s="718" t="s">
        <v>520</v>
      </c>
      <c r="J4463" s="718" t="s">
        <v>534</v>
      </c>
      <c r="K4463" s="721" t="s">
        <v>557</v>
      </c>
      <c r="L4463" s="732">
        <v>5</v>
      </c>
      <c r="M4463" s="733">
        <v>15000</v>
      </c>
      <c r="N4463" s="734" t="s">
        <v>557</v>
      </c>
      <c r="O4463" s="732">
        <v>6</v>
      </c>
      <c r="P4463" s="733">
        <v>18000</v>
      </c>
      <c r="Q4463" s="735" t="str">
        <f>+N4463</f>
        <v>13 - INDETERMINADO</v>
      </c>
      <c r="R4463" s="736" t="s">
        <v>523</v>
      </c>
    </row>
    <row r="4464" spans="1:18" s="28" customFormat="1" ht="12" x14ac:dyDescent="0.2">
      <c r="A4464" s="717" t="s">
        <v>514</v>
      </c>
      <c r="B4464" s="718" t="s">
        <v>549</v>
      </c>
      <c r="C4464" s="718" t="s">
        <v>147</v>
      </c>
      <c r="D4464" s="718" t="s">
        <v>2375</v>
      </c>
      <c r="E4464" s="719">
        <v>6000</v>
      </c>
      <c r="F4464" s="720" t="s">
        <v>4891</v>
      </c>
      <c r="G4464" s="718" t="s">
        <v>4892</v>
      </c>
      <c r="H4464" s="718" t="s">
        <v>527</v>
      </c>
      <c r="I4464" s="718" t="s">
        <v>520</v>
      </c>
      <c r="J4464" s="718" t="s">
        <v>1400</v>
      </c>
      <c r="K4464" s="721" t="s">
        <v>542</v>
      </c>
      <c r="L4464" s="732">
        <v>0</v>
      </c>
      <c r="M4464" s="733">
        <v>0</v>
      </c>
      <c r="N4464" s="734">
        <v>0</v>
      </c>
      <c r="O4464" s="732">
        <v>4</v>
      </c>
      <c r="P4464" s="733">
        <v>21236.25</v>
      </c>
      <c r="Q4464" s="735"/>
      <c r="R4464" s="736" t="s">
        <v>543</v>
      </c>
    </row>
    <row r="4465" spans="1:18" s="28" customFormat="1" ht="12" x14ac:dyDescent="0.2">
      <c r="A4465" s="717" t="s">
        <v>514</v>
      </c>
      <c r="B4465" s="718" t="s">
        <v>515</v>
      </c>
      <c r="C4465" s="718" t="s">
        <v>147</v>
      </c>
      <c r="D4465" s="718" t="s">
        <v>4893</v>
      </c>
      <c r="E4465" s="719">
        <v>4500</v>
      </c>
      <c r="F4465" s="720" t="s">
        <v>4894</v>
      </c>
      <c r="G4465" s="718" t="s">
        <v>4895</v>
      </c>
      <c r="H4465" s="718" t="s">
        <v>519</v>
      </c>
      <c r="I4465" s="718" t="s">
        <v>528</v>
      </c>
      <c r="J4465" s="718" t="s">
        <v>547</v>
      </c>
      <c r="K4465" s="721" t="s">
        <v>530</v>
      </c>
      <c r="L4465" s="732">
        <v>5</v>
      </c>
      <c r="M4465" s="733">
        <v>22500</v>
      </c>
      <c r="N4465" s="734" t="s">
        <v>530</v>
      </c>
      <c r="O4465" s="732">
        <v>6</v>
      </c>
      <c r="P4465" s="733">
        <v>27000</v>
      </c>
      <c r="Q4465" s="735" t="str">
        <f>+N4465</f>
        <v>4 - INDETERMINADO</v>
      </c>
      <c r="R4465" s="736" t="s">
        <v>523</v>
      </c>
    </row>
    <row r="4466" spans="1:18" s="28" customFormat="1" ht="12" x14ac:dyDescent="0.2">
      <c r="A4466" s="717" t="s">
        <v>514</v>
      </c>
      <c r="B4466" s="718" t="s">
        <v>515</v>
      </c>
      <c r="C4466" s="718" t="s">
        <v>147</v>
      </c>
      <c r="D4466" s="718" t="s">
        <v>1081</v>
      </c>
      <c r="E4466" s="719">
        <v>1500</v>
      </c>
      <c r="F4466" s="720" t="s">
        <v>4896</v>
      </c>
      <c r="G4466" s="718" t="s">
        <v>4897</v>
      </c>
      <c r="H4466" s="718" t="s">
        <v>539</v>
      </c>
      <c r="I4466" s="718" t="s">
        <v>520</v>
      </c>
      <c r="J4466" s="718" t="s">
        <v>2044</v>
      </c>
      <c r="K4466" s="721" t="s">
        <v>785</v>
      </c>
      <c r="L4466" s="732">
        <v>12</v>
      </c>
      <c r="M4466" s="733">
        <v>18810</v>
      </c>
      <c r="N4466" s="734" t="s">
        <v>785</v>
      </c>
      <c r="O4466" s="732">
        <v>6</v>
      </c>
      <c r="P4466" s="733">
        <v>8935.93</v>
      </c>
      <c r="Q4466" s="735" t="str">
        <f>+N4466</f>
        <v>11 - INDETERMINADO</v>
      </c>
      <c r="R4466" s="736" t="s">
        <v>523</v>
      </c>
    </row>
    <row r="4467" spans="1:18" s="28" customFormat="1" ht="12" x14ac:dyDescent="0.2">
      <c r="A4467" s="717" t="s">
        <v>514</v>
      </c>
      <c r="B4467" s="718" t="s">
        <v>549</v>
      </c>
      <c r="C4467" s="718" t="s">
        <v>147</v>
      </c>
      <c r="D4467" s="718" t="s">
        <v>3742</v>
      </c>
      <c r="E4467" s="719">
        <v>4500</v>
      </c>
      <c r="F4467" s="720" t="s">
        <v>4898</v>
      </c>
      <c r="G4467" s="718" t="s">
        <v>4899</v>
      </c>
      <c r="H4467" s="718" t="s">
        <v>519</v>
      </c>
      <c r="I4467" s="718" t="s">
        <v>528</v>
      </c>
      <c r="J4467" s="718" t="s">
        <v>600</v>
      </c>
      <c r="K4467" s="721" t="s">
        <v>4900</v>
      </c>
      <c r="L4467" s="732">
        <v>7</v>
      </c>
      <c r="M4467" s="733">
        <v>25796.67</v>
      </c>
      <c r="N4467" s="734" t="s">
        <v>542</v>
      </c>
      <c r="O4467" s="732">
        <v>0</v>
      </c>
      <c r="P4467" s="733">
        <v>0</v>
      </c>
      <c r="Q4467" s="735"/>
      <c r="R4467" s="736" t="s">
        <v>543</v>
      </c>
    </row>
    <row r="4468" spans="1:18" s="28" customFormat="1" ht="12" x14ac:dyDescent="0.2">
      <c r="A4468" s="717" t="s">
        <v>514</v>
      </c>
      <c r="B4468" s="718" t="s">
        <v>515</v>
      </c>
      <c r="C4468" s="718" t="s">
        <v>147</v>
      </c>
      <c r="D4468" s="718" t="s">
        <v>701</v>
      </c>
      <c r="E4468" s="719">
        <v>2500</v>
      </c>
      <c r="F4468" s="720" t="s">
        <v>4901</v>
      </c>
      <c r="G4468" s="718" t="s">
        <v>4902</v>
      </c>
      <c r="H4468" s="718" t="s">
        <v>623</v>
      </c>
      <c r="I4468" s="718" t="s">
        <v>738</v>
      </c>
      <c r="J4468" s="718" t="s">
        <v>837</v>
      </c>
      <c r="K4468" s="721" t="s">
        <v>557</v>
      </c>
      <c r="L4468" s="732">
        <v>12</v>
      </c>
      <c r="M4468" s="733">
        <v>30600</v>
      </c>
      <c r="N4468" s="734" t="s">
        <v>557</v>
      </c>
      <c r="O4468" s="732">
        <v>6</v>
      </c>
      <c r="P4468" s="733">
        <v>15000</v>
      </c>
      <c r="Q4468" s="735" t="str">
        <f t="shared" ref="Q4468:Q4475" si="115">+N4468</f>
        <v>13 - INDETERMINADO</v>
      </c>
      <c r="R4468" s="736" t="s">
        <v>523</v>
      </c>
    </row>
    <row r="4469" spans="1:18" s="28" customFormat="1" ht="12" x14ac:dyDescent="0.2">
      <c r="A4469" s="717" t="s">
        <v>514</v>
      </c>
      <c r="B4469" s="718" t="s">
        <v>515</v>
      </c>
      <c r="C4469" s="718" t="s">
        <v>147</v>
      </c>
      <c r="D4469" s="718" t="s">
        <v>667</v>
      </c>
      <c r="E4469" s="719">
        <v>3000</v>
      </c>
      <c r="F4469" s="720" t="s">
        <v>4903</v>
      </c>
      <c r="G4469" s="718" t="s">
        <v>4904</v>
      </c>
      <c r="H4469" s="718" t="s">
        <v>527</v>
      </c>
      <c r="I4469" s="718" t="s">
        <v>528</v>
      </c>
      <c r="J4469" s="718" t="s">
        <v>529</v>
      </c>
      <c r="K4469" s="721" t="s">
        <v>612</v>
      </c>
      <c r="L4469" s="732">
        <v>5</v>
      </c>
      <c r="M4469" s="733">
        <v>12792.6</v>
      </c>
      <c r="N4469" s="734" t="s">
        <v>612</v>
      </c>
      <c r="O4469" s="732">
        <v>6</v>
      </c>
      <c r="P4469" s="733">
        <v>18000</v>
      </c>
      <c r="Q4469" s="735" t="str">
        <f t="shared" si="115"/>
        <v>15 - INDETERMINADO</v>
      </c>
      <c r="R4469" s="736" t="s">
        <v>523</v>
      </c>
    </row>
    <row r="4470" spans="1:18" s="28" customFormat="1" ht="12" x14ac:dyDescent="0.2">
      <c r="A4470" s="717" t="s">
        <v>514</v>
      </c>
      <c r="B4470" s="718" t="s">
        <v>515</v>
      </c>
      <c r="C4470" s="718" t="s">
        <v>147</v>
      </c>
      <c r="D4470" s="718" t="s">
        <v>558</v>
      </c>
      <c r="E4470" s="719">
        <v>2500</v>
      </c>
      <c r="F4470" s="720" t="s">
        <v>4905</v>
      </c>
      <c r="G4470" s="718" t="s">
        <v>4906</v>
      </c>
      <c r="H4470" s="718" t="s">
        <v>930</v>
      </c>
      <c r="I4470" s="718" t="s">
        <v>528</v>
      </c>
      <c r="J4470" s="718" t="s">
        <v>2800</v>
      </c>
      <c r="K4470" s="721" t="s">
        <v>740</v>
      </c>
      <c r="L4470" s="732">
        <v>12</v>
      </c>
      <c r="M4470" s="733">
        <v>30600</v>
      </c>
      <c r="N4470" s="734" t="s">
        <v>740</v>
      </c>
      <c r="O4470" s="732">
        <v>6</v>
      </c>
      <c r="P4470" s="733">
        <v>15000</v>
      </c>
      <c r="Q4470" s="735" t="str">
        <f t="shared" si="115"/>
        <v>26 - INDETERMINADO</v>
      </c>
      <c r="R4470" s="736" t="s">
        <v>523</v>
      </c>
    </row>
    <row r="4471" spans="1:18" s="28" customFormat="1" ht="12" x14ac:dyDescent="0.2">
      <c r="A4471" s="717" t="s">
        <v>514</v>
      </c>
      <c r="B4471" s="718" t="s">
        <v>515</v>
      </c>
      <c r="C4471" s="718" t="s">
        <v>147</v>
      </c>
      <c r="D4471" s="718" t="s">
        <v>536</v>
      </c>
      <c r="E4471" s="719">
        <v>3000</v>
      </c>
      <c r="F4471" s="720" t="s">
        <v>4907</v>
      </c>
      <c r="G4471" s="718" t="s">
        <v>4908</v>
      </c>
      <c r="H4471" s="718" t="s">
        <v>539</v>
      </c>
      <c r="I4471" s="718" t="s">
        <v>520</v>
      </c>
      <c r="J4471" s="718" t="s">
        <v>2044</v>
      </c>
      <c r="K4471" s="721" t="s">
        <v>541</v>
      </c>
      <c r="L4471" s="732">
        <v>5</v>
      </c>
      <c r="M4471" s="733">
        <v>15000</v>
      </c>
      <c r="N4471" s="734" t="s">
        <v>541</v>
      </c>
      <c r="O4471" s="732">
        <v>6</v>
      </c>
      <c r="P4471" s="733">
        <v>18000</v>
      </c>
      <c r="Q4471" s="735" t="str">
        <f t="shared" si="115"/>
        <v>5 - INDETERMINADO</v>
      </c>
      <c r="R4471" s="736" t="s">
        <v>523</v>
      </c>
    </row>
    <row r="4472" spans="1:18" s="28" customFormat="1" ht="12" x14ac:dyDescent="0.2">
      <c r="A4472" s="717" t="s">
        <v>514</v>
      </c>
      <c r="B4472" s="718" t="s">
        <v>515</v>
      </c>
      <c r="C4472" s="718" t="s">
        <v>147</v>
      </c>
      <c r="D4472" s="718" t="s">
        <v>3771</v>
      </c>
      <c r="E4472" s="719">
        <v>2500</v>
      </c>
      <c r="F4472" s="720" t="s">
        <v>4909</v>
      </c>
      <c r="G4472" s="718" t="s">
        <v>4910</v>
      </c>
      <c r="H4472" s="718" t="s">
        <v>571</v>
      </c>
      <c r="I4472" s="718" t="s">
        <v>571</v>
      </c>
      <c r="J4472" s="718" t="s">
        <v>571</v>
      </c>
      <c r="K4472" s="721" t="s">
        <v>530</v>
      </c>
      <c r="L4472" s="732">
        <v>12</v>
      </c>
      <c r="M4472" s="733">
        <v>30516.67</v>
      </c>
      <c r="N4472" s="734" t="s">
        <v>530</v>
      </c>
      <c r="O4472" s="732">
        <v>6</v>
      </c>
      <c r="P4472" s="733">
        <v>15000</v>
      </c>
      <c r="Q4472" s="735" t="str">
        <f t="shared" si="115"/>
        <v>4 - INDETERMINADO</v>
      </c>
      <c r="R4472" s="736" t="s">
        <v>523</v>
      </c>
    </row>
    <row r="4473" spans="1:18" s="28" customFormat="1" ht="12" x14ac:dyDescent="0.2">
      <c r="A4473" s="717" t="s">
        <v>514</v>
      </c>
      <c r="B4473" s="718" t="s">
        <v>515</v>
      </c>
      <c r="C4473" s="718" t="s">
        <v>147</v>
      </c>
      <c r="D4473" s="718" t="s">
        <v>948</v>
      </c>
      <c r="E4473" s="719">
        <v>2000</v>
      </c>
      <c r="F4473" s="720" t="s">
        <v>4911</v>
      </c>
      <c r="G4473" s="718" t="s">
        <v>4912</v>
      </c>
      <c r="H4473" s="718" t="s">
        <v>623</v>
      </c>
      <c r="I4473" s="718" t="s">
        <v>738</v>
      </c>
      <c r="J4473" s="718" t="s">
        <v>837</v>
      </c>
      <c r="K4473" s="721" t="s">
        <v>4913</v>
      </c>
      <c r="L4473" s="732">
        <v>12</v>
      </c>
      <c r="M4473" s="733">
        <v>24810</v>
      </c>
      <c r="N4473" s="734" t="s">
        <v>4913</v>
      </c>
      <c r="O4473" s="732">
        <v>6</v>
      </c>
      <c r="P4473" s="733">
        <v>12000</v>
      </c>
      <c r="Q4473" s="735" t="str">
        <f t="shared" si="115"/>
        <v>105 - INDETERMINADO</v>
      </c>
      <c r="R4473" s="736" t="s">
        <v>523</v>
      </c>
    </row>
    <row r="4474" spans="1:18" s="28" customFormat="1" ht="12" x14ac:dyDescent="0.2">
      <c r="A4474" s="717" t="s">
        <v>514</v>
      </c>
      <c r="B4474" s="718" t="s">
        <v>515</v>
      </c>
      <c r="C4474" s="718" t="s">
        <v>147</v>
      </c>
      <c r="D4474" s="718" t="s">
        <v>708</v>
      </c>
      <c r="E4474" s="719">
        <v>3000</v>
      </c>
      <c r="F4474" s="720" t="s">
        <v>4914</v>
      </c>
      <c r="G4474" s="718" t="s">
        <v>4915</v>
      </c>
      <c r="H4474" s="718" t="s">
        <v>527</v>
      </c>
      <c r="I4474" s="718" t="s">
        <v>528</v>
      </c>
      <c r="J4474" s="718" t="s">
        <v>4916</v>
      </c>
      <c r="K4474" s="721" t="s">
        <v>612</v>
      </c>
      <c r="L4474" s="732">
        <v>5</v>
      </c>
      <c r="M4474" s="733">
        <v>15000</v>
      </c>
      <c r="N4474" s="734" t="s">
        <v>612</v>
      </c>
      <c r="O4474" s="732">
        <v>6</v>
      </c>
      <c r="P4474" s="733">
        <v>18000</v>
      </c>
      <c r="Q4474" s="735" t="str">
        <f t="shared" si="115"/>
        <v>15 - INDETERMINADO</v>
      </c>
      <c r="R4474" s="736" t="s">
        <v>523</v>
      </c>
    </row>
    <row r="4475" spans="1:18" s="28" customFormat="1" ht="12" x14ac:dyDescent="0.2">
      <c r="A4475" s="717" t="s">
        <v>514</v>
      </c>
      <c r="B4475" s="718" t="s">
        <v>515</v>
      </c>
      <c r="C4475" s="718" t="s">
        <v>147</v>
      </c>
      <c r="D4475" s="718" t="s">
        <v>1357</v>
      </c>
      <c r="E4475" s="719">
        <v>3000</v>
      </c>
      <c r="F4475" s="720" t="s">
        <v>4917</v>
      </c>
      <c r="G4475" s="718" t="s">
        <v>4918</v>
      </c>
      <c r="H4475" s="718" t="s">
        <v>930</v>
      </c>
      <c r="I4475" s="718" t="s">
        <v>528</v>
      </c>
      <c r="J4475" s="718" t="s">
        <v>931</v>
      </c>
      <c r="K4475" s="721" t="s">
        <v>557</v>
      </c>
      <c r="L4475" s="732">
        <v>5</v>
      </c>
      <c r="M4475" s="733">
        <v>15000</v>
      </c>
      <c r="N4475" s="734" t="s">
        <v>557</v>
      </c>
      <c r="O4475" s="732">
        <v>6</v>
      </c>
      <c r="P4475" s="733">
        <v>18000</v>
      </c>
      <c r="Q4475" s="735" t="str">
        <f t="shared" si="115"/>
        <v>13 - INDETERMINADO</v>
      </c>
      <c r="R4475" s="736" t="s">
        <v>523</v>
      </c>
    </row>
    <row r="4476" spans="1:18" s="28" customFormat="1" ht="12" x14ac:dyDescent="0.2">
      <c r="A4476" s="717" t="s">
        <v>514</v>
      </c>
      <c r="B4476" s="718" t="s">
        <v>549</v>
      </c>
      <c r="C4476" s="718" t="s">
        <v>147</v>
      </c>
      <c r="D4476" s="718" t="s">
        <v>550</v>
      </c>
      <c r="E4476" s="719">
        <v>3000</v>
      </c>
      <c r="F4476" s="720" t="s">
        <v>4919</v>
      </c>
      <c r="G4476" s="718" t="s">
        <v>4920</v>
      </c>
      <c r="H4476" s="718" t="s">
        <v>519</v>
      </c>
      <c r="I4476" s="718" t="s">
        <v>520</v>
      </c>
      <c r="J4476" s="718" t="s">
        <v>534</v>
      </c>
      <c r="K4476" s="721" t="s">
        <v>4921</v>
      </c>
      <c r="L4476" s="732">
        <v>3</v>
      </c>
      <c r="M4476" s="733">
        <v>8683.33</v>
      </c>
      <c r="N4476" s="734">
        <v>1</v>
      </c>
      <c r="O4476" s="732">
        <v>1</v>
      </c>
      <c r="P4476" s="733">
        <v>3000</v>
      </c>
      <c r="Q4476" s="735"/>
      <c r="R4476" s="736" t="s">
        <v>543</v>
      </c>
    </row>
    <row r="4477" spans="1:18" s="28" customFormat="1" ht="12" x14ac:dyDescent="0.2">
      <c r="A4477" s="717" t="s">
        <v>514</v>
      </c>
      <c r="B4477" s="718" t="s">
        <v>515</v>
      </c>
      <c r="C4477" s="718" t="s">
        <v>147</v>
      </c>
      <c r="D4477" s="718" t="s">
        <v>995</v>
      </c>
      <c r="E4477" s="719">
        <v>3000</v>
      </c>
      <c r="F4477" s="720" t="s">
        <v>4922</v>
      </c>
      <c r="G4477" s="718" t="s">
        <v>4923</v>
      </c>
      <c r="H4477" s="718" t="s">
        <v>565</v>
      </c>
      <c r="I4477" s="718" t="s">
        <v>520</v>
      </c>
      <c r="J4477" s="718" t="s">
        <v>588</v>
      </c>
      <c r="K4477" s="721" t="s">
        <v>530</v>
      </c>
      <c r="L4477" s="732">
        <v>5</v>
      </c>
      <c r="M4477" s="733">
        <v>15000</v>
      </c>
      <c r="N4477" s="734" t="s">
        <v>530</v>
      </c>
      <c r="O4477" s="732">
        <v>6</v>
      </c>
      <c r="P4477" s="733">
        <v>17900</v>
      </c>
      <c r="Q4477" s="735" t="str">
        <f>+N4477</f>
        <v>4 - INDETERMINADO</v>
      </c>
      <c r="R4477" s="736" t="s">
        <v>523</v>
      </c>
    </row>
    <row r="4478" spans="1:18" s="28" customFormat="1" ht="12" x14ac:dyDescent="0.2">
      <c r="A4478" s="717" t="s">
        <v>514</v>
      </c>
      <c r="B4478" s="718" t="s">
        <v>515</v>
      </c>
      <c r="C4478" s="718" t="s">
        <v>147</v>
      </c>
      <c r="D4478" s="718" t="s">
        <v>4924</v>
      </c>
      <c r="E4478" s="719">
        <v>5000</v>
      </c>
      <c r="F4478" s="720" t="s">
        <v>4925</v>
      </c>
      <c r="G4478" s="718" t="s">
        <v>4926</v>
      </c>
      <c r="H4478" s="718"/>
      <c r="I4478" s="718" t="s">
        <v>528</v>
      </c>
      <c r="J4478" s="718" t="s">
        <v>4927</v>
      </c>
      <c r="K4478" s="721" t="s">
        <v>1243</v>
      </c>
      <c r="L4478" s="732">
        <v>12</v>
      </c>
      <c r="M4478" s="733">
        <v>60600</v>
      </c>
      <c r="N4478" s="734" t="s">
        <v>1243</v>
      </c>
      <c r="O4478" s="732">
        <v>6</v>
      </c>
      <c r="P4478" s="733">
        <v>29925</v>
      </c>
      <c r="Q4478" s="735" t="str">
        <f>+N4478</f>
        <v>9 - INDETERMINADO</v>
      </c>
      <c r="R4478" s="736" t="s">
        <v>523</v>
      </c>
    </row>
    <row r="4479" spans="1:18" s="28" customFormat="1" ht="12" x14ac:dyDescent="0.2">
      <c r="A4479" s="717" t="s">
        <v>514</v>
      </c>
      <c r="B4479" s="718" t="s">
        <v>515</v>
      </c>
      <c r="C4479" s="718" t="s">
        <v>147</v>
      </c>
      <c r="D4479" s="718" t="s">
        <v>550</v>
      </c>
      <c r="E4479" s="719">
        <v>3000</v>
      </c>
      <c r="F4479" s="720" t="s">
        <v>4928</v>
      </c>
      <c r="G4479" s="718" t="s">
        <v>4929</v>
      </c>
      <c r="H4479" s="718" t="s">
        <v>519</v>
      </c>
      <c r="I4479" s="718" t="s">
        <v>1332</v>
      </c>
      <c r="J4479" s="718" t="s">
        <v>1549</v>
      </c>
      <c r="K4479" s="721" t="s">
        <v>535</v>
      </c>
      <c r="L4479" s="732">
        <v>4</v>
      </c>
      <c r="M4479" s="733">
        <v>9700</v>
      </c>
      <c r="N4479" s="734" t="s">
        <v>542</v>
      </c>
      <c r="O4479" s="732">
        <v>0</v>
      </c>
      <c r="P4479" s="733">
        <v>0</v>
      </c>
      <c r="Q4479" s="735"/>
      <c r="R4479" s="736" t="s">
        <v>543</v>
      </c>
    </row>
    <row r="4480" spans="1:18" s="28" customFormat="1" ht="12" x14ac:dyDescent="0.2">
      <c r="A4480" s="717" t="s">
        <v>514</v>
      </c>
      <c r="B4480" s="718" t="s">
        <v>515</v>
      </c>
      <c r="C4480" s="718" t="s">
        <v>147</v>
      </c>
      <c r="D4480" s="718" t="s">
        <v>578</v>
      </c>
      <c r="E4480" s="719">
        <v>1800</v>
      </c>
      <c r="F4480" s="720" t="s">
        <v>4930</v>
      </c>
      <c r="G4480" s="718" t="s">
        <v>4931</v>
      </c>
      <c r="H4480" s="718" t="s">
        <v>571</v>
      </c>
      <c r="I4480" s="718" t="s">
        <v>571</v>
      </c>
      <c r="J4480" s="718" t="s">
        <v>571</v>
      </c>
      <c r="K4480" s="721" t="s">
        <v>1527</v>
      </c>
      <c r="L4480" s="732">
        <v>12</v>
      </c>
      <c r="M4480" s="733">
        <v>22290</v>
      </c>
      <c r="N4480" s="734" t="s">
        <v>1527</v>
      </c>
      <c r="O4480" s="732">
        <v>6</v>
      </c>
      <c r="P4480" s="733">
        <v>10740</v>
      </c>
      <c r="Q4480" s="735" t="str">
        <f>+N4480</f>
        <v>43 - INDETERMINADO</v>
      </c>
      <c r="R4480" s="736" t="s">
        <v>523</v>
      </c>
    </row>
    <row r="4481" spans="1:18" s="28" customFormat="1" ht="12" x14ac:dyDescent="0.2">
      <c r="A4481" s="717" t="s">
        <v>514</v>
      </c>
      <c r="B4481" s="718" t="s">
        <v>549</v>
      </c>
      <c r="C4481" s="718" t="s">
        <v>147</v>
      </c>
      <c r="D4481" s="718" t="s">
        <v>4932</v>
      </c>
      <c r="E4481" s="719">
        <v>4500</v>
      </c>
      <c r="F4481" s="720" t="s">
        <v>4933</v>
      </c>
      <c r="G4481" s="718" t="s">
        <v>4934</v>
      </c>
      <c r="H4481" s="718" t="s">
        <v>539</v>
      </c>
      <c r="I4481" s="718" t="s">
        <v>520</v>
      </c>
      <c r="J4481" s="718" t="s">
        <v>2044</v>
      </c>
      <c r="K4481" s="721" t="s">
        <v>567</v>
      </c>
      <c r="L4481" s="732">
        <v>1</v>
      </c>
      <c r="M4481" s="733">
        <v>4500</v>
      </c>
      <c r="N4481" s="734" t="s">
        <v>542</v>
      </c>
      <c r="O4481" s="732">
        <v>0</v>
      </c>
      <c r="P4481" s="733">
        <v>0</v>
      </c>
      <c r="Q4481" s="735"/>
      <c r="R4481" s="736" t="s">
        <v>543</v>
      </c>
    </row>
    <row r="4482" spans="1:18" s="28" customFormat="1" ht="12" x14ac:dyDescent="0.2">
      <c r="A4482" s="717" t="s">
        <v>514</v>
      </c>
      <c r="B4482" s="718" t="s">
        <v>515</v>
      </c>
      <c r="C4482" s="718" t="s">
        <v>147</v>
      </c>
      <c r="D4482" s="718" t="s">
        <v>2020</v>
      </c>
      <c r="E4482" s="719">
        <v>5000</v>
      </c>
      <c r="F4482" s="720" t="s">
        <v>4935</v>
      </c>
      <c r="G4482" s="718" t="s">
        <v>4936</v>
      </c>
      <c r="H4482" s="718" t="s">
        <v>539</v>
      </c>
      <c r="I4482" s="718" t="s">
        <v>528</v>
      </c>
      <c r="J4482" s="718" t="s">
        <v>611</v>
      </c>
      <c r="K4482" s="721" t="s">
        <v>785</v>
      </c>
      <c r="L4482" s="732">
        <v>12</v>
      </c>
      <c r="M4482" s="733">
        <v>60600</v>
      </c>
      <c r="N4482" s="734" t="s">
        <v>785</v>
      </c>
      <c r="O4482" s="732">
        <v>6</v>
      </c>
      <c r="P4482" s="733">
        <v>29833.33</v>
      </c>
      <c r="Q4482" s="735" t="str">
        <f>+N4482</f>
        <v>11 - INDETERMINADO</v>
      </c>
      <c r="R4482" s="736" t="s">
        <v>523</v>
      </c>
    </row>
    <row r="4483" spans="1:18" s="28" customFormat="1" ht="12" x14ac:dyDescent="0.2">
      <c r="A4483" s="717" t="s">
        <v>514</v>
      </c>
      <c r="B4483" s="718" t="s">
        <v>515</v>
      </c>
      <c r="C4483" s="718" t="s">
        <v>147</v>
      </c>
      <c r="D4483" s="718" t="s">
        <v>608</v>
      </c>
      <c r="E4483" s="719">
        <v>2000</v>
      </c>
      <c r="F4483" s="720" t="s">
        <v>4937</v>
      </c>
      <c r="G4483" s="718" t="s">
        <v>4938</v>
      </c>
      <c r="H4483" s="718" t="s">
        <v>527</v>
      </c>
      <c r="I4483" s="718" t="s">
        <v>520</v>
      </c>
      <c r="J4483" s="718" t="s">
        <v>1400</v>
      </c>
      <c r="K4483" s="721" t="s">
        <v>647</v>
      </c>
      <c r="L4483" s="732">
        <v>12</v>
      </c>
      <c r="M4483" s="733">
        <v>24810</v>
      </c>
      <c r="N4483" s="734" t="s">
        <v>647</v>
      </c>
      <c r="O4483" s="732">
        <v>6</v>
      </c>
      <c r="P4483" s="733">
        <v>12000</v>
      </c>
      <c r="Q4483" s="735" t="str">
        <f>+N4483</f>
        <v>37 - INDETERMINADO</v>
      </c>
      <c r="R4483" s="736" t="s">
        <v>523</v>
      </c>
    </row>
    <row r="4484" spans="1:18" s="28" customFormat="1" ht="12" x14ac:dyDescent="0.2">
      <c r="A4484" s="717" t="s">
        <v>514</v>
      </c>
      <c r="B4484" s="718" t="s">
        <v>515</v>
      </c>
      <c r="C4484" s="718" t="s">
        <v>147</v>
      </c>
      <c r="D4484" s="718" t="s">
        <v>4939</v>
      </c>
      <c r="E4484" s="719">
        <v>1800</v>
      </c>
      <c r="F4484" s="720" t="s">
        <v>4940</v>
      </c>
      <c r="G4484" s="718" t="s">
        <v>4941</v>
      </c>
      <c r="H4484" s="718" t="s">
        <v>539</v>
      </c>
      <c r="I4484" s="718" t="s">
        <v>738</v>
      </c>
      <c r="J4484" s="718" t="s">
        <v>4942</v>
      </c>
      <c r="K4484" s="721" t="s">
        <v>1001</v>
      </c>
      <c r="L4484" s="732">
        <v>12</v>
      </c>
      <c r="M4484" s="733">
        <v>22350</v>
      </c>
      <c r="N4484" s="734" t="s">
        <v>1001</v>
      </c>
      <c r="O4484" s="732">
        <v>6</v>
      </c>
      <c r="P4484" s="733">
        <v>10800</v>
      </c>
      <c r="Q4484" s="735" t="str">
        <f>+N4484</f>
        <v>27 - INDETERMINADO</v>
      </c>
      <c r="R4484" s="736" t="s">
        <v>523</v>
      </c>
    </row>
    <row r="4485" spans="1:18" s="28" customFormat="1" ht="12" x14ac:dyDescent="0.2">
      <c r="A4485" s="717" t="s">
        <v>514</v>
      </c>
      <c r="B4485" s="718" t="s">
        <v>515</v>
      </c>
      <c r="C4485" s="718" t="s">
        <v>147</v>
      </c>
      <c r="D4485" s="718" t="s">
        <v>1149</v>
      </c>
      <c r="E4485" s="719">
        <v>3000</v>
      </c>
      <c r="F4485" s="720" t="s">
        <v>4943</v>
      </c>
      <c r="G4485" s="718" t="s">
        <v>4944</v>
      </c>
      <c r="H4485" s="718" t="s">
        <v>539</v>
      </c>
      <c r="I4485" s="718" t="s">
        <v>520</v>
      </c>
      <c r="J4485" s="718" t="s">
        <v>4945</v>
      </c>
      <c r="K4485" s="721">
        <v>14</v>
      </c>
      <c r="L4485" s="732">
        <v>1</v>
      </c>
      <c r="M4485" s="733">
        <v>3000</v>
      </c>
      <c r="N4485" s="734" t="s">
        <v>542</v>
      </c>
      <c r="O4485" s="732">
        <v>0</v>
      </c>
      <c r="P4485" s="733">
        <v>0</v>
      </c>
      <c r="Q4485" s="735"/>
      <c r="R4485" s="736" t="s">
        <v>543</v>
      </c>
    </row>
    <row r="4486" spans="1:18" s="28" customFormat="1" ht="12" x14ac:dyDescent="0.2">
      <c r="A4486" s="717" t="s">
        <v>514</v>
      </c>
      <c r="B4486" s="718" t="s">
        <v>515</v>
      </c>
      <c r="C4486" s="718" t="s">
        <v>147</v>
      </c>
      <c r="D4486" s="718" t="s">
        <v>544</v>
      </c>
      <c r="E4486" s="719">
        <v>4000</v>
      </c>
      <c r="F4486" s="720" t="s">
        <v>4946</v>
      </c>
      <c r="G4486" s="718" t="s">
        <v>4947</v>
      </c>
      <c r="H4486" s="718" t="s">
        <v>519</v>
      </c>
      <c r="I4486" s="718" t="s">
        <v>528</v>
      </c>
      <c r="J4486" s="718" t="s">
        <v>547</v>
      </c>
      <c r="K4486" s="721" t="s">
        <v>824</v>
      </c>
      <c r="L4486" s="732">
        <v>5</v>
      </c>
      <c r="M4486" s="733">
        <v>20000</v>
      </c>
      <c r="N4486" s="734" t="s">
        <v>824</v>
      </c>
      <c r="O4486" s="732">
        <v>6</v>
      </c>
      <c r="P4486" s="733">
        <v>24000</v>
      </c>
      <c r="Q4486" s="735" t="str">
        <f>+N4486</f>
        <v>7 - INDETERMINADO</v>
      </c>
      <c r="R4486" s="736" t="s">
        <v>523</v>
      </c>
    </row>
    <row r="4487" spans="1:18" s="28" customFormat="1" ht="12" x14ac:dyDescent="0.2">
      <c r="A4487" s="717" t="s">
        <v>514</v>
      </c>
      <c r="B4487" s="718" t="s">
        <v>515</v>
      </c>
      <c r="C4487" s="718" t="s">
        <v>147</v>
      </c>
      <c r="D4487" s="718" t="s">
        <v>4948</v>
      </c>
      <c r="E4487" s="719">
        <v>4000</v>
      </c>
      <c r="F4487" s="720" t="s">
        <v>4949</v>
      </c>
      <c r="G4487" s="718" t="s">
        <v>4950</v>
      </c>
      <c r="H4487" s="718" t="s">
        <v>519</v>
      </c>
      <c r="I4487" s="718" t="s">
        <v>528</v>
      </c>
      <c r="J4487" s="718" t="s">
        <v>600</v>
      </c>
      <c r="K4487" s="721" t="s">
        <v>4951</v>
      </c>
      <c r="L4487" s="732">
        <v>2</v>
      </c>
      <c r="M4487" s="733">
        <v>7066.67</v>
      </c>
      <c r="N4487" s="734" t="s">
        <v>542</v>
      </c>
      <c r="O4487" s="732">
        <v>0</v>
      </c>
      <c r="P4487" s="733">
        <v>0</v>
      </c>
      <c r="Q4487" s="735"/>
      <c r="R4487" s="736" t="s">
        <v>543</v>
      </c>
    </row>
    <row r="4488" spans="1:18" s="28" customFormat="1" ht="12" x14ac:dyDescent="0.2">
      <c r="A4488" s="717" t="s">
        <v>514</v>
      </c>
      <c r="B4488" s="718" t="s">
        <v>549</v>
      </c>
      <c r="C4488" s="718" t="s">
        <v>147</v>
      </c>
      <c r="D4488" s="718" t="s">
        <v>4952</v>
      </c>
      <c r="E4488" s="719">
        <v>4500</v>
      </c>
      <c r="F4488" s="720" t="s">
        <v>4949</v>
      </c>
      <c r="G4488" s="718" t="s">
        <v>4950</v>
      </c>
      <c r="H4488" s="718" t="s">
        <v>519</v>
      </c>
      <c r="I4488" s="718" t="s">
        <v>528</v>
      </c>
      <c r="J4488" s="718" t="s">
        <v>600</v>
      </c>
      <c r="K4488" s="721" t="s">
        <v>542</v>
      </c>
      <c r="L4488" s="732">
        <v>0</v>
      </c>
      <c r="M4488" s="733">
        <v>0</v>
      </c>
      <c r="N4488" s="734">
        <v>0</v>
      </c>
      <c r="O4488" s="732">
        <v>4</v>
      </c>
      <c r="P4488" s="733">
        <v>16488.12</v>
      </c>
      <c r="Q4488" s="735">
        <f>+N4488</f>
        <v>0</v>
      </c>
      <c r="R4488" s="736" t="s">
        <v>523</v>
      </c>
    </row>
    <row r="4489" spans="1:18" s="28" customFormat="1" ht="12" x14ac:dyDescent="0.2">
      <c r="A4489" s="717" t="s">
        <v>514</v>
      </c>
      <c r="B4489" s="718" t="s">
        <v>515</v>
      </c>
      <c r="C4489" s="718" t="s">
        <v>147</v>
      </c>
      <c r="D4489" s="718" t="s">
        <v>667</v>
      </c>
      <c r="E4489" s="719">
        <v>3000</v>
      </c>
      <c r="F4489" s="720" t="s">
        <v>4953</v>
      </c>
      <c r="G4489" s="718" t="s">
        <v>4954</v>
      </c>
      <c r="H4489" s="718" t="s">
        <v>527</v>
      </c>
      <c r="I4489" s="718" t="s">
        <v>520</v>
      </c>
      <c r="J4489" s="718" t="s">
        <v>4955</v>
      </c>
      <c r="K4489" s="721" t="s">
        <v>530</v>
      </c>
      <c r="L4489" s="732">
        <v>5</v>
      </c>
      <c r="M4489" s="733">
        <v>15000</v>
      </c>
      <c r="N4489" s="734" t="s">
        <v>530</v>
      </c>
      <c r="O4489" s="732">
        <v>6</v>
      </c>
      <c r="P4489" s="733">
        <v>17800</v>
      </c>
      <c r="Q4489" s="735" t="str">
        <f>+N4489</f>
        <v>4 - INDETERMINADO</v>
      </c>
      <c r="R4489" s="736" t="s">
        <v>523</v>
      </c>
    </row>
    <row r="4490" spans="1:18" s="28" customFormat="1" ht="12" x14ac:dyDescent="0.2">
      <c r="A4490" s="717" t="s">
        <v>514</v>
      </c>
      <c r="B4490" s="718" t="s">
        <v>515</v>
      </c>
      <c r="C4490" s="718" t="s">
        <v>147</v>
      </c>
      <c r="D4490" s="718" t="s">
        <v>4956</v>
      </c>
      <c r="E4490" s="719">
        <v>6000</v>
      </c>
      <c r="F4490" s="720" t="s">
        <v>4957</v>
      </c>
      <c r="G4490" s="718" t="s">
        <v>4958</v>
      </c>
      <c r="H4490" s="718" t="s">
        <v>527</v>
      </c>
      <c r="I4490" s="718" t="s">
        <v>528</v>
      </c>
      <c r="J4490" s="718" t="s">
        <v>1777</v>
      </c>
      <c r="K4490" s="721" t="s">
        <v>4959</v>
      </c>
      <c r="L4490" s="732">
        <v>5</v>
      </c>
      <c r="M4490" s="733">
        <v>22900</v>
      </c>
      <c r="N4490" s="734" t="s">
        <v>4959</v>
      </c>
      <c r="O4490" s="732">
        <v>0</v>
      </c>
      <c r="P4490" s="733">
        <v>0</v>
      </c>
      <c r="Q4490" s="735"/>
      <c r="R4490" s="736" t="s">
        <v>543</v>
      </c>
    </row>
    <row r="4491" spans="1:18" s="28" customFormat="1" ht="12" x14ac:dyDescent="0.2">
      <c r="A4491" s="717" t="s">
        <v>514</v>
      </c>
      <c r="B4491" s="718" t="s">
        <v>515</v>
      </c>
      <c r="C4491" s="718" t="s">
        <v>147</v>
      </c>
      <c r="D4491" s="718" t="s">
        <v>554</v>
      </c>
      <c r="E4491" s="719">
        <v>3000</v>
      </c>
      <c r="F4491" s="720" t="s">
        <v>4960</v>
      </c>
      <c r="G4491" s="718" t="s">
        <v>4961</v>
      </c>
      <c r="H4491" s="718" t="s">
        <v>527</v>
      </c>
      <c r="I4491" s="718" t="s">
        <v>520</v>
      </c>
      <c r="J4491" s="718" t="s">
        <v>1152</v>
      </c>
      <c r="K4491" s="721" t="s">
        <v>557</v>
      </c>
      <c r="L4491" s="732">
        <v>5</v>
      </c>
      <c r="M4491" s="733">
        <v>15000</v>
      </c>
      <c r="N4491" s="734" t="s">
        <v>557</v>
      </c>
      <c r="O4491" s="732">
        <v>2</v>
      </c>
      <c r="P4491" s="733">
        <v>6000</v>
      </c>
      <c r="Q4491" s="735"/>
      <c r="R4491" s="736" t="s">
        <v>543</v>
      </c>
    </row>
    <row r="4492" spans="1:18" s="28" customFormat="1" ht="12" x14ac:dyDescent="0.2">
      <c r="A4492" s="717" t="s">
        <v>514</v>
      </c>
      <c r="B4492" s="718" t="s">
        <v>515</v>
      </c>
      <c r="C4492" s="718" t="s">
        <v>147</v>
      </c>
      <c r="D4492" s="718" t="s">
        <v>4962</v>
      </c>
      <c r="E4492" s="719">
        <v>4500</v>
      </c>
      <c r="F4492" s="720" t="s">
        <v>4963</v>
      </c>
      <c r="G4492" s="718" t="s">
        <v>4964</v>
      </c>
      <c r="H4492" s="718" t="s">
        <v>519</v>
      </c>
      <c r="I4492" s="718" t="s">
        <v>528</v>
      </c>
      <c r="J4492" s="718" t="s">
        <v>817</v>
      </c>
      <c r="K4492" s="721" t="s">
        <v>557</v>
      </c>
      <c r="L4492" s="732">
        <v>5</v>
      </c>
      <c r="M4492" s="733">
        <v>22500</v>
      </c>
      <c r="N4492" s="734" t="s">
        <v>557</v>
      </c>
      <c r="O4492" s="732">
        <v>6</v>
      </c>
      <c r="P4492" s="733">
        <v>27000</v>
      </c>
      <c r="Q4492" s="735" t="str">
        <f>+N4492</f>
        <v>13 - INDETERMINADO</v>
      </c>
      <c r="R4492" s="736" t="s">
        <v>523</v>
      </c>
    </row>
    <row r="4493" spans="1:18" s="28" customFormat="1" ht="12" x14ac:dyDescent="0.2">
      <c r="A4493" s="717" t="s">
        <v>514</v>
      </c>
      <c r="B4493" s="718" t="s">
        <v>549</v>
      </c>
      <c r="C4493" s="718" t="s">
        <v>147</v>
      </c>
      <c r="D4493" s="718" t="s">
        <v>573</v>
      </c>
      <c r="E4493" s="719">
        <v>2000</v>
      </c>
      <c r="F4493" s="720" t="s">
        <v>4965</v>
      </c>
      <c r="G4493" s="718" t="s">
        <v>4966</v>
      </c>
      <c r="H4493" s="718" t="s">
        <v>539</v>
      </c>
      <c r="I4493" s="718" t="s">
        <v>1332</v>
      </c>
      <c r="J4493" s="718" t="s">
        <v>4967</v>
      </c>
      <c r="K4493" s="721" t="s">
        <v>4968</v>
      </c>
      <c r="L4493" s="732">
        <v>3</v>
      </c>
      <c r="M4493" s="733">
        <v>5990</v>
      </c>
      <c r="N4493" s="734">
        <v>0</v>
      </c>
      <c r="O4493" s="732">
        <v>6</v>
      </c>
      <c r="P4493" s="733">
        <v>6313.1</v>
      </c>
      <c r="Q4493" s="735">
        <f>+N4493</f>
        <v>0</v>
      </c>
      <c r="R4493" s="736" t="s">
        <v>523</v>
      </c>
    </row>
    <row r="4494" spans="1:18" s="28" customFormat="1" ht="12" x14ac:dyDescent="0.2">
      <c r="A4494" s="717" t="s">
        <v>514</v>
      </c>
      <c r="B4494" s="718" t="s">
        <v>515</v>
      </c>
      <c r="C4494" s="718" t="s">
        <v>147</v>
      </c>
      <c r="D4494" s="718" t="s">
        <v>1112</v>
      </c>
      <c r="E4494" s="719">
        <v>2000</v>
      </c>
      <c r="F4494" s="720" t="s">
        <v>4969</v>
      </c>
      <c r="G4494" s="718" t="s">
        <v>4970</v>
      </c>
      <c r="H4494" s="718" t="s">
        <v>539</v>
      </c>
      <c r="I4494" s="718" t="s">
        <v>528</v>
      </c>
      <c r="J4494" s="718" t="s">
        <v>4971</v>
      </c>
      <c r="K4494" s="721" t="s">
        <v>785</v>
      </c>
      <c r="L4494" s="732">
        <v>10</v>
      </c>
      <c r="M4494" s="733">
        <v>19100</v>
      </c>
      <c r="N4494" s="734" t="s">
        <v>785</v>
      </c>
      <c r="O4494" s="732">
        <v>0</v>
      </c>
      <c r="P4494" s="733">
        <v>0</v>
      </c>
      <c r="Q4494" s="735"/>
      <c r="R4494" s="736" t="s">
        <v>543</v>
      </c>
    </row>
    <row r="4495" spans="1:18" s="28" customFormat="1" ht="12" x14ac:dyDescent="0.2">
      <c r="A4495" s="717" t="s">
        <v>514</v>
      </c>
      <c r="B4495" s="718" t="s">
        <v>549</v>
      </c>
      <c r="C4495" s="718" t="s">
        <v>147</v>
      </c>
      <c r="D4495" s="718" t="s">
        <v>3660</v>
      </c>
      <c r="E4495" s="719">
        <v>5000</v>
      </c>
      <c r="F4495" s="720" t="s">
        <v>4969</v>
      </c>
      <c r="G4495" s="718" t="s">
        <v>4970</v>
      </c>
      <c r="H4495" s="718" t="s">
        <v>539</v>
      </c>
      <c r="I4495" s="718" t="s">
        <v>528</v>
      </c>
      <c r="J4495" s="718" t="s">
        <v>4971</v>
      </c>
      <c r="K4495" s="721" t="s">
        <v>4972</v>
      </c>
      <c r="L4495" s="732">
        <v>3</v>
      </c>
      <c r="M4495" s="733">
        <v>13160</v>
      </c>
      <c r="N4495" s="734">
        <v>0</v>
      </c>
      <c r="O4495" s="732">
        <v>0</v>
      </c>
      <c r="P4495" s="733">
        <v>0</v>
      </c>
      <c r="Q4495" s="735"/>
      <c r="R4495" s="736" t="s">
        <v>543</v>
      </c>
    </row>
    <row r="4496" spans="1:18" s="28" customFormat="1" ht="12" x14ac:dyDescent="0.2">
      <c r="A4496" s="717" t="s">
        <v>514</v>
      </c>
      <c r="B4496" s="718" t="s">
        <v>515</v>
      </c>
      <c r="C4496" s="718" t="s">
        <v>147</v>
      </c>
      <c r="D4496" s="718" t="s">
        <v>4119</v>
      </c>
      <c r="E4496" s="719">
        <v>5000</v>
      </c>
      <c r="F4496" s="720" t="s">
        <v>4973</v>
      </c>
      <c r="G4496" s="718" t="s">
        <v>4974</v>
      </c>
      <c r="H4496" s="718" t="s">
        <v>527</v>
      </c>
      <c r="I4496" s="718" t="s">
        <v>528</v>
      </c>
      <c r="J4496" s="718" t="s">
        <v>1384</v>
      </c>
      <c r="K4496" s="721" t="s">
        <v>557</v>
      </c>
      <c r="L4496" s="732">
        <v>5</v>
      </c>
      <c r="M4496" s="733">
        <v>24666.67</v>
      </c>
      <c r="N4496" s="734" t="s">
        <v>557</v>
      </c>
      <c r="O4496" s="732">
        <v>6</v>
      </c>
      <c r="P4496" s="733">
        <v>30000</v>
      </c>
      <c r="Q4496" s="735" t="str">
        <f>+N4496</f>
        <v>13 - INDETERMINADO</v>
      </c>
      <c r="R4496" s="736" t="s">
        <v>523</v>
      </c>
    </row>
    <row r="4497" spans="1:18" s="28" customFormat="1" ht="12" x14ac:dyDescent="0.2">
      <c r="A4497" s="717" t="s">
        <v>514</v>
      </c>
      <c r="B4497" s="718" t="s">
        <v>515</v>
      </c>
      <c r="C4497" s="718" t="s">
        <v>147</v>
      </c>
      <c r="D4497" s="718" t="s">
        <v>608</v>
      </c>
      <c r="E4497" s="719">
        <v>2000</v>
      </c>
      <c r="F4497" s="720" t="s">
        <v>4975</v>
      </c>
      <c r="G4497" s="718" t="s">
        <v>4976</v>
      </c>
      <c r="H4497" s="718" t="s">
        <v>527</v>
      </c>
      <c r="I4497" s="718" t="s">
        <v>520</v>
      </c>
      <c r="J4497" s="718" t="s">
        <v>4977</v>
      </c>
      <c r="K4497" s="721" t="s">
        <v>700</v>
      </c>
      <c r="L4497" s="732">
        <v>6</v>
      </c>
      <c r="M4497" s="733">
        <v>10210</v>
      </c>
      <c r="N4497" s="734" t="s">
        <v>700</v>
      </c>
      <c r="O4497" s="732">
        <v>6</v>
      </c>
      <c r="P4497" s="733">
        <v>12000</v>
      </c>
      <c r="Q4497" s="735" t="str">
        <f>+N4497</f>
        <v>3 - INDETERMINADO</v>
      </c>
      <c r="R4497" s="736" t="s">
        <v>523</v>
      </c>
    </row>
    <row r="4498" spans="1:18" s="28" customFormat="1" ht="12" x14ac:dyDescent="0.2">
      <c r="A4498" s="717" t="s">
        <v>514</v>
      </c>
      <c r="B4498" s="718" t="s">
        <v>549</v>
      </c>
      <c r="C4498" s="718" t="s">
        <v>147</v>
      </c>
      <c r="D4498" s="718" t="s">
        <v>986</v>
      </c>
      <c r="E4498" s="719">
        <v>4500</v>
      </c>
      <c r="F4498" s="720" t="s">
        <v>4978</v>
      </c>
      <c r="G4498" s="718" t="s">
        <v>4979</v>
      </c>
      <c r="H4498" s="718" t="s">
        <v>519</v>
      </c>
      <c r="I4498" s="718" t="s">
        <v>528</v>
      </c>
      <c r="J4498" s="718" t="s">
        <v>600</v>
      </c>
      <c r="K4498" s="721" t="s">
        <v>4980</v>
      </c>
      <c r="L4498" s="732">
        <v>8</v>
      </c>
      <c r="M4498" s="733">
        <v>34046.67</v>
      </c>
      <c r="N4498" s="734">
        <v>0</v>
      </c>
      <c r="O4498" s="732">
        <v>6</v>
      </c>
      <c r="P4498" s="733">
        <v>27000</v>
      </c>
      <c r="Q4498" s="735">
        <f>+N4498</f>
        <v>0</v>
      </c>
      <c r="R4498" s="736" t="s">
        <v>523</v>
      </c>
    </row>
    <row r="4499" spans="1:18" s="28" customFormat="1" ht="12" x14ac:dyDescent="0.2">
      <c r="A4499" s="717" t="s">
        <v>514</v>
      </c>
      <c r="B4499" s="718" t="s">
        <v>515</v>
      </c>
      <c r="C4499" s="718" t="s">
        <v>147</v>
      </c>
      <c r="D4499" s="718" t="s">
        <v>2948</v>
      </c>
      <c r="E4499" s="719">
        <v>6000</v>
      </c>
      <c r="F4499" s="720" t="s">
        <v>4981</v>
      </c>
      <c r="G4499" s="718" t="s">
        <v>4982</v>
      </c>
      <c r="H4499" s="718" t="s">
        <v>519</v>
      </c>
      <c r="I4499" s="718" t="s">
        <v>528</v>
      </c>
      <c r="J4499" s="718" t="s">
        <v>547</v>
      </c>
      <c r="K4499" s="721" t="s">
        <v>557</v>
      </c>
      <c r="L4499" s="732">
        <v>5</v>
      </c>
      <c r="M4499" s="733">
        <v>30000</v>
      </c>
      <c r="N4499" s="734" t="s">
        <v>557</v>
      </c>
      <c r="O4499" s="732">
        <v>6</v>
      </c>
      <c r="P4499" s="733">
        <v>36000</v>
      </c>
      <c r="Q4499" s="735" t="str">
        <f>+N4499</f>
        <v>13 - INDETERMINADO</v>
      </c>
      <c r="R4499" s="736" t="s">
        <v>523</v>
      </c>
    </row>
    <row r="4500" spans="1:18" s="28" customFormat="1" ht="12" x14ac:dyDescent="0.2">
      <c r="A4500" s="717" t="s">
        <v>514</v>
      </c>
      <c r="B4500" s="718" t="s">
        <v>515</v>
      </c>
      <c r="C4500" s="718" t="s">
        <v>147</v>
      </c>
      <c r="D4500" s="718" t="s">
        <v>4983</v>
      </c>
      <c r="E4500" s="719">
        <v>6000</v>
      </c>
      <c r="F4500" s="720" t="s">
        <v>4984</v>
      </c>
      <c r="G4500" s="718" t="s">
        <v>4985</v>
      </c>
      <c r="H4500" s="718" t="s">
        <v>519</v>
      </c>
      <c r="I4500" s="718" t="s">
        <v>528</v>
      </c>
      <c r="J4500" s="718" t="s">
        <v>547</v>
      </c>
      <c r="K4500" s="721" t="s">
        <v>700</v>
      </c>
      <c r="L4500" s="732">
        <v>12</v>
      </c>
      <c r="M4500" s="733">
        <v>72600</v>
      </c>
      <c r="N4500" s="734" t="s">
        <v>700</v>
      </c>
      <c r="O4500" s="732">
        <v>6</v>
      </c>
      <c r="P4500" s="733">
        <v>35347.5</v>
      </c>
      <c r="Q4500" s="735" t="str">
        <f>+N4500</f>
        <v>3 - INDETERMINADO</v>
      </c>
      <c r="R4500" s="736" t="s">
        <v>523</v>
      </c>
    </row>
    <row r="4501" spans="1:18" s="28" customFormat="1" ht="12" x14ac:dyDescent="0.2">
      <c r="A4501" s="717" t="s">
        <v>514</v>
      </c>
      <c r="B4501" s="718" t="s">
        <v>515</v>
      </c>
      <c r="C4501" s="718" t="s">
        <v>147</v>
      </c>
      <c r="D4501" s="718" t="s">
        <v>585</v>
      </c>
      <c r="E4501" s="719">
        <v>3000</v>
      </c>
      <c r="F4501" s="720" t="s">
        <v>4986</v>
      </c>
      <c r="G4501" s="718" t="s">
        <v>4987</v>
      </c>
      <c r="H4501" s="718" t="s">
        <v>527</v>
      </c>
      <c r="I4501" s="718" t="s">
        <v>528</v>
      </c>
      <c r="J4501" s="718" t="s">
        <v>4988</v>
      </c>
      <c r="K4501" s="721" t="s">
        <v>557</v>
      </c>
      <c r="L4501" s="732">
        <v>5</v>
      </c>
      <c r="M4501" s="733">
        <v>15000</v>
      </c>
      <c r="N4501" s="734" t="s">
        <v>542</v>
      </c>
      <c r="O4501" s="732">
        <v>0</v>
      </c>
      <c r="P4501" s="733">
        <v>0</v>
      </c>
      <c r="Q4501" s="735"/>
      <c r="R4501" s="736" t="s">
        <v>543</v>
      </c>
    </row>
    <row r="4502" spans="1:18" s="28" customFormat="1" ht="12" x14ac:dyDescent="0.2">
      <c r="A4502" s="717" t="s">
        <v>514</v>
      </c>
      <c r="B4502" s="718" t="s">
        <v>515</v>
      </c>
      <c r="C4502" s="718" t="s">
        <v>147</v>
      </c>
      <c r="D4502" s="718" t="s">
        <v>724</v>
      </c>
      <c r="E4502" s="719">
        <v>3000</v>
      </c>
      <c r="F4502" s="720" t="s">
        <v>4989</v>
      </c>
      <c r="G4502" s="718" t="s">
        <v>4990</v>
      </c>
      <c r="H4502" s="718" t="s">
        <v>519</v>
      </c>
      <c r="I4502" s="718" t="s">
        <v>528</v>
      </c>
      <c r="J4502" s="718" t="s">
        <v>547</v>
      </c>
      <c r="K4502" s="721" t="s">
        <v>557</v>
      </c>
      <c r="L4502" s="732">
        <v>5</v>
      </c>
      <c r="M4502" s="733">
        <v>14800</v>
      </c>
      <c r="N4502" s="734" t="s">
        <v>557</v>
      </c>
      <c r="O4502" s="732">
        <v>6</v>
      </c>
      <c r="P4502" s="733">
        <v>16909.390000000003</v>
      </c>
      <c r="Q4502" s="735" t="str">
        <f>+N4502</f>
        <v>13 - INDETERMINADO</v>
      </c>
      <c r="R4502" s="736" t="s">
        <v>523</v>
      </c>
    </row>
    <row r="4503" spans="1:18" s="28" customFormat="1" ht="12" x14ac:dyDescent="0.2">
      <c r="A4503" s="717" t="s">
        <v>514</v>
      </c>
      <c r="B4503" s="718" t="s">
        <v>515</v>
      </c>
      <c r="C4503" s="718" t="s">
        <v>147</v>
      </c>
      <c r="D4503" s="718" t="s">
        <v>4991</v>
      </c>
      <c r="E4503" s="719">
        <v>4000</v>
      </c>
      <c r="F4503" s="720" t="s">
        <v>4992</v>
      </c>
      <c r="G4503" s="718" t="s">
        <v>4993</v>
      </c>
      <c r="H4503" s="718" t="s">
        <v>527</v>
      </c>
      <c r="I4503" s="718" t="s">
        <v>520</v>
      </c>
      <c r="J4503" s="718" t="s">
        <v>1400</v>
      </c>
      <c r="K4503" s="721" t="s">
        <v>785</v>
      </c>
      <c r="L4503" s="732">
        <v>12</v>
      </c>
      <c r="M4503" s="733">
        <v>48600</v>
      </c>
      <c r="N4503" s="734" t="s">
        <v>785</v>
      </c>
      <c r="O4503" s="732">
        <v>6</v>
      </c>
      <c r="P4503" s="733">
        <v>23947.77</v>
      </c>
      <c r="Q4503" s="735" t="str">
        <f>+N4503</f>
        <v>11 - INDETERMINADO</v>
      </c>
      <c r="R4503" s="736" t="s">
        <v>523</v>
      </c>
    </row>
    <row r="4504" spans="1:18" s="28" customFormat="1" ht="12" x14ac:dyDescent="0.2">
      <c r="A4504" s="717" t="s">
        <v>514</v>
      </c>
      <c r="B4504" s="718" t="s">
        <v>549</v>
      </c>
      <c r="C4504" s="718" t="s">
        <v>147</v>
      </c>
      <c r="D4504" s="718" t="s">
        <v>4994</v>
      </c>
      <c r="E4504" s="719">
        <v>5500</v>
      </c>
      <c r="F4504" s="720" t="s">
        <v>4995</v>
      </c>
      <c r="G4504" s="718" t="s">
        <v>4996</v>
      </c>
      <c r="H4504" s="718"/>
      <c r="I4504" s="718" t="s">
        <v>528</v>
      </c>
      <c r="J4504" s="718" t="s">
        <v>4997</v>
      </c>
      <c r="K4504" s="721" t="s">
        <v>4998</v>
      </c>
      <c r="L4504" s="732">
        <v>2</v>
      </c>
      <c r="M4504" s="733">
        <v>10266.66</v>
      </c>
      <c r="N4504" s="734">
        <v>0</v>
      </c>
      <c r="O4504" s="732">
        <v>0</v>
      </c>
      <c r="P4504" s="733">
        <v>0</v>
      </c>
      <c r="Q4504" s="735"/>
      <c r="R4504" s="736" t="s">
        <v>543</v>
      </c>
    </row>
    <row r="4505" spans="1:18" s="28" customFormat="1" ht="12" x14ac:dyDescent="0.2">
      <c r="A4505" s="717" t="s">
        <v>514</v>
      </c>
      <c r="B4505" s="718" t="s">
        <v>549</v>
      </c>
      <c r="C4505" s="718" t="s">
        <v>147</v>
      </c>
      <c r="D4505" s="718" t="s">
        <v>3310</v>
      </c>
      <c r="E4505" s="719">
        <v>5500</v>
      </c>
      <c r="F4505" s="720" t="s">
        <v>4995</v>
      </c>
      <c r="G4505" s="718" t="s">
        <v>4996</v>
      </c>
      <c r="H4505" s="718"/>
      <c r="I4505" s="718" t="s">
        <v>528</v>
      </c>
      <c r="J4505" s="718" t="s">
        <v>4997</v>
      </c>
      <c r="K4505" s="721" t="s">
        <v>4998</v>
      </c>
      <c r="L4505" s="732">
        <v>3</v>
      </c>
      <c r="M4505" s="733">
        <v>16140</v>
      </c>
      <c r="N4505" s="734">
        <v>0</v>
      </c>
      <c r="O4505" s="732">
        <v>3</v>
      </c>
      <c r="P4505" s="733">
        <v>16470.59</v>
      </c>
      <c r="Q4505" s="735">
        <f t="shared" ref="Q4505:Q4513" si="116">+N4505</f>
        <v>0</v>
      </c>
      <c r="R4505" s="736" t="s">
        <v>523</v>
      </c>
    </row>
    <row r="4506" spans="1:18" s="28" customFormat="1" ht="12" x14ac:dyDescent="0.2">
      <c r="A4506" s="717" t="s">
        <v>514</v>
      </c>
      <c r="B4506" s="718" t="s">
        <v>515</v>
      </c>
      <c r="C4506" s="718" t="s">
        <v>147</v>
      </c>
      <c r="D4506" s="718" t="s">
        <v>4999</v>
      </c>
      <c r="E4506" s="719">
        <v>2000</v>
      </c>
      <c r="F4506" s="720" t="s">
        <v>5000</v>
      </c>
      <c r="G4506" s="718" t="s">
        <v>5001</v>
      </c>
      <c r="H4506" s="718" t="s">
        <v>571</v>
      </c>
      <c r="I4506" s="718" t="s">
        <v>571</v>
      </c>
      <c r="J4506" s="718" t="s">
        <v>571</v>
      </c>
      <c r="K4506" s="721" t="s">
        <v>2242</v>
      </c>
      <c r="L4506" s="732">
        <v>12</v>
      </c>
      <c r="M4506" s="733">
        <v>24810</v>
      </c>
      <c r="N4506" s="734" t="s">
        <v>2242</v>
      </c>
      <c r="O4506" s="732">
        <v>6</v>
      </c>
      <c r="P4506" s="733">
        <v>12000</v>
      </c>
      <c r="Q4506" s="735" t="str">
        <f t="shared" si="116"/>
        <v>46 - INDETERMINADO</v>
      </c>
      <c r="R4506" s="736" t="s">
        <v>523</v>
      </c>
    </row>
    <row r="4507" spans="1:18" s="28" customFormat="1" ht="12" x14ac:dyDescent="0.2">
      <c r="A4507" s="717" t="s">
        <v>514</v>
      </c>
      <c r="B4507" s="718" t="s">
        <v>515</v>
      </c>
      <c r="C4507" s="718" t="s">
        <v>147</v>
      </c>
      <c r="D4507" s="718" t="s">
        <v>1467</v>
      </c>
      <c r="E4507" s="719">
        <v>1900</v>
      </c>
      <c r="F4507" s="720" t="s">
        <v>5002</v>
      </c>
      <c r="G4507" s="718" t="s">
        <v>5003</v>
      </c>
      <c r="H4507" s="718" t="s">
        <v>623</v>
      </c>
      <c r="I4507" s="718" t="s">
        <v>738</v>
      </c>
      <c r="J4507" s="718" t="s">
        <v>624</v>
      </c>
      <c r="K4507" s="721" t="s">
        <v>522</v>
      </c>
      <c r="L4507" s="732">
        <v>12</v>
      </c>
      <c r="M4507" s="733">
        <v>23610</v>
      </c>
      <c r="N4507" s="734" t="s">
        <v>522</v>
      </c>
      <c r="O4507" s="732">
        <v>6</v>
      </c>
      <c r="P4507" s="733">
        <v>11400</v>
      </c>
      <c r="Q4507" s="735" t="str">
        <f t="shared" si="116"/>
        <v>99 - INDETERMINADO</v>
      </c>
      <c r="R4507" s="736" t="s">
        <v>523</v>
      </c>
    </row>
    <row r="4508" spans="1:18" s="28" customFormat="1" ht="12" x14ac:dyDescent="0.2">
      <c r="A4508" s="717" t="s">
        <v>514</v>
      </c>
      <c r="B4508" s="718" t="s">
        <v>515</v>
      </c>
      <c r="C4508" s="718" t="s">
        <v>147</v>
      </c>
      <c r="D4508" s="718" t="s">
        <v>593</v>
      </c>
      <c r="E4508" s="719">
        <v>3000</v>
      </c>
      <c r="F4508" s="720" t="s">
        <v>5004</v>
      </c>
      <c r="G4508" s="718" t="s">
        <v>5005</v>
      </c>
      <c r="H4508" s="718"/>
      <c r="I4508" s="718" t="s">
        <v>520</v>
      </c>
      <c r="J4508" s="718" t="s">
        <v>1375</v>
      </c>
      <c r="K4508" s="721" t="s">
        <v>557</v>
      </c>
      <c r="L4508" s="732">
        <v>5</v>
      </c>
      <c r="M4508" s="733">
        <v>15000</v>
      </c>
      <c r="N4508" s="734" t="s">
        <v>557</v>
      </c>
      <c r="O4508" s="732">
        <v>6</v>
      </c>
      <c r="P4508" s="733">
        <v>17928.760000000002</v>
      </c>
      <c r="Q4508" s="735" t="str">
        <f t="shared" si="116"/>
        <v>13 - INDETERMINADO</v>
      </c>
      <c r="R4508" s="736" t="s">
        <v>523</v>
      </c>
    </row>
    <row r="4509" spans="1:18" s="28" customFormat="1" ht="12" x14ac:dyDescent="0.2">
      <c r="A4509" s="717" t="s">
        <v>514</v>
      </c>
      <c r="B4509" s="718" t="s">
        <v>515</v>
      </c>
      <c r="C4509" s="718" t="s">
        <v>147</v>
      </c>
      <c r="D4509" s="718" t="s">
        <v>593</v>
      </c>
      <c r="E4509" s="719">
        <v>3000</v>
      </c>
      <c r="F4509" s="720" t="s">
        <v>5006</v>
      </c>
      <c r="G4509" s="718" t="s">
        <v>5007</v>
      </c>
      <c r="H4509" s="718" t="s">
        <v>565</v>
      </c>
      <c r="I4509" s="718" t="s">
        <v>520</v>
      </c>
      <c r="J4509" s="718" t="s">
        <v>588</v>
      </c>
      <c r="K4509" s="721" t="s">
        <v>557</v>
      </c>
      <c r="L4509" s="732">
        <v>5</v>
      </c>
      <c r="M4509" s="733">
        <v>15000</v>
      </c>
      <c r="N4509" s="734" t="s">
        <v>557</v>
      </c>
      <c r="O4509" s="732">
        <v>6</v>
      </c>
      <c r="P4509" s="733">
        <v>18000</v>
      </c>
      <c r="Q4509" s="735" t="str">
        <f t="shared" si="116"/>
        <v>13 - INDETERMINADO</v>
      </c>
      <c r="R4509" s="736" t="s">
        <v>523</v>
      </c>
    </row>
    <row r="4510" spans="1:18" s="28" customFormat="1" ht="12" x14ac:dyDescent="0.2">
      <c r="A4510" s="717" t="s">
        <v>514</v>
      </c>
      <c r="B4510" s="718" t="s">
        <v>515</v>
      </c>
      <c r="C4510" s="718" t="s">
        <v>147</v>
      </c>
      <c r="D4510" s="718" t="s">
        <v>1488</v>
      </c>
      <c r="E4510" s="719">
        <v>3000</v>
      </c>
      <c r="F4510" s="720" t="s">
        <v>5008</v>
      </c>
      <c r="G4510" s="718" t="s">
        <v>5009</v>
      </c>
      <c r="H4510" s="718"/>
      <c r="I4510" s="718" t="s">
        <v>528</v>
      </c>
      <c r="J4510" s="718" t="s">
        <v>2303</v>
      </c>
      <c r="K4510" s="721" t="s">
        <v>557</v>
      </c>
      <c r="L4510" s="732">
        <v>5</v>
      </c>
      <c r="M4510" s="733">
        <v>15000</v>
      </c>
      <c r="N4510" s="734" t="s">
        <v>557</v>
      </c>
      <c r="O4510" s="732">
        <v>6</v>
      </c>
      <c r="P4510" s="733">
        <v>18000</v>
      </c>
      <c r="Q4510" s="735" t="str">
        <f t="shared" si="116"/>
        <v>13 - INDETERMINADO</v>
      </c>
      <c r="R4510" s="736" t="s">
        <v>523</v>
      </c>
    </row>
    <row r="4511" spans="1:18" s="28" customFormat="1" ht="12" x14ac:dyDescent="0.2">
      <c r="A4511" s="717" t="s">
        <v>514</v>
      </c>
      <c r="B4511" s="718" t="s">
        <v>515</v>
      </c>
      <c r="C4511" s="718" t="s">
        <v>147</v>
      </c>
      <c r="D4511" s="718" t="s">
        <v>3125</v>
      </c>
      <c r="E4511" s="719">
        <v>3000</v>
      </c>
      <c r="F4511" s="720" t="s">
        <v>5010</v>
      </c>
      <c r="G4511" s="718" t="s">
        <v>5011</v>
      </c>
      <c r="H4511" s="718" t="s">
        <v>527</v>
      </c>
      <c r="I4511" s="718" t="s">
        <v>528</v>
      </c>
      <c r="J4511" s="718" t="s">
        <v>727</v>
      </c>
      <c r="K4511" s="721" t="s">
        <v>700</v>
      </c>
      <c r="L4511" s="732">
        <v>5</v>
      </c>
      <c r="M4511" s="733">
        <v>15000</v>
      </c>
      <c r="N4511" s="734" t="s">
        <v>700</v>
      </c>
      <c r="O4511" s="732">
        <v>6</v>
      </c>
      <c r="P4511" s="733">
        <v>18000</v>
      </c>
      <c r="Q4511" s="735" t="str">
        <f t="shared" si="116"/>
        <v>3 - INDETERMINADO</v>
      </c>
      <c r="R4511" s="736" t="s">
        <v>523</v>
      </c>
    </row>
    <row r="4512" spans="1:18" s="28" customFormat="1" ht="12" x14ac:dyDescent="0.2">
      <c r="A4512" s="717" t="s">
        <v>514</v>
      </c>
      <c r="B4512" s="718" t="s">
        <v>515</v>
      </c>
      <c r="C4512" s="718" t="s">
        <v>147</v>
      </c>
      <c r="D4512" s="718" t="s">
        <v>2170</v>
      </c>
      <c r="E4512" s="719">
        <v>3000</v>
      </c>
      <c r="F4512" s="720" t="s">
        <v>5012</v>
      </c>
      <c r="G4512" s="718" t="s">
        <v>5013</v>
      </c>
      <c r="H4512" s="718"/>
      <c r="I4512" s="718" t="s">
        <v>528</v>
      </c>
      <c r="J4512" s="718" t="s">
        <v>2312</v>
      </c>
      <c r="K4512" s="721" t="s">
        <v>557</v>
      </c>
      <c r="L4512" s="732">
        <v>5</v>
      </c>
      <c r="M4512" s="733">
        <v>15000</v>
      </c>
      <c r="N4512" s="734" t="s">
        <v>557</v>
      </c>
      <c r="O4512" s="732">
        <v>6</v>
      </c>
      <c r="P4512" s="733">
        <v>17998.330000000002</v>
      </c>
      <c r="Q4512" s="735" t="str">
        <f t="shared" si="116"/>
        <v>13 - INDETERMINADO</v>
      </c>
      <c r="R4512" s="736" t="s">
        <v>523</v>
      </c>
    </row>
    <row r="4513" spans="1:18" s="28" customFormat="1" ht="12" x14ac:dyDescent="0.2">
      <c r="A4513" s="717" t="s">
        <v>514</v>
      </c>
      <c r="B4513" s="718" t="s">
        <v>549</v>
      </c>
      <c r="C4513" s="718" t="s">
        <v>147</v>
      </c>
      <c r="D4513" s="718" t="s">
        <v>2300</v>
      </c>
      <c r="E4513" s="719">
        <v>3000</v>
      </c>
      <c r="F4513" s="720" t="s">
        <v>5014</v>
      </c>
      <c r="G4513" s="718" t="s">
        <v>5015</v>
      </c>
      <c r="H4513" s="718" t="s">
        <v>527</v>
      </c>
      <c r="I4513" s="718" t="s">
        <v>520</v>
      </c>
      <c r="J4513" s="718" t="s">
        <v>1400</v>
      </c>
      <c r="K4513" s="721" t="s">
        <v>530</v>
      </c>
      <c r="L4513" s="732">
        <v>12</v>
      </c>
      <c r="M4513" s="733">
        <v>36193.33</v>
      </c>
      <c r="N4513" s="734" t="s">
        <v>530</v>
      </c>
      <c r="O4513" s="732">
        <v>0</v>
      </c>
      <c r="P4513" s="733">
        <v>0</v>
      </c>
      <c r="Q4513" s="735" t="str">
        <f t="shared" si="116"/>
        <v>4 - INDETERMINADO</v>
      </c>
      <c r="R4513" s="736" t="s">
        <v>523</v>
      </c>
    </row>
    <row r="4514" spans="1:18" s="28" customFormat="1" ht="12" x14ac:dyDescent="0.2">
      <c r="A4514" s="717" t="s">
        <v>514</v>
      </c>
      <c r="B4514" s="718" t="s">
        <v>515</v>
      </c>
      <c r="C4514" s="718" t="s">
        <v>147</v>
      </c>
      <c r="D4514" s="718" t="s">
        <v>585</v>
      </c>
      <c r="E4514" s="719">
        <v>3000</v>
      </c>
      <c r="F4514" s="720" t="s">
        <v>5016</v>
      </c>
      <c r="G4514" s="718" t="s">
        <v>5017</v>
      </c>
      <c r="H4514" s="718" t="s">
        <v>527</v>
      </c>
      <c r="I4514" s="718" t="s">
        <v>520</v>
      </c>
      <c r="J4514" s="718" t="s">
        <v>803</v>
      </c>
      <c r="K4514" s="721" t="s">
        <v>557</v>
      </c>
      <c r="L4514" s="732">
        <v>5</v>
      </c>
      <c r="M4514" s="733">
        <v>15000</v>
      </c>
      <c r="N4514" s="734" t="s">
        <v>557</v>
      </c>
      <c r="O4514" s="732">
        <v>3</v>
      </c>
      <c r="P4514" s="733">
        <v>7300</v>
      </c>
      <c r="Q4514" s="735"/>
      <c r="R4514" s="736" t="s">
        <v>543</v>
      </c>
    </row>
    <row r="4515" spans="1:18" s="28" customFormat="1" ht="12" x14ac:dyDescent="0.2">
      <c r="A4515" s="717" t="s">
        <v>514</v>
      </c>
      <c r="B4515" s="718" t="s">
        <v>549</v>
      </c>
      <c r="C4515" s="718" t="s">
        <v>147</v>
      </c>
      <c r="D4515" s="718" t="s">
        <v>927</v>
      </c>
      <c r="E4515" s="719">
        <v>3500</v>
      </c>
      <c r="F4515" s="720" t="s">
        <v>5018</v>
      </c>
      <c r="G4515" s="718" t="s">
        <v>5019</v>
      </c>
      <c r="H4515" s="718" t="s">
        <v>565</v>
      </c>
      <c r="I4515" s="718" t="s">
        <v>520</v>
      </c>
      <c r="J4515" s="718" t="s">
        <v>852</v>
      </c>
      <c r="K4515" s="721" t="s">
        <v>542</v>
      </c>
      <c r="L4515" s="732">
        <v>0</v>
      </c>
      <c r="M4515" s="733">
        <v>0</v>
      </c>
      <c r="N4515" s="734">
        <v>0</v>
      </c>
      <c r="O4515" s="732">
        <v>3</v>
      </c>
      <c r="P4515" s="733">
        <v>10500</v>
      </c>
      <c r="Q4515" s="735">
        <f>+N4515</f>
        <v>0</v>
      </c>
      <c r="R4515" s="736" t="s">
        <v>523</v>
      </c>
    </row>
    <row r="4516" spans="1:18" s="28" customFormat="1" ht="12" x14ac:dyDescent="0.2">
      <c r="A4516" s="717" t="s">
        <v>514</v>
      </c>
      <c r="B4516" s="718" t="s">
        <v>515</v>
      </c>
      <c r="C4516" s="718" t="s">
        <v>147</v>
      </c>
      <c r="D4516" s="718" t="s">
        <v>5020</v>
      </c>
      <c r="E4516" s="719">
        <v>6500</v>
      </c>
      <c r="F4516" s="720" t="s">
        <v>5021</v>
      </c>
      <c r="G4516" s="718" t="s">
        <v>5022</v>
      </c>
      <c r="H4516" s="718" t="s">
        <v>539</v>
      </c>
      <c r="I4516" s="718" t="s">
        <v>528</v>
      </c>
      <c r="J4516" s="718" t="s">
        <v>596</v>
      </c>
      <c r="K4516" s="721" t="s">
        <v>1243</v>
      </c>
      <c r="L4516" s="732">
        <v>5</v>
      </c>
      <c r="M4516" s="733">
        <v>32500</v>
      </c>
      <c r="N4516" s="734" t="s">
        <v>1243</v>
      </c>
      <c r="O4516" s="732">
        <v>6</v>
      </c>
      <c r="P4516" s="733">
        <v>38985.56</v>
      </c>
      <c r="Q4516" s="735" t="str">
        <f>+N4516</f>
        <v>9 - INDETERMINADO</v>
      </c>
      <c r="R4516" s="736" t="s">
        <v>523</v>
      </c>
    </row>
    <row r="4517" spans="1:18" s="28" customFormat="1" ht="12" x14ac:dyDescent="0.2">
      <c r="A4517" s="717" t="s">
        <v>514</v>
      </c>
      <c r="B4517" s="718" t="s">
        <v>515</v>
      </c>
      <c r="C4517" s="718" t="s">
        <v>147</v>
      </c>
      <c r="D4517" s="718" t="s">
        <v>2307</v>
      </c>
      <c r="E4517" s="719">
        <v>2500</v>
      </c>
      <c r="F4517" s="720" t="s">
        <v>5023</v>
      </c>
      <c r="G4517" s="718" t="s">
        <v>5024</v>
      </c>
      <c r="H4517" s="718"/>
      <c r="I4517" s="718" t="s">
        <v>528</v>
      </c>
      <c r="J4517" s="718" t="s">
        <v>5025</v>
      </c>
      <c r="K4517" s="721" t="s">
        <v>530</v>
      </c>
      <c r="L4517" s="732">
        <v>3</v>
      </c>
      <c r="M4517" s="733">
        <v>7500</v>
      </c>
      <c r="N4517" s="734" t="s">
        <v>542</v>
      </c>
      <c r="O4517" s="732">
        <v>0</v>
      </c>
      <c r="P4517" s="733">
        <v>0</v>
      </c>
      <c r="Q4517" s="735"/>
      <c r="R4517" s="736" t="s">
        <v>543</v>
      </c>
    </row>
    <row r="4518" spans="1:18" s="28" customFormat="1" ht="12" x14ac:dyDescent="0.2">
      <c r="A4518" s="717" t="s">
        <v>514</v>
      </c>
      <c r="B4518" s="718" t="s">
        <v>515</v>
      </c>
      <c r="C4518" s="718" t="s">
        <v>147</v>
      </c>
      <c r="D4518" s="718" t="s">
        <v>777</v>
      </c>
      <c r="E4518" s="719">
        <v>15000</v>
      </c>
      <c r="F4518" s="720" t="s">
        <v>5026</v>
      </c>
      <c r="G4518" s="718" t="s">
        <v>5027</v>
      </c>
      <c r="H4518" s="718" t="s">
        <v>519</v>
      </c>
      <c r="I4518" s="718" t="s">
        <v>528</v>
      </c>
      <c r="J4518" s="718" t="s">
        <v>547</v>
      </c>
      <c r="K4518" s="721" t="s">
        <v>763</v>
      </c>
      <c r="L4518" s="732">
        <v>12</v>
      </c>
      <c r="M4518" s="733">
        <v>180600</v>
      </c>
      <c r="N4518" s="734" t="s">
        <v>763</v>
      </c>
      <c r="O4518" s="732">
        <v>0</v>
      </c>
      <c r="P4518" s="733">
        <v>0</v>
      </c>
      <c r="Q4518" s="735"/>
      <c r="R4518" s="736" t="s">
        <v>543</v>
      </c>
    </row>
    <row r="4519" spans="1:18" s="28" customFormat="1" ht="12" x14ac:dyDescent="0.2">
      <c r="A4519" s="717" t="s">
        <v>514</v>
      </c>
      <c r="B4519" s="718" t="s">
        <v>515</v>
      </c>
      <c r="C4519" s="718" t="s">
        <v>147</v>
      </c>
      <c r="D4519" s="718" t="s">
        <v>5028</v>
      </c>
      <c r="E4519" s="719">
        <v>12000</v>
      </c>
      <c r="F4519" s="720" t="s">
        <v>5026</v>
      </c>
      <c r="G4519" s="718" t="s">
        <v>5027</v>
      </c>
      <c r="H4519" s="718" t="s">
        <v>519</v>
      </c>
      <c r="I4519" s="718" t="s">
        <v>528</v>
      </c>
      <c r="J4519" s="718" t="s">
        <v>547</v>
      </c>
      <c r="K4519" s="721" t="s">
        <v>763</v>
      </c>
      <c r="L4519" s="732">
        <v>0</v>
      </c>
      <c r="M4519" s="733">
        <v>0</v>
      </c>
      <c r="N4519" s="734" t="s">
        <v>763</v>
      </c>
      <c r="O4519" s="732">
        <v>6</v>
      </c>
      <c r="P4519" s="733">
        <v>75600</v>
      </c>
      <c r="Q4519" s="735"/>
      <c r="R4519" s="736" t="s">
        <v>543</v>
      </c>
    </row>
    <row r="4520" spans="1:18" s="28" customFormat="1" ht="12" x14ac:dyDescent="0.2">
      <c r="A4520" s="717" t="s">
        <v>514</v>
      </c>
      <c r="B4520" s="718" t="s">
        <v>515</v>
      </c>
      <c r="C4520" s="718" t="s">
        <v>147</v>
      </c>
      <c r="D4520" s="718" t="s">
        <v>558</v>
      </c>
      <c r="E4520" s="719">
        <v>2500</v>
      </c>
      <c r="F4520" s="720" t="s">
        <v>5029</v>
      </c>
      <c r="G4520" s="718" t="s">
        <v>5030</v>
      </c>
      <c r="H4520" s="718"/>
      <c r="I4520" s="718" t="s">
        <v>738</v>
      </c>
      <c r="J4520" s="718" t="s">
        <v>2041</v>
      </c>
      <c r="K4520" s="721" t="s">
        <v>541</v>
      </c>
      <c r="L4520" s="732">
        <v>5</v>
      </c>
      <c r="M4520" s="733">
        <v>12500</v>
      </c>
      <c r="N4520" s="734" t="s">
        <v>541</v>
      </c>
      <c r="O4520" s="732">
        <v>6</v>
      </c>
      <c r="P4520" s="733">
        <v>14916.67</v>
      </c>
      <c r="Q4520" s="735" t="str">
        <f>+N4520</f>
        <v>5 - INDETERMINADO</v>
      </c>
      <c r="R4520" s="736" t="s">
        <v>523</v>
      </c>
    </row>
    <row r="4521" spans="1:18" s="28" customFormat="1" ht="12" x14ac:dyDescent="0.2">
      <c r="A4521" s="717" t="s">
        <v>514</v>
      </c>
      <c r="B4521" s="718" t="s">
        <v>515</v>
      </c>
      <c r="C4521" s="718" t="s">
        <v>147</v>
      </c>
      <c r="D4521" s="718" t="s">
        <v>671</v>
      </c>
      <c r="E4521" s="719">
        <v>3000</v>
      </c>
      <c r="F4521" s="720" t="s">
        <v>5031</v>
      </c>
      <c r="G4521" s="718" t="s">
        <v>5032</v>
      </c>
      <c r="H4521" s="718" t="s">
        <v>519</v>
      </c>
      <c r="I4521" s="718" t="s">
        <v>528</v>
      </c>
      <c r="J4521" s="718" t="s">
        <v>547</v>
      </c>
      <c r="K4521" s="721" t="s">
        <v>700</v>
      </c>
      <c r="L4521" s="732">
        <v>3</v>
      </c>
      <c r="M4521" s="733">
        <v>6200</v>
      </c>
      <c r="N4521" s="734" t="s">
        <v>700</v>
      </c>
      <c r="O4521" s="732">
        <v>0</v>
      </c>
      <c r="P4521" s="733">
        <v>0</v>
      </c>
      <c r="Q4521" s="735"/>
      <c r="R4521" s="736" t="s">
        <v>543</v>
      </c>
    </row>
    <row r="4522" spans="1:18" s="28" customFormat="1" ht="12" x14ac:dyDescent="0.2">
      <c r="A4522" s="717" t="s">
        <v>514</v>
      </c>
      <c r="B4522" s="718" t="s">
        <v>515</v>
      </c>
      <c r="C4522" s="718" t="s">
        <v>147</v>
      </c>
      <c r="D4522" s="718" t="s">
        <v>746</v>
      </c>
      <c r="E4522" s="719">
        <v>4500</v>
      </c>
      <c r="F4522" s="720" t="s">
        <v>5031</v>
      </c>
      <c r="G4522" s="718" t="s">
        <v>5032</v>
      </c>
      <c r="H4522" s="718" t="s">
        <v>519</v>
      </c>
      <c r="I4522" s="718" t="s">
        <v>528</v>
      </c>
      <c r="J4522" s="718" t="s">
        <v>547</v>
      </c>
      <c r="K4522" s="721" t="s">
        <v>700</v>
      </c>
      <c r="L4522" s="732">
        <v>3</v>
      </c>
      <c r="M4522" s="733">
        <v>13050</v>
      </c>
      <c r="N4522" s="734" t="s">
        <v>700</v>
      </c>
      <c r="O4522" s="732">
        <v>6</v>
      </c>
      <c r="P4522" s="733">
        <v>27000</v>
      </c>
      <c r="Q4522" s="735" t="str">
        <f>+N4522</f>
        <v>3 - INDETERMINADO</v>
      </c>
      <c r="R4522" s="736" t="s">
        <v>523</v>
      </c>
    </row>
    <row r="4523" spans="1:18" s="28" customFormat="1" ht="12" x14ac:dyDescent="0.2">
      <c r="A4523" s="717" t="s">
        <v>514</v>
      </c>
      <c r="B4523" s="718" t="s">
        <v>515</v>
      </c>
      <c r="C4523" s="718" t="s">
        <v>147</v>
      </c>
      <c r="D4523" s="718" t="s">
        <v>1132</v>
      </c>
      <c r="E4523" s="719">
        <v>3000</v>
      </c>
      <c r="F4523" s="720" t="s">
        <v>5033</v>
      </c>
      <c r="G4523" s="718" t="s">
        <v>5034</v>
      </c>
      <c r="H4523" s="718" t="s">
        <v>930</v>
      </c>
      <c r="I4523" s="718" t="s">
        <v>528</v>
      </c>
      <c r="J4523" s="718" t="s">
        <v>931</v>
      </c>
      <c r="K4523" s="721" t="s">
        <v>557</v>
      </c>
      <c r="L4523" s="732">
        <v>5</v>
      </c>
      <c r="M4523" s="733">
        <v>14600</v>
      </c>
      <c r="N4523" s="734" t="s">
        <v>542</v>
      </c>
      <c r="O4523" s="732">
        <v>0</v>
      </c>
      <c r="P4523" s="733">
        <v>0</v>
      </c>
      <c r="Q4523" s="735"/>
      <c r="R4523" s="736" t="s">
        <v>543</v>
      </c>
    </row>
    <row r="4524" spans="1:18" s="28" customFormat="1" ht="12" x14ac:dyDescent="0.2">
      <c r="A4524" s="717" t="s">
        <v>514</v>
      </c>
      <c r="B4524" s="718" t="s">
        <v>515</v>
      </c>
      <c r="C4524" s="718" t="s">
        <v>147</v>
      </c>
      <c r="D4524" s="718" t="s">
        <v>5035</v>
      </c>
      <c r="E4524" s="719">
        <v>5000</v>
      </c>
      <c r="F4524" s="720" t="s">
        <v>5036</v>
      </c>
      <c r="G4524" s="718" t="s">
        <v>5037</v>
      </c>
      <c r="H4524" s="718" t="s">
        <v>539</v>
      </c>
      <c r="I4524" s="718" t="s">
        <v>528</v>
      </c>
      <c r="J4524" s="718" t="s">
        <v>596</v>
      </c>
      <c r="K4524" s="721" t="s">
        <v>557</v>
      </c>
      <c r="L4524" s="732">
        <v>5</v>
      </c>
      <c r="M4524" s="733">
        <v>25000</v>
      </c>
      <c r="N4524" s="734" t="s">
        <v>557</v>
      </c>
      <c r="O4524" s="732">
        <v>6</v>
      </c>
      <c r="P4524" s="733">
        <v>30000</v>
      </c>
      <c r="Q4524" s="735" t="str">
        <f t="shared" ref="Q4524:Q4529" si="117">+N4524</f>
        <v>13 - INDETERMINADO</v>
      </c>
      <c r="R4524" s="736" t="s">
        <v>523</v>
      </c>
    </row>
    <row r="4525" spans="1:18" s="28" customFormat="1" ht="12" x14ac:dyDescent="0.2">
      <c r="A4525" s="717" t="s">
        <v>514</v>
      </c>
      <c r="B4525" s="718" t="s">
        <v>515</v>
      </c>
      <c r="C4525" s="718" t="s">
        <v>147</v>
      </c>
      <c r="D4525" s="718" t="s">
        <v>5038</v>
      </c>
      <c r="E4525" s="719">
        <v>1200</v>
      </c>
      <c r="F4525" s="720" t="s">
        <v>5039</v>
      </c>
      <c r="G4525" s="718" t="s">
        <v>5040</v>
      </c>
      <c r="H4525" s="718" t="s">
        <v>623</v>
      </c>
      <c r="I4525" s="718" t="s">
        <v>738</v>
      </c>
      <c r="J4525" s="718" t="s">
        <v>624</v>
      </c>
      <c r="K4525" s="721" t="s">
        <v>796</v>
      </c>
      <c r="L4525" s="732">
        <v>12</v>
      </c>
      <c r="M4525" s="733">
        <v>15210</v>
      </c>
      <c r="N4525" s="734" t="s">
        <v>796</v>
      </c>
      <c r="O4525" s="732">
        <v>6</v>
      </c>
      <c r="P4525" s="733">
        <v>7200</v>
      </c>
      <c r="Q4525" s="735" t="str">
        <f t="shared" si="117"/>
        <v xml:space="preserve">MANDATO JUDICIAL </v>
      </c>
      <c r="R4525" s="736" t="s">
        <v>523</v>
      </c>
    </row>
    <row r="4526" spans="1:18" s="28" customFormat="1" ht="12" x14ac:dyDescent="0.2">
      <c r="A4526" s="717" t="s">
        <v>514</v>
      </c>
      <c r="B4526" s="718" t="s">
        <v>515</v>
      </c>
      <c r="C4526" s="718" t="s">
        <v>147</v>
      </c>
      <c r="D4526" s="718" t="s">
        <v>5041</v>
      </c>
      <c r="E4526" s="719">
        <v>5000</v>
      </c>
      <c r="F4526" s="720" t="s">
        <v>5042</v>
      </c>
      <c r="G4526" s="718" t="s">
        <v>5043</v>
      </c>
      <c r="H4526" s="718" t="s">
        <v>527</v>
      </c>
      <c r="I4526" s="718" t="s">
        <v>528</v>
      </c>
      <c r="J4526" s="718" t="s">
        <v>4204</v>
      </c>
      <c r="K4526" s="721" t="s">
        <v>557</v>
      </c>
      <c r="L4526" s="732">
        <v>12</v>
      </c>
      <c r="M4526" s="733">
        <v>60600</v>
      </c>
      <c r="N4526" s="734" t="s">
        <v>557</v>
      </c>
      <c r="O4526" s="732">
        <v>6</v>
      </c>
      <c r="P4526" s="733">
        <v>30000</v>
      </c>
      <c r="Q4526" s="735" t="str">
        <f t="shared" si="117"/>
        <v>13 - INDETERMINADO</v>
      </c>
      <c r="R4526" s="736" t="s">
        <v>523</v>
      </c>
    </row>
    <row r="4527" spans="1:18" s="28" customFormat="1" ht="12" x14ac:dyDescent="0.2">
      <c r="A4527" s="717" t="s">
        <v>514</v>
      </c>
      <c r="B4527" s="718" t="s">
        <v>515</v>
      </c>
      <c r="C4527" s="718" t="s">
        <v>147</v>
      </c>
      <c r="D4527" s="718" t="s">
        <v>667</v>
      </c>
      <c r="E4527" s="719">
        <v>3000</v>
      </c>
      <c r="F4527" s="720" t="s">
        <v>5044</v>
      </c>
      <c r="G4527" s="718" t="s">
        <v>5045</v>
      </c>
      <c r="H4527" s="718" t="s">
        <v>565</v>
      </c>
      <c r="I4527" s="718" t="s">
        <v>520</v>
      </c>
      <c r="J4527" s="718" t="s">
        <v>852</v>
      </c>
      <c r="K4527" s="721" t="s">
        <v>612</v>
      </c>
      <c r="L4527" s="732">
        <v>5</v>
      </c>
      <c r="M4527" s="733">
        <v>15000</v>
      </c>
      <c r="N4527" s="734" t="s">
        <v>612</v>
      </c>
      <c r="O4527" s="732">
        <v>6</v>
      </c>
      <c r="P4527" s="733">
        <v>18000</v>
      </c>
      <c r="Q4527" s="735" t="str">
        <f t="shared" si="117"/>
        <v>15 - INDETERMINADO</v>
      </c>
      <c r="R4527" s="736" t="s">
        <v>523</v>
      </c>
    </row>
    <row r="4528" spans="1:18" s="28" customFormat="1" ht="12" x14ac:dyDescent="0.2">
      <c r="A4528" s="717" t="s">
        <v>514</v>
      </c>
      <c r="B4528" s="718" t="s">
        <v>515</v>
      </c>
      <c r="C4528" s="718" t="s">
        <v>147</v>
      </c>
      <c r="D4528" s="718" t="s">
        <v>5046</v>
      </c>
      <c r="E4528" s="719">
        <v>3500</v>
      </c>
      <c r="F4528" s="720" t="s">
        <v>5047</v>
      </c>
      <c r="G4528" s="718" t="s">
        <v>5048</v>
      </c>
      <c r="H4528" s="718" t="s">
        <v>539</v>
      </c>
      <c r="I4528" s="718" t="s">
        <v>738</v>
      </c>
      <c r="J4528" s="718" t="s">
        <v>5049</v>
      </c>
      <c r="K4528" s="721" t="s">
        <v>785</v>
      </c>
      <c r="L4528" s="732">
        <v>12</v>
      </c>
      <c r="M4528" s="733">
        <v>42600</v>
      </c>
      <c r="N4528" s="734" t="s">
        <v>785</v>
      </c>
      <c r="O4528" s="732">
        <v>6</v>
      </c>
      <c r="P4528" s="733">
        <v>21000</v>
      </c>
      <c r="Q4528" s="735" t="str">
        <f t="shared" si="117"/>
        <v>11 - INDETERMINADO</v>
      </c>
      <c r="R4528" s="736" t="s">
        <v>523</v>
      </c>
    </row>
    <row r="4529" spans="1:18" s="28" customFormat="1" ht="12" x14ac:dyDescent="0.2">
      <c r="A4529" s="717" t="s">
        <v>514</v>
      </c>
      <c r="B4529" s="718" t="s">
        <v>515</v>
      </c>
      <c r="C4529" s="718" t="s">
        <v>147</v>
      </c>
      <c r="D4529" s="718" t="s">
        <v>536</v>
      </c>
      <c r="E4529" s="719">
        <v>3000</v>
      </c>
      <c r="F4529" s="720" t="s">
        <v>5050</v>
      </c>
      <c r="G4529" s="718" t="s">
        <v>5051</v>
      </c>
      <c r="H4529" s="718" t="s">
        <v>930</v>
      </c>
      <c r="I4529" s="718" t="s">
        <v>520</v>
      </c>
      <c r="J4529" s="718" t="s">
        <v>1635</v>
      </c>
      <c r="K4529" s="721" t="s">
        <v>530</v>
      </c>
      <c r="L4529" s="732">
        <v>5</v>
      </c>
      <c r="M4529" s="733">
        <v>15000</v>
      </c>
      <c r="N4529" s="734" t="s">
        <v>530</v>
      </c>
      <c r="O4529" s="732">
        <v>6</v>
      </c>
      <c r="P4529" s="733">
        <v>17900</v>
      </c>
      <c r="Q4529" s="735" t="str">
        <f t="shared" si="117"/>
        <v>4 - INDETERMINADO</v>
      </c>
      <c r="R4529" s="736" t="s">
        <v>523</v>
      </c>
    </row>
    <row r="4530" spans="1:18" s="28" customFormat="1" ht="12" x14ac:dyDescent="0.2">
      <c r="A4530" s="717" t="s">
        <v>514</v>
      </c>
      <c r="B4530" s="718" t="s">
        <v>515</v>
      </c>
      <c r="C4530" s="718" t="s">
        <v>147</v>
      </c>
      <c r="D4530" s="718" t="s">
        <v>4128</v>
      </c>
      <c r="E4530" s="719">
        <v>2500</v>
      </c>
      <c r="F4530" s="720" t="s">
        <v>5052</v>
      </c>
      <c r="G4530" s="718" t="s">
        <v>5053</v>
      </c>
      <c r="H4530" s="718" t="s">
        <v>571</v>
      </c>
      <c r="I4530" s="718" t="s">
        <v>571</v>
      </c>
      <c r="J4530" s="718" t="s">
        <v>571</v>
      </c>
      <c r="K4530" s="721" t="s">
        <v>530</v>
      </c>
      <c r="L4530" s="732">
        <v>10</v>
      </c>
      <c r="M4530" s="733">
        <v>25300</v>
      </c>
      <c r="N4530" s="734" t="s">
        <v>542</v>
      </c>
      <c r="O4530" s="732">
        <v>0</v>
      </c>
      <c r="P4530" s="733">
        <v>0</v>
      </c>
      <c r="Q4530" s="735"/>
      <c r="R4530" s="736" t="s">
        <v>543</v>
      </c>
    </row>
    <row r="4531" spans="1:18" s="28" customFormat="1" ht="12" x14ac:dyDescent="0.2">
      <c r="A4531" s="717" t="s">
        <v>514</v>
      </c>
      <c r="B4531" s="718" t="s">
        <v>515</v>
      </c>
      <c r="C4531" s="718" t="s">
        <v>147</v>
      </c>
      <c r="D4531" s="718" t="s">
        <v>5054</v>
      </c>
      <c r="E4531" s="719">
        <v>3000</v>
      </c>
      <c r="F4531" s="720" t="s">
        <v>5055</v>
      </c>
      <c r="G4531" s="718" t="s">
        <v>5056</v>
      </c>
      <c r="H4531" s="718" t="s">
        <v>527</v>
      </c>
      <c r="I4531" s="718" t="s">
        <v>520</v>
      </c>
      <c r="J4531" s="718" t="s">
        <v>5057</v>
      </c>
      <c r="K4531" s="721" t="s">
        <v>530</v>
      </c>
      <c r="L4531" s="732">
        <v>5</v>
      </c>
      <c r="M4531" s="733">
        <v>15000</v>
      </c>
      <c r="N4531" s="734" t="s">
        <v>530</v>
      </c>
      <c r="O4531" s="732">
        <v>6</v>
      </c>
      <c r="P4531" s="733">
        <v>17900</v>
      </c>
      <c r="Q4531" s="735" t="str">
        <f>+N4531</f>
        <v>4 - INDETERMINADO</v>
      </c>
      <c r="R4531" s="736" t="s">
        <v>523</v>
      </c>
    </row>
    <row r="4532" spans="1:18" s="28" customFormat="1" ht="12" x14ac:dyDescent="0.2">
      <c r="A4532" s="717" t="s">
        <v>514</v>
      </c>
      <c r="B4532" s="718" t="s">
        <v>515</v>
      </c>
      <c r="C4532" s="718" t="s">
        <v>147</v>
      </c>
      <c r="D4532" s="718" t="s">
        <v>5058</v>
      </c>
      <c r="E4532" s="719">
        <v>1200</v>
      </c>
      <c r="F4532" s="720" t="s">
        <v>5059</v>
      </c>
      <c r="G4532" s="718" t="s">
        <v>5060</v>
      </c>
      <c r="H4532" s="718" t="s">
        <v>623</v>
      </c>
      <c r="I4532" s="718" t="s">
        <v>1405</v>
      </c>
      <c r="J4532" s="718" t="s">
        <v>5061</v>
      </c>
      <c r="K4532" s="721" t="s">
        <v>1236</v>
      </c>
      <c r="L4532" s="732">
        <v>7</v>
      </c>
      <c r="M4532" s="733">
        <v>8700</v>
      </c>
      <c r="N4532" s="734" t="s">
        <v>1236</v>
      </c>
      <c r="O4532" s="732">
        <v>0</v>
      </c>
      <c r="P4532" s="733">
        <v>0</v>
      </c>
      <c r="Q4532" s="735" t="str">
        <f>+N4532</f>
        <v>32 - INDETERMINADO</v>
      </c>
      <c r="R4532" s="736" t="s">
        <v>523</v>
      </c>
    </row>
    <row r="4533" spans="1:18" s="28" customFormat="1" ht="12" x14ac:dyDescent="0.2">
      <c r="A4533" s="717" t="s">
        <v>514</v>
      </c>
      <c r="B4533" s="718" t="s">
        <v>549</v>
      </c>
      <c r="C4533" s="718" t="s">
        <v>147</v>
      </c>
      <c r="D4533" s="718" t="s">
        <v>5062</v>
      </c>
      <c r="E4533" s="719">
        <v>7500</v>
      </c>
      <c r="F4533" s="720" t="s">
        <v>5063</v>
      </c>
      <c r="G4533" s="718" t="s">
        <v>5064</v>
      </c>
      <c r="H4533" s="718" t="s">
        <v>519</v>
      </c>
      <c r="I4533" s="718" t="s">
        <v>528</v>
      </c>
      <c r="J4533" s="718" t="s">
        <v>547</v>
      </c>
      <c r="K4533" s="721" t="s">
        <v>5065</v>
      </c>
      <c r="L4533" s="732">
        <v>8</v>
      </c>
      <c r="M4533" s="733">
        <v>56446.67</v>
      </c>
      <c r="N4533" s="734">
        <v>0</v>
      </c>
      <c r="O4533" s="732">
        <v>3</v>
      </c>
      <c r="P4533" s="733">
        <v>22500</v>
      </c>
      <c r="Q4533" s="735"/>
      <c r="R4533" s="736" t="s">
        <v>543</v>
      </c>
    </row>
    <row r="4534" spans="1:18" s="28" customFormat="1" ht="12" x14ac:dyDescent="0.2">
      <c r="A4534" s="717" t="s">
        <v>514</v>
      </c>
      <c r="B4534" s="718" t="s">
        <v>515</v>
      </c>
      <c r="C4534" s="718" t="s">
        <v>147</v>
      </c>
      <c r="D4534" s="718" t="s">
        <v>4157</v>
      </c>
      <c r="E4534" s="719">
        <v>9000</v>
      </c>
      <c r="F4534" s="720" t="s">
        <v>5063</v>
      </c>
      <c r="G4534" s="718" t="s">
        <v>5064</v>
      </c>
      <c r="H4534" s="718" t="s">
        <v>519</v>
      </c>
      <c r="I4534" s="718" t="s">
        <v>528</v>
      </c>
      <c r="J4534" s="718" t="s">
        <v>547</v>
      </c>
      <c r="K4534" s="721" t="s">
        <v>542</v>
      </c>
      <c r="L4534" s="732">
        <v>0</v>
      </c>
      <c r="M4534" s="733">
        <v>0</v>
      </c>
      <c r="N4534" s="734">
        <v>0</v>
      </c>
      <c r="O4534" s="732">
        <v>3</v>
      </c>
      <c r="P4534" s="733">
        <v>26854.990000000005</v>
      </c>
      <c r="Q4534" s="735">
        <f>+N4534</f>
        <v>0</v>
      </c>
      <c r="R4534" s="736" t="s">
        <v>523</v>
      </c>
    </row>
    <row r="4535" spans="1:18" s="28" customFormat="1" ht="12" x14ac:dyDescent="0.2">
      <c r="A4535" s="717" t="s">
        <v>514</v>
      </c>
      <c r="B4535" s="718" t="s">
        <v>515</v>
      </c>
      <c r="C4535" s="718" t="s">
        <v>147</v>
      </c>
      <c r="D4535" s="718" t="s">
        <v>5066</v>
      </c>
      <c r="E4535" s="719">
        <v>3000</v>
      </c>
      <c r="F4535" s="720" t="s">
        <v>5067</v>
      </c>
      <c r="G4535" s="718" t="s">
        <v>5068</v>
      </c>
      <c r="H4535" s="718" t="s">
        <v>565</v>
      </c>
      <c r="I4535" s="718" t="s">
        <v>528</v>
      </c>
      <c r="J4535" s="718" t="s">
        <v>2855</v>
      </c>
      <c r="K4535" s="721" t="s">
        <v>1461</v>
      </c>
      <c r="L4535" s="732">
        <v>12</v>
      </c>
      <c r="M4535" s="733">
        <v>36600</v>
      </c>
      <c r="N4535" s="734" t="s">
        <v>1461</v>
      </c>
      <c r="O4535" s="732">
        <v>6</v>
      </c>
      <c r="P4535" s="733">
        <v>17906.05</v>
      </c>
      <c r="Q4535" s="735" t="str">
        <f>+N4535</f>
        <v>8 - INDETERMINADO</v>
      </c>
      <c r="R4535" s="736" t="s">
        <v>523</v>
      </c>
    </row>
    <row r="4536" spans="1:18" s="28" customFormat="1" ht="12" x14ac:dyDescent="0.2">
      <c r="A4536" s="717" t="s">
        <v>514</v>
      </c>
      <c r="B4536" s="718" t="s">
        <v>515</v>
      </c>
      <c r="C4536" s="718" t="s">
        <v>147</v>
      </c>
      <c r="D4536" s="718" t="s">
        <v>4190</v>
      </c>
      <c r="E4536" s="719">
        <v>11000</v>
      </c>
      <c r="F4536" s="720" t="s">
        <v>5069</v>
      </c>
      <c r="G4536" s="718" t="s">
        <v>5070</v>
      </c>
      <c r="H4536" s="718" t="s">
        <v>519</v>
      </c>
      <c r="I4536" s="718" t="s">
        <v>528</v>
      </c>
      <c r="J4536" s="718" t="s">
        <v>547</v>
      </c>
      <c r="K4536" s="721" t="s">
        <v>824</v>
      </c>
      <c r="L4536" s="732">
        <v>2</v>
      </c>
      <c r="M4536" s="733">
        <v>22000</v>
      </c>
      <c r="N4536" s="734" t="s">
        <v>542</v>
      </c>
      <c r="O4536" s="732">
        <v>0</v>
      </c>
      <c r="P4536" s="733">
        <v>0</v>
      </c>
      <c r="Q4536" s="735"/>
      <c r="R4536" s="736" t="s">
        <v>543</v>
      </c>
    </row>
    <row r="4537" spans="1:18" s="28" customFormat="1" ht="12" x14ac:dyDescent="0.2">
      <c r="A4537" s="717" t="s">
        <v>514</v>
      </c>
      <c r="B4537" s="718" t="s">
        <v>515</v>
      </c>
      <c r="C4537" s="718" t="s">
        <v>147</v>
      </c>
      <c r="D4537" s="718" t="s">
        <v>5071</v>
      </c>
      <c r="E4537" s="719">
        <v>15000</v>
      </c>
      <c r="F4537" s="720" t="s">
        <v>5072</v>
      </c>
      <c r="G4537" s="718" t="s">
        <v>5073</v>
      </c>
      <c r="H4537" s="718" t="s">
        <v>565</v>
      </c>
      <c r="I4537" s="718" t="s">
        <v>528</v>
      </c>
      <c r="J4537" s="718" t="s">
        <v>566</v>
      </c>
      <c r="K4537" s="721" t="s">
        <v>763</v>
      </c>
      <c r="L4537" s="732">
        <v>0</v>
      </c>
      <c r="M4537" s="733">
        <v>0</v>
      </c>
      <c r="N4537" s="734" t="s">
        <v>763</v>
      </c>
      <c r="O4537" s="732">
        <v>6</v>
      </c>
      <c r="P4537" s="733">
        <v>94500</v>
      </c>
      <c r="Q4537" s="735" t="str">
        <f>+N4537</f>
        <v xml:space="preserve">DESIGNACIÓN  </v>
      </c>
      <c r="R4537" s="736" t="s">
        <v>523</v>
      </c>
    </row>
    <row r="4538" spans="1:18" s="28" customFormat="1" ht="12" x14ac:dyDescent="0.2">
      <c r="A4538" s="717" t="s">
        <v>514</v>
      </c>
      <c r="B4538" s="718" t="s">
        <v>515</v>
      </c>
      <c r="C4538" s="718" t="s">
        <v>147</v>
      </c>
      <c r="D4538" s="718" t="s">
        <v>5074</v>
      </c>
      <c r="E4538" s="719">
        <v>5000</v>
      </c>
      <c r="F4538" s="720" t="s">
        <v>5075</v>
      </c>
      <c r="G4538" s="718" t="s">
        <v>5076</v>
      </c>
      <c r="H4538" s="718" t="s">
        <v>539</v>
      </c>
      <c r="I4538" s="718" t="s">
        <v>528</v>
      </c>
      <c r="J4538" s="718" t="s">
        <v>1517</v>
      </c>
      <c r="K4538" s="721" t="s">
        <v>557</v>
      </c>
      <c r="L4538" s="732">
        <v>5</v>
      </c>
      <c r="M4538" s="733">
        <v>25000</v>
      </c>
      <c r="N4538" s="734" t="s">
        <v>557</v>
      </c>
      <c r="O4538" s="732">
        <v>6</v>
      </c>
      <c r="P4538" s="733">
        <v>30000</v>
      </c>
      <c r="Q4538" s="735" t="str">
        <f>+N4538</f>
        <v>13 - INDETERMINADO</v>
      </c>
      <c r="R4538" s="736" t="s">
        <v>523</v>
      </c>
    </row>
    <row r="4539" spans="1:18" s="28" customFormat="1" ht="12" x14ac:dyDescent="0.2">
      <c r="A4539" s="717" t="s">
        <v>514</v>
      </c>
      <c r="B4539" s="718" t="s">
        <v>515</v>
      </c>
      <c r="C4539" s="718" t="s">
        <v>147</v>
      </c>
      <c r="D4539" s="718" t="s">
        <v>701</v>
      </c>
      <c r="E4539" s="719">
        <v>2500</v>
      </c>
      <c r="F4539" s="720" t="s">
        <v>5077</v>
      </c>
      <c r="G4539" s="718" t="s">
        <v>5078</v>
      </c>
      <c r="H4539" s="718" t="s">
        <v>571</v>
      </c>
      <c r="I4539" s="718" t="s">
        <v>571</v>
      </c>
      <c r="J4539" s="718" t="s">
        <v>571</v>
      </c>
      <c r="K4539" s="721" t="s">
        <v>530</v>
      </c>
      <c r="L4539" s="732">
        <v>12</v>
      </c>
      <c r="M4539" s="733">
        <v>29676.949999999997</v>
      </c>
      <c r="N4539" s="734" t="s">
        <v>530</v>
      </c>
      <c r="O4539" s="732">
        <v>6</v>
      </c>
      <c r="P4539" s="733">
        <v>12945</v>
      </c>
      <c r="Q4539" s="735" t="str">
        <f>+N4539</f>
        <v>4 - INDETERMINADO</v>
      </c>
      <c r="R4539" s="736" t="s">
        <v>523</v>
      </c>
    </row>
    <row r="4540" spans="1:18" s="28" customFormat="1" ht="12" x14ac:dyDescent="0.2">
      <c r="A4540" s="717" t="s">
        <v>514</v>
      </c>
      <c r="B4540" s="718" t="s">
        <v>549</v>
      </c>
      <c r="C4540" s="718" t="s">
        <v>147</v>
      </c>
      <c r="D4540" s="718" t="s">
        <v>701</v>
      </c>
      <c r="E4540" s="719">
        <v>2500</v>
      </c>
      <c r="F4540" s="720" t="s">
        <v>5079</v>
      </c>
      <c r="G4540" s="718" t="s">
        <v>5080</v>
      </c>
      <c r="H4540" s="718" t="s">
        <v>539</v>
      </c>
      <c r="I4540" s="718" t="s">
        <v>5081</v>
      </c>
      <c r="J4540" s="718" t="s">
        <v>5082</v>
      </c>
      <c r="K4540" s="721" t="s">
        <v>5083</v>
      </c>
      <c r="L4540" s="732">
        <v>3</v>
      </c>
      <c r="M4540" s="733">
        <v>7353.34</v>
      </c>
      <c r="N4540" s="734" t="s">
        <v>542</v>
      </c>
      <c r="O4540" s="732">
        <v>0</v>
      </c>
      <c r="P4540" s="733">
        <v>0</v>
      </c>
      <c r="Q4540" s="735"/>
      <c r="R4540" s="736" t="s">
        <v>543</v>
      </c>
    </row>
    <row r="4541" spans="1:18" s="28" customFormat="1" ht="12" x14ac:dyDescent="0.2">
      <c r="A4541" s="717" t="s">
        <v>514</v>
      </c>
      <c r="B4541" s="718" t="s">
        <v>515</v>
      </c>
      <c r="C4541" s="718" t="s">
        <v>147</v>
      </c>
      <c r="D4541" s="718" t="s">
        <v>5084</v>
      </c>
      <c r="E4541" s="719">
        <v>8000</v>
      </c>
      <c r="F4541" s="720" t="s">
        <v>5085</v>
      </c>
      <c r="G4541" s="718" t="s">
        <v>5086</v>
      </c>
      <c r="H4541" s="718" t="s">
        <v>539</v>
      </c>
      <c r="I4541" s="718" t="s">
        <v>528</v>
      </c>
      <c r="J4541" s="718" t="s">
        <v>1517</v>
      </c>
      <c r="K4541" s="721">
        <v>9</v>
      </c>
      <c r="L4541" s="732">
        <v>1</v>
      </c>
      <c r="M4541" s="733">
        <v>8000</v>
      </c>
      <c r="N4541" s="734" t="s">
        <v>542</v>
      </c>
      <c r="O4541" s="732">
        <v>0</v>
      </c>
      <c r="P4541" s="733">
        <v>0</v>
      </c>
      <c r="Q4541" s="735"/>
      <c r="R4541" s="736" t="s">
        <v>543</v>
      </c>
    </row>
    <row r="4542" spans="1:18" s="28" customFormat="1" ht="12" x14ac:dyDescent="0.2">
      <c r="A4542" s="717" t="s">
        <v>514</v>
      </c>
      <c r="B4542" s="718" t="s">
        <v>549</v>
      </c>
      <c r="C4542" s="718" t="s">
        <v>147</v>
      </c>
      <c r="D4542" s="718" t="s">
        <v>4083</v>
      </c>
      <c r="E4542" s="719">
        <v>3000</v>
      </c>
      <c r="F4542" s="720" t="s">
        <v>5087</v>
      </c>
      <c r="G4542" s="718" t="s">
        <v>5088</v>
      </c>
      <c r="H4542" s="718" t="s">
        <v>527</v>
      </c>
      <c r="I4542" s="718" t="s">
        <v>528</v>
      </c>
      <c r="J4542" s="718" t="s">
        <v>5089</v>
      </c>
      <c r="K4542" s="721" t="s">
        <v>542</v>
      </c>
      <c r="L4542" s="732">
        <v>0</v>
      </c>
      <c r="M4542" s="733">
        <v>0</v>
      </c>
      <c r="N4542" s="734">
        <v>0</v>
      </c>
      <c r="O4542" s="732">
        <v>2</v>
      </c>
      <c r="P4542" s="733">
        <v>5200</v>
      </c>
      <c r="Q4542" s="735">
        <f>+N4542</f>
        <v>0</v>
      </c>
      <c r="R4542" s="736" t="s">
        <v>523</v>
      </c>
    </row>
    <row r="4543" spans="1:18" s="28" customFormat="1" ht="12" x14ac:dyDescent="0.2">
      <c r="A4543" s="717" t="s">
        <v>514</v>
      </c>
      <c r="B4543" s="718" t="s">
        <v>549</v>
      </c>
      <c r="C4543" s="718" t="s">
        <v>147</v>
      </c>
      <c r="D4543" s="718" t="s">
        <v>5090</v>
      </c>
      <c r="E4543" s="719">
        <v>4500</v>
      </c>
      <c r="F4543" s="720" t="s">
        <v>5091</v>
      </c>
      <c r="G4543" s="718" t="s">
        <v>5092</v>
      </c>
      <c r="H4543" s="718" t="s">
        <v>527</v>
      </c>
      <c r="I4543" s="718" t="s">
        <v>528</v>
      </c>
      <c r="J4543" s="718" t="s">
        <v>947</v>
      </c>
      <c r="K4543" s="721" t="s">
        <v>5093</v>
      </c>
      <c r="L4543" s="732">
        <v>1</v>
      </c>
      <c r="M4543" s="733">
        <v>2550</v>
      </c>
      <c r="N4543" s="734" t="s">
        <v>542</v>
      </c>
      <c r="O4543" s="732">
        <v>0</v>
      </c>
      <c r="P4543" s="733">
        <v>0</v>
      </c>
      <c r="Q4543" s="735"/>
      <c r="R4543" s="736" t="s">
        <v>543</v>
      </c>
    </row>
    <row r="4544" spans="1:18" s="28" customFormat="1" ht="12" x14ac:dyDescent="0.2">
      <c r="A4544" s="717" t="s">
        <v>514</v>
      </c>
      <c r="B4544" s="718" t="s">
        <v>515</v>
      </c>
      <c r="C4544" s="718" t="s">
        <v>147</v>
      </c>
      <c r="D4544" s="718" t="s">
        <v>618</v>
      </c>
      <c r="E4544" s="719">
        <v>3000</v>
      </c>
      <c r="F4544" s="720" t="s">
        <v>5094</v>
      </c>
      <c r="G4544" s="718" t="s">
        <v>5095</v>
      </c>
      <c r="H4544" s="718" t="s">
        <v>930</v>
      </c>
      <c r="I4544" s="718" t="s">
        <v>528</v>
      </c>
      <c r="J4544" s="718" t="s">
        <v>931</v>
      </c>
      <c r="K4544" s="721" t="s">
        <v>557</v>
      </c>
      <c r="L4544" s="732">
        <v>5</v>
      </c>
      <c r="M4544" s="733">
        <v>15000</v>
      </c>
      <c r="N4544" s="734" t="s">
        <v>557</v>
      </c>
      <c r="O4544" s="732">
        <v>6</v>
      </c>
      <c r="P4544" s="733">
        <v>18000</v>
      </c>
      <c r="Q4544" s="735" t="str">
        <f t="shared" ref="Q4544:Q4553" si="118">+N4544</f>
        <v>13 - INDETERMINADO</v>
      </c>
      <c r="R4544" s="736" t="s">
        <v>523</v>
      </c>
    </row>
    <row r="4545" spans="1:18" s="28" customFormat="1" ht="12" x14ac:dyDescent="0.2">
      <c r="A4545" s="717" t="s">
        <v>514</v>
      </c>
      <c r="B4545" s="718" t="s">
        <v>515</v>
      </c>
      <c r="C4545" s="718" t="s">
        <v>147</v>
      </c>
      <c r="D4545" s="718" t="s">
        <v>2063</v>
      </c>
      <c r="E4545" s="719">
        <v>3000</v>
      </c>
      <c r="F4545" s="720" t="s">
        <v>5096</v>
      </c>
      <c r="G4545" s="718" t="s">
        <v>5097</v>
      </c>
      <c r="H4545" s="718" t="s">
        <v>565</v>
      </c>
      <c r="I4545" s="718" t="s">
        <v>528</v>
      </c>
      <c r="J4545" s="718" t="s">
        <v>566</v>
      </c>
      <c r="K4545" s="721" t="s">
        <v>1127</v>
      </c>
      <c r="L4545" s="732">
        <v>12</v>
      </c>
      <c r="M4545" s="733">
        <v>36600</v>
      </c>
      <c r="N4545" s="734" t="s">
        <v>1127</v>
      </c>
      <c r="O4545" s="732">
        <v>6</v>
      </c>
      <c r="P4545" s="733">
        <v>17934.59</v>
      </c>
      <c r="Q4545" s="735" t="str">
        <f t="shared" si="118"/>
        <v>1 - INDETERMINADO</v>
      </c>
      <c r="R4545" s="736" t="s">
        <v>523</v>
      </c>
    </row>
    <row r="4546" spans="1:18" s="28" customFormat="1" ht="12" x14ac:dyDescent="0.2">
      <c r="A4546" s="717" t="s">
        <v>514</v>
      </c>
      <c r="B4546" s="718" t="s">
        <v>515</v>
      </c>
      <c r="C4546" s="718" t="s">
        <v>147</v>
      </c>
      <c r="D4546" s="718" t="s">
        <v>5098</v>
      </c>
      <c r="E4546" s="719">
        <v>7500</v>
      </c>
      <c r="F4546" s="720" t="s">
        <v>5099</v>
      </c>
      <c r="G4546" s="718" t="s">
        <v>5100</v>
      </c>
      <c r="H4546" s="718" t="s">
        <v>527</v>
      </c>
      <c r="I4546" s="718" t="s">
        <v>528</v>
      </c>
      <c r="J4546" s="718" t="s">
        <v>1307</v>
      </c>
      <c r="K4546" s="721" t="s">
        <v>700</v>
      </c>
      <c r="L4546" s="732">
        <v>5</v>
      </c>
      <c r="M4546" s="733">
        <v>37500</v>
      </c>
      <c r="N4546" s="734" t="s">
        <v>700</v>
      </c>
      <c r="O4546" s="732">
        <v>6</v>
      </c>
      <c r="P4546" s="733">
        <v>44825</v>
      </c>
      <c r="Q4546" s="735" t="str">
        <f t="shared" si="118"/>
        <v>3 - INDETERMINADO</v>
      </c>
      <c r="R4546" s="736" t="s">
        <v>523</v>
      </c>
    </row>
    <row r="4547" spans="1:18" s="28" customFormat="1" ht="12" x14ac:dyDescent="0.2">
      <c r="A4547" s="717" t="s">
        <v>514</v>
      </c>
      <c r="B4547" s="718" t="s">
        <v>515</v>
      </c>
      <c r="C4547" s="718" t="s">
        <v>147</v>
      </c>
      <c r="D4547" s="718" t="s">
        <v>585</v>
      </c>
      <c r="E4547" s="719">
        <v>3000</v>
      </c>
      <c r="F4547" s="720" t="s">
        <v>5101</v>
      </c>
      <c r="G4547" s="718" t="s">
        <v>5102</v>
      </c>
      <c r="H4547" s="718" t="s">
        <v>527</v>
      </c>
      <c r="I4547" s="718" t="s">
        <v>520</v>
      </c>
      <c r="J4547" s="718" t="s">
        <v>5103</v>
      </c>
      <c r="K4547" s="721" t="s">
        <v>1466</v>
      </c>
      <c r="L4547" s="732">
        <v>12</v>
      </c>
      <c r="M4547" s="733">
        <v>36600</v>
      </c>
      <c r="N4547" s="734" t="s">
        <v>1466</v>
      </c>
      <c r="O4547" s="732">
        <v>6</v>
      </c>
      <c r="P4547" s="733">
        <v>18000</v>
      </c>
      <c r="Q4547" s="735" t="str">
        <f t="shared" si="118"/>
        <v>50 - INDETERMINADO</v>
      </c>
      <c r="R4547" s="736" t="s">
        <v>523</v>
      </c>
    </row>
    <row r="4548" spans="1:18" s="28" customFormat="1" ht="12" x14ac:dyDescent="0.2">
      <c r="A4548" s="717" t="s">
        <v>514</v>
      </c>
      <c r="B4548" s="718" t="s">
        <v>515</v>
      </c>
      <c r="C4548" s="718" t="s">
        <v>147</v>
      </c>
      <c r="D4548" s="718" t="s">
        <v>5104</v>
      </c>
      <c r="E4548" s="719">
        <v>2320</v>
      </c>
      <c r="F4548" s="720" t="s">
        <v>5105</v>
      </c>
      <c r="G4548" s="718" t="s">
        <v>5106</v>
      </c>
      <c r="H4548" s="718" t="s">
        <v>539</v>
      </c>
      <c r="I4548" s="718" t="s">
        <v>520</v>
      </c>
      <c r="J4548" s="718" t="s">
        <v>2044</v>
      </c>
      <c r="K4548" s="721" t="s">
        <v>715</v>
      </c>
      <c r="L4548" s="732">
        <v>12</v>
      </c>
      <c r="M4548" s="733">
        <v>28362.67</v>
      </c>
      <c r="N4548" s="734" t="s">
        <v>715</v>
      </c>
      <c r="O4548" s="732">
        <v>6</v>
      </c>
      <c r="P4548" s="733">
        <v>13920</v>
      </c>
      <c r="Q4548" s="735" t="str">
        <f t="shared" si="118"/>
        <v>14 - INDETERMINADO</v>
      </c>
      <c r="R4548" s="736" t="s">
        <v>523</v>
      </c>
    </row>
    <row r="4549" spans="1:18" s="28" customFormat="1" ht="12" x14ac:dyDescent="0.2">
      <c r="A4549" s="717" t="s">
        <v>514</v>
      </c>
      <c r="B4549" s="718" t="s">
        <v>515</v>
      </c>
      <c r="C4549" s="718" t="s">
        <v>147</v>
      </c>
      <c r="D4549" s="718" t="s">
        <v>5107</v>
      </c>
      <c r="E4549" s="719">
        <v>2500</v>
      </c>
      <c r="F4549" s="720" t="s">
        <v>5108</v>
      </c>
      <c r="G4549" s="718" t="s">
        <v>5109</v>
      </c>
      <c r="H4549" s="718"/>
      <c r="I4549" s="718" t="s">
        <v>738</v>
      </c>
      <c r="J4549" s="718" t="s">
        <v>5110</v>
      </c>
      <c r="K4549" s="721" t="s">
        <v>530</v>
      </c>
      <c r="L4549" s="732">
        <v>5</v>
      </c>
      <c r="M4549" s="733">
        <v>12500</v>
      </c>
      <c r="N4549" s="734" t="s">
        <v>530</v>
      </c>
      <c r="O4549" s="732">
        <v>6</v>
      </c>
      <c r="P4549" s="733">
        <v>14738.99</v>
      </c>
      <c r="Q4549" s="735" t="str">
        <f t="shared" si="118"/>
        <v>4 - INDETERMINADO</v>
      </c>
      <c r="R4549" s="736" t="s">
        <v>523</v>
      </c>
    </row>
    <row r="4550" spans="1:18" s="28" customFormat="1" ht="12" x14ac:dyDescent="0.2">
      <c r="A4550" s="717" t="s">
        <v>514</v>
      </c>
      <c r="B4550" s="718" t="s">
        <v>515</v>
      </c>
      <c r="C4550" s="718" t="s">
        <v>147</v>
      </c>
      <c r="D4550" s="718" t="s">
        <v>1728</v>
      </c>
      <c r="E4550" s="719">
        <v>5500</v>
      </c>
      <c r="F4550" s="720" t="s">
        <v>5111</v>
      </c>
      <c r="G4550" s="718" t="s">
        <v>5112</v>
      </c>
      <c r="H4550" s="718" t="s">
        <v>519</v>
      </c>
      <c r="I4550" s="718" t="s">
        <v>528</v>
      </c>
      <c r="J4550" s="718" t="s">
        <v>547</v>
      </c>
      <c r="K4550" s="721" t="s">
        <v>535</v>
      </c>
      <c r="L4550" s="732">
        <v>12</v>
      </c>
      <c r="M4550" s="733">
        <v>66600</v>
      </c>
      <c r="N4550" s="734" t="s">
        <v>535</v>
      </c>
      <c r="O4550" s="732">
        <v>6</v>
      </c>
      <c r="P4550" s="733">
        <v>32945.01</v>
      </c>
      <c r="Q4550" s="735" t="str">
        <f t="shared" si="118"/>
        <v>12 - INDETERMINADO</v>
      </c>
      <c r="R4550" s="736" t="s">
        <v>523</v>
      </c>
    </row>
    <row r="4551" spans="1:18" s="28" customFormat="1" ht="12" x14ac:dyDescent="0.2">
      <c r="A4551" s="717" t="s">
        <v>514</v>
      </c>
      <c r="B4551" s="718" t="s">
        <v>515</v>
      </c>
      <c r="C4551" s="718" t="s">
        <v>147</v>
      </c>
      <c r="D4551" s="718" t="s">
        <v>5113</v>
      </c>
      <c r="E4551" s="719">
        <v>1900</v>
      </c>
      <c r="F4551" s="720" t="s">
        <v>5114</v>
      </c>
      <c r="G4551" s="718" t="s">
        <v>5115</v>
      </c>
      <c r="H4551" s="718" t="s">
        <v>539</v>
      </c>
      <c r="I4551" s="718" t="s">
        <v>794</v>
      </c>
      <c r="J4551" s="718" t="s">
        <v>5116</v>
      </c>
      <c r="K4551" s="721" t="s">
        <v>522</v>
      </c>
      <c r="L4551" s="732">
        <v>12</v>
      </c>
      <c r="M4551" s="733">
        <v>23610</v>
      </c>
      <c r="N4551" s="734" t="s">
        <v>522</v>
      </c>
      <c r="O4551" s="732">
        <v>6</v>
      </c>
      <c r="P4551" s="733">
        <v>11400</v>
      </c>
      <c r="Q4551" s="735" t="str">
        <f t="shared" si="118"/>
        <v>99 - INDETERMINADO</v>
      </c>
      <c r="R4551" s="736" t="s">
        <v>523</v>
      </c>
    </row>
    <row r="4552" spans="1:18" s="28" customFormat="1" ht="12" x14ac:dyDescent="0.2">
      <c r="A4552" s="717" t="s">
        <v>514</v>
      </c>
      <c r="B4552" s="718" t="s">
        <v>515</v>
      </c>
      <c r="C4552" s="718" t="s">
        <v>147</v>
      </c>
      <c r="D4552" s="718" t="s">
        <v>1488</v>
      </c>
      <c r="E4552" s="719">
        <v>3000</v>
      </c>
      <c r="F4552" s="720" t="s">
        <v>5117</v>
      </c>
      <c r="G4552" s="718" t="s">
        <v>5118</v>
      </c>
      <c r="H4552" s="718" t="s">
        <v>565</v>
      </c>
      <c r="I4552" s="718" t="s">
        <v>528</v>
      </c>
      <c r="J4552" s="718" t="s">
        <v>566</v>
      </c>
      <c r="K4552" s="721" t="s">
        <v>612</v>
      </c>
      <c r="L4552" s="732">
        <v>5</v>
      </c>
      <c r="M4552" s="733">
        <v>15000</v>
      </c>
      <c r="N4552" s="734" t="s">
        <v>612</v>
      </c>
      <c r="O4552" s="732">
        <v>6</v>
      </c>
      <c r="P4552" s="733">
        <v>17900</v>
      </c>
      <c r="Q4552" s="735" t="str">
        <f t="shared" si="118"/>
        <v>15 - INDETERMINADO</v>
      </c>
      <c r="R4552" s="736" t="s">
        <v>523</v>
      </c>
    </row>
    <row r="4553" spans="1:18" s="28" customFormat="1" ht="12" x14ac:dyDescent="0.2">
      <c r="A4553" s="717" t="s">
        <v>514</v>
      </c>
      <c r="B4553" s="718" t="s">
        <v>515</v>
      </c>
      <c r="C4553" s="718" t="s">
        <v>147</v>
      </c>
      <c r="D4553" s="718" t="s">
        <v>755</v>
      </c>
      <c r="E4553" s="719">
        <v>3000</v>
      </c>
      <c r="F4553" s="720" t="s">
        <v>5119</v>
      </c>
      <c r="G4553" s="718" t="s">
        <v>5120</v>
      </c>
      <c r="H4553" s="718" t="s">
        <v>527</v>
      </c>
      <c r="I4553" s="718" t="s">
        <v>520</v>
      </c>
      <c r="J4553" s="718" t="s">
        <v>3834</v>
      </c>
      <c r="K4553" s="721" t="s">
        <v>530</v>
      </c>
      <c r="L4553" s="732">
        <v>5</v>
      </c>
      <c r="M4553" s="733">
        <v>15000</v>
      </c>
      <c r="N4553" s="734" t="s">
        <v>530</v>
      </c>
      <c r="O4553" s="732">
        <v>6</v>
      </c>
      <c r="P4553" s="733">
        <v>18000</v>
      </c>
      <c r="Q4553" s="735" t="str">
        <f t="shared" si="118"/>
        <v>4 - INDETERMINADO</v>
      </c>
      <c r="R4553" s="736" t="s">
        <v>523</v>
      </c>
    </row>
    <row r="4554" spans="1:18" s="28" customFormat="1" ht="12" x14ac:dyDescent="0.2">
      <c r="A4554" s="717" t="s">
        <v>514</v>
      </c>
      <c r="B4554" s="718" t="s">
        <v>515</v>
      </c>
      <c r="C4554" s="718" t="s">
        <v>147</v>
      </c>
      <c r="D4554" s="718" t="s">
        <v>657</v>
      </c>
      <c r="E4554" s="719">
        <v>3000</v>
      </c>
      <c r="F4554" s="720" t="s">
        <v>5121</v>
      </c>
      <c r="G4554" s="718" t="s">
        <v>5122</v>
      </c>
      <c r="H4554" s="718" t="s">
        <v>623</v>
      </c>
      <c r="I4554" s="718" t="s">
        <v>528</v>
      </c>
      <c r="J4554" s="718" t="s">
        <v>4261</v>
      </c>
      <c r="K4554" s="721">
        <v>13</v>
      </c>
      <c r="L4554" s="732">
        <v>1</v>
      </c>
      <c r="M4554" s="733">
        <v>3000</v>
      </c>
      <c r="N4554" s="734" t="s">
        <v>542</v>
      </c>
      <c r="O4554" s="732">
        <v>0</v>
      </c>
      <c r="P4554" s="733">
        <v>0</v>
      </c>
      <c r="Q4554" s="735"/>
      <c r="R4554" s="736" t="s">
        <v>543</v>
      </c>
    </row>
    <row r="4555" spans="1:18" s="28" customFormat="1" ht="12" x14ac:dyDescent="0.2">
      <c r="A4555" s="717" t="s">
        <v>514</v>
      </c>
      <c r="B4555" s="718" t="s">
        <v>515</v>
      </c>
      <c r="C4555" s="718" t="s">
        <v>147</v>
      </c>
      <c r="D4555" s="718" t="s">
        <v>829</v>
      </c>
      <c r="E4555" s="719">
        <v>2500</v>
      </c>
      <c r="F4555" s="720" t="s">
        <v>5123</v>
      </c>
      <c r="G4555" s="718" t="s">
        <v>5124</v>
      </c>
      <c r="H4555" s="718" t="s">
        <v>539</v>
      </c>
      <c r="I4555" s="718" t="s">
        <v>520</v>
      </c>
      <c r="J4555" s="718" t="s">
        <v>2066</v>
      </c>
      <c r="K4555" s="721" t="s">
        <v>542</v>
      </c>
      <c r="L4555" s="732">
        <v>0</v>
      </c>
      <c r="M4555" s="733">
        <v>0</v>
      </c>
      <c r="N4555" s="734">
        <v>0</v>
      </c>
      <c r="O4555" s="732">
        <v>3</v>
      </c>
      <c r="P4555" s="733">
        <v>8750</v>
      </c>
      <c r="Q4555" s="735">
        <f>+N4555</f>
        <v>0</v>
      </c>
      <c r="R4555" s="736" t="s">
        <v>523</v>
      </c>
    </row>
    <row r="4556" spans="1:18" s="28" customFormat="1" ht="12" x14ac:dyDescent="0.2">
      <c r="A4556" s="717" t="s">
        <v>514</v>
      </c>
      <c r="B4556" s="718" t="s">
        <v>515</v>
      </c>
      <c r="C4556" s="718" t="s">
        <v>147</v>
      </c>
      <c r="D4556" s="718" t="s">
        <v>755</v>
      </c>
      <c r="E4556" s="719">
        <v>3000</v>
      </c>
      <c r="F4556" s="720" t="s">
        <v>5125</v>
      </c>
      <c r="G4556" s="718" t="s">
        <v>5126</v>
      </c>
      <c r="H4556" s="718" t="s">
        <v>527</v>
      </c>
      <c r="I4556" s="718" t="s">
        <v>520</v>
      </c>
      <c r="J4556" s="718" t="s">
        <v>803</v>
      </c>
      <c r="K4556" s="721" t="s">
        <v>530</v>
      </c>
      <c r="L4556" s="732">
        <v>5</v>
      </c>
      <c r="M4556" s="733">
        <v>14900</v>
      </c>
      <c r="N4556" s="734" t="s">
        <v>530</v>
      </c>
      <c r="O4556" s="732">
        <v>6</v>
      </c>
      <c r="P4556" s="733">
        <v>18000</v>
      </c>
      <c r="Q4556" s="735" t="str">
        <f>+N4556</f>
        <v>4 - INDETERMINADO</v>
      </c>
      <c r="R4556" s="736" t="s">
        <v>523</v>
      </c>
    </row>
    <row r="4557" spans="1:18" s="28" customFormat="1" ht="12" x14ac:dyDescent="0.2">
      <c r="A4557" s="717" t="s">
        <v>514</v>
      </c>
      <c r="B4557" s="718" t="s">
        <v>549</v>
      </c>
      <c r="C4557" s="718" t="s">
        <v>147</v>
      </c>
      <c r="D4557" s="718" t="s">
        <v>1754</v>
      </c>
      <c r="E4557" s="719">
        <v>3000</v>
      </c>
      <c r="F4557" s="720" t="s">
        <v>5127</v>
      </c>
      <c r="G4557" s="718" t="s">
        <v>5128</v>
      </c>
      <c r="H4557" s="718" t="s">
        <v>519</v>
      </c>
      <c r="I4557" s="718" t="s">
        <v>520</v>
      </c>
      <c r="J4557" s="718" t="s">
        <v>534</v>
      </c>
      <c r="K4557" s="721">
        <v>3</v>
      </c>
      <c r="L4557" s="732">
        <v>8</v>
      </c>
      <c r="M4557" s="733">
        <v>22385.34</v>
      </c>
      <c r="N4557" s="734" t="s">
        <v>542</v>
      </c>
      <c r="O4557" s="732">
        <v>0</v>
      </c>
      <c r="P4557" s="733">
        <v>0</v>
      </c>
      <c r="Q4557" s="735"/>
      <c r="R4557" s="736" t="s">
        <v>543</v>
      </c>
    </row>
    <row r="4558" spans="1:18" s="28" customFormat="1" ht="12" x14ac:dyDescent="0.2">
      <c r="A4558" s="717" t="s">
        <v>514</v>
      </c>
      <c r="B4558" s="718" t="s">
        <v>549</v>
      </c>
      <c r="C4558" s="718" t="s">
        <v>147</v>
      </c>
      <c r="D4558" s="718" t="s">
        <v>626</v>
      </c>
      <c r="E4558" s="719">
        <v>2500</v>
      </c>
      <c r="F4558" s="720" t="s">
        <v>5129</v>
      </c>
      <c r="G4558" s="718" t="s">
        <v>5130</v>
      </c>
      <c r="H4558" s="718" t="s">
        <v>539</v>
      </c>
      <c r="I4558" s="718" t="s">
        <v>520</v>
      </c>
      <c r="J4558" s="718" t="s">
        <v>5131</v>
      </c>
      <c r="K4558" s="721" t="s">
        <v>5132</v>
      </c>
      <c r="L4558" s="732">
        <v>8</v>
      </c>
      <c r="M4558" s="733">
        <v>18258.669999999998</v>
      </c>
      <c r="N4558" s="734">
        <v>0</v>
      </c>
      <c r="O4558" s="732">
        <v>3</v>
      </c>
      <c r="P4558" s="733">
        <v>5850</v>
      </c>
      <c r="Q4558" s="735">
        <f>+N4558</f>
        <v>0</v>
      </c>
      <c r="R4558" s="736" t="s">
        <v>523</v>
      </c>
    </row>
    <row r="4559" spans="1:18" s="28" customFormat="1" ht="12" x14ac:dyDescent="0.2">
      <c r="A4559" s="717" t="s">
        <v>514</v>
      </c>
      <c r="B4559" s="718" t="s">
        <v>515</v>
      </c>
      <c r="C4559" s="718" t="s">
        <v>147</v>
      </c>
      <c r="D4559" s="718" t="s">
        <v>536</v>
      </c>
      <c r="E4559" s="719">
        <v>3000</v>
      </c>
      <c r="F4559" s="720" t="s">
        <v>5133</v>
      </c>
      <c r="G4559" s="718" t="s">
        <v>5134</v>
      </c>
      <c r="H4559" s="718" t="s">
        <v>519</v>
      </c>
      <c r="I4559" s="718" t="s">
        <v>520</v>
      </c>
      <c r="J4559" s="718" t="s">
        <v>534</v>
      </c>
      <c r="K4559" s="721" t="s">
        <v>530</v>
      </c>
      <c r="L4559" s="732">
        <v>5</v>
      </c>
      <c r="M4559" s="733">
        <v>15000</v>
      </c>
      <c r="N4559" s="734" t="s">
        <v>530</v>
      </c>
      <c r="O4559" s="732">
        <v>6</v>
      </c>
      <c r="P4559" s="733">
        <v>18000</v>
      </c>
      <c r="Q4559" s="735"/>
      <c r="R4559" s="736" t="s">
        <v>543</v>
      </c>
    </row>
    <row r="4560" spans="1:18" s="28" customFormat="1" ht="12" x14ac:dyDescent="0.2">
      <c r="A4560" s="717" t="s">
        <v>514</v>
      </c>
      <c r="B4560" s="718" t="s">
        <v>515</v>
      </c>
      <c r="C4560" s="718" t="s">
        <v>147</v>
      </c>
      <c r="D4560" s="718" t="s">
        <v>1607</v>
      </c>
      <c r="E4560" s="719">
        <v>1900</v>
      </c>
      <c r="F4560" s="720" t="s">
        <v>5135</v>
      </c>
      <c r="G4560" s="718" t="s">
        <v>5136</v>
      </c>
      <c r="H4560" s="718" t="s">
        <v>539</v>
      </c>
      <c r="I4560" s="718" t="s">
        <v>573</v>
      </c>
      <c r="J4560" s="718" t="s">
        <v>573</v>
      </c>
      <c r="K4560" s="721">
        <v>96</v>
      </c>
      <c r="L4560" s="732">
        <v>1</v>
      </c>
      <c r="M4560" s="733">
        <v>1900</v>
      </c>
      <c r="N4560" s="734" t="s">
        <v>542</v>
      </c>
      <c r="O4560" s="732">
        <v>0</v>
      </c>
      <c r="P4560" s="733">
        <v>0</v>
      </c>
      <c r="Q4560" s="735"/>
      <c r="R4560" s="736" t="s">
        <v>543</v>
      </c>
    </row>
    <row r="4561" spans="1:18" s="28" customFormat="1" ht="12" x14ac:dyDescent="0.2">
      <c r="A4561" s="717" t="s">
        <v>514</v>
      </c>
      <c r="B4561" s="718" t="s">
        <v>515</v>
      </c>
      <c r="C4561" s="718" t="s">
        <v>147</v>
      </c>
      <c r="D4561" s="718" t="s">
        <v>4064</v>
      </c>
      <c r="E4561" s="719">
        <v>7000</v>
      </c>
      <c r="F4561" s="720" t="s">
        <v>5137</v>
      </c>
      <c r="G4561" s="718" t="s">
        <v>5138</v>
      </c>
      <c r="H4561" s="718" t="s">
        <v>930</v>
      </c>
      <c r="I4561" s="718" t="s">
        <v>528</v>
      </c>
      <c r="J4561" s="718" t="s">
        <v>931</v>
      </c>
      <c r="K4561" s="721" t="s">
        <v>5139</v>
      </c>
      <c r="L4561" s="732">
        <v>3</v>
      </c>
      <c r="M4561" s="733">
        <v>20253.339999999997</v>
      </c>
      <c r="N4561" s="734">
        <v>0</v>
      </c>
      <c r="O4561" s="732">
        <v>3</v>
      </c>
      <c r="P4561" s="733">
        <v>20988.33</v>
      </c>
      <c r="Q4561" s="735">
        <f>+N4561</f>
        <v>0</v>
      </c>
      <c r="R4561" s="736" t="s">
        <v>523</v>
      </c>
    </row>
    <row r="4562" spans="1:18" s="28" customFormat="1" ht="12" x14ac:dyDescent="0.2">
      <c r="A4562" s="717" t="s">
        <v>514</v>
      </c>
      <c r="B4562" s="718" t="s">
        <v>515</v>
      </c>
      <c r="C4562" s="718" t="s">
        <v>147</v>
      </c>
      <c r="D4562" s="718" t="s">
        <v>1197</v>
      </c>
      <c r="E4562" s="719">
        <v>15000</v>
      </c>
      <c r="F4562" s="720" t="s">
        <v>5140</v>
      </c>
      <c r="G4562" s="718" t="s">
        <v>5141</v>
      </c>
      <c r="H4562" s="718" t="s">
        <v>519</v>
      </c>
      <c r="I4562" s="718" t="s">
        <v>528</v>
      </c>
      <c r="J4562" s="718" t="s">
        <v>547</v>
      </c>
      <c r="K4562" s="721" t="s">
        <v>763</v>
      </c>
      <c r="L4562" s="732">
        <v>12</v>
      </c>
      <c r="M4562" s="733">
        <v>180600</v>
      </c>
      <c r="N4562" s="734" t="s">
        <v>763</v>
      </c>
      <c r="O4562" s="732">
        <v>6</v>
      </c>
      <c r="P4562" s="733">
        <v>90000</v>
      </c>
      <c r="Q4562" s="735" t="str">
        <f>+N4562</f>
        <v xml:space="preserve">DESIGNACIÓN  </v>
      </c>
      <c r="R4562" s="736" t="s">
        <v>523</v>
      </c>
    </row>
    <row r="4563" spans="1:18" s="28" customFormat="1" ht="12" x14ac:dyDescent="0.2">
      <c r="A4563" s="717" t="s">
        <v>514</v>
      </c>
      <c r="B4563" s="718" t="s">
        <v>515</v>
      </c>
      <c r="C4563" s="718" t="s">
        <v>147</v>
      </c>
      <c r="D4563" s="718" t="s">
        <v>5142</v>
      </c>
      <c r="E4563" s="719">
        <v>4500</v>
      </c>
      <c r="F4563" s="720" t="s">
        <v>5143</v>
      </c>
      <c r="G4563" s="718" t="s">
        <v>5144</v>
      </c>
      <c r="H4563" s="718" t="s">
        <v>519</v>
      </c>
      <c r="I4563" s="718" t="s">
        <v>528</v>
      </c>
      <c r="J4563" s="718" t="s">
        <v>817</v>
      </c>
      <c r="K4563" s="721">
        <v>11</v>
      </c>
      <c r="L4563" s="732">
        <v>1</v>
      </c>
      <c r="M4563" s="733">
        <v>4500</v>
      </c>
      <c r="N4563" s="734" t="s">
        <v>542</v>
      </c>
      <c r="O4563" s="732">
        <v>0</v>
      </c>
      <c r="P4563" s="733">
        <v>0</v>
      </c>
      <c r="Q4563" s="735"/>
      <c r="R4563" s="736" t="s">
        <v>543</v>
      </c>
    </row>
    <row r="4564" spans="1:18" s="28" customFormat="1" ht="12" x14ac:dyDescent="0.2">
      <c r="A4564" s="717" t="s">
        <v>514</v>
      </c>
      <c r="B4564" s="718" t="s">
        <v>549</v>
      </c>
      <c r="C4564" s="718" t="s">
        <v>147</v>
      </c>
      <c r="D4564" s="718" t="s">
        <v>5145</v>
      </c>
      <c r="E4564" s="719">
        <v>4500</v>
      </c>
      <c r="F4564" s="720" t="s">
        <v>5146</v>
      </c>
      <c r="G4564" s="718" t="s">
        <v>5147</v>
      </c>
      <c r="H4564" s="718" t="s">
        <v>539</v>
      </c>
      <c r="I4564" s="718" t="s">
        <v>528</v>
      </c>
      <c r="J4564" s="718" t="s">
        <v>596</v>
      </c>
      <c r="K4564" s="721" t="s">
        <v>5148</v>
      </c>
      <c r="L4564" s="732">
        <v>2</v>
      </c>
      <c r="M4564" s="733">
        <v>4500</v>
      </c>
      <c r="N4564" s="734" t="s">
        <v>542</v>
      </c>
      <c r="O4564" s="732">
        <v>0</v>
      </c>
      <c r="P4564" s="733">
        <v>0</v>
      </c>
      <c r="Q4564" s="735"/>
      <c r="R4564" s="736" t="s">
        <v>543</v>
      </c>
    </row>
    <row r="4565" spans="1:18" s="28" customFormat="1" ht="12" x14ac:dyDescent="0.2">
      <c r="A4565" s="717" t="s">
        <v>514</v>
      </c>
      <c r="B4565" s="718" t="s">
        <v>515</v>
      </c>
      <c r="C4565" s="718" t="s">
        <v>147</v>
      </c>
      <c r="D4565" s="718" t="s">
        <v>5149</v>
      </c>
      <c r="E4565" s="719">
        <v>1200</v>
      </c>
      <c r="F4565" s="720" t="s">
        <v>5150</v>
      </c>
      <c r="G4565" s="718" t="s">
        <v>5151</v>
      </c>
      <c r="H4565" s="718" t="s">
        <v>565</v>
      </c>
      <c r="I4565" s="718" t="s">
        <v>528</v>
      </c>
      <c r="J4565" s="718" t="s">
        <v>584</v>
      </c>
      <c r="K4565" s="721" t="s">
        <v>1008</v>
      </c>
      <c r="L4565" s="732">
        <v>12</v>
      </c>
      <c r="M4565" s="733">
        <v>15210</v>
      </c>
      <c r="N4565" s="734" t="s">
        <v>1008</v>
      </c>
      <c r="O4565" s="732">
        <v>6</v>
      </c>
      <c r="P4565" s="733">
        <v>7200</v>
      </c>
      <c r="Q4565" s="735" t="str">
        <f>+N4565</f>
        <v>25 - INDETERMINADO</v>
      </c>
      <c r="R4565" s="736" t="s">
        <v>523</v>
      </c>
    </row>
    <row r="4566" spans="1:18" s="28" customFormat="1" ht="12" x14ac:dyDescent="0.2">
      <c r="A4566" s="717" t="s">
        <v>514</v>
      </c>
      <c r="B4566" s="718" t="s">
        <v>515</v>
      </c>
      <c r="C4566" s="718" t="s">
        <v>147</v>
      </c>
      <c r="D4566" s="718" t="s">
        <v>585</v>
      </c>
      <c r="E4566" s="719">
        <v>3000</v>
      </c>
      <c r="F4566" s="720" t="s">
        <v>5152</v>
      </c>
      <c r="G4566" s="718" t="s">
        <v>5153</v>
      </c>
      <c r="H4566" s="718" t="s">
        <v>527</v>
      </c>
      <c r="I4566" s="718" t="s">
        <v>520</v>
      </c>
      <c r="J4566" s="718" t="s">
        <v>803</v>
      </c>
      <c r="K4566" s="721" t="s">
        <v>557</v>
      </c>
      <c r="L4566" s="732">
        <v>5</v>
      </c>
      <c r="M4566" s="733">
        <v>15000</v>
      </c>
      <c r="N4566" s="734" t="s">
        <v>557</v>
      </c>
      <c r="O4566" s="732">
        <v>6</v>
      </c>
      <c r="P4566" s="733">
        <v>18000</v>
      </c>
      <c r="Q4566" s="735" t="str">
        <f>+N4566</f>
        <v>13 - INDETERMINADO</v>
      </c>
      <c r="R4566" s="736" t="s">
        <v>523</v>
      </c>
    </row>
    <row r="4567" spans="1:18" s="28" customFormat="1" ht="12" x14ac:dyDescent="0.2">
      <c r="A4567" s="717" t="s">
        <v>514</v>
      </c>
      <c r="B4567" s="718" t="s">
        <v>515</v>
      </c>
      <c r="C4567" s="718" t="s">
        <v>147</v>
      </c>
      <c r="D4567" s="718" t="s">
        <v>618</v>
      </c>
      <c r="E4567" s="719">
        <v>3000</v>
      </c>
      <c r="F4567" s="720" t="s">
        <v>5154</v>
      </c>
      <c r="G4567" s="718" t="s">
        <v>5155</v>
      </c>
      <c r="H4567" s="718"/>
      <c r="I4567" s="718" t="s">
        <v>520</v>
      </c>
      <c r="J4567" s="718" t="s">
        <v>5156</v>
      </c>
      <c r="K4567" s="721" t="s">
        <v>557</v>
      </c>
      <c r="L4567" s="732">
        <v>5</v>
      </c>
      <c r="M4567" s="733">
        <v>15000</v>
      </c>
      <c r="N4567" s="734" t="s">
        <v>557</v>
      </c>
      <c r="O4567" s="732">
        <v>6</v>
      </c>
      <c r="P4567" s="733">
        <v>18000</v>
      </c>
      <c r="Q4567" s="735" t="str">
        <f>+N4567</f>
        <v>13 - INDETERMINADO</v>
      </c>
      <c r="R4567" s="736" t="s">
        <v>523</v>
      </c>
    </row>
    <row r="4568" spans="1:18" s="28" customFormat="1" ht="12" x14ac:dyDescent="0.2">
      <c r="A4568" s="717" t="s">
        <v>514</v>
      </c>
      <c r="B4568" s="718" t="s">
        <v>549</v>
      </c>
      <c r="C4568" s="718" t="s">
        <v>147</v>
      </c>
      <c r="D4568" s="718" t="s">
        <v>573</v>
      </c>
      <c r="E4568" s="719">
        <v>2000</v>
      </c>
      <c r="F4568" s="720" t="s">
        <v>5157</v>
      </c>
      <c r="G4568" s="718" t="s">
        <v>5158</v>
      </c>
      <c r="H4568" s="718" t="s">
        <v>519</v>
      </c>
      <c r="I4568" s="718" t="s">
        <v>1332</v>
      </c>
      <c r="J4568" s="718" t="s">
        <v>1549</v>
      </c>
      <c r="K4568" s="721" t="s">
        <v>5159</v>
      </c>
      <c r="L4568" s="732">
        <v>3</v>
      </c>
      <c r="M4568" s="733">
        <v>5713.33</v>
      </c>
      <c r="N4568" s="734">
        <v>0</v>
      </c>
      <c r="O4568" s="732">
        <v>6</v>
      </c>
      <c r="P4568" s="733">
        <v>11621.8</v>
      </c>
      <c r="Q4568" s="735">
        <f>+N4568</f>
        <v>0</v>
      </c>
      <c r="R4568" s="736" t="s">
        <v>523</v>
      </c>
    </row>
    <row r="4569" spans="1:18" s="28" customFormat="1" ht="12" x14ac:dyDescent="0.2">
      <c r="A4569" s="717" t="s">
        <v>514</v>
      </c>
      <c r="B4569" s="718" t="s">
        <v>515</v>
      </c>
      <c r="C4569" s="718" t="s">
        <v>147</v>
      </c>
      <c r="D4569" s="718" t="s">
        <v>5160</v>
      </c>
      <c r="E4569" s="719">
        <v>1200</v>
      </c>
      <c r="F4569" s="720" t="s">
        <v>5161</v>
      </c>
      <c r="G4569" s="718" t="s">
        <v>5162</v>
      </c>
      <c r="H4569" s="718" t="s">
        <v>623</v>
      </c>
      <c r="I4569" s="718" t="s">
        <v>738</v>
      </c>
      <c r="J4569" s="718" t="s">
        <v>624</v>
      </c>
      <c r="K4569" s="721" t="s">
        <v>522</v>
      </c>
      <c r="L4569" s="732">
        <v>12</v>
      </c>
      <c r="M4569" s="733">
        <v>15210</v>
      </c>
      <c r="N4569" s="734" t="s">
        <v>522</v>
      </c>
      <c r="O4569" s="732">
        <v>6</v>
      </c>
      <c r="P4569" s="733">
        <v>7200</v>
      </c>
      <c r="Q4569" s="735" t="str">
        <f>+N4569</f>
        <v>99 - INDETERMINADO</v>
      </c>
      <c r="R4569" s="736" t="s">
        <v>523</v>
      </c>
    </row>
    <row r="4570" spans="1:18" s="28" customFormat="1" ht="12" x14ac:dyDescent="0.2">
      <c r="A4570" s="717" t="s">
        <v>514</v>
      </c>
      <c r="B4570" s="718" t="s">
        <v>515</v>
      </c>
      <c r="C4570" s="718" t="s">
        <v>147</v>
      </c>
      <c r="D4570" s="718" t="s">
        <v>1566</v>
      </c>
      <c r="E4570" s="719">
        <v>1800</v>
      </c>
      <c r="F4570" s="720" t="s">
        <v>5163</v>
      </c>
      <c r="G4570" s="718" t="s">
        <v>5164</v>
      </c>
      <c r="H4570" s="718"/>
      <c r="I4570" s="718" t="s">
        <v>5165</v>
      </c>
      <c r="J4570" s="718" t="s">
        <v>5166</v>
      </c>
      <c r="K4570" s="721" t="s">
        <v>1570</v>
      </c>
      <c r="L4570" s="732">
        <v>12</v>
      </c>
      <c r="M4570" s="733">
        <v>22410</v>
      </c>
      <c r="N4570" s="734" t="s">
        <v>1570</v>
      </c>
      <c r="O4570" s="732">
        <v>6</v>
      </c>
      <c r="P4570" s="733">
        <v>10740</v>
      </c>
      <c r="Q4570" s="735"/>
      <c r="R4570" s="736" t="s">
        <v>543</v>
      </c>
    </row>
    <row r="4571" spans="1:18" s="28" customFormat="1" ht="12" x14ac:dyDescent="0.2">
      <c r="A4571" s="717" t="s">
        <v>514</v>
      </c>
      <c r="B4571" s="718" t="s">
        <v>515</v>
      </c>
      <c r="C4571" s="718" t="s">
        <v>147</v>
      </c>
      <c r="D4571" s="718" t="s">
        <v>5167</v>
      </c>
      <c r="E4571" s="719">
        <v>1200</v>
      </c>
      <c r="F4571" s="720" t="s">
        <v>5168</v>
      </c>
      <c r="G4571" s="718" t="s">
        <v>5169</v>
      </c>
      <c r="H4571" s="718"/>
      <c r="I4571" s="718" t="s">
        <v>1332</v>
      </c>
      <c r="J4571" s="718" t="s">
        <v>5170</v>
      </c>
      <c r="K4571" s="721" t="s">
        <v>522</v>
      </c>
      <c r="L4571" s="732">
        <v>12</v>
      </c>
      <c r="M4571" s="733">
        <v>15210</v>
      </c>
      <c r="N4571" s="734" t="s">
        <v>522</v>
      </c>
      <c r="O4571" s="732">
        <v>6</v>
      </c>
      <c r="P4571" s="733">
        <v>7200</v>
      </c>
      <c r="Q4571" s="735" t="str">
        <f>+N4571</f>
        <v>99 - INDETERMINADO</v>
      </c>
      <c r="R4571" s="736" t="s">
        <v>523</v>
      </c>
    </row>
    <row r="4572" spans="1:18" s="28" customFormat="1" ht="12" x14ac:dyDescent="0.2">
      <c r="A4572" s="717" t="s">
        <v>514</v>
      </c>
      <c r="B4572" s="718" t="s">
        <v>515</v>
      </c>
      <c r="C4572" s="718" t="s">
        <v>147</v>
      </c>
      <c r="D4572" s="718" t="s">
        <v>1012</v>
      </c>
      <c r="E4572" s="719">
        <v>3000</v>
      </c>
      <c r="F4572" s="720" t="s">
        <v>5171</v>
      </c>
      <c r="G4572" s="718" t="s">
        <v>5172</v>
      </c>
      <c r="H4572" s="718"/>
      <c r="I4572" s="718" t="s">
        <v>520</v>
      </c>
      <c r="J4572" s="718" t="s">
        <v>3003</v>
      </c>
      <c r="K4572" s="721" t="s">
        <v>557</v>
      </c>
      <c r="L4572" s="732">
        <v>5</v>
      </c>
      <c r="M4572" s="733">
        <v>14716.44</v>
      </c>
      <c r="N4572" s="734" t="s">
        <v>557</v>
      </c>
      <c r="O4572" s="732">
        <v>6</v>
      </c>
      <c r="P4572" s="733">
        <v>18000</v>
      </c>
      <c r="Q4572" s="735" t="str">
        <f>+N4572</f>
        <v>13 - INDETERMINADO</v>
      </c>
      <c r="R4572" s="736" t="s">
        <v>523</v>
      </c>
    </row>
    <row r="4573" spans="1:18" s="28" customFormat="1" ht="12" x14ac:dyDescent="0.2">
      <c r="A4573" s="717" t="s">
        <v>514</v>
      </c>
      <c r="B4573" s="718" t="s">
        <v>515</v>
      </c>
      <c r="C4573" s="718" t="s">
        <v>147</v>
      </c>
      <c r="D4573" s="718" t="s">
        <v>854</v>
      </c>
      <c r="E4573" s="719">
        <v>5500</v>
      </c>
      <c r="F4573" s="720" t="s">
        <v>5173</v>
      </c>
      <c r="G4573" s="718" t="s">
        <v>5174</v>
      </c>
      <c r="H4573" s="718" t="s">
        <v>519</v>
      </c>
      <c r="I4573" s="718" t="s">
        <v>528</v>
      </c>
      <c r="J4573" s="718" t="s">
        <v>547</v>
      </c>
      <c r="K4573" s="721" t="s">
        <v>700</v>
      </c>
      <c r="L4573" s="732">
        <v>3</v>
      </c>
      <c r="M4573" s="733">
        <v>16500</v>
      </c>
      <c r="N4573" s="734" t="s">
        <v>542</v>
      </c>
      <c r="O4573" s="732">
        <v>0</v>
      </c>
      <c r="P4573" s="733">
        <v>0</v>
      </c>
      <c r="Q4573" s="735"/>
      <c r="R4573" s="736" t="s">
        <v>543</v>
      </c>
    </row>
    <row r="4574" spans="1:18" s="28" customFormat="1" ht="12" x14ac:dyDescent="0.2">
      <c r="A4574" s="717" t="s">
        <v>514</v>
      </c>
      <c r="B4574" s="718" t="s">
        <v>515</v>
      </c>
      <c r="C4574" s="718" t="s">
        <v>147</v>
      </c>
      <c r="D4574" s="718" t="s">
        <v>581</v>
      </c>
      <c r="E4574" s="719">
        <v>3000</v>
      </c>
      <c r="F4574" s="720" t="s">
        <v>5175</v>
      </c>
      <c r="G4574" s="718" t="s">
        <v>5176</v>
      </c>
      <c r="H4574" s="718"/>
      <c r="I4574" s="718" t="s">
        <v>520</v>
      </c>
      <c r="J4574" s="718" t="s">
        <v>943</v>
      </c>
      <c r="K4574" s="721" t="s">
        <v>530</v>
      </c>
      <c r="L4574" s="732">
        <v>5</v>
      </c>
      <c r="M4574" s="733">
        <v>15000</v>
      </c>
      <c r="N4574" s="734" t="s">
        <v>530</v>
      </c>
      <c r="O4574" s="732">
        <v>6</v>
      </c>
      <c r="P4574" s="733">
        <v>18000</v>
      </c>
      <c r="Q4574" s="735" t="str">
        <f>+N4574</f>
        <v>4 - INDETERMINADO</v>
      </c>
      <c r="R4574" s="736" t="s">
        <v>523</v>
      </c>
    </row>
    <row r="4575" spans="1:18" s="28" customFormat="1" ht="12" x14ac:dyDescent="0.2">
      <c r="A4575" s="717" t="s">
        <v>514</v>
      </c>
      <c r="B4575" s="718" t="s">
        <v>515</v>
      </c>
      <c r="C4575" s="718" t="s">
        <v>147</v>
      </c>
      <c r="D4575" s="718" t="s">
        <v>800</v>
      </c>
      <c r="E4575" s="719">
        <v>3000</v>
      </c>
      <c r="F4575" s="720" t="s">
        <v>5177</v>
      </c>
      <c r="G4575" s="718" t="s">
        <v>5178</v>
      </c>
      <c r="H4575" s="718" t="s">
        <v>565</v>
      </c>
      <c r="I4575" s="718" t="s">
        <v>528</v>
      </c>
      <c r="J4575" s="718" t="s">
        <v>566</v>
      </c>
      <c r="K4575" s="721" t="s">
        <v>612</v>
      </c>
      <c r="L4575" s="732">
        <v>5</v>
      </c>
      <c r="M4575" s="733">
        <v>15000</v>
      </c>
      <c r="N4575" s="734" t="s">
        <v>612</v>
      </c>
      <c r="O4575" s="732">
        <v>6</v>
      </c>
      <c r="P4575" s="733">
        <v>17900</v>
      </c>
      <c r="Q4575" s="735" t="str">
        <f>+N4575</f>
        <v>15 - INDETERMINADO</v>
      </c>
      <c r="R4575" s="736" t="s">
        <v>523</v>
      </c>
    </row>
    <row r="4576" spans="1:18" s="28" customFormat="1" ht="12" x14ac:dyDescent="0.2">
      <c r="A4576" s="717" t="s">
        <v>514</v>
      </c>
      <c r="B4576" s="718" t="s">
        <v>515</v>
      </c>
      <c r="C4576" s="718" t="s">
        <v>147</v>
      </c>
      <c r="D4576" s="718" t="s">
        <v>1550</v>
      </c>
      <c r="E4576" s="719">
        <v>6000</v>
      </c>
      <c r="F4576" s="720" t="s">
        <v>5179</v>
      </c>
      <c r="G4576" s="718" t="s">
        <v>5180</v>
      </c>
      <c r="H4576" s="718" t="s">
        <v>519</v>
      </c>
      <c r="I4576" s="718" t="s">
        <v>528</v>
      </c>
      <c r="J4576" s="718" t="s">
        <v>547</v>
      </c>
      <c r="K4576" s="721" t="s">
        <v>530</v>
      </c>
      <c r="L4576" s="732">
        <v>5</v>
      </c>
      <c r="M4576" s="733">
        <v>30000</v>
      </c>
      <c r="N4576" s="734" t="s">
        <v>530</v>
      </c>
      <c r="O4576" s="732">
        <v>6</v>
      </c>
      <c r="P4576" s="733">
        <v>35914.58</v>
      </c>
      <c r="Q4576" s="735" t="str">
        <f>+N4576</f>
        <v>4 - INDETERMINADO</v>
      </c>
      <c r="R4576" s="736" t="s">
        <v>523</v>
      </c>
    </row>
    <row r="4577" spans="1:18" s="28" customFormat="1" ht="12" x14ac:dyDescent="0.2">
      <c r="A4577" s="717" t="s">
        <v>514</v>
      </c>
      <c r="B4577" s="718" t="s">
        <v>515</v>
      </c>
      <c r="C4577" s="718" t="s">
        <v>147</v>
      </c>
      <c r="D4577" s="718" t="s">
        <v>618</v>
      </c>
      <c r="E4577" s="719">
        <v>3000</v>
      </c>
      <c r="F4577" s="720" t="s">
        <v>5181</v>
      </c>
      <c r="G4577" s="718" t="s">
        <v>5182</v>
      </c>
      <c r="H4577" s="718" t="s">
        <v>519</v>
      </c>
      <c r="I4577" s="718" t="s">
        <v>520</v>
      </c>
      <c r="J4577" s="718" t="s">
        <v>1147</v>
      </c>
      <c r="K4577" s="721">
        <v>11</v>
      </c>
      <c r="L4577" s="732">
        <v>1</v>
      </c>
      <c r="M4577" s="733">
        <v>3000</v>
      </c>
      <c r="N4577" s="734" t="s">
        <v>542</v>
      </c>
      <c r="O4577" s="732">
        <v>0</v>
      </c>
      <c r="P4577" s="733">
        <v>0</v>
      </c>
      <c r="Q4577" s="735"/>
      <c r="R4577" s="736" t="s">
        <v>543</v>
      </c>
    </row>
    <row r="4578" spans="1:18" s="28" customFormat="1" ht="12" x14ac:dyDescent="0.2">
      <c r="A4578" s="717" t="s">
        <v>514</v>
      </c>
      <c r="B4578" s="718" t="s">
        <v>515</v>
      </c>
      <c r="C4578" s="718" t="s">
        <v>147</v>
      </c>
      <c r="D4578" s="718" t="s">
        <v>1488</v>
      </c>
      <c r="E4578" s="719">
        <v>3000</v>
      </c>
      <c r="F4578" s="720" t="s">
        <v>5183</v>
      </c>
      <c r="G4578" s="718" t="s">
        <v>5184</v>
      </c>
      <c r="H4578" s="718" t="s">
        <v>539</v>
      </c>
      <c r="I4578" s="718" t="s">
        <v>528</v>
      </c>
      <c r="J4578" s="718" t="s">
        <v>540</v>
      </c>
      <c r="K4578" s="721" t="s">
        <v>612</v>
      </c>
      <c r="L4578" s="732">
        <v>5</v>
      </c>
      <c r="M4578" s="733">
        <v>15000</v>
      </c>
      <c r="N4578" s="734" t="s">
        <v>612</v>
      </c>
      <c r="O4578" s="732">
        <v>6</v>
      </c>
      <c r="P4578" s="733">
        <v>17700</v>
      </c>
      <c r="Q4578" s="735" t="str">
        <f t="shared" ref="Q4578:Q4583" si="119">+N4578</f>
        <v>15 - INDETERMINADO</v>
      </c>
      <c r="R4578" s="736" t="s">
        <v>523</v>
      </c>
    </row>
    <row r="4579" spans="1:18" s="28" customFormat="1" ht="12" x14ac:dyDescent="0.2">
      <c r="A4579" s="717" t="s">
        <v>514</v>
      </c>
      <c r="B4579" s="718" t="s">
        <v>515</v>
      </c>
      <c r="C4579" s="718" t="s">
        <v>147</v>
      </c>
      <c r="D4579" s="718" t="s">
        <v>2396</v>
      </c>
      <c r="E4579" s="719">
        <v>3500</v>
      </c>
      <c r="F4579" s="720" t="s">
        <v>5185</v>
      </c>
      <c r="G4579" s="718" t="s">
        <v>5186</v>
      </c>
      <c r="H4579" s="718"/>
      <c r="I4579" s="718" t="s">
        <v>528</v>
      </c>
      <c r="J4579" s="718" t="s">
        <v>5187</v>
      </c>
      <c r="K4579" s="721" t="s">
        <v>5188</v>
      </c>
      <c r="L4579" s="732">
        <v>2</v>
      </c>
      <c r="M4579" s="733">
        <v>6860</v>
      </c>
      <c r="N4579" s="734">
        <v>0</v>
      </c>
      <c r="O4579" s="732">
        <v>3</v>
      </c>
      <c r="P4579" s="733">
        <v>10500</v>
      </c>
      <c r="Q4579" s="735">
        <f t="shared" si="119"/>
        <v>0</v>
      </c>
      <c r="R4579" s="736" t="s">
        <v>523</v>
      </c>
    </row>
    <row r="4580" spans="1:18" s="28" customFormat="1" ht="12" x14ac:dyDescent="0.2">
      <c r="A4580" s="717" t="s">
        <v>514</v>
      </c>
      <c r="B4580" s="718" t="s">
        <v>515</v>
      </c>
      <c r="C4580" s="718" t="s">
        <v>147</v>
      </c>
      <c r="D4580" s="718" t="s">
        <v>667</v>
      </c>
      <c r="E4580" s="719">
        <v>3000</v>
      </c>
      <c r="F4580" s="720" t="s">
        <v>5189</v>
      </c>
      <c r="G4580" s="718" t="s">
        <v>5190</v>
      </c>
      <c r="H4580" s="718" t="s">
        <v>539</v>
      </c>
      <c r="I4580" s="718" t="s">
        <v>528</v>
      </c>
      <c r="J4580" s="718" t="s">
        <v>4024</v>
      </c>
      <c r="K4580" s="721" t="s">
        <v>612</v>
      </c>
      <c r="L4580" s="732">
        <v>5</v>
      </c>
      <c r="M4580" s="733">
        <v>15000</v>
      </c>
      <c r="N4580" s="734" t="s">
        <v>612</v>
      </c>
      <c r="O4580" s="732">
        <v>6</v>
      </c>
      <c r="P4580" s="733">
        <v>17900</v>
      </c>
      <c r="Q4580" s="735" t="str">
        <f t="shared" si="119"/>
        <v>15 - INDETERMINADO</v>
      </c>
      <c r="R4580" s="736" t="s">
        <v>523</v>
      </c>
    </row>
    <row r="4581" spans="1:18" s="28" customFormat="1" ht="12" x14ac:dyDescent="0.2">
      <c r="A4581" s="717" t="s">
        <v>514</v>
      </c>
      <c r="B4581" s="718" t="s">
        <v>515</v>
      </c>
      <c r="C4581" s="718" t="s">
        <v>147</v>
      </c>
      <c r="D4581" s="718" t="s">
        <v>536</v>
      </c>
      <c r="E4581" s="719">
        <v>3000</v>
      </c>
      <c r="F4581" s="720" t="s">
        <v>5191</v>
      </c>
      <c r="G4581" s="718" t="s">
        <v>5192</v>
      </c>
      <c r="H4581" s="718"/>
      <c r="I4581" s="718" t="s">
        <v>528</v>
      </c>
      <c r="J4581" s="718" t="s">
        <v>5193</v>
      </c>
      <c r="K4581" s="721" t="s">
        <v>541</v>
      </c>
      <c r="L4581" s="732">
        <v>5</v>
      </c>
      <c r="M4581" s="733">
        <v>15000</v>
      </c>
      <c r="N4581" s="734" t="s">
        <v>541</v>
      </c>
      <c r="O4581" s="732">
        <v>6</v>
      </c>
      <c r="P4581" s="733">
        <v>18000</v>
      </c>
      <c r="Q4581" s="735" t="str">
        <f t="shared" si="119"/>
        <v>5 - INDETERMINADO</v>
      </c>
      <c r="R4581" s="736" t="s">
        <v>523</v>
      </c>
    </row>
    <row r="4582" spans="1:18" s="28" customFormat="1" ht="12" x14ac:dyDescent="0.2">
      <c r="A4582" s="717" t="s">
        <v>514</v>
      </c>
      <c r="B4582" s="718" t="s">
        <v>515</v>
      </c>
      <c r="C4582" s="718" t="s">
        <v>147</v>
      </c>
      <c r="D4582" s="718" t="s">
        <v>948</v>
      </c>
      <c r="E4582" s="719">
        <v>2000</v>
      </c>
      <c r="F4582" s="720" t="s">
        <v>5194</v>
      </c>
      <c r="G4582" s="718" t="s">
        <v>5195</v>
      </c>
      <c r="H4582" s="718" t="s">
        <v>571</v>
      </c>
      <c r="I4582" s="718" t="s">
        <v>571</v>
      </c>
      <c r="J4582" s="718" t="s">
        <v>571</v>
      </c>
      <c r="K4582" s="721" t="s">
        <v>5196</v>
      </c>
      <c r="L4582" s="732">
        <v>12</v>
      </c>
      <c r="M4582" s="733">
        <v>24676.660000000003</v>
      </c>
      <c r="N4582" s="734" t="s">
        <v>5196</v>
      </c>
      <c r="O4582" s="732">
        <v>6</v>
      </c>
      <c r="P4582" s="733">
        <v>11800</v>
      </c>
      <c r="Q4582" s="735" t="str">
        <f t="shared" si="119"/>
        <v>111 - INDETERMINADO</v>
      </c>
      <c r="R4582" s="736" t="s">
        <v>523</v>
      </c>
    </row>
    <row r="4583" spans="1:18" s="28" customFormat="1" ht="12" x14ac:dyDescent="0.2">
      <c r="A4583" s="717" t="s">
        <v>514</v>
      </c>
      <c r="B4583" s="718" t="s">
        <v>515</v>
      </c>
      <c r="C4583" s="718" t="s">
        <v>147</v>
      </c>
      <c r="D4583" s="718" t="s">
        <v>2404</v>
      </c>
      <c r="E4583" s="719">
        <v>2500</v>
      </c>
      <c r="F4583" s="720" t="s">
        <v>5197</v>
      </c>
      <c r="G4583" s="718" t="s">
        <v>5198</v>
      </c>
      <c r="H4583" s="718" t="s">
        <v>571</v>
      </c>
      <c r="I4583" s="718" t="s">
        <v>571</v>
      </c>
      <c r="J4583" s="718" t="s">
        <v>571</v>
      </c>
      <c r="K4583" s="721" t="s">
        <v>530</v>
      </c>
      <c r="L4583" s="732">
        <v>12</v>
      </c>
      <c r="M4583" s="733">
        <v>30600</v>
      </c>
      <c r="N4583" s="734" t="s">
        <v>530</v>
      </c>
      <c r="O4583" s="732">
        <v>6</v>
      </c>
      <c r="P4583" s="733">
        <v>15000</v>
      </c>
      <c r="Q4583" s="735" t="str">
        <f t="shared" si="119"/>
        <v>4 - INDETERMINADO</v>
      </c>
      <c r="R4583" s="736" t="s">
        <v>523</v>
      </c>
    </row>
    <row r="4584" spans="1:18" s="28" customFormat="1" ht="12" x14ac:dyDescent="0.2">
      <c r="A4584" s="717" t="s">
        <v>514</v>
      </c>
      <c r="B4584" s="718" t="s">
        <v>515</v>
      </c>
      <c r="C4584" s="718" t="s">
        <v>147</v>
      </c>
      <c r="D4584" s="718" t="s">
        <v>618</v>
      </c>
      <c r="E4584" s="719">
        <v>3000</v>
      </c>
      <c r="F4584" s="720" t="s">
        <v>5199</v>
      </c>
      <c r="G4584" s="718" t="s">
        <v>5200</v>
      </c>
      <c r="H4584" s="718"/>
      <c r="I4584" s="718" t="s">
        <v>528</v>
      </c>
      <c r="J4584" s="718" t="s">
        <v>692</v>
      </c>
      <c r="K4584" s="721" t="s">
        <v>557</v>
      </c>
      <c r="L4584" s="732">
        <v>5</v>
      </c>
      <c r="M4584" s="733">
        <v>15000</v>
      </c>
      <c r="N4584" s="734" t="s">
        <v>557</v>
      </c>
      <c r="O4584" s="732">
        <v>6</v>
      </c>
      <c r="P4584" s="733">
        <v>14900</v>
      </c>
      <c r="Q4584" s="735"/>
      <c r="R4584" s="736" t="s">
        <v>543</v>
      </c>
    </row>
    <row r="4585" spans="1:18" s="28" customFormat="1" ht="12" x14ac:dyDescent="0.2">
      <c r="A4585" s="717" t="s">
        <v>514</v>
      </c>
      <c r="B4585" s="718" t="s">
        <v>515</v>
      </c>
      <c r="C4585" s="718" t="s">
        <v>147</v>
      </c>
      <c r="D4585" s="718" t="s">
        <v>618</v>
      </c>
      <c r="E4585" s="719">
        <v>3000</v>
      </c>
      <c r="F4585" s="720" t="s">
        <v>5201</v>
      </c>
      <c r="G4585" s="718" t="s">
        <v>5202</v>
      </c>
      <c r="H4585" s="718" t="s">
        <v>565</v>
      </c>
      <c r="I4585" s="718" t="s">
        <v>520</v>
      </c>
      <c r="J4585" s="718" t="s">
        <v>588</v>
      </c>
      <c r="K4585" s="721" t="s">
        <v>557</v>
      </c>
      <c r="L4585" s="732">
        <v>5</v>
      </c>
      <c r="M4585" s="733">
        <v>15000</v>
      </c>
      <c r="N4585" s="734" t="s">
        <v>557</v>
      </c>
      <c r="O4585" s="732">
        <v>6</v>
      </c>
      <c r="P4585" s="733">
        <v>17900</v>
      </c>
      <c r="Q4585" s="735" t="str">
        <f>+N4585</f>
        <v>13 - INDETERMINADO</v>
      </c>
      <c r="R4585" s="736" t="s">
        <v>523</v>
      </c>
    </row>
    <row r="4586" spans="1:18" s="28" customFormat="1" ht="12" x14ac:dyDescent="0.2">
      <c r="A4586" s="717" t="s">
        <v>514</v>
      </c>
      <c r="B4586" s="718" t="s">
        <v>515</v>
      </c>
      <c r="C4586" s="718" t="s">
        <v>147</v>
      </c>
      <c r="D4586" s="718" t="s">
        <v>777</v>
      </c>
      <c r="E4586" s="719">
        <v>15000</v>
      </c>
      <c r="F4586" s="720" t="s">
        <v>5203</v>
      </c>
      <c r="G4586" s="718" t="s">
        <v>5204</v>
      </c>
      <c r="H4586" s="718" t="s">
        <v>565</v>
      </c>
      <c r="I4586" s="718" t="s">
        <v>520</v>
      </c>
      <c r="J4586" s="718" t="s">
        <v>588</v>
      </c>
      <c r="K4586" s="721" t="s">
        <v>763</v>
      </c>
      <c r="L4586" s="732">
        <v>12</v>
      </c>
      <c r="M4586" s="733">
        <v>180600</v>
      </c>
      <c r="N4586" s="734" t="s">
        <v>542</v>
      </c>
      <c r="O4586" s="732">
        <v>0</v>
      </c>
      <c r="P4586" s="733">
        <v>0</v>
      </c>
      <c r="Q4586" s="735"/>
      <c r="R4586" s="736" t="s">
        <v>543</v>
      </c>
    </row>
    <row r="4587" spans="1:18" s="28" customFormat="1" ht="12" x14ac:dyDescent="0.2">
      <c r="A4587" s="717" t="s">
        <v>514</v>
      </c>
      <c r="B4587" s="718" t="s">
        <v>2808</v>
      </c>
      <c r="C4587" s="718" t="s">
        <v>147</v>
      </c>
      <c r="D4587" s="718" t="s">
        <v>5205</v>
      </c>
      <c r="E4587" s="719">
        <v>9000</v>
      </c>
      <c r="F4587" s="720" t="s">
        <v>5206</v>
      </c>
      <c r="G4587" s="718" t="s">
        <v>5207</v>
      </c>
      <c r="H4587" s="718"/>
      <c r="I4587" s="718" t="s">
        <v>528</v>
      </c>
      <c r="J4587" s="718" t="s">
        <v>5208</v>
      </c>
      <c r="K4587" s="721" t="s">
        <v>542</v>
      </c>
      <c r="L4587" s="732">
        <v>0</v>
      </c>
      <c r="M4587" s="733">
        <v>0</v>
      </c>
      <c r="N4587" s="734">
        <v>0</v>
      </c>
      <c r="O4587" s="732">
        <v>1</v>
      </c>
      <c r="P4587" s="733">
        <v>12900</v>
      </c>
      <c r="Q4587" s="735"/>
      <c r="R4587" s="736" t="s">
        <v>543</v>
      </c>
    </row>
    <row r="4588" spans="1:18" s="28" customFormat="1" ht="12" x14ac:dyDescent="0.2">
      <c r="A4588" s="717" t="s">
        <v>514</v>
      </c>
      <c r="B4588" s="718" t="s">
        <v>515</v>
      </c>
      <c r="C4588" s="718" t="s">
        <v>147</v>
      </c>
      <c r="D4588" s="718" t="s">
        <v>5209</v>
      </c>
      <c r="E4588" s="719">
        <v>9000</v>
      </c>
      <c r="F4588" s="720" t="s">
        <v>5210</v>
      </c>
      <c r="G4588" s="718" t="s">
        <v>5211</v>
      </c>
      <c r="H4588" s="718" t="s">
        <v>527</v>
      </c>
      <c r="I4588" s="718" t="s">
        <v>528</v>
      </c>
      <c r="J4588" s="718" t="s">
        <v>4204</v>
      </c>
      <c r="K4588" s="721" t="s">
        <v>700</v>
      </c>
      <c r="L4588" s="732">
        <v>12</v>
      </c>
      <c r="M4588" s="733">
        <v>108600</v>
      </c>
      <c r="N4588" s="734" t="s">
        <v>700</v>
      </c>
      <c r="O4588" s="732">
        <v>6</v>
      </c>
      <c r="P4588" s="733">
        <v>53996.87</v>
      </c>
      <c r="Q4588" s="735" t="str">
        <f>+N4588</f>
        <v>3 - INDETERMINADO</v>
      </c>
      <c r="R4588" s="736" t="s">
        <v>523</v>
      </c>
    </row>
    <row r="4589" spans="1:18" s="28" customFormat="1" ht="12" x14ac:dyDescent="0.2">
      <c r="A4589" s="717" t="s">
        <v>514</v>
      </c>
      <c r="B4589" s="718" t="s">
        <v>515</v>
      </c>
      <c r="C4589" s="718" t="s">
        <v>147</v>
      </c>
      <c r="D4589" s="718" t="s">
        <v>536</v>
      </c>
      <c r="E4589" s="719">
        <v>3000</v>
      </c>
      <c r="F4589" s="720" t="s">
        <v>5212</v>
      </c>
      <c r="G4589" s="718" t="s">
        <v>5213</v>
      </c>
      <c r="H4589" s="718" t="s">
        <v>527</v>
      </c>
      <c r="I4589" s="718" t="s">
        <v>528</v>
      </c>
      <c r="J4589" s="718" t="s">
        <v>592</v>
      </c>
      <c r="K4589" s="721" t="s">
        <v>541</v>
      </c>
      <c r="L4589" s="732">
        <v>5</v>
      </c>
      <c r="M4589" s="733">
        <v>15000</v>
      </c>
      <c r="N4589" s="734" t="s">
        <v>541</v>
      </c>
      <c r="O4589" s="732">
        <v>6</v>
      </c>
      <c r="P4589" s="733">
        <v>18000</v>
      </c>
      <c r="Q4589" s="735" t="str">
        <f>+N4589</f>
        <v>5 - INDETERMINADO</v>
      </c>
      <c r="R4589" s="736" t="s">
        <v>523</v>
      </c>
    </row>
    <row r="4590" spans="1:18" s="28" customFormat="1" ht="12" x14ac:dyDescent="0.2">
      <c r="A4590" s="717" t="s">
        <v>514</v>
      </c>
      <c r="B4590" s="718" t="s">
        <v>515</v>
      </c>
      <c r="C4590" s="718" t="s">
        <v>147</v>
      </c>
      <c r="D4590" s="718" t="s">
        <v>536</v>
      </c>
      <c r="E4590" s="719">
        <v>3000</v>
      </c>
      <c r="F4590" s="720" t="s">
        <v>5214</v>
      </c>
      <c r="G4590" s="718" t="s">
        <v>5215</v>
      </c>
      <c r="H4590" s="718" t="s">
        <v>539</v>
      </c>
      <c r="I4590" s="718" t="s">
        <v>520</v>
      </c>
      <c r="J4590" s="718" t="s">
        <v>576</v>
      </c>
      <c r="K4590" s="721" t="s">
        <v>541</v>
      </c>
      <c r="L4590" s="732">
        <v>5</v>
      </c>
      <c r="M4590" s="733">
        <v>15000</v>
      </c>
      <c r="N4590" s="734" t="s">
        <v>541</v>
      </c>
      <c r="O4590" s="732">
        <v>6</v>
      </c>
      <c r="P4590" s="733">
        <v>18000</v>
      </c>
      <c r="Q4590" s="735" t="str">
        <f>+N4590</f>
        <v>5 - INDETERMINADO</v>
      </c>
      <c r="R4590" s="736" t="s">
        <v>523</v>
      </c>
    </row>
    <row r="4591" spans="1:18" s="28" customFormat="1" ht="12" x14ac:dyDescent="0.2">
      <c r="A4591" s="717" t="s">
        <v>514</v>
      </c>
      <c r="B4591" s="718" t="s">
        <v>549</v>
      </c>
      <c r="C4591" s="718" t="s">
        <v>147</v>
      </c>
      <c r="D4591" s="718" t="s">
        <v>2307</v>
      </c>
      <c r="E4591" s="719">
        <v>2500</v>
      </c>
      <c r="F4591" s="720" t="s">
        <v>5216</v>
      </c>
      <c r="G4591" s="718" t="s">
        <v>5217</v>
      </c>
      <c r="H4591" s="718"/>
      <c r="I4591" s="718" t="s">
        <v>738</v>
      </c>
      <c r="J4591" s="718" t="s">
        <v>918</v>
      </c>
      <c r="K4591" s="721" t="s">
        <v>5218</v>
      </c>
      <c r="L4591" s="732">
        <v>3</v>
      </c>
      <c r="M4591" s="733">
        <v>7440</v>
      </c>
      <c r="N4591" s="734">
        <v>0</v>
      </c>
      <c r="O4591" s="732">
        <v>6</v>
      </c>
      <c r="P4591" s="733">
        <v>15000</v>
      </c>
      <c r="Q4591" s="735">
        <f>+N4591</f>
        <v>0</v>
      </c>
      <c r="R4591" s="736" t="s">
        <v>523</v>
      </c>
    </row>
    <row r="4592" spans="1:18" s="28" customFormat="1" ht="12" x14ac:dyDescent="0.2">
      <c r="A4592" s="717" t="s">
        <v>514</v>
      </c>
      <c r="B4592" s="718" t="s">
        <v>515</v>
      </c>
      <c r="C4592" s="718" t="s">
        <v>147</v>
      </c>
      <c r="D4592" s="718" t="s">
        <v>819</v>
      </c>
      <c r="E4592" s="719">
        <v>4000</v>
      </c>
      <c r="F4592" s="720" t="s">
        <v>5219</v>
      </c>
      <c r="G4592" s="718" t="s">
        <v>5220</v>
      </c>
      <c r="H4592" s="718" t="s">
        <v>519</v>
      </c>
      <c r="I4592" s="718" t="s">
        <v>520</v>
      </c>
      <c r="J4592" s="718" t="s">
        <v>534</v>
      </c>
      <c r="K4592" s="721">
        <v>10</v>
      </c>
      <c r="L4592" s="732">
        <v>1</v>
      </c>
      <c r="M4592" s="733">
        <v>4000</v>
      </c>
      <c r="N4592" s="734" t="s">
        <v>542</v>
      </c>
      <c r="O4592" s="732">
        <v>0</v>
      </c>
      <c r="P4592" s="733">
        <v>0</v>
      </c>
      <c r="Q4592" s="735"/>
      <c r="R4592" s="736" t="s">
        <v>543</v>
      </c>
    </row>
    <row r="4593" spans="1:18" s="28" customFormat="1" ht="12" x14ac:dyDescent="0.2">
      <c r="A4593" s="717" t="s">
        <v>514</v>
      </c>
      <c r="B4593" s="718" t="s">
        <v>515</v>
      </c>
      <c r="C4593" s="718" t="s">
        <v>147</v>
      </c>
      <c r="D4593" s="718" t="s">
        <v>5221</v>
      </c>
      <c r="E4593" s="719">
        <v>2500</v>
      </c>
      <c r="F4593" s="720" t="s">
        <v>5222</v>
      </c>
      <c r="G4593" s="718" t="s">
        <v>5223</v>
      </c>
      <c r="H4593" s="718" t="s">
        <v>539</v>
      </c>
      <c r="I4593" s="718" t="s">
        <v>520</v>
      </c>
      <c r="J4593" s="718" t="s">
        <v>2066</v>
      </c>
      <c r="K4593" s="721" t="s">
        <v>700</v>
      </c>
      <c r="L4593" s="732">
        <v>12</v>
      </c>
      <c r="M4593" s="733">
        <v>30516.67</v>
      </c>
      <c r="N4593" s="734" t="s">
        <v>700</v>
      </c>
      <c r="O4593" s="732">
        <v>6</v>
      </c>
      <c r="P4593" s="733">
        <v>14916.67</v>
      </c>
      <c r="Q4593" s="735" t="str">
        <f t="shared" ref="Q4593:Q4598" si="120">+N4593</f>
        <v>3 - INDETERMINADO</v>
      </c>
      <c r="R4593" s="736" t="s">
        <v>523</v>
      </c>
    </row>
    <row r="4594" spans="1:18" s="28" customFormat="1" ht="12" x14ac:dyDescent="0.2">
      <c r="A4594" s="717" t="s">
        <v>514</v>
      </c>
      <c r="B4594" s="718" t="s">
        <v>515</v>
      </c>
      <c r="C4594" s="718" t="s">
        <v>147</v>
      </c>
      <c r="D4594" s="718" t="s">
        <v>1536</v>
      </c>
      <c r="E4594" s="719">
        <v>1800</v>
      </c>
      <c r="F4594" s="720" t="s">
        <v>5224</v>
      </c>
      <c r="G4594" s="718" t="s">
        <v>5225</v>
      </c>
      <c r="H4594" s="718" t="s">
        <v>623</v>
      </c>
      <c r="I4594" s="718" t="s">
        <v>738</v>
      </c>
      <c r="J4594" s="718" t="s">
        <v>624</v>
      </c>
      <c r="K4594" s="721" t="s">
        <v>1001</v>
      </c>
      <c r="L4594" s="732">
        <v>12</v>
      </c>
      <c r="M4594" s="733">
        <v>22410</v>
      </c>
      <c r="N4594" s="734" t="s">
        <v>1001</v>
      </c>
      <c r="O4594" s="732">
        <v>6</v>
      </c>
      <c r="P4594" s="733">
        <v>10800</v>
      </c>
      <c r="Q4594" s="735" t="str">
        <f t="shared" si="120"/>
        <v>27 - INDETERMINADO</v>
      </c>
      <c r="R4594" s="736" t="s">
        <v>523</v>
      </c>
    </row>
    <row r="4595" spans="1:18" s="28" customFormat="1" ht="12" x14ac:dyDescent="0.2">
      <c r="A4595" s="717" t="s">
        <v>514</v>
      </c>
      <c r="B4595" s="718" t="s">
        <v>515</v>
      </c>
      <c r="C4595" s="718" t="s">
        <v>147</v>
      </c>
      <c r="D4595" s="718" t="s">
        <v>1252</v>
      </c>
      <c r="E4595" s="719">
        <v>4500</v>
      </c>
      <c r="F4595" s="720" t="s">
        <v>5226</v>
      </c>
      <c r="G4595" s="718" t="s">
        <v>5227</v>
      </c>
      <c r="H4595" s="718" t="s">
        <v>519</v>
      </c>
      <c r="I4595" s="718" t="s">
        <v>528</v>
      </c>
      <c r="J4595" s="718" t="s">
        <v>547</v>
      </c>
      <c r="K4595" s="721" t="s">
        <v>700</v>
      </c>
      <c r="L4595" s="732">
        <v>5</v>
      </c>
      <c r="M4595" s="733">
        <v>22500</v>
      </c>
      <c r="N4595" s="734" t="s">
        <v>700</v>
      </c>
      <c r="O4595" s="732">
        <v>6</v>
      </c>
      <c r="P4595" s="733">
        <v>26992.19</v>
      </c>
      <c r="Q4595" s="735" t="str">
        <f t="shared" si="120"/>
        <v>3 - INDETERMINADO</v>
      </c>
      <c r="R4595" s="736" t="s">
        <v>523</v>
      </c>
    </row>
    <row r="4596" spans="1:18" s="28" customFormat="1" ht="12" x14ac:dyDescent="0.2">
      <c r="A4596" s="717" t="s">
        <v>514</v>
      </c>
      <c r="B4596" s="718" t="s">
        <v>515</v>
      </c>
      <c r="C4596" s="718" t="s">
        <v>147</v>
      </c>
      <c r="D4596" s="718" t="s">
        <v>5228</v>
      </c>
      <c r="E4596" s="719">
        <v>4500</v>
      </c>
      <c r="F4596" s="720" t="s">
        <v>5229</v>
      </c>
      <c r="G4596" s="718" t="s">
        <v>5230</v>
      </c>
      <c r="H4596" s="718" t="s">
        <v>527</v>
      </c>
      <c r="I4596" s="718" t="s">
        <v>528</v>
      </c>
      <c r="J4596" s="718" t="s">
        <v>1738</v>
      </c>
      <c r="K4596" s="721" t="s">
        <v>745</v>
      </c>
      <c r="L4596" s="732">
        <v>12</v>
      </c>
      <c r="M4596" s="733">
        <v>51600</v>
      </c>
      <c r="N4596" s="734" t="s">
        <v>745</v>
      </c>
      <c r="O4596" s="732">
        <v>6</v>
      </c>
      <c r="P4596" s="733">
        <v>26850</v>
      </c>
      <c r="Q4596" s="735" t="str">
        <f t="shared" si="120"/>
        <v>2 - INDETERMINADO</v>
      </c>
      <c r="R4596" s="736" t="s">
        <v>523</v>
      </c>
    </row>
    <row r="4597" spans="1:18" s="28" customFormat="1" ht="12" x14ac:dyDescent="0.2">
      <c r="A4597" s="717" t="s">
        <v>514</v>
      </c>
      <c r="B4597" s="718" t="s">
        <v>515</v>
      </c>
      <c r="C4597" s="718" t="s">
        <v>147</v>
      </c>
      <c r="D4597" s="718" t="s">
        <v>4744</v>
      </c>
      <c r="E4597" s="719">
        <v>4000</v>
      </c>
      <c r="F4597" s="720" t="s">
        <v>5231</v>
      </c>
      <c r="G4597" s="718" t="s">
        <v>5232</v>
      </c>
      <c r="H4597" s="718"/>
      <c r="I4597" s="718" t="s">
        <v>738</v>
      </c>
      <c r="J4597" s="718" t="s">
        <v>1115</v>
      </c>
      <c r="K4597" s="721" t="s">
        <v>1243</v>
      </c>
      <c r="L4597" s="732">
        <v>12</v>
      </c>
      <c r="M4597" s="733">
        <v>48600</v>
      </c>
      <c r="N4597" s="734" t="s">
        <v>1243</v>
      </c>
      <c r="O4597" s="732">
        <v>6</v>
      </c>
      <c r="P4597" s="733">
        <v>24000</v>
      </c>
      <c r="Q4597" s="735" t="str">
        <f t="shared" si="120"/>
        <v>9 - INDETERMINADO</v>
      </c>
      <c r="R4597" s="736" t="s">
        <v>523</v>
      </c>
    </row>
    <row r="4598" spans="1:18" s="28" customFormat="1" ht="12" x14ac:dyDescent="0.2">
      <c r="A4598" s="717" t="s">
        <v>514</v>
      </c>
      <c r="B4598" s="718" t="s">
        <v>515</v>
      </c>
      <c r="C4598" s="718" t="s">
        <v>147</v>
      </c>
      <c r="D4598" s="718" t="s">
        <v>5233</v>
      </c>
      <c r="E4598" s="719">
        <v>1200</v>
      </c>
      <c r="F4598" s="720" t="s">
        <v>5234</v>
      </c>
      <c r="G4598" s="718" t="s">
        <v>5235</v>
      </c>
      <c r="H4598" s="718" t="s">
        <v>623</v>
      </c>
      <c r="I4598" s="718" t="s">
        <v>738</v>
      </c>
      <c r="J4598" s="718" t="s">
        <v>1323</v>
      </c>
      <c r="K4598" s="721" t="s">
        <v>522</v>
      </c>
      <c r="L4598" s="732">
        <v>12</v>
      </c>
      <c r="M4598" s="733">
        <v>15210</v>
      </c>
      <c r="N4598" s="734" t="s">
        <v>522</v>
      </c>
      <c r="O4598" s="732">
        <v>6</v>
      </c>
      <c r="P4598" s="733">
        <v>7160</v>
      </c>
      <c r="Q4598" s="735" t="str">
        <f t="shared" si="120"/>
        <v>99 - INDETERMINADO</v>
      </c>
      <c r="R4598" s="736" t="s">
        <v>523</v>
      </c>
    </row>
    <row r="4599" spans="1:18" s="28" customFormat="1" ht="12" x14ac:dyDescent="0.2">
      <c r="A4599" s="717" t="s">
        <v>514</v>
      </c>
      <c r="B4599" s="718" t="s">
        <v>515</v>
      </c>
      <c r="C4599" s="718" t="s">
        <v>147</v>
      </c>
      <c r="D4599" s="718" t="s">
        <v>746</v>
      </c>
      <c r="E4599" s="719">
        <v>6000</v>
      </c>
      <c r="F4599" s="720" t="s">
        <v>5236</v>
      </c>
      <c r="G4599" s="718" t="s">
        <v>5237</v>
      </c>
      <c r="H4599" s="718" t="s">
        <v>519</v>
      </c>
      <c r="I4599" s="718" t="s">
        <v>528</v>
      </c>
      <c r="J4599" s="718" t="s">
        <v>547</v>
      </c>
      <c r="K4599" s="721">
        <v>11</v>
      </c>
      <c r="L4599" s="732">
        <v>1</v>
      </c>
      <c r="M4599" s="733">
        <v>1600</v>
      </c>
      <c r="N4599" s="734" t="s">
        <v>542</v>
      </c>
      <c r="O4599" s="732">
        <v>0</v>
      </c>
      <c r="P4599" s="733">
        <v>0</v>
      </c>
      <c r="Q4599" s="735"/>
      <c r="R4599" s="736" t="s">
        <v>543</v>
      </c>
    </row>
    <row r="4600" spans="1:18" s="28" customFormat="1" ht="12" x14ac:dyDescent="0.2">
      <c r="A4600" s="717" t="s">
        <v>514</v>
      </c>
      <c r="B4600" s="718" t="s">
        <v>515</v>
      </c>
      <c r="C4600" s="718" t="s">
        <v>147</v>
      </c>
      <c r="D4600" s="718" t="s">
        <v>1658</v>
      </c>
      <c r="E4600" s="719">
        <v>1800</v>
      </c>
      <c r="F4600" s="720" t="s">
        <v>5238</v>
      </c>
      <c r="G4600" s="718" t="s">
        <v>5239</v>
      </c>
      <c r="H4600" s="718" t="s">
        <v>539</v>
      </c>
      <c r="I4600" s="718" t="s">
        <v>5240</v>
      </c>
      <c r="J4600" s="718" t="s">
        <v>5241</v>
      </c>
      <c r="K4600" s="721" t="s">
        <v>940</v>
      </c>
      <c r="L4600" s="732">
        <v>12</v>
      </c>
      <c r="M4600" s="733">
        <v>22163.33</v>
      </c>
      <c r="N4600" s="734" t="s">
        <v>940</v>
      </c>
      <c r="O4600" s="732">
        <v>6</v>
      </c>
      <c r="P4600" s="733">
        <v>9648</v>
      </c>
      <c r="Q4600" s="735" t="str">
        <f>+N4600</f>
        <v>18 - INDETERMINADO</v>
      </c>
      <c r="R4600" s="736" t="s">
        <v>523</v>
      </c>
    </row>
    <row r="4601" spans="1:18" s="28" customFormat="1" ht="12" x14ac:dyDescent="0.2">
      <c r="A4601" s="717" t="s">
        <v>514</v>
      </c>
      <c r="B4601" s="718" t="s">
        <v>515</v>
      </c>
      <c r="C4601" s="718" t="s">
        <v>147</v>
      </c>
      <c r="D4601" s="718" t="s">
        <v>5242</v>
      </c>
      <c r="E4601" s="719">
        <v>3500</v>
      </c>
      <c r="F4601" s="720" t="s">
        <v>5243</v>
      </c>
      <c r="G4601" s="718" t="s">
        <v>5244</v>
      </c>
      <c r="H4601" s="718"/>
      <c r="I4601" s="718" t="s">
        <v>528</v>
      </c>
      <c r="J4601" s="718" t="s">
        <v>3750</v>
      </c>
      <c r="K4601" s="721" t="s">
        <v>785</v>
      </c>
      <c r="L4601" s="732">
        <v>12</v>
      </c>
      <c r="M4601" s="733">
        <v>42600</v>
      </c>
      <c r="N4601" s="734" t="s">
        <v>785</v>
      </c>
      <c r="O4601" s="732">
        <v>6</v>
      </c>
      <c r="P4601" s="733">
        <v>21000</v>
      </c>
      <c r="Q4601" s="735" t="str">
        <f>+N4601</f>
        <v>11 - INDETERMINADO</v>
      </c>
      <c r="R4601" s="736" t="s">
        <v>523</v>
      </c>
    </row>
    <row r="4602" spans="1:18" s="28" customFormat="1" ht="12" x14ac:dyDescent="0.2">
      <c r="A4602" s="717" t="s">
        <v>514</v>
      </c>
      <c r="B4602" s="718" t="s">
        <v>515</v>
      </c>
      <c r="C4602" s="718" t="s">
        <v>147</v>
      </c>
      <c r="D4602" s="718" t="s">
        <v>1718</v>
      </c>
      <c r="E4602" s="719">
        <v>2500</v>
      </c>
      <c r="F4602" s="720" t="s">
        <v>5245</v>
      </c>
      <c r="G4602" s="718" t="s">
        <v>5246</v>
      </c>
      <c r="H4602" s="718" t="s">
        <v>571</v>
      </c>
      <c r="I4602" s="718" t="s">
        <v>571</v>
      </c>
      <c r="J4602" s="718" t="s">
        <v>571</v>
      </c>
      <c r="K4602" s="721" t="s">
        <v>785</v>
      </c>
      <c r="L4602" s="732">
        <v>12</v>
      </c>
      <c r="M4602" s="733">
        <v>30600</v>
      </c>
      <c r="N4602" s="734" t="s">
        <v>785</v>
      </c>
      <c r="O4602" s="732">
        <v>6</v>
      </c>
      <c r="P4602" s="733">
        <v>15000</v>
      </c>
      <c r="Q4602" s="735" t="str">
        <f>+N4602</f>
        <v>11 - INDETERMINADO</v>
      </c>
      <c r="R4602" s="736" t="s">
        <v>523</v>
      </c>
    </row>
    <row r="4603" spans="1:18" s="28" customFormat="1" ht="12" x14ac:dyDescent="0.2">
      <c r="A4603" s="717" t="s">
        <v>514</v>
      </c>
      <c r="B4603" s="718" t="s">
        <v>515</v>
      </c>
      <c r="C4603" s="718" t="s">
        <v>147</v>
      </c>
      <c r="D4603" s="718" t="s">
        <v>1768</v>
      </c>
      <c r="E4603" s="719">
        <v>8000</v>
      </c>
      <c r="F4603" s="720" t="s">
        <v>5247</v>
      </c>
      <c r="G4603" s="718" t="s">
        <v>5248</v>
      </c>
      <c r="H4603" s="718" t="s">
        <v>565</v>
      </c>
      <c r="I4603" s="718" t="s">
        <v>528</v>
      </c>
      <c r="J4603" s="718" t="s">
        <v>566</v>
      </c>
      <c r="K4603" s="721" t="s">
        <v>1127</v>
      </c>
      <c r="L4603" s="732">
        <v>11</v>
      </c>
      <c r="M4603" s="733">
        <v>84866.67</v>
      </c>
      <c r="N4603" s="734" t="s">
        <v>1127</v>
      </c>
      <c r="O4603" s="732">
        <v>6</v>
      </c>
      <c r="P4603" s="733">
        <v>47853.34</v>
      </c>
      <c r="Q4603" s="735" t="str">
        <f>+N4603</f>
        <v>1 - INDETERMINADO</v>
      </c>
      <c r="R4603" s="736" t="s">
        <v>523</v>
      </c>
    </row>
    <row r="4604" spans="1:18" s="28" customFormat="1" ht="12" x14ac:dyDescent="0.2">
      <c r="A4604" s="717" t="s">
        <v>514</v>
      </c>
      <c r="B4604" s="718" t="s">
        <v>515</v>
      </c>
      <c r="C4604" s="718" t="s">
        <v>147</v>
      </c>
      <c r="D4604" s="718" t="s">
        <v>5249</v>
      </c>
      <c r="E4604" s="719">
        <v>4000</v>
      </c>
      <c r="F4604" s="720" t="s">
        <v>5250</v>
      </c>
      <c r="G4604" s="718" t="s">
        <v>5251</v>
      </c>
      <c r="H4604" s="718" t="s">
        <v>623</v>
      </c>
      <c r="I4604" s="718" t="s">
        <v>1464</v>
      </c>
      <c r="J4604" s="718" t="s">
        <v>5252</v>
      </c>
      <c r="K4604" s="721" t="s">
        <v>557</v>
      </c>
      <c r="L4604" s="732">
        <v>12</v>
      </c>
      <c r="M4604" s="733">
        <v>48600</v>
      </c>
      <c r="N4604" s="734" t="s">
        <v>557</v>
      </c>
      <c r="O4604" s="732">
        <v>6</v>
      </c>
      <c r="P4604" s="733">
        <v>23993.34</v>
      </c>
      <c r="Q4604" s="735" t="str">
        <f>+N4604</f>
        <v>13 - INDETERMINADO</v>
      </c>
      <c r="R4604" s="736" t="s">
        <v>523</v>
      </c>
    </row>
    <row r="4605" spans="1:18" s="28" customFormat="1" ht="12" x14ac:dyDescent="0.2">
      <c r="A4605" s="717" t="s">
        <v>514</v>
      </c>
      <c r="B4605" s="718" t="s">
        <v>515</v>
      </c>
      <c r="C4605" s="718" t="s">
        <v>147</v>
      </c>
      <c r="D4605" s="718" t="s">
        <v>536</v>
      </c>
      <c r="E4605" s="719">
        <v>3000</v>
      </c>
      <c r="F4605" s="720" t="s">
        <v>5253</v>
      </c>
      <c r="G4605" s="718" t="s">
        <v>5254</v>
      </c>
      <c r="H4605" s="718" t="s">
        <v>539</v>
      </c>
      <c r="I4605" s="718" t="s">
        <v>528</v>
      </c>
      <c r="J4605" s="718" t="s">
        <v>5255</v>
      </c>
      <c r="K4605" s="721" t="s">
        <v>530</v>
      </c>
      <c r="L4605" s="732">
        <v>5</v>
      </c>
      <c r="M4605" s="733">
        <v>15000</v>
      </c>
      <c r="N4605" s="734" t="s">
        <v>542</v>
      </c>
      <c r="O4605" s="732">
        <v>0</v>
      </c>
      <c r="P4605" s="733">
        <v>0</v>
      </c>
      <c r="Q4605" s="735"/>
      <c r="R4605" s="736" t="s">
        <v>543</v>
      </c>
    </row>
    <row r="4606" spans="1:18" s="28" customFormat="1" ht="12" x14ac:dyDescent="0.2">
      <c r="A4606" s="717" t="s">
        <v>514</v>
      </c>
      <c r="B4606" s="718" t="s">
        <v>515</v>
      </c>
      <c r="C4606" s="718" t="s">
        <v>147</v>
      </c>
      <c r="D4606" s="718" t="s">
        <v>5256</v>
      </c>
      <c r="E4606" s="719">
        <v>6000</v>
      </c>
      <c r="F4606" s="720" t="s">
        <v>5257</v>
      </c>
      <c r="G4606" s="718" t="s">
        <v>5258</v>
      </c>
      <c r="H4606" s="718" t="s">
        <v>519</v>
      </c>
      <c r="I4606" s="718" t="s">
        <v>528</v>
      </c>
      <c r="J4606" s="718" t="s">
        <v>547</v>
      </c>
      <c r="K4606" s="721" t="s">
        <v>557</v>
      </c>
      <c r="L4606" s="732">
        <v>5</v>
      </c>
      <c r="M4606" s="733">
        <v>30000</v>
      </c>
      <c r="N4606" s="734" t="s">
        <v>557</v>
      </c>
      <c r="O4606" s="732">
        <v>6</v>
      </c>
      <c r="P4606" s="733">
        <v>36000</v>
      </c>
      <c r="Q4606" s="735" t="str">
        <f t="shared" ref="Q4606:Q4612" si="121">+N4606</f>
        <v>13 - INDETERMINADO</v>
      </c>
      <c r="R4606" s="736" t="s">
        <v>523</v>
      </c>
    </row>
    <row r="4607" spans="1:18" s="28" customFormat="1" ht="12" x14ac:dyDescent="0.2">
      <c r="A4607" s="717" t="s">
        <v>514</v>
      </c>
      <c r="B4607" s="718" t="s">
        <v>515</v>
      </c>
      <c r="C4607" s="718" t="s">
        <v>147</v>
      </c>
      <c r="D4607" s="718" t="s">
        <v>5259</v>
      </c>
      <c r="E4607" s="719">
        <v>1900</v>
      </c>
      <c r="F4607" s="720" t="s">
        <v>5260</v>
      </c>
      <c r="G4607" s="718" t="s">
        <v>5261</v>
      </c>
      <c r="H4607" s="718"/>
      <c r="I4607" s="718" t="s">
        <v>1405</v>
      </c>
      <c r="J4607" s="718" t="s">
        <v>5262</v>
      </c>
      <c r="K4607" s="721" t="s">
        <v>522</v>
      </c>
      <c r="L4607" s="732">
        <v>12</v>
      </c>
      <c r="M4607" s="733">
        <v>23610</v>
      </c>
      <c r="N4607" s="734" t="s">
        <v>522</v>
      </c>
      <c r="O4607" s="732">
        <v>6</v>
      </c>
      <c r="P4607" s="733">
        <v>11400</v>
      </c>
      <c r="Q4607" s="735" t="str">
        <f t="shared" si="121"/>
        <v>99 - INDETERMINADO</v>
      </c>
      <c r="R4607" s="736" t="s">
        <v>523</v>
      </c>
    </row>
    <row r="4608" spans="1:18" s="28" customFormat="1" ht="12" x14ac:dyDescent="0.2">
      <c r="A4608" s="717" t="s">
        <v>514</v>
      </c>
      <c r="B4608" s="718" t="s">
        <v>549</v>
      </c>
      <c r="C4608" s="718" t="s">
        <v>147</v>
      </c>
      <c r="D4608" s="718" t="s">
        <v>2382</v>
      </c>
      <c r="E4608" s="719">
        <v>3000</v>
      </c>
      <c r="F4608" s="720" t="s">
        <v>5263</v>
      </c>
      <c r="G4608" s="718" t="s">
        <v>5264</v>
      </c>
      <c r="H4608" s="718" t="s">
        <v>519</v>
      </c>
      <c r="I4608" s="718" t="s">
        <v>520</v>
      </c>
      <c r="J4608" s="718" t="s">
        <v>534</v>
      </c>
      <c r="K4608" s="721" t="s">
        <v>557</v>
      </c>
      <c r="L4608" s="732">
        <v>12</v>
      </c>
      <c r="M4608" s="733">
        <v>36200</v>
      </c>
      <c r="N4608" s="734" t="s">
        <v>557</v>
      </c>
      <c r="O4608" s="732">
        <v>0</v>
      </c>
      <c r="P4608" s="733">
        <v>0</v>
      </c>
      <c r="Q4608" s="735" t="str">
        <f t="shared" si="121"/>
        <v>13 - INDETERMINADO</v>
      </c>
      <c r="R4608" s="736" t="s">
        <v>523</v>
      </c>
    </row>
    <row r="4609" spans="1:18" s="28" customFormat="1" ht="12" x14ac:dyDescent="0.2">
      <c r="A4609" s="717" t="s">
        <v>514</v>
      </c>
      <c r="B4609" s="718" t="s">
        <v>515</v>
      </c>
      <c r="C4609" s="718" t="s">
        <v>147</v>
      </c>
      <c r="D4609" s="718" t="s">
        <v>2493</v>
      </c>
      <c r="E4609" s="719">
        <v>5500</v>
      </c>
      <c r="F4609" s="720" t="s">
        <v>5265</v>
      </c>
      <c r="G4609" s="718" t="s">
        <v>5266</v>
      </c>
      <c r="H4609" s="718" t="s">
        <v>565</v>
      </c>
      <c r="I4609" s="718" t="s">
        <v>528</v>
      </c>
      <c r="J4609" s="718" t="s">
        <v>566</v>
      </c>
      <c r="K4609" s="721" t="s">
        <v>535</v>
      </c>
      <c r="L4609" s="732">
        <v>12</v>
      </c>
      <c r="M4609" s="733">
        <v>66600</v>
      </c>
      <c r="N4609" s="734" t="s">
        <v>535</v>
      </c>
      <c r="O4609" s="732">
        <v>6</v>
      </c>
      <c r="P4609" s="733">
        <v>32993.51</v>
      </c>
      <c r="Q4609" s="735" t="str">
        <f t="shared" si="121"/>
        <v>12 - INDETERMINADO</v>
      </c>
      <c r="R4609" s="736" t="s">
        <v>523</v>
      </c>
    </row>
    <row r="4610" spans="1:18" s="28" customFormat="1" ht="12" x14ac:dyDescent="0.2">
      <c r="A4610" s="717" t="s">
        <v>514</v>
      </c>
      <c r="B4610" s="718" t="s">
        <v>515</v>
      </c>
      <c r="C4610" s="718" t="s">
        <v>147</v>
      </c>
      <c r="D4610" s="718" t="s">
        <v>5267</v>
      </c>
      <c r="E4610" s="719">
        <v>2000</v>
      </c>
      <c r="F4610" s="720" t="s">
        <v>5268</v>
      </c>
      <c r="G4610" s="718" t="s">
        <v>5269</v>
      </c>
      <c r="H4610" s="718" t="s">
        <v>623</v>
      </c>
      <c r="I4610" s="718" t="s">
        <v>738</v>
      </c>
      <c r="J4610" s="718" t="s">
        <v>624</v>
      </c>
      <c r="K4610" s="721" t="s">
        <v>1236</v>
      </c>
      <c r="L4610" s="732">
        <v>12</v>
      </c>
      <c r="M4610" s="733">
        <v>24345.66</v>
      </c>
      <c r="N4610" s="734" t="s">
        <v>1236</v>
      </c>
      <c r="O4610" s="732">
        <v>6</v>
      </c>
      <c r="P4610" s="733">
        <v>12000</v>
      </c>
      <c r="Q4610" s="735" t="str">
        <f t="shared" si="121"/>
        <v>32 - INDETERMINADO</v>
      </c>
      <c r="R4610" s="736" t="s">
        <v>523</v>
      </c>
    </row>
    <row r="4611" spans="1:18" s="28" customFormat="1" ht="12" x14ac:dyDescent="0.2">
      <c r="A4611" s="717" t="s">
        <v>514</v>
      </c>
      <c r="B4611" s="718" t="s">
        <v>515</v>
      </c>
      <c r="C4611" s="718" t="s">
        <v>147</v>
      </c>
      <c r="D4611" s="718" t="s">
        <v>5270</v>
      </c>
      <c r="E4611" s="719">
        <v>7500</v>
      </c>
      <c r="F4611" s="720" t="s">
        <v>5271</v>
      </c>
      <c r="G4611" s="718" t="s">
        <v>5272</v>
      </c>
      <c r="H4611" s="718"/>
      <c r="I4611" s="718" t="s">
        <v>528</v>
      </c>
      <c r="J4611" s="718" t="s">
        <v>5273</v>
      </c>
      <c r="K4611" s="721" t="s">
        <v>785</v>
      </c>
      <c r="L4611" s="732">
        <v>12</v>
      </c>
      <c r="M4611" s="733">
        <v>90600</v>
      </c>
      <c r="N4611" s="734" t="s">
        <v>785</v>
      </c>
      <c r="O4611" s="732">
        <v>6</v>
      </c>
      <c r="P4611" s="733">
        <v>44969.79</v>
      </c>
      <c r="Q4611" s="735" t="str">
        <f t="shared" si="121"/>
        <v>11 - INDETERMINADO</v>
      </c>
      <c r="R4611" s="736" t="s">
        <v>523</v>
      </c>
    </row>
    <row r="4612" spans="1:18" s="28" customFormat="1" ht="12" x14ac:dyDescent="0.2">
      <c r="A4612" s="717" t="s">
        <v>514</v>
      </c>
      <c r="B4612" s="718" t="s">
        <v>549</v>
      </c>
      <c r="C4612" s="718" t="s">
        <v>147</v>
      </c>
      <c r="D4612" s="718" t="s">
        <v>550</v>
      </c>
      <c r="E4612" s="719">
        <v>4000</v>
      </c>
      <c r="F4612" s="720" t="s">
        <v>5274</v>
      </c>
      <c r="G4612" s="718" t="s">
        <v>5275</v>
      </c>
      <c r="H4612" s="718" t="s">
        <v>519</v>
      </c>
      <c r="I4612" s="718" t="s">
        <v>528</v>
      </c>
      <c r="J4612" s="718" t="s">
        <v>547</v>
      </c>
      <c r="K4612" s="721" t="s">
        <v>5276</v>
      </c>
      <c r="L4612" s="732">
        <v>3</v>
      </c>
      <c r="M4612" s="733">
        <v>11516.66</v>
      </c>
      <c r="N4612" s="734">
        <v>0</v>
      </c>
      <c r="O4612" s="732">
        <v>6</v>
      </c>
      <c r="P4612" s="733">
        <v>24000</v>
      </c>
      <c r="Q4612" s="735">
        <f t="shared" si="121"/>
        <v>0</v>
      </c>
      <c r="R4612" s="736" t="s">
        <v>523</v>
      </c>
    </row>
    <row r="4613" spans="1:18" s="28" customFormat="1" ht="12" x14ac:dyDescent="0.2">
      <c r="A4613" s="717" t="s">
        <v>514</v>
      </c>
      <c r="B4613" s="718" t="s">
        <v>515</v>
      </c>
      <c r="C4613" s="718" t="s">
        <v>147</v>
      </c>
      <c r="D4613" s="718" t="s">
        <v>5277</v>
      </c>
      <c r="E4613" s="719">
        <v>6000</v>
      </c>
      <c r="F4613" s="720" t="s">
        <v>5278</v>
      </c>
      <c r="G4613" s="718" t="s">
        <v>5279</v>
      </c>
      <c r="H4613" s="718" t="s">
        <v>527</v>
      </c>
      <c r="I4613" s="718" t="s">
        <v>528</v>
      </c>
      <c r="J4613" s="718" t="s">
        <v>3211</v>
      </c>
      <c r="K4613" s="721" t="s">
        <v>5280</v>
      </c>
      <c r="L4613" s="732">
        <v>2</v>
      </c>
      <c r="M4613" s="733">
        <v>8000</v>
      </c>
      <c r="N4613" s="734" t="s">
        <v>5280</v>
      </c>
      <c r="O4613" s="732">
        <v>0</v>
      </c>
      <c r="P4613" s="733">
        <v>0</v>
      </c>
      <c r="Q4613" s="735"/>
      <c r="R4613" s="736" t="s">
        <v>543</v>
      </c>
    </row>
    <row r="4614" spans="1:18" s="28" customFormat="1" ht="12" x14ac:dyDescent="0.2">
      <c r="A4614" s="717" t="s">
        <v>514</v>
      </c>
      <c r="B4614" s="718" t="s">
        <v>515</v>
      </c>
      <c r="C4614" s="718" t="s">
        <v>147</v>
      </c>
      <c r="D4614" s="718" t="s">
        <v>5281</v>
      </c>
      <c r="E4614" s="719">
        <v>8500</v>
      </c>
      <c r="F4614" s="720" t="s">
        <v>5278</v>
      </c>
      <c r="G4614" s="718" t="s">
        <v>5279</v>
      </c>
      <c r="H4614" s="718" t="s">
        <v>527</v>
      </c>
      <c r="I4614" s="718" t="s">
        <v>528</v>
      </c>
      <c r="J4614" s="718" t="s">
        <v>3211</v>
      </c>
      <c r="K4614" s="721" t="s">
        <v>1127</v>
      </c>
      <c r="L4614" s="732">
        <v>11</v>
      </c>
      <c r="M4614" s="733">
        <v>91266.67</v>
      </c>
      <c r="N4614" s="734" t="s">
        <v>1127</v>
      </c>
      <c r="O4614" s="732">
        <v>6</v>
      </c>
      <c r="P4614" s="733">
        <v>51000</v>
      </c>
      <c r="Q4614" s="735" t="str">
        <f>+N4614</f>
        <v>1 - INDETERMINADO</v>
      </c>
      <c r="R4614" s="736" t="s">
        <v>523</v>
      </c>
    </row>
    <row r="4615" spans="1:18" s="28" customFormat="1" ht="12" x14ac:dyDescent="0.2">
      <c r="A4615" s="717" t="s">
        <v>514</v>
      </c>
      <c r="B4615" s="718" t="s">
        <v>515</v>
      </c>
      <c r="C4615" s="718" t="s">
        <v>147</v>
      </c>
      <c r="D4615" s="718" t="s">
        <v>5160</v>
      </c>
      <c r="E4615" s="719">
        <v>1200</v>
      </c>
      <c r="F4615" s="720" t="s">
        <v>5282</v>
      </c>
      <c r="G4615" s="718" t="s">
        <v>5283</v>
      </c>
      <c r="H4615" s="718" t="s">
        <v>930</v>
      </c>
      <c r="I4615" s="718" t="s">
        <v>738</v>
      </c>
      <c r="J4615" s="718" t="s">
        <v>1569</v>
      </c>
      <c r="K4615" s="721" t="s">
        <v>522</v>
      </c>
      <c r="L4615" s="732">
        <v>12</v>
      </c>
      <c r="M4615" s="733">
        <v>15050</v>
      </c>
      <c r="N4615" s="734" t="s">
        <v>522</v>
      </c>
      <c r="O4615" s="732">
        <v>6</v>
      </c>
      <c r="P4615" s="733">
        <v>7200</v>
      </c>
      <c r="Q4615" s="735" t="str">
        <f>+N4615</f>
        <v>99 - INDETERMINADO</v>
      </c>
      <c r="R4615" s="736" t="s">
        <v>523</v>
      </c>
    </row>
    <row r="4616" spans="1:18" s="28" customFormat="1" ht="12" x14ac:dyDescent="0.2">
      <c r="A4616" s="717" t="s">
        <v>514</v>
      </c>
      <c r="B4616" s="718" t="s">
        <v>515</v>
      </c>
      <c r="C4616" s="718" t="s">
        <v>147</v>
      </c>
      <c r="D4616" s="718" t="s">
        <v>701</v>
      </c>
      <c r="E4616" s="719">
        <v>2500</v>
      </c>
      <c r="F4616" s="720" t="s">
        <v>5284</v>
      </c>
      <c r="G4616" s="718" t="s">
        <v>5285</v>
      </c>
      <c r="H4616" s="718" t="s">
        <v>571</v>
      </c>
      <c r="I4616" s="718" t="s">
        <v>571</v>
      </c>
      <c r="J4616" s="718" t="s">
        <v>571</v>
      </c>
      <c r="K4616" s="721">
        <v>11</v>
      </c>
      <c r="L4616" s="732">
        <v>1</v>
      </c>
      <c r="M4616" s="733">
        <v>2500</v>
      </c>
      <c r="N4616" s="734" t="s">
        <v>542</v>
      </c>
      <c r="O4616" s="732">
        <v>0</v>
      </c>
      <c r="P4616" s="733">
        <v>0</v>
      </c>
      <c r="Q4616" s="735"/>
      <c r="R4616" s="736" t="s">
        <v>543</v>
      </c>
    </row>
    <row r="4617" spans="1:18" s="28" customFormat="1" ht="12" x14ac:dyDescent="0.2">
      <c r="A4617" s="717" t="s">
        <v>514</v>
      </c>
      <c r="B4617" s="718" t="s">
        <v>549</v>
      </c>
      <c r="C4617" s="718" t="s">
        <v>147</v>
      </c>
      <c r="D4617" s="718" t="s">
        <v>2396</v>
      </c>
      <c r="E4617" s="719">
        <v>3500</v>
      </c>
      <c r="F4617" s="720" t="s">
        <v>5286</v>
      </c>
      <c r="G4617" s="718" t="s">
        <v>5287</v>
      </c>
      <c r="H4617" s="718" t="s">
        <v>571</v>
      </c>
      <c r="I4617" s="718" t="s">
        <v>571</v>
      </c>
      <c r="J4617" s="718" t="s">
        <v>571</v>
      </c>
      <c r="K4617" s="721">
        <v>3</v>
      </c>
      <c r="L4617" s="732">
        <v>8</v>
      </c>
      <c r="M4617" s="733">
        <v>26580</v>
      </c>
      <c r="N4617" s="734" t="s">
        <v>542</v>
      </c>
      <c r="O4617" s="732">
        <v>0</v>
      </c>
      <c r="P4617" s="733">
        <v>0</v>
      </c>
      <c r="Q4617" s="735"/>
      <c r="R4617" s="736" t="s">
        <v>543</v>
      </c>
    </row>
    <row r="4618" spans="1:18" s="28" customFormat="1" ht="12" x14ac:dyDescent="0.2">
      <c r="A4618" s="717" t="s">
        <v>514</v>
      </c>
      <c r="B4618" s="718" t="s">
        <v>515</v>
      </c>
      <c r="C4618" s="718" t="s">
        <v>147</v>
      </c>
      <c r="D4618" s="718" t="s">
        <v>676</v>
      </c>
      <c r="E4618" s="719">
        <v>3000</v>
      </c>
      <c r="F4618" s="720" t="s">
        <v>5288</v>
      </c>
      <c r="G4618" s="718" t="s">
        <v>5289</v>
      </c>
      <c r="H4618" s="718" t="s">
        <v>539</v>
      </c>
      <c r="I4618" s="718" t="s">
        <v>520</v>
      </c>
      <c r="J4618" s="718" t="s">
        <v>1695</v>
      </c>
      <c r="K4618" s="721" t="s">
        <v>5290</v>
      </c>
      <c r="L4618" s="732">
        <v>3</v>
      </c>
      <c r="M4618" s="733">
        <v>8300</v>
      </c>
      <c r="N4618" s="734" t="s">
        <v>5290</v>
      </c>
      <c r="O4618" s="732">
        <v>0</v>
      </c>
      <c r="P4618" s="733">
        <v>0</v>
      </c>
      <c r="Q4618" s="735" t="str">
        <f>+N4618</f>
        <v>38-2021</v>
      </c>
      <c r="R4618" s="736" t="s">
        <v>523</v>
      </c>
    </row>
    <row r="4619" spans="1:18" s="28" customFormat="1" ht="12" x14ac:dyDescent="0.2">
      <c r="A4619" s="717" t="s">
        <v>514</v>
      </c>
      <c r="B4619" s="718" t="s">
        <v>515</v>
      </c>
      <c r="C4619" s="718" t="s">
        <v>147</v>
      </c>
      <c r="D4619" s="718" t="s">
        <v>618</v>
      </c>
      <c r="E4619" s="719">
        <v>3000</v>
      </c>
      <c r="F4619" s="720" t="s">
        <v>5291</v>
      </c>
      <c r="G4619" s="718" t="s">
        <v>5292</v>
      </c>
      <c r="H4619" s="718" t="s">
        <v>519</v>
      </c>
      <c r="I4619" s="718" t="s">
        <v>528</v>
      </c>
      <c r="J4619" s="718" t="s">
        <v>547</v>
      </c>
      <c r="K4619" s="721" t="s">
        <v>530</v>
      </c>
      <c r="L4619" s="732">
        <v>5</v>
      </c>
      <c r="M4619" s="733">
        <v>15000</v>
      </c>
      <c r="N4619" s="734" t="s">
        <v>530</v>
      </c>
      <c r="O4619" s="732">
        <v>6</v>
      </c>
      <c r="P4619" s="733">
        <v>18000</v>
      </c>
      <c r="Q4619" s="735" t="str">
        <f>+N4619</f>
        <v>4 - INDETERMINADO</v>
      </c>
      <c r="R4619" s="736" t="s">
        <v>523</v>
      </c>
    </row>
    <row r="4620" spans="1:18" s="28" customFormat="1" ht="12" x14ac:dyDescent="0.2">
      <c r="A4620" s="717" t="s">
        <v>514</v>
      </c>
      <c r="B4620" s="718" t="s">
        <v>549</v>
      </c>
      <c r="C4620" s="718" t="s">
        <v>147</v>
      </c>
      <c r="D4620" s="718" t="s">
        <v>550</v>
      </c>
      <c r="E4620" s="719">
        <v>4000</v>
      </c>
      <c r="F4620" s="720" t="s">
        <v>5293</v>
      </c>
      <c r="G4620" s="718" t="s">
        <v>5294</v>
      </c>
      <c r="H4620" s="718" t="s">
        <v>519</v>
      </c>
      <c r="I4620" s="718" t="s">
        <v>520</v>
      </c>
      <c r="J4620" s="718" t="s">
        <v>534</v>
      </c>
      <c r="K4620" s="721" t="s">
        <v>5295</v>
      </c>
      <c r="L4620" s="732">
        <v>2</v>
      </c>
      <c r="M4620" s="733">
        <v>7826.66</v>
      </c>
      <c r="N4620" s="734">
        <v>0</v>
      </c>
      <c r="O4620" s="732">
        <v>6</v>
      </c>
      <c r="P4620" s="733">
        <v>23849.72</v>
      </c>
      <c r="Q4620" s="735">
        <f>+N4620</f>
        <v>0</v>
      </c>
      <c r="R4620" s="736" t="s">
        <v>523</v>
      </c>
    </row>
    <row r="4621" spans="1:18" s="28" customFormat="1" ht="12" x14ac:dyDescent="0.2">
      <c r="A4621" s="717" t="s">
        <v>514</v>
      </c>
      <c r="B4621" s="718" t="s">
        <v>515</v>
      </c>
      <c r="C4621" s="718" t="s">
        <v>147</v>
      </c>
      <c r="D4621" s="718" t="s">
        <v>1500</v>
      </c>
      <c r="E4621" s="719">
        <v>4000</v>
      </c>
      <c r="F4621" s="720" t="s">
        <v>5296</v>
      </c>
      <c r="G4621" s="718" t="s">
        <v>5297</v>
      </c>
      <c r="H4621" s="718" t="s">
        <v>565</v>
      </c>
      <c r="I4621" s="718" t="s">
        <v>528</v>
      </c>
      <c r="J4621" s="718" t="s">
        <v>2855</v>
      </c>
      <c r="K4621" s="721" t="s">
        <v>5298</v>
      </c>
      <c r="L4621" s="732">
        <v>3</v>
      </c>
      <c r="M4621" s="733">
        <v>11653.34</v>
      </c>
      <c r="N4621" s="734">
        <v>0</v>
      </c>
      <c r="O4621" s="732">
        <v>4</v>
      </c>
      <c r="P4621" s="733">
        <v>12666.67</v>
      </c>
      <c r="Q4621" s="735"/>
      <c r="R4621" s="736" t="s">
        <v>543</v>
      </c>
    </row>
    <row r="4622" spans="1:18" s="28" customFormat="1" ht="12" x14ac:dyDescent="0.2">
      <c r="A4622" s="717" t="s">
        <v>514</v>
      </c>
      <c r="B4622" s="718" t="s">
        <v>515</v>
      </c>
      <c r="C4622" s="718" t="s">
        <v>147</v>
      </c>
      <c r="D4622" s="718" t="s">
        <v>536</v>
      </c>
      <c r="E4622" s="719">
        <v>3000</v>
      </c>
      <c r="F4622" s="720" t="s">
        <v>5299</v>
      </c>
      <c r="G4622" s="718" t="s">
        <v>5300</v>
      </c>
      <c r="H4622" s="718" t="s">
        <v>527</v>
      </c>
      <c r="I4622" s="718" t="s">
        <v>528</v>
      </c>
      <c r="J4622" s="718" t="s">
        <v>656</v>
      </c>
      <c r="K4622" s="721" t="s">
        <v>541</v>
      </c>
      <c r="L4622" s="732">
        <v>5</v>
      </c>
      <c r="M4622" s="733">
        <v>15000</v>
      </c>
      <c r="N4622" s="734" t="s">
        <v>541</v>
      </c>
      <c r="O4622" s="732">
        <v>6</v>
      </c>
      <c r="P4622" s="733">
        <v>18000</v>
      </c>
      <c r="Q4622" s="735" t="str">
        <f t="shared" ref="Q4622:Q4629" si="122">+N4622</f>
        <v>5 - INDETERMINADO</v>
      </c>
      <c r="R4622" s="736" t="s">
        <v>523</v>
      </c>
    </row>
    <row r="4623" spans="1:18" s="28" customFormat="1" ht="12" x14ac:dyDescent="0.2">
      <c r="A4623" s="717" t="s">
        <v>514</v>
      </c>
      <c r="B4623" s="718" t="s">
        <v>515</v>
      </c>
      <c r="C4623" s="718" t="s">
        <v>147</v>
      </c>
      <c r="D4623" s="718" t="s">
        <v>2599</v>
      </c>
      <c r="E4623" s="719">
        <v>2500</v>
      </c>
      <c r="F4623" s="720" t="s">
        <v>5301</v>
      </c>
      <c r="G4623" s="718" t="s">
        <v>5302</v>
      </c>
      <c r="H4623" s="718"/>
      <c r="I4623" s="718" t="s">
        <v>738</v>
      </c>
      <c r="J4623" s="718" t="s">
        <v>5166</v>
      </c>
      <c r="K4623" s="721" t="s">
        <v>530</v>
      </c>
      <c r="L4623" s="732">
        <v>5</v>
      </c>
      <c r="M4623" s="733">
        <v>12500</v>
      </c>
      <c r="N4623" s="734" t="s">
        <v>530</v>
      </c>
      <c r="O4623" s="732">
        <v>6</v>
      </c>
      <c r="P4623" s="733">
        <v>15000</v>
      </c>
      <c r="Q4623" s="735" t="str">
        <f t="shared" si="122"/>
        <v>4 - INDETERMINADO</v>
      </c>
      <c r="R4623" s="736" t="s">
        <v>523</v>
      </c>
    </row>
    <row r="4624" spans="1:18" s="28" customFormat="1" ht="12" x14ac:dyDescent="0.2">
      <c r="A4624" s="717" t="s">
        <v>514</v>
      </c>
      <c r="B4624" s="718" t="s">
        <v>515</v>
      </c>
      <c r="C4624" s="718" t="s">
        <v>147</v>
      </c>
      <c r="D4624" s="718" t="s">
        <v>5303</v>
      </c>
      <c r="E4624" s="719">
        <v>1800</v>
      </c>
      <c r="F4624" s="720" t="s">
        <v>5304</v>
      </c>
      <c r="G4624" s="718" t="s">
        <v>5305</v>
      </c>
      <c r="H4624" s="718" t="s">
        <v>571</v>
      </c>
      <c r="I4624" s="718" t="s">
        <v>571</v>
      </c>
      <c r="J4624" s="718" t="s">
        <v>571</v>
      </c>
      <c r="K4624" s="721" t="s">
        <v>940</v>
      </c>
      <c r="L4624" s="732">
        <v>12</v>
      </c>
      <c r="M4624" s="733">
        <v>22410</v>
      </c>
      <c r="N4624" s="734" t="s">
        <v>940</v>
      </c>
      <c r="O4624" s="732">
        <v>6</v>
      </c>
      <c r="P4624" s="733">
        <v>10800</v>
      </c>
      <c r="Q4624" s="735" t="str">
        <f t="shared" si="122"/>
        <v>18 - INDETERMINADO</v>
      </c>
      <c r="R4624" s="736" t="s">
        <v>523</v>
      </c>
    </row>
    <row r="4625" spans="1:18" s="28" customFormat="1" ht="12" x14ac:dyDescent="0.2">
      <c r="A4625" s="717" t="s">
        <v>514</v>
      </c>
      <c r="B4625" s="718" t="s">
        <v>515</v>
      </c>
      <c r="C4625" s="718" t="s">
        <v>147</v>
      </c>
      <c r="D4625" s="718" t="s">
        <v>1348</v>
      </c>
      <c r="E4625" s="719">
        <v>6000</v>
      </c>
      <c r="F4625" s="720" t="s">
        <v>5306</v>
      </c>
      <c r="G4625" s="718" t="s">
        <v>5307</v>
      </c>
      <c r="H4625" s="718" t="s">
        <v>519</v>
      </c>
      <c r="I4625" s="718" t="s">
        <v>520</v>
      </c>
      <c r="J4625" s="718" t="s">
        <v>534</v>
      </c>
      <c r="K4625" s="721" t="s">
        <v>535</v>
      </c>
      <c r="L4625" s="732">
        <v>12</v>
      </c>
      <c r="M4625" s="733">
        <v>72600</v>
      </c>
      <c r="N4625" s="734" t="s">
        <v>535</v>
      </c>
      <c r="O4625" s="732">
        <v>6</v>
      </c>
      <c r="P4625" s="733">
        <v>36000</v>
      </c>
      <c r="Q4625" s="735" t="str">
        <f t="shared" si="122"/>
        <v>12 - INDETERMINADO</v>
      </c>
      <c r="R4625" s="736" t="s">
        <v>523</v>
      </c>
    </row>
    <row r="4626" spans="1:18" s="28" customFormat="1" ht="12" x14ac:dyDescent="0.2">
      <c r="A4626" s="717" t="s">
        <v>514</v>
      </c>
      <c r="B4626" s="718" t="s">
        <v>515</v>
      </c>
      <c r="C4626" s="718" t="s">
        <v>147</v>
      </c>
      <c r="D4626" s="718" t="s">
        <v>667</v>
      </c>
      <c r="E4626" s="719">
        <v>3000</v>
      </c>
      <c r="F4626" s="720" t="s">
        <v>5308</v>
      </c>
      <c r="G4626" s="718" t="s">
        <v>5309</v>
      </c>
      <c r="H4626" s="718" t="s">
        <v>930</v>
      </c>
      <c r="I4626" s="718" t="s">
        <v>528</v>
      </c>
      <c r="J4626" s="718" t="s">
        <v>931</v>
      </c>
      <c r="K4626" s="721" t="s">
        <v>612</v>
      </c>
      <c r="L4626" s="732">
        <v>5</v>
      </c>
      <c r="M4626" s="733">
        <v>15000</v>
      </c>
      <c r="N4626" s="734" t="s">
        <v>612</v>
      </c>
      <c r="O4626" s="732">
        <v>6</v>
      </c>
      <c r="P4626" s="733">
        <v>18000</v>
      </c>
      <c r="Q4626" s="735" t="str">
        <f t="shared" si="122"/>
        <v>15 - INDETERMINADO</v>
      </c>
      <c r="R4626" s="736" t="s">
        <v>523</v>
      </c>
    </row>
    <row r="4627" spans="1:18" s="28" customFormat="1" ht="12" x14ac:dyDescent="0.2">
      <c r="A4627" s="717" t="s">
        <v>514</v>
      </c>
      <c r="B4627" s="718" t="s">
        <v>515</v>
      </c>
      <c r="C4627" s="718" t="s">
        <v>147</v>
      </c>
      <c r="D4627" s="718" t="s">
        <v>708</v>
      </c>
      <c r="E4627" s="719">
        <v>3000</v>
      </c>
      <c r="F4627" s="720" t="s">
        <v>5310</v>
      </c>
      <c r="G4627" s="718" t="s">
        <v>5311</v>
      </c>
      <c r="H4627" s="718"/>
      <c r="I4627" s="718" t="s">
        <v>5312</v>
      </c>
      <c r="J4627" s="718" t="s">
        <v>5313</v>
      </c>
      <c r="K4627" s="721" t="s">
        <v>612</v>
      </c>
      <c r="L4627" s="732">
        <v>5</v>
      </c>
      <c r="M4627" s="733">
        <v>15000</v>
      </c>
      <c r="N4627" s="734" t="s">
        <v>612</v>
      </c>
      <c r="O4627" s="732">
        <v>6</v>
      </c>
      <c r="P4627" s="733">
        <v>18000</v>
      </c>
      <c r="Q4627" s="735" t="str">
        <f t="shared" si="122"/>
        <v>15 - INDETERMINADO</v>
      </c>
      <c r="R4627" s="736" t="s">
        <v>523</v>
      </c>
    </row>
    <row r="4628" spans="1:18" s="28" customFormat="1" ht="12" x14ac:dyDescent="0.2">
      <c r="A4628" s="717" t="s">
        <v>514</v>
      </c>
      <c r="B4628" s="718" t="s">
        <v>515</v>
      </c>
      <c r="C4628" s="718" t="s">
        <v>147</v>
      </c>
      <c r="D4628" s="718" t="s">
        <v>1536</v>
      </c>
      <c r="E4628" s="719">
        <v>1800</v>
      </c>
      <c r="F4628" s="720" t="s">
        <v>5314</v>
      </c>
      <c r="G4628" s="718" t="s">
        <v>5315</v>
      </c>
      <c r="H4628" s="718"/>
      <c r="I4628" s="718" t="s">
        <v>5316</v>
      </c>
      <c r="J4628" s="718" t="s">
        <v>5317</v>
      </c>
      <c r="K4628" s="721" t="s">
        <v>740</v>
      </c>
      <c r="L4628" s="732">
        <v>12</v>
      </c>
      <c r="M4628" s="733">
        <v>22410</v>
      </c>
      <c r="N4628" s="734" t="s">
        <v>740</v>
      </c>
      <c r="O4628" s="732">
        <v>6</v>
      </c>
      <c r="P4628" s="733">
        <v>10800</v>
      </c>
      <c r="Q4628" s="735" t="str">
        <f t="shared" si="122"/>
        <v>26 - INDETERMINADO</v>
      </c>
      <c r="R4628" s="736" t="s">
        <v>523</v>
      </c>
    </row>
    <row r="4629" spans="1:18" s="28" customFormat="1" ht="12" x14ac:dyDescent="0.2">
      <c r="A4629" s="717" t="s">
        <v>514</v>
      </c>
      <c r="B4629" s="718" t="s">
        <v>515</v>
      </c>
      <c r="C4629" s="718" t="s">
        <v>147</v>
      </c>
      <c r="D4629" s="718" t="s">
        <v>5318</v>
      </c>
      <c r="E4629" s="719">
        <v>3000</v>
      </c>
      <c r="F4629" s="720" t="s">
        <v>5319</v>
      </c>
      <c r="G4629" s="718" t="s">
        <v>5320</v>
      </c>
      <c r="H4629" s="718" t="s">
        <v>623</v>
      </c>
      <c r="I4629" s="718" t="s">
        <v>1405</v>
      </c>
      <c r="J4629" s="718" t="s">
        <v>5321</v>
      </c>
      <c r="K4629" s="721" t="s">
        <v>1906</v>
      </c>
      <c r="L4629" s="732">
        <v>12</v>
      </c>
      <c r="M4629" s="733">
        <v>36600</v>
      </c>
      <c r="N4629" s="734" t="s">
        <v>1906</v>
      </c>
      <c r="O4629" s="732">
        <v>6</v>
      </c>
      <c r="P4629" s="733">
        <v>18000</v>
      </c>
      <c r="Q4629" s="735" t="str">
        <f t="shared" si="122"/>
        <v>10 - INDETERMINADO</v>
      </c>
      <c r="R4629" s="736" t="s">
        <v>523</v>
      </c>
    </row>
    <row r="4630" spans="1:18" s="28" customFormat="1" ht="12" x14ac:dyDescent="0.2">
      <c r="A4630" s="717" t="s">
        <v>514</v>
      </c>
      <c r="B4630" s="718" t="s">
        <v>515</v>
      </c>
      <c r="C4630" s="718" t="s">
        <v>147</v>
      </c>
      <c r="D4630" s="718" t="s">
        <v>4788</v>
      </c>
      <c r="E4630" s="719">
        <v>3000</v>
      </c>
      <c r="F4630" s="720" t="s">
        <v>5322</v>
      </c>
      <c r="G4630" s="718" t="s">
        <v>5323</v>
      </c>
      <c r="H4630" s="718" t="s">
        <v>519</v>
      </c>
      <c r="I4630" s="718" t="s">
        <v>520</v>
      </c>
      <c r="J4630" s="718" t="s">
        <v>534</v>
      </c>
      <c r="K4630" s="721">
        <v>11</v>
      </c>
      <c r="L4630" s="732">
        <v>1</v>
      </c>
      <c r="M4630" s="733">
        <v>3000</v>
      </c>
      <c r="N4630" s="734" t="s">
        <v>542</v>
      </c>
      <c r="O4630" s="732">
        <v>0</v>
      </c>
      <c r="P4630" s="733">
        <v>0</v>
      </c>
      <c r="Q4630" s="735"/>
      <c r="R4630" s="736" t="s">
        <v>543</v>
      </c>
    </row>
    <row r="4631" spans="1:18" s="28" customFormat="1" ht="12" x14ac:dyDescent="0.2">
      <c r="A4631" s="717" t="s">
        <v>514</v>
      </c>
      <c r="B4631" s="718" t="s">
        <v>549</v>
      </c>
      <c r="C4631" s="718" t="s">
        <v>147</v>
      </c>
      <c r="D4631" s="718" t="s">
        <v>5324</v>
      </c>
      <c r="E4631" s="719">
        <v>6000</v>
      </c>
      <c r="F4631" s="720" t="s">
        <v>5325</v>
      </c>
      <c r="G4631" s="718" t="s">
        <v>5326</v>
      </c>
      <c r="H4631" s="718" t="s">
        <v>539</v>
      </c>
      <c r="I4631" s="718" t="s">
        <v>528</v>
      </c>
      <c r="J4631" s="718" t="s">
        <v>540</v>
      </c>
      <c r="K4631" s="721" t="s">
        <v>785</v>
      </c>
      <c r="L4631" s="732">
        <v>12</v>
      </c>
      <c r="M4631" s="733">
        <v>72600</v>
      </c>
      <c r="N4631" s="734" t="s">
        <v>785</v>
      </c>
      <c r="O4631" s="732">
        <v>6</v>
      </c>
      <c r="P4631" s="733">
        <v>35997.08</v>
      </c>
      <c r="Q4631" s="735" t="str">
        <f>+N4631</f>
        <v>11 - INDETERMINADO</v>
      </c>
      <c r="R4631" s="736" t="s">
        <v>523</v>
      </c>
    </row>
    <row r="4632" spans="1:18" s="28" customFormat="1" ht="12" x14ac:dyDescent="0.2">
      <c r="A4632" s="717" t="s">
        <v>514</v>
      </c>
      <c r="B4632" s="718" t="s">
        <v>515</v>
      </c>
      <c r="C4632" s="718" t="s">
        <v>147</v>
      </c>
      <c r="D4632" s="718" t="s">
        <v>5327</v>
      </c>
      <c r="E4632" s="719">
        <v>5000</v>
      </c>
      <c r="F4632" s="720" t="s">
        <v>5328</v>
      </c>
      <c r="G4632" s="718" t="s">
        <v>5329</v>
      </c>
      <c r="H4632" s="718" t="s">
        <v>527</v>
      </c>
      <c r="I4632" s="718" t="s">
        <v>528</v>
      </c>
      <c r="J4632" s="718" t="s">
        <v>4225</v>
      </c>
      <c r="K4632" s="721" t="s">
        <v>557</v>
      </c>
      <c r="L4632" s="732">
        <v>12</v>
      </c>
      <c r="M4632" s="733">
        <v>60600</v>
      </c>
      <c r="N4632" s="734" t="s">
        <v>557</v>
      </c>
      <c r="O4632" s="732">
        <v>6</v>
      </c>
      <c r="P4632" s="733">
        <v>30000</v>
      </c>
      <c r="Q4632" s="735" t="str">
        <f>+N4632</f>
        <v>13 - INDETERMINADO</v>
      </c>
      <c r="R4632" s="736" t="s">
        <v>523</v>
      </c>
    </row>
    <row r="4633" spans="1:18" s="28" customFormat="1" ht="12" x14ac:dyDescent="0.2">
      <c r="A4633" s="717" t="s">
        <v>514</v>
      </c>
      <c r="B4633" s="718" t="s">
        <v>515</v>
      </c>
      <c r="C4633" s="718" t="s">
        <v>147</v>
      </c>
      <c r="D4633" s="718" t="s">
        <v>1728</v>
      </c>
      <c r="E4633" s="719">
        <v>5500</v>
      </c>
      <c r="F4633" s="720" t="s">
        <v>5330</v>
      </c>
      <c r="G4633" s="718" t="s">
        <v>5331</v>
      </c>
      <c r="H4633" s="718" t="s">
        <v>519</v>
      </c>
      <c r="I4633" s="718" t="s">
        <v>528</v>
      </c>
      <c r="J4633" s="718" t="s">
        <v>714</v>
      </c>
      <c r="K4633" s="721" t="s">
        <v>535</v>
      </c>
      <c r="L4633" s="732">
        <v>12</v>
      </c>
      <c r="M4633" s="733">
        <v>66600</v>
      </c>
      <c r="N4633" s="734" t="s">
        <v>535</v>
      </c>
      <c r="O4633" s="732">
        <v>6</v>
      </c>
      <c r="P4633" s="733">
        <v>33000</v>
      </c>
      <c r="Q4633" s="735" t="str">
        <f>+N4633</f>
        <v>12 - INDETERMINADO</v>
      </c>
      <c r="R4633" s="736" t="s">
        <v>523</v>
      </c>
    </row>
    <row r="4634" spans="1:18" s="28" customFormat="1" ht="12" x14ac:dyDescent="0.2">
      <c r="A4634" s="717" t="s">
        <v>514</v>
      </c>
      <c r="B4634" s="718" t="s">
        <v>549</v>
      </c>
      <c r="C4634" s="718" t="s">
        <v>147</v>
      </c>
      <c r="D4634" s="718" t="s">
        <v>5332</v>
      </c>
      <c r="E4634" s="719">
        <v>5000</v>
      </c>
      <c r="F4634" s="720" t="s">
        <v>5333</v>
      </c>
      <c r="G4634" s="718" t="s">
        <v>5334</v>
      </c>
      <c r="H4634" s="718" t="s">
        <v>539</v>
      </c>
      <c r="I4634" s="718" t="s">
        <v>520</v>
      </c>
      <c r="J4634" s="718" t="s">
        <v>576</v>
      </c>
      <c r="K4634" s="721" t="s">
        <v>5335</v>
      </c>
      <c r="L4634" s="732">
        <v>3</v>
      </c>
      <c r="M4634" s="733">
        <v>14690</v>
      </c>
      <c r="N4634" s="734">
        <v>0</v>
      </c>
      <c r="O4634" s="732">
        <v>6</v>
      </c>
      <c r="P4634" s="733">
        <v>29901.040000000001</v>
      </c>
      <c r="Q4634" s="735">
        <f>+N4634</f>
        <v>0</v>
      </c>
      <c r="R4634" s="736" t="s">
        <v>523</v>
      </c>
    </row>
    <row r="4635" spans="1:18" s="28" customFormat="1" ht="12" x14ac:dyDescent="0.2">
      <c r="A4635" s="717" t="s">
        <v>514</v>
      </c>
      <c r="B4635" s="718" t="s">
        <v>515</v>
      </c>
      <c r="C4635" s="718" t="s">
        <v>147</v>
      </c>
      <c r="D4635" s="718" t="s">
        <v>2404</v>
      </c>
      <c r="E4635" s="719">
        <v>2500</v>
      </c>
      <c r="F4635" s="720" t="s">
        <v>5336</v>
      </c>
      <c r="G4635" s="718" t="s">
        <v>5337</v>
      </c>
      <c r="H4635" s="718" t="s">
        <v>571</v>
      </c>
      <c r="I4635" s="718" t="s">
        <v>571</v>
      </c>
      <c r="J4635" s="718" t="s">
        <v>571</v>
      </c>
      <c r="K4635" s="721" t="s">
        <v>557</v>
      </c>
      <c r="L4635" s="732">
        <v>12</v>
      </c>
      <c r="M4635" s="733">
        <v>30600</v>
      </c>
      <c r="N4635" s="734" t="s">
        <v>557</v>
      </c>
      <c r="O4635" s="732">
        <v>6</v>
      </c>
      <c r="P4635" s="733">
        <v>15000</v>
      </c>
      <c r="Q4635" s="735" t="str">
        <f>+N4635</f>
        <v>13 - INDETERMINADO</v>
      </c>
      <c r="R4635" s="736" t="s">
        <v>523</v>
      </c>
    </row>
    <row r="4636" spans="1:18" s="28" customFormat="1" ht="12" x14ac:dyDescent="0.2">
      <c r="A4636" s="717" t="s">
        <v>514</v>
      </c>
      <c r="B4636" s="718" t="s">
        <v>515</v>
      </c>
      <c r="C4636" s="718" t="s">
        <v>147</v>
      </c>
      <c r="D4636" s="718" t="s">
        <v>3136</v>
      </c>
      <c r="E4636" s="719">
        <v>5000</v>
      </c>
      <c r="F4636" s="720" t="s">
        <v>5338</v>
      </c>
      <c r="G4636" s="718" t="s">
        <v>5339</v>
      </c>
      <c r="H4636" s="718"/>
      <c r="I4636" s="718" t="s">
        <v>520</v>
      </c>
      <c r="J4636" s="718" t="s">
        <v>629</v>
      </c>
      <c r="K4636" s="721" t="s">
        <v>1127</v>
      </c>
      <c r="L4636" s="732">
        <v>7</v>
      </c>
      <c r="M4636" s="733">
        <v>35300</v>
      </c>
      <c r="N4636" s="734" t="s">
        <v>542</v>
      </c>
      <c r="O4636" s="732">
        <v>0</v>
      </c>
      <c r="P4636" s="733">
        <v>0</v>
      </c>
      <c r="Q4636" s="735"/>
      <c r="R4636" s="736" t="s">
        <v>543</v>
      </c>
    </row>
    <row r="4637" spans="1:18" s="28" customFormat="1" ht="12" x14ac:dyDescent="0.2">
      <c r="A4637" s="717" t="s">
        <v>514</v>
      </c>
      <c r="B4637" s="718" t="s">
        <v>515</v>
      </c>
      <c r="C4637" s="718" t="s">
        <v>147</v>
      </c>
      <c r="D4637" s="718" t="s">
        <v>5340</v>
      </c>
      <c r="E4637" s="719">
        <v>4500</v>
      </c>
      <c r="F4637" s="720" t="s">
        <v>5341</v>
      </c>
      <c r="G4637" s="718" t="s">
        <v>5342</v>
      </c>
      <c r="H4637" s="718"/>
      <c r="I4637" s="718" t="s">
        <v>738</v>
      </c>
      <c r="J4637" s="718" t="s">
        <v>5343</v>
      </c>
      <c r="K4637" s="721" t="s">
        <v>853</v>
      </c>
      <c r="L4637" s="732">
        <v>12</v>
      </c>
      <c r="M4637" s="733">
        <v>54600</v>
      </c>
      <c r="N4637" s="734" t="s">
        <v>853</v>
      </c>
      <c r="O4637" s="732">
        <v>6</v>
      </c>
      <c r="P4637" s="733">
        <v>26976.87</v>
      </c>
      <c r="Q4637" s="735" t="str">
        <f>+N4637</f>
        <v>6 - INDETERMINADO</v>
      </c>
      <c r="R4637" s="736" t="s">
        <v>523</v>
      </c>
    </row>
    <row r="4638" spans="1:18" s="28" customFormat="1" ht="12" x14ac:dyDescent="0.2">
      <c r="A4638" s="717" t="s">
        <v>514</v>
      </c>
      <c r="B4638" s="718" t="s">
        <v>515</v>
      </c>
      <c r="C4638" s="718" t="s">
        <v>147</v>
      </c>
      <c r="D4638" s="718" t="s">
        <v>1112</v>
      </c>
      <c r="E4638" s="719">
        <v>2000</v>
      </c>
      <c r="F4638" s="720" t="s">
        <v>5344</v>
      </c>
      <c r="G4638" s="718" t="s">
        <v>5345</v>
      </c>
      <c r="H4638" s="718" t="s">
        <v>539</v>
      </c>
      <c r="I4638" s="718" t="s">
        <v>520</v>
      </c>
      <c r="J4638" s="718" t="s">
        <v>576</v>
      </c>
      <c r="K4638" s="721" t="s">
        <v>785</v>
      </c>
      <c r="L4638" s="732">
        <v>12</v>
      </c>
      <c r="M4638" s="733">
        <v>24810</v>
      </c>
      <c r="N4638" s="734" t="s">
        <v>785</v>
      </c>
      <c r="O4638" s="732">
        <v>6</v>
      </c>
      <c r="P4638" s="733">
        <v>11990.98</v>
      </c>
      <c r="Q4638" s="735" t="str">
        <f>+N4638</f>
        <v>11 - INDETERMINADO</v>
      </c>
      <c r="R4638" s="736" t="s">
        <v>523</v>
      </c>
    </row>
    <row r="4639" spans="1:18" s="28" customFormat="1" ht="12" x14ac:dyDescent="0.2">
      <c r="A4639" s="717" t="s">
        <v>514</v>
      </c>
      <c r="B4639" s="718" t="s">
        <v>515</v>
      </c>
      <c r="C4639" s="718" t="s">
        <v>147</v>
      </c>
      <c r="D4639" s="718" t="s">
        <v>1550</v>
      </c>
      <c r="E4639" s="719">
        <v>6000</v>
      </c>
      <c r="F4639" s="720" t="s">
        <v>5346</v>
      </c>
      <c r="G4639" s="718" t="s">
        <v>5347</v>
      </c>
      <c r="H4639" s="718" t="s">
        <v>519</v>
      </c>
      <c r="I4639" s="718" t="s">
        <v>528</v>
      </c>
      <c r="J4639" s="718" t="s">
        <v>547</v>
      </c>
      <c r="K4639" s="721" t="s">
        <v>530</v>
      </c>
      <c r="L4639" s="732">
        <v>5</v>
      </c>
      <c r="M4639" s="733">
        <v>30000</v>
      </c>
      <c r="N4639" s="734" t="s">
        <v>530</v>
      </c>
      <c r="O4639" s="732">
        <v>6</v>
      </c>
      <c r="P4639" s="733">
        <v>35630.42</v>
      </c>
      <c r="Q4639" s="735" t="str">
        <f>+N4639</f>
        <v>4 - INDETERMINADO</v>
      </c>
      <c r="R4639" s="736" t="s">
        <v>523</v>
      </c>
    </row>
    <row r="4640" spans="1:18" s="28" customFormat="1" ht="12" x14ac:dyDescent="0.2">
      <c r="A4640" s="717" t="s">
        <v>514</v>
      </c>
      <c r="B4640" s="718" t="s">
        <v>515</v>
      </c>
      <c r="C4640" s="718" t="s">
        <v>147</v>
      </c>
      <c r="D4640" s="718" t="s">
        <v>2729</v>
      </c>
      <c r="E4640" s="719">
        <v>4000</v>
      </c>
      <c r="F4640" s="720" t="s">
        <v>5348</v>
      </c>
      <c r="G4640" s="718" t="s">
        <v>5349</v>
      </c>
      <c r="H4640" s="718" t="s">
        <v>519</v>
      </c>
      <c r="I4640" s="718" t="s">
        <v>528</v>
      </c>
      <c r="J4640" s="718" t="s">
        <v>547</v>
      </c>
      <c r="K4640" s="721" t="s">
        <v>700</v>
      </c>
      <c r="L4640" s="732">
        <v>5</v>
      </c>
      <c r="M4640" s="733">
        <v>20000</v>
      </c>
      <c r="N4640" s="734" t="s">
        <v>700</v>
      </c>
      <c r="O4640" s="732">
        <v>3</v>
      </c>
      <c r="P4640" s="733">
        <v>12000</v>
      </c>
      <c r="Q4640" s="735"/>
      <c r="R4640" s="736" t="s">
        <v>543</v>
      </c>
    </row>
    <row r="4641" spans="1:18" s="28" customFormat="1" ht="12" x14ac:dyDescent="0.2">
      <c r="A4641" s="717" t="s">
        <v>514</v>
      </c>
      <c r="B4641" s="718" t="s">
        <v>515</v>
      </c>
      <c r="C4641" s="718" t="s">
        <v>147</v>
      </c>
      <c r="D4641" s="718" t="s">
        <v>657</v>
      </c>
      <c r="E4641" s="719">
        <v>3000</v>
      </c>
      <c r="F4641" s="720" t="s">
        <v>5350</v>
      </c>
      <c r="G4641" s="718" t="s">
        <v>5351</v>
      </c>
      <c r="H4641" s="718" t="s">
        <v>519</v>
      </c>
      <c r="I4641" s="718" t="s">
        <v>528</v>
      </c>
      <c r="J4641" s="718" t="s">
        <v>817</v>
      </c>
      <c r="K4641" s="721" t="s">
        <v>557</v>
      </c>
      <c r="L4641" s="732">
        <v>5</v>
      </c>
      <c r="M4641" s="733">
        <v>15000</v>
      </c>
      <c r="N4641" s="734" t="s">
        <v>557</v>
      </c>
      <c r="O4641" s="732">
        <v>6</v>
      </c>
      <c r="P4641" s="733">
        <v>18000</v>
      </c>
      <c r="Q4641" s="735" t="str">
        <f>+N4641</f>
        <v>13 - INDETERMINADO</v>
      </c>
      <c r="R4641" s="736" t="s">
        <v>523</v>
      </c>
    </row>
    <row r="4642" spans="1:18" s="28" customFormat="1" ht="12" x14ac:dyDescent="0.2">
      <c r="A4642" s="717" t="s">
        <v>514</v>
      </c>
      <c r="B4642" s="718" t="s">
        <v>515</v>
      </c>
      <c r="C4642" s="718" t="s">
        <v>147</v>
      </c>
      <c r="D4642" s="718" t="s">
        <v>4160</v>
      </c>
      <c r="E4642" s="719">
        <v>6000</v>
      </c>
      <c r="F4642" s="720" t="s">
        <v>5352</v>
      </c>
      <c r="G4642" s="718" t="s">
        <v>5353</v>
      </c>
      <c r="H4642" s="718" t="s">
        <v>519</v>
      </c>
      <c r="I4642" s="718" t="s">
        <v>528</v>
      </c>
      <c r="J4642" s="718" t="s">
        <v>547</v>
      </c>
      <c r="K4642" s="721" t="s">
        <v>557</v>
      </c>
      <c r="L4642" s="732">
        <v>5</v>
      </c>
      <c r="M4642" s="733">
        <v>28865.78</v>
      </c>
      <c r="N4642" s="734" t="s">
        <v>557</v>
      </c>
      <c r="O4642" s="732">
        <v>6</v>
      </c>
      <c r="P4642" s="733">
        <v>36000</v>
      </c>
      <c r="Q4642" s="735" t="str">
        <f>+N4642</f>
        <v>13 - INDETERMINADO</v>
      </c>
      <c r="R4642" s="736" t="s">
        <v>523</v>
      </c>
    </row>
    <row r="4643" spans="1:18" s="28" customFormat="1" ht="12" x14ac:dyDescent="0.2">
      <c r="A4643" s="717" t="s">
        <v>514</v>
      </c>
      <c r="B4643" s="718" t="s">
        <v>549</v>
      </c>
      <c r="C4643" s="718" t="s">
        <v>147</v>
      </c>
      <c r="D4643" s="718" t="s">
        <v>536</v>
      </c>
      <c r="E4643" s="719">
        <v>3000</v>
      </c>
      <c r="F4643" s="720" t="s">
        <v>5354</v>
      </c>
      <c r="G4643" s="718" t="s">
        <v>5355</v>
      </c>
      <c r="H4643" s="718" t="s">
        <v>539</v>
      </c>
      <c r="I4643" s="718" t="s">
        <v>528</v>
      </c>
      <c r="J4643" s="718" t="s">
        <v>596</v>
      </c>
      <c r="K4643" s="721" t="s">
        <v>541</v>
      </c>
      <c r="L4643" s="732">
        <v>12</v>
      </c>
      <c r="M4643" s="733">
        <v>36597.5</v>
      </c>
      <c r="N4643" s="734" t="s">
        <v>541</v>
      </c>
      <c r="O4643" s="732">
        <v>0</v>
      </c>
      <c r="P4643" s="733">
        <v>0</v>
      </c>
      <c r="Q4643" s="735"/>
      <c r="R4643" s="736" t="s">
        <v>543</v>
      </c>
    </row>
    <row r="4644" spans="1:18" s="28" customFormat="1" ht="12" x14ac:dyDescent="0.2">
      <c r="A4644" s="717" t="s">
        <v>514</v>
      </c>
      <c r="B4644" s="718" t="s">
        <v>515</v>
      </c>
      <c r="C4644" s="718" t="s">
        <v>147</v>
      </c>
      <c r="D4644" s="718" t="s">
        <v>581</v>
      </c>
      <c r="E4644" s="719">
        <v>3000</v>
      </c>
      <c r="F4644" s="720" t="s">
        <v>5356</v>
      </c>
      <c r="G4644" s="718" t="s">
        <v>5357</v>
      </c>
      <c r="H4644" s="718" t="s">
        <v>519</v>
      </c>
      <c r="I4644" s="718" t="s">
        <v>528</v>
      </c>
      <c r="J4644" s="718" t="s">
        <v>5358</v>
      </c>
      <c r="K4644" s="721" t="s">
        <v>557</v>
      </c>
      <c r="L4644" s="732">
        <v>5</v>
      </c>
      <c r="M4644" s="733">
        <v>14835.380000000001</v>
      </c>
      <c r="N4644" s="734" t="s">
        <v>557</v>
      </c>
      <c r="O4644" s="732">
        <v>6</v>
      </c>
      <c r="P4644" s="733">
        <v>18000</v>
      </c>
      <c r="Q4644" s="735" t="str">
        <f t="shared" ref="Q4644:Q4649" si="123">+N4644</f>
        <v>13 - INDETERMINADO</v>
      </c>
      <c r="R4644" s="736" t="s">
        <v>523</v>
      </c>
    </row>
    <row r="4645" spans="1:18" s="28" customFormat="1" ht="12" x14ac:dyDescent="0.2">
      <c r="A4645" s="717" t="s">
        <v>514</v>
      </c>
      <c r="B4645" s="718" t="s">
        <v>549</v>
      </c>
      <c r="C4645" s="718" t="s">
        <v>147</v>
      </c>
      <c r="D4645" s="718" t="s">
        <v>2212</v>
      </c>
      <c r="E4645" s="719">
        <v>3000</v>
      </c>
      <c r="F4645" s="720" t="s">
        <v>5359</v>
      </c>
      <c r="G4645" s="718" t="s">
        <v>5360</v>
      </c>
      <c r="H4645" s="718" t="s">
        <v>539</v>
      </c>
      <c r="I4645" s="718" t="s">
        <v>528</v>
      </c>
      <c r="J4645" s="718" t="s">
        <v>540</v>
      </c>
      <c r="K4645" s="721" t="s">
        <v>542</v>
      </c>
      <c r="L4645" s="732">
        <v>0</v>
      </c>
      <c r="M4645" s="733">
        <v>0</v>
      </c>
      <c r="N4645" s="734">
        <v>0</v>
      </c>
      <c r="O4645" s="732">
        <v>2</v>
      </c>
      <c r="P4645" s="733">
        <v>5700</v>
      </c>
      <c r="Q4645" s="735">
        <f t="shared" si="123"/>
        <v>0</v>
      </c>
      <c r="R4645" s="736" t="s">
        <v>523</v>
      </c>
    </row>
    <row r="4646" spans="1:18" s="28" customFormat="1" ht="12" x14ac:dyDescent="0.2">
      <c r="A4646" s="717" t="s">
        <v>514</v>
      </c>
      <c r="B4646" s="718" t="s">
        <v>515</v>
      </c>
      <c r="C4646" s="718" t="s">
        <v>147</v>
      </c>
      <c r="D4646" s="718" t="s">
        <v>708</v>
      </c>
      <c r="E4646" s="719">
        <v>3000</v>
      </c>
      <c r="F4646" s="720" t="s">
        <v>5361</v>
      </c>
      <c r="G4646" s="718" t="s">
        <v>5362</v>
      </c>
      <c r="H4646" s="718" t="s">
        <v>519</v>
      </c>
      <c r="I4646" s="718" t="s">
        <v>528</v>
      </c>
      <c r="J4646" s="718" t="s">
        <v>600</v>
      </c>
      <c r="K4646" s="721" t="s">
        <v>612</v>
      </c>
      <c r="L4646" s="732">
        <v>5</v>
      </c>
      <c r="M4646" s="733">
        <v>15000</v>
      </c>
      <c r="N4646" s="734" t="s">
        <v>612</v>
      </c>
      <c r="O4646" s="732">
        <v>6</v>
      </c>
      <c r="P4646" s="733">
        <v>18000</v>
      </c>
      <c r="Q4646" s="735" t="str">
        <f t="shared" si="123"/>
        <v>15 - INDETERMINADO</v>
      </c>
      <c r="R4646" s="736" t="s">
        <v>523</v>
      </c>
    </row>
    <row r="4647" spans="1:18" s="28" customFormat="1" ht="12" x14ac:dyDescent="0.2">
      <c r="A4647" s="717" t="s">
        <v>514</v>
      </c>
      <c r="B4647" s="718" t="s">
        <v>515</v>
      </c>
      <c r="C4647" s="718" t="s">
        <v>147</v>
      </c>
      <c r="D4647" s="718" t="s">
        <v>1357</v>
      </c>
      <c r="E4647" s="719">
        <v>3000</v>
      </c>
      <c r="F4647" s="720" t="s">
        <v>5363</v>
      </c>
      <c r="G4647" s="718" t="s">
        <v>5364</v>
      </c>
      <c r="H4647" s="718" t="s">
        <v>527</v>
      </c>
      <c r="I4647" s="718" t="s">
        <v>520</v>
      </c>
      <c r="J4647" s="718" t="s">
        <v>3725</v>
      </c>
      <c r="K4647" s="721" t="s">
        <v>557</v>
      </c>
      <c r="L4647" s="732">
        <v>5</v>
      </c>
      <c r="M4647" s="733">
        <v>15000</v>
      </c>
      <c r="N4647" s="734" t="s">
        <v>557</v>
      </c>
      <c r="O4647" s="732">
        <v>6</v>
      </c>
      <c r="P4647" s="733">
        <v>17900</v>
      </c>
      <c r="Q4647" s="735" t="str">
        <f t="shared" si="123"/>
        <v>13 - INDETERMINADO</v>
      </c>
      <c r="R4647" s="736" t="s">
        <v>523</v>
      </c>
    </row>
    <row r="4648" spans="1:18" s="28" customFormat="1" ht="12" x14ac:dyDescent="0.2">
      <c r="A4648" s="717" t="s">
        <v>514</v>
      </c>
      <c r="B4648" s="718" t="s">
        <v>515</v>
      </c>
      <c r="C4648" s="718" t="s">
        <v>147</v>
      </c>
      <c r="D4648" s="718" t="s">
        <v>881</v>
      </c>
      <c r="E4648" s="719">
        <v>3000</v>
      </c>
      <c r="F4648" s="720" t="s">
        <v>5365</v>
      </c>
      <c r="G4648" s="718" t="s">
        <v>5366</v>
      </c>
      <c r="H4648" s="718" t="s">
        <v>527</v>
      </c>
      <c r="I4648" s="718" t="s">
        <v>528</v>
      </c>
      <c r="J4648" s="718" t="s">
        <v>4204</v>
      </c>
      <c r="K4648" s="721" t="s">
        <v>530</v>
      </c>
      <c r="L4648" s="732">
        <v>5</v>
      </c>
      <c r="M4648" s="733">
        <v>15000</v>
      </c>
      <c r="N4648" s="734" t="s">
        <v>530</v>
      </c>
      <c r="O4648" s="732">
        <v>6</v>
      </c>
      <c r="P4648" s="733">
        <v>18000</v>
      </c>
      <c r="Q4648" s="735" t="str">
        <f t="shared" si="123"/>
        <v>4 - INDETERMINADO</v>
      </c>
      <c r="R4648" s="736" t="s">
        <v>523</v>
      </c>
    </row>
    <row r="4649" spans="1:18" s="28" customFormat="1" ht="12" x14ac:dyDescent="0.2">
      <c r="A4649" s="717" t="s">
        <v>514</v>
      </c>
      <c r="B4649" s="718" t="s">
        <v>515</v>
      </c>
      <c r="C4649" s="718" t="s">
        <v>147</v>
      </c>
      <c r="D4649" s="718" t="s">
        <v>728</v>
      </c>
      <c r="E4649" s="719">
        <v>2000</v>
      </c>
      <c r="F4649" s="720" t="s">
        <v>5367</v>
      </c>
      <c r="G4649" s="718" t="s">
        <v>5368</v>
      </c>
      <c r="H4649" s="718" t="s">
        <v>527</v>
      </c>
      <c r="I4649" s="718" t="s">
        <v>520</v>
      </c>
      <c r="J4649" s="718" t="s">
        <v>1400</v>
      </c>
      <c r="K4649" s="721" t="s">
        <v>535</v>
      </c>
      <c r="L4649" s="732">
        <v>12</v>
      </c>
      <c r="M4649" s="733">
        <v>24810</v>
      </c>
      <c r="N4649" s="734" t="s">
        <v>535</v>
      </c>
      <c r="O4649" s="732">
        <v>6</v>
      </c>
      <c r="P4649" s="733">
        <v>12000</v>
      </c>
      <c r="Q4649" s="735" t="str">
        <f t="shared" si="123"/>
        <v>12 - INDETERMINADO</v>
      </c>
      <c r="R4649" s="736" t="s">
        <v>523</v>
      </c>
    </row>
    <row r="4650" spans="1:18" s="28" customFormat="1" ht="12" x14ac:dyDescent="0.2">
      <c r="A4650" s="717" t="s">
        <v>514</v>
      </c>
      <c r="B4650" s="718" t="s">
        <v>515</v>
      </c>
      <c r="C4650" s="718" t="s">
        <v>147</v>
      </c>
      <c r="D4650" s="718" t="s">
        <v>1095</v>
      </c>
      <c r="E4650" s="719">
        <v>1800</v>
      </c>
      <c r="F4650" s="720" t="s">
        <v>5369</v>
      </c>
      <c r="G4650" s="718" t="s">
        <v>5370</v>
      </c>
      <c r="H4650" s="718" t="s">
        <v>930</v>
      </c>
      <c r="I4650" s="718" t="s">
        <v>738</v>
      </c>
      <c r="J4650" s="718" t="s">
        <v>1569</v>
      </c>
      <c r="K4650" s="721">
        <v>42</v>
      </c>
      <c r="L4650" s="732">
        <v>1</v>
      </c>
      <c r="M4650" s="733">
        <v>1800</v>
      </c>
      <c r="N4650" s="734" t="s">
        <v>542</v>
      </c>
      <c r="O4650" s="732">
        <v>0</v>
      </c>
      <c r="P4650" s="733">
        <v>0</v>
      </c>
      <c r="Q4650" s="735"/>
      <c r="R4650" s="736" t="s">
        <v>543</v>
      </c>
    </row>
    <row r="4651" spans="1:18" s="28" customFormat="1" ht="12" x14ac:dyDescent="0.2">
      <c r="A4651" s="717" t="s">
        <v>514</v>
      </c>
      <c r="B4651" s="718" t="s">
        <v>515</v>
      </c>
      <c r="C4651" s="718" t="s">
        <v>147</v>
      </c>
      <c r="D4651" s="718" t="s">
        <v>5371</v>
      </c>
      <c r="E4651" s="719">
        <v>6000</v>
      </c>
      <c r="F4651" s="720" t="s">
        <v>5372</v>
      </c>
      <c r="G4651" s="718" t="s">
        <v>5373</v>
      </c>
      <c r="H4651" s="718" t="s">
        <v>527</v>
      </c>
      <c r="I4651" s="718" t="s">
        <v>528</v>
      </c>
      <c r="J4651" s="718" t="s">
        <v>2030</v>
      </c>
      <c r="K4651" s="721" t="s">
        <v>557</v>
      </c>
      <c r="L4651" s="732">
        <v>12</v>
      </c>
      <c r="M4651" s="733">
        <v>72600</v>
      </c>
      <c r="N4651" s="734" t="s">
        <v>557</v>
      </c>
      <c r="O4651" s="732">
        <v>6</v>
      </c>
      <c r="P4651" s="733">
        <v>36000</v>
      </c>
      <c r="Q4651" s="735" t="str">
        <f>+N4651</f>
        <v>13 - INDETERMINADO</v>
      </c>
      <c r="R4651" s="736" t="s">
        <v>523</v>
      </c>
    </row>
    <row r="4652" spans="1:18" s="28" customFormat="1" ht="12" x14ac:dyDescent="0.2">
      <c r="A4652" s="717" t="s">
        <v>514</v>
      </c>
      <c r="B4652" s="718" t="s">
        <v>549</v>
      </c>
      <c r="C4652" s="718" t="s">
        <v>147</v>
      </c>
      <c r="D4652" s="718" t="s">
        <v>589</v>
      </c>
      <c r="E4652" s="719">
        <v>3000</v>
      </c>
      <c r="F4652" s="720" t="s">
        <v>5374</v>
      </c>
      <c r="G4652" s="718" t="s">
        <v>5375</v>
      </c>
      <c r="H4652" s="718" t="s">
        <v>519</v>
      </c>
      <c r="I4652" s="718" t="s">
        <v>520</v>
      </c>
      <c r="J4652" s="718" t="s">
        <v>534</v>
      </c>
      <c r="K4652" s="721" t="s">
        <v>567</v>
      </c>
      <c r="L4652" s="732">
        <v>12</v>
      </c>
      <c r="M4652" s="733">
        <v>36600</v>
      </c>
      <c r="N4652" s="734" t="s">
        <v>567</v>
      </c>
      <c r="O4652" s="732">
        <v>0</v>
      </c>
      <c r="P4652" s="733">
        <v>0</v>
      </c>
      <c r="Q4652" s="735" t="str">
        <f>+N4652</f>
        <v>16 - INDETERMINADO</v>
      </c>
      <c r="R4652" s="736" t="s">
        <v>523</v>
      </c>
    </row>
    <row r="4653" spans="1:18" s="28" customFormat="1" ht="12" x14ac:dyDescent="0.2">
      <c r="A4653" s="717" t="s">
        <v>514</v>
      </c>
      <c r="B4653" s="718" t="s">
        <v>515</v>
      </c>
      <c r="C4653" s="718" t="s">
        <v>147</v>
      </c>
      <c r="D4653" s="718" t="s">
        <v>5233</v>
      </c>
      <c r="E4653" s="719">
        <v>1200</v>
      </c>
      <c r="F4653" s="720" t="s">
        <v>5376</v>
      </c>
      <c r="G4653" s="718" t="s">
        <v>5377</v>
      </c>
      <c r="H4653" s="718" t="s">
        <v>623</v>
      </c>
      <c r="I4653" s="718" t="s">
        <v>738</v>
      </c>
      <c r="J4653" s="718" t="s">
        <v>624</v>
      </c>
      <c r="K4653" s="721" t="s">
        <v>522</v>
      </c>
      <c r="L4653" s="732">
        <v>12</v>
      </c>
      <c r="M4653" s="733">
        <v>15210</v>
      </c>
      <c r="N4653" s="734" t="s">
        <v>522</v>
      </c>
      <c r="O4653" s="732">
        <v>6</v>
      </c>
      <c r="P4653" s="733">
        <v>7200</v>
      </c>
      <c r="Q4653" s="735" t="str">
        <f>+N4653</f>
        <v>99 - INDETERMINADO</v>
      </c>
      <c r="R4653" s="736" t="s">
        <v>523</v>
      </c>
    </row>
    <row r="4654" spans="1:18" s="28" customFormat="1" ht="12" x14ac:dyDescent="0.2">
      <c r="A4654" s="717" t="s">
        <v>514</v>
      </c>
      <c r="B4654" s="718" t="s">
        <v>515</v>
      </c>
      <c r="C4654" s="718" t="s">
        <v>147</v>
      </c>
      <c r="D4654" s="718" t="s">
        <v>524</v>
      </c>
      <c r="E4654" s="719">
        <v>5000</v>
      </c>
      <c r="F4654" s="720" t="s">
        <v>5378</v>
      </c>
      <c r="G4654" s="718" t="s">
        <v>5379</v>
      </c>
      <c r="H4654" s="718" t="s">
        <v>527</v>
      </c>
      <c r="I4654" s="718" t="s">
        <v>528</v>
      </c>
      <c r="J4654" s="718" t="s">
        <v>1397</v>
      </c>
      <c r="K4654" s="721" t="s">
        <v>557</v>
      </c>
      <c r="L4654" s="732">
        <v>5</v>
      </c>
      <c r="M4654" s="733">
        <v>25000</v>
      </c>
      <c r="N4654" s="734" t="s">
        <v>557</v>
      </c>
      <c r="O4654" s="732">
        <v>6</v>
      </c>
      <c r="P4654" s="733">
        <v>30000</v>
      </c>
      <c r="Q4654" s="735" t="str">
        <f>+N4654</f>
        <v>13 - INDETERMINADO</v>
      </c>
      <c r="R4654" s="736" t="s">
        <v>523</v>
      </c>
    </row>
    <row r="4655" spans="1:18" s="28" customFormat="1" ht="12" x14ac:dyDescent="0.2">
      <c r="A4655" s="717" t="s">
        <v>514</v>
      </c>
      <c r="B4655" s="718" t="s">
        <v>515</v>
      </c>
      <c r="C4655" s="718" t="s">
        <v>147</v>
      </c>
      <c r="D4655" s="718" t="s">
        <v>1081</v>
      </c>
      <c r="E4655" s="719">
        <v>2500</v>
      </c>
      <c r="F4655" s="720" t="s">
        <v>5380</v>
      </c>
      <c r="G4655" s="718" t="s">
        <v>5381</v>
      </c>
      <c r="H4655" s="718" t="s">
        <v>527</v>
      </c>
      <c r="I4655" s="718" t="s">
        <v>520</v>
      </c>
      <c r="J4655" s="718" t="s">
        <v>5382</v>
      </c>
      <c r="K4655" s="721" t="s">
        <v>700</v>
      </c>
      <c r="L4655" s="732">
        <v>5</v>
      </c>
      <c r="M4655" s="733">
        <v>12500</v>
      </c>
      <c r="N4655" s="734" t="s">
        <v>700</v>
      </c>
      <c r="O4655" s="732">
        <v>0</v>
      </c>
      <c r="P4655" s="733">
        <v>0</v>
      </c>
      <c r="Q4655" s="735"/>
      <c r="R4655" s="736" t="s">
        <v>543</v>
      </c>
    </row>
    <row r="4656" spans="1:18" s="28" customFormat="1" ht="12" x14ac:dyDescent="0.2">
      <c r="A4656" s="717" t="s">
        <v>514</v>
      </c>
      <c r="B4656" s="718" t="s">
        <v>549</v>
      </c>
      <c r="C4656" s="718" t="s">
        <v>147</v>
      </c>
      <c r="D4656" s="718" t="s">
        <v>875</v>
      </c>
      <c r="E4656" s="719">
        <v>4000</v>
      </c>
      <c r="F4656" s="720" t="s">
        <v>5380</v>
      </c>
      <c r="G4656" s="718" t="s">
        <v>5381</v>
      </c>
      <c r="H4656" s="718" t="s">
        <v>527</v>
      </c>
      <c r="I4656" s="718" t="s">
        <v>520</v>
      </c>
      <c r="J4656" s="718" t="s">
        <v>5382</v>
      </c>
      <c r="K4656" s="721" t="s">
        <v>5383</v>
      </c>
      <c r="L4656" s="732">
        <v>3</v>
      </c>
      <c r="M4656" s="733">
        <v>11653.34</v>
      </c>
      <c r="N4656" s="734">
        <v>0</v>
      </c>
      <c r="O4656" s="732">
        <v>6</v>
      </c>
      <c r="P4656" s="733">
        <v>23777.510000000002</v>
      </c>
      <c r="Q4656" s="735">
        <f t="shared" ref="Q4656:Q4661" si="124">+N4656</f>
        <v>0</v>
      </c>
      <c r="R4656" s="736" t="s">
        <v>523</v>
      </c>
    </row>
    <row r="4657" spans="1:18" s="28" customFormat="1" ht="12" x14ac:dyDescent="0.2">
      <c r="A4657" s="717" t="s">
        <v>514</v>
      </c>
      <c r="B4657" s="718" t="s">
        <v>549</v>
      </c>
      <c r="C4657" s="718" t="s">
        <v>147</v>
      </c>
      <c r="D4657" s="718" t="s">
        <v>2838</v>
      </c>
      <c r="E4657" s="719">
        <v>3000</v>
      </c>
      <c r="F4657" s="720" t="s">
        <v>5384</v>
      </c>
      <c r="G4657" s="718" t="s">
        <v>5385</v>
      </c>
      <c r="H4657" s="718" t="s">
        <v>519</v>
      </c>
      <c r="I4657" s="718" t="s">
        <v>520</v>
      </c>
      <c r="J4657" s="718" t="s">
        <v>1147</v>
      </c>
      <c r="K4657" s="721" t="s">
        <v>567</v>
      </c>
      <c r="L4657" s="732">
        <v>12</v>
      </c>
      <c r="M4657" s="733">
        <v>35962</v>
      </c>
      <c r="N4657" s="734" t="s">
        <v>567</v>
      </c>
      <c r="O4657" s="732">
        <v>0</v>
      </c>
      <c r="P4657" s="733">
        <v>0</v>
      </c>
      <c r="Q4657" s="735" t="str">
        <f t="shared" si="124"/>
        <v>16 - INDETERMINADO</v>
      </c>
      <c r="R4657" s="736" t="s">
        <v>523</v>
      </c>
    </row>
    <row r="4658" spans="1:18" s="28" customFormat="1" ht="12" x14ac:dyDescent="0.2">
      <c r="A4658" s="717" t="s">
        <v>514</v>
      </c>
      <c r="B4658" s="718" t="s">
        <v>515</v>
      </c>
      <c r="C4658" s="718" t="s">
        <v>147</v>
      </c>
      <c r="D4658" s="718" t="s">
        <v>977</v>
      </c>
      <c r="E4658" s="719">
        <v>5000</v>
      </c>
      <c r="F4658" s="720" t="s">
        <v>5386</v>
      </c>
      <c r="G4658" s="718" t="s">
        <v>5387</v>
      </c>
      <c r="H4658" s="718" t="s">
        <v>519</v>
      </c>
      <c r="I4658" s="718" t="s">
        <v>528</v>
      </c>
      <c r="J4658" s="718" t="s">
        <v>547</v>
      </c>
      <c r="K4658" s="721" t="s">
        <v>530</v>
      </c>
      <c r="L4658" s="732">
        <v>5</v>
      </c>
      <c r="M4658" s="733">
        <v>25000</v>
      </c>
      <c r="N4658" s="734" t="s">
        <v>530</v>
      </c>
      <c r="O4658" s="732">
        <v>6</v>
      </c>
      <c r="P4658" s="733">
        <v>30000</v>
      </c>
      <c r="Q4658" s="735" t="str">
        <f t="shared" si="124"/>
        <v>4 - INDETERMINADO</v>
      </c>
      <c r="R4658" s="736" t="s">
        <v>523</v>
      </c>
    </row>
    <row r="4659" spans="1:18" s="28" customFormat="1" ht="12" x14ac:dyDescent="0.2">
      <c r="A4659" s="717" t="s">
        <v>514</v>
      </c>
      <c r="B4659" s="718" t="s">
        <v>515</v>
      </c>
      <c r="C4659" s="718" t="s">
        <v>147</v>
      </c>
      <c r="D4659" s="718" t="s">
        <v>2700</v>
      </c>
      <c r="E4659" s="719">
        <v>5000</v>
      </c>
      <c r="F4659" s="720" t="s">
        <v>5388</v>
      </c>
      <c r="G4659" s="718" t="s">
        <v>5389</v>
      </c>
      <c r="H4659" s="718" t="s">
        <v>527</v>
      </c>
      <c r="I4659" s="718" t="s">
        <v>528</v>
      </c>
      <c r="J4659" s="718" t="s">
        <v>5390</v>
      </c>
      <c r="K4659" s="721" t="s">
        <v>557</v>
      </c>
      <c r="L4659" s="732">
        <v>12</v>
      </c>
      <c r="M4659" s="733">
        <v>60600</v>
      </c>
      <c r="N4659" s="734" t="s">
        <v>557</v>
      </c>
      <c r="O4659" s="732">
        <v>6</v>
      </c>
      <c r="P4659" s="733">
        <v>30000</v>
      </c>
      <c r="Q4659" s="735" t="str">
        <f t="shared" si="124"/>
        <v>13 - INDETERMINADO</v>
      </c>
      <c r="R4659" s="736" t="s">
        <v>523</v>
      </c>
    </row>
    <row r="4660" spans="1:18" s="28" customFormat="1" ht="12" x14ac:dyDescent="0.2">
      <c r="A4660" s="717" t="s">
        <v>514</v>
      </c>
      <c r="B4660" s="718" t="s">
        <v>515</v>
      </c>
      <c r="C4660" s="718" t="s">
        <v>147</v>
      </c>
      <c r="D4660" s="718" t="s">
        <v>661</v>
      </c>
      <c r="E4660" s="719">
        <v>3000</v>
      </c>
      <c r="F4660" s="720" t="s">
        <v>5391</v>
      </c>
      <c r="G4660" s="718" t="s">
        <v>5392</v>
      </c>
      <c r="H4660" s="718" t="s">
        <v>527</v>
      </c>
      <c r="I4660" s="718" t="s">
        <v>520</v>
      </c>
      <c r="J4660" s="718" t="s">
        <v>3725</v>
      </c>
      <c r="K4660" s="721" t="s">
        <v>557</v>
      </c>
      <c r="L4660" s="732">
        <v>5</v>
      </c>
      <c r="M4660" s="733">
        <v>15000</v>
      </c>
      <c r="N4660" s="734" t="s">
        <v>557</v>
      </c>
      <c r="O4660" s="732">
        <v>6</v>
      </c>
      <c r="P4660" s="733">
        <v>18000</v>
      </c>
      <c r="Q4660" s="735" t="str">
        <f t="shared" si="124"/>
        <v>13 - INDETERMINADO</v>
      </c>
      <c r="R4660" s="736" t="s">
        <v>523</v>
      </c>
    </row>
    <row r="4661" spans="1:18" s="28" customFormat="1" ht="12" x14ac:dyDescent="0.2">
      <c r="A4661" s="717" t="s">
        <v>514</v>
      </c>
      <c r="B4661" s="718" t="s">
        <v>515</v>
      </c>
      <c r="C4661" s="718" t="s">
        <v>147</v>
      </c>
      <c r="D4661" s="718" t="s">
        <v>5393</v>
      </c>
      <c r="E4661" s="719">
        <v>1900</v>
      </c>
      <c r="F4661" s="720" t="s">
        <v>5394</v>
      </c>
      <c r="G4661" s="718" t="s">
        <v>5395</v>
      </c>
      <c r="H4661" s="718" t="s">
        <v>930</v>
      </c>
      <c r="I4661" s="718" t="s">
        <v>5396</v>
      </c>
      <c r="J4661" s="718" t="s">
        <v>5397</v>
      </c>
      <c r="K4661" s="721" t="s">
        <v>1008</v>
      </c>
      <c r="L4661" s="732">
        <v>12</v>
      </c>
      <c r="M4661" s="733">
        <v>23525.55</v>
      </c>
      <c r="N4661" s="734" t="s">
        <v>1008</v>
      </c>
      <c r="O4661" s="732">
        <v>6</v>
      </c>
      <c r="P4661" s="733">
        <v>11400</v>
      </c>
      <c r="Q4661" s="735" t="str">
        <f t="shared" si="124"/>
        <v>25 - INDETERMINADO</v>
      </c>
      <c r="R4661" s="736" t="s">
        <v>523</v>
      </c>
    </row>
    <row r="4662" spans="1:18" s="28" customFormat="1" ht="12" x14ac:dyDescent="0.2">
      <c r="A4662" s="717" t="s">
        <v>514</v>
      </c>
      <c r="B4662" s="718" t="s">
        <v>515</v>
      </c>
      <c r="C4662" s="718" t="s">
        <v>147</v>
      </c>
      <c r="D4662" s="718" t="s">
        <v>1112</v>
      </c>
      <c r="E4662" s="719">
        <v>2000</v>
      </c>
      <c r="F4662" s="720" t="s">
        <v>5398</v>
      </c>
      <c r="G4662" s="718" t="s">
        <v>5399</v>
      </c>
      <c r="H4662" s="718" t="s">
        <v>519</v>
      </c>
      <c r="I4662" s="718" t="s">
        <v>520</v>
      </c>
      <c r="J4662" s="718" t="s">
        <v>534</v>
      </c>
      <c r="K4662" s="721" t="s">
        <v>785</v>
      </c>
      <c r="L4662" s="732">
        <v>12</v>
      </c>
      <c r="M4662" s="733">
        <v>24810</v>
      </c>
      <c r="N4662" s="734" t="s">
        <v>785</v>
      </c>
      <c r="O4662" s="732">
        <v>6</v>
      </c>
      <c r="P4662" s="733">
        <v>11990.42</v>
      </c>
      <c r="Q4662" s="735"/>
      <c r="R4662" s="736" t="s">
        <v>543</v>
      </c>
    </row>
    <row r="4663" spans="1:18" s="28" customFormat="1" ht="12" x14ac:dyDescent="0.2">
      <c r="A4663" s="717" t="s">
        <v>514</v>
      </c>
      <c r="B4663" s="718" t="s">
        <v>549</v>
      </c>
      <c r="C4663" s="718" t="s">
        <v>147</v>
      </c>
      <c r="D4663" s="718" t="s">
        <v>986</v>
      </c>
      <c r="E4663" s="719">
        <v>4500</v>
      </c>
      <c r="F4663" s="720" t="s">
        <v>5400</v>
      </c>
      <c r="G4663" s="718" t="s">
        <v>5401</v>
      </c>
      <c r="H4663" s="718" t="s">
        <v>519</v>
      </c>
      <c r="I4663" s="718" t="s">
        <v>528</v>
      </c>
      <c r="J4663" s="718" t="s">
        <v>600</v>
      </c>
      <c r="K4663" s="721" t="s">
        <v>5402</v>
      </c>
      <c r="L4663" s="732">
        <v>3</v>
      </c>
      <c r="M4663" s="733">
        <v>9560</v>
      </c>
      <c r="N4663" s="734">
        <v>0</v>
      </c>
      <c r="O4663" s="732">
        <v>6</v>
      </c>
      <c r="P4663" s="733">
        <v>27000</v>
      </c>
      <c r="Q4663" s="735">
        <f t="shared" ref="Q4663:Q4672" si="125">+N4663</f>
        <v>0</v>
      </c>
      <c r="R4663" s="736" t="s">
        <v>523</v>
      </c>
    </row>
    <row r="4664" spans="1:18" s="28" customFormat="1" ht="12" x14ac:dyDescent="0.2">
      <c r="A4664" s="717" t="s">
        <v>514</v>
      </c>
      <c r="B4664" s="718" t="s">
        <v>515</v>
      </c>
      <c r="C4664" s="718" t="s">
        <v>147</v>
      </c>
      <c r="D4664" s="718" t="s">
        <v>1112</v>
      </c>
      <c r="E4664" s="719">
        <v>3000</v>
      </c>
      <c r="F4664" s="720" t="s">
        <v>5403</v>
      </c>
      <c r="G4664" s="718" t="s">
        <v>5404</v>
      </c>
      <c r="H4664" s="718" t="s">
        <v>539</v>
      </c>
      <c r="I4664" s="718" t="s">
        <v>5396</v>
      </c>
      <c r="J4664" s="718" t="s">
        <v>2498</v>
      </c>
      <c r="K4664" s="721" t="s">
        <v>785</v>
      </c>
      <c r="L4664" s="732">
        <v>12</v>
      </c>
      <c r="M4664" s="733">
        <v>36600</v>
      </c>
      <c r="N4664" s="734" t="s">
        <v>785</v>
      </c>
      <c r="O4664" s="732">
        <v>6</v>
      </c>
      <c r="P4664" s="733">
        <v>18000</v>
      </c>
      <c r="Q4664" s="735" t="str">
        <f t="shared" si="125"/>
        <v>11 - INDETERMINADO</v>
      </c>
      <c r="R4664" s="736" t="s">
        <v>523</v>
      </c>
    </row>
    <row r="4665" spans="1:18" s="28" customFormat="1" ht="12" x14ac:dyDescent="0.2">
      <c r="A4665" s="717" t="s">
        <v>514</v>
      </c>
      <c r="B4665" s="718" t="s">
        <v>549</v>
      </c>
      <c r="C4665" s="718" t="s">
        <v>147</v>
      </c>
      <c r="D4665" s="718" t="s">
        <v>804</v>
      </c>
      <c r="E4665" s="719">
        <v>3000</v>
      </c>
      <c r="F4665" s="720" t="s">
        <v>5405</v>
      </c>
      <c r="G4665" s="718" t="s">
        <v>5406</v>
      </c>
      <c r="H4665" s="718" t="s">
        <v>539</v>
      </c>
      <c r="I4665" s="718" t="s">
        <v>520</v>
      </c>
      <c r="J4665" s="718" t="s">
        <v>576</v>
      </c>
      <c r="K4665" s="721">
        <v>3</v>
      </c>
      <c r="L4665" s="732">
        <v>8</v>
      </c>
      <c r="M4665" s="733">
        <v>23053.33</v>
      </c>
      <c r="N4665" s="734">
        <v>0</v>
      </c>
      <c r="O4665" s="732">
        <v>6</v>
      </c>
      <c r="P4665" s="733">
        <v>17900</v>
      </c>
      <c r="Q4665" s="735">
        <f t="shared" si="125"/>
        <v>0</v>
      </c>
      <c r="R4665" s="736" t="s">
        <v>523</v>
      </c>
    </row>
    <row r="4666" spans="1:18" s="28" customFormat="1" ht="12" x14ac:dyDescent="0.2">
      <c r="A4666" s="717" t="s">
        <v>514</v>
      </c>
      <c r="B4666" s="718" t="s">
        <v>515</v>
      </c>
      <c r="C4666" s="718" t="s">
        <v>147</v>
      </c>
      <c r="D4666" s="718" t="s">
        <v>5407</v>
      </c>
      <c r="E4666" s="719">
        <v>8000</v>
      </c>
      <c r="F4666" s="720" t="s">
        <v>5408</v>
      </c>
      <c r="G4666" s="718" t="s">
        <v>5409</v>
      </c>
      <c r="H4666" s="718" t="s">
        <v>527</v>
      </c>
      <c r="I4666" s="718" t="s">
        <v>528</v>
      </c>
      <c r="J4666" s="718" t="s">
        <v>5410</v>
      </c>
      <c r="K4666" s="721" t="s">
        <v>745</v>
      </c>
      <c r="L4666" s="732">
        <v>5</v>
      </c>
      <c r="M4666" s="733">
        <v>39200</v>
      </c>
      <c r="N4666" s="734" t="s">
        <v>745</v>
      </c>
      <c r="O4666" s="732">
        <v>6</v>
      </c>
      <c r="P4666" s="733">
        <v>48000</v>
      </c>
      <c r="Q4666" s="735" t="str">
        <f t="shared" si="125"/>
        <v>2 - INDETERMINADO</v>
      </c>
      <c r="R4666" s="736" t="s">
        <v>523</v>
      </c>
    </row>
    <row r="4667" spans="1:18" s="28" customFormat="1" ht="12" x14ac:dyDescent="0.2">
      <c r="A4667" s="717" t="s">
        <v>514</v>
      </c>
      <c r="B4667" s="718" t="s">
        <v>515</v>
      </c>
      <c r="C4667" s="718" t="s">
        <v>147</v>
      </c>
      <c r="D4667" s="718" t="s">
        <v>1021</v>
      </c>
      <c r="E4667" s="719">
        <v>2000</v>
      </c>
      <c r="F4667" s="720" t="s">
        <v>5411</v>
      </c>
      <c r="G4667" s="718" t="s">
        <v>5412</v>
      </c>
      <c r="H4667" s="718" t="s">
        <v>623</v>
      </c>
      <c r="I4667" s="718" t="s">
        <v>1781</v>
      </c>
      <c r="J4667" s="718" t="s">
        <v>4180</v>
      </c>
      <c r="K4667" s="721" t="s">
        <v>5413</v>
      </c>
      <c r="L4667" s="732">
        <v>12</v>
      </c>
      <c r="M4667" s="733">
        <v>24810</v>
      </c>
      <c r="N4667" s="734" t="s">
        <v>5413</v>
      </c>
      <c r="O4667" s="732">
        <v>6</v>
      </c>
      <c r="P4667" s="733">
        <v>12000</v>
      </c>
      <c r="Q4667" s="735" t="str">
        <f t="shared" si="125"/>
        <v>74 - INDETERMINADO</v>
      </c>
      <c r="R4667" s="736" t="s">
        <v>523</v>
      </c>
    </row>
    <row r="4668" spans="1:18" s="28" customFormat="1" ht="12" x14ac:dyDescent="0.2">
      <c r="A4668" s="717" t="s">
        <v>514</v>
      </c>
      <c r="B4668" s="718" t="s">
        <v>515</v>
      </c>
      <c r="C4668" s="718" t="s">
        <v>147</v>
      </c>
      <c r="D4668" s="718" t="s">
        <v>5414</v>
      </c>
      <c r="E4668" s="719">
        <v>7000</v>
      </c>
      <c r="F4668" s="720" t="s">
        <v>5415</v>
      </c>
      <c r="G4668" s="718" t="s">
        <v>5416</v>
      </c>
      <c r="H4668" s="718" t="s">
        <v>519</v>
      </c>
      <c r="I4668" s="718" t="s">
        <v>528</v>
      </c>
      <c r="J4668" s="718" t="s">
        <v>547</v>
      </c>
      <c r="K4668" s="721" t="s">
        <v>853</v>
      </c>
      <c r="L4668" s="732">
        <v>5</v>
      </c>
      <c r="M4668" s="733">
        <v>35000</v>
      </c>
      <c r="N4668" s="734" t="s">
        <v>853</v>
      </c>
      <c r="O4668" s="732">
        <v>6</v>
      </c>
      <c r="P4668" s="733">
        <v>41766.67</v>
      </c>
      <c r="Q4668" s="735" t="str">
        <f t="shared" si="125"/>
        <v>6 - INDETERMINADO</v>
      </c>
      <c r="R4668" s="736" t="s">
        <v>523</v>
      </c>
    </row>
    <row r="4669" spans="1:18" s="28" customFormat="1" ht="12" x14ac:dyDescent="0.2">
      <c r="A4669" s="717" t="s">
        <v>514</v>
      </c>
      <c r="B4669" s="718" t="s">
        <v>515</v>
      </c>
      <c r="C4669" s="718" t="s">
        <v>147</v>
      </c>
      <c r="D4669" s="718" t="s">
        <v>585</v>
      </c>
      <c r="E4669" s="719">
        <v>3000</v>
      </c>
      <c r="F4669" s="720" t="s">
        <v>5417</v>
      </c>
      <c r="G4669" s="718" t="s">
        <v>5418</v>
      </c>
      <c r="H4669" s="718"/>
      <c r="I4669" s="718" t="s">
        <v>520</v>
      </c>
      <c r="J4669" s="718" t="s">
        <v>5419</v>
      </c>
      <c r="K4669" s="721" t="s">
        <v>557</v>
      </c>
      <c r="L4669" s="732">
        <v>5</v>
      </c>
      <c r="M4669" s="733">
        <v>15000</v>
      </c>
      <c r="N4669" s="734" t="s">
        <v>557</v>
      </c>
      <c r="O4669" s="732">
        <v>6</v>
      </c>
      <c r="P4669" s="733">
        <v>18000</v>
      </c>
      <c r="Q4669" s="735" t="str">
        <f t="shared" si="125"/>
        <v>13 - INDETERMINADO</v>
      </c>
      <c r="R4669" s="736" t="s">
        <v>523</v>
      </c>
    </row>
    <row r="4670" spans="1:18" s="28" customFormat="1" ht="12" x14ac:dyDescent="0.2">
      <c r="A4670" s="717" t="s">
        <v>514</v>
      </c>
      <c r="B4670" s="718" t="s">
        <v>549</v>
      </c>
      <c r="C4670" s="718" t="s">
        <v>147</v>
      </c>
      <c r="D4670" s="718" t="s">
        <v>550</v>
      </c>
      <c r="E4670" s="719">
        <v>4000</v>
      </c>
      <c r="F4670" s="720" t="s">
        <v>5420</v>
      </c>
      <c r="G4670" s="718" t="s">
        <v>5421</v>
      </c>
      <c r="H4670" s="718" t="s">
        <v>519</v>
      </c>
      <c r="I4670" s="718" t="s">
        <v>520</v>
      </c>
      <c r="J4670" s="718" t="s">
        <v>534</v>
      </c>
      <c r="K4670" s="721" t="s">
        <v>5422</v>
      </c>
      <c r="L4670" s="732">
        <v>3</v>
      </c>
      <c r="M4670" s="733">
        <v>11653.34</v>
      </c>
      <c r="N4670" s="734">
        <v>0</v>
      </c>
      <c r="O4670" s="732">
        <v>6</v>
      </c>
      <c r="P4670" s="733">
        <v>23748.329999999998</v>
      </c>
      <c r="Q4670" s="735">
        <f t="shared" si="125"/>
        <v>0</v>
      </c>
      <c r="R4670" s="736" t="s">
        <v>523</v>
      </c>
    </row>
    <row r="4671" spans="1:18" s="28" customFormat="1" ht="12" x14ac:dyDescent="0.2">
      <c r="A4671" s="717" t="s">
        <v>514</v>
      </c>
      <c r="B4671" s="718" t="s">
        <v>515</v>
      </c>
      <c r="C4671" s="718" t="s">
        <v>147</v>
      </c>
      <c r="D4671" s="718" t="s">
        <v>2080</v>
      </c>
      <c r="E4671" s="719">
        <v>5000</v>
      </c>
      <c r="F4671" s="720" t="s">
        <v>5423</v>
      </c>
      <c r="G4671" s="718" t="s">
        <v>5424</v>
      </c>
      <c r="H4671" s="718" t="s">
        <v>539</v>
      </c>
      <c r="I4671" s="718" t="s">
        <v>528</v>
      </c>
      <c r="J4671" s="718" t="s">
        <v>540</v>
      </c>
      <c r="K4671" s="721" t="s">
        <v>612</v>
      </c>
      <c r="L4671" s="732">
        <v>5</v>
      </c>
      <c r="M4671" s="733">
        <v>25000</v>
      </c>
      <c r="N4671" s="734" t="s">
        <v>612</v>
      </c>
      <c r="O4671" s="732">
        <v>6</v>
      </c>
      <c r="P4671" s="733">
        <v>30000</v>
      </c>
      <c r="Q4671" s="735" t="str">
        <f t="shared" si="125"/>
        <v>15 - INDETERMINADO</v>
      </c>
      <c r="R4671" s="736" t="s">
        <v>523</v>
      </c>
    </row>
    <row r="4672" spans="1:18" s="28" customFormat="1" ht="12" x14ac:dyDescent="0.2">
      <c r="A4672" s="717" t="s">
        <v>514</v>
      </c>
      <c r="B4672" s="718" t="s">
        <v>515</v>
      </c>
      <c r="C4672" s="718" t="s">
        <v>147</v>
      </c>
      <c r="D4672" s="718" t="s">
        <v>1550</v>
      </c>
      <c r="E4672" s="719">
        <v>6000</v>
      </c>
      <c r="F4672" s="720" t="s">
        <v>5425</v>
      </c>
      <c r="G4672" s="718" t="s">
        <v>5426</v>
      </c>
      <c r="H4672" s="718" t="s">
        <v>519</v>
      </c>
      <c r="I4672" s="718" t="s">
        <v>528</v>
      </c>
      <c r="J4672" s="718" t="s">
        <v>5427</v>
      </c>
      <c r="K4672" s="721" t="s">
        <v>700</v>
      </c>
      <c r="L4672" s="732">
        <v>5</v>
      </c>
      <c r="M4672" s="733">
        <v>30000</v>
      </c>
      <c r="N4672" s="734" t="s">
        <v>700</v>
      </c>
      <c r="O4672" s="732">
        <v>6</v>
      </c>
      <c r="P4672" s="733">
        <v>35794.17</v>
      </c>
      <c r="Q4672" s="735" t="str">
        <f t="shared" si="125"/>
        <v>3 - INDETERMINADO</v>
      </c>
      <c r="R4672" s="736" t="s">
        <v>523</v>
      </c>
    </row>
    <row r="4673" spans="1:18" s="28" customFormat="1" ht="12" x14ac:dyDescent="0.2">
      <c r="A4673" s="717" t="s">
        <v>514</v>
      </c>
      <c r="B4673" s="718" t="s">
        <v>549</v>
      </c>
      <c r="C4673" s="718" t="s">
        <v>147</v>
      </c>
      <c r="D4673" s="718" t="s">
        <v>4736</v>
      </c>
      <c r="E4673" s="719">
        <v>6000</v>
      </c>
      <c r="F4673" s="720" t="s">
        <v>5428</v>
      </c>
      <c r="G4673" s="718" t="s">
        <v>5429</v>
      </c>
      <c r="H4673" s="718" t="s">
        <v>519</v>
      </c>
      <c r="I4673" s="718" t="s">
        <v>520</v>
      </c>
      <c r="J4673" s="718" t="s">
        <v>534</v>
      </c>
      <c r="K4673" s="721">
        <v>3</v>
      </c>
      <c r="L4673" s="732">
        <v>8</v>
      </c>
      <c r="M4673" s="733">
        <v>46263.33</v>
      </c>
      <c r="N4673" s="734">
        <v>4</v>
      </c>
      <c r="O4673" s="732">
        <v>1</v>
      </c>
      <c r="P4673" s="733">
        <v>6000</v>
      </c>
      <c r="Q4673" s="735"/>
      <c r="R4673" s="736" t="s">
        <v>543</v>
      </c>
    </row>
    <row r="4674" spans="1:18" s="28" customFormat="1" ht="12" x14ac:dyDescent="0.2">
      <c r="A4674" s="717" t="s">
        <v>514</v>
      </c>
      <c r="B4674" s="718" t="s">
        <v>515</v>
      </c>
      <c r="C4674" s="718" t="s">
        <v>147</v>
      </c>
      <c r="D4674" s="718" t="s">
        <v>800</v>
      </c>
      <c r="E4674" s="719">
        <v>3000</v>
      </c>
      <c r="F4674" s="720" t="s">
        <v>5430</v>
      </c>
      <c r="G4674" s="718" t="s">
        <v>5431</v>
      </c>
      <c r="H4674" s="718" t="s">
        <v>527</v>
      </c>
      <c r="I4674" s="718" t="s">
        <v>520</v>
      </c>
      <c r="J4674" s="718" t="s">
        <v>1400</v>
      </c>
      <c r="K4674" s="721" t="s">
        <v>557</v>
      </c>
      <c r="L4674" s="732">
        <v>5</v>
      </c>
      <c r="M4674" s="733">
        <v>15000</v>
      </c>
      <c r="N4674" s="734" t="s">
        <v>557</v>
      </c>
      <c r="O4674" s="732">
        <v>6</v>
      </c>
      <c r="P4674" s="733">
        <v>17800</v>
      </c>
      <c r="Q4674" s="735" t="str">
        <f>+N4674</f>
        <v>13 - INDETERMINADO</v>
      </c>
      <c r="R4674" s="736" t="s">
        <v>523</v>
      </c>
    </row>
    <row r="4675" spans="1:18" s="28" customFormat="1" ht="12" x14ac:dyDescent="0.2">
      <c r="A4675" s="717" t="s">
        <v>514</v>
      </c>
      <c r="B4675" s="718" t="s">
        <v>515</v>
      </c>
      <c r="C4675" s="718" t="s">
        <v>147</v>
      </c>
      <c r="D4675" s="718" t="s">
        <v>5432</v>
      </c>
      <c r="E4675" s="719">
        <v>1800</v>
      </c>
      <c r="F4675" s="720" t="s">
        <v>5433</v>
      </c>
      <c r="G4675" s="718" t="s">
        <v>5434</v>
      </c>
      <c r="H4675" s="718" t="s">
        <v>623</v>
      </c>
      <c r="I4675" s="718" t="s">
        <v>738</v>
      </c>
      <c r="J4675" s="718" t="s">
        <v>624</v>
      </c>
      <c r="K4675" s="721" t="s">
        <v>572</v>
      </c>
      <c r="L4675" s="732">
        <v>12</v>
      </c>
      <c r="M4675" s="733">
        <v>22410</v>
      </c>
      <c r="N4675" s="734" t="s">
        <v>572</v>
      </c>
      <c r="O4675" s="732">
        <v>6</v>
      </c>
      <c r="P4675" s="733">
        <v>10800</v>
      </c>
      <c r="Q4675" s="735" t="str">
        <f>+N4675</f>
        <v>44 - INDETERMINADO</v>
      </c>
      <c r="R4675" s="736" t="s">
        <v>523</v>
      </c>
    </row>
    <row r="4676" spans="1:18" s="28" customFormat="1" ht="12" x14ac:dyDescent="0.2">
      <c r="A4676" s="717" t="s">
        <v>514</v>
      </c>
      <c r="B4676" s="718" t="s">
        <v>515</v>
      </c>
      <c r="C4676" s="718" t="s">
        <v>147</v>
      </c>
      <c r="D4676" s="718" t="s">
        <v>5435</v>
      </c>
      <c r="E4676" s="719">
        <v>7400</v>
      </c>
      <c r="F4676" s="720" t="s">
        <v>5436</v>
      </c>
      <c r="G4676" s="718" t="s">
        <v>5437</v>
      </c>
      <c r="H4676" s="718"/>
      <c r="I4676" s="718" t="s">
        <v>528</v>
      </c>
      <c r="J4676" s="718" t="s">
        <v>5438</v>
      </c>
      <c r="K4676" s="721" t="s">
        <v>1153</v>
      </c>
      <c r="L4676" s="732">
        <v>12</v>
      </c>
      <c r="M4676" s="733">
        <v>88241.69</v>
      </c>
      <c r="N4676" s="734" t="s">
        <v>1153</v>
      </c>
      <c r="O4676" s="732">
        <v>6</v>
      </c>
      <c r="P4676" s="733">
        <v>37579.630000000005</v>
      </c>
      <c r="Q4676" s="735" t="str">
        <f>+N4676</f>
        <v>17 - INDETERMINADO</v>
      </c>
      <c r="R4676" s="736" t="s">
        <v>523</v>
      </c>
    </row>
    <row r="4677" spans="1:18" s="28" customFormat="1" ht="12" x14ac:dyDescent="0.2">
      <c r="A4677" s="717" t="s">
        <v>514</v>
      </c>
      <c r="B4677" s="718" t="s">
        <v>515</v>
      </c>
      <c r="C4677" s="718" t="s">
        <v>147</v>
      </c>
      <c r="D4677" s="718" t="s">
        <v>2739</v>
      </c>
      <c r="E4677" s="719">
        <v>1800</v>
      </c>
      <c r="F4677" s="720" t="s">
        <v>5439</v>
      </c>
      <c r="G4677" s="718" t="s">
        <v>5440</v>
      </c>
      <c r="H4677" s="718"/>
      <c r="I4677" s="718" t="s">
        <v>1464</v>
      </c>
      <c r="J4677" s="718" t="s">
        <v>5441</v>
      </c>
      <c r="K4677" s="721" t="s">
        <v>1570</v>
      </c>
      <c r="L4677" s="732">
        <v>12</v>
      </c>
      <c r="M4677" s="733">
        <v>22410</v>
      </c>
      <c r="N4677" s="734" t="s">
        <v>1570</v>
      </c>
      <c r="O4677" s="732">
        <v>6</v>
      </c>
      <c r="P4677" s="733">
        <v>10800</v>
      </c>
      <c r="Q4677" s="735" t="str">
        <f>+N4677</f>
        <v>52 - INDETERMINADO</v>
      </c>
      <c r="R4677" s="736" t="s">
        <v>523</v>
      </c>
    </row>
    <row r="4678" spans="1:18" s="28" customFormat="1" ht="12" x14ac:dyDescent="0.2">
      <c r="A4678" s="717" t="s">
        <v>514</v>
      </c>
      <c r="B4678" s="718" t="s">
        <v>515</v>
      </c>
      <c r="C4678" s="718" t="s">
        <v>147</v>
      </c>
      <c r="D4678" s="718" t="s">
        <v>5442</v>
      </c>
      <c r="E4678" s="719">
        <v>6000</v>
      </c>
      <c r="F4678" s="720" t="s">
        <v>5443</v>
      </c>
      <c r="G4678" s="718" t="s">
        <v>5444</v>
      </c>
      <c r="H4678" s="718" t="s">
        <v>527</v>
      </c>
      <c r="I4678" s="718" t="s">
        <v>528</v>
      </c>
      <c r="J4678" s="718" t="s">
        <v>656</v>
      </c>
      <c r="K4678" s="721" t="s">
        <v>745</v>
      </c>
      <c r="L4678" s="732">
        <v>3</v>
      </c>
      <c r="M4678" s="733">
        <v>17200</v>
      </c>
      <c r="N4678" s="734" t="s">
        <v>542</v>
      </c>
      <c r="O4678" s="732">
        <v>0</v>
      </c>
      <c r="P4678" s="733">
        <v>0</v>
      </c>
      <c r="Q4678" s="735"/>
      <c r="R4678" s="736" t="s">
        <v>543</v>
      </c>
    </row>
    <row r="4679" spans="1:18" s="28" customFormat="1" ht="12" x14ac:dyDescent="0.2">
      <c r="A4679" s="717" t="s">
        <v>514</v>
      </c>
      <c r="B4679" s="718" t="s">
        <v>515</v>
      </c>
      <c r="C4679" s="718" t="s">
        <v>147</v>
      </c>
      <c r="D4679" s="718" t="s">
        <v>2856</v>
      </c>
      <c r="E4679" s="719">
        <v>3000</v>
      </c>
      <c r="F4679" s="720" t="s">
        <v>5445</v>
      </c>
      <c r="G4679" s="718" t="s">
        <v>5446</v>
      </c>
      <c r="H4679" s="718" t="s">
        <v>623</v>
      </c>
      <c r="I4679" s="718" t="s">
        <v>738</v>
      </c>
      <c r="J4679" s="718" t="s">
        <v>3566</v>
      </c>
      <c r="K4679" s="721" t="s">
        <v>1807</v>
      </c>
      <c r="L4679" s="732">
        <v>12</v>
      </c>
      <c r="M4679" s="733">
        <v>36600</v>
      </c>
      <c r="N4679" s="734" t="s">
        <v>1807</v>
      </c>
      <c r="O4679" s="732">
        <v>6</v>
      </c>
      <c r="P4679" s="733">
        <v>18000</v>
      </c>
      <c r="Q4679" s="735" t="str">
        <f>+N4679</f>
        <v>23 - INDETERMINADO</v>
      </c>
      <c r="R4679" s="736" t="s">
        <v>523</v>
      </c>
    </row>
    <row r="4680" spans="1:18" s="28" customFormat="1" ht="12" x14ac:dyDescent="0.2">
      <c r="A4680" s="717" t="s">
        <v>514</v>
      </c>
      <c r="B4680" s="718" t="s">
        <v>515</v>
      </c>
      <c r="C4680" s="718" t="s">
        <v>147</v>
      </c>
      <c r="D4680" s="718" t="s">
        <v>995</v>
      </c>
      <c r="E4680" s="719">
        <v>3000</v>
      </c>
      <c r="F4680" s="720" t="s">
        <v>5447</v>
      </c>
      <c r="G4680" s="718" t="s">
        <v>5448</v>
      </c>
      <c r="H4680" s="718" t="s">
        <v>539</v>
      </c>
      <c r="I4680" s="718" t="s">
        <v>520</v>
      </c>
      <c r="J4680" s="718" t="s">
        <v>576</v>
      </c>
      <c r="K4680" s="721" t="s">
        <v>530</v>
      </c>
      <c r="L4680" s="732">
        <v>5</v>
      </c>
      <c r="M4680" s="733">
        <v>14800</v>
      </c>
      <c r="N4680" s="734" t="s">
        <v>530</v>
      </c>
      <c r="O4680" s="732">
        <v>6</v>
      </c>
      <c r="P4680" s="733">
        <v>18200</v>
      </c>
      <c r="Q4680" s="735" t="str">
        <f>+N4680</f>
        <v>4 - INDETERMINADO</v>
      </c>
      <c r="R4680" s="736" t="s">
        <v>523</v>
      </c>
    </row>
    <row r="4681" spans="1:18" s="28" customFormat="1" ht="12" x14ac:dyDescent="0.2">
      <c r="A4681" s="717" t="s">
        <v>514</v>
      </c>
      <c r="B4681" s="718" t="s">
        <v>549</v>
      </c>
      <c r="C4681" s="718" t="s">
        <v>147</v>
      </c>
      <c r="D4681" s="718" t="s">
        <v>573</v>
      </c>
      <c r="E4681" s="719">
        <v>2000</v>
      </c>
      <c r="F4681" s="720" t="s">
        <v>5449</v>
      </c>
      <c r="G4681" s="718" t="s">
        <v>5450</v>
      </c>
      <c r="H4681" s="718" t="s">
        <v>539</v>
      </c>
      <c r="I4681" s="718" t="s">
        <v>738</v>
      </c>
      <c r="J4681" s="718" t="s">
        <v>5451</v>
      </c>
      <c r="K4681" s="721" t="s">
        <v>5452</v>
      </c>
      <c r="L4681" s="732">
        <v>3</v>
      </c>
      <c r="M4681" s="733">
        <v>5920</v>
      </c>
      <c r="N4681" s="734">
        <v>0</v>
      </c>
      <c r="O4681" s="732">
        <v>6</v>
      </c>
      <c r="P4681" s="733">
        <v>11866.66</v>
      </c>
      <c r="Q4681" s="735">
        <f>+N4681</f>
        <v>0</v>
      </c>
      <c r="R4681" s="736" t="s">
        <v>523</v>
      </c>
    </row>
    <row r="4682" spans="1:18" s="28" customFormat="1" ht="12" x14ac:dyDescent="0.2">
      <c r="A4682" s="717" t="s">
        <v>514</v>
      </c>
      <c r="B4682" s="718" t="s">
        <v>515</v>
      </c>
      <c r="C4682" s="718" t="s">
        <v>147</v>
      </c>
      <c r="D4682" s="718" t="s">
        <v>3753</v>
      </c>
      <c r="E4682" s="719">
        <v>5000</v>
      </c>
      <c r="F4682" s="720" t="s">
        <v>5453</v>
      </c>
      <c r="G4682" s="718" t="s">
        <v>5454</v>
      </c>
      <c r="H4682" s="718" t="s">
        <v>930</v>
      </c>
      <c r="I4682" s="718" t="s">
        <v>528</v>
      </c>
      <c r="J4682" s="718" t="s">
        <v>2800</v>
      </c>
      <c r="K4682" s="721">
        <v>17</v>
      </c>
      <c r="L4682" s="732">
        <v>1</v>
      </c>
      <c r="M4682" s="733">
        <v>5000</v>
      </c>
      <c r="N4682" s="734" t="s">
        <v>542</v>
      </c>
      <c r="O4682" s="732">
        <v>0</v>
      </c>
      <c r="P4682" s="733">
        <v>0</v>
      </c>
      <c r="Q4682" s="735"/>
      <c r="R4682" s="736" t="s">
        <v>543</v>
      </c>
    </row>
    <row r="4683" spans="1:18" s="28" customFormat="1" ht="12" x14ac:dyDescent="0.2">
      <c r="A4683" s="717" t="s">
        <v>514</v>
      </c>
      <c r="B4683" s="718" t="s">
        <v>515</v>
      </c>
      <c r="C4683" s="718" t="s">
        <v>147</v>
      </c>
      <c r="D4683" s="718" t="s">
        <v>585</v>
      </c>
      <c r="E4683" s="719">
        <v>3000</v>
      </c>
      <c r="F4683" s="720" t="s">
        <v>5455</v>
      </c>
      <c r="G4683" s="718" t="s">
        <v>5456</v>
      </c>
      <c r="H4683" s="718" t="s">
        <v>565</v>
      </c>
      <c r="I4683" s="718" t="s">
        <v>520</v>
      </c>
      <c r="J4683" s="718" t="s">
        <v>588</v>
      </c>
      <c r="K4683" s="721" t="s">
        <v>557</v>
      </c>
      <c r="L4683" s="732">
        <v>5</v>
      </c>
      <c r="M4683" s="733">
        <v>15000</v>
      </c>
      <c r="N4683" s="734" t="s">
        <v>557</v>
      </c>
      <c r="O4683" s="732">
        <v>6</v>
      </c>
      <c r="P4683" s="733">
        <v>18000</v>
      </c>
      <c r="Q4683" s="735" t="str">
        <f t="shared" ref="Q4683:Q4689" si="126">+N4683</f>
        <v>13 - INDETERMINADO</v>
      </c>
      <c r="R4683" s="736" t="s">
        <v>523</v>
      </c>
    </row>
    <row r="4684" spans="1:18" s="28" customFormat="1" ht="12" x14ac:dyDescent="0.2">
      <c r="A4684" s="717" t="s">
        <v>514</v>
      </c>
      <c r="B4684" s="718" t="s">
        <v>515</v>
      </c>
      <c r="C4684" s="718" t="s">
        <v>147</v>
      </c>
      <c r="D4684" s="718" t="s">
        <v>1012</v>
      </c>
      <c r="E4684" s="719">
        <v>3000</v>
      </c>
      <c r="F4684" s="720" t="s">
        <v>5457</v>
      </c>
      <c r="G4684" s="718" t="s">
        <v>5458</v>
      </c>
      <c r="H4684" s="718" t="s">
        <v>930</v>
      </c>
      <c r="I4684" s="718" t="s">
        <v>520</v>
      </c>
      <c r="J4684" s="718" t="s">
        <v>1635</v>
      </c>
      <c r="K4684" s="721" t="s">
        <v>557</v>
      </c>
      <c r="L4684" s="732">
        <v>5</v>
      </c>
      <c r="M4684" s="733">
        <v>15000</v>
      </c>
      <c r="N4684" s="734" t="s">
        <v>557</v>
      </c>
      <c r="O4684" s="732">
        <v>6</v>
      </c>
      <c r="P4684" s="733">
        <v>17900</v>
      </c>
      <c r="Q4684" s="735" t="str">
        <f t="shared" si="126"/>
        <v>13 - INDETERMINADO</v>
      </c>
      <c r="R4684" s="736" t="s">
        <v>523</v>
      </c>
    </row>
    <row r="4685" spans="1:18" s="28" customFormat="1" ht="12" x14ac:dyDescent="0.2">
      <c r="A4685" s="717" t="s">
        <v>514</v>
      </c>
      <c r="B4685" s="718" t="s">
        <v>515</v>
      </c>
      <c r="C4685" s="718" t="s">
        <v>147</v>
      </c>
      <c r="D4685" s="718" t="s">
        <v>585</v>
      </c>
      <c r="E4685" s="719">
        <v>3000</v>
      </c>
      <c r="F4685" s="720" t="s">
        <v>5459</v>
      </c>
      <c r="G4685" s="718" t="s">
        <v>5460</v>
      </c>
      <c r="H4685" s="718" t="s">
        <v>539</v>
      </c>
      <c r="I4685" s="718" t="s">
        <v>520</v>
      </c>
      <c r="J4685" s="718" t="s">
        <v>2066</v>
      </c>
      <c r="K4685" s="721" t="s">
        <v>557</v>
      </c>
      <c r="L4685" s="732">
        <v>5</v>
      </c>
      <c r="M4685" s="733">
        <v>15000</v>
      </c>
      <c r="N4685" s="734" t="s">
        <v>557</v>
      </c>
      <c r="O4685" s="732">
        <v>6</v>
      </c>
      <c r="P4685" s="733">
        <v>18000</v>
      </c>
      <c r="Q4685" s="735" t="str">
        <f t="shared" si="126"/>
        <v>13 - INDETERMINADO</v>
      </c>
      <c r="R4685" s="736" t="s">
        <v>523</v>
      </c>
    </row>
    <row r="4686" spans="1:18" s="28" customFormat="1" ht="12" x14ac:dyDescent="0.2">
      <c r="A4686" s="717" t="s">
        <v>514</v>
      </c>
      <c r="B4686" s="718" t="s">
        <v>515</v>
      </c>
      <c r="C4686" s="718" t="s">
        <v>147</v>
      </c>
      <c r="D4686" s="718" t="s">
        <v>4042</v>
      </c>
      <c r="E4686" s="719">
        <v>2500</v>
      </c>
      <c r="F4686" s="720" t="s">
        <v>5461</v>
      </c>
      <c r="G4686" s="718" t="s">
        <v>5462</v>
      </c>
      <c r="H4686" s="718" t="s">
        <v>539</v>
      </c>
      <c r="I4686" s="718" t="s">
        <v>528</v>
      </c>
      <c r="J4686" s="718" t="s">
        <v>540</v>
      </c>
      <c r="K4686" s="721" t="s">
        <v>557</v>
      </c>
      <c r="L4686" s="732">
        <v>12</v>
      </c>
      <c r="M4686" s="733">
        <v>23608</v>
      </c>
      <c r="N4686" s="734" t="s">
        <v>557</v>
      </c>
      <c r="O4686" s="732">
        <v>6</v>
      </c>
      <c r="P4686" s="733">
        <v>15000</v>
      </c>
      <c r="Q4686" s="735" t="str">
        <f t="shared" si="126"/>
        <v>13 - INDETERMINADO</v>
      </c>
      <c r="R4686" s="736" t="s">
        <v>523</v>
      </c>
    </row>
    <row r="4687" spans="1:18" s="28" customFormat="1" ht="12" x14ac:dyDescent="0.2">
      <c r="A4687" s="717" t="s">
        <v>514</v>
      </c>
      <c r="B4687" s="718" t="s">
        <v>515</v>
      </c>
      <c r="C4687" s="718" t="s">
        <v>147</v>
      </c>
      <c r="D4687" s="718" t="s">
        <v>5463</v>
      </c>
      <c r="E4687" s="719">
        <v>8000</v>
      </c>
      <c r="F4687" s="720" t="s">
        <v>5464</v>
      </c>
      <c r="G4687" s="718" t="s">
        <v>5465</v>
      </c>
      <c r="H4687" s="718" t="s">
        <v>930</v>
      </c>
      <c r="I4687" s="718" t="s">
        <v>528</v>
      </c>
      <c r="J4687" s="718" t="s">
        <v>1833</v>
      </c>
      <c r="K4687" s="721" t="s">
        <v>1906</v>
      </c>
      <c r="L4687" s="732">
        <v>12</v>
      </c>
      <c r="M4687" s="733">
        <v>96600</v>
      </c>
      <c r="N4687" s="734" t="s">
        <v>1906</v>
      </c>
      <c r="O4687" s="732">
        <v>6</v>
      </c>
      <c r="P4687" s="733">
        <v>48000</v>
      </c>
      <c r="Q4687" s="735" t="str">
        <f t="shared" si="126"/>
        <v>10 - INDETERMINADO</v>
      </c>
      <c r="R4687" s="736" t="s">
        <v>523</v>
      </c>
    </row>
    <row r="4688" spans="1:18" s="28" customFormat="1" ht="12" x14ac:dyDescent="0.2">
      <c r="A4688" s="717" t="s">
        <v>514</v>
      </c>
      <c r="B4688" s="718" t="s">
        <v>515</v>
      </c>
      <c r="C4688" s="718" t="s">
        <v>147</v>
      </c>
      <c r="D4688" s="718" t="s">
        <v>585</v>
      </c>
      <c r="E4688" s="719">
        <v>3000</v>
      </c>
      <c r="F4688" s="720" t="s">
        <v>5466</v>
      </c>
      <c r="G4688" s="718" t="s">
        <v>5467</v>
      </c>
      <c r="H4688" s="718"/>
      <c r="I4688" s="718" t="s">
        <v>520</v>
      </c>
      <c r="J4688" s="718" t="s">
        <v>2096</v>
      </c>
      <c r="K4688" s="721" t="s">
        <v>557</v>
      </c>
      <c r="L4688" s="732">
        <v>5</v>
      </c>
      <c r="M4688" s="733">
        <v>14273</v>
      </c>
      <c r="N4688" s="734" t="s">
        <v>557</v>
      </c>
      <c r="O4688" s="732">
        <v>6</v>
      </c>
      <c r="P4688" s="733">
        <v>18000</v>
      </c>
      <c r="Q4688" s="735" t="str">
        <f t="shared" si="126"/>
        <v>13 - INDETERMINADO</v>
      </c>
      <c r="R4688" s="736" t="s">
        <v>523</v>
      </c>
    </row>
    <row r="4689" spans="1:18" s="28" customFormat="1" ht="12" x14ac:dyDescent="0.2">
      <c r="A4689" s="717" t="s">
        <v>514</v>
      </c>
      <c r="B4689" s="718" t="s">
        <v>515</v>
      </c>
      <c r="C4689" s="718" t="s">
        <v>147</v>
      </c>
      <c r="D4689" s="718" t="s">
        <v>1488</v>
      </c>
      <c r="E4689" s="719">
        <v>3000</v>
      </c>
      <c r="F4689" s="720" t="s">
        <v>5468</v>
      </c>
      <c r="G4689" s="718" t="s">
        <v>5469</v>
      </c>
      <c r="H4689" s="718" t="s">
        <v>527</v>
      </c>
      <c r="I4689" s="718" t="s">
        <v>520</v>
      </c>
      <c r="J4689" s="718" t="s">
        <v>803</v>
      </c>
      <c r="K4689" s="721" t="s">
        <v>612</v>
      </c>
      <c r="L4689" s="732">
        <v>5</v>
      </c>
      <c r="M4689" s="733">
        <v>14800</v>
      </c>
      <c r="N4689" s="734" t="s">
        <v>612</v>
      </c>
      <c r="O4689" s="732">
        <v>6</v>
      </c>
      <c r="P4689" s="733">
        <v>17994.79</v>
      </c>
      <c r="Q4689" s="735" t="str">
        <f t="shared" si="126"/>
        <v>15 - INDETERMINADO</v>
      </c>
      <c r="R4689" s="736" t="s">
        <v>523</v>
      </c>
    </row>
    <row r="4690" spans="1:18" s="28" customFormat="1" ht="12" x14ac:dyDescent="0.2">
      <c r="A4690" s="717" t="s">
        <v>514</v>
      </c>
      <c r="B4690" s="718" t="s">
        <v>515</v>
      </c>
      <c r="C4690" s="718" t="s">
        <v>147</v>
      </c>
      <c r="D4690" s="718" t="s">
        <v>2300</v>
      </c>
      <c r="E4690" s="719">
        <v>3000</v>
      </c>
      <c r="F4690" s="720" t="s">
        <v>5470</v>
      </c>
      <c r="G4690" s="718" t="s">
        <v>5471</v>
      </c>
      <c r="H4690" s="718" t="s">
        <v>565</v>
      </c>
      <c r="I4690" s="718" t="s">
        <v>528</v>
      </c>
      <c r="J4690" s="718" t="s">
        <v>566</v>
      </c>
      <c r="K4690" s="721" t="s">
        <v>530</v>
      </c>
      <c r="L4690" s="732">
        <v>5</v>
      </c>
      <c r="M4690" s="733">
        <v>15000</v>
      </c>
      <c r="N4690" s="734" t="s">
        <v>542</v>
      </c>
      <c r="O4690" s="732">
        <v>0</v>
      </c>
      <c r="P4690" s="733">
        <v>0</v>
      </c>
      <c r="Q4690" s="735"/>
      <c r="R4690" s="736" t="s">
        <v>543</v>
      </c>
    </row>
    <row r="4691" spans="1:18" s="28" customFormat="1" ht="12" x14ac:dyDescent="0.2">
      <c r="A4691" s="717" t="s">
        <v>514</v>
      </c>
      <c r="B4691" s="718" t="s">
        <v>515</v>
      </c>
      <c r="C4691" s="718" t="s">
        <v>147</v>
      </c>
      <c r="D4691" s="718" t="s">
        <v>3459</v>
      </c>
      <c r="E4691" s="719">
        <v>3000</v>
      </c>
      <c r="F4691" s="720" t="s">
        <v>5472</v>
      </c>
      <c r="G4691" s="718" t="s">
        <v>5473</v>
      </c>
      <c r="H4691" s="718" t="s">
        <v>519</v>
      </c>
      <c r="I4691" s="718" t="s">
        <v>520</v>
      </c>
      <c r="J4691" s="718" t="s">
        <v>521</v>
      </c>
      <c r="K4691" s="721" t="s">
        <v>557</v>
      </c>
      <c r="L4691" s="732">
        <v>5</v>
      </c>
      <c r="M4691" s="733">
        <v>15000</v>
      </c>
      <c r="N4691" s="734" t="s">
        <v>557</v>
      </c>
      <c r="O4691" s="732">
        <v>6</v>
      </c>
      <c r="P4691" s="733">
        <v>18000</v>
      </c>
      <c r="Q4691" s="735" t="str">
        <f t="shared" ref="Q4691:Q4702" si="127">+N4691</f>
        <v>13 - INDETERMINADO</v>
      </c>
      <c r="R4691" s="736" t="s">
        <v>523</v>
      </c>
    </row>
    <row r="4692" spans="1:18" s="28" customFormat="1" ht="12" x14ac:dyDescent="0.2">
      <c r="A4692" s="717" t="s">
        <v>514</v>
      </c>
      <c r="B4692" s="718" t="s">
        <v>515</v>
      </c>
      <c r="C4692" s="718" t="s">
        <v>147</v>
      </c>
      <c r="D4692" s="718" t="s">
        <v>5432</v>
      </c>
      <c r="E4692" s="719">
        <v>1800</v>
      </c>
      <c r="F4692" s="720" t="s">
        <v>5474</v>
      </c>
      <c r="G4692" s="718" t="s">
        <v>5475</v>
      </c>
      <c r="H4692" s="718" t="s">
        <v>623</v>
      </c>
      <c r="I4692" s="718" t="s">
        <v>738</v>
      </c>
      <c r="J4692" s="718" t="s">
        <v>5476</v>
      </c>
      <c r="K4692" s="721" t="s">
        <v>572</v>
      </c>
      <c r="L4692" s="732">
        <v>12</v>
      </c>
      <c r="M4692" s="733">
        <v>22410</v>
      </c>
      <c r="N4692" s="734" t="s">
        <v>572</v>
      </c>
      <c r="O4692" s="732">
        <v>6</v>
      </c>
      <c r="P4692" s="733">
        <v>10800</v>
      </c>
      <c r="Q4692" s="735" t="str">
        <f t="shared" si="127"/>
        <v>44 - INDETERMINADO</v>
      </c>
      <c r="R4692" s="736" t="s">
        <v>523</v>
      </c>
    </row>
    <row r="4693" spans="1:18" s="28" customFormat="1" ht="12" x14ac:dyDescent="0.2">
      <c r="A4693" s="717" t="s">
        <v>514</v>
      </c>
      <c r="B4693" s="718" t="s">
        <v>515</v>
      </c>
      <c r="C4693" s="718" t="s">
        <v>147</v>
      </c>
      <c r="D4693" s="718" t="s">
        <v>1031</v>
      </c>
      <c r="E4693" s="719">
        <v>1800</v>
      </c>
      <c r="F4693" s="720" t="s">
        <v>5477</v>
      </c>
      <c r="G4693" s="718" t="s">
        <v>5478</v>
      </c>
      <c r="H4693" s="718" t="s">
        <v>527</v>
      </c>
      <c r="I4693" s="718" t="s">
        <v>794</v>
      </c>
      <c r="J4693" s="718" t="s">
        <v>5479</v>
      </c>
      <c r="K4693" s="721" t="s">
        <v>1008</v>
      </c>
      <c r="L4693" s="732">
        <v>12</v>
      </c>
      <c r="M4693" s="733">
        <v>21990</v>
      </c>
      <c r="N4693" s="734" t="s">
        <v>1008</v>
      </c>
      <c r="O4693" s="732">
        <v>6</v>
      </c>
      <c r="P4693" s="733">
        <v>10800</v>
      </c>
      <c r="Q4693" s="735" t="str">
        <f t="shared" si="127"/>
        <v>25 - INDETERMINADO</v>
      </c>
      <c r="R4693" s="736" t="s">
        <v>523</v>
      </c>
    </row>
    <row r="4694" spans="1:18" s="28" customFormat="1" ht="12" x14ac:dyDescent="0.2">
      <c r="A4694" s="717" t="s">
        <v>514</v>
      </c>
      <c r="B4694" s="718" t="s">
        <v>515</v>
      </c>
      <c r="C4694" s="718" t="s">
        <v>147</v>
      </c>
      <c r="D4694" s="718" t="s">
        <v>5480</v>
      </c>
      <c r="E4694" s="719">
        <v>8500</v>
      </c>
      <c r="F4694" s="720" t="s">
        <v>5481</v>
      </c>
      <c r="G4694" s="718" t="s">
        <v>5482</v>
      </c>
      <c r="H4694" s="718" t="s">
        <v>539</v>
      </c>
      <c r="I4694" s="718" t="s">
        <v>528</v>
      </c>
      <c r="J4694" s="718" t="s">
        <v>596</v>
      </c>
      <c r="K4694" s="721" t="s">
        <v>700</v>
      </c>
      <c r="L4694" s="732">
        <v>5</v>
      </c>
      <c r="M4694" s="733">
        <v>42500</v>
      </c>
      <c r="N4694" s="734" t="s">
        <v>700</v>
      </c>
      <c r="O4694" s="732">
        <v>6</v>
      </c>
      <c r="P4694" s="733">
        <v>50988.79</v>
      </c>
      <c r="Q4694" s="735" t="str">
        <f t="shared" si="127"/>
        <v>3 - INDETERMINADO</v>
      </c>
      <c r="R4694" s="736" t="s">
        <v>523</v>
      </c>
    </row>
    <row r="4695" spans="1:18" s="28" customFormat="1" ht="12" x14ac:dyDescent="0.2">
      <c r="A4695" s="717" t="s">
        <v>514</v>
      </c>
      <c r="B4695" s="718" t="s">
        <v>515</v>
      </c>
      <c r="C4695" s="718" t="s">
        <v>147</v>
      </c>
      <c r="D4695" s="718" t="s">
        <v>900</v>
      </c>
      <c r="E4695" s="719">
        <v>5000</v>
      </c>
      <c r="F4695" s="720" t="s">
        <v>5483</v>
      </c>
      <c r="G4695" s="718" t="s">
        <v>5484</v>
      </c>
      <c r="H4695" s="718" t="s">
        <v>565</v>
      </c>
      <c r="I4695" s="718" t="s">
        <v>528</v>
      </c>
      <c r="J4695" s="718" t="s">
        <v>566</v>
      </c>
      <c r="K4695" s="721" t="s">
        <v>557</v>
      </c>
      <c r="L4695" s="732">
        <v>5</v>
      </c>
      <c r="M4695" s="733">
        <v>25000</v>
      </c>
      <c r="N4695" s="734" t="s">
        <v>557</v>
      </c>
      <c r="O4695" s="732">
        <v>6</v>
      </c>
      <c r="P4695" s="733">
        <v>30000</v>
      </c>
      <c r="Q4695" s="735" t="str">
        <f t="shared" si="127"/>
        <v>13 - INDETERMINADO</v>
      </c>
      <c r="R4695" s="736" t="s">
        <v>523</v>
      </c>
    </row>
    <row r="4696" spans="1:18" s="28" customFormat="1" ht="12" x14ac:dyDescent="0.2">
      <c r="A4696" s="717" t="s">
        <v>514</v>
      </c>
      <c r="B4696" s="718" t="s">
        <v>515</v>
      </c>
      <c r="C4696" s="718" t="s">
        <v>147</v>
      </c>
      <c r="D4696" s="718" t="s">
        <v>5485</v>
      </c>
      <c r="E4696" s="719">
        <v>1200</v>
      </c>
      <c r="F4696" s="720" t="s">
        <v>5486</v>
      </c>
      <c r="G4696" s="718" t="s">
        <v>5487</v>
      </c>
      <c r="H4696" s="718"/>
      <c r="I4696" s="718" t="s">
        <v>520</v>
      </c>
      <c r="J4696" s="718" t="s">
        <v>1436</v>
      </c>
      <c r="K4696" s="721" t="s">
        <v>4471</v>
      </c>
      <c r="L4696" s="732">
        <v>12</v>
      </c>
      <c r="M4696" s="733">
        <v>15090</v>
      </c>
      <c r="N4696" s="734" t="s">
        <v>4471</v>
      </c>
      <c r="O4696" s="732">
        <v>6</v>
      </c>
      <c r="P4696" s="733">
        <v>7160</v>
      </c>
      <c r="Q4696" s="735" t="str">
        <f t="shared" si="127"/>
        <v>98 - INDETERMINADO</v>
      </c>
      <c r="R4696" s="736" t="s">
        <v>523</v>
      </c>
    </row>
    <row r="4697" spans="1:18" s="28" customFormat="1" ht="12" x14ac:dyDescent="0.2">
      <c r="A4697" s="717" t="s">
        <v>514</v>
      </c>
      <c r="B4697" s="718" t="s">
        <v>515</v>
      </c>
      <c r="C4697" s="718" t="s">
        <v>147</v>
      </c>
      <c r="D4697" s="718" t="s">
        <v>701</v>
      </c>
      <c r="E4697" s="719">
        <v>2500</v>
      </c>
      <c r="F4697" s="720" t="s">
        <v>5488</v>
      </c>
      <c r="G4697" s="718" t="s">
        <v>5489</v>
      </c>
      <c r="H4697" s="718" t="s">
        <v>571</v>
      </c>
      <c r="I4697" s="718" t="s">
        <v>571</v>
      </c>
      <c r="J4697" s="718" t="s">
        <v>571</v>
      </c>
      <c r="K4697" s="721" t="s">
        <v>530</v>
      </c>
      <c r="L4697" s="732">
        <v>12</v>
      </c>
      <c r="M4697" s="733">
        <v>30600</v>
      </c>
      <c r="N4697" s="734" t="s">
        <v>530</v>
      </c>
      <c r="O4697" s="732">
        <v>6</v>
      </c>
      <c r="P4697" s="733">
        <v>15000</v>
      </c>
      <c r="Q4697" s="735" t="str">
        <f t="shared" si="127"/>
        <v>4 - INDETERMINADO</v>
      </c>
      <c r="R4697" s="736" t="s">
        <v>523</v>
      </c>
    </row>
    <row r="4698" spans="1:18" s="28" customFormat="1" ht="12" x14ac:dyDescent="0.2">
      <c r="A4698" s="717" t="s">
        <v>514</v>
      </c>
      <c r="B4698" s="718" t="s">
        <v>549</v>
      </c>
      <c r="C4698" s="718" t="s">
        <v>147</v>
      </c>
      <c r="D4698" s="718" t="s">
        <v>5490</v>
      </c>
      <c r="E4698" s="719">
        <v>7500</v>
      </c>
      <c r="F4698" s="720" t="s">
        <v>5491</v>
      </c>
      <c r="G4698" s="718" t="s">
        <v>5492</v>
      </c>
      <c r="H4698" s="718" t="s">
        <v>519</v>
      </c>
      <c r="I4698" s="718" t="s">
        <v>528</v>
      </c>
      <c r="J4698" s="718" t="s">
        <v>547</v>
      </c>
      <c r="K4698" s="721" t="s">
        <v>5493</v>
      </c>
      <c r="L4698" s="732">
        <v>3</v>
      </c>
      <c r="M4698" s="733">
        <v>21686.67</v>
      </c>
      <c r="N4698" s="734">
        <v>0</v>
      </c>
      <c r="O4698" s="732">
        <v>3</v>
      </c>
      <c r="P4698" s="733">
        <v>22500</v>
      </c>
      <c r="Q4698" s="735">
        <f t="shared" si="127"/>
        <v>0</v>
      </c>
      <c r="R4698" s="736" t="s">
        <v>523</v>
      </c>
    </row>
    <row r="4699" spans="1:18" s="28" customFormat="1" ht="12" x14ac:dyDescent="0.2">
      <c r="A4699" s="717" t="s">
        <v>514</v>
      </c>
      <c r="B4699" s="718" t="s">
        <v>515</v>
      </c>
      <c r="C4699" s="718" t="s">
        <v>147</v>
      </c>
      <c r="D4699" s="718" t="s">
        <v>2281</v>
      </c>
      <c r="E4699" s="719">
        <v>2000</v>
      </c>
      <c r="F4699" s="720" t="s">
        <v>5494</v>
      </c>
      <c r="G4699" s="718" t="s">
        <v>5495</v>
      </c>
      <c r="H4699" s="718" t="s">
        <v>571</v>
      </c>
      <c r="I4699" s="718" t="s">
        <v>571</v>
      </c>
      <c r="J4699" s="718" t="s">
        <v>571</v>
      </c>
      <c r="K4699" s="721" t="s">
        <v>1236</v>
      </c>
      <c r="L4699" s="732">
        <v>7</v>
      </c>
      <c r="M4699" s="733">
        <v>14300</v>
      </c>
      <c r="N4699" s="734" t="s">
        <v>1236</v>
      </c>
      <c r="O4699" s="732">
        <v>0</v>
      </c>
      <c r="P4699" s="733">
        <v>0</v>
      </c>
      <c r="Q4699" s="735" t="str">
        <f t="shared" si="127"/>
        <v>32 - INDETERMINADO</v>
      </c>
      <c r="R4699" s="736" t="s">
        <v>523</v>
      </c>
    </row>
    <row r="4700" spans="1:18" s="28" customFormat="1" ht="12" x14ac:dyDescent="0.2">
      <c r="A4700" s="717" t="s">
        <v>514</v>
      </c>
      <c r="B4700" s="718" t="s">
        <v>515</v>
      </c>
      <c r="C4700" s="718" t="s">
        <v>147</v>
      </c>
      <c r="D4700" s="718" t="s">
        <v>554</v>
      </c>
      <c r="E4700" s="719">
        <v>3000</v>
      </c>
      <c r="F4700" s="720" t="s">
        <v>5496</v>
      </c>
      <c r="G4700" s="718" t="s">
        <v>5497</v>
      </c>
      <c r="H4700" s="718" t="s">
        <v>519</v>
      </c>
      <c r="I4700" s="718" t="s">
        <v>528</v>
      </c>
      <c r="J4700" s="718" t="s">
        <v>547</v>
      </c>
      <c r="K4700" s="721" t="s">
        <v>557</v>
      </c>
      <c r="L4700" s="732">
        <v>5</v>
      </c>
      <c r="M4700" s="733">
        <v>15000</v>
      </c>
      <c r="N4700" s="734" t="s">
        <v>557</v>
      </c>
      <c r="O4700" s="732">
        <v>6</v>
      </c>
      <c r="P4700" s="733">
        <v>18000</v>
      </c>
      <c r="Q4700" s="735" t="str">
        <f t="shared" si="127"/>
        <v>13 - INDETERMINADO</v>
      </c>
      <c r="R4700" s="736" t="s">
        <v>523</v>
      </c>
    </row>
    <row r="4701" spans="1:18" s="28" customFormat="1" ht="12" x14ac:dyDescent="0.2">
      <c r="A4701" s="717" t="s">
        <v>514</v>
      </c>
      <c r="B4701" s="718" t="s">
        <v>549</v>
      </c>
      <c r="C4701" s="718" t="s">
        <v>147</v>
      </c>
      <c r="D4701" s="718" t="s">
        <v>550</v>
      </c>
      <c r="E4701" s="719">
        <v>4000</v>
      </c>
      <c r="F4701" s="720" t="s">
        <v>5498</v>
      </c>
      <c r="G4701" s="718" t="s">
        <v>5499</v>
      </c>
      <c r="H4701" s="718" t="s">
        <v>519</v>
      </c>
      <c r="I4701" s="718" t="s">
        <v>520</v>
      </c>
      <c r="J4701" s="718" t="s">
        <v>1147</v>
      </c>
      <c r="K4701" s="721" t="s">
        <v>5500</v>
      </c>
      <c r="L4701" s="732">
        <v>8</v>
      </c>
      <c r="M4701" s="733">
        <v>30313.34</v>
      </c>
      <c r="N4701" s="734">
        <v>0</v>
      </c>
      <c r="O4701" s="732">
        <v>6</v>
      </c>
      <c r="P4701" s="733">
        <v>23855</v>
      </c>
      <c r="Q4701" s="735">
        <f t="shared" si="127"/>
        <v>0</v>
      </c>
      <c r="R4701" s="736" t="s">
        <v>523</v>
      </c>
    </row>
    <row r="4702" spans="1:18" s="28" customFormat="1" ht="12" x14ac:dyDescent="0.2">
      <c r="A4702" s="717" t="s">
        <v>514</v>
      </c>
      <c r="B4702" s="718" t="s">
        <v>549</v>
      </c>
      <c r="C4702" s="718" t="s">
        <v>147</v>
      </c>
      <c r="D4702" s="718" t="s">
        <v>2268</v>
      </c>
      <c r="E4702" s="719">
        <v>4000</v>
      </c>
      <c r="F4702" s="720" t="s">
        <v>5501</v>
      </c>
      <c r="G4702" s="718" t="s">
        <v>5502</v>
      </c>
      <c r="H4702" s="718" t="s">
        <v>519</v>
      </c>
      <c r="I4702" s="718" t="s">
        <v>528</v>
      </c>
      <c r="J4702" s="718" t="s">
        <v>547</v>
      </c>
      <c r="K4702" s="721" t="s">
        <v>5503</v>
      </c>
      <c r="L4702" s="732">
        <v>3</v>
      </c>
      <c r="M4702" s="733">
        <v>11653.34</v>
      </c>
      <c r="N4702" s="734">
        <v>0</v>
      </c>
      <c r="O4702" s="732">
        <v>6</v>
      </c>
      <c r="P4702" s="733">
        <v>24000</v>
      </c>
      <c r="Q4702" s="735">
        <f t="shared" si="127"/>
        <v>0</v>
      </c>
      <c r="R4702" s="736" t="s">
        <v>523</v>
      </c>
    </row>
    <row r="4703" spans="1:18" s="28" customFormat="1" ht="12" x14ac:dyDescent="0.2">
      <c r="A4703" s="717" t="s">
        <v>514</v>
      </c>
      <c r="B4703" s="718" t="s">
        <v>515</v>
      </c>
      <c r="C4703" s="718" t="s">
        <v>147</v>
      </c>
      <c r="D4703" s="718" t="s">
        <v>5504</v>
      </c>
      <c r="E4703" s="719">
        <v>4500</v>
      </c>
      <c r="F4703" s="720" t="s">
        <v>5505</v>
      </c>
      <c r="G4703" s="718" t="s">
        <v>5506</v>
      </c>
      <c r="H4703" s="718" t="s">
        <v>519</v>
      </c>
      <c r="I4703" s="718" t="s">
        <v>528</v>
      </c>
      <c r="J4703" s="718" t="s">
        <v>547</v>
      </c>
      <c r="K4703" s="721" t="s">
        <v>557</v>
      </c>
      <c r="L4703" s="732">
        <v>5</v>
      </c>
      <c r="M4703" s="733">
        <v>22500</v>
      </c>
      <c r="N4703" s="734" t="s">
        <v>557</v>
      </c>
      <c r="O4703" s="732">
        <v>6</v>
      </c>
      <c r="P4703" s="733">
        <v>27000</v>
      </c>
      <c r="Q4703" s="735"/>
      <c r="R4703" s="736" t="s">
        <v>543</v>
      </c>
    </row>
    <row r="4704" spans="1:18" s="28" customFormat="1" ht="12" x14ac:dyDescent="0.2">
      <c r="A4704" s="717" t="s">
        <v>514</v>
      </c>
      <c r="B4704" s="718" t="s">
        <v>515</v>
      </c>
      <c r="C4704" s="718" t="s">
        <v>147</v>
      </c>
      <c r="D4704" s="718" t="s">
        <v>755</v>
      </c>
      <c r="E4704" s="719">
        <v>3000</v>
      </c>
      <c r="F4704" s="720" t="s">
        <v>5507</v>
      </c>
      <c r="G4704" s="718" t="s">
        <v>5508</v>
      </c>
      <c r="H4704" s="718"/>
      <c r="I4704" s="718" t="s">
        <v>520</v>
      </c>
      <c r="J4704" s="718" t="s">
        <v>3038</v>
      </c>
      <c r="K4704" s="721" t="s">
        <v>530</v>
      </c>
      <c r="L4704" s="732">
        <v>5</v>
      </c>
      <c r="M4704" s="733">
        <v>15000</v>
      </c>
      <c r="N4704" s="734" t="s">
        <v>530</v>
      </c>
      <c r="O4704" s="732">
        <v>6</v>
      </c>
      <c r="P4704" s="733">
        <v>18000</v>
      </c>
      <c r="Q4704" s="735" t="str">
        <f>+N4704</f>
        <v>4 - INDETERMINADO</v>
      </c>
      <c r="R4704" s="736" t="s">
        <v>523</v>
      </c>
    </row>
    <row r="4705" spans="1:18" s="28" customFormat="1" ht="12" x14ac:dyDescent="0.2">
      <c r="A4705" s="717" t="s">
        <v>514</v>
      </c>
      <c r="B4705" s="718" t="s">
        <v>515</v>
      </c>
      <c r="C4705" s="718" t="s">
        <v>147</v>
      </c>
      <c r="D4705" s="718" t="s">
        <v>1576</v>
      </c>
      <c r="E4705" s="719">
        <v>3000</v>
      </c>
      <c r="F4705" s="720" t="s">
        <v>5509</v>
      </c>
      <c r="G4705" s="718" t="s">
        <v>5510</v>
      </c>
      <c r="H4705" s="718"/>
      <c r="I4705" s="718" t="s">
        <v>520</v>
      </c>
      <c r="J4705" s="718" t="s">
        <v>4732</v>
      </c>
      <c r="K4705" s="721" t="s">
        <v>530</v>
      </c>
      <c r="L4705" s="732">
        <v>5</v>
      </c>
      <c r="M4705" s="733">
        <v>15000</v>
      </c>
      <c r="N4705" s="734" t="s">
        <v>530</v>
      </c>
      <c r="O4705" s="732">
        <v>6</v>
      </c>
      <c r="P4705" s="733">
        <v>18000</v>
      </c>
      <c r="Q4705" s="735" t="str">
        <f>+N4705</f>
        <v>4 - INDETERMINADO</v>
      </c>
      <c r="R4705" s="736" t="s">
        <v>523</v>
      </c>
    </row>
    <row r="4706" spans="1:18" s="28" customFormat="1" ht="12" x14ac:dyDescent="0.2">
      <c r="A4706" s="717" t="s">
        <v>514</v>
      </c>
      <c r="B4706" s="718" t="s">
        <v>515</v>
      </c>
      <c r="C4706" s="718" t="s">
        <v>147</v>
      </c>
      <c r="D4706" s="718" t="s">
        <v>5511</v>
      </c>
      <c r="E4706" s="719">
        <v>4000</v>
      </c>
      <c r="F4706" s="720" t="s">
        <v>5512</v>
      </c>
      <c r="G4706" s="718" t="s">
        <v>5513</v>
      </c>
      <c r="H4706" s="718"/>
      <c r="I4706" s="718" t="s">
        <v>528</v>
      </c>
      <c r="J4706" s="718" t="s">
        <v>5514</v>
      </c>
      <c r="K4706" s="721">
        <v>1</v>
      </c>
      <c r="L4706" s="732">
        <v>1</v>
      </c>
      <c r="M4706" s="733">
        <v>4000</v>
      </c>
      <c r="N4706" s="734" t="s">
        <v>542</v>
      </c>
      <c r="O4706" s="732">
        <v>0</v>
      </c>
      <c r="P4706" s="733">
        <v>0</v>
      </c>
      <c r="Q4706" s="735"/>
      <c r="R4706" s="736" t="s">
        <v>543</v>
      </c>
    </row>
    <row r="4707" spans="1:18" s="28" customFormat="1" ht="12" x14ac:dyDescent="0.2">
      <c r="A4707" s="717" t="s">
        <v>514</v>
      </c>
      <c r="B4707" s="718" t="s">
        <v>515</v>
      </c>
      <c r="C4707" s="718" t="s">
        <v>147</v>
      </c>
      <c r="D4707" s="718" t="s">
        <v>2080</v>
      </c>
      <c r="E4707" s="719">
        <v>5000</v>
      </c>
      <c r="F4707" s="720" t="s">
        <v>5515</v>
      </c>
      <c r="G4707" s="718" t="s">
        <v>5516</v>
      </c>
      <c r="H4707" s="718" t="s">
        <v>527</v>
      </c>
      <c r="I4707" s="718" t="s">
        <v>528</v>
      </c>
      <c r="J4707" s="718" t="s">
        <v>5517</v>
      </c>
      <c r="K4707" s="721" t="s">
        <v>612</v>
      </c>
      <c r="L4707" s="732">
        <v>5</v>
      </c>
      <c r="M4707" s="733">
        <v>24110.22</v>
      </c>
      <c r="N4707" s="734" t="s">
        <v>612</v>
      </c>
      <c r="O4707" s="732">
        <v>6</v>
      </c>
      <c r="P4707" s="733">
        <v>30000</v>
      </c>
      <c r="Q4707" s="735" t="str">
        <f>+N4707</f>
        <v>15 - INDETERMINADO</v>
      </c>
      <c r="R4707" s="736" t="s">
        <v>523</v>
      </c>
    </row>
    <row r="4708" spans="1:18" s="28" customFormat="1" ht="12" x14ac:dyDescent="0.2">
      <c r="A4708" s="717" t="s">
        <v>514</v>
      </c>
      <c r="B4708" s="718" t="s">
        <v>515</v>
      </c>
      <c r="C4708" s="718" t="s">
        <v>147</v>
      </c>
      <c r="D4708" s="718" t="s">
        <v>1856</v>
      </c>
      <c r="E4708" s="719">
        <v>3000</v>
      </c>
      <c r="F4708" s="720" t="s">
        <v>5518</v>
      </c>
      <c r="G4708" s="718" t="s">
        <v>5519</v>
      </c>
      <c r="H4708" s="718" t="s">
        <v>527</v>
      </c>
      <c r="I4708" s="718" t="s">
        <v>520</v>
      </c>
      <c r="J4708" s="718" t="s">
        <v>3725</v>
      </c>
      <c r="K4708" s="721" t="s">
        <v>530</v>
      </c>
      <c r="L4708" s="732">
        <v>5</v>
      </c>
      <c r="M4708" s="733">
        <v>15000</v>
      </c>
      <c r="N4708" s="734" t="s">
        <v>530</v>
      </c>
      <c r="O4708" s="732">
        <v>2</v>
      </c>
      <c r="P4708" s="733">
        <v>5900</v>
      </c>
      <c r="Q4708" s="735"/>
      <c r="R4708" s="736" t="s">
        <v>543</v>
      </c>
    </row>
    <row r="4709" spans="1:18" s="28" customFormat="1" ht="12" x14ac:dyDescent="0.2">
      <c r="A4709" s="717" t="s">
        <v>514</v>
      </c>
      <c r="B4709" s="718" t="s">
        <v>515</v>
      </c>
      <c r="C4709" s="718" t="s">
        <v>147</v>
      </c>
      <c r="D4709" s="718" t="s">
        <v>667</v>
      </c>
      <c r="E4709" s="719">
        <v>3000</v>
      </c>
      <c r="F4709" s="720" t="s">
        <v>5520</v>
      </c>
      <c r="G4709" s="718" t="s">
        <v>5521</v>
      </c>
      <c r="H4709" s="718" t="s">
        <v>519</v>
      </c>
      <c r="I4709" s="718" t="s">
        <v>528</v>
      </c>
      <c r="J4709" s="718" t="s">
        <v>547</v>
      </c>
      <c r="K4709" s="721" t="s">
        <v>612</v>
      </c>
      <c r="L4709" s="732">
        <v>5</v>
      </c>
      <c r="M4709" s="733">
        <v>15000</v>
      </c>
      <c r="N4709" s="734" t="s">
        <v>612</v>
      </c>
      <c r="O4709" s="732">
        <v>6</v>
      </c>
      <c r="P4709" s="733">
        <v>17800</v>
      </c>
      <c r="Q4709" s="735" t="str">
        <f>+N4709</f>
        <v>15 - INDETERMINADO</v>
      </c>
      <c r="R4709" s="736" t="s">
        <v>523</v>
      </c>
    </row>
    <row r="4710" spans="1:18" s="28" customFormat="1" ht="12" x14ac:dyDescent="0.2">
      <c r="A4710" s="717" t="s">
        <v>514</v>
      </c>
      <c r="B4710" s="718" t="s">
        <v>515</v>
      </c>
      <c r="C4710" s="718" t="s">
        <v>147</v>
      </c>
      <c r="D4710" s="718" t="s">
        <v>5522</v>
      </c>
      <c r="E4710" s="719">
        <v>3000</v>
      </c>
      <c r="F4710" s="720" t="s">
        <v>5523</v>
      </c>
      <c r="G4710" s="718" t="s">
        <v>5524</v>
      </c>
      <c r="H4710" s="718" t="s">
        <v>519</v>
      </c>
      <c r="I4710" s="718" t="s">
        <v>528</v>
      </c>
      <c r="J4710" s="718" t="s">
        <v>1235</v>
      </c>
      <c r="K4710" s="721">
        <v>36</v>
      </c>
      <c r="L4710" s="732">
        <v>3</v>
      </c>
      <c r="M4710" s="733">
        <v>6700</v>
      </c>
      <c r="N4710" s="734" t="s">
        <v>542</v>
      </c>
      <c r="O4710" s="732">
        <v>0</v>
      </c>
      <c r="P4710" s="733">
        <v>0</v>
      </c>
      <c r="Q4710" s="735"/>
      <c r="R4710" s="736" t="s">
        <v>543</v>
      </c>
    </row>
    <row r="4711" spans="1:18" s="28" customFormat="1" ht="12" x14ac:dyDescent="0.2">
      <c r="A4711" s="717" t="s">
        <v>514</v>
      </c>
      <c r="B4711" s="718" t="s">
        <v>549</v>
      </c>
      <c r="C4711" s="718" t="s">
        <v>147</v>
      </c>
      <c r="D4711" s="718" t="s">
        <v>550</v>
      </c>
      <c r="E4711" s="719">
        <v>4000</v>
      </c>
      <c r="F4711" s="720" t="s">
        <v>5525</v>
      </c>
      <c r="G4711" s="718" t="s">
        <v>5526</v>
      </c>
      <c r="H4711" s="718" t="s">
        <v>519</v>
      </c>
      <c r="I4711" s="718" t="s">
        <v>520</v>
      </c>
      <c r="J4711" s="718" t="s">
        <v>534</v>
      </c>
      <c r="K4711" s="721" t="s">
        <v>5527</v>
      </c>
      <c r="L4711" s="732">
        <v>3</v>
      </c>
      <c r="M4711" s="733">
        <v>11516.66</v>
      </c>
      <c r="N4711" s="734">
        <v>0</v>
      </c>
      <c r="O4711" s="732">
        <v>6</v>
      </c>
      <c r="P4711" s="733">
        <v>24000</v>
      </c>
      <c r="Q4711" s="735">
        <f t="shared" ref="Q4711:Q4719" si="128">+N4711</f>
        <v>0</v>
      </c>
      <c r="R4711" s="736" t="s">
        <v>523</v>
      </c>
    </row>
    <row r="4712" spans="1:18" s="28" customFormat="1" ht="12" x14ac:dyDescent="0.2">
      <c r="A4712" s="717" t="s">
        <v>514</v>
      </c>
      <c r="B4712" s="718" t="s">
        <v>515</v>
      </c>
      <c r="C4712" s="718" t="s">
        <v>147</v>
      </c>
      <c r="D4712" s="718" t="s">
        <v>5528</v>
      </c>
      <c r="E4712" s="719">
        <v>1800</v>
      </c>
      <c r="F4712" s="720" t="s">
        <v>5529</v>
      </c>
      <c r="G4712" s="718" t="s">
        <v>5530</v>
      </c>
      <c r="H4712" s="718" t="s">
        <v>930</v>
      </c>
      <c r="I4712" s="718" t="s">
        <v>520</v>
      </c>
      <c r="J4712" s="718" t="s">
        <v>1635</v>
      </c>
      <c r="K4712" s="721" t="s">
        <v>5531</v>
      </c>
      <c r="L4712" s="732">
        <v>12</v>
      </c>
      <c r="M4712" s="733">
        <v>22410</v>
      </c>
      <c r="N4712" s="734" t="s">
        <v>5531</v>
      </c>
      <c r="O4712" s="732">
        <v>6</v>
      </c>
      <c r="P4712" s="733">
        <v>10800</v>
      </c>
      <c r="Q4712" s="735" t="str">
        <f t="shared" si="128"/>
        <v>49 - INDETERMINADO</v>
      </c>
      <c r="R4712" s="736" t="s">
        <v>523</v>
      </c>
    </row>
    <row r="4713" spans="1:18" s="28" customFormat="1" ht="12" x14ac:dyDescent="0.2">
      <c r="A4713" s="717" t="s">
        <v>514</v>
      </c>
      <c r="B4713" s="718" t="s">
        <v>549</v>
      </c>
      <c r="C4713" s="718" t="s">
        <v>147</v>
      </c>
      <c r="D4713" s="718" t="s">
        <v>728</v>
      </c>
      <c r="E4713" s="719">
        <v>2000</v>
      </c>
      <c r="F4713" s="720" t="s">
        <v>5532</v>
      </c>
      <c r="G4713" s="718" t="s">
        <v>5533</v>
      </c>
      <c r="H4713" s="718" t="s">
        <v>519</v>
      </c>
      <c r="I4713" s="718" t="s">
        <v>1332</v>
      </c>
      <c r="J4713" s="718" t="s">
        <v>1050</v>
      </c>
      <c r="K4713" s="721" t="s">
        <v>542</v>
      </c>
      <c r="L4713" s="732">
        <v>0</v>
      </c>
      <c r="M4713" s="733">
        <v>0</v>
      </c>
      <c r="N4713" s="734">
        <v>0</v>
      </c>
      <c r="O4713" s="732">
        <v>4</v>
      </c>
      <c r="P4713" s="733">
        <v>7415.1399999999994</v>
      </c>
      <c r="Q4713" s="735">
        <f t="shared" si="128"/>
        <v>0</v>
      </c>
      <c r="R4713" s="736" t="s">
        <v>523</v>
      </c>
    </row>
    <row r="4714" spans="1:18" s="28" customFormat="1" ht="12" x14ac:dyDescent="0.2">
      <c r="A4714" s="717" t="s">
        <v>514</v>
      </c>
      <c r="B4714" s="718" t="s">
        <v>549</v>
      </c>
      <c r="C4714" s="718" t="s">
        <v>147</v>
      </c>
      <c r="D4714" s="718" t="s">
        <v>544</v>
      </c>
      <c r="E4714" s="719">
        <v>4500</v>
      </c>
      <c r="F4714" s="720" t="s">
        <v>5534</v>
      </c>
      <c r="G4714" s="718" t="s">
        <v>5535</v>
      </c>
      <c r="H4714" s="718" t="s">
        <v>519</v>
      </c>
      <c r="I4714" s="718" t="s">
        <v>528</v>
      </c>
      <c r="J4714" s="718" t="s">
        <v>547</v>
      </c>
      <c r="K4714" s="721" t="s">
        <v>5536</v>
      </c>
      <c r="L4714" s="732">
        <v>3</v>
      </c>
      <c r="M4714" s="733">
        <v>12933.33</v>
      </c>
      <c r="N4714" s="734">
        <v>0</v>
      </c>
      <c r="O4714" s="732">
        <v>6</v>
      </c>
      <c r="P4714" s="733">
        <v>26992.5</v>
      </c>
      <c r="Q4714" s="735">
        <f t="shared" si="128"/>
        <v>0</v>
      </c>
      <c r="R4714" s="736" t="s">
        <v>523</v>
      </c>
    </row>
    <row r="4715" spans="1:18" s="28" customFormat="1" ht="12" x14ac:dyDescent="0.2">
      <c r="A4715" s="717" t="s">
        <v>514</v>
      </c>
      <c r="B4715" s="718" t="s">
        <v>515</v>
      </c>
      <c r="C4715" s="718" t="s">
        <v>147</v>
      </c>
      <c r="D4715" s="718" t="s">
        <v>755</v>
      </c>
      <c r="E4715" s="719">
        <v>3000</v>
      </c>
      <c r="F4715" s="720" t="s">
        <v>5537</v>
      </c>
      <c r="G4715" s="718" t="s">
        <v>5538</v>
      </c>
      <c r="H4715" s="718" t="s">
        <v>527</v>
      </c>
      <c r="I4715" s="718" t="s">
        <v>528</v>
      </c>
      <c r="J4715" s="718" t="s">
        <v>656</v>
      </c>
      <c r="K4715" s="721" t="s">
        <v>530</v>
      </c>
      <c r="L4715" s="732">
        <v>12</v>
      </c>
      <c r="M4715" s="733">
        <v>36600</v>
      </c>
      <c r="N4715" s="734" t="s">
        <v>530</v>
      </c>
      <c r="O4715" s="732">
        <v>6</v>
      </c>
      <c r="P4715" s="733">
        <v>18000</v>
      </c>
      <c r="Q4715" s="735" t="str">
        <f t="shared" si="128"/>
        <v>4 - INDETERMINADO</v>
      </c>
      <c r="R4715" s="736" t="s">
        <v>523</v>
      </c>
    </row>
    <row r="4716" spans="1:18" s="28" customFormat="1" ht="12" x14ac:dyDescent="0.2">
      <c r="A4716" s="717" t="s">
        <v>514</v>
      </c>
      <c r="B4716" s="718" t="s">
        <v>515</v>
      </c>
      <c r="C4716" s="718" t="s">
        <v>147</v>
      </c>
      <c r="D4716" s="718" t="s">
        <v>1232</v>
      </c>
      <c r="E4716" s="719">
        <v>5000</v>
      </c>
      <c r="F4716" s="720" t="s">
        <v>5539</v>
      </c>
      <c r="G4716" s="718" t="s">
        <v>5540</v>
      </c>
      <c r="H4716" s="718" t="s">
        <v>519</v>
      </c>
      <c r="I4716" s="718" t="s">
        <v>528</v>
      </c>
      <c r="J4716" s="718" t="s">
        <v>547</v>
      </c>
      <c r="K4716" s="721" t="s">
        <v>557</v>
      </c>
      <c r="L4716" s="732">
        <v>12</v>
      </c>
      <c r="M4716" s="733">
        <v>60263.880000000005</v>
      </c>
      <c r="N4716" s="734" t="s">
        <v>557</v>
      </c>
      <c r="O4716" s="732">
        <v>6</v>
      </c>
      <c r="P4716" s="733">
        <v>30000</v>
      </c>
      <c r="Q4716" s="735" t="str">
        <f t="shared" si="128"/>
        <v>13 - INDETERMINADO</v>
      </c>
      <c r="R4716" s="736" t="s">
        <v>523</v>
      </c>
    </row>
    <row r="4717" spans="1:18" s="28" customFormat="1" ht="12" x14ac:dyDescent="0.2">
      <c r="A4717" s="717" t="s">
        <v>514</v>
      </c>
      <c r="B4717" s="718" t="s">
        <v>515</v>
      </c>
      <c r="C4717" s="718" t="s">
        <v>147</v>
      </c>
      <c r="D4717" s="718" t="s">
        <v>948</v>
      </c>
      <c r="E4717" s="719">
        <v>2000</v>
      </c>
      <c r="F4717" s="720" t="s">
        <v>5541</v>
      </c>
      <c r="G4717" s="718" t="s">
        <v>5542</v>
      </c>
      <c r="H4717" s="718"/>
      <c r="I4717" s="718" t="s">
        <v>5543</v>
      </c>
      <c r="J4717" s="718" t="s">
        <v>5543</v>
      </c>
      <c r="K4717" s="721" t="s">
        <v>625</v>
      </c>
      <c r="L4717" s="732">
        <v>12</v>
      </c>
      <c r="M4717" s="733">
        <v>24810</v>
      </c>
      <c r="N4717" s="734" t="s">
        <v>625</v>
      </c>
      <c r="O4717" s="732">
        <v>0</v>
      </c>
      <c r="P4717" s="733">
        <v>0</v>
      </c>
      <c r="Q4717" s="735" t="str">
        <f t="shared" si="128"/>
        <v>117 - INDETERMINADO</v>
      </c>
      <c r="R4717" s="736" t="s">
        <v>523</v>
      </c>
    </row>
    <row r="4718" spans="1:18" s="28" customFormat="1" ht="12" x14ac:dyDescent="0.2">
      <c r="A4718" s="717" t="s">
        <v>514</v>
      </c>
      <c r="B4718" s="718" t="s">
        <v>515</v>
      </c>
      <c r="C4718" s="718" t="s">
        <v>147</v>
      </c>
      <c r="D4718" s="718" t="s">
        <v>544</v>
      </c>
      <c r="E4718" s="719">
        <v>4500</v>
      </c>
      <c r="F4718" s="720" t="s">
        <v>5544</v>
      </c>
      <c r="G4718" s="718" t="s">
        <v>5545</v>
      </c>
      <c r="H4718" s="718" t="s">
        <v>519</v>
      </c>
      <c r="I4718" s="718" t="s">
        <v>528</v>
      </c>
      <c r="J4718" s="718" t="s">
        <v>547</v>
      </c>
      <c r="K4718" s="721" t="s">
        <v>700</v>
      </c>
      <c r="L4718" s="732">
        <v>5</v>
      </c>
      <c r="M4718" s="733">
        <v>22500</v>
      </c>
      <c r="N4718" s="734" t="s">
        <v>700</v>
      </c>
      <c r="O4718" s="732">
        <v>6</v>
      </c>
      <c r="P4718" s="733">
        <v>27000</v>
      </c>
      <c r="Q4718" s="735" t="str">
        <f t="shared" si="128"/>
        <v>3 - INDETERMINADO</v>
      </c>
      <c r="R4718" s="736" t="s">
        <v>523</v>
      </c>
    </row>
    <row r="4719" spans="1:18" s="28" customFormat="1" ht="12" x14ac:dyDescent="0.2">
      <c r="A4719" s="717" t="s">
        <v>514</v>
      </c>
      <c r="B4719" s="718" t="s">
        <v>515</v>
      </c>
      <c r="C4719" s="718" t="s">
        <v>147</v>
      </c>
      <c r="D4719" s="718" t="s">
        <v>1232</v>
      </c>
      <c r="E4719" s="719">
        <v>5500</v>
      </c>
      <c r="F4719" s="720" t="s">
        <v>5546</v>
      </c>
      <c r="G4719" s="718" t="s">
        <v>5547</v>
      </c>
      <c r="H4719" s="718" t="s">
        <v>519</v>
      </c>
      <c r="I4719" s="718" t="s">
        <v>528</v>
      </c>
      <c r="J4719" s="718" t="s">
        <v>547</v>
      </c>
      <c r="K4719" s="721" t="s">
        <v>535</v>
      </c>
      <c r="L4719" s="732">
        <v>12</v>
      </c>
      <c r="M4719" s="733">
        <v>66600</v>
      </c>
      <c r="N4719" s="734" t="s">
        <v>535</v>
      </c>
      <c r="O4719" s="732">
        <v>6</v>
      </c>
      <c r="P4719" s="733">
        <v>32992.36</v>
      </c>
      <c r="Q4719" s="735" t="str">
        <f t="shared" si="128"/>
        <v>12 - INDETERMINADO</v>
      </c>
      <c r="R4719" s="736" t="s">
        <v>523</v>
      </c>
    </row>
    <row r="4720" spans="1:18" s="28" customFormat="1" ht="12" x14ac:dyDescent="0.2">
      <c r="A4720" s="717" t="s">
        <v>514</v>
      </c>
      <c r="B4720" s="718" t="s">
        <v>515</v>
      </c>
      <c r="C4720" s="718" t="s">
        <v>147</v>
      </c>
      <c r="D4720" s="718" t="s">
        <v>2107</v>
      </c>
      <c r="E4720" s="719">
        <v>1800</v>
      </c>
      <c r="F4720" s="720" t="s">
        <v>5548</v>
      </c>
      <c r="G4720" s="718" t="s">
        <v>5549</v>
      </c>
      <c r="H4720" s="718" t="s">
        <v>565</v>
      </c>
      <c r="I4720" s="718" t="s">
        <v>794</v>
      </c>
      <c r="J4720" s="718" t="s">
        <v>5550</v>
      </c>
      <c r="K4720" s="721" t="s">
        <v>1236</v>
      </c>
      <c r="L4720" s="732">
        <v>12</v>
      </c>
      <c r="M4720" s="733">
        <v>22410</v>
      </c>
      <c r="N4720" s="734" t="s">
        <v>1236</v>
      </c>
      <c r="O4720" s="732">
        <v>2</v>
      </c>
      <c r="P4720" s="733">
        <v>2580</v>
      </c>
      <c r="Q4720" s="735"/>
      <c r="R4720" s="736" t="s">
        <v>543</v>
      </c>
    </row>
    <row r="4721" spans="1:18" s="28" customFormat="1" ht="12" x14ac:dyDescent="0.2">
      <c r="A4721" s="717" t="s">
        <v>514</v>
      </c>
      <c r="B4721" s="718" t="s">
        <v>515</v>
      </c>
      <c r="C4721" s="718" t="s">
        <v>147</v>
      </c>
      <c r="D4721" s="718" t="s">
        <v>825</v>
      </c>
      <c r="E4721" s="719">
        <v>3000</v>
      </c>
      <c r="F4721" s="720" t="s">
        <v>5551</v>
      </c>
      <c r="G4721" s="718" t="s">
        <v>5552</v>
      </c>
      <c r="H4721" s="718" t="s">
        <v>519</v>
      </c>
      <c r="I4721" s="718" t="s">
        <v>528</v>
      </c>
      <c r="J4721" s="718" t="s">
        <v>547</v>
      </c>
      <c r="K4721" s="721" t="s">
        <v>530</v>
      </c>
      <c r="L4721" s="732">
        <v>5</v>
      </c>
      <c r="M4721" s="733">
        <v>14900</v>
      </c>
      <c r="N4721" s="734" t="s">
        <v>530</v>
      </c>
      <c r="O4721" s="732">
        <v>6</v>
      </c>
      <c r="P4721" s="733">
        <v>17800</v>
      </c>
      <c r="Q4721" s="735" t="str">
        <f t="shared" ref="Q4721:Q4729" si="129">+N4721</f>
        <v>4 - INDETERMINADO</v>
      </c>
      <c r="R4721" s="736" t="s">
        <v>523</v>
      </c>
    </row>
    <row r="4722" spans="1:18" s="28" customFormat="1" ht="12" x14ac:dyDescent="0.2">
      <c r="A4722" s="717" t="s">
        <v>514</v>
      </c>
      <c r="B4722" s="718" t="s">
        <v>515</v>
      </c>
      <c r="C4722" s="718" t="s">
        <v>147</v>
      </c>
      <c r="D4722" s="718" t="s">
        <v>536</v>
      </c>
      <c r="E4722" s="719">
        <v>3000</v>
      </c>
      <c r="F4722" s="720" t="s">
        <v>5553</v>
      </c>
      <c r="G4722" s="718" t="s">
        <v>5554</v>
      </c>
      <c r="H4722" s="718" t="s">
        <v>539</v>
      </c>
      <c r="I4722" s="718" t="s">
        <v>520</v>
      </c>
      <c r="J4722" s="718" t="s">
        <v>576</v>
      </c>
      <c r="K4722" s="721" t="s">
        <v>541</v>
      </c>
      <c r="L4722" s="732">
        <v>5</v>
      </c>
      <c r="M4722" s="733">
        <v>15000</v>
      </c>
      <c r="N4722" s="734" t="s">
        <v>541</v>
      </c>
      <c r="O4722" s="732">
        <v>6</v>
      </c>
      <c r="P4722" s="733">
        <v>17800</v>
      </c>
      <c r="Q4722" s="735" t="str">
        <f t="shared" si="129"/>
        <v>5 - INDETERMINADO</v>
      </c>
      <c r="R4722" s="736" t="s">
        <v>523</v>
      </c>
    </row>
    <row r="4723" spans="1:18" s="28" customFormat="1" ht="12" x14ac:dyDescent="0.2">
      <c r="A4723" s="717" t="s">
        <v>514</v>
      </c>
      <c r="B4723" s="718" t="s">
        <v>515</v>
      </c>
      <c r="C4723" s="718" t="s">
        <v>147</v>
      </c>
      <c r="D4723" s="718" t="s">
        <v>608</v>
      </c>
      <c r="E4723" s="719">
        <v>2000</v>
      </c>
      <c r="F4723" s="720" t="s">
        <v>5555</v>
      </c>
      <c r="G4723" s="718" t="s">
        <v>5556</v>
      </c>
      <c r="H4723" s="718" t="s">
        <v>539</v>
      </c>
      <c r="I4723" s="718" t="s">
        <v>520</v>
      </c>
      <c r="J4723" s="718" t="s">
        <v>2066</v>
      </c>
      <c r="K4723" s="721" t="s">
        <v>535</v>
      </c>
      <c r="L4723" s="732">
        <v>12</v>
      </c>
      <c r="M4723" s="733">
        <v>24810</v>
      </c>
      <c r="N4723" s="734" t="s">
        <v>535</v>
      </c>
      <c r="O4723" s="732">
        <v>6</v>
      </c>
      <c r="P4723" s="733">
        <v>12000</v>
      </c>
      <c r="Q4723" s="735" t="str">
        <f t="shared" si="129"/>
        <v>12 - INDETERMINADO</v>
      </c>
      <c r="R4723" s="736" t="s">
        <v>523</v>
      </c>
    </row>
    <row r="4724" spans="1:18" s="28" customFormat="1" ht="12" x14ac:dyDescent="0.2">
      <c r="A4724" s="717" t="s">
        <v>514</v>
      </c>
      <c r="B4724" s="718" t="s">
        <v>515</v>
      </c>
      <c r="C4724" s="718" t="s">
        <v>147</v>
      </c>
      <c r="D4724" s="718" t="s">
        <v>1728</v>
      </c>
      <c r="E4724" s="719">
        <v>5500</v>
      </c>
      <c r="F4724" s="720" t="s">
        <v>5557</v>
      </c>
      <c r="G4724" s="718" t="s">
        <v>5558</v>
      </c>
      <c r="H4724" s="718" t="s">
        <v>519</v>
      </c>
      <c r="I4724" s="718" t="s">
        <v>528</v>
      </c>
      <c r="J4724" s="718" t="s">
        <v>547</v>
      </c>
      <c r="K4724" s="721" t="s">
        <v>1153</v>
      </c>
      <c r="L4724" s="732">
        <v>12</v>
      </c>
      <c r="M4724" s="733">
        <v>66600</v>
      </c>
      <c r="N4724" s="734" t="s">
        <v>1153</v>
      </c>
      <c r="O4724" s="732">
        <v>6</v>
      </c>
      <c r="P4724" s="733">
        <v>32996.94</v>
      </c>
      <c r="Q4724" s="735" t="str">
        <f t="shared" si="129"/>
        <v>17 - INDETERMINADO</v>
      </c>
      <c r="R4724" s="736" t="s">
        <v>523</v>
      </c>
    </row>
    <row r="4725" spans="1:18" s="28" customFormat="1" ht="12" x14ac:dyDescent="0.2">
      <c r="A4725" s="717" t="s">
        <v>514</v>
      </c>
      <c r="B4725" s="718" t="s">
        <v>515</v>
      </c>
      <c r="C4725" s="718" t="s">
        <v>147</v>
      </c>
      <c r="D4725" s="718" t="s">
        <v>1488</v>
      </c>
      <c r="E4725" s="719">
        <v>3000</v>
      </c>
      <c r="F4725" s="720" t="s">
        <v>5559</v>
      </c>
      <c r="G4725" s="718" t="s">
        <v>5560</v>
      </c>
      <c r="H4725" s="718" t="s">
        <v>623</v>
      </c>
      <c r="I4725" s="718" t="s">
        <v>520</v>
      </c>
      <c r="J4725" s="718" t="s">
        <v>1038</v>
      </c>
      <c r="K4725" s="721" t="s">
        <v>612</v>
      </c>
      <c r="L4725" s="732">
        <v>5</v>
      </c>
      <c r="M4725" s="733">
        <v>15000</v>
      </c>
      <c r="N4725" s="734" t="s">
        <v>612</v>
      </c>
      <c r="O4725" s="732">
        <v>6</v>
      </c>
      <c r="P4725" s="733">
        <v>10176.73</v>
      </c>
      <c r="Q4725" s="735" t="str">
        <f t="shared" si="129"/>
        <v>15 - INDETERMINADO</v>
      </c>
      <c r="R4725" s="736" t="s">
        <v>523</v>
      </c>
    </row>
    <row r="4726" spans="1:18" s="28" customFormat="1" ht="12" x14ac:dyDescent="0.2">
      <c r="A4726" s="717" t="s">
        <v>514</v>
      </c>
      <c r="B4726" s="718" t="s">
        <v>515</v>
      </c>
      <c r="C4726" s="718" t="s">
        <v>147</v>
      </c>
      <c r="D4726" s="718" t="s">
        <v>5561</v>
      </c>
      <c r="E4726" s="719">
        <v>3000</v>
      </c>
      <c r="F4726" s="720" t="s">
        <v>5562</v>
      </c>
      <c r="G4726" s="718" t="s">
        <v>5563</v>
      </c>
      <c r="H4726" s="718" t="s">
        <v>571</v>
      </c>
      <c r="I4726" s="718" t="s">
        <v>571</v>
      </c>
      <c r="J4726" s="718" t="s">
        <v>571</v>
      </c>
      <c r="K4726" s="721" t="s">
        <v>785</v>
      </c>
      <c r="L4726" s="732">
        <v>12</v>
      </c>
      <c r="M4726" s="733">
        <v>36600</v>
      </c>
      <c r="N4726" s="734" t="s">
        <v>785</v>
      </c>
      <c r="O4726" s="732">
        <v>6</v>
      </c>
      <c r="P4726" s="733">
        <v>18000</v>
      </c>
      <c r="Q4726" s="735" t="str">
        <f t="shared" si="129"/>
        <v>11 - INDETERMINADO</v>
      </c>
      <c r="R4726" s="736" t="s">
        <v>523</v>
      </c>
    </row>
    <row r="4727" spans="1:18" s="28" customFormat="1" ht="12" x14ac:dyDescent="0.2">
      <c r="A4727" s="717" t="s">
        <v>514</v>
      </c>
      <c r="B4727" s="718" t="s">
        <v>515</v>
      </c>
      <c r="C4727" s="718" t="s">
        <v>147</v>
      </c>
      <c r="D4727" s="718" t="s">
        <v>558</v>
      </c>
      <c r="E4727" s="719">
        <v>3000</v>
      </c>
      <c r="F4727" s="720" t="s">
        <v>5564</v>
      </c>
      <c r="G4727" s="718" t="s">
        <v>5565</v>
      </c>
      <c r="H4727" s="718" t="s">
        <v>539</v>
      </c>
      <c r="I4727" s="718" t="s">
        <v>794</v>
      </c>
      <c r="J4727" s="718" t="s">
        <v>5566</v>
      </c>
      <c r="K4727" s="721" t="s">
        <v>940</v>
      </c>
      <c r="L4727" s="732">
        <v>12</v>
      </c>
      <c r="M4727" s="733">
        <v>36600</v>
      </c>
      <c r="N4727" s="734" t="s">
        <v>940</v>
      </c>
      <c r="O4727" s="732">
        <v>6</v>
      </c>
      <c r="P4727" s="733">
        <v>17876.879999999997</v>
      </c>
      <c r="Q4727" s="735" t="str">
        <f t="shared" si="129"/>
        <v>18 - INDETERMINADO</v>
      </c>
      <c r="R4727" s="736" t="s">
        <v>523</v>
      </c>
    </row>
    <row r="4728" spans="1:18" s="28" customFormat="1" ht="12" x14ac:dyDescent="0.2">
      <c r="A4728" s="717" t="s">
        <v>514</v>
      </c>
      <c r="B4728" s="718" t="s">
        <v>515</v>
      </c>
      <c r="C4728" s="718" t="s">
        <v>147</v>
      </c>
      <c r="D4728" s="718" t="s">
        <v>5098</v>
      </c>
      <c r="E4728" s="719">
        <v>7500</v>
      </c>
      <c r="F4728" s="720" t="s">
        <v>5567</v>
      </c>
      <c r="G4728" s="718" t="s">
        <v>5568</v>
      </c>
      <c r="H4728" s="718" t="s">
        <v>565</v>
      </c>
      <c r="I4728" s="718" t="s">
        <v>528</v>
      </c>
      <c r="J4728" s="718" t="s">
        <v>566</v>
      </c>
      <c r="K4728" s="721" t="s">
        <v>700</v>
      </c>
      <c r="L4728" s="732">
        <v>5</v>
      </c>
      <c r="M4728" s="733">
        <v>37500</v>
      </c>
      <c r="N4728" s="734" t="s">
        <v>700</v>
      </c>
      <c r="O4728" s="732">
        <v>6</v>
      </c>
      <c r="P4728" s="733">
        <v>44255.73</v>
      </c>
      <c r="Q4728" s="735" t="str">
        <f t="shared" si="129"/>
        <v>3 - INDETERMINADO</v>
      </c>
      <c r="R4728" s="736" t="s">
        <v>523</v>
      </c>
    </row>
    <row r="4729" spans="1:18" s="28" customFormat="1" ht="12" x14ac:dyDescent="0.2">
      <c r="A4729" s="717" t="s">
        <v>514</v>
      </c>
      <c r="B4729" s="718" t="s">
        <v>515</v>
      </c>
      <c r="C4729" s="718" t="s">
        <v>147</v>
      </c>
      <c r="D4729" s="718" t="s">
        <v>5569</v>
      </c>
      <c r="E4729" s="719">
        <v>1800</v>
      </c>
      <c r="F4729" s="720" t="s">
        <v>5570</v>
      </c>
      <c r="G4729" s="718" t="s">
        <v>5571</v>
      </c>
      <c r="H4729" s="718" t="s">
        <v>930</v>
      </c>
      <c r="I4729" s="718" t="s">
        <v>1405</v>
      </c>
      <c r="J4729" s="718" t="s">
        <v>2069</v>
      </c>
      <c r="K4729" s="721" t="s">
        <v>1236</v>
      </c>
      <c r="L4729" s="732">
        <v>12</v>
      </c>
      <c r="M4729" s="733">
        <v>22410</v>
      </c>
      <c r="N4729" s="734" t="s">
        <v>1236</v>
      </c>
      <c r="O4729" s="732">
        <v>6</v>
      </c>
      <c r="P4729" s="733">
        <v>10380</v>
      </c>
      <c r="Q4729" s="735" t="str">
        <f t="shared" si="129"/>
        <v>32 - INDETERMINADO</v>
      </c>
      <c r="R4729" s="736" t="s">
        <v>523</v>
      </c>
    </row>
    <row r="4730" spans="1:18" s="28" customFormat="1" ht="12" x14ac:dyDescent="0.2">
      <c r="A4730" s="717" t="s">
        <v>514</v>
      </c>
      <c r="B4730" s="718" t="s">
        <v>515</v>
      </c>
      <c r="C4730" s="718" t="s">
        <v>147</v>
      </c>
      <c r="D4730" s="718" t="s">
        <v>2300</v>
      </c>
      <c r="E4730" s="719">
        <v>3000</v>
      </c>
      <c r="F4730" s="720" t="s">
        <v>5572</v>
      </c>
      <c r="G4730" s="718" t="s">
        <v>5573</v>
      </c>
      <c r="H4730" s="718"/>
      <c r="I4730" s="718" t="s">
        <v>771</v>
      </c>
      <c r="J4730" s="718" t="s">
        <v>5574</v>
      </c>
      <c r="K4730" s="721" t="s">
        <v>530</v>
      </c>
      <c r="L4730" s="732">
        <v>5</v>
      </c>
      <c r="M4730" s="733">
        <v>15000</v>
      </c>
      <c r="N4730" s="734" t="s">
        <v>530</v>
      </c>
      <c r="O4730" s="732">
        <v>5</v>
      </c>
      <c r="P4730" s="733">
        <v>12300</v>
      </c>
      <c r="Q4730" s="735"/>
      <c r="R4730" s="736" t="s">
        <v>543</v>
      </c>
    </row>
    <row r="4731" spans="1:18" s="28" customFormat="1" ht="12" x14ac:dyDescent="0.2">
      <c r="A4731" s="717" t="s">
        <v>514</v>
      </c>
      <c r="B4731" s="718" t="s">
        <v>515</v>
      </c>
      <c r="C4731" s="718" t="s">
        <v>147</v>
      </c>
      <c r="D4731" s="718" t="s">
        <v>5575</v>
      </c>
      <c r="E4731" s="719">
        <v>5000</v>
      </c>
      <c r="F4731" s="720" t="s">
        <v>5572</v>
      </c>
      <c r="G4731" s="718" t="s">
        <v>5573</v>
      </c>
      <c r="H4731" s="718"/>
      <c r="I4731" s="718" t="s">
        <v>771</v>
      </c>
      <c r="J4731" s="718" t="s">
        <v>5574</v>
      </c>
      <c r="K4731" s="721" t="s">
        <v>542</v>
      </c>
      <c r="L4731" s="732">
        <v>0</v>
      </c>
      <c r="M4731" s="733">
        <v>0</v>
      </c>
      <c r="N4731" s="734" t="s">
        <v>530</v>
      </c>
      <c r="O4731" s="732">
        <v>2</v>
      </c>
      <c r="P4731" s="733">
        <v>9333.33</v>
      </c>
      <c r="Q4731" s="735" t="str">
        <f>+N4731</f>
        <v>4 - INDETERMINADO</v>
      </c>
      <c r="R4731" s="736" t="s">
        <v>523</v>
      </c>
    </row>
    <row r="4732" spans="1:18" s="28" customFormat="1" ht="12" x14ac:dyDescent="0.2">
      <c r="A4732" s="717" t="s">
        <v>514</v>
      </c>
      <c r="B4732" s="718" t="s">
        <v>515</v>
      </c>
      <c r="C4732" s="718" t="s">
        <v>147</v>
      </c>
      <c r="D4732" s="718" t="s">
        <v>558</v>
      </c>
      <c r="E4732" s="719">
        <v>3000</v>
      </c>
      <c r="F4732" s="720" t="s">
        <v>5576</v>
      </c>
      <c r="G4732" s="718" t="s">
        <v>5577</v>
      </c>
      <c r="H4732" s="718" t="s">
        <v>623</v>
      </c>
      <c r="I4732" s="718" t="s">
        <v>738</v>
      </c>
      <c r="J4732" s="718" t="s">
        <v>5578</v>
      </c>
      <c r="K4732" s="721" t="s">
        <v>5579</v>
      </c>
      <c r="L4732" s="732">
        <v>12</v>
      </c>
      <c r="M4732" s="733">
        <v>36600</v>
      </c>
      <c r="N4732" s="734" t="s">
        <v>5579</v>
      </c>
      <c r="O4732" s="732">
        <v>6</v>
      </c>
      <c r="P4732" s="733">
        <v>18000</v>
      </c>
      <c r="Q4732" s="735" t="str">
        <f>+N4732</f>
        <v>39 - INDETERMINADO</v>
      </c>
      <c r="R4732" s="736" t="s">
        <v>523</v>
      </c>
    </row>
    <row r="4733" spans="1:18" s="28" customFormat="1" ht="12" x14ac:dyDescent="0.2">
      <c r="A4733" s="717" t="s">
        <v>514</v>
      </c>
      <c r="B4733" s="718" t="s">
        <v>515</v>
      </c>
      <c r="C4733" s="718" t="s">
        <v>147</v>
      </c>
      <c r="D4733" s="718" t="s">
        <v>5580</v>
      </c>
      <c r="E4733" s="719">
        <v>2500</v>
      </c>
      <c r="F4733" s="720" t="s">
        <v>5581</v>
      </c>
      <c r="G4733" s="718" t="s">
        <v>5582</v>
      </c>
      <c r="H4733" s="718" t="s">
        <v>539</v>
      </c>
      <c r="I4733" s="718" t="s">
        <v>520</v>
      </c>
      <c r="J4733" s="718" t="s">
        <v>576</v>
      </c>
      <c r="K4733" s="721" t="s">
        <v>557</v>
      </c>
      <c r="L4733" s="732">
        <v>12</v>
      </c>
      <c r="M4733" s="733">
        <v>30600</v>
      </c>
      <c r="N4733" s="734" t="s">
        <v>557</v>
      </c>
      <c r="O4733" s="732">
        <v>6</v>
      </c>
      <c r="P4733" s="733">
        <v>15000</v>
      </c>
      <c r="Q4733" s="735" t="str">
        <f>+N4733</f>
        <v>13 - INDETERMINADO</v>
      </c>
      <c r="R4733" s="736" t="s">
        <v>523</v>
      </c>
    </row>
    <row r="4734" spans="1:18" s="28" customFormat="1" ht="12" x14ac:dyDescent="0.2">
      <c r="A4734" s="717" t="s">
        <v>514</v>
      </c>
      <c r="B4734" s="718" t="s">
        <v>515</v>
      </c>
      <c r="C4734" s="718" t="s">
        <v>147</v>
      </c>
      <c r="D4734" s="718" t="s">
        <v>618</v>
      </c>
      <c r="E4734" s="719">
        <v>3000</v>
      </c>
      <c r="F4734" s="720" t="s">
        <v>5583</v>
      </c>
      <c r="G4734" s="718" t="s">
        <v>5584</v>
      </c>
      <c r="H4734" s="718" t="s">
        <v>539</v>
      </c>
      <c r="I4734" s="718" t="s">
        <v>520</v>
      </c>
      <c r="J4734" s="718" t="s">
        <v>5585</v>
      </c>
      <c r="K4734" s="721">
        <v>11</v>
      </c>
      <c r="L4734" s="732">
        <v>1</v>
      </c>
      <c r="M4734" s="733">
        <v>3000</v>
      </c>
      <c r="N4734" s="734" t="s">
        <v>542</v>
      </c>
      <c r="O4734" s="732">
        <v>0</v>
      </c>
      <c r="P4734" s="733">
        <v>0</v>
      </c>
      <c r="Q4734" s="735"/>
      <c r="R4734" s="736" t="s">
        <v>543</v>
      </c>
    </row>
    <row r="4735" spans="1:18" s="28" customFormat="1" ht="12" x14ac:dyDescent="0.2">
      <c r="A4735" s="717" t="s">
        <v>514</v>
      </c>
      <c r="B4735" s="718" t="s">
        <v>549</v>
      </c>
      <c r="C4735" s="718" t="s">
        <v>147</v>
      </c>
      <c r="D4735" s="718" t="s">
        <v>550</v>
      </c>
      <c r="E4735" s="719">
        <v>4000</v>
      </c>
      <c r="F4735" s="720" t="s">
        <v>5586</v>
      </c>
      <c r="G4735" s="718" t="s">
        <v>5587</v>
      </c>
      <c r="H4735" s="718" t="s">
        <v>519</v>
      </c>
      <c r="I4735" s="718" t="s">
        <v>520</v>
      </c>
      <c r="J4735" s="718" t="s">
        <v>534</v>
      </c>
      <c r="K4735" s="721" t="s">
        <v>5588</v>
      </c>
      <c r="L4735" s="732">
        <v>8</v>
      </c>
      <c r="M4735" s="733">
        <v>30313.34</v>
      </c>
      <c r="N4735" s="734">
        <v>0</v>
      </c>
      <c r="O4735" s="732">
        <v>6</v>
      </c>
      <c r="P4735" s="733">
        <v>24000</v>
      </c>
      <c r="Q4735" s="735">
        <f>+N4735</f>
        <v>0</v>
      </c>
      <c r="R4735" s="736" t="s">
        <v>523</v>
      </c>
    </row>
    <row r="4736" spans="1:18" s="28" customFormat="1" ht="12" x14ac:dyDescent="0.2">
      <c r="A4736" s="717" t="s">
        <v>514</v>
      </c>
      <c r="B4736" s="718" t="s">
        <v>515</v>
      </c>
      <c r="C4736" s="718" t="s">
        <v>147</v>
      </c>
      <c r="D4736" s="718" t="s">
        <v>585</v>
      </c>
      <c r="E4736" s="719">
        <v>3000</v>
      </c>
      <c r="F4736" s="720" t="s">
        <v>5589</v>
      </c>
      <c r="G4736" s="718" t="s">
        <v>5590</v>
      </c>
      <c r="H4736" s="718"/>
      <c r="I4736" s="718" t="s">
        <v>520</v>
      </c>
      <c r="J4736" s="718" t="s">
        <v>943</v>
      </c>
      <c r="K4736" s="721" t="s">
        <v>557</v>
      </c>
      <c r="L4736" s="732">
        <v>5</v>
      </c>
      <c r="M4736" s="733">
        <v>15000</v>
      </c>
      <c r="N4736" s="734" t="s">
        <v>557</v>
      </c>
      <c r="O4736" s="732">
        <v>6</v>
      </c>
      <c r="P4736" s="733">
        <v>18000</v>
      </c>
      <c r="Q4736" s="735" t="str">
        <f>+N4736</f>
        <v>13 - INDETERMINADO</v>
      </c>
      <c r="R4736" s="736" t="s">
        <v>523</v>
      </c>
    </row>
    <row r="4737" spans="1:18" s="28" customFormat="1" ht="12" x14ac:dyDescent="0.2">
      <c r="A4737" s="717" t="s">
        <v>514</v>
      </c>
      <c r="B4737" s="718" t="s">
        <v>515</v>
      </c>
      <c r="C4737" s="718" t="s">
        <v>147</v>
      </c>
      <c r="D4737" s="718" t="s">
        <v>5591</v>
      </c>
      <c r="E4737" s="719">
        <v>3500</v>
      </c>
      <c r="F4737" s="720" t="s">
        <v>5592</v>
      </c>
      <c r="G4737" s="718" t="s">
        <v>5593</v>
      </c>
      <c r="H4737" s="718"/>
      <c r="I4737" s="718" t="s">
        <v>520</v>
      </c>
      <c r="J4737" s="718" t="s">
        <v>983</v>
      </c>
      <c r="K4737" s="721">
        <v>1</v>
      </c>
      <c r="L4737" s="732">
        <v>1</v>
      </c>
      <c r="M4737" s="733">
        <v>3500</v>
      </c>
      <c r="N4737" s="734" t="s">
        <v>542</v>
      </c>
      <c r="O4737" s="732">
        <v>0</v>
      </c>
      <c r="P4737" s="733">
        <v>0</v>
      </c>
      <c r="Q4737" s="735"/>
      <c r="R4737" s="736" t="s">
        <v>543</v>
      </c>
    </row>
    <row r="4738" spans="1:18" s="28" customFormat="1" ht="12" x14ac:dyDescent="0.2">
      <c r="A4738" s="717" t="s">
        <v>514</v>
      </c>
      <c r="B4738" s="718" t="s">
        <v>515</v>
      </c>
      <c r="C4738" s="718" t="s">
        <v>147</v>
      </c>
      <c r="D4738" s="718" t="s">
        <v>536</v>
      </c>
      <c r="E4738" s="719">
        <v>3000</v>
      </c>
      <c r="F4738" s="720" t="s">
        <v>5594</v>
      </c>
      <c r="G4738" s="718" t="s">
        <v>5595</v>
      </c>
      <c r="H4738" s="718" t="s">
        <v>527</v>
      </c>
      <c r="I4738" s="718" t="s">
        <v>528</v>
      </c>
      <c r="J4738" s="718" t="s">
        <v>1482</v>
      </c>
      <c r="K4738" s="721" t="s">
        <v>541</v>
      </c>
      <c r="L4738" s="732">
        <v>5</v>
      </c>
      <c r="M4738" s="733">
        <v>15000</v>
      </c>
      <c r="N4738" s="734" t="s">
        <v>541</v>
      </c>
      <c r="O4738" s="732">
        <v>2</v>
      </c>
      <c r="P4738" s="733">
        <v>3300</v>
      </c>
      <c r="Q4738" s="735"/>
      <c r="R4738" s="736" t="s">
        <v>543</v>
      </c>
    </row>
    <row r="4739" spans="1:18" s="28" customFormat="1" ht="12" x14ac:dyDescent="0.2">
      <c r="A4739" s="717" t="s">
        <v>514</v>
      </c>
      <c r="B4739" s="718" t="s">
        <v>515</v>
      </c>
      <c r="C4739" s="718" t="s">
        <v>147</v>
      </c>
      <c r="D4739" s="718" t="s">
        <v>5107</v>
      </c>
      <c r="E4739" s="719">
        <v>2500</v>
      </c>
      <c r="F4739" s="720" t="s">
        <v>5596</v>
      </c>
      <c r="G4739" s="718" t="s">
        <v>5597</v>
      </c>
      <c r="H4739" s="718" t="s">
        <v>571</v>
      </c>
      <c r="I4739" s="718" t="s">
        <v>571</v>
      </c>
      <c r="J4739" s="718" t="s">
        <v>571</v>
      </c>
      <c r="K4739" s="721" t="s">
        <v>530</v>
      </c>
      <c r="L4739" s="732">
        <v>5</v>
      </c>
      <c r="M4739" s="733">
        <v>12500</v>
      </c>
      <c r="N4739" s="734" t="s">
        <v>530</v>
      </c>
      <c r="O4739" s="732">
        <v>6</v>
      </c>
      <c r="P4739" s="733">
        <v>15000</v>
      </c>
      <c r="Q4739" s="735" t="str">
        <f t="shared" ref="Q4739:Q4744" si="130">+N4739</f>
        <v>4 - INDETERMINADO</v>
      </c>
      <c r="R4739" s="736" t="s">
        <v>523</v>
      </c>
    </row>
    <row r="4740" spans="1:18" s="28" customFormat="1" ht="12" x14ac:dyDescent="0.2">
      <c r="A4740" s="717" t="s">
        <v>514</v>
      </c>
      <c r="B4740" s="718" t="s">
        <v>515</v>
      </c>
      <c r="C4740" s="718" t="s">
        <v>147</v>
      </c>
      <c r="D4740" s="718" t="s">
        <v>608</v>
      </c>
      <c r="E4740" s="719">
        <v>2000</v>
      </c>
      <c r="F4740" s="720" t="s">
        <v>5598</v>
      </c>
      <c r="G4740" s="718" t="s">
        <v>5599</v>
      </c>
      <c r="H4740" s="718"/>
      <c r="I4740" s="718" t="s">
        <v>738</v>
      </c>
      <c r="J4740" s="718" t="s">
        <v>5600</v>
      </c>
      <c r="K4740" s="721" t="s">
        <v>535</v>
      </c>
      <c r="L4740" s="732">
        <v>12</v>
      </c>
      <c r="M4740" s="733">
        <v>24810</v>
      </c>
      <c r="N4740" s="734" t="s">
        <v>535</v>
      </c>
      <c r="O4740" s="732">
        <v>6</v>
      </c>
      <c r="P4740" s="733">
        <v>11845.41</v>
      </c>
      <c r="Q4740" s="735" t="str">
        <f t="shared" si="130"/>
        <v>12 - INDETERMINADO</v>
      </c>
      <c r="R4740" s="736" t="s">
        <v>523</v>
      </c>
    </row>
    <row r="4741" spans="1:18" s="28" customFormat="1" ht="12" x14ac:dyDescent="0.2">
      <c r="A4741" s="717" t="s">
        <v>514</v>
      </c>
      <c r="B4741" s="718" t="s">
        <v>515</v>
      </c>
      <c r="C4741" s="718" t="s">
        <v>147</v>
      </c>
      <c r="D4741" s="718" t="s">
        <v>881</v>
      </c>
      <c r="E4741" s="719">
        <v>3000</v>
      </c>
      <c r="F4741" s="720" t="s">
        <v>5601</v>
      </c>
      <c r="G4741" s="718" t="s">
        <v>5602</v>
      </c>
      <c r="H4741" s="718" t="s">
        <v>539</v>
      </c>
      <c r="I4741" s="718" t="s">
        <v>528</v>
      </c>
      <c r="J4741" s="718" t="s">
        <v>596</v>
      </c>
      <c r="K4741" s="721" t="s">
        <v>567</v>
      </c>
      <c r="L4741" s="732">
        <v>5</v>
      </c>
      <c r="M4741" s="733">
        <v>15000</v>
      </c>
      <c r="N4741" s="734" t="s">
        <v>567</v>
      </c>
      <c r="O4741" s="732">
        <v>6</v>
      </c>
      <c r="P4741" s="733">
        <v>18000</v>
      </c>
      <c r="Q4741" s="735" t="str">
        <f t="shared" si="130"/>
        <v>16 - INDETERMINADO</v>
      </c>
      <c r="R4741" s="736" t="s">
        <v>523</v>
      </c>
    </row>
    <row r="4742" spans="1:18" s="28" customFormat="1" ht="12" x14ac:dyDescent="0.2">
      <c r="A4742" s="717" t="s">
        <v>514</v>
      </c>
      <c r="B4742" s="718" t="s">
        <v>515</v>
      </c>
      <c r="C4742" s="718" t="s">
        <v>147</v>
      </c>
      <c r="D4742" s="718" t="s">
        <v>581</v>
      </c>
      <c r="E4742" s="719">
        <v>3000</v>
      </c>
      <c r="F4742" s="720" t="s">
        <v>5603</v>
      </c>
      <c r="G4742" s="718" t="s">
        <v>5604</v>
      </c>
      <c r="H4742" s="718" t="s">
        <v>565</v>
      </c>
      <c r="I4742" s="718" t="s">
        <v>520</v>
      </c>
      <c r="J4742" s="718" t="s">
        <v>588</v>
      </c>
      <c r="K4742" s="721" t="s">
        <v>700</v>
      </c>
      <c r="L4742" s="732">
        <v>5</v>
      </c>
      <c r="M4742" s="733">
        <v>14981.06</v>
      </c>
      <c r="N4742" s="734" t="s">
        <v>700</v>
      </c>
      <c r="O4742" s="732">
        <v>6</v>
      </c>
      <c r="P4742" s="733">
        <v>18000</v>
      </c>
      <c r="Q4742" s="735" t="str">
        <f t="shared" si="130"/>
        <v>3 - INDETERMINADO</v>
      </c>
      <c r="R4742" s="736" t="s">
        <v>523</v>
      </c>
    </row>
    <row r="4743" spans="1:18" s="28" customFormat="1" ht="12" x14ac:dyDescent="0.2">
      <c r="A4743" s="717" t="s">
        <v>514</v>
      </c>
      <c r="B4743" s="718" t="s">
        <v>515</v>
      </c>
      <c r="C4743" s="718" t="s">
        <v>147</v>
      </c>
      <c r="D4743" s="718" t="s">
        <v>1263</v>
      </c>
      <c r="E4743" s="719">
        <v>3000</v>
      </c>
      <c r="F4743" s="720" t="s">
        <v>5605</v>
      </c>
      <c r="G4743" s="718" t="s">
        <v>5606</v>
      </c>
      <c r="H4743" s="718" t="s">
        <v>539</v>
      </c>
      <c r="I4743" s="718" t="s">
        <v>528</v>
      </c>
      <c r="J4743" s="718" t="s">
        <v>596</v>
      </c>
      <c r="K4743" s="721" t="s">
        <v>557</v>
      </c>
      <c r="L4743" s="732">
        <v>5</v>
      </c>
      <c r="M4743" s="733">
        <v>15000</v>
      </c>
      <c r="N4743" s="734" t="s">
        <v>557</v>
      </c>
      <c r="O4743" s="732">
        <v>6</v>
      </c>
      <c r="P4743" s="733">
        <v>18000</v>
      </c>
      <c r="Q4743" s="735" t="str">
        <f t="shared" si="130"/>
        <v>13 - INDETERMINADO</v>
      </c>
      <c r="R4743" s="736" t="s">
        <v>523</v>
      </c>
    </row>
    <row r="4744" spans="1:18" s="28" customFormat="1" ht="12" x14ac:dyDescent="0.2">
      <c r="A4744" s="717" t="s">
        <v>514</v>
      </c>
      <c r="B4744" s="718" t="s">
        <v>515</v>
      </c>
      <c r="C4744" s="718" t="s">
        <v>147</v>
      </c>
      <c r="D4744" s="718" t="s">
        <v>1523</v>
      </c>
      <c r="E4744" s="719">
        <v>1800</v>
      </c>
      <c r="F4744" s="720" t="s">
        <v>5607</v>
      </c>
      <c r="G4744" s="718" t="s">
        <v>5608</v>
      </c>
      <c r="H4744" s="718"/>
      <c r="I4744" s="718" t="s">
        <v>1332</v>
      </c>
      <c r="J4744" s="718" t="s">
        <v>5609</v>
      </c>
      <c r="K4744" s="721" t="s">
        <v>1527</v>
      </c>
      <c r="L4744" s="732">
        <v>12</v>
      </c>
      <c r="M4744" s="733">
        <v>22350</v>
      </c>
      <c r="N4744" s="734" t="s">
        <v>1527</v>
      </c>
      <c r="O4744" s="732">
        <v>6</v>
      </c>
      <c r="P4744" s="733">
        <v>10800</v>
      </c>
      <c r="Q4744" s="735" t="str">
        <f t="shared" si="130"/>
        <v>43 - INDETERMINADO</v>
      </c>
      <c r="R4744" s="736" t="s">
        <v>523</v>
      </c>
    </row>
    <row r="4745" spans="1:18" s="28" customFormat="1" ht="12" x14ac:dyDescent="0.2">
      <c r="A4745" s="717" t="s">
        <v>514</v>
      </c>
      <c r="B4745" s="718" t="s">
        <v>515</v>
      </c>
      <c r="C4745" s="718" t="s">
        <v>147</v>
      </c>
      <c r="D4745" s="718" t="s">
        <v>1728</v>
      </c>
      <c r="E4745" s="719">
        <v>5500</v>
      </c>
      <c r="F4745" s="720" t="s">
        <v>5610</v>
      </c>
      <c r="G4745" s="718" t="s">
        <v>5611</v>
      </c>
      <c r="H4745" s="718" t="s">
        <v>519</v>
      </c>
      <c r="I4745" s="718" t="s">
        <v>528</v>
      </c>
      <c r="J4745" s="718" t="s">
        <v>547</v>
      </c>
      <c r="K4745" s="721">
        <v>1</v>
      </c>
      <c r="L4745" s="732">
        <v>1</v>
      </c>
      <c r="M4745" s="733">
        <v>5500</v>
      </c>
      <c r="N4745" s="734" t="s">
        <v>542</v>
      </c>
      <c r="O4745" s="732">
        <v>0</v>
      </c>
      <c r="P4745" s="733">
        <v>0</v>
      </c>
      <c r="Q4745" s="735"/>
      <c r="R4745" s="736" t="s">
        <v>543</v>
      </c>
    </row>
    <row r="4746" spans="1:18" s="28" customFormat="1" ht="12" x14ac:dyDescent="0.2">
      <c r="A4746" s="717" t="s">
        <v>514</v>
      </c>
      <c r="B4746" s="718" t="s">
        <v>515</v>
      </c>
      <c r="C4746" s="718" t="s">
        <v>147</v>
      </c>
      <c r="D4746" s="718" t="s">
        <v>585</v>
      </c>
      <c r="E4746" s="719">
        <v>3000</v>
      </c>
      <c r="F4746" s="720" t="s">
        <v>5612</v>
      </c>
      <c r="G4746" s="718" t="s">
        <v>5613</v>
      </c>
      <c r="H4746" s="718" t="s">
        <v>527</v>
      </c>
      <c r="I4746" s="718" t="s">
        <v>520</v>
      </c>
      <c r="J4746" s="718" t="s">
        <v>803</v>
      </c>
      <c r="K4746" s="721" t="s">
        <v>557</v>
      </c>
      <c r="L4746" s="732">
        <v>5</v>
      </c>
      <c r="M4746" s="733">
        <v>15000</v>
      </c>
      <c r="N4746" s="734" t="s">
        <v>557</v>
      </c>
      <c r="O4746" s="732">
        <v>6</v>
      </c>
      <c r="P4746" s="733">
        <v>18000</v>
      </c>
      <c r="Q4746" s="735"/>
      <c r="R4746" s="736" t="s">
        <v>543</v>
      </c>
    </row>
    <row r="4747" spans="1:18" s="28" customFormat="1" ht="12" x14ac:dyDescent="0.2">
      <c r="A4747" s="717" t="s">
        <v>514</v>
      </c>
      <c r="B4747" s="718" t="s">
        <v>515</v>
      </c>
      <c r="C4747" s="718" t="s">
        <v>147</v>
      </c>
      <c r="D4747" s="718" t="s">
        <v>581</v>
      </c>
      <c r="E4747" s="719">
        <v>3000</v>
      </c>
      <c r="F4747" s="720" t="s">
        <v>5614</v>
      </c>
      <c r="G4747" s="718" t="s">
        <v>5615</v>
      </c>
      <c r="H4747" s="718" t="s">
        <v>930</v>
      </c>
      <c r="I4747" s="718" t="s">
        <v>520</v>
      </c>
      <c r="J4747" s="718" t="s">
        <v>1635</v>
      </c>
      <c r="K4747" s="721" t="s">
        <v>557</v>
      </c>
      <c r="L4747" s="732">
        <v>5</v>
      </c>
      <c r="M4747" s="733">
        <v>15000</v>
      </c>
      <c r="N4747" s="734" t="s">
        <v>557</v>
      </c>
      <c r="O4747" s="732">
        <v>6</v>
      </c>
      <c r="P4747" s="733">
        <v>18000</v>
      </c>
      <c r="Q4747" s="735" t="str">
        <f>+N4747</f>
        <v>13 - INDETERMINADO</v>
      </c>
      <c r="R4747" s="736" t="s">
        <v>523</v>
      </c>
    </row>
    <row r="4748" spans="1:18" s="28" customFormat="1" ht="12" x14ac:dyDescent="0.2">
      <c r="A4748" s="717" t="s">
        <v>514</v>
      </c>
      <c r="B4748" s="718" t="s">
        <v>515</v>
      </c>
      <c r="C4748" s="718" t="s">
        <v>147</v>
      </c>
      <c r="D4748" s="718" t="s">
        <v>1081</v>
      </c>
      <c r="E4748" s="719">
        <v>2500</v>
      </c>
      <c r="F4748" s="720" t="s">
        <v>5616</v>
      </c>
      <c r="G4748" s="718" t="s">
        <v>5617</v>
      </c>
      <c r="H4748" s="718" t="s">
        <v>519</v>
      </c>
      <c r="I4748" s="718" t="s">
        <v>528</v>
      </c>
      <c r="J4748" s="718" t="s">
        <v>547</v>
      </c>
      <c r="K4748" s="721" t="s">
        <v>785</v>
      </c>
      <c r="L4748" s="732">
        <v>10</v>
      </c>
      <c r="M4748" s="733">
        <v>25300</v>
      </c>
      <c r="N4748" s="734" t="s">
        <v>785</v>
      </c>
      <c r="O4748" s="732">
        <v>0</v>
      </c>
      <c r="P4748" s="733">
        <v>0</v>
      </c>
      <c r="Q4748" s="735"/>
      <c r="R4748" s="736" t="s">
        <v>543</v>
      </c>
    </row>
    <row r="4749" spans="1:18" s="28" customFormat="1" ht="12" x14ac:dyDescent="0.2">
      <c r="A4749" s="717" t="s">
        <v>514</v>
      </c>
      <c r="B4749" s="718" t="s">
        <v>549</v>
      </c>
      <c r="C4749" s="718" t="s">
        <v>147</v>
      </c>
      <c r="D4749" s="718" t="s">
        <v>550</v>
      </c>
      <c r="E4749" s="719">
        <v>4000</v>
      </c>
      <c r="F4749" s="720" t="s">
        <v>5616</v>
      </c>
      <c r="G4749" s="718" t="s">
        <v>5617</v>
      </c>
      <c r="H4749" s="718" t="s">
        <v>519</v>
      </c>
      <c r="I4749" s="718" t="s">
        <v>528</v>
      </c>
      <c r="J4749" s="718" t="s">
        <v>547</v>
      </c>
      <c r="K4749" s="721" t="s">
        <v>3317</v>
      </c>
      <c r="L4749" s="732">
        <v>2</v>
      </c>
      <c r="M4749" s="733">
        <v>7826.66</v>
      </c>
      <c r="N4749" s="734">
        <v>0</v>
      </c>
      <c r="O4749" s="732">
        <v>6</v>
      </c>
      <c r="P4749" s="733">
        <v>23527.780000000002</v>
      </c>
      <c r="Q4749" s="735">
        <f>+N4749</f>
        <v>0</v>
      </c>
      <c r="R4749" s="736" t="s">
        <v>523</v>
      </c>
    </row>
    <row r="4750" spans="1:18" s="28" customFormat="1" ht="12" x14ac:dyDescent="0.2">
      <c r="A4750" s="717" t="s">
        <v>514</v>
      </c>
      <c r="B4750" s="718" t="s">
        <v>515</v>
      </c>
      <c r="C4750" s="718" t="s">
        <v>147</v>
      </c>
      <c r="D4750" s="718" t="s">
        <v>1039</v>
      </c>
      <c r="E4750" s="719">
        <v>3000</v>
      </c>
      <c r="F4750" s="720" t="s">
        <v>5618</v>
      </c>
      <c r="G4750" s="718" t="s">
        <v>5619</v>
      </c>
      <c r="H4750" s="718" t="s">
        <v>519</v>
      </c>
      <c r="I4750" s="718" t="s">
        <v>520</v>
      </c>
      <c r="J4750" s="718" t="s">
        <v>534</v>
      </c>
      <c r="K4750" s="721" t="s">
        <v>530</v>
      </c>
      <c r="L4750" s="732">
        <v>5</v>
      </c>
      <c r="M4750" s="733">
        <v>14900</v>
      </c>
      <c r="N4750" s="734" t="s">
        <v>530</v>
      </c>
      <c r="O4750" s="732">
        <v>6</v>
      </c>
      <c r="P4750" s="733">
        <v>17959.370000000003</v>
      </c>
      <c r="Q4750" s="735" t="str">
        <f>+N4750</f>
        <v>4 - INDETERMINADO</v>
      </c>
      <c r="R4750" s="736" t="s">
        <v>523</v>
      </c>
    </row>
    <row r="4751" spans="1:18" s="28" customFormat="1" ht="12" x14ac:dyDescent="0.2">
      <c r="A4751" s="717" t="s">
        <v>514</v>
      </c>
      <c r="B4751" s="718" t="s">
        <v>515</v>
      </c>
      <c r="C4751" s="718" t="s">
        <v>147</v>
      </c>
      <c r="D4751" s="718" t="s">
        <v>5620</v>
      </c>
      <c r="E4751" s="719">
        <v>6000</v>
      </c>
      <c r="F4751" s="720" t="s">
        <v>5621</v>
      </c>
      <c r="G4751" s="718" t="s">
        <v>5622</v>
      </c>
      <c r="H4751" s="718" t="s">
        <v>519</v>
      </c>
      <c r="I4751" s="718" t="s">
        <v>528</v>
      </c>
      <c r="J4751" s="718" t="s">
        <v>817</v>
      </c>
      <c r="K4751" s="721" t="s">
        <v>567</v>
      </c>
      <c r="L4751" s="732">
        <v>5</v>
      </c>
      <c r="M4751" s="733">
        <v>30000</v>
      </c>
      <c r="N4751" s="734" t="s">
        <v>567</v>
      </c>
      <c r="O4751" s="732">
        <v>6</v>
      </c>
      <c r="P4751" s="733">
        <v>36000</v>
      </c>
      <c r="Q4751" s="735" t="str">
        <f>+N4751</f>
        <v>16 - INDETERMINADO</v>
      </c>
      <c r="R4751" s="736" t="s">
        <v>523</v>
      </c>
    </row>
    <row r="4752" spans="1:18" s="28" customFormat="1" ht="12" x14ac:dyDescent="0.2">
      <c r="A4752" s="717" t="s">
        <v>514</v>
      </c>
      <c r="B4752" s="718" t="s">
        <v>515</v>
      </c>
      <c r="C4752" s="718" t="s">
        <v>147</v>
      </c>
      <c r="D4752" s="718" t="s">
        <v>618</v>
      </c>
      <c r="E4752" s="719">
        <v>3000</v>
      </c>
      <c r="F4752" s="720" t="s">
        <v>5623</v>
      </c>
      <c r="G4752" s="718" t="s">
        <v>5624</v>
      </c>
      <c r="H4752" s="718"/>
      <c r="I4752" s="718" t="s">
        <v>528</v>
      </c>
      <c r="J4752" s="718" t="s">
        <v>5625</v>
      </c>
      <c r="K4752" s="721" t="s">
        <v>557</v>
      </c>
      <c r="L4752" s="732">
        <v>5</v>
      </c>
      <c r="M4752" s="733">
        <v>15000</v>
      </c>
      <c r="N4752" s="734" t="s">
        <v>557</v>
      </c>
      <c r="O4752" s="732">
        <v>6</v>
      </c>
      <c r="P4752" s="733">
        <v>17923.22</v>
      </c>
      <c r="Q4752" s="735"/>
      <c r="R4752" s="736" t="s">
        <v>543</v>
      </c>
    </row>
    <row r="4753" spans="1:18" s="28" customFormat="1" ht="12" x14ac:dyDescent="0.2">
      <c r="A4753" s="717" t="s">
        <v>514</v>
      </c>
      <c r="B4753" s="718" t="s">
        <v>515</v>
      </c>
      <c r="C4753" s="718" t="s">
        <v>147</v>
      </c>
      <c r="D4753" s="718" t="s">
        <v>585</v>
      </c>
      <c r="E4753" s="719">
        <v>3000</v>
      </c>
      <c r="F4753" s="720" t="s">
        <v>5626</v>
      </c>
      <c r="G4753" s="718" t="s">
        <v>5627</v>
      </c>
      <c r="H4753" s="718" t="s">
        <v>527</v>
      </c>
      <c r="I4753" s="718" t="s">
        <v>528</v>
      </c>
      <c r="J4753" s="718" t="s">
        <v>656</v>
      </c>
      <c r="K4753" s="721" t="s">
        <v>557</v>
      </c>
      <c r="L4753" s="732">
        <v>5</v>
      </c>
      <c r="M4753" s="733">
        <v>15000</v>
      </c>
      <c r="N4753" s="734" t="s">
        <v>557</v>
      </c>
      <c r="O4753" s="732">
        <v>6</v>
      </c>
      <c r="P4753" s="733">
        <v>18000</v>
      </c>
      <c r="Q4753" s="735" t="str">
        <f>+N4753</f>
        <v>13 - INDETERMINADO</v>
      </c>
      <c r="R4753" s="736" t="s">
        <v>523</v>
      </c>
    </row>
    <row r="4754" spans="1:18" s="28" customFormat="1" ht="12" x14ac:dyDescent="0.2">
      <c r="A4754" s="717" t="s">
        <v>514</v>
      </c>
      <c r="B4754" s="718" t="s">
        <v>515</v>
      </c>
      <c r="C4754" s="718" t="s">
        <v>147</v>
      </c>
      <c r="D4754" s="718" t="s">
        <v>1559</v>
      </c>
      <c r="E4754" s="719">
        <v>5000</v>
      </c>
      <c r="F4754" s="720" t="s">
        <v>5628</v>
      </c>
      <c r="G4754" s="718" t="s">
        <v>5629</v>
      </c>
      <c r="H4754" s="718" t="s">
        <v>565</v>
      </c>
      <c r="I4754" s="718" t="s">
        <v>520</v>
      </c>
      <c r="J4754" s="718" t="s">
        <v>1090</v>
      </c>
      <c r="K4754" s="721" t="s">
        <v>612</v>
      </c>
      <c r="L4754" s="732">
        <v>5</v>
      </c>
      <c r="M4754" s="733">
        <v>25000</v>
      </c>
      <c r="N4754" s="734" t="s">
        <v>612</v>
      </c>
      <c r="O4754" s="732">
        <v>6</v>
      </c>
      <c r="P4754" s="733">
        <v>30000</v>
      </c>
      <c r="Q4754" s="735" t="str">
        <f>+N4754</f>
        <v>15 - INDETERMINADO</v>
      </c>
      <c r="R4754" s="736" t="s">
        <v>523</v>
      </c>
    </row>
    <row r="4755" spans="1:18" s="28" customFormat="1" ht="12" x14ac:dyDescent="0.2">
      <c r="A4755" s="717" t="s">
        <v>514</v>
      </c>
      <c r="B4755" s="718" t="s">
        <v>515</v>
      </c>
      <c r="C4755" s="718" t="s">
        <v>147</v>
      </c>
      <c r="D4755" s="718" t="s">
        <v>1613</v>
      </c>
      <c r="E4755" s="719">
        <v>3000</v>
      </c>
      <c r="F4755" s="720" t="s">
        <v>5630</v>
      </c>
      <c r="G4755" s="718" t="s">
        <v>5631</v>
      </c>
      <c r="H4755" s="718" t="s">
        <v>519</v>
      </c>
      <c r="I4755" s="718" t="s">
        <v>520</v>
      </c>
      <c r="J4755" s="718" t="s">
        <v>1147</v>
      </c>
      <c r="K4755" s="721" t="s">
        <v>557</v>
      </c>
      <c r="L4755" s="732">
        <v>5</v>
      </c>
      <c r="M4755" s="733">
        <v>13537</v>
      </c>
      <c r="N4755" s="734" t="s">
        <v>557</v>
      </c>
      <c r="O4755" s="732">
        <v>6</v>
      </c>
      <c r="P4755" s="733">
        <v>18000</v>
      </c>
      <c r="Q4755" s="735" t="str">
        <f>+N4755</f>
        <v>13 - INDETERMINADO</v>
      </c>
      <c r="R4755" s="736" t="s">
        <v>523</v>
      </c>
    </row>
    <row r="4756" spans="1:18" s="28" customFormat="1" ht="12" x14ac:dyDescent="0.2">
      <c r="A4756" s="717" t="s">
        <v>514</v>
      </c>
      <c r="B4756" s="718" t="s">
        <v>515</v>
      </c>
      <c r="C4756" s="718" t="s">
        <v>147</v>
      </c>
      <c r="D4756" s="718" t="s">
        <v>881</v>
      </c>
      <c r="E4756" s="719">
        <v>3000</v>
      </c>
      <c r="F4756" s="720" t="s">
        <v>5632</v>
      </c>
      <c r="G4756" s="718" t="s">
        <v>5633</v>
      </c>
      <c r="H4756" s="718" t="s">
        <v>539</v>
      </c>
      <c r="I4756" s="718" t="s">
        <v>528</v>
      </c>
      <c r="J4756" s="718" t="s">
        <v>596</v>
      </c>
      <c r="K4756" s="721" t="s">
        <v>557</v>
      </c>
      <c r="L4756" s="732">
        <v>5</v>
      </c>
      <c r="M4756" s="733">
        <v>15000</v>
      </c>
      <c r="N4756" s="734" t="s">
        <v>557</v>
      </c>
      <c r="O4756" s="732">
        <v>6</v>
      </c>
      <c r="P4756" s="733">
        <v>18000</v>
      </c>
      <c r="Q4756" s="735" t="str">
        <f>+N4756</f>
        <v>13 - INDETERMINADO</v>
      </c>
      <c r="R4756" s="736" t="s">
        <v>523</v>
      </c>
    </row>
    <row r="4757" spans="1:18" s="28" customFormat="1" ht="12" x14ac:dyDescent="0.2">
      <c r="A4757" s="717" t="s">
        <v>514</v>
      </c>
      <c r="B4757" s="718" t="s">
        <v>515</v>
      </c>
      <c r="C4757" s="718" t="s">
        <v>147</v>
      </c>
      <c r="D4757" s="718" t="s">
        <v>5634</v>
      </c>
      <c r="E4757" s="719">
        <v>1500</v>
      </c>
      <c r="F4757" s="720" t="s">
        <v>5635</v>
      </c>
      <c r="G4757" s="718" t="s">
        <v>5636</v>
      </c>
      <c r="H4757" s="718" t="s">
        <v>623</v>
      </c>
      <c r="I4757" s="718" t="s">
        <v>686</v>
      </c>
      <c r="J4757" s="718" t="s">
        <v>4173</v>
      </c>
      <c r="K4757" s="721" t="s">
        <v>2027</v>
      </c>
      <c r="L4757" s="732">
        <v>12</v>
      </c>
      <c r="M4757" s="733">
        <v>18810</v>
      </c>
      <c r="N4757" s="734" t="s">
        <v>2027</v>
      </c>
      <c r="O4757" s="732">
        <v>5</v>
      </c>
      <c r="P4757" s="733">
        <v>7500</v>
      </c>
      <c r="Q4757" s="735"/>
      <c r="R4757" s="736" t="s">
        <v>543</v>
      </c>
    </row>
    <row r="4758" spans="1:18" s="28" customFormat="1" ht="12" x14ac:dyDescent="0.2">
      <c r="A4758" s="717" t="s">
        <v>514</v>
      </c>
      <c r="B4758" s="718" t="s">
        <v>515</v>
      </c>
      <c r="C4758" s="718" t="s">
        <v>147</v>
      </c>
      <c r="D4758" s="718" t="s">
        <v>5637</v>
      </c>
      <c r="E4758" s="719">
        <v>1800</v>
      </c>
      <c r="F4758" s="720" t="s">
        <v>5638</v>
      </c>
      <c r="G4758" s="718" t="s">
        <v>5639</v>
      </c>
      <c r="H4758" s="718" t="s">
        <v>539</v>
      </c>
      <c r="I4758" s="718" t="s">
        <v>528</v>
      </c>
      <c r="J4758" s="718" t="s">
        <v>4024</v>
      </c>
      <c r="K4758" s="721" t="s">
        <v>567</v>
      </c>
      <c r="L4758" s="732">
        <v>12</v>
      </c>
      <c r="M4758" s="733">
        <v>22410</v>
      </c>
      <c r="N4758" s="734" t="s">
        <v>567</v>
      </c>
      <c r="O4758" s="732">
        <v>6</v>
      </c>
      <c r="P4758" s="733">
        <v>10740</v>
      </c>
      <c r="Q4758" s="735"/>
      <c r="R4758" s="736" t="s">
        <v>543</v>
      </c>
    </row>
    <row r="4759" spans="1:18" s="28" customFormat="1" ht="12" x14ac:dyDescent="0.2">
      <c r="A4759" s="717" t="s">
        <v>514</v>
      </c>
      <c r="B4759" s="718" t="s">
        <v>515</v>
      </c>
      <c r="C4759" s="718" t="s">
        <v>147</v>
      </c>
      <c r="D4759" s="718" t="s">
        <v>5640</v>
      </c>
      <c r="E4759" s="719">
        <v>2320</v>
      </c>
      <c r="F4759" s="720" t="s">
        <v>5641</v>
      </c>
      <c r="G4759" s="718" t="s">
        <v>5642</v>
      </c>
      <c r="H4759" s="718"/>
      <c r="I4759" s="718" t="s">
        <v>738</v>
      </c>
      <c r="J4759" s="718" t="s">
        <v>5643</v>
      </c>
      <c r="K4759" s="721" t="s">
        <v>1236</v>
      </c>
      <c r="L4759" s="732">
        <v>12</v>
      </c>
      <c r="M4759" s="733">
        <v>28440</v>
      </c>
      <c r="N4759" s="734" t="s">
        <v>1236</v>
      </c>
      <c r="O4759" s="732">
        <v>6</v>
      </c>
      <c r="P4759" s="733">
        <v>13920</v>
      </c>
      <c r="Q4759" s="735" t="str">
        <f t="shared" ref="Q4759:Q4764" si="131">+N4759</f>
        <v>32 - INDETERMINADO</v>
      </c>
      <c r="R4759" s="736" t="s">
        <v>523</v>
      </c>
    </row>
    <row r="4760" spans="1:18" s="28" customFormat="1" ht="12" x14ac:dyDescent="0.2">
      <c r="A4760" s="717" t="s">
        <v>514</v>
      </c>
      <c r="B4760" s="718" t="s">
        <v>515</v>
      </c>
      <c r="C4760" s="718" t="s">
        <v>147</v>
      </c>
      <c r="D4760" s="718" t="s">
        <v>2833</v>
      </c>
      <c r="E4760" s="719">
        <v>3000</v>
      </c>
      <c r="F4760" s="720" t="s">
        <v>5644</v>
      </c>
      <c r="G4760" s="718" t="s">
        <v>5645</v>
      </c>
      <c r="H4760" s="718" t="s">
        <v>930</v>
      </c>
      <c r="I4760" s="718" t="s">
        <v>528</v>
      </c>
      <c r="J4760" s="718" t="s">
        <v>5646</v>
      </c>
      <c r="K4760" s="721" t="s">
        <v>1153</v>
      </c>
      <c r="L4760" s="732">
        <v>5</v>
      </c>
      <c r="M4760" s="733">
        <v>15000</v>
      </c>
      <c r="N4760" s="734" t="s">
        <v>1153</v>
      </c>
      <c r="O4760" s="732">
        <v>6</v>
      </c>
      <c r="P4760" s="733">
        <v>18000</v>
      </c>
      <c r="Q4760" s="735" t="str">
        <f t="shared" si="131"/>
        <v>17 - INDETERMINADO</v>
      </c>
      <c r="R4760" s="736" t="s">
        <v>523</v>
      </c>
    </row>
    <row r="4761" spans="1:18" s="28" customFormat="1" ht="12" x14ac:dyDescent="0.2">
      <c r="A4761" s="717" t="s">
        <v>514</v>
      </c>
      <c r="B4761" s="718" t="s">
        <v>515</v>
      </c>
      <c r="C4761" s="718" t="s">
        <v>147</v>
      </c>
      <c r="D4761" s="718" t="s">
        <v>701</v>
      </c>
      <c r="E4761" s="719">
        <v>2500</v>
      </c>
      <c r="F4761" s="720" t="s">
        <v>5647</v>
      </c>
      <c r="G4761" s="718" t="s">
        <v>5648</v>
      </c>
      <c r="H4761" s="718" t="s">
        <v>571</v>
      </c>
      <c r="I4761" s="718" t="s">
        <v>571</v>
      </c>
      <c r="J4761" s="718" t="s">
        <v>571</v>
      </c>
      <c r="K4761" s="721" t="s">
        <v>530</v>
      </c>
      <c r="L4761" s="732">
        <v>12</v>
      </c>
      <c r="M4761" s="733">
        <v>29781.809999999998</v>
      </c>
      <c r="N4761" s="734" t="s">
        <v>530</v>
      </c>
      <c r="O4761" s="732">
        <v>6</v>
      </c>
      <c r="P4761" s="733">
        <v>15000</v>
      </c>
      <c r="Q4761" s="735" t="str">
        <f t="shared" si="131"/>
        <v>4 - INDETERMINADO</v>
      </c>
      <c r="R4761" s="736" t="s">
        <v>523</v>
      </c>
    </row>
    <row r="4762" spans="1:18" s="28" customFormat="1" ht="12" x14ac:dyDescent="0.2">
      <c r="A4762" s="717" t="s">
        <v>514</v>
      </c>
      <c r="B4762" s="718" t="s">
        <v>515</v>
      </c>
      <c r="C4762" s="718" t="s">
        <v>147</v>
      </c>
      <c r="D4762" s="718" t="s">
        <v>5649</v>
      </c>
      <c r="E4762" s="719">
        <v>6000</v>
      </c>
      <c r="F4762" s="720" t="s">
        <v>5650</v>
      </c>
      <c r="G4762" s="718" t="s">
        <v>5651</v>
      </c>
      <c r="H4762" s="718"/>
      <c r="I4762" s="718" t="s">
        <v>528</v>
      </c>
      <c r="J4762" s="718" t="s">
        <v>5652</v>
      </c>
      <c r="K4762" s="721" t="s">
        <v>1127</v>
      </c>
      <c r="L4762" s="732">
        <v>11</v>
      </c>
      <c r="M4762" s="733">
        <v>63200</v>
      </c>
      <c r="N4762" s="734" t="s">
        <v>1127</v>
      </c>
      <c r="O4762" s="732">
        <v>6</v>
      </c>
      <c r="P4762" s="733">
        <v>35800</v>
      </c>
      <c r="Q4762" s="735" t="str">
        <f t="shared" si="131"/>
        <v>1 - INDETERMINADO</v>
      </c>
      <c r="R4762" s="736" t="s">
        <v>523</v>
      </c>
    </row>
    <row r="4763" spans="1:18" s="28" customFormat="1" ht="12" x14ac:dyDescent="0.2">
      <c r="A4763" s="717" t="s">
        <v>514</v>
      </c>
      <c r="B4763" s="718" t="s">
        <v>515</v>
      </c>
      <c r="C4763" s="718" t="s">
        <v>147</v>
      </c>
      <c r="D4763" s="718" t="s">
        <v>724</v>
      </c>
      <c r="E4763" s="719">
        <v>3000</v>
      </c>
      <c r="F4763" s="720" t="s">
        <v>5653</v>
      </c>
      <c r="G4763" s="718" t="s">
        <v>5654</v>
      </c>
      <c r="H4763" s="718" t="s">
        <v>527</v>
      </c>
      <c r="I4763" s="718" t="s">
        <v>520</v>
      </c>
      <c r="J4763" s="718" t="s">
        <v>1410</v>
      </c>
      <c r="K4763" s="721" t="s">
        <v>557</v>
      </c>
      <c r="L4763" s="732">
        <v>5</v>
      </c>
      <c r="M4763" s="733">
        <v>15000</v>
      </c>
      <c r="N4763" s="734" t="s">
        <v>557</v>
      </c>
      <c r="O4763" s="732">
        <v>6</v>
      </c>
      <c r="P4763" s="733">
        <v>17900</v>
      </c>
      <c r="Q4763" s="735" t="str">
        <f t="shared" si="131"/>
        <v>13 - INDETERMINADO</v>
      </c>
      <c r="R4763" s="736" t="s">
        <v>523</v>
      </c>
    </row>
    <row r="4764" spans="1:18" s="28" customFormat="1" ht="12" x14ac:dyDescent="0.2">
      <c r="A4764" s="717" t="s">
        <v>514</v>
      </c>
      <c r="B4764" s="718" t="s">
        <v>515</v>
      </c>
      <c r="C4764" s="718" t="s">
        <v>147</v>
      </c>
      <c r="D4764" s="718" t="s">
        <v>631</v>
      </c>
      <c r="E4764" s="719">
        <v>1200</v>
      </c>
      <c r="F4764" s="720" t="s">
        <v>5655</v>
      </c>
      <c r="G4764" s="718" t="s">
        <v>5656</v>
      </c>
      <c r="H4764" s="718" t="s">
        <v>623</v>
      </c>
      <c r="I4764" s="718" t="s">
        <v>738</v>
      </c>
      <c r="J4764" s="718" t="s">
        <v>1323</v>
      </c>
      <c r="K4764" s="721" t="s">
        <v>522</v>
      </c>
      <c r="L4764" s="732">
        <v>12</v>
      </c>
      <c r="M4764" s="733">
        <v>15210</v>
      </c>
      <c r="N4764" s="734" t="s">
        <v>522</v>
      </c>
      <c r="O4764" s="732">
        <v>6</v>
      </c>
      <c r="P4764" s="733">
        <v>7200</v>
      </c>
      <c r="Q4764" s="735" t="str">
        <f t="shared" si="131"/>
        <v>99 - INDETERMINADO</v>
      </c>
      <c r="R4764" s="736" t="s">
        <v>523</v>
      </c>
    </row>
    <row r="4765" spans="1:18" s="28" customFormat="1" ht="12" x14ac:dyDescent="0.2">
      <c r="A4765" s="717" t="s">
        <v>514</v>
      </c>
      <c r="B4765" s="718" t="s">
        <v>515</v>
      </c>
      <c r="C4765" s="718" t="s">
        <v>147</v>
      </c>
      <c r="D4765" s="718" t="s">
        <v>585</v>
      </c>
      <c r="E4765" s="719">
        <v>3000</v>
      </c>
      <c r="F4765" s="720" t="s">
        <v>5657</v>
      </c>
      <c r="G4765" s="718" t="s">
        <v>5658</v>
      </c>
      <c r="H4765" s="718" t="s">
        <v>527</v>
      </c>
      <c r="I4765" s="718" t="s">
        <v>520</v>
      </c>
      <c r="J4765" s="718" t="s">
        <v>5659</v>
      </c>
      <c r="K4765" s="721">
        <v>12</v>
      </c>
      <c r="L4765" s="732">
        <v>2</v>
      </c>
      <c r="M4765" s="733">
        <v>6000</v>
      </c>
      <c r="N4765" s="734" t="s">
        <v>542</v>
      </c>
      <c r="O4765" s="732">
        <v>0</v>
      </c>
      <c r="P4765" s="733">
        <v>0</v>
      </c>
      <c r="Q4765" s="735"/>
      <c r="R4765" s="736" t="s">
        <v>543</v>
      </c>
    </row>
    <row r="4766" spans="1:18" s="28" customFormat="1" ht="12" x14ac:dyDescent="0.2">
      <c r="A4766" s="717" t="s">
        <v>514</v>
      </c>
      <c r="B4766" s="718" t="s">
        <v>515</v>
      </c>
      <c r="C4766" s="718" t="s">
        <v>147</v>
      </c>
      <c r="D4766" s="718" t="s">
        <v>3325</v>
      </c>
      <c r="E4766" s="719">
        <v>3000</v>
      </c>
      <c r="F4766" s="720" t="s">
        <v>5660</v>
      </c>
      <c r="G4766" s="718" t="s">
        <v>5661</v>
      </c>
      <c r="H4766" s="718" t="s">
        <v>527</v>
      </c>
      <c r="I4766" s="718" t="s">
        <v>520</v>
      </c>
      <c r="J4766" s="718" t="s">
        <v>2476</v>
      </c>
      <c r="K4766" s="721" t="s">
        <v>715</v>
      </c>
      <c r="L4766" s="732">
        <v>5</v>
      </c>
      <c r="M4766" s="733">
        <v>15000</v>
      </c>
      <c r="N4766" s="734" t="s">
        <v>715</v>
      </c>
      <c r="O4766" s="732">
        <v>6</v>
      </c>
      <c r="P4766" s="733">
        <v>18000</v>
      </c>
      <c r="Q4766" s="735" t="str">
        <f>+N4766</f>
        <v>14 - INDETERMINADO</v>
      </c>
      <c r="R4766" s="736" t="s">
        <v>523</v>
      </c>
    </row>
    <row r="4767" spans="1:18" s="28" customFormat="1" ht="12" x14ac:dyDescent="0.2">
      <c r="A4767" s="717" t="s">
        <v>514</v>
      </c>
      <c r="B4767" s="718" t="s">
        <v>515</v>
      </c>
      <c r="C4767" s="718" t="s">
        <v>147</v>
      </c>
      <c r="D4767" s="718" t="s">
        <v>1223</v>
      </c>
      <c r="E4767" s="719">
        <v>3000</v>
      </c>
      <c r="F4767" s="720" t="s">
        <v>5662</v>
      </c>
      <c r="G4767" s="718" t="s">
        <v>5663</v>
      </c>
      <c r="H4767" s="718" t="s">
        <v>527</v>
      </c>
      <c r="I4767" s="718" t="s">
        <v>520</v>
      </c>
      <c r="J4767" s="718" t="s">
        <v>3725</v>
      </c>
      <c r="K4767" s="721" t="s">
        <v>557</v>
      </c>
      <c r="L4767" s="732">
        <v>5</v>
      </c>
      <c r="M4767" s="733">
        <v>15000</v>
      </c>
      <c r="N4767" s="734" t="s">
        <v>557</v>
      </c>
      <c r="O4767" s="732">
        <v>6</v>
      </c>
      <c r="P4767" s="733">
        <v>18000</v>
      </c>
      <c r="Q4767" s="735" t="str">
        <f>+N4767</f>
        <v>13 - INDETERMINADO</v>
      </c>
      <c r="R4767" s="736" t="s">
        <v>523</v>
      </c>
    </row>
    <row r="4768" spans="1:18" s="28" customFormat="1" ht="12" x14ac:dyDescent="0.2">
      <c r="A4768" s="717" t="s">
        <v>514</v>
      </c>
      <c r="B4768" s="718" t="s">
        <v>515</v>
      </c>
      <c r="C4768" s="718" t="s">
        <v>147</v>
      </c>
      <c r="D4768" s="718" t="s">
        <v>5664</v>
      </c>
      <c r="E4768" s="719">
        <v>5000</v>
      </c>
      <c r="F4768" s="720" t="s">
        <v>5665</v>
      </c>
      <c r="G4768" s="718" t="s">
        <v>5666</v>
      </c>
      <c r="H4768" s="718" t="s">
        <v>519</v>
      </c>
      <c r="I4768" s="718" t="s">
        <v>794</v>
      </c>
      <c r="J4768" s="718" t="s">
        <v>795</v>
      </c>
      <c r="K4768" s="721" t="s">
        <v>652</v>
      </c>
      <c r="L4768" s="732">
        <v>12</v>
      </c>
      <c r="M4768" s="733">
        <v>60600</v>
      </c>
      <c r="N4768" s="734" t="s">
        <v>652</v>
      </c>
      <c r="O4768" s="732">
        <v>6</v>
      </c>
      <c r="P4768" s="733">
        <v>29978.47</v>
      </c>
      <c r="Q4768" s="735" t="str">
        <f>+N4768</f>
        <v>36 - INDETERMINADO</v>
      </c>
      <c r="R4768" s="736" t="s">
        <v>523</v>
      </c>
    </row>
    <row r="4769" spans="1:18" s="28" customFormat="1" ht="12" x14ac:dyDescent="0.2">
      <c r="A4769" s="717" t="s">
        <v>514</v>
      </c>
      <c r="B4769" s="718" t="s">
        <v>515</v>
      </c>
      <c r="C4769" s="718" t="s">
        <v>147</v>
      </c>
      <c r="D4769" s="718" t="s">
        <v>804</v>
      </c>
      <c r="E4769" s="719">
        <v>3000</v>
      </c>
      <c r="F4769" s="720" t="s">
        <v>5667</v>
      </c>
      <c r="G4769" s="718" t="s">
        <v>5668</v>
      </c>
      <c r="H4769" s="718" t="s">
        <v>930</v>
      </c>
      <c r="I4769" s="718" t="s">
        <v>520</v>
      </c>
      <c r="J4769" s="718" t="s">
        <v>1635</v>
      </c>
      <c r="K4769" s="721">
        <v>2</v>
      </c>
      <c r="L4769" s="732">
        <v>1</v>
      </c>
      <c r="M4769" s="733">
        <v>3000</v>
      </c>
      <c r="N4769" s="734" t="s">
        <v>542</v>
      </c>
      <c r="O4769" s="732">
        <v>0</v>
      </c>
      <c r="P4769" s="733">
        <v>0</v>
      </c>
      <c r="Q4769" s="735"/>
      <c r="R4769" s="736" t="s">
        <v>543</v>
      </c>
    </row>
    <row r="4770" spans="1:18" s="28" customFormat="1" ht="12" x14ac:dyDescent="0.2">
      <c r="A4770" s="717" t="s">
        <v>514</v>
      </c>
      <c r="B4770" s="718" t="s">
        <v>549</v>
      </c>
      <c r="C4770" s="718" t="s">
        <v>147</v>
      </c>
      <c r="D4770" s="718" t="s">
        <v>4083</v>
      </c>
      <c r="E4770" s="719">
        <v>3000</v>
      </c>
      <c r="F4770" s="720" t="s">
        <v>5669</v>
      </c>
      <c r="G4770" s="718" t="s">
        <v>5670</v>
      </c>
      <c r="H4770" s="718"/>
      <c r="I4770" s="718" t="s">
        <v>520</v>
      </c>
      <c r="J4770" s="718" t="s">
        <v>5671</v>
      </c>
      <c r="K4770" s="721" t="s">
        <v>5672</v>
      </c>
      <c r="L4770" s="732">
        <v>1</v>
      </c>
      <c r="M4770" s="733">
        <v>300</v>
      </c>
      <c r="N4770" s="734" t="s">
        <v>542</v>
      </c>
      <c r="O4770" s="732">
        <v>0</v>
      </c>
      <c r="P4770" s="733">
        <v>0</v>
      </c>
      <c r="Q4770" s="735"/>
      <c r="R4770" s="736" t="s">
        <v>543</v>
      </c>
    </row>
    <row r="4771" spans="1:18" s="28" customFormat="1" ht="12" x14ac:dyDescent="0.2">
      <c r="A4771" s="717" t="s">
        <v>514</v>
      </c>
      <c r="B4771" s="718" t="s">
        <v>515</v>
      </c>
      <c r="C4771" s="718" t="s">
        <v>147</v>
      </c>
      <c r="D4771" s="718" t="s">
        <v>5256</v>
      </c>
      <c r="E4771" s="719">
        <v>6000</v>
      </c>
      <c r="F4771" s="720" t="s">
        <v>5673</v>
      </c>
      <c r="G4771" s="718" t="s">
        <v>5674</v>
      </c>
      <c r="H4771" s="718" t="s">
        <v>519</v>
      </c>
      <c r="I4771" s="718" t="s">
        <v>528</v>
      </c>
      <c r="J4771" s="718" t="s">
        <v>547</v>
      </c>
      <c r="K4771" s="721" t="s">
        <v>557</v>
      </c>
      <c r="L4771" s="732">
        <v>5</v>
      </c>
      <c r="M4771" s="733">
        <v>30000</v>
      </c>
      <c r="N4771" s="734" t="s">
        <v>557</v>
      </c>
      <c r="O4771" s="732">
        <v>6</v>
      </c>
      <c r="P4771" s="733">
        <v>36000</v>
      </c>
      <c r="Q4771" s="735" t="str">
        <f>+N4771</f>
        <v>13 - INDETERMINADO</v>
      </c>
      <c r="R4771" s="736" t="s">
        <v>523</v>
      </c>
    </row>
    <row r="4772" spans="1:18" s="28" customFormat="1" ht="12" x14ac:dyDescent="0.2">
      <c r="A4772" s="717" t="s">
        <v>514</v>
      </c>
      <c r="B4772" s="718" t="s">
        <v>515</v>
      </c>
      <c r="C4772" s="718" t="s">
        <v>147</v>
      </c>
      <c r="D4772" s="718" t="s">
        <v>1488</v>
      </c>
      <c r="E4772" s="719">
        <v>3000</v>
      </c>
      <c r="F4772" s="720" t="s">
        <v>5675</v>
      </c>
      <c r="G4772" s="718" t="s">
        <v>5676</v>
      </c>
      <c r="H4772" s="718" t="s">
        <v>539</v>
      </c>
      <c r="I4772" s="718" t="s">
        <v>528</v>
      </c>
      <c r="J4772" s="718" t="s">
        <v>1517</v>
      </c>
      <c r="K4772" s="721" t="s">
        <v>612</v>
      </c>
      <c r="L4772" s="732">
        <v>5</v>
      </c>
      <c r="M4772" s="733">
        <v>14900</v>
      </c>
      <c r="N4772" s="734" t="s">
        <v>612</v>
      </c>
      <c r="O4772" s="732">
        <v>6</v>
      </c>
      <c r="P4772" s="733">
        <v>17900</v>
      </c>
      <c r="Q4772" s="735" t="str">
        <f>+N4772</f>
        <v>15 - INDETERMINADO</v>
      </c>
      <c r="R4772" s="736" t="s">
        <v>523</v>
      </c>
    </row>
    <row r="4773" spans="1:18" s="28" customFormat="1" ht="12" x14ac:dyDescent="0.2">
      <c r="A4773" s="717" t="s">
        <v>514</v>
      </c>
      <c r="B4773" s="718" t="s">
        <v>515</v>
      </c>
      <c r="C4773" s="718" t="s">
        <v>147</v>
      </c>
      <c r="D4773" s="718" t="s">
        <v>5677</v>
      </c>
      <c r="E4773" s="719">
        <v>3000</v>
      </c>
      <c r="F4773" s="720" t="s">
        <v>5678</v>
      </c>
      <c r="G4773" s="718" t="s">
        <v>5679</v>
      </c>
      <c r="H4773" s="718" t="s">
        <v>565</v>
      </c>
      <c r="I4773" s="718" t="s">
        <v>528</v>
      </c>
      <c r="J4773" s="718" t="s">
        <v>566</v>
      </c>
      <c r="K4773" s="721" t="s">
        <v>557</v>
      </c>
      <c r="L4773" s="732">
        <v>5</v>
      </c>
      <c r="M4773" s="733">
        <v>15000</v>
      </c>
      <c r="N4773" s="734" t="s">
        <v>557</v>
      </c>
      <c r="O4773" s="732">
        <v>6</v>
      </c>
      <c r="P4773" s="733">
        <v>18000</v>
      </c>
      <c r="Q4773" s="735" t="str">
        <f>+N4773</f>
        <v>13 - INDETERMINADO</v>
      </c>
      <c r="R4773" s="736" t="s">
        <v>523</v>
      </c>
    </row>
    <row r="4774" spans="1:18" s="28" customFormat="1" ht="12" x14ac:dyDescent="0.2">
      <c r="A4774" s="717" t="s">
        <v>514</v>
      </c>
      <c r="B4774" s="718" t="s">
        <v>515</v>
      </c>
      <c r="C4774" s="718" t="s">
        <v>147</v>
      </c>
      <c r="D4774" s="718" t="s">
        <v>5041</v>
      </c>
      <c r="E4774" s="719">
        <v>5000</v>
      </c>
      <c r="F4774" s="720" t="s">
        <v>5680</v>
      </c>
      <c r="G4774" s="718" t="s">
        <v>5681</v>
      </c>
      <c r="H4774" s="718" t="s">
        <v>539</v>
      </c>
      <c r="I4774" s="718" t="s">
        <v>528</v>
      </c>
      <c r="J4774" s="718" t="s">
        <v>596</v>
      </c>
      <c r="K4774" s="721" t="s">
        <v>557</v>
      </c>
      <c r="L4774" s="732">
        <v>12</v>
      </c>
      <c r="M4774" s="733">
        <v>60600</v>
      </c>
      <c r="N4774" s="734" t="s">
        <v>557</v>
      </c>
      <c r="O4774" s="732">
        <v>6</v>
      </c>
      <c r="P4774" s="733">
        <v>30000</v>
      </c>
      <c r="Q4774" s="735" t="str">
        <f>+N4774</f>
        <v>13 - INDETERMINADO</v>
      </c>
      <c r="R4774" s="736" t="s">
        <v>523</v>
      </c>
    </row>
    <row r="4775" spans="1:18" s="28" customFormat="1" ht="12" x14ac:dyDescent="0.2">
      <c r="A4775" s="717" t="s">
        <v>514</v>
      </c>
      <c r="B4775" s="718" t="s">
        <v>515</v>
      </c>
      <c r="C4775" s="718" t="s">
        <v>147</v>
      </c>
      <c r="D4775" s="718" t="s">
        <v>819</v>
      </c>
      <c r="E4775" s="719">
        <v>4000</v>
      </c>
      <c r="F4775" s="720" t="s">
        <v>5682</v>
      </c>
      <c r="G4775" s="718" t="s">
        <v>5683</v>
      </c>
      <c r="H4775" s="718" t="s">
        <v>519</v>
      </c>
      <c r="I4775" s="718" t="s">
        <v>528</v>
      </c>
      <c r="J4775" s="718" t="s">
        <v>817</v>
      </c>
      <c r="K4775" s="721" t="s">
        <v>535</v>
      </c>
      <c r="L4775" s="732">
        <v>12</v>
      </c>
      <c r="M4775" s="733">
        <v>48600</v>
      </c>
      <c r="N4775" s="734" t="s">
        <v>535</v>
      </c>
      <c r="O4775" s="732">
        <v>6</v>
      </c>
      <c r="P4775" s="733">
        <v>23466.67</v>
      </c>
      <c r="Q4775" s="735" t="str">
        <f>+N4775</f>
        <v>12 - INDETERMINADO</v>
      </c>
      <c r="R4775" s="736" t="s">
        <v>523</v>
      </c>
    </row>
    <row r="4776" spans="1:18" s="28" customFormat="1" ht="12" x14ac:dyDescent="0.2">
      <c r="A4776" s="717" t="s">
        <v>514</v>
      </c>
      <c r="B4776" s="718" t="s">
        <v>515</v>
      </c>
      <c r="C4776" s="718" t="s">
        <v>147</v>
      </c>
      <c r="D4776" s="718" t="s">
        <v>4999</v>
      </c>
      <c r="E4776" s="719">
        <v>2000</v>
      </c>
      <c r="F4776" s="720" t="s">
        <v>5684</v>
      </c>
      <c r="G4776" s="718" t="s">
        <v>5685</v>
      </c>
      <c r="H4776" s="718" t="s">
        <v>623</v>
      </c>
      <c r="I4776" s="718" t="s">
        <v>738</v>
      </c>
      <c r="J4776" s="718" t="s">
        <v>837</v>
      </c>
      <c r="K4776" s="721">
        <v>44</v>
      </c>
      <c r="L4776" s="732">
        <v>1</v>
      </c>
      <c r="M4776" s="733">
        <v>2000</v>
      </c>
      <c r="N4776" s="734" t="s">
        <v>542</v>
      </c>
      <c r="O4776" s="732">
        <v>0</v>
      </c>
      <c r="P4776" s="733">
        <v>0</v>
      </c>
      <c r="Q4776" s="735"/>
      <c r="R4776" s="736" t="s">
        <v>543</v>
      </c>
    </row>
    <row r="4777" spans="1:18" s="28" customFormat="1" ht="12" x14ac:dyDescent="0.2">
      <c r="A4777" s="717" t="s">
        <v>514</v>
      </c>
      <c r="B4777" s="718" t="s">
        <v>515</v>
      </c>
      <c r="C4777" s="718" t="s">
        <v>147</v>
      </c>
      <c r="D4777" s="718" t="s">
        <v>2965</v>
      </c>
      <c r="E4777" s="719">
        <v>7500</v>
      </c>
      <c r="F4777" s="720" t="s">
        <v>5686</v>
      </c>
      <c r="G4777" s="718" t="s">
        <v>5687</v>
      </c>
      <c r="H4777" s="718" t="s">
        <v>565</v>
      </c>
      <c r="I4777" s="718" t="s">
        <v>528</v>
      </c>
      <c r="J4777" s="718" t="s">
        <v>566</v>
      </c>
      <c r="K4777" s="721" t="s">
        <v>700</v>
      </c>
      <c r="L4777" s="732">
        <v>5</v>
      </c>
      <c r="M4777" s="733">
        <v>37500</v>
      </c>
      <c r="N4777" s="734" t="s">
        <v>700</v>
      </c>
      <c r="O4777" s="732">
        <v>6</v>
      </c>
      <c r="P4777" s="733">
        <v>44257.82</v>
      </c>
      <c r="Q4777" s="735" t="str">
        <f>+N4777</f>
        <v>3 - INDETERMINADO</v>
      </c>
      <c r="R4777" s="736" t="s">
        <v>523</v>
      </c>
    </row>
    <row r="4778" spans="1:18" s="28" customFormat="1" ht="12" x14ac:dyDescent="0.2">
      <c r="A4778" s="717" t="s">
        <v>514</v>
      </c>
      <c r="B4778" s="718" t="s">
        <v>515</v>
      </c>
      <c r="C4778" s="718" t="s">
        <v>147</v>
      </c>
      <c r="D4778" s="718" t="s">
        <v>708</v>
      </c>
      <c r="E4778" s="719">
        <v>3000</v>
      </c>
      <c r="F4778" s="720" t="s">
        <v>5688</v>
      </c>
      <c r="G4778" s="718" t="s">
        <v>5689</v>
      </c>
      <c r="H4778" s="718" t="s">
        <v>539</v>
      </c>
      <c r="I4778" s="718" t="s">
        <v>520</v>
      </c>
      <c r="J4778" s="718" t="s">
        <v>2044</v>
      </c>
      <c r="K4778" s="721" t="s">
        <v>612</v>
      </c>
      <c r="L4778" s="732">
        <v>5</v>
      </c>
      <c r="M4778" s="733">
        <v>15000</v>
      </c>
      <c r="N4778" s="734" t="s">
        <v>612</v>
      </c>
      <c r="O4778" s="732">
        <v>6</v>
      </c>
      <c r="P4778" s="733">
        <v>18000</v>
      </c>
      <c r="Q4778" s="735" t="str">
        <f>+N4778</f>
        <v>15 - INDETERMINADO</v>
      </c>
      <c r="R4778" s="736" t="s">
        <v>523</v>
      </c>
    </row>
    <row r="4779" spans="1:18" s="28" customFormat="1" ht="12" x14ac:dyDescent="0.2">
      <c r="A4779" s="717" t="s">
        <v>514</v>
      </c>
      <c r="B4779" s="718" t="s">
        <v>515</v>
      </c>
      <c r="C4779" s="718" t="s">
        <v>147</v>
      </c>
      <c r="D4779" s="718" t="s">
        <v>5690</v>
      </c>
      <c r="E4779" s="719">
        <v>7000</v>
      </c>
      <c r="F4779" s="720" t="s">
        <v>5691</v>
      </c>
      <c r="G4779" s="718" t="s">
        <v>5692</v>
      </c>
      <c r="H4779" s="718" t="s">
        <v>527</v>
      </c>
      <c r="I4779" s="718" t="s">
        <v>528</v>
      </c>
      <c r="J4779" s="718" t="s">
        <v>5693</v>
      </c>
      <c r="K4779" s="721" t="s">
        <v>5694</v>
      </c>
      <c r="L4779" s="732">
        <v>3</v>
      </c>
      <c r="M4779" s="733">
        <v>20253.339999999997</v>
      </c>
      <c r="N4779" s="734">
        <v>1</v>
      </c>
      <c r="O4779" s="732">
        <v>1</v>
      </c>
      <c r="P4779" s="733">
        <v>7000</v>
      </c>
      <c r="Q4779" s="735"/>
      <c r="R4779" s="736" t="s">
        <v>543</v>
      </c>
    </row>
    <row r="4780" spans="1:18" s="28" customFormat="1" ht="12" x14ac:dyDescent="0.2">
      <c r="A4780" s="717" t="s">
        <v>514</v>
      </c>
      <c r="B4780" s="718" t="s">
        <v>549</v>
      </c>
      <c r="C4780" s="718" t="s">
        <v>147</v>
      </c>
      <c r="D4780" s="718" t="s">
        <v>676</v>
      </c>
      <c r="E4780" s="719">
        <v>3000</v>
      </c>
      <c r="F4780" s="720" t="s">
        <v>5695</v>
      </c>
      <c r="G4780" s="718" t="s">
        <v>5696</v>
      </c>
      <c r="H4780" s="718" t="s">
        <v>2485</v>
      </c>
      <c r="I4780" s="718" t="s">
        <v>520</v>
      </c>
      <c r="J4780" s="718" t="s">
        <v>5697</v>
      </c>
      <c r="K4780" s="721" t="s">
        <v>557</v>
      </c>
      <c r="L4780" s="732">
        <v>12</v>
      </c>
      <c r="M4780" s="733">
        <v>36600</v>
      </c>
      <c r="N4780" s="734" t="s">
        <v>557</v>
      </c>
      <c r="O4780" s="732">
        <v>0</v>
      </c>
      <c r="P4780" s="733">
        <v>0</v>
      </c>
      <c r="Q4780" s="735" t="str">
        <f>+N4780</f>
        <v>13 - INDETERMINADO</v>
      </c>
      <c r="R4780" s="736" t="s">
        <v>523</v>
      </c>
    </row>
    <row r="4781" spans="1:18" s="28" customFormat="1" ht="12" x14ac:dyDescent="0.2">
      <c r="A4781" s="717" t="s">
        <v>514</v>
      </c>
      <c r="B4781" s="718" t="s">
        <v>515</v>
      </c>
      <c r="C4781" s="718" t="s">
        <v>147</v>
      </c>
      <c r="D4781" s="718" t="s">
        <v>544</v>
      </c>
      <c r="E4781" s="719">
        <v>4000</v>
      </c>
      <c r="F4781" s="720" t="s">
        <v>5698</v>
      </c>
      <c r="G4781" s="718" t="s">
        <v>5699</v>
      </c>
      <c r="H4781" s="718" t="s">
        <v>519</v>
      </c>
      <c r="I4781" s="718" t="s">
        <v>528</v>
      </c>
      <c r="J4781" s="718" t="s">
        <v>817</v>
      </c>
      <c r="K4781" s="721" t="s">
        <v>535</v>
      </c>
      <c r="L4781" s="732">
        <v>12</v>
      </c>
      <c r="M4781" s="733">
        <v>48600</v>
      </c>
      <c r="N4781" s="734" t="s">
        <v>535</v>
      </c>
      <c r="O4781" s="732">
        <v>6</v>
      </c>
      <c r="P4781" s="733">
        <v>23935.840000000004</v>
      </c>
      <c r="Q4781" s="735" t="str">
        <f>+N4781</f>
        <v>12 - INDETERMINADO</v>
      </c>
      <c r="R4781" s="736" t="s">
        <v>523</v>
      </c>
    </row>
    <row r="4782" spans="1:18" s="28" customFormat="1" ht="12" x14ac:dyDescent="0.2">
      <c r="A4782" s="717" t="s">
        <v>514</v>
      </c>
      <c r="B4782" s="718" t="s">
        <v>515</v>
      </c>
      <c r="C4782" s="718" t="s">
        <v>147</v>
      </c>
      <c r="D4782" s="718" t="s">
        <v>814</v>
      </c>
      <c r="E4782" s="719">
        <v>8000</v>
      </c>
      <c r="F4782" s="720" t="s">
        <v>5700</v>
      </c>
      <c r="G4782" s="718" t="s">
        <v>5701</v>
      </c>
      <c r="H4782" s="718" t="s">
        <v>519</v>
      </c>
      <c r="I4782" s="718" t="s">
        <v>528</v>
      </c>
      <c r="J4782" s="718" t="s">
        <v>817</v>
      </c>
      <c r="K4782" s="721" t="s">
        <v>5702</v>
      </c>
      <c r="L4782" s="732">
        <v>3</v>
      </c>
      <c r="M4782" s="733">
        <v>23120</v>
      </c>
      <c r="N4782" s="734">
        <v>0</v>
      </c>
      <c r="O4782" s="732">
        <v>6</v>
      </c>
      <c r="P4782" s="733">
        <v>48000</v>
      </c>
      <c r="Q4782" s="735">
        <f>+N4782</f>
        <v>0</v>
      </c>
      <c r="R4782" s="736" t="s">
        <v>523</v>
      </c>
    </row>
    <row r="4783" spans="1:18" s="28" customFormat="1" ht="12" x14ac:dyDescent="0.2">
      <c r="A4783" s="717" t="s">
        <v>514</v>
      </c>
      <c r="B4783" s="718" t="s">
        <v>515</v>
      </c>
      <c r="C4783" s="718" t="s">
        <v>147</v>
      </c>
      <c r="D4783" s="718" t="s">
        <v>995</v>
      </c>
      <c r="E4783" s="719">
        <v>3000</v>
      </c>
      <c r="F4783" s="720" t="s">
        <v>5703</v>
      </c>
      <c r="G4783" s="718" t="s">
        <v>5704</v>
      </c>
      <c r="H4783" s="718" t="s">
        <v>539</v>
      </c>
      <c r="I4783" s="718" t="s">
        <v>528</v>
      </c>
      <c r="J4783" s="718" t="s">
        <v>596</v>
      </c>
      <c r="K4783" s="721" t="s">
        <v>557</v>
      </c>
      <c r="L4783" s="732">
        <v>4</v>
      </c>
      <c r="M4783" s="733">
        <v>11900</v>
      </c>
      <c r="N4783" s="734" t="s">
        <v>542</v>
      </c>
      <c r="O4783" s="732">
        <v>0</v>
      </c>
      <c r="P4783" s="733">
        <v>0</v>
      </c>
      <c r="Q4783" s="735"/>
      <c r="R4783" s="736" t="s">
        <v>543</v>
      </c>
    </row>
    <row r="4784" spans="1:18" s="28" customFormat="1" ht="12" x14ac:dyDescent="0.2">
      <c r="A4784" s="717" t="s">
        <v>514</v>
      </c>
      <c r="B4784" s="718" t="s">
        <v>515</v>
      </c>
      <c r="C4784" s="718" t="s">
        <v>147</v>
      </c>
      <c r="D4784" s="718" t="s">
        <v>1132</v>
      </c>
      <c r="E4784" s="719">
        <v>3000</v>
      </c>
      <c r="F4784" s="720" t="s">
        <v>5705</v>
      </c>
      <c r="G4784" s="718" t="s">
        <v>5706</v>
      </c>
      <c r="H4784" s="718" t="s">
        <v>527</v>
      </c>
      <c r="I4784" s="718" t="s">
        <v>528</v>
      </c>
      <c r="J4784" s="718" t="s">
        <v>947</v>
      </c>
      <c r="K4784" s="721" t="s">
        <v>700</v>
      </c>
      <c r="L4784" s="732">
        <v>5</v>
      </c>
      <c r="M4784" s="733">
        <v>15000</v>
      </c>
      <c r="N4784" s="734" t="s">
        <v>700</v>
      </c>
      <c r="O4784" s="732">
        <v>6</v>
      </c>
      <c r="P4784" s="733">
        <v>18000</v>
      </c>
      <c r="Q4784" s="735" t="str">
        <f>+N4784</f>
        <v>3 - INDETERMINADO</v>
      </c>
      <c r="R4784" s="736" t="s">
        <v>523</v>
      </c>
    </row>
    <row r="4785" spans="1:18" s="28" customFormat="1" ht="12" x14ac:dyDescent="0.2">
      <c r="A4785" s="717" t="s">
        <v>514</v>
      </c>
      <c r="B4785" s="718" t="s">
        <v>515</v>
      </c>
      <c r="C4785" s="718" t="s">
        <v>147</v>
      </c>
      <c r="D4785" s="718" t="s">
        <v>819</v>
      </c>
      <c r="E4785" s="719">
        <v>4000</v>
      </c>
      <c r="F4785" s="720" t="s">
        <v>5707</v>
      </c>
      <c r="G4785" s="718" t="s">
        <v>5708</v>
      </c>
      <c r="H4785" s="718" t="s">
        <v>519</v>
      </c>
      <c r="I4785" s="718" t="s">
        <v>528</v>
      </c>
      <c r="J4785" s="718" t="s">
        <v>817</v>
      </c>
      <c r="K4785" s="721" t="s">
        <v>535</v>
      </c>
      <c r="L4785" s="732">
        <v>12</v>
      </c>
      <c r="M4785" s="733">
        <v>47266.67</v>
      </c>
      <c r="N4785" s="734" t="s">
        <v>535</v>
      </c>
      <c r="O4785" s="732">
        <v>6</v>
      </c>
      <c r="P4785" s="733">
        <v>24000</v>
      </c>
      <c r="Q4785" s="735" t="str">
        <f>+N4785</f>
        <v>12 - INDETERMINADO</v>
      </c>
      <c r="R4785" s="736" t="s">
        <v>523</v>
      </c>
    </row>
    <row r="4786" spans="1:18" s="28" customFormat="1" ht="12" x14ac:dyDescent="0.2">
      <c r="A4786" s="717" t="s">
        <v>514</v>
      </c>
      <c r="B4786" s="718" t="s">
        <v>515</v>
      </c>
      <c r="C4786" s="718" t="s">
        <v>147</v>
      </c>
      <c r="D4786" s="718" t="s">
        <v>1081</v>
      </c>
      <c r="E4786" s="719">
        <v>2500</v>
      </c>
      <c r="F4786" s="720" t="s">
        <v>5709</v>
      </c>
      <c r="G4786" s="718" t="s">
        <v>5710</v>
      </c>
      <c r="H4786" s="718" t="s">
        <v>623</v>
      </c>
      <c r="I4786" s="718" t="s">
        <v>738</v>
      </c>
      <c r="J4786" s="718" t="s">
        <v>5252</v>
      </c>
      <c r="K4786" s="721" t="s">
        <v>5711</v>
      </c>
      <c r="L4786" s="732">
        <v>3</v>
      </c>
      <c r="M4786" s="733">
        <v>6053.34</v>
      </c>
      <c r="N4786" s="734">
        <v>0</v>
      </c>
      <c r="O4786" s="732">
        <v>3</v>
      </c>
      <c r="P4786" s="733">
        <v>7500</v>
      </c>
      <c r="Q4786" s="735">
        <f>+N4786</f>
        <v>0</v>
      </c>
      <c r="R4786" s="736" t="s">
        <v>523</v>
      </c>
    </row>
    <row r="4787" spans="1:18" s="28" customFormat="1" ht="12" x14ac:dyDescent="0.2">
      <c r="A4787" s="717" t="s">
        <v>514</v>
      </c>
      <c r="B4787" s="718" t="s">
        <v>515</v>
      </c>
      <c r="C4787" s="718" t="s">
        <v>147</v>
      </c>
      <c r="D4787" s="718" t="s">
        <v>1296</v>
      </c>
      <c r="E4787" s="719">
        <v>2500</v>
      </c>
      <c r="F4787" s="720" t="s">
        <v>5712</v>
      </c>
      <c r="G4787" s="718" t="s">
        <v>5713</v>
      </c>
      <c r="H4787" s="718" t="s">
        <v>539</v>
      </c>
      <c r="I4787" s="718" t="s">
        <v>528</v>
      </c>
      <c r="J4787" s="718" t="s">
        <v>5714</v>
      </c>
      <c r="K4787" s="721" t="s">
        <v>785</v>
      </c>
      <c r="L4787" s="732">
        <v>12</v>
      </c>
      <c r="M4787" s="733">
        <v>30600</v>
      </c>
      <c r="N4787" s="734" t="s">
        <v>785</v>
      </c>
      <c r="O4787" s="732">
        <v>6</v>
      </c>
      <c r="P4787" s="733">
        <v>15000</v>
      </c>
      <c r="Q4787" s="735" t="str">
        <f>+N4787</f>
        <v>11 - INDETERMINADO</v>
      </c>
      <c r="R4787" s="736" t="s">
        <v>523</v>
      </c>
    </row>
    <row r="4788" spans="1:18" s="28" customFormat="1" ht="12" x14ac:dyDescent="0.2">
      <c r="A4788" s="717" t="s">
        <v>514</v>
      </c>
      <c r="B4788" s="718" t="s">
        <v>515</v>
      </c>
      <c r="C4788" s="718" t="s">
        <v>147</v>
      </c>
      <c r="D4788" s="718" t="s">
        <v>5715</v>
      </c>
      <c r="E4788" s="719">
        <v>7000</v>
      </c>
      <c r="F4788" s="720" t="s">
        <v>5716</v>
      </c>
      <c r="G4788" s="718" t="s">
        <v>5717</v>
      </c>
      <c r="H4788" s="718" t="s">
        <v>565</v>
      </c>
      <c r="I4788" s="718" t="s">
        <v>528</v>
      </c>
      <c r="J4788" s="718" t="s">
        <v>2855</v>
      </c>
      <c r="K4788" s="721" t="s">
        <v>1906</v>
      </c>
      <c r="L4788" s="732">
        <v>12</v>
      </c>
      <c r="M4788" s="733">
        <v>84600</v>
      </c>
      <c r="N4788" s="734" t="s">
        <v>1906</v>
      </c>
      <c r="O4788" s="732">
        <v>6</v>
      </c>
      <c r="P4788" s="733">
        <v>41819.65</v>
      </c>
      <c r="Q4788" s="735" t="str">
        <f>+N4788</f>
        <v>10 - INDETERMINADO</v>
      </c>
      <c r="R4788" s="736" t="s">
        <v>523</v>
      </c>
    </row>
    <row r="4789" spans="1:18" s="28" customFormat="1" ht="12" x14ac:dyDescent="0.2">
      <c r="A4789" s="717" t="s">
        <v>514</v>
      </c>
      <c r="B4789" s="718" t="s">
        <v>515</v>
      </c>
      <c r="C4789" s="718" t="s">
        <v>147</v>
      </c>
      <c r="D4789" s="718" t="s">
        <v>862</v>
      </c>
      <c r="E4789" s="719">
        <v>3000</v>
      </c>
      <c r="F4789" s="720" t="s">
        <v>5718</v>
      </c>
      <c r="G4789" s="718" t="s">
        <v>5719</v>
      </c>
      <c r="H4789" s="718" t="s">
        <v>623</v>
      </c>
      <c r="I4789" s="718" t="s">
        <v>738</v>
      </c>
      <c r="J4789" s="718" t="s">
        <v>5720</v>
      </c>
      <c r="K4789" s="721" t="s">
        <v>853</v>
      </c>
      <c r="L4789" s="732">
        <v>9</v>
      </c>
      <c r="M4789" s="733">
        <v>25000</v>
      </c>
      <c r="N4789" s="734" t="s">
        <v>542</v>
      </c>
      <c r="O4789" s="732">
        <v>0</v>
      </c>
      <c r="P4789" s="733">
        <v>0</v>
      </c>
      <c r="Q4789" s="735"/>
      <c r="R4789" s="736" t="s">
        <v>543</v>
      </c>
    </row>
    <row r="4790" spans="1:18" s="28" customFormat="1" ht="12" x14ac:dyDescent="0.2">
      <c r="A4790" s="717" t="s">
        <v>514</v>
      </c>
      <c r="B4790" s="718" t="s">
        <v>549</v>
      </c>
      <c r="C4790" s="718" t="s">
        <v>147</v>
      </c>
      <c r="D4790" s="718" t="s">
        <v>676</v>
      </c>
      <c r="E4790" s="719">
        <v>3000</v>
      </c>
      <c r="F4790" s="720" t="s">
        <v>5721</v>
      </c>
      <c r="G4790" s="718" t="s">
        <v>5722</v>
      </c>
      <c r="H4790" s="718" t="s">
        <v>565</v>
      </c>
      <c r="I4790" s="718" t="s">
        <v>528</v>
      </c>
      <c r="J4790" s="718" t="s">
        <v>5723</v>
      </c>
      <c r="K4790" s="721" t="s">
        <v>557</v>
      </c>
      <c r="L4790" s="732">
        <v>12</v>
      </c>
      <c r="M4790" s="733">
        <v>36598.54</v>
      </c>
      <c r="N4790" s="734" t="s">
        <v>557</v>
      </c>
      <c r="O4790" s="732">
        <v>0</v>
      </c>
      <c r="P4790" s="733">
        <v>0</v>
      </c>
      <c r="Q4790" s="735" t="str">
        <f>+N4790</f>
        <v>13 - INDETERMINADO</v>
      </c>
      <c r="R4790" s="736" t="s">
        <v>523</v>
      </c>
    </row>
    <row r="4791" spans="1:18" s="28" customFormat="1" ht="12" x14ac:dyDescent="0.2">
      <c r="A4791" s="717" t="s">
        <v>514</v>
      </c>
      <c r="B4791" s="718" t="s">
        <v>515</v>
      </c>
      <c r="C4791" s="718" t="s">
        <v>147</v>
      </c>
      <c r="D4791" s="718" t="s">
        <v>5724</v>
      </c>
      <c r="E4791" s="719">
        <v>4500</v>
      </c>
      <c r="F4791" s="720" t="s">
        <v>5725</v>
      </c>
      <c r="G4791" s="718" t="s">
        <v>5726</v>
      </c>
      <c r="H4791" s="718" t="s">
        <v>519</v>
      </c>
      <c r="I4791" s="718" t="s">
        <v>528</v>
      </c>
      <c r="J4791" s="718" t="s">
        <v>547</v>
      </c>
      <c r="K4791" s="721" t="s">
        <v>700</v>
      </c>
      <c r="L4791" s="732">
        <v>5</v>
      </c>
      <c r="M4791" s="733">
        <v>22500</v>
      </c>
      <c r="N4791" s="734" t="s">
        <v>700</v>
      </c>
      <c r="O4791" s="732">
        <v>6</v>
      </c>
      <c r="P4791" s="733">
        <v>27000</v>
      </c>
      <c r="Q4791" s="735" t="str">
        <f>+N4791</f>
        <v>3 - INDETERMINADO</v>
      </c>
      <c r="R4791" s="736" t="s">
        <v>523</v>
      </c>
    </row>
    <row r="4792" spans="1:18" s="28" customFormat="1" ht="12" x14ac:dyDescent="0.2">
      <c r="A4792" s="717" t="s">
        <v>514</v>
      </c>
      <c r="B4792" s="718" t="s">
        <v>515</v>
      </c>
      <c r="C4792" s="718" t="s">
        <v>147</v>
      </c>
      <c r="D4792" s="718" t="s">
        <v>1621</v>
      </c>
      <c r="E4792" s="719">
        <v>1200</v>
      </c>
      <c r="F4792" s="720" t="s">
        <v>5727</v>
      </c>
      <c r="G4792" s="718" t="s">
        <v>5728</v>
      </c>
      <c r="H4792" s="718" t="s">
        <v>623</v>
      </c>
      <c r="I4792" s="718" t="s">
        <v>738</v>
      </c>
      <c r="J4792" s="718" t="s">
        <v>837</v>
      </c>
      <c r="K4792" s="721">
        <v>96</v>
      </c>
      <c r="L4792" s="732">
        <v>1</v>
      </c>
      <c r="M4792" s="733">
        <v>1200</v>
      </c>
      <c r="N4792" s="734" t="s">
        <v>542</v>
      </c>
      <c r="O4792" s="732">
        <v>0</v>
      </c>
      <c r="P4792" s="733">
        <v>0</v>
      </c>
      <c r="Q4792" s="735"/>
      <c r="R4792" s="736" t="s">
        <v>543</v>
      </c>
    </row>
    <row r="4793" spans="1:18" s="28" customFormat="1" ht="12" x14ac:dyDescent="0.2">
      <c r="A4793" s="717" t="s">
        <v>514</v>
      </c>
      <c r="B4793" s="718" t="s">
        <v>515</v>
      </c>
      <c r="C4793" s="718" t="s">
        <v>147</v>
      </c>
      <c r="D4793" s="718" t="s">
        <v>4893</v>
      </c>
      <c r="E4793" s="719">
        <v>4500</v>
      </c>
      <c r="F4793" s="720" t="s">
        <v>5729</v>
      </c>
      <c r="G4793" s="718" t="s">
        <v>5730</v>
      </c>
      <c r="H4793" s="718" t="s">
        <v>519</v>
      </c>
      <c r="I4793" s="718" t="s">
        <v>528</v>
      </c>
      <c r="J4793" s="718" t="s">
        <v>600</v>
      </c>
      <c r="K4793" s="721" t="s">
        <v>530</v>
      </c>
      <c r="L4793" s="732">
        <v>5</v>
      </c>
      <c r="M4793" s="733">
        <v>22500</v>
      </c>
      <c r="N4793" s="734" t="s">
        <v>530</v>
      </c>
      <c r="O4793" s="732">
        <v>6</v>
      </c>
      <c r="P4793" s="733">
        <v>27000</v>
      </c>
      <c r="Q4793" s="735" t="str">
        <f t="shared" ref="Q4793:Q4803" si="132">+N4793</f>
        <v>4 - INDETERMINADO</v>
      </c>
      <c r="R4793" s="736" t="s">
        <v>523</v>
      </c>
    </row>
    <row r="4794" spans="1:18" s="28" customFormat="1" ht="12" x14ac:dyDescent="0.2">
      <c r="A4794" s="717" t="s">
        <v>514</v>
      </c>
      <c r="B4794" s="718" t="s">
        <v>515</v>
      </c>
      <c r="C4794" s="718" t="s">
        <v>147</v>
      </c>
      <c r="D4794" s="718" t="s">
        <v>2113</v>
      </c>
      <c r="E4794" s="719">
        <v>6000</v>
      </c>
      <c r="F4794" s="720" t="s">
        <v>5731</v>
      </c>
      <c r="G4794" s="718" t="s">
        <v>5732</v>
      </c>
      <c r="H4794" s="718" t="s">
        <v>565</v>
      </c>
      <c r="I4794" s="718" t="s">
        <v>528</v>
      </c>
      <c r="J4794" s="718" t="s">
        <v>584</v>
      </c>
      <c r="K4794" s="721" t="s">
        <v>700</v>
      </c>
      <c r="L4794" s="732">
        <v>12</v>
      </c>
      <c r="M4794" s="733">
        <v>72600</v>
      </c>
      <c r="N4794" s="734" t="s">
        <v>700</v>
      </c>
      <c r="O4794" s="732">
        <v>6</v>
      </c>
      <c r="P4794" s="733">
        <v>35727.5</v>
      </c>
      <c r="Q4794" s="735" t="str">
        <f t="shared" si="132"/>
        <v>3 - INDETERMINADO</v>
      </c>
      <c r="R4794" s="736" t="s">
        <v>523</v>
      </c>
    </row>
    <row r="4795" spans="1:18" s="28" customFormat="1" ht="12" x14ac:dyDescent="0.2">
      <c r="A4795" s="717" t="s">
        <v>514</v>
      </c>
      <c r="B4795" s="718" t="s">
        <v>549</v>
      </c>
      <c r="C4795" s="718" t="s">
        <v>147</v>
      </c>
      <c r="D4795" s="718" t="s">
        <v>626</v>
      </c>
      <c r="E4795" s="719">
        <v>2500</v>
      </c>
      <c r="F4795" s="720" t="s">
        <v>5733</v>
      </c>
      <c r="G4795" s="718" t="s">
        <v>5734</v>
      </c>
      <c r="H4795" s="718" t="s">
        <v>539</v>
      </c>
      <c r="I4795" s="718" t="s">
        <v>520</v>
      </c>
      <c r="J4795" s="718" t="s">
        <v>576</v>
      </c>
      <c r="K4795" s="721" t="s">
        <v>5735</v>
      </c>
      <c r="L4795" s="732">
        <v>8</v>
      </c>
      <c r="M4795" s="733">
        <v>19113.34</v>
      </c>
      <c r="N4795" s="734">
        <v>0</v>
      </c>
      <c r="O4795" s="732">
        <v>3</v>
      </c>
      <c r="P4795" s="733">
        <v>7482.29</v>
      </c>
      <c r="Q4795" s="735">
        <f t="shared" si="132"/>
        <v>0</v>
      </c>
      <c r="R4795" s="736" t="s">
        <v>523</v>
      </c>
    </row>
    <row r="4796" spans="1:18" s="28" customFormat="1" ht="12" x14ac:dyDescent="0.2">
      <c r="A4796" s="717" t="s">
        <v>514</v>
      </c>
      <c r="B4796" s="718" t="s">
        <v>549</v>
      </c>
      <c r="C4796" s="718" t="s">
        <v>147</v>
      </c>
      <c r="D4796" s="718" t="s">
        <v>544</v>
      </c>
      <c r="E4796" s="719">
        <v>4500</v>
      </c>
      <c r="F4796" s="720" t="s">
        <v>5736</v>
      </c>
      <c r="G4796" s="718" t="s">
        <v>5737</v>
      </c>
      <c r="H4796" s="718" t="s">
        <v>519</v>
      </c>
      <c r="I4796" s="718" t="s">
        <v>528</v>
      </c>
      <c r="J4796" s="718" t="s">
        <v>547</v>
      </c>
      <c r="K4796" s="721" t="s">
        <v>5738</v>
      </c>
      <c r="L4796" s="732">
        <v>3</v>
      </c>
      <c r="M4796" s="733">
        <v>12933.33</v>
      </c>
      <c r="N4796" s="734">
        <v>0</v>
      </c>
      <c r="O4796" s="732">
        <v>6</v>
      </c>
      <c r="P4796" s="733">
        <v>27000</v>
      </c>
      <c r="Q4796" s="735">
        <f t="shared" si="132"/>
        <v>0</v>
      </c>
      <c r="R4796" s="736" t="s">
        <v>523</v>
      </c>
    </row>
    <row r="4797" spans="1:18" s="28" customFormat="1" ht="12" x14ac:dyDescent="0.2">
      <c r="A4797" s="717" t="s">
        <v>514</v>
      </c>
      <c r="B4797" s="718" t="s">
        <v>549</v>
      </c>
      <c r="C4797" s="718" t="s">
        <v>147</v>
      </c>
      <c r="D4797" s="718" t="s">
        <v>5739</v>
      </c>
      <c r="E4797" s="719">
        <v>3000</v>
      </c>
      <c r="F4797" s="720" t="s">
        <v>5740</v>
      </c>
      <c r="G4797" s="718" t="s">
        <v>5741</v>
      </c>
      <c r="H4797" s="718" t="s">
        <v>527</v>
      </c>
      <c r="I4797" s="718" t="s">
        <v>520</v>
      </c>
      <c r="J4797" s="718" t="s">
        <v>1886</v>
      </c>
      <c r="K4797" s="721">
        <v>3</v>
      </c>
      <c r="L4797" s="732">
        <v>8</v>
      </c>
      <c r="M4797" s="733">
        <v>22743.33</v>
      </c>
      <c r="N4797" s="734">
        <v>0</v>
      </c>
      <c r="O4797" s="732">
        <v>6</v>
      </c>
      <c r="P4797" s="733">
        <v>18000</v>
      </c>
      <c r="Q4797" s="735">
        <f t="shared" si="132"/>
        <v>0</v>
      </c>
      <c r="R4797" s="736" t="s">
        <v>523</v>
      </c>
    </row>
    <row r="4798" spans="1:18" s="28" customFormat="1" ht="12" x14ac:dyDescent="0.2">
      <c r="A4798" s="717" t="s">
        <v>514</v>
      </c>
      <c r="B4798" s="718" t="s">
        <v>515</v>
      </c>
      <c r="C4798" s="718" t="s">
        <v>147</v>
      </c>
      <c r="D4798" s="718" t="s">
        <v>536</v>
      </c>
      <c r="E4798" s="719">
        <v>3000</v>
      </c>
      <c r="F4798" s="720" t="s">
        <v>5742</v>
      </c>
      <c r="G4798" s="718" t="s">
        <v>5743</v>
      </c>
      <c r="H4798" s="718" t="s">
        <v>930</v>
      </c>
      <c r="I4798" s="718" t="s">
        <v>520</v>
      </c>
      <c r="J4798" s="718" t="s">
        <v>1635</v>
      </c>
      <c r="K4798" s="721" t="s">
        <v>541</v>
      </c>
      <c r="L4798" s="732">
        <v>5</v>
      </c>
      <c r="M4798" s="733">
        <v>15000</v>
      </c>
      <c r="N4798" s="734" t="s">
        <v>541</v>
      </c>
      <c r="O4798" s="732">
        <v>6</v>
      </c>
      <c r="P4798" s="733">
        <v>18000</v>
      </c>
      <c r="Q4798" s="735" t="str">
        <f t="shared" si="132"/>
        <v>5 - INDETERMINADO</v>
      </c>
      <c r="R4798" s="736" t="s">
        <v>523</v>
      </c>
    </row>
    <row r="4799" spans="1:18" s="28" customFormat="1" ht="12" x14ac:dyDescent="0.2">
      <c r="A4799" s="717" t="s">
        <v>514</v>
      </c>
      <c r="B4799" s="718" t="s">
        <v>515</v>
      </c>
      <c r="C4799" s="718" t="s">
        <v>147</v>
      </c>
      <c r="D4799" s="718" t="s">
        <v>593</v>
      </c>
      <c r="E4799" s="719">
        <v>3000</v>
      </c>
      <c r="F4799" s="720" t="s">
        <v>5744</v>
      </c>
      <c r="G4799" s="718" t="s">
        <v>5745</v>
      </c>
      <c r="H4799" s="718" t="s">
        <v>527</v>
      </c>
      <c r="I4799" s="718" t="s">
        <v>528</v>
      </c>
      <c r="J4799" s="718" t="s">
        <v>656</v>
      </c>
      <c r="K4799" s="721" t="s">
        <v>557</v>
      </c>
      <c r="L4799" s="732">
        <v>5</v>
      </c>
      <c r="M4799" s="733">
        <v>15000</v>
      </c>
      <c r="N4799" s="734" t="s">
        <v>557</v>
      </c>
      <c r="O4799" s="732">
        <v>6</v>
      </c>
      <c r="P4799" s="733">
        <v>18000</v>
      </c>
      <c r="Q4799" s="735" t="str">
        <f t="shared" si="132"/>
        <v>13 - INDETERMINADO</v>
      </c>
      <c r="R4799" s="736" t="s">
        <v>523</v>
      </c>
    </row>
    <row r="4800" spans="1:18" s="28" customFormat="1" ht="12" x14ac:dyDescent="0.2">
      <c r="A4800" s="717" t="s">
        <v>514</v>
      </c>
      <c r="B4800" s="718" t="s">
        <v>515</v>
      </c>
      <c r="C4800" s="718" t="s">
        <v>147</v>
      </c>
      <c r="D4800" s="718" t="s">
        <v>995</v>
      </c>
      <c r="E4800" s="719">
        <v>3000</v>
      </c>
      <c r="F4800" s="720" t="s">
        <v>5746</v>
      </c>
      <c r="G4800" s="718" t="s">
        <v>5747</v>
      </c>
      <c r="H4800" s="718" t="s">
        <v>539</v>
      </c>
      <c r="I4800" s="718" t="s">
        <v>528</v>
      </c>
      <c r="J4800" s="718" t="s">
        <v>596</v>
      </c>
      <c r="K4800" s="721" t="s">
        <v>557</v>
      </c>
      <c r="L4800" s="732">
        <v>5</v>
      </c>
      <c r="M4800" s="733">
        <v>15000</v>
      </c>
      <c r="N4800" s="734" t="s">
        <v>557</v>
      </c>
      <c r="O4800" s="732">
        <v>6</v>
      </c>
      <c r="P4800" s="733">
        <v>18000</v>
      </c>
      <c r="Q4800" s="735" t="str">
        <f t="shared" si="132"/>
        <v>13 - INDETERMINADO</v>
      </c>
      <c r="R4800" s="736" t="s">
        <v>523</v>
      </c>
    </row>
    <row r="4801" spans="1:18" s="28" customFormat="1" ht="12" x14ac:dyDescent="0.2">
      <c r="A4801" s="717" t="s">
        <v>514</v>
      </c>
      <c r="B4801" s="718" t="s">
        <v>515</v>
      </c>
      <c r="C4801" s="718" t="s">
        <v>147</v>
      </c>
      <c r="D4801" s="718" t="s">
        <v>618</v>
      </c>
      <c r="E4801" s="719">
        <v>3000</v>
      </c>
      <c r="F4801" s="720" t="s">
        <v>5748</v>
      </c>
      <c r="G4801" s="718" t="s">
        <v>5749</v>
      </c>
      <c r="H4801" s="718" t="s">
        <v>539</v>
      </c>
      <c r="I4801" s="718" t="s">
        <v>520</v>
      </c>
      <c r="J4801" s="718" t="s">
        <v>1491</v>
      </c>
      <c r="K4801" s="721" t="s">
        <v>557</v>
      </c>
      <c r="L4801" s="732">
        <v>5</v>
      </c>
      <c r="M4801" s="733">
        <v>15000</v>
      </c>
      <c r="N4801" s="734" t="s">
        <v>557</v>
      </c>
      <c r="O4801" s="732">
        <v>6</v>
      </c>
      <c r="P4801" s="733">
        <v>18000</v>
      </c>
      <c r="Q4801" s="735" t="str">
        <f t="shared" si="132"/>
        <v>13 - INDETERMINADO</v>
      </c>
      <c r="R4801" s="736" t="s">
        <v>523</v>
      </c>
    </row>
    <row r="4802" spans="1:18" s="28" customFormat="1" ht="12" x14ac:dyDescent="0.2">
      <c r="A4802" s="717" t="s">
        <v>514</v>
      </c>
      <c r="B4802" s="718" t="s">
        <v>515</v>
      </c>
      <c r="C4802" s="718" t="s">
        <v>147</v>
      </c>
      <c r="D4802" s="718" t="s">
        <v>3686</v>
      </c>
      <c r="E4802" s="719">
        <v>4500</v>
      </c>
      <c r="F4802" s="720" t="s">
        <v>5750</v>
      </c>
      <c r="G4802" s="718" t="s">
        <v>5751</v>
      </c>
      <c r="H4802" s="718" t="s">
        <v>519</v>
      </c>
      <c r="I4802" s="718" t="s">
        <v>528</v>
      </c>
      <c r="J4802" s="718" t="s">
        <v>600</v>
      </c>
      <c r="K4802" s="721" t="s">
        <v>530</v>
      </c>
      <c r="L4802" s="732">
        <v>5</v>
      </c>
      <c r="M4802" s="733">
        <v>22500</v>
      </c>
      <c r="N4802" s="734" t="s">
        <v>530</v>
      </c>
      <c r="O4802" s="732">
        <v>6</v>
      </c>
      <c r="P4802" s="733">
        <v>27000</v>
      </c>
      <c r="Q4802" s="735" t="str">
        <f t="shared" si="132"/>
        <v>4 - INDETERMINADO</v>
      </c>
      <c r="R4802" s="736" t="s">
        <v>523</v>
      </c>
    </row>
    <row r="4803" spans="1:18" s="28" customFormat="1" ht="12" x14ac:dyDescent="0.2">
      <c r="A4803" s="717" t="s">
        <v>514</v>
      </c>
      <c r="B4803" s="718" t="s">
        <v>515</v>
      </c>
      <c r="C4803" s="718" t="s">
        <v>147</v>
      </c>
      <c r="D4803" s="718" t="s">
        <v>1422</v>
      </c>
      <c r="E4803" s="719">
        <v>1800</v>
      </c>
      <c r="F4803" s="720" t="s">
        <v>5752</v>
      </c>
      <c r="G4803" s="718" t="s">
        <v>5753</v>
      </c>
      <c r="H4803" s="718" t="s">
        <v>571</v>
      </c>
      <c r="I4803" s="718" t="s">
        <v>571</v>
      </c>
      <c r="J4803" s="718" t="s">
        <v>571</v>
      </c>
      <c r="K4803" s="721" t="s">
        <v>572</v>
      </c>
      <c r="L4803" s="732">
        <v>12</v>
      </c>
      <c r="M4803" s="733">
        <v>22410</v>
      </c>
      <c r="N4803" s="734" t="s">
        <v>572</v>
      </c>
      <c r="O4803" s="732">
        <v>6</v>
      </c>
      <c r="P4803" s="733">
        <v>10800</v>
      </c>
      <c r="Q4803" s="735" t="str">
        <f t="shared" si="132"/>
        <v>44 - INDETERMINADO</v>
      </c>
      <c r="R4803" s="736" t="s">
        <v>523</v>
      </c>
    </row>
    <row r="4804" spans="1:18" s="28" customFormat="1" ht="12" x14ac:dyDescent="0.2">
      <c r="A4804" s="717" t="s">
        <v>514</v>
      </c>
      <c r="B4804" s="718" t="s">
        <v>515</v>
      </c>
      <c r="C4804" s="718" t="s">
        <v>147</v>
      </c>
      <c r="D4804" s="718" t="s">
        <v>5754</v>
      </c>
      <c r="E4804" s="719">
        <v>6000</v>
      </c>
      <c r="F4804" s="720" t="s">
        <v>5755</v>
      </c>
      <c r="G4804" s="718" t="s">
        <v>5756</v>
      </c>
      <c r="H4804" s="718" t="s">
        <v>519</v>
      </c>
      <c r="I4804" s="718" t="s">
        <v>528</v>
      </c>
      <c r="J4804" s="718" t="s">
        <v>600</v>
      </c>
      <c r="K4804" s="721" t="s">
        <v>715</v>
      </c>
      <c r="L4804" s="732">
        <v>5</v>
      </c>
      <c r="M4804" s="733">
        <v>30000</v>
      </c>
      <c r="N4804" s="734" t="s">
        <v>715</v>
      </c>
      <c r="O4804" s="732">
        <v>5</v>
      </c>
      <c r="P4804" s="733">
        <v>30000</v>
      </c>
      <c r="Q4804" s="735"/>
      <c r="R4804" s="736" t="s">
        <v>543</v>
      </c>
    </row>
    <row r="4805" spans="1:18" s="28" customFormat="1" ht="12" x14ac:dyDescent="0.2">
      <c r="A4805" s="717" t="s">
        <v>514</v>
      </c>
      <c r="B4805" s="718" t="s">
        <v>515</v>
      </c>
      <c r="C4805" s="718" t="s">
        <v>147</v>
      </c>
      <c r="D4805" s="718" t="s">
        <v>1021</v>
      </c>
      <c r="E4805" s="719">
        <v>1800</v>
      </c>
      <c r="F4805" s="720" t="s">
        <v>5757</v>
      </c>
      <c r="G4805" s="718" t="s">
        <v>5758</v>
      </c>
      <c r="H4805" s="718"/>
      <c r="I4805" s="718" t="s">
        <v>2253</v>
      </c>
      <c r="J4805" s="718" t="s">
        <v>2253</v>
      </c>
      <c r="K4805" s="721" t="s">
        <v>1834</v>
      </c>
      <c r="L4805" s="732">
        <v>12</v>
      </c>
      <c r="M4805" s="733">
        <v>22410</v>
      </c>
      <c r="N4805" s="734" t="s">
        <v>1834</v>
      </c>
      <c r="O4805" s="732">
        <v>6</v>
      </c>
      <c r="P4805" s="733">
        <v>10800</v>
      </c>
      <c r="Q4805" s="735" t="str">
        <f>+N4805</f>
        <v>93 - INDETERMINADO</v>
      </c>
      <c r="R4805" s="736" t="s">
        <v>523</v>
      </c>
    </row>
    <row r="4806" spans="1:18" s="28" customFormat="1" ht="12" x14ac:dyDescent="0.2">
      <c r="A4806" s="717" t="s">
        <v>514</v>
      </c>
      <c r="B4806" s="718" t="s">
        <v>515</v>
      </c>
      <c r="C4806" s="718" t="s">
        <v>147</v>
      </c>
      <c r="D4806" s="718" t="s">
        <v>618</v>
      </c>
      <c r="E4806" s="719">
        <v>3000</v>
      </c>
      <c r="F4806" s="720" t="s">
        <v>5759</v>
      </c>
      <c r="G4806" s="718" t="s">
        <v>5760</v>
      </c>
      <c r="H4806" s="718"/>
      <c r="I4806" s="718" t="s">
        <v>520</v>
      </c>
      <c r="J4806" s="718" t="s">
        <v>5761</v>
      </c>
      <c r="K4806" s="721" t="s">
        <v>557</v>
      </c>
      <c r="L4806" s="732">
        <v>5</v>
      </c>
      <c r="M4806" s="733">
        <v>15000</v>
      </c>
      <c r="N4806" s="734" t="s">
        <v>557</v>
      </c>
      <c r="O4806" s="732">
        <v>6</v>
      </c>
      <c r="P4806" s="733">
        <v>18000</v>
      </c>
      <c r="Q4806" s="735" t="str">
        <f>+N4806</f>
        <v>13 - INDETERMINADO</v>
      </c>
      <c r="R4806" s="736" t="s">
        <v>523</v>
      </c>
    </row>
    <row r="4807" spans="1:18" s="28" customFormat="1" ht="12" x14ac:dyDescent="0.2">
      <c r="A4807" s="717" t="s">
        <v>514</v>
      </c>
      <c r="B4807" s="718" t="s">
        <v>515</v>
      </c>
      <c r="C4807" s="718" t="s">
        <v>147</v>
      </c>
      <c r="D4807" s="718" t="s">
        <v>1566</v>
      </c>
      <c r="E4807" s="719">
        <v>1800</v>
      </c>
      <c r="F4807" s="720" t="s">
        <v>5762</v>
      </c>
      <c r="G4807" s="718" t="s">
        <v>5763</v>
      </c>
      <c r="H4807" s="718"/>
      <c r="I4807" s="718" t="s">
        <v>1464</v>
      </c>
      <c r="J4807" s="718" t="s">
        <v>1535</v>
      </c>
      <c r="K4807" s="721" t="s">
        <v>1570</v>
      </c>
      <c r="L4807" s="732">
        <v>12</v>
      </c>
      <c r="M4807" s="733">
        <v>22410</v>
      </c>
      <c r="N4807" s="734" t="s">
        <v>1570</v>
      </c>
      <c r="O4807" s="732">
        <v>6</v>
      </c>
      <c r="P4807" s="733">
        <v>10800</v>
      </c>
      <c r="Q4807" s="735" t="str">
        <f>+N4807</f>
        <v>52 - INDETERMINADO</v>
      </c>
      <c r="R4807" s="736" t="s">
        <v>523</v>
      </c>
    </row>
    <row r="4808" spans="1:18" s="28" customFormat="1" ht="12" x14ac:dyDescent="0.2">
      <c r="A4808" s="717" t="s">
        <v>514</v>
      </c>
      <c r="B4808" s="718" t="s">
        <v>515</v>
      </c>
      <c r="C4808" s="718" t="s">
        <v>147</v>
      </c>
      <c r="D4808" s="718" t="s">
        <v>558</v>
      </c>
      <c r="E4808" s="719">
        <v>2500</v>
      </c>
      <c r="F4808" s="720" t="s">
        <v>5764</v>
      </c>
      <c r="G4808" s="718" t="s">
        <v>5765</v>
      </c>
      <c r="H4808" s="718" t="s">
        <v>539</v>
      </c>
      <c r="I4808" s="718" t="s">
        <v>794</v>
      </c>
      <c r="J4808" s="718" t="s">
        <v>5766</v>
      </c>
      <c r="K4808" s="721" t="s">
        <v>700</v>
      </c>
      <c r="L4808" s="732">
        <v>12</v>
      </c>
      <c r="M4808" s="733">
        <v>30850</v>
      </c>
      <c r="N4808" s="734" t="s">
        <v>700</v>
      </c>
      <c r="O4808" s="732">
        <v>6</v>
      </c>
      <c r="P4808" s="733">
        <v>15000</v>
      </c>
      <c r="Q4808" s="735" t="str">
        <f>+N4808</f>
        <v>3 - INDETERMINADO</v>
      </c>
      <c r="R4808" s="736" t="s">
        <v>523</v>
      </c>
    </row>
    <row r="4809" spans="1:18" s="28" customFormat="1" ht="12" x14ac:dyDescent="0.2">
      <c r="A4809" s="717" t="s">
        <v>514</v>
      </c>
      <c r="B4809" s="718" t="s">
        <v>515</v>
      </c>
      <c r="C4809" s="718" t="s">
        <v>147</v>
      </c>
      <c r="D4809" s="718" t="s">
        <v>814</v>
      </c>
      <c r="E4809" s="719">
        <v>10000</v>
      </c>
      <c r="F4809" s="720" t="s">
        <v>5767</v>
      </c>
      <c r="G4809" s="718" t="s">
        <v>5768</v>
      </c>
      <c r="H4809" s="718" t="s">
        <v>519</v>
      </c>
      <c r="I4809" s="718" t="s">
        <v>528</v>
      </c>
      <c r="J4809" s="718" t="s">
        <v>547</v>
      </c>
      <c r="K4809" s="721" t="s">
        <v>785</v>
      </c>
      <c r="L4809" s="732">
        <v>3</v>
      </c>
      <c r="M4809" s="733">
        <v>30000</v>
      </c>
      <c r="N4809" s="734" t="s">
        <v>542</v>
      </c>
      <c r="O4809" s="732">
        <v>0</v>
      </c>
      <c r="P4809" s="733">
        <v>0</v>
      </c>
      <c r="Q4809" s="735"/>
      <c r="R4809" s="736" t="s">
        <v>543</v>
      </c>
    </row>
    <row r="4810" spans="1:18" s="28" customFormat="1" ht="12" x14ac:dyDescent="0.2">
      <c r="A4810" s="717" t="s">
        <v>514</v>
      </c>
      <c r="B4810" s="718" t="s">
        <v>515</v>
      </c>
      <c r="C4810" s="718" t="s">
        <v>147</v>
      </c>
      <c r="D4810" s="718" t="s">
        <v>5769</v>
      </c>
      <c r="E4810" s="719">
        <v>13000</v>
      </c>
      <c r="F4810" s="720" t="s">
        <v>5767</v>
      </c>
      <c r="G4810" s="718" t="s">
        <v>5768</v>
      </c>
      <c r="H4810" s="718" t="s">
        <v>519</v>
      </c>
      <c r="I4810" s="718" t="s">
        <v>528</v>
      </c>
      <c r="J4810" s="718" t="s">
        <v>547</v>
      </c>
      <c r="K4810" s="721" t="s">
        <v>5770</v>
      </c>
      <c r="L4810" s="732">
        <v>3</v>
      </c>
      <c r="M4810" s="733">
        <v>30903.339999999997</v>
      </c>
      <c r="N4810" s="734" t="s">
        <v>542</v>
      </c>
      <c r="O4810" s="732">
        <v>0</v>
      </c>
      <c r="P4810" s="733">
        <v>0</v>
      </c>
      <c r="Q4810" s="735"/>
      <c r="R4810" s="736" t="s">
        <v>543</v>
      </c>
    </row>
    <row r="4811" spans="1:18" s="28" customFormat="1" ht="12" x14ac:dyDescent="0.2">
      <c r="A4811" s="717" t="s">
        <v>514</v>
      </c>
      <c r="B4811" s="718" t="s">
        <v>515</v>
      </c>
      <c r="C4811" s="718" t="s">
        <v>147</v>
      </c>
      <c r="D4811" s="718" t="s">
        <v>5771</v>
      </c>
      <c r="E4811" s="719">
        <v>6000</v>
      </c>
      <c r="F4811" s="720" t="s">
        <v>5772</v>
      </c>
      <c r="G4811" s="718" t="s">
        <v>5773</v>
      </c>
      <c r="H4811" s="718" t="s">
        <v>527</v>
      </c>
      <c r="I4811" s="718" t="s">
        <v>528</v>
      </c>
      <c r="J4811" s="718" t="s">
        <v>947</v>
      </c>
      <c r="K4811" s="721" t="s">
        <v>541</v>
      </c>
      <c r="L4811" s="732">
        <v>12</v>
      </c>
      <c r="M4811" s="733">
        <v>72600</v>
      </c>
      <c r="N4811" s="734" t="s">
        <v>541</v>
      </c>
      <c r="O4811" s="732">
        <v>5</v>
      </c>
      <c r="P4811" s="733">
        <v>25600</v>
      </c>
      <c r="Q4811" s="735"/>
      <c r="R4811" s="736" t="s">
        <v>543</v>
      </c>
    </row>
    <row r="4812" spans="1:18" s="28" customFormat="1" ht="12" x14ac:dyDescent="0.2">
      <c r="A4812" s="717" t="s">
        <v>514</v>
      </c>
      <c r="B4812" s="718" t="s">
        <v>515</v>
      </c>
      <c r="C4812" s="718" t="s">
        <v>147</v>
      </c>
      <c r="D4812" s="718" t="s">
        <v>724</v>
      </c>
      <c r="E4812" s="719">
        <v>3000</v>
      </c>
      <c r="F4812" s="720" t="s">
        <v>5774</v>
      </c>
      <c r="G4812" s="718" t="s">
        <v>5775</v>
      </c>
      <c r="H4812" s="718" t="s">
        <v>519</v>
      </c>
      <c r="I4812" s="718" t="s">
        <v>528</v>
      </c>
      <c r="J4812" s="718" t="s">
        <v>547</v>
      </c>
      <c r="K4812" s="721" t="s">
        <v>557</v>
      </c>
      <c r="L4812" s="732">
        <v>5</v>
      </c>
      <c r="M4812" s="733">
        <v>15000</v>
      </c>
      <c r="N4812" s="734" t="s">
        <v>557</v>
      </c>
      <c r="O4812" s="732">
        <v>6</v>
      </c>
      <c r="P4812" s="733">
        <v>17700</v>
      </c>
      <c r="Q4812" s="735" t="str">
        <f t="shared" ref="Q4812:Q4820" si="133">+N4812</f>
        <v>13 - INDETERMINADO</v>
      </c>
      <c r="R4812" s="736" t="s">
        <v>523</v>
      </c>
    </row>
    <row r="4813" spans="1:18" s="28" customFormat="1" ht="12" x14ac:dyDescent="0.2">
      <c r="A4813" s="717" t="s">
        <v>514</v>
      </c>
      <c r="B4813" s="718" t="s">
        <v>515</v>
      </c>
      <c r="C4813" s="718" t="s">
        <v>147</v>
      </c>
      <c r="D4813" s="718" t="s">
        <v>5776</v>
      </c>
      <c r="E4813" s="719">
        <v>2320</v>
      </c>
      <c r="F4813" s="720" t="s">
        <v>5777</v>
      </c>
      <c r="G4813" s="718" t="s">
        <v>5778</v>
      </c>
      <c r="H4813" s="718" t="s">
        <v>539</v>
      </c>
      <c r="I4813" s="718" t="s">
        <v>528</v>
      </c>
      <c r="J4813" s="718" t="s">
        <v>540</v>
      </c>
      <c r="K4813" s="721" t="s">
        <v>1575</v>
      </c>
      <c r="L4813" s="732">
        <v>12</v>
      </c>
      <c r="M4813" s="733">
        <v>28440</v>
      </c>
      <c r="N4813" s="734" t="s">
        <v>1575</v>
      </c>
      <c r="O4813" s="732">
        <v>6</v>
      </c>
      <c r="P4813" s="733">
        <v>13920</v>
      </c>
      <c r="Q4813" s="735" t="str">
        <f t="shared" si="133"/>
        <v>19 - INDETERMINADO</v>
      </c>
      <c r="R4813" s="736" t="s">
        <v>523</v>
      </c>
    </row>
    <row r="4814" spans="1:18" s="28" customFormat="1" ht="12" x14ac:dyDescent="0.2">
      <c r="A4814" s="717" t="s">
        <v>514</v>
      </c>
      <c r="B4814" s="718" t="s">
        <v>515</v>
      </c>
      <c r="C4814" s="718" t="s">
        <v>147</v>
      </c>
      <c r="D4814" s="718" t="s">
        <v>5561</v>
      </c>
      <c r="E4814" s="719">
        <v>3000</v>
      </c>
      <c r="F4814" s="720" t="s">
        <v>5779</v>
      </c>
      <c r="G4814" s="718" t="s">
        <v>5780</v>
      </c>
      <c r="H4814" s="718" t="s">
        <v>571</v>
      </c>
      <c r="I4814" s="718" t="s">
        <v>571</v>
      </c>
      <c r="J4814" s="718" t="s">
        <v>571</v>
      </c>
      <c r="K4814" s="721" t="s">
        <v>785</v>
      </c>
      <c r="L4814" s="732">
        <v>12</v>
      </c>
      <c r="M4814" s="733">
        <v>36600</v>
      </c>
      <c r="N4814" s="734" t="s">
        <v>785</v>
      </c>
      <c r="O4814" s="732">
        <v>6</v>
      </c>
      <c r="P4814" s="733">
        <v>18000</v>
      </c>
      <c r="Q4814" s="735" t="str">
        <f t="shared" si="133"/>
        <v>11 - INDETERMINADO</v>
      </c>
      <c r="R4814" s="736" t="s">
        <v>523</v>
      </c>
    </row>
    <row r="4815" spans="1:18" s="28" customFormat="1" ht="12" x14ac:dyDescent="0.2">
      <c r="A4815" s="717" t="s">
        <v>514</v>
      </c>
      <c r="B4815" s="718" t="s">
        <v>515</v>
      </c>
      <c r="C4815" s="718" t="s">
        <v>147</v>
      </c>
      <c r="D4815" s="718" t="s">
        <v>3935</v>
      </c>
      <c r="E4815" s="719">
        <v>2500</v>
      </c>
      <c r="F4815" s="720" t="s">
        <v>5781</v>
      </c>
      <c r="G4815" s="718" t="s">
        <v>5782</v>
      </c>
      <c r="H4815" s="718" t="s">
        <v>571</v>
      </c>
      <c r="I4815" s="718" t="s">
        <v>571</v>
      </c>
      <c r="J4815" s="718" t="s">
        <v>571</v>
      </c>
      <c r="K4815" s="721" t="s">
        <v>535</v>
      </c>
      <c r="L4815" s="732">
        <v>5</v>
      </c>
      <c r="M4815" s="733">
        <v>12500</v>
      </c>
      <c r="N4815" s="734" t="s">
        <v>535</v>
      </c>
      <c r="O4815" s="732">
        <v>6</v>
      </c>
      <c r="P4815" s="733">
        <v>14999.65</v>
      </c>
      <c r="Q4815" s="735" t="str">
        <f t="shared" si="133"/>
        <v>12 - INDETERMINADO</v>
      </c>
      <c r="R4815" s="736" t="s">
        <v>523</v>
      </c>
    </row>
    <row r="4816" spans="1:18" s="28" customFormat="1" ht="12" x14ac:dyDescent="0.2">
      <c r="A4816" s="717" t="s">
        <v>514</v>
      </c>
      <c r="B4816" s="718" t="s">
        <v>515</v>
      </c>
      <c r="C4816" s="718" t="s">
        <v>147</v>
      </c>
      <c r="D4816" s="718" t="s">
        <v>3603</v>
      </c>
      <c r="E4816" s="719">
        <v>2500</v>
      </c>
      <c r="F4816" s="720" t="s">
        <v>5783</v>
      </c>
      <c r="G4816" s="718" t="s">
        <v>5784</v>
      </c>
      <c r="H4816" s="718" t="s">
        <v>539</v>
      </c>
      <c r="I4816" s="718" t="s">
        <v>5081</v>
      </c>
      <c r="J4816" s="718" t="s">
        <v>5785</v>
      </c>
      <c r="K4816" s="721" t="s">
        <v>557</v>
      </c>
      <c r="L4816" s="732">
        <v>12</v>
      </c>
      <c r="M4816" s="733">
        <v>30600</v>
      </c>
      <c r="N4816" s="734" t="s">
        <v>557</v>
      </c>
      <c r="O4816" s="732">
        <v>6</v>
      </c>
      <c r="P4816" s="733">
        <v>15000</v>
      </c>
      <c r="Q4816" s="735" t="str">
        <f t="shared" si="133"/>
        <v>13 - INDETERMINADO</v>
      </c>
      <c r="R4816" s="736" t="s">
        <v>523</v>
      </c>
    </row>
    <row r="4817" spans="1:18" s="28" customFormat="1" ht="12" x14ac:dyDescent="0.2">
      <c r="A4817" s="717" t="s">
        <v>514</v>
      </c>
      <c r="B4817" s="718" t="s">
        <v>515</v>
      </c>
      <c r="C4817" s="718" t="s">
        <v>147</v>
      </c>
      <c r="D4817" s="718" t="s">
        <v>5786</v>
      </c>
      <c r="E4817" s="719">
        <v>1200</v>
      </c>
      <c r="F4817" s="720" t="s">
        <v>5787</v>
      </c>
      <c r="G4817" s="718" t="s">
        <v>5788</v>
      </c>
      <c r="H4817" s="718"/>
      <c r="I4817" s="718" t="s">
        <v>1464</v>
      </c>
      <c r="J4817" s="718" t="s">
        <v>5789</v>
      </c>
      <c r="K4817" s="721" t="s">
        <v>2844</v>
      </c>
      <c r="L4817" s="732">
        <v>12</v>
      </c>
      <c r="M4817" s="733">
        <v>15210</v>
      </c>
      <c r="N4817" s="734" t="s">
        <v>2844</v>
      </c>
      <c r="O4817" s="732">
        <v>6</v>
      </c>
      <c r="P4817" s="733">
        <v>7200</v>
      </c>
      <c r="Q4817" s="735" t="str">
        <f t="shared" si="133"/>
        <v>91 - INDETERMINADO</v>
      </c>
      <c r="R4817" s="736" t="s">
        <v>523</v>
      </c>
    </row>
    <row r="4818" spans="1:18" s="28" customFormat="1" ht="12" x14ac:dyDescent="0.2">
      <c r="A4818" s="717" t="s">
        <v>514</v>
      </c>
      <c r="B4818" s="718" t="s">
        <v>515</v>
      </c>
      <c r="C4818" s="718" t="s">
        <v>147</v>
      </c>
      <c r="D4818" s="718" t="s">
        <v>5790</v>
      </c>
      <c r="E4818" s="719">
        <v>3000</v>
      </c>
      <c r="F4818" s="720" t="s">
        <v>5791</v>
      </c>
      <c r="G4818" s="718" t="s">
        <v>5792</v>
      </c>
      <c r="H4818" s="718" t="s">
        <v>527</v>
      </c>
      <c r="I4818" s="718" t="s">
        <v>528</v>
      </c>
      <c r="J4818" s="718" t="s">
        <v>5793</v>
      </c>
      <c r="K4818" s="721" t="s">
        <v>1575</v>
      </c>
      <c r="L4818" s="732">
        <v>12</v>
      </c>
      <c r="M4818" s="733">
        <v>36600</v>
      </c>
      <c r="N4818" s="734" t="s">
        <v>1575</v>
      </c>
      <c r="O4818" s="732">
        <v>6</v>
      </c>
      <c r="P4818" s="733">
        <v>16422.080000000002</v>
      </c>
      <c r="Q4818" s="735" t="str">
        <f t="shared" si="133"/>
        <v>19 - INDETERMINADO</v>
      </c>
      <c r="R4818" s="736" t="s">
        <v>523</v>
      </c>
    </row>
    <row r="4819" spans="1:18" s="28" customFormat="1" ht="12" x14ac:dyDescent="0.2">
      <c r="A4819" s="717" t="s">
        <v>514</v>
      </c>
      <c r="B4819" s="718" t="s">
        <v>515</v>
      </c>
      <c r="C4819" s="718" t="s">
        <v>147</v>
      </c>
      <c r="D4819" s="718" t="s">
        <v>585</v>
      </c>
      <c r="E4819" s="719">
        <v>2400</v>
      </c>
      <c r="F4819" s="720" t="s">
        <v>5794</v>
      </c>
      <c r="G4819" s="718" t="s">
        <v>5795</v>
      </c>
      <c r="H4819" s="718"/>
      <c r="I4819" s="718" t="s">
        <v>738</v>
      </c>
      <c r="J4819" s="718" t="s">
        <v>5796</v>
      </c>
      <c r="K4819" s="721" t="s">
        <v>1008</v>
      </c>
      <c r="L4819" s="732">
        <v>12</v>
      </c>
      <c r="M4819" s="733">
        <v>29400</v>
      </c>
      <c r="N4819" s="734" t="s">
        <v>1008</v>
      </c>
      <c r="O4819" s="732">
        <v>6</v>
      </c>
      <c r="P4819" s="733">
        <v>14400</v>
      </c>
      <c r="Q4819" s="735" t="str">
        <f t="shared" si="133"/>
        <v>25 - INDETERMINADO</v>
      </c>
      <c r="R4819" s="736" t="s">
        <v>523</v>
      </c>
    </row>
    <row r="4820" spans="1:18" s="28" customFormat="1" ht="12" x14ac:dyDescent="0.2">
      <c r="A4820" s="717" t="s">
        <v>514</v>
      </c>
      <c r="B4820" s="718" t="s">
        <v>515</v>
      </c>
      <c r="C4820" s="718" t="s">
        <v>147</v>
      </c>
      <c r="D4820" s="718" t="s">
        <v>618</v>
      </c>
      <c r="E4820" s="719">
        <v>3000</v>
      </c>
      <c r="F4820" s="720" t="s">
        <v>5797</v>
      </c>
      <c r="G4820" s="718" t="s">
        <v>5798</v>
      </c>
      <c r="H4820" s="718" t="s">
        <v>565</v>
      </c>
      <c r="I4820" s="718" t="s">
        <v>528</v>
      </c>
      <c r="J4820" s="718" t="s">
        <v>566</v>
      </c>
      <c r="K4820" s="721" t="s">
        <v>557</v>
      </c>
      <c r="L4820" s="732">
        <v>5</v>
      </c>
      <c r="M4820" s="733">
        <v>14874.75</v>
      </c>
      <c r="N4820" s="734" t="s">
        <v>557</v>
      </c>
      <c r="O4820" s="732">
        <v>6</v>
      </c>
      <c r="P4820" s="733">
        <v>18000</v>
      </c>
      <c r="Q4820" s="735" t="str">
        <f t="shared" si="133"/>
        <v>13 - INDETERMINADO</v>
      </c>
      <c r="R4820" s="736" t="s">
        <v>523</v>
      </c>
    </row>
    <row r="4821" spans="1:18" s="28" customFormat="1" ht="12" x14ac:dyDescent="0.2">
      <c r="A4821" s="717" t="s">
        <v>514</v>
      </c>
      <c r="B4821" s="718" t="s">
        <v>515</v>
      </c>
      <c r="C4821" s="718" t="s">
        <v>147</v>
      </c>
      <c r="D4821" s="718" t="s">
        <v>5799</v>
      </c>
      <c r="E4821" s="719">
        <v>4500</v>
      </c>
      <c r="F4821" s="720" t="s">
        <v>5800</v>
      </c>
      <c r="G4821" s="718" t="s">
        <v>5801</v>
      </c>
      <c r="H4821" s="718" t="s">
        <v>539</v>
      </c>
      <c r="I4821" s="718" t="s">
        <v>528</v>
      </c>
      <c r="J4821" s="718" t="s">
        <v>596</v>
      </c>
      <c r="K4821" s="721">
        <v>7</v>
      </c>
      <c r="L4821" s="732">
        <v>1</v>
      </c>
      <c r="M4821" s="733">
        <v>4500</v>
      </c>
      <c r="N4821" s="734" t="s">
        <v>542</v>
      </c>
      <c r="O4821" s="732">
        <v>0</v>
      </c>
      <c r="P4821" s="733">
        <v>0</v>
      </c>
      <c r="Q4821" s="735"/>
      <c r="R4821" s="736" t="s">
        <v>543</v>
      </c>
    </row>
    <row r="4822" spans="1:18" s="28" customFormat="1" ht="12" x14ac:dyDescent="0.2">
      <c r="A4822" s="717" t="s">
        <v>514</v>
      </c>
      <c r="B4822" s="718" t="s">
        <v>515</v>
      </c>
      <c r="C4822" s="718" t="s">
        <v>147</v>
      </c>
      <c r="D4822" s="718" t="s">
        <v>728</v>
      </c>
      <c r="E4822" s="719">
        <v>2000</v>
      </c>
      <c r="F4822" s="720" t="s">
        <v>5802</v>
      </c>
      <c r="G4822" s="718" t="s">
        <v>5803</v>
      </c>
      <c r="H4822" s="718" t="s">
        <v>539</v>
      </c>
      <c r="I4822" s="718" t="s">
        <v>520</v>
      </c>
      <c r="J4822" s="718" t="s">
        <v>2066</v>
      </c>
      <c r="K4822" s="721" t="s">
        <v>542</v>
      </c>
      <c r="L4822" s="732">
        <v>0</v>
      </c>
      <c r="M4822" s="733">
        <v>0</v>
      </c>
      <c r="N4822" s="734">
        <v>0</v>
      </c>
      <c r="O4822" s="732">
        <v>2</v>
      </c>
      <c r="P4822" s="733">
        <v>5400</v>
      </c>
      <c r="Q4822" s="735"/>
      <c r="R4822" s="736" t="s">
        <v>543</v>
      </c>
    </row>
    <row r="4823" spans="1:18" s="28" customFormat="1" ht="12" x14ac:dyDescent="0.2">
      <c r="A4823" s="717" t="s">
        <v>514</v>
      </c>
      <c r="B4823" s="718" t="s">
        <v>515</v>
      </c>
      <c r="C4823" s="718" t="s">
        <v>147</v>
      </c>
      <c r="D4823" s="718" t="s">
        <v>5804</v>
      </c>
      <c r="E4823" s="719">
        <v>1800</v>
      </c>
      <c r="F4823" s="720" t="s">
        <v>5805</v>
      </c>
      <c r="G4823" s="718" t="s">
        <v>5806</v>
      </c>
      <c r="H4823" s="718"/>
      <c r="I4823" s="718" t="s">
        <v>738</v>
      </c>
      <c r="J4823" s="718" t="s">
        <v>5807</v>
      </c>
      <c r="K4823" s="721" t="s">
        <v>740</v>
      </c>
      <c r="L4823" s="732">
        <v>12</v>
      </c>
      <c r="M4823" s="733">
        <v>21750</v>
      </c>
      <c r="N4823" s="734" t="s">
        <v>740</v>
      </c>
      <c r="O4823" s="732">
        <v>6</v>
      </c>
      <c r="P4823" s="733">
        <v>10800</v>
      </c>
      <c r="Q4823" s="735" t="str">
        <f t="shared" ref="Q4823:Q4829" si="134">+N4823</f>
        <v>26 - INDETERMINADO</v>
      </c>
      <c r="R4823" s="736" t="s">
        <v>523</v>
      </c>
    </row>
    <row r="4824" spans="1:18" s="28" customFormat="1" ht="12" x14ac:dyDescent="0.2">
      <c r="A4824" s="717" t="s">
        <v>514</v>
      </c>
      <c r="B4824" s="718" t="s">
        <v>515</v>
      </c>
      <c r="C4824" s="718" t="s">
        <v>147</v>
      </c>
      <c r="D4824" s="718" t="s">
        <v>1132</v>
      </c>
      <c r="E4824" s="719">
        <v>3000</v>
      </c>
      <c r="F4824" s="720" t="s">
        <v>5808</v>
      </c>
      <c r="G4824" s="718" t="s">
        <v>5809</v>
      </c>
      <c r="H4824" s="718" t="s">
        <v>539</v>
      </c>
      <c r="I4824" s="718" t="s">
        <v>520</v>
      </c>
      <c r="J4824" s="718" t="s">
        <v>576</v>
      </c>
      <c r="K4824" s="721" t="s">
        <v>557</v>
      </c>
      <c r="L4824" s="732">
        <v>5</v>
      </c>
      <c r="M4824" s="733">
        <v>15000</v>
      </c>
      <c r="N4824" s="734" t="s">
        <v>557</v>
      </c>
      <c r="O4824" s="732">
        <v>6</v>
      </c>
      <c r="P4824" s="733">
        <v>18000</v>
      </c>
      <c r="Q4824" s="735" t="str">
        <f t="shared" si="134"/>
        <v>13 - INDETERMINADO</v>
      </c>
      <c r="R4824" s="736" t="s">
        <v>523</v>
      </c>
    </row>
    <row r="4825" spans="1:18" s="28" customFormat="1" ht="12" x14ac:dyDescent="0.2">
      <c r="A4825" s="717" t="s">
        <v>514</v>
      </c>
      <c r="B4825" s="718" t="s">
        <v>515</v>
      </c>
      <c r="C4825" s="718" t="s">
        <v>147</v>
      </c>
      <c r="D4825" s="718" t="s">
        <v>1586</v>
      </c>
      <c r="E4825" s="719">
        <v>3000</v>
      </c>
      <c r="F4825" s="720" t="s">
        <v>5810</v>
      </c>
      <c r="G4825" s="718" t="s">
        <v>5811</v>
      </c>
      <c r="H4825" s="718" t="s">
        <v>519</v>
      </c>
      <c r="I4825" s="718" t="s">
        <v>520</v>
      </c>
      <c r="J4825" s="718" t="s">
        <v>534</v>
      </c>
      <c r="K4825" s="721" t="s">
        <v>542</v>
      </c>
      <c r="L4825" s="732">
        <v>0</v>
      </c>
      <c r="M4825" s="733">
        <v>0</v>
      </c>
      <c r="N4825" s="734">
        <v>0</v>
      </c>
      <c r="O4825" s="732">
        <v>2</v>
      </c>
      <c r="P4825" s="733">
        <v>5000</v>
      </c>
      <c r="Q4825" s="735">
        <f t="shared" si="134"/>
        <v>0</v>
      </c>
      <c r="R4825" s="736" t="s">
        <v>523</v>
      </c>
    </row>
    <row r="4826" spans="1:18" s="28" customFormat="1" ht="12" x14ac:dyDescent="0.2">
      <c r="A4826" s="717" t="s">
        <v>514</v>
      </c>
      <c r="B4826" s="718" t="s">
        <v>515</v>
      </c>
      <c r="C4826" s="718" t="s">
        <v>147</v>
      </c>
      <c r="D4826" s="718" t="s">
        <v>5812</v>
      </c>
      <c r="E4826" s="719">
        <v>2500</v>
      </c>
      <c r="F4826" s="720" t="s">
        <v>5813</v>
      </c>
      <c r="G4826" s="718" t="s">
        <v>5814</v>
      </c>
      <c r="H4826" s="718" t="s">
        <v>519</v>
      </c>
      <c r="I4826" s="718" t="s">
        <v>794</v>
      </c>
      <c r="J4826" s="718" t="s">
        <v>5815</v>
      </c>
      <c r="K4826" s="721" t="s">
        <v>1604</v>
      </c>
      <c r="L4826" s="732">
        <v>12</v>
      </c>
      <c r="M4826" s="733">
        <v>30600</v>
      </c>
      <c r="N4826" s="734" t="s">
        <v>1604</v>
      </c>
      <c r="O4826" s="732">
        <v>6</v>
      </c>
      <c r="P4826" s="733">
        <v>15000</v>
      </c>
      <c r="Q4826" s="735" t="str">
        <f t="shared" si="134"/>
        <v>30 - INDETERMINADO</v>
      </c>
      <c r="R4826" s="736" t="s">
        <v>523</v>
      </c>
    </row>
    <row r="4827" spans="1:18" s="28" customFormat="1" ht="12" x14ac:dyDescent="0.2">
      <c r="A4827" s="717" t="s">
        <v>514</v>
      </c>
      <c r="B4827" s="718" t="s">
        <v>515</v>
      </c>
      <c r="C4827" s="718" t="s">
        <v>147</v>
      </c>
      <c r="D4827" s="718" t="s">
        <v>3229</v>
      </c>
      <c r="E4827" s="719">
        <v>1800</v>
      </c>
      <c r="F4827" s="720" t="s">
        <v>5816</v>
      </c>
      <c r="G4827" s="718" t="s">
        <v>5817</v>
      </c>
      <c r="H4827" s="718" t="s">
        <v>571</v>
      </c>
      <c r="I4827" s="718" t="s">
        <v>571</v>
      </c>
      <c r="J4827" s="718" t="s">
        <v>571</v>
      </c>
      <c r="K4827" s="721" t="s">
        <v>740</v>
      </c>
      <c r="L4827" s="732">
        <v>12</v>
      </c>
      <c r="M4827" s="733">
        <v>21930</v>
      </c>
      <c r="N4827" s="734" t="s">
        <v>740</v>
      </c>
      <c r="O4827" s="732">
        <v>6</v>
      </c>
      <c r="P4827" s="733">
        <v>10800</v>
      </c>
      <c r="Q4827" s="735" t="str">
        <f t="shared" si="134"/>
        <v>26 - INDETERMINADO</v>
      </c>
      <c r="R4827" s="736" t="s">
        <v>523</v>
      </c>
    </row>
    <row r="4828" spans="1:18" s="28" customFormat="1" ht="12" x14ac:dyDescent="0.2">
      <c r="A4828" s="717" t="s">
        <v>514</v>
      </c>
      <c r="B4828" s="718" t="s">
        <v>515</v>
      </c>
      <c r="C4828" s="718" t="s">
        <v>147</v>
      </c>
      <c r="D4828" s="718" t="s">
        <v>5818</v>
      </c>
      <c r="E4828" s="719">
        <v>3500</v>
      </c>
      <c r="F4828" s="720" t="s">
        <v>5819</v>
      </c>
      <c r="G4828" s="718" t="s">
        <v>5820</v>
      </c>
      <c r="H4828" s="718" t="s">
        <v>623</v>
      </c>
      <c r="I4828" s="718" t="s">
        <v>738</v>
      </c>
      <c r="J4828" s="718" t="s">
        <v>1456</v>
      </c>
      <c r="K4828" s="721" t="s">
        <v>700</v>
      </c>
      <c r="L4828" s="732">
        <v>5</v>
      </c>
      <c r="M4828" s="733">
        <v>17500</v>
      </c>
      <c r="N4828" s="734" t="s">
        <v>700</v>
      </c>
      <c r="O4828" s="732">
        <v>6</v>
      </c>
      <c r="P4828" s="733">
        <v>20999.760000000002</v>
      </c>
      <c r="Q4828" s="735" t="str">
        <f t="shared" si="134"/>
        <v>3 - INDETERMINADO</v>
      </c>
      <c r="R4828" s="736" t="s">
        <v>523</v>
      </c>
    </row>
    <row r="4829" spans="1:18" s="28" customFormat="1" ht="12" x14ac:dyDescent="0.2">
      <c r="A4829" s="717" t="s">
        <v>514</v>
      </c>
      <c r="B4829" s="718" t="s">
        <v>549</v>
      </c>
      <c r="C4829" s="718" t="s">
        <v>147</v>
      </c>
      <c r="D4829" s="718" t="s">
        <v>558</v>
      </c>
      <c r="E4829" s="719">
        <v>3500</v>
      </c>
      <c r="F4829" s="720" t="s">
        <v>5821</v>
      </c>
      <c r="G4829" s="718" t="s">
        <v>5822</v>
      </c>
      <c r="H4829" s="718" t="s">
        <v>519</v>
      </c>
      <c r="I4829" s="718" t="s">
        <v>1332</v>
      </c>
      <c r="J4829" s="718" t="s">
        <v>2143</v>
      </c>
      <c r="K4829" s="721" t="s">
        <v>5823</v>
      </c>
      <c r="L4829" s="732">
        <v>3</v>
      </c>
      <c r="M4829" s="733">
        <v>10220</v>
      </c>
      <c r="N4829" s="734">
        <v>0</v>
      </c>
      <c r="O4829" s="732">
        <v>6</v>
      </c>
      <c r="P4829" s="733">
        <v>20984.2</v>
      </c>
      <c r="Q4829" s="735">
        <f t="shared" si="134"/>
        <v>0</v>
      </c>
      <c r="R4829" s="736" t="s">
        <v>523</v>
      </c>
    </row>
    <row r="4830" spans="1:18" s="28" customFormat="1" ht="12" x14ac:dyDescent="0.2">
      <c r="A4830" s="717" t="s">
        <v>514</v>
      </c>
      <c r="B4830" s="718" t="s">
        <v>515</v>
      </c>
      <c r="C4830" s="718" t="s">
        <v>147</v>
      </c>
      <c r="D4830" s="718" t="s">
        <v>1282</v>
      </c>
      <c r="E4830" s="719">
        <v>12000</v>
      </c>
      <c r="F4830" s="720" t="s">
        <v>5824</v>
      </c>
      <c r="G4830" s="718" t="s">
        <v>5825</v>
      </c>
      <c r="H4830" s="718" t="s">
        <v>527</v>
      </c>
      <c r="I4830" s="718" t="s">
        <v>528</v>
      </c>
      <c r="J4830" s="718" t="s">
        <v>1618</v>
      </c>
      <c r="K4830" s="721" t="s">
        <v>763</v>
      </c>
      <c r="L4830" s="732">
        <v>10</v>
      </c>
      <c r="M4830" s="733">
        <v>108700</v>
      </c>
      <c r="N4830" s="734" t="s">
        <v>763</v>
      </c>
      <c r="O4830" s="732">
        <v>0</v>
      </c>
      <c r="P4830" s="733">
        <v>0</v>
      </c>
      <c r="Q4830" s="735"/>
      <c r="R4830" s="736" t="s">
        <v>543</v>
      </c>
    </row>
    <row r="4831" spans="1:18" s="28" customFormat="1" ht="12" x14ac:dyDescent="0.2">
      <c r="A4831" s="717" t="s">
        <v>514</v>
      </c>
      <c r="B4831" s="718" t="s">
        <v>515</v>
      </c>
      <c r="C4831" s="718" t="s">
        <v>147</v>
      </c>
      <c r="D4831" s="718" t="s">
        <v>544</v>
      </c>
      <c r="E4831" s="719">
        <v>4000</v>
      </c>
      <c r="F4831" s="720" t="s">
        <v>5826</v>
      </c>
      <c r="G4831" s="718" t="s">
        <v>5827</v>
      </c>
      <c r="H4831" s="718" t="s">
        <v>519</v>
      </c>
      <c r="I4831" s="718" t="s">
        <v>528</v>
      </c>
      <c r="J4831" s="718" t="s">
        <v>600</v>
      </c>
      <c r="K4831" s="721" t="s">
        <v>612</v>
      </c>
      <c r="L4831" s="732">
        <v>12</v>
      </c>
      <c r="M4831" s="733">
        <v>48600</v>
      </c>
      <c r="N4831" s="734" t="s">
        <v>612</v>
      </c>
      <c r="O4831" s="732">
        <v>6</v>
      </c>
      <c r="P4831" s="733">
        <v>18018.650000000001</v>
      </c>
      <c r="Q4831" s="735" t="str">
        <f>+N4831</f>
        <v>15 - INDETERMINADO</v>
      </c>
      <c r="R4831" s="736" t="s">
        <v>523</v>
      </c>
    </row>
    <row r="4832" spans="1:18" s="28" customFormat="1" ht="12" x14ac:dyDescent="0.2">
      <c r="A4832" s="717" t="s">
        <v>514</v>
      </c>
      <c r="B4832" s="718" t="s">
        <v>515</v>
      </c>
      <c r="C4832" s="718" t="s">
        <v>147</v>
      </c>
      <c r="D4832" s="718" t="s">
        <v>671</v>
      </c>
      <c r="E4832" s="719">
        <v>3000</v>
      </c>
      <c r="F4832" s="720" t="s">
        <v>5828</v>
      </c>
      <c r="G4832" s="718" t="s">
        <v>5829</v>
      </c>
      <c r="H4832" s="718" t="s">
        <v>519</v>
      </c>
      <c r="I4832" s="718" t="s">
        <v>528</v>
      </c>
      <c r="J4832" s="718" t="s">
        <v>547</v>
      </c>
      <c r="K4832" s="721" t="s">
        <v>530</v>
      </c>
      <c r="L4832" s="732">
        <v>5</v>
      </c>
      <c r="M4832" s="733">
        <v>15000</v>
      </c>
      <c r="N4832" s="734" t="s">
        <v>530</v>
      </c>
      <c r="O4832" s="732">
        <v>6</v>
      </c>
      <c r="P4832" s="733">
        <v>17984.169999999998</v>
      </c>
      <c r="Q4832" s="735" t="str">
        <f>+N4832</f>
        <v>4 - INDETERMINADO</v>
      </c>
      <c r="R4832" s="736" t="s">
        <v>523</v>
      </c>
    </row>
    <row r="4833" spans="1:18" s="28" customFormat="1" ht="12" x14ac:dyDescent="0.2">
      <c r="A4833" s="717" t="s">
        <v>514</v>
      </c>
      <c r="B4833" s="718" t="s">
        <v>515</v>
      </c>
      <c r="C4833" s="718" t="s">
        <v>147</v>
      </c>
      <c r="D4833" s="718" t="s">
        <v>1343</v>
      </c>
      <c r="E4833" s="719">
        <v>6000</v>
      </c>
      <c r="F4833" s="720" t="s">
        <v>5830</v>
      </c>
      <c r="G4833" s="718" t="s">
        <v>5831</v>
      </c>
      <c r="H4833" s="718" t="s">
        <v>519</v>
      </c>
      <c r="I4833" s="718" t="s">
        <v>528</v>
      </c>
      <c r="J4833" s="718" t="s">
        <v>547</v>
      </c>
      <c r="K4833" s="721" t="s">
        <v>557</v>
      </c>
      <c r="L4833" s="732">
        <v>5</v>
      </c>
      <c r="M4833" s="733">
        <v>30000</v>
      </c>
      <c r="N4833" s="734" t="s">
        <v>557</v>
      </c>
      <c r="O4833" s="732">
        <v>6</v>
      </c>
      <c r="P4833" s="733">
        <v>36000</v>
      </c>
      <c r="Q4833" s="735" t="str">
        <f>+N4833</f>
        <v>13 - INDETERMINADO</v>
      </c>
      <c r="R4833" s="736" t="s">
        <v>523</v>
      </c>
    </row>
    <row r="4834" spans="1:18" s="28" customFormat="1" ht="12" x14ac:dyDescent="0.2">
      <c r="A4834" s="717" t="s">
        <v>514</v>
      </c>
      <c r="B4834" s="718" t="s">
        <v>549</v>
      </c>
      <c r="C4834" s="718" t="s">
        <v>147</v>
      </c>
      <c r="D4834" s="718" t="s">
        <v>728</v>
      </c>
      <c r="E4834" s="719">
        <v>2000</v>
      </c>
      <c r="F4834" s="720" t="s">
        <v>5832</v>
      </c>
      <c r="G4834" s="718" t="s">
        <v>5833</v>
      </c>
      <c r="H4834" s="718" t="s">
        <v>623</v>
      </c>
      <c r="I4834" s="718" t="s">
        <v>738</v>
      </c>
      <c r="J4834" s="718" t="s">
        <v>624</v>
      </c>
      <c r="K4834" s="721" t="s">
        <v>5834</v>
      </c>
      <c r="L4834" s="732">
        <v>3</v>
      </c>
      <c r="M4834" s="733">
        <v>5920</v>
      </c>
      <c r="N4834" s="734">
        <v>0</v>
      </c>
      <c r="O4834" s="732">
        <v>6</v>
      </c>
      <c r="P4834" s="733">
        <v>11993.33</v>
      </c>
      <c r="Q4834" s="735">
        <f>+N4834</f>
        <v>0</v>
      </c>
      <c r="R4834" s="736" t="s">
        <v>523</v>
      </c>
    </row>
    <row r="4835" spans="1:18" s="28" customFormat="1" ht="12" x14ac:dyDescent="0.2">
      <c r="A4835" s="717" t="s">
        <v>514</v>
      </c>
      <c r="B4835" s="718" t="s">
        <v>515</v>
      </c>
      <c r="C4835" s="718" t="s">
        <v>147</v>
      </c>
      <c r="D4835" s="718" t="s">
        <v>531</v>
      </c>
      <c r="E4835" s="719">
        <v>4500</v>
      </c>
      <c r="F4835" s="720" t="s">
        <v>5835</v>
      </c>
      <c r="G4835" s="718" t="s">
        <v>5836</v>
      </c>
      <c r="H4835" s="718" t="s">
        <v>519</v>
      </c>
      <c r="I4835" s="718" t="s">
        <v>528</v>
      </c>
      <c r="J4835" s="718" t="s">
        <v>817</v>
      </c>
      <c r="K4835" s="721" t="s">
        <v>535</v>
      </c>
      <c r="L4835" s="732">
        <v>12</v>
      </c>
      <c r="M4835" s="733">
        <v>54600</v>
      </c>
      <c r="N4835" s="734" t="s">
        <v>535</v>
      </c>
      <c r="O4835" s="732">
        <v>6</v>
      </c>
      <c r="P4835" s="733">
        <v>26847.81</v>
      </c>
      <c r="Q4835" s="735" t="str">
        <f>+N4835</f>
        <v>12 - INDETERMINADO</v>
      </c>
      <c r="R4835" s="736" t="s">
        <v>523</v>
      </c>
    </row>
    <row r="4836" spans="1:18" s="28" customFormat="1" ht="12" x14ac:dyDescent="0.2">
      <c r="A4836" s="717" t="s">
        <v>514</v>
      </c>
      <c r="B4836" s="718" t="s">
        <v>515</v>
      </c>
      <c r="C4836" s="718" t="s">
        <v>147</v>
      </c>
      <c r="D4836" s="718" t="s">
        <v>2838</v>
      </c>
      <c r="E4836" s="719">
        <v>3000</v>
      </c>
      <c r="F4836" s="720" t="s">
        <v>5837</v>
      </c>
      <c r="G4836" s="718" t="s">
        <v>5838</v>
      </c>
      <c r="H4836" s="718" t="s">
        <v>539</v>
      </c>
      <c r="I4836" s="718" t="s">
        <v>528</v>
      </c>
      <c r="J4836" s="718" t="s">
        <v>611</v>
      </c>
      <c r="K4836" s="721" t="s">
        <v>567</v>
      </c>
      <c r="L4836" s="732">
        <v>5</v>
      </c>
      <c r="M4836" s="733">
        <v>15000</v>
      </c>
      <c r="N4836" s="734" t="s">
        <v>542</v>
      </c>
      <c r="O4836" s="732">
        <v>0</v>
      </c>
      <c r="P4836" s="733">
        <v>0</v>
      </c>
      <c r="Q4836" s="735"/>
      <c r="R4836" s="736" t="s">
        <v>543</v>
      </c>
    </row>
    <row r="4837" spans="1:18" s="28" customFormat="1" ht="12" x14ac:dyDescent="0.2">
      <c r="A4837" s="717" t="s">
        <v>514</v>
      </c>
      <c r="B4837" s="718" t="s">
        <v>515</v>
      </c>
      <c r="C4837" s="718" t="s">
        <v>147</v>
      </c>
      <c r="D4837" s="718" t="s">
        <v>2300</v>
      </c>
      <c r="E4837" s="719">
        <v>3000</v>
      </c>
      <c r="F4837" s="720" t="s">
        <v>5839</v>
      </c>
      <c r="G4837" s="718" t="s">
        <v>5840</v>
      </c>
      <c r="H4837" s="718"/>
      <c r="I4837" s="718" t="s">
        <v>771</v>
      </c>
      <c r="J4837" s="718" t="s">
        <v>5841</v>
      </c>
      <c r="K4837" s="721" t="s">
        <v>557</v>
      </c>
      <c r="L4837" s="732">
        <v>5</v>
      </c>
      <c r="M4837" s="733">
        <v>15000</v>
      </c>
      <c r="N4837" s="734" t="s">
        <v>557</v>
      </c>
      <c r="O4837" s="732">
        <v>6</v>
      </c>
      <c r="P4837" s="733">
        <v>18000</v>
      </c>
      <c r="Q4837" s="735" t="str">
        <f>+N4837</f>
        <v>13 - INDETERMINADO</v>
      </c>
      <c r="R4837" s="736" t="s">
        <v>523</v>
      </c>
    </row>
    <row r="4838" spans="1:18" s="28" customFormat="1" ht="12" x14ac:dyDescent="0.2">
      <c r="A4838" s="717" t="s">
        <v>514</v>
      </c>
      <c r="B4838" s="718" t="s">
        <v>515</v>
      </c>
      <c r="C4838" s="718" t="s">
        <v>147</v>
      </c>
      <c r="D4838" s="718" t="s">
        <v>995</v>
      </c>
      <c r="E4838" s="719">
        <v>3000</v>
      </c>
      <c r="F4838" s="720" t="s">
        <v>5842</v>
      </c>
      <c r="G4838" s="718" t="s">
        <v>5843</v>
      </c>
      <c r="H4838" s="718" t="s">
        <v>565</v>
      </c>
      <c r="I4838" s="718" t="s">
        <v>520</v>
      </c>
      <c r="J4838" s="718" t="s">
        <v>588</v>
      </c>
      <c r="K4838" s="721" t="s">
        <v>530</v>
      </c>
      <c r="L4838" s="732">
        <v>5</v>
      </c>
      <c r="M4838" s="733">
        <v>15000</v>
      </c>
      <c r="N4838" s="734" t="s">
        <v>530</v>
      </c>
      <c r="O4838" s="732">
        <v>6</v>
      </c>
      <c r="P4838" s="733">
        <v>18000</v>
      </c>
      <c r="Q4838" s="735" t="str">
        <f>+N4838</f>
        <v>4 - INDETERMINADO</v>
      </c>
      <c r="R4838" s="736" t="s">
        <v>523</v>
      </c>
    </row>
    <row r="4839" spans="1:18" s="28" customFormat="1" ht="12" x14ac:dyDescent="0.2">
      <c r="A4839" s="717" t="s">
        <v>514</v>
      </c>
      <c r="B4839" s="718" t="s">
        <v>515</v>
      </c>
      <c r="C4839" s="718" t="s">
        <v>147</v>
      </c>
      <c r="D4839" s="718" t="s">
        <v>5844</v>
      </c>
      <c r="E4839" s="719">
        <v>1500</v>
      </c>
      <c r="F4839" s="720" t="s">
        <v>5845</v>
      </c>
      <c r="G4839" s="718" t="s">
        <v>5846</v>
      </c>
      <c r="H4839" s="718" t="s">
        <v>519</v>
      </c>
      <c r="I4839" s="718" t="s">
        <v>528</v>
      </c>
      <c r="J4839" s="718" t="s">
        <v>5847</v>
      </c>
      <c r="K4839" s="721" t="s">
        <v>542</v>
      </c>
      <c r="L4839" s="732">
        <v>0</v>
      </c>
      <c r="M4839" s="733">
        <v>0</v>
      </c>
      <c r="N4839" s="734">
        <v>0</v>
      </c>
      <c r="O4839" s="732">
        <v>3</v>
      </c>
      <c r="P4839" s="733">
        <v>5000</v>
      </c>
      <c r="Q4839" s="735">
        <f>+N4839</f>
        <v>0</v>
      </c>
      <c r="R4839" s="736" t="s">
        <v>523</v>
      </c>
    </row>
    <row r="4840" spans="1:18" s="28" customFormat="1" ht="12" x14ac:dyDescent="0.2">
      <c r="A4840" s="717" t="s">
        <v>514</v>
      </c>
      <c r="B4840" s="718" t="s">
        <v>515</v>
      </c>
      <c r="C4840" s="718" t="s">
        <v>147</v>
      </c>
      <c r="D4840" s="718" t="s">
        <v>1343</v>
      </c>
      <c r="E4840" s="719">
        <v>4500</v>
      </c>
      <c r="F4840" s="720" t="s">
        <v>5848</v>
      </c>
      <c r="G4840" s="718" t="s">
        <v>5849</v>
      </c>
      <c r="H4840" s="718" t="s">
        <v>519</v>
      </c>
      <c r="I4840" s="718" t="s">
        <v>528</v>
      </c>
      <c r="J4840" s="718" t="s">
        <v>600</v>
      </c>
      <c r="K4840" s="721" t="s">
        <v>530</v>
      </c>
      <c r="L4840" s="732">
        <v>4</v>
      </c>
      <c r="M4840" s="733">
        <v>14700</v>
      </c>
      <c r="N4840" s="734" t="s">
        <v>542</v>
      </c>
      <c r="O4840" s="732">
        <v>0</v>
      </c>
      <c r="P4840" s="733">
        <v>0</v>
      </c>
      <c r="Q4840" s="735"/>
      <c r="R4840" s="736" t="s">
        <v>543</v>
      </c>
    </row>
    <row r="4841" spans="1:18" s="28" customFormat="1" ht="12" x14ac:dyDescent="0.2">
      <c r="A4841" s="717" t="s">
        <v>514</v>
      </c>
      <c r="B4841" s="718" t="s">
        <v>515</v>
      </c>
      <c r="C4841" s="718" t="s">
        <v>147</v>
      </c>
      <c r="D4841" s="718" t="s">
        <v>519</v>
      </c>
      <c r="E4841" s="719">
        <v>10000</v>
      </c>
      <c r="F4841" s="720" t="s">
        <v>5850</v>
      </c>
      <c r="G4841" s="718" t="s">
        <v>5851</v>
      </c>
      <c r="H4841" s="718" t="s">
        <v>519</v>
      </c>
      <c r="I4841" s="718" t="s">
        <v>528</v>
      </c>
      <c r="J4841" s="718" t="s">
        <v>600</v>
      </c>
      <c r="K4841" s="721" t="s">
        <v>1906</v>
      </c>
      <c r="L4841" s="732">
        <v>5</v>
      </c>
      <c r="M4841" s="733">
        <v>50000</v>
      </c>
      <c r="N4841" s="734" t="s">
        <v>1906</v>
      </c>
      <c r="O4841" s="732">
        <v>6</v>
      </c>
      <c r="P4841" s="733">
        <v>59983.33</v>
      </c>
      <c r="Q4841" s="735" t="str">
        <f>+N4841</f>
        <v>10 - INDETERMINADO</v>
      </c>
      <c r="R4841" s="736" t="s">
        <v>523</v>
      </c>
    </row>
    <row r="4842" spans="1:18" s="28" customFormat="1" ht="12" x14ac:dyDescent="0.2">
      <c r="A4842" s="717" t="s">
        <v>514</v>
      </c>
      <c r="B4842" s="718" t="s">
        <v>515</v>
      </c>
      <c r="C4842" s="718" t="s">
        <v>147</v>
      </c>
      <c r="D4842" s="718" t="s">
        <v>1474</v>
      </c>
      <c r="E4842" s="719">
        <v>1800</v>
      </c>
      <c r="F4842" s="720" t="s">
        <v>5852</v>
      </c>
      <c r="G4842" s="718" t="s">
        <v>5853</v>
      </c>
      <c r="H4842" s="718" t="s">
        <v>930</v>
      </c>
      <c r="I4842" s="718" t="s">
        <v>5081</v>
      </c>
      <c r="J4842" s="718" t="s">
        <v>5854</v>
      </c>
      <c r="K4842" s="721">
        <v>16</v>
      </c>
      <c r="L4842" s="732">
        <v>1</v>
      </c>
      <c r="M4842" s="733">
        <v>1800</v>
      </c>
      <c r="N4842" s="734" t="s">
        <v>542</v>
      </c>
      <c r="O4842" s="732">
        <v>0</v>
      </c>
      <c r="P4842" s="733">
        <v>0</v>
      </c>
      <c r="Q4842" s="735"/>
      <c r="R4842" s="736" t="s">
        <v>543</v>
      </c>
    </row>
    <row r="4843" spans="1:18" s="28" customFormat="1" ht="12" x14ac:dyDescent="0.2">
      <c r="A4843" s="717" t="s">
        <v>514</v>
      </c>
      <c r="B4843" s="718" t="s">
        <v>515</v>
      </c>
      <c r="C4843" s="718" t="s">
        <v>147</v>
      </c>
      <c r="D4843" s="718" t="s">
        <v>608</v>
      </c>
      <c r="E4843" s="719">
        <v>2000</v>
      </c>
      <c r="F4843" s="720" t="s">
        <v>5855</v>
      </c>
      <c r="G4843" s="718" t="s">
        <v>5856</v>
      </c>
      <c r="H4843" s="718" t="s">
        <v>527</v>
      </c>
      <c r="I4843" s="718" t="s">
        <v>520</v>
      </c>
      <c r="J4843" s="718" t="s">
        <v>803</v>
      </c>
      <c r="K4843" s="721" t="s">
        <v>535</v>
      </c>
      <c r="L4843" s="732">
        <v>12</v>
      </c>
      <c r="M4843" s="733">
        <v>24810</v>
      </c>
      <c r="N4843" s="734" t="s">
        <v>535</v>
      </c>
      <c r="O4843" s="732">
        <v>6</v>
      </c>
      <c r="P4843" s="733">
        <v>12000</v>
      </c>
      <c r="Q4843" s="735" t="str">
        <f>+N4843</f>
        <v>12 - INDETERMINADO</v>
      </c>
      <c r="R4843" s="736" t="s">
        <v>523</v>
      </c>
    </row>
    <row r="4844" spans="1:18" s="28" customFormat="1" ht="12" x14ac:dyDescent="0.2">
      <c r="A4844" s="717" t="s">
        <v>514</v>
      </c>
      <c r="B4844" s="718" t="s">
        <v>515</v>
      </c>
      <c r="C4844" s="718" t="s">
        <v>147</v>
      </c>
      <c r="D4844" s="718" t="s">
        <v>5857</v>
      </c>
      <c r="E4844" s="719">
        <v>5000</v>
      </c>
      <c r="F4844" s="720" t="s">
        <v>5858</v>
      </c>
      <c r="G4844" s="718" t="s">
        <v>5859</v>
      </c>
      <c r="H4844" s="718" t="s">
        <v>527</v>
      </c>
      <c r="I4844" s="718" t="s">
        <v>528</v>
      </c>
      <c r="J4844" s="718" t="s">
        <v>2030</v>
      </c>
      <c r="K4844" s="721" t="s">
        <v>530</v>
      </c>
      <c r="L4844" s="732">
        <v>5</v>
      </c>
      <c r="M4844" s="733">
        <v>25000</v>
      </c>
      <c r="N4844" s="734" t="s">
        <v>530</v>
      </c>
      <c r="O4844" s="732">
        <v>6</v>
      </c>
      <c r="P4844" s="733">
        <v>30000</v>
      </c>
      <c r="Q4844" s="735" t="str">
        <f>+N4844</f>
        <v>4 - INDETERMINADO</v>
      </c>
      <c r="R4844" s="736" t="s">
        <v>523</v>
      </c>
    </row>
    <row r="4845" spans="1:18" s="28" customFormat="1" ht="12" x14ac:dyDescent="0.2">
      <c r="A4845" s="717" t="s">
        <v>514</v>
      </c>
      <c r="B4845" s="718" t="s">
        <v>515</v>
      </c>
      <c r="C4845" s="718" t="s">
        <v>147</v>
      </c>
      <c r="D4845" s="718" t="s">
        <v>5860</v>
      </c>
      <c r="E4845" s="719">
        <v>8500</v>
      </c>
      <c r="F4845" s="720" t="s">
        <v>5861</v>
      </c>
      <c r="G4845" s="718" t="s">
        <v>5862</v>
      </c>
      <c r="H4845" s="718" t="s">
        <v>519</v>
      </c>
      <c r="I4845" s="718" t="s">
        <v>528</v>
      </c>
      <c r="J4845" s="718" t="s">
        <v>600</v>
      </c>
      <c r="K4845" s="721" t="s">
        <v>715</v>
      </c>
      <c r="L4845" s="732">
        <v>5</v>
      </c>
      <c r="M4845" s="733">
        <v>42500</v>
      </c>
      <c r="N4845" s="734" t="s">
        <v>715</v>
      </c>
      <c r="O4845" s="732">
        <v>6</v>
      </c>
      <c r="P4845" s="733">
        <v>51000</v>
      </c>
      <c r="Q4845" s="735" t="str">
        <f>+N4845</f>
        <v>14 - INDETERMINADO</v>
      </c>
      <c r="R4845" s="736" t="s">
        <v>523</v>
      </c>
    </row>
    <row r="4846" spans="1:18" s="28" customFormat="1" ht="12" x14ac:dyDescent="0.2">
      <c r="A4846" s="717" t="s">
        <v>514</v>
      </c>
      <c r="B4846" s="718" t="s">
        <v>515</v>
      </c>
      <c r="C4846" s="718" t="s">
        <v>147</v>
      </c>
      <c r="D4846" s="718" t="s">
        <v>608</v>
      </c>
      <c r="E4846" s="719">
        <v>2000</v>
      </c>
      <c r="F4846" s="720" t="s">
        <v>5863</v>
      </c>
      <c r="G4846" s="718" t="s">
        <v>5864</v>
      </c>
      <c r="H4846" s="718"/>
      <c r="I4846" s="718" t="s">
        <v>738</v>
      </c>
      <c r="J4846" s="718" t="s">
        <v>5865</v>
      </c>
      <c r="K4846" s="721" t="s">
        <v>535</v>
      </c>
      <c r="L4846" s="732">
        <v>12</v>
      </c>
      <c r="M4846" s="733">
        <v>24810</v>
      </c>
      <c r="N4846" s="734" t="s">
        <v>535</v>
      </c>
      <c r="O4846" s="732">
        <v>6</v>
      </c>
      <c r="P4846" s="733">
        <v>11998.33</v>
      </c>
      <c r="Q4846" s="735" t="str">
        <f>+N4846</f>
        <v>12 - INDETERMINADO</v>
      </c>
      <c r="R4846" s="736" t="s">
        <v>523</v>
      </c>
    </row>
    <row r="4847" spans="1:18" s="28" customFormat="1" ht="12" x14ac:dyDescent="0.2">
      <c r="A4847" s="717" t="s">
        <v>514</v>
      </c>
      <c r="B4847" s="718" t="s">
        <v>549</v>
      </c>
      <c r="C4847" s="718" t="s">
        <v>147</v>
      </c>
      <c r="D4847" s="718" t="s">
        <v>728</v>
      </c>
      <c r="E4847" s="719">
        <v>2500</v>
      </c>
      <c r="F4847" s="720" t="s">
        <v>5866</v>
      </c>
      <c r="G4847" s="718" t="s">
        <v>5867</v>
      </c>
      <c r="H4847" s="718" t="s">
        <v>539</v>
      </c>
      <c r="I4847" s="718" t="s">
        <v>520</v>
      </c>
      <c r="J4847" s="718" t="s">
        <v>576</v>
      </c>
      <c r="K4847" s="721" t="s">
        <v>5868</v>
      </c>
      <c r="L4847" s="732">
        <v>3</v>
      </c>
      <c r="M4847" s="733">
        <v>7266.66</v>
      </c>
      <c r="N4847" s="734">
        <v>0</v>
      </c>
      <c r="O4847" s="732">
        <v>6</v>
      </c>
      <c r="P4847" s="733">
        <v>15000</v>
      </c>
      <c r="Q4847" s="735"/>
      <c r="R4847" s="736" t="s">
        <v>543</v>
      </c>
    </row>
    <row r="4848" spans="1:18" s="28" customFormat="1" ht="12" x14ac:dyDescent="0.2">
      <c r="A4848" s="717" t="s">
        <v>514</v>
      </c>
      <c r="B4848" s="718" t="s">
        <v>515</v>
      </c>
      <c r="C4848" s="718" t="s">
        <v>147</v>
      </c>
      <c r="D4848" s="718" t="s">
        <v>519</v>
      </c>
      <c r="E4848" s="719">
        <v>7000</v>
      </c>
      <c r="F4848" s="720" t="s">
        <v>5869</v>
      </c>
      <c r="G4848" s="718" t="s">
        <v>5870</v>
      </c>
      <c r="H4848" s="718" t="s">
        <v>519</v>
      </c>
      <c r="I4848" s="718" t="s">
        <v>528</v>
      </c>
      <c r="J4848" s="718" t="s">
        <v>547</v>
      </c>
      <c r="K4848" s="721" t="s">
        <v>557</v>
      </c>
      <c r="L4848" s="732">
        <v>5</v>
      </c>
      <c r="M4848" s="733">
        <v>35000</v>
      </c>
      <c r="N4848" s="734" t="s">
        <v>557</v>
      </c>
      <c r="O4848" s="732">
        <v>6</v>
      </c>
      <c r="P4848" s="733">
        <v>41927.569999999992</v>
      </c>
      <c r="Q4848" s="735" t="str">
        <f>+N4848</f>
        <v>13 - INDETERMINADO</v>
      </c>
      <c r="R4848" s="736" t="s">
        <v>523</v>
      </c>
    </row>
    <row r="4849" spans="1:18" s="28" customFormat="1" ht="12" x14ac:dyDescent="0.2">
      <c r="A4849" s="717" t="s">
        <v>514</v>
      </c>
      <c r="B4849" s="718" t="s">
        <v>515</v>
      </c>
      <c r="C4849" s="718" t="s">
        <v>147</v>
      </c>
      <c r="D4849" s="718" t="s">
        <v>1197</v>
      </c>
      <c r="E4849" s="719">
        <v>15000</v>
      </c>
      <c r="F4849" s="720" t="s">
        <v>5871</v>
      </c>
      <c r="G4849" s="718" t="s">
        <v>5872</v>
      </c>
      <c r="H4849" s="718" t="s">
        <v>527</v>
      </c>
      <c r="I4849" s="718" t="s">
        <v>528</v>
      </c>
      <c r="J4849" s="718" t="s">
        <v>656</v>
      </c>
      <c r="K4849" s="721" t="s">
        <v>763</v>
      </c>
      <c r="L4849" s="732">
        <v>12</v>
      </c>
      <c r="M4849" s="733">
        <v>180600</v>
      </c>
      <c r="N4849" s="734" t="s">
        <v>763</v>
      </c>
      <c r="O4849" s="732">
        <v>6</v>
      </c>
      <c r="P4849" s="733">
        <v>90000</v>
      </c>
      <c r="Q4849" s="735" t="str">
        <f>+N4849</f>
        <v xml:space="preserve">DESIGNACIÓN  </v>
      </c>
      <c r="R4849" s="736" t="s">
        <v>523</v>
      </c>
    </row>
    <row r="4850" spans="1:18" s="28" customFormat="1" ht="12" x14ac:dyDescent="0.2">
      <c r="A4850" s="717" t="s">
        <v>514</v>
      </c>
      <c r="B4850" s="718" t="s">
        <v>515</v>
      </c>
      <c r="C4850" s="718" t="s">
        <v>147</v>
      </c>
      <c r="D4850" s="718" t="s">
        <v>1488</v>
      </c>
      <c r="E4850" s="719">
        <v>3000</v>
      </c>
      <c r="F4850" s="720" t="s">
        <v>5873</v>
      </c>
      <c r="G4850" s="718" t="s">
        <v>5874</v>
      </c>
      <c r="H4850" s="718" t="s">
        <v>930</v>
      </c>
      <c r="I4850" s="718" t="s">
        <v>528</v>
      </c>
      <c r="J4850" s="718" t="s">
        <v>931</v>
      </c>
      <c r="K4850" s="721" t="s">
        <v>612</v>
      </c>
      <c r="L4850" s="732">
        <v>5</v>
      </c>
      <c r="M4850" s="733">
        <v>15000</v>
      </c>
      <c r="N4850" s="734" t="s">
        <v>612</v>
      </c>
      <c r="O4850" s="732">
        <v>6</v>
      </c>
      <c r="P4850" s="733">
        <v>18000</v>
      </c>
      <c r="Q4850" s="735" t="str">
        <f>+N4850</f>
        <v>15 - INDETERMINADO</v>
      </c>
      <c r="R4850" s="736" t="s">
        <v>523</v>
      </c>
    </row>
    <row r="4851" spans="1:18" s="28" customFormat="1" ht="12" x14ac:dyDescent="0.2">
      <c r="A4851" s="717" t="s">
        <v>514</v>
      </c>
      <c r="B4851" s="718" t="s">
        <v>515</v>
      </c>
      <c r="C4851" s="718" t="s">
        <v>147</v>
      </c>
      <c r="D4851" s="718" t="s">
        <v>4291</v>
      </c>
      <c r="E4851" s="719">
        <v>5000</v>
      </c>
      <c r="F4851" s="720" t="s">
        <v>5875</v>
      </c>
      <c r="G4851" s="718" t="s">
        <v>5876</v>
      </c>
      <c r="H4851" s="718" t="s">
        <v>527</v>
      </c>
      <c r="I4851" s="718" t="s">
        <v>528</v>
      </c>
      <c r="J4851" s="718" t="s">
        <v>2224</v>
      </c>
      <c r="K4851" s="721" t="s">
        <v>707</v>
      </c>
      <c r="L4851" s="732">
        <v>12</v>
      </c>
      <c r="M4851" s="733">
        <v>60600</v>
      </c>
      <c r="N4851" s="734" t="s">
        <v>707</v>
      </c>
      <c r="O4851" s="732">
        <v>0</v>
      </c>
      <c r="P4851" s="733">
        <v>0</v>
      </c>
      <c r="Q4851" s="735"/>
      <c r="R4851" s="736" t="s">
        <v>543</v>
      </c>
    </row>
    <row r="4852" spans="1:18" s="28" customFormat="1" ht="12" x14ac:dyDescent="0.2">
      <c r="A4852" s="717" t="s">
        <v>514</v>
      </c>
      <c r="B4852" s="718" t="s">
        <v>515</v>
      </c>
      <c r="C4852" s="718" t="s">
        <v>147</v>
      </c>
      <c r="D4852" s="718" t="s">
        <v>5877</v>
      </c>
      <c r="E4852" s="719">
        <v>12000</v>
      </c>
      <c r="F4852" s="720" t="s">
        <v>5875</v>
      </c>
      <c r="G4852" s="718" t="s">
        <v>5876</v>
      </c>
      <c r="H4852" s="718" t="s">
        <v>527</v>
      </c>
      <c r="I4852" s="718" t="s">
        <v>528</v>
      </c>
      <c r="J4852" s="718" t="s">
        <v>2224</v>
      </c>
      <c r="K4852" s="721" t="s">
        <v>763</v>
      </c>
      <c r="L4852" s="732">
        <v>0</v>
      </c>
      <c r="M4852" s="733">
        <v>0</v>
      </c>
      <c r="N4852" s="734" t="s">
        <v>763</v>
      </c>
      <c r="O4852" s="732">
        <v>6</v>
      </c>
      <c r="P4852" s="733">
        <v>72800</v>
      </c>
      <c r="Q4852" s="735" t="str">
        <f>+N4852</f>
        <v xml:space="preserve">DESIGNACIÓN  </v>
      </c>
      <c r="R4852" s="736" t="s">
        <v>523</v>
      </c>
    </row>
    <row r="4853" spans="1:18" s="28" customFormat="1" ht="12" x14ac:dyDescent="0.2">
      <c r="A4853" s="717" t="s">
        <v>514</v>
      </c>
      <c r="B4853" s="718" t="s">
        <v>515</v>
      </c>
      <c r="C4853" s="718" t="s">
        <v>147</v>
      </c>
      <c r="D4853" s="718" t="s">
        <v>5062</v>
      </c>
      <c r="E4853" s="719">
        <v>7000</v>
      </c>
      <c r="F4853" s="720" t="s">
        <v>5878</v>
      </c>
      <c r="G4853" s="718" t="s">
        <v>5879</v>
      </c>
      <c r="H4853" s="718" t="s">
        <v>527</v>
      </c>
      <c r="I4853" s="718" t="s">
        <v>771</v>
      </c>
      <c r="J4853" s="718" t="s">
        <v>5880</v>
      </c>
      <c r="K4853" s="721" t="s">
        <v>700</v>
      </c>
      <c r="L4853" s="732">
        <v>5</v>
      </c>
      <c r="M4853" s="733">
        <v>35000</v>
      </c>
      <c r="N4853" s="734" t="s">
        <v>700</v>
      </c>
      <c r="O4853" s="732">
        <v>3</v>
      </c>
      <c r="P4853" s="733">
        <v>16100</v>
      </c>
      <c r="Q4853" s="735"/>
      <c r="R4853" s="736" t="s">
        <v>543</v>
      </c>
    </row>
    <row r="4854" spans="1:18" s="28" customFormat="1" ht="12" x14ac:dyDescent="0.2">
      <c r="A4854" s="717" t="s">
        <v>514</v>
      </c>
      <c r="B4854" s="718" t="s">
        <v>515</v>
      </c>
      <c r="C4854" s="718" t="s">
        <v>147</v>
      </c>
      <c r="D4854" s="718" t="s">
        <v>1282</v>
      </c>
      <c r="E4854" s="719">
        <v>12000</v>
      </c>
      <c r="F4854" s="720" t="s">
        <v>5878</v>
      </c>
      <c r="G4854" s="718" t="s">
        <v>5879</v>
      </c>
      <c r="H4854" s="718" t="s">
        <v>527</v>
      </c>
      <c r="I4854" s="718" t="s">
        <v>771</v>
      </c>
      <c r="J4854" s="718" t="s">
        <v>5880</v>
      </c>
      <c r="K4854" s="721" t="s">
        <v>542</v>
      </c>
      <c r="L4854" s="732">
        <v>0</v>
      </c>
      <c r="M4854" s="733">
        <v>0</v>
      </c>
      <c r="N4854" s="734" t="s">
        <v>763</v>
      </c>
      <c r="O4854" s="732">
        <v>4</v>
      </c>
      <c r="P4854" s="733">
        <v>44400</v>
      </c>
      <c r="Q4854" s="735" t="str">
        <f t="shared" ref="Q4854:Q4860" si="135">+N4854</f>
        <v xml:space="preserve">DESIGNACIÓN  </v>
      </c>
      <c r="R4854" s="736" t="s">
        <v>523</v>
      </c>
    </row>
    <row r="4855" spans="1:18" s="28" customFormat="1" ht="12" x14ac:dyDescent="0.2">
      <c r="A4855" s="717" t="s">
        <v>514</v>
      </c>
      <c r="B4855" s="718" t="s">
        <v>515</v>
      </c>
      <c r="C4855" s="718" t="s">
        <v>147</v>
      </c>
      <c r="D4855" s="718" t="s">
        <v>3603</v>
      </c>
      <c r="E4855" s="719">
        <v>2500</v>
      </c>
      <c r="F4855" s="720" t="s">
        <v>5881</v>
      </c>
      <c r="G4855" s="718" t="s">
        <v>5882</v>
      </c>
      <c r="H4855" s="718" t="s">
        <v>738</v>
      </c>
      <c r="I4855" s="718" t="s">
        <v>738</v>
      </c>
      <c r="J4855" s="718" t="s">
        <v>738</v>
      </c>
      <c r="K4855" s="721" t="s">
        <v>557</v>
      </c>
      <c r="L4855" s="732">
        <v>12</v>
      </c>
      <c r="M4855" s="733">
        <v>30600</v>
      </c>
      <c r="N4855" s="734" t="s">
        <v>557</v>
      </c>
      <c r="O4855" s="732">
        <v>6</v>
      </c>
      <c r="P4855" s="733">
        <v>15000</v>
      </c>
      <c r="Q4855" s="735" t="str">
        <f t="shared" si="135"/>
        <v>13 - INDETERMINADO</v>
      </c>
      <c r="R4855" s="736" t="s">
        <v>523</v>
      </c>
    </row>
    <row r="4856" spans="1:18" s="28" customFormat="1" ht="12" x14ac:dyDescent="0.2">
      <c r="A4856" s="717" t="s">
        <v>514</v>
      </c>
      <c r="B4856" s="718" t="s">
        <v>515</v>
      </c>
      <c r="C4856" s="718" t="s">
        <v>147</v>
      </c>
      <c r="D4856" s="718" t="s">
        <v>5883</v>
      </c>
      <c r="E4856" s="719">
        <v>5000</v>
      </c>
      <c r="F4856" s="720" t="s">
        <v>5884</v>
      </c>
      <c r="G4856" s="718" t="s">
        <v>5885</v>
      </c>
      <c r="H4856" s="718" t="s">
        <v>527</v>
      </c>
      <c r="I4856" s="718" t="s">
        <v>528</v>
      </c>
      <c r="J4856" s="718" t="s">
        <v>5886</v>
      </c>
      <c r="K4856" s="721" t="s">
        <v>557</v>
      </c>
      <c r="L4856" s="732">
        <v>5</v>
      </c>
      <c r="M4856" s="733">
        <v>25000</v>
      </c>
      <c r="N4856" s="734" t="s">
        <v>557</v>
      </c>
      <c r="O4856" s="732">
        <v>6</v>
      </c>
      <c r="P4856" s="733">
        <v>30000</v>
      </c>
      <c r="Q4856" s="735" t="str">
        <f t="shared" si="135"/>
        <v>13 - INDETERMINADO</v>
      </c>
      <c r="R4856" s="736" t="s">
        <v>523</v>
      </c>
    </row>
    <row r="4857" spans="1:18" s="28" customFormat="1" ht="12" x14ac:dyDescent="0.2">
      <c r="A4857" s="717" t="s">
        <v>514</v>
      </c>
      <c r="B4857" s="718" t="s">
        <v>515</v>
      </c>
      <c r="C4857" s="718" t="s">
        <v>147</v>
      </c>
      <c r="D4857" s="718" t="s">
        <v>5887</v>
      </c>
      <c r="E4857" s="719">
        <v>8500</v>
      </c>
      <c r="F4857" s="720" t="s">
        <v>5888</v>
      </c>
      <c r="G4857" s="718" t="s">
        <v>5889</v>
      </c>
      <c r="H4857" s="718" t="s">
        <v>930</v>
      </c>
      <c r="I4857" s="718" t="s">
        <v>528</v>
      </c>
      <c r="J4857" s="718" t="s">
        <v>931</v>
      </c>
      <c r="K4857" s="721" t="s">
        <v>700</v>
      </c>
      <c r="L4857" s="732">
        <v>12</v>
      </c>
      <c r="M4857" s="733">
        <v>102600</v>
      </c>
      <c r="N4857" s="734" t="s">
        <v>700</v>
      </c>
      <c r="O4857" s="732">
        <v>6</v>
      </c>
      <c r="P4857" s="733">
        <v>50943.92</v>
      </c>
      <c r="Q4857" s="735" t="str">
        <f t="shared" si="135"/>
        <v>3 - INDETERMINADO</v>
      </c>
      <c r="R4857" s="736" t="s">
        <v>523</v>
      </c>
    </row>
    <row r="4858" spans="1:18" s="28" customFormat="1" ht="12" x14ac:dyDescent="0.2">
      <c r="A4858" s="717" t="s">
        <v>514</v>
      </c>
      <c r="B4858" s="718" t="s">
        <v>515</v>
      </c>
      <c r="C4858" s="718" t="s">
        <v>147</v>
      </c>
      <c r="D4858" s="718" t="s">
        <v>1488</v>
      </c>
      <c r="E4858" s="719">
        <v>3000</v>
      </c>
      <c r="F4858" s="720" t="s">
        <v>5890</v>
      </c>
      <c r="G4858" s="718" t="s">
        <v>5891</v>
      </c>
      <c r="H4858" s="718" t="s">
        <v>539</v>
      </c>
      <c r="I4858" s="718" t="s">
        <v>520</v>
      </c>
      <c r="J4858" s="718" t="s">
        <v>2572</v>
      </c>
      <c r="K4858" s="721" t="s">
        <v>612</v>
      </c>
      <c r="L4858" s="732">
        <v>5</v>
      </c>
      <c r="M4858" s="733">
        <v>15000</v>
      </c>
      <c r="N4858" s="734" t="s">
        <v>612</v>
      </c>
      <c r="O4858" s="732">
        <v>6</v>
      </c>
      <c r="P4858" s="733">
        <v>18000</v>
      </c>
      <c r="Q4858" s="735" t="str">
        <f t="shared" si="135"/>
        <v>15 - INDETERMINADO</v>
      </c>
      <c r="R4858" s="736" t="s">
        <v>523</v>
      </c>
    </row>
    <row r="4859" spans="1:18" s="28" customFormat="1" ht="12" x14ac:dyDescent="0.2">
      <c r="A4859" s="717" t="s">
        <v>514</v>
      </c>
      <c r="B4859" s="718" t="s">
        <v>515</v>
      </c>
      <c r="C4859" s="718" t="s">
        <v>147</v>
      </c>
      <c r="D4859" s="718" t="s">
        <v>618</v>
      </c>
      <c r="E4859" s="719">
        <v>3000</v>
      </c>
      <c r="F4859" s="720" t="s">
        <v>5892</v>
      </c>
      <c r="G4859" s="718" t="s">
        <v>5893</v>
      </c>
      <c r="H4859" s="718"/>
      <c r="I4859" s="718" t="s">
        <v>520</v>
      </c>
      <c r="J4859" s="718" t="s">
        <v>5894</v>
      </c>
      <c r="K4859" s="721" t="s">
        <v>557</v>
      </c>
      <c r="L4859" s="732">
        <v>5</v>
      </c>
      <c r="M4859" s="733">
        <v>15000</v>
      </c>
      <c r="N4859" s="734" t="s">
        <v>557</v>
      </c>
      <c r="O4859" s="732">
        <v>6</v>
      </c>
      <c r="P4859" s="733">
        <v>18000</v>
      </c>
      <c r="Q4859" s="735" t="str">
        <f t="shared" si="135"/>
        <v>13 - INDETERMINADO</v>
      </c>
      <c r="R4859" s="736" t="s">
        <v>523</v>
      </c>
    </row>
    <row r="4860" spans="1:18" s="28" customFormat="1" ht="12" x14ac:dyDescent="0.2">
      <c r="A4860" s="717" t="s">
        <v>514</v>
      </c>
      <c r="B4860" s="718" t="s">
        <v>515</v>
      </c>
      <c r="C4860" s="718" t="s">
        <v>147</v>
      </c>
      <c r="D4860" s="718" t="s">
        <v>3757</v>
      </c>
      <c r="E4860" s="719">
        <v>3000</v>
      </c>
      <c r="F4860" s="720" t="s">
        <v>5895</v>
      </c>
      <c r="G4860" s="718" t="s">
        <v>5896</v>
      </c>
      <c r="H4860" s="718" t="s">
        <v>527</v>
      </c>
      <c r="I4860" s="718" t="s">
        <v>528</v>
      </c>
      <c r="J4860" s="718" t="s">
        <v>656</v>
      </c>
      <c r="K4860" s="721" t="s">
        <v>557</v>
      </c>
      <c r="L4860" s="732">
        <v>5</v>
      </c>
      <c r="M4860" s="733">
        <v>15000</v>
      </c>
      <c r="N4860" s="734" t="s">
        <v>557</v>
      </c>
      <c r="O4860" s="732">
        <v>6</v>
      </c>
      <c r="P4860" s="733">
        <v>18000</v>
      </c>
      <c r="Q4860" s="735" t="str">
        <f t="shared" si="135"/>
        <v>13 - INDETERMINADO</v>
      </c>
      <c r="R4860" s="736" t="s">
        <v>523</v>
      </c>
    </row>
    <row r="4861" spans="1:18" s="28" customFormat="1" ht="12" x14ac:dyDescent="0.2">
      <c r="A4861" s="717" t="s">
        <v>514</v>
      </c>
      <c r="B4861" s="718" t="s">
        <v>515</v>
      </c>
      <c r="C4861" s="718" t="s">
        <v>147</v>
      </c>
      <c r="D4861" s="718" t="s">
        <v>3757</v>
      </c>
      <c r="E4861" s="719">
        <v>3000</v>
      </c>
      <c r="F4861" s="720" t="s">
        <v>5897</v>
      </c>
      <c r="G4861" s="718" t="s">
        <v>5898</v>
      </c>
      <c r="H4861" s="718" t="s">
        <v>930</v>
      </c>
      <c r="I4861" s="718" t="s">
        <v>528</v>
      </c>
      <c r="J4861" s="718" t="s">
        <v>931</v>
      </c>
      <c r="K4861" s="721">
        <v>11</v>
      </c>
      <c r="L4861" s="732">
        <v>1</v>
      </c>
      <c r="M4861" s="733">
        <v>3000</v>
      </c>
      <c r="N4861" s="734" t="s">
        <v>542</v>
      </c>
      <c r="O4861" s="732">
        <v>0</v>
      </c>
      <c r="P4861" s="733">
        <v>0</v>
      </c>
      <c r="Q4861" s="735"/>
      <c r="R4861" s="736" t="s">
        <v>543</v>
      </c>
    </row>
    <row r="4862" spans="1:18" s="28" customFormat="1" ht="12" x14ac:dyDescent="0.2">
      <c r="A4862" s="717" t="s">
        <v>514</v>
      </c>
      <c r="B4862" s="718" t="s">
        <v>515</v>
      </c>
      <c r="C4862" s="718" t="s">
        <v>147</v>
      </c>
      <c r="D4862" s="718" t="s">
        <v>782</v>
      </c>
      <c r="E4862" s="719">
        <v>5000</v>
      </c>
      <c r="F4862" s="720" t="s">
        <v>5899</v>
      </c>
      <c r="G4862" s="718" t="s">
        <v>5900</v>
      </c>
      <c r="H4862" s="718"/>
      <c r="I4862" s="718" t="s">
        <v>528</v>
      </c>
      <c r="J4862" s="718" t="s">
        <v>5901</v>
      </c>
      <c r="K4862" s="721" t="s">
        <v>2412</v>
      </c>
      <c r="L4862" s="732">
        <v>12</v>
      </c>
      <c r="M4862" s="733">
        <v>60600</v>
      </c>
      <c r="N4862" s="734" t="s">
        <v>2412</v>
      </c>
      <c r="O4862" s="732">
        <v>6</v>
      </c>
      <c r="P4862" s="733">
        <v>30000</v>
      </c>
      <c r="Q4862" s="735" t="str">
        <f t="shared" ref="Q4862:Q4871" si="136">+N4862</f>
        <v>38 - INDETERMINADO</v>
      </c>
      <c r="R4862" s="736" t="s">
        <v>523</v>
      </c>
    </row>
    <row r="4863" spans="1:18" s="28" customFormat="1" ht="12" x14ac:dyDescent="0.2">
      <c r="A4863" s="717" t="s">
        <v>514</v>
      </c>
      <c r="B4863" s="718" t="s">
        <v>515</v>
      </c>
      <c r="C4863" s="718" t="s">
        <v>147</v>
      </c>
      <c r="D4863" s="718" t="s">
        <v>804</v>
      </c>
      <c r="E4863" s="719">
        <v>3000</v>
      </c>
      <c r="F4863" s="720" t="s">
        <v>5902</v>
      </c>
      <c r="G4863" s="718" t="s">
        <v>5903</v>
      </c>
      <c r="H4863" s="718" t="s">
        <v>539</v>
      </c>
      <c r="I4863" s="718" t="s">
        <v>528</v>
      </c>
      <c r="J4863" s="718" t="s">
        <v>596</v>
      </c>
      <c r="K4863" s="721" t="s">
        <v>530</v>
      </c>
      <c r="L4863" s="732">
        <v>5</v>
      </c>
      <c r="M4863" s="733">
        <v>14900</v>
      </c>
      <c r="N4863" s="734" t="s">
        <v>530</v>
      </c>
      <c r="O4863" s="732">
        <v>6</v>
      </c>
      <c r="P4863" s="733">
        <v>18000</v>
      </c>
      <c r="Q4863" s="735" t="str">
        <f t="shared" si="136"/>
        <v>4 - INDETERMINADO</v>
      </c>
      <c r="R4863" s="736" t="s">
        <v>523</v>
      </c>
    </row>
    <row r="4864" spans="1:18" s="28" customFormat="1" ht="12" x14ac:dyDescent="0.2">
      <c r="A4864" s="717" t="s">
        <v>514</v>
      </c>
      <c r="B4864" s="718" t="s">
        <v>515</v>
      </c>
      <c r="C4864" s="718" t="s">
        <v>147</v>
      </c>
      <c r="D4864" s="718" t="s">
        <v>804</v>
      </c>
      <c r="E4864" s="719">
        <v>3000</v>
      </c>
      <c r="F4864" s="720" t="s">
        <v>5904</v>
      </c>
      <c r="G4864" s="718" t="s">
        <v>5905</v>
      </c>
      <c r="H4864" s="718" t="s">
        <v>519</v>
      </c>
      <c r="I4864" s="718" t="s">
        <v>520</v>
      </c>
      <c r="J4864" s="718" t="s">
        <v>534</v>
      </c>
      <c r="K4864" s="721" t="s">
        <v>530</v>
      </c>
      <c r="L4864" s="732">
        <v>5</v>
      </c>
      <c r="M4864" s="733">
        <v>15000</v>
      </c>
      <c r="N4864" s="734" t="s">
        <v>530</v>
      </c>
      <c r="O4864" s="732">
        <v>6</v>
      </c>
      <c r="P4864" s="733">
        <v>18000</v>
      </c>
      <c r="Q4864" s="735" t="str">
        <f t="shared" si="136"/>
        <v>4 - INDETERMINADO</v>
      </c>
      <c r="R4864" s="736" t="s">
        <v>523</v>
      </c>
    </row>
    <row r="4865" spans="1:18" s="28" customFormat="1" ht="12" x14ac:dyDescent="0.2">
      <c r="A4865" s="717" t="s">
        <v>514</v>
      </c>
      <c r="B4865" s="718" t="s">
        <v>515</v>
      </c>
      <c r="C4865" s="718" t="s">
        <v>147</v>
      </c>
      <c r="D4865" s="718" t="s">
        <v>585</v>
      </c>
      <c r="E4865" s="719">
        <v>3000</v>
      </c>
      <c r="F4865" s="720" t="s">
        <v>5906</v>
      </c>
      <c r="G4865" s="718" t="s">
        <v>5907</v>
      </c>
      <c r="H4865" s="718" t="s">
        <v>539</v>
      </c>
      <c r="I4865" s="718" t="s">
        <v>528</v>
      </c>
      <c r="J4865" s="718" t="s">
        <v>596</v>
      </c>
      <c r="K4865" s="721" t="s">
        <v>557</v>
      </c>
      <c r="L4865" s="732">
        <v>5</v>
      </c>
      <c r="M4865" s="733">
        <v>15000</v>
      </c>
      <c r="N4865" s="734" t="s">
        <v>557</v>
      </c>
      <c r="O4865" s="732">
        <v>6</v>
      </c>
      <c r="P4865" s="733">
        <v>18000</v>
      </c>
      <c r="Q4865" s="735" t="str">
        <f t="shared" si="136"/>
        <v>13 - INDETERMINADO</v>
      </c>
      <c r="R4865" s="736" t="s">
        <v>523</v>
      </c>
    </row>
    <row r="4866" spans="1:18" s="28" customFormat="1" ht="12" x14ac:dyDescent="0.2">
      <c r="A4866" s="717" t="s">
        <v>514</v>
      </c>
      <c r="B4866" s="718" t="s">
        <v>515</v>
      </c>
      <c r="C4866" s="718" t="s">
        <v>147</v>
      </c>
      <c r="D4866" s="718" t="s">
        <v>5908</v>
      </c>
      <c r="E4866" s="719">
        <v>10000</v>
      </c>
      <c r="F4866" s="720" t="s">
        <v>5909</v>
      </c>
      <c r="G4866" s="718" t="s">
        <v>5910</v>
      </c>
      <c r="H4866" s="718" t="s">
        <v>519</v>
      </c>
      <c r="I4866" s="718" t="s">
        <v>528</v>
      </c>
      <c r="J4866" s="718" t="s">
        <v>547</v>
      </c>
      <c r="K4866" s="721" t="s">
        <v>1243</v>
      </c>
      <c r="L4866" s="732">
        <v>12</v>
      </c>
      <c r="M4866" s="733">
        <v>120600</v>
      </c>
      <c r="N4866" s="734" t="s">
        <v>1243</v>
      </c>
      <c r="O4866" s="732">
        <v>6</v>
      </c>
      <c r="P4866" s="733">
        <v>59955.56</v>
      </c>
      <c r="Q4866" s="735" t="str">
        <f t="shared" si="136"/>
        <v>9 - INDETERMINADO</v>
      </c>
      <c r="R4866" s="736" t="s">
        <v>523</v>
      </c>
    </row>
    <row r="4867" spans="1:18" s="28" customFormat="1" ht="12" x14ac:dyDescent="0.2">
      <c r="A4867" s="717" t="s">
        <v>514</v>
      </c>
      <c r="B4867" s="718" t="s">
        <v>515</v>
      </c>
      <c r="C4867" s="718" t="s">
        <v>147</v>
      </c>
      <c r="D4867" s="718" t="s">
        <v>1081</v>
      </c>
      <c r="E4867" s="719">
        <v>2500</v>
      </c>
      <c r="F4867" s="720" t="s">
        <v>5911</v>
      </c>
      <c r="G4867" s="718" t="s">
        <v>5912</v>
      </c>
      <c r="H4867" s="718" t="s">
        <v>539</v>
      </c>
      <c r="I4867" s="718" t="s">
        <v>5081</v>
      </c>
      <c r="J4867" s="718" t="s">
        <v>2561</v>
      </c>
      <c r="K4867" s="721" t="s">
        <v>785</v>
      </c>
      <c r="L4867" s="732">
        <v>12</v>
      </c>
      <c r="M4867" s="733">
        <v>30600</v>
      </c>
      <c r="N4867" s="734" t="s">
        <v>785</v>
      </c>
      <c r="O4867" s="732">
        <v>6</v>
      </c>
      <c r="P4867" s="733">
        <v>14990.1</v>
      </c>
      <c r="Q4867" s="735" t="str">
        <f t="shared" si="136"/>
        <v>11 - INDETERMINADO</v>
      </c>
      <c r="R4867" s="736" t="s">
        <v>523</v>
      </c>
    </row>
    <row r="4868" spans="1:18" s="28" customFormat="1" ht="12" x14ac:dyDescent="0.2">
      <c r="A4868" s="717" t="s">
        <v>514</v>
      </c>
      <c r="B4868" s="718" t="s">
        <v>515</v>
      </c>
      <c r="C4868" s="718" t="s">
        <v>147</v>
      </c>
      <c r="D4868" s="718" t="s">
        <v>5913</v>
      </c>
      <c r="E4868" s="719">
        <v>4500</v>
      </c>
      <c r="F4868" s="720" t="s">
        <v>5914</v>
      </c>
      <c r="G4868" s="718" t="s">
        <v>5915</v>
      </c>
      <c r="H4868" s="718"/>
      <c r="I4868" s="718" t="s">
        <v>1464</v>
      </c>
      <c r="J4868" s="718" t="s">
        <v>5916</v>
      </c>
      <c r="K4868" s="721" t="s">
        <v>940</v>
      </c>
      <c r="L4868" s="732">
        <v>12</v>
      </c>
      <c r="M4868" s="733">
        <v>54600</v>
      </c>
      <c r="N4868" s="734" t="s">
        <v>940</v>
      </c>
      <c r="O4868" s="732">
        <v>6</v>
      </c>
      <c r="P4868" s="733">
        <v>26614.37</v>
      </c>
      <c r="Q4868" s="735" t="str">
        <f t="shared" si="136"/>
        <v>18 - INDETERMINADO</v>
      </c>
      <c r="R4868" s="736" t="s">
        <v>523</v>
      </c>
    </row>
    <row r="4869" spans="1:18" s="28" customFormat="1" ht="12" x14ac:dyDescent="0.2">
      <c r="A4869" s="717" t="s">
        <v>514</v>
      </c>
      <c r="B4869" s="718" t="s">
        <v>515</v>
      </c>
      <c r="C4869" s="718" t="s">
        <v>147</v>
      </c>
      <c r="D4869" s="718" t="s">
        <v>5107</v>
      </c>
      <c r="E4869" s="719">
        <v>2500</v>
      </c>
      <c r="F4869" s="720" t="s">
        <v>5917</v>
      </c>
      <c r="G4869" s="718" t="s">
        <v>5918</v>
      </c>
      <c r="H4869" s="718" t="s">
        <v>539</v>
      </c>
      <c r="I4869" s="718" t="s">
        <v>520</v>
      </c>
      <c r="J4869" s="718" t="s">
        <v>576</v>
      </c>
      <c r="K4869" s="721" t="s">
        <v>700</v>
      </c>
      <c r="L4869" s="732">
        <v>5</v>
      </c>
      <c r="M4869" s="733">
        <v>12500</v>
      </c>
      <c r="N4869" s="734" t="s">
        <v>700</v>
      </c>
      <c r="O4869" s="732">
        <v>6</v>
      </c>
      <c r="P4869" s="733">
        <v>15000</v>
      </c>
      <c r="Q4869" s="735" t="str">
        <f t="shared" si="136"/>
        <v>3 - INDETERMINADO</v>
      </c>
      <c r="R4869" s="736" t="s">
        <v>523</v>
      </c>
    </row>
    <row r="4870" spans="1:18" s="28" customFormat="1" ht="12" x14ac:dyDescent="0.2">
      <c r="A4870" s="717" t="s">
        <v>514</v>
      </c>
      <c r="B4870" s="718" t="s">
        <v>515</v>
      </c>
      <c r="C4870" s="718" t="s">
        <v>147</v>
      </c>
      <c r="D4870" s="718" t="s">
        <v>1576</v>
      </c>
      <c r="E4870" s="719">
        <v>3000</v>
      </c>
      <c r="F4870" s="720" t="s">
        <v>5919</v>
      </c>
      <c r="G4870" s="718" t="s">
        <v>5920</v>
      </c>
      <c r="H4870" s="718" t="s">
        <v>519</v>
      </c>
      <c r="I4870" s="718" t="s">
        <v>520</v>
      </c>
      <c r="J4870" s="718" t="s">
        <v>534</v>
      </c>
      <c r="K4870" s="721" t="s">
        <v>530</v>
      </c>
      <c r="L4870" s="732">
        <v>5</v>
      </c>
      <c r="M4870" s="733">
        <v>14181.81</v>
      </c>
      <c r="N4870" s="734" t="s">
        <v>530</v>
      </c>
      <c r="O4870" s="732">
        <v>6</v>
      </c>
      <c r="P4870" s="733">
        <v>18000</v>
      </c>
      <c r="Q4870" s="735" t="str">
        <f t="shared" si="136"/>
        <v>4 - INDETERMINADO</v>
      </c>
      <c r="R4870" s="736" t="s">
        <v>523</v>
      </c>
    </row>
    <row r="4871" spans="1:18" s="28" customFormat="1" ht="12" x14ac:dyDescent="0.2">
      <c r="A4871" s="717" t="s">
        <v>514</v>
      </c>
      <c r="B4871" s="718" t="s">
        <v>515</v>
      </c>
      <c r="C4871" s="718" t="s">
        <v>147</v>
      </c>
      <c r="D4871" s="718" t="s">
        <v>5921</v>
      </c>
      <c r="E4871" s="719">
        <v>15000</v>
      </c>
      <c r="F4871" s="720" t="s">
        <v>5922</v>
      </c>
      <c r="G4871" s="718" t="s">
        <v>5923</v>
      </c>
      <c r="H4871" s="718"/>
      <c r="I4871" s="718" t="s">
        <v>528</v>
      </c>
      <c r="J4871" s="718" t="s">
        <v>5924</v>
      </c>
      <c r="K4871" s="721" t="s">
        <v>763</v>
      </c>
      <c r="L4871" s="732">
        <v>0</v>
      </c>
      <c r="M4871" s="733">
        <v>0</v>
      </c>
      <c r="N4871" s="734" t="s">
        <v>763</v>
      </c>
      <c r="O4871" s="732">
        <v>6</v>
      </c>
      <c r="P4871" s="733">
        <v>94500</v>
      </c>
      <c r="Q4871" s="735" t="str">
        <f t="shared" si="136"/>
        <v xml:space="preserve">DESIGNACIÓN  </v>
      </c>
      <c r="R4871" s="736" t="s">
        <v>523</v>
      </c>
    </row>
    <row r="4872" spans="1:18" s="28" customFormat="1" ht="12" x14ac:dyDescent="0.2">
      <c r="A4872" s="717" t="s">
        <v>514</v>
      </c>
      <c r="B4872" s="718" t="s">
        <v>515</v>
      </c>
      <c r="C4872" s="718" t="s">
        <v>147</v>
      </c>
      <c r="D4872" s="718" t="s">
        <v>1081</v>
      </c>
      <c r="E4872" s="719">
        <v>2500</v>
      </c>
      <c r="F4872" s="720" t="s">
        <v>5925</v>
      </c>
      <c r="G4872" s="718" t="s">
        <v>5926</v>
      </c>
      <c r="H4872" s="718" t="s">
        <v>539</v>
      </c>
      <c r="I4872" s="718" t="s">
        <v>528</v>
      </c>
      <c r="J4872" s="718" t="s">
        <v>1517</v>
      </c>
      <c r="K4872" s="721" t="s">
        <v>557</v>
      </c>
      <c r="L4872" s="732">
        <v>5</v>
      </c>
      <c r="M4872" s="733">
        <v>12500</v>
      </c>
      <c r="N4872" s="734" t="s">
        <v>557</v>
      </c>
      <c r="O4872" s="732">
        <v>0</v>
      </c>
      <c r="P4872" s="733">
        <v>0</v>
      </c>
      <c r="Q4872" s="735"/>
      <c r="R4872" s="736" t="s">
        <v>543</v>
      </c>
    </row>
    <row r="4873" spans="1:18" s="28" customFormat="1" ht="12" x14ac:dyDescent="0.2">
      <c r="A4873" s="717" t="s">
        <v>514</v>
      </c>
      <c r="B4873" s="718" t="s">
        <v>515</v>
      </c>
      <c r="C4873" s="718" t="s">
        <v>147</v>
      </c>
      <c r="D4873" s="718" t="s">
        <v>5927</v>
      </c>
      <c r="E4873" s="719">
        <v>6000</v>
      </c>
      <c r="F4873" s="720" t="s">
        <v>5925</v>
      </c>
      <c r="G4873" s="718" t="s">
        <v>5926</v>
      </c>
      <c r="H4873" s="718" t="s">
        <v>539</v>
      </c>
      <c r="I4873" s="718" t="s">
        <v>528</v>
      </c>
      <c r="J4873" s="718" t="s">
        <v>1517</v>
      </c>
      <c r="K4873" s="721" t="s">
        <v>5928</v>
      </c>
      <c r="L4873" s="732">
        <v>3</v>
      </c>
      <c r="M4873" s="733">
        <v>17183.330000000002</v>
      </c>
      <c r="N4873" s="734">
        <v>0</v>
      </c>
      <c r="O4873" s="732">
        <v>3</v>
      </c>
      <c r="P4873" s="733">
        <v>18000</v>
      </c>
      <c r="Q4873" s="735"/>
      <c r="R4873" s="736" t="s">
        <v>543</v>
      </c>
    </row>
    <row r="4874" spans="1:18" s="28" customFormat="1" ht="12" x14ac:dyDescent="0.2">
      <c r="A4874" s="717" t="s">
        <v>514</v>
      </c>
      <c r="B4874" s="718" t="s">
        <v>549</v>
      </c>
      <c r="C4874" s="718" t="s">
        <v>147</v>
      </c>
      <c r="D4874" s="718" t="s">
        <v>5929</v>
      </c>
      <c r="E4874" s="719">
        <v>4500</v>
      </c>
      <c r="F4874" s="720" t="s">
        <v>5930</v>
      </c>
      <c r="G4874" s="718" t="s">
        <v>5931</v>
      </c>
      <c r="H4874" s="718"/>
      <c r="I4874" s="718" t="s">
        <v>520</v>
      </c>
      <c r="J4874" s="718" t="s">
        <v>629</v>
      </c>
      <c r="K4874" s="721" t="s">
        <v>5932</v>
      </c>
      <c r="L4874" s="732">
        <v>3</v>
      </c>
      <c r="M4874" s="733">
        <v>10480</v>
      </c>
      <c r="N4874" s="734">
        <v>0</v>
      </c>
      <c r="O4874" s="732">
        <v>3</v>
      </c>
      <c r="P4874" s="733">
        <v>13500</v>
      </c>
      <c r="Q4874" s="735">
        <f t="shared" ref="Q4874:Q4887" si="137">+N4874</f>
        <v>0</v>
      </c>
      <c r="R4874" s="736" t="s">
        <v>523</v>
      </c>
    </row>
    <row r="4875" spans="1:18" s="28" customFormat="1" ht="12" x14ac:dyDescent="0.2">
      <c r="A4875" s="717" t="s">
        <v>514</v>
      </c>
      <c r="B4875" s="718" t="s">
        <v>515</v>
      </c>
      <c r="C4875" s="718" t="s">
        <v>147</v>
      </c>
      <c r="D4875" s="718" t="s">
        <v>5933</v>
      </c>
      <c r="E4875" s="719">
        <v>3000</v>
      </c>
      <c r="F4875" s="720" t="s">
        <v>5934</v>
      </c>
      <c r="G4875" s="718" t="s">
        <v>5935</v>
      </c>
      <c r="H4875" s="718" t="s">
        <v>527</v>
      </c>
      <c r="I4875" s="718" t="s">
        <v>520</v>
      </c>
      <c r="J4875" s="718" t="s">
        <v>1152</v>
      </c>
      <c r="K4875" s="721" t="s">
        <v>557</v>
      </c>
      <c r="L4875" s="732">
        <v>5</v>
      </c>
      <c r="M4875" s="733">
        <v>15000</v>
      </c>
      <c r="N4875" s="734" t="s">
        <v>557</v>
      </c>
      <c r="O4875" s="732">
        <v>6</v>
      </c>
      <c r="P4875" s="733">
        <v>18000</v>
      </c>
      <c r="Q4875" s="735" t="str">
        <f t="shared" si="137"/>
        <v>13 - INDETERMINADO</v>
      </c>
      <c r="R4875" s="736" t="s">
        <v>523</v>
      </c>
    </row>
    <row r="4876" spans="1:18" s="28" customFormat="1" ht="12" x14ac:dyDescent="0.2">
      <c r="A4876" s="717" t="s">
        <v>514</v>
      </c>
      <c r="B4876" s="718" t="s">
        <v>515</v>
      </c>
      <c r="C4876" s="718" t="s">
        <v>147</v>
      </c>
      <c r="D4876" s="718" t="s">
        <v>2739</v>
      </c>
      <c r="E4876" s="719">
        <v>1800</v>
      </c>
      <c r="F4876" s="720" t="s">
        <v>5936</v>
      </c>
      <c r="G4876" s="718" t="s">
        <v>5937</v>
      </c>
      <c r="H4876" s="718"/>
      <c r="I4876" s="718" t="s">
        <v>738</v>
      </c>
      <c r="J4876" s="718" t="s">
        <v>5938</v>
      </c>
      <c r="K4876" s="721" t="s">
        <v>1466</v>
      </c>
      <c r="L4876" s="732">
        <v>12</v>
      </c>
      <c r="M4876" s="733">
        <v>22350</v>
      </c>
      <c r="N4876" s="734" t="s">
        <v>1466</v>
      </c>
      <c r="O4876" s="732">
        <v>6</v>
      </c>
      <c r="P4876" s="733">
        <v>10740</v>
      </c>
      <c r="Q4876" s="735" t="str">
        <f t="shared" si="137"/>
        <v>50 - INDETERMINADO</v>
      </c>
      <c r="R4876" s="736" t="s">
        <v>523</v>
      </c>
    </row>
    <row r="4877" spans="1:18" s="28" customFormat="1" ht="12" x14ac:dyDescent="0.2">
      <c r="A4877" s="717" t="s">
        <v>514</v>
      </c>
      <c r="B4877" s="718" t="s">
        <v>515</v>
      </c>
      <c r="C4877" s="718" t="s">
        <v>147</v>
      </c>
      <c r="D4877" s="718" t="s">
        <v>701</v>
      </c>
      <c r="E4877" s="719">
        <v>2500</v>
      </c>
      <c r="F4877" s="720" t="s">
        <v>5939</v>
      </c>
      <c r="G4877" s="718" t="s">
        <v>5940</v>
      </c>
      <c r="H4877" s="718" t="s">
        <v>571</v>
      </c>
      <c r="I4877" s="718" t="s">
        <v>571</v>
      </c>
      <c r="J4877" s="718" t="s">
        <v>571</v>
      </c>
      <c r="K4877" s="721" t="s">
        <v>530</v>
      </c>
      <c r="L4877" s="732">
        <v>12</v>
      </c>
      <c r="M4877" s="733">
        <v>30600</v>
      </c>
      <c r="N4877" s="734" t="s">
        <v>530</v>
      </c>
      <c r="O4877" s="732">
        <v>6</v>
      </c>
      <c r="P4877" s="733">
        <v>15000</v>
      </c>
      <c r="Q4877" s="735" t="str">
        <f t="shared" si="137"/>
        <v>4 - INDETERMINADO</v>
      </c>
      <c r="R4877" s="736" t="s">
        <v>523</v>
      </c>
    </row>
    <row r="4878" spans="1:18" s="28" customFormat="1" ht="12" x14ac:dyDescent="0.2">
      <c r="A4878" s="717" t="s">
        <v>514</v>
      </c>
      <c r="B4878" s="718" t="s">
        <v>549</v>
      </c>
      <c r="C4878" s="718" t="s">
        <v>147</v>
      </c>
      <c r="D4878" s="718" t="s">
        <v>1407</v>
      </c>
      <c r="E4878" s="719">
        <v>3000</v>
      </c>
      <c r="F4878" s="720" t="s">
        <v>5941</v>
      </c>
      <c r="G4878" s="718" t="s">
        <v>5942</v>
      </c>
      <c r="H4878" s="718"/>
      <c r="I4878" s="718" t="s">
        <v>520</v>
      </c>
      <c r="J4878" s="718" t="s">
        <v>5943</v>
      </c>
      <c r="K4878" s="721">
        <v>3</v>
      </c>
      <c r="L4878" s="732">
        <v>8</v>
      </c>
      <c r="M4878" s="733">
        <v>23156.67</v>
      </c>
      <c r="N4878" s="734">
        <v>0</v>
      </c>
      <c r="O4878" s="732">
        <v>6</v>
      </c>
      <c r="P4878" s="733">
        <v>18000</v>
      </c>
      <c r="Q4878" s="735">
        <f t="shared" si="137"/>
        <v>0</v>
      </c>
      <c r="R4878" s="736" t="s">
        <v>523</v>
      </c>
    </row>
    <row r="4879" spans="1:18" s="28" customFormat="1" ht="12" x14ac:dyDescent="0.2">
      <c r="A4879" s="717" t="s">
        <v>514</v>
      </c>
      <c r="B4879" s="718" t="s">
        <v>515</v>
      </c>
      <c r="C4879" s="718" t="s">
        <v>147</v>
      </c>
      <c r="D4879" s="718" t="s">
        <v>4457</v>
      </c>
      <c r="E4879" s="719">
        <v>1800</v>
      </c>
      <c r="F4879" s="720" t="s">
        <v>5944</v>
      </c>
      <c r="G4879" s="718" t="s">
        <v>5945</v>
      </c>
      <c r="H4879" s="718"/>
      <c r="I4879" s="718" t="s">
        <v>794</v>
      </c>
      <c r="J4879" s="718" t="s">
        <v>5946</v>
      </c>
      <c r="K4879" s="721" t="s">
        <v>740</v>
      </c>
      <c r="L4879" s="732">
        <v>12</v>
      </c>
      <c r="M4879" s="733">
        <v>22410</v>
      </c>
      <c r="N4879" s="734" t="s">
        <v>740</v>
      </c>
      <c r="O4879" s="732">
        <v>6</v>
      </c>
      <c r="P4879" s="733">
        <v>10800</v>
      </c>
      <c r="Q4879" s="735" t="str">
        <f t="shared" si="137"/>
        <v>26 - INDETERMINADO</v>
      </c>
      <c r="R4879" s="736" t="s">
        <v>523</v>
      </c>
    </row>
    <row r="4880" spans="1:18" s="28" customFormat="1" ht="12" x14ac:dyDescent="0.2">
      <c r="A4880" s="717" t="s">
        <v>514</v>
      </c>
      <c r="B4880" s="718" t="s">
        <v>515</v>
      </c>
      <c r="C4880" s="718" t="s">
        <v>147</v>
      </c>
      <c r="D4880" s="718" t="s">
        <v>5947</v>
      </c>
      <c r="E4880" s="719">
        <v>1500</v>
      </c>
      <c r="F4880" s="720" t="s">
        <v>5948</v>
      </c>
      <c r="G4880" s="718" t="s">
        <v>5949</v>
      </c>
      <c r="H4880" s="718" t="s">
        <v>527</v>
      </c>
      <c r="I4880" s="718" t="s">
        <v>528</v>
      </c>
      <c r="J4880" s="718" t="s">
        <v>1397</v>
      </c>
      <c r="K4880" s="721" t="s">
        <v>567</v>
      </c>
      <c r="L4880" s="732">
        <v>12</v>
      </c>
      <c r="M4880" s="733">
        <v>18260</v>
      </c>
      <c r="N4880" s="734" t="s">
        <v>567</v>
      </c>
      <c r="O4880" s="732">
        <v>6</v>
      </c>
      <c r="P4880" s="733">
        <v>8950</v>
      </c>
      <c r="Q4880" s="735" t="str">
        <f t="shared" si="137"/>
        <v>16 - INDETERMINADO</v>
      </c>
      <c r="R4880" s="736" t="s">
        <v>523</v>
      </c>
    </row>
    <row r="4881" spans="1:18" s="28" customFormat="1" ht="12" x14ac:dyDescent="0.2">
      <c r="A4881" s="717" t="s">
        <v>514</v>
      </c>
      <c r="B4881" s="718" t="s">
        <v>515</v>
      </c>
      <c r="C4881" s="718" t="s">
        <v>147</v>
      </c>
      <c r="D4881" s="718" t="s">
        <v>536</v>
      </c>
      <c r="E4881" s="719">
        <v>3000</v>
      </c>
      <c r="F4881" s="720" t="s">
        <v>5950</v>
      </c>
      <c r="G4881" s="718" t="s">
        <v>5951</v>
      </c>
      <c r="H4881" s="718" t="s">
        <v>519</v>
      </c>
      <c r="I4881" s="718" t="s">
        <v>520</v>
      </c>
      <c r="J4881" s="718" t="s">
        <v>5952</v>
      </c>
      <c r="K4881" s="721" t="s">
        <v>541</v>
      </c>
      <c r="L4881" s="732">
        <v>3</v>
      </c>
      <c r="M4881" s="733">
        <v>6971.11</v>
      </c>
      <c r="N4881" s="734" t="s">
        <v>541</v>
      </c>
      <c r="O4881" s="732">
        <v>6</v>
      </c>
      <c r="P4881" s="733">
        <v>17900</v>
      </c>
      <c r="Q4881" s="735" t="str">
        <f t="shared" si="137"/>
        <v>5 - INDETERMINADO</v>
      </c>
      <c r="R4881" s="736" t="s">
        <v>523</v>
      </c>
    </row>
    <row r="4882" spans="1:18" s="28" customFormat="1" ht="12" x14ac:dyDescent="0.2">
      <c r="A4882" s="717" t="s">
        <v>514</v>
      </c>
      <c r="B4882" s="718" t="s">
        <v>515</v>
      </c>
      <c r="C4882" s="718" t="s">
        <v>147</v>
      </c>
      <c r="D4882" s="718" t="s">
        <v>5953</v>
      </c>
      <c r="E4882" s="719">
        <v>5000</v>
      </c>
      <c r="F4882" s="720" t="s">
        <v>5954</v>
      </c>
      <c r="G4882" s="718" t="s">
        <v>5955</v>
      </c>
      <c r="H4882" s="718" t="s">
        <v>930</v>
      </c>
      <c r="I4882" s="718" t="s">
        <v>528</v>
      </c>
      <c r="J4882" s="718" t="s">
        <v>931</v>
      </c>
      <c r="K4882" s="721" t="s">
        <v>557</v>
      </c>
      <c r="L4882" s="732">
        <v>12</v>
      </c>
      <c r="M4882" s="733">
        <v>60600</v>
      </c>
      <c r="N4882" s="734" t="s">
        <v>557</v>
      </c>
      <c r="O4882" s="732">
        <v>6</v>
      </c>
      <c r="P4882" s="733">
        <v>30000</v>
      </c>
      <c r="Q4882" s="735" t="str">
        <f t="shared" si="137"/>
        <v>13 - INDETERMINADO</v>
      </c>
      <c r="R4882" s="736" t="s">
        <v>523</v>
      </c>
    </row>
    <row r="4883" spans="1:18" s="28" customFormat="1" ht="12" x14ac:dyDescent="0.2">
      <c r="A4883" s="717" t="s">
        <v>514</v>
      </c>
      <c r="B4883" s="718" t="s">
        <v>515</v>
      </c>
      <c r="C4883" s="718" t="s">
        <v>147</v>
      </c>
      <c r="D4883" s="718" t="s">
        <v>5956</v>
      </c>
      <c r="E4883" s="719">
        <v>10000</v>
      </c>
      <c r="F4883" s="720" t="s">
        <v>5957</v>
      </c>
      <c r="G4883" s="718" t="s">
        <v>5958</v>
      </c>
      <c r="H4883" s="718" t="s">
        <v>565</v>
      </c>
      <c r="I4883" s="718" t="s">
        <v>528</v>
      </c>
      <c r="J4883" s="718" t="s">
        <v>566</v>
      </c>
      <c r="K4883" s="721" t="s">
        <v>785</v>
      </c>
      <c r="L4883" s="732">
        <v>5</v>
      </c>
      <c r="M4883" s="733">
        <v>50000</v>
      </c>
      <c r="N4883" s="734" t="s">
        <v>785</v>
      </c>
      <c r="O4883" s="732">
        <v>6</v>
      </c>
      <c r="P4883" s="733">
        <v>59941.67</v>
      </c>
      <c r="Q4883" s="735" t="str">
        <f t="shared" si="137"/>
        <v>11 - INDETERMINADO</v>
      </c>
      <c r="R4883" s="736" t="s">
        <v>523</v>
      </c>
    </row>
    <row r="4884" spans="1:18" s="28" customFormat="1" ht="12" x14ac:dyDescent="0.2">
      <c r="A4884" s="717" t="s">
        <v>514</v>
      </c>
      <c r="B4884" s="718" t="s">
        <v>515</v>
      </c>
      <c r="C4884" s="718" t="s">
        <v>147</v>
      </c>
      <c r="D4884" s="718" t="s">
        <v>1269</v>
      </c>
      <c r="E4884" s="719">
        <v>5000</v>
      </c>
      <c r="F4884" s="720" t="s">
        <v>5959</v>
      </c>
      <c r="G4884" s="718" t="s">
        <v>5960</v>
      </c>
      <c r="H4884" s="718" t="s">
        <v>519</v>
      </c>
      <c r="I4884" s="718" t="s">
        <v>528</v>
      </c>
      <c r="J4884" s="718" t="s">
        <v>600</v>
      </c>
      <c r="K4884" s="721" t="s">
        <v>612</v>
      </c>
      <c r="L4884" s="732">
        <v>5</v>
      </c>
      <c r="M4884" s="733">
        <v>25000</v>
      </c>
      <c r="N4884" s="734" t="s">
        <v>612</v>
      </c>
      <c r="O4884" s="732">
        <v>6</v>
      </c>
      <c r="P4884" s="733">
        <v>29666.660000000003</v>
      </c>
      <c r="Q4884" s="735" t="str">
        <f t="shared" si="137"/>
        <v>15 - INDETERMINADO</v>
      </c>
      <c r="R4884" s="736" t="s">
        <v>523</v>
      </c>
    </row>
    <row r="4885" spans="1:18" s="28" customFormat="1" ht="12" x14ac:dyDescent="0.2">
      <c r="A4885" s="717" t="s">
        <v>514</v>
      </c>
      <c r="B4885" s="718" t="s">
        <v>515</v>
      </c>
      <c r="C4885" s="718" t="s">
        <v>147</v>
      </c>
      <c r="D4885" s="718" t="s">
        <v>804</v>
      </c>
      <c r="E4885" s="719">
        <v>3000</v>
      </c>
      <c r="F4885" s="720" t="s">
        <v>5961</v>
      </c>
      <c r="G4885" s="718" t="s">
        <v>5962</v>
      </c>
      <c r="H4885" s="718" t="s">
        <v>519</v>
      </c>
      <c r="I4885" s="718" t="s">
        <v>528</v>
      </c>
      <c r="J4885" s="718" t="s">
        <v>547</v>
      </c>
      <c r="K4885" s="721" t="s">
        <v>530</v>
      </c>
      <c r="L4885" s="732">
        <v>5</v>
      </c>
      <c r="M4885" s="733">
        <v>15000</v>
      </c>
      <c r="N4885" s="734" t="s">
        <v>530</v>
      </c>
      <c r="O4885" s="732">
        <v>6</v>
      </c>
      <c r="P4885" s="733">
        <v>15722.14</v>
      </c>
      <c r="Q4885" s="735" t="str">
        <f t="shared" si="137"/>
        <v>4 - INDETERMINADO</v>
      </c>
      <c r="R4885" s="736" t="s">
        <v>523</v>
      </c>
    </row>
    <row r="4886" spans="1:18" s="28" customFormat="1" ht="12" x14ac:dyDescent="0.2">
      <c r="A4886" s="717" t="s">
        <v>514</v>
      </c>
      <c r="B4886" s="718" t="s">
        <v>515</v>
      </c>
      <c r="C4886" s="718" t="s">
        <v>147</v>
      </c>
      <c r="D4886" s="718" t="s">
        <v>5963</v>
      </c>
      <c r="E4886" s="719">
        <v>1800</v>
      </c>
      <c r="F4886" s="720" t="s">
        <v>5964</v>
      </c>
      <c r="G4886" s="718" t="s">
        <v>5965</v>
      </c>
      <c r="H4886" s="718" t="s">
        <v>623</v>
      </c>
      <c r="I4886" s="718" t="s">
        <v>738</v>
      </c>
      <c r="J4886" s="718" t="s">
        <v>5966</v>
      </c>
      <c r="K4886" s="721" t="s">
        <v>647</v>
      </c>
      <c r="L4886" s="732">
        <v>12</v>
      </c>
      <c r="M4886" s="733">
        <v>22410</v>
      </c>
      <c r="N4886" s="734" t="s">
        <v>647</v>
      </c>
      <c r="O4886" s="732">
        <v>6</v>
      </c>
      <c r="P4886" s="733">
        <v>10795</v>
      </c>
      <c r="Q4886" s="735" t="str">
        <f t="shared" si="137"/>
        <v>37 - INDETERMINADO</v>
      </c>
      <c r="R4886" s="736" t="s">
        <v>523</v>
      </c>
    </row>
    <row r="4887" spans="1:18" s="28" customFormat="1" ht="12" x14ac:dyDescent="0.2">
      <c r="A4887" s="717" t="s">
        <v>514</v>
      </c>
      <c r="B4887" s="718" t="s">
        <v>515</v>
      </c>
      <c r="C4887" s="718" t="s">
        <v>147</v>
      </c>
      <c r="D4887" s="718" t="s">
        <v>5967</v>
      </c>
      <c r="E4887" s="719">
        <v>6000</v>
      </c>
      <c r="F4887" s="720" t="s">
        <v>5968</v>
      </c>
      <c r="G4887" s="718" t="s">
        <v>5969</v>
      </c>
      <c r="H4887" s="718" t="s">
        <v>527</v>
      </c>
      <c r="I4887" s="718" t="s">
        <v>528</v>
      </c>
      <c r="J4887" s="718" t="s">
        <v>947</v>
      </c>
      <c r="K4887" s="721" t="s">
        <v>541</v>
      </c>
      <c r="L4887" s="732">
        <v>5</v>
      </c>
      <c r="M4887" s="733">
        <v>30000</v>
      </c>
      <c r="N4887" s="734" t="s">
        <v>541</v>
      </c>
      <c r="O4887" s="732">
        <v>6</v>
      </c>
      <c r="P4887" s="733">
        <v>36000</v>
      </c>
      <c r="Q4887" s="735" t="str">
        <f t="shared" si="137"/>
        <v>5 - INDETERMINADO</v>
      </c>
      <c r="R4887" s="736" t="s">
        <v>523</v>
      </c>
    </row>
    <row r="4888" spans="1:18" s="28" customFormat="1" ht="12" x14ac:dyDescent="0.2">
      <c r="A4888" s="717" t="s">
        <v>514</v>
      </c>
      <c r="B4888" s="718" t="s">
        <v>515</v>
      </c>
      <c r="C4888" s="718" t="s">
        <v>147</v>
      </c>
      <c r="D4888" s="718" t="s">
        <v>1021</v>
      </c>
      <c r="E4888" s="719">
        <v>1800</v>
      </c>
      <c r="F4888" s="720" t="s">
        <v>5970</v>
      </c>
      <c r="G4888" s="718" t="s">
        <v>5971</v>
      </c>
      <c r="H4888" s="718" t="s">
        <v>571</v>
      </c>
      <c r="I4888" s="718" t="s">
        <v>571</v>
      </c>
      <c r="J4888" s="718" t="s">
        <v>571</v>
      </c>
      <c r="K4888" s="721">
        <v>21</v>
      </c>
      <c r="L4888" s="732">
        <v>1</v>
      </c>
      <c r="M4888" s="733">
        <v>1800</v>
      </c>
      <c r="N4888" s="734" t="s">
        <v>542</v>
      </c>
      <c r="O4888" s="732">
        <v>0</v>
      </c>
      <c r="P4888" s="733">
        <v>0</v>
      </c>
      <c r="Q4888" s="735"/>
      <c r="R4888" s="736" t="s">
        <v>543</v>
      </c>
    </row>
    <row r="4889" spans="1:18" s="28" customFormat="1" ht="12" x14ac:dyDescent="0.2">
      <c r="A4889" s="717" t="s">
        <v>514</v>
      </c>
      <c r="B4889" s="718" t="s">
        <v>515</v>
      </c>
      <c r="C4889" s="718" t="s">
        <v>147</v>
      </c>
      <c r="D4889" s="718" t="s">
        <v>889</v>
      </c>
      <c r="E4889" s="719">
        <v>13000</v>
      </c>
      <c r="F4889" s="720" t="s">
        <v>5972</v>
      </c>
      <c r="G4889" s="718" t="s">
        <v>5973</v>
      </c>
      <c r="H4889" s="718" t="s">
        <v>519</v>
      </c>
      <c r="I4889" s="718" t="s">
        <v>528</v>
      </c>
      <c r="J4889" s="718" t="s">
        <v>547</v>
      </c>
      <c r="K4889" s="721" t="s">
        <v>5974</v>
      </c>
      <c r="L4889" s="732">
        <v>12</v>
      </c>
      <c r="M4889" s="733">
        <v>156000</v>
      </c>
      <c r="N4889" s="734" t="s">
        <v>5974</v>
      </c>
      <c r="O4889" s="732">
        <v>6</v>
      </c>
      <c r="P4889" s="733">
        <v>78000</v>
      </c>
      <c r="Q4889" s="735" t="str">
        <f>+N4889</f>
        <v xml:space="preserve">03 - INDETERMINADO </v>
      </c>
      <c r="R4889" s="736" t="s">
        <v>523</v>
      </c>
    </row>
    <row r="4890" spans="1:18" s="28" customFormat="1" ht="12" x14ac:dyDescent="0.2">
      <c r="A4890" s="717" t="s">
        <v>514</v>
      </c>
      <c r="B4890" s="718" t="s">
        <v>515</v>
      </c>
      <c r="C4890" s="718" t="s">
        <v>147</v>
      </c>
      <c r="D4890" s="718" t="s">
        <v>3325</v>
      </c>
      <c r="E4890" s="719">
        <v>3000</v>
      </c>
      <c r="F4890" s="720" t="s">
        <v>5975</v>
      </c>
      <c r="G4890" s="718" t="s">
        <v>5976</v>
      </c>
      <c r="H4890" s="718" t="s">
        <v>519</v>
      </c>
      <c r="I4890" s="718" t="s">
        <v>520</v>
      </c>
      <c r="J4890" s="718" t="s">
        <v>534</v>
      </c>
      <c r="K4890" s="721" t="s">
        <v>715</v>
      </c>
      <c r="L4890" s="732">
        <v>5</v>
      </c>
      <c r="M4890" s="733">
        <v>15000</v>
      </c>
      <c r="N4890" s="734" t="s">
        <v>715</v>
      </c>
      <c r="O4890" s="732">
        <v>6</v>
      </c>
      <c r="P4890" s="733">
        <v>18000</v>
      </c>
      <c r="Q4890" s="735"/>
      <c r="R4890" s="736" t="s">
        <v>543</v>
      </c>
    </row>
    <row r="4891" spans="1:18" s="28" customFormat="1" ht="12" x14ac:dyDescent="0.2">
      <c r="A4891" s="717" t="s">
        <v>514</v>
      </c>
      <c r="B4891" s="718" t="s">
        <v>549</v>
      </c>
      <c r="C4891" s="718" t="s">
        <v>147</v>
      </c>
      <c r="D4891" s="718" t="s">
        <v>1357</v>
      </c>
      <c r="E4891" s="719">
        <v>3000</v>
      </c>
      <c r="F4891" s="720" t="s">
        <v>5977</v>
      </c>
      <c r="G4891" s="718" t="s">
        <v>5978</v>
      </c>
      <c r="H4891" s="718" t="s">
        <v>527</v>
      </c>
      <c r="I4891" s="718" t="s">
        <v>528</v>
      </c>
      <c r="J4891" s="718" t="s">
        <v>5979</v>
      </c>
      <c r="K4891" s="721" t="s">
        <v>557</v>
      </c>
      <c r="L4891" s="732">
        <v>12</v>
      </c>
      <c r="M4891" s="733">
        <v>36500</v>
      </c>
      <c r="N4891" s="734" t="s">
        <v>557</v>
      </c>
      <c r="O4891" s="732">
        <v>0</v>
      </c>
      <c r="P4891" s="733">
        <v>0</v>
      </c>
      <c r="Q4891" s="735"/>
      <c r="R4891" s="736" t="s">
        <v>543</v>
      </c>
    </row>
    <row r="4892" spans="1:18" s="28" customFormat="1" ht="12" x14ac:dyDescent="0.2">
      <c r="A4892" s="717" t="s">
        <v>514</v>
      </c>
      <c r="B4892" s="718" t="s">
        <v>515</v>
      </c>
      <c r="C4892" s="718" t="s">
        <v>147</v>
      </c>
      <c r="D4892" s="718" t="s">
        <v>3396</v>
      </c>
      <c r="E4892" s="719">
        <v>6000</v>
      </c>
      <c r="F4892" s="720" t="s">
        <v>5980</v>
      </c>
      <c r="G4892" s="718" t="s">
        <v>5981</v>
      </c>
      <c r="H4892" s="718" t="s">
        <v>519</v>
      </c>
      <c r="I4892" s="718" t="s">
        <v>528</v>
      </c>
      <c r="J4892" s="718" t="s">
        <v>547</v>
      </c>
      <c r="K4892" s="721" t="s">
        <v>557</v>
      </c>
      <c r="L4892" s="732">
        <v>5</v>
      </c>
      <c r="M4892" s="733">
        <v>30000</v>
      </c>
      <c r="N4892" s="734" t="s">
        <v>557</v>
      </c>
      <c r="O4892" s="732">
        <v>6</v>
      </c>
      <c r="P4892" s="733">
        <v>35600</v>
      </c>
      <c r="Q4892" s="735" t="str">
        <f>+N4892</f>
        <v>13 - INDETERMINADO</v>
      </c>
      <c r="R4892" s="736" t="s">
        <v>523</v>
      </c>
    </row>
    <row r="4893" spans="1:18" s="28" customFormat="1" ht="12" x14ac:dyDescent="0.2">
      <c r="A4893" s="717" t="s">
        <v>514</v>
      </c>
      <c r="B4893" s="718" t="s">
        <v>515</v>
      </c>
      <c r="C4893" s="718" t="s">
        <v>147</v>
      </c>
      <c r="D4893" s="718" t="s">
        <v>671</v>
      </c>
      <c r="E4893" s="719">
        <v>3000</v>
      </c>
      <c r="F4893" s="720" t="s">
        <v>5982</v>
      </c>
      <c r="G4893" s="718" t="s">
        <v>5983</v>
      </c>
      <c r="H4893" s="718" t="s">
        <v>930</v>
      </c>
      <c r="I4893" s="718" t="s">
        <v>520</v>
      </c>
      <c r="J4893" s="718" t="s">
        <v>1635</v>
      </c>
      <c r="K4893" s="721">
        <v>1</v>
      </c>
      <c r="L4893" s="732">
        <v>2</v>
      </c>
      <c r="M4893" s="733">
        <v>6000</v>
      </c>
      <c r="N4893" s="734" t="s">
        <v>542</v>
      </c>
      <c r="O4893" s="732">
        <v>0</v>
      </c>
      <c r="P4893" s="733">
        <v>0</v>
      </c>
      <c r="Q4893" s="735"/>
      <c r="R4893" s="736" t="s">
        <v>543</v>
      </c>
    </row>
    <row r="4894" spans="1:18" s="28" customFormat="1" ht="12" x14ac:dyDescent="0.2">
      <c r="A4894" s="717" t="s">
        <v>514</v>
      </c>
      <c r="B4894" s="718" t="s">
        <v>515</v>
      </c>
      <c r="C4894" s="718" t="s">
        <v>147</v>
      </c>
      <c r="D4894" s="718" t="s">
        <v>5984</v>
      </c>
      <c r="E4894" s="719">
        <v>2500</v>
      </c>
      <c r="F4894" s="720" t="s">
        <v>5985</v>
      </c>
      <c r="G4894" s="718" t="s">
        <v>5986</v>
      </c>
      <c r="H4894" s="718" t="s">
        <v>930</v>
      </c>
      <c r="I4894" s="718" t="s">
        <v>528</v>
      </c>
      <c r="J4894" s="718" t="s">
        <v>931</v>
      </c>
      <c r="K4894" s="721" t="s">
        <v>542</v>
      </c>
      <c r="L4894" s="732">
        <v>0</v>
      </c>
      <c r="M4894" s="733">
        <v>0</v>
      </c>
      <c r="N4894" s="734">
        <v>0</v>
      </c>
      <c r="O4894" s="732">
        <v>2</v>
      </c>
      <c r="P4894" s="733">
        <v>2750</v>
      </c>
      <c r="Q4894" s="735"/>
      <c r="R4894" s="736" t="s">
        <v>543</v>
      </c>
    </row>
    <row r="4895" spans="1:18" s="28" customFormat="1" ht="12" x14ac:dyDescent="0.2">
      <c r="A4895" s="717" t="s">
        <v>514</v>
      </c>
      <c r="B4895" s="718" t="s">
        <v>515</v>
      </c>
      <c r="C4895" s="718" t="s">
        <v>147</v>
      </c>
      <c r="D4895" s="718" t="s">
        <v>5987</v>
      </c>
      <c r="E4895" s="719">
        <v>6000</v>
      </c>
      <c r="F4895" s="720" t="s">
        <v>5988</v>
      </c>
      <c r="G4895" s="718" t="s">
        <v>5989</v>
      </c>
      <c r="H4895" s="718" t="s">
        <v>519</v>
      </c>
      <c r="I4895" s="718" t="s">
        <v>528</v>
      </c>
      <c r="J4895" s="718" t="s">
        <v>547</v>
      </c>
      <c r="K4895" s="721" t="s">
        <v>557</v>
      </c>
      <c r="L4895" s="732">
        <v>5</v>
      </c>
      <c r="M4895" s="733">
        <v>29260.560000000001</v>
      </c>
      <c r="N4895" s="734" t="s">
        <v>557</v>
      </c>
      <c r="O4895" s="732">
        <v>6</v>
      </c>
      <c r="P4895" s="733">
        <v>36000</v>
      </c>
      <c r="Q4895" s="735" t="str">
        <f>+N4895</f>
        <v>13 - INDETERMINADO</v>
      </c>
      <c r="R4895" s="736" t="s">
        <v>523</v>
      </c>
    </row>
    <row r="4896" spans="1:18" s="28" customFormat="1" ht="12" x14ac:dyDescent="0.2">
      <c r="A4896" s="717" t="s">
        <v>514</v>
      </c>
      <c r="B4896" s="718" t="s">
        <v>515</v>
      </c>
      <c r="C4896" s="718" t="s">
        <v>147</v>
      </c>
      <c r="D4896" s="718" t="s">
        <v>728</v>
      </c>
      <c r="E4896" s="719">
        <v>2000</v>
      </c>
      <c r="F4896" s="720" t="s">
        <v>5990</v>
      </c>
      <c r="G4896" s="718" t="s">
        <v>5991</v>
      </c>
      <c r="H4896" s="718" t="s">
        <v>539</v>
      </c>
      <c r="I4896" s="718" t="s">
        <v>528</v>
      </c>
      <c r="J4896" s="718" t="s">
        <v>5992</v>
      </c>
      <c r="K4896" s="721" t="s">
        <v>542</v>
      </c>
      <c r="L4896" s="732">
        <v>0</v>
      </c>
      <c r="M4896" s="733">
        <v>0</v>
      </c>
      <c r="N4896" s="734">
        <v>0</v>
      </c>
      <c r="O4896" s="732">
        <v>2</v>
      </c>
      <c r="P4896" s="733">
        <v>3666.67</v>
      </c>
      <c r="Q4896" s="735"/>
      <c r="R4896" s="736" t="s">
        <v>543</v>
      </c>
    </row>
    <row r="4897" spans="1:18" s="28" customFormat="1" ht="12" x14ac:dyDescent="0.2">
      <c r="A4897" s="717" t="s">
        <v>514</v>
      </c>
      <c r="B4897" s="718" t="s">
        <v>549</v>
      </c>
      <c r="C4897" s="718" t="s">
        <v>147</v>
      </c>
      <c r="D4897" s="718" t="s">
        <v>1081</v>
      </c>
      <c r="E4897" s="719">
        <v>2500</v>
      </c>
      <c r="F4897" s="720" t="s">
        <v>5993</v>
      </c>
      <c r="G4897" s="718" t="s">
        <v>5994</v>
      </c>
      <c r="H4897" s="718" t="s">
        <v>539</v>
      </c>
      <c r="I4897" s="718" t="s">
        <v>5081</v>
      </c>
      <c r="J4897" s="718" t="s">
        <v>5995</v>
      </c>
      <c r="K4897" s="721" t="s">
        <v>5996</v>
      </c>
      <c r="L4897" s="732">
        <v>8</v>
      </c>
      <c r="M4897" s="733">
        <v>19373.34</v>
      </c>
      <c r="N4897" s="734">
        <v>0</v>
      </c>
      <c r="O4897" s="732">
        <v>3</v>
      </c>
      <c r="P4897" s="733">
        <v>7484.2000000000007</v>
      </c>
      <c r="Q4897" s="735">
        <f>+N4897</f>
        <v>0</v>
      </c>
      <c r="R4897" s="736" t="s">
        <v>523</v>
      </c>
    </row>
    <row r="4898" spans="1:18" s="28" customFormat="1" ht="12" x14ac:dyDescent="0.2">
      <c r="A4898" s="717" t="s">
        <v>514</v>
      </c>
      <c r="B4898" s="718" t="s">
        <v>515</v>
      </c>
      <c r="C4898" s="718" t="s">
        <v>147</v>
      </c>
      <c r="D4898" s="718" t="s">
        <v>608</v>
      </c>
      <c r="E4898" s="719">
        <v>2000</v>
      </c>
      <c r="F4898" s="720" t="s">
        <v>5997</v>
      </c>
      <c r="G4898" s="718" t="s">
        <v>5998</v>
      </c>
      <c r="H4898" s="718" t="s">
        <v>623</v>
      </c>
      <c r="I4898" s="718" t="s">
        <v>738</v>
      </c>
      <c r="J4898" s="718" t="s">
        <v>3057</v>
      </c>
      <c r="K4898" s="721" t="s">
        <v>557</v>
      </c>
      <c r="L4898" s="732">
        <v>12</v>
      </c>
      <c r="M4898" s="733">
        <v>24810</v>
      </c>
      <c r="N4898" s="734" t="s">
        <v>557</v>
      </c>
      <c r="O4898" s="732">
        <v>6</v>
      </c>
      <c r="P4898" s="733">
        <v>12000</v>
      </c>
      <c r="Q4898" s="735" t="str">
        <f>+N4898</f>
        <v>13 - INDETERMINADO</v>
      </c>
      <c r="R4898" s="736" t="s">
        <v>523</v>
      </c>
    </row>
    <row r="4899" spans="1:18" s="28" customFormat="1" ht="12" x14ac:dyDescent="0.2">
      <c r="A4899" s="717" t="s">
        <v>514</v>
      </c>
      <c r="B4899" s="718" t="s">
        <v>515</v>
      </c>
      <c r="C4899" s="718" t="s">
        <v>147</v>
      </c>
      <c r="D4899" s="718" t="s">
        <v>1197</v>
      </c>
      <c r="E4899" s="719">
        <v>12000</v>
      </c>
      <c r="F4899" s="720" t="s">
        <v>5999</v>
      </c>
      <c r="G4899" s="718" t="s">
        <v>6000</v>
      </c>
      <c r="H4899" s="718" t="s">
        <v>565</v>
      </c>
      <c r="I4899" s="718" t="s">
        <v>528</v>
      </c>
      <c r="J4899" s="718" t="s">
        <v>584</v>
      </c>
      <c r="K4899" s="721" t="s">
        <v>763</v>
      </c>
      <c r="L4899" s="732">
        <v>1</v>
      </c>
      <c r="M4899" s="733">
        <v>12000</v>
      </c>
      <c r="N4899" s="734" t="s">
        <v>542</v>
      </c>
      <c r="O4899" s="732">
        <v>0</v>
      </c>
      <c r="P4899" s="733">
        <v>0</v>
      </c>
      <c r="Q4899" s="735"/>
      <c r="R4899" s="736" t="s">
        <v>543</v>
      </c>
    </row>
    <row r="4900" spans="1:18" s="28" customFormat="1" ht="12" x14ac:dyDescent="0.2">
      <c r="A4900" s="717" t="s">
        <v>514</v>
      </c>
      <c r="B4900" s="718" t="s">
        <v>515</v>
      </c>
      <c r="C4900" s="718" t="s">
        <v>147</v>
      </c>
      <c r="D4900" s="718" t="s">
        <v>6001</v>
      </c>
      <c r="E4900" s="719">
        <v>15000</v>
      </c>
      <c r="F4900" s="720" t="s">
        <v>5999</v>
      </c>
      <c r="G4900" s="718" t="s">
        <v>6000</v>
      </c>
      <c r="H4900" s="718" t="s">
        <v>565</v>
      </c>
      <c r="I4900" s="718" t="s">
        <v>528</v>
      </c>
      <c r="J4900" s="718" t="s">
        <v>584</v>
      </c>
      <c r="K4900" s="721" t="s">
        <v>763</v>
      </c>
      <c r="L4900" s="732">
        <v>12</v>
      </c>
      <c r="M4900" s="733">
        <v>168600</v>
      </c>
      <c r="N4900" s="734" t="s">
        <v>542</v>
      </c>
      <c r="O4900" s="732">
        <v>0</v>
      </c>
      <c r="P4900" s="733">
        <v>0</v>
      </c>
      <c r="Q4900" s="735"/>
      <c r="R4900" s="736" t="s">
        <v>543</v>
      </c>
    </row>
    <row r="4901" spans="1:18" s="28" customFormat="1" ht="12" x14ac:dyDescent="0.2">
      <c r="A4901" s="717" t="s">
        <v>514</v>
      </c>
      <c r="B4901" s="718" t="s">
        <v>515</v>
      </c>
      <c r="C4901" s="718" t="s">
        <v>147</v>
      </c>
      <c r="D4901" s="718" t="s">
        <v>1394</v>
      </c>
      <c r="E4901" s="719">
        <v>3000</v>
      </c>
      <c r="F4901" s="720" t="s">
        <v>6002</v>
      </c>
      <c r="G4901" s="718" t="s">
        <v>6003</v>
      </c>
      <c r="H4901" s="718"/>
      <c r="I4901" s="718" t="s">
        <v>520</v>
      </c>
      <c r="J4901" s="718" t="s">
        <v>2196</v>
      </c>
      <c r="K4901" s="721" t="s">
        <v>542</v>
      </c>
      <c r="L4901" s="732">
        <v>0</v>
      </c>
      <c r="M4901" s="733">
        <v>0</v>
      </c>
      <c r="N4901" s="734">
        <v>0</v>
      </c>
      <c r="O4901" s="732">
        <v>2</v>
      </c>
      <c r="P4901" s="733">
        <v>5200</v>
      </c>
      <c r="Q4901" s="735">
        <f>+N4901</f>
        <v>0</v>
      </c>
      <c r="R4901" s="736" t="s">
        <v>523</v>
      </c>
    </row>
    <row r="4902" spans="1:18" s="28" customFormat="1" ht="12" x14ac:dyDescent="0.2">
      <c r="A4902" s="717" t="s">
        <v>514</v>
      </c>
      <c r="B4902" s="718" t="s">
        <v>515</v>
      </c>
      <c r="C4902" s="718" t="s">
        <v>147</v>
      </c>
      <c r="D4902" s="718" t="s">
        <v>6004</v>
      </c>
      <c r="E4902" s="719">
        <v>2500</v>
      </c>
      <c r="F4902" s="720" t="s">
        <v>6005</v>
      </c>
      <c r="G4902" s="718" t="s">
        <v>6006</v>
      </c>
      <c r="H4902" s="718"/>
      <c r="I4902" s="718" t="s">
        <v>738</v>
      </c>
      <c r="J4902" s="718" t="s">
        <v>1535</v>
      </c>
      <c r="K4902" s="721" t="s">
        <v>557</v>
      </c>
      <c r="L4902" s="732">
        <v>12</v>
      </c>
      <c r="M4902" s="733">
        <v>30600</v>
      </c>
      <c r="N4902" s="734" t="s">
        <v>557</v>
      </c>
      <c r="O4902" s="732">
        <v>6</v>
      </c>
      <c r="P4902" s="733">
        <v>14916.67</v>
      </c>
      <c r="Q4902" s="735" t="str">
        <f>+N4902</f>
        <v>13 - INDETERMINADO</v>
      </c>
      <c r="R4902" s="736" t="s">
        <v>523</v>
      </c>
    </row>
    <row r="4903" spans="1:18" s="28" customFormat="1" ht="12" x14ac:dyDescent="0.2">
      <c r="A4903" s="717" t="s">
        <v>514</v>
      </c>
      <c r="B4903" s="718" t="s">
        <v>515</v>
      </c>
      <c r="C4903" s="718" t="s">
        <v>147</v>
      </c>
      <c r="D4903" s="718" t="s">
        <v>608</v>
      </c>
      <c r="E4903" s="719">
        <v>2000</v>
      </c>
      <c r="F4903" s="720" t="s">
        <v>6007</v>
      </c>
      <c r="G4903" s="718" t="s">
        <v>6008</v>
      </c>
      <c r="H4903" s="718" t="s">
        <v>623</v>
      </c>
      <c r="I4903" s="718" t="s">
        <v>738</v>
      </c>
      <c r="J4903" s="718" t="s">
        <v>837</v>
      </c>
      <c r="K4903" s="721" t="s">
        <v>535</v>
      </c>
      <c r="L4903" s="732">
        <v>12</v>
      </c>
      <c r="M4903" s="733">
        <v>24810</v>
      </c>
      <c r="N4903" s="734" t="s">
        <v>535</v>
      </c>
      <c r="O4903" s="732">
        <v>6</v>
      </c>
      <c r="P4903" s="733">
        <v>12000</v>
      </c>
      <c r="Q4903" s="735" t="str">
        <f>+N4903</f>
        <v>12 - INDETERMINADO</v>
      </c>
      <c r="R4903" s="736" t="s">
        <v>523</v>
      </c>
    </row>
    <row r="4904" spans="1:18" s="28" customFormat="1" ht="12" x14ac:dyDescent="0.2">
      <c r="A4904" s="717" t="s">
        <v>514</v>
      </c>
      <c r="B4904" s="718" t="s">
        <v>515</v>
      </c>
      <c r="C4904" s="718" t="s">
        <v>147</v>
      </c>
      <c r="D4904" s="718" t="s">
        <v>3093</v>
      </c>
      <c r="E4904" s="719">
        <v>7000</v>
      </c>
      <c r="F4904" s="720" t="s">
        <v>6009</v>
      </c>
      <c r="G4904" s="718" t="s">
        <v>6010</v>
      </c>
      <c r="H4904" s="718" t="s">
        <v>519</v>
      </c>
      <c r="I4904" s="718" t="s">
        <v>528</v>
      </c>
      <c r="J4904" s="718" t="s">
        <v>1585</v>
      </c>
      <c r="K4904" s="721" t="s">
        <v>535</v>
      </c>
      <c r="L4904" s="732">
        <v>12</v>
      </c>
      <c r="M4904" s="733">
        <v>84600</v>
      </c>
      <c r="N4904" s="734" t="s">
        <v>535</v>
      </c>
      <c r="O4904" s="732">
        <v>1</v>
      </c>
      <c r="P4904" s="733">
        <v>7000</v>
      </c>
      <c r="Q4904" s="735"/>
      <c r="R4904" s="736" t="s">
        <v>543</v>
      </c>
    </row>
    <row r="4905" spans="1:18" s="28" customFormat="1" ht="12" x14ac:dyDescent="0.2">
      <c r="A4905" s="717" t="s">
        <v>514</v>
      </c>
      <c r="B4905" s="718" t="s">
        <v>515</v>
      </c>
      <c r="C4905" s="718" t="s">
        <v>147</v>
      </c>
      <c r="D4905" s="718" t="s">
        <v>6011</v>
      </c>
      <c r="E4905" s="719">
        <v>6000</v>
      </c>
      <c r="F4905" s="720" t="s">
        <v>6012</v>
      </c>
      <c r="G4905" s="718" t="s">
        <v>6013</v>
      </c>
      <c r="H4905" s="718" t="s">
        <v>519</v>
      </c>
      <c r="I4905" s="718" t="s">
        <v>528</v>
      </c>
      <c r="J4905" s="718" t="s">
        <v>600</v>
      </c>
      <c r="K4905" s="721" t="s">
        <v>715</v>
      </c>
      <c r="L4905" s="732">
        <v>5</v>
      </c>
      <c r="M4905" s="733">
        <v>30000</v>
      </c>
      <c r="N4905" s="734" t="s">
        <v>715</v>
      </c>
      <c r="O4905" s="732">
        <v>6</v>
      </c>
      <c r="P4905" s="733">
        <v>36000</v>
      </c>
      <c r="Q4905" s="735" t="str">
        <f>+N4905</f>
        <v>14 - INDETERMINADO</v>
      </c>
      <c r="R4905" s="736" t="s">
        <v>523</v>
      </c>
    </row>
    <row r="4906" spans="1:18" s="28" customFormat="1" ht="12" x14ac:dyDescent="0.2">
      <c r="A4906" s="717" t="s">
        <v>514</v>
      </c>
      <c r="B4906" s="718" t="s">
        <v>515</v>
      </c>
      <c r="C4906" s="718" t="s">
        <v>147</v>
      </c>
      <c r="D4906" s="718" t="s">
        <v>6014</v>
      </c>
      <c r="E4906" s="719">
        <v>2320</v>
      </c>
      <c r="F4906" s="720" t="s">
        <v>6015</v>
      </c>
      <c r="G4906" s="718" t="s">
        <v>6016</v>
      </c>
      <c r="H4906" s="718" t="s">
        <v>519</v>
      </c>
      <c r="I4906" s="718" t="s">
        <v>1332</v>
      </c>
      <c r="J4906" s="718" t="s">
        <v>6017</v>
      </c>
      <c r="K4906" s="721" t="s">
        <v>1604</v>
      </c>
      <c r="L4906" s="732">
        <v>12</v>
      </c>
      <c r="M4906" s="733">
        <v>28440</v>
      </c>
      <c r="N4906" s="734" t="s">
        <v>1604</v>
      </c>
      <c r="O4906" s="732">
        <v>6</v>
      </c>
      <c r="P4906" s="733">
        <v>13920</v>
      </c>
      <c r="Q4906" s="735" t="str">
        <f>+N4906</f>
        <v>30 - INDETERMINADO</v>
      </c>
      <c r="R4906" s="736" t="s">
        <v>523</v>
      </c>
    </row>
    <row r="4907" spans="1:18" s="28" customFormat="1" ht="12" x14ac:dyDescent="0.2">
      <c r="A4907" s="717" t="s">
        <v>514</v>
      </c>
      <c r="B4907" s="718" t="s">
        <v>515</v>
      </c>
      <c r="C4907" s="718" t="s">
        <v>147</v>
      </c>
      <c r="D4907" s="718" t="s">
        <v>585</v>
      </c>
      <c r="E4907" s="719">
        <v>3000</v>
      </c>
      <c r="F4907" s="720" t="s">
        <v>6018</v>
      </c>
      <c r="G4907" s="718" t="s">
        <v>6019</v>
      </c>
      <c r="H4907" s="718"/>
      <c r="I4907" s="718" t="s">
        <v>520</v>
      </c>
      <c r="J4907" s="718" t="s">
        <v>6020</v>
      </c>
      <c r="K4907" s="721" t="s">
        <v>557</v>
      </c>
      <c r="L4907" s="732">
        <v>5</v>
      </c>
      <c r="M4907" s="733">
        <v>15000</v>
      </c>
      <c r="N4907" s="734" t="s">
        <v>557</v>
      </c>
      <c r="O4907" s="732">
        <v>6</v>
      </c>
      <c r="P4907" s="733">
        <v>18000</v>
      </c>
      <c r="Q4907" s="735" t="str">
        <f>+N4907</f>
        <v>13 - INDETERMINADO</v>
      </c>
      <c r="R4907" s="736" t="s">
        <v>523</v>
      </c>
    </row>
    <row r="4908" spans="1:18" s="28" customFormat="1" ht="12" x14ac:dyDescent="0.2">
      <c r="A4908" s="717" t="s">
        <v>514</v>
      </c>
      <c r="B4908" s="718" t="s">
        <v>515</v>
      </c>
      <c r="C4908" s="718" t="s">
        <v>147</v>
      </c>
      <c r="D4908" s="718" t="s">
        <v>589</v>
      </c>
      <c r="E4908" s="719">
        <v>3000</v>
      </c>
      <c r="F4908" s="720" t="s">
        <v>6021</v>
      </c>
      <c r="G4908" s="718" t="s">
        <v>6022</v>
      </c>
      <c r="H4908" s="718" t="s">
        <v>519</v>
      </c>
      <c r="I4908" s="718" t="s">
        <v>520</v>
      </c>
      <c r="J4908" s="718" t="s">
        <v>534</v>
      </c>
      <c r="K4908" s="721" t="s">
        <v>700</v>
      </c>
      <c r="L4908" s="732">
        <v>5</v>
      </c>
      <c r="M4908" s="733">
        <v>15000</v>
      </c>
      <c r="N4908" s="734" t="s">
        <v>542</v>
      </c>
      <c r="O4908" s="732">
        <v>0</v>
      </c>
      <c r="P4908" s="733">
        <v>0</v>
      </c>
      <c r="Q4908" s="735"/>
      <c r="R4908" s="736" t="s">
        <v>543</v>
      </c>
    </row>
    <row r="4909" spans="1:18" s="28" customFormat="1" ht="12" x14ac:dyDescent="0.2">
      <c r="A4909" s="717" t="s">
        <v>514</v>
      </c>
      <c r="B4909" s="718" t="s">
        <v>515</v>
      </c>
      <c r="C4909" s="718" t="s">
        <v>147</v>
      </c>
      <c r="D4909" s="718" t="s">
        <v>6023</v>
      </c>
      <c r="E4909" s="719">
        <v>1900</v>
      </c>
      <c r="F4909" s="720" t="s">
        <v>6024</v>
      </c>
      <c r="G4909" s="718" t="s">
        <v>6025</v>
      </c>
      <c r="H4909" s="718"/>
      <c r="I4909" s="718" t="s">
        <v>520</v>
      </c>
      <c r="J4909" s="718" t="s">
        <v>943</v>
      </c>
      <c r="K4909" s="721" t="s">
        <v>522</v>
      </c>
      <c r="L4909" s="732">
        <v>12</v>
      </c>
      <c r="M4909" s="733">
        <v>23610</v>
      </c>
      <c r="N4909" s="734" t="s">
        <v>522</v>
      </c>
      <c r="O4909" s="732">
        <v>6</v>
      </c>
      <c r="P4909" s="733">
        <v>11400</v>
      </c>
      <c r="Q4909" s="735" t="str">
        <f>+N4909</f>
        <v>99 - INDETERMINADO</v>
      </c>
      <c r="R4909" s="736" t="s">
        <v>523</v>
      </c>
    </row>
    <row r="4910" spans="1:18" s="28" customFormat="1" ht="12" x14ac:dyDescent="0.2">
      <c r="A4910" s="717" t="s">
        <v>514</v>
      </c>
      <c r="B4910" s="718" t="s">
        <v>549</v>
      </c>
      <c r="C4910" s="718" t="s">
        <v>147</v>
      </c>
      <c r="D4910" s="718" t="s">
        <v>728</v>
      </c>
      <c r="E4910" s="719">
        <v>2000</v>
      </c>
      <c r="F4910" s="720" t="s">
        <v>6026</v>
      </c>
      <c r="G4910" s="718" t="s">
        <v>6027</v>
      </c>
      <c r="H4910" s="718" t="s">
        <v>519</v>
      </c>
      <c r="I4910" s="718" t="s">
        <v>520</v>
      </c>
      <c r="J4910" s="718" t="s">
        <v>534</v>
      </c>
      <c r="K4910" s="721" t="s">
        <v>6028</v>
      </c>
      <c r="L4910" s="732">
        <v>3</v>
      </c>
      <c r="M4910" s="733">
        <v>4730</v>
      </c>
      <c r="N4910" s="734">
        <v>0</v>
      </c>
      <c r="O4910" s="732">
        <v>6</v>
      </c>
      <c r="P4910" s="733">
        <v>11941.240000000002</v>
      </c>
      <c r="Q4910" s="735"/>
      <c r="R4910" s="736" t="s">
        <v>543</v>
      </c>
    </row>
    <row r="4911" spans="1:18" s="28" customFormat="1" ht="12" x14ac:dyDescent="0.2">
      <c r="A4911" s="717" t="s">
        <v>514</v>
      </c>
      <c r="B4911" s="718" t="s">
        <v>515</v>
      </c>
      <c r="C4911" s="718" t="s">
        <v>147</v>
      </c>
      <c r="D4911" s="718" t="s">
        <v>618</v>
      </c>
      <c r="E4911" s="719">
        <v>3000</v>
      </c>
      <c r="F4911" s="720" t="s">
        <v>6029</v>
      </c>
      <c r="G4911" s="718" t="s">
        <v>6030</v>
      </c>
      <c r="H4911" s="718"/>
      <c r="I4911" s="718" t="s">
        <v>520</v>
      </c>
      <c r="J4911" s="718" t="s">
        <v>6031</v>
      </c>
      <c r="K4911" s="721">
        <v>11</v>
      </c>
      <c r="L4911" s="732">
        <v>1</v>
      </c>
      <c r="M4911" s="733">
        <v>3000</v>
      </c>
      <c r="N4911" s="734" t="s">
        <v>542</v>
      </c>
      <c r="O4911" s="732">
        <v>0</v>
      </c>
      <c r="P4911" s="733">
        <v>0</v>
      </c>
      <c r="Q4911" s="735"/>
      <c r="R4911" s="736" t="s">
        <v>543</v>
      </c>
    </row>
    <row r="4912" spans="1:18" s="28" customFormat="1" ht="12" x14ac:dyDescent="0.2">
      <c r="A4912" s="717" t="s">
        <v>514</v>
      </c>
      <c r="B4912" s="718" t="s">
        <v>515</v>
      </c>
      <c r="C4912" s="718" t="s">
        <v>147</v>
      </c>
      <c r="D4912" s="718" t="s">
        <v>6032</v>
      </c>
      <c r="E4912" s="719">
        <v>1800</v>
      </c>
      <c r="F4912" s="720" t="s">
        <v>6033</v>
      </c>
      <c r="G4912" s="718" t="s">
        <v>6034</v>
      </c>
      <c r="H4912" s="718"/>
      <c r="I4912" s="718" t="s">
        <v>738</v>
      </c>
      <c r="J4912" s="718" t="s">
        <v>6035</v>
      </c>
      <c r="K4912" s="721" t="s">
        <v>1001</v>
      </c>
      <c r="L4912" s="732">
        <v>12</v>
      </c>
      <c r="M4912" s="733">
        <v>19470</v>
      </c>
      <c r="N4912" s="734" t="s">
        <v>1001</v>
      </c>
      <c r="O4912" s="732">
        <v>6</v>
      </c>
      <c r="P4912" s="733">
        <v>10800</v>
      </c>
      <c r="Q4912" s="735" t="str">
        <f t="shared" ref="Q4912:Q4924" si="138">+N4912</f>
        <v>27 - INDETERMINADO</v>
      </c>
      <c r="R4912" s="736" t="s">
        <v>523</v>
      </c>
    </row>
    <row r="4913" spans="1:18" s="28" customFormat="1" ht="12" x14ac:dyDescent="0.2">
      <c r="A4913" s="717" t="s">
        <v>514</v>
      </c>
      <c r="B4913" s="718" t="s">
        <v>515</v>
      </c>
      <c r="C4913" s="718" t="s">
        <v>147</v>
      </c>
      <c r="D4913" s="718" t="s">
        <v>608</v>
      </c>
      <c r="E4913" s="719">
        <v>2000</v>
      </c>
      <c r="F4913" s="720" t="s">
        <v>6036</v>
      </c>
      <c r="G4913" s="718" t="s">
        <v>6037</v>
      </c>
      <c r="H4913" s="718" t="s">
        <v>565</v>
      </c>
      <c r="I4913" s="718" t="s">
        <v>520</v>
      </c>
      <c r="J4913" s="718" t="s">
        <v>588</v>
      </c>
      <c r="K4913" s="721" t="s">
        <v>1008</v>
      </c>
      <c r="L4913" s="732">
        <v>12</v>
      </c>
      <c r="M4913" s="733">
        <v>24743.33</v>
      </c>
      <c r="N4913" s="734" t="s">
        <v>1008</v>
      </c>
      <c r="O4913" s="732">
        <v>6</v>
      </c>
      <c r="P4913" s="733">
        <v>12000</v>
      </c>
      <c r="Q4913" s="735" t="str">
        <f t="shared" si="138"/>
        <v>25 - INDETERMINADO</v>
      </c>
      <c r="R4913" s="736" t="s">
        <v>523</v>
      </c>
    </row>
    <row r="4914" spans="1:18" s="28" customFormat="1" ht="12" x14ac:dyDescent="0.2">
      <c r="A4914" s="717" t="s">
        <v>514</v>
      </c>
      <c r="B4914" s="718" t="s">
        <v>515</v>
      </c>
      <c r="C4914" s="718" t="s">
        <v>147</v>
      </c>
      <c r="D4914" s="718" t="s">
        <v>1540</v>
      </c>
      <c r="E4914" s="719">
        <v>5000</v>
      </c>
      <c r="F4914" s="720" t="s">
        <v>6038</v>
      </c>
      <c r="G4914" s="718" t="s">
        <v>6039</v>
      </c>
      <c r="H4914" s="718" t="s">
        <v>539</v>
      </c>
      <c r="I4914" s="718" t="s">
        <v>528</v>
      </c>
      <c r="J4914" s="718" t="s">
        <v>6040</v>
      </c>
      <c r="K4914" s="721" t="s">
        <v>557</v>
      </c>
      <c r="L4914" s="732">
        <v>5</v>
      </c>
      <c r="M4914" s="733">
        <v>25000</v>
      </c>
      <c r="N4914" s="734" t="s">
        <v>557</v>
      </c>
      <c r="O4914" s="732">
        <v>6</v>
      </c>
      <c r="P4914" s="733">
        <v>27908.34</v>
      </c>
      <c r="Q4914" s="735" t="str">
        <f t="shared" si="138"/>
        <v>13 - INDETERMINADO</v>
      </c>
      <c r="R4914" s="736" t="s">
        <v>523</v>
      </c>
    </row>
    <row r="4915" spans="1:18" s="28" customFormat="1" ht="12" x14ac:dyDescent="0.2">
      <c r="A4915" s="717" t="s">
        <v>514</v>
      </c>
      <c r="B4915" s="718" t="s">
        <v>515</v>
      </c>
      <c r="C4915" s="718" t="s">
        <v>147</v>
      </c>
      <c r="D4915" s="718" t="s">
        <v>6041</v>
      </c>
      <c r="E4915" s="719">
        <v>6000</v>
      </c>
      <c r="F4915" s="720" t="s">
        <v>6042</v>
      </c>
      <c r="G4915" s="718" t="s">
        <v>6043</v>
      </c>
      <c r="H4915" s="718" t="s">
        <v>539</v>
      </c>
      <c r="I4915" s="718" t="s">
        <v>528</v>
      </c>
      <c r="J4915" s="718" t="s">
        <v>540</v>
      </c>
      <c r="K4915" s="721" t="s">
        <v>785</v>
      </c>
      <c r="L4915" s="732">
        <v>12</v>
      </c>
      <c r="M4915" s="733">
        <v>72318.75</v>
      </c>
      <c r="N4915" s="734" t="s">
        <v>785</v>
      </c>
      <c r="O4915" s="732">
        <v>6</v>
      </c>
      <c r="P4915" s="733">
        <v>36000</v>
      </c>
      <c r="Q4915" s="735" t="str">
        <f t="shared" si="138"/>
        <v>11 - INDETERMINADO</v>
      </c>
      <c r="R4915" s="736" t="s">
        <v>523</v>
      </c>
    </row>
    <row r="4916" spans="1:18" s="28" customFormat="1" ht="12" x14ac:dyDescent="0.2">
      <c r="A4916" s="717" t="s">
        <v>514</v>
      </c>
      <c r="B4916" s="718" t="s">
        <v>515</v>
      </c>
      <c r="C4916" s="718" t="s">
        <v>147</v>
      </c>
      <c r="D4916" s="718" t="s">
        <v>1081</v>
      </c>
      <c r="E4916" s="719">
        <v>2500</v>
      </c>
      <c r="F4916" s="720" t="s">
        <v>6044</v>
      </c>
      <c r="G4916" s="718" t="s">
        <v>6045</v>
      </c>
      <c r="H4916" s="718" t="s">
        <v>539</v>
      </c>
      <c r="I4916" s="718" t="s">
        <v>794</v>
      </c>
      <c r="J4916" s="718" t="s">
        <v>6046</v>
      </c>
      <c r="K4916" s="721" t="s">
        <v>700</v>
      </c>
      <c r="L4916" s="732">
        <v>5</v>
      </c>
      <c r="M4916" s="733">
        <v>12500</v>
      </c>
      <c r="N4916" s="734" t="s">
        <v>700</v>
      </c>
      <c r="O4916" s="732">
        <v>6</v>
      </c>
      <c r="P4916" s="733">
        <v>14970.48</v>
      </c>
      <c r="Q4916" s="735" t="str">
        <f t="shared" si="138"/>
        <v>3 - INDETERMINADO</v>
      </c>
      <c r="R4916" s="736" t="s">
        <v>523</v>
      </c>
    </row>
    <row r="4917" spans="1:18" s="28" customFormat="1" ht="12" x14ac:dyDescent="0.2">
      <c r="A4917" s="717" t="s">
        <v>514</v>
      </c>
      <c r="B4917" s="718" t="s">
        <v>515</v>
      </c>
      <c r="C4917" s="718" t="s">
        <v>147</v>
      </c>
      <c r="D4917" s="718" t="s">
        <v>5963</v>
      </c>
      <c r="E4917" s="719">
        <v>1800</v>
      </c>
      <c r="F4917" s="720" t="s">
        <v>6047</v>
      </c>
      <c r="G4917" s="718" t="s">
        <v>6048</v>
      </c>
      <c r="H4917" s="718" t="s">
        <v>623</v>
      </c>
      <c r="I4917" s="718" t="s">
        <v>738</v>
      </c>
      <c r="J4917" s="718" t="s">
        <v>5252</v>
      </c>
      <c r="K4917" s="721" t="s">
        <v>652</v>
      </c>
      <c r="L4917" s="732">
        <v>12</v>
      </c>
      <c r="M4917" s="733">
        <v>22410</v>
      </c>
      <c r="N4917" s="734" t="s">
        <v>652</v>
      </c>
      <c r="O4917" s="732">
        <v>6</v>
      </c>
      <c r="P4917" s="733">
        <v>10800</v>
      </c>
      <c r="Q4917" s="735" t="str">
        <f t="shared" si="138"/>
        <v>36 - INDETERMINADO</v>
      </c>
      <c r="R4917" s="736" t="s">
        <v>523</v>
      </c>
    </row>
    <row r="4918" spans="1:18" s="28" customFormat="1" ht="12" x14ac:dyDescent="0.2">
      <c r="A4918" s="717" t="s">
        <v>514</v>
      </c>
      <c r="B4918" s="718" t="s">
        <v>515</v>
      </c>
      <c r="C4918" s="718" t="s">
        <v>147</v>
      </c>
      <c r="D4918" s="718" t="s">
        <v>768</v>
      </c>
      <c r="E4918" s="719">
        <v>5000</v>
      </c>
      <c r="F4918" s="720" t="s">
        <v>6049</v>
      </c>
      <c r="G4918" s="718" t="s">
        <v>6050</v>
      </c>
      <c r="H4918" s="718" t="s">
        <v>527</v>
      </c>
      <c r="I4918" s="718" t="s">
        <v>528</v>
      </c>
      <c r="J4918" s="718" t="s">
        <v>6051</v>
      </c>
      <c r="K4918" s="721" t="s">
        <v>557</v>
      </c>
      <c r="L4918" s="732">
        <v>5</v>
      </c>
      <c r="M4918" s="733">
        <v>25000</v>
      </c>
      <c r="N4918" s="734" t="s">
        <v>557</v>
      </c>
      <c r="O4918" s="732">
        <v>6</v>
      </c>
      <c r="P4918" s="733">
        <v>29666.67</v>
      </c>
      <c r="Q4918" s="735" t="str">
        <f t="shared" si="138"/>
        <v>13 - INDETERMINADO</v>
      </c>
      <c r="R4918" s="736" t="s">
        <v>523</v>
      </c>
    </row>
    <row r="4919" spans="1:18" s="28" customFormat="1" ht="12" x14ac:dyDescent="0.2">
      <c r="A4919" s="717" t="s">
        <v>514</v>
      </c>
      <c r="B4919" s="718" t="s">
        <v>549</v>
      </c>
      <c r="C4919" s="718" t="s">
        <v>147</v>
      </c>
      <c r="D4919" s="718" t="s">
        <v>4128</v>
      </c>
      <c r="E4919" s="719">
        <v>2500</v>
      </c>
      <c r="F4919" s="720" t="s">
        <v>6052</v>
      </c>
      <c r="G4919" s="718" t="s">
        <v>6053</v>
      </c>
      <c r="H4919" s="718" t="s">
        <v>571</v>
      </c>
      <c r="I4919" s="718" t="s">
        <v>571</v>
      </c>
      <c r="J4919" s="718" t="s">
        <v>571</v>
      </c>
      <c r="K4919" s="721" t="s">
        <v>6054</v>
      </c>
      <c r="L4919" s="732">
        <v>3</v>
      </c>
      <c r="M4919" s="733">
        <v>7266.66</v>
      </c>
      <c r="N4919" s="734">
        <v>0</v>
      </c>
      <c r="O4919" s="732">
        <v>6</v>
      </c>
      <c r="P4919" s="733">
        <v>15000</v>
      </c>
      <c r="Q4919" s="735">
        <f t="shared" si="138"/>
        <v>0</v>
      </c>
      <c r="R4919" s="736" t="s">
        <v>523</v>
      </c>
    </row>
    <row r="4920" spans="1:18" s="28" customFormat="1" ht="12" x14ac:dyDescent="0.2">
      <c r="A4920" s="717" t="s">
        <v>514</v>
      </c>
      <c r="B4920" s="718" t="s">
        <v>515</v>
      </c>
      <c r="C4920" s="718" t="s">
        <v>147</v>
      </c>
      <c r="D4920" s="718" t="s">
        <v>841</v>
      </c>
      <c r="E4920" s="719">
        <v>3000</v>
      </c>
      <c r="F4920" s="720" t="s">
        <v>6055</v>
      </c>
      <c r="G4920" s="718" t="s">
        <v>6056</v>
      </c>
      <c r="H4920" s="718" t="s">
        <v>527</v>
      </c>
      <c r="I4920" s="718" t="s">
        <v>520</v>
      </c>
      <c r="J4920" s="718" t="s">
        <v>803</v>
      </c>
      <c r="K4920" s="721" t="s">
        <v>700</v>
      </c>
      <c r="L4920" s="732">
        <v>5</v>
      </c>
      <c r="M4920" s="733">
        <v>15000</v>
      </c>
      <c r="N4920" s="734" t="s">
        <v>700</v>
      </c>
      <c r="O4920" s="732">
        <v>6</v>
      </c>
      <c r="P4920" s="733">
        <v>17700</v>
      </c>
      <c r="Q4920" s="735" t="str">
        <f t="shared" si="138"/>
        <v>3 - INDETERMINADO</v>
      </c>
      <c r="R4920" s="736" t="s">
        <v>523</v>
      </c>
    </row>
    <row r="4921" spans="1:18" s="28" customFormat="1" ht="12" x14ac:dyDescent="0.2">
      <c r="A4921" s="717" t="s">
        <v>514</v>
      </c>
      <c r="B4921" s="718" t="s">
        <v>515</v>
      </c>
      <c r="C4921" s="718" t="s">
        <v>147</v>
      </c>
      <c r="D4921" s="718" t="s">
        <v>746</v>
      </c>
      <c r="E4921" s="719">
        <v>4500</v>
      </c>
      <c r="F4921" s="720" t="s">
        <v>6057</v>
      </c>
      <c r="G4921" s="718" t="s">
        <v>6058</v>
      </c>
      <c r="H4921" s="718" t="s">
        <v>519</v>
      </c>
      <c r="I4921" s="718" t="s">
        <v>528</v>
      </c>
      <c r="J4921" s="718" t="s">
        <v>547</v>
      </c>
      <c r="K4921" s="721" t="s">
        <v>557</v>
      </c>
      <c r="L4921" s="732">
        <v>5</v>
      </c>
      <c r="M4921" s="733">
        <v>22500</v>
      </c>
      <c r="N4921" s="734" t="s">
        <v>557</v>
      </c>
      <c r="O4921" s="732">
        <v>6</v>
      </c>
      <c r="P4921" s="733">
        <v>26700</v>
      </c>
      <c r="Q4921" s="735" t="str">
        <f t="shared" si="138"/>
        <v>13 - INDETERMINADO</v>
      </c>
      <c r="R4921" s="736" t="s">
        <v>523</v>
      </c>
    </row>
    <row r="4922" spans="1:18" s="28" customFormat="1" ht="12" x14ac:dyDescent="0.2">
      <c r="A4922" s="717" t="s">
        <v>514</v>
      </c>
      <c r="B4922" s="718" t="s">
        <v>515</v>
      </c>
      <c r="C4922" s="718" t="s">
        <v>147</v>
      </c>
      <c r="D4922" s="718" t="s">
        <v>1197</v>
      </c>
      <c r="E4922" s="719">
        <v>12000</v>
      </c>
      <c r="F4922" s="720" t="s">
        <v>6059</v>
      </c>
      <c r="G4922" s="718" t="s">
        <v>6060</v>
      </c>
      <c r="H4922" s="718" t="s">
        <v>565</v>
      </c>
      <c r="I4922" s="718" t="s">
        <v>771</v>
      </c>
      <c r="J4922" s="718" t="s">
        <v>6061</v>
      </c>
      <c r="K4922" s="721" t="s">
        <v>763</v>
      </c>
      <c r="L4922" s="732">
        <v>12</v>
      </c>
      <c r="M4922" s="733">
        <v>144600</v>
      </c>
      <c r="N4922" s="734" t="s">
        <v>763</v>
      </c>
      <c r="O4922" s="732">
        <v>6</v>
      </c>
      <c r="P4922" s="733">
        <v>72000</v>
      </c>
      <c r="Q4922" s="735" t="str">
        <f t="shared" si="138"/>
        <v xml:space="preserve">DESIGNACIÓN  </v>
      </c>
      <c r="R4922" s="736" t="s">
        <v>523</v>
      </c>
    </row>
    <row r="4923" spans="1:18" s="28" customFormat="1" ht="12" x14ac:dyDescent="0.2">
      <c r="A4923" s="717" t="s">
        <v>514</v>
      </c>
      <c r="B4923" s="718" t="s">
        <v>515</v>
      </c>
      <c r="C4923" s="718" t="s">
        <v>147</v>
      </c>
      <c r="D4923" s="718" t="s">
        <v>6062</v>
      </c>
      <c r="E4923" s="719">
        <v>4500</v>
      </c>
      <c r="F4923" s="720" t="s">
        <v>6063</v>
      </c>
      <c r="G4923" s="718" t="s">
        <v>6064</v>
      </c>
      <c r="H4923" s="718" t="s">
        <v>519</v>
      </c>
      <c r="I4923" s="718" t="s">
        <v>528</v>
      </c>
      <c r="J4923" s="718" t="s">
        <v>547</v>
      </c>
      <c r="K4923" s="721" t="s">
        <v>557</v>
      </c>
      <c r="L4923" s="732">
        <v>12</v>
      </c>
      <c r="M4923" s="733">
        <v>54600</v>
      </c>
      <c r="N4923" s="734" t="s">
        <v>557</v>
      </c>
      <c r="O4923" s="732">
        <v>6</v>
      </c>
      <c r="P4923" s="733">
        <v>26397.19</v>
      </c>
      <c r="Q4923" s="735" t="str">
        <f t="shared" si="138"/>
        <v>13 - INDETERMINADO</v>
      </c>
      <c r="R4923" s="736" t="s">
        <v>523</v>
      </c>
    </row>
    <row r="4924" spans="1:18" s="28" customFormat="1" ht="12" x14ac:dyDescent="0.2">
      <c r="A4924" s="717" t="s">
        <v>514</v>
      </c>
      <c r="B4924" s="718" t="s">
        <v>515</v>
      </c>
      <c r="C4924" s="718" t="s">
        <v>147</v>
      </c>
      <c r="D4924" s="718" t="s">
        <v>868</v>
      </c>
      <c r="E4924" s="719">
        <v>7000</v>
      </c>
      <c r="F4924" s="720" t="s">
        <v>6065</v>
      </c>
      <c r="G4924" s="718" t="s">
        <v>6066</v>
      </c>
      <c r="H4924" s="718" t="s">
        <v>539</v>
      </c>
      <c r="I4924" s="718" t="s">
        <v>528</v>
      </c>
      <c r="J4924" s="718" t="s">
        <v>611</v>
      </c>
      <c r="K4924" s="721" t="s">
        <v>535</v>
      </c>
      <c r="L4924" s="732">
        <v>5</v>
      </c>
      <c r="M4924" s="733">
        <v>35000</v>
      </c>
      <c r="N4924" s="734" t="s">
        <v>535</v>
      </c>
      <c r="O4924" s="732">
        <v>6</v>
      </c>
      <c r="P4924" s="733">
        <v>41971.32</v>
      </c>
      <c r="Q4924" s="735" t="str">
        <f t="shared" si="138"/>
        <v>12 - INDETERMINADO</v>
      </c>
      <c r="R4924" s="736" t="s">
        <v>523</v>
      </c>
    </row>
    <row r="4925" spans="1:18" s="28" customFormat="1" ht="12" x14ac:dyDescent="0.2">
      <c r="A4925" s="717" t="s">
        <v>514</v>
      </c>
      <c r="B4925" s="718" t="s">
        <v>515</v>
      </c>
      <c r="C4925" s="718" t="s">
        <v>147</v>
      </c>
      <c r="D4925" s="718" t="s">
        <v>554</v>
      </c>
      <c r="E4925" s="719">
        <v>3000</v>
      </c>
      <c r="F4925" s="720" t="s">
        <v>6067</v>
      </c>
      <c r="G4925" s="718" t="s">
        <v>6068</v>
      </c>
      <c r="H4925" s="718"/>
      <c r="I4925" s="718" t="s">
        <v>520</v>
      </c>
      <c r="J4925" s="718" t="s">
        <v>6069</v>
      </c>
      <c r="K4925" s="721">
        <v>11</v>
      </c>
      <c r="L4925" s="732">
        <v>1</v>
      </c>
      <c r="M4925" s="733">
        <v>3000</v>
      </c>
      <c r="N4925" s="734" t="s">
        <v>542</v>
      </c>
      <c r="O4925" s="732">
        <v>0</v>
      </c>
      <c r="P4925" s="733">
        <v>0</v>
      </c>
      <c r="Q4925" s="735"/>
      <c r="R4925" s="736" t="s">
        <v>543</v>
      </c>
    </row>
    <row r="4926" spans="1:18" s="28" customFormat="1" ht="12" x14ac:dyDescent="0.2">
      <c r="A4926" s="717" t="s">
        <v>514</v>
      </c>
      <c r="B4926" s="718" t="s">
        <v>515</v>
      </c>
      <c r="C4926" s="718" t="s">
        <v>147</v>
      </c>
      <c r="D4926" s="718" t="s">
        <v>1550</v>
      </c>
      <c r="E4926" s="719">
        <v>6000</v>
      </c>
      <c r="F4926" s="720" t="s">
        <v>6070</v>
      </c>
      <c r="G4926" s="718" t="s">
        <v>6071</v>
      </c>
      <c r="H4926" s="718" t="s">
        <v>519</v>
      </c>
      <c r="I4926" s="718" t="s">
        <v>528</v>
      </c>
      <c r="J4926" s="718" t="s">
        <v>547</v>
      </c>
      <c r="K4926" s="721" t="s">
        <v>530</v>
      </c>
      <c r="L4926" s="732">
        <v>5</v>
      </c>
      <c r="M4926" s="733">
        <v>30000</v>
      </c>
      <c r="N4926" s="734" t="s">
        <v>530</v>
      </c>
      <c r="O4926" s="732">
        <v>6</v>
      </c>
      <c r="P4926" s="733">
        <v>36000</v>
      </c>
      <c r="Q4926" s="735" t="str">
        <f t="shared" ref="Q4926:Q4932" si="139">+N4926</f>
        <v>4 - INDETERMINADO</v>
      </c>
      <c r="R4926" s="736" t="s">
        <v>523</v>
      </c>
    </row>
    <row r="4927" spans="1:18" s="28" customFormat="1" ht="12" x14ac:dyDescent="0.2">
      <c r="A4927" s="717" t="s">
        <v>514</v>
      </c>
      <c r="B4927" s="718" t="s">
        <v>515</v>
      </c>
      <c r="C4927" s="718" t="s">
        <v>147</v>
      </c>
      <c r="D4927" s="718" t="s">
        <v>1856</v>
      </c>
      <c r="E4927" s="719">
        <v>3000</v>
      </c>
      <c r="F4927" s="720" t="s">
        <v>6072</v>
      </c>
      <c r="G4927" s="718" t="s">
        <v>6073</v>
      </c>
      <c r="H4927" s="718"/>
      <c r="I4927" s="718" t="s">
        <v>520</v>
      </c>
      <c r="J4927" s="718" t="s">
        <v>6074</v>
      </c>
      <c r="K4927" s="721" t="s">
        <v>541</v>
      </c>
      <c r="L4927" s="732">
        <v>5</v>
      </c>
      <c r="M4927" s="733">
        <v>15000</v>
      </c>
      <c r="N4927" s="734" t="s">
        <v>541</v>
      </c>
      <c r="O4927" s="732">
        <v>6</v>
      </c>
      <c r="P4927" s="733">
        <v>17800</v>
      </c>
      <c r="Q4927" s="735" t="str">
        <f t="shared" si="139"/>
        <v>5 - INDETERMINADO</v>
      </c>
      <c r="R4927" s="736" t="s">
        <v>523</v>
      </c>
    </row>
    <row r="4928" spans="1:18" s="28" customFormat="1" ht="12" x14ac:dyDescent="0.2">
      <c r="A4928" s="717" t="s">
        <v>514</v>
      </c>
      <c r="B4928" s="718" t="s">
        <v>515</v>
      </c>
      <c r="C4928" s="718" t="s">
        <v>147</v>
      </c>
      <c r="D4928" s="718" t="s">
        <v>2838</v>
      </c>
      <c r="E4928" s="719">
        <v>3000</v>
      </c>
      <c r="F4928" s="720" t="s">
        <v>6075</v>
      </c>
      <c r="G4928" s="718" t="s">
        <v>6076</v>
      </c>
      <c r="H4928" s="718" t="s">
        <v>527</v>
      </c>
      <c r="I4928" s="718" t="s">
        <v>520</v>
      </c>
      <c r="J4928" s="718" t="s">
        <v>3725</v>
      </c>
      <c r="K4928" s="721" t="s">
        <v>530</v>
      </c>
      <c r="L4928" s="732">
        <v>5</v>
      </c>
      <c r="M4928" s="733">
        <v>15000</v>
      </c>
      <c r="N4928" s="734" t="s">
        <v>530</v>
      </c>
      <c r="O4928" s="732">
        <v>6</v>
      </c>
      <c r="P4928" s="733">
        <v>18000</v>
      </c>
      <c r="Q4928" s="735" t="str">
        <f t="shared" si="139"/>
        <v>4 - INDETERMINADO</v>
      </c>
      <c r="R4928" s="736" t="s">
        <v>523</v>
      </c>
    </row>
    <row r="4929" spans="1:18" s="28" customFormat="1" ht="12" x14ac:dyDescent="0.2">
      <c r="A4929" s="717" t="s">
        <v>514</v>
      </c>
      <c r="B4929" s="718" t="s">
        <v>515</v>
      </c>
      <c r="C4929" s="718" t="s">
        <v>147</v>
      </c>
      <c r="D4929" s="718" t="s">
        <v>544</v>
      </c>
      <c r="E4929" s="719">
        <v>6000</v>
      </c>
      <c r="F4929" s="720" t="s">
        <v>6077</v>
      </c>
      <c r="G4929" s="718" t="s">
        <v>6078</v>
      </c>
      <c r="H4929" s="718" t="s">
        <v>519</v>
      </c>
      <c r="I4929" s="718" t="s">
        <v>528</v>
      </c>
      <c r="J4929" s="718" t="s">
        <v>547</v>
      </c>
      <c r="K4929" s="721" t="s">
        <v>541</v>
      </c>
      <c r="L4929" s="732">
        <v>5</v>
      </c>
      <c r="M4929" s="733">
        <v>30000</v>
      </c>
      <c r="N4929" s="734" t="s">
        <v>541</v>
      </c>
      <c r="O4929" s="732">
        <v>6</v>
      </c>
      <c r="P4929" s="733">
        <v>36000</v>
      </c>
      <c r="Q4929" s="735" t="str">
        <f t="shared" si="139"/>
        <v>5 - INDETERMINADO</v>
      </c>
      <c r="R4929" s="736" t="s">
        <v>523</v>
      </c>
    </row>
    <row r="4930" spans="1:18" s="28" customFormat="1" ht="12" x14ac:dyDescent="0.2">
      <c r="A4930" s="717" t="s">
        <v>514</v>
      </c>
      <c r="B4930" s="718" t="s">
        <v>515</v>
      </c>
      <c r="C4930" s="718" t="s">
        <v>147</v>
      </c>
      <c r="D4930" s="718" t="s">
        <v>6079</v>
      </c>
      <c r="E4930" s="719">
        <v>7000</v>
      </c>
      <c r="F4930" s="720" t="s">
        <v>6080</v>
      </c>
      <c r="G4930" s="718" t="s">
        <v>6081</v>
      </c>
      <c r="H4930" s="718"/>
      <c r="I4930" s="718" t="s">
        <v>528</v>
      </c>
      <c r="J4930" s="718" t="s">
        <v>2590</v>
      </c>
      <c r="K4930" s="721" t="s">
        <v>1461</v>
      </c>
      <c r="L4930" s="732">
        <v>12</v>
      </c>
      <c r="M4930" s="733">
        <v>84600</v>
      </c>
      <c r="N4930" s="734" t="s">
        <v>1461</v>
      </c>
      <c r="O4930" s="732">
        <v>6</v>
      </c>
      <c r="P4930" s="733">
        <v>41766.67</v>
      </c>
      <c r="Q4930" s="735" t="str">
        <f t="shared" si="139"/>
        <v>8 - INDETERMINADO</v>
      </c>
      <c r="R4930" s="736" t="s">
        <v>523</v>
      </c>
    </row>
    <row r="4931" spans="1:18" s="28" customFormat="1" ht="12" x14ac:dyDescent="0.2">
      <c r="A4931" s="717" t="s">
        <v>514</v>
      </c>
      <c r="B4931" s="718" t="s">
        <v>515</v>
      </c>
      <c r="C4931" s="718" t="s">
        <v>147</v>
      </c>
      <c r="D4931" s="718" t="s">
        <v>5485</v>
      </c>
      <c r="E4931" s="719">
        <v>1200</v>
      </c>
      <c r="F4931" s="720" t="s">
        <v>6082</v>
      </c>
      <c r="G4931" s="718" t="s">
        <v>6083</v>
      </c>
      <c r="H4931" s="718"/>
      <c r="I4931" s="718" t="s">
        <v>1024</v>
      </c>
      <c r="J4931" s="718" t="s">
        <v>6084</v>
      </c>
      <c r="K4931" s="721" t="s">
        <v>4092</v>
      </c>
      <c r="L4931" s="732">
        <v>12</v>
      </c>
      <c r="M4931" s="733">
        <v>15210</v>
      </c>
      <c r="N4931" s="734" t="s">
        <v>4092</v>
      </c>
      <c r="O4931" s="732">
        <v>6</v>
      </c>
      <c r="P4931" s="733">
        <v>7160</v>
      </c>
      <c r="Q4931" s="735" t="str">
        <f t="shared" si="139"/>
        <v>88 - INDETERMINADO</v>
      </c>
      <c r="R4931" s="736" t="s">
        <v>523</v>
      </c>
    </row>
    <row r="4932" spans="1:18" s="28" customFormat="1" ht="12" x14ac:dyDescent="0.2">
      <c r="A4932" s="717" t="s">
        <v>514</v>
      </c>
      <c r="B4932" s="718" t="s">
        <v>515</v>
      </c>
      <c r="C4932" s="718" t="s">
        <v>147</v>
      </c>
      <c r="D4932" s="718" t="s">
        <v>648</v>
      </c>
      <c r="E4932" s="719">
        <v>5500</v>
      </c>
      <c r="F4932" s="720" t="s">
        <v>6085</v>
      </c>
      <c r="G4932" s="718" t="s">
        <v>6086</v>
      </c>
      <c r="H4932" s="718" t="s">
        <v>539</v>
      </c>
      <c r="I4932" s="718" t="s">
        <v>528</v>
      </c>
      <c r="J4932" s="718" t="s">
        <v>6087</v>
      </c>
      <c r="K4932" s="721" t="s">
        <v>541</v>
      </c>
      <c r="L4932" s="732">
        <v>5</v>
      </c>
      <c r="M4932" s="733">
        <v>27500</v>
      </c>
      <c r="N4932" s="734" t="s">
        <v>541</v>
      </c>
      <c r="O4932" s="732">
        <v>6</v>
      </c>
      <c r="P4932" s="733">
        <v>33000</v>
      </c>
      <c r="Q4932" s="735" t="str">
        <f t="shared" si="139"/>
        <v>5 - INDETERMINADO</v>
      </c>
      <c r="R4932" s="736" t="s">
        <v>523</v>
      </c>
    </row>
    <row r="4933" spans="1:18" s="28" customFormat="1" ht="12" x14ac:dyDescent="0.2">
      <c r="A4933" s="717" t="s">
        <v>514</v>
      </c>
      <c r="B4933" s="718" t="s">
        <v>549</v>
      </c>
      <c r="C4933" s="718" t="s">
        <v>147</v>
      </c>
      <c r="D4933" s="718" t="s">
        <v>854</v>
      </c>
      <c r="E4933" s="719">
        <v>5500</v>
      </c>
      <c r="F4933" s="720" t="s">
        <v>6088</v>
      </c>
      <c r="G4933" s="718" t="s">
        <v>6089</v>
      </c>
      <c r="H4933" s="718" t="s">
        <v>519</v>
      </c>
      <c r="I4933" s="718" t="s">
        <v>528</v>
      </c>
      <c r="J4933" s="718" t="s">
        <v>547</v>
      </c>
      <c r="K4933" s="721" t="s">
        <v>6090</v>
      </c>
      <c r="L4933" s="732">
        <v>8</v>
      </c>
      <c r="M4933" s="733">
        <v>41513.339999999997</v>
      </c>
      <c r="N4933" s="734">
        <v>0</v>
      </c>
      <c r="O4933" s="732">
        <v>6</v>
      </c>
      <c r="P4933" s="733">
        <v>32744.1</v>
      </c>
      <c r="Q4933" s="735"/>
      <c r="R4933" s="736" t="s">
        <v>543</v>
      </c>
    </row>
    <row r="4934" spans="1:18" s="28" customFormat="1" ht="12" x14ac:dyDescent="0.2">
      <c r="A4934" s="717" t="s">
        <v>514</v>
      </c>
      <c r="B4934" s="718" t="s">
        <v>515</v>
      </c>
      <c r="C4934" s="718" t="s">
        <v>147</v>
      </c>
      <c r="D4934" s="718" t="s">
        <v>6091</v>
      </c>
      <c r="E4934" s="719">
        <v>5000</v>
      </c>
      <c r="F4934" s="720" t="s">
        <v>6092</v>
      </c>
      <c r="G4934" s="718" t="s">
        <v>6093</v>
      </c>
      <c r="H4934" s="718" t="s">
        <v>623</v>
      </c>
      <c r="I4934" s="718" t="s">
        <v>1405</v>
      </c>
      <c r="J4934" s="718" t="s">
        <v>6094</v>
      </c>
      <c r="K4934" s="721" t="s">
        <v>700</v>
      </c>
      <c r="L4934" s="732">
        <v>12</v>
      </c>
      <c r="M4934" s="733">
        <v>60600</v>
      </c>
      <c r="N4934" s="734" t="s">
        <v>700</v>
      </c>
      <c r="O4934" s="732">
        <v>6</v>
      </c>
      <c r="P4934" s="733">
        <v>29959.38</v>
      </c>
      <c r="Q4934" s="735" t="str">
        <f t="shared" ref="Q4934:Q4947" si="140">+N4934</f>
        <v>3 - INDETERMINADO</v>
      </c>
      <c r="R4934" s="736" t="s">
        <v>523</v>
      </c>
    </row>
    <row r="4935" spans="1:18" s="28" customFormat="1" ht="12" x14ac:dyDescent="0.2">
      <c r="A4935" s="717" t="s">
        <v>514</v>
      </c>
      <c r="B4935" s="718" t="s">
        <v>515</v>
      </c>
      <c r="C4935" s="718" t="s">
        <v>147</v>
      </c>
      <c r="D4935" s="718" t="s">
        <v>708</v>
      </c>
      <c r="E4935" s="719">
        <v>3000</v>
      </c>
      <c r="F4935" s="720" t="s">
        <v>6095</v>
      </c>
      <c r="G4935" s="718" t="s">
        <v>6096</v>
      </c>
      <c r="H4935" s="718" t="s">
        <v>539</v>
      </c>
      <c r="I4935" s="718" t="s">
        <v>528</v>
      </c>
      <c r="J4935" s="718" t="s">
        <v>540</v>
      </c>
      <c r="K4935" s="721" t="s">
        <v>612</v>
      </c>
      <c r="L4935" s="732">
        <v>5</v>
      </c>
      <c r="M4935" s="733">
        <v>15000</v>
      </c>
      <c r="N4935" s="734" t="s">
        <v>612</v>
      </c>
      <c r="O4935" s="732">
        <v>6</v>
      </c>
      <c r="P4935" s="733">
        <v>18000</v>
      </c>
      <c r="Q4935" s="735" t="str">
        <f t="shared" si="140"/>
        <v>15 - INDETERMINADO</v>
      </c>
      <c r="R4935" s="736" t="s">
        <v>523</v>
      </c>
    </row>
    <row r="4936" spans="1:18" s="28" customFormat="1" ht="12" x14ac:dyDescent="0.2">
      <c r="A4936" s="717" t="s">
        <v>514</v>
      </c>
      <c r="B4936" s="718" t="s">
        <v>515</v>
      </c>
      <c r="C4936" s="718" t="s">
        <v>147</v>
      </c>
      <c r="D4936" s="718" t="s">
        <v>2107</v>
      </c>
      <c r="E4936" s="719">
        <v>1800</v>
      </c>
      <c r="F4936" s="720" t="s">
        <v>6097</v>
      </c>
      <c r="G4936" s="718" t="s">
        <v>6098</v>
      </c>
      <c r="H4936" s="718" t="s">
        <v>519</v>
      </c>
      <c r="I4936" s="718" t="s">
        <v>520</v>
      </c>
      <c r="J4936" s="718" t="s">
        <v>6099</v>
      </c>
      <c r="K4936" s="721" t="s">
        <v>1236</v>
      </c>
      <c r="L4936" s="732">
        <v>12</v>
      </c>
      <c r="M4936" s="733">
        <v>22410</v>
      </c>
      <c r="N4936" s="734" t="s">
        <v>1236</v>
      </c>
      <c r="O4936" s="732">
        <v>6</v>
      </c>
      <c r="P4936" s="733">
        <v>10740</v>
      </c>
      <c r="Q4936" s="735" t="str">
        <f t="shared" si="140"/>
        <v>32 - INDETERMINADO</v>
      </c>
      <c r="R4936" s="736" t="s">
        <v>523</v>
      </c>
    </row>
    <row r="4937" spans="1:18" s="28" customFormat="1" ht="12" x14ac:dyDescent="0.2">
      <c r="A4937" s="717" t="s">
        <v>514</v>
      </c>
      <c r="B4937" s="718" t="s">
        <v>515</v>
      </c>
      <c r="C4937" s="718" t="s">
        <v>147</v>
      </c>
      <c r="D4937" s="718" t="s">
        <v>648</v>
      </c>
      <c r="E4937" s="719">
        <v>6000</v>
      </c>
      <c r="F4937" s="720" t="s">
        <v>6100</v>
      </c>
      <c r="G4937" s="718" t="s">
        <v>6101</v>
      </c>
      <c r="H4937" s="718" t="s">
        <v>519</v>
      </c>
      <c r="I4937" s="718" t="s">
        <v>528</v>
      </c>
      <c r="J4937" s="718" t="s">
        <v>547</v>
      </c>
      <c r="K4937" s="721" t="s">
        <v>535</v>
      </c>
      <c r="L4937" s="732">
        <v>12</v>
      </c>
      <c r="M4937" s="733">
        <v>72600</v>
      </c>
      <c r="N4937" s="734" t="s">
        <v>535</v>
      </c>
      <c r="O4937" s="732">
        <v>6</v>
      </c>
      <c r="P4937" s="733">
        <v>35111.67</v>
      </c>
      <c r="Q4937" s="735" t="str">
        <f t="shared" si="140"/>
        <v>12 - INDETERMINADO</v>
      </c>
      <c r="R4937" s="736" t="s">
        <v>523</v>
      </c>
    </row>
    <row r="4938" spans="1:18" s="28" customFormat="1" ht="12" x14ac:dyDescent="0.2">
      <c r="A4938" s="717" t="s">
        <v>514</v>
      </c>
      <c r="B4938" s="718" t="s">
        <v>515</v>
      </c>
      <c r="C4938" s="718" t="s">
        <v>147</v>
      </c>
      <c r="D4938" s="718" t="s">
        <v>819</v>
      </c>
      <c r="E4938" s="719">
        <v>4000</v>
      </c>
      <c r="F4938" s="720" t="s">
        <v>6102</v>
      </c>
      <c r="G4938" s="718" t="s">
        <v>6103</v>
      </c>
      <c r="H4938" s="718" t="s">
        <v>519</v>
      </c>
      <c r="I4938" s="718" t="s">
        <v>528</v>
      </c>
      <c r="J4938" s="718" t="s">
        <v>547</v>
      </c>
      <c r="K4938" s="721" t="s">
        <v>535</v>
      </c>
      <c r="L4938" s="732">
        <v>12</v>
      </c>
      <c r="M4938" s="733">
        <v>48600</v>
      </c>
      <c r="N4938" s="734" t="s">
        <v>535</v>
      </c>
      <c r="O4938" s="732">
        <v>6</v>
      </c>
      <c r="P4938" s="733">
        <v>23919.99</v>
      </c>
      <c r="Q4938" s="735" t="str">
        <f t="shared" si="140"/>
        <v>12 - INDETERMINADO</v>
      </c>
      <c r="R4938" s="736" t="s">
        <v>523</v>
      </c>
    </row>
    <row r="4939" spans="1:18" s="28" customFormat="1" ht="12" x14ac:dyDescent="0.2">
      <c r="A4939" s="717" t="s">
        <v>514</v>
      </c>
      <c r="B4939" s="718" t="s">
        <v>515</v>
      </c>
      <c r="C4939" s="718" t="s">
        <v>147</v>
      </c>
      <c r="D4939" s="718" t="s">
        <v>608</v>
      </c>
      <c r="E4939" s="719">
        <v>2000</v>
      </c>
      <c r="F4939" s="720" t="s">
        <v>6104</v>
      </c>
      <c r="G4939" s="718" t="s">
        <v>6105</v>
      </c>
      <c r="H4939" s="718" t="s">
        <v>539</v>
      </c>
      <c r="I4939" s="718" t="s">
        <v>520</v>
      </c>
      <c r="J4939" s="718" t="s">
        <v>3348</v>
      </c>
      <c r="K4939" s="721" t="s">
        <v>557</v>
      </c>
      <c r="L4939" s="732">
        <v>12</v>
      </c>
      <c r="M4939" s="733">
        <v>24810</v>
      </c>
      <c r="N4939" s="734" t="s">
        <v>557</v>
      </c>
      <c r="O4939" s="732">
        <v>6</v>
      </c>
      <c r="P4939" s="733">
        <v>12000</v>
      </c>
      <c r="Q4939" s="735" t="str">
        <f t="shared" si="140"/>
        <v>13 - INDETERMINADO</v>
      </c>
      <c r="R4939" s="736" t="s">
        <v>523</v>
      </c>
    </row>
    <row r="4940" spans="1:18" s="28" customFormat="1" ht="12" x14ac:dyDescent="0.2">
      <c r="A4940" s="717" t="s">
        <v>514</v>
      </c>
      <c r="B4940" s="718" t="s">
        <v>515</v>
      </c>
      <c r="C4940" s="718" t="s">
        <v>147</v>
      </c>
      <c r="D4940" s="718" t="s">
        <v>3459</v>
      </c>
      <c r="E4940" s="719">
        <v>3000</v>
      </c>
      <c r="F4940" s="720" t="s">
        <v>6106</v>
      </c>
      <c r="G4940" s="718" t="s">
        <v>6107</v>
      </c>
      <c r="H4940" s="718" t="s">
        <v>565</v>
      </c>
      <c r="I4940" s="718" t="s">
        <v>520</v>
      </c>
      <c r="J4940" s="718" t="s">
        <v>588</v>
      </c>
      <c r="K4940" s="721" t="s">
        <v>557</v>
      </c>
      <c r="L4940" s="732">
        <v>5</v>
      </c>
      <c r="M4940" s="733">
        <v>15000</v>
      </c>
      <c r="N4940" s="734" t="s">
        <v>557</v>
      </c>
      <c r="O4940" s="732">
        <v>6</v>
      </c>
      <c r="P4940" s="733">
        <v>17900</v>
      </c>
      <c r="Q4940" s="735" t="str">
        <f t="shared" si="140"/>
        <v>13 - INDETERMINADO</v>
      </c>
      <c r="R4940" s="736" t="s">
        <v>523</v>
      </c>
    </row>
    <row r="4941" spans="1:18" s="28" customFormat="1" ht="12" x14ac:dyDescent="0.2">
      <c r="A4941" s="717" t="s">
        <v>514</v>
      </c>
      <c r="B4941" s="718" t="s">
        <v>515</v>
      </c>
      <c r="C4941" s="718" t="s">
        <v>147</v>
      </c>
      <c r="D4941" s="718" t="s">
        <v>554</v>
      </c>
      <c r="E4941" s="719">
        <v>3000</v>
      </c>
      <c r="F4941" s="720" t="s">
        <v>6108</v>
      </c>
      <c r="G4941" s="718" t="s">
        <v>6109</v>
      </c>
      <c r="H4941" s="718"/>
      <c r="I4941" s="718" t="s">
        <v>520</v>
      </c>
      <c r="J4941" s="718" t="s">
        <v>1375</v>
      </c>
      <c r="K4941" s="721" t="s">
        <v>557</v>
      </c>
      <c r="L4941" s="732">
        <v>5</v>
      </c>
      <c r="M4941" s="733">
        <v>15000</v>
      </c>
      <c r="N4941" s="734" t="s">
        <v>557</v>
      </c>
      <c r="O4941" s="732">
        <v>6</v>
      </c>
      <c r="P4941" s="733">
        <v>17233.75</v>
      </c>
      <c r="Q4941" s="735" t="str">
        <f t="shared" si="140"/>
        <v>13 - INDETERMINADO</v>
      </c>
      <c r="R4941" s="736" t="s">
        <v>523</v>
      </c>
    </row>
    <row r="4942" spans="1:18" s="28" customFormat="1" ht="12" x14ac:dyDescent="0.2">
      <c r="A4942" s="717" t="s">
        <v>514</v>
      </c>
      <c r="B4942" s="718" t="s">
        <v>515</v>
      </c>
      <c r="C4942" s="718" t="s">
        <v>147</v>
      </c>
      <c r="D4942" s="718" t="s">
        <v>6110</v>
      </c>
      <c r="E4942" s="719">
        <v>1500</v>
      </c>
      <c r="F4942" s="720" t="s">
        <v>6111</v>
      </c>
      <c r="G4942" s="718" t="s">
        <v>6112</v>
      </c>
      <c r="H4942" s="718" t="s">
        <v>539</v>
      </c>
      <c r="I4942" s="718" t="s">
        <v>738</v>
      </c>
      <c r="J4942" s="718" t="s">
        <v>1539</v>
      </c>
      <c r="K4942" s="721" t="s">
        <v>557</v>
      </c>
      <c r="L4942" s="732">
        <v>12</v>
      </c>
      <c r="M4942" s="733">
        <v>18810</v>
      </c>
      <c r="N4942" s="734" t="s">
        <v>557</v>
      </c>
      <c r="O4942" s="732">
        <v>6</v>
      </c>
      <c r="P4942" s="733">
        <v>8950</v>
      </c>
      <c r="Q4942" s="735" t="str">
        <f t="shared" si="140"/>
        <v>13 - INDETERMINADO</v>
      </c>
      <c r="R4942" s="736" t="s">
        <v>523</v>
      </c>
    </row>
    <row r="4943" spans="1:18" s="28" customFormat="1" ht="12" x14ac:dyDescent="0.2">
      <c r="A4943" s="717" t="s">
        <v>514</v>
      </c>
      <c r="B4943" s="718" t="s">
        <v>549</v>
      </c>
      <c r="C4943" s="718" t="s">
        <v>147</v>
      </c>
      <c r="D4943" s="718" t="s">
        <v>626</v>
      </c>
      <c r="E4943" s="719">
        <v>2500</v>
      </c>
      <c r="F4943" s="720" t="s">
        <v>6113</v>
      </c>
      <c r="G4943" s="718" t="s">
        <v>6114</v>
      </c>
      <c r="H4943" s="718"/>
      <c r="I4943" s="718" t="s">
        <v>520</v>
      </c>
      <c r="J4943" s="718" t="s">
        <v>629</v>
      </c>
      <c r="K4943" s="721" t="s">
        <v>6115</v>
      </c>
      <c r="L4943" s="732">
        <v>8</v>
      </c>
      <c r="M4943" s="733">
        <v>19113.34</v>
      </c>
      <c r="N4943" s="734">
        <v>0</v>
      </c>
      <c r="O4943" s="732">
        <v>3</v>
      </c>
      <c r="P4943" s="733">
        <v>7500</v>
      </c>
      <c r="Q4943" s="735">
        <f t="shared" si="140"/>
        <v>0</v>
      </c>
      <c r="R4943" s="736" t="s">
        <v>523</v>
      </c>
    </row>
    <row r="4944" spans="1:18" s="28" customFormat="1" ht="12" x14ac:dyDescent="0.2">
      <c r="A4944" s="717" t="s">
        <v>514</v>
      </c>
      <c r="B4944" s="718" t="s">
        <v>515</v>
      </c>
      <c r="C4944" s="718" t="s">
        <v>147</v>
      </c>
      <c r="D4944" s="718" t="s">
        <v>585</v>
      </c>
      <c r="E4944" s="719">
        <v>3000</v>
      </c>
      <c r="F4944" s="720" t="s">
        <v>6116</v>
      </c>
      <c r="G4944" s="718" t="s">
        <v>6117</v>
      </c>
      <c r="H4944" s="718"/>
      <c r="I4944" s="718" t="s">
        <v>520</v>
      </c>
      <c r="J4944" s="718" t="s">
        <v>6118</v>
      </c>
      <c r="K4944" s="721" t="s">
        <v>557</v>
      </c>
      <c r="L4944" s="732">
        <v>5</v>
      </c>
      <c r="M4944" s="733">
        <v>15000</v>
      </c>
      <c r="N4944" s="734" t="s">
        <v>557</v>
      </c>
      <c r="O4944" s="732">
        <v>6</v>
      </c>
      <c r="P4944" s="733">
        <v>18000</v>
      </c>
      <c r="Q4944" s="735" t="str">
        <f t="shared" si="140"/>
        <v>13 - INDETERMINADO</v>
      </c>
      <c r="R4944" s="736" t="s">
        <v>523</v>
      </c>
    </row>
    <row r="4945" spans="1:18" s="28" customFormat="1" ht="12" x14ac:dyDescent="0.2">
      <c r="A4945" s="717" t="s">
        <v>514</v>
      </c>
      <c r="B4945" s="718" t="s">
        <v>515</v>
      </c>
      <c r="C4945" s="718" t="s">
        <v>147</v>
      </c>
      <c r="D4945" s="718" t="s">
        <v>2594</v>
      </c>
      <c r="E4945" s="719">
        <v>4000</v>
      </c>
      <c r="F4945" s="720" t="s">
        <v>6119</v>
      </c>
      <c r="G4945" s="718" t="s">
        <v>6120</v>
      </c>
      <c r="H4945" s="718" t="s">
        <v>519</v>
      </c>
      <c r="I4945" s="718" t="s">
        <v>528</v>
      </c>
      <c r="J4945" s="718" t="s">
        <v>547</v>
      </c>
      <c r="K4945" s="721" t="s">
        <v>535</v>
      </c>
      <c r="L4945" s="732">
        <v>12</v>
      </c>
      <c r="M4945" s="733">
        <v>48600</v>
      </c>
      <c r="N4945" s="734" t="s">
        <v>535</v>
      </c>
      <c r="O4945" s="732">
        <v>6</v>
      </c>
      <c r="P4945" s="733">
        <v>23992.22</v>
      </c>
      <c r="Q4945" s="735" t="str">
        <f t="shared" si="140"/>
        <v>12 - INDETERMINADO</v>
      </c>
      <c r="R4945" s="736" t="s">
        <v>523</v>
      </c>
    </row>
    <row r="4946" spans="1:18" s="28" customFormat="1" ht="12" x14ac:dyDescent="0.2">
      <c r="A4946" s="717" t="s">
        <v>514</v>
      </c>
      <c r="B4946" s="718" t="s">
        <v>515</v>
      </c>
      <c r="C4946" s="718" t="s">
        <v>147</v>
      </c>
      <c r="D4946" s="718" t="s">
        <v>1488</v>
      </c>
      <c r="E4946" s="719">
        <v>3000</v>
      </c>
      <c r="F4946" s="720" t="s">
        <v>6121</v>
      </c>
      <c r="G4946" s="718" t="s">
        <v>6122</v>
      </c>
      <c r="H4946" s="718" t="s">
        <v>539</v>
      </c>
      <c r="I4946" s="718" t="s">
        <v>528</v>
      </c>
      <c r="J4946" s="718" t="s">
        <v>596</v>
      </c>
      <c r="K4946" s="721" t="s">
        <v>612</v>
      </c>
      <c r="L4946" s="732">
        <v>5</v>
      </c>
      <c r="M4946" s="733">
        <v>14900</v>
      </c>
      <c r="N4946" s="734" t="s">
        <v>612</v>
      </c>
      <c r="O4946" s="732">
        <v>6</v>
      </c>
      <c r="P4946" s="733">
        <v>18000</v>
      </c>
      <c r="Q4946" s="735" t="str">
        <f t="shared" si="140"/>
        <v>15 - INDETERMINADO</v>
      </c>
      <c r="R4946" s="736" t="s">
        <v>523</v>
      </c>
    </row>
    <row r="4947" spans="1:18" s="28" customFormat="1" ht="12" x14ac:dyDescent="0.2">
      <c r="A4947" s="717" t="s">
        <v>514</v>
      </c>
      <c r="B4947" s="718" t="s">
        <v>515</v>
      </c>
      <c r="C4947" s="718" t="s">
        <v>147</v>
      </c>
      <c r="D4947" s="718" t="s">
        <v>585</v>
      </c>
      <c r="E4947" s="719">
        <v>3000</v>
      </c>
      <c r="F4947" s="720" t="s">
        <v>6123</v>
      </c>
      <c r="G4947" s="718" t="s">
        <v>6124</v>
      </c>
      <c r="H4947" s="718" t="s">
        <v>539</v>
      </c>
      <c r="I4947" s="718" t="s">
        <v>528</v>
      </c>
      <c r="J4947" s="718" t="s">
        <v>596</v>
      </c>
      <c r="K4947" s="721" t="s">
        <v>557</v>
      </c>
      <c r="L4947" s="732">
        <v>5</v>
      </c>
      <c r="M4947" s="733">
        <v>15000</v>
      </c>
      <c r="N4947" s="734" t="s">
        <v>557</v>
      </c>
      <c r="O4947" s="732">
        <v>6</v>
      </c>
      <c r="P4947" s="733">
        <v>18000</v>
      </c>
      <c r="Q4947" s="735" t="str">
        <f t="shared" si="140"/>
        <v>13 - INDETERMINADO</v>
      </c>
      <c r="R4947" s="736" t="s">
        <v>523</v>
      </c>
    </row>
    <row r="4948" spans="1:18" s="28" customFormat="1" ht="12" x14ac:dyDescent="0.2">
      <c r="A4948" s="717" t="s">
        <v>514</v>
      </c>
      <c r="B4948" s="718" t="s">
        <v>515</v>
      </c>
      <c r="C4948" s="718" t="s">
        <v>147</v>
      </c>
      <c r="D4948" s="718" t="s">
        <v>6125</v>
      </c>
      <c r="E4948" s="719">
        <v>10000</v>
      </c>
      <c r="F4948" s="720" t="s">
        <v>6126</v>
      </c>
      <c r="G4948" s="718" t="s">
        <v>6127</v>
      </c>
      <c r="H4948" s="718" t="s">
        <v>527</v>
      </c>
      <c r="I4948" s="718" t="s">
        <v>528</v>
      </c>
      <c r="J4948" s="718" t="s">
        <v>2826</v>
      </c>
      <c r="K4948" s="721" t="s">
        <v>700</v>
      </c>
      <c r="L4948" s="732">
        <v>3</v>
      </c>
      <c r="M4948" s="733">
        <v>30000</v>
      </c>
      <c r="N4948" s="734" t="s">
        <v>542</v>
      </c>
      <c r="O4948" s="732">
        <v>0</v>
      </c>
      <c r="P4948" s="733">
        <v>0</v>
      </c>
      <c r="Q4948" s="735"/>
      <c r="R4948" s="736" t="s">
        <v>543</v>
      </c>
    </row>
    <row r="4949" spans="1:18" s="28" customFormat="1" ht="12" x14ac:dyDescent="0.2">
      <c r="A4949" s="717" t="s">
        <v>514</v>
      </c>
      <c r="B4949" s="718" t="s">
        <v>515</v>
      </c>
      <c r="C4949" s="718" t="s">
        <v>147</v>
      </c>
      <c r="D4949" s="718" t="s">
        <v>1566</v>
      </c>
      <c r="E4949" s="719">
        <v>1800</v>
      </c>
      <c r="F4949" s="720" t="s">
        <v>6128</v>
      </c>
      <c r="G4949" s="718" t="s">
        <v>6129</v>
      </c>
      <c r="H4949" s="718"/>
      <c r="I4949" s="718" t="s">
        <v>6130</v>
      </c>
      <c r="J4949" s="718" t="s">
        <v>3074</v>
      </c>
      <c r="K4949" s="721" t="s">
        <v>1570</v>
      </c>
      <c r="L4949" s="732">
        <v>12</v>
      </c>
      <c r="M4949" s="733">
        <v>22410</v>
      </c>
      <c r="N4949" s="734" t="s">
        <v>1570</v>
      </c>
      <c r="O4949" s="732">
        <v>6</v>
      </c>
      <c r="P4949" s="733">
        <v>10800</v>
      </c>
      <c r="Q4949" s="735" t="str">
        <f t="shared" ref="Q4949:Q4966" si="141">+N4949</f>
        <v>52 - INDETERMINADO</v>
      </c>
      <c r="R4949" s="736" t="s">
        <v>523</v>
      </c>
    </row>
    <row r="4950" spans="1:18" s="28" customFormat="1" ht="12" x14ac:dyDescent="0.2">
      <c r="A4950" s="717" t="s">
        <v>514</v>
      </c>
      <c r="B4950" s="718" t="s">
        <v>515</v>
      </c>
      <c r="C4950" s="718" t="s">
        <v>147</v>
      </c>
      <c r="D4950" s="718" t="s">
        <v>6131</v>
      </c>
      <c r="E4950" s="719">
        <v>6000</v>
      </c>
      <c r="F4950" s="720" t="s">
        <v>6132</v>
      </c>
      <c r="G4950" s="718" t="s">
        <v>6133</v>
      </c>
      <c r="H4950" s="718" t="s">
        <v>519</v>
      </c>
      <c r="I4950" s="718" t="s">
        <v>528</v>
      </c>
      <c r="J4950" s="718" t="s">
        <v>547</v>
      </c>
      <c r="K4950" s="721" t="s">
        <v>1127</v>
      </c>
      <c r="L4950" s="732">
        <v>4</v>
      </c>
      <c r="M4950" s="733">
        <v>19600</v>
      </c>
      <c r="N4950" s="734" t="s">
        <v>1127</v>
      </c>
      <c r="O4950" s="732">
        <v>0</v>
      </c>
      <c r="P4950" s="733">
        <v>0</v>
      </c>
      <c r="Q4950" s="735" t="str">
        <f t="shared" si="141"/>
        <v>1 - INDETERMINADO</v>
      </c>
      <c r="R4950" s="736" t="s">
        <v>523</v>
      </c>
    </row>
    <row r="4951" spans="1:18" s="28" customFormat="1" ht="12" x14ac:dyDescent="0.2">
      <c r="A4951" s="717" t="s">
        <v>514</v>
      </c>
      <c r="B4951" s="718" t="s">
        <v>549</v>
      </c>
      <c r="C4951" s="718" t="s">
        <v>147</v>
      </c>
      <c r="D4951" s="718" t="s">
        <v>2332</v>
      </c>
      <c r="E4951" s="719">
        <v>3000</v>
      </c>
      <c r="F4951" s="720" t="s">
        <v>6134</v>
      </c>
      <c r="G4951" s="718" t="s">
        <v>6135</v>
      </c>
      <c r="H4951" s="718" t="s">
        <v>539</v>
      </c>
      <c r="I4951" s="718" t="s">
        <v>520</v>
      </c>
      <c r="J4951" s="718" t="s">
        <v>576</v>
      </c>
      <c r="K4951" s="721">
        <v>3</v>
      </c>
      <c r="L4951" s="732">
        <v>8</v>
      </c>
      <c r="M4951" s="733">
        <v>23156.67</v>
      </c>
      <c r="N4951" s="734">
        <v>0</v>
      </c>
      <c r="O4951" s="732">
        <v>6</v>
      </c>
      <c r="P4951" s="733">
        <v>18000</v>
      </c>
      <c r="Q4951" s="735">
        <f t="shared" si="141"/>
        <v>0</v>
      </c>
      <c r="R4951" s="736" t="s">
        <v>523</v>
      </c>
    </row>
    <row r="4952" spans="1:18" s="28" customFormat="1" ht="12" x14ac:dyDescent="0.2">
      <c r="A4952" s="717" t="s">
        <v>514</v>
      </c>
      <c r="B4952" s="718" t="s">
        <v>515</v>
      </c>
      <c r="C4952" s="718" t="s">
        <v>147</v>
      </c>
      <c r="D4952" s="718" t="s">
        <v>661</v>
      </c>
      <c r="E4952" s="719">
        <v>3000</v>
      </c>
      <c r="F4952" s="720" t="s">
        <v>6136</v>
      </c>
      <c r="G4952" s="718" t="s">
        <v>6137</v>
      </c>
      <c r="H4952" s="718" t="s">
        <v>527</v>
      </c>
      <c r="I4952" s="718" t="s">
        <v>528</v>
      </c>
      <c r="J4952" s="718" t="s">
        <v>664</v>
      </c>
      <c r="K4952" s="721" t="s">
        <v>557</v>
      </c>
      <c r="L4952" s="732">
        <v>5</v>
      </c>
      <c r="M4952" s="733">
        <v>15000</v>
      </c>
      <c r="N4952" s="734" t="s">
        <v>557</v>
      </c>
      <c r="O4952" s="732">
        <v>6</v>
      </c>
      <c r="P4952" s="733">
        <v>14650.630000000001</v>
      </c>
      <c r="Q4952" s="735" t="str">
        <f t="shared" si="141"/>
        <v>13 - INDETERMINADO</v>
      </c>
      <c r="R4952" s="736" t="s">
        <v>523</v>
      </c>
    </row>
    <row r="4953" spans="1:18" s="28" customFormat="1" ht="12" x14ac:dyDescent="0.2">
      <c r="A4953" s="717" t="s">
        <v>514</v>
      </c>
      <c r="B4953" s="718" t="s">
        <v>549</v>
      </c>
      <c r="C4953" s="718" t="s">
        <v>147</v>
      </c>
      <c r="D4953" s="718" t="s">
        <v>550</v>
      </c>
      <c r="E4953" s="719">
        <v>4000</v>
      </c>
      <c r="F4953" s="720" t="s">
        <v>6138</v>
      </c>
      <c r="G4953" s="718" t="s">
        <v>6139</v>
      </c>
      <c r="H4953" s="718" t="s">
        <v>519</v>
      </c>
      <c r="I4953" s="718" t="s">
        <v>528</v>
      </c>
      <c r="J4953" s="718" t="s">
        <v>547</v>
      </c>
      <c r="K4953" s="721" t="s">
        <v>6140</v>
      </c>
      <c r="L4953" s="732">
        <v>3</v>
      </c>
      <c r="M4953" s="733">
        <v>9466.66</v>
      </c>
      <c r="N4953" s="734">
        <v>0</v>
      </c>
      <c r="O4953" s="732">
        <v>6</v>
      </c>
      <c r="P4953" s="733">
        <v>24000</v>
      </c>
      <c r="Q4953" s="735">
        <f t="shared" si="141"/>
        <v>0</v>
      </c>
      <c r="R4953" s="736" t="s">
        <v>523</v>
      </c>
    </row>
    <row r="4954" spans="1:18" s="28" customFormat="1" ht="12" x14ac:dyDescent="0.2">
      <c r="A4954" s="717" t="s">
        <v>514</v>
      </c>
      <c r="B4954" s="718" t="s">
        <v>515</v>
      </c>
      <c r="C4954" s="718" t="s">
        <v>147</v>
      </c>
      <c r="D4954" s="718" t="s">
        <v>1863</v>
      </c>
      <c r="E4954" s="719">
        <v>1900</v>
      </c>
      <c r="F4954" s="720" t="s">
        <v>6141</v>
      </c>
      <c r="G4954" s="718" t="s">
        <v>6142</v>
      </c>
      <c r="H4954" s="718" t="s">
        <v>623</v>
      </c>
      <c r="I4954" s="718" t="s">
        <v>738</v>
      </c>
      <c r="J4954" s="718" t="s">
        <v>6143</v>
      </c>
      <c r="K4954" s="721" t="s">
        <v>522</v>
      </c>
      <c r="L4954" s="732">
        <v>12</v>
      </c>
      <c r="M4954" s="733">
        <v>23610</v>
      </c>
      <c r="N4954" s="734" t="s">
        <v>522</v>
      </c>
      <c r="O4954" s="732">
        <v>6</v>
      </c>
      <c r="P4954" s="733">
        <v>11400</v>
      </c>
      <c r="Q4954" s="735" t="str">
        <f t="shared" si="141"/>
        <v>99 - INDETERMINADO</v>
      </c>
      <c r="R4954" s="736" t="s">
        <v>523</v>
      </c>
    </row>
    <row r="4955" spans="1:18" s="28" customFormat="1" ht="12" x14ac:dyDescent="0.2">
      <c r="A4955" s="717" t="s">
        <v>514</v>
      </c>
      <c r="B4955" s="718" t="s">
        <v>515</v>
      </c>
      <c r="C4955" s="718" t="s">
        <v>147</v>
      </c>
      <c r="D4955" s="718" t="s">
        <v>1536</v>
      </c>
      <c r="E4955" s="719">
        <v>1800</v>
      </c>
      <c r="F4955" s="720" t="s">
        <v>6144</v>
      </c>
      <c r="G4955" s="718" t="s">
        <v>6145</v>
      </c>
      <c r="H4955" s="718" t="s">
        <v>519</v>
      </c>
      <c r="I4955" s="718" t="s">
        <v>1332</v>
      </c>
      <c r="J4955" s="718" t="s">
        <v>1549</v>
      </c>
      <c r="K4955" s="721" t="s">
        <v>1001</v>
      </c>
      <c r="L4955" s="732">
        <v>12</v>
      </c>
      <c r="M4955" s="733">
        <v>22410</v>
      </c>
      <c r="N4955" s="734" t="s">
        <v>1001</v>
      </c>
      <c r="O4955" s="732">
        <v>6</v>
      </c>
      <c r="P4955" s="733">
        <v>10800</v>
      </c>
      <c r="Q4955" s="735" t="str">
        <f t="shared" si="141"/>
        <v>27 - INDETERMINADO</v>
      </c>
      <c r="R4955" s="736" t="s">
        <v>523</v>
      </c>
    </row>
    <row r="4956" spans="1:18" s="28" customFormat="1" ht="12" x14ac:dyDescent="0.2">
      <c r="A4956" s="717" t="s">
        <v>514</v>
      </c>
      <c r="B4956" s="718" t="s">
        <v>515</v>
      </c>
      <c r="C4956" s="718" t="s">
        <v>147</v>
      </c>
      <c r="D4956" s="718" t="s">
        <v>5569</v>
      </c>
      <c r="E4956" s="719">
        <v>1800</v>
      </c>
      <c r="F4956" s="720" t="s">
        <v>6146</v>
      </c>
      <c r="G4956" s="718" t="s">
        <v>6147</v>
      </c>
      <c r="H4956" s="718"/>
      <c r="I4956" s="718" t="s">
        <v>5165</v>
      </c>
      <c r="J4956" s="718" t="s">
        <v>5166</v>
      </c>
      <c r="K4956" s="721" t="s">
        <v>1236</v>
      </c>
      <c r="L4956" s="732">
        <v>12</v>
      </c>
      <c r="M4956" s="733">
        <v>22110</v>
      </c>
      <c r="N4956" s="734" t="s">
        <v>1236</v>
      </c>
      <c r="O4956" s="732">
        <v>6</v>
      </c>
      <c r="P4956" s="733">
        <v>10500</v>
      </c>
      <c r="Q4956" s="735" t="str">
        <f t="shared" si="141"/>
        <v>32 - INDETERMINADO</v>
      </c>
      <c r="R4956" s="736" t="s">
        <v>523</v>
      </c>
    </row>
    <row r="4957" spans="1:18" s="28" customFormat="1" ht="12" x14ac:dyDescent="0.2">
      <c r="A4957" s="717" t="s">
        <v>514</v>
      </c>
      <c r="B4957" s="718" t="s">
        <v>515</v>
      </c>
      <c r="C4957" s="718" t="s">
        <v>147</v>
      </c>
      <c r="D4957" s="718" t="s">
        <v>6148</v>
      </c>
      <c r="E4957" s="719">
        <v>8500</v>
      </c>
      <c r="F4957" s="720" t="s">
        <v>6149</v>
      </c>
      <c r="G4957" s="718" t="s">
        <v>6150</v>
      </c>
      <c r="H4957" s="718" t="s">
        <v>539</v>
      </c>
      <c r="I4957" s="718" t="s">
        <v>528</v>
      </c>
      <c r="J4957" s="718" t="s">
        <v>1517</v>
      </c>
      <c r="K4957" s="721" t="s">
        <v>567</v>
      </c>
      <c r="L4957" s="732">
        <v>5</v>
      </c>
      <c r="M4957" s="733">
        <v>42500</v>
      </c>
      <c r="N4957" s="734" t="s">
        <v>567</v>
      </c>
      <c r="O4957" s="732">
        <v>6</v>
      </c>
      <c r="P4957" s="733">
        <v>51000</v>
      </c>
      <c r="Q4957" s="735" t="str">
        <f t="shared" si="141"/>
        <v>16 - INDETERMINADO</v>
      </c>
      <c r="R4957" s="736" t="s">
        <v>523</v>
      </c>
    </row>
    <row r="4958" spans="1:18" s="28" customFormat="1" ht="12" x14ac:dyDescent="0.2">
      <c r="A4958" s="717" t="s">
        <v>514</v>
      </c>
      <c r="B4958" s="718" t="s">
        <v>515</v>
      </c>
      <c r="C4958" s="718" t="s">
        <v>147</v>
      </c>
      <c r="D4958" s="718" t="s">
        <v>585</v>
      </c>
      <c r="E4958" s="719">
        <v>3000</v>
      </c>
      <c r="F4958" s="720" t="s">
        <v>6151</v>
      </c>
      <c r="G4958" s="718" t="s">
        <v>6152</v>
      </c>
      <c r="H4958" s="718" t="s">
        <v>527</v>
      </c>
      <c r="I4958" s="718" t="s">
        <v>520</v>
      </c>
      <c r="J4958" s="718" t="s">
        <v>3834</v>
      </c>
      <c r="K4958" s="721" t="s">
        <v>557</v>
      </c>
      <c r="L4958" s="732">
        <v>5</v>
      </c>
      <c r="M4958" s="733">
        <v>15000</v>
      </c>
      <c r="N4958" s="734" t="s">
        <v>557</v>
      </c>
      <c r="O4958" s="732">
        <v>6</v>
      </c>
      <c r="P4958" s="733">
        <v>17900</v>
      </c>
      <c r="Q4958" s="735" t="str">
        <f t="shared" si="141"/>
        <v>13 - INDETERMINADO</v>
      </c>
      <c r="R4958" s="736" t="s">
        <v>523</v>
      </c>
    </row>
    <row r="4959" spans="1:18" s="28" customFormat="1" ht="12" x14ac:dyDescent="0.2">
      <c r="A4959" s="717" t="s">
        <v>514</v>
      </c>
      <c r="B4959" s="718" t="s">
        <v>515</v>
      </c>
      <c r="C4959" s="718" t="s">
        <v>147</v>
      </c>
      <c r="D4959" s="718" t="s">
        <v>6153</v>
      </c>
      <c r="E4959" s="719">
        <v>3500</v>
      </c>
      <c r="F4959" s="720" t="s">
        <v>6154</v>
      </c>
      <c r="G4959" s="718" t="s">
        <v>6155</v>
      </c>
      <c r="H4959" s="718" t="s">
        <v>623</v>
      </c>
      <c r="I4959" s="718" t="s">
        <v>738</v>
      </c>
      <c r="J4959" s="718" t="s">
        <v>3217</v>
      </c>
      <c r="K4959" s="721" t="s">
        <v>700</v>
      </c>
      <c r="L4959" s="732">
        <v>12</v>
      </c>
      <c r="M4959" s="733">
        <v>42600</v>
      </c>
      <c r="N4959" s="734" t="s">
        <v>700</v>
      </c>
      <c r="O4959" s="732">
        <v>6</v>
      </c>
      <c r="P4959" s="733">
        <v>21000</v>
      </c>
      <c r="Q4959" s="735" t="str">
        <f t="shared" si="141"/>
        <v>3 - INDETERMINADO</v>
      </c>
      <c r="R4959" s="736" t="s">
        <v>523</v>
      </c>
    </row>
    <row r="4960" spans="1:18" s="28" customFormat="1" ht="12" x14ac:dyDescent="0.2">
      <c r="A4960" s="717" t="s">
        <v>514</v>
      </c>
      <c r="B4960" s="718" t="s">
        <v>515</v>
      </c>
      <c r="C4960" s="718" t="s">
        <v>147</v>
      </c>
      <c r="D4960" s="718" t="s">
        <v>6156</v>
      </c>
      <c r="E4960" s="719">
        <v>2500</v>
      </c>
      <c r="F4960" s="720" t="s">
        <v>6157</v>
      </c>
      <c r="G4960" s="718" t="s">
        <v>6158</v>
      </c>
      <c r="H4960" s="718" t="s">
        <v>527</v>
      </c>
      <c r="I4960" s="718" t="s">
        <v>520</v>
      </c>
      <c r="J4960" s="718" t="s">
        <v>1400</v>
      </c>
      <c r="K4960" s="721" t="s">
        <v>940</v>
      </c>
      <c r="L4960" s="732">
        <v>12</v>
      </c>
      <c r="M4960" s="733">
        <v>30600</v>
      </c>
      <c r="N4960" s="734" t="s">
        <v>940</v>
      </c>
      <c r="O4960" s="732">
        <v>6</v>
      </c>
      <c r="P4960" s="733">
        <v>14916.67</v>
      </c>
      <c r="Q4960" s="735" t="str">
        <f t="shared" si="141"/>
        <v>18 - INDETERMINADO</v>
      </c>
      <c r="R4960" s="736" t="s">
        <v>523</v>
      </c>
    </row>
    <row r="4961" spans="1:18" s="28" customFormat="1" ht="12" x14ac:dyDescent="0.2">
      <c r="A4961" s="717" t="s">
        <v>514</v>
      </c>
      <c r="B4961" s="718" t="s">
        <v>515</v>
      </c>
      <c r="C4961" s="718" t="s">
        <v>147</v>
      </c>
      <c r="D4961" s="718" t="s">
        <v>550</v>
      </c>
      <c r="E4961" s="719">
        <v>3000</v>
      </c>
      <c r="F4961" s="720" t="s">
        <v>6159</v>
      </c>
      <c r="G4961" s="718" t="s">
        <v>6160</v>
      </c>
      <c r="H4961" s="718" t="s">
        <v>519</v>
      </c>
      <c r="I4961" s="718" t="s">
        <v>520</v>
      </c>
      <c r="J4961" s="718" t="s">
        <v>534</v>
      </c>
      <c r="K4961" s="721" t="s">
        <v>535</v>
      </c>
      <c r="L4961" s="732">
        <v>12</v>
      </c>
      <c r="M4961" s="733">
        <v>36600</v>
      </c>
      <c r="N4961" s="734" t="s">
        <v>535</v>
      </c>
      <c r="O4961" s="732">
        <v>6</v>
      </c>
      <c r="P4961" s="733">
        <v>17090.330000000002</v>
      </c>
      <c r="Q4961" s="735" t="str">
        <f t="shared" si="141"/>
        <v>12 - INDETERMINADO</v>
      </c>
      <c r="R4961" s="736" t="s">
        <v>523</v>
      </c>
    </row>
    <row r="4962" spans="1:18" s="28" customFormat="1" ht="12" x14ac:dyDescent="0.2">
      <c r="A4962" s="717" t="s">
        <v>514</v>
      </c>
      <c r="B4962" s="718" t="s">
        <v>515</v>
      </c>
      <c r="C4962" s="718" t="s">
        <v>147</v>
      </c>
      <c r="D4962" s="718" t="s">
        <v>819</v>
      </c>
      <c r="E4962" s="719">
        <v>4000</v>
      </c>
      <c r="F4962" s="720" t="s">
        <v>6161</v>
      </c>
      <c r="G4962" s="718" t="s">
        <v>6162</v>
      </c>
      <c r="H4962" s="718" t="s">
        <v>519</v>
      </c>
      <c r="I4962" s="718" t="s">
        <v>520</v>
      </c>
      <c r="J4962" s="718" t="s">
        <v>534</v>
      </c>
      <c r="K4962" s="721" t="s">
        <v>535</v>
      </c>
      <c r="L4962" s="732">
        <v>12</v>
      </c>
      <c r="M4962" s="733">
        <v>48600</v>
      </c>
      <c r="N4962" s="734" t="s">
        <v>535</v>
      </c>
      <c r="O4962" s="732">
        <v>6</v>
      </c>
      <c r="P4962" s="733">
        <v>23990.839999999997</v>
      </c>
      <c r="Q4962" s="735" t="str">
        <f t="shared" si="141"/>
        <v>12 - INDETERMINADO</v>
      </c>
      <c r="R4962" s="736" t="s">
        <v>523</v>
      </c>
    </row>
    <row r="4963" spans="1:18" s="28" customFormat="1" ht="12" x14ac:dyDescent="0.2">
      <c r="A4963" s="717" t="s">
        <v>514</v>
      </c>
      <c r="B4963" s="718" t="s">
        <v>515</v>
      </c>
      <c r="C4963" s="718" t="s">
        <v>147</v>
      </c>
      <c r="D4963" s="718" t="s">
        <v>6163</v>
      </c>
      <c r="E4963" s="719">
        <v>6000</v>
      </c>
      <c r="F4963" s="720" t="s">
        <v>6164</v>
      </c>
      <c r="G4963" s="718" t="s">
        <v>6165</v>
      </c>
      <c r="H4963" s="718" t="s">
        <v>527</v>
      </c>
      <c r="I4963" s="718" t="s">
        <v>528</v>
      </c>
      <c r="J4963" s="718" t="s">
        <v>656</v>
      </c>
      <c r="K4963" s="721" t="s">
        <v>700</v>
      </c>
      <c r="L4963" s="732">
        <v>12</v>
      </c>
      <c r="M4963" s="733">
        <v>72600</v>
      </c>
      <c r="N4963" s="734" t="s">
        <v>700</v>
      </c>
      <c r="O4963" s="732">
        <v>6</v>
      </c>
      <c r="P4963" s="733">
        <v>35460.42</v>
      </c>
      <c r="Q4963" s="735" t="str">
        <f t="shared" si="141"/>
        <v>3 - INDETERMINADO</v>
      </c>
      <c r="R4963" s="736" t="s">
        <v>523</v>
      </c>
    </row>
    <row r="4964" spans="1:18" s="28" customFormat="1" ht="12" x14ac:dyDescent="0.2">
      <c r="A4964" s="717" t="s">
        <v>514</v>
      </c>
      <c r="B4964" s="718" t="s">
        <v>515</v>
      </c>
      <c r="C4964" s="718" t="s">
        <v>147</v>
      </c>
      <c r="D4964" s="718" t="s">
        <v>585</v>
      </c>
      <c r="E4964" s="719">
        <v>3000</v>
      </c>
      <c r="F4964" s="720" t="s">
        <v>6166</v>
      </c>
      <c r="G4964" s="718" t="s">
        <v>6167</v>
      </c>
      <c r="H4964" s="718" t="s">
        <v>527</v>
      </c>
      <c r="I4964" s="718" t="s">
        <v>520</v>
      </c>
      <c r="J4964" s="718" t="s">
        <v>6168</v>
      </c>
      <c r="K4964" s="721" t="s">
        <v>557</v>
      </c>
      <c r="L4964" s="732">
        <v>5</v>
      </c>
      <c r="M4964" s="733">
        <v>15000</v>
      </c>
      <c r="N4964" s="734" t="s">
        <v>557</v>
      </c>
      <c r="O4964" s="732">
        <v>6</v>
      </c>
      <c r="P4964" s="733">
        <v>18000</v>
      </c>
      <c r="Q4964" s="735" t="str">
        <f t="shared" si="141"/>
        <v>13 - INDETERMINADO</v>
      </c>
      <c r="R4964" s="736" t="s">
        <v>523</v>
      </c>
    </row>
    <row r="4965" spans="1:18" s="28" customFormat="1" ht="12" x14ac:dyDescent="0.2">
      <c r="A4965" s="717" t="s">
        <v>514</v>
      </c>
      <c r="B4965" s="718" t="s">
        <v>515</v>
      </c>
      <c r="C4965" s="718" t="s">
        <v>147</v>
      </c>
      <c r="D4965" s="718" t="s">
        <v>6169</v>
      </c>
      <c r="E4965" s="719">
        <v>6000</v>
      </c>
      <c r="F4965" s="720" t="s">
        <v>6170</v>
      </c>
      <c r="G4965" s="718" t="s">
        <v>6171</v>
      </c>
      <c r="H4965" s="718" t="s">
        <v>527</v>
      </c>
      <c r="I4965" s="718" t="s">
        <v>528</v>
      </c>
      <c r="J4965" s="718" t="s">
        <v>1384</v>
      </c>
      <c r="K4965" s="721" t="s">
        <v>535</v>
      </c>
      <c r="L4965" s="732">
        <v>5</v>
      </c>
      <c r="M4965" s="733">
        <v>30000</v>
      </c>
      <c r="N4965" s="734" t="s">
        <v>535</v>
      </c>
      <c r="O4965" s="732">
        <v>6</v>
      </c>
      <c r="P4965" s="733">
        <v>35746.25</v>
      </c>
      <c r="Q4965" s="735" t="str">
        <f t="shared" si="141"/>
        <v>12 - INDETERMINADO</v>
      </c>
      <c r="R4965" s="736" t="s">
        <v>523</v>
      </c>
    </row>
    <row r="4966" spans="1:18" s="28" customFormat="1" ht="12" x14ac:dyDescent="0.2">
      <c r="A4966" s="717" t="s">
        <v>514</v>
      </c>
      <c r="B4966" s="718" t="s">
        <v>515</v>
      </c>
      <c r="C4966" s="718" t="s">
        <v>147</v>
      </c>
      <c r="D4966" s="718" t="s">
        <v>1576</v>
      </c>
      <c r="E4966" s="719">
        <v>3000</v>
      </c>
      <c r="F4966" s="720" t="s">
        <v>6172</v>
      </c>
      <c r="G4966" s="718" t="s">
        <v>6173</v>
      </c>
      <c r="H4966" s="718" t="s">
        <v>527</v>
      </c>
      <c r="I4966" s="718" t="s">
        <v>528</v>
      </c>
      <c r="J4966" s="718" t="s">
        <v>529</v>
      </c>
      <c r="K4966" s="721" t="s">
        <v>557</v>
      </c>
      <c r="L4966" s="732">
        <v>5</v>
      </c>
      <c r="M4966" s="733">
        <v>14787.33</v>
      </c>
      <c r="N4966" s="734" t="s">
        <v>557</v>
      </c>
      <c r="O4966" s="732">
        <v>6</v>
      </c>
      <c r="P4966" s="733">
        <v>18000</v>
      </c>
      <c r="Q4966" s="735" t="str">
        <f t="shared" si="141"/>
        <v>13 - INDETERMINADO</v>
      </c>
      <c r="R4966" s="736" t="s">
        <v>523</v>
      </c>
    </row>
    <row r="4967" spans="1:18" s="28" customFormat="1" ht="12" x14ac:dyDescent="0.2">
      <c r="A4967" s="717" t="s">
        <v>514</v>
      </c>
      <c r="B4967" s="718" t="s">
        <v>515</v>
      </c>
      <c r="C4967" s="718" t="s">
        <v>147</v>
      </c>
      <c r="D4967" s="718" t="s">
        <v>1369</v>
      </c>
      <c r="E4967" s="719">
        <v>3000</v>
      </c>
      <c r="F4967" s="720" t="s">
        <v>6174</v>
      </c>
      <c r="G4967" s="718" t="s">
        <v>6175</v>
      </c>
      <c r="H4967" s="718" t="s">
        <v>519</v>
      </c>
      <c r="I4967" s="718" t="s">
        <v>528</v>
      </c>
      <c r="J4967" s="718" t="s">
        <v>547</v>
      </c>
      <c r="K4967" s="721">
        <v>2</v>
      </c>
      <c r="L4967" s="732">
        <v>1</v>
      </c>
      <c r="M4967" s="733">
        <v>3000</v>
      </c>
      <c r="N4967" s="734" t="s">
        <v>542</v>
      </c>
      <c r="O4967" s="732">
        <v>0</v>
      </c>
      <c r="P4967" s="733">
        <v>0</v>
      </c>
      <c r="Q4967" s="735"/>
      <c r="R4967" s="736" t="s">
        <v>543</v>
      </c>
    </row>
    <row r="4968" spans="1:18" s="28" customFormat="1" ht="12" x14ac:dyDescent="0.2">
      <c r="A4968" s="717" t="s">
        <v>514</v>
      </c>
      <c r="B4968" s="718" t="s">
        <v>549</v>
      </c>
      <c r="C4968" s="718" t="s">
        <v>147</v>
      </c>
      <c r="D4968" s="718" t="s">
        <v>626</v>
      </c>
      <c r="E4968" s="719">
        <v>2500</v>
      </c>
      <c r="F4968" s="720" t="s">
        <v>6174</v>
      </c>
      <c r="G4968" s="718" t="s">
        <v>6175</v>
      </c>
      <c r="H4968" s="718" t="s">
        <v>519</v>
      </c>
      <c r="I4968" s="718" t="s">
        <v>528</v>
      </c>
      <c r="J4968" s="718" t="s">
        <v>547</v>
      </c>
      <c r="K4968" s="721" t="s">
        <v>6176</v>
      </c>
      <c r="L4968" s="732">
        <v>8</v>
      </c>
      <c r="M4968" s="733">
        <v>19113.34</v>
      </c>
      <c r="N4968" s="734">
        <v>0</v>
      </c>
      <c r="O4968" s="732">
        <v>0</v>
      </c>
      <c r="P4968" s="733">
        <v>0</v>
      </c>
      <c r="Q4968" s="735"/>
      <c r="R4968" s="736" t="s">
        <v>543</v>
      </c>
    </row>
    <row r="4969" spans="1:18" s="28" customFormat="1" ht="12" x14ac:dyDescent="0.2">
      <c r="A4969" s="717" t="s">
        <v>514</v>
      </c>
      <c r="B4969" s="718" t="s">
        <v>549</v>
      </c>
      <c r="C4969" s="718" t="s">
        <v>147</v>
      </c>
      <c r="D4969" s="718" t="s">
        <v>986</v>
      </c>
      <c r="E4969" s="719">
        <v>4500</v>
      </c>
      <c r="F4969" s="720" t="s">
        <v>6174</v>
      </c>
      <c r="G4969" s="718" t="s">
        <v>6175</v>
      </c>
      <c r="H4969" s="718" t="s">
        <v>519</v>
      </c>
      <c r="I4969" s="718" t="s">
        <v>528</v>
      </c>
      <c r="J4969" s="718" t="s">
        <v>547</v>
      </c>
      <c r="K4969" s="721" t="s">
        <v>542</v>
      </c>
      <c r="L4969" s="732">
        <v>0</v>
      </c>
      <c r="M4969" s="733">
        <v>0</v>
      </c>
      <c r="N4969" s="734">
        <v>0</v>
      </c>
      <c r="O4969" s="732">
        <v>2</v>
      </c>
      <c r="P4969" s="733">
        <v>8550</v>
      </c>
      <c r="Q4969" s="735"/>
      <c r="R4969" s="736" t="s">
        <v>543</v>
      </c>
    </row>
    <row r="4970" spans="1:18" s="28" customFormat="1" ht="12" x14ac:dyDescent="0.2">
      <c r="A4970" s="717" t="s">
        <v>514</v>
      </c>
      <c r="B4970" s="718" t="s">
        <v>549</v>
      </c>
      <c r="C4970" s="718" t="s">
        <v>147</v>
      </c>
      <c r="D4970" s="718" t="s">
        <v>6177</v>
      </c>
      <c r="E4970" s="719">
        <v>4000</v>
      </c>
      <c r="F4970" s="720" t="s">
        <v>6178</v>
      </c>
      <c r="G4970" s="718" t="s">
        <v>6179</v>
      </c>
      <c r="H4970" s="718" t="s">
        <v>527</v>
      </c>
      <c r="I4970" s="718" t="s">
        <v>528</v>
      </c>
      <c r="J4970" s="718" t="s">
        <v>6180</v>
      </c>
      <c r="K4970" s="721" t="s">
        <v>6181</v>
      </c>
      <c r="L4970" s="732">
        <v>8</v>
      </c>
      <c r="M4970" s="733">
        <v>30313.34</v>
      </c>
      <c r="N4970" s="734">
        <v>0</v>
      </c>
      <c r="O4970" s="732">
        <v>3</v>
      </c>
      <c r="P4970" s="733">
        <v>9330.83</v>
      </c>
      <c r="Q4970" s="735"/>
      <c r="R4970" s="736" t="s">
        <v>543</v>
      </c>
    </row>
    <row r="4971" spans="1:18" s="28" customFormat="1" ht="12" x14ac:dyDescent="0.2">
      <c r="A4971" s="717" t="s">
        <v>514</v>
      </c>
      <c r="B4971" s="718" t="s">
        <v>515</v>
      </c>
      <c r="C4971" s="718" t="s">
        <v>147</v>
      </c>
      <c r="D4971" s="718" t="s">
        <v>962</v>
      </c>
      <c r="E4971" s="719">
        <v>5000</v>
      </c>
      <c r="F4971" s="720" t="s">
        <v>6178</v>
      </c>
      <c r="G4971" s="718" t="s">
        <v>6179</v>
      </c>
      <c r="H4971" s="718" t="s">
        <v>527</v>
      </c>
      <c r="I4971" s="718" t="s">
        <v>528</v>
      </c>
      <c r="J4971" s="718" t="s">
        <v>6180</v>
      </c>
      <c r="K4971" s="721" t="s">
        <v>542</v>
      </c>
      <c r="L4971" s="732">
        <v>0</v>
      </c>
      <c r="M4971" s="733">
        <v>0</v>
      </c>
      <c r="N4971" s="734">
        <v>0</v>
      </c>
      <c r="O4971" s="732">
        <v>4</v>
      </c>
      <c r="P4971" s="733">
        <v>18185.059999999998</v>
      </c>
      <c r="Q4971" s="735">
        <f>+N4971</f>
        <v>0</v>
      </c>
      <c r="R4971" s="736" t="s">
        <v>523</v>
      </c>
    </row>
    <row r="4972" spans="1:18" s="28" customFormat="1" ht="12" x14ac:dyDescent="0.2">
      <c r="A4972" s="717" t="s">
        <v>514</v>
      </c>
      <c r="B4972" s="718" t="s">
        <v>549</v>
      </c>
      <c r="C4972" s="718" t="s">
        <v>147</v>
      </c>
      <c r="D4972" s="718" t="s">
        <v>550</v>
      </c>
      <c r="E4972" s="719">
        <v>4000</v>
      </c>
      <c r="F4972" s="720" t="s">
        <v>6182</v>
      </c>
      <c r="G4972" s="718" t="s">
        <v>6183</v>
      </c>
      <c r="H4972" s="718" t="s">
        <v>519</v>
      </c>
      <c r="I4972" s="718" t="s">
        <v>520</v>
      </c>
      <c r="J4972" s="718" t="s">
        <v>1147</v>
      </c>
      <c r="K4972" s="721" t="s">
        <v>6184</v>
      </c>
      <c r="L4972" s="732">
        <v>3</v>
      </c>
      <c r="M4972" s="733">
        <v>11380</v>
      </c>
      <c r="N4972" s="734">
        <v>0</v>
      </c>
      <c r="O4972" s="732">
        <v>6</v>
      </c>
      <c r="P4972" s="733">
        <v>23999.17</v>
      </c>
      <c r="Q4972" s="735"/>
      <c r="R4972" s="736" t="s">
        <v>543</v>
      </c>
    </row>
    <row r="4973" spans="1:18" s="28" customFormat="1" ht="12" x14ac:dyDescent="0.2">
      <c r="A4973" s="717" t="s">
        <v>514</v>
      </c>
      <c r="B4973" s="718" t="s">
        <v>515</v>
      </c>
      <c r="C4973" s="718" t="s">
        <v>147</v>
      </c>
      <c r="D4973" s="718" t="s">
        <v>814</v>
      </c>
      <c r="E4973" s="719">
        <v>8000</v>
      </c>
      <c r="F4973" s="720" t="s">
        <v>6185</v>
      </c>
      <c r="G4973" s="718" t="s">
        <v>6186</v>
      </c>
      <c r="H4973" s="718" t="s">
        <v>519</v>
      </c>
      <c r="I4973" s="718" t="s">
        <v>528</v>
      </c>
      <c r="J4973" s="718" t="s">
        <v>547</v>
      </c>
      <c r="K4973" s="721" t="s">
        <v>6187</v>
      </c>
      <c r="L4973" s="732">
        <v>3</v>
      </c>
      <c r="M4973" s="733">
        <v>22850</v>
      </c>
      <c r="N4973" s="734">
        <v>0</v>
      </c>
      <c r="O4973" s="732">
        <v>6</v>
      </c>
      <c r="P4973" s="733">
        <v>47842.229999999996</v>
      </c>
      <c r="Q4973" s="735"/>
      <c r="R4973" s="736" t="s">
        <v>543</v>
      </c>
    </row>
    <row r="4974" spans="1:18" s="28" customFormat="1" ht="12" x14ac:dyDescent="0.2">
      <c r="A4974" s="717" t="s">
        <v>514</v>
      </c>
      <c r="B4974" s="718" t="s">
        <v>515</v>
      </c>
      <c r="C4974" s="718" t="s">
        <v>147</v>
      </c>
      <c r="D4974" s="718" t="s">
        <v>2074</v>
      </c>
      <c r="E4974" s="719">
        <v>6000</v>
      </c>
      <c r="F4974" s="720" t="s">
        <v>6188</v>
      </c>
      <c r="G4974" s="718" t="s">
        <v>6189</v>
      </c>
      <c r="H4974" s="718" t="s">
        <v>519</v>
      </c>
      <c r="I4974" s="718" t="s">
        <v>528</v>
      </c>
      <c r="J4974" s="718" t="s">
        <v>547</v>
      </c>
      <c r="K4974" s="721" t="s">
        <v>530</v>
      </c>
      <c r="L4974" s="732">
        <v>5</v>
      </c>
      <c r="M4974" s="733">
        <v>30000</v>
      </c>
      <c r="N4974" s="734" t="s">
        <v>530</v>
      </c>
      <c r="O4974" s="732">
        <v>6</v>
      </c>
      <c r="P4974" s="733">
        <v>36000</v>
      </c>
      <c r="Q4974" s="735" t="str">
        <f>+N4974</f>
        <v>4 - INDETERMINADO</v>
      </c>
      <c r="R4974" s="736" t="s">
        <v>523</v>
      </c>
    </row>
    <row r="4975" spans="1:18" s="28" customFormat="1" ht="12" x14ac:dyDescent="0.2">
      <c r="A4975" s="717" t="s">
        <v>514</v>
      </c>
      <c r="B4975" s="718" t="s">
        <v>549</v>
      </c>
      <c r="C4975" s="718" t="s">
        <v>147</v>
      </c>
      <c r="D4975" s="718" t="s">
        <v>544</v>
      </c>
      <c r="E4975" s="719">
        <v>4000</v>
      </c>
      <c r="F4975" s="720" t="s">
        <v>6190</v>
      </c>
      <c r="G4975" s="718" t="s">
        <v>6191</v>
      </c>
      <c r="H4975" s="718" t="s">
        <v>519</v>
      </c>
      <c r="I4975" s="718" t="s">
        <v>528</v>
      </c>
      <c r="J4975" s="718" t="s">
        <v>547</v>
      </c>
      <c r="K4975" s="721" t="s">
        <v>6192</v>
      </c>
      <c r="L4975" s="732">
        <v>3</v>
      </c>
      <c r="M4975" s="733">
        <v>11653.34</v>
      </c>
      <c r="N4975" s="734">
        <v>0</v>
      </c>
      <c r="O4975" s="732">
        <v>4</v>
      </c>
      <c r="P4975" s="733">
        <v>16000</v>
      </c>
      <c r="Q4975" s="735"/>
      <c r="R4975" s="736" t="s">
        <v>543</v>
      </c>
    </row>
    <row r="4976" spans="1:18" s="28" customFormat="1" ht="12" x14ac:dyDescent="0.2">
      <c r="A4976" s="717" t="s">
        <v>514</v>
      </c>
      <c r="B4976" s="718" t="s">
        <v>515</v>
      </c>
      <c r="C4976" s="718" t="s">
        <v>147</v>
      </c>
      <c r="D4976" s="718" t="s">
        <v>6193</v>
      </c>
      <c r="E4976" s="719">
        <v>1900</v>
      </c>
      <c r="F4976" s="720" t="s">
        <v>6194</v>
      </c>
      <c r="G4976" s="718" t="s">
        <v>6195</v>
      </c>
      <c r="H4976" s="718" t="s">
        <v>539</v>
      </c>
      <c r="I4976" s="718" t="s">
        <v>573</v>
      </c>
      <c r="J4976" s="718" t="s">
        <v>616</v>
      </c>
      <c r="K4976" s="721" t="s">
        <v>522</v>
      </c>
      <c r="L4976" s="732">
        <v>12</v>
      </c>
      <c r="M4976" s="733">
        <v>22406.67</v>
      </c>
      <c r="N4976" s="734" t="s">
        <v>522</v>
      </c>
      <c r="O4976" s="732">
        <v>6</v>
      </c>
      <c r="P4976" s="733">
        <v>11400</v>
      </c>
      <c r="Q4976" s="735" t="str">
        <f>+N4976</f>
        <v>99 - INDETERMINADO</v>
      </c>
      <c r="R4976" s="736" t="s">
        <v>523</v>
      </c>
    </row>
    <row r="4977" spans="1:18" s="28" customFormat="1" ht="12" x14ac:dyDescent="0.2">
      <c r="A4977" s="717" t="s">
        <v>514</v>
      </c>
      <c r="B4977" s="718" t="s">
        <v>515</v>
      </c>
      <c r="C4977" s="718" t="s">
        <v>147</v>
      </c>
      <c r="D4977" s="718" t="s">
        <v>6196</v>
      </c>
      <c r="E4977" s="719">
        <v>8000</v>
      </c>
      <c r="F4977" s="720" t="s">
        <v>6197</v>
      </c>
      <c r="G4977" s="718" t="s">
        <v>6198</v>
      </c>
      <c r="H4977" s="718"/>
      <c r="I4977" s="718" t="s">
        <v>528</v>
      </c>
      <c r="J4977" s="718" t="s">
        <v>6199</v>
      </c>
      <c r="K4977" s="721" t="s">
        <v>700</v>
      </c>
      <c r="L4977" s="732">
        <v>12</v>
      </c>
      <c r="M4977" s="733">
        <v>96600</v>
      </c>
      <c r="N4977" s="734" t="s">
        <v>700</v>
      </c>
      <c r="O4977" s="732">
        <v>6</v>
      </c>
      <c r="P4977" s="733">
        <v>47945</v>
      </c>
      <c r="Q4977" s="735" t="str">
        <f>+N4977</f>
        <v>3 - INDETERMINADO</v>
      </c>
      <c r="R4977" s="736" t="s">
        <v>523</v>
      </c>
    </row>
    <row r="4978" spans="1:18" s="28" customFormat="1" ht="12" x14ac:dyDescent="0.2">
      <c r="A4978" s="717" t="s">
        <v>514</v>
      </c>
      <c r="B4978" s="718" t="s">
        <v>515</v>
      </c>
      <c r="C4978" s="718" t="s">
        <v>147</v>
      </c>
      <c r="D4978" s="718" t="s">
        <v>573</v>
      </c>
      <c r="E4978" s="719">
        <v>2000</v>
      </c>
      <c r="F4978" s="720" t="s">
        <v>6200</v>
      </c>
      <c r="G4978" s="718" t="s">
        <v>6201</v>
      </c>
      <c r="H4978" s="718" t="s">
        <v>539</v>
      </c>
      <c r="I4978" s="718" t="s">
        <v>528</v>
      </c>
      <c r="J4978" s="718" t="s">
        <v>596</v>
      </c>
      <c r="K4978" s="721" t="s">
        <v>6202</v>
      </c>
      <c r="L4978" s="732">
        <v>4</v>
      </c>
      <c r="M4978" s="733">
        <v>5676.67</v>
      </c>
      <c r="N4978" s="734" t="s">
        <v>6202</v>
      </c>
      <c r="O4978" s="732">
        <v>6</v>
      </c>
      <c r="P4978" s="733">
        <v>11933.33</v>
      </c>
      <c r="Q4978" s="735" t="str">
        <f>+N4978</f>
        <v>47-2021</v>
      </c>
      <c r="R4978" s="736" t="s">
        <v>523</v>
      </c>
    </row>
    <row r="4979" spans="1:18" s="28" customFormat="1" ht="12" x14ac:dyDescent="0.2">
      <c r="A4979" s="717" t="s">
        <v>514</v>
      </c>
      <c r="B4979" s="718" t="s">
        <v>515</v>
      </c>
      <c r="C4979" s="718" t="s">
        <v>147</v>
      </c>
      <c r="D4979" s="718" t="s">
        <v>4744</v>
      </c>
      <c r="E4979" s="719">
        <v>2500</v>
      </c>
      <c r="F4979" s="720" t="s">
        <v>6203</v>
      </c>
      <c r="G4979" s="718" t="s">
        <v>6204</v>
      </c>
      <c r="H4979" s="718"/>
      <c r="I4979" s="718" t="s">
        <v>1332</v>
      </c>
      <c r="J4979" s="718" t="s">
        <v>6205</v>
      </c>
      <c r="K4979" s="721" t="s">
        <v>3597</v>
      </c>
      <c r="L4979" s="732">
        <v>12</v>
      </c>
      <c r="M4979" s="733">
        <v>30600</v>
      </c>
      <c r="N4979" s="734" t="s">
        <v>3597</v>
      </c>
      <c r="O4979" s="732">
        <v>6</v>
      </c>
      <c r="P4979" s="733">
        <v>14887.34</v>
      </c>
      <c r="Q4979" s="735" t="str">
        <f>+N4979</f>
        <v>35 - INDETERMINADO</v>
      </c>
      <c r="R4979" s="736" t="s">
        <v>523</v>
      </c>
    </row>
    <row r="4980" spans="1:18" s="28" customFormat="1" ht="12" x14ac:dyDescent="0.2">
      <c r="A4980" s="717" t="s">
        <v>514</v>
      </c>
      <c r="B4980" s="718" t="s">
        <v>515</v>
      </c>
      <c r="C4980" s="718" t="s">
        <v>147</v>
      </c>
      <c r="D4980" s="718" t="s">
        <v>889</v>
      </c>
      <c r="E4980" s="719">
        <v>15000</v>
      </c>
      <c r="F4980" s="720" t="s">
        <v>6206</v>
      </c>
      <c r="G4980" s="718" t="s">
        <v>6207</v>
      </c>
      <c r="H4980" s="718" t="s">
        <v>527</v>
      </c>
      <c r="I4980" s="718" t="s">
        <v>528</v>
      </c>
      <c r="J4980" s="718" t="s">
        <v>2030</v>
      </c>
      <c r="K4980" s="721" t="s">
        <v>763</v>
      </c>
      <c r="L4980" s="732">
        <v>12</v>
      </c>
      <c r="M4980" s="733">
        <v>180600</v>
      </c>
      <c r="N4980" s="734" t="s">
        <v>763</v>
      </c>
      <c r="O4980" s="732">
        <v>0</v>
      </c>
      <c r="P4980" s="733">
        <v>0</v>
      </c>
      <c r="Q4980" s="735"/>
      <c r="R4980" s="736" t="s">
        <v>543</v>
      </c>
    </row>
    <row r="4981" spans="1:18" s="28" customFormat="1" ht="12" x14ac:dyDescent="0.2">
      <c r="A4981" s="717" t="s">
        <v>514</v>
      </c>
      <c r="B4981" s="718" t="s">
        <v>515</v>
      </c>
      <c r="C4981" s="718" t="s">
        <v>147</v>
      </c>
      <c r="D4981" s="718" t="s">
        <v>6208</v>
      </c>
      <c r="E4981" s="719">
        <v>1200</v>
      </c>
      <c r="F4981" s="720" t="s">
        <v>6209</v>
      </c>
      <c r="G4981" s="718" t="s">
        <v>6210</v>
      </c>
      <c r="H4981" s="718"/>
      <c r="I4981" s="718" t="s">
        <v>6211</v>
      </c>
      <c r="J4981" s="718" t="s">
        <v>6211</v>
      </c>
      <c r="K4981" s="721" t="s">
        <v>522</v>
      </c>
      <c r="L4981" s="732">
        <v>12</v>
      </c>
      <c r="M4981" s="733">
        <v>14840</v>
      </c>
      <c r="N4981" s="734" t="s">
        <v>522</v>
      </c>
      <c r="O4981" s="732">
        <v>6</v>
      </c>
      <c r="P4981" s="733">
        <v>6440.58</v>
      </c>
      <c r="Q4981" s="735" t="str">
        <f t="shared" ref="Q4981:Q4986" si="142">+N4981</f>
        <v>99 - INDETERMINADO</v>
      </c>
      <c r="R4981" s="736" t="s">
        <v>523</v>
      </c>
    </row>
    <row r="4982" spans="1:18" s="28" customFormat="1" ht="12" x14ac:dyDescent="0.2">
      <c r="A4982" s="717" t="s">
        <v>514</v>
      </c>
      <c r="B4982" s="718" t="s">
        <v>515</v>
      </c>
      <c r="C4982" s="718" t="s">
        <v>147</v>
      </c>
      <c r="D4982" s="718" t="s">
        <v>1621</v>
      </c>
      <c r="E4982" s="719">
        <v>1200</v>
      </c>
      <c r="F4982" s="720" t="s">
        <v>6212</v>
      </c>
      <c r="G4982" s="718" t="s">
        <v>6213</v>
      </c>
      <c r="H4982" s="718" t="s">
        <v>623</v>
      </c>
      <c r="I4982" s="718" t="s">
        <v>738</v>
      </c>
      <c r="J4982" s="718" t="s">
        <v>624</v>
      </c>
      <c r="K4982" s="721" t="s">
        <v>522</v>
      </c>
      <c r="L4982" s="732">
        <v>12</v>
      </c>
      <c r="M4982" s="733">
        <v>15210</v>
      </c>
      <c r="N4982" s="734" t="s">
        <v>522</v>
      </c>
      <c r="O4982" s="732">
        <v>6</v>
      </c>
      <c r="P4982" s="733">
        <v>7200</v>
      </c>
      <c r="Q4982" s="735" t="str">
        <f t="shared" si="142"/>
        <v>99 - INDETERMINADO</v>
      </c>
      <c r="R4982" s="736" t="s">
        <v>523</v>
      </c>
    </row>
    <row r="4983" spans="1:18" s="28" customFormat="1" ht="12" x14ac:dyDescent="0.2">
      <c r="A4983" s="717" t="s">
        <v>514</v>
      </c>
      <c r="B4983" s="718" t="s">
        <v>515</v>
      </c>
      <c r="C4983" s="718" t="s">
        <v>147</v>
      </c>
      <c r="D4983" s="718" t="s">
        <v>6214</v>
      </c>
      <c r="E4983" s="719">
        <v>8000</v>
      </c>
      <c r="F4983" s="720" t="s">
        <v>6215</v>
      </c>
      <c r="G4983" s="718" t="s">
        <v>6216</v>
      </c>
      <c r="H4983" s="718" t="s">
        <v>519</v>
      </c>
      <c r="I4983" s="718" t="s">
        <v>528</v>
      </c>
      <c r="J4983" s="718" t="s">
        <v>600</v>
      </c>
      <c r="K4983" s="721" t="s">
        <v>1906</v>
      </c>
      <c r="L4983" s="732">
        <v>12</v>
      </c>
      <c r="M4983" s="733">
        <v>96600</v>
      </c>
      <c r="N4983" s="734" t="s">
        <v>1906</v>
      </c>
      <c r="O4983" s="732">
        <v>6</v>
      </c>
      <c r="P4983" s="733">
        <v>47724.44</v>
      </c>
      <c r="Q4983" s="735" t="str">
        <f t="shared" si="142"/>
        <v>10 - INDETERMINADO</v>
      </c>
      <c r="R4983" s="736" t="s">
        <v>523</v>
      </c>
    </row>
    <row r="4984" spans="1:18" s="28" customFormat="1" ht="12" x14ac:dyDescent="0.2">
      <c r="A4984" s="717" t="s">
        <v>514</v>
      </c>
      <c r="B4984" s="718" t="s">
        <v>515</v>
      </c>
      <c r="C4984" s="718" t="s">
        <v>147</v>
      </c>
      <c r="D4984" s="718" t="s">
        <v>1566</v>
      </c>
      <c r="E4984" s="719">
        <v>1800</v>
      </c>
      <c r="F4984" s="720" t="s">
        <v>6217</v>
      </c>
      <c r="G4984" s="718" t="s">
        <v>6218</v>
      </c>
      <c r="H4984" s="718"/>
      <c r="I4984" s="718" t="s">
        <v>1332</v>
      </c>
      <c r="J4984" s="718" t="s">
        <v>6219</v>
      </c>
      <c r="K4984" s="721" t="s">
        <v>688</v>
      </c>
      <c r="L4984" s="732">
        <v>9</v>
      </c>
      <c r="M4984" s="733">
        <v>11010</v>
      </c>
      <c r="N4984" s="734" t="s">
        <v>688</v>
      </c>
      <c r="O4984" s="732">
        <v>5</v>
      </c>
      <c r="P4984" s="733">
        <v>8820</v>
      </c>
      <c r="Q4984" s="735" t="str">
        <f t="shared" si="142"/>
        <v>33 - INDETERMINADO</v>
      </c>
      <c r="R4984" s="736" t="s">
        <v>523</v>
      </c>
    </row>
    <row r="4985" spans="1:18" s="28" customFormat="1" ht="12" x14ac:dyDescent="0.2">
      <c r="A4985" s="717" t="s">
        <v>514</v>
      </c>
      <c r="B4985" s="718" t="s">
        <v>515</v>
      </c>
      <c r="C4985" s="718" t="s">
        <v>147</v>
      </c>
      <c r="D4985" s="718" t="s">
        <v>728</v>
      </c>
      <c r="E4985" s="719">
        <v>1800</v>
      </c>
      <c r="F4985" s="720" t="s">
        <v>6220</v>
      </c>
      <c r="G4985" s="718" t="s">
        <v>6221</v>
      </c>
      <c r="H4985" s="718" t="s">
        <v>539</v>
      </c>
      <c r="I4985" s="718" t="s">
        <v>738</v>
      </c>
      <c r="J4985" s="718" t="s">
        <v>6222</v>
      </c>
      <c r="K4985" s="721" t="s">
        <v>1783</v>
      </c>
      <c r="L4985" s="732">
        <v>12</v>
      </c>
      <c r="M4985" s="733">
        <v>22410</v>
      </c>
      <c r="N4985" s="734" t="s">
        <v>1783</v>
      </c>
      <c r="O4985" s="732">
        <v>6</v>
      </c>
      <c r="P4985" s="733">
        <v>10799.119999999999</v>
      </c>
      <c r="Q4985" s="735" t="str">
        <f t="shared" si="142"/>
        <v>40 - INDETERMINADO</v>
      </c>
      <c r="R4985" s="736" t="s">
        <v>523</v>
      </c>
    </row>
    <row r="4986" spans="1:18" s="28" customFormat="1" ht="12" x14ac:dyDescent="0.2">
      <c r="A4986" s="717" t="s">
        <v>514</v>
      </c>
      <c r="B4986" s="718" t="s">
        <v>515</v>
      </c>
      <c r="C4986" s="718" t="s">
        <v>147</v>
      </c>
      <c r="D4986" s="718" t="s">
        <v>6223</v>
      </c>
      <c r="E4986" s="719">
        <v>3000</v>
      </c>
      <c r="F4986" s="720" t="s">
        <v>6224</v>
      </c>
      <c r="G4986" s="718" t="s">
        <v>6225</v>
      </c>
      <c r="H4986" s="718" t="s">
        <v>527</v>
      </c>
      <c r="I4986" s="718" t="s">
        <v>520</v>
      </c>
      <c r="J4986" s="718" t="s">
        <v>6226</v>
      </c>
      <c r="K4986" s="721" t="s">
        <v>6227</v>
      </c>
      <c r="L4986" s="732">
        <v>12</v>
      </c>
      <c r="M4986" s="733">
        <v>36600</v>
      </c>
      <c r="N4986" s="734" t="s">
        <v>6227</v>
      </c>
      <c r="O4986" s="732">
        <v>6</v>
      </c>
      <c r="P4986" s="733">
        <v>17900</v>
      </c>
      <c r="Q4986" s="735" t="str">
        <f t="shared" si="142"/>
        <v>34 - INDETERMINADO</v>
      </c>
      <c r="R4986" s="736" t="s">
        <v>523</v>
      </c>
    </row>
    <row r="4987" spans="1:18" s="28" customFormat="1" ht="12" x14ac:dyDescent="0.2">
      <c r="A4987" s="717" t="s">
        <v>514</v>
      </c>
      <c r="B4987" s="718" t="s">
        <v>515</v>
      </c>
      <c r="C4987" s="718" t="s">
        <v>147</v>
      </c>
      <c r="D4987" s="718" t="s">
        <v>531</v>
      </c>
      <c r="E4987" s="719">
        <v>4500</v>
      </c>
      <c r="F4987" s="720" t="s">
        <v>6228</v>
      </c>
      <c r="G4987" s="718" t="s">
        <v>6229</v>
      </c>
      <c r="H4987" s="718" t="s">
        <v>519</v>
      </c>
      <c r="I4987" s="718" t="s">
        <v>528</v>
      </c>
      <c r="J4987" s="718" t="s">
        <v>6230</v>
      </c>
      <c r="K4987" s="721">
        <v>10</v>
      </c>
      <c r="L4987" s="732">
        <v>1</v>
      </c>
      <c r="M4987" s="733">
        <v>4500</v>
      </c>
      <c r="N4987" s="734" t="s">
        <v>542</v>
      </c>
      <c r="O4987" s="732">
        <v>0</v>
      </c>
      <c r="P4987" s="733">
        <v>0</v>
      </c>
      <c r="Q4987" s="735"/>
      <c r="R4987" s="736" t="s">
        <v>543</v>
      </c>
    </row>
    <row r="4988" spans="1:18" s="28" customFormat="1" ht="12" x14ac:dyDescent="0.2">
      <c r="A4988" s="717" t="s">
        <v>514</v>
      </c>
      <c r="B4988" s="718" t="s">
        <v>549</v>
      </c>
      <c r="C4988" s="718" t="s">
        <v>147</v>
      </c>
      <c r="D4988" s="718" t="s">
        <v>550</v>
      </c>
      <c r="E4988" s="719">
        <v>4000</v>
      </c>
      <c r="F4988" s="720" t="s">
        <v>6228</v>
      </c>
      <c r="G4988" s="718" t="s">
        <v>6229</v>
      </c>
      <c r="H4988" s="718" t="s">
        <v>519</v>
      </c>
      <c r="I4988" s="718" t="s">
        <v>528</v>
      </c>
      <c r="J4988" s="718" t="s">
        <v>6230</v>
      </c>
      <c r="K4988" s="721" t="s">
        <v>6231</v>
      </c>
      <c r="L4988" s="732">
        <v>3</v>
      </c>
      <c r="M4988" s="733">
        <v>11653.34</v>
      </c>
      <c r="N4988" s="734">
        <v>0</v>
      </c>
      <c r="O4988" s="732">
        <v>6</v>
      </c>
      <c r="P4988" s="733">
        <v>23995.56</v>
      </c>
      <c r="Q4988" s="735">
        <f t="shared" ref="Q4988:Q4994" si="143">+N4988</f>
        <v>0</v>
      </c>
      <c r="R4988" s="736" t="s">
        <v>523</v>
      </c>
    </row>
    <row r="4989" spans="1:18" s="28" customFormat="1" ht="12" x14ac:dyDescent="0.2">
      <c r="A4989" s="717" t="s">
        <v>514</v>
      </c>
      <c r="B4989" s="718" t="s">
        <v>515</v>
      </c>
      <c r="C4989" s="718" t="s">
        <v>147</v>
      </c>
      <c r="D4989" s="718" t="s">
        <v>2710</v>
      </c>
      <c r="E4989" s="719">
        <v>5000</v>
      </c>
      <c r="F4989" s="720" t="s">
        <v>6232</v>
      </c>
      <c r="G4989" s="718" t="s">
        <v>6233</v>
      </c>
      <c r="H4989" s="718" t="s">
        <v>539</v>
      </c>
      <c r="I4989" s="718" t="s">
        <v>528</v>
      </c>
      <c r="J4989" s="718" t="s">
        <v>596</v>
      </c>
      <c r="K4989" s="721" t="s">
        <v>557</v>
      </c>
      <c r="L4989" s="732">
        <v>5</v>
      </c>
      <c r="M4989" s="733">
        <v>25000</v>
      </c>
      <c r="N4989" s="734" t="s">
        <v>557</v>
      </c>
      <c r="O4989" s="732">
        <v>6</v>
      </c>
      <c r="P4989" s="733">
        <v>30000</v>
      </c>
      <c r="Q4989" s="735" t="str">
        <f t="shared" si="143"/>
        <v>13 - INDETERMINADO</v>
      </c>
      <c r="R4989" s="736" t="s">
        <v>523</v>
      </c>
    </row>
    <row r="4990" spans="1:18" s="28" customFormat="1" ht="12" x14ac:dyDescent="0.2">
      <c r="A4990" s="717" t="s">
        <v>514</v>
      </c>
      <c r="B4990" s="718" t="s">
        <v>515</v>
      </c>
      <c r="C4990" s="718" t="s">
        <v>147</v>
      </c>
      <c r="D4990" s="718" t="s">
        <v>536</v>
      </c>
      <c r="E4990" s="719">
        <v>3000</v>
      </c>
      <c r="F4990" s="720" t="s">
        <v>6234</v>
      </c>
      <c r="G4990" s="718" t="s">
        <v>6235</v>
      </c>
      <c r="H4990" s="718"/>
      <c r="I4990" s="718" t="s">
        <v>520</v>
      </c>
      <c r="J4990" s="718" t="s">
        <v>1375</v>
      </c>
      <c r="K4990" s="721" t="s">
        <v>530</v>
      </c>
      <c r="L4990" s="732">
        <v>5</v>
      </c>
      <c r="M4990" s="733">
        <v>15000</v>
      </c>
      <c r="N4990" s="734" t="s">
        <v>530</v>
      </c>
      <c r="O4990" s="732">
        <v>6</v>
      </c>
      <c r="P4990" s="733">
        <v>18000</v>
      </c>
      <c r="Q4990" s="735" t="str">
        <f t="shared" si="143"/>
        <v>4 - INDETERMINADO</v>
      </c>
      <c r="R4990" s="736" t="s">
        <v>523</v>
      </c>
    </row>
    <row r="4991" spans="1:18" s="28" customFormat="1" ht="12" x14ac:dyDescent="0.2">
      <c r="A4991" s="717" t="s">
        <v>514</v>
      </c>
      <c r="B4991" s="718" t="s">
        <v>515</v>
      </c>
      <c r="C4991" s="718" t="s">
        <v>147</v>
      </c>
      <c r="D4991" s="718" t="s">
        <v>3450</v>
      </c>
      <c r="E4991" s="719">
        <v>1800</v>
      </c>
      <c r="F4991" s="720" t="s">
        <v>6236</v>
      </c>
      <c r="G4991" s="718" t="s">
        <v>6237</v>
      </c>
      <c r="H4991" s="718" t="s">
        <v>623</v>
      </c>
      <c r="I4991" s="718" t="s">
        <v>738</v>
      </c>
      <c r="J4991" s="718" t="s">
        <v>3057</v>
      </c>
      <c r="K4991" s="721" t="s">
        <v>796</v>
      </c>
      <c r="L4991" s="732">
        <v>12</v>
      </c>
      <c r="M4991" s="733">
        <v>22220</v>
      </c>
      <c r="N4991" s="734" t="s">
        <v>796</v>
      </c>
      <c r="O4991" s="732">
        <v>6</v>
      </c>
      <c r="P4991" s="733">
        <v>10800</v>
      </c>
      <c r="Q4991" s="735" t="str">
        <f t="shared" si="143"/>
        <v xml:space="preserve">MANDATO JUDICIAL </v>
      </c>
      <c r="R4991" s="736" t="s">
        <v>523</v>
      </c>
    </row>
    <row r="4992" spans="1:18" s="28" customFormat="1" ht="12" x14ac:dyDescent="0.2">
      <c r="A4992" s="717" t="s">
        <v>514</v>
      </c>
      <c r="B4992" s="718" t="s">
        <v>515</v>
      </c>
      <c r="C4992" s="718" t="s">
        <v>147</v>
      </c>
      <c r="D4992" s="718" t="s">
        <v>667</v>
      </c>
      <c r="E4992" s="719">
        <v>3000</v>
      </c>
      <c r="F4992" s="720" t="s">
        <v>6238</v>
      </c>
      <c r="G4992" s="718" t="s">
        <v>6239</v>
      </c>
      <c r="H4992" s="718" t="s">
        <v>527</v>
      </c>
      <c r="I4992" s="718" t="s">
        <v>528</v>
      </c>
      <c r="J4992" s="718" t="s">
        <v>6240</v>
      </c>
      <c r="K4992" s="721" t="s">
        <v>612</v>
      </c>
      <c r="L4992" s="732">
        <v>5</v>
      </c>
      <c r="M4992" s="733">
        <v>15000</v>
      </c>
      <c r="N4992" s="734" t="s">
        <v>612</v>
      </c>
      <c r="O4992" s="732">
        <v>6</v>
      </c>
      <c r="P4992" s="733">
        <v>18000</v>
      </c>
      <c r="Q4992" s="735" t="str">
        <f t="shared" si="143"/>
        <v>15 - INDETERMINADO</v>
      </c>
      <c r="R4992" s="736" t="s">
        <v>523</v>
      </c>
    </row>
    <row r="4993" spans="1:18" s="28" customFormat="1" ht="12" x14ac:dyDescent="0.2">
      <c r="A4993" s="717" t="s">
        <v>514</v>
      </c>
      <c r="B4993" s="718" t="s">
        <v>515</v>
      </c>
      <c r="C4993" s="718" t="s">
        <v>147</v>
      </c>
      <c r="D4993" s="718" t="s">
        <v>618</v>
      </c>
      <c r="E4993" s="719">
        <v>3000</v>
      </c>
      <c r="F4993" s="720" t="s">
        <v>6241</v>
      </c>
      <c r="G4993" s="718" t="s">
        <v>6242</v>
      </c>
      <c r="H4993" s="718" t="s">
        <v>539</v>
      </c>
      <c r="I4993" s="718" t="s">
        <v>520</v>
      </c>
      <c r="J4993" s="718" t="s">
        <v>1118</v>
      </c>
      <c r="K4993" s="721" t="s">
        <v>557</v>
      </c>
      <c r="L4993" s="732">
        <v>5</v>
      </c>
      <c r="M4993" s="733">
        <v>15000</v>
      </c>
      <c r="N4993" s="734" t="s">
        <v>557</v>
      </c>
      <c r="O4993" s="732">
        <v>6</v>
      </c>
      <c r="P4993" s="733">
        <v>18000</v>
      </c>
      <c r="Q4993" s="735" t="str">
        <f t="shared" si="143"/>
        <v>13 - INDETERMINADO</v>
      </c>
      <c r="R4993" s="736" t="s">
        <v>523</v>
      </c>
    </row>
    <row r="4994" spans="1:18" s="28" customFormat="1" ht="12" x14ac:dyDescent="0.2">
      <c r="A4994" s="717" t="s">
        <v>514</v>
      </c>
      <c r="B4994" s="718" t="s">
        <v>515</v>
      </c>
      <c r="C4994" s="718" t="s">
        <v>147</v>
      </c>
      <c r="D4994" s="718" t="s">
        <v>724</v>
      </c>
      <c r="E4994" s="719">
        <v>3000</v>
      </c>
      <c r="F4994" s="720" t="s">
        <v>6243</v>
      </c>
      <c r="G4994" s="718" t="s">
        <v>6244</v>
      </c>
      <c r="H4994" s="718" t="s">
        <v>519</v>
      </c>
      <c r="I4994" s="718" t="s">
        <v>528</v>
      </c>
      <c r="J4994" s="718" t="s">
        <v>547</v>
      </c>
      <c r="K4994" s="721" t="s">
        <v>557</v>
      </c>
      <c r="L4994" s="732">
        <v>5</v>
      </c>
      <c r="M4994" s="733">
        <v>14900</v>
      </c>
      <c r="N4994" s="734" t="s">
        <v>557</v>
      </c>
      <c r="O4994" s="732">
        <v>6</v>
      </c>
      <c r="P4994" s="733">
        <v>17900</v>
      </c>
      <c r="Q4994" s="735" t="str">
        <f t="shared" si="143"/>
        <v>13 - INDETERMINADO</v>
      </c>
      <c r="R4994" s="736" t="s">
        <v>523</v>
      </c>
    </row>
    <row r="4995" spans="1:18" s="28" customFormat="1" ht="12" x14ac:dyDescent="0.2">
      <c r="A4995" s="717" t="s">
        <v>514</v>
      </c>
      <c r="B4995" s="718" t="s">
        <v>515</v>
      </c>
      <c r="C4995" s="718" t="s">
        <v>147</v>
      </c>
      <c r="D4995" s="718" t="s">
        <v>755</v>
      </c>
      <c r="E4995" s="719">
        <v>3000</v>
      </c>
      <c r="F4995" s="720" t="s">
        <v>6245</v>
      </c>
      <c r="G4995" s="718" t="s">
        <v>6246</v>
      </c>
      <c r="H4995" s="718"/>
      <c r="I4995" s="718" t="s">
        <v>528</v>
      </c>
      <c r="J4995" s="718" t="s">
        <v>6247</v>
      </c>
      <c r="K4995" s="721">
        <v>11</v>
      </c>
      <c r="L4995" s="732">
        <v>1</v>
      </c>
      <c r="M4995" s="733">
        <v>3000</v>
      </c>
      <c r="N4995" s="734" t="s">
        <v>542</v>
      </c>
      <c r="O4995" s="732">
        <v>0</v>
      </c>
      <c r="P4995" s="733">
        <v>0</v>
      </c>
      <c r="Q4995" s="735"/>
      <c r="R4995" s="736" t="s">
        <v>543</v>
      </c>
    </row>
    <row r="4996" spans="1:18" s="28" customFormat="1" ht="12" x14ac:dyDescent="0.2">
      <c r="A4996" s="717" t="s">
        <v>514</v>
      </c>
      <c r="B4996" s="718" t="s">
        <v>515</v>
      </c>
      <c r="C4996" s="718" t="s">
        <v>147</v>
      </c>
      <c r="D4996" s="718" t="s">
        <v>1039</v>
      </c>
      <c r="E4996" s="719">
        <v>3000</v>
      </c>
      <c r="F4996" s="720" t="s">
        <v>6248</v>
      </c>
      <c r="G4996" s="718" t="s">
        <v>6249</v>
      </c>
      <c r="H4996" s="718" t="s">
        <v>527</v>
      </c>
      <c r="I4996" s="718" t="s">
        <v>520</v>
      </c>
      <c r="J4996" s="718" t="s">
        <v>6250</v>
      </c>
      <c r="K4996" s="721" t="s">
        <v>557</v>
      </c>
      <c r="L4996" s="732">
        <v>2</v>
      </c>
      <c r="M4996" s="733">
        <v>3591.67</v>
      </c>
      <c r="N4996" s="734" t="s">
        <v>542</v>
      </c>
      <c r="O4996" s="732">
        <v>0</v>
      </c>
      <c r="P4996" s="733">
        <v>0</v>
      </c>
      <c r="Q4996" s="735"/>
      <c r="R4996" s="736" t="s">
        <v>543</v>
      </c>
    </row>
    <row r="4997" spans="1:18" s="28" customFormat="1" ht="12" x14ac:dyDescent="0.2">
      <c r="A4997" s="717" t="s">
        <v>514</v>
      </c>
      <c r="B4997" s="718" t="s">
        <v>515</v>
      </c>
      <c r="C4997" s="718" t="s">
        <v>147</v>
      </c>
      <c r="D4997" s="718" t="s">
        <v>6251</v>
      </c>
      <c r="E4997" s="719">
        <v>1200</v>
      </c>
      <c r="F4997" s="720" t="s">
        <v>6252</v>
      </c>
      <c r="G4997" s="718" t="s">
        <v>6253</v>
      </c>
      <c r="H4997" s="718" t="s">
        <v>539</v>
      </c>
      <c r="I4997" s="718" t="s">
        <v>616</v>
      </c>
      <c r="J4997" s="718" t="s">
        <v>616</v>
      </c>
      <c r="K4997" s="721" t="s">
        <v>4471</v>
      </c>
      <c r="L4997" s="732">
        <v>12</v>
      </c>
      <c r="M4997" s="733">
        <v>15170</v>
      </c>
      <c r="N4997" s="734" t="s">
        <v>4471</v>
      </c>
      <c r="O4997" s="732">
        <v>6</v>
      </c>
      <c r="P4997" s="733">
        <v>7111.92</v>
      </c>
      <c r="Q4997" s="735" t="str">
        <f t="shared" ref="Q4997:Q5003" si="144">+N4997</f>
        <v>98 - INDETERMINADO</v>
      </c>
      <c r="R4997" s="736" t="s">
        <v>523</v>
      </c>
    </row>
    <row r="4998" spans="1:18" s="28" customFormat="1" ht="12" x14ac:dyDescent="0.2">
      <c r="A4998" s="717" t="s">
        <v>514</v>
      </c>
      <c r="B4998" s="718" t="s">
        <v>515</v>
      </c>
      <c r="C4998" s="718" t="s">
        <v>147</v>
      </c>
      <c r="D4998" s="718" t="s">
        <v>3907</v>
      </c>
      <c r="E4998" s="719">
        <v>1200</v>
      </c>
      <c r="F4998" s="720" t="s">
        <v>6254</v>
      </c>
      <c r="G4998" s="718" t="s">
        <v>6255</v>
      </c>
      <c r="H4998" s="718"/>
      <c r="I4998" s="718" t="s">
        <v>6256</v>
      </c>
      <c r="J4998" s="718" t="s">
        <v>6257</v>
      </c>
      <c r="K4998" s="721" t="s">
        <v>6258</v>
      </c>
      <c r="L4998" s="732">
        <v>12</v>
      </c>
      <c r="M4998" s="733">
        <v>14850</v>
      </c>
      <c r="N4998" s="734" t="s">
        <v>6258</v>
      </c>
      <c r="O4998" s="732">
        <v>6</v>
      </c>
      <c r="P4998" s="733">
        <v>6920</v>
      </c>
      <c r="Q4998" s="735" t="str">
        <f t="shared" si="144"/>
        <v>97 - INDETERMINADO</v>
      </c>
      <c r="R4998" s="736" t="s">
        <v>523</v>
      </c>
    </row>
    <row r="4999" spans="1:18" s="28" customFormat="1" ht="12" x14ac:dyDescent="0.2">
      <c r="A4999" s="717" t="s">
        <v>514</v>
      </c>
      <c r="B4999" s="718" t="s">
        <v>515</v>
      </c>
      <c r="C4999" s="718" t="s">
        <v>147</v>
      </c>
      <c r="D4999" s="718" t="s">
        <v>6259</v>
      </c>
      <c r="E4999" s="719">
        <v>8500</v>
      </c>
      <c r="F4999" s="720" t="s">
        <v>6260</v>
      </c>
      <c r="G4999" s="718" t="s">
        <v>6261</v>
      </c>
      <c r="H4999" s="718" t="s">
        <v>519</v>
      </c>
      <c r="I4999" s="718" t="s">
        <v>528</v>
      </c>
      <c r="J4999" s="718" t="s">
        <v>547</v>
      </c>
      <c r="K4999" s="721" t="s">
        <v>715</v>
      </c>
      <c r="L4999" s="732">
        <v>5</v>
      </c>
      <c r="M4999" s="733">
        <v>42500</v>
      </c>
      <c r="N4999" s="734" t="s">
        <v>715</v>
      </c>
      <c r="O4999" s="732">
        <v>6</v>
      </c>
      <c r="P4999" s="733">
        <v>50716.67</v>
      </c>
      <c r="Q4999" s="735" t="str">
        <f t="shared" si="144"/>
        <v>14 - INDETERMINADO</v>
      </c>
      <c r="R4999" s="736" t="s">
        <v>523</v>
      </c>
    </row>
    <row r="5000" spans="1:18" s="28" customFormat="1" ht="12" x14ac:dyDescent="0.2">
      <c r="A5000" s="717" t="s">
        <v>514</v>
      </c>
      <c r="B5000" s="718" t="s">
        <v>549</v>
      </c>
      <c r="C5000" s="718" t="s">
        <v>147</v>
      </c>
      <c r="D5000" s="718" t="s">
        <v>3697</v>
      </c>
      <c r="E5000" s="719">
        <v>2500</v>
      </c>
      <c r="F5000" s="720" t="s">
        <v>6262</v>
      </c>
      <c r="G5000" s="718" t="s">
        <v>6263</v>
      </c>
      <c r="H5000" s="718" t="s">
        <v>519</v>
      </c>
      <c r="I5000" s="718" t="s">
        <v>520</v>
      </c>
      <c r="J5000" s="718" t="s">
        <v>6264</v>
      </c>
      <c r="K5000" s="721" t="s">
        <v>6265</v>
      </c>
      <c r="L5000" s="732">
        <v>3</v>
      </c>
      <c r="M5000" s="733">
        <v>7440</v>
      </c>
      <c r="N5000" s="734">
        <v>0</v>
      </c>
      <c r="O5000" s="732">
        <v>6</v>
      </c>
      <c r="P5000" s="733">
        <v>14930.21</v>
      </c>
      <c r="Q5000" s="735">
        <f t="shared" si="144"/>
        <v>0</v>
      </c>
      <c r="R5000" s="736" t="s">
        <v>523</v>
      </c>
    </row>
    <row r="5001" spans="1:18" s="28" customFormat="1" ht="12" x14ac:dyDescent="0.2">
      <c r="A5001" s="717" t="s">
        <v>514</v>
      </c>
      <c r="B5001" s="718" t="s">
        <v>515</v>
      </c>
      <c r="C5001" s="718" t="s">
        <v>147</v>
      </c>
      <c r="D5001" s="718" t="s">
        <v>544</v>
      </c>
      <c r="E5001" s="719">
        <v>4500</v>
      </c>
      <c r="F5001" s="720" t="s">
        <v>6266</v>
      </c>
      <c r="G5001" s="718" t="s">
        <v>6267</v>
      </c>
      <c r="H5001" s="718" t="s">
        <v>519</v>
      </c>
      <c r="I5001" s="718" t="s">
        <v>528</v>
      </c>
      <c r="J5001" s="718" t="s">
        <v>547</v>
      </c>
      <c r="K5001" s="721" t="s">
        <v>700</v>
      </c>
      <c r="L5001" s="732">
        <v>5</v>
      </c>
      <c r="M5001" s="733">
        <v>22038</v>
      </c>
      <c r="N5001" s="734" t="s">
        <v>700</v>
      </c>
      <c r="O5001" s="732">
        <v>6</v>
      </c>
      <c r="P5001" s="733">
        <v>26914.37</v>
      </c>
      <c r="Q5001" s="735" t="str">
        <f t="shared" si="144"/>
        <v>3 - INDETERMINADO</v>
      </c>
      <c r="R5001" s="736" t="s">
        <v>523</v>
      </c>
    </row>
    <row r="5002" spans="1:18" s="28" customFormat="1" ht="12" x14ac:dyDescent="0.2">
      <c r="A5002" s="717" t="s">
        <v>514</v>
      </c>
      <c r="B5002" s="718" t="s">
        <v>515</v>
      </c>
      <c r="C5002" s="718" t="s">
        <v>147</v>
      </c>
      <c r="D5002" s="718" t="s">
        <v>728</v>
      </c>
      <c r="E5002" s="719">
        <v>2000</v>
      </c>
      <c r="F5002" s="720" t="s">
        <v>6268</v>
      </c>
      <c r="G5002" s="718" t="s">
        <v>6269</v>
      </c>
      <c r="H5002" s="718" t="s">
        <v>539</v>
      </c>
      <c r="I5002" s="718" t="s">
        <v>520</v>
      </c>
      <c r="J5002" s="718" t="s">
        <v>2044</v>
      </c>
      <c r="K5002" s="721" t="s">
        <v>1807</v>
      </c>
      <c r="L5002" s="732">
        <v>12</v>
      </c>
      <c r="M5002" s="733">
        <v>24810</v>
      </c>
      <c r="N5002" s="734" t="s">
        <v>1807</v>
      </c>
      <c r="O5002" s="732">
        <v>6</v>
      </c>
      <c r="P5002" s="733">
        <v>11930.56</v>
      </c>
      <c r="Q5002" s="735" t="str">
        <f t="shared" si="144"/>
        <v>23 - INDETERMINADO</v>
      </c>
      <c r="R5002" s="736" t="s">
        <v>523</v>
      </c>
    </row>
    <row r="5003" spans="1:18" s="28" customFormat="1" ht="12" x14ac:dyDescent="0.2">
      <c r="A5003" s="717" t="s">
        <v>514</v>
      </c>
      <c r="B5003" s="718" t="s">
        <v>515</v>
      </c>
      <c r="C5003" s="718" t="s">
        <v>147</v>
      </c>
      <c r="D5003" s="718" t="s">
        <v>1728</v>
      </c>
      <c r="E5003" s="719">
        <v>5500</v>
      </c>
      <c r="F5003" s="720" t="s">
        <v>6270</v>
      </c>
      <c r="G5003" s="718" t="s">
        <v>6271</v>
      </c>
      <c r="H5003" s="718" t="s">
        <v>519</v>
      </c>
      <c r="I5003" s="718" t="s">
        <v>528</v>
      </c>
      <c r="J5003" s="718" t="s">
        <v>600</v>
      </c>
      <c r="K5003" s="721" t="s">
        <v>557</v>
      </c>
      <c r="L5003" s="732">
        <v>12</v>
      </c>
      <c r="M5003" s="733">
        <v>66600</v>
      </c>
      <c r="N5003" s="734" t="s">
        <v>557</v>
      </c>
      <c r="O5003" s="732">
        <v>6</v>
      </c>
      <c r="P5003" s="733">
        <v>33000</v>
      </c>
      <c r="Q5003" s="735" t="str">
        <f t="shared" si="144"/>
        <v>13 - INDETERMINADO</v>
      </c>
      <c r="R5003" s="736" t="s">
        <v>523</v>
      </c>
    </row>
    <row r="5004" spans="1:18" s="28" customFormat="1" ht="12" x14ac:dyDescent="0.2">
      <c r="A5004" s="717" t="s">
        <v>514</v>
      </c>
      <c r="B5004" s="718" t="s">
        <v>549</v>
      </c>
      <c r="C5004" s="718" t="s">
        <v>147</v>
      </c>
      <c r="D5004" s="718" t="s">
        <v>986</v>
      </c>
      <c r="E5004" s="719">
        <v>4500</v>
      </c>
      <c r="F5004" s="720" t="s">
        <v>6272</v>
      </c>
      <c r="G5004" s="718" t="s">
        <v>6273</v>
      </c>
      <c r="H5004" s="718" t="s">
        <v>519</v>
      </c>
      <c r="I5004" s="718" t="s">
        <v>528</v>
      </c>
      <c r="J5004" s="718" t="s">
        <v>600</v>
      </c>
      <c r="K5004" s="721" t="s">
        <v>6274</v>
      </c>
      <c r="L5004" s="732">
        <v>6</v>
      </c>
      <c r="M5004" s="733">
        <v>20996.67</v>
      </c>
      <c r="N5004" s="734">
        <v>0</v>
      </c>
      <c r="O5004" s="732">
        <v>0</v>
      </c>
      <c r="P5004" s="733">
        <v>0</v>
      </c>
      <c r="Q5004" s="735"/>
      <c r="R5004" s="736" t="s">
        <v>543</v>
      </c>
    </row>
    <row r="5005" spans="1:18" s="28" customFormat="1" ht="12" x14ac:dyDescent="0.2">
      <c r="A5005" s="717" t="s">
        <v>514</v>
      </c>
      <c r="B5005" s="718" t="s">
        <v>549</v>
      </c>
      <c r="C5005" s="718" t="s">
        <v>147</v>
      </c>
      <c r="D5005" s="718" t="s">
        <v>1728</v>
      </c>
      <c r="E5005" s="719">
        <v>6000</v>
      </c>
      <c r="F5005" s="720" t="s">
        <v>6272</v>
      </c>
      <c r="G5005" s="718" t="s">
        <v>6273</v>
      </c>
      <c r="H5005" s="718" t="s">
        <v>519</v>
      </c>
      <c r="I5005" s="718" t="s">
        <v>528</v>
      </c>
      <c r="J5005" s="718" t="s">
        <v>600</v>
      </c>
      <c r="K5005" s="721" t="s">
        <v>6274</v>
      </c>
      <c r="L5005" s="732">
        <v>3</v>
      </c>
      <c r="M5005" s="733">
        <v>16980</v>
      </c>
      <c r="N5005" s="734">
        <v>0</v>
      </c>
      <c r="O5005" s="732">
        <v>6</v>
      </c>
      <c r="P5005" s="733">
        <v>35434.58</v>
      </c>
      <c r="Q5005" s="735">
        <f>+N5005</f>
        <v>0</v>
      </c>
      <c r="R5005" s="736" t="s">
        <v>523</v>
      </c>
    </row>
    <row r="5006" spans="1:18" s="28" customFormat="1" ht="12" x14ac:dyDescent="0.2">
      <c r="A5006" s="717" t="s">
        <v>514</v>
      </c>
      <c r="B5006" s="718" t="s">
        <v>549</v>
      </c>
      <c r="C5006" s="718" t="s">
        <v>147</v>
      </c>
      <c r="D5006" s="718" t="s">
        <v>589</v>
      </c>
      <c r="E5006" s="719">
        <v>3000</v>
      </c>
      <c r="F5006" s="720" t="s">
        <v>6275</v>
      </c>
      <c r="G5006" s="718" t="s">
        <v>6276</v>
      </c>
      <c r="H5006" s="718" t="s">
        <v>527</v>
      </c>
      <c r="I5006" s="718" t="s">
        <v>528</v>
      </c>
      <c r="J5006" s="718" t="s">
        <v>529</v>
      </c>
      <c r="K5006" s="721" t="s">
        <v>557</v>
      </c>
      <c r="L5006" s="732">
        <v>12</v>
      </c>
      <c r="M5006" s="733">
        <v>36600</v>
      </c>
      <c r="N5006" s="734" t="s">
        <v>557</v>
      </c>
      <c r="O5006" s="732">
        <v>0</v>
      </c>
      <c r="P5006" s="733">
        <v>0</v>
      </c>
      <c r="Q5006" s="735" t="str">
        <f>+N5006</f>
        <v>13 - INDETERMINADO</v>
      </c>
      <c r="R5006" s="736" t="s">
        <v>523</v>
      </c>
    </row>
    <row r="5007" spans="1:18" s="28" customFormat="1" ht="12" x14ac:dyDescent="0.2">
      <c r="A5007" s="717" t="s">
        <v>514</v>
      </c>
      <c r="B5007" s="718" t="s">
        <v>515</v>
      </c>
      <c r="C5007" s="718" t="s">
        <v>147</v>
      </c>
      <c r="D5007" s="718" t="s">
        <v>948</v>
      </c>
      <c r="E5007" s="719">
        <v>2000</v>
      </c>
      <c r="F5007" s="720" t="s">
        <v>6277</v>
      </c>
      <c r="G5007" s="718" t="s">
        <v>6278</v>
      </c>
      <c r="H5007" s="718" t="s">
        <v>930</v>
      </c>
      <c r="I5007" s="718" t="s">
        <v>520</v>
      </c>
      <c r="J5007" s="718" t="s">
        <v>1375</v>
      </c>
      <c r="K5007" s="721" t="s">
        <v>6279</v>
      </c>
      <c r="L5007" s="732">
        <v>12</v>
      </c>
      <c r="M5007" s="733">
        <v>24810</v>
      </c>
      <c r="N5007" s="734" t="s">
        <v>6279</v>
      </c>
      <c r="O5007" s="732">
        <v>6</v>
      </c>
      <c r="P5007" s="733">
        <v>12000</v>
      </c>
      <c r="Q5007" s="735" t="str">
        <f>+N5007</f>
        <v>82 - INDETERMINADO</v>
      </c>
      <c r="R5007" s="736" t="s">
        <v>523</v>
      </c>
    </row>
    <row r="5008" spans="1:18" s="28" customFormat="1" ht="12" x14ac:dyDescent="0.2">
      <c r="A5008" s="717" t="s">
        <v>514</v>
      </c>
      <c r="B5008" s="718" t="s">
        <v>515</v>
      </c>
      <c r="C5008" s="718" t="s">
        <v>147</v>
      </c>
      <c r="D5008" s="718" t="s">
        <v>6280</v>
      </c>
      <c r="E5008" s="719">
        <v>1800</v>
      </c>
      <c r="F5008" s="720" t="s">
        <v>6281</v>
      </c>
      <c r="G5008" s="718" t="s">
        <v>6282</v>
      </c>
      <c r="H5008" s="718" t="s">
        <v>623</v>
      </c>
      <c r="I5008" s="718" t="s">
        <v>738</v>
      </c>
      <c r="J5008" s="718" t="s">
        <v>624</v>
      </c>
      <c r="K5008" s="721" t="s">
        <v>740</v>
      </c>
      <c r="L5008" s="732">
        <v>12</v>
      </c>
      <c r="M5008" s="733">
        <v>22410</v>
      </c>
      <c r="N5008" s="734" t="s">
        <v>740</v>
      </c>
      <c r="O5008" s="732">
        <v>6</v>
      </c>
      <c r="P5008" s="733">
        <v>10800</v>
      </c>
      <c r="Q5008" s="735" t="str">
        <f>+N5008</f>
        <v>26 - INDETERMINADO</v>
      </c>
      <c r="R5008" s="736" t="s">
        <v>523</v>
      </c>
    </row>
    <row r="5009" spans="1:18" s="28" customFormat="1" ht="12" x14ac:dyDescent="0.2">
      <c r="A5009" s="717" t="s">
        <v>514</v>
      </c>
      <c r="B5009" s="718" t="s">
        <v>515</v>
      </c>
      <c r="C5009" s="718" t="s">
        <v>147</v>
      </c>
      <c r="D5009" s="718" t="s">
        <v>6283</v>
      </c>
      <c r="E5009" s="719">
        <v>3000</v>
      </c>
      <c r="F5009" s="720" t="s">
        <v>6284</v>
      </c>
      <c r="G5009" s="718" t="s">
        <v>6285</v>
      </c>
      <c r="H5009" s="718" t="s">
        <v>527</v>
      </c>
      <c r="I5009" s="718" t="s">
        <v>520</v>
      </c>
      <c r="J5009" s="718" t="s">
        <v>6286</v>
      </c>
      <c r="K5009" s="721" t="s">
        <v>715</v>
      </c>
      <c r="L5009" s="732">
        <v>5</v>
      </c>
      <c r="M5009" s="733">
        <v>15000</v>
      </c>
      <c r="N5009" s="734" t="s">
        <v>542</v>
      </c>
      <c r="O5009" s="732">
        <v>0</v>
      </c>
      <c r="P5009" s="733">
        <v>0</v>
      </c>
      <c r="Q5009" s="735"/>
      <c r="R5009" s="736" t="s">
        <v>543</v>
      </c>
    </row>
    <row r="5010" spans="1:18" s="28" customFormat="1" ht="12" x14ac:dyDescent="0.2">
      <c r="A5010" s="717" t="s">
        <v>514</v>
      </c>
      <c r="B5010" s="718" t="s">
        <v>549</v>
      </c>
      <c r="C5010" s="718" t="s">
        <v>147</v>
      </c>
      <c r="D5010" s="718" t="s">
        <v>4190</v>
      </c>
      <c r="E5010" s="719">
        <v>11000</v>
      </c>
      <c r="F5010" s="720" t="s">
        <v>6287</v>
      </c>
      <c r="G5010" s="718" t="s">
        <v>6288</v>
      </c>
      <c r="H5010" s="718" t="s">
        <v>519</v>
      </c>
      <c r="I5010" s="718" t="s">
        <v>528</v>
      </c>
      <c r="J5010" s="718" t="s">
        <v>547</v>
      </c>
      <c r="K5010" s="721" t="s">
        <v>542</v>
      </c>
      <c r="L5010" s="732">
        <v>0</v>
      </c>
      <c r="M5010" s="733">
        <v>0</v>
      </c>
      <c r="N5010" s="734">
        <v>0</v>
      </c>
      <c r="O5010" s="732">
        <v>3</v>
      </c>
      <c r="P5010" s="733">
        <v>31533.33</v>
      </c>
      <c r="Q5010" s="735">
        <f>+N5010</f>
        <v>0</v>
      </c>
      <c r="R5010" s="736" t="s">
        <v>523</v>
      </c>
    </row>
    <row r="5011" spans="1:18" s="28" customFormat="1" ht="12" x14ac:dyDescent="0.2">
      <c r="A5011" s="717" t="s">
        <v>514</v>
      </c>
      <c r="B5011" s="718" t="s">
        <v>515</v>
      </c>
      <c r="C5011" s="718" t="s">
        <v>147</v>
      </c>
      <c r="D5011" s="718" t="s">
        <v>558</v>
      </c>
      <c r="E5011" s="719">
        <v>3500</v>
      </c>
      <c r="F5011" s="720" t="s">
        <v>6289</v>
      </c>
      <c r="G5011" s="718" t="s">
        <v>6290</v>
      </c>
      <c r="H5011" s="718"/>
      <c r="I5011" s="718" t="s">
        <v>3924</v>
      </c>
      <c r="J5011" s="718" t="s">
        <v>6291</v>
      </c>
      <c r="K5011" s="721" t="s">
        <v>652</v>
      </c>
      <c r="L5011" s="732">
        <v>12</v>
      </c>
      <c r="M5011" s="733">
        <v>42600</v>
      </c>
      <c r="N5011" s="734" t="s">
        <v>652</v>
      </c>
      <c r="O5011" s="732">
        <v>6</v>
      </c>
      <c r="P5011" s="733">
        <v>20876.04</v>
      </c>
      <c r="Q5011" s="735" t="str">
        <f>+N5011</f>
        <v>36 - INDETERMINADO</v>
      </c>
      <c r="R5011" s="736" t="s">
        <v>523</v>
      </c>
    </row>
    <row r="5012" spans="1:18" s="28" customFormat="1" ht="12" x14ac:dyDescent="0.2">
      <c r="A5012" s="717" t="s">
        <v>514</v>
      </c>
      <c r="B5012" s="718" t="s">
        <v>515</v>
      </c>
      <c r="C5012" s="718" t="s">
        <v>147</v>
      </c>
      <c r="D5012" s="718" t="s">
        <v>648</v>
      </c>
      <c r="E5012" s="719">
        <v>4000</v>
      </c>
      <c r="F5012" s="720" t="s">
        <v>6292</v>
      </c>
      <c r="G5012" s="718" t="s">
        <v>6293</v>
      </c>
      <c r="H5012" s="718" t="s">
        <v>527</v>
      </c>
      <c r="I5012" s="718" t="s">
        <v>794</v>
      </c>
      <c r="J5012" s="718" t="s">
        <v>6294</v>
      </c>
      <c r="K5012" s="721" t="s">
        <v>652</v>
      </c>
      <c r="L5012" s="732">
        <v>12</v>
      </c>
      <c r="M5012" s="733">
        <v>48529.11</v>
      </c>
      <c r="N5012" s="734" t="s">
        <v>652</v>
      </c>
      <c r="O5012" s="732">
        <v>6</v>
      </c>
      <c r="P5012" s="733">
        <v>24000</v>
      </c>
      <c r="Q5012" s="735" t="str">
        <f>+N5012</f>
        <v>36 - INDETERMINADO</v>
      </c>
      <c r="R5012" s="736" t="s">
        <v>523</v>
      </c>
    </row>
    <row r="5013" spans="1:18" s="28" customFormat="1" ht="12" x14ac:dyDescent="0.2">
      <c r="A5013" s="717" t="s">
        <v>514</v>
      </c>
      <c r="B5013" s="718" t="s">
        <v>515</v>
      </c>
      <c r="C5013" s="718" t="s">
        <v>147</v>
      </c>
      <c r="D5013" s="718" t="s">
        <v>701</v>
      </c>
      <c r="E5013" s="719">
        <v>2500</v>
      </c>
      <c r="F5013" s="720" t="s">
        <v>6295</v>
      </c>
      <c r="G5013" s="718" t="s">
        <v>6296</v>
      </c>
      <c r="H5013" s="718" t="s">
        <v>571</v>
      </c>
      <c r="I5013" s="718" t="s">
        <v>571</v>
      </c>
      <c r="J5013" s="718" t="s">
        <v>571</v>
      </c>
      <c r="K5013" s="721" t="s">
        <v>530</v>
      </c>
      <c r="L5013" s="732">
        <v>12</v>
      </c>
      <c r="M5013" s="733">
        <v>30600</v>
      </c>
      <c r="N5013" s="734" t="s">
        <v>530</v>
      </c>
      <c r="O5013" s="732">
        <v>6</v>
      </c>
      <c r="P5013" s="733">
        <v>14260.86</v>
      </c>
      <c r="Q5013" s="735" t="str">
        <f>+N5013</f>
        <v>4 - INDETERMINADO</v>
      </c>
      <c r="R5013" s="736" t="s">
        <v>523</v>
      </c>
    </row>
    <row r="5014" spans="1:18" s="28" customFormat="1" ht="12" x14ac:dyDescent="0.2">
      <c r="A5014" s="717" t="s">
        <v>514</v>
      </c>
      <c r="B5014" s="718" t="s">
        <v>549</v>
      </c>
      <c r="C5014" s="718" t="s">
        <v>147</v>
      </c>
      <c r="D5014" s="718" t="s">
        <v>741</v>
      </c>
      <c r="E5014" s="719">
        <v>4500</v>
      </c>
      <c r="F5014" s="720" t="s">
        <v>6297</v>
      </c>
      <c r="G5014" s="718" t="s">
        <v>6298</v>
      </c>
      <c r="H5014" s="718" t="s">
        <v>565</v>
      </c>
      <c r="I5014" s="718" t="s">
        <v>528</v>
      </c>
      <c r="J5014" s="718" t="s">
        <v>566</v>
      </c>
      <c r="K5014" s="721" t="s">
        <v>6299</v>
      </c>
      <c r="L5014" s="732">
        <v>3</v>
      </c>
      <c r="M5014" s="733">
        <v>13086.67</v>
      </c>
      <c r="N5014" s="734">
        <v>0</v>
      </c>
      <c r="O5014" s="732">
        <v>6</v>
      </c>
      <c r="P5014" s="733">
        <v>22800</v>
      </c>
      <c r="Q5014" s="735"/>
      <c r="R5014" s="736" t="s">
        <v>543</v>
      </c>
    </row>
    <row r="5015" spans="1:18" s="28" customFormat="1" ht="12" x14ac:dyDescent="0.2">
      <c r="A5015" s="717" t="s">
        <v>514</v>
      </c>
      <c r="B5015" s="718" t="s">
        <v>549</v>
      </c>
      <c r="C5015" s="718" t="s">
        <v>147</v>
      </c>
      <c r="D5015" s="718" t="s">
        <v>550</v>
      </c>
      <c r="E5015" s="719">
        <v>4000</v>
      </c>
      <c r="F5015" s="720" t="s">
        <v>6300</v>
      </c>
      <c r="G5015" s="718" t="s">
        <v>6301</v>
      </c>
      <c r="H5015" s="718" t="s">
        <v>519</v>
      </c>
      <c r="I5015" s="718" t="s">
        <v>520</v>
      </c>
      <c r="J5015" s="718" t="s">
        <v>2766</v>
      </c>
      <c r="K5015" s="721" t="s">
        <v>6302</v>
      </c>
      <c r="L5015" s="732">
        <v>3</v>
      </c>
      <c r="M5015" s="733">
        <v>8920</v>
      </c>
      <c r="N5015" s="734">
        <v>0</v>
      </c>
      <c r="O5015" s="732">
        <v>4</v>
      </c>
      <c r="P5015" s="733">
        <v>16000</v>
      </c>
      <c r="Q5015" s="735">
        <f t="shared" ref="Q5015:Q5022" si="145">+N5015</f>
        <v>0</v>
      </c>
      <c r="R5015" s="736" t="s">
        <v>523</v>
      </c>
    </row>
    <row r="5016" spans="1:18" s="28" customFormat="1" ht="12" x14ac:dyDescent="0.2">
      <c r="A5016" s="717" t="s">
        <v>514</v>
      </c>
      <c r="B5016" s="718" t="s">
        <v>515</v>
      </c>
      <c r="C5016" s="718" t="s">
        <v>147</v>
      </c>
      <c r="D5016" s="718" t="s">
        <v>667</v>
      </c>
      <c r="E5016" s="719">
        <v>3000</v>
      </c>
      <c r="F5016" s="720" t="s">
        <v>6303</v>
      </c>
      <c r="G5016" s="718" t="s">
        <v>6304</v>
      </c>
      <c r="H5016" s="718" t="s">
        <v>527</v>
      </c>
      <c r="I5016" s="718" t="s">
        <v>528</v>
      </c>
      <c r="J5016" s="718" t="s">
        <v>6305</v>
      </c>
      <c r="K5016" s="721" t="s">
        <v>612</v>
      </c>
      <c r="L5016" s="732">
        <v>5</v>
      </c>
      <c r="M5016" s="733">
        <v>15000</v>
      </c>
      <c r="N5016" s="734" t="s">
        <v>612</v>
      </c>
      <c r="O5016" s="732">
        <v>6</v>
      </c>
      <c r="P5016" s="733">
        <v>18000</v>
      </c>
      <c r="Q5016" s="735" t="str">
        <f t="shared" si="145"/>
        <v>15 - INDETERMINADO</v>
      </c>
      <c r="R5016" s="736" t="s">
        <v>523</v>
      </c>
    </row>
    <row r="5017" spans="1:18" s="28" customFormat="1" ht="12" x14ac:dyDescent="0.2">
      <c r="A5017" s="717" t="s">
        <v>514</v>
      </c>
      <c r="B5017" s="718" t="s">
        <v>515</v>
      </c>
      <c r="C5017" s="718" t="s">
        <v>147</v>
      </c>
      <c r="D5017" s="718" t="s">
        <v>6306</v>
      </c>
      <c r="E5017" s="719">
        <v>3000</v>
      </c>
      <c r="F5017" s="720" t="s">
        <v>6307</v>
      </c>
      <c r="G5017" s="718" t="s">
        <v>6308</v>
      </c>
      <c r="H5017" s="718" t="s">
        <v>519</v>
      </c>
      <c r="I5017" s="718" t="s">
        <v>528</v>
      </c>
      <c r="J5017" s="718" t="s">
        <v>600</v>
      </c>
      <c r="K5017" s="721" t="s">
        <v>700</v>
      </c>
      <c r="L5017" s="732">
        <v>12</v>
      </c>
      <c r="M5017" s="733">
        <v>36600</v>
      </c>
      <c r="N5017" s="734" t="s">
        <v>700</v>
      </c>
      <c r="O5017" s="732">
        <v>6</v>
      </c>
      <c r="P5017" s="733">
        <v>17985</v>
      </c>
      <c r="Q5017" s="735" t="str">
        <f t="shared" si="145"/>
        <v>3 - INDETERMINADO</v>
      </c>
      <c r="R5017" s="736" t="s">
        <v>523</v>
      </c>
    </row>
    <row r="5018" spans="1:18" s="28" customFormat="1" ht="12" x14ac:dyDescent="0.2">
      <c r="A5018" s="717" t="s">
        <v>514</v>
      </c>
      <c r="B5018" s="718" t="s">
        <v>515</v>
      </c>
      <c r="C5018" s="718" t="s">
        <v>147</v>
      </c>
      <c r="D5018" s="718" t="s">
        <v>593</v>
      </c>
      <c r="E5018" s="719">
        <v>3000</v>
      </c>
      <c r="F5018" s="720" t="s">
        <v>6309</v>
      </c>
      <c r="G5018" s="718" t="s">
        <v>6310</v>
      </c>
      <c r="H5018" s="718" t="s">
        <v>519</v>
      </c>
      <c r="I5018" s="718" t="s">
        <v>520</v>
      </c>
      <c r="J5018" s="718" t="s">
        <v>534</v>
      </c>
      <c r="K5018" s="721" t="s">
        <v>557</v>
      </c>
      <c r="L5018" s="732">
        <v>5</v>
      </c>
      <c r="M5018" s="733">
        <v>15000</v>
      </c>
      <c r="N5018" s="734" t="s">
        <v>557</v>
      </c>
      <c r="O5018" s="732">
        <v>6</v>
      </c>
      <c r="P5018" s="733">
        <v>17800</v>
      </c>
      <c r="Q5018" s="735" t="str">
        <f t="shared" si="145"/>
        <v>13 - INDETERMINADO</v>
      </c>
      <c r="R5018" s="736" t="s">
        <v>523</v>
      </c>
    </row>
    <row r="5019" spans="1:18" s="28" customFormat="1" ht="12" x14ac:dyDescent="0.2">
      <c r="A5019" s="717" t="s">
        <v>514</v>
      </c>
      <c r="B5019" s="718" t="s">
        <v>515</v>
      </c>
      <c r="C5019" s="718" t="s">
        <v>147</v>
      </c>
      <c r="D5019" s="718" t="s">
        <v>804</v>
      </c>
      <c r="E5019" s="719">
        <v>3000</v>
      </c>
      <c r="F5019" s="720" t="s">
        <v>6311</v>
      </c>
      <c r="G5019" s="718" t="s">
        <v>6312</v>
      </c>
      <c r="H5019" s="718" t="s">
        <v>930</v>
      </c>
      <c r="I5019" s="718" t="s">
        <v>528</v>
      </c>
      <c r="J5019" s="718" t="s">
        <v>931</v>
      </c>
      <c r="K5019" s="721" t="s">
        <v>6313</v>
      </c>
      <c r="L5019" s="732">
        <v>3</v>
      </c>
      <c r="M5019" s="733">
        <v>8200</v>
      </c>
      <c r="N5019" s="734" t="s">
        <v>6313</v>
      </c>
      <c r="O5019" s="732">
        <v>0</v>
      </c>
      <c r="P5019" s="733">
        <v>0</v>
      </c>
      <c r="Q5019" s="735" t="str">
        <f t="shared" si="145"/>
        <v>33-2021</v>
      </c>
      <c r="R5019" s="736" t="s">
        <v>523</v>
      </c>
    </row>
    <row r="5020" spans="1:18" s="28" customFormat="1" ht="12" x14ac:dyDescent="0.2">
      <c r="A5020" s="717" t="s">
        <v>514</v>
      </c>
      <c r="B5020" s="718" t="s">
        <v>515</v>
      </c>
      <c r="C5020" s="718" t="s">
        <v>147</v>
      </c>
      <c r="D5020" s="718" t="s">
        <v>1018</v>
      </c>
      <c r="E5020" s="719">
        <v>2500</v>
      </c>
      <c r="F5020" s="720" t="s">
        <v>6314</v>
      </c>
      <c r="G5020" s="718" t="s">
        <v>6315</v>
      </c>
      <c r="H5020" s="718" t="s">
        <v>571</v>
      </c>
      <c r="I5020" s="718" t="s">
        <v>571</v>
      </c>
      <c r="J5020" s="718" t="s">
        <v>571</v>
      </c>
      <c r="K5020" s="721" t="s">
        <v>530</v>
      </c>
      <c r="L5020" s="732">
        <v>5</v>
      </c>
      <c r="M5020" s="733">
        <v>12500</v>
      </c>
      <c r="N5020" s="734" t="s">
        <v>530</v>
      </c>
      <c r="O5020" s="732">
        <v>6</v>
      </c>
      <c r="P5020" s="733">
        <v>15000</v>
      </c>
      <c r="Q5020" s="735" t="str">
        <f t="shared" si="145"/>
        <v>4 - INDETERMINADO</v>
      </c>
      <c r="R5020" s="736" t="s">
        <v>523</v>
      </c>
    </row>
    <row r="5021" spans="1:18" s="28" customFormat="1" ht="12" x14ac:dyDescent="0.2">
      <c r="A5021" s="717" t="s">
        <v>514</v>
      </c>
      <c r="B5021" s="718" t="s">
        <v>515</v>
      </c>
      <c r="C5021" s="718" t="s">
        <v>147</v>
      </c>
      <c r="D5021" s="718" t="s">
        <v>554</v>
      </c>
      <c r="E5021" s="719">
        <v>3000</v>
      </c>
      <c r="F5021" s="720" t="s">
        <v>6316</v>
      </c>
      <c r="G5021" s="718" t="s">
        <v>6317</v>
      </c>
      <c r="H5021" s="718" t="s">
        <v>519</v>
      </c>
      <c r="I5021" s="718" t="s">
        <v>528</v>
      </c>
      <c r="J5021" s="718" t="s">
        <v>547</v>
      </c>
      <c r="K5021" s="721" t="s">
        <v>557</v>
      </c>
      <c r="L5021" s="732">
        <v>5</v>
      </c>
      <c r="M5021" s="733">
        <v>14900</v>
      </c>
      <c r="N5021" s="734" t="s">
        <v>557</v>
      </c>
      <c r="O5021" s="732">
        <v>6</v>
      </c>
      <c r="P5021" s="733">
        <v>18000</v>
      </c>
      <c r="Q5021" s="735" t="str">
        <f t="shared" si="145"/>
        <v>13 - INDETERMINADO</v>
      </c>
      <c r="R5021" s="736" t="s">
        <v>523</v>
      </c>
    </row>
    <row r="5022" spans="1:18" s="28" customFormat="1" ht="12" x14ac:dyDescent="0.2">
      <c r="A5022" s="717" t="s">
        <v>514</v>
      </c>
      <c r="B5022" s="718" t="s">
        <v>515</v>
      </c>
      <c r="C5022" s="718" t="s">
        <v>147</v>
      </c>
      <c r="D5022" s="718" t="s">
        <v>536</v>
      </c>
      <c r="E5022" s="719">
        <v>3000</v>
      </c>
      <c r="F5022" s="720" t="s">
        <v>6318</v>
      </c>
      <c r="G5022" s="718" t="s">
        <v>6319</v>
      </c>
      <c r="H5022" s="718" t="s">
        <v>527</v>
      </c>
      <c r="I5022" s="718" t="s">
        <v>520</v>
      </c>
      <c r="J5022" s="718" t="s">
        <v>6320</v>
      </c>
      <c r="K5022" s="721" t="s">
        <v>541</v>
      </c>
      <c r="L5022" s="732">
        <v>5</v>
      </c>
      <c r="M5022" s="733">
        <v>15000</v>
      </c>
      <c r="N5022" s="734" t="s">
        <v>541</v>
      </c>
      <c r="O5022" s="732">
        <v>6</v>
      </c>
      <c r="P5022" s="733">
        <v>17900</v>
      </c>
      <c r="Q5022" s="735" t="str">
        <f t="shared" si="145"/>
        <v>5 - INDETERMINADO</v>
      </c>
      <c r="R5022" s="736" t="s">
        <v>523</v>
      </c>
    </row>
    <row r="5023" spans="1:18" s="28" customFormat="1" ht="12" x14ac:dyDescent="0.2">
      <c r="A5023" s="717" t="s">
        <v>514</v>
      </c>
      <c r="B5023" s="718" t="s">
        <v>515</v>
      </c>
      <c r="C5023" s="718" t="s">
        <v>147</v>
      </c>
      <c r="D5023" s="718" t="s">
        <v>881</v>
      </c>
      <c r="E5023" s="719">
        <v>3000</v>
      </c>
      <c r="F5023" s="720" t="s">
        <v>6321</v>
      </c>
      <c r="G5023" s="718" t="s">
        <v>6322</v>
      </c>
      <c r="H5023" s="718" t="s">
        <v>930</v>
      </c>
      <c r="I5023" s="718" t="s">
        <v>528</v>
      </c>
      <c r="J5023" s="718" t="s">
        <v>6323</v>
      </c>
      <c r="K5023" s="721">
        <v>2</v>
      </c>
      <c r="L5023" s="732">
        <v>1</v>
      </c>
      <c r="M5023" s="733">
        <v>3000</v>
      </c>
      <c r="N5023" s="734" t="s">
        <v>542</v>
      </c>
      <c r="O5023" s="732">
        <v>0</v>
      </c>
      <c r="P5023" s="733">
        <v>0</v>
      </c>
      <c r="Q5023" s="735"/>
      <c r="R5023" s="736" t="s">
        <v>543</v>
      </c>
    </row>
    <row r="5024" spans="1:18" s="28" customFormat="1" ht="12" x14ac:dyDescent="0.2">
      <c r="A5024" s="717" t="s">
        <v>514</v>
      </c>
      <c r="B5024" s="718" t="s">
        <v>515</v>
      </c>
      <c r="C5024" s="718" t="s">
        <v>147</v>
      </c>
      <c r="D5024" s="718" t="s">
        <v>3459</v>
      </c>
      <c r="E5024" s="719">
        <v>3000</v>
      </c>
      <c r="F5024" s="720" t="s">
        <v>6324</v>
      </c>
      <c r="G5024" s="718" t="s">
        <v>6325</v>
      </c>
      <c r="H5024" s="718"/>
      <c r="I5024" s="718" t="s">
        <v>528</v>
      </c>
      <c r="J5024" s="718" t="s">
        <v>6326</v>
      </c>
      <c r="K5024" s="721" t="s">
        <v>557</v>
      </c>
      <c r="L5024" s="732">
        <v>5</v>
      </c>
      <c r="M5024" s="733">
        <v>15000</v>
      </c>
      <c r="N5024" s="734" t="s">
        <v>557</v>
      </c>
      <c r="O5024" s="732">
        <v>6</v>
      </c>
      <c r="P5024" s="733">
        <v>17991.87</v>
      </c>
      <c r="Q5024" s="735" t="str">
        <f>+N5024</f>
        <v>13 - INDETERMINADO</v>
      </c>
      <c r="R5024" s="736" t="s">
        <v>523</v>
      </c>
    </row>
    <row r="5025" spans="1:18" s="28" customFormat="1" ht="12" x14ac:dyDescent="0.2">
      <c r="A5025" s="717" t="s">
        <v>514</v>
      </c>
      <c r="B5025" s="718" t="s">
        <v>515</v>
      </c>
      <c r="C5025" s="718" t="s">
        <v>147</v>
      </c>
      <c r="D5025" s="718" t="s">
        <v>1488</v>
      </c>
      <c r="E5025" s="719">
        <v>3000</v>
      </c>
      <c r="F5025" s="720" t="s">
        <v>6327</v>
      </c>
      <c r="G5025" s="718" t="s">
        <v>6328</v>
      </c>
      <c r="H5025" s="718" t="s">
        <v>539</v>
      </c>
      <c r="I5025" s="718" t="s">
        <v>528</v>
      </c>
      <c r="J5025" s="718" t="s">
        <v>596</v>
      </c>
      <c r="K5025" s="721" t="s">
        <v>612</v>
      </c>
      <c r="L5025" s="732">
        <v>5</v>
      </c>
      <c r="M5025" s="733">
        <v>15000</v>
      </c>
      <c r="N5025" s="734" t="s">
        <v>612</v>
      </c>
      <c r="O5025" s="732">
        <v>6</v>
      </c>
      <c r="P5025" s="733">
        <v>17800</v>
      </c>
      <c r="Q5025" s="735" t="str">
        <f>+N5025</f>
        <v>15 - INDETERMINADO</v>
      </c>
      <c r="R5025" s="736" t="s">
        <v>523</v>
      </c>
    </row>
    <row r="5026" spans="1:18" s="28" customFormat="1" ht="12" x14ac:dyDescent="0.2">
      <c r="A5026" s="717" t="s">
        <v>514</v>
      </c>
      <c r="B5026" s="718" t="s">
        <v>515</v>
      </c>
      <c r="C5026" s="718" t="s">
        <v>147</v>
      </c>
      <c r="D5026" s="718" t="s">
        <v>6329</v>
      </c>
      <c r="E5026" s="719">
        <v>6000</v>
      </c>
      <c r="F5026" s="720" t="s">
        <v>6330</v>
      </c>
      <c r="G5026" s="718" t="s">
        <v>6331</v>
      </c>
      <c r="H5026" s="718" t="s">
        <v>519</v>
      </c>
      <c r="I5026" s="718" t="s">
        <v>528</v>
      </c>
      <c r="J5026" s="718" t="s">
        <v>817</v>
      </c>
      <c r="K5026" s="721" t="s">
        <v>567</v>
      </c>
      <c r="L5026" s="732">
        <v>5</v>
      </c>
      <c r="M5026" s="733">
        <v>30000</v>
      </c>
      <c r="N5026" s="734" t="s">
        <v>567</v>
      </c>
      <c r="O5026" s="732">
        <v>6</v>
      </c>
      <c r="P5026" s="733">
        <v>36000</v>
      </c>
      <c r="Q5026" s="735" t="str">
        <f>+N5026</f>
        <v>16 - INDETERMINADO</v>
      </c>
      <c r="R5026" s="736" t="s">
        <v>523</v>
      </c>
    </row>
    <row r="5027" spans="1:18" s="28" customFormat="1" ht="12" x14ac:dyDescent="0.2">
      <c r="A5027" s="717" t="s">
        <v>514</v>
      </c>
      <c r="B5027" s="718" t="s">
        <v>549</v>
      </c>
      <c r="C5027" s="718" t="s">
        <v>147</v>
      </c>
      <c r="D5027" s="718" t="s">
        <v>676</v>
      </c>
      <c r="E5027" s="719">
        <v>3000</v>
      </c>
      <c r="F5027" s="720" t="s">
        <v>6332</v>
      </c>
      <c r="G5027" s="718" t="s">
        <v>6333</v>
      </c>
      <c r="H5027" s="718" t="s">
        <v>539</v>
      </c>
      <c r="I5027" s="718" t="s">
        <v>520</v>
      </c>
      <c r="J5027" s="718" t="s">
        <v>576</v>
      </c>
      <c r="K5027" s="721">
        <v>3</v>
      </c>
      <c r="L5027" s="732">
        <v>8</v>
      </c>
      <c r="M5027" s="733">
        <v>23156.67</v>
      </c>
      <c r="N5027" s="734">
        <v>5</v>
      </c>
      <c r="O5027" s="732">
        <v>2</v>
      </c>
      <c r="P5027" s="733">
        <v>6000</v>
      </c>
      <c r="Q5027" s="735"/>
      <c r="R5027" s="736" t="s">
        <v>543</v>
      </c>
    </row>
    <row r="5028" spans="1:18" s="28" customFormat="1" ht="12" x14ac:dyDescent="0.2">
      <c r="A5028" s="717" t="s">
        <v>514</v>
      </c>
      <c r="B5028" s="718" t="s">
        <v>515</v>
      </c>
      <c r="C5028" s="718" t="s">
        <v>147</v>
      </c>
      <c r="D5028" s="718" t="s">
        <v>2005</v>
      </c>
      <c r="E5028" s="719">
        <v>3000</v>
      </c>
      <c r="F5028" s="720" t="s">
        <v>6334</v>
      </c>
      <c r="G5028" s="718" t="s">
        <v>6335</v>
      </c>
      <c r="H5028" s="718"/>
      <c r="I5028" s="718" t="s">
        <v>528</v>
      </c>
      <c r="J5028" s="718" t="s">
        <v>4545</v>
      </c>
      <c r="K5028" s="721" t="s">
        <v>557</v>
      </c>
      <c r="L5028" s="732">
        <v>5</v>
      </c>
      <c r="M5028" s="733">
        <v>15000</v>
      </c>
      <c r="N5028" s="734" t="s">
        <v>557</v>
      </c>
      <c r="O5028" s="732">
        <v>6</v>
      </c>
      <c r="P5028" s="733">
        <v>18000</v>
      </c>
      <c r="Q5028" s="735" t="str">
        <f>+N5028</f>
        <v>13 - INDETERMINADO</v>
      </c>
      <c r="R5028" s="736" t="s">
        <v>523</v>
      </c>
    </row>
    <row r="5029" spans="1:18" s="28" customFormat="1" ht="12" x14ac:dyDescent="0.2">
      <c r="A5029" s="717" t="s">
        <v>514</v>
      </c>
      <c r="B5029" s="718" t="s">
        <v>515</v>
      </c>
      <c r="C5029" s="718" t="s">
        <v>147</v>
      </c>
      <c r="D5029" s="718" t="s">
        <v>800</v>
      </c>
      <c r="E5029" s="719">
        <v>3000</v>
      </c>
      <c r="F5029" s="720" t="s">
        <v>6336</v>
      </c>
      <c r="G5029" s="718" t="s">
        <v>6337</v>
      </c>
      <c r="H5029" s="718" t="s">
        <v>519</v>
      </c>
      <c r="I5029" s="718" t="s">
        <v>528</v>
      </c>
      <c r="J5029" s="718" t="s">
        <v>1285</v>
      </c>
      <c r="K5029" s="721" t="s">
        <v>612</v>
      </c>
      <c r="L5029" s="732">
        <v>5</v>
      </c>
      <c r="M5029" s="733">
        <v>15000</v>
      </c>
      <c r="N5029" s="734" t="s">
        <v>612</v>
      </c>
      <c r="O5029" s="732">
        <v>6</v>
      </c>
      <c r="P5029" s="733">
        <v>17912.5</v>
      </c>
      <c r="Q5029" s="735" t="str">
        <f>+N5029</f>
        <v>15 - INDETERMINADO</v>
      </c>
      <c r="R5029" s="736" t="s">
        <v>523</v>
      </c>
    </row>
    <row r="5030" spans="1:18" s="28" customFormat="1" ht="12" x14ac:dyDescent="0.2">
      <c r="A5030" s="717" t="s">
        <v>514</v>
      </c>
      <c r="B5030" s="718" t="s">
        <v>515</v>
      </c>
      <c r="C5030" s="718" t="s">
        <v>147</v>
      </c>
      <c r="D5030" s="718" t="s">
        <v>544</v>
      </c>
      <c r="E5030" s="719">
        <v>4000</v>
      </c>
      <c r="F5030" s="720" t="s">
        <v>6338</v>
      </c>
      <c r="G5030" s="718" t="s">
        <v>6339</v>
      </c>
      <c r="H5030" s="718" t="s">
        <v>519</v>
      </c>
      <c r="I5030" s="718" t="s">
        <v>528</v>
      </c>
      <c r="J5030" s="718" t="s">
        <v>6340</v>
      </c>
      <c r="K5030" s="721" t="s">
        <v>700</v>
      </c>
      <c r="L5030" s="732">
        <v>5</v>
      </c>
      <c r="M5030" s="733">
        <v>20000</v>
      </c>
      <c r="N5030" s="734" t="s">
        <v>700</v>
      </c>
      <c r="O5030" s="732">
        <v>6</v>
      </c>
      <c r="P5030" s="733">
        <v>24000</v>
      </c>
      <c r="Q5030" s="735" t="str">
        <f>+N5030</f>
        <v>3 - INDETERMINADO</v>
      </c>
      <c r="R5030" s="736" t="s">
        <v>523</v>
      </c>
    </row>
    <row r="5031" spans="1:18" s="28" customFormat="1" ht="12" x14ac:dyDescent="0.2">
      <c r="A5031" s="717" t="s">
        <v>514</v>
      </c>
      <c r="B5031" s="718" t="s">
        <v>515</v>
      </c>
      <c r="C5031" s="718" t="s">
        <v>147</v>
      </c>
      <c r="D5031" s="718" t="s">
        <v>2175</v>
      </c>
      <c r="E5031" s="719">
        <v>3000</v>
      </c>
      <c r="F5031" s="720" t="s">
        <v>6341</v>
      </c>
      <c r="G5031" s="718" t="s">
        <v>6342</v>
      </c>
      <c r="H5031" s="718" t="s">
        <v>527</v>
      </c>
      <c r="I5031" s="718" t="s">
        <v>520</v>
      </c>
      <c r="J5031" s="718" t="s">
        <v>1400</v>
      </c>
      <c r="K5031" s="721" t="s">
        <v>715</v>
      </c>
      <c r="L5031" s="732">
        <v>5</v>
      </c>
      <c r="M5031" s="733">
        <v>15000</v>
      </c>
      <c r="N5031" s="734" t="s">
        <v>715</v>
      </c>
      <c r="O5031" s="732">
        <v>6</v>
      </c>
      <c r="P5031" s="733">
        <v>18000</v>
      </c>
      <c r="Q5031" s="735" t="str">
        <f>+N5031</f>
        <v>14 - INDETERMINADO</v>
      </c>
      <c r="R5031" s="736" t="s">
        <v>523</v>
      </c>
    </row>
    <row r="5032" spans="1:18" s="28" customFormat="1" ht="12" x14ac:dyDescent="0.2">
      <c r="A5032" s="717" t="s">
        <v>514</v>
      </c>
      <c r="B5032" s="718" t="s">
        <v>515</v>
      </c>
      <c r="C5032" s="718" t="s">
        <v>147</v>
      </c>
      <c r="D5032" s="718" t="s">
        <v>6343</v>
      </c>
      <c r="E5032" s="719">
        <v>8000</v>
      </c>
      <c r="F5032" s="720" t="s">
        <v>6344</v>
      </c>
      <c r="G5032" s="718" t="s">
        <v>6345</v>
      </c>
      <c r="H5032" s="718"/>
      <c r="I5032" s="718" t="s">
        <v>528</v>
      </c>
      <c r="J5032" s="718" t="s">
        <v>6346</v>
      </c>
      <c r="K5032" s="721" t="s">
        <v>785</v>
      </c>
      <c r="L5032" s="732">
        <v>10</v>
      </c>
      <c r="M5032" s="733">
        <v>80300</v>
      </c>
      <c r="N5032" s="734" t="s">
        <v>542</v>
      </c>
      <c r="O5032" s="732">
        <v>0</v>
      </c>
      <c r="P5032" s="733">
        <v>0</v>
      </c>
      <c r="Q5032" s="735"/>
      <c r="R5032" s="736" t="s">
        <v>543</v>
      </c>
    </row>
    <row r="5033" spans="1:18" s="28" customFormat="1" ht="12" x14ac:dyDescent="0.2">
      <c r="A5033" s="717" t="s">
        <v>514</v>
      </c>
      <c r="B5033" s="718" t="s">
        <v>515</v>
      </c>
      <c r="C5033" s="718" t="s">
        <v>147</v>
      </c>
      <c r="D5033" s="718" t="s">
        <v>6347</v>
      </c>
      <c r="E5033" s="719">
        <v>3000</v>
      </c>
      <c r="F5033" s="720" t="s">
        <v>6348</v>
      </c>
      <c r="G5033" s="718" t="s">
        <v>6349</v>
      </c>
      <c r="H5033" s="718" t="s">
        <v>539</v>
      </c>
      <c r="I5033" s="718" t="s">
        <v>528</v>
      </c>
      <c r="J5033" s="718" t="s">
        <v>2883</v>
      </c>
      <c r="K5033" s="721" t="s">
        <v>1153</v>
      </c>
      <c r="L5033" s="732">
        <v>5</v>
      </c>
      <c r="M5033" s="733">
        <v>15000</v>
      </c>
      <c r="N5033" s="734" t="s">
        <v>1153</v>
      </c>
      <c r="O5033" s="732">
        <v>6</v>
      </c>
      <c r="P5033" s="733">
        <v>18000</v>
      </c>
      <c r="Q5033" s="735" t="str">
        <f>+N5033</f>
        <v>17 - INDETERMINADO</v>
      </c>
      <c r="R5033" s="736" t="s">
        <v>523</v>
      </c>
    </row>
    <row r="5034" spans="1:18" s="28" customFormat="1" ht="12" x14ac:dyDescent="0.2">
      <c r="A5034" s="717" t="s">
        <v>514</v>
      </c>
      <c r="B5034" s="718" t="s">
        <v>515</v>
      </c>
      <c r="C5034" s="718" t="s">
        <v>147</v>
      </c>
      <c r="D5034" s="718" t="s">
        <v>6350</v>
      </c>
      <c r="E5034" s="719">
        <v>2500</v>
      </c>
      <c r="F5034" s="720" t="s">
        <v>6351</v>
      </c>
      <c r="G5034" s="718" t="s">
        <v>6352</v>
      </c>
      <c r="H5034" s="718" t="s">
        <v>527</v>
      </c>
      <c r="I5034" s="718" t="s">
        <v>794</v>
      </c>
      <c r="J5034" s="718" t="s">
        <v>6353</v>
      </c>
      <c r="K5034" s="721" t="s">
        <v>707</v>
      </c>
      <c r="L5034" s="732">
        <v>12</v>
      </c>
      <c r="M5034" s="733">
        <v>30600</v>
      </c>
      <c r="N5034" s="734" t="s">
        <v>707</v>
      </c>
      <c r="O5034" s="732">
        <v>6</v>
      </c>
      <c r="P5034" s="733">
        <v>15000</v>
      </c>
      <c r="Q5034" s="735" t="str">
        <f>+N5034</f>
        <v>28 - INDETERMINADO</v>
      </c>
      <c r="R5034" s="736" t="s">
        <v>523</v>
      </c>
    </row>
    <row r="5035" spans="1:18" s="28" customFormat="1" ht="12" x14ac:dyDescent="0.2">
      <c r="A5035" s="717" t="s">
        <v>514</v>
      </c>
      <c r="B5035" s="718" t="s">
        <v>549</v>
      </c>
      <c r="C5035" s="718" t="s">
        <v>147</v>
      </c>
      <c r="D5035" s="718" t="s">
        <v>2594</v>
      </c>
      <c r="E5035" s="719">
        <v>4000</v>
      </c>
      <c r="F5035" s="720" t="s">
        <v>6354</v>
      </c>
      <c r="G5035" s="718" t="s">
        <v>6355</v>
      </c>
      <c r="H5035" s="718" t="s">
        <v>519</v>
      </c>
      <c r="I5035" s="718" t="s">
        <v>528</v>
      </c>
      <c r="J5035" s="718" t="s">
        <v>600</v>
      </c>
      <c r="K5035" s="721" t="s">
        <v>6356</v>
      </c>
      <c r="L5035" s="732">
        <v>8</v>
      </c>
      <c r="M5035" s="733">
        <v>30723.34</v>
      </c>
      <c r="N5035" s="734">
        <v>0</v>
      </c>
      <c r="O5035" s="732">
        <v>6</v>
      </c>
      <c r="P5035" s="733">
        <v>23998.61</v>
      </c>
      <c r="Q5035" s="735">
        <f>+N5035</f>
        <v>0</v>
      </c>
      <c r="R5035" s="736" t="s">
        <v>523</v>
      </c>
    </row>
    <row r="5036" spans="1:18" s="28" customFormat="1" ht="12" x14ac:dyDescent="0.2">
      <c r="A5036" s="717" t="s">
        <v>514</v>
      </c>
      <c r="B5036" s="718" t="s">
        <v>515</v>
      </c>
      <c r="C5036" s="718" t="s">
        <v>147</v>
      </c>
      <c r="D5036" s="718" t="s">
        <v>1369</v>
      </c>
      <c r="E5036" s="719">
        <v>3000</v>
      </c>
      <c r="F5036" s="720" t="s">
        <v>6357</v>
      </c>
      <c r="G5036" s="718" t="s">
        <v>6358</v>
      </c>
      <c r="H5036" s="718" t="s">
        <v>527</v>
      </c>
      <c r="I5036" s="718" t="s">
        <v>520</v>
      </c>
      <c r="J5036" s="718" t="s">
        <v>6286</v>
      </c>
      <c r="K5036" s="721" t="s">
        <v>530</v>
      </c>
      <c r="L5036" s="732">
        <v>5</v>
      </c>
      <c r="M5036" s="733">
        <v>15000</v>
      </c>
      <c r="N5036" s="734" t="s">
        <v>530</v>
      </c>
      <c r="O5036" s="732">
        <v>6</v>
      </c>
      <c r="P5036" s="733">
        <v>18000</v>
      </c>
      <c r="Q5036" s="735" t="str">
        <f>+N5036</f>
        <v>4 - INDETERMINADO</v>
      </c>
      <c r="R5036" s="736" t="s">
        <v>523</v>
      </c>
    </row>
    <row r="5037" spans="1:18" s="28" customFormat="1" ht="12" x14ac:dyDescent="0.2">
      <c r="A5037" s="717" t="s">
        <v>514</v>
      </c>
      <c r="B5037" s="718" t="s">
        <v>515</v>
      </c>
      <c r="C5037" s="718" t="s">
        <v>147</v>
      </c>
      <c r="D5037" s="718" t="s">
        <v>1058</v>
      </c>
      <c r="E5037" s="719">
        <v>5000</v>
      </c>
      <c r="F5037" s="720" t="s">
        <v>6359</v>
      </c>
      <c r="G5037" s="718" t="s">
        <v>6360</v>
      </c>
      <c r="H5037" s="718" t="s">
        <v>527</v>
      </c>
      <c r="I5037" s="718" t="s">
        <v>528</v>
      </c>
      <c r="J5037" s="718" t="s">
        <v>6361</v>
      </c>
      <c r="K5037" s="721" t="s">
        <v>541</v>
      </c>
      <c r="L5037" s="732">
        <v>5</v>
      </c>
      <c r="M5037" s="733">
        <v>25000</v>
      </c>
      <c r="N5037" s="734" t="s">
        <v>541</v>
      </c>
      <c r="O5037" s="732">
        <v>6</v>
      </c>
      <c r="P5037" s="733">
        <v>30000</v>
      </c>
      <c r="Q5037" s="735" t="str">
        <f>+N5037</f>
        <v>5 - INDETERMINADO</v>
      </c>
      <c r="R5037" s="736" t="s">
        <v>523</v>
      </c>
    </row>
    <row r="5038" spans="1:18" s="28" customFormat="1" ht="12" x14ac:dyDescent="0.2">
      <c r="A5038" s="717" t="s">
        <v>514</v>
      </c>
      <c r="B5038" s="718" t="s">
        <v>515</v>
      </c>
      <c r="C5038" s="718" t="s">
        <v>147</v>
      </c>
      <c r="D5038" s="718" t="s">
        <v>536</v>
      </c>
      <c r="E5038" s="719">
        <v>3000</v>
      </c>
      <c r="F5038" s="720" t="s">
        <v>6362</v>
      </c>
      <c r="G5038" s="718" t="s">
        <v>6363</v>
      </c>
      <c r="H5038" s="718" t="s">
        <v>930</v>
      </c>
      <c r="I5038" s="718" t="s">
        <v>528</v>
      </c>
      <c r="J5038" s="718" t="s">
        <v>931</v>
      </c>
      <c r="K5038" s="721">
        <v>2</v>
      </c>
      <c r="L5038" s="732">
        <v>1</v>
      </c>
      <c r="M5038" s="733">
        <v>3000</v>
      </c>
      <c r="N5038" s="734" t="s">
        <v>542</v>
      </c>
      <c r="O5038" s="732">
        <v>0</v>
      </c>
      <c r="P5038" s="733">
        <v>0</v>
      </c>
      <c r="Q5038" s="735"/>
      <c r="R5038" s="736" t="s">
        <v>543</v>
      </c>
    </row>
    <row r="5039" spans="1:18" s="28" customFormat="1" ht="12" x14ac:dyDescent="0.2">
      <c r="A5039" s="717" t="s">
        <v>514</v>
      </c>
      <c r="B5039" s="718" t="s">
        <v>515</v>
      </c>
      <c r="C5039" s="718" t="s">
        <v>147</v>
      </c>
      <c r="D5039" s="718" t="s">
        <v>6364</v>
      </c>
      <c r="E5039" s="719">
        <v>2500</v>
      </c>
      <c r="F5039" s="720" t="s">
        <v>6365</v>
      </c>
      <c r="G5039" s="718" t="s">
        <v>6366</v>
      </c>
      <c r="H5039" s="718" t="s">
        <v>539</v>
      </c>
      <c r="I5039" s="718" t="s">
        <v>738</v>
      </c>
      <c r="J5039" s="718" t="s">
        <v>6367</v>
      </c>
      <c r="K5039" s="721" t="s">
        <v>1236</v>
      </c>
      <c r="L5039" s="732">
        <v>12</v>
      </c>
      <c r="M5039" s="733">
        <v>29070.839999999997</v>
      </c>
      <c r="N5039" s="734" t="s">
        <v>1236</v>
      </c>
      <c r="O5039" s="732">
        <v>6</v>
      </c>
      <c r="P5039" s="733">
        <v>14916.67</v>
      </c>
      <c r="Q5039" s="735" t="str">
        <f t="shared" ref="Q5039:Q5045" si="146">+N5039</f>
        <v>32 - INDETERMINADO</v>
      </c>
      <c r="R5039" s="736" t="s">
        <v>523</v>
      </c>
    </row>
    <row r="5040" spans="1:18" s="28" customFormat="1" ht="12" x14ac:dyDescent="0.2">
      <c r="A5040" s="717" t="s">
        <v>514</v>
      </c>
      <c r="B5040" s="718" t="s">
        <v>515</v>
      </c>
      <c r="C5040" s="718" t="s">
        <v>147</v>
      </c>
      <c r="D5040" s="718" t="s">
        <v>701</v>
      </c>
      <c r="E5040" s="719">
        <v>2500</v>
      </c>
      <c r="F5040" s="720" t="s">
        <v>6368</v>
      </c>
      <c r="G5040" s="718" t="s">
        <v>6369</v>
      </c>
      <c r="H5040" s="718" t="s">
        <v>571</v>
      </c>
      <c r="I5040" s="718" t="s">
        <v>571</v>
      </c>
      <c r="J5040" s="718" t="s">
        <v>571</v>
      </c>
      <c r="K5040" s="721" t="s">
        <v>557</v>
      </c>
      <c r="L5040" s="732">
        <v>12</v>
      </c>
      <c r="M5040" s="733">
        <v>30516.67</v>
      </c>
      <c r="N5040" s="734" t="s">
        <v>557</v>
      </c>
      <c r="O5040" s="732">
        <v>6</v>
      </c>
      <c r="P5040" s="733">
        <v>14999.130000000001</v>
      </c>
      <c r="Q5040" s="735" t="str">
        <f t="shared" si="146"/>
        <v>13 - INDETERMINADO</v>
      </c>
      <c r="R5040" s="736" t="s">
        <v>523</v>
      </c>
    </row>
    <row r="5041" spans="1:18" s="28" customFormat="1" ht="12" x14ac:dyDescent="0.2">
      <c r="A5041" s="717" t="s">
        <v>514</v>
      </c>
      <c r="B5041" s="718" t="s">
        <v>515</v>
      </c>
      <c r="C5041" s="718" t="s">
        <v>147</v>
      </c>
      <c r="D5041" s="718" t="s">
        <v>875</v>
      </c>
      <c r="E5041" s="719">
        <v>3500</v>
      </c>
      <c r="F5041" s="720" t="s">
        <v>6370</v>
      </c>
      <c r="G5041" s="718" t="s">
        <v>6371</v>
      </c>
      <c r="H5041" s="718" t="s">
        <v>519</v>
      </c>
      <c r="I5041" s="718" t="s">
        <v>520</v>
      </c>
      <c r="J5041" s="718" t="s">
        <v>534</v>
      </c>
      <c r="K5041" s="721" t="s">
        <v>535</v>
      </c>
      <c r="L5041" s="732">
        <v>12</v>
      </c>
      <c r="M5041" s="733">
        <v>42600</v>
      </c>
      <c r="N5041" s="734" t="s">
        <v>535</v>
      </c>
      <c r="O5041" s="732">
        <v>6</v>
      </c>
      <c r="P5041" s="733">
        <v>20997.809999999998</v>
      </c>
      <c r="Q5041" s="735" t="str">
        <f t="shared" si="146"/>
        <v>12 - INDETERMINADO</v>
      </c>
      <c r="R5041" s="736" t="s">
        <v>523</v>
      </c>
    </row>
    <row r="5042" spans="1:18" s="28" customFormat="1" ht="12" x14ac:dyDescent="0.2">
      <c r="A5042" s="717" t="s">
        <v>514</v>
      </c>
      <c r="B5042" s="718" t="s">
        <v>515</v>
      </c>
      <c r="C5042" s="718" t="s">
        <v>147</v>
      </c>
      <c r="D5042" s="718" t="s">
        <v>657</v>
      </c>
      <c r="E5042" s="719">
        <v>3000</v>
      </c>
      <c r="F5042" s="720" t="s">
        <v>6372</v>
      </c>
      <c r="G5042" s="718" t="s">
        <v>6373</v>
      </c>
      <c r="H5042" s="718" t="s">
        <v>930</v>
      </c>
      <c r="I5042" s="718" t="s">
        <v>528</v>
      </c>
      <c r="J5042" s="718" t="s">
        <v>931</v>
      </c>
      <c r="K5042" s="721" t="s">
        <v>557</v>
      </c>
      <c r="L5042" s="732">
        <v>5</v>
      </c>
      <c r="M5042" s="733">
        <v>15000</v>
      </c>
      <c r="N5042" s="734" t="s">
        <v>557</v>
      </c>
      <c r="O5042" s="732">
        <v>6</v>
      </c>
      <c r="P5042" s="733">
        <v>17900</v>
      </c>
      <c r="Q5042" s="735" t="str">
        <f t="shared" si="146"/>
        <v>13 - INDETERMINADO</v>
      </c>
      <c r="R5042" s="736" t="s">
        <v>523</v>
      </c>
    </row>
    <row r="5043" spans="1:18" s="28" customFormat="1" ht="12" x14ac:dyDescent="0.2">
      <c r="A5043" s="717" t="s">
        <v>514</v>
      </c>
      <c r="B5043" s="718" t="s">
        <v>515</v>
      </c>
      <c r="C5043" s="718" t="s">
        <v>147</v>
      </c>
      <c r="D5043" s="718" t="s">
        <v>6374</v>
      </c>
      <c r="E5043" s="719">
        <v>4500</v>
      </c>
      <c r="F5043" s="720" t="s">
        <v>6375</v>
      </c>
      <c r="G5043" s="718" t="s">
        <v>6376</v>
      </c>
      <c r="H5043" s="718" t="s">
        <v>623</v>
      </c>
      <c r="I5043" s="718" t="s">
        <v>1405</v>
      </c>
      <c r="J5043" s="718" t="s">
        <v>6377</v>
      </c>
      <c r="K5043" s="721" t="s">
        <v>557</v>
      </c>
      <c r="L5043" s="732">
        <v>12</v>
      </c>
      <c r="M5043" s="733">
        <v>54600</v>
      </c>
      <c r="N5043" s="734" t="s">
        <v>557</v>
      </c>
      <c r="O5043" s="732">
        <v>6</v>
      </c>
      <c r="P5043" s="733">
        <v>27000</v>
      </c>
      <c r="Q5043" s="735" t="str">
        <f t="shared" si="146"/>
        <v>13 - INDETERMINADO</v>
      </c>
      <c r="R5043" s="736" t="s">
        <v>523</v>
      </c>
    </row>
    <row r="5044" spans="1:18" s="28" customFormat="1" ht="12" x14ac:dyDescent="0.2">
      <c r="A5044" s="717" t="s">
        <v>514</v>
      </c>
      <c r="B5044" s="718" t="s">
        <v>515</v>
      </c>
      <c r="C5044" s="718" t="s">
        <v>147</v>
      </c>
      <c r="D5044" s="718" t="s">
        <v>585</v>
      </c>
      <c r="E5044" s="719">
        <v>3000</v>
      </c>
      <c r="F5044" s="720" t="s">
        <v>6378</v>
      </c>
      <c r="G5044" s="718" t="s">
        <v>6379</v>
      </c>
      <c r="H5044" s="718" t="s">
        <v>930</v>
      </c>
      <c r="I5044" s="718" t="s">
        <v>520</v>
      </c>
      <c r="J5044" s="718" t="s">
        <v>1635</v>
      </c>
      <c r="K5044" s="721" t="s">
        <v>557</v>
      </c>
      <c r="L5044" s="732">
        <v>5</v>
      </c>
      <c r="M5044" s="733">
        <v>14800</v>
      </c>
      <c r="N5044" s="734" t="s">
        <v>557</v>
      </c>
      <c r="O5044" s="732">
        <v>6</v>
      </c>
      <c r="P5044" s="733">
        <v>18000</v>
      </c>
      <c r="Q5044" s="735" t="str">
        <f t="shared" si="146"/>
        <v>13 - INDETERMINADO</v>
      </c>
      <c r="R5044" s="736" t="s">
        <v>523</v>
      </c>
    </row>
    <row r="5045" spans="1:18" s="28" customFormat="1" ht="12" x14ac:dyDescent="0.2">
      <c r="A5045" s="717" t="s">
        <v>514</v>
      </c>
      <c r="B5045" s="718" t="s">
        <v>515</v>
      </c>
      <c r="C5045" s="718" t="s">
        <v>147</v>
      </c>
      <c r="D5045" s="718" t="s">
        <v>819</v>
      </c>
      <c r="E5045" s="719">
        <v>4000</v>
      </c>
      <c r="F5045" s="720" t="s">
        <v>6380</v>
      </c>
      <c r="G5045" s="718" t="s">
        <v>6381</v>
      </c>
      <c r="H5045" s="718" t="s">
        <v>519</v>
      </c>
      <c r="I5045" s="718" t="s">
        <v>520</v>
      </c>
      <c r="J5045" s="718" t="s">
        <v>534</v>
      </c>
      <c r="K5045" s="721" t="s">
        <v>535</v>
      </c>
      <c r="L5045" s="732">
        <v>12</v>
      </c>
      <c r="M5045" s="733">
        <v>48600</v>
      </c>
      <c r="N5045" s="734" t="s">
        <v>535</v>
      </c>
      <c r="O5045" s="732">
        <v>6</v>
      </c>
      <c r="P5045" s="733">
        <v>23985.279999999999</v>
      </c>
      <c r="Q5045" s="735" t="str">
        <f t="shared" si="146"/>
        <v>12 - INDETERMINADO</v>
      </c>
      <c r="R5045" s="736" t="s">
        <v>523</v>
      </c>
    </row>
    <row r="5046" spans="1:18" s="28" customFormat="1" ht="12" x14ac:dyDescent="0.2">
      <c r="A5046" s="717" t="s">
        <v>514</v>
      </c>
      <c r="B5046" s="718" t="s">
        <v>515</v>
      </c>
      <c r="C5046" s="718" t="s">
        <v>147</v>
      </c>
      <c r="D5046" s="718" t="s">
        <v>3125</v>
      </c>
      <c r="E5046" s="719">
        <v>3000</v>
      </c>
      <c r="F5046" s="720" t="s">
        <v>6382</v>
      </c>
      <c r="G5046" s="718" t="s">
        <v>6383</v>
      </c>
      <c r="H5046" s="718" t="s">
        <v>519</v>
      </c>
      <c r="I5046" s="718" t="s">
        <v>528</v>
      </c>
      <c r="J5046" s="718" t="s">
        <v>547</v>
      </c>
      <c r="K5046" s="721" t="s">
        <v>700</v>
      </c>
      <c r="L5046" s="732">
        <v>5</v>
      </c>
      <c r="M5046" s="733">
        <v>15000</v>
      </c>
      <c r="N5046" s="734" t="s">
        <v>700</v>
      </c>
      <c r="O5046" s="732">
        <v>6</v>
      </c>
      <c r="P5046" s="733">
        <v>17300</v>
      </c>
      <c r="Q5046" s="735"/>
      <c r="R5046" s="736" t="s">
        <v>543</v>
      </c>
    </row>
    <row r="5047" spans="1:18" s="28" customFormat="1" ht="12" x14ac:dyDescent="0.2">
      <c r="A5047" s="717" t="s">
        <v>514</v>
      </c>
      <c r="B5047" s="718" t="s">
        <v>515</v>
      </c>
      <c r="C5047" s="718" t="s">
        <v>147</v>
      </c>
      <c r="D5047" s="718" t="s">
        <v>1223</v>
      </c>
      <c r="E5047" s="719">
        <v>3000</v>
      </c>
      <c r="F5047" s="720" t="s">
        <v>6384</v>
      </c>
      <c r="G5047" s="718" t="s">
        <v>6385</v>
      </c>
      <c r="H5047" s="718" t="s">
        <v>527</v>
      </c>
      <c r="I5047" s="718" t="s">
        <v>520</v>
      </c>
      <c r="J5047" s="718" t="s">
        <v>803</v>
      </c>
      <c r="K5047" s="721" t="s">
        <v>557</v>
      </c>
      <c r="L5047" s="732">
        <v>5</v>
      </c>
      <c r="M5047" s="733">
        <v>15000</v>
      </c>
      <c r="N5047" s="734" t="s">
        <v>557</v>
      </c>
      <c r="O5047" s="732">
        <v>6</v>
      </c>
      <c r="P5047" s="733">
        <v>18000</v>
      </c>
      <c r="Q5047" s="735" t="str">
        <f>+N5047</f>
        <v>13 - INDETERMINADO</v>
      </c>
      <c r="R5047" s="736" t="s">
        <v>523</v>
      </c>
    </row>
    <row r="5048" spans="1:18" s="28" customFormat="1" ht="12" x14ac:dyDescent="0.2">
      <c r="A5048" s="717" t="s">
        <v>514</v>
      </c>
      <c r="B5048" s="718" t="s">
        <v>515</v>
      </c>
      <c r="C5048" s="718" t="s">
        <v>147</v>
      </c>
      <c r="D5048" s="718" t="s">
        <v>3363</v>
      </c>
      <c r="E5048" s="719">
        <v>2000</v>
      </c>
      <c r="F5048" s="720" t="s">
        <v>6386</v>
      </c>
      <c r="G5048" s="718" t="s">
        <v>6387</v>
      </c>
      <c r="H5048" s="718" t="s">
        <v>539</v>
      </c>
      <c r="I5048" s="718" t="s">
        <v>520</v>
      </c>
      <c r="J5048" s="718" t="s">
        <v>6388</v>
      </c>
      <c r="K5048" s="721" t="s">
        <v>2242</v>
      </c>
      <c r="L5048" s="732">
        <v>12</v>
      </c>
      <c r="M5048" s="733">
        <v>24810</v>
      </c>
      <c r="N5048" s="734" t="s">
        <v>2242</v>
      </c>
      <c r="O5048" s="732">
        <v>6</v>
      </c>
      <c r="P5048" s="733">
        <v>11995.56</v>
      </c>
      <c r="Q5048" s="735" t="str">
        <f>+N5048</f>
        <v>46 - INDETERMINADO</v>
      </c>
      <c r="R5048" s="736" t="s">
        <v>523</v>
      </c>
    </row>
    <row r="5049" spans="1:18" s="28" customFormat="1" ht="12" x14ac:dyDescent="0.2">
      <c r="A5049" s="717" t="s">
        <v>514</v>
      </c>
      <c r="B5049" s="718" t="s">
        <v>549</v>
      </c>
      <c r="C5049" s="718" t="s">
        <v>147</v>
      </c>
      <c r="D5049" s="718" t="s">
        <v>585</v>
      </c>
      <c r="E5049" s="719">
        <v>3000</v>
      </c>
      <c r="F5049" s="720" t="s">
        <v>6389</v>
      </c>
      <c r="G5049" s="718" t="s">
        <v>6390</v>
      </c>
      <c r="H5049" s="718"/>
      <c r="I5049" s="718" t="s">
        <v>528</v>
      </c>
      <c r="J5049" s="718" t="s">
        <v>6391</v>
      </c>
      <c r="K5049" s="721" t="s">
        <v>542</v>
      </c>
      <c r="L5049" s="732">
        <v>0</v>
      </c>
      <c r="M5049" s="733">
        <v>0</v>
      </c>
      <c r="N5049" s="734">
        <v>0</v>
      </c>
      <c r="O5049" s="732">
        <v>2</v>
      </c>
      <c r="P5049" s="733">
        <v>5700</v>
      </c>
      <c r="Q5049" s="735">
        <f>+N5049</f>
        <v>0</v>
      </c>
      <c r="R5049" s="736" t="s">
        <v>523</v>
      </c>
    </row>
    <row r="5050" spans="1:18" s="28" customFormat="1" ht="12" x14ac:dyDescent="0.2">
      <c r="A5050" s="717" t="s">
        <v>514</v>
      </c>
      <c r="B5050" s="718" t="s">
        <v>515</v>
      </c>
      <c r="C5050" s="718" t="s">
        <v>147</v>
      </c>
      <c r="D5050" s="718" t="s">
        <v>1715</v>
      </c>
      <c r="E5050" s="719">
        <v>5000</v>
      </c>
      <c r="F5050" s="720" t="s">
        <v>6392</v>
      </c>
      <c r="G5050" s="718" t="s">
        <v>6393</v>
      </c>
      <c r="H5050" s="718" t="s">
        <v>623</v>
      </c>
      <c r="I5050" s="718" t="s">
        <v>528</v>
      </c>
      <c r="J5050" s="718" t="s">
        <v>6394</v>
      </c>
      <c r="K5050" s="721" t="s">
        <v>612</v>
      </c>
      <c r="L5050" s="732">
        <v>5</v>
      </c>
      <c r="M5050" s="733">
        <v>23999.989999999998</v>
      </c>
      <c r="N5050" s="734" t="s">
        <v>612</v>
      </c>
      <c r="O5050" s="732">
        <v>6</v>
      </c>
      <c r="P5050" s="733">
        <v>29500</v>
      </c>
      <c r="Q5050" s="735" t="str">
        <f>+N5050</f>
        <v>15 - INDETERMINADO</v>
      </c>
      <c r="R5050" s="736" t="s">
        <v>523</v>
      </c>
    </row>
    <row r="5051" spans="1:18" s="28" customFormat="1" ht="12" x14ac:dyDescent="0.2">
      <c r="A5051" s="717" t="s">
        <v>514</v>
      </c>
      <c r="B5051" s="718" t="s">
        <v>515</v>
      </c>
      <c r="C5051" s="718" t="s">
        <v>147</v>
      </c>
      <c r="D5051" s="718" t="s">
        <v>585</v>
      </c>
      <c r="E5051" s="719">
        <v>3000</v>
      </c>
      <c r="F5051" s="720" t="s">
        <v>6395</v>
      </c>
      <c r="G5051" s="718" t="s">
        <v>6396</v>
      </c>
      <c r="H5051" s="718"/>
      <c r="I5051" s="718" t="s">
        <v>771</v>
      </c>
      <c r="J5051" s="718" t="s">
        <v>5574</v>
      </c>
      <c r="K5051" s="721">
        <v>11</v>
      </c>
      <c r="L5051" s="732">
        <v>1</v>
      </c>
      <c r="M5051" s="733">
        <v>3000</v>
      </c>
      <c r="N5051" s="734" t="s">
        <v>542</v>
      </c>
      <c r="O5051" s="732">
        <v>0</v>
      </c>
      <c r="P5051" s="733">
        <v>0</v>
      </c>
      <c r="Q5051" s="735"/>
      <c r="R5051" s="736" t="s">
        <v>543</v>
      </c>
    </row>
    <row r="5052" spans="1:18" s="28" customFormat="1" ht="12" x14ac:dyDescent="0.2">
      <c r="A5052" s="717" t="s">
        <v>514</v>
      </c>
      <c r="B5052" s="718" t="s">
        <v>515</v>
      </c>
      <c r="C5052" s="718" t="s">
        <v>147</v>
      </c>
      <c r="D5052" s="718" t="s">
        <v>568</v>
      </c>
      <c r="E5052" s="719">
        <v>1800</v>
      </c>
      <c r="F5052" s="720" t="s">
        <v>6397</v>
      </c>
      <c r="G5052" s="718" t="s">
        <v>6398</v>
      </c>
      <c r="H5052" s="718"/>
      <c r="I5052" s="718" t="s">
        <v>1390</v>
      </c>
      <c r="J5052" s="718" t="s">
        <v>6399</v>
      </c>
      <c r="K5052" s="721" t="s">
        <v>572</v>
      </c>
      <c r="L5052" s="732">
        <v>12</v>
      </c>
      <c r="M5052" s="733">
        <v>22350</v>
      </c>
      <c r="N5052" s="734" t="s">
        <v>572</v>
      </c>
      <c r="O5052" s="732">
        <v>6</v>
      </c>
      <c r="P5052" s="733">
        <v>10680</v>
      </c>
      <c r="Q5052" s="735" t="str">
        <f>+N5052</f>
        <v>44 - INDETERMINADO</v>
      </c>
      <c r="R5052" s="736" t="s">
        <v>523</v>
      </c>
    </row>
    <row r="5053" spans="1:18" s="28" customFormat="1" ht="12" x14ac:dyDescent="0.2">
      <c r="A5053" s="717" t="s">
        <v>514</v>
      </c>
      <c r="B5053" s="718" t="s">
        <v>549</v>
      </c>
      <c r="C5053" s="718" t="s">
        <v>147</v>
      </c>
      <c r="D5053" s="718" t="s">
        <v>6400</v>
      </c>
      <c r="E5053" s="719">
        <v>7000</v>
      </c>
      <c r="F5053" s="720" t="s">
        <v>6401</v>
      </c>
      <c r="G5053" s="718" t="s">
        <v>6402</v>
      </c>
      <c r="H5053" s="718"/>
      <c r="I5053" s="718" t="s">
        <v>528</v>
      </c>
      <c r="J5053" s="718" t="s">
        <v>3545</v>
      </c>
      <c r="K5053" s="721" t="s">
        <v>785</v>
      </c>
      <c r="L5053" s="732">
        <v>12</v>
      </c>
      <c r="M5053" s="733">
        <v>84600</v>
      </c>
      <c r="N5053" s="734" t="s">
        <v>785</v>
      </c>
      <c r="O5053" s="732">
        <v>3</v>
      </c>
      <c r="P5053" s="733">
        <v>21000</v>
      </c>
      <c r="Q5053" s="735" t="str">
        <f>+N5053</f>
        <v>11 - INDETERMINADO</v>
      </c>
      <c r="R5053" s="736" t="s">
        <v>523</v>
      </c>
    </row>
    <row r="5054" spans="1:18" s="28" customFormat="1" ht="12" x14ac:dyDescent="0.2">
      <c r="A5054" s="717" t="s">
        <v>514</v>
      </c>
      <c r="B5054" s="718" t="s">
        <v>515</v>
      </c>
      <c r="C5054" s="718" t="s">
        <v>147</v>
      </c>
      <c r="D5054" s="718" t="s">
        <v>6403</v>
      </c>
      <c r="E5054" s="719">
        <v>8500</v>
      </c>
      <c r="F5054" s="720" t="s">
        <v>6404</v>
      </c>
      <c r="G5054" s="718" t="s">
        <v>6405</v>
      </c>
      <c r="H5054" s="718" t="s">
        <v>519</v>
      </c>
      <c r="I5054" s="718" t="s">
        <v>528</v>
      </c>
      <c r="J5054" s="718" t="s">
        <v>547</v>
      </c>
      <c r="K5054" s="721">
        <v>11</v>
      </c>
      <c r="L5054" s="732">
        <v>1</v>
      </c>
      <c r="M5054" s="733">
        <v>8500</v>
      </c>
      <c r="N5054" s="734" t="s">
        <v>542</v>
      </c>
      <c r="O5054" s="732">
        <v>0</v>
      </c>
      <c r="P5054" s="733">
        <v>0</v>
      </c>
      <c r="Q5054" s="735"/>
      <c r="R5054" s="736" t="s">
        <v>543</v>
      </c>
    </row>
    <row r="5055" spans="1:18" s="28" customFormat="1" ht="12" x14ac:dyDescent="0.2">
      <c r="A5055" s="717" t="s">
        <v>514</v>
      </c>
      <c r="B5055" s="718" t="s">
        <v>515</v>
      </c>
      <c r="C5055" s="718" t="s">
        <v>147</v>
      </c>
      <c r="D5055" s="718" t="s">
        <v>881</v>
      </c>
      <c r="E5055" s="719">
        <v>3000</v>
      </c>
      <c r="F5055" s="720" t="s">
        <v>6406</v>
      </c>
      <c r="G5055" s="718" t="s">
        <v>6407</v>
      </c>
      <c r="H5055" s="718" t="s">
        <v>930</v>
      </c>
      <c r="I5055" s="718" t="s">
        <v>528</v>
      </c>
      <c r="J5055" s="718" t="s">
        <v>931</v>
      </c>
      <c r="K5055" s="721" t="s">
        <v>700</v>
      </c>
      <c r="L5055" s="732">
        <v>5</v>
      </c>
      <c r="M5055" s="733">
        <v>15000</v>
      </c>
      <c r="N5055" s="734" t="s">
        <v>700</v>
      </c>
      <c r="O5055" s="732">
        <v>6</v>
      </c>
      <c r="P5055" s="733">
        <v>18000</v>
      </c>
      <c r="Q5055" s="735" t="str">
        <f t="shared" ref="Q5055:Q5061" si="147">+N5055</f>
        <v>3 - INDETERMINADO</v>
      </c>
      <c r="R5055" s="736" t="s">
        <v>523</v>
      </c>
    </row>
    <row r="5056" spans="1:18" s="28" customFormat="1" ht="12" x14ac:dyDescent="0.2">
      <c r="A5056" s="717" t="s">
        <v>514</v>
      </c>
      <c r="B5056" s="718" t="s">
        <v>515</v>
      </c>
      <c r="C5056" s="718" t="s">
        <v>147</v>
      </c>
      <c r="D5056" s="718" t="s">
        <v>881</v>
      </c>
      <c r="E5056" s="719">
        <v>3000</v>
      </c>
      <c r="F5056" s="720" t="s">
        <v>6408</v>
      </c>
      <c r="G5056" s="718" t="s">
        <v>6409</v>
      </c>
      <c r="H5056" s="718"/>
      <c r="I5056" s="718" t="s">
        <v>528</v>
      </c>
      <c r="J5056" s="718" t="s">
        <v>2628</v>
      </c>
      <c r="K5056" s="721" t="s">
        <v>530</v>
      </c>
      <c r="L5056" s="732">
        <v>5</v>
      </c>
      <c r="M5056" s="733">
        <v>15000</v>
      </c>
      <c r="N5056" s="734" t="s">
        <v>530</v>
      </c>
      <c r="O5056" s="732">
        <v>6</v>
      </c>
      <c r="P5056" s="733">
        <v>18000</v>
      </c>
      <c r="Q5056" s="735" t="str">
        <f t="shared" si="147"/>
        <v>4 - INDETERMINADO</v>
      </c>
      <c r="R5056" s="736" t="s">
        <v>523</v>
      </c>
    </row>
    <row r="5057" spans="1:18" s="28" customFormat="1" ht="12" x14ac:dyDescent="0.2">
      <c r="A5057" s="717" t="s">
        <v>514</v>
      </c>
      <c r="B5057" s="718" t="s">
        <v>515</v>
      </c>
      <c r="C5057" s="718" t="s">
        <v>147</v>
      </c>
      <c r="D5057" s="718" t="s">
        <v>5340</v>
      </c>
      <c r="E5057" s="719">
        <v>4000</v>
      </c>
      <c r="F5057" s="720" t="s">
        <v>6410</v>
      </c>
      <c r="G5057" s="718" t="s">
        <v>6411</v>
      </c>
      <c r="H5057" s="718" t="s">
        <v>623</v>
      </c>
      <c r="I5057" s="718" t="s">
        <v>738</v>
      </c>
      <c r="J5057" s="718" t="s">
        <v>624</v>
      </c>
      <c r="K5057" s="721" t="s">
        <v>557</v>
      </c>
      <c r="L5057" s="732">
        <v>12</v>
      </c>
      <c r="M5057" s="733">
        <v>48600</v>
      </c>
      <c r="N5057" s="734" t="s">
        <v>557</v>
      </c>
      <c r="O5057" s="732">
        <v>6</v>
      </c>
      <c r="P5057" s="733">
        <v>23866.39</v>
      </c>
      <c r="Q5057" s="735" t="str">
        <f t="shared" si="147"/>
        <v>13 - INDETERMINADO</v>
      </c>
      <c r="R5057" s="736" t="s">
        <v>523</v>
      </c>
    </row>
    <row r="5058" spans="1:18" s="28" customFormat="1" ht="12" x14ac:dyDescent="0.2">
      <c r="A5058" s="717" t="s">
        <v>514</v>
      </c>
      <c r="B5058" s="718" t="s">
        <v>515</v>
      </c>
      <c r="C5058" s="718" t="s">
        <v>147</v>
      </c>
      <c r="D5058" s="718" t="s">
        <v>881</v>
      </c>
      <c r="E5058" s="719">
        <v>3000</v>
      </c>
      <c r="F5058" s="720" t="s">
        <v>6412</v>
      </c>
      <c r="G5058" s="718" t="s">
        <v>6413</v>
      </c>
      <c r="H5058" s="718" t="s">
        <v>527</v>
      </c>
      <c r="I5058" s="718" t="s">
        <v>528</v>
      </c>
      <c r="J5058" s="718" t="s">
        <v>6414</v>
      </c>
      <c r="K5058" s="721" t="s">
        <v>530</v>
      </c>
      <c r="L5058" s="732">
        <v>5</v>
      </c>
      <c r="M5058" s="733">
        <v>15000</v>
      </c>
      <c r="N5058" s="734" t="s">
        <v>530</v>
      </c>
      <c r="O5058" s="732">
        <v>6</v>
      </c>
      <c r="P5058" s="733">
        <v>18000</v>
      </c>
      <c r="Q5058" s="735" t="str">
        <f t="shared" si="147"/>
        <v>4 - INDETERMINADO</v>
      </c>
      <c r="R5058" s="736" t="s">
        <v>523</v>
      </c>
    </row>
    <row r="5059" spans="1:18" s="28" customFormat="1" ht="12" x14ac:dyDescent="0.2">
      <c r="A5059" s="717" t="s">
        <v>514</v>
      </c>
      <c r="B5059" s="718" t="s">
        <v>515</v>
      </c>
      <c r="C5059" s="718" t="s">
        <v>147</v>
      </c>
      <c r="D5059" s="718" t="s">
        <v>1282</v>
      </c>
      <c r="E5059" s="719">
        <v>12000</v>
      </c>
      <c r="F5059" s="720" t="s">
        <v>6415</v>
      </c>
      <c r="G5059" s="718" t="s">
        <v>6416</v>
      </c>
      <c r="H5059" s="718"/>
      <c r="I5059" s="718" t="s">
        <v>771</v>
      </c>
      <c r="J5059" s="718" t="s">
        <v>6417</v>
      </c>
      <c r="K5059" s="721" t="s">
        <v>763</v>
      </c>
      <c r="L5059" s="732">
        <v>12</v>
      </c>
      <c r="M5059" s="733">
        <v>138051.33000000002</v>
      </c>
      <c r="N5059" s="734" t="s">
        <v>763</v>
      </c>
      <c r="O5059" s="732">
        <v>6</v>
      </c>
      <c r="P5059" s="733">
        <v>71991.67</v>
      </c>
      <c r="Q5059" s="735" t="str">
        <f t="shared" si="147"/>
        <v xml:space="preserve">DESIGNACIÓN  </v>
      </c>
      <c r="R5059" s="736" t="s">
        <v>523</v>
      </c>
    </row>
    <row r="5060" spans="1:18" s="28" customFormat="1" ht="12" x14ac:dyDescent="0.2">
      <c r="A5060" s="717" t="s">
        <v>514</v>
      </c>
      <c r="B5060" s="718" t="s">
        <v>515</v>
      </c>
      <c r="C5060" s="718" t="s">
        <v>147</v>
      </c>
      <c r="D5060" s="718" t="s">
        <v>6418</v>
      </c>
      <c r="E5060" s="719">
        <v>1900</v>
      </c>
      <c r="F5060" s="720" t="s">
        <v>6419</v>
      </c>
      <c r="G5060" s="718" t="s">
        <v>6420</v>
      </c>
      <c r="H5060" s="718" t="s">
        <v>623</v>
      </c>
      <c r="I5060" s="718" t="s">
        <v>738</v>
      </c>
      <c r="J5060" s="718" t="s">
        <v>624</v>
      </c>
      <c r="K5060" s="721" t="s">
        <v>522</v>
      </c>
      <c r="L5060" s="732">
        <v>12</v>
      </c>
      <c r="M5060" s="733">
        <v>23610</v>
      </c>
      <c r="N5060" s="734" t="s">
        <v>522</v>
      </c>
      <c r="O5060" s="732">
        <v>6</v>
      </c>
      <c r="P5060" s="733">
        <v>11400</v>
      </c>
      <c r="Q5060" s="735" t="str">
        <f t="shared" si="147"/>
        <v>99 - INDETERMINADO</v>
      </c>
      <c r="R5060" s="736" t="s">
        <v>523</v>
      </c>
    </row>
    <row r="5061" spans="1:18" s="28" customFormat="1" ht="12" x14ac:dyDescent="0.2">
      <c r="A5061" s="717" t="s">
        <v>514</v>
      </c>
      <c r="B5061" s="718" t="s">
        <v>515</v>
      </c>
      <c r="C5061" s="718" t="s">
        <v>147</v>
      </c>
      <c r="D5061" s="718" t="s">
        <v>800</v>
      </c>
      <c r="E5061" s="719">
        <v>3000</v>
      </c>
      <c r="F5061" s="720" t="s">
        <v>6421</v>
      </c>
      <c r="G5061" s="718" t="s">
        <v>6422</v>
      </c>
      <c r="H5061" s="718" t="s">
        <v>519</v>
      </c>
      <c r="I5061" s="718" t="s">
        <v>520</v>
      </c>
      <c r="J5061" s="718" t="s">
        <v>534</v>
      </c>
      <c r="K5061" s="721" t="s">
        <v>612</v>
      </c>
      <c r="L5061" s="732">
        <v>5</v>
      </c>
      <c r="M5061" s="733">
        <v>15000</v>
      </c>
      <c r="N5061" s="734" t="s">
        <v>612</v>
      </c>
      <c r="O5061" s="732">
        <v>6</v>
      </c>
      <c r="P5061" s="733">
        <v>17800</v>
      </c>
      <c r="Q5061" s="735" t="str">
        <f t="shared" si="147"/>
        <v>15 - INDETERMINADO</v>
      </c>
      <c r="R5061" s="736" t="s">
        <v>523</v>
      </c>
    </row>
    <row r="5062" spans="1:18" s="28" customFormat="1" ht="12" x14ac:dyDescent="0.2">
      <c r="A5062" s="717" t="s">
        <v>514</v>
      </c>
      <c r="B5062" s="718" t="s">
        <v>515</v>
      </c>
      <c r="C5062" s="718" t="s">
        <v>147</v>
      </c>
      <c r="D5062" s="718" t="s">
        <v>6423</v>
      </c>
      <c r="E5062" s="719">
        <v>1800</v>
      </c>
      <c r="F5062" s="720" t="s">
        <v>6424</v>
      </c>
      <c r="G5062" s="718" t="s">
        <v>6425</v>
      </c>
      <c r="H5062" s="718" t="s">
        <v>519</v>
      </c>
      <c r="I5062" s="718" t="s">
        <v>1332</v>
      </c>
      <c r="J5062" s="718" t="s">
        <v>1549</v>
      </c>
      <c r="K5062" s="721">
        <v>25</v>
      </c>
      <c r="L5062" s="732">
        <v>1</v>
      </c>
      <c r="M5062" s="733">
        <v>1800</v>
      </c>
      <c r="N5062" s="734" t="s">
        <v>542</v>
      </c>
      <c r="O5062" s="732">
        <v>0</v>
      </c>
      <c r="P5062" s="733">
        <v>0</v>
      </c>
      <c r="Q5062" s="735"/>
      <c r="R5062" s="736" t="s">
        <v>543</v>
      </c>
    </row>
    <row r="5063" spans="1:18" s="28" customFormat="1" ht="12" x14ac:dyDescent="0.2">
      <c r="A5063" s="717" t="s">
        <v>514</v>
      </c>
      <c r="B5063" s="718" t="s">
        <v>515</v>
      </c>
      <c r="C5063" s="718" t="s">
        <v>147</v>
      </c>
      <c r="D5063" s="718" t="s">
        <v>1018</v>
      </c>
      <c r="E5063" s="719">
        <v>2500</v>
      </c>
      <c r="F5063" s="720" t="s">
        <v>6426</v>
      </c>
      <c r="G5063" s="718" t="s">
        <v>6427</v>
      </c>
      <c r="H5063" s="718" t="s">
        <v>565</v>
      </c>
      <c r="I5063" s="718" t="s">
        <v>520</v>
      </c>
      <c r="J5063" s="718" t="s">
        <v>852</v>
      </c>
      <c r="K5063" s="721" t="s">
        <v>557</v>
      </c>
      <c r="L5063" s="732">
        <v>5</v>
      </c>
      <c r="M5063" s="733">
        <v>11000</v>
      </c>
      <c r="N5063" s="734" t="s">
        <v>542</v>
      </c>
      <c r="O5063" s="732">
        <v>0</v>
      </c>
      <c r="P5063" s="733">
        <v>0</v>
      </c>
      <c r="Q5063" s="735"/>
      <c r="R5063" s="736" t="s">
        <v>543</v>
      </c>
    </row>
    <row r="5064" spans="1:18" s="28" customFormat="1" ht="12" x14ac:dyDescent="0.2">
      <c r="A5064" s="717" t="s">
        <v>514</v>
      </c>
      <c r="B5064" s="718" t="s">
        <v>549</v>
      </c>
      <c r="C5064" s="718" t="s">
        <v>147</v>
      </c>
      <c r="D5064" s="718" t="s">
        <v>6428</v>
      </c>
      <c r="E5064" s="719">
        <v>3000</v>
      </c>
      <c r="F5064" s="720" t="s">
        <v>6426</v>
      </c>
      <c r="G5064" s="718" t="s">
        <v>6427</v>
      </c>
      <c r="H5064" s="718" t="s">
        <v>565</v>
      </c>
      <c r="I5064" s="718" t="s">
        <v>520</v>
      </c>
      <c r="J5064" s="718" t="s">
        <v>852</v>
      </c>
      <c r="K5064" s="721">
        <v>3</v>
      </c>
      <c r="L5064" s="732">
        <v>8</v>
      </c>
      <c r="M5064" s="733">
        <v>23156.67</v>
      </c>
      <c r="N5064" s="734" t="s">
        <v>542</v>
      </c>
      <c r="O5064" s="732">
        <v>0</v>
      </c>
      <c r="P5064" s="733">
        <v>0</v>
      </c>
      <c r="Q5064" s="735"/>
      <c r="R5064" s="736" t="s">
        <v>543</v>
      </c>
    </row>
    <row r="5065" spans="1:18" s="28" customFormat="1" ht="12" x14ac:dyDescent="0.2">
      <c r="A5065" s="717" t="s">
        <v>514</v>
      </c>
      <c r="B5065" s="718" t="s">
        <v>515</v>
      </c>
      <c r="C5065" s="718" t="s">
        <v>147</v>
      </c>
      <c r="D5065" s="718" t="s">
        <v>1428</v>
      </c>
      <c r="E5065" s="719">
        <v>2500</v>
      </c>
      <c r="F5065" s="720" t="s">
        <v>6429</v>
      </c>
      <c r="G5065" s="718" t="s">
        <v>6430</v>
      </c>
      <c r="H5065" s="718" t="s">
        <v>930</v>
      </c>
      <c r="I5065" s="718" t="s">
        <v>738</v>
      </c>
      <c r="J5065" s="718" t="s">
        <v>1569</v>
      </c>
      <c r="K5065" s="721" t="s">
        <v>530</v>
      </c>
      <c r="L5065" s="732">
        <v>12</v>
      </c>
      <c r="M5065" s="733">
        <v>30600</v>
      </c>
      <c r="N5065" s="734" t="s">
        <v>530</v>
      </c>
      <c r="O5065" s="732">
        <v>6</v>
      </c>
      <c r="P5065" s="733">
        <v>15000</v>
      </c>
      <c r="Q5065" s="735" t="str">
        <f>+N5065</f>
        <v>4 - INDETERMINADO</v>
      </c>
      <c r="R5065" s="736" t="s">
        <v>523</v>
      </c>
    </row>
    <row r="5066" spans="1:18" s="28" customFormat="1" ht="12" x14ac:dyDescent="0.2">
      <c r="A5066" s="717" t="s">
        <v>514</v>
      </c>
      <c r="B5066" s="718" t="s">
        <v>515</v>
      </c>
      <c r="C5066" s="718" t="s">
        <v>147</v>
      </c>
      <c r="D5066" s="718" t="s">
        <v>889</v>
      </c>
      <c r="E5066" s="719">
        <v>15000</v>
      </c>
      <c r="F5066" s="720" t="s">
        <v>6431</v>
      </c>
      <c r="G5066" s="718" t="s">
        <v>6432</v>
      </c>
      <c r="H5066" s="718" t="s">
        <v>519</v>
      </c>
      <c r="I5066" s="718" t="s">
        <v>528</v>
      </c>
      <c r="J5066" s="718" t="s">
        <v>547</v>
      </c>
      <c r="K5066" s="721" t="s">
        <v>763</v>
      </c>
      <c r="L5066" s="732">
        <v>0</v>
      </c>
      <c r="M5066" s="733">
        <v>0</v>
      </c>
      <c r="N5066" s="734" t="s">
        <v>763</v>
      </c>
      <c r="O5066" s="732">
        <v>6</v>
      </c>
      <c r="P5066" s="733">
        <v>91000</v>
      </c>
      <c r="Q5066" s="735" t="str">
        <f>+N5066</f>
        <v xml:space="preserve">DESIGNACIÓN  </v>
      </c>
      <c r="R5066" s="736" t="s">
        <v>523</v>
      </c>
    </row>
    <row r="5067" spans="1:18" s="28" customFormat="1" ht="12" x14ac:dyDescent="0.2">
      <c r="A5067" s="717" t="s">
        <v>514</v>
      </c>
      <c r="B5067" s="718" t="s">
        <v>515</v>
      </c>
      <c r="C5067" s="718" t="s">
        <v>147</v>
      </c>
      <c r="D5067" s="718" t="s">
        <v>889</v>
      </c>
      <c r="E5067" s="719">
        <v>15000</v>
      </c>
      <c r="F5067" s="720" t="s">
        <v>6433</v>
      </c>
      <c r="G5067" s="718" t="s">
        <v>6434</v>
      </c>
      <c r="H5067" s="718" t="s">
        <v>519</v>
      </c>
      <c r="I5067" s="718" t="s">
        <v>528</v>
      </c>
      <c r="J5067" s="718" t="s">
        <v>547</v>
      </c>
      <c r="K5067" s="721" t="s">
        <v>763</v>
      </c>
      <c r="L5067" s="732">
        <v>2</v>
      </c>
      <c r="M5067" s="733">
        <v>30000</v>
      </c>
      <c r="N5067" s="734" t="s">
        <v>763</v>
      </c>
      <c r="O5067" s="732">
        <v>0</v>
      </c>
      <c r="P5067" s="733">
        <v>0</v>
      </c>
      <c r="Q5067" s="735"/>
      <c r="R5067" s="736" t="s">
        <v>543</v>
      </c>
    </row>
    <row r="5068" spans="1:18" s="28" customFormat="1" ht="12" x14ac:dyDescent="0.2">
      <c r="A5068" s="717" t="s">
        <v>514</v>
      </c>
      <c r="B5068" s="718" t="s">
        <v>515</v>
      </c>
      <c r="C5068" s="718" t="s">
        <v>147</v>
      </c>
      <c r="D5068" s="718" t="s">
        <v>2458</v>
      </c>
      <c r="E5068" s="719">
        <v>1200</v>
      </c>
      <c r="F5068" s="720" t="s">
        <v>6435</v>
      </c>
      <c r="G5068" s="718" t="s">
        <v>6436</v>
      </c>
      <c r="H5068" s="718" t="s">
        <v>930</v>
      </c>
      <c r="I5068" s="718" t="s">
        <v>794</v>
      </c>
      <c r="J5068" s="718" t="s">
        <v>6437</v>
      </c>
      <c r="K5068" s="721" t="s">
        <v>522</v>
      </c>
      <c r="L5068" s="732">
        <v>12</v>
      </c>
      <c r="M5068" s="733">
        <v>15170</v>
      </c>
      <c r="N5068" s="734" t="s">
        <v>522</v>
      </c>
      <c r="O5068" s="732">
        <v>6</v>
      </c>
      <c r="P5068" s="733">
        <v>7200</v>
      </c>
      <c r="Q5068" s="735" t="str">
        <f>+N5068</f>
        <v>99 - INDETERMINADO</v>
      </c>
      <c r="R5068" s="736" t="s">
        <v>523</v>
      </c>
    </row>
    <row r="5069" spans="1:18" s="28" customFormat="1" ht="12" x14ac:dyDescent="0.2">
      <c r="A5069" s="717" t="s">
        <v>514</v>
      </c>
      <c r="B5069" s="718" t="s">
        <v>515</v>
      </c>
      <c r="C5069" s="718" t="s">
        <v>147</v>
      </c>
      <c r="D5069" s="718" t="s">
        <v>519</v>
      </c>
      <c r="E5069" s="719">
        <v>7000</v>
      </c>
      <c r="F5069" s="720" t="s">
        <v>6438</v>
      </c>
      <c r="G5069" s="718" t="s">
        <v>6439</v>
      </c>
      <c r="H5069" s="718" t="s">
        <v>519</v>
      </c>
      <c r="I5069" s="718" t="s">
        <v>528</v>
      </c>
      <c r="J5069" s="718" t="s">
        <v>547</v>
      </c>
      <c r="K5069" s="721" t="s">
        <v>557</v>
      </c>
      <c r="L5069" s="732">
        <v>5</v>
      </c>
      <c r="M5069" s="733">
        <v>33833.33</v>
      </c>
      <c r="N5069" s="734" t="s">
        <v>542</v>
      </c>
      <c r="O5069" s="732">
        <v>0</v>
      </c>
      <c r="P5069" s="733">
        <v>0</v>
      </c>
      <c r="Q5069" s="735"/>
      <c r="R5069" s="736" t="s">
        <v>543</v>
      </c>
    </row>
    <row r="5070" spans="1:18" s="28" customFormat="1" ht="12" x14ac:dyDescent="0.2">
      <c r="A5070" s="717" t="s">
        <v>514</v>
      </c>
      <c r="B5070" s="718" t="s">
        <v>515</v>
      </c>
      <c r="C5070" s="718" t="s">
        <v>147</v>
      </c>
      <c r="D5070" s="718" t="s">
        <v>6440</v>
      </c>
      <c r="E5070" s="719">
        <v>10000</v>
      </c>
      <c r="F5070" s="720" t="s">
        <v>6441</v>
      </c>
      <c r="G5070" s="718" t="s">
        <v>6442</v>
      </c>
      <c r="H5070" s="718" t="s">
        <v>519</v>
      </c>
      <c r="I5070" s="718" t="s">
        <v>528</v>
      </c>
      <c r="J5070" s="718" t="s">
        <v>600</v>
      </c>
      <c r="K5070" s="721" t="s">
        <v>1243</v>
      </c>
      <c r="L5070" s="732">
        <v>12</v>
      </c>
      <c r="M5070" s="733">
        <v>120600</v>
      </c>
      <c r="N5070" s="734" t="s">
        <v>1243</v>
      </c>
      <c r="O5070" s="732">
        <v>6</v>
      </c>
      <c r="P5070" s="733">
        <v>59995.14</v>
      </c>
      <c r="Q5070" s="735" t="str">
        <f>+N5070</f>
        <v>9 - INDETERMINADO</v>
      </c>
      <c r="R5070" s="736" t="s">
        <v>523</v>
      </c>
    </row>
    <row r="5071" spans="1:18" s="28" customFormat="1" ht="12" x14ac:dyDescent="0.2">
      <c r="A5071" s="717" t="s">
        <v>514</v>
      </c>
      <c r="B5071" s="718" t="s">
        <v>515</v>
      </c>
      <c r="C5071" s="718" t="s">
        <v>147</v>
      </c>
      <c r="D5071" s="718" t="s">
        <v>6443</v>
      </c>
      <c r="E5071" s="719">
        <v>4000</v>
      </c>
      <c r="F5071" s="720" t="s">
        <v>6444</v>
      </c>
      <c r="G5071" s="718" t="s">
        <v>6445</v>
      </c>
      <c r="H5071" s="718" t="s">
        <v>539</v>
      </c>
      <c r="I5071" s="718" t="s">
        <v>528</v>
      </c>
      <c r="J5071" s="718" t="s">
        <v>687</v>
      </c>
      <c r="K5071" s="721" t="s">
        <v>612</v>
      </c>
      <c r="L5071" s="732">
        <v>12</v>
      </c>
      <c r="M5071" s="733">
        <v>48600</v>
      </c>
      <c r="N5071" s="734" t="s">
        <v>612</v>
      </c>
      <c r="O5071" s="732">
        <v>6</v>
      </c>
      <c r="P5071" s="733">
        <v>24000</v>
      </c>
      <c r="Q5071" s="735" t="str">
        <f>+N5071</f>
        <v>15 - INDETERMINADO</v>
      </c>
      <c r="R5071" s="736" t="s">
        <v>523</v>
      </c>
    </row>
    <row r="5072" spans="1:18" s="28" customFormat="1" ht="12" x14ac:dyDescent="0.2">
      <c r="A5072" s="717" t="s">
        <v>514</v>
      </c>
      <c r="B5072" s="718" t="s">
        <v>515</v>
      </c>
      <c r="C5072" s="718" t="s">
        <v>147</v>
      </c>
      <c r="D5072" s="718" t="s">
        <v>746</v>
      </c>
      <c r="E5072" s="719">
        <v>4500</v>
      </c>
      <c r="F5072" s="720" t="s">
        <v>6446</v>
      </c>
      <c r="G5072" s="718" t="s">
        <v>6447</v>
      </c>
      <c r="H5072" s="718" t="s">
        <v>519</v>
      </c>
      <c r="I5072" s="718" t="s">
        <v>528</v>
      </c>
      <c r="J5072" s="718" t="s">
        <v>547</v>
      </c>
      <c r="K5072" s="721" t="s">
        <v>6448</v>
      </c>
      <c r="L5072" s="732">
        <v>3</v>
      </c>
      <c r="M5072" s="733">
        <v>12450</v>
      </c>
      <c r="N5072" s="734" t="s">
        <v>6448</v>
      </c>
      <c r="O5072" s="732">
        <v>6</v>
      </c>
      <c r="P5072" s="733">
        <v>27000</v>
      </c>
      <c r="Q5072" s="735" t="str">
        <f>+N5072</f>
        <v>44-2021</v>
      </c>
      <c r="R5072" s="736" t="s">
        <v>523</v>
      </c>
    </row>
    <row r="5073" spans="1:18" s="28" customFormat="1" ht="12" x14ac:dyDescent="0.2">
      <c r="A5073" s="717" t="s">
        <v>514</v>
      </c>
      <c r="B5073" s="718" t="s">
        <v>515</v>
      </c>
      <c r="C5073" s="718" t="s">
        <v>147</v>
      </c>
      <c r="D5073" s="718" t="s">
        <v>618</v>
      </c>
      <c r="E5073" s="719">
        <v>3000</v>
      </c>
      <c r="F5073" s="720" t="s">
        <v>6449</v>
      </c>
      <c r="G5073" s="718" t="s">
        <v>6450</v>
      </c>
      <c r="H5073" s="718"/>
      <c r="I5073" s="718" t="s">
        <v>520</v>
      </c>
      <c r="J5073" s="718" t="s">
        <v>4115</v>
      </c>
      <c r="K5073" s="721" t="s">
        <v>557</v>
      </c>
      <c r="L5073" s="732">
        <v>5</v>
      </c>
      <c r="M5073" s="733">
        <v>15000</v>
      </c>
      <c r="N5073" s="734" t="s">
        <v>557</v>
      </c>
      <c r="O5073" s="732">
        <v>6</v>
      </c>
      <c r="P5073" s="733">
        <v>18000</v>
      </c>
      <c r="Q5073" s="735" t="str">
        <f>+N5073</f>
        <v>13 - INDETERMINADO</v>
      </c>
      <c r="R5073" s="736" t="s">
        <v>523</v>
      </c>
    </row>
    <row r="5074" spans="1:18" s="28" customFormat="1" ht="12" x14ac:dyDescent="0.2">
      <c r="A5074" s="717" t="s">
        <v>514</v>
      </c>
      <c r="B5074" s="718" t="s">
        <v>515</v>
      </c>
      <c r="C5074" s="718" t="s">
        <v>147</v>
      </c>
      <c r="D5074" s="718" t="s">
        <v>1039</v>
      </c>
      <c r="E5074" s="719">
        <v>3000</v>
      </c>
      <c r="F5074" s="720" t="s">
        <v>6451</v>
      </c>
      <c r="G5074" s="718" t="s">
        <v>6452</v>
      </c>
      <c r="H5074" s="718" t="s">
        <v>519</v>
      </c>
      <c r="I5074" s="718" t="s">
        <v>520</v>
      </c>
      <c r="J5074" s="718" t="s">
        <v>534</v>
      </c>
      <c r="K5074" s="721" t="s">
        <v>557</v>
      </c>
      <c r="L5074" s="732">
        <v>5</v>
      </c>
      <c r="M5074" s="733">
        <v>15000</v>
      </c>
      <c r="N5074" s="734" t="s">
        <v>557</v>
      </c>
      <c r="O5074" s="732">
        <v>6</v>
      </c>
      <c r="P5074" s="733">
        <v>17794.16</v>
      </c>
      <c r="Q5074" s="735"/>
      <c r="R5074" s="736" t="s">
        <v>543</v>
      </c>
    </row>
    <row r="5075" spans="1:18" s="28" customFormat="1" ht="12" x14ac:dyDescent="0.2">
      <c r="A5075" s="717" t="s">
        <v>514</v>
      </c>
      <c r="B5075" s="718" t="s">
        <v>515</v>
      </c>
      <c r="C5075" s="718" t="s">
        <v>147</v>
      </c>
      <c r="D5075" s="718" t="s">
        <v>5054</v>
      </c>
      <c r="E5075" s="719">
        <v>3000</v>
      </c>
      <c r="F5075" s="720" t="s">
        <v>6453</v>
      </c>
      <c r="G5075" s="718" t="s">
        <v>6454</v>
      </c>
      <c r="H5075" s="718"/>
      <c r="I5075" s="718" t="s">
        <v>528</v>
      </c>
      <c r="J5075" s="718" t="s">
        <v>2628</v>
      </c>
      <c r="K5075" s="721" t="s">
        <v>557</v>
      </c>
      <c r="L5075" s="732">
        <v>5</v>
      </c>
      <c r="M5075" s="733">
        <v>15000</v>
      </c>
      <c r="N5075" s="734" t="s">
        <v>557</v>
      </c>
      <c r="O5075" s="732">
        <v>6</v>
      </c>
      <c r="P5075" s="733">
        <v>17899.79</v>
      </c>
      <c r="Q5075" s="735" t="str">
        <f>+N5075</f>
        <v>13 - INDETERMINADO</v>
      </c>
      <c r="R5075" s="736" t="s">
        <v>523</v>
      </c>
    </row>
    <row r="5076" spans="1:18" s="28" customFormat="1" ht="12" x14ac:dyDescent="0.2">
      <c r="A5076" s="717" t="s">
        <v>514</v>
      </c>
      <c r="B5076" s="718" t="s">
        <v>515</v>
      </c>
      <c r="C5076" s="718" t="s">
        <v>147</v>
      </c>
      <c r="D5076" s="718" t="s">
        <v>1536</v>
      </c>
      <c r="E5076" s="719">
        <v>1800</v>
      </c>
      <c r="F5076" s="720" t="s">
        <v>6455</v>
      </c>
      <c r="G5076" s="718" t="s">
        <v>6456</v>
      </c>
      <c r="H5076" s="718"/>
      <c r="I5076" s="718" t="s">
        <v>6457</v>
      </c>
      <c r="J5076" s="718" t="s">
        <v>6458</v>
      </c>
      <c r="K5076" s="721" t="s">
        <v>1001</v>
      </c>
      <c r="L5076" s="732">
        <v>12</v>
      </c>
      <c r="M5076" s="733">
        <v>22410</v>
      </c>
      <c r="N5076" s="734" t="s">
        <v>1001</v>
      </c>
      <c r="O5076" s="732">
        <v>6</v>
      </c>
      <c r="P5076" s="733">
        <v>10800</v>
      </c>
      <c r="Q5076" s="735" t="str">
        <f>+N5076</f>
        <v>27 - INDETERMINADO</v>
      </c>
      <c r="R5076" s="736" t="s">
        <v>523</v>
      </c>
    </row>
    <row r="5077" spans="1:18" s="28" customFormat="1" ht="12" x14ac:dyDescent="0.2">
      <c r="A5077" s="717" t="s">
        <v>514</v>
      </c>
      <c r="B5077" s="718" t="s">
        <v>515</v>
      </c>
      <c r="C5077" s="718" t="s">
        <v>147</v>
      </c>
      <c r="D5077" s="718" t="s">
        <v>6459</v>
      </c>
      <c r="E5077" s="719">
        <v>5500</v>
      </c>
      <c r="F5077" s="720" t="s">
        <v>6460</v>
      </c>
      <c r="G5077" s="718" t="s">
        <v>6461</v>
      </c>
      <c r="H5077" s="718" t="s">
        <v>519</v>
      </c>
      <c r="I5077" s="718" t="s">
        <v>528</v>
      </c>
      <c r="J5077" s="718" t="s">
        <v>547</v>
      </c>
      <c r="K5077" s="721" t="s">
        <v>535</v>
      </c>
      <c r="L5077" s="732">
        <v>12</v>
      </c>
      <c r="M5077" s="733">
        <v>66600</v>
      </c>
      <c r="N5077" s="734" t="s">
        <v>535</v>
      </c>
      <c r="O5077" s="732">
        <v>6</v>
      </c>
      <c r="P5077" s="733">
        <v>32898.01</v>
      </c>
      <c r="Q5077" s="735" t="str">
        <f>+N5077</f>
        <v>12 - INDETERMINADO</v>
      </c>
      <c r="R5077" s="736" t="s">
        <v>523</v>
      </c>
    </row>
    <row r="5078" spans="1:18" s="28" customFormat="1" ht="12" x14ac:dyDescent="0.2">
      <c r="A5078" s="717" t="s">
        <v>514</v>
      </c>
      <c r="B5078" s="718" t="s">
        <v>515</v>
      </c>
      <c r="C5078" s="718" t="s">
        <v>147</v>
      </c>
      <c r="D5078" s="718" t="s">
        <v>3071</v>
      </c>
      <c r="E5078" s="719">
        <v>1900</v>
      </c>
      <c r="F5078" s="720" t="s">
        <v>6462</v>
      </c>
      <c r="G5078" s="718" t="s">
        <v>6463</v>
      </c>
      <c r="H5078" s="718"/>
      <c r="I5078" s="718" t="s">
        <v>1464</v>
      </c>
      <c r="J5078" s="718" t="s">
        <v>6464</v>
      </c>
      <c r="K5078" s="721" t="s">
        <v>2844</v>
      </c>
      <c r="L5078" s="732">
        <v>12</v>
      </c>
      <c r="M5078" s="733">
        <v>23546.67</v>
      </c>
      <c r="N5078" s="734" t="s">
        <v>2844</v>
      </c>
      <c r="O5078" s="732">
        <v>6</v>
      </c>
      <c r="P5078" s="733">
        <v>11400</v>
      </c>
      <c r="Q5078" s="735" t="str">
        <f>+N5078</f>
        <v>91 - INDETERMINADO</v>
      </c>
      <c r="R5078" s="736" t="s">
        <v>523</v>
      </c>
    </row>
    <row r="5079" spans="1:18" s="28" customFormat="1" ht="12" x14ac:dyDescent="0.2">
      <c r="A5079" s="717" t="s">
        <v>514</v>
      </c>
      <c r="B5079" s="718" t="s">
        <v>515</v>
      </c>
      <c r="C5079" s="718" t="s">
        <v>147</v>
      </c>
      <c r="D5079" s="718" t="s">
        <v>1675</v>
      </c>
      <c r="E5079" s="719">
        <v>2500</v>
      </c>
      <c r="F5079" s="720" t="s">
        <v>6465</v>
      </c>
      <c r="G5079" s="718" t="s">
        <v>6466</v>
      </c>
      <c r="H5079" s="718"/>
      <c r="I5079" s="718" t="s">
        <v>738</v>
      </c>
      <c r="J5079" s="718" t="s">
        <v>6467</v>
      </c>
      <c r="K5079" s="721" t="s">
        <v>612</v>
      </c>
      <c r="L5079" s="732">
        <v>12</v>
      </c>
      <c r="M5079" s="733">
        <v>30600</v>
      </c>
      <c r="N5079" s="734" t="s">
        <v>612</v>
      </c>
      <c r="O5079" s="732">
        <v>6</v>
      </c>
      <c r="P5079" s="733">
        <v>14916.67</v>
      </c>
      <c r="Q5079" s="735" t="str">
        <f>+N5079</f>
        <v>15 - INDETERMINADO</v>
      </c>
      <c r="R5079" s="736" t="s">
        <v>523</v>
      </c>
    </row>
    <row r="5080" spans="1:18" s="28" customFormat="1" ht="12" x14ac:dyDescent="0.2">
      <c r="A5080" s="717" t="s">
        <v>514</v>
      </c>
      <c r="B5080" s="718" t="s">
        <v>515</v>
      </c>
      <c r="C5080" s="718" t="s">
        <v>147</v>
      </c>
      <c r="D5080" s="718" t="s">
        <v>1757</v>
      </c>
      <c r="E5080" s="719">
        <v>3000</v>
      </c>
      <c r="F5080" s="720" t="s">
        <v>6468</v>
      </c>
      <c r="G5080" s="718" t="s">
        <v>6469</v>
      </c>
      <c r="H5080" s="718" t="s">
        <v>519</v>
      </c>
      <c r="I5080" s="718" t="s">
        <v>520</v>
      </c>
      <c r="J5080" s="718" t="s">
        <v>534</v>
      </c>
      <c r="K5080" s="721" t="s">
        <v>557</v>
      </c>
      <c r="L5080" s="732">
        <v>5</v>
      </c>
      <c r="M5080" s="733">
        <v>15000</v>
      </c>
      <c r="N5080" s="734" t="s">
        <v>542</v>
      </c>
      <c r="O5080" s="732">
        <v>0</v>
      </c>
      <c r="P5080" s="733">
        <v>0</v>
      </c>
      <c r="Q5080" s="735"/>
      <c r="R5080" s="736" t="s">
        <v>543</v>
      </c>
    </row>
    <row r="5081" spans="1:18" s="28" customFormat="1" ht="12" x14ac:dyDescent="0.2">
      <c r="A5081" s="717" t="s">
        <v>514</v>
      </c>
      <c r="B5081" s="718" t="s">
        <v>515</v>
      </c>
      <c r="C5081" s="718" t="s">
        <v>147</v>
      </c>
      <c r="D5081" s="718" t="s">
        <v>618</v>
      </c>
      <c r="E5081" s="719">
        <v>3000</v>
      </c>
      <c r="F5081" s="720" t="s">
        <v>6470</v>
      </c>
      <c r="G5081" s="718" t="s">
        <v>6471</v>
      </c>
      <c r="H5081" s="718" t="s">
        <v>519</v>
      </c>
      <c r="I5081" s="718" t="s">
        <v>520</v>
      </c>
      <c r="J5081" s="718" t="s">
        <v>521</v>
      </c>
      <c r="K5081" s="721" t="s">
        <v>557</v>
      </c>
      <c r="L5081" s="732">
        <v>5</v>
      </c>
      <c r="M5081" s="733">
        <v>15000</v>
      </c>
      <c r="N5081" s="734" t="s">
        <v>542</v>
      </c>
      <c r="O5081" s="732">
        <v>0</v>
      </c>
      <c r="P5081" s="733">
        <v>0</v>
      </c>
      <c r="Q5081" s="735"/>
      <c r="R5081" s="736" t="s">
        <v>543</v>
      </c>
    </row>
    <row r="5082" spans="1:18" s="28" customFormat="1" ht="12" x14ac:dyDescent="0.2">
      <c r="A5082" s="717" t="s">
        <v>514</v>
      </c>
      <c r="B5082" s="718" t="s">
        <v>515</v>
      </c>
      <c r="C5082" s="718" t="s">
        <v>147</v>
      </c>
      <c r="D5082" s="718" t="s">
        <v>544</v>
      </c>
      <c r="E5082" s="719">
        <v>4000</v>
      </c>
      <c r="F5082" s="720" t="s">
        <v>6472</v>
      </c>
      <c r="G5082" s="718" t="s">
        <v>6473</v>
      </c>
      <c r="H5082" s="718" t="s">
        <v>519</v>
      </c>
      <c r="I5082" s="718" t="s">
        <v>528</v>
      </c>
      <c r="J5082" s="718" t="s">
        <v>547</v>
      </c>
      <c r="K5082" s="721" t="s">
        <v>700</v>
      </c>
      <c r="L5082" s="732">
        <v>5</v>
      </c>
      <c r="M5082" s="733">
        <v>20000</v>
      </c>
      <c r="N5082" s="734" t="s">
        <v>700</v>
      </c>
      <c r="O5082" s="732">
        <v>6</v>
      </c>
      <c r="P5082" s="733">
        <v>24000</v>
      </c>
      <c r="Q5082" s="735" t="str">
        <f t="shared" ref="Q5082:Q5101" si="148">+N5082</f>
        <v>3 - INDETERMINADO</v>
      </c>
      <c r="R5082" s="736" t="s">
        <v>523</v>
      </c>
    </row>
    <row r="5083" spans="1:18" s="28" customFormat="1" ht="12" x14ac:dyDescent="0.2">
      <c r="A5083" s="717" t="s">
        <v>514</v>
      </c>
      <c r="B5083" s="718" t="s">
        <v>515</v>
      </c>
      <c r="C5083" s="718" t="s">
        <v>147</v>
      </c>
      <c r="D5083" s="718" t="s">
        <v>995</v>
      </c>
      <c r="E5083" s="719">
        <v>3000</v>
      </c>
      <c r="F5083" s="720" t="s">
        <v>6474</v>
      </c>
      <c r="G5083" s="718" t="s">
        <v>6475</v>
      </c>
      <c r="H5083" s="718" t="s">
        <v>930</v>
      </c>
      <c r="I5083" s="718" t="s">
        <v>520</v>
      </c>
      <c r="J5083" s="718" t="s">
        <v>1635</v>
      </c>
      <c r="K5083" s="721" t="s">
        <v>530</v>
      </c>
      <c r="L5083" s="732">
        <v>5</v>
      </c>
      <c r="M5083" s="733">
        <v>15000</v>
      </c>
      <c r="N5083" s="734" t="s">
        <v>530</v>
      </c>
      <c r="O5083" s="732">
        <v>6</v>
      </c>
      <c r="P5083" s="733">
        <v>18000</v>
      </c>
      <c r="Q5083" s="735" t="str">
        <f t="shared" si="148"/>
        <v>4 - INDETERMINADO</v>
      </c>
      <c r="R5083" s="736" t="s">
        <v>523</v>
      </c>
    </row>
    <row r="5084" spans="1:18" s="28" customFormat="1" ht="12" x14ac:dyDescent="0.2">
      <c r="A5084" s="717" t="s">
        <v>514</v>
      </c>
      <c r="B5084" s="718" t="s">
        <v>515</v>
      </c>
      <c r="C5084" s="718" t="s">
        <v>147</v>
      </c>
      <c r="D5084" s="718" t="s">
        <v>1369</v>
      </c>
      <c r="E5084" s="719">
        <v>3000</v>
      </c>
      <c r="F5084" s="720" t="s">
        <v>6476</v>
      </c>
      <c r="G5084" s="718" t="s">
        <v>6477</v>
      </c>
      <c r="H5084" s="718" t="s">
        <v>519</v>
      </c>
      <c r="I5084" s="718" t="s">
        <v>520</v>
      </c>
      <c r="J5084" s="718" t="s">
        <v>534</v>
      </c>
      <c r="K5084" s="721" t="s">
        <v>530</v>
      </c>
      <c r="L5084" s="732">
        <v>5</v>
      </c>
      <c r="M5084" s="733">
        <v>14900</v>
      </c>
      <c r="N5084" s="734" t="s">
        <v>530</v>
      </c>
      <c r="O5084" s="732">
        <v>6</v>
      </c>
      <c r="P5084" s="733">
        <v>18000</v>
      </c>
      <c r="Q5084" s="735" t="str">
        <f t="shared" si="148"/>
        <v>4 - INDETERMINADO</v>
      </c>
      <c r="R5084" s="736" t="s">
        <v>523</v>
      </c>
    </row>
    <row r="5085" spans="1:18" s="28" customFormat="1" ht="12" x14ac:dyDescent="0.2">
      <c r="A5085" s="717" t="s">
        <v>514</v>
      </c>
      <c r="B5085" s="718" t="s">
        <v>515</v>
      </c>
      <c r="C5085" s="718" t="s">
        <v>147</v>
      </c>
      <c r="D5085" s="718" t="s">
        <v>6478</v>
      </c>
      <c r="E5085" s="719">
        <v>5000</v>
      </c>
      <c r="F5085" s="720" t="s">
        <v>6479</v>
      </c>
      <c r="G5085" s="718" t="s">
        <v>6480</v>
      </c>
      <c r="H5085" s="718" t="s">
        <v>527</v>
      </c>
      <c r="I5085" s="718" t="s">
        <v>528</v>
      </c>
      <c r="J5085" s="718" t="s">
        <v>2030</v>
      </c>
      <c r="K5085" s="721" t="s">
        <v>700</v>
      </c>
      <c r="L5085" s="732">
        <v>12</v>
      </c>
      <c r="M5085" s="733">
        <v>60600</v>
      </c>
      <c r="N5085" s="734" t="s">
        <v>700</v>
      </c>
      <c r="O5085" s="732">
        <v>6</v>
      </c>
      <c r="P5085" s="733">
        <v>29883.340000000004</v>
      </c>
      <c r="Q5085" s="735" t="str">
        <f t="shared" si="148"/>
        <v>3 - INDETERMINADO</v>
      </c>
      <c r="R5085" s="736" t="s">
        <v>523</v>
      </c>
    </row>
    <row r="5086" spans="1:18" s="28" customFormat="1" ht="12" x14ac:dyDescent="0.2">
      <c r="A5086" s="717" t="s">
        <v>514</v>
      </c>
      <c r="B5086" s="718" t="s">
        <v>549</v>
      </c>
      <c r="C5086" s="718" t="s">
        <v>147</v>
      </c>
      <c r="D5086" s="718" t="s">
        <v>2633</v>
      </c>
      <c r="E5086" s="719">
        <v>1044</v>
      </c>
      <c r="F5086" s="720" t="s">
        <v>6481</v>
      </c>
      <c r="G5086" s="718" t="s">
        <v>6482</v>
      </c>
      <c r="H5086" s="718" t="s">
        <v>623</v>
      </c>
      <c r="I5086" s="718" t="s">
        <v>738</v>
      </c>
      <c r="J5086" s="718" t="s">
        <v>624</v>
      </c>
      <c r="K5086" s="721" t="s">
        <v>542</v>
      </c>
      <c r="L5086" s="732">
        <v>0</v>
      </c>
      <c r="M5086" s="733">
        <v>0</v>
      </c>
      <c r="N5086" s="734">
        <v>0</v>
      </c>
      <c r="O5086" s="732">
        <v>3</v>
      </c>
      <c r="P5086" s="733">
        <v>3097.2</v>
      </c>
      <c r="Q5086" s="735">
        <f t="shared" si="148"/>
        <v>0</v>
      </c>
      <c r="R5086" s="736" t="s">
        <v>523</v>
      </c>
    </row>
    <row r="5087" spans="1:18" s="28" customFormat="1" ht="12" x14ac:dyDescent="0.2">
      <c r="A5087" s="717" t="s">
        <v>514</v>
      </c>
      <c r="B5087" s="718" t="s">
        <v>515</v>
      </c>
      <c r="C5087" s="718" t="s">
        <v>147</v>
      </c>
      <c r="D5087" s="718" t="s">
        <v>2838</v>
      </c>
      <c r="E5087" s="719">
        <v>3000</v>
      </c>
      <c r="F5087" s="720" t="s">
        <v>6483</v>
      </c>
      <c r="G5087" s="718" t="s">
        <v>6484</v>
      </c>
      <c r="H5087" s="718" t="s">
        <v>527</v>
      </c>
      <c r="I5087" s="718" t="s">
        <v>528</v>
      </c>
      <c r="J5087" s="718" t="s">
        <v>1384</v>
      </c>
      <c r="K5087" s="721" t="s">
        <v>530</v>
      </c>
      <c r="L5087" s="732">
        <v>5</v>
      </c>
      <c r="M5087" s="733">
        <v>15000</v>
      </c>
      <c r="N5087" s="734" t="s">
        <v>530</v>
      </c>
      <c r="O5087" s="732">
        <v>6</v>
      </c>
      <c r="P5087" s="733">
        <v>18000</v>
      </c>
      <c r="Q5087" s="735" t="str">
        <f t="shared" si="148"/>
        <v>4 - INDETERMINADO</v>
      </c>
      <c r="R5087" s="736" t="s">
        <v>523</v>
      </c>
    </row>
    <row r="5088" spans="1:18" s="28" customFormat="1" ht="12" x14ac:dyDescent="0.2">
      <c r="A5088" s="717" t="s">
        <v>514</v>
      </c>
      <c r="B5088" s="718" t="s">
        <v>515</v>
      </c>
      <c r="C5088" s="718" t="s">
        <v>147</v>
      </c>
      <c r="D5088" s="718" t="s">
        <v>536</v>
      </c>
      <c r="E5088" s="719">
        <v>3000</v>
      </c>
      <c r="F5088" s="720" t="s">
        <v>6485</v>
      </c>
      <c r="G5088" s="718" t="s">
        <v>6486</v>
      </c>
      <c r="H5088" s="718" t="s">
        <v>519</v>
      </c>
      <c r="I5088" s="718" t="s">
        <v>520</v>
      </c>
      <c r="J5088" s="718" t="s">
        <v>1147</v>
      </c>
      <c r="K5088" s="721" t="s">
        <v>541</v>
      </c>
      <c r="L5088" s="732">
        <v>5</v>
      </c>
      <c r="M5088" s="733">
        <v>15000</v>
      </c>
      <c r="N5088" s="734" t="s">
        <v>541</v>
      </c>
      <c r="O5088" s="732">
        <v>6</v>
      </c>
      <c r="P5088" s="733">
        <v>18000</v>
      </c>
      <c r="Q5088" s="735" t="str">
        <f t="shared" si="148"/>
        <v>5 - INDETERMINADO</v>
      </c>
      <c r="R5088" s="736" t="s">
        <v>523</v>
      </c>
    </row>
    <row r="5089" spans="1:18" s="28" customFormat="1" ht="12" x14ac:dyDescent="0.2">
      <c r="A5089" s="717" t="s">
        <v>514</v>
      </c>
      <c r="B5089" s="718" t="s">
        <v>515</v>
      </c>
      <c r="C5089" s="718" t="s">
        <v>147</v>
      </c>
      <c r="D5089" s="718" t="s">
        <v>585</v>
      </c>
      <c r="E5089" s="719">
        <v>3000</v>
      </c>
      <c r="F5089" s="720" t="s">
        <v>6487</v>
      </c>
      <c r="G5089" s="718" t="s">
        <v>6488</v>
      </c>
      <c r="H5089" s="718" t="s">
        <v>539</v>
      </c>
      <c r="I5089" s="718" t="s">
        <v>528</v>
      </c>
      <c r="J5089" s="718" t="s">
        <v>6489</v>
      </c>
      <c r="K5089" s="721" t="s">
        <v>715</v>
      </c>
      <c r="L5089" s="732">
        <v>5</v>
      </c>
      <c r="M5089" s="733">
        <v>15000</v>
      </c>
      <c r="N5089" s="734" t="s">
        <v>715</v>
      </c>
      <c r="O5089" s="732">
        <v>6</v>
      </c>
      <c r="P5089" s="733">
        <v>18000</v>
      </c>
      <c r="Q5089" s="735" t="str">
        <f t="shared" si="148"/>
        <v>14 - INDETERMINADO</v>
      </c>
      <c r="R5089" s="736" t="s">
        <v>523</v>
      </c>
    </row>
    <row r="5090" spans="1:18" s="28" customFormat="1" ht="12" x14ac:dyDescent="0.2">
      <c r="A5090" s="717" t="s">
        <v>514</v>
      </c>
      <c r="B5090" s="718" t="s">
        <v>515</v>
      </c>
      <c r="C5090" s="718" t="s">
        <v>147</v>
      </c>
      <c r="D5090" s="718" t="s">
        <v>618</v>
      </c>
      <c r="E5090" s="719">
        <v>3000</v>
      </c>
      <c r="F5090" s="720" t="s">
        <v>6490</v>
      </c>
      <c r="G5090" s="718" t="s">
        <v>6491</v>
      </c>
      <c r="H5090" s="718"/>
      <c r="I5090" s="718" t="s">
        <v>528</v>
      </c>
      <c r="J5090" s="718" t="s">
        <v>6492</v>
      </c>
      <c r="K5090" s="721" t="s">
        <v>557</v>
      </c>
      <c r="L5090" s="732">
        <v>5</v>
      </c>
      <c r="M5090" s="733">
        <v>13684.880000000001</v>
      </c>
      <c r="N5090" s="734" t="s">
        <v>557</v>
      </c>
      <c r="O5090" s="732">
        <v>6</v>
      </c>
      <c r="P5090" s="733">
        <v>18000</v>
      </c>
      <c r="Q5090" s="735" t="str">
        <f t="shared" si="148"/>
        <v>13 - INDETERMINADO</v>
      </c>
      <c r="R5090" s="736" t="s">
        <v>523</v>
      </c>
    </row>
    <row r="5091" spans="1:18" s="28" customFormat="1" ht="12" x14ac:dyDescent="0.2">
      <c r="A5091" s="717" t="s">
        <v>514</v>
      </c>
      <c r="B5091" s="718" t="s">
        <v>515</v>
      </c>
      <c r="C5091" s="718" t="s">
        <v>147</v>
      </c>
      <c r="D5091" s="718" t="s">
        <v>1523</v>
      </c>
      <c r="E5091" s="719">
        <v>1800</v>
      </c>
      <c r="F5091" s="720" t="s">
        <v>6493</v>
      </c>
      <c r="G5091" s="718" t="s">
        <v>6494</v>
      </c>
      <c r="H5091" s="718" t="s">
        <v>623</v>
      </c>
      <c r="I5091" s="718" t="s">
        <v>738</v>
      </c>
      <c r="J5091" s="718" t="s">
        <v>4347</v>
      </c>
      <c r="K5091" s="721" t="s">
        <v>1527</v>
      </c>
      <c r="L5091" s="732">
        <v>12</v>
      </c>
      <c r="M5091" s="733">
        <v>22410</v>
      </c>
      <c r="N5091" s="734" t="s">
        <v>1527</v>
      </c>
      <c r="O5091" s="732">
        <v>6</v>
      </c>
      <c r="P5091" s="733">
        <v>10800</v>
      </c>
      <c r="Q5091" s="735" t="str">
        <f t="shared" si="148"/>
        <v>43 - INDETERMINADO</v>
      </c>
      <c r="R5091" s="736" t="s">
        <v>523</v>
      </c>
    </row>
    <row r="5092" spans="1:18" s="28" customFormat="1" ht="12" x14ac:dyDescent="0.2">
      <c r="A5092" s="717" t="s">
        <v>514</v>
      </c>
      <c r="B5092" s="718" t="s">
        <v>515</v>
      </c>
      <c r="C5092" s="718" t="s">
        <v>147</v>
      </c>
      <c r="D5092" s="718" t="s">
        <v>948</v>
      </c>
      <c r="E5092" s="719">
        <v>2000</v>
      </c>
      <c r="F5092" s="720" t="s">
        <v>6495</v>
      </c>
      <c r="G5092" s="718" t="s">
        <v>6496</v>
      </c>
      <c r="H5092" s="718" t="s">
        <v>539</v>
      </c>
      <c r="I5092" s="718" t="s">
        <v>520</v>
      </c>
      <c r="J5092" s="718" t="s">
        <v>2066</v>
      </c>
      <c r="K5092" s="721" t="s">
        <v>625</v>
      </c>
      <c r="L5092" s="732">
        <v>12</v>
      </c>
      <c r="M5092" s="733">
        <v>24810</v>
      </c>
      <c r="N5092" s="734" t="s">
        <v>625</v>
      </c>
      <c r="O5092" s="732">
        <v>6</v>
      </c>
      <c r="P5092" s="733">
        <v>12000</v>
      </c>
      <c r="Q5092" s="735" t="str">
        <f t="shared" si="148"/>
        <v>117 - INDETERMINADO</v>
      </c>
      <c r="R5092" s="736" t="s">
        <v>523</v>
      </c>
    </row>
    <row r="5093" spans="1:18" s="28" customFormat="1" ht="12" x14ac:dyDescent="0.2">
      <c r="A5093" s="717" t="s">
        <v>514</v>
      </c>
      <c r="B5093" s="718" t="s">
        <v>515</v>
      </c>
      <c r="C5093" s="718" t="s">
        <v>147</v>
      </c>
      <c r="D5093" s="718" t="s">
        <v>585</v>
      </c>
      <c r="E5093" s="719">
        <v>3000</v>
      </c>
      <c r="F5093" s="720" t="s">
        <v>6497</v>
      </c>
      <c r="G5093" s="718" t="s">
        <v>6498</v>
      </c>
      <c r="H5093" s="718" t="s">
        <v>527</v>
      </c>
      <c r="I5093" s="718" t="s">
        <v>520</v>
      </c>
      <c r="J5093" s="718" t="s">
        <v>670</v>
      </c>
      <c r="K5093" s="721" t="s">
        <v>557</v>
      </c>
      <c r="L5093" s="732">
        <v>5</v>
      </c>
      <c r="M5093" s="733">
        <v>15000</v>
      </c>
      <c r="N5093" s="734" t="s">
        <v>557</v>
      </c>
      <c r="O5093" s="732">
        <v>6</v>
      </c>
      <c r="P5093" s="733">
        <v>17800</v>
      </c>
      <c r="Q5093" s="735" t="str">
        <f t="shared" si="148"/>
        <v>13 - INDETERMINADO</v>
      </c>
      <c r="R5093" s="736" t="s">
        <v>523</v>
      </c>
    </row>
    <row r="5094" spans="1:18" s="28" customFormat="1" ht="12" x14ac:dyDescent="0.2">
      <c r="A5094" s="717" t="s">
        <v>514</v>
      </c>
      <c r="B5094" s="718" t="s">
        <v>515</v>
      </c>
      <c r="C5094" s="718" t="s">
        <v>147</v>
      </c>
      <c r="D5094" s="718" t="s">
        <v>585</v>
      </c>
      <c r="E5094" s="719">
        <v>3000</v>
      </c>
      <c r="F5094" s="720" t="s">
        <v>6499</v>
      </c>
      <c r="G5094" s="718" t="s">
        <v>6500</v>
      </c>
      <c r="H5094" s="718" t="s">
        <v>527</v>
      </c>
      <c r="I5094" s="718" t="s">
        <v>520</v>
      </c>
      <c r="J5094" s="718" t="s">
        <v>803</v>
      </c>
      <c r="K5094" s="721" t="s">
        <v>557</v>
      </c>
      <c r="L5094" s="732">
        <v>5</v>
      </c>
      <c r="M5094" s="733">
        <v>15000</v>
      </c>
      <c r="N5094" s="734" t="s">
        <v>557</v>
      </c>
      <c r="O5094" s="732">
        <v>6</v>
      </c>
      <c r="P5094" s="733">
        <v>18000</v>
      </c>
      <c r="Q5094" s="735" t="str">
        <f t="shared" si="148"/>
        <v>13 - INDETERMINADO</v>
      </c>
      <c r="R5094" s="736" t="s">
        <v>523</v>
      </c>
    </row>
    <row r="5095" spans="1:18" s="28" customFormat="1" ht="12" x14ac:dyDescent="0.2">
      <c r="A5095" s="717" t="s">
        <v>514</v>
      </c>
      <c r="B5095" s="718" t="s">
        <v>515</v>
      </c>
      <c r="C5095" s="718" t="s">
        <v>147</v>
      </c>
      <c r="D5095" s="718" t="s">
        <v>1021</v>
      </c>
      <c r="E5095" s="719">
        <v>2000</v>
      </c>
      <c r="F5095" s="720" t="s">
        <v>6501</v>
      </c>
      <c r="G5095" s="718" t="s">
        <v>6502</v>
      </c>
      <c r="H5095" s="718" t="s">
        <v>519</v>
      </c>
      <c r="I5095" s="718" t="s">
        <v>1332</v>
      </c>
      <c r="J5095" s="718" t="s">
        <v>1549</v>
      </c>
      <c r="K5095" s="721" t="s">
        <v>1604</v>
      </c>
      <c r="L5095" s="732">
        <v>12</v>
      </c>
      <c r="M5095" s="733">
        <v>24810</v>
      </c>
      <c r="N5095" s="734" t="s">
        <v>1604</v>
      </c>
      <c r="O5095" s="732">
        <v>6</v>
      </c>
      <c r="P5095" s="733">
        <v>12000</v>
      </c>
      <c r="Q5095" s="735" t="str">
        <f t="shared" si="148"/>
        <v>30 - INDETERMINADO</v>
      </c>
      <c r="R5095" s="736" t="s">
        <v>523</v>
      </c>
    </row>
    <row r="5096" spans="1:18" s="28" customFormat="1" ht="12" x14ac:dyDescent="0.2">
      <c r="A5096" s="717" t="s">
        <v>514</v>
      </c>
      <c r="B5096" s="718" t="s">
        <v>515</v>
      </c>
      <c r="C5096" s="718" t="s">
        <v>147</v>
      </c>
      <c r="D5096" s="718" t="s">
        <v>585</v>
      </c>
      <c r="E5096" s="719">
        <v>3000</v>
      </c>
      <c r="F5096" s="720" t="s">
        <v>6503</v>
      </c>
      <c r="G5096" s="718" t="s">
        <v>6504</v>
      </c>
      <c r="H5096" s="718"/>
      <c r="I5096" s="718" t="s">
        <v>520</v>
      </c>
      <c r="J5096" s="718" t="s">
        <v>5761</v>
      </c>
      <c r="K5096" s="721" t="s">
        <v>530</v>
      </c>
      <c r="L5096" s="732">
        <v>5</v>
      </c>
      <c r="M5096" s="733">
        <v>15000</v>
      </c>
      <c r="N5096" s="734" t="s">
        <v>530</v>
      </c>
      <c r="O5096" s="732">
        <v>6</v>
      </c>
      <c r="P5096" s="733">
        <v>18000</v>
      </c>
      <c r="Q5096" s="735" t="str">
        <f t="shared" si="148"/>
        <v>4 - INDETERMINADO</v>
      </c>
      <c r="R5096" s="736" t="s">
        <v>523</v>
      </c>
    </row>
    <row r="5097" spans="1:18" s="28" customFormat="1" ht="12" x14ac:dyDescent="0.2">
      <c r="A5097" s="717" t="s">
        <v>514</v>
      </c>
      <c r="B5097" s="718" t="s">
        <v>515</v>
      </c>
      <c r="C5097" s="718" t="s">
        <v>147</v>
      </c>
      <c r="D5097" s="718" t="s">
        <v>1058</v>
      </c>
      <c r="E5097" s="719">
        <v>2500</v>
      </c>
      <c r="F5097" s="720" t="s">
        <v>6505</v>
      </c>
      <c r="G5097" s="718" t="s">
        <v>6506</v>
      </c>
      <c r="H5097" s="718" t="s">
        <v>527</v>
      </c>
      <c r="I5097" s="718" t="s">
        <v>1049</v>
      </c>
      <c r="J5097" s="718" t="s">
        <v>6507</v>
      </c>
      <c r="K5097" s="721" t="s">
        <v>1839</v>
      </c>
      <c r="L5097" s="732">
        <v>12</v>
      </c>
      <c r="M5097" s="733">
        <v>30348.23</v>
      </c>
      <c r="N5097" s="734" t="s">
        <v>1839</v>
      </c>
      <c r="O5097" s="732">
        <v>6</v>
      </c>
      <c r="P5097" s="733">
        <v>15000</v>
      </c>
      <c r="Q5097" s="735" t="str">
        <f t="shared" si="148"/>
        <v>51 - INDETERMINADO</v>
      </c>
      <c r="R5097" s="736" t="s">
        <v>523</v>
      </c>
    </row>
    <row r="5098" spans="1:18" s="28" customFormat="1" ht="12" x14ac:dyDescent="0.2">
      <c r="A5098" s="717" t="s">
        <v>514</v>
      </c>
      <c r="B5098" s="718" t="s">
        <v>515</v>
      </c>
      <c r="C5098" s="718" t="s">
        <v>147</v>
      </c>
      <c r="D5098" s="718" t="s">
        <v>618</v>
      </c>
      <c r="E5098" s="719">
        <v>3000</v>
      </c>
      <c r="F5098" s="720" t="s">
        <v>6508</v>
      </c>
      <c r="G5098" s="718" t="s">
        <v>6509</v>
      </c>
      <c r="H5098" s="718"/>
      <c r="I5098" s="718" t="s">
        <v>520</v>
      </c>
      <c r="J5098" s="718" t="s">
        <v>6510</v>
      </c>
      <c r="K5098" s="721" t="s">
        <v>557</v>
      </c>
      <c r="L5098" s="732">
        <v>5</v>
      </c>
      <c r="M5098" s="733">
        <v>15000</v>
      </c>
      <c r="N5098" s="734" t="s">
        <v>557</v>
      </c>
      <c r="O5098" s="732">
        <v>6</v>
      </c>
      <c r="P5098" s="733">
        <v>18000</v>
      </c>
      <c r="Q5098" s="735" t="str">
        <f t="shared" si="148"/>
        <v>13 - INDETERMINADO</v>
      </c>
      <c r="R5098" s="736" t="s">
        <v>523</v>
      </c>
    </row>
    <row r="5099" spans="1:18" s="28" customFormat="1" ht="12" x14ac:dyDescent="0.2">
      <c r="A5099" s="717" t="s">
        <v>514</v>
      </c>
      <c r="B5099" s="718" t="s">
        <v>515</v>
      </c>
      <c r="C5099" s="718" t="s">
        <v>147</v>
      </c>
      <c r="D5099" s="718" t="s">
        <v>618</v>
      </c>
      <c r="E5099" s="719">
        <v>3000</v>
      </c>
      <c r="F5099" s="720" t="s">
        <v>6511</v>
      </c>
      <c r="G5099" s="718" t="s">
        <v>6512</v>
      </c>
      <c r="H5099" s="718" t="s">
        <v>623</v>
      </c>
      <c r="I5099" s="718" t="s">
        <v>520</v>
      </c>
      <c r="J5099" s="718" t="s">
        <v>6513</v>
      </c>
      <c r="K5099" s="721" t="s">
        <v>557</v>
      </c>
      <c r="L5099" s="732">
        <v>5</v>
      </c>
      <c r="M5099" s="733">
        <v>15000</v>
      </c>
      <c r="N5099" s="734" t="s">
        <v>557</v>
      </c>
      <c r="O5099" s="732">
        <v>6</v>
      </c>
      <c r="P5099" s="733">
        <v>18000</v>
      </c>
      <c r="Q5099" s="735" t="str">
        <f t="shared" si="148"/>
        <v>13 - INDETERMINADO</v>
      </c>
      <c r="R5099" s="736" t="s">
        <v>523</v>
      </c>
    </row>
    <row r="5100" spans="1:18" s="28" customFormat="1" ht="12" x14ac:dyDescent="0.2">
      <c r="A5100" s="717" t="s">
        <v>514</v>
      </c>
      <c r="B5100" s="718" t="s">
        <v>515</v>
      </c>
      <c r="C5100" s="718" t="s">
        <v>147</v>
      </c>
      <c r="D5100" s="718" t="s">
        <v>585</v>
      </c>
      <c r="E5100" s="719">
        <v>3000</v>
      </c>
      <c r="F5100" s="720" t="s">
        <v>6514</v>
      </c>
      <c r="G5100" s="718" t="s">
        <v>6515</v>
      </c>
      <c r="H5100" s="718"/>
      <c r="I5100" s="718" t="s">
        <v>520</v>
      </c>
      <c r="J5100" s="718" t="s">
        <v>5761</v>
      </c>
      <c r="K5100" s="721" t="s">
        <v>715</v>
      </c>
      <c r="L5100" s="732">
        <v>5</v>
      </c>
      <c r="M5100" s="733">
        <v>15000</v>
      </c>
      <c r="N5100" s="734" t="s">
        <v>715</v>
      </c>
      <c r="O5100" s="732">
        <v>6</v>
      </c>
      <c r="P5100" s="733">
        <v>18000</v>
      </c>
      <c r="Q5100" s="735" t="str">
        <f t="shared" si="148"/>
        <v>14 - INDETERMINADO</v>
      </c>
      <c r="R5100" s="736" t="s">
        <v>523</v>
      </c>
    </row>
    <row r="5101" spans="1:18" s="28" customFormat="1" ht="12" x14ac:dyDescent="0.2">
      <c r="A5101" s="717" t="s">
        <v>514</v>
      </c>
      <c r="B5101" s="718" t="s">
        <v>549</v>
      </c>
      <c r="C5101" s="718" t="s">
        <v>147</v>
      </c>
      <c r="D5101" s="718" t="s">
        <v>524</v>
      </c>
      <c r="E5101" s="719">
        <v>5000</v>
      </c>
      <c r="F5101" s="720" t="s">
        <v>525</v>
      </c>
      <c r="G5101" s="718" t="s">
        <v>526</v>
      </c>
      <c r="H5101" s="718" t="s">
        <v>527</v>
      </c>
      <c r="I5101" s="718" t="s">
        <v>528</v>
      </c>
      <c r="J5101" s="718" t="s">
        <v>529</v>
      </c>
      <c r="K5101" s="721" t="s">
        <v>530</v>
      </c>
      <c r="L5101" s="732">
        <v>7</v>
      </c>
      <c r="M5101" s="733">
        <v>35600</v>
      </c>
      <c r="N5101" s="734" t="s">
        <v>530</v>
      </c>
      <c r="O5101" s="732">
        <v>0</v>
      </c>
      <c r="P5101" s="733">
        <v>0</v>
      </c>
      <c r="Q5101" s="735" t="str">
        <f t="shared" si="148"/>
        <v>4 - INDETERMINADO</v>
      </c>
      <c r="R5101" s="736" t="s">
        <v>523</v>
      </c>
    </row>
    <row r="5102" spans="1:18" s="28" customFormat="1" ht="12" x14ac:dyDescent="0.2">
      <c r="A5102" s="717" t="s">
        <v>514</v>
      </c>
      <c r="B5102" s="718" t="s">
        <v>549</v>
      </c>
      <c r="C5102" s="718" t="s">
        <v>147</v>
      </c>
      <c r="D5102" s="718" t="s">
        <v>536</v>
      </c>
      <c r="E5102" s="719">
        <v>3000</v>
      </c>
      <c r="F5102" s="720" t="s">
        <v>537</v>
      </c>
      <c r="G5102" s="718" t="s">
        <v>538</v>
      </c>
      <c r="H5102" s="718" t="s">
        <v>539</v>
      </c>
      <c r="I5102" s="718" t="s">
        <v>528</v>
      </c>
      <c r="J5102" s="718" t="s">
        <v>540</v>
      </c>
      <c r="K5102" s="721" t="s">
        <v>541</v>
      </c>
      <c r="L5102" s="732">
        <v>2</v>
      </c>
      <c r="M5102" s="733">
        <v>3700</v>
      </c>
      <c r="N5102" s="734" t="s">
        <v>542</v>
      </c>
      <c r="O5102" s="732">
        <v>0</v>
      </c>
      <c r="P5102" s="733">
        <v>0</v>
      </c>
      <c r="Q5102" s="735"/>
      <c r="R5102" s="736" t="s">
        <v>543</v>
      </c>
    </row>
    <row r="5103" spans="1:18" s="28" customFormat="1" ht="12" x14ac:dyDescent="0.2">
      <c r="A5103" s="717" t="s">
        <v>514</v>
      </c>
      <c r="B5103" s="718" t="s">
        <v>549</v>
      </c>
      <c r="C5103" s="718" t="s">
        <v>147</v>
      </c>
      <c r="D5103" s="718" t="s">
        <v>554</v>
      </c>
      <c r="E5103" s="719">
        <v>3000</v>
      </c>
      <c r="F5103" s="720" t="s">
        <v>555</v>
      </c>
      <c r="G5103" s="718" t="s">
        <v>556</v>
      </c>
      <c r="H5103" s="718" t="s">
        <v>519</v>
      </c>
      <c r="I5103" s="718" t="s">
        <v>528</v>
      </c>
      <c r="J5103" s="718" t="s">
        <v>547</v>
      </c>
      <c r="K5103" s="721" t="s">
        <v>557</v>
      </c>
      <c r="L5103" s="732">
        <v>7</v>
      </c>
      <c r="M5103" s="733">
        <v>21500</v>
      </c>
      <c r="N5103" s="734" t="s">
        <v>557</v>
      </c>
      <c r="O5103" s="732">
        <v>0</v>
      </c>
      <c r="P5103" s="733">
        <v>0</v>
      </c>
      <c r="Q5103" s="735" t="str">
        <f t="shared" ref="Q5103:Q5111" si="149">+N5103</f>
        <v>13 - INDETERMINADO</v>
      </c>
      <c r="R5103" s="736" t="s">
        <v>523</v>
      </c>
    </row>
    <row r="5104" spans="1:18" s="28" customFormat="1" ht="12" x14ac:dyDescent="0.2">
      <c r="A5104" s="717" t="s">
        <v>514</v>
      </c>
      <c r="B5104" s="718" t="s">
        <v>549</v>
      </c>
      <c r="C5104" s="718" t="s">
        <v>147</v>
      </c>
      <c r="D5104" s="718" t="s">
        <v>581</v>
      </c>
      <c r="E5104" s="719">
        <v>3000</v>
      </c>
      <c r="F5104" s="720" t="s">
        <v>582</v>
      </c>
      <c r="G5104" s="718" t="s">
        <v>583</v>
      </c>
      <c r="H5104" s="718" t="s">
        <v>565</v>
      </c>
      <c r="I5104" s="718" t="s">
        <v>528</v>
      </c>
      <c r="J5104" s="718" t="s">
        <v>584</v>
      </c>
      <c r="K5104" s="721" t="s">
        <v>530</v>
      </c>
      <c r="L5104" s="732">
        <v>7</v>
      </c>
      <c r="M5104" s="733">
        <v>21600</v>
      </c>
      <c r="N5104" s="734" t="s">
        <v>530</v>
      </c>
      <c r="O5104" s="732">
        <v>0</v>
      </c>
      <c r="P5104" s="733">
        <v>0</v>
      </c>
      <c r="Q5104" s="735" t="str">
        <f t="shared" si="149"/>
        <v>4 - INDETERMINADO</v>
      </c>
      <c r="R5104" s="736" t="s">
        <v>523</v>
      </c>
    </row>
    <row r="5105" spans="1:18" s="28" customFormat="1" ht="12" x14ac:dyDescent="0.2">
      <c r="A5105" s="717" t="s">
        <v>514</v>
      </c>
      <c r="B5105" s="718" t="s">
        <v>549</v>
      </c>
      <c r="C5105" s="718" t="s">
        <v>147</v>
      </c>
      <c r="D5105" s="718" t="s">
        <v>585</v>
      </c>
      <c r="E5105" s="719">
        <v>3000</v>
      </c>
      <c r="F5105" s="720" t="s">
        <v>586</v>
      </c>
      <c r="G5105" s="718" t="s">
        <v>587</v>
      </c>
      <c r="H5105" s="718" t="s">
        <v>565</v>
      </c>
      <c r="I5105" s="718" t="s">
        <v>520</v>
      </c>
      <c r="J5105" s="718" t="s">
        <v>588</v>
      </c>
      <c r="K5105" s="721" t="s">
        <v>557</v>
      </c>
      <c r="L5105" s="732">
        <v>7</v>
      </c>
      <c r="M5105" s="733">
        <v>9357.83</v>
      </c>
      <c r="N5105" s="734" t="s">
        <v>557</v>
      </c>
      <c r="O5105" s="732">
        <v>0</v>
      </c>
      <c r="P5105" s="733">
        <v>0</v>
      </c>
      <c r="Q5105" s="735" t="str">
        <f t="shared" si="149"/>
        <v>13 - INDETERMINADO</v>
      </c>
      <c r="R5105" s="736" t="s">
        <v>523</v>
      </c>
    </row>
    <row r="5106" spans="1:18" s="28" customFormat="1" ht="12" x14ac:dyDescent="0.2">
      <c r="A5106" s="717" t="s">
        <v>514</v>
      </c>
      <c r="B5106" s="718" t="s">
        <v>549</v>
      </c>
      <c r="C5106" s="718" t="s">
        <v>147</v>
      </c>
      <c r="D5106" s="718" t="s">
        <v>593</v>
      </c>
      <c r="E5106" s="719">
        <v>3000</v>
      </c>
      <c r="F5106" s="720" t="s">
        <v>594</v>
      </c>
      <c r="G5106" s="718" t="s">
        <v>595</v>
      </c>
      <c r="H5106" s="718" t="s">
        <v>539</v>
      </c>
      <c r="I5106" s="718" t="s">
        <v>528</v>
      </c>
      <c r="J5106" s="718" t="s">
        <v>596</v>
      </c>
      <c r="K5106" s="721" t="s">
        <v>557</v>
      </c>
      <c r="L5106" s="732">
        <v>7</v>
      </c>
      <c r="M5106" s="733">
        <v>12685.5</v>
      </c>
      <c r="N5106" s="734" t="s">
        <v>557</v>
      </c>
      <c r="O5106" s="732">
        <v>0</v>
      </c>
      <c r="P5106" s="733">
        <v>0</v>
      </c>
      <c r="Q5106" s="735" t="str">
        <f t="shared" si="149"/>
        <v>13 - INDETERMINADO</v>
      </c>
      <c r="R5106" s="736" t="s">
        <v>523</v>
      </c>
    </row>
    <row r="5107" spans="1:18" s="28" customFormat="1" ht="12" x14ac:dyDescent="0.2">
      <c r="A5107" s="717" t="s">
        <v>514</v>
      </c>
      <c r="B5107" s="718" t="s">
        <v>549</v>
      </c>
      <c r="C5107" s="718" t="s">
        <v>147</v>
      </c>
      <c r="D5107" s="718" t="s">
        <v>593</v>
      </c>
      <c r="E5107" s="719">
        <v>3000</v>
      </c>
      <c r="F5107" s="720" t="s">
        <v>606</v>
      </c>
      <c r="G5107" s="718" t="s">
        <v>607</v>
      </c>
      <c r="H5107" s="718" t="s">
        <v>527</v>
      </c>
      <c r="I5107" s="718" t="s">
        <v>528</v>
      </c>
      <c r="J5107" s="718" t="s">
        <v>592</v>
      </c>
      <c r="K5107" s="721" t="s">
        <v>557</v>
      </c>
      <c r="L5107" s="732">
        <v>7</v>
      </c>
      <c r="M5107" s="733">
        <v>21600</v>
      </c>
      <c r="N5107" s="734" t="s">
        <v>557</v>
      </c>
      <c r="O5107" s="732">
        <v>0</v>
      </c>
      <c r="P5107" s="733">
        <v>0</v>
      </c>
      <c r="Q5107" s="735" t="str">
        <f t="shared" si="149"/>
        <v>13 - INDETERMINADO</v>
      </c>
      <c r="R5107" s="736" t="s">
        <v>523</v>
      </c>
    </row>
    <row r="5108" spans="1:18" s="28" customFormat="1" ht="12" x14ac:dyDescent="0.2">
      <c r="A5108" s="717" t="s">
        <v>514</v>
      </c>
      <c r="B5108" s="718" t="s">
        <v>549</v>
      </c>
      <c r="C5108" s="718" t="s">
        <v>147</v>
      </c>
      <c r="D5108" s="718" t="s">
        <v>618</v>
      </c>
      <c r="E5108" s="719">
        <v>3000</v>
      </c>
      <c r="F5108" s="720" t="s">
        <v>619</v>
      </c>
      <c r="G5108" s="718" t="s">
        <v>620</v>
      </c>
      <c r="H5108" s="718" t="s">
        <v>565</v>
      </c>
      <c r="I5108" s="718" t="s">
        <v>520</v>
      </c>
      <c r="J5108" s="718" t="s">
        <v>588</v>
      </c>
      <c r="K5108" s="721" t="s">
        <v>557</v>
      </c>
      <c r="L5108" s="732">
        <v>7</v>
      </c>
      <c r="M5108" s="733">
        <v>21500</v>
      </c>
      <c r="N5108" s="734" t="s">
        <v>557</v>
      </c>
      <c r="O5108" s="732">
        <v>0</v>
      </c>
      <c r="P5108" s="733">
        <v>0</v>
      </c>
      <c r="Q5108" s="735" t="str">
        <f t="shared" si="149"/>
        <v>13 - INDETERMINADO</v>
      </c>
      <c r="R5108" s="736" t="s">
        <v>523</v>
      </c>
    </row>
    <row r="5109" spans="1:18" s="28" customFormat="1" ht="12" x14ac:dyDescent="0.2">
      <c r="A5109" s="717" t="s">
        <v>514</v>
      </c>
      <c r="B5109" s="718" t="s">
        <v>549</v>
      </c>
      <c r="C5109" s="718" t="s">
        <v>147</v>
      </c>
      <c r="D5109" s="718" t="s">
        <v>593</v>
      </c>
      <c r="E5109" s="719">
        <v>3000</v>
      </c>
      <c r="F5109" s="720" t="s">
        <v>641</v>
      </c>
      <c r="G5109" s="718" t="s">
        <v>642</v>
      </c>
      <c r="H5109" s="718" t="s">
        <v>539</v>
      </c>
      <c r="I5109" s="718" t="s">
        <v>520</v>
      </c>
      <c r="J5109" s="718" t="s">
        <v>576</v>
      </c>
      <c r="K5109" s="721" t="s">
        <v>557</v>
      </c>
      <c r="L5109" s="732">
        <v>7</v>
      </c>
      <c r="M5109" s="733">
        <v>21600</v>
      </c>
      <c r="N5109" s="734" t="s">
        <v>557</v>
      </c>
      <c r="O5109" s="732">
        <v>0</v>
      </c>
      <c r="P5109" s="733">
        <v>0</v>
      </c>
      <c r="Q5109" s="735" t="str">
        <f t="shared" si="149"/>
        <v>13 - INDETERMINADO</v>
      </c>
      <c r="R5109" s="736" t="s">
        <v>523</v>
      </c>
    </row>
    <row r="5110" spans="1:18" s="28" customFormat="1" ht="12" x14ac:dyDescent="0.2">
      <c r="A5110" s="717" t="s">
        <v>514</v>
      </c>
      <c r="B5110" s="718" t="s">
        <v>549</v>
      </c>
      <c r="C5110" s="718" t="s">
        <v>147</v>
      </c>
      <c r="D5110" s="718" t="s">
        <v>657</v>
      </c>
      <c r="E5110" s="719">
        <v>3000</v>
      </c>
      <c r="F5110" s="720" t="s">
        <v>658</v>
      </c>
      <c r="G5110" s="718" t="s">
        <v>659</v>
      </c>
      <c r="H5110" s="718"/>
      <c r="I5110" s="718" t="s">
        <v>520</v>
      </c>
      <c r="J5110" s="718" t="s">
        <v>660</v>
      </c>
      <c r="K5110" s="721" t="s">
        <v>612</v>
      </c>
      <c r="L5110" s="732">
        <v>7</v>
      </c>
      <c r="M5110" s="733">
        <v>20816.440000000002</v>
      </c>
      <c r="N5110" s="734" t="s">
        <v>612</v>
      </c>
      <c r="O5110" s="732">
        <v>0</v>
      </c>
      <c r="P5110" s="733">
        <v>0</v>
      </c>
      <c r="Q5110" s="735" t="str">
        <f t="shared" si="149"/>
        <v>15 - INDETERMINADO</v>
      </c>
      <c r="R5110" s="736" t="s">
        <v>523</v>
      </c>
    </row>
    <row r="5111" spans="1:18" s="28" customFormat="1" ht="12" x14ac:dyDescent="0.2">
      <c r="A5111" s="717" t="s">
        <v>514</v>
      </c>
      <c r="B5111" s="718" t="s">
        <v>549</v>
      </c>
      <c r="C5111" s="718" t="s">
        <v>147</v>
      </c>
      <c r="D5111" s="718" t="s">
        <v>661</v>
      </c>
      <c r="E5111" s="719">
        <v>3000</v>
      </c>
      <c r="F5111" s="720" t="s">
        <v>662</v>
      </c>
      <c r="G5111" s="718" t="s">
        <v>663</v>
      </c>
      <c r="H5111" s="718" t="s">
        <v>527</v>
      </c>
      <c r="I5111" s="718" t="s">
        <v>528</v>
      </c>
      <c r="J5111" s="718" t="s">
        <v>664</v>
      </c>
      <c r="K5111" s="721" t="s">
        <v>557</v>
      </c>
      <c r="L5111" s="732">
        <v>7</v>
      </c>
      <c r="M5111" s="733">
        <v>18625.78</v>
      </c>
      <c r="N5111" s="734" t="s">
        <v>557</v>
      </c>
      <c r="O5111" s="732">
        <v>0</v>
      </c>
      <c r="P5111" s="733">
        <v>0</v>
      </c>
      <c r="Q5111" s="735" t="str">
        <f t="shared" si="149"/>
        <v>13 - INDETERMINADO</v>
      </c>
      <c r="R5111" s="736" t="s">
        <v>523</v>
      </c>
    </row>
    <row r="5112" spans="1:18" s="28" customFormat="1" ht="12" x14ac:dyDescent="0.2">
      <c r="A5112" s="717" t="s">
        <v>514</v>
      </c>
      <c r="B5112" s="718" t="s">
        <v>549</v>
      </c>
      <c r="C5112" s="718" t="s">
        <v>147</v>
      </c>
      <c r="D5112" s="718" t="s">
        <v>667</v>
      </c>
      <c r="E5112" s="719">
        <v>3000</v>
      </c>
      <c r="F5112" s="720" t="s">
        <v>668</v>
      </c>
      <c r="G5112" s="718" t="s">
        <v>669</v>
      </c>
      <c r="H5112" s="718" t="s">
        <v>527</v>
      </c>
      <c r="I5112" s="718" t="s">
        <v>520</v>
      </c>
      <c r="J5112" s="718" t="s">
        <v>670</v>
      </c>
      <c r="K5112" s="721" t="s">
        <v>612</v>
      </c>
      <c r="L5112" s="732">
        <v>7</v>
      </c>
      <c r="M5112" s="733">
        <v>21003.78</v>
      </c>
      <c r="N5112" s="734" t="s">
        <v>612</v>
      </c>
      <c r="O5112" s="732">
        <v>0</v>
      </c>
      <c r="P5112" s="733">
        <v>0</v>
      </c>
      <c r="Q5112" s="735"/>
      <c r="R5112" s="736" t="s">
        <v>543</v>
      </c>
    </row>
    <row r="5113" spans="1:18" s="28" customFormat="1" ht="12" x14ac:dyDescent="0.2">
      <c r="A5113" s="717" t="s">
        <v>514</v>
      </c>
      <c r="B5113" s="718" t="s">
        <v>549</v>
      </c>
      <c r="C5113" s="718" t="s">
        <v>147</v>
      </c>
      <c r="D5113" s="718" t="s">
        <v>671</v>
      </c>
      <c r="E5113" s="719">
        <v>3000</v>
      </c>
      <c r="F5113" s="720" t="s">
        <v>672</v>
      </c>
      <c r="G5113" s="718" t="s">
        <v>673</v>
      </c>
      <c r="H5113" s="718" t="s">
        <v>565</v>
      </c>
      <c r="I5113" s="718" t="s">
        <v>520</v>
      </c>
      <c r="J5113" s="718" t="s">
        <v>674</v>
      </c>
      <c r="K5113" s="721" t="s">
        <v>675</v>
      </c>
      <c r="L5113" s="732">
        <v>7</v>
      </c>
      <c r="M5113" s="733">
        <v>21595.83</v>
      </c>
      <c r="N5113" s="734" t="s">
        <v>675</v>
      </c>
      <c r="O5113" s="732">
        <v>6</v>
      </c>
      <c r="P5113" s="733">
        <v>17998.75</v>
      </c>
      <c r="Q5113" s="735" t="str">
        <f t="shared" ref="Q5113:Q5119" si="150">+N5113</f>
        <v>39-2021</v>
      </c>
      <c r="R5113" s="736" t="s">
        <v>523</v>
      </c>
    </row>
    <row r="5114" spans="1:18" s="28" customFormat="1" ht="12" x14ac:dyDescent="0.2">
      <c r="A5114" s="717" t="s">
        <v>514</v>
      </c>
      <c r="B5114" s="718" t="s">
        <v>549</v>
      </c>
      <c r="C5114" s="718" t="s">
        <v>147</v>
      </c>
      <c r="D5114" s="718" t="s">
        <v>681</v>
      </c>
      <c r="E5114" s="719">
        <v>4500</v>
      </c>
      <c r="F5114" s="720" t="s">
        <v>679</v>
      </c>
      <c r="G5114" s="718" t="s">
        <v>680</v>
      </c>
      <c r="H5114" s="718" t="s">
        <v>519</v>
      </c>
      <c r="I5114" s="718" t="s">
        <v>528</v>
      </c>
      <c r="J5114" s="718" t="s">
        <v>547</v>
      </c>
      <c r="K5114" s="721" t="s">
        <v>682</v>
      </c>
      <c r="L5114" s="732">
        <v>7</v>
      </c>
      <c r="M5114" s="733">
        <v>32100</v>
      </c>
      <c r="N5114" s="734" t="s">
        <v>682</v>
      </c>
      <c r="O5114" s="732">
        <v>0</v>
      </c>
      <c r="P5114" s="733">
        <v>0</v>
      </c>
      <c r="Q5114" s="735" t="str">
        <f t="shared" si="150"/>
        <v>46-2021</v>
      </c>
      <c r="R5114" s="736" t="s">
        <v>523</v>
      </c>
    </row>
    <row r="5115" spans="1:18" s="28" customFormat="1" ht="12" x14ac:dyDescent="0.2">
      <c r="A5115" s="717" t="s">
        <v>514</v>
      </c>
      <c r="B5115" s="718" t="s">
        <v>549</v>
      </c>
      <c r="C5115" s="718" t="s">
        <v>147</v>
      </c>
      <c r="D5115" s="718" t="s">
        <v>708</v>
      </c>
      <c r="E5115" s="719">
        <v>3000</v>
      </c>
      <c r="F5115" s="720" t="s">
        <v>709</v>
      </c>
      <c r="G5115" s="718" t="s">
        <v>710</v>
      </c>
      <c r="H5115" s="718" t="s">
        <v>539</v>
      </c>
      <c r="I5115" s="718" t="s">
        <v>528</v>
      </c>
      <c r="J5115" s="718" t="s">
        <v>596</v>
      </c>
      <c r="K5115" s="721" t="s">
        <v>557</v>
      </c>
      <c r="L5115" s="732">
        <v>7</v>
      </c>
      <c r="M5115" s="733">
        <v>21600</v>
      </c>
      <c r="N5115" s="734" t="s">
        <v>557</v>
      </c>
      <c r="O5115" s="732">
        <v>0</v>
      </c>
      <c r="P5115" s="733">
        <v>0</v>
      </c>
      <c r="Q5115" s="735" t="str">
        <f t="shared" si="150"/>
        <v>13 - INDETERMINADO</v>
      </c>
      <c r="R5115" s="736" t="s">
        <v>523</v>
      </c>
    </row>
    <row r="5116" spans="1:18" s="28" customFormat="1" ht="12" x14ac:dyDescent="0.2">
      <c r="A5116" s="717" t="s">
        <v>514</v>
      </c>
      <c r="B5116" s="718" t="s">
        <v>549</v>
      </c>
      <c r="C5116" s="718" t="s">
        <v>147</v>
      </c>
      <c r="D5116" s="718" t="s">
        <v>711</v>
      </c>
      <c r="E5116" s="719">
        <v>6000</v>
      </c>
      <c r="F5116" s="720" t="s">
        <v>712</v>
      </c>
      <c r="G5116" s="718" t="s">
        <v>713</v>
      </c>
      <c r="H5116" s="718" t="s">
        <v>519</v>
      </c>
      <c r="I5116" s="718" t="s">
        <v>528</v>
      </c>
      <c r="J5116" s="718" t="s">
        <v>714</v>
      </c>
      <c r="K5116" s="721" t="s">
        <v>715</v>
      </c>
      <c r="L5116" s="732">
        <v>7</v>
      </c>
      <c r="M5116" s="733">
        <v>42600</v>
      </c>
      <c r="N5116" s="734" t="s">
        <v>715</v>
      </c>
      <c r="O5116" s="732">
        <v>0</v>
      </c>
      <c r="P5116" s="733">
        <v>0</v>
      </c>
      <c r="Q5116" s="735" t="str">
        <f t="shared" si="150"/>
        <v>14 - INDETERMINADO</v>
      </c>
      <c r="R5116" s="736" t="s">
        <v>523</v>
      </c>
    </row>
    <row r="5117" spans="1:18" s="28" customFormat="1" ht="12" x14ac:dyDescent="0.2">
      <c r="A5117" s="717" t="s">
        <v>514</v>
      </c>
      <c r="B5117" s="718" t="s">
        <v>549</v>
      </c>
      <c r="C5117" s="718" t="s">
        <v>147</v>
      </c>
      <c r="D5117" s="718" t="s">
        <v>724</v>
      </c>
      <c r="E5117" s="719">
        <v>3000</v>
      </c>
      <c r="F5117" s="720" t="s">
        <v>725</v>
      </c>
      <c r="G5117" s="718" t="s">
        <v>726</v>
      </c>
      <c r="H5117" s="718" t="s">
        <v>527</v>
      </c>
      <c r="I5117" s="718" t="s">
        <v>528</v>
      </c>
      <c r="J5117" s="718" t="s">
        <v>727</v>
      </c>
      <c r="K5117" s="721" t="s">
        <v>557</v>
      </c>
      <c r="L5117" s="732">
        <v>7</v>
      </c>
      <c r="M5117" s="733">
        <v>21500</v>
      </c>
      <c r="N5117" s="734" t="s">
        <v>557</v>
      </c>
      <c r="O5117" s="732">
        <v>0</v>
      </c>
      <c r="P5117" s="733">
        <v>0</v>
      </c>
      <c r="Q5117" s="735" t="str">
        <f t="shared" si="150"/>
        <v>13 - INDETERMINADO</v>
      </c>
      <c r="R5117" s="736" t="s">
        <v>523</v>
      </c>
    </row>
    <row r="5118" spans="1:18" s="28" customFormat="1" ht="12" x14ac:dyDescent="0.2">
      <c r="A5118" s="717" t="s">
        <v>514</v>
      </c>
      <c r="B5118" s="718" t="s">
        <v>549</v>
      </c>
      <c r="C5118" s="718" t="s">
        <v>147</v>
      </c>
      <c r="D5118" s="718" t="s">
        <v>618</v>
      </c>
      <c r="E5118" s="719">
        <v>3000</v>
      </c>
      <c r="F5118" s="720" t="s">
        <v>732</v>
      </c>
      <c r="G5118" s="718" t="s">
        <v>733</v>
      </c>
      <c r="H5118" s="718" t="s">
        <v>539</v>
      </c>
      <c r="I5118" s="718" t="s">
        <v>520</v>
      </c>
      <c r="J5118" s="718" t="s">
        <v>734</v>
      </c>
      <c r="K5118" s="721" t="s">
        <v>557</v>
      </c>
      <c r="L5118" s="732">
        <v>7</v>
      </c>
      <c r="M5118" s="733">
        <v>21393.33</v>
      </c>
      <c r="N5118" s="734" t="s">
        <v>557</v>
      </c>
      <c r="O5118" s="732">
        <v>0</v>
      </c>
      <c r="P5118" s="733">
        <v>0</v>
      </c>
      <c r="Q5118" s="735" t="str">
        <f t="shared" si="150"/>
        <v>13 - INDETERMINADO</v>
      </c>
      <c r="R5118" s="736" t="s">
        <v>523</v>
      </c>
    </row>
    <row r="5119" spans="1:18" s="28" customFormat="1" ht="12" x14ac:dyDescent="0.2">
      <c r="A5119" s="717" t="s">
        <v>514</v>
      </c>
      <c r="B5119" s="718" t="s">
        <v>549</v>
      </c>
      <c r="C5119" s="718" t="s">
        <v>147</v>
      </c>
      <c r="D5119" s="718" t="s">
        <v>752</v>
      </c>
      <c r="E5119" s="719">
        <v>5000</v>
      </c>
      <c r="F5119" s="720" t="s">
        <v>753</v>
      </c>
      <c r="G5119" s="718" t="s">
        <v>754</v>
      </c>
      <c r="H5119" s="718" t="s">
        <v>519</v>
      </c>
      <c r="I5119" s="718" t="s">
        <v>528</v>
      </c>
      <c r="J5119" s="718" t="s">
        <v>547</v>
      </c>
      <c r="K5119" s="721" t="s">
        <v>557</v>
      </c>
      <c r="L5119" s="732">
        <v>7</v>
      </c>
      <c r="M5119" s="733">
        <v>35600</v>
      </c>
      <c r="N5119" s="734" t="s">
        <v>557</v>
      </c>
      <c r="O5119" s="732">
        <v>0</v>
      </c>
      <c r="P5119" s="733">
        <v>0</v>
      </c>
      <c r="Q5119" s="735" t="str">
        <f t="shared" si="150"/>
        <v>13 - INDETERMINADO</v>
      </c>
      <c r="R5119" s="736" t="s">
        <v>523</v>
      </c>
    </row>
    <row r="5120" spans="1:18" s="28" customFormat="1" ht="12" x14ac:dyDescent="0.2">
      <c r="A5120" s="717" t="s">
        <v>514</v>
      </c>
      <c r="B5120" s="718" t="s">
        <v>549</v>
      </c>
      <c r="C5120" s="718" t="s">
        <v>147</v>
      </c>
      <c r="D5120" s="718" t="s">
        <v>768</v>
      </c>
      <c r="E5120" s="719">
        <v>5000</v>
      </c>
      <c r="F5120" s="720" t="s">
        <v>769</v>
      </c>
      <c r="G5120" s="718" t="s">
        <v>770</v>
      </c>
      <c r="H5120" s="718" t="s">
        <v>539</v>
      </c>
      <c r="I5120" s="718" t="s">
        <v>771</v>
      </c>
      <c r="J5120" s="718" t="s">
        <v>772</v>
      </c>
      <c r="K5120" s="721" t="s">
        <v>530</v>
      </c>
      <c r="L5120" s="732">
        <v>3</v>
      </c>
      <c r="M5120" s="733">
        <v>10000</v>
      </c>
      <c r="N5120" s="734" t="s">
        <v>542</v>
      </c>
      <c r="O5120" s="732">
        <v>0</v>
      </c>
      <c r="P5120" s="733">
        <v>0</v>
      </c>
      <c r="Q5120" s="735"/>
      <c r="R5120" s="736" t="s">
        <v>543</v>
      </c>
    </row>
    <row r="5121" spans="1:18" s="28" customFormat="1" ht="12" x14ac:dyDescent="0.2">
      <c r="A5121" s="717" t="s">
        <v>514</v>
      </c>
      <c r="B5121" s="718" t="s">
        <v>549</v>
      </c>
      <c r="C5121" s="718" t="s">
        <v>147</v>
      </c>
      <c r="D5121" s="718" t="s">
        <v>585</v>
      </c>
      <c r="E5121" s="719">
        <v>3000</v>
      </c>
      <c r="F5121" s="720" t="s">
        <v>780</v>
      </c>
      <c r="G5121" s="718" t="s">
        <v>781</v>
      </c>
      <c r="H5121" s="718" t="s">
        <v>539</v>
      </c>
      <c r="I5121" s="718" t="s">
        <v>528</v>
      </c>
      <c r="J5121" s="718" t="s">
        <v>596</v>
      </c>
      <c r="K5121" s="721" t="s">
        <v>557</v>
      </c>
      <c r="L5121" s="732">
        <v>5</v>
      </c>
      <c r="M5121" s="733">
        <v>15100</v>
      </c>
      <c r="N5121" s="734" t="s">
        <v>542</v>
      </c>
      <c r="O5121" s="732">
        <v>0</v>
      </c>
      <c r="P5121" s="733">
        <v>0</v>
      </c>
      <c r="Q5121" s="735"/>
      <c r="R5121" s="736" t="s">
        <v>543</v>
      </c>
    </row>
    <row r="5122" spans="1:18" s="28" customFormat="1" ht="12" x14ac:dyDescent="0.2">
      <c r="A5122" s="717" t="s">
        <v>514</v>
      </c>
      <c r="B5122" s="718" t="s">
        <v>549</v>
      </c>
      <c r="C5122" s="718" t="s">
        <v>147</v>
      </c>
      <c r="D5122" s="718" t="s">
        <v>724</v>
      </c>
      <c r="E5122" s="719">
        <v>3000</v>
      </c>
      <c r="F5122" s="720" t="s">
        <v>797</v>
      </c>
      <c r="G5122" s="718" t="s">
        <v>798</v>
      </c>
      <c r="H5122" s="718"/>
      <c r="I5122" s="718" t="s">
        <v>520</v>
      </c>
      <c r="J5122" s="718" t="s">
        <v>799</v>
      </c>
      <c r="K5122" s="721" t="s">
        <v>557</v>
      </c>
      <c r="L5122" s="732">
        <v>7</v>
      </c>
      <c r="M5122" s="733">
        <v>20690</v>
      </c>
      <c r="N5122" s="734" t="s">
        <v>557</v>
      </c>
      <c r="O5122" s="732">
        <v>0</v>
      </c>
      <c r="P5122" s="733">
        <v>0</v>
      </c>
      <c r="Q5122" s="735" t="str">
        <f>+N5122</f>
        <v>13 - INDETERMINADO</v>
      </c>
      <c r="R5122" s="736" t="s">
        <v>523</v>
      </c>
    </row>
    <row r="5123" spans="1:18" s="28" customFormat="1" ht="12" x14ac:dyDescent="0.2">
      <c r="A5123" s="717" t="s">
        <v>514</v>
      </c>
      <c r="B5123" s="718" t="s">
        <v>549</v>
      </c>
      <c r="C5123" s="718" t="s">
        <v>147</v>
      </c>
      <c r="D5123" s="718" t="s">
        <v>800</v>
      </c>
      <c r="E5123" s="719">
        <v>3000</v>
      </c>
      <c r="F5123" s="720" t="s">
        <v>801</v>
      </c>
      <c r="G5123" s="718" t="s">
        <v>802</v>
      </c>
      <c r="H5123" s="718" t="s">
        <v>527</v>
      </c>
      <c r="I5123" s="718" t="s">
        <v>520</v>
      </c>
      <c r="J5123" s="718" t="s">
        <v>803</v>
      </c>
      <c r="K5123" s="721" t="s">
        <v>612</v>
      </c>
      <c r="L5123" s="732">
        <v>7</v>
      </c>
      <c r="M5123" s="733">
        <v>21600</v>
      </c>
      <c r="N5123" s="734" t="s">
        <v>612</v>
      </c>
      <c r="O5123" s="732">
        <v>0</v>
      </c>
      <c r="P5123" s="733">
        <v>0</v>
      </c>
      <c r="Q5123" s="735" t="str">
        <f>+N5123</f>
        <v>15 - INDETERMINADO</v>
      </c>
      <c r="R5123" s="736" t="s">
        <v>523</v>
      </c>
    </row>
    <row r="5124" spans="1:18" s="28" customFormat="1" ht="12" x14ac:dyDescent="0.2">
      <c r="A5124" s="717" t="s">
        <v>514</v>
      </c>
      <c r="B5124" s="718" t="s">
        <v>549</v>
      </c>
      <c r="C5124" s="718" t="s">
        <v>147</v>
      </c>
      <c r="D5124" s="718" t="s">
        <v>804</v>
      </c>
      <c r="E5124" s="719">
        <v>3000</v>
      </c>
      <c r="F5124" s="720" t="s">
        <v>805</v>
      </c>
      <c r="G5124" s="718" t="s">
        <v>806</v>
      </c>
      <c r="H5124" s="718" t="s">
        <v>527</v>
      </c>
      <c r="I5124" s="718" t="s">
        <v>528</v>
      </c>
      <c r="J5124" s="718" t="s">
        <v>656</v>
      </c>
      <c r="K5124" s="721" t="s">
        <v>700</v>
      </c>
      <c r="L5124" s="732">
        <v>7</v>
      </c>
      <c r="M5124" s="733">
        <v>21600</v>
      </c>
      <c r="N5124" s="734" t="s">
        <v>700</v>
      </c>
      <c r="O5124" s="732">
        <v>0</v>
      </c>
      <c r="P5124" s="733">
        <v>0</v>
      </c>
      <c r="Q5124" s="735" t="str">
        <f>+N5124</f>
        <v>3 - INDETERMINADO</v>
      </c>
      <c r="R5124" s="736" t="s">
        <v>523</v>
      </c>
    </row>
    <row r="5125" spans="1:18" s="28" customFormat="1" ht="12" x14ac:dyDescent="0.2">
      <c r="A5125" s="717" t="s">
        <v>514</v>
      </c>
      <c r="B5125" s="718" t="s">
        <v>549</v>
      </c>
      <c r="C5125" s="718" t="s">
        <v>147</v>
      </c>
      <c r="D5125" s="718" t="s">
        <v>544</v>
      </c>
      <c r="E5125" s="719">
        <v>4000</v>
      </c>
      <c r="F5125" s="720" t="s">
        <v>822</v>
      </c>
      <c r="G5125" s="718" t="s">
        <v>823</v>
      </c>
      <c r="H5125" s="718" t="s">
        <v>519</v>
      </c>
      <c r="I5125" s="718" t="s">
        <v>528</v>
      </c>
      <c r="J5125" s="718" t="s">
        <v>547</v>
      </c>
      <c r="K5125" s="721" t="s">
        <v>824</v>
      </c>
      <c r="L5125" s="732">
        <v>7</v>
      </c>
      <c r="M5125" s="733">
        <v>28600</v>
      </c>
      <c r="N5125" s="734" t="s">
        <v>824</v>
      </c>
      <c r="O5125" s="732">
        <v>0</v>
      </c>
      <c r="P5125" s="733">
        <v>0</v>
      </c>
      <c r="Q5125" s="735"/>
      <c r="R5125" s="736" t="s">
        <v>543</v>
      </c>
    </row>
    <row r="5126" spans="1:18" s="28" customFormat="1" ht="12" x14ac:dyDescent="0.2">
      <c r="A5126" s="717" t="s">
        <v>514</v>
      </c>
      <c r="B5126" s="718" t="s">
        <v>549</v>
      </c>
      <c r="C5126" s="718" t="s">
        <v>147</v>
      </c>
      <c r="D5126" s="718" t="s">
        <v>825</v>
      </c>
      <c r="E5126" s="719">
        <v>3000</v>
      </c>
      <c r="F5126" s="720" t="s">
        <v>826</v>
      </c>
      <c r="G5126" s="718" t="s">
        <v>827</v>
      </c>
      <c r="H5126" s="718" t="s">
        <v>527</v>
      </c>
      <c r="I5126" s="718" t="s">
        <v>528</v>
      </c>
      <c r="J5126" s="718" t="s">
        <v>828</v>
      </c>
      <c r="K5126" s="721" t="s">
        <v>530</v>
      </c>
      <c r="L5126" s="732">
        <v>7</v>
      </c>
      <c r="M5126" s="733">
        <v>21600</v>
      </c>
      <c r="N5126" s="734" t="s">
        <v>530</v>
      </c>
      <c r="O5126" s="732">
        <v>0</v>
      </c>
      <c r="P5126" s="733">
        <v>0</v>
      </c>
      <c r="Q5126" s="735" t="str">
        <f>+N5126</f>
        <v>4 - INDETERMINADO</v>
      </c>
      <c r="R5126" s="736" t="s">
        <v>523</v>
      </c>
    </row>
    <row r="5127" spans="1:18" s="28" customFormat="1" ht="12" x14ac:dyDescent="0.2">
      <c r="A5127" s="717" t="s">
        <v>514</v>
      </c>
      <c r="B5127" s="718" t="s">
        <v>549</v>
      </c>
      <c r="C5127" s="718" t="s">
        <v>147</v>
      </c>
      <c r="D5127" s="718" t="s">
        <v>838</v>
      </c>
      <c r="E5127" s="719">
        <v>3000</v>
      </c>
      <c r="F5127" s="720" t="s">
        <v>839</v>
      </c>
      <c r="G5127" s="718" t="s">
        <v>840</v>
      </c>
      <c r="H5127" s="718" t="s">
        <v>565</v>
      </c>
      <c r="I5127" s="718" t="s">
        <v>528</v>
      </c>
      <c r="J5127" s="718" t="s">
        <v>566</v>
      </c>
      <c r="K5127" s="721" t="s">
        <v>715</v>
      </c>
      <c r="L5127" s="732">
        <v>7</v>
      </c>
      <c r="M5127" s="733">
        <v>21600</v>
      </c>
      <c r="N5127" s="734" t="s">
        <v>715</v>
      </c>
      <c r="O5127" s="732">
        <v>0</v>
      </c>
      <c r="P5127" s="733">
        <v>0</v>
      </c>
      <c r="Q5127" s="735" t="str">
        <f>+N5127</f>
        <v>14 - INDETERMINADO</v>
      </c>
      <c r="R5127" s="736" t="s">
        <v>523</v>
      </c>
    </row>
    <row r="5128" spans="1:18" s="28" customFormat="1" ht="12" x14ac:dyDescent="0.2">
      <c r="A5128" s="717" t="s">
        <v>514</v>
      </c>
      <c r="B5128" s="718" t="s">
        <v>549</v>
      </c>
      <c r="C5128" s="718" t="s">
        <v>147</v>
      </c>
      <c r="D5128" s="718" t="s">
        <v>841</v>
      </c>
      <c r="E5128" s="719">
        <v>3000</v>
      </c>
      <c r="F5128" s="720" t="s">
        <v>842</v>
      </c>
      <c r="G5128" s="718" t="s">
        <v>843</v>
      </c>
      <c r="H5128" s="718" t="s">
        <v>519</v>
      </c>
      <c r="I5128" s="718" t="s">
        <v>520</v>
      </c>
      <c r="J5128" s="718" t="s">
        <v>534</v>
      </c>
      <c r="K5128" s="721" t="s">
        <v>700</v>
      </c>
      <c r="L5128" s="732">
        <v>7</v>
      </c>
      <c r="M5128" s="733">
        <v>21600</v>
      </c>
      <c r="N5128" s="734" t="s">
        <v>700</v>
      </c>
      <c r="O5128" s="732">
        <v>0</v>
      </c>
      <c r="P5128" s="733">
        <v>0</v>
      </c>
      <c r="Q5128" s="735" t="str">
        <f>+N5128</f>
        <v>3 - INDETERMINADO</v>
      </c>
      <c r="R5128" s="736" t="s">
        <v>523</v>
      </c>
    </row>
    <row r="5129" spans="1:18" s="28" customFormat="1" ht="12" x14ac:dyDescent="0.2">
      <c r="A5129" s="717" t="s">
        <v>514</v>
      </c>
      <c r="B5129" s="718" t="s">
        <v>549</v>
      </c>
      <c r="C5129" s="718" t="s">
        <v>147</v>
      </c>
      <c r="D5129" s="718" t="s">
        <v>581</v>
      </c>
      <c r="E5129" s="719">
        <v>3000</v>
      </c>
      <c r="F5129" s="720" t="s">
        <v>873</v>
      </c>
      <c r="G5129" s="718" t="s">
        <v>874</v>
      </c>
      <c r="H5129" s="718" t="s">
        <v>565</v>
      </c>
      <c r="I5129" s="718" t="s">
        <v>520</v>
      </c>
      <c r="J5129" s="718" t="s">
        <v>588</v>
      </c>
      <c r="K5129" s="721" t="s">
        <v>557</v>
      </c>
      <c r="L5129" s="732">
        <v>1</v>
      </c>
      <c r="M5129" s="733">
        <v>3000</v>
      </c>
      <c r="N5129" s="734" t="s">
        <v>542</v>
      </c>
      <c r="O5129" s="732">
        <v>0</v>
      </c>
      <c r="P5129" s="733">
        <v>0</v>
      </c>
      <c r="Q5129" s="735"/>
      <c r="R5129" s="736" t="s">
        <v>543</v>
      </c>
    </row>
    <row r="5130" spans="1:18" s="28" customFormat="1" ht="12" x14ac:dyDescent="0.2">
      <c r="A5130" s="717" t="s">
        <v>514</v>
      </c>
      <c r="B5130" s="718" t="s">
        <v>549</v>
      </c>
      <c r="C5130" s="718" t="s">
        <v>147</v>
      </c>
      <c r="D5130" s="718" t="s">
        <v>881</v>
      </c>
      <c r="E5130" s="719">
        <v>3000</v>
      </c>
      <c r="F5130" s="720" t="s">
        <v>882</v>
      </c>
      <c r="G5130" s="718" t="s">
        <v>883</v>
      </c>
      <c r="H5130" s="718" t="s">
        <v>527</v>
      </c>
      <c r="I5130" s="718" t="s">
        <v>528</v>
      </c>
      <c r="J5130" s="718" t="s">
        <v>884</v>
      </c>
      <c r="K5130" s="721" t="s">
        <v>530</v>
      </c>
      <c r="L5130" s="732">
        <v>7</v>
      </c>
      <c r="M5130" s="733">
        <v>21600</v>
      </c>
      <c r="N5130" s="734" t="s">
        <v>530</v>
      </c>
      <c r="O5130" s="732">
        <v>0</v>
      </c>
      <c r="P5130" s="733">
        <v>0</v>
      </c>
      <c r="Q5130" s="735" t="str">
        <f t="shared" ref="Q5130:Q5136" si="151">+N5130</f>
        <v>4 - INDETERMINADO</v>
      </c>
      <c r="R5130" s="736" t="s">
        <v>523</v>
      </c>
    </row>
    <row r="5131" spans="1:18" s="28" customFormat="1" ht="12" x14ac:dyDescent="0.2">
      <c r="A5131" s="717" t="s">
        <v>514</v>
      </c>
      <c r="B5131" s="718" t="s">
        <v>549</v>
      </c>
      <c r="C5131" s="718" t="s">
        <v>147</v>
      </c>
      <c r="D5131" s="718" t="s">
        <v>531</v>
      </c>
      <c r="E5131" s="719">
        <v>4500</v>
      </c>
      <c r="F5131" s="720" t="s">
        <v>887</v>
      </c>
      <c r="G5131" s="718" t="s">
        <v>888</v>
      </c>
      <c r="H5131" s="718" t="s">
        <v>519</v>
      </c>
      <c r="I5131" s="718" t="s">
        <v>528</v>
      </c>
      <c r="J5131" s="718" t="s">
        <v>547</v>
      </c>
      <c r="K5131" s="721" t="s">
        <v>700</v>
      </c>
      <c r="L5131" s="732">
        <v>7</v>
      </c>
      <c r="M5131" s="733">
        <v>32100</v>
      </c>
      <c r="N5131" s="734" t="s">
        <v>700</v>
      </c>
      <c r="O5131" s="732">
        <v>0</v>
      </c>
      <c r="P5131" s="733">
        <v>0</v>
      </c>
      <c r="Q5131" s="735" t="str">
        <f t="shared" si="151"/>
        <v>3 - INDETERMINADO</v>
      </c>
      <c r="R5131" s="736" t="s">
        <v>523</v>
      </c>
    </row>
    <row r="5132" spans="1:18" s="28" customFormat="1" ht="12" x14ac:dyDescent="0.2">
      <c r="A5132" s="717" t="s">
        <v>514</v>
      </c>
      <c r="B5132" s="718" t="s">
        <v>549</v>
      </c>
      <c r="C5132" s="718" t="s">
        <v>147</v>
      </c>
      <c r="D5132" s="718" t="s">
        <v>661</v>
      </c>
      <c r="E5132" s="719">
        <v>3000</v>
      </c>
      <c r="F5132" s="720" t="s">
        <v>892</v>
      </c>
      <c r="G5132" s="718" t="s">
        <v>893</v>
      </c>
      <c r="H5132" s="718" t="s">
        <v>527</v>
      </c>
      <c r="I5132" s="718" t="s">
        <v>520</v>
      </c>
      <c r="J5132" s="718" t="s">
        <v>894</v>
      </c>
      <c r="K5132" s="721" t="s">
        <v>557</v>
      </c>
      <c r="L5132" s="732">
        <v>7</v>
      </c>
      <c r="M5132" s="733">
        <v>21400</v>
      </c>
      <c r="N5132" s="734" t="s">
        <v>557</v>
      </c>
      <c r="O5132" s="732">
        <v>0</v>
      </c>
      <c r="P5132" s="733">
        <v>0</v>
      </c>
      <c r="Q5132" s="735" t="str">
        <f t="shared" si="151"/>
        <v>13 - INDETERMINADO</v>
      </c>
      <c r="R5132" s="736" t="s">
        <v>523</v>
      </c>
    </row>
    <row r="5133" spans="1:18" s="28" customFormat="1" ht="12" x14ac:dyDescent="0.2">
      <c r="A5133" s="717" t="s">
        <v>514</v>
      </c>
      <c r="B5133" s="718" t="s">
        <v>549</v>
      </c>
      <c r="C5133" s="718" t="s">
        <v>147</v>
      </c>
      <c r="D5133" s="718" t="s">
        <v>897</v>
      </c>
      <c r="E5133" s="719">
        <v>3000</v>
      </c>
      <c r="F5133" s="720" t="s">
        <v>898</v>
      </c>
      <c r="G5133" s="718" t="s">
        <v>899</v>
      </c>
      <c r="H5133" s="718" t="s">
        <v>565</v>
      </c>
      <c r="I5133" s="718" t="s">
        <v>520</v>
      </c>
      <c r="J5133" s="718" t="s">
        <v>588</v>
      </c>
      <c r="K5133" s="721" t="s">
        <v>700</v>
      </c>
      <c r="L5133" s="732">
        <v>7</v>
      </c>
      <c r="M5133" s="733">
        <v>21600</v>
      </c>
      <c r="N5133" s="734" t="s">
        <v>700</v>
      </c>
      <c r="O5133" s="732">
        <v>0</v>
      </c>
      <c r="P5133" s="733">
        <v>0</v>
      </c>
      <c r="Q5133" s="735" t="str">
        <f t="shared" si="151"/>
        <v>3 - INDETERMINADO</v>
      </c>
      <c r="R5133" s="736" t="s">
        <v>523</v>
      </c>
    </row>
    <row r="5134" spans="1:18" s="28" customFormat="1" ht="12" x14ac:dyDescent="0.2">
      <c r="A5134" s="717" t="s">
        <v>514</v>
      </c>
      <c r="B5134" s="718" t="s">
        <v>549</v>
      </c>
      <c r="C5134" s="718" t="s">
        <v>147</v>
      </c>
      <c r="D5134" s="718" t="s">
        <v>900</v>
      </c>
      <c r="E5134" s="719">
        <v>5000</v>
      </c>
      <c r="F5134" s="720" t="s">
        <v>901</v>
      </c>
      <c r="G5134" s="718" t="s">
        <v>902</v>
      </c>
      <c r="H5134" s="718" t="s">
        <v>565</v>
      </c>
      <c r="I5134" s="718" t="s">
        <v>528</v>
      </c>
      <c r="J5134" s="718" t="s">
        <v>566</v>
      </c>
      <c r="K5134" s="721" t="s">
        <v>530</v>
      </c>
      <c r="L5134" s="732">
        <v>7</v>
      </c>
      <c r="M5134" s="733">
        <v>35600</v>
      </c>
      <c r="N5134" s="734" t="s">
        <v>530</v>
      </c>
      <c r="O5134" s="732">
        <v>0</v>
      </c>
      <c r="P5134" s="733">
        <v>0</v>
      </c>
      <c r="Q5134" s="735" t="str">
        <f t="shared" si="151"/>
        <v>4 - INDETERMINADO</v>
      </c>
      <c r="R5134" s="736" t="s">
        <v>523</v>
      </c>
    </row>
    <row r="5135" spans="1:18" s="28" customFormat="1" ht="12" x14ac:dyDescent="0.2">
      <c r="A5135" s="717" t="s">
        <v>514</v>
      </c>
      <c r="B5135" s="718" t="s">
        <v>549</v>
      </c>
      <c r="C5135" s="718" t="s">
        <v>147</v>
      </c>
      <c r="D5135" s="718" t="s">
        <v>881</v>
      </c>
      <c r="E5135" s="719">
        <v>3000</v>
      </c>
      <c r="F5135" s="720" t="s">
        <v>906</v>
      </c>
      <c r="G5135" s="718" t="s">
        <v>907</v>
      </c>
      <c r="H5135" s="718" t="s">
        <v>519</v>
      </c>
      <c r="I5135" s="718" t="s">
        <v>528</v>
      </c>
      <c r="J5135" s="718" t="s">
        <v>547</v>
      </c>
      <c r="K5135" s="721" t="s">
        <v>530</v>
      </c>
      <c r="L5135" s="732">
        <v>7</v>
      </c>
      <c r="M5135" s="733">
        <v>21302.48</v>
      </c>
      <c r="N5135" s="734" t="s">
        <v>530</v>
      </c>
      <c r="O5135" s="732">
        <v>0</v>
      </c>
      <c r="P5135" s="733">
        <v>0</v>
      </c>
      <c r="Q5135" s="735" t="str">
        <f t="shared" si="151"/>
        <v>4 - INDETERMINADO</v>
      </c>
      <c r="R5135" s="736" t="s">
        <v>523</v>
      </c>
    </row>
    <row r="5136" spans="1:18" s="28" customFormat="1" ht="12" x14ac:dyDescent="0.2">
      <c r="A5136" s="717" t="s">
        <v>514</v>
      </c>
      <c r="B5136" s="718" t="s">
        <v>549</v>
      </c>
      <c r="C5136" s="718" t="s">
        <v>147</v>
      </c>
      <c r="D5136" s="718" t="s">
        <v>618</v>
      </c>
      <c r="E5136" s="719">
        <v>3000</v>
      </c>
      <c r="F5136" s="720" t="s">
        <v>910</v>
      </c>
      <c r="G5136" s="718" t="s">
        <v>911</v>
      </c>
      <c r="H5136" s="718" t="s">
        <v>539</v>
      </c>
      <c r="I5136" s="718" t="s">
        <v>528</v>
      </c>
      <c r="J5136" s="718" t="s">
        <v>912</v>
      </c>
      <c r="K5136" s="721" t="s">
        <v>557</v>
      </c>
      <c r="L5136" s="732">
        <v>7</v>
      </c>
      <c r="M5136" s="733">
        <v>21500</v>
      </c>
      <c r="N5136" s="734" t="s">
        <v>557</v>
      </c>
      <c r="O5136" s="732">
        <v>0</v>
      </c>
      <c r="P5136" s="733">
        <v>0</v>
      </c>
      <c r="Q5136" s="735" t="str">
        <f t="shared" si="151"/>
        <v>13 - INDETERMINADO</v>
      </c>
      <c r="R5136" s="736" t="s">
        <v>523</v>
      </c>
    </row>
    <row r="5137" spans="1:18" s="28" customFormat="1" ht="12" x14ac:dyDescent="0.2">
      <c r="A5137" s="717" t="s">
        <v>514</v>
      </c>
      <c r="B5137" s="718" t="s">
        <v>549</v>
      </c>
      <c r="C5137" s="718" t="s">
        <v>147</v>
      </c>
      <c r="D5137" s="718" t="s">
        <v>919</v>
      </c>
      <c r="E5137" s="719">
        <v>6000</v>
      </c>
      <c r="F5137" s="720" t="s">
        <v>920</v>
      </c>
      <c r="G5137" s="718" t="s">
        <v>921</v>
      </c>
      <c r="H5137" s="718" t="s">
        <v>519</v>
      </c>
      <c r="I5137" s="718" t="s">
        <v>528</v>
      </c>
      <c r="J5137" s="718" t="s">
        <v>547</v>
      </c>
      <c r="K5137" s="721" t="s">
        <v>567</v>
      </c>
      <c r="L5137" s="732">
        <v>7</v>
      </c>
      <c r="M5137" s="733">
        <v>42600</v>
      </c>
      <c r="N5137" s="734" t="s">
        <v>567</v>
      </c>
      <c r="O5137" s="732">
        <v>0</v>
      </c>
      <c r="P5137" s="733">
        <v>0</v>
      </c>
      <c r="Q5137" s="735"/>
      <c r="R5137" s="736" t="s">
        <v>543</v>
      </c>
    </row>
    <row r="5138" spans="1:18" s="28" customFormat="1" ht="12" x14ac:dyDescent="0.2">
      <c r="A5138" s="717" t="s">
        <v>514</v>
      </c>
      <c r="B5138" s="718" t="s">
        <v>549</v>
      </c>
      <c r="C5138" s="718" t="s">
        <v>147</v>
      </c>
      <c r="D5138" s="718" t="s">
        <v>667</v>
      </c>
      <c r="E5138" s="719">
        <v>3000</v>
      </c>
      <c r="F5138" s="720" t="s">
        <v>922</v>
      </c>
      <c r="G5138" s="718" t="s">
        <v>923</v>
      </c>
      <c r="H5138" s="718" t="s">
        <v>527</v>
      </c>
      <c r="I5138" s="718" t="s">
        <v>520</v>
      </c>
      <c r="J5138" s="718" t="s">
        <v>803</v>
      </c>
      <c r="K5138" s="721" t="s">
        <v>557</v>
      </c>
      <c r="L5138" s="732">
        <v>7</v>
      </c>
      <c r="M5138" s="733">
        <v>21600</v>
      </c>
      <c r="N5138" s="734" t="s">
        <v>557</v>
      </c>
      <c r="O5138" s="732">
        <v>0</v>
      </c>
      <c r="P5138" s="733">
        <v>0</v>
      </c>
      <c r="Q5138" s="735" t="str">
        <f t="shared" ref="Q5138:Q5191" si="152">+N5138</f>
        <v>13 - INDETERMINADO</v>
      </c>
      <c r="R5138" s="736" t="s">
        <v>523</v>
      </c>
    </row>
    <row r="5139" spans="1:18" s="28" customFormat="1" ht="12" x14ac:dyDescent="0.2">
      <c r="A5139" s="717" t="s">
        <v>514</v>
      </c>
      <c r="B5139" s="718" t="s">
        <v>549</v>
      </c>
      <c r="C5139" s="718" t="s">
        <v>147</v>
      </c>
      <c r="D5139" s="718" t="s">
        <v>661</v>
      </c>
      <c r="E5139" s="719">
        <v>3000</v>
      </c>
      <c r="F5139" s="720" t="s">
        <v>924</v>
      </c>
      <c r="G5139" s="718" t="s">
        <v>925</v>
      </c>
      <c r="H5139" s="718"/>
      <c r="I5139" s="718" t="s">
        <v>520</v>
      </c>
      <c r="J5139" s="718" t="s">
        <v>926</v>
      </c>
      <c r="K5139" s="721" t="s">
        <v>557</v>
      </c>
      <c r="L5139" s="732">
        <v>7</v>
      </c>
      <c r="M5139" s="733">
        <v>21600</v>
      </c>
      <c r="N5139" s="734" t="s">
        <v>557</v>
      </c>
      <c r="O5139" s="732">
        <v>0</v>
      </c>
      <c r="P5139" s="733">
        <v>0</v>
      </c>
      <c r="Q5139" s="735" t="str">
        <f t="shared" si="152"/>
        <v>13 - INDETERMINADO</v>
      </c>
      <c r="R5139" s="736" t="s">
        <v>523</v>
      </c>
    </row>
    <row r="5140" spans="1:18" s="28" customFormat="1" ht="12" x14ac:dyDescent="0.2">
      <c r="A5140" s="717" t="s">
        <v>514</v>
      </c>
      <c r="B5140" s="718" t="s">
        <v>549</v>
      </c>
      <c r="C5140" s="718" t="s">
        <v>147</v>
      </c>
      <c r="D5140" s="718" t="s">
        <v>800</v>
      </c>
      <c r="E5140" s="719">
        <v>3000</v>
      </c>
      <c r="F5140" s="720" t="s">
        <v>952</v>
      </c>
      <c r="G5140" s="718" t="s">
        <v>953</v>
      </c>
      <c r="H5140" s="718" t="s">
        <v>519</v>
      </c>
      <c r="I5140" s="718" t="s">
        <v>520</v>
      </c>
      <c r="J5140" s="718" t="s">
        <v>534</v>
      </c>
      <c r="K5140" s="721" t="s">
        <v>612</v>
      </c>
      <c r="L5140" s="732">
        <v>7</v>
      </c>
      <c r="M5140" s="733">
        <v>21500</v>
      </c>
      <c r="N5140" s="734" t="s">
        <v>612</v>
      </c>
      <c r="O5140" s="732">
        <v>0</v>
      </c>
      <c r="P5140" s="733">
        <v>0</v>
      </c>
      <c r="Q5140" s="735" t="str">
        <f t="shared" si="152"/>
        <v>15 - INDETERMINADO</v>
      </c>
      <c r="R5140" s="736" t="s">
        <v>523</v>
      </c>
    </row>
    <row r="5141" spans="1:18" s="28" customFormat="1" ht="12" x14ac:dyDescent="0.2">
      <c r="A5141" s="717" t="s">
        <v>514</v>
      </c>
      <c r="B5141" s="718" t="s">
        <v>549</v>
      </c>
      <c r="C5141" s="718" t="s">
        <v>147</v>
      </c>
      <c r="D5141" s="718" t="s">
        <v>667</v>
      </c>
      <c r="E5141" s="719">
        <v>3000</v>
      </c>
      <c r="F5141" s="720" t="s">
        <v>966</v>
      </c>
      <c r="G5141" s="718" t="s">
        <v>967</v>
      </c>
      <c r="H5141" s="718" t="s">
        <v>539</v>
      </c>
      <c r="I5141" s="718" t="s">
        <v>528</v>
      </c>
      <c r="J5141" s="718" t="s">
        <v>968</v>
      </c>
      <c r="K5141" s="721" t="s">
        <v>612</v>
      </c>
      <c r="L5141" s="732">
        <v>7</v>
      </c>
      <c r="M5141" s="733">
        <v>21600</v>
      </c>
      <c r="N5141" s="734" t="s">
        <v>612</v>
      </c>
      <c r="O5141" s="732">
        <v>0</v>
      </c>
      <c r="P5141" s="733">
        <v>0</v>
      </c>
      <c r="Q5141" s="735" t="str">
        <f t="shared" si="152"/>
        <v>15 - INDETERMINADO</v>
      </c>
      <c r="R5141" s="736" t="s">
        <v>523</v>
      </c>
    </row>
    <row r="5142" spans="1:18" s="28" customFormat="1" ht="12" x14ac:dyDescent="0.2">
      <c r="A5142" s="717" t="s">
        <v>514</v>
      </c>
      <c r="B5142" s="718" t="s">
        <v>549</v>
      </c>
      <c r="C5142" s="718" t="s">
        <v>147</v>
      </c>
      <c r="D5142" s="718" t="s">
        <v>977</v>
      </c>
      <c r="E5142" s="719">
        <v>5000</v>
      </c>
      <c r="F5142" s="720" t="s">
        <v>978</v>
      </c>
      <c r="G5142" s="718" t="s">
        <v>979</v>
      </c>
      <c r="H5142" s="718" t="s">
        <v>565</v>
      </c>
      <c r="I5142" s="718" t="s">
        <v>528</v>
      </c>
      <c r="J5142" s="718" t="s">
        <v>566</v>
      </c>
      <c r="K5142" s="721" t="s">
        <v>700</v>
      </c>
      <c r="L5142" s="732">
        <v>7</v>
      </c>
      <c r="M5142" s="733">
        <v>35600</v>
      </c>
      <c r="N5142" s="734" t="s">
        <v>700</v>
      </c>
      <c r="O5142" s="732">
        <v>0</v>
      </c>
      <c r="P5142" s="733">
        <v>0</v>
      </c>
      <c r="Q5142" s="735" t="str">
        <f t="shared" si="152"/>
        <v>3 - INDETERMINADO</v>
      </c>
      <c r="R5142" s="736" t="s">
        <v>523</v>
      </c>
    </row>
    <row r="5143" spans="1:18" s="28" customFormat="1" ht="12" x14ac:dyDescent="0.2">
      <c r="A5143" s="717" t="s">
        <v>514</v>
      </c>
      <c r="B5143" s="718" t="s">
        <v>549</v>
      </c>
      <c r="C5143" s="718" t="s">
        <v>147</v>
      </c>
      <c r="D5143" s="718" t="s">
        <v>676</v>
      </c>
      <c r="E5143" s="719">
        <v>3000</v>
      </c>
      <c r="F5143" s="720" t="s">
        <v>984</v>
      </c>
      <c r="G5143" s="718" t="s">
        <v>985</v>
      </c>
      <c r="H5143" s="718" t="s">
        <v>539</v>
      </c>
      <c r="I5143" s="718" t="s">
        <v>528</v>
      </c>
      <c r="J5143" s="718" t="s">
        <v>596</v>
      </c>
      <c r="K5143" s="721" t="s">
        <v>700</v>
      </c>
      <c r="L5143" s="732">
        <v>7</v>
      </c>
      <c r="M5143" s="733">
        <v>21600</v>
      </c>
      <c r="N5143" s="734" t="s">
        <v>700</v>
      </c>
      <c r="O5143" s="732">
        <v>0</v>
      </c>
      <c r="P5143" s="733">
        <v>0</v>
      </c>
      <c r="Q5143" s="735" t="str">
        <f t="shared" si="152"/>
        <v>3 - INDETERMINADO</v>
      </c>
      <c r="R5143" s="736" t="s">
        <v>523</v>
      </c>
    </row>
    <row r="5144" spans="1:18" s="28" customFormat="1" ht="12" x14ac:dyDescent="0.2">
      <c r="A5144" s="717" t="s">
        <v>514</v>
      </c>
      <c r="B5144" s="718" t="s">
        <v>549</v>
      </c>
      <c r="C5144" s="718" t="s">
        <v>147</v>
      </c>
      <c r="D5144" s="718" t="s">
        <v>755</v>
      </c>
      <c r="E5144" s="719">
        <v>3000</v>
      </c>
      <c r="F5144" s="720" t="s">
        <v>990</v>
      </c>
      <c r="G5144" s="718" t="s">
        <v>991</v>
      </c>
      <c r="H5144" s="718" t="s">
        <v>539</v>
      </c>
      <c r="I5144" s="718" t="s">
        <v>520</v>
      </c>
      <c r="J5144" s="718" t="s">
        <v>576</v>
      </c>
      <c r="K5144" s="721" t="s">
        <v>530</v>
      </c>
      <c r="L5144" s="732">
        <v>7</v>
      </c>
      <c r="M5144" s="733">
        <v>21600</v>
      </c>
      <c r="N5144" s="734" t="s">
        <v>530</v>
      </c>
      <c r="O5144" s="732">
        <v>0</v>
      </c>
      <c r="P5144" s="733">
        <v>0</v>
      </c>
      <c r="Q5144" s="735" t="str">
        <f t="shared" si="152"/>
        <v>4 - INDETERMINADO</v>
      </c>
      <c r="R5144" s="736" t="s">
        <v>523</v>
      </c>
    </row>
    <row r="5145" spans="1:18" s="28" customFormat="1" ht="12" x14ac:dyDescent="0.2">
      <c r="A5145" s="717" t="s">
        <v>514</v>
      </c>
      <c r="B5145" s="718" t="s">
        <v>549</v>
      </c>
      <c r="C5145" s="718" t="s">
        <v>147</v>
      </c>
      <c r="D5145" s="718" t="s">
        <v>995</v>
      </c>
      <c r="E5145" s="719">
        <v>3000</v>
      </c>
      <c r="F5145" s="720" t="s">
        <v>996</v>
      </c>
      <c r="G5145" s="718" t="s">
        <v>997</v>
      </c>
      <c r="H5145" s="718" t="s">
        <v>519</v>
      </c>
      <c r="I5145" s="718" t="s">
        <v>528</v>
      </c>
      <c r="J5145" s="718" t="s">
        <v>600</v>
      </c>
      <c r="K5145" s="721" t="s">
        <v>567</v>
      </c>
      <c r="L5145" s="732">
        <v>7</v>
      </c>
      <c r="M5145" s="733">
        <v>21600</v>
      </c>
      <c r="N5145" s="734" t="s">
        <v>567</v>
      </c>
      <c r="O5145" s="732">
        <v>0</v>
      </c>
      <c r="P5145" s="733">
        <v>0</v>
      </c>
      <c r="Q5145" s="735" t="str">
        <f t="shared" si="152"/>
        <v>16 - INDETERMINADO</v>
      </c>
      <c r="R5145" s="736" t="s">
        <v>523</v>
      </c>
    </row>
    <row r="5146" spans="1:18" s="28" customFormat="1" ht="12" x14ac:dyDescent="0.2">
      <c r="A5146" s="717" t="s">
        <v>514</v>
      </c>
      <c r="B5146" s="718" t="s">
        <v>549</v>
      </c>
      <c r="C5146" s="718" t="s">
        <v>147</v>
      </c>
      <c r="D5146" s="718" t="s">
        <v>544</v>
      </c>
      <c r="E5146" s="719">
        <v>4500</v>
      </c>
      <c r="F5146" s="720" t="s">
        <v>1002</v>
      </c>
      <c r="G5146" s="718" t="s">
        <v>1003</v>
      </c>
      <c r="H5146" s="718" t="s">
        <v>519</v>
      </c>
      <c r="I5146" s="718" t="s">
        <v>528</v>
      </c>
      <c r="J5146" s="718" t="s">
        <v>547</v>
      </c>
      <c r="K5146" s="721" t="s">
        <v>700</v>
      </c>
      <c r="L5146" s="732">
        <v>7</v>
      </c>
      <c r="M5146" s="733">
        <v>32100</v>
      </c>
      <c r="N5146" s="734" t="s">
        <v>700</v>
      </c>
      <c r="O5146" s="732">
        <v>0</v>
      </c>
      <c r="P5146" s="733">
        <v>0</v>
      </c>
      <c r="Q5146" s="735" t="str">
        <f t="shared" si="152"/>
        <v>3 - INDETERMINADO</v>
      </c>
      <c r="R5146" s="736" t="s">
        <v>523</v>
      </c>
    </row>
    <row r="5147" spans="1:18" s="28" customFormat="1" ht="12" x14ac:dyDescent="0.2">
      <c r="A5147" s="717" t="s">
        <v>514</v>
      </c>
      <c r="B5147" s="718" t="s">
        <v>549</v>
      </c>
      <c r="C5147" s="718" t="s">
        <v>147</v>
      </c>
      <c r="D5147" s="718" t="s">
        <v>1012</v>
      </c>
      <c r="E5147" s="719">
        <v>3000</v>
      </c>
      <c r="F5147" s="720" t="s">
        <v>1013</v>
      </c>
      <c r="G5147" s="718" t="s">
        <v>1014</v>
      </c>
      <c r="H5147" s="718"/>
      <c r="I5147" s="718" t="s">
        <v>520</v>
      </c>
      <c r="J5147" s="718" t="s">
        <v>1015</v>
      </c>
      <c r="K5147" s="721" t="s">
        <v>557</v>
      </c>
      <c r="L5147" s="732">
        <v>7</v>
      </c>
      <c r="M5147" s="733">
        <v>21095.22</v>
      </c>
      <c r="N5147" s="734" t="s">
        <v>557</v>
      </c>
      <c r="O5147" s="732">
        <v>0</v>
      </c>
      <c r="P5147" s="733">
        <v>0</v>
      </c>
      <c r="Q5147" s="735" t="str">
        <f t="shared" si="152"/>
        <v>13 - INDETERMINADO</v>
      </c>
      <c r="R5147" s="736" t="s">
        <v>523</v>
      </c>
    </row>
    <row r="5148" spans="1:18" s="28" customFormat="1" ht="12" x14ac:dyDescent="0.2">
      <c r="A5148" s="717" t="s">
        <v>514</v>
      </c>
      <c r="B5148" s="718" t="s">
        <v>549</v>
      </c>
      <c r="C5148" s="718" t="s">
        <v>147</v>
      </c>
      <c r="D5148" s="718" t="s">
        <v>536</v>
      </c>
      <c r="E5148" s="719">
        <v>3000</v>
      </c>
      <c r="F5148" s="720" t="s">
        <v>1016</v>
      </c>
      <c r="G5148" s="718" t="s">
        <v>1017</v>
      </c>
      <c r="H5148" s="718" t="s">
        <v>519</v>
      </c>
      <c r="I5148" s="718" t="s">
        <v>528</v>
      </c>
      <c r="J5148" s="718" t="s">
        <v>600</v>
      </c>
      <c r="K5148" s="721" t="s">
        <v>541</v>
      </c>
      <c r="L5148" s="732">
        <v>7</v>
      </c>
      <c r="M5148" s="733">
        <v>20664.330000000002</v>
      </c>
      <c r="N5148" s="734" t="s">
        <v>541</v>
      </c>
      <c r="O5148" s="732">
        <v>0</v>
      </c>
      <c r="P5148" s="733">
        <v>0</v>
      </c>
      <c r="Q5148" s="735" t="str">
        <f t="shared" si="152"/>
        <v>5 - INDETERMINADO</v>
      </c>
      <c r="R5148" s="736" t="s">
        <v>523</v>
      </c>
    </row>
    <row r="5149" spans="1:18" s="28" customFormat="1" ht="12" x14ac:dyDescent="0.2">
      <c r="A5149" s="717" t="s">
        <v>514</v>
      </c>
      <c r="B5149" s="718" t="s">
        <v>549</v>
      </c>
      <c r="C5149" s="718" t="s">
        <v>147</v>
      </c>
      <c r="D5149" s="718" t="s">
        <v>1039</v>
      </c>
      <c r="E5149" s="719">
        <v>3000</v>
      </c>
      <c r="F5149" s="720" t="s">
        <v>1040</v>
      </c>
      <c r="G5149" s="718" t="s">
        <v>1041</v>
      </c>
      <c r="H5149" s="718"/>
      <c r="I5149" s="718" t="s">
        <v>520</v>
      </c>
      <c r="J5149" s="718" t="s">
        <v>1042</v>
      </c>
      <c r="K5149" s="721" t="s">
        <v>530</v>
      </c>
      <c r="L5149" s="732">
        <v>7</v>
      </c>
      <c r="M5149" s="733">
        <v>21526.67</v>
      </c>
      <c r="N5149" s="734" t="s">
        <v>530</v>
      </c>
      <c r="O5149" s="732">
        <v>0</v>
      </c>
      <c r="P5149" s="733">
        <v>0</v>
      </c>
      <c r="Q5149" s="735" t="str">
        <f t="shared" si="152"/>
        <v>4 - INDETERMINADO</v>
      </c>
      <c r="R5149" s="736" t="s">
        <v>523</v>
      </c>
    </row>
    <row r="5150" spans="1:18" s="28" customFormat="1" ht="12" x14ac:dyDescent="0.2">
      <c r="A5150" s="717" t="s">
        <v>514</v>
      </c>
      <c r="B5150" s="718" t="s">
        <v>549</v>
      </c>
      <c r="C5150" s="718" t="s">
        <v>147</v>
      </c>
      <c r="D5150" s="718" t="s">
        <v>1058</v>
      </c>
      <c r="E5150" s="719">
        <v>5000</v>
      </c>
      <c r="F5150" s="720" t="s">
        <v>1059</v>
      </c>
      <c r="G5150" s="718" t="s">
        <v>1060</v>
      </c>
      <c r="H5150" s="718" t="s">
        <v>539</v>
      </c>
      <c r="I5150" s="718" t="s">
        <v>528</v>
      </c>
      <c r="J5150" s="718" t="s">
        <v>596</v>
      </c>
      <c r="K5150" s="721" t="s">
        <v>541</v>
      </c>
      <c r="L5150" s="732">
        <v>7</v>
      </c>
      <c r="M5150" s="733">
        <v>35600</v>
      </c>
      <c r="N5150" s="734" t="s">
        <v>541</v>
      </c>
      <c r="O5150" s="732">
        <v>0</v>
      </c>
      <c r="P5150" s="733">
        <v>0</v>
      </c>
      <c r="Q5150" s="735" t="str">
        <f t="shared" si="152"/>
        <v>5 - INDETERMINADO</v>
      </c>
      <c r="R5150" s="736" t="s">
        <v>523</v>
      </c>
    </row>
    <row r="5151" spans="1:18" s="28" customFormat="1" ht="12" x14ac:dyDescent="0.2">
      <c r="A5151" s="717" t="s">
        <v>514</v>
      </c>
      <c r="B5151" s="718" t="s">
        <v>549</v>
      </c>
      <c r="C5151" s="718" t="s">
        <v>147</v>
      </c>
      <c r="D5151" s="718" t="s">
        <v>1081</v>
      </c>
      <c r="E5151" s="719">
        <v>2500</v>
      </c>
      <c r="F5151" s="720" t="s">
        <v>1082</v>
      </c>
      <c r="G5151" s="718" t="s">
        <v>1083</v>
      </c>
      <c r="H5151" s="718"/>
      <c r="I5151" s="718" t="s">
        <v>794</v>
      </c>
      <c r="J5151" s="718" t="s">
        <v>1084</v>
      </c>
      <c r="K5151" s="721" t="s">
        <v>700</v>
      </c>
      <c r="L5151" s="732">
        <v>7</v>
      </c>
      <c r="M5151" s="733">
        <v>18100</v>
      </c>
      <c r="N5151" s="734" t="s">
        <v>700</v>
      </c>
      <c r="O5151" s="732">
        <v>0</v>
      </c>
      <c r="P5151" s="733">
        <v>0</v>
      </c>
      <c r="Q5151" s="735" t="str">
        <f t="shared" si="152"/>
        <v>3 - INDETERMINADO</v>
      </c>
      <c r="R5151" s="736" t="s">
        <v>523</v>
      </c>
    </row>
    <row r="5152" spans="1:18" s="28" customFormat="1" ht="12" x14ac:dyDescent="0.2">
      <c r="A5152" s="717" t="s">
        <v>514</v>
      </c>
      <c r="B5152" s="718" t="s">
        <v>549</v>
      </c>
      <c r="C5152" s="718" t="s">
        <v>147</v>
      </c>
      <c r="D5152" s="718" t="s">
        <v>585</v>
      </c>
      <c r="E5152" s="719">
        <v>3000</v>
      </c>
      <c r="F5152" s="720" t="s">
        <v>1088</v>
      </c>
      <c r="G5152" s="718" t="s">
        <v>1089</v>
      </c>
      <c r="H5152" s="718" t="s">
        <v>565</v>
      </c>
      <c r="I5152" s="718" t="s">
        <v>520</v>
      </c>
      <c r="J5152" s="718" t="s">
        <v>1090</v>
      </c>
      <c r="K5152" s="721" t="s">
        <v>557</v>
      </c>
      <c r="L5152" s="732">
        <v>7</v>
      </c>
      <c r="M5152" s="733">
        <v>21600</v>
      </c>
      <c r="N5152" s="734" t="s">
        <v>557</v>
      </c>
      <c r="O5152" s="732">
        <v>0</v>
      </c>
      <c r="P5152" s="733">
        <v>0</v>
      </c>
      <c r="Q5152" s="735" t="str">
        <f t="shared" si="152"/>
        <v>13 - INDETERMINADO</v>
      </c>
      <c r="R5152" s="736" t="s">
        <v>523</v>
      </c>
    </row>
    <row r="5153" spans="1:18" s="28" customFormat="1" ht="12" x14ac:dyDescent="0.2">
      <c r="A5153" s="717" t="s">
        <v>514</v>
      </c>
      <c r="B5153" s="718" t="s">
        <v>549</v>
      </c>
      <c r="C5153" s="718" t="s">
        <v>147</v>
      </c>
      <c r="D5153" s="718" t="s">
        <v>585</v>
      </c>
      <c r="E5153" s="719">
        <v>3000</v>
      </c>
      <c r="F5153" s="720" t="s">
        <v>1091</v>
      </c>
      <c r="G5153" s="718" t="s">
        <v>1092</v>
      </c>
      <c r="H5153" s="718" t="s">
        <v>519</v>
      </c>
      <c r="I5153" s="718" t="s">
        <v>520</v>
      </c>
      <c r="J5153" s="718" t="s">
        <v>534</v>
      </c>
      <c r="K5153" s="721" t="s">
        <v>557</v>
      </c>
      <c r="L5153" s="732">
        <v>7</v>
      </c>
      <c r="M5153" s="733">
        <v>21600</v>
      </c>
      <c r="N5153" s="734" t="s">
        <v>557</v>
      </c>
      <c r="O5153" s="732">
        <v>0</v>
      </c>
      <c r="P5153" s="733">
        <v>0</v>
      </c>
      <c r="Q5153" s="735" t="str">
        <f t="shared" si="152"/>
        <v>13 - INDETERMINADO</v>
      </c>
      <c r="R5153" s="736" t="s">
        <v>523</v>
      </c>
    </row>
    <row r="5154" spans="1:18" s="28" customFormat="1" ht="12" x14ac:dyDescent="0.2">
      <c r="A5154" s="717" t="s">
        <v>514</v>
      </c>
      <c r="B5154" s="718" t="s">
        <v>549</v>
      </c>
      <c r="C5154" s="718" t="s">
        <v>147</v>
      </c>
      <c r="D5154" s="718" t="s">
        <v>593</v>
      </c>
      <c r="E5154" s="719">
        <v>3000</v>
      </c>
      <c r="F5154" s="720" t="s">
        <v>1093</v>
      </c>
      <c r="G5154" s="718" t="s">
        <v>1094</v>
      </c>
      <c r="H5154" s="718" t="s">
        <v>565</v>
      </c>
      <c r="I5154" s="718" t="s">
        <v>528</v>
      </c>
      <c r="J5154" s="718" t="s">
        <v>566</v>
      </c>
      <c r="K5154" s="721" t="s">
        <v>557</v>
      </c>
      <c r="L5154" s="732">
        <v>7</v>
      </c>
      <c r="M5154" s="733">
        <v>21600</v>
      </c>
      <c r="N5154" s="734" t="s">
        <v>557</v>
      </c>
      <c r="O5154" s="732">
        <v>0</v>
      </c>
      <c r="P5154" s="733">
        <v>0</v>
      </c>
      <c r="Q5154" s="735" t="str">
        <f t="shared" si="152"/>
        <v>13 - INDETERMINADO</v>
      </c>
      <c r="R5154" s="736" t="s">
        <v>523</v>
      </c>
    </row>
    <row r="5155" spans="1:18" s="28" customFormat="1" ht="12" x14ac:dyDescent="0.2">
      <c r="A5155" s="717" t="s">
        <v>514</v>
      </c>
      <c r="B5155" s="718" t="s">
        <v>549</v>
      </c>
      <c r="C5155" s="718" t="s">
        <v>147</v>
      </c>
      <c r="D5155" s="718" t="s">
        <v>657</v>
      </c>
      <c r="E5155" s="719">
        <v>3000</v>
      </c>
      <c r="F5155" s="720" t="s">
        <v>1109</v>
      </c>
      <c r="G5155" s="718" t="s">
        <v>1110</v>
      </c>
      <c r="H5155" s="718" t="s">
        <v>623</v>
      </c>
      <c r="I5155" s="718" t="s">
        <v>528</v>
      </c>
      <c r="J5155" s="718" t="s">
        <v>1111</v>
      </c>
      <c r="K5155" s="721" t="s">
        <v>612</v>
      </c>
      <c r="L5155" s="732">
        <v>7</v>
      </c>
      <c r="M5155" s="733">
        <v>21600</v>
      </c>
      <c r="N5155" s="734" t="s">
        <v>612</v>
      </c>
      <c r="O5155" s="732">
        <v>0</v>
      </c>
      <c r="P5155" s="733">
        <v>0</v>
      </c>
      <c r="Q5155" s="735" t="str">
        <f t="shared" si="152"/>
        <v>15 - INDETERMINADO</v>
      </c>
      <c r="R5155" s="736" t="s">
        <v>523</v>
      </c>
    </row>
    <row r="5156" spans="1:18" s="28" customFormat="1" ht="12" x14ac:dyDescent="0.2">
      <c r="A5156" s="717" t="s">
        <v>514</v>
      </c>
      <c r="B5156" s="718" t="s">
        <v>549</v>
      </c>
      <c r="C5156" s="718" t="s">
        <v>147</v>
      </c>
      <c r="D5156" s="718" t="s">
        <v>667</v>
      </c>
      <c r="E5156" s="719">
        <v>3000</v>
      </c>
      <c r="F5156" s="720" t="s">
        <v>1116</v>
      </c>
      <c r="G5156" s="718" t="s">
        <v>1117</v>
      </c>
      <c r="H5156" s="718" t="s">
        <v>539</v>
      </c>
      <c r="I5156" s="718" t="s">
        <v>520</v>
      </c>
      <c r="J5156" s="718" t="s">
        <v>1118</v>
      </c>
      <c r="K5156" s="721" t="s">
        <v>612</v>
      </c>
      <c r="L5156" s="732">
        <v>7</v>
      </c>
      <c r="M5156" s="733">
        <v>21600</v>
      </c>
      <c r="N5156" s="734" t="s">
        <v>612</v>
      </c>
      <c r="O5156" s="732">
        <v>0</v>
      </c>
      <c r="P5156" s="733">
        <v>0</v>
      </c>
      <c r="Q5156" s="735" t="str">
        <f t="shared" si="152"/>
        <v>15 - INDETERMINADO</v>
      </c>
      <c r="R5156" s="736" t="s">
        <v>523</v>
      </c>
    </row>
    <row r="5157" spans="1:18" s="28" customFormat="1" ht="12" x14ac:dyDescent="0.2">
      <c r="A5157" s="717" t="s">
        <v>514</v>
      </c>
      <c r="B5157" s="718" t="s">
        <v>549</v>
      </c>
      <c r="C5157" s="718" t="s">
        <v>147</v>
      </c>
      <c r="D5157" s="718" t="s">
        <v>1132</v>
      </c>
      <c r="E5157" s="719">
        <v>3000</v>
      </c>
      <c r="F5157" s="720" t="s">
        <v>1133</v>
      </c>
      <c r="G5157" s="718" t="s">
        <v>1134</v>
      </c>
      <c r="H5157" s="718" t="s">
        <v>519</v>
      </c>
      <c r="I5157" s="718" t="s">
        <v>520</v>
      </c>
      <c r="J5157" s="718" t="s">
        <v>534</v>
      </c>
      <c r="K5157" s="721" t="s">
        <v>557</v>
      </c>
      <c r="L5157" s="732">
        <v>7</v>
      </c>
      <c r="M5157" s="733">
        <v>21500</v>
      </c>
      <c r="N5157" s="734" t="s">
        <v>557</v>
      </c>
      <c r="O5157" s="732">
        <v>0</v>
      </c>
      <c r="P5157" s="733">
        <v>0</v>
      </c>
      <c r="Q5157" s="735" t="str">
        <f t="shared" si="152"/>
        <v>13 - INDETERMINADO</v>
      </c>
      <c r="R5157" s="736" t="s">
        <v>523</v>
      </c>
    </row>
    <row r="5158" spans="1:18" s="28" customFormat="1" ht="12" x14ac:dyDescent="0.2">
      <c r="A5158" s="717" t="s">
        <v>514</v>
      </c>
      <c r="B5158" s="718" t="s">
        <v>549</v>
      </c>
      <c r="C5158" s="718" t="s">
        <v>147</v>
      </c>
      <c r="D5158" s="718" t="s">
        <v>900</v>
      </c>
      <c r="E5158" s="719">
        <v>5000</v>
      </c>
      <c r="F5158" s="720" t="s">
        <v>1135</v>
      </c>
      <c r="G5158" s="718" t="s">
        <v>1136</v>
      </c>
      <c r="H5158" s="718"/>
      <c r="I5158" s="718" t="s">
        <v>771</v>
      </c>
      <c r="J5158" s="718" t="s">
        <v>1137</v>
      </c>
      <c r="K5158" s="721" t="s">
        <v>530</v>
      </c>
      <c r="L5158" s="732">
        <v>7</v>
      </c>
      <c r="M5158" s="733">
        <v>35600</v>
      </c>
      <c r="N5158" s="734" t="s">
        <v>530</v>
      </c>
      <c r="O5158" s="732">
        <v>0</v>
      </c>
      <c r="P5158" s="733">
        <v>0</v>
      </c>
      <c r="Q5158" s="735" t="str">
        <f t="shared" si="152"/>
        <v>4 - INDETERMINADO</v>
      </c>
      <c r="R5158" s="736" t="s">
        <v>523</v>
      </c>
    </row>
    <row r="5159" spans="1:18" s="28" customFormat="1" ht="12" x14ac:dyDescent="0.2">
      <c r="A5159" s="717" t="s">
        <v>514</v>
      </c>
      <c r="B5159" s="718" t="s">
        <v>549</v>
      </c>
      <c r="C5159" s="718" t="s">
        <v>147</v>
      </c>
      <c r="D5159" s="718" t="s">
        <v>1138</v>
      </c>
      <c r="E5159" s="719">
        <v>4500</v>
      </c>
      <c r="F5159" s="720" t="s">
        <v>1139</v>
      </c>
      <c r="G5159" s="718" t="s">
        <v>1140</v>
      </c>
      <c r="H5159" s="718" t="s">
        <v>519</v>
      </c>
      <c r="I5159" s="718" t="s">
        <v>528</v>
      </c>
      <c r="J5159" s="718" t="s">
        <v>547</v>
      </c>
      <c r="K5159" s="721" t="s">
        <v>557</v>
      </c>
      <c r="L5159" s="732">
        <v>7</v>
      </c>
      <c r="M5159" s="733">
        <v>31036.67</v>
      </c>
      <c r="N5159" s="734" t="s">
        <v>557</v>
      </c>
      <c r="O5159" s="732">
        <v>0</v>
      </c>
      <c r="P5159" s="733">
        <v>0</v>
      </c>
      <c r="Q5159" s="735" t="str">
        <f t="shared" si="152"/>
        <v>13 - INDETERMINADO</v>
      </c>
      <c r="R5159" s="736" t="s">
        <v>523</v>
      </c>
    </row>
    <row r="5160" spans="1:18" s="28" customFormat="1" ht="12" x14ac:dyDescent="0.2">
      <c r="A5160" s="717" t="s">
        <v>514</v>
      </c>
      <c r="B5160" s="718" t="s">
        <v>549</v>
      </c>
      <c r="C5160" s="718" t="s">
        <v>147</v>
      </c>
      <c r="D5160" s="718" t="s">
        <v>618</v>
      </c>
      <c r="E5160" s="719">
        <v>3000</v>
      </c>
      <c r="F5160" s="720" t="s">
        <v>1141</v>
      </c>
      <c r="G5160" s="718" t="s">
        <v>1142</v>
      </c>
      <c r="H5160" s="718" t="s">
        <v>930</v>
      </c>
      <c r="I5160" s="718" t="s">
        <v>528</v>
      </c>
      <c r="J5160" s="718" t="s">
        <v>931</v>
      </c>
      <c r="K5160" s="721" t="s">
        <v>557</v>
      </c>
      <c r="L5160" s="732">
        <v>7</v>
      </c>
      <c r="M5160" s="733">
        <v>21600</v>
      </c>
      <c r="N5160" s="734" t="s">
        <v>557</v>
      </c>
      <c r="O5160" s="732">
        <v>0</v>
      </c>
      <c r="P5160" s="733">
        <v>0</v>
      </c>
      <c r="Q5160" s="735" t="str">
        <f t="shared" si="152"/>
        <v>13 - INDETERMINADO</v>
      </c>
      <c r="R5160" s="736" t="s">
        <v>523</v>
      </c>
    </row>
    <row r="5161" spans="1:18" s="28" customFormat="1" ht="12" x14ac:dyDescent="0.2">
      <c r="A5161" s="717" t="s">
        <v>514</v>
      </c>
      <c r="B5161" s="718" t="s">
        <v>549</v>
      </c>
      <c r="C5161" s="718" t="s">
        <v>147</v>
      </c>
      <c r="D5161" s="718" t="s">
        <v>585</v>
      </c>
      <c r="E5161" s="719">
        <v>3000</v>
      </c>
      <c r="F5161" s="720" t="s">
        <v>1143</v>
      </c>
      <c r="G5161" s="718" t="s">
        <v>1144</v>
      </c>
      <c r="H5161" s="718" t="s">
        <v>519</v>
      </c>
      <c r="I5161" s="718" t="s">
        <v>520</v>
      </c>
      <c r="J5161" s="718" t="s">
        <v>534</v>
      </c>
      <c r="K5161" s="721" t="s">
        <v>557</v>
      </c>
      <c r="L5161" s="732">
        <v>7</v>
      </c>
      <c r="M5161" s="733">
        <v>21600</v>
      </c>
      <c r="N5161" s="734" t="s">
        <v>557</v>
      </c>
      <c r="O5161" s="732">
        <v>0</v>
      </c>
      <c r="P5161" s="733">
        <v>0</v>
      </c>
      <c r="Q5161" s="735" t="str">
        <f t="shared" si="152"/>
        <v>13 - INDETERMINADO</v>
      </c>
      <c r="R5161" s="736" t="s">
        <v>523</v>
      </c>
    </row>
    <row r="5162" spans="1:18" s="28" customFormat="1" ht="12" x14ac:dyDescent="0.2">
      <c r="A5162" s="717" t="s">
        <v>514</v>
      </c>
      <c r="B5162" s="718" t="s">
        <v>549</v>
      </c>
      <c r="C5162" s="718" t="s">
        <v>147</v>
      </c>
      <c r="D5162" s="718" t="s">
        <v>1149</v>
      </c>
      <c r="E5162" s="719">
        <v>3000</v>
      </c>
      <c r="F5162" s="720" t="s">
        <v>1150</v>
      </c>
      <c r="G5162" s="718" t="s">
        <v>1151</v>
      </c>
      <c r="H5162" s="718" t="s">
        <v>527</v>
      </c>
      <c r="I5162" s="718" t="s">
        <v>520</v>
      </c>
      <c r="J5162" s="718" t="s">
        <v>1152</v>
      </c>
      <c r="K5162" s="721" t="s">
        <v>1153</v>
      </c>
      <c r="L5162" s="732">
        <v>7</v>
      </c>
      <c r="M5162" s="733">
        <v>21600</v>
      </c>
      <c r="N5162" s="734" t="s">
        <v>1153</v>
      </c>
      <c r="O5162" s="732">
        <v>0</v>
      </c>
      <c r="P5162" s="733">
        <v>0</v>
      </c>
      <c r="Q5162" s="735" t="str">
        <f t="shared" si="152"/>
        <v>17 - INDETERMINADO</v>
      </c>
      <c r="R5162" s="736" t="s">
        <v>523</v>
      </c>
    </row>
    <row r="5163" spans="1:18" s="28" customFormat="1" ht="12" x14ac:dyDescent="0.2">
      <c r="A5163" s="717" t="s">
        <v>514</v>
      </c>
      <c r="B5163" s="718" t="s">
        <v>549</v>
      </c>
      <c r="C5163" s="718" t="s">
        <v>147</v>
      </c>
      <c r="D5163" s="718" t="s">
        <v>519</v>
      </c>
      <c r="E5163" s="719">
        <v>7000</v>
      </c>
      <c r="F5163" s="720" t="s">
        <v>1164</v>
      </c>
      <c r="G5163" s="718" t="s">
        <v>1165</v>
      </c>
      <c r="H5163" s="718" t="s">
        <v>519</v>
      </c>
      <c r="I5163" s="718" t="s">
        <v>528</v>
      </c>
      <c r="J5163" s="718" t="s">
        <v>547</v>
      </c>
      <c r="K5163" s="721" t="s">
        <v>700</v>
      </c>
      <c r="L5163" s="732">
        <v>7</v>
      </c>
      <c r="M5163" s="733">
        <v>49600</v>
      </c>
      <c r="N5163" s="734" t="s">
        <v>700</v>
      </c>
      <c r="O5163" s="732">
        <v>0</v>
      </c>
      <c r="P5163" s="733">
        <v>0</v>
      </c>
      <c r="Q5163" s="735" t="str">
        <f t="shared" si="152"/>
        <v>3 - INDETERMINADO</v>
      </c>
      <c r="R5163" s="736" t="s">
        <v>523</v>
      </c>
    </row>
    <row r="5164" spans="1:18" s="28" customFormat="1" ht="12" x14ac:dyDescent="0.2">
      <c r="A5164" s="717" t="s">
        <v>514</v>
      </c>
      <c r="B5164" s="718" t="s">
        <v>549</v>
      </c>
      <c r="C5164" s="718" t="s">
        <v>147</v>
      </c>
      <c r="D5164" s="718" t="s">
        <v>657</v>
      </c>
      <c r="E5164" s="719">
        <v>3000</v>
      </c>
      <c r="F5164" s="720" t="s">
        <v>1166</v>
      </c>
      <c r="G5164" s="718" t="s">
        <v>1167</v>
      </c>
      <c r="H5164" s="718" t="s">
        <v>930</v>
      </c>
      <c r="I5164" s="718" t="s">
        <v>528</v>
      </c>
      <c r="J5164" s="718" t="s">
        <v>931</v>
      </c>
      <c r="K5164" s="721" t="s">
        <v>612</v>
      </c>
      <c r="L5164" s="732">
        <v>7</v>
      </c>
      <c r="M5164" s="733">
        <v>21393.33</v>
      </c>
      <c r="N5164" s="734" t="s">
        <v>612</v>
      </c>
      <c r="O5164" s="732">
        <v>0</v>
      </c>
      <c r="P5164" s="733">
        <v>0</v>
      </c>
      <c r="Q5164" s="735" t="str">
        <f t="shared" si="152"/>
        <v>15 - INDETERMINADO</v>
      </c>
      <c r="R5164" s="736" t="s">
        <v>523</v>
      </c>
    </row>
    <row r="5165" spans="1:18" s="28" customFormat="1" ht="12" x14ac:dyDescent="0.2">
      <c r="A5165" s="717" t="s">
        <v>514</v>
      </c>
      <c r="B5165" s="718" t="s">
        <v>549</v>
      </c>
      <c r="C5165" s="718" t="s">
        <v>147</v>
      </c>
      <c r="D5165" s="718" t="s">
        <v>1185</v>
      </c>
      <c r="E5165" s="719">
        <v>3000</v>
      </c>
      <c r="F5165" s="720" t="s">
        <v>1186</v>
      </c>
      <c r="G5165" s="718" t="s">
        <v>1187</v>
      </c>
      <c r="H5165" s="718" t="s">
        <v>565</v>
      </c>
      <c r="I5165" s="718" t="s">
        <v>520</v>
      </c>
      <c r="J5165" s="718" t="s">
        <v>588</v>
      </c>
      <c r="K5165" s="721" t="s">
        <v>715</v>
      </c>
      <c r="L5165" s="732">
        <v>7</v>
      </c>
      <c r="M5165" s="733">
        <v>21600</v>
      </c>
      <c r="N5165" s="734" t="s">
        <v>715</v>
      </c>
      <c r="O5165" s="732">
        <v>0</v>
      </c>
      <c r="P5165" s="733">
        <v>0</v>
      </c>
      <c r="Q5165" s="735" t="str">
        <f t="shared" si="152"/>
        <v>14 - INDETERMINADO</v>
      </c>
      <c r="R5165" s="736" t="s">
        <v>523</v>
      </c>
    </row>
    <row r="5166" spans="1:18" s="28" customFormat="1" ht="12" x14ac:dyDescent="0.2">
      <c r="A5166" s="717" t="s">
        <v>514</v>
      </c>
      <c r="B5166" s="718" t="s">
        <v>549</v>
      </c>
      <c r="C5166" s="718" t="s">
        <v>147</v>
      </c>
      <c r="D5166" s="718" t="s">
        <v>708</v>
      </c>
      <c r="E5166" s="719">
        <v>3000</v>
      </c>
      <c r="F5166" s="720" t="s">
        <v>1191</v>
      </c>
      <c r="G5166" s="718" t="s">
        <v>1192</v>
      </c>
      <c r="H5166" s="718"/>
      <c r="I5166" s="718" t="s">
        <v>528</v>
      </c>
      <c r="J5166" s="718" t="s">
        <v>1193</v>
      </c>
      <c r="K5166" s="721" t="s">
        <v>612</v>
      </c>
      <c r="L5166" s="732">
        <v>7</v>
      </c>
      <c r="M5166" s="733">
        <v>21600</v>
      </c>
      <c r="N5166" s="734" t="s">
        <v>612</v>
      </c>
      <c r="O5166" s="732">
        <v>0</v>
      </c>
      <c r="P5166" s="733">
        <v>0</v>
      </c>
      <c r="Q5166" s="735" t="str">
        <f t="shared" si="152"/>
        <v>15 - INDETERMINADO</v>
      </c>
      <c r="R5166" s="736" t="s">
        <v>523</v>
      </c>
    </row>
    <row r="5167" spans="1:18" s="28" customFormat="1" ht="12" x14ac:dyDescent="0.2">
      <c r="A5167" s="717" t="s">
        <v>514</v>
      </c>
      <c r="B5167" s="718" t="s">
        <v>549</v>
      </c>
      <c r="C5167" s="718" t="s">
        <v>147</v>
      </c>
      <c r="D5167" s="718" t="s">
        <v>1039</v>
      </c>
      <c r="E5167" s="719">
        <v>3000</v>
      </c>
      <c r="F5167" s="720" t="s">
        <v>1194</v>
      </c>
      <c r="G5167" s="718" t="s">
        <v>1195</v>
      </c>
      <c r="H5167" s="718" t="s">
        <v>527</v>
      </c>
      <c r="I5167" s="718" t="s">
        <v>528</v>
      </c>
      <c r="J5167" s="718" t="s">
        <v>1196</v>
      </c>
      <c r="K5167" s="721" t="s">
        <v>530</v>
      </c>
      <c r="L5167" s="732">
        <v>7</v>
      </c>
      <c r="M5167" s="733">
        <v>21600</v>
      </c>
      <c r="N5167" s="734" t="s">
        <v>530</v>
      </c>
      <c r="O5167" s="732">
        <v>0</v>
      </c>
      <c r="P5167" s="733">
        <v>0</v>
      </c>
      <c r="Q5167" s="735" t="str">
        <f t="shared" si="152"/>
        <v>4 - INDETERMINADO</v>
      </c>
      <c r="R5167" s="736" t="s">
        <v>523</v>
      </c>
    </row>
    <row r="5168" spans="1:18" s="28" customFormat="1" ht="12" x14ac:dyDescent="0.2">
      <c r="A5168" s="717" t="s">
        <v>514</v>
      </c>
      <c r="B5168" s="718" t="s">
        <v>549</v>
      </c>
      <c r="C5168" s="718" t="s">
        <v>147</v>
      </c>
      <c r="D5168" s="718" t="s">
        <v>1132</v>
      </c>
      <c r="E5168" s="719">
        <v>3000</v>
      </c>
      <c r="F5168" s="720" t="s">
        <v>1201</v>
      </c>
      <c r="G5168" s="718" t="s">
        <v>1202</v>
      </c>
      <c r="H5168" s="718" t="s">
        <v>519</v>
      </c>
      <c r="I5168" s="718" t="s">
        <v>520</v>
      </c>
      <c r="J5168" s="718" t="s">
        <v>534</v>
      </c>
      <c r="K5168" s="721" t="s">
        <v>700</v>
      </c>
      <c r="L5168" s="732">
        <v>7</v>
      </c>
      <c r="M5168" s="733">
        <v>21500</v>
      </c>
      <c r="N5168" s="734" t="s">
        <v>700</v>
      </c>
      <c r="O5168" s="732">
        <v>0</v>
      </c>
      <c r="P5168" s="733">
        <v>0</v>
      </c>
      <c r="Q5168" s="735" t="str">
        <f t="shared" si="152"/>
        <v>3 - INDETERMINADO</v>
      </c>
      <c r="R5168" s="736" t="s">
        <v>523</v>
      </c>
    </row>
    <row r="5169" spans="1:18" s="28" customFormat="1" ht="12" x14ac:dyDescent="0.2">
      <c r="A5169" s="717" t="s">
        <v>514</v>
      </c>
      <c r="B5169" s="718" t="s">
        <v>549</v>
      </c>
      <c r="C5169" s="718" t="s">
        <v>147</v>
      </c>
      <c r="D5169" s="718" t="s">
        <v>536</v>
      </c>
      <c r="E5169" s="719">
        <v>3000</v>
      </c>
      <c r="F5169" s="720" t="s">
        <v>1210</v>
      </c>
      <c r="G5169" s="718" t="s">
        <v>1211</v>
      </c>
      <c r="H5169" s="718" t="s">
        <v>519</v>
      </c>
      <c r="I5169" s="718" t="s">
        <v>520</v>
      </c>
      <c r="J5169" s="718" t="s">
        <v>1147</v>
      </c>
      <c r="K5169" s="721" t="s">
        <v>541</v>
      </c>
      <c r="L5169" s="732">
        <v>7</v>
      </c>
      <c r="M5169" s="733">
        <v>21327.89</v>
      </c>
      <c r="N5169" s="734" t="s">
        <v>541</v>
      </c>
      <c r="O5169" s="732">
        <v>0</v>
      </c>
      <c r="P5169" s="733">
        <v>0</v>
      </c>
      <c r="Q5169" s="735" t="str">
        <f t="shared" si="152"/>
        <v>5 - INDETERMINADO</v>
      </c>
      <c r="R5169" s="736" t="s">
        <v>523</v>
      </c>
    </row>
    <row r="5170" spans="1:18" s="28" customFormat="1" ht="12" x14ac:dyDescent="0.2">
      <c r="A5170" s="717" t="s">
        <v>514</v>
      </c>
      <c r="B5170" s="718" t="s">
        <v>549</v>
      </c>
      <c r="C5170" s="718" t="s">
        <v>147</v>
      </c>
      <c r="D5170" s="718" t="s">
        <v>585</v>
      </c>
      <c r="E5170" s="719">
        <v>3000</v>
      </c>
      <c r="F5170" s="720" t="s">
        <v>1218</v>
      </c>
      <c r="G5170" s="718" t="s">
        <v>1219</v>
      </c>
      <c r="H5170" s="718" t="s">
        <v>519</v>
      </c>
      <c r="I5170" s="718" t="s">
        <v>520</v>
      </c>
      <c r="J5170" s="718" t="s">
        <v>534</v>
      </c>
      <c r="K5170" s="721" t="s">
        <v>557</v>
      </c>
      <c r="L5170" s="732">
        <v>7</v>
      </c>
      <c r="M5170" s="733">
        <v>21600</v>
      </c>
      <c r="N5170" s="734" t="s">
        <v>557</v>
      </c>
      <c r="O5170" s="732">
        <v>0</v>
      </c>
      <c r="P5170" s="733">
        <v>0</v>
      </c>
      <c r="Q5170" s="735" t="str">
        <f t="shared" si="152"/>
        <v>13 - INDETERMINADO</v>
      </c>
      <c r="R5170" s="736" t="s">
        <v>523</v>
      </c>
    </row>
    <row r="5171" spans="1:18" s="28" customFormat="1" ht="12" x14ac:dyDescent="0.2">
      <c r="A5171" s="717" t="s">
        <v>514</v>
      </c>
      <c r="B5171" s="718" t="s">
        <v>549</v>
      </c>
      <c r="C5171" s="718" t="s">
        <v>147</v>
      </c>
      <c r="D5171" s="718" t="s">
        <v>1223</v>
      </c>
      <c r="E5171" s="719">
        <v>3000</v>
      </c>
      <c r="F5171" s="720" t="s">
        <v>1224</v>
      </c>
      <c r="G5171" s="718" t="s">
        <v>1225</v>
      </c>
      <c r="H5171" s="718" t="s">
        <v>527</v>
      </c>
      <c r="I5171" s="718" t="s">
        <v>520</v>
      </c>
      <c r="J5171" s="718" t="s">
        <v>803</v>
      </c>
      <c r="K5171" s="721" t="s">
        <v>557</v>
      </c>
      <c r="L5171" s="732">
        <v>7</v>
      </c>
      <c r="M5171" s="733">
        <v>21600</v>
      </c>
      <c r="N5171" s="734" t="s">
        <v>557</v>
      </c>
      <c r="O5171" s="732">
        <v>0</v>
      </c>
      <c r="P5171" s="733">
        <v>0</v>
      </c>
      <c r="Q5171" s="735" t="str">
        <f t="shared" si="152"/>
        <v>13 - INDETERMINADO</v>
      </c>
      <c r="R5171" s="736" t="s">
        <v>523</v>
      </c>
    </row>
    <row r="5172" spans="1:18" s="28" customFormat="1" ht="12" x14ac:dyDescent="0.2">
      <c r="A5172" s="717" t="s">
        <v>514</v>
      </c>
      <c r="B5172" s="718" t="s">
        <v>549</v>
      </c>
      <c r="C5172" s="718" t="s">
        <v>147</v>
      </c>
      <c r="D5172" s="718" t="s">
        <v>667</v>
      </c>
      <c r="E5172" s="719">
        <v>3000</v>
      </c>
      <c r="F5172" s="720" t="s">
        <v>1226</v>
      </c>
      <c r="G5172" s="718" t="s">
        <v>1227</v>
      </c>
      <c r="H5172" s="718" t="s">
        <v>519</v>
      </c>
      <c r="I5172" s="718" t="s">
        <v>528</v>
      </c>
      <c r="J5172" s="718" t="s">
        <v>817</v>
      </c>
      <c r="K5172" s="721" t="s">
        <v>612</v>
      </c>
      <c r="L5172" s="732">
        <v>7</v>
      </c>
      <c r="M5172" s="733">
        <v>21600</v>
      </c>
      <c r="N5172" s="734" t="s">
        <v>612</v>
      </c>
      <c r="O5172" s="732">
        <v>0</v>
      </c>
      <c r="P5172" s="733">
        <v>0</v>
      </c>
      <c r="Q5172" s="735" t="str">
        <f t="shared" si="152"/>
        <v>15 - INDETERMINADO</v>
      </c>
      <c r="R5172" s="736" t="s">
        <v>523</v>
      </c>
    </row>
    <row r="5173" spans="1:18" s="28" customFormat="1" ht="12" x14ac:dyDescent="0.2">
      <c r="A5173" s="717" t="s">
        <v>514</v>
      </c>
      <c r="B5173" s="718" t="s">
        <v>549</v>
      </c>
      <c r="C5173" s="718" t="s">
        <v>147</v>
      </c>
      <c r="D5173" s="718" t="s">
        <v>1228</v>
      </c>
      <c r="E5173" s="719">
        <v>3000</v>
      </c>
      <c r="F5173" s="720" t="s">
        <v>1229</v>
      </c>
      <c r="G5173" s="718" t="s">
        <v>1230</v>
      </c>
      <c r="H5173" s="718" t="s">
        <v>930</v>
      </c>
      <c r="I5173" s="718" t="s">
        <v>520</v>
      </c>
      <c r="J5173" s="718" t="s">
        <v>1231</v>
      </c>
      <c r="K5173" s="721" t="s">
        <v>557</v>
      </c>
      <c r="L5173" s="732">
        <v>7</v>
      </c>
      <c r="M5173" s="733">
        <v>21600</v>
      </c>
      <c r="N5173" s="734" t="s">
        <v>557</v>
      </c>
      <c r="O5173" s="732">
        <v>0</v>
      </c>
      <c r="P5173" s="733">
        <v>0</v>
      </c>
      <c r="Q5173" s="735" t="str">
        <f t="shared" si="152"/>
        <v>13 - INDETERMINADO</v>
      </c>
      <c r="R5173" s="736" t="s">
        <v>523</v>
      </c>
    </row>
    <row r="5174" spans="1:18" s="28" customFormat="1" ht="12" x14ac:dyDescent="0.2">
      <c r="A5174" s="717" t="s">
        <v>514</v>
      </c>
      <c r="B5174" s="718" t="s">
        <v>549</v>
      </c>
      <c r="C5174" s="718" t="s">
        <v>147</v>
      </c>
      <c r="D5174" s="718" t="s">
        <v>1244</v>
      </c>
      <c r="E5174" s="719">
        <v>6000</v>
      </c>
      <c r="F5174" s="720" t="s">
        <v>1245</v>
      </c>
      <c r="G5174" s="718" t="s">
        <v>1246</v>
      </c>
      <c r="H5174" s="718" t="s">
        <v>519</v>
      </c>
      <c r="I5174" s="718" t="s">
        <v>528</v>
      </c>
      <c r="J5174" s="718" t="s">
        <v>547</v>
      </c>
      <c r="K5174" s="721" t="s">
        <v>530</v>
      </c>
      <c r="L5174" s="732">
        <v>7</v>
      </c>
      <c r="M5174" s="733">
        <v>42600</v>
      </c>
      <c r="N5174" s="734" t="s">
        <v>530</v>
      </c>
      <c r="O5174" s="732">
        <v>0</v>
      </c>
      <c r="P5174" s="733">
        <v>0</v>
      </c>
      <c r="Q5174" s="735" t="str">
        <f t="shared" si="152"/>
        <v>4 - INDETERMINADO</v>
      </c>
      <c r="R5174" s="736" t="s">
        <v>523</v>
      </c>
    </row>
    <row r="5175" spans="1:18" s="28" customFormat="1" ht="12" x14ac:dyDescent="0.2">
      <c r="A5175" s="717" t="s">
        <v>514</v>
      </c>
      <c r="B5175" s="718" t="s">
        <v>549</v>
      </c>
      <c r="C5175" s="718" t="s">
        <v>147</v>
      </c>
      <c r="D5175" s="718" t="s">
        <v>618</v>
      </c>
      <c r="E5175" s="719">
        <v>3000</v>
      </c>
      <c r="F5175" s="720" t="s">
        <v>1261</v>
      </c>
      <c r="G5175" s="718" t="s">
        <v>1262</v>
      </c>
      <c r="H5175" s="718" t="s">
        <v>519</v>
      </c>
      <c r="I5175" s="718" t="s">
        <v>520</v>
      </c>
      <c r="J5175" s="718" t="s">
        <v>534</v>
      </c>
      <c r="K5175" s="721" t="s">
        <v>557</v>
      </c>
      <c r="L5175" s="732">
        <v>7</v>
      </c>
      <c r="M5175" s="733">
        <v>21500</v>
      </c>
      <c r="N5175" s="734" t="s">
        <v>557</v>
      </c>
      <c r="O5175" s="732">
        <v>0</v>
      </c>
      <c r="P5175" s="733">
        <v>0</v>
      </c>
      <c r="Q5175" s="735" t="str">
        <f t="shared" si="152"/>
        <v>13 - INDETERMINADO</v>
      </c>
      <c r="R5175" s="736" t="s">
        <v>523</v>
      </c>
    </row>
    <row r="5176" spans="1:18" s="28" customFormat="1" ht="12" x14ac:dyDescent="0.2">
      <c r="A5176" s="717" t="s">
        <v>514</v>
      </c>
      <c r="B5176" s="718" t="s">
        <v>549</v>
      </c>
      <c r="C5176" s="718" t="s">
        <v>147</v>
      </c>
      <c r="D5176" s="718" t="s">
        <v>1263</v>
      </c>
      <c r="E5176" s="719">
        <v>3000</v>
      </c>
      <c r="F5176" s="720" t="s">
        <v>1264</v>
      </c>
      <c r="G5176" s="718" t="s">
        <v>1265</v>
      </c>
      <c r="H5176" s="718" t="s">
        <v>519</v>
      </c>
      <c r="I5176" s="718" t="s">
        <v>528</v>
      </c>
      <c r="J5176" s="718" t="s">
        <v>547</v>
      </c>
      <c r="K5176" s="721" t="s">
        <v>557</v>
      </c>
      <c r="L5176" s="732">
        <v>7</v>
      </c>
      <c r="M5176" s="733">
        <v>14998.07</v>
      </c>
      <c r="N5176" s="734" t="s">
        <v>557</v>
      </c>
      <c r="O5176" s="732">
        <v>0</v>
      </c>
      <c r="P5176" s="733">
        <v>0</v>
      </c>
      <c r="Q5176" s="735" t="str">
        <f t="shared" si="152"/>
        <v>13 - INDETERMINADO</v>
      </c>
      <c r="R5176" s="736" t="s">
        <v>523</v>
      </c>
    </row>
    <row r="5177" spans="1:18" s="28" customFormat="1" ht="12" x14ac:dyDescent="0.2">
      <c r="A5177" s="717" t="s">
        <v>514</v>
      </c>
      <c r="B5177" s="718" t="s">
        <v>549</v>
      </c>
      <c r="C5177" s="718" t="s">
        <v>147</v>
      </c>
      <c r="D5177" s="718" t="s">
        <v>1269</v>
      </c>
      <c r="E5177" s="719">
        <v>5000</v>
      </c>
      <c r="F5177" s="720" t="s">
        <v>1270</v>
      </c>
      <c r="G5177" s="718" t="s">
        <v>1271</v>
      </c>
      <c r="H5177" s="718" t="s">
        <v>519</v>
      </c>
      <c r="I5177" s="718" t="s">
        <v>528</v>
      </c>
      <c r="J5177" s="718" t="s">
        <v>600</v>
      </c>
      <c r="K5177" s="721" t="s">
        <v>612</v>
      </c>
      <c r="L5177" s="732">
        <v>7</v>
      </c>
      <c r="M5177" s="733">
        <v>35600</v>
      </c>
      <c r="N5177" s="734" t="s">
        <v>612</v>
      </c>
      <c r="O5177" s="732">
        <v>0</v>
      </c>
      <c r="P5177" s="733">
        <v>0</v>
      </c>
      <c r="Q5177" s="735" t="str">
        <f t="shared" si="152"/>
        <v>15 - INDETERMINADO</v>
      </c>
      <c r="R5177" s="736" t="s">
        <v>523</v>
      </c>
    </row>
    <row r="5178" spans="1:18" s="28" customFormat="1" ht="12" x14ac:dyDescent="0.2">
      <c r="A5178" s="717" t="s">
        <v>514</v>
      </c>
      <c r="B5178" s="718" t="s">
        <v>549</v>
      </c>
      <c r="C5178" s="718" t="s">
        <v>147</v>
      </c>
      <c r="D5178" s="718" t="s">
        <v>724</v>
      </c>
      <c r="E5178" s="719">
        <v>3000</v>
      </c>
      <c r="F5178" s="720" t="s">
        <v>1289</v>
      </c>
      <c r="G5178" s="718" t="s">
        <v>1290</v>
      </c>
      <c r="H5178" s="718" t="s">
        <v>519</v>
      </c>
      <c r="I5178" s="718" t="s">
        <v>528</v>
      </c>
      <c r="J5178" s="718" t="s">
        <v>547</v>
      </c>
      <c r="K5178" s="721" t="s">
        <v>557</v>
      </c>
      <c r="L5178" s="732">
        <v>7</v>
      </c>
      <c r="M5178" s="733">
        <v>20015.13</v>
      </c>
      <c r="N5178" s="734" t="s">
        <v>557</v>
      </c>
      <c r="O5178" s="732">
        <v>0</v>
      </c>
      <c r="P5178" s="733">
        <v>0</v>
      </c>
      <c r="Q5178" s="735" t="str">
        <f t="shared" si="152"/>
        <v>13 - INDETERMINADO</v>
      </c>
      <c r="R5178" s="736" t="s">
        <v>523</v>
      </c>
    </row>
    <row r="5179" spans="1:18" s="28" customFormat="1" ht="12" x14ac:dyDescent="0.2">
      <c r="A5179" s="717" t="s">
        <v>514</v>
      </c>
      <c r="B5179" s="718" t="s">
        <v>549</v>
      </c>
      <c r="C5179" s="718" t="s">
        <v>147</v>
      </c>
      <c r="D5179" s="718" t="s">
        <v>544</v>
      </c>
      <c r="E5179" s="719">
        <v>4500</v>
      </c>
      <c r="F5179" s="720" t="s">
        <v>1291</v>
      </c>
      <c r="G5179" s="718" t="s">
        <v>1292</v>
      </c>
      <c r="H5179" s="718" t="s">
        <v>519</v>
      </c>
      <c r="I5179" s="718" t="s">
        <v>528</v>
      </c>
      <c r="J5179" s="718" t="s">
        <v>547</v>
      </c>
      <c r="K5179" s="721" t="s">
        <v>700</v>
      </c>
      <c r="L5179" s="732">
        <v>7</v>
      </c>
      <c r="M5179" s="733">
        <v>32100</v>
      </c>
      <c r="N5179" s="734" t="s">
        <v>700</v>
      </c>
      <c r="O5179" s="732">
        <v>0</v>
      </c>
      <c r="P5179" s="733">
        <v>0</v>
      </c>
      <c r="Q5179" s="735" t="str">
        <f t="shared" si="152"/>
        <v>3 - INDETERMINADO</v>
      </c>
      <c r="R5179" s="736" t="s">
        <v>523</v>
      </c>
    </row>
    <row r="5180" spans="1:18" s="28" customFormat="1" ht="12" x14ac:dyDescent="0.2">
      <c r="A5180" s="717" t="s">
        <v>514</v>
      </c>
      <c r="B5180" s="718" t="s">
        <v>549</v>
      </c>
      <c r="C5180" s="718" t="s">
        <v>147</v>
      </c>
      <c r="D5180" s="718" t="s">
        <v>1304</v>
      </c>
      <c r="E5180" s="719">
        <v>3000</v>
      </c>
      <c r="F5180" s="720" t="s">
        <v>1305</v>
      </c>
      <c r="G5180" s="718" t="s">
        <v>1306</v>
      </c>
      <c r="H5180" s="718" t="s">
        <v>527</v>
      </c>
      <c r="I5180" s="718" t="s">
        <v>528</v>
      </c>
      <c r="J5180" s="718" t="s">
        <v>1307</v>
      </c>
      <c r="K5180" s="721" t="s">
        <v>1153</v>
      </c>
      <c r="L5180" s="732">
        <v>7</v>
      </c>
      <c r="M5180" s="733">
        <v>21600</v>
      </c>
      <c r="N5180" s="734" t="s">
        <v>1153</v>
      </c>
      <c r="O5180" s="732">
        <v>0</v>
      </c>
      <c r="P5180" s="733">
        <v>0</v>
      </c>
      <c r="Q5180" s="735" t="str">
        <f t="shared" si="152"/>
        <v>17 - INDETERMINADO</v>
      </c>
      <c r="R5180" s="736" t="s">
        <v>523</v>
      </c>
    </row>
    <row r="5181" spans="1:18" s="28" customFormat="1" ht="12" x14ac:dyDescent="0.2">
      <c r="A5181" s="717" t="s">
        <v>514</v>
      </c>
      <c r="B5181" s="718" t="s">
        <v>549</v>
      </c>
      <c r="C5181" s="718" t="s">
        <v>147</v>
      </c>
      <c r="D5181" s="718" t="s">
        <v>708</v>
      </c>
      <c r="E5181" s="719">
        <v>3000</v>
      </c>
      <c r="F5181" s="720" t="s">
        <v>1311</v>
      </c>
      <c r="G5181" s="718" t="s">
        <v>1312</v>
      </c>
      <c r="H5181" s="718" t="s">
        <v>930</v>
      </c>
      <c r="I5181" s="718" t="s">
        <v>528</v>
      </c>
      <c r="J5181" s="718" t="s">
        <v>931</v>
      </c>
      <c r="K5181" s="721" t="s">
        <v>557</v>
      </c>
      <c r="L5181" s="732">
        <v>7</v>
      </c>
      <c r="M5181" s="733">
        <v>21600</v>
      </c>
      <c r="N5181" s="734" t="s">
        <v>557</v>
      </c>
      <c r="O5181" s="732">
        <v>0</v>
      </c>
      <c r="P5181" s="733">
        <v>0</v>
      </c>
      <c r="Q5181" s="735" t="str">
        <f t="shared" si="152"/>
        <v>13 - INDETERMINADO</v>
      </c>
      <c r="R5181" s="736" t="s">
        <v>523</v>
      </c>
    </row>
    <row r="5182" spans="1:18" s="28" customFormat="1" ht="12" x14ac:dyDescent="0.2">
      <c r="A5182" s="717" t="s">
        <v>514</v>
      </c>
      <c r="B5182" s="718" t="s">
        <v>549</v>
      </c>
      <c r="C5182" s="718" t="s">
        <v>147</v>
      </c>
      <c r="D5182" s="718" t="s">
        <v>671</v>
      </c>
      <c r="E5182" s="719">
        <v>3000</v>
      </c>
      <c r="F5182" s="720" t="s">
        <v>1316</v>
      </c>
      <c r="G5182" s="718" t="s">
        <v>1317</v>
      </c>
      <c r="H5182" s="718" t="s">
        <v>519</v>
      </c>
      <c r="I5182" s="718" t="s">
        <v>528</v>
      </c>
      <c r="J5182" s="718" t="s">
        <v>547</v>
      </c>
      <c r="K5182" s="721" t="s">
        <v>530</v>
      </c>
      <c r="L5182" s="732">
        <v>7</v>
      </c>
      <c r="M5182" s="733">
        <v>20430.419999999998</v>
      </c>
      <c r="N5182" s="734" t="s">
        <v>530</v>
      </c>
      <c r="O5182" s="732">
        <v>0</v>
      </c>
      <c r="P5182" s="733">
        <v>0</v>
      </c>
      <c r="Q5182" s="735" t="str">
        <f t="shared" si="152"/>
        <v>4 - INDETERMINADO</v>
      </c>
      <c r="R5182" s="736" t="s">
        <v>523</v>
      </c>
    </row>
    <row r="5183" spans="1:18" s="28" customFormat="1" ht="12" x14ac:dyDescent="0.2">
      <c r="A5183" s="717" t="s">
        <v>514</v>
      </c>
      <c r="B5183" s="718" t="s">
        <v>549</v>
      </c>
      <c r="C5183" s="718" t="s">
        <v>147</v>
      </c>
      <c r="D5183" s="718" t="s">
        <v>724</v>
      </c>
      <c r="E5183" s="719">
        <v>3000</v>
      </c>
      <c r="F5183" s="720" t="s">
        <v>1326</v>
      </c>
      <c r="G5183" s="718" t="s">
        <v>1327</v>
      </c>
      <c r="H5183" s="718" t="s">
        <v>519</v>
      </c>
      <c r="I5183" s="718" t="s">
        <v>520</v>
      </c>
      <c r="J5183" s="718" t="s">
        <v>534</v>
      </c>
      <c r="K5183" s="721" t="s">
        <v>557</v>
      </c>
      <c r="L5183" s="732">
        <v>7</v>
      </c>
      <c r="M5183" s="733">
        <v>14571.67</v>
      </c>
      <c r="N5183" s="734" t="s">
        <v>557</v>
      </c>
      <c r="O5183" s="732">
        <v>0</v>
      </c>
      <c r="P5183" s="733">
        <v>0</v>
      </c>
      <c r="Q5183" s="735" t="str">
        <f t="shared" si="152"/>
        <v>13 - INDETERMINADO</v>
      </c>
      <c r="R5183" s="736" t="s">
        <v>523</v>
      </c>
    </row>
    <row r="5184" spans="1:18" s="28" customFormat="1" ht="12" x14ac:dyDescent="0.2">
      <c r="A5184" s="717" t="s">
        <v>514</v>
      </c>
      <c r="B5184" s="718" t="s">
        <v>549</v>
      </c>
      <c r="C5184" s="718" t="s">
        <v>147</v>
      </c>
      <c r="D5184" s="718" t="s">
        <v>825</v>
      </c>
      <c r="E5184" s="719">
        <v>3000</v>
      </c>
      <c r="F5184" s="720" t="s">
        <v>1328</v>
      </c>
      <c r="G5184" s="718" t="s">
        <v>1329</v>
      </c>
      <c r="H5184" s="718" t="s">
        <v>565</v>
      </c>
      <c r="I5184" s="718" t="s">
        <v>520</v>
      </c>
      <c r="J5184" s="718" t="s">
        <v>588</v>
      </c>
      <c r="K5184" s="721" t="s">
        <v>530</v>
      </c>
      <c r="L5184" s="732">
        <v>7</v>
      </c>
      <c r="M5184" s="733">
        <v>21600</v>
      </c>
      <c r="N5184" s="734" t="s">
        <v>530</v>
      </c>
      <c r="O5184" s="732">
        <v>0</v>
      </c>
      <c r="P5184" s="733">
        <v>0</v>
      </c>
      <c r="Q5184" s="735" t="str">
        <f t="shared" si="152"/>
        <v>4 - INDETERMINADO</v>
      </c>
      <c r="R5184" s="736" t="s">
        <v>523</v>
      </c>
    </row>
    <row r="5185" spans="1:18" s="28" customFormat="1" ht="12" x14ac:dyDescent="0.2">
      <c r="A5185" s="717" t="s">
        <v>514</v>
      </c>
      <c r="B5185" s="718" t="s">
        <v>549</v>
      </c>
      <c r="C5185" s="718" t="s">
        <v>147</v>
      </c>
      <c r="D5185" s="718" t="s">
        <v>1343</v>
      </c>
      <c r="E5185" s="719">
        <v>4500</v>
      </c>
      <c r="F5185" s="720" t="s">
        <v>1344</v>
      </c>
      <c r="G5185" s="718" t="s">
        <v>1345</v>
      </c>
      <c r="H5185" s="718" t="s">
        <v>519</v>
      </c>
      <c r="I5185" s="718" t="s">
        <v>528</v>
      </c>
      <c r="J5185" s="718" t="s">
        <v>547</v>
      </c>
      <c r="K5185" s="721" t="s">
        <v>530</v>
      </c>
      <c r="L5185" s="732">
        <v>7</v>
      </c>
      <c r="M5185" s="733">
        <v>32100</v>
      </c>
      <c r="N5185" s="734" t="s">
        <v>530</v>
      </c>
      <c r="O5185" s="732">
        <v>0</v>
      </c>
      <c r="P5185" s="733">
        <v>0</v>
      </c>
      <c r="Q5185" s="735" t="str">
        <f t="shared" si="152"/>
        <v>4 - INDETERMINADO</v>
      </c>
      <c r="R5185" s="736" t="s">
        <v>523</v>
      </c>
    </row>
    <row r="5186" spans="1:18" s="28" customFormat="1" ht="12" x14ac:dyDescent="0.2">
      <c r="A5186" s="717" t="s">
        <v>514</v>
      </c>
      <c r="B5186" s="718" t="s">
        <v>549</v>
      </c>
      <c r="C5186" s="718" t="s">
        <v>147</v>
      </c>
      <c r="D5186" s="718" t="s">
        <v>671</v>
      </c>
      <c r="E5186" s="719">
        <v>3000</v>
      </c>
      <c r="F5186" s="720" t="s">
        <v>1351</v>
      </c>
      <c r="G5186" s="718" t="s">
        <v>1352</v>
      </c>
      <c r="H5186" s="718" t="s">
        <v>565</v>
      </c>
      <c r="I5186" s="718" t="s">
        <v>520</v>
      </c>
      <c r="J5186" s="718" t="s">
        <v>1353</v>
      </c>
      <c r="K5186" s="721" t="s">
        <v>557</v>
      </c>
      <c r="L5186" s="732">
        <v>7</v>
      </c>
      <c r="M5186" s="733">
        <v>21598.75</v>
      </c>
      <c r="N5186" s="734" t="s">
        <v>557</v>
      </c>
      <c r="O5186" s="732">
        <v>0</v>
      </c>
      <c r="P5186" s="733">
        <v>0</v>
      </c>
      <c r="Q5186" s="735" t="str">
        <f t="shared" si="152"/>
        <v>13 - INDETERMINADO</v>
      </c>
      <c r="R5186" s="736" t="s">
        <v>523</v>
      </c>
    </row>
    <row r="5187" spans="1:18" s="28" customFormat="1" ht="12" x14ac:dyDescent="0.2">
      <c r="A5187" s="717" t="s">
        <v>514</v>
      </c>
      <c r="B5187" s="718" t="s">
        <v>549</v>
      </c>
      <c r="C5187" s="718" t="s">
        <v>147</v>
      </c>
      <c r="D5187" s="718" t="s">
        <v>1357</v>
      </c>
      <c r="E5187" s="719">
        <v>3000</v>
      </c>
      <c r="F5187" s="720" t="s">
        <v>1358</v>
      </c>
      <c r="G5187" s="718" t="s">
        <v>1359</v>
      </c>
      <c r="H5187" s="718"/>
      <c r="I5187" s="718" t="s">
        <v>528</v>
      </c>
      <c r="J5187" s="718" t="s">
        <v>1360</v>
      </c>
      <c r="K5187" s="721" t="s">
        <v>557</v>
      </c>
      <c r="L5187" s="732">
        <v>7</v>
      </c>
      <c r="M5187" s="733">
        <v>21600</v>
      </c>
      <c r="N5187" s="734" t="s">
        <v>557</v>
      </c>
      <c r="O5187" s="732">
        <v>0</v>
      </c>
      <c r="P5187" s="733">
        <v>0</v>
      </c>
      <c r="Q5187" s="735" t="str">
        <f t="shared" si="152"/>
        <v>13 - INDETERMINADO</v>
      </c>
      <c r="R5187" s="736" t="s">
        <v>523</v>
      </c>
    </row>
    <row r="5188" spans="1:18" s="28" customFormat="1" ht="12" x14ac:dyDescent="0.2">
      <c r="A5188" s="717" t="s">
        <v>514</v>
      </c>
      <c r="B5188" s="718" t="s">
        <v>549</v>
      </c>
      <c r="C5188" s="718" t="s">
        <v>147</v>
      </c>
      <c r="D5188" s="718" t="s">
        <v>1369</v>
      </c>
      <c r="E5188" s="719">
        <v>3000</v>
      </c>
      <c r="F5188" s="720" t="s">
        <v>1370</v>
      </c>
      <c r="G5188" s="718" t="s">
        <v>1371</v>
      </c>
      <c r="H5188" s="718" t="s">
        <v>519</v>
      </c>
      <c r="I5188" s="718" t="s">
        <v>520</v>
      </c>
      <c r="J5188" s="718" t="s">
        <v>534</v>
      </c>
      <c r="K5188" s="721" t="s">
        <v>530</v>
      </c>
      <c r="L5188" s="732">
        <v>7</v>
      </c>
      <c r="M5188" s="733">
        <v>21600</v>
      </c>
      <c r="N5188" s="734" t="s">
        <v>530</v>
      </c>
      <c r="O5188" s="732">
        <v>0</v>
      </c>
      <c r="P5188" s="733">
        <v>0</v>
      </c>
      <c r="Q5188" s="735" t="str">
        <f t="shared" si="152"/>
        <v>4 - INDETERMINADO</v>
      </c>
      <c r="R5188" s="736" t="s">
        <v>523</v>
      </c>
    </row>
    <row r="5189" spans="1:18" s="28" customFormat="1" ht="12" x14ac:dyDescent="0.2">
      <c r="A5189" s="717" t="s">
        <v>514</v>
      </c>
      <c r="B5189" s="718" t="s">
        <v>549</v>
      </c>
      <c r="C5189" s="718" t="s">
        <v>147</v>
      </c>
      <c r="D5189" s="718" t="s">
        <v>1372</v>
      </c>
      <c r="E5189" s="719">
        <v>3000</v>
      </c>
      <c r="F5189" s="720" t="s">
        <v>1373</v>
      </c>
      <c r="G5189" s="718" t="s">
        <v>1374</v>
      </c>
      <c r="H5189" s="718"/>
      <c r="I5189" s="718" t="s">
        <v>520</v>
      </c>
      <c r="J5189" s="718" t="s">
        <v>1375</v>
      </c>
      <c r="K5189" s="721" t="s">
        <v>1153</v>
      </c>
      <c r="L5189" s="732">
        <v>7</v>
      </c>
      <c r="M5189" s="733">
        <v>21193.33</v>
      </c>
      <c r="N5189" s="734" t="s">
        <v>1153</v>
      </c>
      <c r="O5189" s="732">
        <v>0</v>
      </c>
      <c r="P5189" s="733">
        <v>0</v>
      </c>
      <c r="Q5189" s="735" t="str">
        <f t="shared" si="152"/>
        <v>17 - INDETERMINADO</v>
      </c>
      <c r="R5189" s="736" t="s">
        <v>523</v>
      </c>
    </row>
    <row r="5190" spans="1:18" s="28" customFormat="1" ht="12" x14ac:dyDescent="0.2">
      <c r="A5190" s="717" t="s">
        <v>514</v>
      </c>
      <c r="B5190" s="718" t="s">
        <v>549</v>
      </c>
      <c r="C5190" s="718" t="s">
        <v>147</v>
      </c>
      <c r="D5190" s="718" t="s">
        <v>585</v>
      </c>
      <c r="E5190" s="719">
        <v>3000</v>
      </c>
      <c r="F5190" s="720" t="s">
        <v>1380</v>
      </c>
      <c r="G5190" s="718" t="s">
        <v>1381</v>
      </c>
      <c r="H5190" s="718" t="s">
        <v>565</v>
      </c>
      <c r="I5190" s="718" t="s">
        <v>528</v>
      </c>
      <c r="J5190" s="718" t="s">
        <v>566</v>
      </c>
      <c r="K5190" s="721" t="s">
        <v>557</v>
      </c>
      <c r="L5190" s="732">
        <v>7</v>
      </c>
      <c r="M5190" s="733">
        <v>21600</v>
      </c>
      <c r="N5190" s="734" t="s">
        <v>557</v>
      </c>
      <c r="O5190" s="732">
        <v>0</v>
      </c>
      <c r="P5190" s="733">
        <v>0</v>
      </c>
      <c r="Q5190" s="735" t="str">
        <f t="shared" si="152"/>
        <v>13 - INDETERMINADO</v>
      </c>
      <c r="R5190" s="736" t="s">
        <v>523</v>
      </c>
    </row>
    <row r="5191" spans="1:18" s="28" customFormat="1" ht="12" x14ac:dyDescent="0.2">
      <c r="A5191" s="717" t="s">
        <v>514</v>
      </c>
      <c r="B5191" s="718" t="s">
        <v>549</v>
      </c>
      <c r="C5191" s="718" t="s">
        <v>147</v>
      </c>
      <c r="D5191" s="718" t="s">
        <v>585</v>
      </c>
      <c r="E5191" s="719">
        <v>3000</v>
      </c>
      <c r="F5191" s="720" t="s">
        <v>1392</v>
      </c>
      <c r="G5191" s="718" t="s">
        <v>1393</v>
      </c>
      <c r="H5191" s="718"/>
      <c r="I5191" s="718" t="s">
        <v>520</v>
      </c>
      <c r="J5191" s="718" t="s">
        <v>1042</v>
      </c>
      <c r="K5191" s="721" t="s">
        <v>557</v>
      </c>
      <c r="L5191" s="732">
        <v>7</v>
      </c>
      <c r="M5191" s="733">
        <v>21600</v>
      </c>
      <c r="N5191" s="734" t="s">
        <v>557</v>
      </c>
      <c r="O5191" s="732">
        <v>0</v>
      </c>
      <c r="P5191" s="733">
        <v>0</v>
      </c>
      <c r="Q5191" s="735" t="str">
        <f t="shared" si="152"/>
        <v>13 - INDETERMINADO</v>
      </c>
      <c r="R5191" s="736" t="s">
        <v>523</v>
      </c>
    </row>
    <row r="5192" spans="1:18" s="28" customFormat="1" ht="12" x14ac:dyDescent="0.2">
      <c r="A5192" s="717" t="s">
        <v>514</v>
      </c>
      <c r="B5192" s="718" t="s">
        <v>549</v>
      </c>
      <c r="C5192" s="718" t="s">
        <v>147</v>
      </c>
      <c r="D5192" s="718" t="s">
        <v>585</v>
      </c>
      <c r="E5192" s="719">
        <v>3000</v>
      </c>
      <c r="F5192" s="720" t="s">
        <v>1398</v>
      </c>
      <c r="G5192" s="718" t="s">
        <v>1399</v>
      </c>
      <c r="H5192" s="718" t="s">
        <v>527</v>
      </c>
      <c r="I5192" s="718" t="s">
        <v>520</v>
      </c>
      <c r="J5192" s="718" t="s">
        <v>1400</v>
      </c>
      <c r="K5192" s="721" t="s">
        <v>557</v>
      </c>
      <c r="L5192" s="732">
        <v>2</v>
      </c>
      <c r="M5192" s="733">
        <v>6300</v>
      </c>
      <c r="N5192" s="734" t="s">
        <v>542</v>
      </c>
      <c r="O5192" s="732">
        <v>0</v>
      </c>
      <c r="P5192" s="733">
        <v>0</v>
      </c>
      <c r="Q5192" s="735"/>
      <c r="R5192" s="736" t="s">
        <v>543</v>
      </c>
    </row>
    <row r="5193" spans="1:18" s="28" customFormat="1" ht="12" x14ac:dyDescent="0.2">
      <c r="A5193" s="717" t="s">
        <v>514</v>
      </c>
      <c r="B5193" s="718" t="s">
        <v>549</v>
      </c>
      <c r="C5193" s="718" t="s">
        <v>147</v>
      </c>
      <c r="D5193" s="718" t="s">
        <v>618</v>
      </c>
      <c r="E5193" s="719">
        <v>3000</v>
      </c>
      <c r="F5193" s="720" t="s">
        <v>1401</v>
      </c>
      <c r="G5193" s="718" t="s">
        <v>1402</v>
      </c>
      <c r="H5193" s="718" t="s">
        <v>519</v>
      </c>
      <c r="I5193" s="718" t="s">
        <v>520</v>
      </c>
      <c r="J5193" s="718" t="s">
        <v>1147</v>
      </c>
      <c r="K5193" s="721" t="s">
        <v>557</v>
      </c>
      <c r="L5193" s="732">
        <v>7</v>
      </c>
      <c r="M5193" s="733">
        <v>21600</v>
      </c>
      <c r="N5193" s="734" t="s">
        <v>557</v>
      </c>
      <c r="O5193" s="732">
        <v>0</v>
      </c>
      <c r="P5193" s="733">
        <v>0</v>
      </c>
      <c r="Q5193" s="735" t="str">
        <f>+N5193</f>
        <v>13 - INDETERMINADO</v>
      </c>
      <c r="R5193" s="736" t="s">
        <v>523</v>
      </c>
    </row>
    <row r="5194" spans="1:18" s="28" customFormat="1" ht="12" x14ac:dyDescent="0.2">
      <c r="A5194" s="717" t="s">
        <v>514</v>
      </c>
      <c r="B5194" s="718" t="s">
        <v>549</v>
      </c>
      <c r="C5194" s="718" t="s">
        <v>147</v>
      </c>
      <c r="D5194" s="718" t="s">
        <v>1296</v>
      </c>
      <c r="E5194" s="719">
        <v>2500</v>
      </c>
      <c r="F5194" s="720" t="s">
        <v>1403</v>
      </c>
      <c r="G5194" s="718" t="s">
        <v>1404</v>
      </c>
      <c r="H5194" s="718" t="s">
        <v>623</v>
      </c>
      <c r="I5194" s="718" t="s">
        <v>1405</v>
      </c>
      <c r="J5194" s="718" t="s">
        <v>1406</v>
      </c>
      <c r="K5194" s="721" t="s">
        <v>535</v>
      </c>
      <c r="L5194" s="732">
        <v>7</v>
      </c>
      <c r="M5194" s="733">
        <v>18100</v>
      </c>
      <c r="N5194" s="734" t="s">
        <v>535</v>
      </c>
      <c r="O5194" s="732">
        <v>3</v>
      </c>
      <c r="P5194" s="733">
        <v>7500</v>
      </c>
      <c r="Q5194" s="735" t="str">
        <f>+N5194</f>
        <v>12 - INDETERMINADO</v>
      </c>
      <c r="R5194" s="736" t="s">
        <v>523</v>
      </c>
    </row>
    <row r="5195" spans="1:18" s="28" customFormat="1" ht="12" x14ac:dyDescent="0.2">
      <c r="A5195" s="717" t="s">
        <v>514</v>
      </c>
      <c r="B5195" s="718" t="s">
        <v>549</v>
      </c>
      <c r="C5195" s="718" t="s">
        <v>147</v>
      </c>
      <c r="D5195" s="718" t="s">
        <v>667</v>
      </c>
      <c r="E5195" s="719">
        <v>3000</v>
      </c>
      <c r="F5195" s="720" t="s">
        <v>1417</v>
      </c>
      <c r="G5195" s="718" t="s">
        <v>1418</v>
      </c>
      <c r="H5195" s="718" t="s">
        <v>527</v>
      </c>
      <c r="I5195" s="718" t="s">
        <v>520</v>
      </c>
      <c r="J5195" s="718" t="s">
        <v>670</v>
      </c>
      <c r="K5195" s="721" t="s">
        <v>612</v>
      </c>
      <c r="L5195" s="732">
        <v>7</v>
      </c>
      <c r="M5195" s="733">
        <v>21600</v>
      </c>
      <c r="N5195" s="734" t="s">
        <v>612</v>
      </c>
      <c r="O5195" s="732">
        <v>0</v>
      </c>
      <c r="P5195" s="733">
        <v>0</v>
      </c>
      <c r="Q5195" s="735"/>
      <c r="R5195" s="736" t="s">
        <v>543</v>
      </c>
    </row>
    <row r="5196" spans="1:18" s="28" customFormat="1" ht="12" x14ac:dyDescent="0.2">
      <c r="A5196" s="717" t="s">
        <v>514</v>
      </c>
      <c r="B5196" s="718" t="s">
        <v>549</v>
      </c>
      <c r="C5196" s="718" t="s">
        <v>147</v>
      </c>
      <c r="D5196" s="718" t="s">
        <v>593</v>
      </c>
      <c r="E5196" s="719">
        <v>3000</v>
      </c>
      <c r="F5196" s="720" t="s">
        <v>1419</v>
      </c>
      <c r="G5196" s="718" t="s">
        <v>1420</v>
      </c>
      <c r="H5196" s="718" t="s">
        <v>527</v>
      </c>
      <c r="I5196" s="718" t="s">
        <v>528</v>
      </c>
      <c r="J5196" s="718" t="s">
        <v>1421</v>
      </c>
      <c r="K5196" s="721" t="s">
        <v>557</v>
      </c>
      <c r="L5196" s="732">
        <v>7</v>
      </c>
      <c r="M5196" s="733">
        <v>21600</v>
      </c>
      <c r="N5196" s="734" t="s">
        <v>557</v>
      </c>
      <c r="O5196" s="732">
        <v>0</v>
      </c>
      <c r="P5196" s="733">
        <v>0</v>
      </c>
      <c r="Q5196" s="735" t="str">
        <f>+N5196</f>
        <v>13 - INDETERMINADO</v>
      </c>
      <c r="R5196" s="736" t="s">
        <v>523</v>
      </c>
    </row>
    <row r="5197" spans="1:18" s="28" customFormat="1" ht="12" x14ac:dyDescent="0.2">
      <c r="A5197" s="717" t="s">
        <v>514</v>
      </c>
      <c r="B5197" s="718" t="s">
        <v>549</v>
      </c>
      <c r="C5197" s="718" t="s">
        <v>147</v>
      </c>
      <c r="D5197" s="718" t="s">
        <v>1058</v>
      </c>
      <c r="E5197" s="719">
        <v>5000</v>
      </c>
      <c r="F5197" s="720" t="s">
        <v>1432</v>
      </c>
      <c r="G5197" s="718" t="s">
        <v>1433</v>
      </c>
      <c r="H5197" s="718" t="s">
        <v>519</v>
      </c>
      <c r="I5197" s="718" t="s">
        <v>528</v>
      </c>
      <c r="J5197" s="718" t="s">
        <v>547</v>
      </c>
      <c r="K5197" s="721" t="s">
        <v>541</v>
      </c>
      <c r="L5197" s="732">
        <v>7</v>
      </c>
      <c r="M5197" s="733">
        <v>35433.33</v>
      </c>
      <c r="N5197" s="734" t="s">
        <v>541</v>
      </c>
      <c r="O5197" s="732">
        <v>0</v>
      </c>
      <c r="P5197" s="733">
        <v>0</v>
      </c>
      <c r="Q5197" s="735"/>
      <c r="R5197" s="736" t="s">
        <v>543</v>
      </c>
    </row>
    <row r="5198" spans="1:18" s="28" customFormat="1" ht="12" x14ac:dyDescent="0.2">
      <c r="A5198" s="717" t="s">
        <v>514</v>
      </c>
      <c r="B5198" s="718" t="s">
        <v>549</v>
      </c>
      <c r="C5198" s="718" t="s">
        <v>147</v>
      </c>
      <c r="D5198" s="718" t="s">
        <v>755</v>
      </c>
      <c r="E5198" s="719">
        <v>3000</v>
      </c>
      <c r="F5198" s="720" t="s">
        <v>1434</v>
      </c>
      <c r="G5198" s="718" t="s">
        <v>1435</v>
      </c>
      <c r="H5198" s="718"/>
      <c r="I5198" s="718" t="s">
        <v>520</v>
      </c>
      <c r="J5198" s="718" t="s">
        <v>1436</v>
      </c>
      <c r="K5198" s="721" t="s">
        <v>557</v>
      </c>
      <c r="L5198" s="732">
        <v>7</v>
      </c>
      <c r="M5198" s="733">
        <v>21400</v>
      </c>
      <c r="N5198" s="734" t="s">
        <v>557</v>
      </c>
      <c r="O5198" s="732">
        <v>0</v>
      </c>
      <c r="P5198" s="733">
        <v>0</v>
      </c>
      <c r="Q5198" s="735" t="str">
        <f t="shared" ref="Q5198:Q5207" si="153">+N5198</f>
        <v>13 - INDETERMINADO</v>
      </c>
      <c r="R5198" s="736" t="s">
        <v>523</v>
      </c>
    </row>
    <row r="5199" spans="1:18" s="28" customFormat="1" ht="12" x14ac:dyDescent="0.2">
      <c r="A5199" s="717" t="s">
        <v>514</v>
      </c>
      <c r="B5199" s="718" t="s">
        <v>549</v>
      </c>
      <c r="C5199" s="718" t="s">
        <v>147</v>
      </c>
      <c r="D5199" s="718" t="s">
        <v>581</v>
      </c>
      <c r="E5199" s="719">
        <v>3000</v>
      </c>
      <c r="F5199" s="720" t="s">
        <v>1451</v>
      </c>
      <c r="G5199" s="718" t="s">
        <v>1452</v>
      </c>
      <c r="H5199" s="718" t="s">
        <v>519</v>
      </c>
      <c r="I5199" s="718" t="s">
        <v>520</v>
      </c>
      <c r="J5199" s="718" t="s">
        <v>1147</v>
      </c>
      <c r="K5199" s="721" t="s">
        <v>567</v>
      </c>
      <c r="L5199" s="732">
        <v>7</v>
      </c>
      <c r="M5199" s="733">
        <v>21575</v>
      </c>
      <c r="N5199" s="734" t="s">
        <v>567</v>
      </c>
      <c r="O5199" s="732">
        <v>0</v>
      </c>
      <c r="P5199" s="733">
        <v>0</v>
      </c>
      <c r="Q5199" s="735" t="str">
        <f t="shared" si="153"/>
        <v>16 - INDETERMINADO</v>
      </c>
      <c r="R5199" s="736" t="s">
        <v>523</v>
      </c>
    </row>
    <row r="5200" spans="1:18" s="28" customFormat="1" ht="12" x14ac:dyDescent="0.2">
      <c r="A5200" s="717" t="s">
        <v>514</v>
      </c>
      <c r="B5200" s="718" t="s">
        <v>549</v>
      </c>
      <c r="C5200" s="718" t="s">
        <v>147</v>
      </c>
      <c r="D5200" s="718" t="s">
        <v>724</v>
      </c>
      <c r="E5200" s="719">
        <v>3000</v>
      </c>
      <c r="F5200" s="720" t="s">
        <v>1483</v>
      </c>
      <c r="G5200" s="718" t="s">
        <v>1484</v>
      </c>
      <c r="H5200" s="718"/>
      <c r="I5200" s="718" t="s">
        <v>528</v>
      </c>
      <c r="J5200" s="718" t="s">
        <v>1485</v>
      </c>
      <c r="K5200" s="721" t="s">
        <v>745</v>
      </c>
      <c r="L5200" s="732">
        <v>7</v>
      </c>
      <c r="M5200" s="733">
        <v>21500</v>
      </c>
      <c r="N5200" s="734" t="s">
        <v>745</v>
      </c>
      <c r="O5200" s="732">
        <v>6</v>
      </c>
      <c r="P5200" s="733">
        <v>17700</v>
      </c>
      <c r="Q5200" s="735" t="str">
        <f t="shared" si="153"/>
        <v>2 - INDETERMINADO</v>
      </c>
      <c r="R5200" s="736" t="s">
        <v>523</v>
      </c>
    </row>
    <row r="5201" spans="1:18" s="28" customFormat="1" ht="12" x14ac:dyDescent="0.2">
      <c r="A5201" s="717" t="s">
        <v>514</v>
      </c>
      <c r="B5201" s="718" t="s">
        <v>549</v>
      </c>
      <c r="C5201" s="718" t="s">
        <v>147</v>
      </c>
      <c r="D5201" s="718" t="s">
        <v>1488</v>
      </c>
      <c r="E5201" s="719">
        <v>3000</v>
      </c>
      <c r="F5201" s="720" t="s">
        <v>1489</v>
      </c>
      <c r="G5201" s="718" t="s">
        <v>1490</v>
      </c>
      <c r="H5201" s="718" t="s">
        <v>539</v>
      </c>
      <c r="I5201" s="718" t="s">
        <v>520</v>
      </c>
      <c r="J5201" s="718" t="s">
        <v>1491</v>
      </c>
      <c r="K5201" s="721" t="s">
        <v>612</v>
      </c>
      <c r="L5201" s="732">
        <v>7</v>
      </c>
      <c r="M5201" s="733">
        <v>21600</v>
      </c>
      <c r="N5201" s="734" t="s">
        <v>612</v>
      </c>
      <c r="O5201" s="732">
        <v>0</v>
      </c>
      <c r="P5201" s="733">
        <v>0</v>
      </c>
      <c r="Q5201" s="735" t="str">
        <f t="shared" si="153"/>
        <v>15 - INDETERMINADO</v>
      </c>
      <c r="R5201" s="736" t="s">
        <v>523</v>
      </c>
    </row>
    <row r="5202" spans="1:18" s="28" customFormat="1" ht="12" x14ac:dyDescent="0.2">
      <c r="A5202" s="717" t="s">
        <v>514</v>
      </c>
      <c r="B5202" s="718" t="s">
        <v>549</v>
      </c>
      <c r="C5202" s="718" t="s">
        <v>147</v>
      </c>
      <c r="D5202" s="718" t="s">
        <v>585</v>
      </c>
      <c r="E5202" s="719">
        <v>3000</v>
      </c>
      <c r="F5202" s="720" t="s">
        <v>1495</v>
      </c>
      <c r="G5202" s="718" t="s">
        <v>1496</v>
      </c>
      <c r="H5202" s="718" t="s">
        <v>930</v>
      </c>
      <c r="I5202" s="718" t="s">
        <v>528</v>
      </c>
      <c r="J5202" s="718" t="s">
        <v>931</v>
      </c>
      <c r="K5202" s="721" t="s">
        <v>557</v>
      </c>
      <c r="L5202" s="732">
        <v>7</v>
      </c>
      <c r="M5202" s="733">
        <v>21600</v>
      </c>
      <c r="N5202" s="734" t="s">
        <v>557</v>
      </c>
      <c r="O5202" s="732">
        <v>0</v>
      </c>
      <c r="P5202" s="733">
        <v>0</v>
      </c>
      <c r="Q5202" s="735" t="str">
        <f t="shared" si="153"/>
        <v>13 - INDETERMINADO</v>
      </c>
      <c r="R5202" s="736" t="s">
        <v>523</v>
      </c>
    </row>
    <row r="5203" spans="1:18" s="28" customFormat="1" ht="12" x14ac:dyDescent="0.2">
      <c r="A5203" s="717" t="s">
        <v>514</v>
      </c>
      <c r="B5203" s="718" t="s">
        <v>549</v>
      </c>
      <c r="C5203" s="718" t="s">
        <v>147</v>
      </c>
      <c r="D5203" s="718" t="s">
        <v>1507</v>
      </c>
      <c r="E5203" s="719">
        <v>8500</v>
      </c>
      <c r="F5203" s="720" t="s">
        <v>1508</v>
      </c>
      <c r="G5203" s="718" t="s">
        <v>1509</v>
      </c>
      <c r="H5203" s="718" t="s">
        <v>565</v>
      </c>
      <c r="I5203" s="718" t="s">
        <v>528</v>
      </c>
      <c r="J5203" s="718" t="s">
        <v>566</v>
      </c>
      <c r="K5203" s="721" t="s">
        <v>530</v>
      </c>
      <c r="L5203" s="732">
        <v>7</v>
      </c>
      <c r="M5203" s="733">
        <v>60100</v>
      </c>
      <c r="N5203" s="734" t="s">
        <v>530</v>
      </c>
      <c r="O5203" s="732">
        <v>0</v>
      </c>
      <c r="P5203" s="733">
        <v>0</v>
      </c>
      <c r="Q5203" s="735" t="str">
        <f t="shared" si="153"/>
        <v>4 - INDETERMINADO</v>
      </c>
      <c r="R5203" s="736" t="s">
        <v>523</v>
      </c>
    </row>
    <row r="5204" spans="1:18" s="28" customFormat="1" ht="12" x14ac:dyDescent="0.2">
      <c r="A5204" s="717" t="s">
        <v>514</v>
      </c>
      <c r="B5204" s="718" t="s">
        <v>549</v>
      </c>
      <c r="C5204" s="718" t="s">
        <v>147</v>
      </c>
      <c r="D5204" s="718" t="s">
        <v>1510</v>
      </c>
      <c r="E5204" s="719">
        <v>5000</v>
      </c>
      <c r="F5204" s="720" t="s">
        <v>1511</v>
      </c>
      <c r="G5204" s="718" t="s">
        <v>1512</v>
      </c>
      <c r="H5204" s="718" t="s">
        <v>519</v>
      </c>
      <c r="I5204" s="718" t="s">
        <v>528</v>
      </c>
      <c r="J5204" s="718" t="s">
        <v>547</v>
      </c>
      <c r="K5204" s="721" t="s">
        <v>557</v>
      </c>
      <c r="L5204" s="732">
        <v>7</v>
      </c>
      <c r="M5204" s="733">
        <v>35600</v>
      </c>
      <c r="N5204" s="734" t="s">
        <v>557</v>
      </c>
      <c r="O5204" s="732">
        <v>0</v>
      </c>
      <c r="P5204" s="733">
        <v>0</v>
      </c>
      <c r="Q5204" s="735" t="str">
        <f t="shared" si="153"/>
        <v>13 - INDETERMINADO</v>
      </c>
      <c r="R5204" s="736" t="s">
        <v>523</v>
      </c>
    </row>
    <row r="5205" spans="1:18" s="28" customFormat="1" ht="12" x14ac:dyDescent="0.2">
      <c r="A5205" s="717" t="s">
        <v>514</v>
      </c>
      <c r="B5205" s="718" t="s">
        <v>549</v>
      </c>
      <c r="C5205" s="718" t="s">
        <v>147</v>
      </c>
      <c r="D5205" s="718" t="s">
        <v>589</v>
      </c>
      <c r="E5205" s="719">
        <v>3000</v>
      </c>
      <c r="F5205" s="720" t="s">
        <v>1513</v>
      </c>
      <c r="G5205" s="718" t="s">
        <v>1514</v>
      </c>
      <c r="H5205" s="718" t="s">
        <v>539</v>
      </c>
      <c r="I5205" s="718" t="s">
        <v>528</v>
      </c>
      <c r="J5205" s="718" t="s">
        <v>596</v>
      </c>
      <c r="K5205" s="721" t="s">
        <v>700</v>
      </c>
      <c r="L5205" s="732">
        <v>7</v>
      </c>
      <c r="M5205" s="733">
        <v>21600</v>
      </c>
      <c r="N5205" s="734" t="s">
        <v>700</v>
      </c>
      <c r="O5205" s="732">
        <v>0</v>
      </c>
      <c r="P5205" s="733">
        <v>0</v>
      </c>
      <c r="Q5205" s="735" t="str">
        <f t="shared" si="153"/>
        <v>3 - INDETERMINADO</v>
      </c>
      <c r="R5205" s="736" t="s">
        <v>523</v>
      </c>
    </row>
    <row r="5206" spans="1:18" s="28" customFormat="1" ht="12" x14ac:dyDescent="0.2">
      <c r="A5206" s="717" t="s">
        <v>514</v>
      </c>
      <c r="B5206" s="718" t="s">
        <v>549</v>
      </c>
      <c r="C5206" s="718" t="s">
        <v>147</v>
      </c>
      <c r="D5206" s="718" t="s">
        <v>1058</v>
      </c>
      <c r="E5206" s="719">
        <v>5000</v>
      </c>
      <c r="F5206" s="720" t="s">
        <v>1515</v>
      </c>
      <c r="G5206" s="718" t="s">
        <v>1516</v>
      </c>
      <c r="H5206" s="718" t="s">
        <v>539</v>
      </c>
      <c r="I5206" s="718" t="s">
        <v>528</v>
      </c>
      <c r="J5206" s="718" t="s">
        <v>1517</v>
      </c>
      <c r="K5206" s="721" t="s">
        <v>541</v>
      </c>
      <c r="L5206" s="732">
        <v>7</v>
      </c>
      <c r="M5206" s="733">
        <v>35433.33</v>
      </c>
      <c r="N5206" s="734" t="s">
        <v>541</v>
      </c>
      <c r="O5206" s="732">
        <v>0</v>
      </c>
      <c r="P5206" s="733">
        <v>0</v>
      </c>
      <c r="Q5206" s="735" t="str">
        <f t="shared" si="153"/>
        <v>5 - INDETERMINADO</v>
      </c>
      <c r="R5206" s="736" t="s">
        <v>523</v>
      </c>
    </row>
    <row r="5207" spans="1:18" s="28" customFormat="1" ht="12" x14ac:dyDescent="0.2">
      <c r="A5207" s="717" t="s">
        <v>514</v>
      </c>
      <c r="B5207" s="718" t="s">
        <v>549</v>
      </c>
      <c r="C5207" s="718" t="s">
        <v>147</v>
      </c>
      <c r="D5207" s="718" t="s">
        <v>1518</v>
      </c>
      <c r="E5207" s="719">
        <v>4500</v>
      </c>
      <c r="F5207" s="720" t="s">
        <v>1519</v>
      </c>
      <c r="G5207" s="718" t="s">
        <v>1520</v>
      </c>
      <c r="H5207" s="718" t="s">
        <v>519</v>
      </c>
      <c r="I5207" s="718" t="s">
        <v>528</v>
      </c>
      <c r="J5207" s="718" t="s">
        <v>547</v>
      </c>
      <c r="K5207" s="721" t="s">
        <v>557</v>
      </c>
      <c r="L5207" s="732">
        <v>7</v>
      </c>
      <c r="M5207" s="733">
        <v>31650</v>
      </c>
      <c r="N5207" s="734" t="s">
        <v>557</v>
      </c>
      <c r="O5207" s="732">
        <v>0</v>
      </c>
      <c r="P5207" s="733">
        <v>0</v>
      </c>
      <c r="Q5207" s="735" t="str">
        <f t="shared" si="153"/>
        <v>13 - INDETERMINADO</v>
      </c>
      <c r="R5207" s="736" t="s">
        <v>523</v>
      </c>
    </row>
    <row r="5208" spans="1:18" s="28" customFormat="1" ht="12" x14ac:dyDescent="0.2">
      <c r="A5208" s="717" t="s">
        <v>514</v>
      </c>
      <c r="B5208" s="718" t="s">
        <v>549</v>
      </c>
      <c r="C5208" s="718" t="s">
        <v>147</v>
      </c>
      <c r="D5208" s="718" t="s">
        <v>900</v>
      </c>
      <c r="E5208" s="719">
        <v>5000</v>
      </c>
      <c r="F5208" s="720" t="s">
        <v>1521</v>
      </c>
      <c r="G5208" s="718" t="s">
        <v>1522</v>
      </c>
      <c r="H5208" s="718" t="s">
        <v>527</v>
      </c>
      <c r="I5208" s="718" t="s">
        <v>528</v>
      </c>
      <c r="J5208" s="718" t="s">
        <v>947</v>
      </c>
      <c r="K5208" s="721" t="s">
        <v>557</v>
      </c>
      <c r="L5208" s="732">
        <v>1</v>
      </c>
      <c r="M5208" s="733">
        <v>2166.67</v>
      </c>
      <c r="N5208" s="734" t="s">
        <v>542</v>
      </c>
      <c r="O5208" s="732">
        <v>0</v>
      </c>
      <c r="P5208" s="733">
        <v>0</v>
      </c>
      <c r="Q5208" s="735"/>
      <c r="R5208" s="736" t="s">
        <v>543</v>
      </c>
    </row>
    <row r="5209" spans="1:18" s="28" customFormat="1" ht="12" x14ac:dyDescent="0.2">
      <c r="A5209" s="717" t="s">
        <v>514</v>
      </c>
      <c r="B5209" s="718" t="s">
        <v>549</v>
      </c>
      <c r="C5209" s="718" t="s">
        <v>147</v>
      </c>
      <c r="D5209" s="718" t="s">
        <v>1540</v>
      </c>
      <c r="E5209" s="719">
        <v>5000</v>
      </c>
      <c r="F5209" s="720" t="s">
        <v>1541</v>
      </c>
      <c r="G5209" s="718" t="s">
        <v>1542</v>
      </c>
      <c r="H5209" s="718" t="s">
        <v>519</v>
      </c>
      <c r="I5209" s="718" t="s">
        <v>528</v>
      </c>
      <c r="J5209" s="718" t="s">
        <v>547</v>
      </c>
      <c r="K5209" s="721" t="s">
        <v>557</v>
      </c>
      <c r="L5209" s="732">
        <v>7</v>
      </c>
      <c r="M5209" s="733">
        <v>34269.25</v>
      </c>
      <c r="N5209" s="734" t="s">
        <v>557</v>
      </c>
      <c r="O5209" s="732">
        <v>0</v>
      </c>
      <c r="P5209" s="733">
        <v>0</v>
      </c>
      <c r="Q5209" s="735" t="str">
        <f>+N5209</f>
        <v>13 - INDETERMINADO</v>
      </c>
      <c r="R5209" s="736" t="s">
        <v>523</v>
      </c>
    </row>
    <row r="5210" spans="1:18" s="28" customFormat="1" ht="12" x14ac:dyDescent="0.2">
      <c r="A5210" s="717" t="s">
        <v>514</v>
      </c>
      <c r="B5210" s="718" t="s">
        <v>549</v>
      </c>
      <c r="C5210" s="718" t="s">
        <v>147</v>
      </c>
      <c r="D5210" s="718" t="s">
        <v>1550</v>
      </c>
      <c r="E5210" s="719">
        <v>6000</v>
      </c>
      <c r="F5210" s="720" t="s">
        <v>1551</v>
      </c>
      <c r="G5210" s="718" t="s">
        <v>1552</v>
      </c>
      <c r="H5210" s="718" t="s">
        <v>519</v>
      </c>
      <c r="I5210" s="718" t="s">
        <v>528</v>
      </c>
      <c r="J5210" s="718" t="s">
        <v>547</v>
      </c>
      <c r="K5210" s="721" t="s">
        <v>700</v>
      </c>
      <c r="L5210" s="732">
        <v>7</v>
      </c>
      <c r="M5210" s="733">
        <v>42600</v>
      </c>
      <c r="N5210" s="734" t="s">
        <v>700</v>
      </c>
      <c r="O5210" s="732">
        <v>0</v>
      </c>
      <c r="P5210" s="733">
        <v>0</v>
      </c>
      <c r="Q5210" s="735" t="str">
        <f>+N5210</f>
        <v>3 - INDETERMINADO</v>
      </c>
      <c r="R5210" s="736" t="s">
        <v>523</v>
      </c>
    </row>
    <row r="5211" spans="1:18" s="28" customFormat="1" ht="12" x14ac:dyDescent="0.2">
      <c r="A5211" s="717" t="s">
        <v>514</v>
      </c>
      <c r="B5211" s="718" t="s">
        <v>549</v>
      </c>
      <c r="C5211" s="718" t="s">
        <v>147</v>
      </c>
      <c r="D5211" s="718" t="s">
        <v>1553</v>
      </c>
      <c r="E5211" s="719">
        <v>8500</v>
      </c>
      <c r="F5211" s="720" t="s">
        <v>1554</v>
      </c>
      <c r="G5211" s="718" t="s">
        <v>1555</v>
      </c>
      <c r="H5211" s="718" t="s">
        <v>519</v>
      </c>
      <c r="I5211" s="718" t="s">
        <v>528</v>
      </c>
      <c r="J5211" s="718" t="s">
        <v>547</v>
      </c>
      <c r="K5211" s="721" t="s">
        <v>567</v>
      </c>
      <c r="L5211" s="732">
        <v>7</v>
      </c>
      <c r="M5211" s="733">
        <v>60100</v>
      </c>
      <c r="N5211" s="734" t="s">
        <v>567</v>
      </c>
      <c r="O5211" s="732">
        <v>0</v>
      </c>
      <c r="P5211" s="733">
        <v>0</v>
      </c>
      <c r="Q5211" s="735" t="str">
        <f>+N5211</f>
        <v>16 - INDETERMINADO</v>
      </c>
      <c r="R5211" s="736" t="s">
        <v>523</v>
      </c>
    </row>
    <row r="5212" spans="1:18" s="28" customFormat="1" ht="12" x14ac:dyDescent="0.2">
      <c r="A5212" s="717" t="s">
        <v>514</v>
      </c>
      <c r="B5212" s="718" t="s">
        <v>549</v>
      </c>
      <c r="C5212" s="718" t="s">
        <v>147</v>
      </c>
      <c r="D5212" s="718" t="s">
        <v>1559</v>
      </c>
      <c r="E5212" s="719">
        <v>5000</v>
      </c>
      <c r="F5212" s="720" t="s">
        <v>1560</v>
      </c>
      <c r="G5212" s="718" t="s">
        <v>1561</v>
      </c>
      <c r="H5212" s="718" t="s">
        <v>565</v>
      </c>
      <c r="I5212" s="718" t="s">
        <v>528</v>
      </c>
      <c r="J5212" s="718" t="s">
        <v>1562</v>
      </c>
      <c r="K5212" s="721" t="s">
        <v>612</v>
      </c>
      <c r="L5212" s="732">
        <v>7</v>
      </c>
      <c r="M5212" s="733">
        <v>35600</v>
      </c>
      <c r="N5212" s="734" t="s">
        <v>542</v>
      </c>
      <c r="O5212" s="732">
        <v>0</v>
      </c>
      <c r="P5212" s="733">
        <v>0</v>
      </c>
      <c r="Q5212" s="735"/>
      <c r="R5212" s="736" t="s">
        <v>543</v>
      </c>
    </row>
    <row r="5213" spans="1:18" s="28" customFormat="1" ht="12" x14ac:dyDescent="0.2">
      <c r="A5213" s="717" t="s">
        <v>514</v>
      </c>
      <c r="B5213" s="718" t="s">
        <v>549</v>
      </c>
      <c r="C5213" s="718" t="s">
        <v>147</v>
      </c>
      <c r="D5213" s="718" t="s">
        <v>1582</v>
      </c>
      <c r="E5213" s="719">
        <v>6000</v>
      </c>
      <c r="F5213" s="720" t="s">
        <v>1583</v>
      </c>
      <c r="G5213" s="718" t="s">
        <v>1584</v>
      </c>
      <c r="H5213" s="718" t="s">
        <v>519</v>
      </c>
      <c r="I5213" s="718" t="s">
        <v>528</v>
      </c>
      <c r="J5213" s="718" t="s">
        <v>1585</v>
      </c>
      <c r="K5213" s="721" t="s">
        <v>530</v>
      </c>
      <c r="L5213" s="732">
        <v>7</v>
      </c>
      <c r="M5213" s="733">
        <v>42400</v>
      </c>
      <c r="N5213" s="734" t="s">
        <v>530</v>
      </c>
      <c r="O5213" s="732">
        <v>0</v>
      </c>
      <c r="P5213" s="733">
        <v>0</v>
      </c>
      <c r="Q5213" s="735" t="str">
        <f t="shared" ref="Q5213:Q5219" si="154">+N5213</f>
        <v>4 - INDETERMINADO</v>
      </c>
      <c r="R5213" s="736" t="s">
        <v>523</v>
      </c>
    </row>
    <row r="5214" spans="1:18" s="28" customFormat="1" ht="12" x14ac:dyDescent="0.2">
      <c r="A5214" s="717" t="s">
        <v>514</v>
      </c>
      <c r="B5214" s="718" t="s">
        <v>549</v>
      </c>
      <c r="C5214" s="718" t="s">
        <v>147</v>
      </c>
      <c r="D5214" s="718" t="s">
        <v>1357</v>
      </c>
      <c r="E5214" s="719">
        <v>3000</v>
      </c>
      <c r="F5214" s="720" t="s">
        <v>1592</v>
      </c>
      <c r="G5214" s="718" t="s">
        <v>1593</v>
      </c>
      <c r="H5214" s="718" t="s">
        <v>527</v>
      </c>
      <c r="I5214" s="718" t="s">
        <v>528</v>
      </c>
      <c r="J5214" s="718" t="s">
        <v>656</v>
      </c>
      <c r="K5214" s="721" t="s">
        <v>557</v>
      </c>
      <c r="L5214" s="732">
        <v>7</v>
      </c>
      <c r="M5214" s="733">
        <v>21600</v>
      </c>
      <c r="N5214" s="734" t="s">
        <v>557</v>
      </c>
      <c r="O5214" s="732">
        <v>0</v>
      </c>
      <c r="P5214" s="733">
        <v>0</v>
      </c>
      <c r="Q5214" s="735" t="str">
        <f t="shared" si="154"/>
        <v>13 - INDETERMINADO</v>
      </c>
      <c r="R5214" s="736" t="s">
        <v>523</v>
      </c>
    </row>
    <row r="5215" spans="1:18" s="28" customFormat="1" ht="12" x14ac:dyDescent="0.2">
      <c r="A5215" s="717" t="s">
        <v>514</v>
      </c>
      <c r="B5215" s="718" t="s">
        <v>549</v>
      </c>
      <c r="C5215" s="718" t="s">
        <v>147</v>
      </c>
      <c r="D5215" s="718" t="s">
        <v>667</v>
      </c>
      <c r="E5215" s="719">
        <v>3000</v>
      </c>
      <c r="F5215" s="720" t="s">
        <v>1594</v>
      </c>
      <c r="G5215" s="718" t="s">
        <v>1595</v>
      </c>
      <c r="H5215" s="718" t="s">
        <v>519</v>
      </c>
      <c r="I5215" s="718" t="s">
        <v>520</v>
      </c>
      <c r="J5215" s="718" t="s">
        <v>534</v>
      </c>
      <c r="K5215" s="721" t="s">
        <v>612</v>
      </c>
      <c r="L5215" s="732">
        <v>7</v>
      </c>
      <c r="M5215" s="733">
        <v>21600</v>
      </c>
      <c r="N5215" s="734" t="s">
        <v>612</v>
      </c>
      <c r="O5215" s="732">
        <v>0</v>
      </c>
      <c r="P5215" s="733">
        <v>0</v>
      </c>
      <c r="Q5215" s="735" t="str">
        <f t="shared" si="154"/>
        <v>15 - INDETERMINADO</v>
      </c>
      <c r="R5215" s="736" t="s">
        <v>523</v>
      </c>
    </row>
    <row r="5216" spans="1:18" s="28" customFormat="1" ht="12" x14ac:dyDescent="0.2">
      <c r="A5216" s="717" t="s">
        <v>514</v>
      </c>
      <c r="B5216" s="718" t="s">
        <v>549</v>
      </c>
      <c r="C5216" s="718" t="s">
        <v>147</v>
      </c>
      <c r="D5216" s="718" t="s">
        <v>1613</v>
      </c>
      <c r="E5216" s="719">
        <v>3000</v>
      </c>
      <c r="F5216" s="720" t="s">
        <v>1614</v>
      </c>
      <c r="G5216" s="718" t="s">
        <v>1615</v>
      </c>
      <c r="H5216" s="718" t="s">
        <v>930</v>
      </c>
      <c r="I5216" s="718" t="s">
        <v>528</v>
      </c>
      <c r="J5216" s="718" t="s">
        <v>931</v>
      </c>
      <c r="K5216" s="721" t="s">
        <v>557</v>
      </c>
      <c r="L5216" s="732">
        <v>7</v>
      </c>
      <c r="M5216" s="733">
        <v>21500</v>
      </c>
      <c r="N5216" s="734" t="s">
        <v>557</v>
      </c>
      <c r="O5216" s="732">
        <v>0</v>
      </c>
      <c r="P5216" s="733">
        <v>0</v>
      </c>
      <c r="Q5216" s="735" t="str">
        <f t="shared" si="154"/>
        <v>13 - INDETERMINADO</v>
      </c>
      <c r="R5216" s="736" t="s">
        <v>523</v>
      </c>
    </row>
    <row r="5217" spans="1:18" s="28" customFormat="1" ht="12" x14ac:dyDescent="0.2">
      <c r="A5217" s="717" t="s">
        <v>514</v>
      </c>
      <c r="B5217" s="718" t="s">
        <v>549</v>
      </c>
      <c r="C5217" s="718" t="s">
        <v>147</v>
      </c>
      <c r="D5217" s="718" t="s">
        <v>708</v>
      </c>
      <c r="E5217" s="719">
        <v>3000</v>
      </c>
      <c r="F5217" s="720" t="s">
        <v>1616</v>
      </c>
      <c r="G5217" s="718" t="s">
        <v>1617</v>
      </c>
      <c r="H5217" s="718" t="s">
        <v>527</v>
      </c>
      <c r="I5217" s="718" t="s">
        <v>528</v>
      </c>
      <c r="J5217" s="718" t="s">
        <v>1618</v>
      </c>
      <c r="K5217" s="721" t="s">
        <v>612</v>
      </c>
      <c r="L5217" s="732">
        <v>7</v>
      </c>
      <c r="M5217" s="733">
        <v>21600</v>
      </c>
      <c r="N5217" s="734" t="s">
        <v>612</v>
      </c>
      <c r="O5217" s="732">
        <v>0</v>
      </c>
      <c r="P5217" s="733">
        <v>0</v>
      </c>
      <c r="Q5217" s="735" t="str">
        <f t="shared" si="154"/>
        <v>15 - INDETERMINADO</v>
      </c>
      <c r="R5217" s="736" t="s">
        <v>523</v>
      </c>
    </row>
    <row r="5218" spans="1:18" s="28" customFormat="1" ht="12" x14ac:dyDescent="0.2">
      <c r="A5218" s="717" t="s">
        <v>514</v>
      </c>
      <c r="B5218" s="718" t="s">
        <v>549</v>
      </c>
      <c r="C5218" s="718" t="s">
        <v>147</v>
      </c>
      <c r="D5218" s="718" t="s">
        <v>881</v>
      </c>
      <c r="E5218" s="719">
        <v>3000</v>
      </c>
      <c r="F5218" s="720" t="s">
        <v>1619</v>
      </c>
      <c r="G5218" s="718" t="s">
        <v>1620</v>
      </c>
      <c r="H5218" s="718" t="s">
        <v>527</v>
      </c>
      <c r="I5218" s="718" t="s">
        <v>528</v>
      </c>
      <c r="J5218" s="718" t="s">
        <v>1217</v>
      </c>
      <c r="K5218" s="721" t="s">
        <v>700</v>
      </c>
      <c r="L5218" s="732">
        <v>7</v>
      </c>
      <c r="M5218" s="733">
        <v>21600</v>
      </c>
      <c r="N5218" s="734" t="s">
        <v>700</v>
      </c>
      <c r="O5218" s="732">
        <v>0</v>
      </c>
      <c r="P5218" s="733">
        <v>0</v>
      </c>
      <c r="Q5218" s="735" t="str">
        <f t="shared" si="154"/>
        <v>3 - INDETERMINADO</v>
      </c>
      <c r="R5218" s="736" t="s">
        <v>523</v>
      </c>
    </row>
    <row r="5219" spans="1:18" s="28" customFormat="1" ht="12" x14ac:dyDescent="0.2">
      <c r="A5219" s="717" t="s">
        <v>514</v>
      </c>
      <c r="B5219" s="718" t="s">
        <v>549</v>
      </c>
      <c r="C5219" s="718" t="s">
        <v>147</v>
      </c>
      <c r="D5219" s="718" t="s">
        <v>536</v>
      </c>
      <c r="E5219" s="719">
        <v>3000</v>
      </c>
      <c r="F5219" s="720" t="s">
        <v>1624</v>
      </c>
      <c r="G5219" s="718" t="s">
        <v>1625</v>
      </c>
      <c r="H5219" s="718" t="s">
        <v>527</v>
      </c>
      <c r="I5219" s="718" t="s">
        <v>528</v>
      </c>
      <c r="J5219" s="718" t="s">
        <v>592</v>
      </c>
      <c r="K5219" s="721" t="s">
        <v>541</v>
      </c>
      <c r="L5219" s="732">
        <v>7</v>
      </c>
      <c r="M5219" s="733">
        <v>21600</v>
      </c>
      <c r="N5219" s="734" t="s">
        <v>541</v>
      </c>
      <c r="O5219" s="732">
        <v>0</v>
      </c>
      <c r="P5219" s="733">
        <v>0</v>
      </c>
      <c r="Q5219" s="735" t="str">
        <f t="shared" si="154"/>
        <v>5 - INDETERMINADO</v>
      </c>
      <c r="R5219" s="736" t="s">
        <v>523</v>
      </c>
    </row>
    <row r="5220" spans="1:18" s="28" customFormat="1" ht="12" x14ac:dyDescent="0.2">
      <c r="A5220" s="717" t="s">
        <v>514</v>
      </c>
      <c r="B5220" s="718" t="s">
        <v>549</v>
      </c>
      <c r="C5220" s="718" t="s">
        <v>147</v>
      </c>
      <c r="D5220" s="718" t="s">
        <v>544</v>
      </c>
      <c r="E5220" s="719">
        <v>4000</v>
      </c>
      <c r="F5220" s="720" t="s">
        <v>1626</v>
      </c>
      <c r="G5220" s="718" t="s">
        <v>1627</v>
      </c>
      <c r="H5220" s="718" t="s">
        <v>519</v>
      </c>
      <c r="I5220" s="718" t="s">
        <v>528</v>
      </c>
      <c r="J5220" s="718" t="s">
        <v>547</v>
      </c>
      <c r="K5220" s="721" t="s">
        <v>1628</v>
      </c>
      <c r="L5220" s="732">
        <v>7</v>
      </c>
      <c r="M5220" s="733">
        <v>28600</v>
      </c>
      <c r="N5220" s="734" t="s">
        <v>1628</v>
      </c>
      <c r="O5220" s="732">
        <v>0</v>
      </c>
      <c r="P5220" s="733">
        <v>0</v>
      </c>
      <c r="Q5220" s="735"/>
      <c r="R5220" s="736" t="s">
        <v>543</v>
      </c>
    </row>
    <row r="5221" spans="1:18" s="28" customFormat="1" ht="12" x14ac:dyDescent="0.2">
      <c r="A5221" s="717" t="s">
        <v>514</v>
      </c>
      <c r="B5221" s="718" t="s">
        <v>549</v>
      </c>
      <c r="C5221" s="718" t="s">
        <v>147</v>
      </c>
      <c r="D5221" s="718" t="s">
        <v>657</v>
      </c>
      <c r="E5221" s="719">
        <v>3000</v>
      </c>
      <c r="F5221" s="720" t="s">
        <v>1629</v>
      </c>
      <c r="G5221" s="718" t="s">
        <v>1630</v>
      </c>
      <c r="H5221" s="718"/>
      <c r="I5221" s="718" t="s">
        <v>520</v>
      </c>
      <c r="J5221" s="718" t="s">
        <v>943</v>
      </c>
      <c r="K5221" s="721" t="s">
        <v>557</v>
      </c>
      <c r="L5221" s="732">
        <v>7</v>
      </c>
      <c r="M5221" s="733">
        <v>21000</v>
      </c>
      <c r="N5221" s="734" t="s">
        <v>542</v>
      </c>
      <c r="O5221" s="732">
        <v>0</v>
      </c>
      <c r="P5221" s="733">
        <v>0</v>
      </c>
      <c r="Q5221" s="735"/>
      <c r="R5221" s="736" t="s">
        <v>543</v>
      </c>
    </row>
    <row r="5222" spans="1:18" s="28" customFormat="1" ht="12" x14ac:dyDescent="0.2">
      <c r="A5222" s="717" t="s">
        <v>514</v>
      </c>
      <c r="B5222" s="718" t="s">
        <v>549</v>
      </c>
      <c r="C5222" s="718" t="s">
        <v>147</v>
      </c>
      <c r="D5222" s="718" t="s">
        <v>585</v>
      </c>
      <c r="E5222" s="719">
        <v>3000</v>
      </c>
      <c r="F5222" s="720" t="s">
        <v>1640</v>
      </c>
      <c r="G5222" s="718" t="s">
        <v>1641</v>
      </c>
      <c r="H5222" s="718"/>
      <c r="I5222" s="718" t="s">
        <v>528</v>
      </c>
      <c r="J5222" s="718" t="s">
        <v>1642</v>
      </c>
      <c r="K5222" s="721" t="s">
        <v>557</v>
      </c>
      <c r="L5222" s="732">
        <v>7</v>
      </c>
      <c r="M5222" s="733">
        <v>21600</v>
      </c>
      <c r="N5222" s="734" t="s">
        <v>557</v>
      </c>
      <c r="O5222" s="732">
        <v>0</v>
      </c>
      <c r="P5222" s="733">
        <v>0</v>
      </c>
      <c r="Q5222" s="735" t="str">
        <f t="shared" ref="Q5222:Q5231" si="155">+N5222</f>
        <v>13 - INDETERMINADO</v>
      </c>
      <c r="R5222" s="736" t="s">
        <v>523</v>
      </c>
    </row>
    <row r="5223" spans="1:18" s="28" customFormat="1" ht="12" x14ac:dyDescent="0.2">
      <c r="A5223" s="717" t="s">
        <v>514</v>
      </c>
      <c r="B5223" s="718" t="s">
        <v>549</v>
      </c>
      <c r="C5223" s="718" t="s">
        <v>147</v>
      </c>
      <c r="D5223" s="718" t="s">
        <v>554</v>
      </c>
      <c r="E5223" s="719">
        <v>3000</v>
      </c>
      <c r="F5223" s="720" t="s">
        <v>1650</v>
      </c>
      <c r="G5223" s="718" t="s">
        <v>1651</v>
      </c>
      <c r="H5223" s="718" t="s">
        <v>527</v>
      </c>
      <c r="I5223" s="718" t="s">
        <v>528</v>
      </c>
      <c r="J5223" s="718" t="s">
        <v>1652</v>
      </c>
      <c r="K5223" s="721" t="s">
        <v>557</v>
      </c>
      <c r="L5223" s="732">
        <v>7</v>
      </c>
      <c r="M5223" s="733">
        <v>21600</v>
      </c>
      <c r="N5223" s="734" t="s">
        <v>557</v>
      </c>
      <c r="O5223" s="732">
        <v>0</v>
      </c>
      <c r="P5223" s="733">
        <v>0</v>
      </c>
      <c r="Q5223" s="735" t="str">
        <f t="shared" si="155"/>
        <v>13 - INDETERMINADO</v>
      </c>
      <c r="R5223" s="736" t="s">
        <v>523</v>
      </c>
    </row>
    <row r="5224" spans="1:18" s="28" customFormat="1" ht="12" x14ac:dyDescent="0.2">
      <c r="A5224" s="717" t="s">
        <v>514</v>
      </c>
      <c r="B5224" s="718" t="s">
        <v>549</v>
      </c>
      <c r="C5224" s="718" t="s">
        <v>147</v>
      </c>
      <c r="D5224" s="718" t="s">
        <v>995</v>
      </c>
      <c r="E5224" s="719">
        <v>3000</v>
      </c>
      <c r="F5224" s="720" t="s">
        <v>1662</v>
      </c>
      <c r="G5224" s="718" t="s">
        <v>1663</v>
      </c>
      <c r="H5224" s="718" t="s">
        <v>539</v>
      </c>
      <c r="I5224" s="718" t="s">
        <v>528</v>
      </c>
      <c r="J5224" s="718" t="s">
        <v>1664</v>
      </c>
      <c r="K5224" s="721" t="s">
        <v>567</v>
      </c>
      <c r="L5224" s="732">
        <v>7</v>
      </c>
      <c r="M5224" s="733">
        <v>21600</v>
      </c>
      <c r="N5224" s="734" t="s">
        <v>567</v>
      </c>
      <c r="O5224" s="732">
        <v>0</v>
      </c>
      <c r="P5224" s="733">
        <v>0</v>
      </c>
      <c r="Q5224" s="735" t="str">
        <f t="shared" si="155"/>
        <v>16 - INDETERMINADO</v>
      </c>
      <c r="R5224" s="736" t="s">
        <v>523</v>
      </c>
    </row>
    <row r="5225" spans="1:18" s="28" customFormat="1" ht="12" x14ac:dyDescent="0.2">
      <c r="A5225" s="717" t="s">
        <v>514</v>
      </c>
      <c r="B5225" s="718" t="s">
        <v>549</v>
      </c>
      <c r="C5225" s="718" t="s">
        <v>147</v>
      </c>
      <c r="D5225" s="718" t="s">
        <v>841</v>
      </c>
      <c r="E5225" s="719">
        <v>3000</v>
      </c>
      <c r="F5225" s="720" t="s">
        <v>1667</v>
      </c>
      <c r="G5225" s="718" t="s">
        <v>1668</v>
      </c>
      <c r="H5225" s="718" t="s">
        <v>539</v>
      </c>
      <c r="I5225" s="718" t="s">
        <v>528</v>
      </c>
      <c r="J5225" s="718" t="s">
        <v>596</v>
      </c>
      <c r="K5225" s="721" t="s">
        <v>700</v>
      </c>
      <c r="L5225" s="732">
        <v>7</v>
      </c>
      <c r="M5225" s="733">
        <v>21600</v>
      </c>
      <c r="N5225" s="734" t="s">
        <v>700</v>
      </c>
      <c r="O5225" s="732">
        <v>0</v>
      </c>
      <c r="P5225" s="733">
        <v>0</v>
      </c>
      <c r="Q5225" s="735" t="str">
        <f t="shared" si="155"/>
        <v>3 - INDETERMINADO</v>
      </c>
      <c r="R5225" s="736" t="s">
        <v>523</v>
      </c>
    </row>
    <row r="5226" spans="1:18" s="28" customFormat="1" ht="12" x14ac:dyDescent="0.2">
      <c r="A5226" s="717" t="s">
        <v>514</v>
      </c>
      <c r="B5226" s="718" t="s">
        <v>549</v>
      </c>
      <c r="C5226" s="718" t="s">
        <v>147</v>
      </c>
      <c r="D5226" s="718" t="s">
        <v>554</v>
      </c>
      <c r="E5226" s="719">
        <v>3000</v>
      </c>
      <c r="F5226" s="720" t="s">
        <v>1669</v>
      </c>
      <c r="G5226" s="718" t="s">
        <v>1670</v>
      </c>
      <c r="H5226" s="718" t="s">
        <v>930</v>
      </c>
      <c r="I5226" s="718" t="s">
        <v>528</v>
      </c>
      <c r="J5226" s="718" t="s">
        <v>931</v>
      </c>
      <c r="K5226" s="721" t="s">
        <v>557</v>
      </c>
      <c r="L5226" s="732">
        <v>7</v>
      </c>
      <c r="M5226" s="733">
        <v>21393.33</v>
      </c>
      <c r="N5226" s="734" t="s">
        <v>557</v>
      </c>
      <c r="O5226" s="732">
        <v>0</v>
      </c>
      <c r="P5226" s="733">
        <v>0</v>
      </c>
      <c r="Q5226" s="735" t="str">
        <f t="shared" si="155"/>
        <v>13 - INDETERMINADO</v>
      </c>
      <c r="R5226" s="736" t="s">
        <v>523</v>
      </c>
    </row>
    <row r="5227" spans="1:18" s="28" customFormat="1" ht="12" x14ac:dyDescent="0.2">
      <c r="A5227" s="717" t="s">
        <v>514</v>
      </c>
      <c r="B5227" s="718" t="s">
        <v>549</v>
      </c>
      <c r="C5227" s="718" t="s">
        <v>147</v>
      </c>
      <c r="D5227" s="718" t="s">
        <v>800</v>
      </c>
      <c r="E5227" s="719">
        <v>3000</v>
      </c>
      <c r="F5227" s="720" t="s">
        <v>1671</v>
      </c>
      <c r="G5227" s="718" t="s">
        <v>1672</v>
      </c>
      <c r="H5227" s="718" t="s">
        <v>539</v>
      </c>
      <c r="I5227" s="718" t="s">
        <v>528</v>
      </c>
      <c r="J5227" s="718" t="s">
        <v>596</v>
      </c>
      <c r="K5227" s="721" t="s">
        <v>612</v>
      </c>
      <c r="L5227" s="732">
        <v>7</v>
      </c>
      <c r="M5227" s="733">
        <v>21593.33</v>
      </c>
      <c r="N5227" s="734" t="s">
        <v>612</v>
      </c>
      <c r="O5227" s="732">
        <v>0</v>
      </c>
      <c r="P5227" s="733">
        <v>0</v>
      </c>
      <c r="Q5227" s="735" t="str">
        <f t="shared" si="155"/>
        <v>15 - INDETERMINADO</v>
      </c>
      <c r="R5227" s="736" t="s">
        <v>523</v>
      </c>
    </row>
    <row r="5228" spans="1:18" s="28" customFormat="1" ht="12" x14ac:dyDescent="0.2">
      <c r="A5228" s="717" t="s">
        <v>514</v>
      </c>
      <c r="B5228" s="718" t="s">
        <v>549</v>
      </c>
      <c r="C5228" s="718" t="s">
        <v>147</v>
      </c>
      <c r="D5228" s="718" t="s">
        <v>1488</v>
      </c>
      <c r="E5228" s="719">
        <v>3000</v>
      </c>
      <c r="F5228" s="720" t="s">
        <v>1673</v>
      </c>
      <c r="G5228" s="718" t="s">
        <v>1674</v>
      </c>
      <c r="H5228" s="718" t="s">
        <v>930</v>
      </c>
      <c r="I5228" s="718" t="s">
        <v>520</v>
      </c>
      <c r="J5228" s="718" t="s">
        <v>1635</v>
      </c>
      <c r="K5228" s="721" t="s">
        <v>612</v>
      </c>
      <c r="L5228" s="732">
        <v>7</v>
      </c>
      <c r="M5228" s="733">
        <v>21600</v>
      </c>
      <c r="N5228" s="734" t="s">
        <v>612</v>
      </c>
      <c r="O5228" s="732">
        <v>0</v>
      </c>
      <c r="P5228" s="733">
        <v>0</v>
      </c>
      <c r="Q5228" s="735" t="str">
        <f t="shared" si="155"/>
        <v>15 - INDETERMINADO</v>
      </c>
      <c r="R5228" s="736" t="s">
        <v>523</v>
      </c>
    </row>
    <row r="5229" spans="1:18" s="28" customFormat="1" ht="12" x14ac:dyDescent="0.2">
      <c r="A5229" s="717" t="s">
        <v>514</v>
      </c>
      <c r="B5229" s="718" t="s">
        <v>549</v>
      </c>
      <c r="C5229" s="718" t="s">
        <v>147</v>
      </c>
      <c r="D5229" s="718" t="s">
        <v>1223</v>
      </c>
      <c r="E5229" s="719">
        <v>3000</v>
      </c>
      <c r="F5229" s="720" t="s">
        <v>1682</v>
      </c>
      <c r="G5229" s="718" t="s">
        <v>1683</v>
      </c>
      <c r="H5229" s="718" t="s">
        <v>539</v>
      </c>
      <c r="I5229" s="718" t="s">
        <v>528</v>
      </c>
      <c r="J5229" s="718" t="s">
        <v>1684</v>
      </c>
      <c r="K5229" s="721" t="s">
        <v>557</v>
      </c>
      <c r="L5229" s="732">
        <v>7</v>
      </c>
      <c r="M5229" s="733">
        <v>21500</v>
      </c>
      <c r="N5229" s="734" t="s">
        <v>557</v>
      </c>
      <c r="O5229" s="732">
        <v>0</v>
      </c>
      <c r="P5229" s="733">
        <v>0</v>
      </c>
      <c r="Q5229" s="735" t="str">
        <f t="shared" si="155"/>
        <v>13 - INDETERMINADO</v>
      </c>
      <c r="R5229" s="736" t="s">
        <v>523</v>
      </c>
    </row>
    <row r="5230" spans="1:18" s="28" customFormat="1" ht="12" x14ac:dyDescent="0.2">
      <c r="A5230" s="717" t="s">
        <v>514</v>
      </c>
      <c r="B5230" s="718" t="s">
        <v>549</v>
      </c>
      <c r="C5230" s="718" t="s">
        <v>147</v>
      </c>
      <c r="D5230" s="718" t="s">
        <v>536</v>
      </c>
      <c r="E5230" s="719">
        <v>3000</v>
      </c>
      <c r="F5230" s="720" t="s">
        <v>1693</v>
      </c>
      <c r="G5230" s="718" t="s">
        <v>1694</v>
      </c>
      <c r="H5230" s="718" t="s">
        <v>539</v>
      </c>
      <c r="I5230" s="718" t="s">
        <v>520</v>
      </c>
      <c r="J5230" s="718" t="s">
        <v>1695</v>
      </c>
      <c r="K5230" s="721" t="s">
        <v>541</v>
      </c>
      <c r="L5230" s="732">
        <v>7</v>
      </c>
      <c r="M5230" s="733">
        <v>21600</v>
      </c>
      <c r="N5230" s="734" t="s">
        <v>541</v>
      </c>
      <c r="O5230" s="732">
        <v>0</v>
      </c>
      <c r="P5230" s="733">
        <v>0</v>
      </c>
      <c r="Q5230" s="735" t="str">
        <f t="shared" si="155"/>
        <v>5 - INDETERMINADO</v>
      </c>
      <c r="R5230" s="736" t="s">
        <v>523</v>
      </c>
    </row>
    <row r="5231" spans="1:18" s="28" customFormat="1" ht="12" x14ac:dyDescent="0.2">
      <c r="A5231" s="717" t="s">
        <v>514</v>
      </c>
      <c r="B5231" s="718" t="s">
        <v>549</v>
      </c>
      <c r="C5231" s="718" t="s">
        <v>147</v>
      </c>
      <c r="D5231" s="718" t="s">
        <v>585</v>
      </c>
      <c r="E5231" s="719">
        <v>3000</v>
      </c>
      <c r="F5231" s="720" t="s">
        <v>1705</v>
      </c>
      <c r="G5231" s="718" t="s">
        <v>1706</v>
      </c>
      <c r="H5231" s="718"/>
      <c r="I5231" s="718" t="s">
        <v>520</v>
      </c>
      <c r="J5231" s="718" t="s">
        <v>1707</v>
      </c>
      <c r="K5231" s="721" t="s">
        <v>557</v>
      </c>
      <c r="L5231" s="732">
        <v>7</v>
      </c>
      <c r="M5231" s="733">
        <v>21600</v>
      </c>
      <c r="N5231" s="734" t="s">
        <v>557</v>
      </c>
      <c r="O5231" s="732">
        <v>0</v>
      </c>
      <c r="P5231" s="733">
        <v>0</v>
      </c>
      <c r="Q5231" s="735" t="str">
        <f t="shared" si="155"/>
        <v>13 - INDETERMINADO</v>
      </c>
      <c r="R5231" s="736" t="s">
        <v>523</v>
      </c>
    </row>
    <row r="5232" spans="1:18" s="28" customFormat="1" ht="12" x14ac:dyDescent="0.2">
      <c r="A5232" s="717" t="s">
        <v>514</v>
      </c>
      <c r="B5232" s="718" t="s">
        <v>549</v>
      </c>
      <c r="C5232" s="718" t="s">
        <v>147</v>
      </c>
      <c r="D5232" s="718" t="s">
        <v>800</v>
      </c>
      <c r="E5232" s="719">
        <v>3000</v>
      </c>
      <c r="F5232" s="720" t="s">
        <v>1711</v>
      </c>
      <c r="G5232" s="718" t="s">
        <v>1712</v>
      </c>
      <c r="H5232" s="718" t="s">
        <v>519</v>
      </c>
      <c r="I5232" s="718" t="s">
        <v>528</v>
      </c>
      <c r="J5232" s="718" t="s">
        <v>547</v>
      </c>
      <c r="K5232" s="721" t="s">
        <v>557</v>
      </c>
      <c r="L5232" s="732">
        <v>4</v>
      </c>
      <c r="M5232" s="733">
        <v>11700</v>
      </c>
      <c r="N5232" s="734" t="s">
        <v>542</v>
      </c>
      <c r="O5232" s="732">
        <v>0</v>
      </c>
      <c r="P5232" s="733">
        <v>0</v>
      </c>
      <c r="Q5232" s="735"/>
      <c r="R5232" s="736" t="s">
        <v>543</v>
      </c>
    </row>
    <row r="5233" spans="1:18" s="28" customFormat="1" ht="12" x14ac:dyDescent="0.2">
      <c r="A5233" s="717" t="s">
        <v>514</v>
      </c>
      <c r="B5233" s="718" t="s">
        <v>549</v>
      </c>
      <c r="C5233" s="718" t="s">
        <v>147</v>
      </c>
      <c r="D5233" s="718" t="s">
        <v>1715</v>
      </c>
      <c r="E5233" s="719">
        <v>5000</v>
      </c>
      <c r="F5233" s="720" t="s">
        <v>1716</v>
      </c>
      <c r="G5233" s="718" t="s">
        <v>1717</v>
      </c>
      <c r="H5233" s="718" t="s">
        <v>519</v>
      </c>
      <c r="I5233" s="718" t="s">
        <v>528</v>
      </c>
      <c r="J5233" s="718" t="s">
        <v>600</v>
      </c>
      <c r="K5233" s="721" t="s">
        <v>612</v>
      </c>
      <c r="L5233" s="732">
        <v>7</v>
      </c>
      <c r="M5233" s="733">
        <v>35433.33</v>
      </c>
      <c r="N5233" s="734" t="s">
        <v>612</v>
      </c>
      <c r="O5233" s="732">
        <v>0</v>
      </c>
      <c r="P5233" s="733">
        <v>0</v>
      </c>
      <c r="Q5233" s="735" t="str">
        <f t="shared" ref="Q5233:Q5242" si="156">+N5233</f>
        <v>15 - INDETERMINADO</v>
      </c>
      <c r="R5233" s="736" t="s">
        <v>523</v>
      </c>
    </row>
    <row r="5234" spans="1:18" s="28" customFormat="1" ht="12" x14ac:dyDescent="0.2">
      <c r="A5234" s="717" t="s">
        <v>514</v>
      </c>
      <c r="B5234" s="718" t="s">
        <v>549</v>
      </c>
      <c r="C5234" s="718" t="s">
        <v>147</v>
      </c>
      <c r="D5234" s="718" t="s">
        <v>1725</v>
      </c>
      <c r="E5234" s="719">
        <v>8500</v>
      </c>
      <c r="F5234" s="720" t="s">
        <v>1726</v>
      </c>
      <c r="G5234" s="718" t="s">
        <v>1727</v>
      </c>
      <c r="H5234" s="718" t="s">
        <v>527</v>
      </c>
      <c r="I5234" s="718" t="s">
        <v>528</v>
      </c>
      <c r="J5234" s="718" t="s">
        <v>1384</v>
      </c>
      <c r="K5234" s="721" t="s">
        <v>700</v>
      </c>
      <c r="L5234" s="732">
        <v>7</v>
      </c>
      <c r="M5234" s="733">
        <v>60100</v>
      </c>
      <c r="N5234" s="734" t="s">
        <v>700</v>
      </c>
      <c r="O5234" s="732">
        <v>0</v>
      </c>
      <c r="P5234" s="733">
        <v>0</v>
      </c>
      <c r="Q5234" s="735" t="str">
        <f t="shared" si="156"/>
        <v>3 - INDETERMINADO</v>
      </c>
      <c r="R5234" s="736" t="s">
        <v>523</v>
      </c>
    </row>
    <row r="5235" spans="1:18" s="28" customFormat="1" ht="12" x14ac:dyDescent="0.2">
      <c r="A5235" s="717" t="s">
        <v>514</v>
      </c>
      <c r="B5235" s="718" t="s">
        <v>549</v>
      </c>
      <c r="C5235" s="718" t="s">
        <v>147</v>
      </c>
      <c r="D5235" s="718" t="s">
        <v>708</v>
      </c>
      <c r="E5235" s="719">
        <v>3000</v>
      </c>
      <c r="F5235" s="720" t="s">
        <v>1736</v>
      </c>
      <c r="G5235" s="718" t="s">
        <v>1737</v>
      </c>
      <c r="H5235" s="718" t="s">
        <v>527</v>
      </c>
      <c r="I5235" s="718" t="s">
        <v>528</v>
      </c>
      <c r="J5235" s="718" t="s">
        <v>1738</v>
      </c>
      <c r="K5235" s="721" t="s">
        <v>612</v>
      </c>
      <c r="L5235" s="732">
        <v>7</v>
      </c>
      <c r="M5235" s="733">
        <v>21600</v>
      </c>
      <c r="N5235" s="734" t="s">
        <v>612</v>
      </c>
      <c r="O5235" s="732">
        <v>0</v>
      </c>
      <c r="P5235" s="733">
        <v>0</v>
      </c>
      <c r="Q5235" s="735" t="str">
        <f t="shared" si="156"/>
        <v>15 - INDETERMINADO</v>
      </c>
      <c r="R5235" s="736" t="s">
        <v>523</v>
      </c>
    </row>
    <row r="5236" spans="1:18" s="28" customFormat="1" ht="12" x14ac:dyDescent="0.2">
      <c r="A5236" s="717" t="s">
        <v>514</v>
      </c>
      <c r="B5236" s="718" t="s">
        <v>549</v>
      </c>
      <c r="C5236" s="718" t="s">
        <v>147</v>
      </c>
      <c r="D5236" s="718" t="s">
        <v>608</v>
      </c>
      <c r="E5236" s="719">
        <v>2000</v>
      </c>
      <c r="F5236" s="720" t="s">
        <v>1752</v>
      </c>
      <c r="G5236" s="718" t="s">
        <v>1753</v>
      </c>
      <c r="H5236" s="718" t="s">
        <v>623</v>
      </c>
      <c r="I5236" s="718" t="s">
        <v>738</v>
      </c>
      <c r="J5236" s="718" t="s">
        <v>624</v>
      </c>
      <c r="K5236" s="721" t="s">
        <v>700</v>
      </c>
      <c r="L5236" s="732">
        <v>7</v>
      </c>
      <c r="M5236" s="733">
        <v>14600</v>
      </c>
      <c r="N5236" s="734" t="s">
        <v>700</v>
      </c>
      <c r="O5236" s="732">
        <v>0</v>
      </c>
      <c r="P5236" s="733">
        <v>0</v>
      </c>
      <c r="Q5236" s="735" t="str">
        <f t="shared" si="156"/>
        <v>3 - INDETERMINADO</v>
      </c>
      <c r="R5236" s="736" t="s">
        <v>523</v>
      </c>
    </row>
    <row r="5237" spans="1:18" s="28" customFormat="1" ht="12" x14ac:dyDescent="0.2">
      <c r="A5237" s="717" t="s">
        <v>514</v>
      </c>
      <c r="B5237" s="718" t="s">
        <v>549</v>
      </c>
      <c r="C5237" s="718" t="s">
        <v>147</v>
      </c>
      <c r="D5237" s="718" t="s">
        <v>1757</v>
      </c>
      <c r="E5237" s="719">
        <v>3000</v>
      </c>
      <c r="F5237" s="720" t="s">
        <v>1758</v>
      </c>
      <c r="G5237" s="718" t="s">
        <v>1759</v>
      </c>
      <c r="H5237" s="718" t="s">
        <v>519</v>
      </c>
      <c r="I5237" s="718" t="s">
        <v>520</v>
      </c>
      <c r="J5237" s="718" t="s">
        <v>534</v>
      </c>
      <c r="K5237" s="721" t="s">
        <v>557</v>
      </c>
      <c r="L5237" s="732">
        <v>7</v>
      </c>
      <c r="M5237" s="733">
        <v>20793.330000000002</v>
      </c>
      <c r="N5237" s="734" t="s">
        <v>557</v>
      </c>
      <c r="O5237" s="732">
        <v>0</v>
      </c>
      <c r="P5237" s="733">
        <v>0</v>
      </c>
      <c r="Q5237" s="735" t="str">
        <f t="shared" si="156"/>
        <v>13 - INDETERMINADO</v>
      </c>
      <c r="R5237" s="736" t="s">
        <v>523</v>
      </c>
    </row>
    <row r="5238" spans="1:18" s="28" customFormat="1" ht="12" x14ac:dyDescent="0.2">
      <c r="A5238" s="717" t="s">
        <v>514</v>
      </c>
      <c r="B5238" s="718" t="s">
        <v>549</v>
      </c>
      <c r="C5238" s="718" t="s">
        <v>147</v>
      </c>
      <c r="D5238" s="718" t="s">
        <v>1762</v>
      </c>
      <c r="E5238" s="719">
        <v>5000</v>
      </c>
      <c r="F5238" s="720" t="s">
        <v>1763</v>
      </c>
      <c r="G5238" s="718" t="s">
        <v>1764</v>
      </c>
      <c r="H5238" s="718" t="s">
        <v>565</v>
      </c>
      <c r="I5238" s="718" t="s">
        <v>528</v>
      </c>
      <c r="J5238" s="718" t="s">
        <v>566</v>
      </c>
      <c r="K5238" s="721" t="s">
        <v>530</v>
      </c>
      <c r="L5238" s="732">
        <v>7</v>
      </c>
      <c r="M5238" s="733">
        <v>35600</v>
      </c>
      <c r="N5238" s="734" t="s">
        <v>530</v>
      </c>
      <c r="O5238" s="732">
        <v>0</v>
      </c>
      <c r="P5238" s="733">
        <v>0</v>
      </c>
      <c r="Q5238" s="735" t="str">
        <f t="shared" si="156"/>
        <v>4 - INDETERMINADO</v>
      </c>
      <c r="R5238" s="736" t="s">
        <v>523</v>
      </c>
    </row>
    <row r="5239" spans="1:18" s="28" customFormat="1" ht="12" x14ac:dyDescent="0.2">
      <c r="A5239" s="717" t="s">
        <v>514</v>
      </c>
      <c r="B5239" s="718" t="s">
        <v>549</v>
      </c>
      <c r="C5239" s="718" t="s">
        <v>147</v>
      </c>
      <c r="D5239" s="718" t="s">
        <v>1488</v>
      </c>
      <c r="E5239" s="719">
        <v>3000</v>
      </c>
      <c r="F5239" s="720" t="s">
        <v>1765</v>
      </c>
      <c r="G5239" s="718" t="s">
        <v>1766</v>
      </c>
      <c r="H5239" s="718" t="s">
        <v>527</v>
      </c>
      <c r="I5239" s="718" t="s">
        <v>528</v>
      </c>
      <c r="J5239" s="718" t="s">
        <v>1767</v>
      </c>
      <c r="K5239" s="721" t="s">
        <v>612</v>
      </c>
      <c r="L5239" s="732">
        <v>7</v>
      </c>
      <c r="M5239" s="733">
        <v>21490.63</v>
      </c>
      <c r="N5239" s="734" t="s">
        <v>612</v>
      </c>
      <c r="O5239" s="732">
        <v>0</v>
      </c>
      <c r="P5239" s="733">
        <v>0</v>
      </c>
      <c r="Q5239" s="735" t="str">
        <f t="shared" si="156"/>
        <v>15 - INDETERMINADO</v>
      </c>
      <c r="R5239" s="736" t="s">
        <v>523</v>
      </c>
    </row>
    <row r="5240" spans="1:18" s="28" customFormat="1" ht="12" x14ac:dyDescent="0.2">
      <c r="A5240" s="717" t="s">
        <v>514</v>
      </c>
      <c r="B5240" s="718" t="s">
        <v>549</v>
      </c>
      <c r="C5240" s="718" t="s">
        <v>147</v>
      </c>
      <c r="D5240" s="718" t="s">
        <v>618</v>
      </c>
      <c r="E5240" s="719">
        <v>3000</v>
      </c>
      <c r="F5240" s="720" t="s">
        <v>1798</v>
      </c>
      <c r="G5240" s="718" t="s">
        <v>1799</v>
      </c>
      <c r="H5240" s="718" t="s">
        <v>519</v>
      </c>
      <c r="I5240" s="718" t="s">
        <v>520</v>
      </c>
      <c r="J5240" s="718" t="s">
        <v>534</v>
      </c>
      <c r="K5240" s="721" t="s">
        <v>557</v>
      </c>
      <c r="L5240" s="732">
        <v>7</v>
      </c>
      <c r="M5240" s="733">
        <v>21600</v>
      </c>
      <c r="N5240" s="734" t="s">
        <v>557</v>
      </c>
      <c r="O5240" s="732">
        <v>0</v>
      </c>
      <c r="P5240" s="733">
        <v>0</v>
      </c>
      <c r="Q5240" s="735" t="str">
        <f t="shared" si="156"/>
        <v>13 - INDETERMINADO</v>
      </c>
      <c r="R5240" s="736" t="s">
        <v>523</v>
      </c>
    </row>
    <row r="5241" spans="1:18" s="28" customFormat="1" ht="12" x14ac:dyDescent="0.2">
      <c r="A5241" s="717" t="s">
        <v>514</v>
      </c>
      <c r="B5241" s="718" t="s">
        <v>549</v>
      </c>
      <c r="C5241" s="718" t="s">
        <v>147</v>
      </c>
      <c r="D5241" s="718" t="s">
        <v>1613</v>
      </c>
      <c r="E5241" s="719">
        <v>3000</v>
      </c>
      <c r="F5241" s="720" t="s">
        <v>1800</v>
      </c>
      <c r="G5241" s="718" t="s">
        <v>1801</v>
      </c>
      <c r="H5241" s="718" t="s">
        <v>930</v>
      </c>
      <c r="I5241" s="718" t="s">
        <v>528</v>
      </c>
      <c r="J5241" s="718" t="s">
        <v>931</v>
      </c>
      <c r="K5241" s="721" t="s">
        <v>557</v>
      </c>
      <c r="L5241" s="732">
        <v>7</v>
      </c>
      <c r="M5241" s="733">
        <v>21500</v>
      </c>
      <c r="N5241" s="734" t="s">
        <v>557</v>
      </c>
      <c r="O5241" s="732">
        <v>0</v>
      </c>
      <c r="P5241" s="733">
        <v>0</v>
      </c>
      <c r="Q5241" s="735" t="str">
        <f t="shared" si="156"/>
        <v>13 - INDETERMINADO</v>
      </c>
      <c r="R5241" s="736" t="s">
        <v>523</v>
      </c>
    </row>
    <row r="5242" spans="1:18" s="28" customFormat="1" ht="12" x14ac:dyDescent="0.2">
      <c r="A5242" s="717" t="s">
        <v>514</v>
      </c>
      <c r="B5242" s="718" t="s">
        <v>549</v>
      </c>
      <c r="C5242" s="718" t="s">
        <v>147</v>
      </c>
      <c r="D5242" s="718" t="s">
        <v>814</v>
      </c>
      <c r="E5242" s="719">
        <v>10000</v>
      </c>
      <c r="F5242" s="720" t="s">
        <v>1844</v>
      </c>
      <c r="G5242" s="718" t="s">
        <v>1845</v>
      </c>
      <c r="H5242" s="718" t="s">
        <v>519</v>
      </c>
      <c r="I5242" s="718" t="s">
        <v>528</v>
      </c>
      <c r="J5242" s="718" t="s">
        <v>1846</v>
      </c>
      <c r="K5242" s="721" t="s">
        <v>530</v>
      </c>
      <c r="L5242" s="732">
        <v>7</v>
      </c>
      <c r="M5242" s="733">
        <v>70600</v>
      </c>
      <c r="N5242" s="734" t="s">
        <v>530</v>
      </c>
      <c r="O5242" s="732">
        <v>0</v>
      </c>
      <c r="P5242" s="733">
        <v>0</v>
      </c>
      <c r="Q5242" s="735" t="str">
        <f t="shared" si="156"/>
        <v>4 - INDETERMINADO</v>
      </c>
      <c r="R5242" s="736" t="s">
        <v>523</v>
      </c>
    </row>
    <row r="5243" spans="1:18" s="28" customFormat="1" ht="12" x14ac:dyDescent="0.2">
      <c r="A5243" s="717" t="s">
        <v>514</v>
      </c>
      <c r="B5243" s="718" t="s">
        <v>549</v>
      </c>
      <c r="C5243" s="718" t="s">
        <v>147</v>
      </c>
      <c r="D5243" s="718" t="s">
        <v>667</v>
      </c>
      <c r="E5243" s="719">
        <v>3000</v>
      </c>
      <c r="F5243" s="720" t="s">
        <v>1849</v>
      </c>
      <c r="G5243" s="718" t="s">
        <v>1850</v>
      </c>
      <c r="H5243" s="718"/>
      <c r="I5243" s="718" t="s">
        <v>528</v>
      </c>
      <c r="J5243" s="718" t="s">
        <v>1851</v>
      </c>
      <c r="K5243" s="721" t="s">
        <v>612</v>
      </c>
      <c r="L5243" s="732">
        <v>4</v>
      </c>
      <c r="M5243" s="733">
        <v>12300</v>
      </c>
      <c r="N5243" s="734" t="s">
        <v>542</v>
      </c>
      <c r="O5243" s="732">
        <v>0</v>
      </c>
      <c r="P5243" s="733">
        <v>0</v>
      </c>
      <c r="Q5243" s="735"/>
      <c r="R5243" s="736" t="s">
        <v>543</v>
      </c>
    </row>
    <row r="5244" spans="1:18" s="28" customFormat="1" ht="12" x14ac:dyDescent="0.2">
      <c r="A5244" s="717" t="s">
        <v>514</v>
      </c>
      <c r="B5244" s="718" t="s">
        <v>549</v>
      </c>
      <c r="C5244" s="718" t="s">
        <v>147</v>
      </c>
      <c r="D5244" s="718" t="s">
        <v>1856</v>
      </c>
      <c r="E5244" s="719">
        <v>3000</v>
      </c>
      <c r="F5244" s="720" t="s">
        <v>1857</v>
      </c>
      <c r="G5244" s="718" t="s">
        <v>1858</v>
      </c>
      <c r="H5244" s="718" t="s">
        <v>519</v>
      </c>
      <c r="I5244" s="718" t="s">
        <v>528</v>
      </c>
      <c r="J5244" s="718" t="s">
        <v>600</v>
      </c>
      <c r="K5244" s="721" t="s">
        <v>541</v>
      </c>
      <c r="L5244" s="732">
        <v>7</v>
      </c>
      <c r="M5244" s="733">
        <v>21600</v>
      </c>
      <c r="N5244" s="734" t="s">
        <v>541</v>
      </c>
      <c r="O5244" s="732">
        <v>0</v>
      </c>
      <c r="P5244" s="733">
        <v>0</v>
      </c>
      <c r="Q5244" s="735" t="str">
        <f>+N5244</f>
        <v>5 - INDETERMINADO</v>
      </c>
      <c r="R5244" s="736" t="s">
        <v>523</v>
      </c>
    </row>
    <row r="5245" spans="1:18" s="28" customFormat="1" ht="12" x14ac:dyDescent="0.2">
      <c r="A5245" s="717" t="s">
        <v>514</v>
      </c>
      <c r="B5245" s="718" t="s">
        <v>549</v>
      </c>
      <c r="C5245" s="718" t="s">
        <v>147</v>
      </c>
      <c r="D5245" s="718" t="s">
        <v>585</v>
      </c>
      <c r="E5245" s="719">
        <v>3000</v>
      </c>
      <c r="F5245" s="720" t="s">
        <v>1859</v>
      </c>
      <c r="G5245" s="718" t="s">
        <v>1860</v>
      </c>
      <c r="H5245" s="718" t="s">
        <v>539</v>
      </c>
      <c r="I5245" s="718" t="s">
        <v>520</v>
      </c>
      <c r="J5245" s="718" t="s">
        <v>576</v>
      </c>
      <c r="K5245" s="721" t="s">
        <v>557</v>
      </c>
      <c r="L5245" s="732">
        <v>7</v>
      </c>
      <c r="M5245" s="733">
        <v>21600</v>
      </c>
      <c r="N5245" s="734" t="s">
        <v>557</v>
      </c>
      <c r="O5245" s="732">
        <v>0</v>
      </c>
      <c r="P5245" s="733">
        <v>0</v>
      </c>
      <c r="Q5245" s="735" t="str">
        <f>+N5245</f>
        <v>13 - INDETERMINADO</v>
      </c>
      <c r="R5245" s="736" t="s">
        <v>523</v>
      </c>
    </row>
    <row r="5246" spans="1:18" s="28" customFormat="1" ht="12" x14ac:dyDescent="0.2">
      <c r="A5246" s="717" t="s">
        <v>514</v>
      </c>
      <c r="B5246" s="718" t="s">
        <v>549</v>
      </c>
      <c r="C5246" s="718" t="s">
        <v>147</v>
      </c>
      <c r="D5246" s="718" t="s">
        <v>1576</v>
      </c>
      <c r="E5246" s="719">
        <v>3000</v>
      </c>
      <c r="F5246" s="720" t="s">
        <v>1861</v>
      </c>
      <c r="G5246" s="718" t="s">
        <v>1862</v>
      </c>
      <c r="H5246" s="718" t="s">
        <v>527</v>
      </c>
      <c r="I5246" s="718" t="s">
        <v>520</v>
      </c>
      <c r="J5246" s="718" t="s">
        <v>803</v>
      </c>
      <c r="K5246" s="721" t="s">
        <v>530</v>
      </c>
      <c r="L5246" s="732">
        <v>7</v>
      </c>
      <c r="M5246" s="733">
        <v>21004.95</v>
      </c>
      <c r="N5246" s="734" t="s">
        <v>530</v>
      </c>
      <c r="O5246" s="732">
        <v>0</v>
      </c>
      <c r="P5246" s="733">
        <v>0</v>
      </c>
      <c r="Q5246" s="735"/>
      <c r="R5246" s="736" t="s">
        <v>543</v>
      </c>
    </row>
    <row r="5247" spans="1:18" s="28" customFormat="1" ht="12" x14ac:dyDescent="0.2">
      <c r="A5247" s="717" t="s">
        <v>514</v>
      </c>
      <c r="B5247" s="718" t="s">
        <v>549</v>
      </c>
      <c r="C5247" s="718" t="s">
        <v>147</v>
      </c>
      <c r="D5247" s="718" t="s">
        <v>618</v>
      </c>
      <c r="E5247" s="719">
        <v>3000</v>
      </c>
      <c r="F5247" s="720" t="s">
        <v>1884</v>
      </c>
      <c r="G5247" s="718" t="s">
        <v>1885</v>
      </c>
      <c r="H5247" s="718" t="s">
        <v>527</v>
      </c>
      <c r="I5247" s="718" t="s">
        <v>520</v>
      </c>
      <c r="J5247" s="718" t="s">
        <v>1886</v>
      </c>
      <c r="K5247" s="721" t="s">
        <v>557</v>
      </c>
      <c r="L5247" s="732">
        <v>7</v>
      </c>
      <c r="M5247" s="733">
        <v>21600</v>
      </c>
      <c r="N5247" s="734" t="s">
        <v>557</v>
      </c>
      <c r="O5247" s="732">
        <v>0</v>
      </c>
      <c r="P5247" s="733">
        <v>0</v>
      </c>
      <c r="Q5247" s="735" t="str">
        <f>+N5247</f>
        <v>13 - INDETERMINADO</v>
      </c>
      <c r="R5247" s="736" t="s">
        <v>523</v>
      </c>
    </row>
    <row r="5248" spans="1:18" s="28" customFormat="1" ht="12" x14ac:dyDescent="0.2">
      <c r="A5248" s="717" t="s">
        <v>514</v>
      </c>
      <c r="B5248" s="718" t="s">
        <v>549</v>
      </c>
      <c r="C5248" s="718" t="s">
        <v>147</v>
      </c>
      <c r="D5248" s="718" t="s">
        <v>724</v>
      </c>
      <c r="E5248" s="719">
        <v>3000</v>
      </c>
      <c r="F5248" s="720" t="s">
        <v>1893</v>
      </c>
      <c r="G5248" s="718" t="s">
        <v>1894</v>
      </c>
      <c r="H5248" s="718" t="s">
        <v>519</v>
      </c>
      <c r="I5248" s="718" t="s">
        <v>528</v>
      </c>
      <c r="J5248" s="718" t="s">
        <v>547</v>
      </c>
      <c r="K5248" s="721" t="s">
        <v>557</v>
      </c>
      <c r="L5248" s="732">
        <v>7</v>
      </c>
      <c r="M5248" s="733">
        <v>21600</v>
      </c>
      <c r="N5248" s="734" t="s">
        <v>557</v>
      </c>
      <c r="O5248" s="732">
        <v>0</v>
      </c>
      <c r="P5248" s="733">
        <v>0</v>
      </c>
      <c r="Q5248" s="735" t="str">
        <f>+N5248</f>
        <v>13 - INDETERMINADO</v>
      </c>
      <c r="R5248" s="736" t="s">
        <v>523</v>
      </c>
    </row>
    <row r="5249" spans="1:18" s="28" customFormat="1" ht="12" x14ac:dyDescent="0.2">
      <c r="A5249" s="717" t="s">
        <v>514</v>
      </c>
      <c r="B5249" s="718" t="s">
        <v>549</v>
      </c>
      <c r="C5249" s="718" t="s">
        <v>147</v>
      </c>
      <c r="D5249" s="718" t="s">
        <v>838</v>
      </c>
      <c r="E5249" s="719">
        <v>3000</v>
      </c>
      <c r="F5249" s="720" t="s">
        <v>1895</v>
      </c>
      <c r="G5249" s="718" t="s">
        <v>1896</v>
      </c>
      <c r="H5249" s="718" t="s">
        <v>565</v>
      </c>
      <c r="I5249" s="718" t="s">
        <v>528</v>
      </c>
      <c r="J5249" s="718" t="s">
        <v>566</v>
      </c>
      <c r="K5249" s="721" t="s">
        <v>715</v>
      </c>
      <c r="L5249" s="732">
        <v>7</v>
      </c>
      <c r="M5249" s="733">
        <v>21500</v>
      </c>
      <c r="N5249" s="734" t="s">
        <v>715</v>
      </c>
      <c r="O5249" s="732">
        <v>0</v>
      </c>
      <c r="P5249" s="733">
        <v>0</v>
      </c>
      <c r="Q5249" s="735"/>
      <c r="R5249" s="736" t="s">
        <v>543</v>
      </c>
    </row>
    <row r="5250" spans="1:18" s="28" customFormat="1" ht="12" x14ac:dyDescent="0.2">
      <c r="A5250" s="717" t="s">
        <v>514</v>
      </c>
      <c r="B5250" s="718" t="s">
        <v>549</v>
      </c>
      <c r="C5250" s="718" t="s">
        <v>147</v>
      </c>
      <c r="D5250" s="718" t="s">
        <v>657</v>
      </c>
      <c r="E5250" s="719">
        <v>3000</v>
      </c>
      <c r="F5250" s="720" t="s">
        <v>1897</v>
      </c>
      <c r="G5250" s="718" t="s">
        <v>1898</v>
      </c>
      <c r="H5250" s="718" t="s">
        <v>527</v>
      </c>
      <c r="I5250" s="718" t="s">
        <v>520</v>
      </c>
      <c r="J5250" s="718" t="s">
        <v>1899</v>
      </c>
      <c r="K5250" s="721" t="s">
        <v>612</v>
      </c>
      <c r="L5250" s="732">
        <v>7</v>
      </c>
      <c r="M5250" s="733">
        <v>21600</v>
      </c>
      <c r="N5250" s="734" t="s">
        <v>612</v>
      </c>
      <c r="O5250" s="732">
        <v>0</v>
      </c>
      <c r="P5250" s="733">
        <v>0</v>
      </c>
      <c r="Q5250" s="735" t="str">
        <f>+N5250</f>
        <v>15 - INDETERMINADO</v>
      </c>
      <c r="R5250" s="736" t="s">
        <v>523</v>
      </c>
    </row>
    <row r="5251" spans="1:18" s="28" customFormat="1" ht="12" x14ac:dyDescent="0.2">
      <c r="A5251" s="717" t="s">
        <v>514</v>
      </c>
      <c r="B5251" s="718" t="s">
        <v>549</v>
      </c>
      <c r="C5251" s="718" t="s">
        <v>147</v>
      </c>
      <c r="D5251" s="718" t="s">
        <v>536</v>
      </c>
      <c r="E5251" s="719">
        <v>3000</v>
      </c>
      <c r="F5251" s="720" t="s">
        <v>1911</v>
      </c>
      <c r="G5251" s="718" t="s">
        <v>1912</v>
      </c>
      <c r="H5251" s="718" t="s">
        <v>527</v>
      </c>
      <c r="I5251" s="718" t="s">
        <v>528</v>
      </c>
      <c r="J5251" s="718" t="s">
        <v>1913</v>
      </c>
      <c r="K5251" s="721" t="s">
        <v>541</v>
      </c>
      <c r="L5251" s="732">
        <v>7</v>
      </c>
      <c r="M5251" s="733">
        <v>21600</v>
      </c>
      <c r="N5251" s="734" t="s">
        <v>541</v>
      </c>
      <c r="O5251" s="732">
        <v>0</v>
      </c>
      <c r="P5251" s="733">
        <v>0</v>
      </c>
      <c r="Q5251" s="735" t="str">
        <f>+N5251</f>
        <v>5 - INDETERMINADO</v>
      </c>
      <c r="R5251" s="736" t="s">
        <v>523</v>
      </c>
    </row>
    <row r="5252" spans="1:18" s="28" customFormat="1" ht="12" x14ac:dyDescent="0.2">
      <c r="A5252" s="717" t="s">
        <v>514</v>
      </c>
      <c r="B5252" s="718" t="s">
        <v>549</v>
      </c>
      <c r="C5252" s="718" t="s">
        <v>147</v>
      </c>
      <c r="D5252" s="718" t="s">
        <v>585</v>
      </c>
      <c r="E5252" s="719">
        <v>3000</v>
      </c>
      <c r="F5252" s="720" t="s">
        <v>1924</v>
      </c>
      <c r="G5252" s="718" t="s">
        <v>1925</v>
      </c>
      <c r="H5252" s="718" t="s">
        <v>930</v>
      </c>
      <c r="I5252" s="718" t="s">
        <v>520</v>
      </c>
      <c r="J5252" s="718" t="s">
        <v>1231</v>
      </c>
      <c r="K5252" s="721" t="s">
        <v>557</v>
      </c>
      <c r="L5252" s="732">
        <v>7</v>
      </c>
      <c r="M5252" s="733">
        <v>21600</v>
      </c>
      <c r="N5252" s="734" t="s">
        <v>557</v>
      </c>
      <c r="O5252" s="732">
        <v>0</v>
      </c>
      <c r="P5252" s="733">
        <v>0</v>
      </c>
      <c r="Q5252" s="735" t="str">
        <f>+N5252</f>
        <v>13 - INDETERMINADO</v>
      </c>
      <c r="R5252" s="736" t="s">
        <v>523</v>
      </c>
    </row>
    <row r="5253" spans="1:18" s="28" customFormat="1" ht="12" x14ac:dyDescent="0.2">
      <c r="A5253" s="717" t="s">
        <v>514</v>
      </c>
      <c r="B5253" s="718" t="s">
        <v>549</v>
      </c>
      <c r="C5253" s="718" t="s">
        <v>147</v>
      </c>
      <c r="D5253" s="718" t="s">
        <v>1269</v>
      </c>
      <c r="E5253" s="719">
        <v>5000</v>
      </c>
      <c r="F5253" s="720" t="s">
        <v>1940</v>
      </c>
      <c r="G5253" s="718" t="s">
        <v>1941</v>
      </c>
      <c r="H5253" s="718" t="s">
        <v>539</v>
      </c>
      <c r="I5253" s="718" t="s">
        <v>528</v>
      </c>
      <c r="J5253" s="718" t="s">
        <v>611</v>
      </c>
      <c r="K5253" s="721" t="s">
        <v>612</v>
      </c>
      <c r="L5253" s="732">
        <v>7</v>
      </c>
      <c r="M5253" s="733">
        <v>35452.14</v>
      </c>
      <c r="N5253" s="734" t="s">
        <v>612</v>
      </c>
      <c r="O5253" s="732">
        <v>0</v>
      </c>
      <c r="P5253" s="733">
        <v>0</v>
      </c>
      <c r="Q5253" s="735" t="str">
        <f>+N5253</f>
        <v>15 - INDETERMINADO</v>
      </c>
      <c r="R5253" s="736" t="s">
        <v>523</v>
      </c>
    </row>
    <row r="5254" spans="1:18" s="28" customFormat="1" ht="12" x14ac:dyDescent="0.2">
      <c r="A5254" s="717" t="s">
        <v>514</v>
      </c>
      <c r="B5254" s="718" t="s">
        <v>549</v>
      </c>
      <c r="C5254" s="718" t="s">
        <v>147</v>
      </c>
      <c r="D5254" s="718" t="s">
        <v>585</v>
      </c>
      <c r="E5254" s="719">
        <v>3000</v>
      </c>
      <c r="F5254" s="720" t="s">
        <v>1952</v>
      </c>
      <c r="G5254" s="718" t="s">
        <v>1953</v>
      </c>
      <c r="H5254" s="718" t="s">
        <v>539</v>
      </c>
      <c r="I5254" s="718" t="s">
        <v>520</v>
      </c>
      <c r="J5254" s="718" t="s">
        <v>1695</v>
      </c>
      <c r="K5254" s="721" t="s">
        <v>557</v>
      </c>
      <c r="L5254" s="732">
        <v>5</v>
      </c>
      <c r="M5254" s="733">
        <v>13250</v>
      </c>
      <c r="N5254" s="734" t="s">
        <v>542</v>
      </c>
      <c r="O5254" s="732">
        <v>0</v>
      </c>
      <c r="P5254" s="733">
        <v>0</v>
      </c>
      <c r="Q5254" s="735"/>
      <c r="R5254" s="736" t="s">
        <v>543</v>
      </c>
    </row>
    <row r="5255" spans="1:18" s="28" customFormat="1" ht="12" x14ac:dyDescent="0.2">
      <c r="A5255" s="717" t="s">
        <v>514</v>
      </c>
      <c r="B5255" s="718" t="s">
        <v>549</v>
      </c>
      <c r="C5255" s="718" t="s">
        <v>147</v>
      </c>
      <c r="D5255" s="718" t="s">
        <v>585</v>
      </c>
      <c r="E5255" s="719">
        <v>3000</v>
      </c>
      <c r="F5255" s="720" t="s">
        <v>1954</v>
      </c>
      <c r="G5255" s="718" t="s">
        <v>1955</v>
      </c>
      <c r="H5255" s="718"/>
      <c r="I5255" s="718" t="s">
        <v>520</v>
      </c>
      <c r="J5255" s="718" t="s">
        <v>629</v>
      </c>
      <c r="K5255" s="721" t="s">
        <v>530</v>
      </c>
      <c r="L5255" s="732">
        <v>7</v>
      </c>
      <c r="M5255" s="733">
        <v>21500</v>
      </c>
      <c r="N5255" s="734" t="s">
        <v>530</v>
      </c>
      <c r="O5255" s="732">
        <v>0</v>
      </c>
      <c r="P5255" s="733">
        <v>0</v>
      </c>
      <c r="Q5255" s="735" t="str">
        <f t="shared" ref="Q5255:Q5260" si="157">+N5255</f>
        <v>4 - INDETERMINADO</v>
      </c>
      <c r="R5255" s="736" t="s">
        <v>523</v>
      </c>
    </row>
    <row r="5256" spans="1:18" s="28" customFormat="1" ht="12" x14ac:dyDescent="0.2">
      <c r="A5256" s="717" t="s">
        <v>514</v>
      </c>
      <c r="B5256" s="718" t="s">
        <v>549</v>
      </c>
      <c r="C5256" s="718" t="s">
        <v>147</v>
      </c>
      <c r="D5256" s="718" t="s">
        <v>1132</v>
      </c>
      <c r="E5256" s="719">
        <v>3000</v>
      </c>
      <c r="F5256" s="720" t="s">
        <v>1956</v>
      </c>
      <c r="G5256" s="718" t="s">
        <v>1957</v>
      </c>
      <c r="H5256" s="718" t="s">
        <v>539</v>
      </c>
      <c r="I5256" s="718" t="s">
        <v>528</v>
      </c>
      <c r="J5256" s="718" t="s">
        <v>596</v>
      </c>
      <c r="K5256" s="721" t="s">
        <v>557</v>
      </c>
      <c r="L5256" s="732">
        <v>7</v>
      </c>
      <c r="M5256" s="733">
        <v>21500</v>
      </c>
      <c r="N5256" s="734" t="s">
        <v>557</v>
      </c>
      <c r="O5256" s="732">
        <v>0</v>
      </c>
      <c r="P5256" s="733">
        <v>0</v>
      </c>
      <c r="Q5256" s="735" t="str">
        <f t="shared" si="157"/>
        <v>13 - INDETERMINADO</v>
      </c>
      <c r="R5256" s="736" t="s">
        <v>523</v>
      </c>
    </row>
    <row r="5257" spans="1:18" s="28" customFormat="1" ht="12" x14ac:dyDescent="0.2">
      <c r="A5257" s="717" t="s">
        <v>514</v>
      </c>
      <c r="B5257" s="718" t="s">
        <v>549</v>
      </c>
      <c r="C5257" s="718" t="s">
        <v>147</v>
      </c>
      <c r="D5257" s="718" t="s">
        <v>1132</v>
      </c>
      <c r="E5257" s="719">
        <v>3000</v>
      </c>
      <c r="F5257" s="720" t="s">
        <v>1962</v>
      </c>
      <c r="G5257" s="718" t="s">
        <v>1963</v>
      </c>
      <c r="H5257" s="718" t="s">
        <v>930</v>
      </c>
      <c r="I5257" s="718" t="s">
        <v>520</v>
      </c>
      <c r="J5257" s="718" t="s">
        <v>1231</v>
      </c>
      <c r="K5257" s="721" t="s">
        <v>557</v>
      </c>
      <c r="L5257" s="732">
        <v>7</v>
      </c>
      <c r="M5257" s="733">
        <v>20771.940000000002</v>
      </c>
      <c r="N5257" s="734" t="s">
        <v>557</v>
      </c>
      <c r="O5257" s="732">
        <v>0</v>
      </c>
      <c r="P5257" s="733">
        <v>0</v>
      </c>
      <c r="Q5257" s="735" t="str">
        <f t="shared" si="157"/>
        <v>13 - INDETERMINADO</v>
      </c>
      <c r="R5257" s="736" t="s">
        <v>523</v>
      </c>
    </row>
    <row r="5258" spans="1:18" s="28" customFormat="1" ht="12" x14ac:dyDescent="0.2">
      <c r="A5258" s="717" t="s">
        <v>514</v>
      </c>
      <c r="B5258" s="718" t="s">
        <v>549</v>
      </c>
      <c r="C5258" s="718" t="s">
        <v>147</v>
      </c>
      <c r="D5258" s="718" t="s">
        <v>838</v>
      </c>
      <c r="E5258" s="719">
        <v>3000</v>
      </c>
      <c r="F5258" s="720" t="s">
        <v>1964</v>
      </c>
      <c r="G5258" s="718" t="s">
        <v>1965</v>
      </c>
      <c r="H5258" s="718"/>
      <c r="I5258" s="718" t="s">
        <v>528</v>
      </c>
      <c r="J5258" s="718" t="s">
        <v>1966</v>
      </c>
      <c r="K5258" s="721" t="s">
        <v>715</v>
      </c>
      <c r="L5258" s="732">
        <v>7</v>
      </c>
      <c r="M5258" s="733">
        <v>21393.33</v>
      </c>
      <c r="N5258" s="734" t="s">
        <v>715</v>
      </c>
      <c r="O5258" s="732">
        <v>0</v>
      </c>
      <c r="P5258" s="733">
        <v>0</v>
      </c>
      <c r="Q5258" s="735" t="str">
        <f t="shared" si="157"/>
        <v>14 - INDETERMINADO</v>
      </c>
      <c r="R5258" s="736" t="s">
        <v>523</v>
      </c>
    </row>
    <row r="5259" spans="1:18" s="28" customFormat="1" ht="12" x14ac:dyDescent="0.2">
      <c r="A5259" s="717" t="s">
        <v>514</v>
      </c>
      <c r="B5259" s="718" t="s">
        <v>549</v>
      </c>
      <c r="C5259" s="718" t="s">
        <v>147</v>
      </c>
      <c r="D5259" s="718" t="s">
        <v>1510</v>
      </c>
      <c r="E5259" s="719">
        <v>5000</v>
      </c>
      <c r="F5259" s="720" t="s">
        <v>1967</v>
      </c>
      <c r="G5259" s="718" t="s">
        <v>1968</v>
      </c>
      <c r="H5259" s="718" t="s">
        <v>519</v>
      </c>
      <c r="I5259" s="718" t="s">
        <v>528</v>
      </c>
      <c r="J5259" s="718" t="s">
        <v>547</v>
      </c>
      <c r="K5259" s="721" t="s">
        <v>557</v>
      </c>
      <c r="L5259" s="732">
        <v>7</v>
      </c>
      <c r="M5259" s="733">
        <v>35600</v>
      </c>
      <c r="N5259" s="734" t="s">
        <v>557</v>
      </c>
      <c r="O5259" s="732">
        <v>0</v>
      </c>
      <c r="P5259" s="733">
        <v>0</v>
      </c>
      <c r="Q5259" s="735" t="str">
        <f t="shared" si="157"/>
        <v>13 - INDETERMINADO</v>
      </c>
      <c r="R5259" s="736" t="s">
        <v>523</v>
      </c>
    </row>
    <row r="5260" spans="1:18" s="28" customFormat="1" ht="12" x14ac:dyDescent="0.2">
      <c r="A5260" s="717" t="s">
        <v>514</v>
      </c>
      <c r="B5260" s="718" t="s">
        <v>549</v>
      </c>
      <c r="C5260" s="718" t="s">
        <v>147</v>
      </c>
      <c r="D5260" s="718" t="s">
        <v>657</v>
      </c>
      <c r="E5260" s="719">
        <v>3000</v>
      </c>
      <c r="F5260" s="720" t="s">
        <v>1975</v>
      </c>
      <c r="G5260" s="718" t="s">
        <v>1976</v>
      </c>
      <c r="H5260" s="718"/>
      <c r="I5260" s="718" t="s">
        <v>528</v>
      </c>
      <c r="J5260" s="718" t="s">
        <v>1977</v>
      </c>
      <c r="K5260" s="721" t="s">
        <v>612</v>
      </c>
      <c r="L5260" s="732">
        <v>7</v>
      </c>
      <c r="M5260" s="733">
        <v>21600</v>
      </c>
      <c r="N5260" s="734" t="s">
        <v>612</v>
      </c>
      <c r="O5260" s="732">
        <v>0</v>
      </c>
      <c r="P5260" s="733">
        <v>0</v>
      </c>
      <c r="Q5260" s="735" t="str">
        <f t="shared" si="157"/>
        <v>15 - INDETERMINADO</v>
      </c>
      <c r="R5260" s="736" t="s">
        <v>523</v>
      </c>
    </row>
    <row r="5261" spans="1:18" s="28" customFormat="1" ht="12" x14ac:dyDescent="0.2">
      <c r="A5261" s="717" t="s">
        <v>514</v>
      </c>
      <c r="B5261" s="718" t="s">
        <v>549</v>
      </c>
      <c r="C5261" s="718" t="s">
        <v>147</v>
      </c>
      <c r="D5261" s="718" t="s">
        <v>661</v>
      </c>
      <c r="E5261" s="719">
        <v>3000</v>
      </c>
      <c r="F5261" s="720" t="s">
        <v>1978</v>
      </c>
      <c r="G5261" s="718" t="s">
        <v>1979</v>
      </c>
      <c r="H5261" s="718" t="s">
        <v>930</v>
      </c>
      <c r="I5261" s="718" t="s">
        <v>528</v>
      </c>
      <c r="J5261" s="718" t="s">
        <v>931</v>
      </c>
      <c r="K5261" s="721" t="s">
        <v>557</v>
      </c>
      <c r="L5261" s="732">
        <v>7</v>
      </c>
      <c r="M5261" s="733">
        <v>21500</v>
      </c>
      <c r="N5261" s="734" t="s">
        <v>542</v>
      </c>
      <c r="O5261" s="732">
        <v>0</v>
      </c>
      <c r="P5261" s="733">
        <v>0</v>
      </c>
      <c r="Q5261" s="735"/>
      <c r="R5261" s="736" t="s">
        <v>543</v>
      </c>
    </row>
    <row r="5262" spans="1:18" s="28" customFormat="1" ht="12" x14ac:dyDescent="0.2">
      <c r="A5262" s="717" t="s">
        <v>514</v>
      </c>
      <c r="B5262" s="718" t="s">
        <v>549</v>
      </c>
      <c r="C5262" s="718" t="s">
        <v>147</v>
      </c>
      <c r="D5262" s="718" t="s">
        <v>554</v>
      </c>
      <c r="E5262" s="719">
        <v>3000</v>
      </c>
      <c r="F5262" s="720" t="s">
        <v>1980</v>
      </c>
      <c r="G5262" s="718" t="s">
        <v>1981</v>
      </c>
      <c r="H5262" s="718" t="s">
        <v>539</v>
      </c>
      <c r="I5262" s="718" t="s">
        <v>520</v>
      </c>
      <c r="J5262" s="718" t="s">
        <v>576</v>
      </c>
      <c r="K5262" s="721" t="s">
        <v>700</v>
      </c>
      <c r="L5262" s="732">
        <v>7</v>
      </c>
      <c r="M5262" s="733">
        <v>21600</v>
      </c>
      <c r="N5262" s="734" t="s">
        <v>700</v>
      </c>
      <c r="O5262" s="732">
        <v>0</v>
      </c>
      <c r="P5262" s="733">
        <v>0</v>
      </c>
      <c r="Q5262" s="735" t="str">
        <f t="shared" ref="Q5262:Q5286" si="158">+N5262</f>
        <v>3 - INDETERMINADO</v>
      </c>
      <c r="R5262" s="736" t="s">
        <v>523</v>
      </c>
    </row>
    <row r="5263" spans="1:18" s="28" customFormat="1" ht="12" x14ac:dyDescent="0.2">
      <c r="A5263" s="717" t="s">
        <v>514</v>
      </c>
      <c r="B5263" s="718" t="s">
        <v>549</v>
      </c>
      <c r="C5263" s="718" t="s">
        <v>147</v>
      </c>
      <c r="D5263" s="718" t="s">
        <v>1984</v>
      </c>
      <c r="E5263" s="719">
        <v>7000</v>
      </c>
      <c r="F5263" s="720" t="s">
        <v>1985</v>
      </c>
      <c r="G5263" s="718" t="s">
        <v>1986</v>
      </c>
      <c r="H5263" s="718" t="s">
        <v>519</v>
      </c>
      <c r="I5263" s="718" t="s">
        <v>528</v>
      </c>
      <c r="J5263" s="718" t="s">
        <v>547</v>
      </c>
      <c r="K5263" s="721" t="s">
        <v>785</v>
      </c>
      <c r="L5263" s="732">
        <v>7</v>
      </c>
      <c r="M5263" s="733">
        <v>49600</v>
      </c>
      <c r="N5263" s="734" t="s">
        <v>785</v>
      </c>
      <c r="O5263" s="732">
        <v>0</v>
      </c>
      <c r="P5263" s="733">
        <v>0</v>
      </c>
      <c r="Q5263" s="735" t="str">
        <f t="shared" si="158"/>
        <v>11 - INDETERMINADO</v>
      </c>
      <c r="R5263" s="736" t="s">
        <v>523</v>
      </c>
    </row>
    <row r="5264" spans="1:18" s="28" customFormat="1" ht="12" x14ac:dyDescent="0.2">
      <c r="A5264" s="717" t="s">
        <v>514</v>
      </c>
      <c r="B5264" s="718" t="s">
        <v>549</v>
      </c>
      <c r="C5264" s="718" t="s">
        <v>147</v>
      </c>
      <c r="D5264" s="718" t="s">
        <v>585</v>
      </c>
      <c r="E5264" s="719">
        <v>3000</v>
      </c>
      <c r="F5264" s="720" t="s">
        <v>1989</v>
      </c>
      <c r="G5264" s="718" t="s">
        <v>1990</v>
      </c>
      <c r="H5264" s="718" t="s">
        <v>527</v>
      </c>
      <c r="I5264" s="718" t="s">
        <v>528</v>
      </c>
      <c r="J5264" s="718" t="s">
        <v>529</v>
      </c>
      <c r="K5264" s="721" t="s">
        <v>557</v>
      </c>
      <c r="L5264" s="732">
        <v>7</v>
      </c>
      <c r="M5264" s="733">
        <v>21900</v>
      </c>
      <c r="N5264" s="734" t="s">
        <v>557</v>
      </c>
      <c r="O5264" s="732">
        <v>0</v>
      </c>
      <c r="P5264" s="733">
        <v>0</v>
      </c>
      <c r="Q5264" s="735" t="str">
        <f t="shared" si="158"/>
        <v>13 - INDETERMINADO</v>
      </c>
      <c r="R5264" s="736" t="s">
        <v>523</v>
      </c>
    </row>
    <row r="5265" spans="1:18" s="28" customFormat="1" ht="12" x14ac:dyDescent="0.2">
      <c r="A5265" s="717" t="s">
        <v>514</v>
      </c>
      <c r="B5265" s="718" t="s">
        <v>549</v>
      </c>
      <c r="C5265" s="718" t="s">
        <v>147</v>
      </c>
      <c r="D5265" s="718" t="s">
        <v>1132</v>
      </c>
      <c r="E5265" s="719">
        <v>3000</v>
      </c>
      <c r="F5265" s="720" t="s">
        <v>1999</v>
      </c>
      <c r="G5265" s="718" t="s">
        <v>2000</v>
      </c>
      <c r="H5265" s="718" t="s">
        <v>539</v>
      </c>
      <c r="I5265" s="718" t="s">
        <v>528</v>
      </c>
      <c r="J5265" s="718" t="s">
        <v>1517</v>
      </c>
      <c r="K5265" s="721" t="s">
        <v>557</v>
      </c>
      <c r="L5265" s="732">
        <v>7</v>
      </c>
      <c r="M5265" s="733">
        <v>21600</v>
      </c>
      <c r="N5265" s="734" t="s">
        <v>557</v>
      </c>
      <c r="O5265" s="732">
        <v>0</v>
      </c>
      <c r="P5265" s="733">
        <v>0</v>
      </c>
      <c r="Q5265" s="735" t="str">
        <f t="shared" si="158"/>
        <v>13 - INDETERMINADO</v>
      </c>
      <c r="R5265" s="736" t="s">
        <v>523</v>
      </c>
    </row>
    <row r="5266" spans="1:18" s="28" customFormat="1" ht="12" x14ac:dyDescent="0.2">
      <c r="A5266" s="717" t="s">
        <v>514</v>
      </c>
      <c r="B5266" s="718" t="s">
        <v>549</v>
      </c>
      <c r="C5266" s="718" t="s">
        <v>147</v>
      </c>
      <c r="D5266" s="718" t="s">
        <v>2005</v>
      </c>
      <c r="E5266" s="719">
        <v>3000</v>
      </c>
      <c r="F5266" s="720" t="s">
        <v>2006</v>
      </c>
      <c r="G5266" s="718" t="s">
        <v>2007</v>
      </c>
      <c r="H5266" s="718" t="s">
        <v>539</v>
      </c>
      <c r="I5266" s="718" t="s">
        <v>520</v>
      </c>
      <c r="J5266" s="718" t="s">
        <v>2008</v>
      </c>
      <c r="K5266" s="721" t="s">
        <v>557</v>
      </c>
      <c r="L5266" s="732">
        <v>7</v>
      </c>
      <c r="M5266" s="733">
        <v>21600</v>
      </c>
      <c r="N5266" s="734" t="s">
        <v>557</v>
      </c>
      <c r="O5266" s="732">
        <v>0</v>
      </c>
      <c r="P5266" s="733">
        <v>0</v>
      </c>
      <c r="Q5266" s="735" t="str">
        <f t="shared" si="158"/>
        <v>13 - INDETERMINADO</v>
      </c>
      <c r="R5266" s="736" t="s">
        <v>523</v>
      </c>
    </row>
    <row r="5267" spans="1:18" s="28" customFormat="1" ht="12" x14ac:dyDescent="0.2">
      <c r="A5267" s="717" t="s">
        <v>514</v>
      </c>
      <c r="B5267" s="718" t="s">
        <v>549</v>
      </c>
      <c r="C5267" s="718" t="s">
        <v>147</v>
      </c>
      <c r="D5267" s="718" t="s">
        <v>544</v>
      </c>
      <c r="E5267" s="719">
        <v>4500</v>
      </c>
      <c r="F5267" s="720" t="s">
        <v>2018</v>
      </c>
      <c r="G5267" s="718" t="s">
        <v>2019</v>
      </c>
      <c r="H5267" s="718" t="s">
        <v>519</v>
      </c>
      <c r="I5267" s="718" t="s">
        <v>528</v>
      </c>
      <c r="J5267" s="718" t="s">
        <v>547</v>
      </c>
      <c r="K5267" s="721" t="s">
        <v>530</v>
      </c>
      <c r="L5267" s="732">
        <v>7</v>
      </c>
      <c r="M5267" s="733">
        <v>32100</v>
      </c>
      <c r="N5267" s="734" t="s">
        <v>530</v>
      </c>
      <c r="O5267" s="732">
        <v>0</v>
      </c>
      <c r="P5267" s="733">
        <v>0</v>
      </c>
      <c r="Q5267" s="735" t="str">
        <f t="shared" si="158"/>
        <v>4 - INDETERMINADO</v>
      </c>
      <c r="R5267" s="736" t="s">
        <v>523</v>
      </c>
    </row>
    <row r="5268" spans="1:18" s="28" customFormat="1" ht="12" x14ac:dyDescent="0.2">
      <c r="A5268" s="717" t="s">
        <v>514</v>
      </c>
      <c r="B5268" s="718" t="s">
        <v>549</v>
      </c>
      <c r="C5268" s="718" t="s">
        <v>147</v>
      </c>
      <c r="D5268" s="718" t="s">
        <v>1540</v>
      </c>
      <c r="E5268" s="719">
        <v>5000</v>
      </c>
      <c r="F5268" s="720" t="s">
        <v>2031</v>
      </c>
      <c r="G5268" s="718" t="s">
        <v>2032</v>
      </c>
      <c r="H5268" s="718" t="s">
        <v>519</v>
      </c>
      <c r="I5268" s="718" t="s">
        <v>528</v>
      </c>
      <c r="J5268" s="718" t="s">
        <v>547</v>
      </c>
      <c r="K5268" s="721" t="s">
        <v>557</v>
      </c>
      <c r="L5268" s="732">
        <v>7</v>
      </c>
      <c r="M5268" s="733">
        <v>35600</v>
      </c>
      <c r="N5268" s="734" t="s">
        <v>557</v>
      </c>
      <c r="O5268" s="732">
        <v>0</v>
      </c>
      <c r="P5268" s="733">
        <v>0</v>
      </c>
      <c r="Q5268" s="735" t="str">
        <f t="shared" si="158"/>
        <v>13 - INDETERMINADO</v>
      </c>
      <c r="R5268" s="736" t="s">
        <v>523</v>
      </c>
    </row>
    <row r="5269" spans="1:18" s="28" customFormat="1" ht="12" x14ac:dyDescent="0.2">
      <c r="A5269" s="717" t="s">
        <v>514</v>
      </c>
      <c r="B5269" s="718" t="s">
        <v>549</v>
      </c>
      <c r="C5269" s="718" t="s">
        <v>147</v>
      </c>
      <c r="D5269" s="718" t="s">
        <v>2033</v>
      </c>
      <c r="E5269" s="719">
        <v>8500</v>
      </c>
      <c r="F5269" s="720" t="s">
        <v>2034</v>
      </c>
      <c r="G5269" s="718" t="s">
        <v>2035</v>
      </c>
      <c r="H5269" s="718" t="s">
        <v>527</v>
      </c>
      <c r="I5269" s="718" t="s">
        <v>528</v>
      </c>
      <c r="J5269" s="718" t="s">
        <v>2036</v>
      </c>
      <c r="K5269" s="721" t="s">
        <v>567</v>
      </c>
      <c r="L5269" s="732">
        <v>7</v>
      </c>
      <c r="M5269" s="733">
        <v>60100</v>
      </c>
      <c r="N5269" s="734" t="s">
        <v>567</v>
      </c>
      <c r="O5269" s="732">
        <v>0</v>
      </c>
      <c r="P5269" s="733">
        <v>0</v>
      </c>
      <c r="Q5269" s="735" t="str">
        <f t="shared" si="158"/>
        <v>16 - INDETERMINADO</v>
      </c>
      <c r="R5269" s="736" t="s">
        <v>523</v>
      </c>
    </row>
    <row r="5270" spans="1:18" s="28" customFormat="1" ht="12" x14ac:dyDescent="0.2">
      <c r="A5270" s="717" t="s">
        <v>514</v>
      </c>
      <c r="B5270" s="718" t="s">
        <v>549</v>
      </c>
      <c r="C5270" s="718" t="s">
        <v>147</v>
      </c>
      <c r="D5270" s="718" t="s">
        <v>593</v>
      </c>
      <c r="E5270" s="719">
        <v>3000</v>
      </c>
      <c r="F5270" s="720" t="s">
        <v>2042</v>
      </c>
      <c r="G5270" s="718" t="s">
        <v>2043</v>
      </c>
      <c r="H5270" s="718" t="s">
        <v>539</v>
      </c>
      <c r="I5270" s="718" t="s">
        <v>520</v>
      </c>
      <c r="J5270" s="718" t="s">
        <v>2044</v>
      </c>
      <c r="K5270" s="721" t="s">
        <v>557</v>
      </c>
      <c r="L5270" s="732">
        <v>7</v>
      </c>
      <c r="M5270" s="733">
        <v>21600</v>
      </c>
      <c r="N5270" s="734" t="s">
        <v>557</v>
      </c>
      <c r="O5270" s="732">
        <v>0</v>
      </c>
      <c r="P5270" s="733">
        <v>0</v>
      </c>
      <c r="Q5270" s="735" t="str">
        <f t="shared" si="158"/>
        <v>13 - INDETERMINADO</v>
      </c>
      <c r="R5270" s="736" t="s">
        <v>523</v>
      </c>
    </row>
    <row r="5271" spans="1:18" s="28" customFormat="1" ht="12" x14ac:dyDescent="0.2">
      <c r="A5271" s="717" t="s">
        <v>514</v>
      </c>
      <c r="B5271" s="718" t="s">
        <v>549</v>
      </c>
      <c r="C5271" s="718" t="s">
        <v>147</v>
      </c>
      <c r="D5271" s="718" t="s">
        <v>2051</v>
      </c>
      <c r="E5271" s="719">
        <v>6000</v>
      </c>
      <c r="F5271" s="720" t="s">
        <v>2052</v>
      </c>
      <c r="G5271" s="718" t="s">
        <v>2053</v>
      </c>
      <c r="H5271" s="718" t="s">
        <v>519</v>
      </c>
      <c r="I5271" s="718" t="s">
        <v>528</v>
      </c>
      <c r="J5271" s="718" t="s">
        <v>547</v>
      </c>
      <c r="K5271" s="721" t="s">
        <v>567</v>
      </c>
      <c r="L5271" s="732">
        <v>7</v>
      </c>
      <c r="M5271" s="733">
        <v>42600</v>
      </c>
      <c r="N5271" s="734" t="s">
        <v>567</v>
      </c>
      <c r="O5271" s="732">
        <v>0</v>
      </c>
      <c r="P5271" s="733">
        <v>0</v>
      </c>
      <c r="Q5271" s="735" t="str">
        <f t="shared" si="158"/>
        <v>16 - INDETERMINADO</v>
      </c>
      <c r="R5271" s="736" t="s">
        <v>523</v>
      </c>
    </row>
    <row r="5272" spans="1:18" s="28" customFormat="1" ht="12" x14ac:dyDescent="0.2">
      <c r="A5272" s="717" t="s">
        <v>514</v>
      </c>
      <c r="B5272" s="718" t="s">
        <v>549</v>
      </c>
      <c r="C5272" s="718" t="s">
        <v>147</v>
      </c>
      <c r="D5272" s="718" t="s">
        <v>1510</v>
      </c>
      <c r="E5272" s="719">
        <v>5000</v>
      </c>
      <c r="F5272" s="720" t="s">
        <v>2054</v>
      </c>
      <c r="G5272" s="718" t="s">
        <v>2055</v>
      </c>
      <c r="H5272" s="718" t="s">
        <v>519</v>
      </c>
      <c r="I5272" s="718" t="s">
        <v>528</v>
      </c>
      <c r="J5272" s="718" t="s">
        <v>547</v>
      </c>
      <c r="K5272" s="721" t="s">
        <v>557</v>
      </c>
      <c r="L5272" s="732">
        <v>7</v>
      </c>
      <c r="M5272" s="733">
        <v>35600</v>
      </c>
      <c r="N5272" s="734" t="s">
        <v>557</v>
      </c>
      <c r="O5272" s="732">
        <v>0</v>
      </c>
      <c r="P5272" s="733">
        <v>0</v>
      </c>
      <c r="Q5272" s="735" t="str">
        <f t="shared" si="158"/>
        <v>13 - INDETERMINADO</v>
      </c>
      <c r="R5272" s="736" t="s">
        <v>523</v>
      </c>
    </row>
    <row r="5273" spans="1:18" s="28" customFormat="1" ht="12" x14ac:dyDescent="0.2">
      <c r="A5273" s="717" t="s">
        <v>514</v>
      </c>
      <c r="B5273" s="718" t="s">
        <v>549</v>
      </c>
      <c r="C5273" s="718" t="s">
        <v>147</v>
      </c>
      <c r="D5273" s="718" t="s">
        <v>1244</v>
      </c>
      <c r="E5273" s="719">
        <v>6000</v>
      </c>
      <c r="F5273" s="720" t="s">
        <v>2059</v>
      </c>
      <c r="G5273" s="718" t="s">
        <v>2060</v>
      </c>
      <c r="H5273" s="718" t="s">
        <v>519</v>
      </c>
      <c r="I5273" s="718" t="s">
        <v>528</v>
      </c>
      <c r="J5273" s="718" t="s">
        <v>547</v>
      </c>
      <c r="K5273" s="721" t="s">
        <v>557</v>
      </c>
      <c r="L5273" s="732">
        <v>7</v>
      </c>
      <c r="M5273" s="733">
        <v>42600</v>
      </c>
      <c r="N5273" s="734" t="s">
        <v>557</v>
      </c>
      <c r="O5273" s="732">
        <v>0</v>
      </c>
      <c r="P5273" s="733">
        <v>0</v>
      </c>
      <c r="Q5273" s="735" t="str">
        <f t="shared" si="158"/>
        <v>13 - INDETERMINADO</v>
      </c>
      <c r="R5273" s="736" t="s">
        <v>523</v>
      </c>
    </row>
    <row r="5274" spans="1:18" s="28" customFormat="1" ht="12" x14ac:dyDescent="0.2">
      <c r="A5274" s="717" t="s">
        <v>514</v>
      </c>
      <c r="B5274" s="718" t="s">
        <v>549</v>
      </c>
      <c r="C5274" s="718" t="s">
        <v>147</v>
      </c>
      <c r="D5274" s="718" t="s">
        <v>2074</v>
      </c>
      <c r="E5274" s="719">
        <v>6000</v>
      </c>
      <c r="F5274" s="720" t="s">
        <v>2075</v>
      </c>
      <c r="G5274" s="718" t="s">
        <v>2076</v>
      </c>
      <c r="H5274" s="718" t="s">
        <v>519</v>
      </c>
      <c r="I5274" s="718" t="s">
        <v>528</v>
      </c>
      <c r="J5274" s="718" t="s">
        <v>600</v>
      </c>
      <c r="K5274" s="721" t="s">
        <v>530</v>
      </c>
      <c r="L5274" s="732">
        <v>7</v>
      </c>
      <c r="M5274" s="733">
        <v>42600</v>
      </c>
      <c r="N5274" s="734" t="s">
        <v>530</v>
      </c>
      <c r="O5274" s="732">
        <v>0</v>
      </c>
      <c r="P5274" s="733">
        <v>0</v>
      </c>
      <c r="Q5274" s="735" t="str">
        <f t="shared" si="158"/>
        <v>4 - INDETERMINADO</v>
      </c>
      <c r="R5274" s="736" t="s">
        <v>523</v>
      </c>
    </row>
    <row r="5275" spans="1:18" s="28" customFormat="1" ht="12" x14ac:dyDescent="0.2">
      <c r="A5275" s="717" t="s">
        <v>514</v>
      </c>
      <c r="B5275" s="718" t="s">
        <v>549</v>
      </c>
      <c r="C5275" s="718" t="s">
        <v>147</v>
      </c>
      <c r="D5275" s="718" t="s">
        <v>2080</v>
      </c>
      <c r="E5275" s="719">
        <v>5000</v>
      </c>
      <c r="F5275" s="720" t="s">
        <v>2081</v>
      </c>
      <c r="G5275" s="718" t="s">
        <v>2082</v>
      </c>
      <c r="H5275" s="718" t="s">
        <v>519</v>
      </c>
      <c r="I5275" s="718" t="s">
        <v>528</v>
      </c>
      <c r="J5275" s="718" t="s">
        <v>547</v>
      </c>
      <c r="K5275" s="721" t="s">
        <v>612</v>
      </c>
      <c r="L5275" s="732">
        <v>7</v>
      </c>
      <c r="M5275" s="733">
        <v>35433.33</v>
      </c>
      <c r="N5275" s="734" t="s">
        <v>612</v>
      </c>
      <c r="O5275" s="732">
        <v>0</v>
      </c>
      <c r="P5275" s="733">
        <v>0</v>
      </c>
      <c r="Q5275" s="735" t="str">
        <f t="shared" si="158"/>
        <v>15 - INDETERMINADO</v>
      </c>
      <c r="R5275" s="736" t="s">
        <v>523</v>
      </c>
    </row>
    <row r="5276" spans="1:18" s="28" customFormat="1" ht="12" x14ac:dyDescent="0.2">
      <c r="A5276" s="717" t="s">
        <v>514</v>
      </c>
      <c r="B5276" s="718" t="s">
        <v>549</v>
      </c>
      <c r="C5276" s="718" t="s">
        <v>147</v>
      </c>
      <c r="D5276" s="718" t="s">
        <v>2083</v>
      </c>
      <c r="E5276" s="719">
        <v>6000</v>
      </c>
      <c r="F5276" s="720" t="s">
        <v>2084</v>
      </c>
      <c r="G5276" s="718" t="s">
        <v>2085</v>
      </c>
      <c r="H5276" s="718" t="s">
        <v>519</v>
      </c>
      <c r="I5276" s="718" t="s">
        <v>528</v>
      </c>
      <c r="J5276" s="718" t="s">
        <v>547</v>
      </c>
      <c r="K5276" s="721" t="s">
        <v>567</v>
      </c>
      <c r="L5276" s="732">
        <v>7</v>
      </c>
      <c r="M5276" s="733">
        <v>42200</v>
      </c>
      <c r="N5276" s="734" t="s">
        <v>567</v>
      </c>
      <c r="O5276" s="732">
        <v>0</v>
      </c>
      <c r="P5276" s="733">
        <v>0</v>
      </c>
      <c r="Q5276" s="735" t="str">
        <f t="shared" si="158"/>
        <v>16 - INDETERMINADO</v>
      </c>
      <c r="R5276" s="736" t="s">
        <v>523</v>
      </c>
    </row>
    <row r="5277" spans="1:18" s="28" customFormat="1" ht="12" x14ac:dyDescent="0.2">
      <c r="A5277" s="717" t="s">
        <v>514</v>
      </c>
      <c r="B5277" s="718" t="s">
        <v>549</v>
      </c>
      <c r="C5277" s="718" t="s">
        <v>147</v>
      </c>
      <c r="D5277" s="718" t="s">
        <v>2086</v>
      </c>
      <c r="E5277" s="719">
        <v>3500</v>
      </c>
      <c r="F5277" s="720" t="s">
        <v>2087</v>
      </c>
      <c r="G5277" s="718" t="s">
        <v>2088</v>
      </c>
      <c r="H5277" s="718" t="s">
        <v>527</v>
      </c>
      <c r="I5277" s="718" t="s">
        <v>520</v>
      </c>
      <c r="J5277" s="718" t="s">
        <v>605</v>
      </c>
      <c r="K5277" s="721" t="s">
        <v>745</v>
      </c>
      <c r="L5277" s="732">
        <v>7</v>
      </c>
      <c r="M5277" s="733">
        <v>25100</v>
      </c>
      <c r="N5277" s="734" t="s">
        <v>745</v>
      </c>
      <c r="O5277" s="732">
        <v>0</v>
      </c>
      <c r="P5277" s="733">
        <v>0</v>
      </c>
      <c r="Q5277" s="735" t="str">
        <f t="shared" si="158"/>
        <v>2 - INDETERMINADO</v>
      </c>
      <c r="R5277" s="736" t="s">
        <v>523</v>
      </c>
    </row>
    <row r="5278" spans="1:18" s="28" customFormat="1" ht="12" x14ac:dyDescent="0.2">
      <c r="A5278" s="717" t="s">
        <v>514</v>
      </c>
      <c r="B5278" s="718" t="s">
        <v>549</v>
      </c>
      <c r="C5278" s="718" t="s">
        <v>147</v>
      </c>
      <c r="D5278" s="718" t="s">
        <v>1081</v>
      </c>
      <c r="E5278" s="719">
        <v>2500</v>
      </c>
      <c r="F5278" s="720" t="s">
        <v>2091</v>
      </c>
      <c r="G5278" s="718" t="s">
        <v>2092</v>
      </c>
      <c r="H5278" s="718" t="s">
        <v>565</v>
      </c>
      <c r="I5278" s="718" t="s">
        <v>520</v>
      </c>
      <c r="J5278" s="718" t="s">
        <v>588</v>
      </c>
      <c r="K5278" s="721" t="s">
        <v>700</v>
      </c>
      <c r="L5278" s="732">
        <v>7</v>
      </c>
      <c r="M5278" s="733">
        <v>18100</v>
      </c>
      <c r="N5278" s="734" t="s">
        <v>700</v>
      </c>
      <c r="O5278" s="732">
        <v>0</v>
      </c>
      <c r="P5278" s="733">
        <v>0</v>
      </c>
      <c r="Q5278" s="735" t="str">
        <f t="shared" si="158"/>
        <v>3 - INDETERMINADO</v>
      </c>
      <c r="R5278" s="736" t="s">
        <v>523</v>
      </c>
    </row>
    <row r="5279" spans="1:18" s="28" customFormat="1" ht="12" x14ac:dyDescent="0.2">
      <c r="A5279" s="717" t="s">
        <v>514</v>
      </c>
      <c r="B5279" s="718" t="s">
        <v>549</v>
      </c>
      <c r="C5279" s="718" t="s">
        <v>147</v>
      </c>
      <c r="D5279" s="718" t="s">
        <v>2117</v>
      </c>
      <c r="E5279" s="719">
        <v>3000</v>
      </c>
      <c r="F5279" s="720" t="s">
        <v>2118</v>
      </c>
      <c r="G5279" s="718" t="s">
        <v>2119</v>
      </c>
      <c r="H5279" s="718" t="s">
        <v>527</v>
      </c>
      <c r="I5279" s="718" t="s">
        <v>528</v>
      </c>
      <c r="J5279" s="718" t="s">
        <v>1384</v>
      </c>
      <c r="K5279" s="721" t="s">
        <v>567</v>
      </c>
      <c r="L5279" s="732">
        <v>6</v>
      </c>
      <c r="M5279" s="733">
        <v>15400</v>
      </c>
      <c r="N5279" s="734" t="s">
        <v>567</v>
      </c>
      <c r="O5279" s="732">
        <v>0</v>
      </c>
      <c r="P5279" s="733">
        <v>0</v>
      </c>
      <c r="Q5279" s="735" t="str">
        <f t="shared" si="158"/>
        <v>16 - INDETERMINADO</v>
      </c>
      <c r="R5279" s="736" t="s">
        <v>523</v>
      </c>
    </row>
    <row r="5280" spans="1:18" s="28" customFormat="1" ht="12" x14ac:dyDescent="0.2">
      <c r="A5280" s="717" t="s">
        <v>514</v>
      </c>
      <c r="B5280" s="718" t="s">
        <v>549</v>
      </c>
      <c r="C5280" s="718" t="s">
        <v>147</v>
      </c>
      <c r="D5280" s="718" t="s">
        <v>589</v>
      </c>
      <c r="E5280" s="719">
        <v>3000</v>
      </c>
      <c r="F5280" s="720" t="s">
        <v>2120</v>
      </c>
      <c r="G5280" s="718" t="s">
        <v>2121</v>
      </c>
      <c r="H5280" s="718" t="s">
        <v>527</v>
      </c>
      <c r="I5280" s="718" t="s">
        <v>520</v>
      </c>
      <c r="J5280" s="718" t="s">
        <v>1173</v>
      </c>
      <c r="K5280" s="721" t="s">
        <v>557</v>
      </c>
      <c r="L5280" s="732">
        <v>7</v>
      </c>
      <c r="M5280" s="733">
        <v>21600</v>
      </c>
      <c r="N5280" s="734" t="s">
        <v>557</v>
      </c>
      <c r="O5280" s="732">
        <v>0</v>
      </c>
      <c r="P5280" s="733">
        <v>0</v>
      </c>
      <c r="Q5280" s="735" t="str">
        <f t="shared" si="158"/>
        <v>13 - INDETERMINADO</v>
      </c>
      <c r="R5280" s="736" t="s">
        <v>523</v>
      </c>
    </row>
    <row r="5281" spans="1:18" s="28" customFormat="1" ht="12" x14ac:dyDescent="0.2">
      <c r="A5281" s="717" t="s">
        <v>514</v>
      </c>
      <c r="B5281" s="718" t="s">
        <v>549</v>
      </c>
      <c r="C5281" s="718" t="s">
        <v>147</v>
      </c>
      <c r="D5281" s="718" t="s">
        <v>585</v>
      </c>
      <c r="E5281" s="719">
        <v>3000</v>
      </c>
      <c r="F5281" s="720" t="s">
        <v>2125</v>
      </c>
      <c r="G5281" s="718" t="s">
        <v>2126</v>
      </c>
      <c r="H5281" s="718" t="s">
        <v>565</v>
      </c>
      <c r="I5281" s="718" t="s">
        <v>528</v>
      </c>
      <c r="J5281" s="718" t="s">
        <v>566</v>
      </c>
      <c r="K5281" s="721" t="s">
        <v>557</v>
      </c>
      <c r="L5281" s="732">
        <v>7</v>
      </c>
      <c r="M5281" s="733">
        <v>21600</v>
      </c>
      <c r="N5281" s="734" t="s">
        <v>557</v>
      </c>
      <c r="O5281" s="732">
        <v>0</v>
      </c>
      <c r="P5281" s="733">
        <v>0</v>
      </c>
      <c r="Q5281" s="735" t="str">
        <f t="shared" si="158"/>
        <v>13 - INDETERMINADO</v>
      </c>
      <c r="R5281" s="736" t="s">
        <v>523</v>
      </c>
    </row>
    <row r="5282" spans="1:18" s="28" customFormat="1" ht="12" x14ac:dyDescent="0.2">
      <c r="A5282" s="717" t="s">
        <v>514</v>
      </c>
      <c r="B5282" s="718" t="s">
        <v>549</v>
      </c>
      <c r="C5282" s="718" t="s">
        <v>147</v>
      </c>
      <c r="D5282" s="718" t="s">
        <v>804</v>
      </c>
      <c r="E5282" s="719">
        <v>3000</v>
      </c>
      <c r="F5282" s="720" t="s">
        <v>2133</v>
      </c>
      <c r="G5282" s="718" t="s">
        <v>2134</v>
      </c>
      <c r="H5282" s="718" t="s">
        <v>527</v>
      </c>
      <c r="I5282" s="718" t="s">
        <v>528</v>
      </c>
      <c r="J5282" s="718" t="s">
        <v>1384</v>
      </c>
      <c r="K5282" s="721" t="s">
        <v>2135</v>
      </c>
      <c r="L5282" s="732">
        <v>7</v>
      </c>
      <c r="M5282" s="733">
        <v>21600</v>
      </c>
      <c r="N5282" s="734" t="s">
        <v>2135</v>
      </c>
      <c r="O5282" s="732">
        <v>6</v>
      </c>
      <c r="P5282" s="733">
        <v>18000</v>
      </c>
      <c r="Q5282" s="735" t="str">
        <f t="shared" si="158"/>
        <v>34-2021</v>
      </c>
      <c r="R5282" s="736" t="s">
        <v>523</v>
      </c>
    </row>
    <row r="5283" spans="1:18" s="28" customFormat="1" ht="12" x14ac:dyDescent="0.2">
      <c r="A5283" s="717" t="s">
        <v>514</v>
      </c>
      <c r="B5283" s="718" t="s">
        <v>549</v>
      </c>
      <c r="C5283" s="718" t="s">
        <v>147</v>
      </c>
      <c r="D5283" s="718" t="s">
        <v>825</v>
      </c>
      <c r="E5283" s="719">
        <v>3000</v>
      </c>
      <c r="F5283" s="720" t="s">
        <v>2136</v>
      </c>
      <c r="G5283" s="718" t="s">
        <v>2137</v>
      </c>
      <c r="H5283" s="718" t="s">
        <v>565</v>
      </c>
      <c r="I5283" s="718" t="s">
        <v>528</v>
      </c>
      <c r="J5283" s="718" t="s">
        <v>566</v>
      </c>
      <c r="K5283" s="721" t="s">
        <v>530</v>
      </c>
      <c r="L5283" s="732">
        <v>7</v>
      </c>
      <c r="M5283" s="733">
        <v>21600</v>
      </c>
      <c r="N5283" s="734" t="s">
        <v>530</v>
      </c>
      <c r="O5283" s="732">
        <v>0</v>
      </c>
      <c r="P5283" s="733">
        <v>0</v>
      </c>
      <c r="Q5283" s="735" t="str">
        <f t="shared" si="158"/>
        <v>4 - INDETERMINADO</v>
      </c>
      <c r="R5283" s="736" t="s">
        <v>523</v>
      </c>
    </row>
    <row r="5284" spans="1:18" s="28" customFormat="1" ht="12" x14ac:dyDescent="0.2">
      <c r="A5284" s="717" t="s">
        <v>514</v>
      </c>
      <c r="B5284" s="718" t="s">
        <v>549</v>
      </c>
      <c r="C5284" s="718" t="s">
        <v>147</v>
      </c>
      <c r="D5284" s="718" t="s">
        <v>800</v>
      </c>
      <c r="E5284" s="719">
        <v>3000</v>
      </c>
      <c r="F5284" s="720" t="s">
        <v>2148</v>
      </c>
      <c r="G5284" s="718" t="s">
        <v>2149</v>
      </c>
      <c r="H5284" s="718"/>
      <c r="I5284" s="718" t="s">
        <v>520</v>
      </c>
      <c r="J5284" s="718" t="s">
        <v>943</v>
      </c>
      <c r="K5284" s="721" t="s">
        <v>557</v>
      </c>
      <c r="L5284" s="732">
        <v>7</v>
      </c>
      <c r="M5284" s="733">
        <v>21600</v>
      </c>
      <c r="N5284" s="734" t="s">
        <v>557</v>
      </c>
      <c r="O5284" s="732">
        <v>0</v>
      </c>
      <c r="P5284" s="733">
        <v>0</v>
      </c>
      <c r="Q5284" s="735" t="str">
        <f t="shared" si="158"/>
        <v>13 - INDETERMINADO</v>
      </c>
      <c r="R5284" s="736" t="s">
        <v>523</v>
      </c>
    </row>
    <row r="5285" spans="1:18" s="28" customFormat="1" ht="12" x14ac:dyDescent="0.2">
      <c r="A5285" s="717" t="s">
        <v>514</v>
      </c>
      <c r="B5285" s="718" t="s">
        <v>549</v>
      </c>
      <c r="C5285" s="718" t="s">
        <v>147</v>
      </c>
      <c r="D5285" s="718" t="s">
        <v>900</v>
      </c>
      <c r="E5285" s="719">
        <v>5000</v>
      </c>
      <c r="F5285" s="720" t="s">
        <v>2173</v>
      </c>
      <c r="G5285" s="718" t="s">
        <v>2174</v>
      </c>
      <c r="H5285" s="718" t="s">
        <v>519</v>
      </c>
      <c r="I5285" s="718" t="s">
        <v>528</v>
      </c>
      <c r="J5285" s="718" t="s">
        <v>547</v>
      </c>
      <c r="K5285" s="721" t="s">
        <v>530</v>
      </c>
      <c r="L5285" s="732">
        <v>7</v>
      </c>
      <c r="M5285" s="733">
        <v>35600</v>
      </c>
      <c r="N5285" s="734" t="s">
        <v>530</v>
      </c>
      <c r="O5285" s="732">
        <v>0</v>
      </c>
      <c r="P5285" s="733">
        <v>0</v>
      </c>
      <c r="Q5285" s="735" t="str">
        <f t="shared" si="158"/>
        <v>4 - INDETERMINADO</v>
      </c>
      <c r="R5285" s="736" t="s">
        <v>523</v>
      </c>
    </row>
    <row r="5286" spans="1:18" s="28" customFormat="1" ht="12" x14ac:dyDescent="0.2">
      <c r="A5286" s="717" t="s">
        <v>514</v>
      </c>
      <c r="B5286" s="718" t="s">
        <v>549</v>
      </c>
      <c r="C5286" s="718" t="s">
        <v>147</v>
      </c>
      <c r="D5286" s="718" t="s">
        <v>2175</v>
      </c>
      <c r="E5286" s="719">
        <v>3000</v>
      </c>
      <c r="F5286" s="720" t="s">
        <v>2176</v>
      </c>
      <c r="G5286" s="718" t="s">
        <v>2177</v>
      </c>
      <c r="H5286" s="718" t="s">
        <v>519</v>
      </c>
      <c r="I5286" s="718" t="s">
        <v>520</v>
      </c>
      <c r="J5286" s="718" t="s">
        <v>534</v>
      </c>
      <c r="K5286" s="721" t="s">
        <v>715</v>
      </c>
      <c r="L5286" s="732">
        <v>7</v>
      </c>
      <c r="M5286" s="733">
        <v>21600</v>
      </c>
      <c r="N5286" s="734" t="s">
        <v>715</v>
      </c>
      <c r="O5286" s="732">
        <v>0</v>
      </c>
      <c r="P5286" s="733">
        <v>0</v>
      </c>
      <c r="Q5286" s="735" t="str">
        <f t="shared" si="158"/>
        <v>14 - INDETERMINADO</v>
      </c>
      <c r="R5286" s="736" t="s">
        <v>523</v>
      </c>
    </row>
    <row r="5287" spans="1:18" s="28" customFormat="1" ht="12" x14ac:dyDescent="0.2">
      <c r="A5287" s="717" t="s">
        <v>514</v>
      </c>
      <c r="B5287" s="718" t="s">
        <v>549</v>
      </c>
      <c r="C5287" s="718" t="s">
        <v>147</v>
      </c>
      <c r="D5287" s="718" t="s">
        <v>1762</v>
      </c>
      <c r="E5287" s="719">
        <v>5000</v>
      </c>
      <c r="F5287" s="720" t="s">
        <v>2181</v>
      </c>
      <c r="G5287" s="718" t="s">
        <v>2182</v>
      </c>
      <c r="H5287" s="718" t="s">
        <v>527</v>
      </c>
      <c r="I5287" s="718" t="s">
        <v>528</v>
      </c>
      <c r="J5287" s="718" t="s">
        <v>2183</v>
      </c>
      <c r="K5287" s="721" t="s">
        <v>530</v>
      </c>
      <c r="L5287" s="732">
        <v>7</v>
      </c>
      <c r="M5287" s="733">
        <v>35600</v>
      </c>
      <c r="N5287" s="734" t="s">
        <v>530</v>
      </c>
      <c r="O5287" s="732">
        <v>0</v>
      </c>
      <c r="P5287" s="733">
        <v>0</v>
      </c>
      <c r="Q5287" s="735"/>
      <c r="R5287" s="736" t="s">
        <v>543</v>
      </c>
    </row>
    <row r="5288" spans="1:18" s="28" customFormat="1" ht="12" x14ac:dyDescent="0.2">
      <c r="A5288" s="717" t="s">
        <v>514</v>
      </c>
      <c r="B5288" s="718" t="s">
        <v>549</v>
      </c>
      <c r="C5288" s="718" t="s">
        <v>147</v>
      </c>
      <c r="D5288" s="718" t="s">
        <v>657</v>
      </c>
      <c r="E5288" s="719">
        <v>3000</v>
      </c>
      <c r="F5288" s="720" t="s">
        <v>2191</v>
      </c>
      <c r="G5288" s="718" t="s">
        <v>2192</v>
      </c>
      <c r="H5288" s="718" t="s">
        <v>527</v>
      </c>
      <c r="I5288" s="718" t="s">
        <v>520</v>
      </c>
      <c r="J5288" s="718" t="s">
        <v>2193</v>
      </c>
      <c r="K5288" s="721" t="s">
        <v>612</v>
      </c>
      <c r="L5288" s="732">
        <v>7</v>
      </c>
      <c r="M5288" s="733">
        <v>21500</v>
      </c>
      <c r="N5288" s="734" t="s">
        <v>612</v>
      </c>
      <c r="O5288" s="732">
        <v>0</v>
      </c>
      <c r="P5288" s="733">
        <v>0</v>
      </c>
      <c r="Q5288" s="735" t="str">
        <f>+N5288</f>
        <v>15 - INDETERMINADO</v>
      </c>
      <c r="R5288" s="736" t="s">
        <v>523</v>
      </c>
    </row>
    <row r="5289" spans="1:18" s="28" customFormat="1" ht="12" x14ac:dyDescent="0.2">
      <c r="A5289" s="717" t="s">
        <v>514</v>
      </c>
      <c r="B5289" s="718" t="s">
        <v>549</v>
      </c>
      <c r="C5289" s="718" t="s">
        <v>147</v>
      </c>
      <c r="D5289" s="718" t="s">
        <v>657</v>
      </c>
      <c r="E5289" s="719">
        <v>3000</v>
      </c>
      <c r="F5289" s="720" t="s">
        <v>2194</v>
      </c>
      <c r="G5289" s="718" t="s">
        <v>2195</v>
      </c>
      <c r="H5289" s="718"/>
      <c r="I5289" s="718" t="s">
        <v>520</v>
      </c>
      <c r="J5289" s="718" t="s">
        <v>2196</v>
      </c>
      <c r="K5289" s="721" t="s">
        <v>557</v>
      </c>
      <c r="L5289" s="732">
        <v>7</v>
      </c>
      <c r="M5289" s="733">
        <v>21600</v>
      </c>
      <c r="N5289" s="734" t="s">
        <v>557</v>
      </c>
      <c r="O5289" s="732">
        <v>0</v>
      </c>
      <c r="P5289" s="733">
        <v>0</v>
      </c>
      <c r="Q5289" s="735" t="str">
        <f>+N5289</f>
        <v>13 - INDETERMINADO</v>
      </c>
      <c r="R5289" s="736" t="s">
        <v>523</v>
      </c>
    </row>
    <row r="5290" spans="1:18" s="28" customFormat="1" ht="12" x14ac:dyDescent="0.2">
      <c r="A5290" s="717" t="s">
        <v>514</v>
      </c>
      <c r="B5290" s="718" t="s">
        <v>549</v>
      </c>
      <c r="C5290" s="718" t="s">
        <v>147</v>
      </c>
      <c r="D5290" s="718" t="s">
        <v>2005</v>
      </c>
      <c r="E5290" s="719">
        <v>3000</v>
      </c>
      <c r="F5290" s="720" t="s">
        <v>2200</v>
      </c>
      <c r="G5290" s="718" t="s">
        <v>2201</v>
      </c>
      <c r="H5290" s="718" t="s">
        <v>930</v>
      </c>
      <c r="I5290" s="718" t="s">
        <v>520</v>
      </c>
      <c r="J5290" s="718" t="s">
        <v>1635</v>
      </c>
      <c r="K5290" s="721" t="s">
        <v>557</v>
      </c>
      <c r="L5290" s="732">
        <v>7</v>
      </c>
      <c r="M5290" s="733">
        <v>21600</v>
      </c>
      <c r="N5290" s="734" t="s">
        <v>557</v>
      </c>
      <c r="O5290" s="732">
        <v>0</v>
      </c>
      <c r="P5290" s="733">
        <v>0</v>
      </c>
      <c r="Q5290" s="735" t="str">
        <f>+N5290</f>
        <v>13 - INDETERMINADO</v>
      </c>
      <c r="R5290" s="736" t="s">
        <v>523</v>
      </c>
    </row>
    <row r="5291" spans="1:18" s="28" customFormat="1" ht="12" x14ac:dyDescent="0.2">
      <c r="A5291" s="717" t="s">
        <v>514</v>
      </c>
      <c r="B5291" s="718" t="s">
        <v>549</v>
      </c>
      <c r="C5291" s="718" t="s">
        <v>147</v>
      </c>
      <c r="D5291" s="718" t="s">
        <v>841</v>
      </c>
      <c r="E5291" s="719">
        <v>3000</v>
      </c>
      <c r="F5291" s="720" t="s">
        <v>2202</v>
      </c>
      <c r="G5291" s="718" t="s">
        <v>2203</v>
      </c>
      <c r="H5291" s="718" t="s">
        <v>527</v>
      </c>
      <c r="I5291" s="718" t="s">
        <v>520</v>
      </c>
      <c r="J5291" s="718" t="s">
        <v>803</v>
      </c>
      <c r="K5291" s="721" t="s">
        <v>700</v>
      </c>
      <c r="L5291" s="732">
        <v>7</v>
      </c>
      <c r="M5291" s="733">
        <v>21600</v>
      </c>
      <c r="N5291" s="734" t="s">
        <v>700</v>
      </c>
      <c r="O5291" s="732">
        <v>0</v>
      </c>
      <c r="P5291" s="733">
        <v>0</v>
      </c>
      <c r="Q5291" s="735" t="str">
        <f>+N5291</f>
        <v>3 - INDETERMINADO</v>
      </c>
      <c r="R5291" s="736" t="s">
        <v>523</v>
      </c>
    </row>
    <row r="5292" spans="1:18" s="28" customFormat="1" ht="12" x14ac:dyDescent="0.2">
      <c r="A5292" s="717" t="s">
        <v>514</v>
      </c>
      <c r="B5292" s="718" t="s">
        <v>549</v>
      </c>
      <c r="C5292" s="718" t="s">
        <v>147</v>
      </c>
      <c r="D5292" s="718" t="s">
        <v>618</v>
      </c>
      <c r="E5292" s="719">
        <v>3000</v>
      </c>
      <c r="F5292" s="720" t="s">
        <v>2210</v>
      </c>
      <c r="G5292" s="718" t="s">
        <v>2211</v>
      </c>
      <c r="H5292" s="718" t="s">
        <v>565</v>
      </c>
      <c r="I5292" s="718" t="s">
        <v>528</v>
      </c>
      <c r="J5292" s="718" t="s">
        <v>566</v>
      </c>
      <c r="K5292" s="721" t="s">
        <v>557</v>
      </c>
      <c r="L5292" s="732">
        <v>7</v>
      </c>
      <c r="M5292" s="733">
        <v>21600</v>
      </c>
      <c r="N5292" s="734" t="s">
        <v>557</v>
      </c>
      <c r="O5292" s="732">
        <v>0</v>
      </c>
      <c r="P5292" s="733">
        <v>0</v>
      </c>
      <c r="Q5292" s="735"/>
      <c r="R5292" s="736" t="s">
        <v>543</v>
      </c>
    </row>
    <row r="5293" spans="1:18" s="28" customFormat="1" ht="12" x14ac:dyDescent="0.2">
      <c r="A5293" s="717" t="s">
        <v>514</v>
      </c>
      <c r="B5293" s="718" t="s">
        <v>549</v>
      </c>
      <c r="C5293" s="718" t="s">
        <v>147</v>
      </c>
      <c r="D5293" s="718" t="s">
        <v>2218</v>
      </c>
      <c r="E5293" s="719">
        <v>5000</v>
      </c>
      <c r="F5293" s="720" t="s">
        <v>2219</v>
      </c>
      <c r="G5293" s="718" t="s">
        <v>2220</v>
      </c>
      <c r="H5293" s="718" t="s">
        <v>527</v>
      </c>
      <c r="I5293" s="718" t="s">
        <v>528</v>
      </c>
      <c r="J5293" s="718" t="s">
        <v>664</v>
      </c>
      <c r="K5293" s="721" t="s">
        <v>557</v>
      </c>
      <c r="L5293" s="732">
        <v>7</v>
      </c>
      <c r="M5293" s="733">
        <v>35600</v>
      </c>
      <c r="N5293" s="734" t="s">
        <v>557</v>
      </c>
      <c r="O5293" s="732">
        <v>0</v>
      </c>
      <c r="P5293" s="733">
        <v>0</v>
      </c>
      <c r="Q5293" s="735" t="str">
        <f t="shared" ref="Q5293:Q5305" si="159">+N5293</f>
        <v>13 - INDETERMINADO</v>
      </c>
      <c r="R5293" s="736" t="s">
        <v>523</v>
      </c>
    </row>
    <row r="5294" spans="1:18" s="28" customFormat="1" ht="12" x14ac:dyDescent="0.2">
      <c r="A5294" s="717" t="s">
        <v>514</v>
      </c>
      <c r="B5294" s="718" t="s">
        <v>549</v>
      </c>
      <c r="C5294" s="718" t="s">
        <v>147</v>
      </c>
      <c r="D5294" s="718" t="s">
        <v>2221</v>
      </c>
      <c r="E5294" s="719">
        <v>8500</v>
      </c>
      <c r="F5294" s="720" t="s">
        <v>2222</v>
      </c>
      <c r="G5294" s="718" t="s">
        <v>2223</v>
      </c>
      <c r="H5294" s="718" t="s">
        <v>527</v>
      </c>
      <c r="I5294" s="718" t="s">
        <v>528</v>
      </c>
      <c r="J5294" s="718" t="s">
        <v>2224</v>
      </c>
      <c r="K5294" s="721" t="s">
        <v>557</v>
      </c>
      <c r="L5294" s="732">
        <v>7</v>
      </c>
      <c r="M5294" s="733">
        <v>60100</v>
      </c>
      <c r="N5294" s="734" t="s">
        <v>557</v>
      </c>
      <c r="O5294" s="732">
        <v>0</v>
      </c>
      <c r="P5294" s="733">
        <v>0</v>
      </c>
      <c r="Q5294" s="735" t="str">
        <f t="shared" si="159"/>
        <v>13 - INDETERMINADO</v>
      </c>
      <c r="R5294" s="736" t="s">
        <v>523</v>
      </c>
    </row>
    <row r="5295" spans="1:18" s="28" customFormat="1" ht="12" x14ac:dyDescent="0.2">
      <c r="A5295" s="717" t="s">
        <v>514</v>
      </c>
      <c r="B5295" s="718" t="s">
        <v>549</v>
      </c>
      <c r="C5295" s="718" t="s">
        <v>147</v>
      </c>
      <c r="D5295" s="718" t="s">
        <v>581</v>
      </c>
      <c r="E5295" s="719">
        <v>3000</v>
      </c>
      <c r="F5295" s="720" t="s">
        <v>2225</v>
      </c>
      <c r="G5295" s="718" t="s">
        <v>2226</v>
      </c>
      <c r="H5295" s="718"/>
      <c r="I5295" s="718" t="s">
        <v>520</v>
      </c>
      <c r="J5295" s="718" t="s">
        <v>2227</v>
      </c>
      <c r="K5295" s="721" t="s">
        <v>557</v>
      </c>
      <c r="L5295" s="732">
        <v>7</v>
      </c>
      <c r="M5295" s="733">
        <v>21500</v>
      </c>
      <c r="N5295" s="734" t="s">
        <v>557</v>
      </c>
      <c r="O5295" s="732">
        <v>0</v>
      </c>
      <c r="P5295" s="733">
        <v>0</v>
      </c>
      <c r="Q5295" s="735" t="str">
        <f t="shared" si="159"/>
        <v>13 - INDETERMINADO</v>
      </c>
      <c r="R5295" s="736" t="s">
        <v>523</v>
      </c>
    </row>
    <row r="5296" spans="1:18" s="28" customFormat="1" ht="12" x14ac:dyDescent="0.2">
      <c r="A5296" s="717" t="s">
        <v>514</v>
      </c>
      <c r="B5296" s="718" t="s">
        <v>549</v>
      </c>
      <c r="C5296" s="718" t="s">
        <v>147</v>
      </c>
      <c r="D5296" s="718" t="s">
        <v>2228</v>
      </c>
      <c r="E5296" s="719">
        <v>8500</v>
      </c>
      <c r="F5296" s="720" t="s">
        <v>2229</v>
      </c>
      <c r="G5296" s="718" t="s">
        <v>2230</v>
      </c>
      <c r="H5296" s="718" t="s">
        <v>519</v>
      </c>
      <c r="I5296" s="718" t="s">
        <v>528</v>
      </c>
      <c r="J5296" s="718" t="s">
        <v>547</v>
      </c>
      <c r="K5296" s="721" t="s">
        <v>541</v>
      </c>
      <c r="L5296" s="732">
        <v>7</v>
      </c>
      <c r="M5296" s="733">
        <v>60100</v>
      </c>
      <c r="N5296" s="734" t="s">
        <v>541</v>
      </c>
      <c r="O5296" s="732">
        <v>0</v>
      </c>
      <c r="P5296" s="733">
        <v>0</v>
      </c>
      <c r="Q5296" s="735" t="str">
        <f t="shared" si="159"/>
        <v>5 - INDETERMINADO</v>
      </c>
      <c r="R5296" s="736" t="s">
        <v>523</v>
      </c>
    </row>
    <row r="5297" spans="1:18" s="28" customFormat="1" ht="12" x14ac:dyDescent="0.2">
      <c r="A5297" s="717" t="s">
        <v>514</v>
      </c>
      <c r="B5297" s="718" t="s">
        <v>549</v>
      </c>
      <c r="C5297" s="718" t="s">
        <v>147</v>
      </c>
      <c r="D5297" s="718" t="s">
        <v>1132</v>
      </c>
      <c r="E5297" s="719">
        <v>3000</v>
      </c>
      <c r="F5297" s="720" t="s">
        <v>2231</v>
      </c>
      <c r="G5297" s="718" t="s">
        <v>2232</v>
      </c>
      <c r="H5297" s="718" t="s">
        <v>527</v>
      </c>
      <c r="I5297" s="718" t="s">
        <v>528</v>
      </c>
      <c r="J5297" s="718" t="s">
        <v>2233</v>
      </c>
      <c r="K5297" s="721" t="s">
        <v>557</v>
      </c>
      <c r="L5297" s="732">
        <v>7</v>
      </c>
      <c r="M5297" s="733">
        <v>21600</v>
      </c>
      <c r="N5297" s="734" t="s">
        <v>557</v>
      </c>
      <c r="O5297" s="732">
        <v>0</v>
      </c>
      <c r="P5297" s="733">
        <v>0</v>
      </c>
      <c r="Q5297" s="735" t="str">
        <f t="shared" si="159"/>
        <v>13 - INDETERMINADO</v>
      </c>
      <c r="R5297" s="736" t="s">
        <v>523</v>
      </c>
    </row>
    <row r="5298" spans="1:18" s="28" customFormat="1" ht="12" x14ac:dyDescent="0.2">
      <c r="A5298" s="717" t="s">
        <v>514</v>
      </c>
      <c r="B5298" s="718" t="s">
        <v>549</v>
      </c>
      <c r="C5298" s="718" t="s">
        <v>147</v>
      </c>
      <c r="D5298" s="718" t="s">
        <v>804</v>
      </c>
      <c r="E5298" s="719">
        <v>3000</v>
      </c>
      <c r="F5298" s="720" t="s">
        <v>2234</v>
      </c>
      <c r="G5298" s="718" t="s">
        <v>2235</v>
      </c>
      <c r="H5298" s="718" t="s">
        <v>527</v>
      </c>
      <c r="I5298" s="718" t="s">
        <v>528</v>
      </c>
      <c r="J5298" s="718" t="s">
        <v>1397</v>
      </c>
      <c r="K5298" s="721" t="s">
        <v>530</v>
      </c>
      <c r="L5298" s="732">
        <v>7</v>
      </c>
      <c r="M5298" s="733">
        <v>21600</v>
      </c>
      <c r="N5298" s="734" t="s">
        <v>530</v>
      </c>
      <c r="O5298" s="732">
        <v>0</v>
      </c>
      <c r="P5298" s="733">
        <v>0</v>
      </c>
      <c r="Q5298" s="735" t="str">
        <f t="shared" si="159"/>
        <v>4 - INDETERMINADO</v>
      </c>
      <c r="R5298" s="736" t="s">
        <v>523</v>
      </c>
    </row>
    <row r="5299" spans="1:18" s="28" customFormat="1" ht="12" x14ac:dyDescent="0.2">
      <c r="A5299" s="717" t="s">
        <v>514</v>
      </c>
      <c r="B5299" s="718" t="s">
        <v>549</v>
      </c>
      <c r="C5299" s="718" t="s">
        <v>147</v>
      </c>
      <c r="D5299" s="718" t="s">
        <v>618</v>
      </c>
      <c r="E5299" s="719">
        <v>3000</v>
      </c>
      <c r="F5299" s="720" t="s">
        <v>2243</v>
      </c>
      <c r="G5299" s="718" t="s">
        <v>2244</v>
      </c>
      <c r="H5299" s="718" t="s">
        <v>565</v>
      </c>
      <c r="I5299" s="718" t="s">
        <v>520</v>
      </c>
      <c r="J5299" s="718" t="s">
        <v>588</v>
      </c>
      <c r="K5299" s="721" t="s">
        <v>557</v>
      </c>
      <c r="L5299" s="732">
        <v>7</v>
      </c>
      <c r="M5299" s="733">
        <v>21600</v>
      </c>
      <c r="N5299" s="734" t="s">
        <v>557</v>
      </c>
      <c r="O5299" s="732">
        <v>0</v>
      </c>
      <c r="P5299" s="733">
        <v>0</v>
      </c>
      <c r="Q5299" s="735" t="str">
        <f t="shared" si="159"/>
        <v>13 - INDETERMINADO</v>
      </c>
      <c r="R5299" s="736" t="s">
        <v>523</v>
      </c>
    </row>
    <row r="5300" spans="1:18" s="28" customFormat="1" ht="12" x14ac:dyDescent="0.2">
      <c r="A5300" s="717" t="s">
        <v>514</v>
      </c>
      <c r="B5300" s="718" t="s">
        <v>549</v>
      </c>
      <c r="C5300" s="718" t="s">
        <v>147</v>
      </c>
      <c r="D5300" s="718" t="s">
        <v>2080</v>
      </c>
      <c r="E5300" s="719">
        <v>5000</v>
      </c>
      <c r="F5300" s="720" t="s">
        <v>2254</v>
      </c>
      <c r="G5300" s="718" t="s">
        <v>2255</v>
      </c>
      <c r="H5300" s="718" t="s">
        <v>539</v>
      </c>
      <c r="I5300" s="718" t="s">
        <v>528</v>
      </c>
      <c r="J5300" s="718" t="s">
        <v>611</v>
      </c>
      <c r="K5300" s="721" t="s">
        <v>612</v>
      </c>
      <c r="L5300" s="732">
        <v>7</v>
      </c>
      <c r="M5300" s="733">
        <v>35600</v>
      </c>
      <c r="N5300" s="734" t="s">
        <v>612</v>
      </c>
      <c r="O5300" s="732">
        <v>0</v>
      </c>
      <c r="P5300" s="733">
        <v>0</v>
      </c>
      <c r="Q5300" s="735" t="str">
        <f t="shared" si="159"/>
        <v>15 - INDETERMINADO</v>
      </c>
      <c r="R5300" s="736" t="s">
        <v>523</v>
      </c>
    </row>
    <row r="5301" spans="1:18" s="28" customFormat="1" ht="12" x14ac:dyDescent="0.2">
      <c r="A5301" s="717" t="s">
        <v>514</v>
      </c>
      <c r="B5301" s="718" t="s">
        <v>549</v>
      </c>
      <c r="C5301" s="718" t="s">
        <v>147</v>
      </c>
      <c r="D5301" s="718" t="s">
        <v>661</v>
      </c>
      <c r="E5301" s="719">
        <v>3000</v>
      </c>
      <c r="F5301" s="720" t="s">
        <v>2256</v>
      </c>
      <c r="G5301" s="718" t="s">
        <v>2257</v>
      </c>
      <c r="H5301" s="718" t="s">
        <v>930</v>
      </c>
      <c r="I5301" s="718" t="s">
        <v>520</v>
      </c>
      <c r="J5301" s="718" t="s">
        <v>1635</v>
      </c>
      <c r="K5301" s="721" t="s">
        <v>557</v>
      </c>
      <c r="L5301" s="732">
        <v>7</v>
      </c>
      <c r="M5301" s="733">
        <v>21600</v>
      </c>
      <c r="N5301" s="734" t="s">
        <v>557</v>
      </c>
      <c r="O5301" s="732">
        <v>0</v>
      </c>
      <c r="P5301" s="733">
        <v>0</v>
      </c>
      <c r="Q5301" s="735" t="str">
        <f t="shared" si="159"/>
        <v>13 - INDETERMINADO</v>
      </c>
      <c r="R5301" s="736" t="s">
        <v>523</v>
      </c>
    </row>
    <row r="5302" spans="1:18" s="28" customFormat="1" ht="12" x14ac:dyDescent="0.2">
      <c r="A5302" s="717" t="s">
        <v>514</v>
      </c>
      <c r="B5302" s="718" t="s">
        <v>549</v>
      </c>
      <c r="C5302" s="718" t="s">
        <v>147</v>
      </c>
      <c r="D5302" s="718" t="s">
        <v>2262</v>
      </c>
      <c r="E5302" s="719">
        <v>6000</v>
      </c>
      <c r="F5302" s="720" t="s">
        <v>2263</v>
      </c>
      <c r="G5302" s="718" t="s">
        <v>2264</v>
      </c>
      <c r="H5302" s="718" t="s">
        <v>519</v>
      </c>
      <c r="I5302" s="718" t="s">
        <v>528</v>
      </c>
      <c r="J5302" s="718" t="s">
        <v>600</v>
      </c>
      <c r="K5302" s="721" t="s">
        <v>567</v>
      </c>
      <c r="L5302" s="732">
        <v>7</v>
      </c>
      <c r="M5302" s="733">
        <v>42600</v>
      </c>
      <c r="N5302" s="734" t="s">
        <v>567</v>
      </c>
      <c r="O5302" s="732">
        <v>0</v>
      </c>
      <c r="P5302" s="733">
        <v>0</v>
      </c>
      <c r="Q5302" s="735" t="str">
        <f t="shared" si="159"/>
        <v>16 - INDETERMINADO</v>
      </c>
      <c r="R5302" s="736" t="s">
        <v>523</v>
      </c>
    </row>
    <row r="5303" spans="1:18" s="28" customFormat="1" ht="12" x14ac:dyDescent="0.2">
      <c r="A5303" s="717" t="s">
        <v>514</v>
      </c>
      <c r="B5303" s="718" t="s">
        <v>549</v>
      </c>
      <c r="C5303" s="718" t="s">
        <v>147</v>
      </c>
      <c r="D5303" s="718" t="s">
        <v>536</v>
      </c>
      <c r="E5303" s="719">
        <v>3000</v>
      </c>
      <c r="F5303" s="720" t="s">
        <v>2272</v>
      </c>
      <c r="G5303" s="718" t="s">
        <v>2273</v>
      </c>
      <c r="H5303" s="718" t="s">
        <v>565</v>
      </c>
      <c r="I5303" s="718" t="s">
        <v>520</v>
      </c>
      <c r="J5303" s="718" t="s">
        <v>2274</v>
      </c>
      <c r="K5303" s="721" t="s">
        <v>541</v>
      </c>
      <c r="L5303" s="732">
        <v>7</v>
      </c>
      <c r="M5303" s="733">
        <v>21600</v>
      </c>
      <c r="N5303" s="734" t="s">
        <v>541</v>
      </c>
      <c r="O5303" s="732">
        <v>0</v>
      </c>
      <c r="P5303" s="733">
        <v>0</v>
      </c>
      <c r="Q5303" s="735" t="str">
        <f t="shared" si="159"/>
        <v>5 - INDETERMINADO</v>
      </c>
      <c r="R5303" s="736" t="s">
        <v>523</v>
      </c>
    </row>
    <row r="5304" spans="1:18" s="28" customFormat="1" ht="12" x14ac:dyDescent="0.2">
      <c r="A5304" s="717" t="s">
        <v>514</v>
      </c>
      <c r="B5304" s="718" t="s">
        <v>549</v>
      </c>
      <c r="C5304" s="718" t="s">
        <v>147</v>
      </c>
      <c r="D5304" s="718" t="s">
        <v>1263</v>
      </c>
      <c r="E5304" s="719">
        <v>3000</v>
      </c>
      <c r="F5304" s="720" t="s">
        <v>2277</v>
      </c>
      <c r="G5304" s="718" t="s">
        <v>2278</v>
      </c>
      <c r="H5304" s="718" t="s">
        <v>519</v>
      </c>
      <c r="I5304" s="718" t="s">
        <v>528</v>
      </c>
      <c r="J5304" s="718" t="s">
        <v>547</v>
      </c>
      <c r="K5304" s="721" t="s">
        <v>557</v>
      </c>
      <c r="L5304" s="732">
        <v>7</v>
      </c>
      <c r="M5304" s="733">
        <v>21600</v>
      </c>
      <c r="N5304" s="734" t="s">
        <v>557</v>
      </c>
      <c r="O5304" s="732">
        <v>0</v>
      </c>
      <c r="P5304" s="733">
        <v>0</v>
      </c>
      <c r="Q5304" s="735" t="str">
        <f t="shared" si="159"/>
        <v>13 - INDETERMINADO</v>
      </c>
      <c r="R5304" s="736" t="s">
        <v>523</v>
      </c>
    </row>
    <row r="5305" spans="1:18" s="28" customFormat="1" ht="12" x14ac:dyDescent="0.2">
      <c r="A5305" s="717" t="s">
        <v>514</v>
      </c>
      <c r="B5305" s="718" t="s">
        <v>549</v>
      </c>
      <c r="C5305" s="718" t="s">
        <v>147</v>
      </c>
      <c r="D5305" s="718" t="s">
        <v>1550</v>
      </c>
      <c r="E5305" s="719">
        <v>6000</v>
      </c>
      <c r="F5305" s="720" t="s">
        <v>2279</v>
      </c>
      <c r="G5305" s="718" t="s">
        <v>2280</v>
      </c>
      <c r="H5305" s="718" t="s">
        <v>519</v>
      </c>
      <c r="I5305" s="718" t="s">
        <v>528</v>
      </c>
      <c r="J5305" s="718" t="s">
        <v>600</v>
      </c>
      <c r="K5305" s="721" t="s">
        <v>530</v>
      </c>
      <c r="L5305" s="732">
        <v>7</v>
      </c>
      <c r="M5305" s="733">
        <v>42600</v>
      </c>
      <c r="N5305" s="734" t="s">
        <v>530</v>
      </c>
      <c r="O5305" s="732">
        <v>0</v>
      </c>
      <c r="P5305" s="733">
        <v>0</v>
      </c>
      <c r="Q5305" s="735" t="str">
        <f t="shared" si="159"/>
        <v>4 - INDETERMINADO</v>
      </c>
      <c r="R5305" s="736" t="s">
        <v>523</v>
      </c>
    </row>
    <row r="5306" spans="1:18" s="28" customFormat="1" ht="12" x14ac:dyDescent="0.2">
      <c r="A5306" s="717" t="s">
        <v>514</v>
      </c>
      <c r="B5306" s="718" t="s">
        <v>549</v>
      </c>
      <c r="C5306" s="718" t="s">
        <v>147</v>
      </c>
      <c r="D5306" s="718" t="s">
        <v>841</v>
      </c>
      <c r="E5306" s="719">
        <v>3000</v>
      </c>
      <c r="F5306" s="720" t="s">
        <v>2294</v>
      </c>
      <c r="G5306" s="718" t="s">
        <v>2295</v>
      </c>
      <c r="H5306" s="718"/>
      <c r="I5306" s="718" t="s">
        <v>528</v>
      </c>
      <c r="J5306" s="718" t="s">
        <v>2296</v>
      </c>
      <c r="K5306" s="721" t="s">
        <v>700</v>
      </c>
      <c r="L5306" s="732">
        <v>7</v>
      </c>
      <c r="M5306" s="733">
        <v>21500</v>
      </c>
      <c r="N5306" s="734" t="s">
        <v>700</v>
      </c>
      <c r="O5306" s="732">
        <v>0</v>
      </c>
      <c r="P5306" s="733">
        <v>0</v>
      </c>
      <c r="Q5306" s="735"/>
      <c r="R5306" s="736" t="s">
        <v>543</v>
      </c>
    </row>
    <row r="5307" spans="1:18" s="28" customFormat="1" ht="12" x14ac:dyDescent="0.2">
      <c r="A5307" s="717" t="s">
        <v>514</v>
      </c>
      <c r="B5307" s="718" t="s">
        <v>549</v>
      </c>
      <c r="C5307" s="718" t="s">
        <v>147</v>
      </c>
      <c r="D5307" s="718" t="s">
        <v>618</v>
      </c>
      <c r="E5307" s="719">
        <v>3000</v>
      </c>
      <c r="F5307" s="720" t="s">
        <v>2310</v>
      </c>
      <c r="G5307" s="718" t="s">
        <v>2311</v>
      </c>
      <c r="H5307" s="718"/>
      <c r="I5307" s="718" t="s">
        <v>528</v>
      </c>
      <c r="J5307" s="718" t="s">
        <v>2312</v>
      </c>
      <c r="K5307" s="721" t="s">
        <v>557</v>
      </c>
      <c r="L5307" s="732">
        <v>7</v>
      </c>
      <c r="M5307" s="733">
        <v>20734.66</v>
      </c>
      <c r="N5307" s="734" t="s">
        <v>557</v>
      </c>
      <c r="O5307" s="732">
        <v>0</v>
      </c>
      <c r="P5307" s="733">
        <v>0</v>
      </c>
      <c r="Q5307" s="735" t="str">
        <f t="shared" ref="Q5307:Q5324" si="160">+N5307</f>
        <v>13 - INDETERMINADO</v>
      </c>
      <c r="R5307" s="736" t="s">
        <v>523</v>
      </c>
    </row>
    <row r="5308" spans="1:18" s="28" customFormat="1" ht="12" x14ac:dyDescent="0.2">
      <c r="A5308" s="717" t="s">
        <v>514</v>
      </c>
      <c r="B5308" s="718" t="s">
        <v>549</v>
      </c>
      <c r="C5308" s="718" t="s">
        <v>147</v>
      </c>
      <c r="D5308" s="718" t="s">
        <v>585</v>
      </c>
      <c r="E5308" s="719">
        <v>3000</v>
      </c>
      <c r="F5308" s="720" t="s">
        <v>2313</v>
      </c>
      <c r="G5308" s="718" t="s">
        <v>2314</v>
      </c>
      <c r="H5308" s="718" t="s">
        <v>565</v>
      </c>
      <c r="I5308" s="718" t="s">
        <v>520</v>
      </c>
      <c r="J5308" s="718" t="s">
        <v>588</v>
      </c>
      <c r="K5308" s="721" t="s">
        <v>557</v>
      </c>
      <c r="L5308" s="732">
        <v>7</v>
      </c>
      <c r="M5308" s="733">
        <v>21600</v>
      </c>
      <c r="N5308" s="734" t="s">
        <v>557</v>
      </c>
      <c r="O5308" s="732">
        <v>0</v>
      </c>
      <c r="P5308" s="733">
        <v>0</v>
      </c>
      <c r="Q5308" s="735" t="str">
        <f t="shared" si="160"/>
        <v>13 - INDETERMINADO</v>
      </c>
      <c r="R5308" s="736" t="s">
        <v>523</v>
      </c>
    </row>
    <row r="5309" spans="1:18" s="28" customFormat="1" ht="12" x14ac:dyDescent="0.2">
      <c r="A5309" s="717" t="s">
        <v>514</v>
      </c>
      <c r="B5309" s="718" t="s">
        <v>549</v>
      </c>
      <c r="C5309" s="718" t="s">
        <v>147</v>
      </c>
      <c r="D5309" s="718" t="s">
        <v>618</v>
      </c>
      <c r="E5309" s="719">
        <v>3000</v>
      </c>
      <c r="F5309" s="720" t="s">
        <v>2324</v>
      </c>
      <c r="G5309" s="718" t="s">
        <v>2325</v>
      </c>
      <c r="H5309" s="718" t="s">
        <v>539</v>
      </c>
      <c r="I5309" s="718" t="s">
        <v>528</v>
      </c>
      <c r="J5309" s="718" t="s">
        <v>540</v>
      </c>
      <c r="K5309" s="721" t="s">
        <v>557</v>
      </c>
      <c r="L5309" s="732">
        <v>7</v>
      </c>
      <c r="M5309" s="733">
        <v>21600</v>
      </c>
      <c r="N5309" s="734" t="s">
        <v>557</v>
      </c>
      <c r="O5309" s="732">
        <v>0</v>
      </c>
      <c r="P5309" s="733">
        <v>0</v>
      </c>
      <c r="Q5309" s="735" t="str">
        <f t="shared" si="160"/>
        <v>13 - INDETERMINADO</v>
      </c>
      <c r="R5309" s="736" t="s">
        <v>523</v>
      </c>
    </row>
    <row r="5310" spans="1:18" s="28" customFormat="1" ht="12" x14ac:dyDescent="0.2">
      <c r="A5310" s="717" t="s">
        <v>514</v>
      </c>
      <c r="B5310" s="718" t="s">
        <v>549</v>
      </c>
      <c r="C5310" s="718" t="s">
        <v>147</v>
      </c>
      <c r="D5310" s="718" t="s">
        <v>1550</v>
      </c>
      <c r="E5310" s="719">
        <v>6000</v>
      </c>
      <c r="F5310" s="720" t="s">
        <v>2326</v>
      </c>
      <c r="G5310" s="718" t="s">
        <v>2327</v>
      </c>
      <c r="H5310" s="718" t="s">
        <v>519</v>
      </c>
      <c r="I5310" s="718" t="s">
        <v>528</v>
      </c>
      <c r="J5310" s="718" t="s">
        <v>547</v>
      </c>
      <c r="K5310" s="721" t="s">
        <v>530</v>
      </c>
      <c r="L5310" s="732">
        <v>7</v>
      </c>
      <c r="M5310" s="733">
        <v>42600</v>
      </c>
      <c r="N5310" s="734" t="s">
        <v>530</v>
      </c>
      <c r="O5310" s="732">
        <v>0</v>
      </c>
      <c r="P5310" s="733">
        <v>0</v>
      </c>
      <c r="Q5310" s="735" t="str">
        <f t="shared" si="160"/>
        <v>4 - INDETERMINADO</v>
      </c>
      <c r="R5310" s="736" t="s">
        <v>523</v>
      </c>
    </row>
    <row r="5311" spans="1:18" s="28" customFormat="1" ht="12" x14ac:dyDescent="0.2">
      <c r="A5311" s="717" t="s">
        <v>514</v>
      </c>
      <c r="B5311" s="718" t="s">
        <v>549</v>
      </c>
      <c r="C5311" s="718" t="s">
        <v>147</v>
      </c>
      <c r="D5311" s="718" t="s">
        <v>585</v>
      </c>
      <c r="E5311" s="719">
        <v>3000</v>
      </c>
      <c r="F5311" s="720" t="s">
        <v>2328</v>
      </c>
      <c r="G5311" s="718" t="s">
        <v>2329</v>
      </c>
      <c r="H5311" s="718" t="s">
        <v>519</v>
      </c>
      <c r="I5311" s="718" t="s">
        <v>528</v>
      </c>
      <c r="J5311" s="718" t="s">
        <v>547</v>
      </c>
      <c r="K5311" s="721" t="s">
        <v>557</v>
      </c>
      <c r="L5311" s="732">
        <v>7</v>
      </c>
      <c r="M5311" s="733">
        <v>21600</v>
      </c>
      <c r="N5311" s="734" t="s">
        <v>557</v>
      </c>
      <c r="O5311" s="732">
        <v>0</v>
      </c>
      <c r="P5311" s="733">
        <v>0</v>
      </c>
      <c r="Q5311" s="735" t="str">
        <f t="shared" si="160"/>
        <v>13 - INDETERMINADO</v>
      </c>
      <c r="R5311" s="736" t="s">
        <v>523</v>
      </c>
    </row>
    <row r="5312" spans="1:18" s="28" customFormat="1" ht="12" x14ac:dyDescent="0.2">
      <c r="A5312" s="717" t="s">
        <v>514</v>
      </c>
      <c r="B5312" s="718" t="s">
        <v>549</v>
      </c>
      <c r="C5312" s="718" t="s">
        <v>147</v>
      </c>
      <c r="D5312" s="718" t="s">
        <v>708</v>
      </c>
      <c r="E5312" s="719">
        <v>3000</v>
      </c>
      <c r="F5312" s="720" t="s">
        <v>2339</v>
      </c>
      <c r="G5312" s="718" t="s">
        <v>2340</v>
      </c>
      <c r="H5312" s="718" t="s">
        <v>565</v>
      </c>
      <c r="I5312" s="718" t="s">
        <v>528</v>
      </c>
      <c r="J5312" s="718" t="s">
        <v>566</v>
      </c>
      <c r="K5312" s="721" t="s">
        <v>612</v>
      </c>
      <c r="L5312" s="732">
        <v>7</v>
      </c>
      <c r="M5312" s="733">
        <v>21600</v>
      </c>
      <c r="N5312" s="734" t="s">
        <v>612</v>
      </c>
      <c r="O5312" s="732">
        <v>0</v>
      </c>
      <c r="P5312" s="733">
        <v>0</v>
      </c>
      <c r="Q5312" s="735" t="str">
        <f t="shared" si="160"/>
        <v>15 - INDETERMINADO</v>
      </c>
      <c r="R5312" s="736" t="s">
        <v>523</v>
      </c>
    </row>
    <row r="5313" spans="1:18" s="28" customFormat="1" ht="12" x14ac:dyDescent="0.2">
      <c r="A5313" s="717" t="s">
        <v>514</v>
      </c>
      <c r="B5313" s="718" t="s">
        <v>549</v>
      </c>
      <c r="C5313" s="718" t="s">
        <v>147</v>
      </c>
      <c r="D5313" s="718" t="s">
        <v>2344</v>
      </c>
      <c r="E5313" s="719">
        <v>8000</v>
      </c>
      <c r="F5313" s="720" t="s">
        <v>2345</v>
      </c>
      <c r="G5313" s="718" t="s">
        <v>2346</v>
      </c>
      <c r="H5313" s="718" t="s">
        <v>519</v>
      </c>
      <c r="I5313" s="718" t="s">
        <v>528</v>
      </c>
      <c r="J5313" s="718" t="s">
        <v>547</v>
      </c>
      <c r="K5313" s="721" t="s">
        <v>530</v>
      </c>
      <c r="L5313" s="732">
        <v>7</v>
      </c>
      <c r="M5313" s="733">
        <v>56600</v>
      </c>
      <c r="N5313" s="734" t="s">
        <v>530</v>
      </c>
      <c r="O5313" s="732">
        <v>0</v>
      </c>
      <c r="P5313" s="733">
        <v>0</v>
      </c>
      <c r="Q5313" s="735" t="str">
        <f t="shared" si="160"/>
        <v>4 - INDETERMINADO</v>
      </c>
      <c r="R5313" s="736" t="s">
        <v>523</v>
      </c>
    </row>
    <row r="5314" spans="1:18" s="28" customFormat="1" ht="12" x14ac:dyDescent="0.2">
      <c r="A5314" s="717" t="s">
        <v>514</v>
      </c>
      <c r="B5314" s="718" t="s">
        <v>549</v>
      </c>
      <c r="C5314" s="718" t="s">
        <v>147</v>
      </c>
      <c r="D5314" s="718" t="s">
        <v>536</v>
      </c>
      <c r="E5314" s="719">
        <v>3000</v>
      </c>
      <c r="F5314" s="720" t="s">
        <v>2347</v>
      </c>
      <c r="G5314" s="718" t="s">
        <v>2348</v>
      </c>
      <c r="H5314" s="718" t="s">
        <v>539</v>
      </c>
      <c r="I5314" s="718" t="s">
        <v>528</v>
      </c>
      <c r="J5314" s="718" t="s">
        <v>540</v>
      </c>
      <c r="K5314" s="721" t="s">
        <v>541</v>
      </c>
      <c r="L5314" s="732">
        <v>7</v>
      </c>
      <c r="M5314" s="733">
        <v>21599.79</v>
      </c>
      <c r="N5314" s="734" t="s">
        <v>541</v>
      </c>
      <c r="O5314" s="732">
        <v>0</v>
      </c>
      <c r="P5314" s="733">
        <v>0</v>
      </c>
      <c r="Q5314" s="735" t="str">
        <f t="shared" si="160"/>
        <v>5 - INDETERMINADO</v>
      </c>
      <c r="R5314" s="736" t="s">
        <v>523</v>
      </c>
    </row>
    <row r="5315" spans="1:18" s="28" customFormat="1" ht="12" x14ac:dyDescent="0.2">
      <c r="A5315" s="717" t="s">
        <v>514</v>
      </c>
      <c r="B5315" s="718" t="s">
        <v>549</v>
      </c>
      <c r="C5315" s="718" t="s">
        <v>147</v>
      </c>
      <c r="D5315" s="718" t="s">
        <v>2361</v>
      </c>
      <c r="E5315" s="719">
        <v>8500</v>
      </c>
      <c r="F5315" s="720" t="s">
        <v>2362</v>
      </c>
      <c r="G5315" s="718" t="s">
        <v>2363</v>
      </c>
      <c r="H5315" s="718" t="s">
        <v>519</v>
      </c>
      <c r="I5315" s="718" t="s">
        <v>528</v>
      </c>
      <c r="J5315" s="718" t="s">
        <v>547</v>
      </c>
      <c r="K5315" s="721" t="s">
        <v>557</v>
      </c>
      <c r="L5315" s="732">
        <v>7</v>
      </c>
      <c r="M5315" s="733">
        <v>60100</v>
      </c>
      <c r="N5315" s="734" t="s">
        <v>557</v>
      </c>
      <c r="O5315" s="732">
        <v>0</v>
      </c>
      <c r="P5315" s="733">
        <v>0</v>
      </c>
      <c r="Q5315" s="735" t="str">
        <f t="shared" si="160"/>
        <v>13 - INDETERMINADO</v>
      </c>
      <c r="R5315" s="736" t="s">
        <v>523</v>
      </c>
    </row>
    <row r="5316" spans="1:18" s="28" customFormat="1" ht="12" x14ac:dyDescent="0.2">
      <c r="A5316" s="717" t="s">
        <v>514</v>
      </c>
      <c r="B5316" s="718" t="s">
        <v>549</v>
      </c>
      <c r="C5316" s="718" t="s">
        <v>147</v>
      </c>
      <c r="D5316" s="718" t="s">
        <v>881</v>
      </c>
      <c r="E5316" s="719">
        <v>3000</v>
      </c>
      <c r="F5316" s="720" t="s">
        <v>2364</v>
      </c>
      <c r="G5316" s="718" t="s">
        <v>2365</v>
      </c>
      <c r="H5316" s="718" t="s">
        <v>930</v>
      </c>
      <c r="I5316" s="718" t="s">
        <v>528</v>
      </c>
      <c r="J5316" s="718" t="s">
        <v>931</v>
      </c>
      <c r="K5316" s="721" t="s">
        <v>530</v>
      </c>
      <c r="L5316" s="732">
        <v>7</v>
      </c>
      <c r="M5316" s="733">
        <v>21600</v>
      </c>
      <c r="N5316" s="734" t="s">
        <v>530</v>
      </c>
      <c r="O5316" s="732">
        <v>0</v>
      </c>
      <c r="P5316" s="733">
        <v>0</v>
      </c>
      <c r="Q5316" s="735" t="str">
        <f t="shared" si="160"/>
        <v>4 - INDETERMINADO</v>
      </c>
      <c r="R5316" s="736" t="s">
        <v>523</v>
      </c>
    </row>
    <row r="5317" spans="1:18" s="28" customFormat="1" ht="12" x14ac:dyDescent="0.2">
      <c r="A5317" s="717" t="s">
        <v>514</v>
      </c>
      <c r="B5317" s="718" t="s">
        <v>549</v>
      </c>
      <c r="C5317" s="718" t="s">
        <v>147</v>
      </c>
      <c r="D5317" s="718" t="s">
        <v>708</v>
      </c>
      <c r="E5317" s="719">
        <v>3000</v>
      </c>
      <c r="F5317" s="720" t="s">
        <v>2366</v>
      </c>
      <c r="G5317" s="718" t="s">
        <v>2367</v>
      </c>
      <c r="H5317" s="718" t="s">
        <v>539</v>
      </c>
      <c r="I5317" s="718" t="s">
        <v>520</v>
      </c>
      <c r="J5317" s="718" t="s">
        <v>1491</v>
      </c>
      <c r="K5317" s="721" t="s">
        <v>557</v>
      </c>
      <c r="L5317" s="732">
        <v>7</v>
      </c>
      <c r="M5317" s="733">
        <v>21300</v>
      </c>
      <c r="N5317" s="734" t="s">
        <v>557</v>
      </c>
      <c r="O5317" s="732">
        <v>0</v>
      </c>
      <c r="P5317" s="733">
        <v>0</v>
      </c>
      <c r="Q5317" s="735" t="str">
        <f t="shared" si="160"/>
        <v>13 - INDETERMINADO</v>
      </c>
      <c r="R5317" s="736" t="s">
        <v>523</v>
      </c>
    </row>
    <row r="5318" spans="1:18" s="28" customFormat="1" ht="12" x14ac:dyDescent="0.2">
      <c r="A5318" s="717" t="s">
        <v>514</v>
      </c>
      <c r="B5318" s="718" t="s">
        <v>549</v>
      </c>
      <c r="C5318" s="718" t="s">
        <v>147</v>
      </c>
      <c r="D5318" s="718" t="s">
        <v>667</v>
      </c>
      <c r="E5318" s="719">
        <v>3000</v>
      </c>
      <c r="F5318" s="720" t="s">
        <v>2368</v>
      </c>
      <c r="G5318" s="718" t="s">
        <v>2369</v>
      </c>
      <c r="H5318" s="718"/>
      <c r="I5318" s="718" t="s">
        <v>528</v>
      </c>
      <c r="J5318" s="718" t="s">
        <v>2370</v>
      </c>
      <c r="K5318" s="721" t="s">
        <v>612</v>
      </c>
      <c r="L5318" s="732">
        <v>7</v>
      </c>
      <c r="M5318" s="733">
        <v>21600</v>
      </c>
      <c r="N5318" s="734" t="s">
        <v>612</v>
      </c>
      <c r="O5318" s="732">
        <v>0</v>
      </c>
      <c r="P5318" s="733">
        <v>0</v>
      </c>
      <c r="Q5318" s="735" t="str">
        <f t="shared" si="160"/>
        <v>15 - INDETERMINADO</v>
      </c>
      <c r="R5318" s="736" t="s">
        <v>523</v>
      </c>
    </row>
    <row r="5319" spans="1:18" s="28" customFormat="1" ht="12" x14ac:dyDescent="0.2">
      <c r="A5319" s="717" t="s">
        <v>514</v>
      </c>
      <c r="B5319" s="718" t="s">
        <v>549</v>
      </c>
      <c r="C5319" s="718" t="s">
        <v>147</v>
      </c>
      <c r="D5319" s="718" t="s">
        <v>1728</v>
      </c>
      <c r="E5319" s="719">
        <v>5500</v>
      </c>
      <c r="F5319" s="720" t="s">
        <v>2380</v>
      </c>
      <c r="G5319" s="718" t="s">
        <v>2381</v>
      </c>
      <c r="H5319" s="718" t="s">
        <v>519</v>
      </c>
      <c r="I5319" s="718" t="s">
        <v>528</v>
      </c>
      <c r="J5319" s="718" t="s">
        <v>547</v>
      </c>
      <c r="K5319" s="721" t="s">
        <v>700</v>
      </c>
      <c r="L5319" s="732">
        <v>7</v>
      </c>
      <c r="M5319" s="733">
        <v>39100</v>
      </c>
      <c r="N5319" s="734" t="s">
        <v>700</v>
      </c>
      <c r="O5319" s="732">
        <v>0</v>
      </c>
      <c r="P5319" s="733">
        <v>0</v>
      </c>
      <c r="Q5319" s="735" t="str">
        <f t="shared" si="160"/>
        <v>3 - INDETERMINADO</v>
      </c>
      <c r="R5319" s="736" t="s">
        <v>523</v>
      </c>
    </row>
    <row r="5320" spans="1:18" s="28" customFormat="1" ht="12" x14ac:dyDescent="0.2">
      <c r="A5320" s="717" t="s">
        <v>514</v>
      </c>
      <c r="B5320" s="718" t="s">
        <v>549</v>
      </c>
      <c r="C5320" s="718" t="s">
        <v>147</v>
      </c>
      <c r="D5320" s="718" t="s">
        <v>2382</v>
      </c>
      <c r="E5320" s="719">
        <v>3000</v>
      </c>
      <c r="F5320" s="720" t="s">
        <v>2383</v>
      </c>
      <c r="G5320" s="718" t="s">
        <v>2384</v>
      </c>
      <c r="H5320" s="718" t="s">
        <v>527</v>
      </c>
      <c r="I5320" s="718" t="s">
        <v>528</v>
      </c>
      <c r="J5320" s="718" t="s">
        <v>664</v>
      </c>
      <c r="K5320" s="721" t="s">
        <v>557</v>
      </c>
      <c r="L5320" s="732">
        <v>7</v>
      </c>
      <c r="M5320" s="733">
        <v>21500</v>
      </c>
      <c r="N5320" s="734" t="s">
        <v>557</v>
      </c>
      <c r="O5320" s="732">
        <v>0</v>
      </c>
      <c r="P5320" s="733">
        <v>0</v>
      </c>
      <c r="Q5320" s="735" t="str">
        <f t="shared" si="160"/>
        <v>13 - INDETERMINADO</v>
      </c>
      <c r="R5320" s="736" t="s">
        <v>523</v>
      </c>
    </row>
    <row r="5321" spans="1:18" s="28" customFormat="1" ht="12" x14ac:dyDescent="0.2">
      <c r="A5321" s="717" t="s">
        <v>514</v>
      </c>
      <c r="B5321" s="718" t="s">
        <v>549</v>
      </c>
      <c r="C5321" s="718" t="s">
        <v>147</v>
      </c>
      <c r="D5321" s="718" t="s">
        <v>581</v>
      </c>
      <c r="E5321" s="719">
        <v>3000</v>
      </c>
      <c r="F5321" s="720" t="s">
        <v>2399</v>
      </c>
      <c r="G5321" s="718" t="s">
        <v>2400</v>
      </c>
      <c r="H5321" s="718" t="s">
        <v>930</v>
      </c>
      <c r="I5321" s="718" t="s">
        <v>520</v>
      </c>
      <c r="J5321" s="718" t="s">
        <v>1635</v>
      </c>
      <c r="K5321" s="721" t="s">
        <v>2401</v>
      </c>
      <c r="L5321" s="732">
        <v>7</v>
      </c>
      <c r="M5321" s="733">
        <v>21600</v>
      </c>
      <c r="N5321" s="734" t="s">
        <v>2401</v>
      </c>
      <c r="O5321" s="732">
        <v>6</v>
      </c>
      <c r="P5321" s="733">
        <v>18000</v>
      </c>
      <c r="Q5321" s="735" t="str">
        <f t="shared" si="160"/>
        <v>35-2021</v>
      </c>
      <c r="R5321" s="736" t="s">
        <v>523</v>
      </c>
    </row>
    <row r="5322" spans="1:18" s="28" customFormat="1" ht="12" x14ac:dyDescent="0.2">
      <c r="A5322" s="717" t="s">
        <v>514</v>
      </c>
      <c r="B5322" s="718" t="s">
        <v>549</v>
      </c>
      <c r="C5322" s="718" t="s">
        <v>147</v>
      </c>
      <c r="D5322" s="718" t="s">
        <v>2413</v>
      </c>
      <c r="E5322" s="719">
        <v>6500</v>
      </c>
      <c r="F5322" s="720" t="s">
        <v>2414</v>
      </c>
      <c r="G5322" s="718" t="s">
        <v>2415</v>
      </c>
      <c r="H5322" s="718"/>
      <c r="I5322" s="718" t="s">
        <v>771</v>
      </c>
      <c r="J5322" s="718" t="s">
        <v>2416</v>
      </c>
      <c r="K5322" s="721" t="s">
        <v>785</v>
      </c>
      <c r="L5322" s="732">
        <v>7</v>
      </c>
      <c r="M5322" s="733">
        <v>46100</v>
      </c>
      <c r="N5322" s="734" t="s">
        <v>785</v>
      </c>
      <c r="O5322" s="732">
        <v>0</v>
      </c>
      <c r="P5322" s="733">
        <v>0</v>
      </c>
      <c r="Q5322" s="735" t="str">
        <f t="shared" si="160"/>
        <v>11 - INDETERMINADO</v>
      </c>
      <c r="R5322" s="736" t="s">
        <v>523</v>
      </c>
    </row>
    <row r="5323" spans="1:18" s="28" customFormat="1" ht="12" x14ac:dyDescent="0.2">
      <c r="A5323" s="717" t="s">
        <v>514</v>
      </c>
      <c r="B5323" s="718" t="s">
        <v>549</v>
      </c>
      <c r="C5323" s="718" t="s">
        <v>147</v>
      </c>
      <c r="D5323" s="718" t="s">
        <v>618</v>
      </c>
      <c r="E5323" s="719">
        <v>3000</v>
      </c>
      <c r="F5323" s="720" t="s">
        <v>2420</v>
      </c>
      <c r="G5323" s="718" t="s">
        <v>2421</v>
      </c>
      <c r="H5323" s="718" t="s">
        <v>539</v>
      </c>
      <c r="I5323" s="718" t="s">
        <v>528</v>
      </c>
      <c r="J5323" s="718" t="s">
        <v>912</v>
      </c>
      <c r="K5323" s="721" t="s">
        <v>557</v>
      </c>
      <c r="L5323" s="732">
        <v>7</v>
      </c>
      <c r="M5323" s="733">
        <v>21600</v>
      </c>
      <c r="N5323" s="734" t="s">
        <v>557</v>
      </c>
      <c r="O5323" s="732">
        <v>0</v>
      </c>
      <c r="P5323" s="733">
        <v>0</v>
      </c>
      <c r="Q5323" s="735" t="str">
        <f t="shared" si="160"/>
        <v>13 - INDETERMINADO</v>
      </c>
      <c r="R5323" s="736" t="s">
        <v>523</v>
      </c>
    </row>
    <row r="5324" spans="1:18" s="28" customFormat="1" ht="12" x14ac:dyDescent="0.2">
      <c r="A5324" s="717" t="s">
        <v>514</v>
      </c>
      <c r="B5324" s="718" t="s">
        <v>549</v>
      </c>
      <c r="C5324" s="718" t="s">
        <v>147</v>
      </c>
      <c r="D5324" s="718" t="s">
        <v>841</v>
      </c>
      <c r="E5324" s="719">
        <v>3000</v>
      </c>
      <c r="F5324" s="720" t="s">
        <v>2422</v>
      </c>
      <c r="G5324" s="718" t="s">
        <v>2423</v>
      </c>
      <c r="H5324" s="718" t="s">
        <v>527</v>
      </c>
      <c r="I5324" s="718" t="s">
        <v>528</v>
      </c>
      <c r="J5324" s="718" t="s">
        <v>1738</v>
      </c>
      <c r="K5324" s="721" t="s">
        <v>700</v>
      </c>
      <c r="L5324" s="732">
        <v>7</v>
      </c>
      <c r="M5324" s="733">
        <v>21393.33</v>
      </c>
      <c r="N5324" s="734" t="s">
        <v>700</v>
      </c>
      <c r="O5324" s="732">
        <v>0</v>
      </c>
      <c r="P5324" s="733">
        <v>0</v>
      </c>
      <c r="Q5324" s="735" t="str">
        <f t="shared" si="160"/>
        <v>3 - INDETERMINADO</v>
      </c>
      <c r="R5324" s="736" t="s">
        <v>523</v>
      </c>
    </row>
    <row r="5325" spans="1:18" s="28" customFormat="1" ht="12" x14ac:dyDescent="0.2">
      <c r="A5325" s="717" t="s">
        <v>514</v>
      </c>
      <c r="B5325" s="718" t="s">
        <v>549</v>
      </c>
      <c r="C5325" s="718" t="s">
        <v>147</v>
      </c>
      <c r="D5325" s="718" t="s">
        <v>585</v>
      </c>
      <c r="E5325" s="719">
        <v>3000</v>
      </c>
      <c r="F5325" s="720" t="s">
        <v>2424</v>
      </c>
      <c r="G5325" s="718" t="s">
        <v>2425</v>
      </c>
      <c r="H5325" s="718" t="s">
        <v>519</v>
      </c>
      <c r="I5325" s="718" t="s">
        <v>528</v>
      </c>
      <c r="J5325" s="718" t="s">
        <v>547</v>
      </c>
      <c r="K5325" s="721" t="s">
        <v>557</v>
      </c>
      <c r="L5325" s="732">
        <v>7</v>
      </c>
      <c r="M5325" s="733">
        <v>21500</v>
      </c>
      <c r="N5325" s="734" t="s">
        <v>557</v>
      </c>
      <c r="O5325" s="732">
        <v>0</v>
      </c>
      <c r="P5325" s="733">
        <v>0</v>
      </c>
      <c r="Q5325" s="735"/>
      <c r="R5325" s="736" t="s">
        <v>543</v>
      </c>
    </row>
    <row r="5326" spans="1:18" s="28" customFormat="1" ht="12" x14ac:dyDescent="0.2">
      <c r="A5326" s="717" t="s">
        <v>514</v>
      </c>
      <c r="B5326" s="718" t="s">
        <v>549</v>
      </c>
      <c r="C5326" s="718" t="s">
        <v>147</v>
      </c>
      <c r="D5326" s="718" t="s">
        <v>618</v>
      </c>
      <c r="E5326" s="719">
        <v>3000</v>
      </c>
      <c r="F5326" s="720" t="s">
        <v>2436</v>
      </c>
      <c r="G5326" s="718" t="s">
        <v>2437</v>
      </c>
      <c r="H5326" s="718" t="s">
        <v>539</v>
      </c>
      <c r="I5326" s="718" t="s">
        <v>520</v>
      </c>
      <c r="J5326" s="718" t="s">
        <v>2438</v>
      </c>
      <c r="K5326" s="721" t="s">
        <v>557</v>
      </c>
      <c r="L5326" s="732">
        <v>7</v>
      </c>
      <c r="M5326" s="733">
        <v>21600</v>
      </c>
      <c r="N5326" s="734" t="s">
        <v>557</v>
      </c>
      <c r="O5326" s="732">
        <v>0</v>
      </c>
      <c r="P5326" s="733">
        <v>0</v>
      </c>
      <c r="Q5326" s="735" t="str">
        <f>+N5326</f>
        <v>13 - INDETERMINADO</v>
      </c>
      <c r="R5326" s="736" t="s">
        <v>523</v>
      </c>
    </row>
    <row r="5327" spans="1:18" s="28" customFormat="1" ht="12" x14ac:dyDescent="0.2">
      <c r="A5327" s="717" t="s">
        <v>514</v>
      </c>
      <c r="B5327" s="718" t="s">
        <v>549</v>
      </c>
      <c r="C5327" s="718" t="s">
        <v>147</v>
      </c>
      <c r="D5327" s="718" t="s">
        <v>708</v>
      </c>
      <c r="E5327" s="719">
        <v>3000</v>
      </c>
      <c r="F5327" s="720" t="s">
        <v>2442</v>
      </c>
      <c r="G5327" s="718" t="s">
        <v>2443</v>
      </c>
      <c r="H5327" s="718" t="s">
        <v>527</v>
      </c>
      <c r="I5327" s="718" t="s">
        <v>528</v>
      </c>
      <c r="J5327" s="718" t="s">
        <v>2444</v>
      </c>
      <c r="K5327" s="721" t="s">
        <v>612</v>
      </c>
      <c r="L5327" s="732">
        <v>7</v>
      </c>
      <c r="M5327" s="733">
        <v>21600</v>
      </c>
      <c r="N5327" s="734" t="s">
        <v>612</v>
      </c>
      <c r="O5327" s="732">
        <v>0</v>
      </c>
      <c r="P5327" s="733">
        <v>0</v>
      </c>
      <c r="Q5327" s="735" t="str">
        <f>+N5327</f>
        <v>15 - INDETERMINADO</v>
      </c>
      <c r="R5327" s="736" t="s">
        <v>523</v>
      </c>
    </row>
    <row r="5328" spans="1:18" s="28" customFormat="1" ht="12" x14ac:dyDescent="0.2">
      <c r="A5328" s="717" t="s">
        <v>514</v>
      </c>
      <c r="B5328" s="718" t="s">
        <v>549</v>
      </c>
      <c r="C5328" s="718" t="s">
        <v>147</v>
      </c>
      <c r="D5328" s="718" t="s">
        <v>2445</v>
      </c>
      <c r="E5328" s="719">
        <v>6000</v>
      </c>
      <c r="F5328" s="720" t="s">
        <v>2446</v>
      </c>
      <c r="G5328" s="718" t="s">
        <v>2447</v>
      </c>
      <c r="H5328" s="718" t="s">
        <v>519</v>
      </c>
      <c r="I5328" s="718" t="s">
        <v>528</v>
      </c>
      <c r="J5328" s="718" t="s">
        <v>547</v>
      </c>
      <c r="K5328" s="721" t="s">
        <v>715</v>
      </c>
      <c r="L5328" s="732">
        <v>7</v>
      </c>
      <c r="M5328" s="733">
        <v>42600</v>
      </c>
      <c r="N5328" s="734" t="s">
        <v>715</v>
      </c>
      <c r="O5328" s="732">
        <v>0</v>
      </c>
      <c r="P5328" s="733">
        <v>0</v>
      </c>
      <c r="Q5328" s="735" t="str">
        <f>+N5328</f>
        <v>14 - INDETERMINADO</v>
      </c>
      <c r="R5328" s="736" t="s">
        <v>523</v>
      </c>
    </row>
    <row r="5329" spans="1:18" s="28" customFormat="1" ht="12" x14ac:dyDescent="0.2">
      <c r="A5329" s="717" t="s">
        <v>514</v>
      </c>
      <c r="B5329" s="718" t="s">
        <v>549</v>
      </c>
      <c r="C5329" s="718" t="s">
        <v>147</v>
      </c>
      <c r="D5329" s="718" t="s">
        <v>2175</v>
      </c>
      <c r="E5329" s="719">
        <v>3000</v>
      </c>
      <c r="F5329" s="720" t="s">
        <v>2448</v>
      </c>
      <c r="G5329" s="718" t="s">
        <v>2449</v>
      </c>
      <c r="H5329" s="718" t="s">
        <v>539</v>
      </c>
      <c r="I5329" s="718" t="s">
        <v>520</v>
      </c>
      <c r="J5329" s="718" t="s">
        <v>734</v>
      </c>
      <c r="K5329" s="721" t="s">
        <v>715</v>
      </c>
      <c r="L5329" s="732">
        <v>7</v>
      </c>
      <c r="M5329" s="733">
        <v>21600</v>
      </c>
      <c r="N5329" s="734" t="s">
        <v>715</v>
      </c>
      <c r="O5329" s="732">
        <v>0</v>
      </c>
      <c r="P5329" s="733">
        <v>0</v>
      </c>
      <c r="Q5329" s="735" t="str">
        <f>+N5329</f>
        <v>14 - INDETERMINADO</v>
      </c>
      <c r="R5329" s="736" t="s">
        <v>523</v>
      </c>
    </row>
    <row r="5330" spans="1:18" s="28" customFormat="1" ht="12" x14ac:dyDescent="0.2">
      <c r="A5330" s="717" t="s">
        <v>514</v>
      </c>
      <c r="B5330" s="718" t="s">
        <v>549</v>
      </c>
      <c r="C5330" s="718" t="s">
        <v>147</v>
      </c>
      <c r="D5330" s="718" t="s">
        <v>589</v>
      </c>
      <c r="E5330" s="719">
        <v>3000</v>
      </c>
      <c r="F5330" s="720" t="s">
        <v>2467</v>
      </c>
      <c r="G5330" s="718" t="s">
        <v>2468</v>
      </c>
      <c r="H5330" s="718" t="s">
        <v>565</v>
      </c>
      <c r="I5330" s="718" t="s">
        <v>528</v>
      </c>
      <c r="J5330" s="718" t="s">
        <v>566</v>
      </c>
      <c r="K5330" s="721" t="s">
        <v>700</v>
      </c>
      <c r="L5330" s="732">
        <v>1</v>
      </c>
      <c r="M5330" s="733">
        <v>2300</v>
      </c>
      <c r="N5330" s="734" t="s">
        <v>542</v>
      </c>
      <c r="O5330" s="732">
        <v>0</v>
      </c>
      <c r="P5330" s="733">
        <v>0</v>
      </c>
      <c r="Q5330" s="735"/>
      <c r="R5330" s="736" t="s">
        <v>543</v>
      </c>
    </row>
    <row r="5331" spans="1:18" s="28" customFormat="1" ht="12" x14ac:dyDescent="0.2">
      <c r="A5331" s="717" t="s">
        <v>514</v>
      </c>
      <c r="B5331" s="718" t="s">
        <v>549</v>
      </c>
      <c r="C5331" s="718" t="s">
        <v>147</v>
      </c>
      <c r="D5331" s="718" t="s">
        <v>618</v>
      </c>
      <c r="E5331" s="719">
        <v>3000</v>
      </c>
      <c r="F5331" s="720" t="s">
        <v>2474</v>
      </c>
      <c r="G5331" s="718" t="s">
        <v>2475</v>
      </c>
      <c r="H5331" s="718" t="s">
        <v>527</v>
      </c>
      <c r="I5331" s="718" t="s">
        <v>520</v>
      </c>
      <c r="J5331" s="718" t="s">
        <v>2476</v>
      </c>
      <c r="K5331" s="721" t="s">
        <v>557</v>
      </c>
      <c r="L5331" s="732">
        <v>7</v>
      </c>
      <c r="M5331" s="733">
        <v>21600</v>
      </c>
      <c r="N5331" s="734" t="s">
        <v>557</v>
      </c>
      <c r="O5331" s="732">
        <v>0</v>
      </c>
      <c r="P5331" s="733">
        <v>0</v>
      </c>
      <c r="Q5331" s="735" t="str">
        <f t="shared" ref="Q5331:Q5346" si="161">+N5331</f>
        <v>13 - INDETERMINADO</v>
      </c>
      <c r="R5331" s="736" t="s">
        <v>523</v>
      </c>
    </row>
    <row r="5332" spans="1:18" s="28" customFormat="1" ht="12" x14ac:dyDescent="0.2">
      <c r="A5332" s="717" t="s">
        <v>514</v>
      </c>
      <c r="B5332" s="718" t="s">
        <v>549</v>
      </c>
      <c r="C5332" s="718" t="s">
        <v>147</v>
      </c>
      <c r="D5332" s="718" t="s">
        <v>1488</v>
      </c>
      <c r="E5332" s="719">
        <v>3000</v>
      </c>
      <c r="F5332" s="720" t="s">
        <v>2479</v>
      </c>
      <c r="G5332" s="718" t="s">
        <v>2480</v>
      </c>
      <c r="H5332" s="718" t="s">
        <v>527</v>
      </c>
      <c r="I5332" s="718" t="s">
        <v>520</v>
      </c>
      <c r="J5332" s="718" t="s">
        <v>1410</v>
      </c>
      <c r="K5332" s="721" t="s">
        <v>612</v>
      </c>
      <c r="L5332" s="732">
        <v>7</v>
      </c>
      <c r="M5332" s="733">
        <v>21600</v>
      </c>
      <c r="N5332" s="734" t="s">
        <v>612</v>
      </c>
      <c r="O5332" s="732">
        <v>0</v>
      </c>
      <c r="P5332" s="733">
        <v>0</v>
      </c>
      <c r="Q5332" s="735" t="str">
        <f t="shared" si="161"/>
        <v>15 - INDETERMINADO</v>
      </c>
      <c r="R5332" s="736" t="s">
        <v>523</v>
      </c>
    </row>
    <row r="5333" spans="1:18" s="28" customFormat="1" ht="12" x14ac:dyDescent="0.2">
      <c r="A5333" s="717" t="s">
        <v>514</v>
      </c>
      <c r="B5333" s="718" t="s">
        <v>549</v>
      </c>
      <c r="C5333" s="718" t="s">
        <v>147</v>
      </c>
      <c r="D5333" s="718" t="s">
        <v>524</v>
      </c>
      <c r="E5333" s="719">
        <v>5000</v>
      </c>
      <c r="F5333" s="720" t="s">
        <v>2481</v>
      </c>
      <c r="G5333" s="718" t="s">
        <v>2482</v>
      </c>
      <c r="H5333" s="718" t="s">
        <v>527</v>
      </c>
      <c r="I5333" s="718" t="s">
        <v>528</v>
      </c>
      <c r="J5333" s="718" t="s">
        <v>1397</v>
      </c>
      <c r="K5333" s="721" t="s">
        <v>530</v>
      </c>
      <c r="L5333" s="732">
        <v>7</v>
      </c>
      <c r="M5333" s="733">
        <v>35600</v>
      </c>
      <c r="N5333" s="734" t="s">
        <v>530</v>
      </c>
      <c r="O5333" s="732">
        <v>0</v>
      </c>
      <c r="P5333" s="733">
        <v>0</v>
      </c>
      <c r="Q5333" s="735" t="str">
        <f t="shared" si="161"/>
        <v>4 - INDETERMINADO</v>
      </c>
      <c r="R5333" s="736" t="s">
        <v>523</v>
      </c>
    </row>
    <row r="5334" spans="1:18" s="28" customFormat="1" ht="12" x14ac:dyDescent="0.2">
      <c r="A5334" s="717" t="s">
        <v>514</v>
      </c>
      <c r="B5334" s="718" t="s">
        <v>549</v>
      </c>
      <c r="C5334" s="718" t="s">
        <v>147</v>
      </c>
      <c r="D5334" s="718" t="s">
        <v>581</v>
      </c>
      <c r="E5334" s="719">
        <v>3000</v>
      </c>
      <c r="F5334" s="720" t="s">
        <v>2483</v>
      </c>
      <c r="G5334" s="718" t="s">
        <v>2484</v>
      </c>
      <c r="H5334" s="718" t="s">
        <v>2485</v>
      </c>
      <c r="I5334" s="718" t="s">
        <v>520</v>
      </c>
      <c r="J5334" s="718" t="s">
        <v>2486</v>
      </c>
      <c r="K5334" s="721" t="s">
        <v>700</v>
      </c>
      <c r="L5334" s="732">
        <v>7</v>
      </c>
      <c r="M5334" s="733">
        <v>21519.33</v>
      </c>
      <c r="N5334" s="734" t="s">
        <v>700</v>
      </c>
      <c r="O5334" s="732">
        <v>0</v>
      </c>
      <c r="P5334" s="733">
        <v>0</v>
      </c>
      <c r="Q5334" s="735" t="str">
        <f t="shared" si="161"/>
        <v>3 - INDETERMINADO</v>
      </c>
      <c r="R5334" s="736" t="s">
        <v>523</v>
      </c>
    </row>
    <row r="5335" spans="1:18" s="28" customFormat="1" ht="12" x14ac:dyDescent="0.2">
      <c r="A5335" s="717" t="s">
        <v>514</v>
      </c>
      <c r="B5335" s="718" t="s">
        <v>549</v>
      </c>
      <c r="C5335" s="718" t="s">
        <v>147</v>
      </c>
      <c r="D5335" s="718" t="s">
        <v>1223</v>
      </c>
      <c r="E5335" s="719">
        <v>3000</v>
      </c>
      <c r="F5335" s="720" t="s">
        <v>2489</v>
      </c>
      <c r="G5335" s="718" t="s">
        <v>2490</v>
      </c>
      <c r="H5335" s="718" t="s">
        <v>527</v>
      </c>
      <c r="I5335" s="718" t="s">
        <v>528</v>
      </c>
      <c r="J5335" s="718" t="s">
        <v>1397</v>
      </c>
      <c r="K5335" s="721" t="s">
        <v>557</v>
      </c>
      <c r="L5335" s="732">
        <v>7</v>
      </c>
      <c r="M5335" s="733">
        <v>21600</v>
      </c>
      <c r="N5335" s="734" t="s">
        <v>557</v>
      </c>
      <c r="O5335" s="732">
        <v>0</v>
      </c>
      <c r="P5335" s="733">
        <v>0</v>
      </c>
      <c r="Q5335" s="735" t="str">
        <f t="shared" si="161"/>
        <v>13 - INDETERMINADO</v>
      </c>
      <c r="R5335" s="736" t="s">
        <v>523</v>
      </c>
    </row>
    <row r="5336" spans="1:18" s="28" customFormat="1" ht="12" x14ac:dyDescent="0.2">
      <c r="A5336" s="717" t="s">
        <v>514</v>
      </c>
      <c r="B5336" s="718" t="s">
        <v>549</v>
      </c>
      <c r="C5336" s="718" t="s">
        <v>147</v>
      </c>
      <c r="D5336" s="718" t="s">
        <v>618</v>
      </c>
      <c r="E5336" s="719">
        <v>3000</v>
      </c>
      <c r="F5336" s="720" t="s">
        <v>2491</v>
      </c>
      <c r="G5336" s="718" t="s">
        <v>2492</v>
      </c>
      <c r="H5336" s="718" t="s">
        <v>565</v>
      </c>
      <c r="I5336" s="718" t="s">
        <v>528</v>
      </c>
      <c r="J5336" s="718" t="s">
        <v>566</v>
      </c>
      <c r="K5336" s="721" t="s">
        <v>557</v>
      </c>
      <c r="L5336" s="732">
        <v>7</v>
      </c>
      <c r="M5336" s="733">
        <v>21086.67</v>
      </c>
      <c r="N5336" s="734" t="s">
        <v>557</v>
      </c>
      <c r="O5336" s="732">
        <v>0</v>
      </c>
      <c r="P5336" s="733">
        <v>0</v>
      </c>
      <c r="Q5336" s="735" t="str">
        <f t="shared" si="161"/>
        <v>13 - INDETERMINADO</v>
      </c>
      <c r="R5336" s="736" t="s">
        <v>523</v>
      </c>
    </row>
    <row r="5337" spans="1:18" s="28" customFormat="1" ht="12" x14ac:dyDescent="0.2">
      <c r="A5337" s="717" t="s">
        <v>514</v>
      </c>
      <c r="B5337" s="718" t="s">
        <v>549</v>
      </c>
      <c r="C5337" s="718" t="s">
        <v>147</v>
      </c>
      <c r="D5337" s="718" t="s">
        <v>2493</v>
      </c>
      <c r="E5337" s="719">
        <v>5500</v>
      </c>
      <c r="F5337" s="720" t="s">
        <v>2494</v>
      </c>
      <c r="G5337" s="718" t="s">
        <v>2495</v>
      </c>
      <c r="H5337" s="718" t="s">
        <v>519</v>
      </c>
      <c r="I5337" s="718" t="s">
        <v>528</v>
      </c>
      <c r="J5337" s="718" t="s">
        <v>547</v>
      </c>
      <c r="K5337" s="721" t="s">
        <v>700</v>
      </c>
      <c r="L5337" s="732">
        <v>7</v>
      </c>
      <c r="M5337" s="733">
        <v>39100</v>
      </c>
      <c r="N5337" s="734" t="s">
        <v>700</v>
      </c>
      <c r="O5337" s="732">
        <v>0</v>
      </c>
      <c r="P5337" s="733">
        <v>0</v>
      </c>
      <c r="Q5337" s="735" t="str">
        <f t="shared" si="161"/>
        <v>3 - INDETERMINADO</v>
      </c>
      <c r="R5337" s="736" t="s">
        <v>523</v>
      </c>
    </row>
    <row r="5338" spans="1:18" s="28" customFormat="1" ht="12" x14ac:dyDescent="0.2">
      <c r="A5338" s="717" t="s">
        <v>514</v>
      </c>
      <c r="B5338" s="718" t="s">
        <v>549</v>
      </c>
      <c r="C5338" s="718" t="s">
        <v>147</v>
      </c>
      <c r="D5338" s="718" t="s">
        <v>536</v>
      </c>
      <c r="E5338" s="719">
        <v>3000</v>
      </c>
      <c r="F5338" s="720" t="s">
        <v>2503</v>
      </c>
      <c r="G5338" s="718" t="s">
        <v>2504</v>
      </c>
      <c r="H5338" s="718" t="s">
        <v>527</v>
      </c>
      <c r="I5338" s="718" t="s">
        <v>520</v>
      </c>
      <c r="J5338" s="718" t="s">
        <v>2505</v>
      </c>
      <c r="K5338" s="721" t="s">
        <v>700</v>
      </c>
      <c r="L5338" s="732">
        <v>7</v>
      </c>
      <c r="M5338" s="733">
        <v>21600</v>
      </c>
      <c r="N5338" s="734" t="s">
        <v>700</v>
      </c>
      <c r="O5338" s="732">
        <v>0</v>
      </c>
      <c r="P5338" s="733">
        <v>0</v>
      </c>
      <c r="Q5338" s="735" t="str">
        <f t="shared" si="161"/>
        <v>3 - INDETERMINADO</v>
      </c>
      <c r="R5338" s="736" t="s">
        <v>523</v>
      </c>
    </row>
    <row r="5339" spans="1:18" s="28" customFormat="1" ht="12" x14ac:dyDescent="0.2">
      <c r="A5339" s="717" t="s">
        <v>514</v>
      </c>
      <c r="B5339" s="718" t="s">
        <v>549</v>
      </c>
      <c r="C5339" s="718" t="s">
        <v>147</v>
      </c>
      <c r="D5339" s="718" t="s">
        <v>585</v>
      </c>
      <c r="E5339" s="719">
        <v>3000</v>
      </c>
      <c r="F5339" s="720" t="s">
        <v>2508</v>
      </c>
      <c r="G5339" s="718" t="s">
        <v>2509</v>
      </c>
      <c r="H5339" s="718"/>
      <c r="I5339" s="718" t="s">
        <v>528</v>
      </c>
      <c r="J5339" s="718" t="s">
        <v>1936</v>
      </c>
      <c r="K5339" s="721" t="s">
        <v>557</v>
      </c>
      <c r="L5339" s="732">
        <v>7</v>
      </c>
      <c r="M5339" s="733">
        <v>21600</v>
      </c>
      <c r="N5339" s="734" t="s">
        <v>557</v>
      </c>
      <c r="O5339" s="732">
        <v>0</v>
      </c>
      <c r="P5339" s="733">
        <v>0</v>
      </c>
      <c r="Q5339" s="735" t="str">
        <f t="shared" si="161"/>
        <v>13 - INDETERMINADO</v>
      </c>
      <c r="R5339" s="736" t="s">
        <v>523</v>
      </c>
    </row>
    <row r="5340" spans="1:18" s="28" customFormat="1" ht="12" x14ac:dyDescent="0.2">
      <c r="A5340" s="717" t="s">
        <v>514</v>
      </c>
      <c r="B5340" s="718" t="s">
        <v>549</v>
      </c>
      <c r="C5340" s="718" t="s">
        <v>147</v>
      </c>
      <c r="D5340" s="718" t="s">
        <v>881</v>
      </c>
      <c r="E5340" s="719">
        <v>3000</v>
      </c>
      <c r="F5340" s="720" t="s">
        <v>2512</v>
      </c>
      <c r="G5340" s="718" t="s">
        <v>2513</v>
      </c>
      <c r="H5340" s="718" t="s">
        <v>930</v>
      </c>
      <c r="I5340" s="718" t="s">
        <v>528</v>
      </c>
      <c r="J5340" s="718" t="s">
        <v>931</v>
      </c>
      <c r="K5340" s="721" t="s">
        <v>530</v>
      </c>
      <c r="L5340" s="732">
        <v>7</v>
      </c>
      <c r="M5340" s="733">
        <v>21600</v>
      </c>
      <c r="N5340" s="734" t="s">
        <v>530</v>
      </c>
      <c r="O5340" s="732">
        <v>0</v>
      </c>
      <c r="P5340" s="733">
        <v>0</v>
      </c>
      <c r="Q5340" s="735" t="str">
        <f t="shared" si="161"/>
        <v>4 - INDETERMINADO</v>
      </c>
      <c r="R5340" s="736" t="s">
        <v>523</v>
      </c>
    </row>
    <row r="5341" spans="1:18" s="28" customFormat="1" ht="12" x14ac:dyDescent="0.2">
      <c r="A5341" s="717" t="s">
        <v>514</v>
      </c>
      <c r="B5341" s="718" t="s">
        <v>549</v>
      </c>
      <c r="C5341" s="718" t="s">
        <v>147</v>
      </c>
      <c r="D5341" s="718" t="s">
        <v>1081</v>
      </c>
      <c r="E5341" s="719">
        <v>2500</v>
      </c>
      <c r="F5341" s="720" t="s">
        <v>2514</v>
      </c>
      <c r="G5341" s="718" t="s">
        <v>2515</v>
      </c>
      <c r="H5341" s="718" t="s">
        <v>539</v>
      </c>
      <c r="I5341" s="718" t="s">
        <v>1405</v>
      </c>
      <c r="J5341" s="718" t="s">
        <v>2516</v>
      </c>
      <c r="K5341" s="721" t="s">
        <v>700</v>
      </c>
      <c r="L5341" s="732">
        <v>7</v>
      </c>
      <c r="M5341" s="733">
        <v>18100</v>
      </c>
      <c r="N5341" s="734" t="s">
        <v>700</v>
      </c>
      <c r="O5341" s="732">
        <v>0</v>
      </c>
      <c r="P5341" s="733">
        <v>0</v>
      </c>
      <c r="Q5341" s="735" t="str">
        <f t="shared" si="161"/>
        <v>3 - INDETERMINADO</v>
      </c>
      <c r="R5341" s="736" t="s">
        <v>523</v>
      </c>
    </row>
    <row r="5342" spans="1:18" s="28" customFormat="1" ht="12" x14ac:dyDescent="0.2">
      <c r="A5342" s="717" t="s">
        <v>514</v>
      </c>
      <c r="B5342" s="718" t="s">
        <v>549</v>
      </c>
      <c r="C5342" s="718" t="s">
        <v>147</v>
      </c>
      <c r="D5342" s="718" t="s">
        <v>2520</v>
      </c>
      <c r="E5342" s="719">
        <v>5000</v>
      </c>
      <c r="F5342" s="720" t="s">
        <v>2521</v>
      </c>
      <c r="G5342" s="718" t="s">
        <v>2522</v>
      </c>
      <c r="H5342" s="718" t="s">
        <v>539</v>
      </c>
      <c r="I5342" s="718" t="s">
        <v>528</v>
      </c>
      <c r="J5342" s="718" t="s">
        <v>596</v>
      </c>
      <c r="K5342" s="721" t="s">
        <v>700</v>
      </c>
      <c r="L5342" s="732">
        <v>7</v>
      </c>
      <c r="M5342" s="733">
        <v>35433.33</v>
      </c>
      <c r="N5342" s="734" t="s">
        <v>700</v>
      </c>
      <c r="O5342" s="732">
        <v>0</v>
      </c>
      <c r="P5342" s="733">
        <v>0</v>
      </c>
      <c r="Q5342" s="735" t="str">
        <f t="shared" si="161"/>
        <v>3 - INDETERMINADO</v>
      </c>
      <c r="R5342" s="736" t="s">
        <v>523</v>
      </c>
    </row>
    <row r="5343" spans="1:18" s="28" customFormat="1" ht="12" x14ac:dyDescent="0.2">
      <c r="A5343" s="717" t="s">
        <v>514</v>
      </c>
      <c r="B5343" s="718" t="s">
        <v>549</v>
      </c>
      <c r="C5343" s="718" t="s">
        <v>147</v>
      </c>
      <c r="D5343" s="718" t="s">
        <v>708</v>
      </c>
      <c r="E5343" s="719">
        <v>3000</v>
      </c>
      <c r="F5343" s="720" t="s">
        <v>2553</v>
      </c>
      <c r="G5343" s="718" t="s">
        <v>2554</v>
      </c>
      <c r="H5343" s="718" t="s">
        <v>527</v>
      </c>
      <c r="I5343" s="718" t="s">
        <v>520</v>
      </c>
      <c r="J5343" s="718" t="s">
        <v>2555</v>
      </c>
      <c r="K5343" s="721" t="s">
        <v>612</v>
      </c>
      <c r="L5343" s="732">
        <v>7</v>
      </c>
      <c r="M5343" s="733">
        <v>21600</v>
      </c>
      <c r="N5343" s="734" t="s">
        <v>612</v>
      </c>
      <c r="O5343" s="732">
        <v>0</v>
      </c>
      <c r="P5343" s="733">
        <v>0</v>
      </c>
      <c r="Q5343" s="735" t="str">
        <f t="shared" si="161"/>
        <v>15 - INDETERMINADO</v>
      </c>
      <c r="R5343" s="736" t="s">
        <v>523</v>
      </c>
    </row>
    <row r="5344" spans="1:18" s="28" customFormat="1" ht="12" x14ac:dyDescent="0.2">
      <c r="A5344" s="717" t="s">
        <v>514</v>
      </c>
      <c r="B5344" s="718" t="s">
        <v>549</v>
      </c>
      <c r="C5344" s="718" t="s">
        <v>147</v>
      </c>
      <c r="D5344" s="718" t="s">
        <v>1132</v>
      </c>
      <c r="E5344" s="719">
        <v>3000</v>
      </c>
      <c r="F5344" s="720" t="s">
        <v>2556</v>
      </c>
      <c r="G5344" s="718" t="s">
        <v>2557</v>
      </c>
      <c r="H5344" s="718" t="s">
        <v>539</v>
      </c>
      <c r="I5344" s="718" t="s">
        <v>520</v>
      </c>
      <c r="J5344" s="718" t="s">
        <v>2558</v>
      </c>
      <c r="K5344" s="721" t="s">
        <v>557</v>
      </c>
      <c r="L5344" s="732">
        <v>7</v>
      </c>
      <c r="M5344" s="733">
        <v>20800</v>
      </c>
      <c r="N5344" s="734" t="s">
        <v>557</v>
      </c>
      <c r="O5344" s="732">
        <v>0</v>
      </c>
      <c r="P5344" s="733">
        <v>0</v>
      </c>
      <c r="Q5344" s="735" t="str">
        <f t="shared" si="161"/>
        <v>13 - INDETERMINADO</v>
      </c>
      <c r="R5344" s="736" t="s">
        <v>523</v>
      </c>
    </row>
    <row r="5345" spans="1:18" s="28" customFormat="1" ht="12" x14ac:dyDescent="0.2">
      <c r="A5345" s="717" t="s">
        <v>514</v>
      </c>
      <c r="B5345" s="718" t="s">
        <v>549</v>
      </c>
      <c r="C5345" s="718" t="s">
        <v>147</v>
      </c>
      <c r="D5345" s="718" t="s">
        <v>1132</v>
      </c>
      <c r="E5345" s="719">
        <v>3000</v>
      </c>
      <c r="F5345" s="720" t="s">
        <v>2570</v>
      </c>
      <c r="G5345" s="718" t="s">
        <v>2571</v>
      </c>
      <c r="H5345" s="718" t="s">
        <v>539</v>
      </c>
      <c r="I5345" s="718" t="s">
        <v>520</v>
      </c>
      <c r="J5345" s="718" t="s">
        <v>2572</v>
      </c>
      <c r="K5345" s="721" t="s">
        <v>557</v>
      </c>
      <c r="L5345" s="732">
        <v>7</v>
      </c>
      <c r="M5345" s="733">
        <v>21600</v>
      </c>
      <c r="N5345" s="734" t="s">
        <v>557</v>
      </c>
      <c r="O5345" s="732">
        <v>0</v>
      </c>
      <c r="P5345" s="733">
        <v>0</v>
      </c>
      <c r="Q5345" s="735" t="str">
        <f t="shared" si="161"/>
        <v>13 - INDETERMINADO</v>
      </c>
      <c r="R5345" s="736" t="s">
        <v>523</v>
      </c>
    </row>
    <row r="5346" spans="1:18" s="28" customFormat="1" ht="12" x14ac:dyDescent="0.2">
      <c r="A5346" s="717" t="s">
        <v>514</v>
      </c>
      <c r="B5346" s="718" t="s">
        <v>549</v>
      </c>
      <c r="C5346" s="718" t="s">
        <v>147</v>
      </c>
      <c r="D5346" s="718" t="s">
        <v>2599</v>
      </c>
      <c r="E5346" s="719">
        <v>2500</v>
      </c>
      <c r="F5346" s="720" t="s">
        <v>2600</v>
      </c>
      <c r="G5346" s="718" t="s">
        <v>2601</v>
      </c>
      <c r="H5346" s="718" t="s">
        <v>571</v>
      </c>
      <c r="I5346" s="718" t="s">
        <v>571</v>
      </c>
      <c r="J5346" s="718" t="s">
        <v>571</v>
      </c>
      <c r="K5346" s="721" t="s">
        <v>530</v>
      </c>
      <c r="L5346" s="732">
        <v>7</v>
      </c>
      <c r="M5346" s="733">
        <v>18100</v>
      </c>
      <c r="N5346" s="734" t="s">
        <v>530</v>
      </c>
      <c r="O5346" s="732">
        <v>0</v>
      </c>
      <c r="P5346" s="733">
        <v>0</v>
      </c>
      <c r="Q5346" s="735" t="str">
        <f t="shared" si="161"/>
        <v>4 - INDETERMINADO</v>
      </c>
      <c r="R5346" s="736" t="s">
        <v>523</v>
      </c>
    </row>
    <row r="5347" spans="1:18" s="28" customFormat="1" ht="12" x14ac:dyDescent="0.2">
      <c r="A5347" s="717" t="s">
        <v>514</v>
      </c>
      <c r="B5347" s="718" t="s">
        <v>549</v>
      </c>
      <c r="C5347" s="718" t="s">
        <v>147</v>
      </c>
      <c r="D5347" s="718" t="s">
        <v>519</v>
      </c>
      <c r="E5347" s="719">
        <v>7000</v>
      </c>
      <c r="F5347" s="720" t="s">
        <v>2618</v>
      </c>
      <c r="G5347" s="718" t="s">
        <v>2619</v>
      </c>
      <c r="H5347" s="718" t="s">
        <v>519</v>
      </c>
      <c r="I5347" s="718" t="s">
        <v>528</v>
      </c>
      <c r="J5347" s="718" t="s">
        <v>547</v>
      </c>
      <c r="K5347" s="721" t="s">
        <v>557</v>
      </c>
      <c r="L5347" s="732">
        <v>7</v>
      </c>
      <c r="M5347" s="733">
        <v>49600</v>
      </c>
      <c r="N5347" s="734" t="s">
        <v>557</v>
      </c>
      <c r="O5347" s="732">
        <v>0</v>
      </c>
      <c r="P5347" s="733">
        <v>0</v>
      </c>
      <c r="Q5347" s="735"/>
      <c r="R5347" s="736" t="s">
        <v>543</v>
      </c>
    </row>
    <row r="5348" spans="1:18" s="28" customFormat="1" ht="12" x14ac:dyDescent="0.2">
      <c r="A5348" s="717" t="s">
        <v>514</v>
      </c>
      <c r="B5348" s="718" t="s">
        <v>549</v>
      </c>
      <c r="C5348" s="718" t="s">
        <v>147</v>
      </c>
      <c r="D5348" s="718" t="s">
        <v>1039</v>
      </c>
      <c r="E5348" s="719">
        <v>3000</v>
      </c>
      <c r="F5348" s="720" t="s">
        <v>2626</v>
      </c>
      <c r="G5348" s="718" t="s">
        <v>2627</v>
      </c>
      <c r="H5348" s="718"/>
      <c r="I5348" s="718" t="s">
        <v>528</v>
      </c>
      <c r="J5348" s="718" t="s">
        <v>2628</v>
      </c>
      <c r="K5348" s="721" t="s">
        <v>530</v>
      </c>
      <c r="L5348" s="732">
        <v>7</v>
      </c>
      <c r="M5348" s="733">
        <v>21086.67</v>
      </c>
      <c r="N5348" s="734" t="s">
        <v>530</v>
      </c>
      <c r="O5348" s="732">
        <v>0</v>
      </c>
      <c r="P5348" s="733">
        <v>0</v>
      </c>
      <c r="Q5348" s="735"/>
      <c r="R5348" s="736" t="s">
        <v>543</v>
      </c>
    </row>
    <row r="5349" spans="1:18" s="28" customFormat="1" ht="12" x14ac:dyDescent="0.2">
      <c r="A5349" s="717" t="s">
        <v>514</v>
      </c>
      <c r="B5349" s="718" t="s">
        <v>549</v>
      </c>
      <c r="C5349" s="718" t="s">
        <v>147</v>
      </c>
      <c r="D5349" s="718" t="s">
        <v>2117</v>
      </c>
      <c r="E5349" s="719">
        <v>3000</v>
      </c>
      <c r="F5349" s="720" t="s">
        <v>2629</v>
      </c>
      <c r="G5349" s="718" t="s">
        <v>2630</v>
      </c>
      <c r="H5349" s="718" t="s">
        <v>527</v>
      </c>
      <c r="I5349" s="718" t="s">
        <v>520</v>
      </c>
      <c r="J5349" s="718" t="s">
        <v>1400</v>
      </c>
      <c r="K5349" s="721" t="s">
        <v>557</v>
      </c>
      <c r="L5349" s="732">
        <v>7</v>
      </c>
      <c r="M5349" s="733">
        <v>21600</v>
      </c>
      <c r="N5349" s="734" t="s">
        <v>557</v>
      </c>
      <c r="O5349" s="732">
        <v>0</v>
      </c>
      <c r="P5349" s="733">
        <v>0</v>
      </c>
      <c r="Q5349" s="735" t="str">
        <f t="shared" ref="Q5349:Q5397" si="162">+N5349</f>
        <v>13 - INDETERMINADO</v>
      </c>
      <c r="R5349" s="736" t="s">
        <v>523</v>
      </c>
    </row>
    <row r="5350" spans="1:18" s="28" customFormat="1" ht="12" x14ac:dyDescent="0.2">
      <c r="A5350" s="717" t="s">
        <v>514</v>
      </c>
      <c r="B5350" s="718" t="s">
        <v>549</v>
      </c>
      <c r="C5350" s="718" t="s">
        <v>147</v>
      </c>
      <c r="D5350" s="718" t="s">
        <v>1576</v>
      </c>
      <c r="E5350" s="719">
        <v>3000</v>
      </c>
      <c r="F5350" s="720" t="s">
        <v>2636</v>
      </c>
      <c r="G5350" s="718" t="s">
        <v>2637</v>
      </c>
      <c r="H5350" s="718" t="s">
        <v>519</v>
      </c>
      <c r="I5350" s="718" t="s">
        <v>528</v>
      </c>
      <c r="J5350" s="718" t="s">
        <v>547</v>
      </c>
      <c r="K5350" s="721" t="s">
        <v>530</v>
      </c>
      <c r="L5350" s="732">
        <v>7</v>
      </c>
      <c r="M5350" s="733">
        <v>21400</v>
      </c>
      <c r="N5350" s="734" t="s">
        <v>530</v>
      </c>
      <c r="O5350" s="732">
        <v>0</v>
      </c>
      <c r="P5350" s="733">
        <v>0</v>
      </c>
      <c r="Q5350" s="735" t="str">
        <f t="shared" si="162"/>
        <v>4 - INDETERMINADO</v>
      </c>
      <c r="R5350" s="736" t="s">
        <v>523</v>
      </c>
    </row>
    <row r="5351" spans="1:18" s="28" customFormat="1" ht="12" x14ac:dyDescent="0.2">
      <c r="A5351" s="717" t="s">
        <v>514</v>
      </c>
      <c r="B5351" s="718" t="s">
        <v>549</v>
      </c>
      <c r="C5351" s="718" t="s">
        <v>147</v>
      </c>
      <c r="D5351" s="718" t="s">
        <v>804</v>
      </c>
      <c r="E5351" s="719">
        <v>3000</v>
      </c>
      <c r="F5351" s="720" t="s">
        <v>2661</v>
      </c>
      <c r="G5351" s="718" t="s">
        <v>2662</v>
      </c>
      <c r="H5351" s="718" t="s">
        <v>565</v>
      </c>
      <c r="I5351" s="718" t="s">
        <v>528</v>
      </c>
      <c r="J5351" s="718" t="s">
        <v>566</v>
      </c>
      <c r="K5351" s="721" t="s">
        <v>700</v>
      </c>
      <c r="L5351" s="732">
        <v>7</v>
      </c>
      <c r="M5351" s="733">
        <v>21600</v>
      </c>
      <c r="N5351" s="734" t="s">
        <v>700</v>
      </c>
      <c r="O5351" s="732">
        <v>0</v>
      </c>
      <c r="P5351" s="733">
        <v>0</v>
      </c>
      <c r="Q5351" s="735" t="str">
        <f t="shared" si="162"/>
        <v>3 - INDETERMINADO</v>
      </c>
      <c r="R5351" s="736" t="s">
        <v>523</v>
      </c>
    </row>
    <row r="5352" spans="1:18" s="28" customFormat="1" ht="12" x14ac:dyDescent="0.2">
      <c r="A5352" s="717" t="s">
        <v>514</v>
      </c>
      <c r="B5352" s="718" t="s">
        <v>549</v>
      </c>
      <c r="C5352" s="718" t="s">
        <v>147</v>
      </c>
      <c r="D5352" s="718" t="s">
        <v>661</v>
      </c>
      <c r="E5352" s="719">
        <v>3000</v>
      </c>
      <c r="F5352" s="720" t="s">
        <v>2670</v>
      </c>
      <c r="G5352" s="718" t="s">
        <v>2671</v>
      </c>
      <c r="H5352" s="718"/>
      <c r="I5352" s="718" t="s">
        <v>528</v>
      </c>
      <c r="J5352" s="718" t="s">
        <v>2672</v>
      </c>
      <c r="K5352" s="721" t="s">
        <v>557</v>
      </c>
      <c r="L5352" s="732">
        <v>7</v>
      </c>
      <c r="M5352" s="733">
        <v>21600</v>
      </c>
      <c r="N5352" s="734" t="s">
        <v>557</v>
      </c>
      <c r="O5352" s="732">
        <v>0</v>
      </c>
      <c r="P5352" s="733">
        <v>0</v>
      </c>
      <c r="Q5352" s="735" t="str">
        <f t="shared" si="162"/>
        <v>13 - INDETERMINADO</v>
      </c>
      <c r="R5352" s="736" t="s">
        <v>523</v>
      </c>
    </row>
    <row r="5353" spans="1:18" s="28" customFormat="1" ht="12" x14ac:dyDescent="0.2">
      <c r="A5353" s="717" t="s">
        <v>514</v>
      </c>
      <c r="B5353" s="718" t="s">
        <v>549</v>
      </c>
      <c r="C5353" s="718" t="s">
        <v>147</v>
      </c>
      <c r="D5353" s="718" t="s">
        <v>755</v>
      </c>
      <c r="E5353" s="719">
        <v>3000</v>
      </c>
      <c r="F5353" s="720" t="s">
        <v>2679</v>
      </c>
      <c r="G5353" s="718" t="s">
        <v>2680</v>
      </c>
      <c r="H5353" s="718"/>
      <c r="I5353" s="718" t="s">
        <v>528</v>
      </c>
      <c r="J5353" s="718" t="s">
        <v>2681</v>
      </c>
      <c r="K5353" s="721" t="s">
        <v>530</v>
      </c>
      <c r="L5353" s="732">
        <v>7</v>
      </c>
      <c r="M5353" s="733">
        <v>21600</v>
      </c>
      <c r="N5353" s="734" t="s">
        <v>530</v>
      </c>
      <c r="O5353" s="732">
        <v>0</v>
      </c>
      <c r="P5353" s="733">
        <v>0</v>
      </c>
      <c r="Q5353" s="735" t="str">
        <f t="shared" si="162"/>
        <v>4 - INDETERMINADO</v>
      </c>
      <c r="R5353" s="736" t="s">
        <v>523</v>
      </c>
    </row>
    <row r="5354" spans="1:18" s="28" customFormat="1" ht="12" x14ac:dyDescent="0.2">
      <c r="A5354" s="717" t="s">
        <v>514</v>
      </c>
      <c r="B5354" s="718" t="s">
        <v>549</v>
      </c>
      <c r="C5354" s="718" t="s">
        <v>147</v>
      </c>
      <c r="D5354" s="718" t="s">
        <v>1576</v>
      </c>
      <c r="E5354" s="719">
        <v>3000</v>
      </c>
      <c r="F5354" s="720" t="s">
        <v>2686</v>
      </c>
      <c r="G5354" s="718" t="s">
        <v>2687</v>
      </c>
      <c r="H5354" s="718" t="s">
        <v>539</v>
      </c>
      <c r="I5354" s="718" t="s">
        <v>520</v>
      </c>
      <c r="J5354" s="718" t="s">
        <v>576</v>
      </c>
      <c r="K5354" s="721" t="s">
        <v>530</v>
      </c>
      <c r="L5354" s="732">
        <v>7</v>
      </c>
      <c r="M5354" s="733">
        <v>21600</v>
      </c>
      <c r="N5354" s="734" t="s">
        <v>530</v>
      </c>
      <c r="O5354" s="732">
        <v>0</v>
      </c>
      <c r="P5354" s="733">
        <v>0</v>
      </c>
      <c r="Q5354" s="735" t="str">
        <f t="shared" si="162"/>
        <v>4 - INDETERMINADO</v>
      </c>
      <c r="R5354" s="736" t="s">
        <v>523</v>
      </c>
    </row>
    <row r="5355" spans="1:18" s="28" customFormat="1" ht="12" x14ac:dyDescent="0.2">
      <c r="A5355" s="717" t="s">
        <v>514</v>
      </c>
      <c r="B5355" s="718" t="s">
        <v>549</v>
      </c>
      <c r="C5355" s="718" t="s">
        <v>147</v>
      </c>
      <c r="D5355" s="718" t="s">
        <v>2688</v>
      </c>
      <c r="E5355" s="719">
        <v>8500</v>
      </c>
      <c r="F5355" s="720" t="s">
        <v>2689</v>
      </c>
      <c r="G5355" s="718" t="s">
        <v>2690</v>
      </c>
      <c r="H5355" s="718" t="s">
        <v>539</v>
      </c>
      <c r="I5355" s="718" t="s">
        <v>528</v>
      </c>
      <c r="J5355" s="718" t="s">
        <v>540</v>
      </c>
      <c r="K5355" s="721" t="s">
        <v>700</v>
      </c>
      <c r="L5355" s="732">
        <v>7</v>
      </c>
      <c r="M5355" s="733">
        <v>60100</v>
      </c>
      <c r="N5355" s="734" t="s">
        <v>700</v>
      </c>
      <c r="O5355" s="732">
        <v>0</v>
      </c>
      <c r="P5355" s="733">
        <v>0</v>
      </c>
      <c r="Q5355" s="735" t="str">
        <f t="shared" si="162"/>
        <v>3 - INDETERMINADO</v>
      </c>
      <c r="R5355" s="736" t="s">
        <v>523</v>
      </c>
    </row>
    <row r="5356" spans="1:18" s="28" customFormat="1" ht="12" x14ac:dyDescent="0.2">
      <c r="A5356" s="717" t="s">
        <v>514</v>
      </c>
      <c r="B5356" s="718" t="s">
        <v>549</v>
      </c>
      <c r="C5356" s="718" t="s">
        <v>147</v>
      </c>
      <c r="D5356" s="718" t="s">
        <v>544</v>
      </c>
      <c r="E5356" s="719">
        <v>6000</v>
      </c>
      <c r="F5356" s="720" t="s">
        <v>2691</v>
      </c>
      <c r="G5356" s="718" t="s">
        <v>2692</v>
      </c>
      <c r="H5356" s="718" t="s">
        <v>519</v>
      </c>
      <c r="I5356" s="718" t="s">
        <v>528</v>
      </c>
      <c r="J5356" s="718" t="s">
        <v>547</v>
      </c>
      <c r="K5356" s="721" t="s">
        <v>700</v>
      </c>
      <c r="L5356" s="732">
        <v>7</v>
      </c>
      <c r="M5356" s="733">
        <v>42600</v>
      </c>
      <c r="N5356" s="734" t="s">
        <v>700</v>
      </c>
      <c r="O5356" s="732">
        <v>0</v>
      </c>
      <c r="P5356" s="733">
        <v>0</v>
      </c>
      <c r="Q5356" s="735" t="str">
        <f t="shared" si="162"/>
        <v>3 - INDETERMINADO</v>
      </c>
      <c r="R5356" s="736" t="s">
        <v>523</v>
      </c>
    </row>
    <row r="5357" spans="1:18" s="28" customFormat="1" ht="12" x14ac:dyDescent="0.2">
      <c r="A5357" s="717" t="s">
        <v>514</v>
      </c>
      <c r="B5357" s="718" t="s">
        <v>549</v>
      </c>
      <c r="C5357" s="718" t="s">
        <v>147</v>
      </c>
      <c r="D5357" s="718" t="s">
        <v>2382</v>
      </c>
      <c r="E5357" s="719">
        <v>3000</v>
      </c>
      <c r="F5357" s="720" t="s">
        <v>2695</v>
      </c>
      <c r="G5357" s="718" t="s">
        <v>2696</v>
      </c>
      <c r="H5357" s="718" t="s">
        <v>519</v>
      </c>
      <c r="I5357" s="718" t="s">
        <v>520</v>
      </c>
      <c r="J5357" s="718" t="s">
        <v>534</v>
      </c>
      <c r="K5357" s="721" t="s">
        <v>530</v>
      </c>
      <c r="L5357" s="732">
        <v>7</v>
      </c>
      <c r="M5357" s="733">
        <v>20993.33</v>
      </c>
      <c r="N5357" s="734" t="s">
        <v>530</v>
      </c>
      <c r="O5357" s="732">
        <v>0</v>
      </c>
      <c r="P5357" s="733">
        <v>0</v>
      </c>
      <c r="Q5357" s="735" t="str">
        <f t="shared" si="162"/>
        <v>4 - INDETERMINADO</v>
      </c>
      <c r="R5357" s="736" t="s">
        <v>523</v>
      </c>
    </row>
    <row r="5358" spans="1:18" s="28" customFormat="1" ht="12" x14ac:dyDescent="0.2">
      <c r="A5358" s="717" t="s">
        <v>514</v>
      </c>
      <c r="B5358" s="718" t="s">
        <v>549</v>
      </c>
      <c r="C5358" s="718" t="s">
        <v>147</v>
      </c>
      <c r="D5358" s="718" t="s">
        <v>2703</v>
      </c>
      <c r="E5358" s="719">
        <v>3000</v>
      </c>
      <c r="F5358" s="720" t="s">
        <v>2704</v>
      </c>
      <c r="G5358" s="718" t="s">
        <v>2705</v>
      </c>
      <c r="H5358" s="718" t="s">
        <v>539</v>
      </c>
      <c r="I5358" s="718" t="s">
        <v>528</v>
      </c>
      <c r="J5358" s="718" t="s">
        <v>1517</v>
      </c>
      <c r="K5358" s="721" t="s">
        <v>715</v>
      </c>
      <c r="L5358" s="732">
        <v>7</v>
      </c>
      <c r="M5358" s="733">
        <v>21600</v>
      </c>
      <c r="N5358" s="734" t="s">
        <v>715</v>
      </c>
      <c r="O5358" s="732">
        <v>0</v>
      </c>
      <c r="P5358" s="733">
        <v>0</v>
      </c>
      <c r="Q5358" s="735" t="str">
        <f t="shared" si="162"/>
        <v>14 - INDETERMINADO</v>
      </c>
      <c r="R5358" s="736" t="s">
        <v>523</v>
      </c>
    </row>
    <row r="5359" spans="1:18" s="28" customFormat="1" ht="12" x14ac:dyDescent="0.2">
      <c r="A5359" s="717" t="s">
        <v>514</v>
      </c>
      <c r="B5359" s="718" t="s">
        <v>549</v>
      </c>
      <c r="C5359" s="718" t="s">
        <v>147</v>
      </c>
      <c r="D5359" s="718" t="s">
        <v>2710</v>
      </c>
      <c r="E5359" s="719">
        <v>5000</v>
      </c>
      <c r="F5359" s="720" t="s">
        <v>2711</v>
      </c>
      <c r="G5359" s="718" t="s">
        <v>2712</v>
      </c>
      <c r="H5359" s="718" t="s">
        <v>527</v>
      </c>
      <c r="I5359" s="718" t="s">
        <v>528</v>
      </c>
      <c r="J5359" s="718" t="s">
        <v>1217</v>
      </c>
      <c r="K5359" s="721" t="s">
        <v>557</v>
      </c>
      <c r="L5359" s="732">
        <v>7</v>
      </c>
      <c r="M5359" s="733">
        <v>35600</v>
      </c>
      <c r="N5359" s="734" t="s">
        <v>557</v>
      </c>
      <c r="O5359" s="732">
        <v>0</v>
      </c>
      <c r="P5359" s="733">
        <v>0</v>
      </c>
      <c r="Q5359" s="735" t="str">
        <f t="shared" si="162"/>
        <v>13 - INDETERMINADO</v>
      </c>
      <c r="R5359" s="736" t="s">
        <v>523</v>
      </c>
    </row>
    <row r="5360" spans="1:18" s="28" customFormat="1" ht="12" x14ac:dyDescent="0.2">
      <c r="A5360" s="717" t="s">
        <v>514</v>
      </c>
      <c r="B5360" s="718" t="s">
        <v>549</v>
      </c>
      <c r="C5360" s="718" t="s">
        <v>147</v>
      </c>
      <c r="D5360" s="718" t="s">
        <v>1757</v>
      </c>
      <c r="E5360" s="719">
        <v>3000</v>
      </c>
      <c r="F5360" s="720" t="s">
        <v>2716</v>
      </c>
      <c r="G5360" s="718" t="s">
        <v>2717</v>
      </c>
      <c r="H5360" s="718" t="s">
        <v>519</v>
      </c>
      <c r="I5360" s="718" t="s">
        <v>520</v>
      </c>
      <c r="J5360" s="718" t="s">
        <v>534</v>
      </c>
      <c r="K5360" s="721" t="s">
        <v>557</v>
      </c>
      <c r="L5360" s="732">
        <v>7</v>
      </c>
      <c r="M5360" s="733">
        <v>21500</v>
      </c>
      <c r="N5360" s="734" t="s">
        <v>557</v>
      </c>
      <c r="O5360" s="732">
        <v>0</v>
      </c>
      <c r="P5360" s="733">
        <v>0</v>
      </c>
      <c r="Q5360" s="735" t="str">
        <f t="shared" si="162"/>
        <v>13 - INDETERMINADO</v>
      </c>
      <c r="R5360" s="736" t="s">
        <v>523</v>
      </c>
    </row>
    <row r="5361" spans="1:18" s="28" customFormat="1" ht="12" x14ac:dyDescent="0.2">
      <c r="A5361" s="717" t="s">
        <v>514</v>
      </c>
      <c r="B5361" s="718" t="s">
        <v>549</v>
      </c>
      <c r="C5361" s="718" t="s">
        <v>147</v>
      </c>
      <c r="D5361" s="718" t="s">
        <v>585</v>
      </c>
      <c r="E5361" s="719">
        <v>3000</v>
      </c>
      <c r="F5361" s="720" t="s">
        <v>2718</v>
      </c>
      <c r="G5361" s="718" t="s">
        <v>2719</v>
      </c>
      <c r="H5361" s="718" t="s">
        <v>519</v>
      </c>
      <c r="I5361" s="718" t="s">
        <v>520</v>
      </c>
      <c r="J5361" s="718" t="s">
        <v>534</v>
      </c>
      <c r="K5361" s="721" t="s">
        <v>557</v>
      </c>
      <c r="L5361" s="732">
        <v>7</v>
      </c>
      <c r="M5361" s="733">
        <v>21500</v>
      </c>
      <c r="N5361" s="734" t="s">
        <v>557</v>
      </c>
      <c r="O5361" s="732">
        <v>0</v>
      </c>
      <c r="P5361" s="733">
        <v>0</v>
      </c>
      <c r="Q5361" s="735" t="str">
        <f t="shared" si="162"/>
        <v>13 - INDETERMINADO</v>
      </c>
      <c r="R5361" s="736" t="s">
        <v>523</v>
      </c>
    </row>
    <row r="5362" spans="1:18" s="28" customFormat="1" ht="12" x14ac:dyDescent="0.2">
      <c r="A5362" s="717" t="s">
        <v>514</v>
      </c>
      <c r="B5362" s="718" t="s">
        <v>549</v>
      </c>
      <c r="C5362" s="718" t="s">
        <v>147</v>
      </c>
      <c r="D5362" s="718" t="s">
        <v>2720</v>
      </c>
      <c r="E5362" s="719">
        <v>3000</v>
      </c>
      <c r="F5362" s="720" t="s">
        <v>2721</v>
      </c>
      <c r="G5362" s="718" t="s">
        <v>2722</v>
      </c>
      <c r="H5362" s="718" t="s">
        <v>539</v>
      </c>
      <c r="I5362" s="718" t="s">
        <v>528</v>
      </c>
      <c r="J5362" s="718" t="s">
        <v>2723</v>
      </c>
      <c r="K5362" s="721" t="s">
        <v>785</v>
      </c>
      <c r="L5362" s="732">
        <v>7</v>
      </c>
      <c r="M5362" s="733">
        <v>21600</v>
      </c>
      <c r="N5362" s="734" t="s">
        <v>785</v>
      </c>
      <c r="O5362" s="732">
        <v>0</v>
      </c>
      <c r="P5362" s="733">
        <v>0</v>
      </c>
      <c r="Q5362" s="735" t="str">
        <f t="shared" si="162"/>
        <v>11 - INDETERMINADO</v>
      </c>
      <c r="R5362" s="736" t="s">
        <v>523</v>
      </c>
    </row>
    <row r="5363" spans="1:18" s="28" customFormat="1" ht="12" x14ac:dyDescent="0.2">
      <c r="A5363" s="717" t="s">
        <v>514</v>
      </c>
      <c r="B5363" s="718" t="s">
        <v>549</v>
      </c>
      <c r="C5363" s="718" t="s">
        <v>147</v>
      </c>
      <c r="D5363" s="718" t="s">
        <v>676</v>
      </c>
      <c r="E5363" s="719">
        <v>3000</v>
      </c>
      <c r="F5363" s="720" t="s">
        <v>2724</v>
      </c>
      <c r="G5363" s="718" t="s">
        <v>2725</v>
      </c>
      <c r="H5363" s="718" t="s">
        <v>539</v>
      </c>
      <c r="I5363" s="718" t="s">
        <v>520</v>
      </c>
      <c r="J5363" s="718" t="s">
        <v>576</v>
      </c>
      <c r="K5363" s="721" t="s">
        <v>700</v>
      </c>
      <c r="L5363" s="732">
        <v>7</v>
      </c>
      <c r="M5363" s="733">
        <v>21600</v>
      </c>
      <c r="N5363" s="734" t="s">
        <v>700</v>
      </c>
      <c r="O5363" s="732">
        <v>0</v>
      </c>
      <c r="P5363" s="733">
        <v>0</v>
      </c>
      <c r="Q5363" s="735" t="str">
        <f t="shared" si="162"/>
        <v>3 - INDETERMINADO</v>
      </c>
      <c r="R5363" s="736" t="s">
        <v>523</v>
      </c>
    </row>
    <row r="5364" spans="1:18" s="28" customFormat="1" ht="12" x14ac:dyDescent="0.2">
      <c r="A5364" s="717" t="s">
        <v>514</v>
      </c>
      <c r="B5364" s="718" t="s">
        <v>549</v>
      </c>
      <c r="C5364" s="718" t="s">
        <v>147</v>
      </c>
      <c r="D5364" s="718" t="s">
        <v>2726</v>
      </c>
      <c r="E5364" s="719">
        <v>3000</v>
      </c>
      <c r="F5364" s="720" t="s">
        <v>2727</v>
      </c>
      <c r="G5364" s="718" t="s">
        <v>2728</v>
      </c>
      <c r="H5364" s="718" t="s">
        <v>539</v>
      </c>
      <c r="I5364" s="718" t="s">
        <v>528</v>
      </c>
      <c r="J5364" s="718" t="s">
        <v>912</v>
      </c>
      <c r="K5364" s="721" t="s">
        <v>1461</v>
      </c>
      <c r="L5364" s="732">
        <v>7</v>
      </c>
      <c r="M5364" s="733">
        <v>21600</v>
      </c>
      <c r="N5364" s="734" t="s">
        <v>1461</v>
      </c>
      <c r="O5364" s="732">
        <v>0</v>
      </c>
      <c r="P5364" s="733">
        <v>0</v>
      </c>
      <c r="Q5364" s="735" t="str">
        <f t="shared" si="162"/>
        <v>8 - INDETERMINADO</v>
      </c>
      <c r="R5364" s="736" t="s">
        <v>523</v>
      </c>
    </row>
    <row r="5365" spans="1:18" s="28" customFormat="1" ht="12" x14ac:dyDescent="0.2">
      <c r="A5365" s="717" t="s">
        <v>514</v>
      </c>
      <c r="B5365" s="718" t="s">
        <v>549</v>
      </c>
      <c r="C5365" s="718" t="s">
        <v>147</v>
      </c>
      <c r="D5365" s="718" t="s">
        <v>667</v>
      </c>
      <c r="E5365" s="719">
        <v>3000</v>
      </c>
      <c r="F5365" s="720" t="s">
        <v>2764</v>
      </c>
      <c r="G5365" s="718" t="s">
        <v>2765</v>
      </c>
      <c r="H5365" s="718" t="s">
        <v>519</v>
      </c>
      <c r="I5365" s="718" t="s">
        <v>520</v>
      </c>
      <c r="J5365" s="718" t="s">
        <v>2766</v>
      </c>
      <c r="K5365" s="721" t="s">
        <v>612</v>
      </c>
      <c r="L5365" s="732">
        <v>7</v>
      </c>
      <c r="M5365" s="733">
        <v>21600</v>
      </c>
      <c r="N5365" s="734" t="s">
        <v>612</v>
      </c>
      <c r="O5365" s="732">
        <v>0</v>
      </c>
      <c r="P5365" s="733">
        <v>0</v>
      </c>
      <c r="Q5365" s="735" t="str">
        <f t="shared" si="162"/>
        <v>15 - INDETERMINADO</v>
      </c>
      <c r="R5365" s="736" t="s">
        <v>523</v>
      </c>
    </row>
    <row r="5366" spans="1:18" s="28" customFormat="1" ht="12" x14ac:dyDescent="0.2">
      <c r="A5366" s="717" t="s">
        <v>514</v>
      </c>
      <c r="B5366" s="718" t="s">
        <v>549</v>
      </c>
      <c r="C5366" s="718" t="s">
        <v>147</v>
      </c>
      <c r="D5366" s="718" t="s">
        <v>804</v>
      </c>
      <c r="E5366" s="719">
        <v>3000</v>
      </c>
      <c r="F5366" s="720" t="s">
        <v>2770</v>
      </c>
      <c r="G5366" s="718" t="s">
        <v>2771</v>
      </c>
      <c r="H5366" s="718" t="s">
        <v>527</v>
      </c>
      <c r="I5366" s="718" t="s">
        <v>528</v>
      </c>
      <c r="J5366" s="718" t="s">
        <v>2772</v>
      </c>
      <c r="K5366" s="721" t="s">
        <v>530</v>
      </c>
      <c r="L5366" s="732">
        <v>7</v>
      </c>
      <c r="M5366" s="733">
        <v>21600</v>
      </c>
      <c r="N5366" s="734" t="s">
        <v>530</v>
      </c>
      <c r="O5366" s="732">
        <v>0</v>
      </c>
      <c r="P5366" s="733">
        <v>0</v>
      </c>
      <c r="Q5366" s="735" t="str">
        <f t="shared" si="162"/>
        <v>4 - INDETERMINADO</v>
      </c>
      <c r="R5366" s="736" t="s">
        <v>523</v>
      </c>
    </row>
    <row r="5367" spans="1:18" s="28" customFormat="1" ht="12" x14ac:dyDescent="0.2">
      <c r="A5367" s="717" t="s">
        <v>514</v>
      </c>
      <c r="B5367" s="718" t="s">
        <v>549</v>
      </c>
      <c r="C5367" s="718" t="s">
        <v>147</v>
      </c>
      <c r="D5367" s="718" t="s">
        <v>2175</v>
      </c>
      <c r="E5367" s="719">
        <v>3000</v>
      </c>
      <c r="F5367" s="720" t="s">
        <v>2773</v>
      </c>
      <c r="G5367" s="718" t="s">
        <v>2774</v>
      </c>
      <c r="H5367" s="718" t="s">
        <v>930</v>
      </c>
      <c r="I5367" s="718" t="s">
        <v>520</v>
      </c>
      <c r="J5367" s="718" t="s">
        <v>1231</v>
      </c>
      <c r="K5367" s="721" t="s">
        <v>715</v>
      </c>
      <c r="L5367" s="732">
        <v>7</v>
      </c>
      <c r="M5367" s="733">
        <v>21600</v>
      </c>
      <c r="N5367" s="734" t="s">
        <v>715</v>
      </c>
      <c r="O5367" s="732">
        <v>0</v>
      </c>
      <c r="P5367" s="733">
        <v>0</v>
      </c>
      <c r="Q5367" s="735" t="str">
        <f t="shared" si="162"/>
        <v>14 - INDETERMINADO</v>
      </c>
      <c r="R5367" s="736" t="s">
        <v>523</v>
      </c>
    </row>
    <row r="5368" spans="1:18" s="28" customFormat="1" ht="12" x14ac:dyDescent="0.2">
      <c r="A5368" s="717" t="s">
        <v>514</v>
      </c>
      <c r="B5368" s="718" t="s">
        <v>549</v>
      </c>
      <c r="C5368" s="718" t="s">
        <v>147</v>
      </c>
      <c r="D5368" s="718" t="s">
        <v>1856</v>
      </c>
      <c r="E5368" s="719">
        <v>3000</v>
      </c>
      <c r="F5368" s="720" t="s">
        <v>2775</v>
      </c>
      <c r="G5368" s="718" t="s">
        <v>2776</v>
      </c>
      <c r="H5368" s="718" t="s">
        <v>539</v>
      </c>
      <c r="I5368" s="718" t="s">
        <v>520</v>
      </c>
      <c r="J5368" s="718" t="s">
        <v>2044</v>
      </c>
      <c r="K5368" s="721" t="s">
        <v>530</v>
      </c>
      <c r="L5368" s="732">
        <v>7</v>
      </c>
      <c r="M5368" s="733">
        <v>21600</v>
      </c>
      <c r="N5368" s="734" t="s">
        <v>530</v>
      </c>
      <c r="O5368" s="732">
        <v>0</v>
      </c>
      <c r="P5368" s="733">
        <v>0</v>
      </c>
      <c r="Q5368" s="735" t="str">
        <f t="shared" si="162"/>
        <v>4 - INDETERMINADO</v>
      </c>
      <c r="R5368" s="736" t="s">
        <v>523</v>
      </c>
    </row>
    <row r="5369" spans="1:18" s="28" customFormat="1" ht="12" x14ac:dyDescent="0.2">
      <c r="A5369" s="717" t="s">
        <v>514</v>
      </c>
      <c r="B5369" s="718" t="s">
        <v>549</v>
      </c>
      <c r="C5369" s="718" t="s">
        <v>147</v>
      </c>
      <c r="D5369" s="718" t="s">
        <v>2795</v>
      </c>
      <c r="E5369" s="719">
        <v>5000</v>
      </c>
      <c r="F5369" s="720" t="s">
        <v>2796</v>
      </c>
      <c r="G5369" s="718" t="s">
        <v>2797</v>
      </c>
      <c r="H5369" s="718" t="s">
        <v>527</v>
      </c>
      <c r="I5369" s="718" t="s">
        <v>528</v>
      </c>
      <c r="J5369" s="718" t="s">
        <v>656</v>
      </c>
      <c r="K5369" s="721" t="s">
        <v>612</v>
      </c>
      <c r="L5369" s="732">
        <v>7</v>
      </c>
      <c r="M5369" s="733">
        <v>35600</v>
      </c>
      <c r="N5369" s="734" t="s">
        <v>612</v>
      </c>
      <c r="O5369" s="732">
        <v>0</v>
      </c>
      <c r="P5369" s="733">
        <v>0</v>
      </c>
      <c r="Q5369" s="735" t="str">
        <f t="shared" si="162"/>
        <v>15 - INDETERMINADO</v>
      </c>
      <c r="R5369" s="736" t="s">
        <v>523</v>
      </c>
    </row>
    <row r="5370" spans="1:18" s="28" customFormat="1" ht="12" x14ac:dyDescent="0.2">
      <c r="A5370" s="717" t="s">
        <v>514</v>
      </c>
      <c r="B5370" s="718" t="s">
        <v>549</v>
      </c>
      <c r="C5370" s="718" t="s">
        <v>147</v>
      </c>
      <c r="D5370" s="718" t="s">
        <v>900</v>
      </c>
      <c r="E5370" s="719">
        <v>5000</v>
      </c>
      <c r="F5370" s="720" t="s">
        <v>2806</v>
      </c>
      <c r="G5370" s="718" t="s">
        <v>2807</v>
      </c>
      <c r="H5370" s="718" t="s">
        <v>527</v>
      </c>
      <c r="I5370" s="718" t="s">
        <v>528</v>
      </c>
      <c r="J5370" s="718" t="s">
        <v>529</v>
      </c>
      <c r="K5370" s="721" t="s">
        <v>557</v>
      </c>
      <c r="L5370" s="732">
        <v>7</v>
      </c>
      <c r="M5370" s="733">
        <v>35600</v>
      </c>
      <c r="N5370" s="734" t="s">
        <v>557</v>
      </c>
      <c r="O5370" s="732">
        <v>0</v>
      </c>
      <c r="P5370" s="733">
        <v>0</v>
      </c>
      <c r="Q5370" s="735" t="str">
        <f t="shared" si="162"/>
        <v>13 - INDETERMINADO</v>
      </c>
      <c r="R5370" s="736" t="s">
        <v>523</v>
      </c>
    </row>
    <row r="5371" spans="1:18" s="28" customFormat="1" ht="12" x14ac:dyDescent="0.2">
      <c r="A5371" s="717" t="s">
        <v>514</v>
      </c>
      <c r="B5371" s="718" t="s">
        <v>549</v>
      </c>
      <c r="C5371" s="718" t="s">
        <v>147</v>
      </c>
      <c r="D5371" s="718" t="s">
        <v>995</v>
      </c>
      <c r="E5371" s="719">
        <v>3000</v>
      </c>
      <c r="F5371" s="720" t="s">
        <v>2822</v>
      </c>
      <c r="G5371" s="718" t="s">
        <v>2823</v>
      </c>
      <c r="H5371" s="718" t="s">
        <v>519</v>
      </c>
      <c r="I5371" s="718" t="s">
        <v>520</v>
      </c>
      <c r="J5371" s="718" t="s">
        <v>534</v>
      </c>
      <c r="K5371" s="721" t="s">
        <v>530</v>
      </c>
      <c r="L5371" s="732">
        <v>7</v>
      </c>
      <c r="M5371" s="733">
        <v>21600</v>
      </c>
      <c r="N5371" s="734" t="s">
        <v>530</v>
      </c>
      <c r="O5371" s="732">
        <v>0</v>
      </c>
      <c r="P5371" s="733">
        <v>0</v>
      </c>
      <c r="Q5371" s="735" t="str">
        <f t="shared" si="162"/>
        <v>4 - INDETERMINADO</v>
      </c>
      <c r="R5371" s="736" t="s">
        <v>523</v>
      </c>
    </row>
    <row r="5372" spans="1:18" s="28" customFormat="1" ht="12" x14ac:dyDescent="0.2">
      <c r="A5372" s="717" t="s">
        <v>514</v>
      </c>
      <c r="B5372" s="718" t="s">
        <v>549</v>
      </c>
      <c r="C5372" s="718" t="s">
        <v>147</v>
      </c>
      <c r="D5372" s="718" t="s">
        <v>667</v>
      </c>
      <c r="E5372" s="719">
        <v>3000</v>
      </c>
      <c r="F5372" s="720" t="s">
        <v>2824</v>
      </c>
      <c r="G5372" s="718" t="s">
        <v>2825</v>
      </c>
      <c r="H5372" s="718" t="s">
        <v>527</v>
      </c>
      <c r="I5372" s="718" t="s">
        <v>528</v>
      </c>
      <c r="J5372" s="718" t="s">
        <v>2826</v>
      </c>
      <c r="K5372" s="721" t="s">
        <v>612</v>
      </c>
      <c r="L5372" s="732">
        <v>7</v>
      </c>
      <c r="M5372" s="733">
        <v>21600</v>
      </c>
      <c r="N5372" s="734" t="s">
        <v>612</v>
      </c>
      <c r="O5372" s="732">
        <v>0</v>
      </c>
      <c r="P5372" s="733">
        <v>0</v>
      </c>
      <c r="Q5372" s="735" t="str">
        <f t="shared" si="162"/>
        <v>15 - INDETERMINADO</v>
      </c>
      <c r="R5372" s="736" t="s">
        <v>523</v>
      </c>
    </row>
    <row r="5373" spans="1:18" s="28" customFormat="1" ht="12" x14ac:dyDescent="0.2">
      <c r="A5373" s="717" t="s">
        <v>514</v>
      </c>
      <c r="B5373" s="718" t="s">
        <v>549</v>
      </c>
      <c r="C5373" s="718" t="s">
        <v>147</v>
      </c>
      <c r="D5373" s="718" t="s">
        <v>2830</v>
      </c>
      <c r="E5373" s="719">
        <v>6000</v>
      </c>
      <c r="F5373" s="720" t="s">
        <v>2831</v>
      </c>
      <c r="G5373" s="718" t="s">
        <v>2832</v>
      </c>
      <c r="H5373" s="718" t="s">
        <v>519</v>
      </c>
      <c r="I5373" s="718" t="s">
        <v>528</v>
      </c>
      <c r="J5373" s="718" t="s">
        <v>600</v>
      </c>
      <c r="K5373" s="721" t="s">
        <v>567</v>
      </c>
      <c r="L5373" s="732">
        <v>7</v>
      </c>
      <c r="M5373" s="733">
        <v>42600</v>
      </c>
      <c r="N5373" s="734" t="s">
        <v>567</v>
      </c>
      <c r="O5373" s="732">
        <v>0</v>
      </c>
      <c r="P5373" s="733">
        <v>0</v>
      </c>
      <c r="Q5373" s="735" t="str">
        <f t="shared" si="162"/>
        <v>16 - INDETERMINADO</v>
      </c>
      <c r="R5373" s="736" t="s">
        <v>523</v>
      </c>
    </row>
    <row r="5374" spans="1:18" s="28" customFormat="1" ht="12" x14ac:dyDescent="0.2">
      <c r="A5374" s="717" t="s">
        <v>514</v>
      </c>
      <c r="B5374" s="718" t="s">
        <v>549</v>
      </c>
      <c r="C5374" s="718" t="s">
        <v>147</v>
      </c>
      <c r="D5374" s="718" t="s">
        <v>2838</v>
      </c>
      <c r="E5374" s="719">
        <v>3000</v>
      </c>
      <c r="F5374" s="720" t="s">
        <v>2839</v>
      </c>
      <c r="G5374" s="718" t="s">
        <v>2840</v>
      </c>
      <c r="H5374" s="718" t="s">
        <v>527</v>
      </c>
      <c r="I5374" s="718" t="s">
        <v>528</v>
      </c>
      <c r="J5374" s="718" t="s">
        <v>1397</v>
      </c>
      <c r="K5374" s="721" t="s">
        <v>530</v>
      </c>
      <c r="L5374" s="732">
        <v>7</v>
      </c>
      <c r="M5374" s="733">
        <v>20160.22</v>
      </c>
      <c r="N5374" s="734" t="s">
        <v>530</v>
      </c>
      <c r="O5374" s="732">
        <v>0</v>
      </c>
      <c r="P5374" s="733">
        <v>0</v>
      </c>
      <c r="Q5374" s="735" t="str">
        <f t="shared" si="162"/>
        <v>4 - INDETERMINADO</v>
      </c>
      <c r="R5374" s="736" t="s">
        <v>523</v>
      </c>
    </row>
    <row r="5375" spans="1:18" s="28" customFormat="1" ht="12" x14ac:dyDescent="0.2">
      <c r="A5375" s="717" t="s">
        <v>514</v>
      </c>
      <c r="B5375" s="718" t="s">
        <v>549</v>
      </c>
      <c r="C5375" s="718" t="s">
        <v>147</v>
      </c>
      <c r="D5375" s="718" t="s">
        <v>585</v>
      </c>
      <c r="E5375" s="719">
        <v>3000</v>
      </c>
      <c r="F5375" s="720" t="s">
        <v>2849</v>
      </c>
      <c r="G5375" s="718" t="s">
        <v>2850</v>
      </c>
      <c r="H5375" s="718" t="s">
        <v>527</v>
      </c>
      <c r="I5375" s="718" t="s">
        <v>528</v>
      </c>
      <c r="J5375" s="718" t="s">
        <v>2851</v>
      </c>
      <c r="K5375" s="721" t="s">
        <v>557</v>
      </c>
      <c r="L5375" s="732">
        <v>7</v>
      </c>
      <c r="M5375" s="733">
        <v>21600</v>
      </c>
      <c r="N5375" s="734" t="s">
        <v>557</v>
      </c>
      <c r="O5375" s="732">
        <v>0</v>
      </c>
      <c r="P5375" s="733">
        <v>0</v>
      </c>
      <c r="Q5375" s="735" t="str">
        <f t="shared" si="162"/>
        <v>13 - INDETERMINADO</v>
      </c>
      <c r="R5375" s="736" t="s">
        <v>523</v>
      </c>
    </row>
    <row r="5376" spans="1:18" s="28" customFormat="1" ht="12" x14ac:dyDescent="0.2">
      <c r="A5376" s="717" t="s">
        <v>514</v>
      </c>
      <c r="B5376" s="718" t="s">
        <v>549</v>
      </c>
      <c r="C5376" s="718" t="s">
        <v>147</v>
      </c>
      <c r="D5376" s="718" t="s">
        <v>1488</v>
      </c>
      <c r="E5376" s="719">
        <v>3000</v>
      </c>
      <c r="F5376" s="720" t="s">
        <v>2860</v>
      </c>
      <c r="G5376" s="718" t="s">
        <v>2861</v>
      </c>
      <c r="H5376" s="718" t="s">
        <v>519</v>
      </c>
      <c r="I5376" s="718" t="s">
        <v>520</v>
      </c>
      <c r="J5376" s="718" t="s">
        <v>2766</v>
      </c>
      <c r="K5376" s="721" t="s">
        <v>612</v>
      </c>
      <c r="L5376" s="732">
        <v>7</v>
      </c>
      <c r="M5376" s="733">
        <v>21500</v>
      </c>
      <c r="N5376" s="734" t="s">
        <v>612</v>
      </c>
      <c r="O5376" s="732">
        <v>0</v>
      </c>
      <c r="P5376" s="733">
        <v>0</v>
      </c>
      <c r="Q5376" s="735" t="str">
        <f t="shared" si="162"/>
        <v>15 - INDETERMINADO</v>
      </c>
      <c r="R5376" s="736" t="s">
        <v>523</v>
      </c>
    </row>
    <row r="5377" spans="1:18" s="28" customFormat="1" ht="12" x14ac:dyDescent="0.2">
      <c r="A5377" s="717" t="s">
        <v>514</v>
      </c>
      <c r="B5377" s="718" t="s">
        <v>549</v>
      </c>
      <c r="C5377" s="718" t="s">
        <v>147</v>
      </c>
      <c r="D5377" s="718" t="s">
        <v>667</v>
      </c>
      <c r="E5377" s="719">
        <v>3000</v>
      </c>
      <c r="F5377" s="720" t="s">
        <v>2865</v>
      </c>
      <c r="G5377" s="718" t="s">
        <v>2866</v>
      </c>
      <c r="H5377" s="718" t="s">
        <v>527</v>
      </c>
      <c r="I5377" s="718" t="s">
        <v>520</v>
      </c>
      <c r="J5377" s="718" t="s">
        <v>1152</v>
      </c>
      <c r="K5377" s="721" t="s">
        <v>612</v>
      </c>
      <c r="L5377" s="732">
        <v>7</v>
      </c>
      <c r="M5377" s="733">
        <v>18535.010000000002</v>
      </c>
      <c r="N5377" s="734" t="s">
        <v>612</v>
      </c>
      <c r="O5377" s="732">
        <v>0</v>
      </c>
      <c r="P5377" s="733">
        <v>0</v>
      </c>
      <c r="Q5377" s="735" t="str">
        <f t="shared" si="162"/>
        <v>15 - INDETERMINADO</v>
      </c>
      <c r="R5377" s="736" t="s">
        <v>523</v>
      </c>
    </row>
    <row r="5378" spans="1:18" s="28" customFormat="1" ht="12" x14ac:dyDescent="0.2">
      <c r="A5378" s="717" t="s">
        <v>514</v>
      </c>
      <c r="B5378" s="718" t="s">
        <v>549</v>
      </c>
      <c r="C5378" s="718" t="s">
        <v>147</v>
      </c>
      <c r="D5378" s="718" t="s">
        <v>1132</v>
      </c>
      <c r="E5378" s="719">
        <v>3000</v>
      </c>
      <c r="F5378" s="720" t="s">
        <v>2872</v>
      </c>
      <c r="G5378" s="718" t="s">
        <v>2873</v>
      </c>
      <c r="H5378" s="718" t="s">
        <v>539</v>
      </c>
      <c r="I5378" s="718" t="s">
        <v>520</v>
      </c>
      <c r="J5378" s="718" t="s">
        <v>576</v>
      </c>
      <c r="K5378" s="721" t="s">
        <v>557</v>
      </c>
      <c r="L5378" s="732">
        <v>7</v>
      </c>
      <c r="M5378" s="733">
        <v>21500</v>
      </c>
      <c r="N5378" s="734" t="s">
        <v>557</v>
      </c>
      <c r="O5378" s="732">
        <v>0</v>
      </c>
      <c r="P5378" s="733">
        <v>0</v>
      </c>
      <c r="Q5378" s="735" t="str">
        <f t="shared" si="162"/>
        <v>13 - INDETERMINADO</v>
      </c>
      <c r="R5378" s="736" t="s">
        <v>523</v>
      </c>
    </row>
    <row r="5379" spans="1:18" s="28" customFormat="1" ht="12" x14ac:dyDescent="0.2">
      <c r="A5379" s="717" t="s">
        <v>514</v>
      </c>
      <c r="B5379" s="718" t="s">
        <v>549</v>
      </c>
      <c r="C5379" s="718" t="s">
        <v>147</v>
      </c>
      <c r="D5379" s="718" t="s">
        <v>1228</v>
      </c>
      <c r="E5379" s="719">
        <v>3000</v>
      </c>
      <c r="F5379" s="720" t="s">
        <v>2874</v>
      </c>
      <c r="G5379" s="718" t="s">
        <v>2875</v>
      </c>
      <c r="H5379" s="718" t="s">
        <v>527</v>
      </c>
      <c r="I5379" s="718" t="s">
        <v>528</v>
      </c>
      <c r="J5379" s="718" t="s">
        <v>2876</v>
      </c>
      <c r="K5379" s="721" t="s">
        <v>557</v>
      </c>
      <c r="L5379" s="732">
        <v>7</v>
      </c>
      <c r="M5379" s="733">
        <v>21600</v>
      </c>
      <c r="N5379" s="734" t="s">
        <v>557</v>
      </c>
      <c r="O5379" s="732">
        <v>0</v>
      </c>
      <c r="P5379" s="733">
        <v>0</v>
      </c>
      <c r="Q5379" s="735" t="str">
        <f t="shared" si="162"/>
        <v>13 - INDETERMINADO</v>
      </c>
      <c r="R5379" s="736" t="s">
        <v>523</v>
      </c>
    </row>
    <row r="5380" spans="1:18" s="28" customFormat="1" ht="12" x14ac:dyDescent="0.2">
      <c r="A5380" s="717" t="s">
        <v>514</v>
      </c>
      <c r="B5380" s="718" t="s">
        <v>549</v>
      </c>
      <c r="C5380" s="718" t="s">
        <v>147</v>
      </c>
      <c r="D5380" s="718" t="s">
        <v>2877</v>
      </c>
      <c r="E5380" s="719">
        <v>6000</v>
      </c>
      <c r="F5380" s="720" t="s">
        <v>2878</v>
      </c>
      <c r="G5380" s="718" t="s">
        <v>2879</v>
      </c>
      <c r="H5380" s="718" t="s">
        <v>519</v>
      </c>
      <c r="I5380" s="718" t="s">
        <v>528</v>
      </c>
      <c r="J5380" s="718" t="s">
        <v>547</v>
      </c>
      <c r="K5380" s="721" t="s">
        <v>557</v>
      </c>
      <c r="L5380" s="732">
        <v>7</v>
      </c>
      <c r="M5380" s="733">
        <v>42600</v>
      </c>
      <c r="N5380" s="734" t="s">
        <v>557</v>
      </c>
      <c r="O5380" s="732">
        <v>0</v>
      </c>
      <c r="P5380" s="733">
        <v>0</v>
      </c>
      <c r="Q5380" s="735" t="str">
        <f t="shared" si="162"/>
        <v>13 - INDETERMINADO</v>
      </c>
      <c r="R5380" s="736" t="s">
        <v>523</v>
      </c>
    </row>
    <row r="5381" spans="1:18" s="28" customFormat="1" ht="12" x14ac:dyDescent="0.2">
      <c r="A5381" s="717" t="s">
        <v>514</v>
      </c>
      <c r="B5381" s="718" t="s">
        <v>549</v>
      </c>
      <c r="C5381" s="718" t="s">
        <v>147</v>
      </c>
      <c r="D5381" s="718" t="s">
        <v>667</v>
      </c>
      <c r="E5381" s="719">
        <v>3000</v>
      </c>
      <c r="F5381" s="720" t="s">
        <v>2897</v>
      </c>
      <c r="G5381" s="718" t="s">
        <v>2898</v>
      </c>
      <c r="H5381" s="718" t="s">
        <v>519</v>
      </c>
      <c r="I5381" s="718" t="s">
        <v>520</v>
      </c>
      <c r="J5381" s="718" t="s">
        <v>534</v>
      </c>
      <c r="K5381" s="721" t="s">
        <v>612</v>
      </c>
      <c r="L5381" s="732">
        <v>7</v>
      </c>
      <c r="M5381" s="733">
        <v>20986.67</v>
      </c>
      <c r="N5381" s="734" t="s">
        <v>612</v>
      </c>
      <c r="O5381" s="732">
        <v>0</v>
      </c>
      <c r="P5381" s="733">
        <v>0</v>
      </c>
      <c r="Q5381" s="735" t="str">
        <f t="shared" si="162"/>
        <v>15 - INDETERMINADO</v>
      </c>
      <c r="R5381" s="736" t="s">
        <v>523</v>
      </c>
    </row>
    <row r="5382" spans="1:18" s="28" customFormat="1" ht="12" x14ac:dyDescent="0.2">
      <c r="A5382" s="717" t="s">
        <v>514</v>
      </c>
      <c r="B5382" s="718" t="s">
        <v>549</v>
      </c>
      <c r="C5382" s="718" t="s">
        <v>147</v>
      </c>
      <c r="D5382" s="718" t="s">
        <v>1357</v>
      </c>
      <c r="E5382" s="719">
        <v>3000</v>
      </c>
      <c r="F5382" s="720" t="s">
        <v>2903</v>
      </c>
      <c r="G5382" s="718" t="s">
        <v>2904</v>
      </c>
      <c r="H5382" s="718" t="s">
        <v>527</v>
      </c>
      <c r="I5382" s="718" t="s">
        <v>520</v>
      </c>
      <c r="J5382" s="718" t="s">
        <v>2905</v>
      </c>
      <c r="K5382" s="721" t="s">
        <v>557</v>
      </c>
      <c r="L5382" s="732">
        <v>7</v>
      </c>
      <c r="M5382" s="733">
        <v>21500</v>
      </c>
      <c r="N5382" s="734" t="s">
        <v>557</v>
      </c>
      <c r="O5382" s="732">
        <v>0</v>
      </c>
      <c r="P5382" s="733">
        <v>0</v>
      </c>
      <c r="Q5382" s="735" t="str">
        <f t="shared" si="162"/>
        <v>13 - INDETERMINADO</v>
      </c>
      <c r="R5382" s="736" t="s">
        <v>523</v>
      </c>
    </row>
    <row r="5383" spans="1:18" s="28" customFormat="1" ht="12" x14ac:dyDescent="0.2">
      <c r="A5383" s="717" t="s">
        <v>514</v>
      </c>
      <c r="B5383" s="718" t="s">
        <v>549</v>
      </c>
      <c r="C5383" s="718" t="s">
        <v>147</v>
      </c>
      <c r="D5383" s="718" t="s">
        <v>536</v>
      </c>
      <c r="E5383" s="719">
        <v>3000</v>
      </c>
      <c r="F5383" s="720" t="s">
        <v>2917</v>
      </c>
      <c r="G5383" s="718" t="s">
        <v>2918</v>
      </c>
      <c r="H5383" s="718" t="s">
        <v>539</v>
      </c>
      <c r="I5383" s="718" t="s">
        <v>520</v>
      </c>
      <c r="J5383" s="718" t="s">
        <v>2044</v>
      </c>
      <c r="K5383" s="721" t="s">
        <v>541</v>
      </c>
      <c r="L5383" s="732">
        <v>7</v>
      </c>
      <c r="M5383" s="733">
        <v>21600</v>
      </c>
      <c r="N5383" s="734" t="s">
        <v>541</v>
      </c>
      <c r="O5383" s="732">
        <v>0</v>
      </c>
      <c r="P5383" s="733">
        <v>0</v>
      </c>
      <c r="Q5383" s="735" t="str">
        <f t="shared" si="162"/>
        <v>5 - INDETERMINADO</v>
      </c>
      <c r="R5383" s="736" t="s">
        <v>523</v>
      </c>
    </row>
    <row r="5384" spans="1:18" s="28" customFormat="1" ht="12" x14ac:dyDescent="0.2">
      <c r="A5384" s="717" t="s">
        <v>514</v>
      </c>
      <c r="B5384" s="718" t="s">
        <v>549</v>
      </c>
      <c r="C5384" s="718" t="s">
        <v>147</v>
      </c>
      <c r="D5384" s="718" t="s">
        <v>536</v>
      </c>
      <c r="E5384" s="719">
        <v>3000</v>
      </c>
      <c r="F5384" s="720" t="s">
        <v>2924</v>
      </c>
      <c r="G5384" s="718" t="s">
        <v>2925</v>
      </c>
      <c r="H5384" s="718" t="s">
        <v>539</v>
      </c>
      <c r="I5384" s="718" t="s">
        <v>520</v>
      </c>
      <c r="J5384" s="718" t="s">
        <v>576</v>
      </c>
      <c r="K5384" s="721" t="s">
        <v>541</v>
      </c>
      <c r="L5384" s="732">
        <v>7</v>
      </c>
      <c r="M5384" s="733">
        <v>21500</v>
      </c>
      <c r="N5384" s="734" t="s">
        <v>541</v>
      </c>
      <c r="O5384" s="732">
        <v>0</v>
      </c>
      <c r="P5384" s="733">
        <v>0</v>
      </c>
      <c r="Q5384" s="735" t="str">
        <f t="shared" si="162"/>
        <v>5 - INDETERMINADO</v>
      </c>
      <c r="R5384" s="736" t="s">
        <v>523</v>
      </c>
    </row>
    <row r="5385" spans="1:18" s="28" customFormat="1" ht="12" x14ac:dyDescent="0.2">
      <c r="A5385" s="717" t="s">
        <v>514</v>
      </c>
      <c r="B5385" s="718" t="s">
        <v>549</v>
      </c>
      <c r="C5385" s="718" t="s">
        <v>147</v>
      </c>
      <c r="D5385" s="718" t="s">
        <v>900</v>
      </c>
      <c r="E5385" s="719">
        <v>5000</v>
      </c>
      <c r="F5385" s="720" t="s">
        <v>2926</v>
      </c>
      <c r="G5385" s="718" t="s">
        <v>2927</v>
      </c>
      <c r="H5385" s="718" t="s">
        <v>539</v>
      </c>
      <c r="I5385" s="718" t="s">
        <v>528</v>
      </c>
      <c r="J5385" s="718" t="s">
        <v>540</v>
      </c>
      <c r="K5385" s="721" t="s">
        <v>557</v>
      </c>
      <c r="L5385" s="732">
        <v>7</v>
      </c>
      <c r="M5385" s="733">
        <v>35000</v>
      </c>
      <c r="N5385" s="734" t="s">
        <v>557</v>
      </c>
      <c r="O5385" s="732">
        <v>0</v>
      </c>
      <c r="P5385" s="733">
        <v>0</v>
      </c>
      <c r="Q5385" s="735" t="str">
        <f t="shared" si="162"/>
        <v>13 - INDETERMINADO</v>
      </c>
      <c r="R5385" s="736" t="s">
        <v>523</v>
      </c>
    </row>
    <row r="5386" spans="1:18" s="28" customFormat="1" ht="12" x14ac:dyDescent="0.2">
      <c r="A5386" s="717" t="s">
        <v>514</v>
      </c>
      <c r="B5386" s="718" t="s">
        <v>549</v>
      </c>
      <c r="C5386" s="718" t="s">
        <v>147</v>
      </c>
      <c r="D5386" s="718" t="s">
        <v>589</v>
      </c>
      <c r="E5386" s="719">
        <v>3000</v>
      </c>
      <c r="F5386" s="720" t="s">
        <v>2935</v>
      </c>
      <c r="G5386" s="718" t="s">
        <v>2936</v>
      </c>
      <c r="H5386" s="718" t="s">
        <v>930</v>
      </c>
      <c r="I5386" s="718" t="s">
        <v>520</v>
      </c>
      <c r="J5386" s="718" t="s">
        <v>1635</v>
      </c>
      <c r="K5386" s="721" t="s">
        <v>700</v>
      </c>
      <c r="L5386" s="732">
        <v>7</v>
      </c>
      <c r="M5386" s="733">
        <v>21600</v>
      </c>
      <c r="N5386" s="734" t="s">
        <v>700</v>
      </c>
      <c r="O5386" s="732">
        <v>6</v>
      </c>
      <c r="P5386" s="733">
        <v>18000</v>
      </c>
      <c r="Q5386" s="735" t="str">
        <f t="shared" si="162"/>
        <v>3 - INDETERMINADO</v>
      </c>
      <c r="R5386" s="736" t="s">
        <v>523</v>
      </c>
    </row>
    <row r="5387" spans="1:18" s="28" customFormat="1" ht="12" x14ac:dyDescent="0.2">
      <c r="A5387" s="717" t="s">
        <v>514</v>
      </c>
      <c r="B5387" s="718" t="s">
        <v>549</v>
      </c>
      <c r="C5387" s="718" t="s">
        <v>147</v>
      </c>
      <c r="D5387" s="718" t="s">
        <v>2937</v>
      </c>
      <c r="E5387" s="719">
        <v>4500</v>
      </c>
      <c r="F5387" s="720" t="s">
        <v>2938</v>
      </c>
      <c r="G5387" s="718" t="s">
        <v>2939</v>
      </c>
      <c r="H5387" s="718" t="s">
        <v>519</v>
      </c>
      <c r="I5387" s="718" t="s">
        <v>528</v>
      </c>
      <c r="J5387" s="718" t="s">
        <v>547</v>
      </c>
      <c r="K5387" s="721" t="s">
        <v>1127</v>
      </c>
      <c r="L5387" s="732">
        <v>7</v>
      </c>
      <c r="M5387" s="733">
        <v>32100</v>
      </c>
      <c r="N5387" s="734" t="s">
        <v>1127</v>
      </c>
      <c r="O5387" s="732">
        <v>6</v>
      </c>
      <c r="P5387" s="733">
        <v>27000</v>
      </c>
      <c r="Q5387" s="735" t="str">
        <f t="shared" si="162"/>
        <v>1 - INDETERMINADO</v>
      </c>
      <c r="R5387" s="736" t="s">
        <v>523</v>
      </c>
    </row>
    <row r="5388" spans="1:18" s="28" customFormat="1" ht="12" x14ac:dyDescent="0.2">
      <c r="A5388" s="717" t="s">
        <v>514</v>
      </c>
      <c r="B5388" s="718" t="s">
        <v>549</v>
      </c>
      <c r="C5388" s="718" t="s">
        <v>147</v>
      </c>
      <c r="D5388" s="718" t="s">
        <v>2942</v>
      </c>
      <c r="E5388" s="719">
        <v>5000</v>
      </c>
      <c r="F5388" s="720" t="s">
        <v>2943</v>
      </c>
      <c r="G5388" s="718" t="s">
        <v>2944</v>
      </c>
      <c r="H5388" s="718" t="s">
        <v>539</v>
      </c>
      <c r="I5388" s="718" t="s">
        <v>528</v>
      </c>
      <c r="J5388" s="718" t="s">
        <v>596</v>
      </c>
      <c r="K5388" s="721" t="s">
        <v>557</v>
      </c>
      <c r="L5388" s="732">
        <v>7</v>
      </c>
      <c r="M5388" s="733">
        <v>35600</v>
      </c>
      <c r="N5388" s="734" t="s">
        <v>557</v>
      </c>
      <c r="O5388" s="732">
        <v>0</v>
      </c>
      <c r="P5388" s="733">
        <v>0</v>
      </c>
      <c r="Q5388" s="735" t="str">
        <f t="shared" si="162"/>
        <v>13 - INDETERMINADO</v>
      </c>
      <c r="R5388" s="736" t="s">
        <v>523</v>
      </c>
    </row>
    <row r="5389" spans="1:18" s="28" customFormat="1" ht="12" x14ac:dyDescent="0.2">
      <c r="A5389" s="717" t="s">
        <v>514</v>
      </c>
      <c r="B5389" s="718" t="s">
        <v>549</v>
      </c>
      <c r="C5389" s="718" t="s">
        <v>147</v>
      </c>
      <c r="D5389" s="718" t="s">
        <v>2948</v>
      </c>
      <c r="E5389" s="719">
        <v>4500</v>
      </c>
      <c r="F5389" s="720" t="s">
        <v>2949</v>
      </c>
      <c r="G5389" s="718" t="s">
        <v>2950</v>
      </c>
      <c r="H5389" s="718" t="s">
        <v>519</v>
      </c>
      <c r="I5389" s="718" t="s">
        <v>528</v>
      </c>
      <c r="J5389" s="718" t="s">
        <v>547</v>
      </c>
      <c r="K5389" s="721" t="s">
        <v>2951</v>
      </c>
      <c r="L5389" s="732">
        <v>7</v>
      </c>
      <c r="M5389" s="733">
        <v>32100</v>
      </c>
      <c r="N5389" s="734" t="s">
        <v>2951</v>
      </c>
      <c r="O5389" s="732">
        <v>0</v>
      </c>
      <c r="P5389" s="733">
        <v>0</v>
      </c>
      <c r="Q5389" s="735" t="str">
        <f t="shared" si="162"/>
        <v>42-2021</v>
      </c>
      <c r="R5389" s="736" t="s">
        <v>523</v>
      </c>
    </row>
    <row r="5390" spans="1:18" s="28" customFormat="1" ht="12" x14ac:dyDescent="0.2">
      <c r="A5390" s="717" t="s">
        <v>514</v>
      </c>
      <c r="B5390" s="718" t="s">
        <v>549</v>
      </c>
      <c r="C5390" s="718" t="s">
        <v>147</v>
      </c>
      <c r="D5390" s="718" t="s">
        <v>724</v>
      </c>
      <c r="E5390" s="719">
        <v>3000</v>
      </c>
      <c r="F5390" s="720" t="s">
        <v>2960</v>
      </c>
      <c r="G5390" s="718" t="s">
        <v>2961</v>
      </c>
      <c r="H5390" s="718" t="s">
        <v>930</v>
      </c>
      <c r="I5390" s="718" t="s">
        <v>520</v>
      </c>
      <c r="J5390" s="718" t="s">
        <v>1635</v>
      </c>
      <c r="K5390" s="721" t="s">
        <v>700</v>
      </c>
      <c r="L5390" s="732">
        <v>7</v>
      </c>
      <c r="M5390" s="733">
        <v>21500</v>
      </c>
      <c r="N5390" s="734" t="s">
        <v>700</v>
      </c>
      <c r="O5390" s="732">
        <v>0</v>
      </c>
      <c r="P5390" s="733">
        <v>0</v>
      </c>
      <c r="Q5390" s="735" t="str">
        <f t="shared" si="162"/>
        <v>3 - INDETERMINADO</v>
      </c>
      <c r="R5390" s="736" t="s">
        <v>523</v>
      </c>
    </row>
    <row r="5391" spans="1:18" s="28" customFormat="1" ht="12" x14ac:dyDescent="0.2">
      <c r="A5391" s="717" t="s">
        <v>514</v>
      </c>
      <c r="B5391" s="718" t="s">
        <v>549</v>
      </c>
      <c r="C5391" s="718" t="s">
        <v>147</v>
      </c>
      <c r="D5391" s="718" t="s">
        <v>2965</v>
      </c>
      <c r="E5391" s="719">
        <v>7500</v>
      </c>
      <c r="F5391" s="720" t="s">
        <v>2966</v>
      </c>
      <c r="G5391" s="718" t="s">
        <v>2967</v>
      </c>
      <c r="H5391" s="718" t="s">
        <v>527</v>
      </c>
      <c r="I5391" s="718" t="s">
        <v>528</v>
      </c>
      <c r="J5391" s="718" t="s">
        <v>2968</v>
      </c>
      <c r="K5391" s="721" t="s">
        <v>785</v>
      </c>
      <c r="L5391" s="732">
        <v>7</v>
      </c>
      <c r="M5391" s="733">
        <v>53100</v>
      </c>
      <c r="N5391" s="734" t="s">
        <v>785</v>
      </c>
      <c r="O5391" s="732">
        <v>0</v>
      </c>
      <c r="P5391" s="733">
        <v>0</v>
      </c>
      <c r="Q5391" s="735" t="str">
        <f t="shared" si="162"/>
        <v>11 - INDETERMINADO</v>
      </c>
      <c r="R5391" s="736" t="s">
        <v>523</v>
      </c>
    </row>
    <row r="5392" spans="1:18" s="28" customFormat="1" ht="12" x14ac:dyDescent="0.2">
      <c r="A5392" s="717" t="s">
        <v>514</v>
      </c>
      <c r="B5392" s="718" t="s">
        <v>549</v>
      </c>
      <c r="C5392" s="718" t="s">
        <v>147</v>
      </c>
      <c r="D5392" s="718" t="s">
        <v>2971</v>
      </c>
      <c r="E5392" s="719">
        <v>2500</v>
      </c>
      <c r="F5392" s="720" t="s">
        <v>2972</v>
      </c>
      <c r="G5392" s="718" t="s">
        <v>2973</v>
      </c>
      <c r="H5392" s="718" t="s">
        <v>539</v>
      </c>
      <c r="I5392" s="718" t="s">
        <v>528</v>
      </c>
      <c r="J5392" s="718" t="s">
        <v>596</v>
      </c>
      <c r="K5392" s="721" t="s">
        <v>530</v>
      </c>
      <c r="L5392" s="732">
        <v>7</v>
      </c>
      <c r="M5392" s="733">
        <v>18100</v>
      </c>
      <c r="N5392" s="734" t="s">
        <v>530</v>
      </c>
      <c r="O5392" s="732">
        <v>0</v>
      </c>
      <c r="P5392" s="733">
        <v>0</v>
      </c>
      <c r="Q5392" s="735" t="str">
        <f t="shared" si="162"/>
        <v>4 - INDETERMINADO</v>
      </c>
      <c r="R5392" s="736" t="s">
        <v>523</v>
      </c>
    </row>
    <row r="5393" spans="1:18" s="28" customFormat="1" ht="12" x14ac:dyDescent="0.2">
      <c r="A5393" s="717" t="s">
        <v>514</v>
      </c>
      <c r="B5393" s="718" t="s">
        <v>549</v>
      </c>
      <c r="C5393" s="718" t="s">
        <v>147</v>
      </c>
      <c r="D5393" s="718" t="s">
        <v>585</v>
      </c>
      <c r="E5393" s="719">
        <v>3000</v>
      </c>
      <c r="F5393" s="720" t="s">
        <v>2978</v>
      </c>
      <c r="G5393" s="718" t="s">
        <v>2979</v>
      </c>
      <c r="H5393" s="718" t="s">
        <v>519</v>
      </c>
      <c r="I5393" s="718" t="s">
        <v>520</v>
      </c>
      <c r="J5393" s="718" t="s">
        <v>534</v>
      </c>
      <c r="K5393" s="721" t="s">
        <v>557</v>
      </c>
      <c r="L5393" s="732">
        <v>7</v>
      </c>
      <c r="M5393" s="733">
        <v>21400</v>
      </c>
      <c r="N5393" s="734" t="s">
        <v>557</v>
      </c>
      <c r="O5393" s="732">
        <v>0</v>
      </c>
      <c r="P5393" s="733">
        <v>0</v>
      </c>
      <c r="Q5393" s="735" t="str">
        <f t="shared" si="162"/>
        <v>13 - INDETERMINADO</v>
      </c>
      <c r="R5393" s="736" t="s">
        <v>523</v>
      </c>
    </row>
    <row r="5394" spans="1:18" s="28" customFormat="1" ht="12" x14ac:dyDescent="0.2">
      <c r="A5394" s="717" t="s">
        <v>514</v>
      </c>
      <c r="B5394" s="718" t="s">
        <v>549</v>
      </c>
      <c r="C5394" s="718" t="s">
        <v>147</v>
      </c>
      <c r="D5394" s="718" t="s">
        <v>2300</v>
      </c>
      <c r="E5394" s="719">
        <v>3000</v>
      </c>
      <c r="F5394" s="720" t="s">
        <v>2987</v>
      </c>
      <c r="G5394" s="718" t="s">
        <v>2988</v>
      </c>
      <c r="H5394" s="718" t="s">
        <v>565</v>
      </c>
      <c r="I5394" s="718" t="s">
        <v>528</v>
      </c>
      <c r="J5394" s="718" t="s">
        <v>566</v>
      </c>
      <c r="K5394" s="721" t="s">
        <v>530</v>
      </c>
      <c r="L5394" s="732">
        <v>7</v>
      </c>
      <c r="M5394" s="733">
        <v>21100</v>
      </c>
      <c r="N5394" s="734" t="s">
        <v>530</v>
      </c>
      <c r="O5394" s="732">
        <v>0</v>
      </c>
      <c r="P5394" s="733">
        <v>0</v>
      </c>
      <c r="Q5394" s="735" t="str">
        <f t="shared" si="162"/>
        <v>4 - INDETERMINADO</v>
      </c>
      <c r="R5394" s="736" t="s">
        <v>523</v>
      </c>
    </row>
    <row r="5395" spans="1:18" s="28" customFormat="1" ht="12" x14ac:dyDescent="0.2">
      <c r="A5395" s="717" t="s">
        <v>514</v>
      </c>
      <c r="B5395" s="718" t="s">
        <v>549</v>
      </c>
      <c r="C5395" s="718" t="s">
        <v>147</v>
      </c>
      <c r="D5395" s="718" t="s">
        <v>841</v>
      </c>
      <c r="E5395" s="719">
        <v>3000</v>
      </c>
      <c r="F5395" s="720" t="s">
        <v>2992</v>
      </c>
      <c r="G5395" s="718" t="s">
        <v>2993</v>
      </c>
      <c r="H5395" s="718" t="s">
        <v>565</v>
      </c>
      <c r="I5395" s="718" t="s">
        <v>528</v>
      </c>
      <c r="J5395" s="718" t="s">
        <v>566</v>
      </c>
      <c r="K5395" s="721" t="s">
        <v>700</v>
      </c>
      <c r="L5395" s="732">
        <v>7</v>
      </c>
      <c r="M5395" s="733">
        <v>21600</v>
      </c>
      <c r="N5395" s="734" t="s">
        <v>700</v>
      </c>
      <c r="O5395" s="732">
        <v>0</v>
      </c>
      <c r="P5395" s="733">
        <v>0</v>
      </c>
      <c r="Q5395" s="735" t="str">
        <f t="shared" si="162"/>
        <v>3 - INDETERMINADO</v>
      </c>
      <c r="R5395" s="736" t="s">
        <v>523</v>
      </c>
    </row>
    <row r="5396" spans="1:18" s="28" customFormat="1" ht="12" x14ac:dyDescent="0.2">
      <c r="A5396" s="717" t="s">
        <v>514</v>
      </c>
      <c r="B5396" s="718" t="s">
        <v>549</v>
      </c>
      <c r="C5396" s="718" t="s">
        <v>147</v>
      </c>
      <c r="D5396" s="718" t="s">
        <v>1369</v>
      </c>
      <c r="E5396" s="719">
        <v>3000</v>
      </c>
      <c r="F5396" s="720" t="s">
        <v>2999</v>
      </c>
      <c r="G5396" s="718" t="s">
        <v>3000</v>
      </c>
      <c r="H5396" s="718" t="s">
        <v>519</v>
      </c>
      <c r="I5396" s="718" t="s">
        <v>520</v>
      </c>
      <c r="J5396" s="718" t="s">
        <v>534</v>
      </c>
      <c r="K5396" s="721" t="s">
        <v>530</v>
      </c>
      <c r="L5396" s="732">
        <v>7</v>
      </c>
      <c r="M5396" s="733">
        <v>21600</v>
      </c>
      <c r="N5396" s="734" t="s">
        <v>530</v>
      </c>
      <c r="O5396" s="732">
        <v>0</v>
      </c>
      <c r="P5396" s="733">
        <v>0</v>
      </c>
      <c r="Q5396" s="735" t="str">
        <f t="shared" si="162"/>
        <v>4 - INDETERMINADO</v>
      </c>
      <c r="R5396" s="736" t="s">
        <v>523</v>
      </c>
    </row>
    <row r="5397" spans="1:18" s="28" customFormat="1" ht="12" x14ac:dyDescent="0.2">
      <c r="A5397" s="717" t="s">
        <v>514</v>
      </c>
      <c r="B5397" s="718" t="s">
        <v>549</v>
      </c>
      <c r="C5397" s="718" t="s">
        <v>147</v>
      </c>
      <c r="D5397" s="718" t="s">
        <v>585</v>
      </c>
      <c r="E5397" s="719">
        <v>3000</v>
      </c>
      <c r="F5397" s="720" t="s">
        <v>3001</v>
      </c>
      <c r="G5397" s="718" t="s">
        <v>3002</v>
      </c>
      <c r="H5397" s="718"/>
      <c r="I5397" s="718" t="s">
        <v>520</v>
      </c>
      <c r="J5397" s="718" t="s">
        <v>3003</v>
      </c>
      <c r="K5397" s="721" t="s">
        <v>557</v>
      </c>
      <c r="L5397" s="732">
        <v>7</v>
      </c>
      <c r="M5397" s="733">
        <v>21400</v>
      </c>
      <c r="N5397" s="734" t="s">
        <v>557</v>
      </c>
      <c r="O5397" s="732">
        <v>0</v>
      </c>
      <c r="P5397" s="733">
        <v>0</v>
      </c>
      <c r="Q5397" s="735" t="str">
        <f t="shared" si="162"/>
        <v>13 - INDETERMINADO</v>
      </c>
      <c r="R5397" s="736" t="s">
        <v>523</v>
      </c>
    </row>
    <row r="5398" spans="1:18" s="28" customFormat="1" ht="12" x14ac:dyDescent="0.2">
      <c r="A5398" s="717" t="s">
        <v>514</v>
      </c>
      <c r="B5398" s="718" t="s">
        <v>549</v>
      </c>
      <c r="C5398" s="718" t="s">
        <v>147</v>
      </c>
      <c r="D5398" s="718" t="s">
        <v>589</v>
      </c>
      <c r="E5398" s="719">
        <v>3000</v>
      </c>
      <c r="F5398" s="720" t="s">
        <v>3004</v>
      </c>
      <c r="G5398" s="718" t="s">
        <v>3005</v>
      </c>
      <c r="H5398" s="718" t="s">
        <v>930</v>
      </c>
      <c r="I5398" s="718" t="s">
        <v>528</v>
      </c>
      <c r="J5398" s="718" t="s">
        <v>931</v>
      </c>
      <c r="K5398" s="721" t="s">
        <v>700</v>
      </c>
      <c r="L5398" s="732">
        <v>7</v>
      </c>
      <c r="M5398" s="733">
        <v>21600</v>
      </c>
      <c r="N5398" s="734" t="s">
        <v>700</v>
      </c>
      <c r="O5398" s="732">
        <v>0</v>
      </c>
      <c r="P5398" s="733">
        <v>0</v>
      </c>
      <c r="Q5398" s="735"/>
      <c r="R5398" s="736" t="s">
        <v>543</v>
      </c>
    </row>
    <row r="5399" spans="1:18" s="28" customFormat="1" ht="12" x14ac:dyDescent="0.2">
      <c r="A5399" s="717" t="s">
        <v>514</v>
      </c>
      <c r="B5399" s="718" t="s">
        <v>549</v>
      </c>
      <c r="C5399" s="718" t="s">
        <v>147</v>
      </c>
      <c r="D5399" s="718" t="s">
        <v>708</v>
      </c>
      <c r="E5399" s="719">
        <v>3000</v>
      </c>
      <c r="F5399" s="720" t="s">
        <v>3006</v>
      </c>
      <c r="G5399" s="718" t="s">
        <v>3007</v>
      </c>
      <c r="H5399" s="718"/>
      <c r="I5399" s="718" t="s">
        <v>528</v>
      </c>
      <c r="J5399" s="718" t="s">
        <v>3008</v>
      </c>
      <c r="K5399" s="721" t="s">
        <v>612</v>
      </c>
      <c r="L5399" s="732">
        <v>7</v>
      </c>
      <c r="M5399" s="733">
        <v>21013.33</v>
      </c>
      <c r="N5399" s="734" t="s">
        <v>612</v>
      </c>
      <c r="O5399" s="732">
        <v>0</v>
      </c>
      <c r="P5399" s="733">
        <v>0</v>
      </c>
      <c r="Q5399" s="735" t="str">
        <f t="shared" ref="Q5399:Q5436" si="163">+N5399</f>
        <v>15 - INDETERMINADO</v>
      </c>
      <c r="R5399" s="736" t="s">
        <v>523</v>
      </c>
    </row>
    <row r="5400" spans="1:18" s="28" customFormat="1" ht="12" x14ac:dyDescent="0.2">
      <c r="A5400" s="717" t="s">
        <v>514</v>
      </c>
      <c r="B5400" s="718" t="s">
        <v>549</v>
      </c>
      <c r="C5400" s="718" t="s">
        <v>147</v>
      </c>
      <c r="D5400" s="718" t="s">
        <v>676</v>
      </c>
      <c r="E5400" s="719">
        <v>3000</v>
      </c>
      <c r="F5400" s="720" t="s">
        <v>3014</v>
      </c>
      <c r="G5400" s="718" t="s">
        <v>3015</v>
      </c>
      <c r="H5400" s="718" t="s">
        <v>519</v>
      </c>
      <c r="I5400" s="718" t="s">
        <v>520</v>
      </c>
      <c r="J5400" s="718" t="s">
        <v>534</v>
      </c>
      <c r="K5400" s="721" t="s">
        <v>557</v>
      </c>
      <c r="L5400" s="732">
        <v>7</v>
      </c>
      <c r="M5400" s="733">
        <v>21600</v>
      </c>
      <c r="N5400" s="734" t="s">
        <v>557</v>
      </c>
      <c r="O5400" s="732">
        <v>0</v>
      </c>
      <c r="P5400" s="733">
        <v>0</v>
      </c>
      <c r="Q5400" s="735" t="str">
        <f t="shared" si="163"/>
        <v>13 - INDETERMINADO</v>
      </c>
      <c r="R5400" s="736" t="s">
        <v>523</v>
      </c>
    </row>
    <row r="5401" spans="1:18" s="28" customFormat="1" ht="12" x14ac:dyDescent="0.2">
      <c r="A5401" s="717" t="s">
        <v>514</v>
      </c>
      <c r="B5401" s="718" t="s">
        <v>549</v>
      </c>
      <c r="C5401" s="718" t="s">
        <v>147</v>
      </c>
      <c r="D5401" s="718" t="s">
        <v>585</v>
      </c>
      <c r="E5401" s="719">
        <v>3000</v>
      </c>
      <c r="F5401" s="720" t="s">
        <v>3019</v>
      </c>
      <c r="G5401" s="718" t="s">
        <v>3020</v>
      </c>
      <c r="H5401" s="718" t="s">
        <v>519</v>
      </c>
      <c r="I5401" s="718" t="s">
        <v>520</v>
      </c>
      <c r="J5401" s="718" t="s">
        <v>534</v>
      </c>
      <c r="K5401" s="721" t="s">
        <v>557</v>
      </c>
      <c r="L5401" s="732">
        <v>7</v>
      </c>
      <c r="M5401" s="733">
        <v>21600</v>
      </c>
      <c r="N5401" s="734" t="s">
        <v>557</v>
      </c>
      <c r="O5401" s="732">
        <v>0</v>
      </c>
      <c r="P5401" s="733">
        <v>0</v>
      </c>
      <c r="Q5401" s="735" t="str">
        <f t="shared" si="163"/>
        <v>13 - INDETERMINADO</v>
      </c>
      <c r="R5401" s="736" t="s">
        <v>523</v>
      </c>
    </row>
    <row r="5402" spans="1:18" s="28" customFormat="1" ht="12" x14ac:dyDescent="0.2">
      <c r="A5402" s="717" t="s">
        <v>514</v>
      </c>
      <c r="B5402" s="718" t="s">
        <v>549</v>
      </c>
      <c r="C5402" s="718" t="s">
        <v>147</v>
      </c>
      <c r="D5402" s="718" t="s">
        <v>3021</v>
      </c>
      <c r="E5402" s="719">
        <v>3000</v>
      </c>
      <c r="F5402" s="720" t="s">
        <v>3022</v>
      </c>
      <c r="G5402" s="718" t="s">
        <v>3023</v>
      </c>
      <c r="H5402" s="718" t="s">
        <v>565</v>
      </c>
      <c r="I5402" s="718" t="s">
        <v>528</v>
      </c>
      <c r="J5402" s="718" t="s">
        <v>566</v>
      </c>
      <c r="K5402" s="721" t="s">
        <v>557</v>
      </c>
      <c r="L5402" s="732">
        <v>7</v>
      </c>
      <c r="M5402" s="733">
        <v>21600</v>
      </c>
      <c r="N5402" s="734" t="s">
        <v>557</v>
      </c>
      <c r="O5402" s="732">
        <v>0</v>
      </c>
      <c r="P5402" s="733">
        <v>0</v>
      </c>
      <c r="Q5402" s="735" t="str">
        <f t="shared" si="163"/>
        <v>13 - INDETERMINADO</v>
      </c>
      <c r="R5402" s="736" t="s">
        <v>523</v>
      </c>
    </row>
    <row r="5403" spans="1:18" s="28" customFormat="1" ht="12" x14ac:dyDescent="0.2">
      <c r="A5403" s="717" t="s">
        <v>514</v>
      </c>
      <c r="B5403" s="718" t="s">
        <v>549</v>
      </c>
      <c r="C5403" s="718" t="s">
        <v>147</v>
      </c>
      <c r="D5403" s="718" t="s">
        <v>724</v>
      </c>
      <c r="E5403" s="719">
        <v>3000</v>
      </c>
      <c r="F5403" s="720" t="s">
        <v>3026</v>
      </c>
      <c r="G5403" s="718" t="s">
        <v>3027</v>
      </c>
      <c r="H5403" s="718"/>
      <c r="I5403" s="718" t="s">
        <v>528</v>
      </c>
      <c r="J5403" s="718" t="s">
        <v>3028</v>
      </c>
      <c r="K5403" s="721" t="s">
        <v>557</v>
      </c>
      <c r="L5403" s="732">
        <v>7</v>
      </c>
      <c r="M5403" s="733">
        <v>21600</v>
      </c>
      <c r="N5403" s="734" t="s">
        <v>557</v>
      </c>
      <c r="O5403" s="732">
        <v>0</v>
      </c>
      <c r="P5403" s="733">
        <v>0</v>
      </c>
      <c r="Q5403" s="735" t="str">
        <f t="shared" si="163"/>
        <v>13 - INDETERMINADO</v>
      </c>
      <c r="R5403" s="736" t="s">
        <v>523</v>
      </c>
    </row>
    <row r="5404" spans="1:18" s="28" customFormat="1" ht="12" x14ac:dyDescent="0.2">
      <c r="A5404" s="717" t="s">
        <v>514</v>
      </c>
      <c r="B5404" s="718" t="s">
        <v>549</v>
      </c>
      <c r="C5404" s="718" t="s">
        <v>147</v>
      </c>
      <c r="D5404" s="718" t="s">
        <v>657</v>
      </c>
      <c r="E5404" s="719">
        <v>3000</v>
      </c>
      <c r="F5404" s="720" t="s">
        <v>3029</v>
      </c>
      <c r="G5404" s="718" t="s">
        <v>3030</v>
      </c>
      <c r="H5404" s="718" t="s">
        <v>519</v>
      </c>
      <c r="I5404" s="718" t="s">
        <v>520</v>
      </c>
      <c r="J5404" s="718" t="s">
        <v>534</v>
      </c>
      <c r="K5404" s="721" t="s">
        <v>612</v>
      </c>
      <c r="L5404" s="732">
        <v>7</v>
      </c>
      <c r="M5404" s="733">
        <v>21393.33</v>
      </c>
      <c r="N5404" s="734" t="s">
        <v>612</v>
      </c>
      <c r="O5404" s="732">
        <v>0</v>
      </c>
      <c r="P5404" s="733">
        <v>0</v>
      </c>
      <c r="Q5404" s="735" t="str">
        <f t="shared" si="163"/>
        <v>15 - INDETERMINADO</v>
      </c>
      <c r="R5404" s="736" t="s">
        <v>523</v>
      </c>
    </row>
    <row r="5405" spans="1:18" s="28" customFormat="1" ht="12" x14ac:dyDescent="0.2">
      <c r="A5405" s="717" t="s">
        <v>514</v>
      </c>
      <c r="B5405" s="718" t="s">
        <v>549</v>
      </c>
      <c r="C5405" s="718" t="s">
        <v>147</v>
      </c>
      <c r="D5405" s="718" t="s">
        <v>755</v>
      </c>
      <c r="E5405" s="719">
        <v>3000</v>
      </c>
      <c r="F5405" s="720" t="s">
        <v>3031</v>
      </c>
      <c r="G5405" s="718" t="s">
        <v>3032</v>
      </c>
      <c r="H5405" s="718" t="s">
        <v>519</v>
      </c>
      <c r="I5405" s="718" t="s">
        <v>528</v>
      </c>
      <c r="J5405" s="718" t="s">
        <v>547</v>
      </c>
      <c r="K5405" s="721" t="s">
        <v>530</v>
      </c>
      <c r="L5405" s="732">
        <v>7</v>
      </c>
      <c r="M5405" s="733">
        <v>21600</v>
      </c>
      <c r="N5405" s="734" t="s">
        <v>530</v>
      </c>
      <c r="O5405" s="732">
        <v>0</v>
      </c>
      <c r="P5405" s="733">
        <v>0</v>
      </c>
      <c r="Q5405" s="735" t="str">
        <f t="shared" si="163"/>
        <v>4 - INDETERMINADO</v>
      </c>
      <c r="R5405" s="736" t="s">
        <v>523</v>
      </c>
    </row>
    <row r="5406" spans="1:18" s="28" customFormat="1" ht="12" x14ac:dyDescent="0.2">
      <c r="A5406" s="717" t="s">
        <v>514</v>
      </c>
      <c r="B5406" s="718" t="s">
        <v>549</v>
      </c>
      <c r="C5406" s="718" t="s">
        <v>147</v>
      </c>
      <c r="D5406" s="718" t="s">
        <v>800</v>
      </c>
      <c r="E5406" s="719">
        <v>3000</v>
      </c>
      <c r="F5406" s="720" t="s">
        <v>3040</v>
      </c>
      <c r="G5406" s="718" t="s">
        <v>3041</v>
      </c>
      <c r="H5406" s="718" t="s">
        <v>519</v>
      </c>
      <c r="I5406" s="718" t="s">
        <v>528</v>
      </c>
      <c r="J5406" s="718" t="s">
        <v>547</v>
      </c>
      <c r="K5406" s="721" t="s">
        <v>612</v>
      </c>
      <c r="L5406" s="732">
        <v>7</v>
      </c>
      <c r="M5406" s="733">
        <v>21600</v>
      </c>
      <c r="N5406" s="734" t="s">
        <v>612</v>
      </c>
      <c r="O5406" s="732">
        <v>0</v>
      </c>
      <c r="P5406" s="733">
        <v>0</v>
      </c>
      <c r="Q5406" s="735" t="str">
        <f t="shared" si="163"/>
        <v>15 - INDETERMINADO</v>
      </c>
      <c r="R5406" s="736" t="s">
        <v>523</v>
      </c>
    </row>
    <row r="5407" spans="1:18" s="28" customFormat="1" ht="12" x14ac:dyDescent="0.2">
      <c r="A5407" s="717" t="s">
        <v>514</v>
      </c>
      <c r="B5407" s="718" t="s">
        <v>549</v>
      </c>
      <c r="C5407" s="718" t="s">
        <v>147</v>
      </c>
      <c r="D5407" s="718" t="s">
        <v>1488</v>
      </c>
      <c r="E5407" s="719">
        <v>3000</v>
      </c>
      <c r="F5407" s="720" t="s">
        <v>3044</v>
      </c>
      <c r="G5407" s="718" t="s">
        <v>3045</v>
      </c>
      <c r="H5407" s="718" t="s">
        <v>539</v>
      </c>
      <c r="I5407" s="718" t="s">
        <v>520</v>
      </c>
      <c r="J5407" s="718" t="s">
        <v>1491</v>
      </c>
      <c r="K5407" s="721" t="s">
        <v>612</v>
      </c>
      <c r="L5407" s="732">
        <v>7</v>
      </c>
      <c r="M5407" s="733">
        <v>21400</v>
      </c>
      <c r="N5407" s="734" t="s">
        <v>612</v>
      </c>
      <c r="O5407" s="732">
        <v>0</v>
      </c>
      <c r="P5407" s="733">
        <v>0</v>
      </c>
      <c r="Q5407" s="735" t="str">
        <f t="shared" si="163"/>
        <v>15 - INDETERMINADO</v>
      </c>
      <c r="R5407" s="736" t="s">
        <v>523</v>
      </c>
    </row>
    <row r="5408" spans="1:18" s="28" customFormat="1" ht="12" x14ac:dyDescent="0.2">
      <c r="A5408" s="717" t="s">
        <v>514</v>
      </c>
      <c r="B5408" s="718" t="s">
        <v>549</v>
      </c>
      <c r="C5408" s="718" t="s">
        <v>147</v>
      </c>
      <c r="D5408" s="718" t="s">
        <v>585</v>
      </c>
      <c r="E5408" s="719">
        <v>3000</v>
      </c>
      <c r="F5408" s="720" t="s">
        <v>3050</v>
      </c>
      <c r="G5408" s="718" t="s">
        <v>3051</v>
      </c>
      <c r="H5408" s="718" t="s">
        <v>527</v>
      </c>
      <c r="I5408" s="718" t="s">
        <v>520</v>
      </c>
      <c r="J5408" s="718" t="s">
        <v>1886</v>
      </c>
      <c r="K5408" s="721" t="s">
        <v>557</v>
      </c>
      <c r="L5408" s="732">
        <v>7</v>
      </c>
      <c r="M5408" s="733">
        <v>21600</v>
      </c>
      <c r="N5408" s="734" t="s">
        <v>557</v>
      </c>
      <c r="O5408" s="732">
        <v>0</v>
      </c>
      <c r="P5408" s="733">
        <v>0</v>
      </c>
      <c r="Q5408" s="735" t="str">
        <f t="shared" si="163"/>
        <v>13 - INDETERMINADO</v>
      </c>
      <c r="R5408" s="736" t="s">
        <v>523</v>
      </c>
    </row>
    <row r="5409" spans="1:18" s="28" customFormat="1" ht="12" x14ac:dyDescent="0.2">
      <c r="A5409" s="717" t="s">
        <v>514</v>
      </c>
      <c r="B5409" s="718" t="s">
        <v>549</v>
      </c>
      <c r="C5409" s="718" t="s">
        <v>147</v>
      </c>
      <c r="D5409" s="718" t="s">
        <v>2300</v>
      </c>
      <c r="E5409" s="719">
        <v>3000</v>
      </c>
      <c r="F5409" s="720" t="s">
        <v>3060</v>
      </c>
      <c r="G5409" s="718" t="s">
        <v>3061</v>
      </c>
      <c r="H5409" s="718" t="s">
        <v>930</v>
      </c>
      <c r="I5409" s="718" t="s">
        <v>520</v>
      </c>
      <c r="J5409" s="718" t="s">
        <v>1231</v>
      </c>
      <c r="K5409" s="721" t="s">
        <v>557</v>
      </c>
      <c r="L5409" s="732">
        <v>7</v>
      </c>
      <c r="M5409" s="733">
        <v>21500</v>
      </c>
      <c r="N5409" s="734" t="s">
        <v>557</v>
      </c>
      <c r="O5409" s="732">
        <v>0</v>
      </c>
      <c r="P5409" s="733">
        <v>0</v>
      </c>
      <c r="Q5409" s="735" t="str">
        <f t="shared" si="163"/>
        <v>13 - INDETERMINADO</v>
      </c>
      <c r="R5409" s="736" t="s">
        <v>523</v>
      </c>
    </row>
    <row r="5410" spans="1:18" s="28" customFormat="1" ht="12" x14ac:dyDescent="0.2">
      <c r="A5410" s="717" t="s">
        <v>514</v>
      </c>
      <c r="B5410" s="718" t="s">
        <v>549</v>
      </c>
      <c r="C5410" s="718" t="s">
        <v>147</v>
      </c>
      <c r="D5410" s="718" t="s">
        <v>618</v>
      </c>
      <c r="E5410" s="719">
        <v>3000</v>
      </c>
      <c r="F5410" s="720" t="s">
        <v>3062</v>
      </c>
      <c r="G5410" s="718" t="s">
        <v>3063</v>
      </c>
      <c r="H5410" s="718" t="s">
        <v>539</v>
      </c>
      <c r="I5410" s="718" t="s">
        <v>520</v>
      </c>
      <c r="J5410" s="718" t="s">
        <v>2044</v>
      </c>
      <c r="K5410" s="721" t="s">
        <v>557</v>
      </c>
      <c r="L5410" s="732">
        <v>7</v>
      </c>
      <c r="M5410" s="733">
        <v>21600</v>
      </c>
      <c r="N5410" s="734" t="s">
        <v>557</v>
      </c>
      <c r="O5410" s="732">
        <v>0</v>
      </c>
      <c r="P5410" s="733">
        <v>0</v>
      </c>
      <c r="Q5410" s="735" t="str">
        <f t="shared" si="163"/>
        <v>13 - INDETERMINADO</v>
      </c>
      <c r="R5410" s="736" t="s">
        <v>523</v>
      </c>
    </row>
    <row r="5411" spans="1:18" s="28" customFormat="1" ht="12" x14ac:dyDescent="0.2">
      <c r="A5411" s="717" t="s">
        <v>514</v>
      </c>
      <c r="B5411" s="718" t="s">
        <v>549</v>
      </c>
      <c r="C5411" s="718" t="s">
        <v>147</v>
      </c>
      <c r="D5411" s="718" t="s">
        <v>724</v>
      </c>
      <c r="E5411" s="719">
        <v>3000</v>
      </c>
      <c r="F5411" s="720" t="s">
        <v>3066</v>
      </c>
      <c r="G5411" s="718" t="s">
        <v>3067</v>
      </c>
      <c r="H5411" s="718" t="s">
        <v>539</v>
      </c>
      <c r="I5411" s="718" t="s">
        <v>528</v>
      </c>
      <c r="J5411" s="718" t="s">
        <v>2883</v>
      </c>
      <c r="K5411" s="721" t="s">
        <v>557</v>
      </c>
      <c r="L5411" s="732">
        <v>7</v>
      </c>
      <c r="M5411" s="733">
        <v>21600</v>
      </c>
      <c r="N5411" s="734" t="s">
        <v>557</v>
      </c>
      <c r="O5411" s="732">
        <v>0</v>
      </c>
      <c r="P5411" s="733">
        <v>0</v>
      </c>
      <c r="Q5411" s="735" t="str">
        <f t="shared" si="163"/>
        <v>13 - INDETERMINADO</v>
      </c>
      <c r="R5411" s="736" t="s">
        <v>523</v>
      </c>
    </row>
    <row r="5412" spans="1:18" s="28" customFormat="1" ht="12" x14ac:dyDescent="0.2">
      <c r="A5412" s="717" t="s">
        <v>514</v>
      </c>
      <c r="B5412" s="718" t="s">
        <v>549</v>
      </c>
      <c r="C5412" s="718" t="s">
        <v>147</v>
      </c>
      <c r="D5412" s="718" t="s">
        <v>671</v>
      </c>
      <c r="E5412" s="719">
        <v>3000</v>
      </c>
      <c r="F5412" s="720" t="s">
        <v>3083</v>
      </c>
      <c r="G5412" s="718" t="s">
        <v>3084</v>
      </c>
      <c r="H5412" s="718"/>
      <c r="I5412" s="718" t="s">
        <v>520</v>
      </c>
      <c r="J5412" s="718" t="s">
        <v>983</v>
      </c>
      <c r="K5412" s="721" t="s">
        <v>530</v>
      </c>
      <c r="L5412" s="732">
        <v>7</v>
      </c>
      <c r="M5412" s="733">
        <v>21597.29</v>
      </c>
      <c r="N5412" s="734" t="s">
        <v>530</v>
      </c>
      <c r="O5412" s="732">
        <v>0</v>
      </c>
      <c r="P5412" s="733">
        <v>0</v>
      </c>
      <c r="Q5412" s="735" t="str">
        <f t="shared" si="163"/>
        <v>4 - INDETERMINADO</v>
      </c>
      <c r="R5412" s="736" t="s">
        <v>523</v>
      </c>
    </row>
    <row r="5413" spans="1:18" s="28" customFormat="1" ht="12" x14ac:dyDescent="0.2">
      <c r="A5413" s="717" t="s">
        <v>514</v>
      </c>
      <c r="B5413" s="718" t="s">
        <v>549</v>
      </c>
      <c r="C5413" s="718" t="s">
        <v>147</v>
      </c>
      <c r="D5413" s="718" t="s">
        <v>3085</v>
      </c>
      <c r="E5413" s="719">
        <v>5000</v>
      </c>
      <c r="F5413" s="720" t="s">
        <v>3086</v>
      </c>
      <c r="G5413" s="718" t="s">
        <v>3087</v>
      </c>
      <c r="H5413" s="718" t="s">
        <v>527</v>
      </c>
      <c r="I5413" s="718" t="s">
        <v>528</v>
      </c>
      <c r="J5413" s="718" t="s">
        <v>1397</v>
      </c>
      <c r="K5413" s="721" t="s">
        <v>557</v>
      </c>
      <c r="L5413" s="732">
        <v>7</v>
      </c>
      <c r="M5413" s="733">
        <v>35600</v>
      </c>
      <c r="N5413" s="734" t="s">
        <v>557</v>
      </c>
      <c r="O5413" s="732">
        <v>0</v>
      </c>
      <c r="P5413" s="733">
        <v>0</v>
      </c>
      <c r="Q5413" s="735" t="str">
        <f t="shared" si="163"/>
        <v>13 - INDETERMINADO</v>
      </c>
      <c r="R5413" s="736" t="s">
        <v>523</v>
      </c>
    </row>
    <row r="5414" spans="1:18" s="28" customFormat="1" ht="12" x14ac:dyDescent="0.2">
      <c r="A5414" s="717" t="s">
        <v>514</v>
      </c>
      <c r="B5414" s="718" t="s">
        <v>549</v>
      </c>
      <c r="C5414" s="718" t="s">
        <v>147</v>
      </c>
      <c r="D5414" s="718" t="s">
        <v>1081</v>
      </c>
      <c r="E5414" s="719">
        <v>2500</v>
      </c>
      <c r="F5414" s="720" t="s">
        <v>3088</v>
      </c>
      <c r="G5414" s="718" t="s">
        <v>3089</v>
      </c>
      <c r="H5414" s="718"/>
      <c r="I5414" s="718" t="s">
        <v>738</v>
      </c>
      <c r="J5414" s="718" t="s">
        <v>3090</v>
      </c>
      <c r="K5414" s="721" t="s">
        <v>700</v>
      </c>
      <c r="L5414" s="732">
        <v>7</v>
      </c>
      <c r="M5414" s="733">
        <v>18100</v>
      </c>
      <c r="N5414" s="734" t="s">
        <v>700</v>
      </c>
      <c r="O5414" s="732">
        <v>0</v>
      </c>
      <c r="P5414" s="733">
        <v>0</v>
      </c>
      <c r="Q5414" s="735" t="str">
        <f t="shared" si="163"/>
        <v>3 - INDETERMINADO</v>
      </c>
      <c r="R5414" s="736" t="s">
        <v>523</v>
      </c>
    </row>
    <row r="5415" spans="1:18" s="28" customFormat="1" ht="12" x14ac:dyDescent="0.2">
      <c r="A5415" s="717" t="s">
        <v>514</v>
      </c>
      <c r="B5415" s="718" t="s">
        <v>549</v>
      </c>
      <c r="C5415" s="718" t="s">
        <v>147</v>
      </c>
      <c r="D5415" s="718" t="s">
        <v>3100</v>
      </c>
      <c r="E5415" s="719">
        <v>8500</v>
      </c>
      <c r="F5415" s="720" t="s">
        <v>3101</v>
      </c>
      <c r="G5415" s="718" t="s">
        <v>3102</v>
      </c>
      <c r="H5415" s="718" t="s">
        <v>539</v>
      </c>
      <c r="I5415" s="718" t="s">
        <v>528</v>
      </c>
      <c r="J5415" s="718" t="s">
        <v>2586</v>
      </c>
      <c r="K5415" s="721" t="s">
        <v>700</v>
      </c>
      <c r="L5415" s="732">
        <v>7</v>
      </c>
      <c r="M5415" s="733">
        <v>60100</v>
      </c>
      <c r="N5415" s="734" t="s">
        <v>700</v>
      </c>
      <c r="O5415" s="732">
        <v>0</v>
      </c>
      <c r="P5415" s="733">
        <v>0</v>
      </c>
      <c r="Q5415" s="735" t="str">
        <f t="shared" si="163"/>
        <v>3 - INDETERMINADO</v>
      </c>
      <c r="R5415" s="736" t="s">
        <v>523</v>
      </c>
    </row>
    <row r="5416" spans="1:18" s="28" customFormat="1" ht="12" x14ac:dyDescent="0.2">
      <c r="A5416" s="717" t="s">
        <v>514</v>
      </c>
      <c r="B5416" s="718" t="s">
        <v>549</v>
      </c>
      <c r="C5416" s="718" t="s">
        <v>147</v>
      </c>
      <c r="D5416" s="718" t="s">
        <v>800</v>
      </c>
      <c r="E5416" s="719">
        <v>3000</v>
      </c>
      <c r="F5416" s="720" t="s">
        <v>3116</v>
      </c>
      <c r="G5416" s="718" t="s">
        <v>3117</v>
      </c>
      <c r="H5416" s="718" t="s">
        <v>519</v>
      </c>
      <c r="I5416" s="718" t="s">
        <v>520</v>
      </c>
      <c r="J5416" s="718" t="s">
        <v>534</v>
      </c>
      <c r="K5416" s="721" t="s">
        <v>612</v>
      </c>
      <c r="L5416" s="732">
        <v>7</v>
      </c>
      <c r="M5416" s="733">
        <v>21500</v>
      </c>
      <c r="N5416" s="734" t="s">
        <v>612</v>
      </c>
      <c r="O5416" s="732">
        <v>0</v>
      </c>
      <c r="P5416" s="733">
        <v>0</v>
      </c>
      <c r="Q5416" s="735" t="str">
        <f t="shared" si="163"/>
        <v>15 - INDETERMINADO</v>
      </c>
      <c r="R5416" s="736" t="s">
        <v>523</v>
      </c>
    </row>
    <row r="5417" spans="1:18" s="28" customFormat="1" ht="12" x14ac:dyDescent="0.2">
      <c r="A5417" s="717" t="s">
        <v>514</v>
      </c>
      <c r="B5417" s="718" t="s">
        <v>549</v>
      </c>
      <c r="C5417" s="718" t="s">
        <v>147</v>
      </c>
      <c r="D5417" s="718" t="s">
        <v>3125</v>
      </c>
      <c r="E5417" s="719">
        <v>3000</v>
      </c>
      <c r="F5417" s="720" t="s">
        <v>3126</v>
      </c>
      <c r="G5417" s="718" t="s">
        <v>3127</v>
      </c>
      <c r="H5417" s="718" t="s">
        <v>527</v>
      </c>
      <c r="I5417" s="718" t="s">
        <v>528</v>
      </c>
      <c r="J5417" s="718" t="s">
        <v>3128</v>
      </c>
      <c r="K5417" s="721" t="s">
        <v>700</v>
      </c>
      <c r="L5417" s="732">
        <v>7</v>
      </c>
      <c r="M5417" s="733">
        <v>20986.67</v>
      </c>
      <c r="N5417" s="734" t="s">
        <v>700</v>
      </c>
      <c r="O5417" s="732">
        <v>0</v>
      </c>
      <c r="P5417" s="733">
        <v>0</v>
      </c>
      <c r="Q5417" s="735" t="str">
        <f t="shared" si="163"/>
        <v>3 - INDETERMINADO</v>
      </c>
      <c r="R5417" s="736" t="s">
        <v>523</v>
      </c>
    </row>
    <row r="5418" spans="1:18" s="28" customFormat="1" ht="12" x14ac:dyDescent="0.2">
      <c r="A5418" s="717" t="s">
        <v>514</v>
      </c>
      <c r="B5418" s="718" t="s">
        <v>549</v>
      </c>
      <c r="C5418" s="718" t="s">
        <v>147</v>
      </c>
      <c r="D5418" s="718" t="s">
        <v>804</v>
      </c>
      <c r="E5418" s="719">
        <v>3000</v>
      </c>
      <c r="F5418" s="720" t="s">
        <v>3132</v>
      </c>
      <c r="G5418" s="718" t="s">
        <v>3133</v>
      </c>
      <c r="H5418" s="718" t="s">
        <v>527</v>
      </c>
      <c r="I5418" s="718" t="s">
        <v>520</v>
      </c>
      <c r="J5418" s="718" t="s">
        <v>803</v>
      </c>
      <c r="K5418" s="721" t="s">
        <v>530</v>
      </c>
      <c r="L5418" s="732">
        <v>7</v>
      </c>
      <c r="M5418" s="733">
        <v>21600</v>
      </c>
      <c r="N5418" s="734" t="s">
        <v>530</v>
      </c>
      <c r="O5418" s="732">
        <v>0</v>
      </c>
      <c r="P5418" s="733">
        <v>0</v>
      </c>
      <c r="Q5418" s="735" t="str">
        <f t="shared" si="163"/>
        <v>4 - INDETERMINADO</v>
      </c>
      <c r="R5418" s="736" t="s">
        <v>523</v>
      </c>
    </row>
    <row r="5419" spans="1:18" s="28" customFormat="1" ht="12" x14ac:dyDescent="0.2">
      <c r="A5419" s="717" t="s">
        <v>514</v>
      </c>
      <c r="B5419" s="718" t="s">
        <v>549</v>
      </c>
      <c r="C5419" s="718" t="s">
        <v>147</v>
      </c>
      <c r="D5419" s="718" t="s">
        <v>708</v>
      </c>
      <c r="E5419" s="719">
        <v>3000</v>
      </c>
      <c r="F5419" s="720" t="s">
        <v>3134</v>
      </c>
      <c r="G5419" s="718" t="s">
        <v>3135</v>
      </c>
      <c r="H5419" s="718" t="s">
        <v>519</v>
      </c>
      <c r="I5419" s="718" t="s">
        <v>528</v>
      </c>
      <c r="J5419" s="718" t="s">
        <v>547</v>
      </c>
      <c r="K5419" s="721" t="s">
        <v>612</v>
      </c>
      <c r="L5419" s="732">
        <v>7</v>
      </c>
      <c r="M5419" s="733">
        <v>21600</v>
      </c>
      <c r="N5419" s="734" t="s">
        <v>612</v>
      </c>
      <c r="O5419" s="732">
        <v>0</v>
      </c>
      <c r="P5419" s="733">
        <v>0</v>
      </c>
      <c r="Q5419" s="735" t="str">
        <f t="shared" si="163"/>
        <v>15 - INDETERMINADO</v>
      </c>
      <c r="R5419" s="736" t="s">
        <v>523</v>
      </c>
    </row>
    <row r="5420" spans="1:18" s="28" customFormat="1" ht="12" x14ac:dyDescent="0.2">
      <c r="A5420" s="717" t="s">
        <v>514</v>
      </c>
      <c r="B5420" s="718" t="s">
        <v>549</v>
      </c>
      <c r="C5420" s="718" t="s">
        <v>147</v>
      </c>
      <c r="D5420" s="718" t="s">
        <v>724</v>
      </c>
      <c r="E5420" s="719">
        <v>3000</v>
      </c>
      <c r="F5420" s="720" t="s">
        <v>3158</v>
      </c>
      <c r="G5420" s="718" t="s">
        <v>3159</v>
      </c>
      <c r="H5420" s="718"/>
      <c r="I5420" s="718" t="s">
        <v>528</v>
      </c>
      <c r="J5420" s="718" t="s">
        <v>3160</v>
      </c>
      <c r="K5420" s="721" t="s">
        <v>557</v>
      </c>
      <c r="L5420" s="732">
        <v>7</v>
      </c>
      <c r="M5420" s="733">
        <v>21500</v>
      </c>
      <c r="N5420" s="734" t="s">
        <v>557</v>
      </c>
      <c r="O5420" s="732">
        <v>0</v>
      </c>
      <c r="P5420" s="733">
        <v>0</v>
      </c>
      <c r="Q5420" s="735" t="str">
        <f t="shared" si="163"/>
        <v>13 - INDETERMINADO</v>
      </c>
      <c r="R5420" s="736" t="s">
        <v>523</v>
      </c>
    </row>
    <row r="5421" spans="1:18" s="28" customFormat="1" ht="12" x14ac:dyDescent="0.2">
      <c r="A5421" s="717" t="s">
        <v>514</v>
      </c>
      <c r="B5421" s="718" t="s">
        <v>549</v>
      </c>
      <c r="C5421" s="718" t="s">
        <v>147</v>
      </c>
      <c r="D5421" s="718" t="s">
        <v>671</v>
      </c>
      <c r="E5421" s="719">
        <v>3000</v>
      </c>
      <c r="F5421" s="720" t="s">
        <v>3161</v>
      </c>
      <c r="G5421" s="718" t="s">
        <v>3162</v>
      </c>
      <c r="H5421" s="718" t="s">
        <v>539</v>
      </c>
      <c r="I5421" s="718" t="s">
        <v>520</v>
      </c>
      <c r="J5421" s="718" t="s">
        <v>576</v>
      </c>
      <c r="K5421" s="721" t="s">
        <v>700</v>
      </c>
      <c r="L5421" s="732">
        <v>7</v>
      </c>
      <c r="M5421" s="733">
        <v>21589.17</v>
      </c>
      <c r="N5421" s="734" t="s">
        <v>700</v>
      </c>
      <c r="O5421" s="732">
        <v>0</v>
      </c>
      <c r="P5421" s="733">
        <v>0</v>
      </c>
      <c r="Q5421" s="735" t="str">
        <f t="shared" si="163"/>
        <v>3 - INDETERMINADO</v>
      </c>
      <c r="R5421" s="736" t="s">
        <v>523</v>
      </c>
    </row>
    <row r="5422" spans="1:18" s="28" customFormat="1" ht="12" x14ac:dyDescent="0.2">
      <c r="A5422" s="717" t="s">
        <v>514</v>
      </c>
      <c r="B5422" s="718" t="s">
        <v>549</v>
      </c>
      <c r="C5422" s="718" t="s">
        <v>147</v>
      </c>
      <c r="D5422" s="718" t="s">
        <v>544</v>
      </c>
      <c r="E5422" s="719">
        <v>6000</v>
      </c>
      <c r="F5422" s="720" t="s">
        <v>3170</v>
      </c>
      <c r="G5422" s="718" t="s">
        <v>3171</v>
      </c>
      <c r="H5422" s="718" t="s">
        <v>519</v>
      </c>
      <c r="I5422" s="718" t="s">
        <v>528</v>
      </c>
      <c r="J5422" s="718" t="s">
        <v>547</v>
      </c>
      <c r="K5422" s="721" t="s">
        <v>541</v>
      </c>
      <c r="L5422" s="732">
        <v>7</v>
      </c>
      <c r="M5422" s="733">
        <v>42366.080000000002</v>
      </c>
      <c r="N5422" s="734" t="s">
        <v>541</v>
      </c>
      <c r="O5422" s="732">
        <v>0</v>
      </c>
      <c r="P5422" s="733">
        <v>0</v>
      </c>
      <c r="Q5422" s="735" t="str">
        <f t="shared" si="163"/>
        <v>5 - INDETERMINADO</v>
      </c>
      <c r="R5422" s="736" t="s">
        <v>523</v>
      </c>
    </row>
    <row r="5423" spans="1:18" s="28" customFormat="1" ht="12" x14ac:dyDescent="0.2">
      <c r="A5423" s="717" t="s">
        <v>514</v>
      </c>
      <c r="B5423" s="718" t="s">
        <v>549</v>
      </c>
      <c r="C5423" s="718" t="s">
        <v>147</v>
      </c>
      <c r="D5423" s="718" t="s">
        <v>536</v>
      </c>
      <c r="E5423" s="719">
        <v>3000</v>
      </c>
      <c r="F5423" s="720" t="s">
        <v>3172</v>
      </c>
      <c r="G5423" s="718" t="s">
        <v>3173</v>
      </c>
      <c r="H5423" s="718" t="s">
        <v>539</v>
      </c>
      <c r="I5423" s="718" t="s">
        <v>520</v>
      </c>
      <c r="J5423" s="718" t="s">
        <v>2044</v>
      </c>
      <c r="K5423" s="721" t="s">
        <v>541</v>
      </c>
      <c r="L5423" s="732">
        <v>7</v>
      </c>
      <c r="M5423" s="733">
        <v>21500</v>
      </c>
      <c r="N5423" s="734" t="s">
        <v>541</v>
      </c>
      <c r="O5423" s="732">
        <v>0</v>
      </c>
      <c r="P5423" s="733">
        <v>0</v>
      </c>
      <c r="Q5423" s="735" t="str">
        <f t="shared" si="163"/>
        <v>5 - INDETERMINADO</v>
      </c>
      <c r="R5423" s="736" t="s">
        <v>523</v>
      </c>
    </row>
    <row r="5424" spans="1:18" s="28" customFormat="1" ht="12" x14ac:dyDescent="0.2">
      <c r="A5424" s="717" t="s">
        <v>514</v>
      </c>
      <c r="B5424" s="718" t="s">
        <v>549</v>
      </c>
      <c r="C5424" s="718" t="s">
        <v>147</v>
      </c>
      <c r="D5424" s="718" t="s">
        <v>1132</v>
      </c>
      <c r="E5424" s="719">
        <v>3000</v>
      </c>
      <c r="F5424" s="720" t="s">
        <v>3177</v>
      </c>
      <c r="G5424" s="718" t="s">
        <v>3178</v>
      </c>
      <c r="H5424" s="718" t="s">
        <v>527</v>
      </c>
      <c r="I5424" s="718" t="s">
        <v>520</v>
      </c>
      <c r="J5424" s="718" t="s">
        <v>803</v>
      </c>
      <c r="K5424" s="721" t="s">
        <v>557</v>
      </c>
      <c r="L5424" s="732">
        <v>7</v>
      </c>
      <c r="M5424" s="733">
        <v>21400</v>
      </c>
      <c r="N5424" s="734" t="s">
        <v>557</v>
      </c>
      <c r="O5424" s="732">
        <v>0</v>
      </c>
      <c r="P5424" s="733">
        <v>0</v>
      </c>
      <c r="Q5424" s="735" t="str">
        <f t="shared" si="163"/>
        <v>13 - INDETERMINADO</v>
      </c>
      <c r="R5424" s="736" t="s">
        <v>523</v>
      </c>
    </row>
    <row r="5425" spans="1:18" s="28" customFormat="1" ht="12" x14ac:dyDescent="0.2">
      <c r="A5425" s="717" t="s">
        <v>514</v>
      </c>
      <c r="B5425" s="718" t="s">
        <v>549</v>
      </c>
      <c r="C5425" s="718" t="s">
        <v>147</v>
      </c>
      <c r="D5425" s="718" t="s">
        <v>554</v>
      </c>
      <c r="E5425" s="719">
        <v>3000</v>
      </c>
      <c r="F5425" s="720" t="s">
        <v>3182</v>
      </c>
      <c r="G5425" s="718" t="s">
        <v>3183</v>
      </c>
      <c r="H5425" s="718" t="s">
        <v>539</v>
      </c>
      <c r="I5425" s="718" t="s">
        <v>520</v>
      </c>
      <c r="J5425" s="718" t="s">
        <v>576</v>
      </c>
      <c r="K5425" s="721" t="s">
        <v>557</v>
      </c>
      <c r="L5425" s="732">
        <v>7</v>
      </c>
      <c r="M5425" s="733">
        <v>21393.33</v>
      </c>
      <c r="N5425" s="734" t="s">
        <v>557</v>
      </c>
      <c r="O5425" s="732">
        <v>0</v>
      </c>
      <c r="P5425" s="733">
        <v>0</v>
      </c>
      <c r="Q5425" s="735" t="str">
        <f t="shared" si="163"/>
        <v>13 - INDETERMINADO</v>
      </c>
      <c r="R5425" s="736" t="s">
        <v>523</v>
      </c>
    </row>
    <row r="5426" spans="1:18" s="28" customFormat="1" ht="12" x14ac:dyDescent="0.2">
      <c r="A5426" s="717" t="s">
        <v>514</v>
      </c>
      <c r="B5426" s="718" t="s">
        <v>549</v>
      </c>
      <c r="C5426" s="718" t="s">
        <v>147</v>
      </c>
      <c r="D5426" s="718" t="s">
        <v>708</v>
      </c>
      <c r="E5426" s="719">
        <v>3000</v>
      </c>
      <c r="F5426" s="720" t="s">
        <v>3184</v>
      </c>
      <c r="G5426" s="718" t="s">
        <v>3185</v>
      </c>
      <c r="H5426" s="718" t="s">
        <v>539</v>
      </c>
      <c r="I5426" s="718" t="s">
        <v>528</v>
      </c>
      <c r="J5426" s="718" t="s">
        <v>540</v>
      </c>
      <c r="K5426" s="721" t="s">
        <v>612</v>
      </c>
      <c r="L5426" s="732">
        <v>7</v>
      </c>
      <c r="M5426" s="733">
        <v>21600</v>
      </c>
      <c r="N5426" s="734" t="s">
        <v>612</v>
      </c>
      <c r="O5426" s="732">
        <v>0</v>
      </c>
      <c r="P5426" s="733">
        <v>0</v>
      </c>
      <c r="Q5426" s="735" t="str">
        <f t="shared" si="163"/>
        <v>15 - INDETERMINADO</v>
      </c>
      <c r="R5426" s="736" t="s">
        <v>523</v>
      </c>
    </row>
    <row r="5427" spans="1:18" s="28" customFormat="1" ht="12" x14ac:dyDescent="0.2">
      <c r="A5427" s="717" t="s">
        <v>514</v>
      </c>
      <c r="B5427" s="718" t="s">
        <v>549</v>
      </c>
      <c r="C5427" s="718" t="s">
        <v>147</v>
      </c>
      <c r="D5427" s="718" t="s">
        <v>544</v>
      </c>
      <c r="E5427" s="719">
        <v>6000</v>
      </c>
      <c r="F5427" s="720" t="s">
        <v>3199</v>
      </c>
      <c r="G5427" s="718" t="s">
        <v>3200</v>
      </c>
      <c r="H5427" s="718" t="s">
        <v>519</v>
      </c>
      <c r="I5427" s="718" t="s">
        <v>528</v>
      </c>
      <c r="J5427" s="718" t="s">
        <v>600</v>
      </c>
      <c r="K5427" s="721" t="s">
        <v>541</v>
      </c>
      <c r="L5427" s="732">
        <v>7</v>
      </c>
      <c r="M5427" s="733">
        <v>42600</v>
      </c>
      <c r="N5427" s="734" t="s">
        <v>541</v>
      </c>
      <c r="O5427" s="732">
        <v>0</v>
      </c>
      <c r="P5427" s="733">
        <v>0</v>
      </c>
      <c r="Q5427" s="735" t="str">
        <f t="shared" si="163"/>
        <v>5 - INDETERMINADO</v>
      </c>
      <c r="R5427" s="736" t="s">
        <v>523</v>
      </c>
    </row>
    <row r="5428" spans="1:18" s="28" customFormat="1" ht="12" x14ac:dyDescent="0.2">
      <c r="A5428" s="717" t="s">
        <v>514</v>
      </c>
      <c r="B5428" s="718" t="s">
        <v>549</v>
      </c>
      <c r="C5428" s="718" t="s">
        <v>147</v>
      </c>
      <c r="D5428" s="718" t="s">
        <v>773</v>
      </c>
      <c r="E5428" s="719">
        <v>2500</v>
      </c>
      <c r="F5428" s="720" t="s">
        <v>3212</v>
      </c>
      <c r="G5428" s="718" t="s">
        <v>3213</v>
      </c>
      <c r="H5428" s="718" t="s">
        <v>571</v>
      </c>
      <c r="I5428" s="718" t="s">
        <v>571</v>
      </c>
      <c r="J5428" s="718" t="s">
        <v>571</v>
      </c>
      <c r="K5428" s="721" t="s">
        <v>541</v>
      </c>
      <c r="L5428" s="732">
        <v>7</v>
      </c>
      <c r="M5428" s="733">
        <v>17711.919999999998</v>
      </c>
      <c r="N5428" s="734" t="s">
        <v>541</v>
      </c>
      <c r="O5428" s="732">
        <v>0</v>
      </c>
      <c r="P5428" s="733">
        <v>0</v>
      </c>
      <c r="Q5428" s="735" t="str">
        <f t="shared" si="163"/>
        <v>5 - INDETERMINADO</v>
      </c>
      <c r="R5428" s="736" t="s">
        <v>523</v>
      </c>
    </row>
    <row r="5429" spans="1:18" s="28" customFormat="1" ht="12" x14ac:dyDescent="0.2">
      <c r="A5429" s="717" t="s">
        <v>514</v>
      </c>
      <c r="B5429" s="718" t="s">
        <v>549</v>
      </c>
      <c r="C5429" s="718" t="s">
        <v>147</v>
      </c>
      <c r="D5429" s="718" t="s">
        <v>1488</v>
      </c>
      <c r="E5429" s="719">
        <v>3000</v>
      </c>
      <c r="F5429" s="720" t="s">
        <v>3218</v>
      </c>
      <c r="G5429" s="718" t="s">
        <v>3219</v>
      </c>
      <c r="H5429" s="718" t="s">
        <v>930</v>
      </c>
      <c r="I5429" s="718" t="s">
        <v>520</v>
      </c>
      <c r="J5429" s="718" t="s">
        <v>1635</v>
      </c>
      <c r="K5429" s="721" t="s">
        <v>612</v>
      </c>
      <c r="L5429" s="732">
        <v>7</v>
      </c>
      <c r="M5429" s="733">
        <v>21600</v>
      </c>
      <c r="N5429" s="734" t="s">
        <v>612</v>
      </c>
      <c r="O5429" s="732">
        <v>0</v>
      </c>
      <c r="P5429" s="733">
        <v>0</v>
      </c>
      <c r="Q5429" s="735" t="str">
        <f t="shared" si="163"/>
        <v>15 - INDETERMINADO</v>
      </c>
      <c r="R5429" s="736" t="s">
        <v>523</v>
      </c>
    </row>
    <row r="5430" spans="1:18" s="28" customFormat="1" ht="12" x14ac:dyDescent="0.2">
      <c r="A5430" s="717" t="s">
        <v>514</v>
      </c>
      <c r="B5430" s="718" t="s">
        <v>549</v>
      </c>
      <c r="C5430" s="718" t="s">
        <v>147</v>
      </c>
      <c r="D5430" s="718" t="s">
        <v>3220</v>
      </c>
      <c r="E5430" s="719">
        <v>7500</v>
      </c>
      <c r="F5430" s="720" t="s">
        <v>3221</v>
      </c>
      <c r="G5430" s="718" t="s">
        <v>3222</v>
      </c>
      <c r="H5430" s="718" t="s">
        <v>930</v>
      </c>
      <c r="I5430" s="718" t="s">
        <v>528</v>
      </c>
      <c r="J5430" s="718" t="s">
        <v>931</v>
      </c>
      <c r="K5430" s="721" t="s">
        <v>700</v>
      </c>
      <c r="L5430" s="732">
        <v>7</v>
      </c>
      <c r="M5430" s="733">
        <v>47224.17</v>
      </c>
      <c r="N5430" s="734" t="s">
        <v>700</v>
      </c>
      <c r="O5430" s="732">
        <v>0</v>
      </c>
      <c r="P5430" s="733">
        <v>0</v>
      </c>
      <c r="Q5430" s="735" t="str">
        <f t="shared" si="163"/>
        <v>3 - INDETERMINADO</v>
      </c>
      <c r="R5430" s="736" t="s">
        <v>523</v>
      </c>
    </row>
    <row r="5431" spans="1:18" s="28" customFormat="1" ht="12" x14ac:dyDescent="0.2">
      <c r="A5431" s="717" t="s">
        <v>514</v>
      </c>
      <c r="B5431" s="718" t="s">
        <v>549</v>
      </c>
      <c r="C5431" s="718" t="s">
        <v>147</v>
      </c>
      <c r="D5431" s="718" t="s">
        <v>1550</v>
      </c>
      <c r="E5431" s="719">
        <v>6000</v>
      </c>
      <c r="F5431" s="720" t="s">
        <v>3233</v>
      </c>
      <c r="G5431" s="718" t="s">
        <v>3234</v>
      </c>
      <c r="H5431" s="718" t="s">
        <v>519</v>
      </c>
      <c r="I5431" s="718" t="s">
        <v>528</v>
      </c>
      <c r="J5431" s="718" t="s">
        <v>600</v>
      </c>
      <c r="K5431" s="721" t="s">
        <v>530</v>
      </c>
      <c r="L5431" s="732">
        <v>7</v>
      </c>
      <c r="M5431" s="733">
        <v>42600</v>
      </c>
      <c r="N5431" s="734" t="s">
        <v>530</v>
      </c>
      <c r="O5431" s="732">
        <v>0</v>
      </c>
      <c r="P5431" s="733">
        <v>0</v>
      </c>
      <c r="Q5431" s="735" t="str">
        <f t="shared" si="163"/>
        <v>4 - INDETERMINADO</v>
      </c>
      <c r="R5431" s="736" t="s">
        <v>523</v>
      </c>
    </row>
    <row r="5432" spans="1:18" s="28" customFormat="1" ht="12" x14ac:dyDescent="0.2">
      <c r="A5432" s="717" t="s">
        <v>514</v>
      </c>
      <c r="B5432" s="718" t="s">
        <v>549</v>
      </c>
      <c r="C5432" s="718" t="s">
        <v>147</v>
      </c>
      <c r="D5432" s="718" t="s">
        <v>3238</v>
      </c>
      <c r="E5432" s="719">
        <v>6000</v>
      </c>
      <c r="F5432" s="720" t="s">
        <v>3239</v>
      </c>
      <c r="G5432" s="718" t="s">
        <v>3240</v>
      </c>
      <c r="H5432" s="718" t="s">
        <v>527</v>
      </c>
      <c r="I5432" s="718" t="s">
        <v>528</v>
      </c>
      <c r="J5432" s="718" t="s">
        <v>3241</v>
      </c>
      <c r="K5432" s="721" t="s">
        <v>541</v>
      </c>
      <c r="L5432" s="732">
        <v>7</v>
      </c>
      <c r="M5432" s="733">
        <v>42600</v>
      </c>
      <c r="N5432" s="734" t="s">
        <v>541</v>
      </c>
      <c r="O5432" s="732">
        <v>0</v>
      </c>
      <c r="P5432" s="733">
        <v>0</v>
      </c>
      <c r="Q5432" s="735" t="str">
        <f t="shared" si="163"/>
        <v>5 - INDETERMINADO</v>
      </c>
      <c r="R5432" s="736" t="s">
        <v>523</v>
      </c>
    </row>
    <row r="5433" spans="1:18" s="28" customFormat="1" ht="12" x14ac:dyDescent="0.2">
      <c r="A5433" s="717" t="s">
        <v>514</v>
      </c>
      <c r="B5433" s="718" t="s">
        <v>549</v>
      </c>
      <c r="C5433" s="718" t="s">
        <v>147</v>
      </c>
      <c r="D5433" s="718" t="s">
        <v>1762</v>
      </c>
      <c r="E5433" s="719">
        <v>5000</v>
      </c>
      <c r="F5433" s="720" t="s">
        <v>3244</v>
      </c>
      <c r="G5433" s="718" t="s">
        <v>3245</v>
      </c>
      <c r="H5433" s="718" t="s">
        <v>519</v>
      </c>
      <c r="I5433" s="718" t="s">
        <v>528</v>
      </c>
      <c r="J5433" s="718" t="s">
        <v>547</v>
      </c>
      <c r="K5433" s="721" t="s">
        <v>530</v>
      </c>
      <c r="L5433" s="732">
        <v>7</v>
      </c>
      <c r="M5433" s="733">
        <v>35600</v>
      </c>
      <c r="N5433" s="734" t="s">
        <v>530</v>
      </c>
      <c r="O5433" s="732">
        <v>0</v>
      </c>
      <c r="P5433" s="733">
        <v>0</v>
      </c>
      <c r="Q5433" s="735" t="str">
        <f t="shared" si="163"/>
        <v>4 - INDETERMINADO</v>
      </c>
      <c r="R5433" s="736" t="s">
        <v>523</v>
      </c>
    </row>
    <row r="5434" spans="1:18" s="28" customFormat="1" ht="12" x14ac:dyDescent="0.2">
      <c r="A5434" s="717" t="s">
        <v>514</v>
      </c>
      <c r="B5434" s="718" t="s">
        <v>549</v>
      </c>
      <c r="C5434" s="718" t="s">
        <v>147</v>
      </c>
      <c r="D5434" s="718" t="s">
        <v>3021</v>
      </c>
      <c r="E5434" s="719">
        <v>3000</v>
      </c>
      <c r="F5434" s="720" t="s">
        <v>3252</v>
      </c>
      <c r="G5434" s="718" t="s">
        <v>3253</v>
      </c>
      <c r="H5434" s="718" t="s">
        <v>519</v>
      </c>
      <c r="I5434" s="718" t="s">
        <v>520</v>
      </c>
      <c r="J5434" s="718" t="s">
        <v>534</v>
      </c>
      <c r="K5434" s="721" t="s">
        <v>557</v>
      </c>
      <c r="L5434" s="732">
        <v>7</v>
      </c>
      <c r="M5434" s="733">
        <v>21093.33</v>
      </c>
      <c r="N5434" s="734" t="s">
        <v>557</v>
      </c>
      <c r="O5434" s="732">
        <v>0</v>
      </c>
      <c r="P5434" s="733">
        <v>0</v>
      </c>
      <c r="Q5434" s="735" t="str">
        <f t="shared" si="163"/>
        <v>13 - INDETERMINADO</v>
      </c>
      <c r="R5434" s="736" t="s">
        <v>523</v>
      </c>
    </row>
    <row r="5435" spans="1:18" s="28" customFormat="1" ht="12" x14ac:dyDescent="0.2">
      <c r="A5435" s="717" t="s">
        <v>514</v>
      </c>
      <c r="B5435" s="718" t="s">
        <v>549</v>
      </c>
      <c r="C5435" s="718" t="s">
        <v>147</v>
      </c>
      <c r="D5435" s="718" t="s">
        <v>589</v>
      </c>
      <c r="E5435" s="719">
        <v>3000</v>
      </c>
      <c r="F5435" s="720" t="s">
        <v>3254</v>
      </c>
      <c r="G5435" s="718" t="s">
        <v>3255</v>
      </c>
      <c r="H5435" s="718" t="s">
        <v>527</v>
      </c>
      <c r="I5435" s="718" t="s">
        <v>528</v>
      </c>
      <c r="J5435" s="718" t="s">
        <v>3256</v>
      </c>
      <c r="K5435" s="721" t="s">
        <v>700</v>
      </c>
      <c r="L5435" s="732">
        <v>7</v>
      </c>
      <c r="M5435" s="733">
        <v>21600</v>
      </c>
      <c r="N5435" s="734" t="s">
        <v>700</v>
      </c>
      <c r="O5435" s="732">
        <v>0</v>
      </c>
      <c r="P5435" s="733">
        <v>0</v>
      </c>
      <c r="Q5435" s="735" t="str">
        <f t="shared" si="163"/>
        <v>3 - INDETERMINADO</v>
      </c>
      <c r="R5435" s="736" t="s">
        <v>523</v>
      </c>
    </row>
    <row r="5436" spans="1:18" s="28" customFormat="1" ht="12" x14ac:dyDescent="0.2">
      <c r="A5436" s="717" t="s">
        <v>514</v>
      </c>
      <c r="B5436" s="718" t="s">
        <v>549</v>
      </c>
      <c r="C5436" s="718" t="s">
        <v>147</v>
      </c>
      <c r="D5436" s="718" t="s">
        <v>657</v>
      </c>
      <c r="E5436" s="719">
        <v>3000</v>
      </c>
      <c r="F5436" s="720" t="s">
        <v>3259</v>
      </c>
      <c r="G5436" s="718" t="s">
        <v>3260</v>
      </c>
      <c r="H5436" s="718" t="s">
        <v>539</v>
      </c>
      <c r="I5436" s="718" t="s">
        <v>528</v>
      </c>
      <c r="J5436" s="718" t="s">
        <v>1320</v>
      </c>
      <c r="K5436" s="721" t="s">
        <v>612</v>
      </c>
      <c r="L5436" s="732">
        <v>7</v>
      </c>
      <c r="M5436" s="733">
        <v>19509.510000000002</v>
      </c>
      <c r="N5436" s="734" t="s">
        <v>612</v>
      </c>
      <c r="O5436" s="732">
        <v>0</v>
      </c>
      <c r="P5436" s="733">
        <v>0</v>
      </c>
      <c r="Q5436" s="735" t="str">
        <f t="shared" si="163"/>
        <v>15 - INDETERMINADO</v>
      </c>
      <c r="R5436" s="736" t="s">
        <v>523</v>
      </c>
    </row>
    <row r="5437" spans="1:18" s="28" customFormat="1" ht="12" x14ac:dyDescent="0.2">
      <c r="A5437" s="717" t="s">
        <v>514</v>
      </c>
      <c r="B5437" s="718" t="s">
        <v>549</v>
      </c>
      <c r="C5437" s="718" t="s">
        <v>147</v>
      </c>
      <c r="D5437" s="718" t="s">
        <v>1856</v>
      </c>
      <c r="E5437" s="719">
        <v>3000</v>
      </c>
      <c r="F5437" s="720" t="s">
        <v>3264</v>
      </c>
      <c r="G5437" s="718" t="s">
        <v>3265</v>
      </c>
      <c r="H5437" s="718" t="s">
        <v>519</v>
      </c>
      <c r="I5437" s="718" t="s">
        <v>520</v>
      </c>
      <c r="J5437" s="718" t="s">
        <v>534</v>
      </c>
      <c r="K5437" s="721" t="s">
        <v>530</v>
      </c>
      <c r="L5437" s="732">
        <v>7</v>
      </c>
      <c r="M5437" s="733">
        <v>21600</v>
      </c>
      <c r="N5437" s="734" t="s">
        <v>530</v>
      </c>
      <c r="O5437" s="732">
        <v>0</v>
      </c>
      <c r="P5437" s="733">
        <v>0</v>
      </c>
      <c r="Q5437" s="735"/>
      <c r="R5437" s="736" t="s">
        <v>543</v>
      </c>
    </row>
    <row r="5438" spans="1:18" s="28" customFormat="1" ht="12" x14ac:dyDescent="0.2">
      <c r="A5438" s="717" t="s">
        <v>514</v>
      </c>
      <c r="B5438" s="718" t="s">
        <v>549</v>
      </c>
      <c r="C5438" s="718" t="s">
        <v>147</v>
      </c>
      <c r="D5438" s="718" t="s">
        <v>724</v>
      </c>
      <c r="E5438" s="719">
        <v>3000</v>
      </c>
      <c r="F5438" s="720" t="s">
        <v>3268</v>
      </c>
      <c r="G5438" s="718" t="s">
        <v>3269</v>
      </c>
      <c r="H5438" s="718" t="s">
        <v>539</v>
      </c>
      <c r="I5438" s="718" t="s">
        <v>520</v>
      </c>
      <c r="J5438" s="718" t="s">
        <v>2044</v>
      </c>
      <c r="K5438" s="721" t="s">
        <v>557</v>
      </c>
      <c r="L5438" s="732">
        <v>7</v>
      </c>
      <c r="M5438" s="733">
        <v>21600</v>
      </c>
      <c r="N5438" s="734" t="s">
        <v>557</v>
      </c>
      <c r="O5438" s="732">
        <v>0</v>
      </c>
      <c r="P5438" s="733">
        <v>0</v>
      </c>
      <c r="Q5438" s="735" t="str">
        <f>+N5438</f>
        <v>13 - INDETERMINADO</v>
      </c>
      <c r="R5438" s="736" t="s">
        <v>523</v>
      </c>
    </row>
    <row r="5439" spans="1:18" s="28" customFormat="1" ht="12" x14ac:dyDescent="0.2">
      <c r="A5439" s="717" t="s">
        <v>514</v>
      </c>
      <c r="B5439" s="718" t="s">
        <v>549</v>
      </c>
      <c r="C5439" s="718" t="s">
        <v>147</v>
      </c>
      <c r="D5439" s="718" t="s">
        <v>3270</v>
      </c>
      <c r="E5439" s="719">
        <v>8500</v>
      </c>
      <c r="F5439" s="720" t="s">
        <v>3271</v>
      </c>
      <c r="G5439" s="718" t="s">
        <v>3272</v>
      </c>
      <c r="H5439" s="718" t="s">
        <v>527</v>
      </c>
      <c r="I5439" s="718" t="s">
        <v>528</v>
      </c>
      <c r="J5439" s="718" t="s">
        <v>3273</v>
      </c>
      <c r="K5439" s="721" t="s">
        <v>700</v>
      </c>
      <c r="L5439" s="732">
        <v>7</v>
      </c>
      <c r="M5439" s="733">
        <v>60100</v>
      </c>
      <c r="N5439" s="734" t="s">
        <v>700</v>
      </c>
      <c r="O5439" s="732">
        <v>0</v>
      </c>
      <c r="P5439" s="733">
        <v>0</v>
      </c>
      <c r="Q5439" s="735" t="str">
        <f>+N5439</f>
        <v>3 - INDETERMINADO</v>
      </c>
      <c r="R5439" s="736" t="s">
        <v>523</v>
      </c>
    </row>
    <row r="5440" spans="1:18" s="28" customFormat="1" ht="12" x14ac:dyDescent="0.2">
      <c r="A5440" s="717" t="s">
        <v>514</v>
      </c>
      <c r="B5440" s="718" t="s">
        <v>549</v>
      </c>
      <c r="C5440" s="718" t="s">
        <v>147</v>
      </c>
      <c r="D5440" s="718" t="s">
        <v>3125</v>
      </c>
      <c r="E5440" s="719">
        <v>3000</v>
      </c>
      <c r="F5440" s="720" t="s">
        <v>3274</v>
      </c>
      <c r="G5440" s="718" t="s">
        <v>3275</v>
      </c>
      <c r="H5440" s="718" t="s">
        <v>930</v>
      </c>
      <c r="I5440" s="718" t="s">
        <v>528</v>
      </c>
      <c r="J5440" s="718" t="s">
        <v>931</v>
      </c>
      <c r="K5440" s="721" t="s">
        <v>700</v>
      </c>
      <c r="L5440" s="732">
        <v>7</v>
      </c>
      <c r="M5440" s="733">
        <v>18600</v>
      </c>
      <c r="N5440" s="734" t="s">
        <v>542</v>
      </c>
      <c r="O5440" s="732">
        <v>0</v>
      </c>
      <c r="P5440" s="733">
        <v>0</v>
      </c>
      <c r="Q5440" s="735"/>
      <c r="R5440" s="736" t="s">
        <v>543</v>
      </c>
    </row>
    <row r="5441" spans="1:18" s="28" customFormat="1" ht="12" x14ac:dyDescent="0.2">
      <c r="A5441" s="717" t="s">
        <v>514</v>
      </c>
      <c r="B5441" s="718" t="s">
        <v>549</v>
      </c>
      <c r="C5441" s="718" t="s">
        <v>147</v>
      </c>
      <c r="D5441" s="718" t="s">
        <v>995</v>
      </c>
      <c r="E5441" s="719">
        <v>3000</v>
      </c>
      <c r="F5441" s="720" t="s">
        <v>3282</v>
      </c>
      <c r="G5441" s="718" t="s">
        <v>3283</v>
      </c>
      <c r="H5441" s="718" t="s">
        <v>539</v>
      </c>
      <c r="I5441" s="718" t="s">
        <v>528</v>
      </c>
      <c r="J5441" s="718" t="s">
        <v>3284</v>
      </c>
      <c r="K5441" s="721" t="s">
        <v>700</v>
      </c>
      <c r="L5441" s="732">
        <v>7</v>
      </c>
      <c r="M5441" s="733">
        <v>21600</v>
      </c>
      <c r="N5441" s="734" t="s">
        <v>700</v>
      </c>
      <c r="O5441" s="732">
        <v>0</v>
      </c>
      <c r="P5441" s="733">
        <v>0</v>
      </c>
      <c r="Q5441" s="735" t="str">
        <f t="shared" ref="Q5441:Q5456" si="164">+N5441</f>
        <v>3 - INDETERMINADO</v>
      </c>
      <c r="R5441" s="736" t="s">
        <v>523</v>
      </c>
    </row>
    <row r="5442" spans="1:18" s="28" customFormat="1" ht="12" x14ac:dyDescent="0.2">
      <c r="A5442" s="717" t="s">
        <v>514</v>
      </c>
      <c r="B5442" s="718" t="s">
        <v>549</v>
      </c>
      <c r="C5442" s="718" t="s">
        <v>147</v>
      </c>
      <c r="D5442" s="718" t="s">
        <v>800</v>
      </c>
      <c r="E5442" s="719">
        <v>3000</v>
      </c>
      <c r="F5442" s="720" t="s">
        <v>3299</v>
      </c>
      <c r="G5442" s="718" t="s">
        <v>3300</v>
      </c>
      <c r="H5442" s="718" t="s">
        <v>930</v>
      </c>
      <c r="I5442" s="718" t="s">
        <v>520</v>
      </c>
      <c r="J5442" s="718" t="s">
        <v>1635</v>
      </c>
      <c r="K5442" s="721" t="s">
        <v>612</v>
      </c>
      <c r="L5442" s="732">
        <v>7</v>
      </c>
      <c r="M5442" s="733">
        <v>21300</v>
      </c>
      <c r="N5442" s="734" t="s">
        <v>612</v>
      </c>
      <c r="O5442" s="732">
        <v>0</v>
      </c>
      <c r="P5442" s="733">
        <v>0</v>
      </c>
      <c r="Q5442" s="735" t="str">
        <f t="shared" si="164"/>
        <v>15 - INDETERMINADO</v>
      </c>
      <c r="R5442" s="736" t="s">
        <v>523</v>
      </c>
    </row>
    <row r="5443" spans="1:18" s="28" customFormat="1" ht="12" x14ac:dyDescent="0.2">
      <c r="A5443" s="717" t="s">
        <v>514</v>
      </c>
      <c r="B5443" s="718" t="s">
        <v>549</v>
      </c>
      <c r="C5443" s="718" t="s">
        <v>147</v>
      </c>
      <c r="D5443" s="718" t="s">
        <v>585</v>
      </c>
      <c r="E5443" s="719">
        <v>3000</v>
      </c>
      <c r="F5443" s="720" t="s">
        <v>3305</v>
      </c>
      <c r="G5443" s="718" t="s">
        <v>3306</v>
      </c>
      <c r="H5443" s="718" t="s">
        <v>539</v>
      </c>
      <c r="I5443" s="718" t="s">
        <v>520</v>
      </c>
      <c r="J5443" s="718" t="s">
        <v>576</v>
      </c>
      <c r="K5443" s="721" t="s">
        <v>557</v>
      </c>
      <c r="L5443" s="732">
        <v>7</v>
      </c>
      <c r="M5443" s="733">
        <v>21600</v>
      </c>
      <c r="N5443" s="734" t="s">
        <v>557</v>
      </c>
      <c r="O5443" s="732">
        <v>0</v>
      </c>
      <c r="P5443" s="733">
        <v>0</v>
      </c>
      <c r="Q5443" s="735" t="str">
        <f t="shared" si="164"/>
        <v>13 - INDETERMINADO</v>
      </c>
      <c r="R5443" s="736" t="s">
        <v>523</v>
      </c>
    </row>
    <row r="5444" spans="1:18" s="28" customFormat="1" ht="12" x14ac:dyDescent="0.2">
      <c r="A5444" s="717" t="s">
        <v>514</v>
      </c>
      <c r="B5444" s="718" t="s">
        <v>549</v>
      </c>
      <c r="C5444" s="718" t="s">
        <v>147</v>
      </c>
      <c r="D5444" s="718" t="s">
        <v>3325</v>
      </c>
      <c r="E5444" s="719">
        <v>3000</v>
      </c>
      <c r="F5444" s="720" t="s">
        <v>3326</v>
      </c>
      <c r="G5444" s="718" t="s">
        <v>3327</v>
      </c>
      <c r="H5444" s="718" t="s">
        <v>565</v>
      </c>
      <c r="I5444" s="718" t="s">
        <v>520</v>
      </c>
      <c r="J5444" s="718" t="s">
        <v>3328</v>
      </c>
      <c r="K5444" s="721" t="s">
        <v>715</v>
      </c>
      <c r="L5444" s="732">
        <v>7</v>
      </c>
      <c r="M5444" s="733">
        <v>21600</v>
      </c>
      <c r="N5444" s="734" t="s">
        <v>715</v>
      </c>
      <c r="O5444" s="732">
        <v>0</v>
      </c>
      <c r="P5444" s="733">
        <v>0</v>
      </c>
      <c r="Q5444" s="735" t="str">
        <f t="shared" si="164"/>
        <v>14 - INDETERMINADO</v>
      </c>
      <c r="R5444" s="736" t="s">
        <v>523</v>
      </c>
    </row>
    <row r="5445" spans="1:18" s="28" customFormat="1" ht="12" x14ac:dyDescent="0.2">
      <c r="A5445" s="717" t="s">
        <v>514</v>
      </c>
      <c r="B5445" s="718" t="s">
        <v>549</v>
      </c>
      <c r="C5445" s="718" t="s">
        <v>147</v>
      </c>
      <c r="D5445" s="718" t="s">
        <v>536</v>
      </c>
      <c r="E5445" s="719">
        <v>3000</v>
      </c>
      <c r="F5445" s="720" t="s">
        <v>3331</v>
      </c>
      <c r="G5445" s="718" t="s">
        <v>3332</v>
      </c>
      <c r="H5445" s="718" t="s">
        <v>539</v>
      </c>
      <c r="I5445" s="718" t="s">
        <v>520</v>
      </c>
      <c r="J5445" s="718" t="s">
        <v>576</v>
      </c>
      <c r="K5445" s="721" t="s">
        <v>541</v>
      </c>
      <c r="L5445" s="732">
        <v>7</v>
      </c>
      <c r="M5445" s="733">
        <v>21600</v>
      </c>
      <c r="N5445" s="734" t="s">
        <v>541</v>
      </c>
      <c r="O5445" s="732">
        <v>0</v>
      </c>
      <c r="P5445" s="733">
        <v>0</v>
      </c>
      <c r="Q5445" s="735" t="str">
        <f t="shared" si="164"/>
        <v>5 - INDETERMINADO</v>
      </c>
      <c r="R5445" s="736" t="s">
        <v>523</v>
      </c>
    </row>
    <row r="5446" spans="1:18" s="28" customFormat="1" ht="12" x14ac:dyDescent="0.2">
      <c r="A5446" s="717" t="s">
        <v>514</v>
      </c>
      <c r="B5446" s="718" t="s">
        <v>549</v>
      </c>
      <c r="C5446" s="718" t="s">
        <v>147</v>
      </c>
      <c r="D5446" s="718" t="s">
        <v>800</v>
      </c>
      <c r="E5446" s="719">
        <v>3000</v>
      </c>
      <c r="F5446" s="720" t="s">
        <v>3343</v>
      </c>
      <c r="G5446" s="718" t="s">
        <v>3344</v>
      </c>
      <c r="H5446" s="718" t="s">
        <v>539</v>
      </c>
      <c r="I5446" s="718" t="s">
        <v>520</v>
      </c>
      <c r="J5446" s="718" t="s">
        <v>3345</v>
      </c>
      <c r="K5446" s="721" t="s">
        <v>612</v>
      </c>
      <c r="L5446" s="732">
        <v>7</v>
      </c>
      <c r="M5446" s="733">
        <v>20580</v>
      </c>
      <c r="N5446" s="734" t="s">
        <v>612</v>
      </c>
      <c r="O5446" s="732">
        <v>0</v>
      </c>
      <c r="P5446" s="733">
        <v>0</v>
      </c>
      <c r="Q5446" s="735" t="str">
        <f t="shared" si="164"/>
        <v>15 - INDETERMINADO</v>
      </c>
      <c r="R5446" s="736" t="s">
        <v>523</v>
      </c>
    </row>
    <row r="5447" spans="1:18" s="28" customFormat="1" ht="12" x14ac:dyDescent="0.2">
      <c r="A5447" s="717" t="s">
        <v>514</v>
      </c>
      <c r="B5447" s="718" t="s">
        <v>549</v>
      </c>
      <c r="C5447" s="718" t="s">
        <v>147</v>
      </c>
      <c r="D5447" s="718" t="s">
        <v>585</v>
      </c>
      <c r="E5447" s="719">
        <v>3000</v>
      </c>
      <c r="F5447" s="720" t="s">
        <v>3349</v>
      </c>
      <c r="G5447" s="718" t="s">
        <v>3350</v>
      </c>
      <c r="H5447" s="718" t="s">
        <v>930</v>
      </c>
      <c r="I5447" s="718" t="s">
        <v>528</v>
      </c>
      <c r="J5447" s="718" t="s">
        <v>931</v>
      </c>
      <c r="K5447" s="721" t="s">
        <v>557</v>
      </c>
      <c r="L5447" s="732">
        <v>7</v>
      </c>
      <c r="M5447" s="733">
        <v>21600</v>
      </c>
      <c r="N5447" s="734" t="s">
        <v>557</v>
      </c>
      <c r="O5447" s="732">
        <v>0</v>
      </c>
      <c r="P5447" s="733">
        <v>0</v>
      </c>
      <c r="Q5447" s="735" t="str">
        <f t="shared" si="164"/>
        <v>13 - INDETERMINADO</v>
      </c>
      <c r="R5447" s="736" t="s">
        <v>523</v>
      </c>
    </row>
    <row r="5448" spans="1:18" s="28" customFormat="1" ht="12" x14ac:dyDescent="0.2">
      <c r="A5448" s="717" t="s">
        <v>514</v>
      </c>
      <c r="B5448" s="718" t="s">
        <v>549</v>
      </c>
      <c r="C5448" s="718" t="s">
        <v>147</v>
      </c>
      <c r="D5448" s="718" t="s">
        <v>1039</v>
      </c>
      <c r="E5448" s="719">
        <v>3000</v>
      </c>
      <c r="F5448" s="720" t="s">
        <v>3351</v>
      </c>
      <c r="G5448" s="718" t="s">
        <v>3352</v>
      </c>
      <c r="H5448" s="718"/>
      <c r="I5448" s="718" t="s">
        <v>520</v>
      </c>
      <c r="J5448" s="718" t="s">
        <v>3353</v>
      </c>
      <c r="K5448" s="721" t="s">
        <v>700</v>
      </c>
      <c r="L5448" s="732">
        <v>7</v>
      </c>
      <c r="M5448" s="733">
        <v>21290</v>
      </c>
      <c r="N5448" s="734" t="s">
        <v>700</v>
      </c>
      <c r="O5448" s="732">
        <v>0</v>
      </c>
      <c r="P5448" s="733">
        <v>0</v>
      </c>
      <c r="Q5448" s="735" t="str">
        <f t="shared" si="164"/>
        <v>3 - INDETERMINADO</v>
      </c>
      <c r="R5448" s="736" t="s">
        <v>523</v>
      </c>
    </row>
    <row r="5449" spans="1:18" s="28" customFormat="1" ht="12" x14ac:dyDescent="0.2">
      <c r="A5449" s="717" t="s">
        <v>514</v>
      </c>
      <c r="B5449" s="718" t="s">
        <v>549</v>
      </c>
      <c r="C5449" s="718" t="s">
        <v>147</v>
      </c>
      <c r="D5449" s="718" t="s">
        <v>1252</v>
      </c>
      <c r="E5449" s="719">
        <v>4500</v>
      </c>
      <c r="F5449" s="720" t="s">
        <v>3354</v>
      </c>
      <c r="G5449" s="718" t="s">
        <v>3355</v>
      </c>
      <c r="H5449" s="718" t="s">
        <v>519</v>
      </c>
      <c r="I5449" s="718" t="s">
        <v>528</v>
      </c>
      <c r="J5449" s="718" t="s">
        <v>547</v>
      </c>
      <c r="K5449" s="721" t="s">
        <v>700</v>
      </c>
      <c r="L5449" s="732">
        <v>7</v>
      </c>
      <c r="M5449" s="733">
        <v>32100</v>
      </c>
      <c r="N5449" s="734" t="s">
        <v>700</v>
      </c>
      <c r="O5449" s="732">
        <v>0</v>
      </c>
      <c r="P5449" s="733">
        <v>0</v>
      </c>
      <c r="Q5449" s="735" t="str">
        <f t="shared" si="164"/>
        <v>3 - INDETERMINADO</v>
      </c>
      <c r="R5449" s="736" t="s">
        <v>523</v>
      </c>
    </row>
    <row r="5450" spans="1:18" s="28" customFormat="1" ht="12" x14ac:dyDescent="0.2">
      <c r="A5450" s="717" t="s">
        <v>514</v>
      </c>
      <c r="B5450" s="718" t="s">
        <v>549</v>
      </c>
      <c r="C5450" s="718" t="s">
        <v>147</v>
      </c>
      <c r="D5450" s="718" t="s">
        <v>1132</v>
      </c>
      <c r="E5450" s="719">
        <v>3000</v>
      </c>
      <c r="F5450" s="720" t="s">
        <v>3366</v>
      </c>
      <c r="G5450" s="718" t="s">
        <v>3367</v>
      </c>
      <c r="H5450" s="718" t="s">
        <v>527</v>
      </c>
      <c r="I5450" s="718" t="s">
        <v>528</v>
      </c>
      <c r="J5450" s="718" t="s">
        <v>727</v>
      </c>
      <c r="K5450" s="721" t="s">
        <v>557</v>
      </c>
      <c r="L5450" s="732">
        <v>7</v>
      </c>
      <c r="M5450" s="733">
        <v>21500</v>
      </c>
      <c r="N5450" s="734" t="s">
        <v>557</v>
      </c>
      <c r="O5450" s="732">
        <v>0</v>
      </c>
      <c r="P5450" s="733">
        <v>0</v>
      </c>
      <c r="Q5450" s="735" t="str">
        <f t="shared" si="164"/>
        <v>13 - INDETERMINADO</v>
      </c>
      <c r="R5450" s="736" t="s">
        <v>523</v>
      </c>
    </row>
    <row r="5451" spans="1:18" s="28" customFormat="1" ht="12" x14ac:dyDescent="0.2">
      <c r="A5451" s="717" t="s">
        <v>514</v>
      </c>
      <c r="B5451" s="718" t="s">
        <v>549</v>
      </c>
      <c r="C5451" s="718" t="s">
        <v>147</v>
      </c>
      <c r="D5451" s="718" t="s">
        <v>1576</v>
      </c>
      <c r="E5451" s="719">
        <v>3000</v>
      </c>
      <c r="F5451" s="720" t="s">
        <v>3371</v>
      </c>
      <c r="G5451" s="718" t="s">
        <v>3372</v>
      </c>
      <c r="H5451" s="718" t="s">
        <v>527</v>
      </c>
      <c r="I5451" s="718" t="s">
        <v>520</v>
      </c>
      <c r="J5451" s="718" t="s">
        <v>803</v>
      </c>
      <c r="K5451" s="721" t="s">
        <v>530</v>
      </c>
      <c r="L5451" s="732">
        <v>7</v>
      </c>
      <c r="M5451" s="733">
        <v>21600</v>
      </c>
      <c r="N5451" s="734" t="s">
        <v>530</v>
      </c>
      <c r="O5451" s="732">
        <v>0</v>
      </c>
      <c r="P5451" s="733">
        <v>0</v>
      </c>
      <c r="Q5451" s="735" t="str">
        <f t="shared" si="164"/>
        <v>4 - INDETERMINADO</v>
      </c>
      <c r="R5451" s="736" t="s">
        <v>523</v>
      </c>
    </row>
    <row r="5452" spans="1:18" s="28" customFormat="1" ht="12" x14ac:dyDescent="0.2">
      <c r="A5452" s="717" t="s">
        <v>514</v>
      </c>
      <c r="B5452" s="718" t="s">
        <v>549</v>
      </c>
      <c r="C5452" s="718" t="s">
        <v>147</v>
      </c>
      <c r="D5452" s="718" t="s">
        <v>593</v>
      </c>
      <c r="E5452" s="719">
        <v>3000</v>
      </c>
      <c r="F5452" s="720" t="s">
        <v>3384</v>
      </c>
      <c r="G5452" s="718" t="s">
        <v>3385</v>
      </c>
      <c r="H5452" s="718"/>
      <c r="I5452" s="718" t="s">
        <v>528</v>
      </c>
      <c r="J5452" s="718" t="s">
        <v>3386</v>
      </c>
      <c r="K5452" s="721" t="s">
        <v>700</v>
      </c>
      <c r="L5452" s="732">
        <v>7</v>
      </c>
      <c r="M5452" s="733">
        <v>21600</v>
      </c>
      <c r="N5452" s="734" t="s">
        <v>700</v>
      </c>
      <c r="O5452" s="732">
        <v>6</v>
      </c>
      <c r="P5452" s="733">
        <v>18000</v>
      </c>
      <c r="Q5452" s="735" t="str">
        <f t="shared" si="164"/>
        <v>3 - INDETERMINADO</v>
      </c>
      <c r="R5452" s="736" t="s">
        <v>523</v>
      </c>
    </row>
    <row r="5453" spans="1:18" s="28" customFormat="1" ht="12" x14ac:dyDescent="0.2">
      <c r="A5453" s="717" t="s">
        <v>514</v>
      </c>
      <c r="B5453" s="718" t="s">
        <v>549</v>
      </c>
      <c r="C5453" s="718" t="s">
        <v>147</v>
      </c>
      <c r="D5453" s="718" t="s">
        <v>3396</v>
      </c>
      <c r="E5453" s="719">
        <v>6000</v>
      </c>
      <c r="F5453" s="720" t="s">
        <v>3397</v>
      </c>
      <c r="G5453" s="718" t="s">
        <v>3398</v>
      </c>
      <c r="H5453" s="718" t="s">
        <v>519</v>
      </c>
      <c r="I5453" s="718" t="s">
        <v>528</v>
      </c>
      <c r="J5453" s="718" t="s">
        <v>547</v>
      </c>
      <c r="K5453" s="721" t="s">
        <v>557</v>
      </c>
      <c r="L5453" s="732">
        <v>7</v>
      </c>
      <c r="M5453" s="733">
        <v>42600</v>
      </c>
      <c r="N5453" s="734" t="s">
        <v>557</v>
      </c>
      <c r="O5453" s="732">
        <v>0</v>
      </c>
      <c r="P5453" s="733">
        <v>0</v>
      </c>
      <c r="Q5453" s="735" t="str">
        <f t="shared" si="164"/>
        <v>13 - INDETERMINADO</v>
      </c>
      <c r="R5453" s="736" t="s">
        <v>523</v>
      </c>
    </row>
    <row r="5454" spans="1:18" s="28" customFormat="1" ht="12" x14ac:dyDescent="0.2">
      <c r="A5454" s="717" t="s">
        <v>514</v>
      </c>
      <c r="B5454" s="718" t="s">
        <v>549</v>
      </c>
      <c r="C5454" s="718" t="s">
        <v>147</v>
      </c>
      <c r="D5454" s="718" t="s">
        <v>2300</v>
      </c>
      <c r="E5454" s="719">
        <v>3000</v>
      </c>
      <c r="F5454" s="720" t="s">
        <v>3419</v>
      </c>
      <c r="G5454" s="718" t="s">
        <v>3420</v>
      </c>
      <c r="H5454" s="718" t="s">
        <v>519</v>
      </c>
      <c r="I5454" s="718" t="s">
        <v>528</v>
      </c>
      <c r="J5454" s="718" t="s">
        <v>547</v>
      </c>
      <c r="K5454" s="721" t="s">
        <v>530</v>
      </c>
      <c r="L5454" s="732">
        <v>7</v>
      </c>
      <c r="M5454" s="733">
        <v>21600</v>
      </c>
      <c r="N5454" s="734" t="s">
        <v>530</v>
      </c>
      <c r="O5454" s="732">
        <v>0</v>
      </c>
      <c r="P5454" s="733">
        <v>0</v>
      </c>
      <c r="Q5454" s="735" t="str">
        <f t="shared" si="164"/>
        <v>4 - INDETERMINADO</v>
      </c>
      <c r="R5454" s="736" t="s">
        <v>523</v>
      </c>
    </row>
    <row r="5455" spans="1:18" s="28" customFormat="1" ht="12" x14ac:dyDescent="0.2">
      <c r="A5455" s="717" t="s">
        <v>514</v>
      </c>
      <c r="B5455" s="718" t="s">
        <v>549</v>
      </c>
      <c r="C5455" s="718" t="s">
        <v>147</v>
      </c>
      <c r="D5455" s="718" t="s">
        <v>544</v>
      </c>
      <c r="E5455" s="719">
        <v>4500</v>
      </c>
      <c r="F5455" s="720" t="s">
        <v>3438</v>
      </c>
      <c r="G5455" s="718" t="s">
        <v>3439</v>
      </c>
      <c r="H5455" s="718" t="s">
        <v>519</v>
      </c>
      <c r="I5455" s="718" t="s">
        <v>528</v>
      </c>
      <c r="J5455" s="718" t="s">
        <v>547</v>
      </c>
      <c r="K5455" s="721" t="s">
        <v>530</v>
      </c>
      <c r="L5455" s="732">
        <v>7</v>
      </c>
      <c r="M5455" s="733">
        <v>32100</v>
      </c>
      <c r="N5455" s="734" t="s">
        <v>530</v>
      </c>
      <c r="O5455" s="732">
        <v>0</v>
      </c>
      <c r="P5455" s="733">
        <v>0</v>
      </c>
      <c r="Q5455" s="735" t="str">
        <f t="shared" si="164"/>
        <v>4 - INDETERMINADO</v>
      </c>
      <c r="R5455" s="736" t="s">
        <v>523</v>
      </c>
    </row>
    <row r="5456" spans="1:18" s="28" customFormat="1" ht="12" x14ac:dyDescent="0.2">
      <c r="A5456" s="717" t="s">
        <v>514</v>
      </c>
      <c r="B5456" s="718" t="s">
        <v>549</v>
      </c>
      <c r="C5456" s="718" t="s">
        <v>147</v>
      </c>
      <c r="D5456" s="718" t="s">
        <v>581</v>
      </c>
      <c r="E5456" s="719">
        <v>3000</v>
      </c>
      <c r="F5456" s="720" t="s">
        <v>3440</v>
      </c>
      <c r="G5456" s="718" t="s">
        <v>3441</v>
      </c>
      <c r="H5456" s="718" t="s">
        <v>930</v>
      </c>
      <c r="I5456" s="718" t="s">
        <v>528</v>
      </c>
      <c r="J5456" s="718" t="s">
        <v>1833</v>
      </c>
      <c r="K5456" s="721" t="s">
        <v>530</v>
      </c>
      <c r="L5456" s="732">
        <v>7</v>
      </c>
      <c r="M5456" s="733">
        <v>21600</v>
      </c>
      <c r="N5456" s="734" t="s">
        <v>530</v>
      </c>
      <c r="O5456" s="732">
        <v>0</v>
      </c>
      <c r="P5456" s="733">
        <v>0</v>
      </c>
      <c r="Q5456" s="735" t="str">
        <f t="shared" si="164"/>
        <v>4 - INDETERMINADO</v>
      </c>
      <c r="R5456" s="736" t="s">
        <v>523</v>
      </c>
    </row>
    <row r="5457" spans="1:18" s="28" customFormat="1" ht="12" x14ac:dyDescent="0.2">
      <c r="A5457" s="717" t="s">
        <v>514</v>
      </c>
      <c r="B5457" s="718" t="s">
        <v>549</v>
      </c>
      <c r="C5457" s="718" t="s">
        <v>147</v>
      </c>
      <c r="D5457" s="718" t="s">
        <v>819</v>
      </c>
      <c r="E5457" s="719">
        <v>4000</v>
      </c>
      <c r="F5457" s="720" t="s">
        <v>3442</v>
      </c>
      <c r="G5457" s="718" t="s">
        <v>3443</v>
      </c>
      <c r="H5457" s="718" t="s">
        <v>519</v>
      </c>
      <c r="I5457" s="718" t="s">
        <v>520</v>
      </c>
      <c r="J5457" s="718" t="s">
        <v>534</v>
      </c>
      <c r="K5457" s="721" t="s">
        <v>745</v>
      </c>
      <c r="L5457" s="732">
        <v>7</v>
      </c>
      <c r="M5457" s="733">
        <v>28600</v>
      </c>
      <c r="N5457" s="734" t="s">
        <v>745</v>
      </c>
      <c r="O5457" s="732">
        <v>0</v>
      </c>
      <c r="P5457" s="733">
        <v>0</v>
      </c>
      <c r="Q5457" s="735"/>
      <c r="R5457" s="736" t="s">
        <v>543</v>
      </c>
    </row>
    <row r="5458" spans="1:18" s="28" customFormat="1" ht="12" x14ac:dyDescent="0.2">
      <c r="A5458" s="717" t="s">
        <v>514</v>
      </c>
      <c r="B5458" s="718" t="s">
        <v>549</v>
      </c>
      <c r="C5458" s="718" t="s">
        <v>147</v>
      </c>
      <c r="D5458" s="718" t="s">
        <v>1132</v>
      </c>
      <c r="E5458" s="719">
        <v>3000</v>
      </c>
      <c r="F5458" s="720" t="s">
        <v>3457</v>
      </c>
      <c r="G5458" s="718" t="s">
        <v>3458</v>
      </c>
      <c r="H5458" s="718" t="s">
        <v>519</v>
      </c>
      <c r="I5458" s="718" t="s">
        <v>520</v>
      </c>
      <c r="J5458" s="718" t="s">
        <v>534</v>
      </c>
      <c r="K5458" s="721" t="s">
        <v>557</v>
      </c>
      <c r="L5458" s="732">
        <v>7</v>
      </c>
      <c r="M5458" s="733">
        <v>21600</v>
      </c>
      <c r="N5458" s="734" t="s">
        <v>557</v>
      </c>
      <c r="O5458" s="732">
        <v>0</v>
      </c>
      <c r="P5458" s="733">
        <v>0</v>
      </c>
      <c r="Q5458" s="735" t="str">
        <f t="shared" ref="Q5458:Q5467" si="165">+N5458</f>
        <v>13 - INDETERMINADO</v>
      </c>
      <c r="R5458" s="736" t="s">
        <v>523</v>
      </c>
    </row>
    <row r="5459" spans="1:18" s="28" customFormat="1" ht="12" x14ac:dyDescent="0.2">
      <c r="A5459" s="717" t="s">
        <v>514</v>
      </c>
      <c r="B5459" s="718" t="s">
        <v>549</v>
      </c>
      <c r="C5459" s="718" t="s">
        <v>147</v>
      </c>
      <c r="D5459" s="718" t="s">
        <v>3459</v>
      </c>
      <c r="E5459" s="719">
        <v>3000</v>
      </c>
      <c r="F5459" s="720" t="s">
        <v>3460</v>
      </c>
      <c r="G5459" s="718" t="s">
        <v>3461</v>
      </c>
      <c r="H5459" s="718" t="s">
        <v>565</v>
      </c>
      <c r="I5459" s="718" t="s">
        <v>528</v>
      </c>
      <c r="J5459" s="718" t="s">
        <v>566</v>
      </c>
      <c r="K5459" s="721" t="s">
        <v>557</v>
      </c>
      <c r="L5459" s="732">
        <v>7</v>
      </c>
      <c r="M5459" s="733">
        <v>21600</v>
      </c>
      <c r="N5459" s="734" t="s">
        <v>557</v>
      </c>
      <c r="O5459" s="732">
        <v>0</v>
      </c>
      <c r="P5459" s="733">
        <v>0</v>
      </c>
      <c r="Q5459" s="735" t="str">
        <f t="shared" si="165"/>
        <v>13 - INDETERMINADO</v>
      </c>
      <c r="R5459" s="736" t="s">
        <v>523</v>
      </c>
    </row>
    <row r="5460" spans="1:18" s="28" customFormat="1" ht="12" x14ac:dyDescent="0.2">
      <c r="A5460" s="717" t="s">
        <v>514</v>
      </c>
      <c r="B5460" s="718" t="s">
        <v>549</v>
      </c>
      <c r="C5460" s="718" t="s">
        <v>147</v>
      </c>
      <c r="D5460" s="718" t="s">
        <v>708</v>
      </c>
      <c r="E5460" s="719">
        <v>3000</v>
      </c>
      <c r="F5460" s="720" t="s">
        <v>3469</v>
      </c>
      <c r="G5460" s="718" t="s">
        <v>3470</v>
      </c>
      <c r="H5460" s="718" t="s">
        <v>527</v>
      </c>
      <c r="I5460" s="718" t="s">
        <v>528</v>
      </c>
      <c r="J5460" s="718" t="s">
        <v>3471</v>
      </c>
      <c r="K5460" s="721" t="s">
        <v>557</v>
      </c>
      <c r="L5460" s="732">
        <v>7</v>
      </c>
      <c r="M5460" s="733">
        <v>9810.19</v>
      </c>
      <c r="N5460" s="734" t="s">
        <v>557</v>
      </c>
      <c r="O5460" s="732">
        <v>0</v>
      </c>
      <c r="P5460" s="733">
        <v>0</v>
      </c>
      <c r="Q5460" s="735" t="str">
        <f t="shared" si="165"/>
        <v>13 - INDETERMINADO</v>
      </c>
      <c r="R5460" s="736" t="s">
        <v>523</v>
      </c>
    </row>
    <row r="5461" spans="1:18" s="28" customFormat="1" ht="12" x14ac:dyDescent="0.2">
      <c r="A5461" s="717" t="s">
        <v>514</v>
      </c>
      <c r="B5461" s="718" t="s">
        <v>549</v>
      </c>
      <c r="C5461" s="718" t="s">
        <v>147</v>
      </c>
      <c r="D5461" s="718" t="s">
        <v>3325</v>
      </c>
      <c r="E5461" s="719">
        <v>3000</v>
      </c>
      <c r="F5461" s="720" t="s">
        <v>3478</v>
      </c>
      <c r="G5461" s="718" t="s">
        <v>3479</v>
      </c>
      <c r="H5461" s="718"/>
      <c r="I5461" s="718" t="s">
        <v>528</v>
      </c>
      <c r="J5461" s="718" t="s">
        <v>1936</v>
      </c>
      <c r="K5461" s="721" t="s">
        <v>715</v>
      </c>
      <c r="L5461" s="732">
        <v>7</v>
      </c>
      <c r="M5461" s="733">
        <v>21600</v>
      </c>
      <c r="N5461" s="734" t="s">
        <v>715</v>
      </c>
      <c r="O5461" s="732">
        <v>0</v>
      </c>
      <c r="P5461" s="733">
        <v>0</v>
      </c>
      <c r="Q5461" s="735" t="str">
        <f t="shared" si="165"/>
        <v>14 - INDETERMINADO</v>
      </c>
      <c r="R5461" s="736" t="s">
        <v>523</v>
      </c>
    </row>
    <row r="5462" spans="1:18" s="28" customFormat="1" ht="12" x14ac:dyDescent="0.2">
      <c r="A5462" s="717" t="s">
        <v>514</v>
      </c>
      <c r="B5462" s="718" t="s">
        <v>549</v>
      </c>
      <c r="C5462" s="718" t="s">
        <v>147</v>
      </c>
      <c r="D5462" s="718" t="s">
        <v>900</v>
      </c>
      <c r="E5462" s="719">
        <v>5000</v>
      </c>
      <c r="F5462" s="720" t="s">
        <v>3480</v>
      </c>
      <c r="G5462" s="718" t="s">
        <v>3481</v>
      </c>
      <c r="H5462" s="718" t="s">
        <v>565</v>
      </c>
      <c r="I5462" s="718" t="s">
        <v>528</v>
      </c>
      <c r="J5462" s="718" t="s">
        <v>566</v>
      </c>
      <c r="K5462" s="721" t="s">
        <v>530</v>
      </c>
      <c r="L5462" s="732">
        <v>7</v>
      </c>
      <c r="M5462" s="733">
        <v>35600</v>
      </c>
      <c r="N5462" s="734" t="s">
        <v>530</v>
      </c>
      <c r="O5462" s="732">
        <v>0</v>
      </c>
      <c r="P5462" s="733">
        <v>0</v>
      </c>
      <c r="Q5462" s="735" t="str">
        <f t="shared" si="165"/>
        <v>4 - INDETERMINADO</v>
      </c>
      <c r="R5462" s="736" t="s">
        <v>523</v>
      </c>
    </row>
    <row r="5463" spans="1:18" s="28" customFormat="1" ht="12" x14ac:dyDescent="0.2">
      <c r="A5463" s="717" t="s">
        <v>514</v>
      </c>
      <c r="B5463" s="718" t="s">
        <v>549</v>
      </c>
      <c r="C5463" s="718" t="s">
        <v>147</v>
      </c>
      <c r="D5463" s="718" t="s">
        <v>585</v>
      </c>
      <c r="E5463" s="719">
        <v>3000</v>
      </c>
      <c r="F5463" s="720" t="s">
        <v>3489</v>
      </c>
      <c r="G5463" s="718" t="s">
        <v>3490</v>
      </c>
      <c r="H5463" s="718" t="s">
        <v>930</v>
      </c>
      <c r="I5463" s="718" t="s">
        <v>528</v>
      </c>
      <c r="J5463" s="718" t="s">
        <v>1833</v>
      </c>
      <c r="K5463" s="721" t="s">
        <v>557</v>
      </c>
      <c r="L5463" s="732">
        <v>7</v>
      </c>
      <c r="M5463" s="733">
        <v>21600</v>
      </c>
      <c r="N5463" s="734" t="s">
        <v>557</v>
      </c>
      <c r="O5463" s="732">
        <v>0</v>
      </c>
      <c r="P5463" s="733">
        <v>0</v>
      </c>
      <c r="Q5463" s="735" t="str">
        <f t="shared" si="165"/>
        <v>13 - INDETERMINADO</v>
      </c>
      <c r="R5463" s="736" t="s">
        <v>523</v>
      </c>
    </row>
    <row r="5464" spans="1:18" s="28" customFormat="1" ht="12" x14ac:dyDescent="0.2">
      <c r="A5464" s="717" t="s">
        <v>514</v>
      </c>
      <c r="B5464" s="718" t="s">
        <v>549</v>
      </c>
      <c r="C5464" s="718" t="s">
        <v>147</v>
      </c>
      <c r="D5464" s="718" t="s">
        <v>3493</v>
      </c>
      <c r="E5464" s="719">
        <v>8500</v>
      </c>
      <c r="F5464" s="720" t="s">
        <v>3494</v>
      </c>
      <c r="G5464" s="718" t="s">
        <v>3495</v>
      </c>
      <c r="H5464" s="718" t="s">
        <v>539</v>
      </c>
      <c r="I5464" s="718" t="s">
        <v>528</v>
      </c>
      <c r="J5464" s="718" t="s">
        <v>540</v>
      </c>
      <c r="K5464" s="721" t="s">
        <v>1461</v>
      </c>
      <c r="L5464" s="732">
        <v>7</v>
      </c>
      <c r="M5464" s="733">
        <v>59533.33</v>
      </c>
      <c r="N5464" s="734" t="s">
        <v>1461</v>
      </c>
      <c r="O5464" s="732">
        <v>0</v>
      </c>
      <c r="P5464" s="733">
        <v>0</v>
      </c>
      <c r="Q5464" s="735" t="str">
        <f t="shared" si="165"/>
        <v>8 - INDETERMINADO</v>
      </c>
      <c r="R5464" s="736" t="s">
        <v>523</v>
      </c>
    </row>
    <row r="5465" spans="1:18" s="28" customFormat="1" ht="12" x14ac:dyDescent="0.2">
      <c r="A5465" s="717" t="s">
        <v>514</v>
      </c>
      <c r="B5465" s="718" t="s">
        <v>549</v>
      </c>
      <c r="C5465" s="718" t="s">
        <v>147</v>
      </c>
      <c r="D5465" s="718" t="s">
        <v>618</v>
      </c>
      <c r="E5465" s="719">
        <v>3000</v>
      </c>
      <c r="F5465" s="720" t="s">
        <v>3501</v>
      </c>
      <c r="G5465" s="718" t="s">
        <v>3502</v>
      </c>
      <c r="H5465" s="718" t="s">
        <v>930</v>
      </c>
      <c r="I5465" s="718" t="s">
        <v>528</v>
      </c>
      <c r="J5465" s="718" t="s">
        <v>931</v>
      </c>
      <c r="K5465" s="721" t="s">
        <v>557</v>
      </c>
      <c r="L5465" s="732">
        <v>7</v>
      </c>
      <c r="M5465" s="733">
        <v>21600</v>
      </c>
      <c r="N5465" s="734" t="s">
        <v>557</v>
      </c>
      <c r="O5465" s="732">
        <v>0</v>
      </c>
      <c r="P5465" s="733">
        <v>0</v>
      </c>
      <c r="Q5465" s="735" t="str">
        <f t="shared" si="165"/>
        <v>13 - INDETERMINADO</v>
      </c>
      <c r="R5465" s="736" t="s">
        <v>523</v>
      </c>
    </row>
    <row r="5466" spans="1:18" s="28" customFormat="1" ht="12" x14ac:dyDescent="0.2">
      <c r="A5466" s="717" t="s">
        <v>514</v>
      </c>
      <c r="B5466" s="718" t="s">
        <v>549</v>
      </c>
      <c r="C5466" s="718" t="s">
        <v>147</v>
      </c>
      <c r="D5466" s="718" t="s">
        <v>585</v>
      </c>
      <c r="E5466" s="719">
        <v>3000</v>
      </c>
      <c r="F5466" s="720" t="s">
        <v>3507</v>
      </c>
      <c r="G5466" s="718" t="s">
        <v>3508</v>
      </c>
      <c r="H5466" s="718"/>
      <c r="I5466" s="718" t="s">
        <v>528</v>
      </c>
      <c r="J5466" s="718" t="s">
        <v>3509</v>
      </c>
      <c r="K5466" s="721" t="s">
        <v>557</v>
      </c>
      <c r="L5466" s="732">
        <v>7</v>
      </c>
      <c r="M5466" s="733">
        <v>21042.07</v>
      </c>
      <c r="N5466" s="734" t="s">
        <v>557</v>
      </c>
      <c r="O5466" s="732">
        <v>0</v>
      </c>
      <c r="P5466" s="733">
        <v>0</v>
      </c>
      <c r="Q5466" s="735" t="str">
        <f t="shared" si="165"/>
        <v>13 - INDETERMINADO</v>
      </c>
      <c r="R5466" s="736" t="s">
        <v>523</v>
      </c>
    </row>
    <row r="5467" spans="1:18" s="28" customFormat="1" ht="12" x14ac:dyDescent="0.2">
      <c r="A5467" s="717" t="s">
        <v>514</v>
      </c>
      <c r="B5467" s="718" t="s">
        <v>549</v>
      </c>
      <c r="C5467" s="718" t="s">
        <v>147</v>
      </c>
      <c r="D5467" s="718" t="s">
        <v>1488</v>
      </c>
      <c r="E5467" s="719">
        <v>3000</v>
      </c>
      <c r="F5467" s="720" t="s">
        <v>3518</v>
      </c>
      <c r="G5467" s="718" t="s">
        <v>3519</v>
      </c>
      <c r="H5467" s="718" t="s">
        <v>527</v>
      </c>
      <c r="I5467" s="718" t="s">
        <v>528</v>
      </c>
      <c r="J5467" s="718" t="s">
        <v>3520</v>
      </c>
      <c r="K5467" s="721" t="s">
        <v>612</v>
      </c>
      <c r="L5467" s="732">
        <v>7</v>
      </c>
      <c r="M5467" s="733">
        <v>21600</v>
      </c>
      <c r="N5467" s="734" t="s">
        <v>612</v>
      </c>
      <c r="O5467" s="732">
        <v>0</v>
      </c>
      <c r="P5467" s="733">
        <v>0</v>
      </c>
      <c r="Q5467" s="735" t="str">
        <f t="shared" si="165"/>
        <v>15 - INDETERMINADO</v>
      </c>
      <c r="R5467" s="736" t="s">
        <v>523</v>
      </c>
    </row>
    <row r="5468" spans="1:18" s="28" customFormat="1" ht="12" x14ac:dyDescent="0.2">
      <c r="A5468" s="717" t="s">
        <v>514</v>
      </c>
      <c r="B5468" s="718" t="s">
        <v>549</v>
      </c>
      <c r="C5468" s="718" t="s">
        <v>147</v>
      </c>
      <c r="D5468" s="718" t="s">
        <v>838</v>
      </c>
      <c r="E5468" s="719">
        <v>3000</v>
      </c>
      <c r="F5468" s="720" t="s">
        <v>3530</v>
      </c>
      <c r="G5468" s="718" t="s">
        <v>3531</v>
      </c>
      <c r="H5468" s="718" t="s">
        <v>539</v>
      </c>
      <c r="I5468" s="718" t="s">
        <v>528</v>
      </c>
      <c r="J5468" s="718" t="s">
        <v>3532</v>
      </c>
      <c r="K5468" s="721" t="s">
        <v>715</v>
      </c>
      <c r="L5468" s="732">
        <v>7</v>
      </c>
      <c r="M5468" s="733">
        <v>21600</v>
      </c>
      <c r="N5468" s="734" t="s">
        <v>715</v>
      </c>
      <c r="O5468" s="732">
        <v>0</v>
      </c>
      <c r="P5468" s="733">
        <v>0</v>
      </c>
      <c r="Q5468" s="735"/>
      <c r="R5468" s="736" t="s">
        <v>543</v>
      </c>
    </row>
    <row r="5469" spans="1:18" s="28" customFormat="1" ht="12" x14ac:dyDescent="0.2">
      <c r="A5469" s="717" t="s">
        <v>514</v>
      </c>
      <c r="B5469" s="718" t="s">
        <v>549</v>
      </c>
      <c r="C5469" s="718" t="s">
        <v>147</v>
      </c>
      <c r="D5469" s="718" t="s">
        <v>800</v>
      </c>
      <c r="E5469" s="719">
        <v>3000</v>
      </c>
      <c r="F5469" s="720" t="s">
        <v>3538</v>
      </c>
      <c r="G5469" s="718" t="s">
        <v>3539</v>
      </c>
      <c r="H5469" s="718" t="s">
        <v>539</v>
      </c>
      <c r="I5469" s="718" t="s">
        <v>528</v>
      </c>
      <c r="J5469" s="718" t="s">
        <v>596</v>
      </c>
      <c r="K5469" s="721" t="s">
        <v>612</v>
      </c>
      <c r="L5469" s="732">
        <v>7</v>
      </c>
      <c r="M5469" s="733">
        <v>21400</v>
      </c>
      <c r="N5469" s="734" t="s">
        <v>612</v>
      </c>
      <c r="O5469" s="732">
        <v>0</v>
      </c>
      <c r="P5469" s="733">
        <v>0</v>
      </c>
      <c r="Q5469" s="735" t="str">
        <f t="shared" ref="Q5469:Q5476" si="166">+N5469</f>
        <v>15 - INDETERMINADO</v>
      </c>
      <c r="R5469" s="736" t="s">
        <v>523</v>
      </c>
    </row>
    <row r="5470" spans="1:18" s="28" customFormat="1" ht="12" x14ac:dyDescent="0.2">
      <c r="A5470" s="717" t="s">
        <v>514</v>
      </c>
      <c r="B5470" s="718" t="s">
        <v>549</v>
      </c>
      <c r="C5470" s="718" t="s">
        <v>147</v>
      </c>
      <c r="D5470" s="718" t="s">
        <v>671</v>
      </c>
      <c r="E5470" s="719">
        <v>3000</v>
      </c>
      <c r="F5470" s="720" t="s">
        <v>3543</v>
      </c>
      <c r="G5470" s="718" t="s">
        <v>3544</v>
      </c>
      <c r="H5470" s="718"/>
      <c r="I5470" s="718" t="s">
        <v>528</v>
      </c>
      <c r="J5470" s="718" t="s">
        <v>3545</v>
      </c>
      <c r="K5470" s="721" t="s">
        <v>557</v>
      </c>
      <c r="L5470" s="732">
        <v>7</v>
      </c>
      <c r="M5470" s="733">
        <v>21587.29</v>
      </c>
      <c r="N5470" s="734" t="s">
        <v>557</v>
      </c>
      <c r="O5470" s="732">
        <v>0</v>
      </c>
      <c r="P5470" s="733">
        <v>0</v>
      </c>
      <c r="Q5470" s="735" t="str">
        <f t="shared" si="166"/>
        <v>13 - INDETERMINADO</v>
      </c>
      <c r="R5470" s="736" t="s">
        <v>523</v>
      </c>
    </row>
    <row r="5471" spans="1:18" s="28" customFormat="1" ht="12" x14ac:dyDescent="0.2">
      <c r="A5471" s="717" t="s">
        <v>514</v>
      </c>
      <c r="B5471" s="718" t="s">
        <v>549</v>
      </c>
      <c r="C5471" s="718" t="s">
        <v>147</v>
      </c>
      <c r="D5471" s="718" t="s">
        <v>3555</v>
      </c>
      <c r="E5471" s="719">
        <v>6000</v>
      </c>
      <c r="F5471" s="720" t="s">
        <v>3556</v>
      </c>
      <c r="G5471" s="718" t="s">
        <v>3557</v>
      </c>
      <c r="H5471" s="718" t="s">
        <v>519</v>
      </c>
      <c r="I5471" s="718" t="s">
        <v>528</v>
      </c>
      <c r="J5471" s="718" t="s">
        <v>600</v>
      </c>
      <c r="K5471" s="721" t="s">
        <v>612</v>
      </c>
      <c r="L5471" s="732">
        <v>7</v>
      </c>
      <c r="M5471" s="733">
        <v>42600</v>
      </c>
      <c r="N5471" s="734" t="s">
        <v>612</v>
      </c>
      <c r="O5471" s="732">
        <v>0</v>
      </c>
      <c r="P5471" s="733">
        <v>0</v>
      </c>
      <c r="Q5471" s="735" t="str">
        <f t="shared" si="166"/>
        <v>15 - INDETERMINADO</v>
      </c>
      <c r="R5471" s="736" t="s">
        <v>523</v>
      </c>
    </row>
    <row r="5472" spans="1:18" s="28" customFormat="1" ht="12" x14ac:dyDescent="0.2">
      <c r="A5472" s="717" t="s">
        <v>514</v>
      </c>
      <c r="B5472" s="718" t="s">
        <v>549</v>
      </c>
      <c r="C5472" s="718" t="s">
        <v>147</v>
      </c>
      <c r="D5472" s="718" t="s">
        <v>536</v>
      </c>
      <c r="E5472" s="719">
        <v>3000</v>
      </c>
      <c r="F5472" s="720" t="s">
        <v>3558</v>
      </c>
      <c r="G5472" s="718" t="s">
        <v>3559</v>
      </c>
      <c r="H5472" s="718" t="s">
        <v>930</v>
      </c>
      <c r="I5472" s="718" t="s">
        <v>520</v>
      </c>
      <c r="J5472" s="718" t="s">
        <v>1231</v>
      </c>
      <c r="K5472" s="721" t="s">
        <v>541</v>
      </c>
      <c r="L5472" s="732">
        <v>7</v>
      </c>
      <c r="M5472" s="733">
        <v>21600</v>
      </c>
      <c r="N5472" s="734" t="s">
        <v>541</v>
      </c>
      <c r="O5472" s="732">
        <v>0</v>
      </c>
      <c r="P5472" s="733">
        <v>0</v>
      </c>
      <c r="Q5472" s="735" t="str">
        <f t="shared" si="166"/>
        <v>5 - INDETERMINADO</v>
      </c>
      <c r="R5472" s="736" t="s">
        <v>523</v>
      </c>
    </row>
    <row r="5473" spans="1:18" s="28" customFormat="1" ht="12" x14ac:dyDescent="0.2">
      <c r="A5473" s="717" t="s">
        <v>514</v>
      </c>
      <c r="B5473" s="718" t="s">
        <v>549</v>
      </c>
      <c r="C5473" s="718" t="s">
        <v>147</v>
      </c>
      <c r="D5473" s="718" t="s">
        <v>1263</v>
      </c>
      <c r="E5473" s="719">
        <v>3000</v>
      </c>
      <c r="F5473" s="720" t="s">
        <v>3577</v>
      </c>
      <c r="G5473" s="718" t="s">
        <v>3578</v>
      </c>
      <c r="H5473" s="718" t="s">
        <v>539</v>
      </c>
      <c r="I5473" s="718" t="s">
        <v>520</v>
      </c>
      <c r="J5473" s="718" t="s">
        <v>576</v>
      </c>
      <c r="K5473" s="721" t="s">
        <v>557</v>
      </c>
      <c r="L5473" s="732">
        <v>7</v>
      </c>
      <c r="M5473" s="733">
        <v>21600</v>
      </c>
      <c r="N5473" s="734" t="s">
        <v>557</v>
      </c>
      <c r="O5473" s="732">
        <v>0</v>
      </c>
      <c r="P5473" s="733">
        <v>0</v>
      </c>
      <c r="Q5473" s="735" t="str">
        <f t="shared" si="166"/>
        <v>13 - INDETERMINADO</v>
      </c>
      <c r="R5473" s="736" t="s">
        <v>523</v>
      </c>
    </row>
    <row r="5474" spans="1:18" s="28" customFormat="1" ht="12" x14ac:dyDescent="0.2">
      <c r="A5474" s="717" t="s">
        <v>514</v>
      </c>
      <c r="B5474" s="718" t="s">
        <v>549</v>
      </c>
      <c r="C5474" s="718" t="s">
        <v>147</v>
      </c>
      <c r="D5474" s="718" t="s">
        <v>581</v>
      </c>
      <c r="E5474" s="719">
        <v>3000</v>
      </c>
      <c r="F5474" s="720" t="s">
        <v>3579</v>
      </c>
      <c r="G5474" s="718" t="s">
        <v>3580</v>
      </c>
      <c r="H5474" s="718" t="s">
        <v>519</v>
      </c>
      <c r="I5474" s="718" t="s">
        <v>528</v>
      </c>
      <c r="J5474" s="718" t="s">
        <v>817</v>
      </c>
      <c r="K5474" s="721" t="s">
        <v>557</v>
      </c>
      <c r="L5474" s="732">
        <v>7</v>
      </c>
      <c r="M5474" s="733">
        <v>21493.33</v>
      </c>
      <c r="N5474" s="734" t="s">
        <v>557</v>
      </c>
      <c r="O5474" s="732">
        <v>0</v>
      </c>
      <c r="P5474" s="733">
        <v>0</v>
      </c>
      <c r="Q5474" s="735" t="str">
        <f t="shared" si="166"/>
        <v>13 - INDETERMINADO</v>
      </c>
      <c r="R5474" s="736" t="s">
        <v>523</v>
      </c>
    </row>
    <row r="5475" spans="1:18" s="28" customFormat="1" ht="12" x14ac:dyDescent="0.2">
      <c r="A5475" s="717" t="s">
        <v>514</v>
      </c>
      <c r="B5475" s="718" t="s">
        <v>549</v>
      </c>
      <c r="C5475" s="718" t="s">
        <v>147</v>
      </c>
      <c r="D5475" s="718" t="s">
        <v>593</v>
      </c>
      <c r="E5475" s="719">
        <v>3000</v>
      </c>
      <c r="F5475" s="720" t="s">
        <v>3601</v>
      </c>
      <c r="G5475" s="718" t="s">
        <v>3602</v>
      </c>
      <c r="H5475" s="718" t="s">
        <v>519</v>
      </c>
      <c r="I5475" s="718" t="s">
        <v>520</v>
      </c>
      <c r="J5475" s="718" t="s">
        <v>534</v>
      </c>
      <c r="K5475" s="721" t="s">
        <v>557</v>
      </c>
      <c r="L5475" s="732">
        <v>7</v>
      </c>
      <c r="M5475" s="733">
        <v>21600</v>
      </c>
      <c r="N5475" s="734" t="s">
        <v>557</v>
      </c>
      <c r="O5475" s="732">
        <v>0</v>
      </c>
      <c r="P5475" s="733">
        <v>0</v>
      </c>
      <c r="Q5475" s="735" t="str">
        <f t="shared" si="166"/>
        <v>13 - INDETERMINADO</v>
      </c>
      <c r="R5475" s="736" t="s">
        <v>523</v>
      </c>
    </row>
    <row r="5476" spans="1:18" s="28" customFormat="1" ht="12" x14ac:dyDescent="0.2">
      <c r="A5476" s="717" t="s">
        <v>514</v>
      </c>
      <c r="B5476" s="718" t="s">
        <v>549</v>
      </c>
      <c r="C5476" s="718" t="s">
        <v>147</v>
      </c>
      <c r="D5476" s="718" t="s">
        <v>1929</v>
      </c>
      <c r="E5476" s="719">
        <v>5000</v>
      </c>
      <c r="F5476" s="720" t="s">
        <v>3606</v>
      </c>
      <c r="G5476" s="718" t="s">
        <v>3607</v>
      </c>
      <c r="H5476" s="718" t="s">
        <v>539</v>
      </c>
      <c r="I5476" s="718" t="s">
        <v>528</v>
      </c>
      <c r="J5476" s="718" t="s">
        <v>596</v>
      </c>
      <c r="K5476" s="721" t="s">
        <v>530</v>
      </c>
      <c r="L5476" s="732">
        <v>7</v>
      </c>
      <c r="M5476" s="733">
        <v>25733.09</v>
      </c>
      <c r="N5476" s="734" t="s">
        <v>530</v>
      </c>
      <c r="O5476" s="732">
        <v>0</v>
      </c>
      <c r="P5476" s="733">
        <v>0</v>
      </c>
      <c r="Q5476" s="735" t="str">
        <f t="shared" si="166"/>
        <v>4 - INDETERMINADO</v>
      </c>
      <c r="R5476" s="736" t="s">
        <v>523</v>
      </c>
    </row>
    <row r="5477" spans="1:18" s="28" customFormat="1" ht="12" x14ac:dyDescent="0.2">
      <c r="A5477" s="717" t="s">
        <v>514</v>
      </c>
      <c r="B5477" s="718" t="s">
        <v>549</v>
      </c>
      <c r="C5477" s="718" t="s">
        <v>147</v>
      </c>
      <c r="D5477" s="718" t="s">
        <v>1138</v>
      </c>
      <c r="E5477" s="719">
        <v>6000</v>
      </c>
      <c r="F5477" s="720" t="s">
        <v>3611</v>
      </c>
      <c r="G5477" s="718" t="s">
        <v>3612</v>
      </c>
      <c r="H5477" s="718" t="s">
        <v>519</v>
      </c>
      <c r="I5477" s="718" t="s">
        <v>528</v>
      </c>
      <c r="J5477" s="718" t="s">
        <v>547</v>
      </c>
      <c r="K5477" s="721" t="s">
        <v>557</v>
      </c>
      <c r="L5477" s="732">
        <v>5</v>
      </c>
      <c r="M5477" s="733">
        <v>30300</v>
      </c>
      <c r="N5477" s="734" t="s">
        <v>542</v>
      </c>
      <c r="O5477" s="732">
        <v>0</v>
      </c>
      <c r="P5477" s="733">
        <v>0</v>
      </c>
      <c r="Q5477" s="735"/>
      <c r="R5477" s="736" t="s">
        <v>543</v>
      </c>
    </row>
    <row r="5478" spans="1:18" s="28" customFormat="1" ht="12" x14ac:dyDescent="0.2">
      <c r="A5478" s="717" t="s">
        <v>514</v>
      </c>
      <c r="B5478" s="718" t="s">
        <v>549</v>
      </c>
      <c r="C5478" s="718" t="s">
        <v>147</v>
      </c>
      <c r="D5478" s="718" t="s">
        <v>1228</v>
      </c>
      <c r="E5478" s="719">
        <v>3000</v>
      </c>
      <c r="F5478" s="720" t="s">
        <v>3613</v>
      </c>
      <c r="G5478" s="718" t="s">
        <v>3614</v>
      </c>
      <c r="H5478" s="718" t="s">
        <v>539</v>
      </c>
      <c r="I5478" s="718" t="s">
        <v>520</v>
      </c>
      <c r="J5478" s="718" t="s">
        <v>2558</v>
      </c>
      <c r="K5478" s="721" t="s">
        <v>557</v>
      </c>
      <c r="L5478" s="732">
        <v>7</v>
      </c>
      <c r="M5478" s="733">
        <v>21600</v>
      </c>
      <c r="N5478" s="734" t="s">
        <v>557</v>
      </c>
      <c r="O5478" s="732">
        <v>0</v>
      </c>
      <c r="P5478" s="733">
        <v>0</v>
      </c>
      <c r="Q5478" s="735" t="str">
        <f>+N5478</f>
        <v>13 - INDETERMINADO</v>
      </c>
      <c r="R5478" s="736" t="s">
        <v>523</v>
      </c>
    </row>
    <row r="5479" spans="1:18" s="28" customFormat="1" ht="12" x14ac:dyDescent="0.2">
      <c r="A5479" s="717" t="s">
        <v>514</v>
      </c>
      <c r="B5479" s="718" t="s">
        <v>549</v>
      </c>
      <c r="C5479" s="718" t="s">
        <v>147</v>
      </c>
      <c r="D5479" s="718" t="s">
        <v>2838</v>
      </c>
      <c r="E5479" s="719">
        <v>3000</v>
      </c>
      <c r="F5479" s="720" t="s">
        <v>3627</v>
      </c>
      <c r="G5479" s="718" t="s">
        <v>3628</v>
      </c>
      <c r="H5479" s="718" t="s">
        <v>930</v>
      </c>
      <c r="I5479" s="718" t="s">
        <v>520</v>
      </c>
      <c r="J5479" s="718" t="s">
        <v>1635</v>
      </c>
      <c r="K5479" s="721" t="s">
        <v>567</v>
      </c>
      <c r="L5479" s="732">
        <v>7</v>
      </c>
      <c r="M5479" s="733">
        <v>21600</v>
      </c>
      <c r="N5479" s="734" t="s">
        <v>567</v>
      </c>
      <c r="O5479" s="732">
        <v>0</v>
      </c>
      <c r="P5479" s="733">
        <v>0</v>
      </c>
      <c r="Q5479" s="735" t="str">
        <f>+N5479</f>
        <v>16 - INDETERMINADO</v>
      </c>
      <c r="R5479" s="736" t="s">
        <v>523</v>
      </c>
    </row>
    <row r="5480" spans="1:18" s="28" customFormat="1" ht="12" x14ac:dyDescent="0.2">
      <c r="A5480" s="717" t="s">
        <v>514</v>
      </c>
      <c r="B5480" s="718" t="s">
        <v>549</v>
      </c>
      <c r="C5480" s="718" t="s">
        <v>147</v>
      </c>
      <c r="D5480" s="718" t="s">
        <v>589</v>
      </c>
      <c r="E5480" s="719">
        <v>3000</v>
      </c>
      <c r="F5480" s="720" t="s">
        <v>3640</v>
      </c>
      <c r="G5480" s="718" t="s">
        <v>3641</v>
      </c>
      <c r="H5480" s="718" t="s">
        <v>527</v>
      </c>
      <c r="I5480" s="718" t="s">
        <v>520</v>
      </c>
      <c r="J5480" s="718" t="s">
        <v>1152</v>
      </c>
      <c r="K5480" s="721" t="s">
        <v>557</v>
      </c>
      <c r="L5480" s="732">
        <v>7</v>
      </c>
      <c r="M5480" s="733">
        <v>21600</v>
      </c>
      <c r="N5480" s="734" t="s">
        <v>557</v>
      </c>
      <c r="O5480" s="732">
        <v>0</v>
      </c>
      <c r="P5480" s="733">
        <v>0</v>
      </c>
      <c r="Q5480" s="735"/>
      <c r="R5480" s="736" t="s">
        <v>543</v>
      </c>
    </row>
    <row r="5481" spans="1:18" s="28" customFormat="1" ht="12" x14ac:dyDescent="0.2">
      <c r="A5481" s="717" t="s">
        <v>514</v>
      </c>
      <c r="B5481" s="718" t="s">
        <v>549</v>
      </c>
      <c r="C5481" s="718" t="s">
        <v>147</v>
      </c>
      <c r="D5481" s="718" t="s">
        <v>536</v>
      </c>
      <c r="E5481" s="719">
        <v>3000</v>
      </c>
      <c r="F5481" s="720" t="s">
        <v>3644</v>
      </c>
      <c r="G5481" s="718" t="s">
        <v>3645</v>
      </c>
      <c r="H5481" s="718" t="s">
        <v>527</v>
      </c>
      <c r="I5481" s="718" t="s">
        <v>520</v>
      </c>
      <c r="J5481" s="718" t="s">
        <v>1173</v>
      </c>
      <c r="K5481" s="721" t="s">
        <v>541</v>
      </c>
      <c r="L5481" s="732">
        <v>7</v>
      </c>
      <c r="M5481" s="733">
        <v>21600</v>
      </c>
      <c r="N5481" s="734" t="s">
        <v>541</v>
      </c>
      <c r="O5481" s="732">
        <v>0</v>
      </c>
      <c r="P5481" s="733">
        <v>0</v>
      </c>
      <c r="Q5481" s="735" t="str">
        <f t="shared" ref="Q5481:Q5486" si="167">+N5481</f>
        <v>5 - INDETERMINADO</v>
      </c>
      <c r="R5481" s="736" t="s">
        <v>523</v>
      </c>
    </row>
    <row r="5482" spans="1:18" s="28" customFormat="1" ht="12" x14ac:dyDescent="0.2">
      <c r="A5482" s="717" t="s">
        <v>514</v>
      </c>
      <c r="B5482" s="718" t="s">
        <v>549</v>
      </c>
      <c r="C5482" s="718" t="s">
        <v>147</v>
      </c>
      <c r="D5482" s="718" t="s">
        <v>1576</v>
      </c>
      <c r="E5482" s="719">
        <v>3000</v>
      </c>
      <c r="F5482" s="720" t="s">
        <v>3646</v>
      </c>
      <c r="G5482" s="718" t="s">
        <v>3647</v>
      </c>
      <c r="H5482" s="718" t="s">
        <v>565</v>
      </c>
      <c r="I5482" s="718" t="s">
        <v>520</v>
      </c>
      <c r="J5482" s="718" t="s">
        <v>3648</v>
      </c>
      <c r="K5482" s="721" t="s">
        <v>530</v>
      </c>
      <c r="L5482" s="732">
        <v>7</v>
      </c>
      <c r="M5482" s="733">
        <v>21600</v>
      </c>
      <c r="N5482" s="734" t="s">
        <v>530</v>
      </c>
      <c r="O5482" s="732">
        <v>0</v>
      </c>
      <c r="P5482" s="733">
        <v>0</v>
      </c>
      <c r="Q5482" s="735" t="str">
        <f t="shared" si="167"/>
        <v>4 - INDETERMINADO</v>
      </c>
      <c r="R5482" s="736" t="s">
        <v>523</v>
      </c>
    </row>
    <row r="5483" spans="1:18" s="28" customFormat="1" ht="12" x14ac:dyDescent="0.2">
      <c r="A5483" s="717" t="s">
        <v>514</v>
      </c>
      <c r="B5483" s="718" t="s">
        <v>549</v>
      </c>
      <c r="C5483" s="718" t="s">
        <v>147</v>
      </c>
      <c r="D5483" s="718" t="s">
        <v>554</v>
      </c>
      <c r="E5483" s="719">
        <v>3000</v>
      </c>
      <c r="F5483" s="720" t="s">
        <v>3658</v>
      </c>
      <c r="G5483" s="718" t="s">
        <v>3659</v>
      </c>
      <c r="H5483" s="718"/>
      <c r="I5483" s="718" t="s">
        <v>520</v>
      </c>
      <c r="J5483" s="718" t="s">
        <v>1375</v>
      </c>
      <c r="K5483" s="721" t="s">
        <v>557</v>
      </c>
      <c r="L5483" s="732">
        <v>7</v>
      </c>
      <c r="M5483" s="733">
        <v>21527.89</v>
      </c>
      <c r="N5483" s="734" t="s">
        <v>557</v>
      </c>
      <c r="O5483" s="732">
        <v>0</v>
      </c>
      <c r="P5483" s="733">
        <v>0</v>
      </c>
      <c r="Q5483" s="735" t="str">
        <f t="shared" si="167"/>
        <v>13 - INDETERMINADO</v>
      </c>
      <c r="R5483" s="736" t="s">
        <v>523</v>
      </c>
    </row>
    <row r="5484" spans="1:18" s="28" customFormat="1" ht="12" x14ac:dyDescent="0.2">
      <c r="A5484" s="717" t="s">
        <v>514</v>
      </c>
      <c r="B5484" s="718" t="s">
        <v>549</v>
      </c>
      <c r="C5484" s="718" t="s">
        <v>147</v>
      </c>
      <c r="D5484" s="718" t="s">
        <v>900</v>
      </c>
      <c r="E5484" s="719">
        <v>5000</v>
      </c>
      <c r="F5484" s="720" t="s">
        <v>3669</v>
      </c>
      <c r="G5484" s="718" t="s">
        <v>3670</v>
      </c>
      <c r="H5484" s="718" t="s">
        <v>565</v>
      </c>
      <c r="I5484" s="718" t="s">
        <v>528</v>
      </c>
      <c r="J5484" s="718" t="s">
        <v>566</v>
      </c>
      <c r="K5484" s="721" t="s">
        <v>557</v>
      </c>
      <c r="L5484" s="732">
        <v>7</v>
      </c>
      <c r="M5484" s="733">
        <v>35600</v>
      </c>
      <c r="N5484" s="734" t="s">
        <v>557</v>
      </c>
      <c r="O5484" s="732">
        <v>0</v>
      </c>
      <c r="P5484" s="733">
        <v>0</v>
      </c>
      <c r="Q5484" s="735" t="str">
        <f t="shared" si="167"/>
        <v>13 - INDETERMINADO</v>
      </c>
      <c r="R5484" s="736" t="s">
        <v>523</v>
      </c>
    </row>
    <row r="5485" spans="1:18" s="28" customFormat="1" ht="12" x14ac:dyDescent="0.2">
      <c r="A5485" s="717" t="s">
        <v>514</v>
      </c>
      <c r="B5485" s="718" t="s">
        <v>549</v>
      </c>
      <c r="C5485" s="718" t="s">
        <v>147</v>
      </c>
      <c r="D5485" s="718" t="s">
        <v>585</v>
      </c>
      <c r="E5485" s="719">
        <v>3000</v>
      </c>
      <c r="F5485" s="720" t="s">
        <v>3671</v>
      </c>
      <c r="G5485" s="718" t="s">
        <v>3672</v>
      </c>
      <c r="H5485" s="718"/>
      <c r="I5485" s="718" t="s">
        <v>528</v>
      </c>
      <c r="J5485" s="718" t="s">
        <v>3673</v>
      </c>
      <c r="K5485" s="721" t="s">
        <v>557</v>
      </c>
      <c r="L5485" s="732">
        <v>7</v>
      </c>
      <c r="M5485" s="733">
        <v>21000</v>
      </c>
      <c r="N5485" s="734" t="s">
        <v>557</v>
      </c>
      <c r="O5485" s="732">
        <v>0</v>
      </c>
      <c r="P5485" s="733">
        <v>0</v>
      </c>
      <c r="Q5485" s="735" t="str">
        <f t="shared" si="167"/>
        <v>13 - INDETERMINADO</v>
      </c>
      <c r="R5485" s="736" t="s">
        <v>523</v>
      </c>
    </row>
    <row r="5486" spans="1:18" s="28" customFormat="1" ht="12" x14ac:dyDescent="0.2">
      <c r="A5486" s="717" t="s">
        <v>514</v>
      </c>
      <c r="B5486" s="718" t="s">
        <v>549</v>
      </c>
      <c r="C5486" s="718" t="s">
        <v>147</v>
      </c>
      <c r="D5486" s="718" t="s">
        <v>804</v>
      </c>
      <c r="E5486" s="719">
        <v>3000</v>
      </c>
      <c r="F5486" s="720" t="s">
        <v>3677</v>
      </c>
      <c r="G5486" s="718" t="s">
        <v>3678</v>
      </c>
      <c r="H5486" s="718" t="s">
        <v>519</v>
      </c>
      <c r="I5486" s="718" t="s">
        <v>528</v>
      </c>
      <c r="J5486" s="718" t="s">
        <v>547</v>
      </c>
      <c r="K5486" s="721" t="s">
        <v>700</v>
      </c>
      <c r="L5486" s="732">
        <v>7</v>
      </c>
      <c r="M5486" s="733">
        <v>21600</v>
      </c>
      <c r="N5486" s="734" t="s">
        <v>700</v>
      </c>
      <c r="O5486" s="732">
        <v>0</v>
      </c>
      <c r="P5486" s="733">
        <v>0</v>
      </c>
      <c r="Q5486" s="735" t="str">
        <f t="shared" si="167"/>
        <v>3 - INDETERMINADO</v>
      </c>
      <c r="R5486" s="736" t="s">
        <v>523</v>
      </c>
    </row>
    <row r="5487" spans="1:18" s="28" customFormat="1" ht="12" x14ac:dyDescent="0.2">
      <c r="A5487" s="717" t="s">
        <v>514</v>
      </c>
      <c r="B5487" s="718" t="s">
        <v>549</v>
      </c>
      <c r="C5487" s="718" t="s">
        <v>147</v>
      </c>
      <c r="D5487" s="718" t="s">
        <v>536</v>
      </c>
      <c r="E5487" s="719">
        <v>3000</v>
      </c>
      <c r="F5487" s="720" t="s">
        <v>3683</v>
      </c>
      <c r="G5487" s="718" t="s">
        <v>3684</v>
      </c>
      <c r="H5487" s="718" t="s">
        <v>527</v>
      </c>
      <c r="I5487" s="718" t="s">
        <v>528</v>
      </c>
      <c r="J5487" s="718" t="s">
        <v>3685</v>
      </c>
      <c r="K5487" s="721" t="s">
        <v>700</v>
      </c>
      <c r="L5487" s="732">
        <v>2</v>
      </c>
      <c r="M5487" s="733">
        <v>6000</v>
      </c>
      <c r="N5487" s="734" t="s">
        <v>542</v>
      </c>
      <c r="O5487" s="732">
        <v>0</v>
      </c>
      <c r="P5487" s="733">
        <v>0</v>
      </c>
      <c r="Q5487" s="735"/>
      <c r="R5487" s="736" t="s">
        <v>543</v>
      </c>
    </row>
    <row r="5488" spans="1:18" s="28" customFormat="1" ht="12" x14ac:dyDescent="0.2">
      <c r="A5488" s="717" t="s">
        <v>514</v>
      </c>
      <c r="B5488" s="718" t="s">
        <v>549</v>
      </c>
      <c r="C5488" s="718" t="s">
        <v>147</v>
      </c>
      <c r="D5488" s="718" t="s">
        <v>3686</v>
      </c>
      <c r="E5488" s="719">
        <v>6000</v>
      </c>
      <c r="F5488" s="720" t="s">
        <v>3687</v>
      </c>
      <c r="G5488" s="718" t="s">
        <v>3688</v>
      </c>
      <c r="H5488" s="718" t="s">
        <v>519</v>
      </c>
      <c r="I5488" s="718" t="s">
        <v>528</v>
      </c>
      <c r="J5488" s="718" t="s">
        <v>547</v>
      </c>
      <c r="K5488" s="721" t="s">
        <v>557</v>
      </c>
      <c r="L5488" s="732">
        <v>7</v>
      </c>
      <c r="M5488" s="733">
        <v>42600</v>
      </c>
      <c r="N5488" s="734" t="s">
        <v>557</v>
      </c>
      <c r="O5488" s="732">
        <v>0</v>
      </c>
      <c r="P5488" s="733">
        <v>0</v>
      </c>
      <c r="Q5488" s="735" t="str">
        <f>+N5488</f>
        <v>13 - INDETERMINADO</v>
      </c>
      <c r="R5488" s="736" t="s">
        <v>523</v>
      </c>
    </row>
    <row r="5489" spans="1:18" s="28" customFormat="1" ht="12" x14ac:dyDescent="0.2">
      <c r="A5489" s="717" t="s">
        <v>514</v>
      </c>
      <c r="B5489" s="718" t="s">
        <v>549</v>
      </c>
      <c r="C5489" s="718" t="s">
        <v>147</v>
      </c>
      <c r="D5489" s="718" t="s">
        <v>618</v>
      </c>
      <c r="E5489" s="719">
        <v>3000</v>
      </c>
      <c r="F5489" s="720" t="s">
        <v>3689</v>
      </c>
      <c r="G5489" s="718" t="s">
        <v>3690</v>
      </c>
      <c r="H5489" s="718" t="s">
        <v>539</v>
      </c>
      <c r="I5489" s="718" t="s">
        <v>528</v>
      </c>
      <c r="J5489" s="718" t="s">
        <v>596</v>
      </c>
      <c r="K5489" s="721" t="s">
        <v>557</v>
      </c>
      <c r="L5489" s="732">
        <v>7</v>
      </c>
      <c r="M5489" s="733">
        <v>21600</v>
      </c>
      <c r="N5489" s="734" t="s">
        <v>557</v>
      </c>
      <c r="O5489" s="732">
        <v>0</v>
      </c>
      <c r="P5489" s="733">
        <v>0</v>
      </c>
      <c r="Q5489" s="735" t="str">
        <f>+N5489</f>
        <v>13 - INDETERMINADO</v>
      </c>
      <c r="R5489" s="736" t="s">
        <v>523</v>
      </c>
    </row>
    <row r="5490" spans="1:18" s="28" customFormat="1" ht="12" x14ac:dyDescent="0.2">
      <c r="A5490" s="717" t="s">
        <v>514</v>
      </c>
      <c r="B5490" s="718" t="s">
        <v>549</v>
      </c>
      <c r="C5490" s="718" t="s">
        <v>147</v>
      </c>
      <c r="D5490" s="718" t="s">
        <v>2175</v>
      </c>
      <c r="E5490" s="719">
        <v>3000</v>
      </c>
      <c r="F5490" s="720" t="s">
        <v>3691</v>
      </c>
      <c r="G5490" s="718" t="s">
        <v>3692</v>
      </c>
      <c r="H5490" s="718"/>
      <c r="I5490" s="718" t="s">
        <v>520</v>
      </c>
      <c r="J5490" s="718" t="s">
        <v>1375</v>
      </c>
      <c r="K5490" s="721" t="s">
        <v>715</v>
      </c>
      <c r="L5490" s="732">
        <v>7</v>
      </c>
      <c r="M5490" s="733">
        <v>21600</v>
      </c>
      <c r="N5490" s="734" t="s">
        <v>715</v>
      </c>
      <c r="O5490" s="732">
        <v>0</v>
      </c>
      <c r="P5490" s="733">
        <v>0</v>
      </c>
      <c r="Q5490" s="735"/>
      <c r="R5490" s="736" t="s">
        <v>543</v>
      </c>
    </row>
    <row r="5491" spans="1:18" s="28" customFormat="1" ht="12" x14ac:dyDescent="0.2">
      <c r="A5491" s="717" t="s">
        <v>514</v>
      </c>
      <c r="B5491" s="718" t="s">
        <v>549</v>
      </c>
      <c r="C5491" s="718" t="s">
        <v>147</v>
      </c>
      <c r="D5491" s="718" t="s">
        <v>1929</v>
      </c>
      <c r="E5491" s="719">
        <v>5000</v>
      </c>
      <c r="F5491" s="720" t="s">
        <v>3693</v>
      </c>
      <c r="G5491" s="718" t="s">
        <v>3694</v>
      </c>
      <c r="H5491" s="718" t="s">
        <v>527</v>
      </c>
      <c r="I5491" s="718" t="s">
        <v>528</v>
      </c>
      <c r="J5491" s="718" t="s">
        <v>529</v>
      </c>
      <c r="K5491" s="721" t="s">
        <v>557</v>
      </c>
      <c r="L5491" s="732">
        <v>7</v>
      </c>
      <c r="M5491" s="733">
        <v>34759.990000000005</v>
      </c>
      <c r="N5491" s="734" t="s">
        <v>557</v>
      </c>
      <c r="O5491" s="732">
        <v>0</v>
      </c>
      <c r="P5491" s="733">
        <v>0</v>
      </c>
      <c r="Q5491" s="735" t="str">
        <f>+N5491</f>
        <v>13 - INDETERMINADO</v>
      </c>
      <c r="R5491" s="736" t="s">
        <v>523</v>
      </c>
    </row>
    <row r="5492" spans="1:18" s="28" customFormat="1" ht="12" x14ac:dyDescent="0.2">
      <c r="A5492" s="717" t="s">
        <v>514</v>
      </c>
      <c r="B5492" s="718" t="s">
        <v>549</v>
      </c>
      <c r="C5492" s="718" t="s">
        <v>147</v>
      </c>
      <c r="D5492" s="718" t="s">
        <v>825</v>
      </c>
      <c r="E5492" s="719">
        <v>3000</v>
      </c>
      <c r="F5492" s="720" t="s">
        <v>3695</v>
      </c>
      <c r="G5492" s="718" t="s">
        <v>3696</v>
      </c>
      <c r="H5492" s="718" t="s">
        <v>539</v>
      </c>
      <c r="I5492" s="718" t="s">
        <v>520</v>
      </c>
      <c r="J5492" s="718" t="s">
        <v>2044</v>
      </c>
      <c r="K5492" s="721" t="s">
        <v>530</v>
      </c>
      <c r="L5492" s="732">
        <v>7</v>
      </c>
      <c r="M5492" s="733">
        <v>21600</v>
      </c>
      <c r="N5492" s="734" t="s">
        <v>530</v>
      </c>
      <c r="O5492" s="732">
        <v>0</v>
      </c>
      <c r="P5492" s="733">
        <v>0</v>
      </c>
      <c r="Q5492" s="735" t="str">
        <f>+N5492</f>
        <v>4 - INDETERMINADO</v>
      </c>
      <c r="R5492" s="736" t="s">
        <v>523</v>
      </c>
    </row>
    <row r="5493" spans="1:18" s="28" customFormat="1" ht="12" x14ac:dyDescent="0.2">
      <c r="A5493" s="717" t="s">
        <v>514</v>
      </c>
      <c r="B5493" s="718" t="s">
        <v>549</v>
      </c>
      <c r="C5493" s="718" t="s">
        <v>147</v>
      </c>
      <c r="D5493" s="718" t="s">
        <v>3708</v>
      </c>
      <c r="E5493" s="719">
        <v>3000</v>
      </c>
      <c r="F5493" s="720" t="s">
        <v>3709</v>
      </c>
      <c r="G5493" s="718" t="s">
        <v>3710</v>
      </c>
      <c r="H5493" s="718" t="s">
        <v>565</v>
      </c>
      <c r="I5493" s="718" t="s">
        <v>520</v>
      </c>
      <c r="J5493" s="718" t="s">
        <v>852</v>
      </c>
      <c r="K5493" s="721" t="s">
        <v>1153</v>
      </c>
      <c r="L5493" s="732">
        <v>7</v>
      </c>
      <c r="M5493" s="733">
        <v>21600</v>
      </c>
      <c r="N5493" s="734" t="s">
        <v>1153</v>
      </c>
      <c r="O5493" s="732">
        <v>0</v>
      </c>
      <c r="P5493" s="733">
        <v>0</v>
      </c>
      <c r="Q5493" s="735" t="str">
        <f>+N5493</f>
        <v>17 - INDETERMINADO</v>
      </c>
      <c r="R5493" s="736" t="s">
        <v>523</v>
      </c>
    </row>
    <row r="5494" spans="1:18" s="28" customFormat="1" ht="12" x14ac:dyDescent="0.2">
      <c r="A5494" s="717" t="s">
        <v>514</v>
      </c>
      <c r="B5494" s="718" t="s">
        <v>549</v>
      </c>
      <c r="C5494" s="718" t="s">
        <v>147</v>
      </c>
      <c r="D5494" s="718" t="s">
        <v>554</v>
      </c>
      <c r="E5494" s="719">
        <v>3000</v>
      </c>
      <c r="F5494" s="720" t="s">
        <v>3711</v>
      </c>
      <c r="G5494" s="718" t="s">
        <v>3712</v>
      </c>
      <c r="H5494" s="718" t="s">
        <v>527</v>
      </c>
      <c r="I5494" s="718" t="s">
        <v>528</v>
      </c>
      <c r="J5494" s="718" t="s">
        <v>3713</v>
      </c>
      <c r="K5494" s="721" t="s">
        <v>557</v>
      </c>
      <c r="L5494" s="732">
        <v>7</v>
      </c>
      <c r="M5494" s="733">
        <v>21500</v>
      </c>
      <c r="N5494" s="734" t="s">
        <v>557</v>
      </c>
      <c r="O5494" s="732">
        <v>0</v>
      </c>
      <c r="P5494" s="733">
        <v>0</v>
      </c>
      <c r="Q5494" s="735"/>
      <c r="R5494" s="736" t="s">
        <v>543</v>
      </c>
    </row>
    <row r="5495" spans="1:18" s="28" customFormat="1" ht="12" x14ac:dyDescent="0.2">
      <c r="A5495" s="717" t="s">
        <v>514</v>
      </c>
      <c r="B5495" s="718" t="s">
        <v>549</v>
      </c>
      <c r="C5495" s="718" t="s">
        <v>147</v>
      </c>
      <c r="D5495" s="718" t="s">
        <v>995</v>
      </c>
      <c r="E5495" s="719">
        <v>3000</v>
      </c>
      <c r="F5495" s="720" t="s">
        <v>3714</v>
      </c>
      <c r="G5495" s="718" t="s">
        <v>3715</v>
      </c>
      <c r="H5495" s="718"/>
      <c r="I5495" s="718" t="s">
        <v>520</v>
      </c>
      <c r="J5495" s="718" t="s">
        <v>3716</v>
      </c>
      <c r="K5495" s="721" t="s">
        <v>557</v>
      </c>
      <c r="L5495" s="732">
        <v>7</v>
      </c>
      <c r="M5495" s="733">
        <v>21500</v>
      </c>
      <c r="N5495" s="734" t="s">
        <v>557</v>
      </c>
      <c r="O5495" s="732">
        <v>0</v>
      </c>
      <c r="P5495" s="733">
        <v>0</v>
      </c>
      <c r="Q5495" s="735" t="str">
        <f t="shared" ref="Q5495:Q5524" si="168">+N5495</f>
        <v>13 - INDETERMINADO</v>
      </c>
      <c r="R5495" s="736" t="s">
        <v>523</v>
      </c>
    </row>
    <row r="5496" spans="1:18" s="28" customFormat="1" ht="12" x14ac:dyDescent="0.2">
      <c r="A5496" s="717" t="s">
        <v>514</v>
      </c>
      <c r="B5496" s="718" t="s">
        <v>549</v>
      </c>
      <c r="C5496" s="718" t="s">
        <v>147</v>
      </c>
      <c r="D5496" s="718" t="s">
        <v>1185</v>
      </c>
      <c r="E5496" s="719">
        <v>3000</v>
      </c>
      <c r="F5496" s="720" t="s">
        <v>3717</v>
      </c>
      <c r="G5496" s="718" t="s">
        <v>3718</v>
      </c>
      <c r="H5496" s="718" t="s">
        <v>930</v>
      </c>
      <c r="I5496" s="718" t="s">
        <v>528</v>
      </c>
      <c r="J5496" s="718" t="s">
        <v>931</v>
      </c>
      <c r="K5496" s="721" t="s">
        <v>1153</v>
      </c>
      <c r="L5496" s="732">
        <v>7</v>
      </c>
      <c r="M5496" s="733">
        <v>21300</v>
      </c>
      <c r="N5496" s="734" t="s">
        <v>1153</v>
      </c>
      <c r="O5496" s="732">
        <v>0</v>
      </c>
      <c r="P5496" s="733">
        <v>0</v>
      </c>
      <c r="Q5496" s="735" t="str">
        <f t="shared" si="168"/>
        <v>17 - INDETERMINADO</v>
      </c>
      <c r="R5496" s="736" t="s">
        <v>523</v>
      </c>
    </row>
    <row r="5497" spans="1:18" s="28" customFormat="1" ht="12" x14ac:dyDescent="0.2">
      <c r="A5497" s="717" t="s">
        <v>514</v>
      </c>
      <c r="B5497" s="718" t="s">
        <v>549</v>
      </c>
      <c r="C5497" s="718" t="s">
        <v>147</v>
      </c>
      <c r="D5497" s="718" t="s">
        <v>2175</v>
      </c>
      <c r="E5497" s="719">
        <v>3000</v>
      </c>
      <c r="F5497" s="720" t="s">
        <v>3721</v>
      </c>
      <c r="G5497" s="718" t="s">
        <v>3722</v>
      </c>
      <c r="H5497" s="718" t="s">
        <v>930</v>
      </c>
      <c r="I5497" s="718" t="s">
        <v>528</v>
      </c>
      <c r="J5497" s="718" t="s">
        <v>931</v>
      </c>
      <c r="K5497" s="721" t="s">
        <v>715</v>
      </c>
      <c r="L5497" s="732">
        <v>7</v>
      </c>
      <c r="M5497" s="733">
        <v>19725.11</v>
      </c>
      <c r="N5497" s="734" t="s">
        <v>715</v>
      </c>
      <c r="O5497" s="732">
        <v>0</v>
      </c>
      <c r="P5497" s="733">
        <v>0</v>
      </c>
      <c r="Q5497" s="735" t="str">
        <f t="shared" si="168"/>
        <v>14 - INDETERMINADO</v>
      </c>
      <c r="R5497" s="736" t="s">
        <v>523</v>
      </c>
    </row>
    <row r="5498" spans="1:18" s="28" customFormat="1" ht="12" x14ac:dyDescent="0.2">
      <c r="A5498" s="717" t="s">
        <v>514</v>
      </c>
      <c r="B5498" s="718" t="s">
        <v>549</v>
      </c>
      <c r="C5498" s="718" t="s">
        <v>147</v>
      </c>
      <c r="D5498" s="718" t="s">
        <v>1039</v>
      </c>
      <c r="E5498" s="719">
        <v>3000</v>
      </c>
      <c r="F5498" s="720" t="s">
        <v>3723</v>
      </c>
      <c r="G5498" s="718" t="s">
        <v>3724</v>
      </c>
      <c r="H5498" s="718" t="s">
        <v>527</v>
      </c>
      <c r="I5498" s="718" t="s">
        <v>520</v>
      </c>
      <c r="J5498" s="718" t="s">
        <v>3725</v>
      </c>
      <c r="K5498" s="721" t="s">
        <v>530</v>
      </c>
      <c r="L5498" s="732">
        <v>7</v>
      </c>
      <c r="M5498" s="733">
        <v>21600</v>
      </c>
      <c r="N5498" s="734" t="s">
        <v>530</v>
      </c>
      <c r="O5498" s="732">
        <v>0</v>
      </c>
      <c r="P5498" s="733">
        <v>0</v>
      </c>
      <c r="Q5498" s="735" t="str">
        <f t="shared" si="168"/>
        <v>4 - INDETERMINADO</v>
      </c>
      <c r="R5498" s="736" t="s">
        <v>523</v>
      </c>
    </row>
    <row r="5499" spans="1:18" s="28" customFormat="1" ht="12" x14ac:dyDescent="0.2">
      <c r="A5499" s="717" t="s">
        <v>514</v>
      </c>
      <c r="B5499" s="718" t="s">
        <v>549</v>
      </c>
      <c r="C5499" s="718" t="s">
        <v>147</v>
      </c>
      <c r="D5499" s="718" t="s">
        <v>2795</v>
      </c>
      <c r="E5499" s="719">
        <v>5000</v>
      </c>
      <c r="F5499" s="720" t="s">
        <v>3751</v>
      </c>
      <c r="G5499" s="718" t="s">
        <v>3752</v>
      </c>
      <c r="H5499" s="718" t="s">
        <v>539</v>
      </c>
      <c r="I5499" s="718" t="s">
        <v>528</v>
      </c>
      <c r="J5499" s="718" t="s">
        <v>611</v>
      </c>
      <c r="K5499" s="721" t="s">
        <v>612</v>
      </c>
      <c r="L5499" s="732">
        <v>7</v>
      </c>
      <c r="M5499" s="733">
        <v>35260</v>
      </c>
      <c r="N5499" s="734" t="s">
        <v>612</v>
      </c>
      <c r="O5499" s="732">
        <v>0</v>
      </c>
      <c r="P5499" s="733">
        <v>0</v>
      </c>
      <c r="Q5499" s="735" t="str">
        <f t="shared" si="168"/>
        <v>15 - INDETERMINADO</v>
      </c>
      <c r="R5499" s="736" t="s">
        <v>523</v>
      </c>
    </row>
    <row r="5500" spans="1:18" s="28" customFormat="1" ht="12" x14ac:dyDescent="0.2">
      <c r="A5500" s="717" t="s">
        <v>514</v>
      </c>
      <c r="B5500" s="718" t="s">
        <v>549</v>
      </c>
      <c r="C5500" s="718" t="s">
        <v>147</v>
      </c>
      <c r="D5500" s="718" t="s">
        <v>3757</v>
      </c>
      <c r="E5500" s="719">
        <v>3000</v>
      </c>
      <c r="F5500" s="720" t="s">
        <v>3758</v>
      </c>
      <c r="G5500" s="718" t="s">
        <v>3759</v>
      </c>
      <c r="H5500" s="718" t="s">
        <v>930</v>
      </c>
      <c r="I5500" s="718" t="s">
        <v>528</v>
      </c>
      <c r="J5500" s="718" t="s">
        <v>931</v>
      </c>
      <c r="K5500" s="721" t="s">
        <v>557</v>
      </c>
      <c r="L5500" s="732">
        <v>7</v>
      </c>
      <c r="M5500" s="733">
        <v>21600</v>
      </c>
      <c r="N5500" s="734" t="s">
        <v>557</v>
      </c>
      <c r="O5500" s="732">
        <v>0</v>
      </c>
      <c r="P5500" s="733">
        <v>0</v>
      </c>
      <c r="Q5500" s="735" t="str">
        <f t="shared" si="168"/>
        <v>13 - INDETERMINADO</v>
      </c>
      <c r="R5500" s="736" t="s">
        <v>523</v>
      </c>
    </row>
    <row r="5501" spans="1:18" s="28" customFormat="1" ht="12" x14ac:dyDescent="0.2">
      <c r="A5501" s="717" t="s">
        <v>514</v>
      </c>
      <c r="B5501" s="718" t="s">
        <v>549</v>
      </c>
      <c r="C5501" s="718" t="s">
        <v>147</v>
      </c>
      <c r="D5501" s="718" t="s">
        <v>1757</v>
      </c>
      <c r="E5501" s="719">
        <v>3000</v>
      </c>
      <c r="F5501" s="720" t="s">
        <v>3767</v>
      </c>
      <c r="G5501" s="718" t="s">
        <v>3768</v>
      </c>
      <c r="H5501" s="718" t="s">
        <v>565</v>
      </c>
      <c r="I5501" s="718" t="s">
        <v>528</v>
      </c>
      <c r="J5501" s="718" t="s">
        <v>566</v>
      </c>
      <c r="K5501" s="721" t="s">
        <v>557</v>
      </c>
      <c r="L5501" s="732">
        <v>7</v>
      </c>
      <c r="M5501" s="733">
        <v>20754.080000000002</v>
      </c>
      <c r="N5501" s="734" t="s">
        <v>557</v>
      </c>
      <c r="O5501" s="732">
        <v>0</v>
      </c>
      <c r="P5501" s="733">
        <v>0</v>
      </c>
      <c r="Q5501" s="735" t="str">
        <f t="shared" si="168"/>
        <v>13 - INDETERMINADO</v>
      </c>
      <c r="R5501" s="736" t="s">
        <v>523</v>
      </c>
    </row>
    <row r="5502" spans="1:18" s="28" customFormat="1" ht="12" x14ac:dyDescent="0.2">
      <c r="A5502" s="717" t="s">
        <v>514</v>
      </c>
      <c r="B5502" s="718" t="s">
        <v>549</v>
      </c>
      <c r="C5502" s="718" t="s">
        <v>147</v>
      </c>
      <c r="D5502" s="718" t="s">
        <v>544</v>
      </c>
      <c r="E5502" s="719">
        <v>4500</v>
      </c>
      <c r="F5502" s="720" t="s">
        <v>3769</v>
      </c>
      <c r="G5502" s="718" t="s">
        <v>3770</v>
      </c>
      <c r="H5502" s="718" t="s">
        <v>519</v>
      </c>
      <c r="I5502" s="718" t="s">
        <v>528</v>
      </c>
      <c r="J5502" s="718" t="s">
        <v>547</v>
      </c>
      <c r="K5502" s="721" t="s">
        <v>700</v>
      </c>
      <c r="L5502" s="732">
        <v>7</v>
      </c>
      <c r="M5502" s="733">
        <v>32100</v>
      </c>
      <c r="N5502" s="734" t="s">
        <v>700</v>
      </c>
      <c r="O5502" s="732">
        <v>0</v>
      </c>
      <c r="P5502" s="733">
        <v>0</v>
      </c>
      <c r="Q5502" s="735" t="str">
        <f t="shared" si="168"/>
        <v>3 - INDETERMINADO</v>
      </c>
      <c r="R5502" s="736" t="s">
        <v>523</v>
      </c>
    </row>
    <row r="5503" spans="1:18" s="28" customFormat="1" ht="12" x14ac:dyDescent="0.2">
      <c r="A5503" s="717" t="s">
        <v>514</v>
      </c>
      <c r="B5503" s="718" t="s">
        <v>549</v>
      </c>
      <c r="C5503" s="718" t="s">
        <v>147</v>
      </c>
      <c r="D5503" s="718" t="s">
        <v>536</v>
      </c>
      <c r="E5503" s="719">
        <v>3000</v>
      </c>
      <c r="F5503" s="720" t="s">
        <v>3774</v>
      </c>
      <c r="G5503" s="718" t="s">
        <v>3775</v>
      </c>
      <c r="H5503" s="718" t="s">
        <v>527</v>
      </c>
      <c r="I5503" s="718" t="s">
        <v>528</v>
      </c>
      <c r="J5503" s="718" t="s">
        <v>3776</v>
      </c>
      <c r="K5503" s="721" t="s">
        <v>541</v>
      </c>
      <c r="L5503" s="732">
        <v>7</v>
      </c>
      <c r="M5503" s="733">
        <v>21600</v>
      </c>
      <c r="N5503" s="734" t="s">
        <v>541</v>
      </c>
      <c r="O5503" s="732">
        <v>0</v>
      </c>
      <c r="P5503" s="733">
        <v>0</v>
      </c>
      <c r="Q5503" s="735" t="str">
        <f t="shared" si="168"/>
        <v>5 - INDETERMINADO</v>
      </c>
      <c r="R5503" s="736" t="s">
        <v>523</v>
      </c>
    </row>
    <row r="5504" spans="1:18" s="28" customFormat="1" ht="12" x14ac:dyDescent="0.2">
      <c r="A5504" s="717" t="s">
        <v>514</v>
      </c>
      <c r="B5504" s="718" t="s">
        <v>549</v>
      </c>
      <c r="C5504" s="718" t="s">
        <v>147</v>
      </c>
      <c r="D5504" s="718" t="s">
        <v>585</v>
      </c>
      <c r="E5504" s="719">
        <v>3000</v>
      </c>
      <c r="F5504" s="720" t="s">
        <v>3785</v>
      </c>
      <c r="G5504" s="718" t="s">
        <v>3786</v>
      </c>
      <c r="H5504" s="718" t="s">
        <v>565</v>
      </c>
      <c r="I5504" s="718" t="s">
        <v>528</v>
      </c>
      <c r="J5504" s="718" t="s">
        <v>566</v>
      </c>
      <c r="K5504" s="721" t="s">
        <v>557</v>
      </c>
      <c r="L5504" s="732">
        <v>7</v>
      </c>
      <c r="M5504" s="733">
        <v>21600</v>
      </c>
      <c r="N5504" s="734" t="s">
        <v>557</v>
      </c>
      <c r="O5504" s="732">
        <v>0</v>
      </c>
      <c r="P5504" s="733">
        <v>0</v>
      </c>
      <c r="Q5504" s="735" t="str">
        <f t="shared" si="168"/>
        <v>13 - INDETERMINADO</v>
      </c>
      <c r="R5504" s="736" t="s">
        <v>523</v>
      </c>
    </row>
    <row r="5505" spans="1:18" s="28" customFormat="1" ht="12" x14ac:dyDescent="0.2">
      <c r="A5505" s="717" t="s">
        <v>514</v>
      </c>
      <c r="B5505" s="718" t="s">
        <v>549</v>
      </c>
      <c r="C5505" s="718" t="s">
        <v>147</v>
      </c>
      <c r="D5505" s="718" t="s">
        <v>755</v>
      </c>
      <c r="E5505" s="719">
        <v>3000</v>
      </c>
      <c r="F5505" s="720" t="s">
        <v>3799</v>
      </c>
      <c r="G5505" s="718" t="s">
        <v>3800</v>
      </c>
      <c r="H5505" s="718" t="s">
        <v>565</v>
      </c>
      <c r="I5505" s="718" t="s">
        <v>528</v>
      </c>
      <c r="J5505" s="718" t="s">
        <v>566</v>
      </c>
      <c r="K5505" s="721" t="s">
        <v>530</v>
      </c>
      <c r="L5505" s="732">
        <v>7</v>
      </c>
      <c r="M5505" s="733">
        <v>21600</v>
      </c>
      <c r="N5505" s="734" t="s">
        <v>530</v>
      </c>
      <c r="O5505" s="732">
        <v>0</v>
      </c>
      <c r="P5505" s="733">
        <v>0</v>
      </c>
      <c r="Q5505" s="735" t="str">
        <f t="shared" si="168"/>
        <v>4 - INDETERMINADO</v>
      </c>
      <c r="R5505" s="736" t="s">
        <v>523</v>
      </c>
    </row>
    <row r="5506" spans="1:18" s="28" customFormat="1" ht="12" x14ac:dyDescent="0.2">
      <c r="A5506" s="717" t="s">
        <v>514</v>
      </c>
      <c r="B5506" s="718" t="s">
        <v>549</v>
      </c>
      <c r="C5506" s="718" t="s">
        <v>147</v>
      </c>
      <c r="D5506" s="718" t="s">
        <v>581</v>
      </c>
      <c r="E5506" s="719">
        <v>3000</v>
      </c>
      <c r="F5506" s="720" t="s">
        <v>3810</v>
      </c>
      <c r="G5506" s="718" t="s">
        <v>3811</v>
      </c>
      <c r="H5506" s="718" t="s">
        <v>565</v>
      </c>
      <c r="I5506" s="718" t="s">
        <v>528</v>
      </c>
      <c r="J5506" s="718" t="s">
        <v>566</v>
      </c>
      <c r="K5506" s="721" t="s">
        <v>530</v>
      </c>
      <c r="L5506" s="732">
        <v>7</v>
      </c>
      <c r="M5506" s="733">
        <v>21600</v>
      </c>
      <c r="N5506" s="734" t="s">
        <v>530</v>
      </c>
      <c r="O5506" s="732">
        <v>0</v>
      </c>
      <c r="P5506" s="733">
        <v>0</v>
      </c>
      <c r="Q5506" s="735" t="str">
        <f t="shared" si="168"/>
        <v>4 - INDETERMINADO</v>
      </c>
      <c r="R5506" s="736" t="s">
        <v>523</v>
      </c>
    </row>
    <row r="5507" spans="1:18" s="28" customFormat="1" ht="12" x14ac:dyDescent="0.2">
      <c r="A5507" s="717" t="s">
        <v>514</v>
      </c>
      <c r="B5507" s="718" t="s">
        <v>549</v>
      </c>
      <c r="C5507" s="718" t="s">
        <v>147</v>
      </c>
      <c r="D5507" s="718" t="s">
        <v>657</v>
      </c>
      <c r="E5507" s="719">
        <v>3000</v>
      </c>
      <c r="F5507" s="720" t="s">
        <v>3816</v>
      </c>
      <c r="G5507" s="718" t="s">
        <v>3817</v>
      </c>
      <c r="H5507" s="718"/>
      <c r="I5507" s="718" t="s">
        <v>520</v>
      </c>
      <c r="J5507" s="718" t="s">
        <v>3818</v>
      </c>
      <c r="K5507" s="721" t="s">
        <v>612</v>
      </c>
      <c r="L5507" s="732">
        <v>7</v>
      </c>
      <c r="M5507" s="733">
        <v>21500</v>
      </c>
      <c r="N5507" s="734" t="s">
        <v>612</v>
      </c>
      <c r="O5507" s="732">
        <v>0</v>
      </c>
      <c r="P5507" s="733">
        <v>0</v>
      </c>
      <c r="Q5507" s="735" t="str">
        <f t="shared" si="168"/>
        <v>15 - INDETERMINADO</v>
      </c>
      <c r="R5507" s="736" t="s">
        <v>523</v>
      </c>
    </row>
    <row r="5508" spans="1:18" s="28" customFormat="1" ht="12" x14ac:dyDescent="0.2">
      <c r="A5508" s="717" t="s">
        <v>514</v>
      </c>
      <c r="B5508" s="718" t="s">
        <v>549</v>
      </c>
      <c r="C5508" s="718" t="s">
        <v>147</v>
      </c>
      <c r="D5508" s="718" t="s">
        <v>2005</v>
      </c>
      <c r="E5508" s="719">
        <v>3000</v>
      </c>
      <c r="F5508" s="720" t="s">
        <v>3821</v>
      </c>
      <c r="G5508" s="718" t="s">
        <v>3822</v>
      </c>
      <c r="H5508" s="718"/>
      <c r="I5508" s="718" t="s">
        <v>520</v>
      </c>
      <c r="J5508" s="718" t="s">
        <v>983</v>
      </c>
      <c r="K5508" s="721" t="s">
        <v>557</v>
      </c>
      <c r="L5508" s="732">
        <v>7</v>
      </c>
      <c r="M5508" s="733">
        <v>21600</v>
      </c>
      <c r="N5508" s="734" t="s">
        <v>557</v>
      </c>
      <c r="O5508" s="732">
        <v>0</v>
      </c>
      <c r="P5508" s="733">
        <v>0</v>
      </c>
      <c r="Q5508" s="735" t="str">
        <f t="shared" si="168"/>
        <v>13 - INDETERMINADO</v>
      </c>
      <c r="R5508" s="736" t="s">
        <v>523</v>
      </c>
    </row>
    <row r="5509" spans="1:18" s="28" customFormat="1" ht="12" x14ac:dyDescent="0.2">
      <c r="A5509" s="717" t="s">
        <v>514</v>
      </c>
      <c r="B5509" s="718" t="s">
        <v>549</v>
      </c>
      <c r="C5509" s="718" t="s">
        <v>147</v>
      </c>
      <c r="D5509" s="718" t="s">
        <v>536</v>
      </c>
      <c r="E5509" s="719">
        <v>3000</v>
      </c>
      <c r="F5509" s="720" t="s">
        <v>3825</v>
      </c>
      <c r="G5509" s="718" t="s">
        <v>3826</v>
      </c>
      <c r="H5509" s="718" t="s">
        <v>930</v>
      </c>
      <c r="I5509" s="718" t="s">
        <v>520</v>
      </c>
      <c r="J5509" s="718" t="s">
        <v>1635</v>
      </c>
      <c r="K5509" s="721" t="s">
        <v>541</v>
      </c>
      <c r="L5509" s="732">
        <v>7</v>
      </c>
      <c r="M5509" s="733">
        <v>21600</v>
      </c>
      <c r="N5509" s="734" t="s">
        <v>541</v>
      </c>
      <c r="O5509" s="732">
        <v>0</v>
      </c>
      <c r="P5509" s="733">
        <v>0</v>
      </c>
      <c r="Q5509" s="735" t="str">
        <f t="shared" si="168"/>
        <v>5 - INDETERMINADO</v>
      </c>
      <c r="R5509" s="736" t="s">
        <v>523</v>
      </c>
    </row>
    <row r="5510" spans="1:18" s="28" customFormat="1" ht="12" x14ac:dyDescent="0.2">
      <c r="A5510" s="717" t="s">
        <v>514</v>
      </c>
      <c r="B5510" s="718" t="s">
        <v>549</v>
      </c>
      <c r="C5510" s="718" t="s">
        <v>147</v>
      </c>
      <c r="D5510" s="718" t="s">
        <v>554</v>
      </c>
      <c r="E5510" s="719">
        <v>3000</v>
      </c>
      <c r="F5510" s="720" t="s">
        <v>3829</v>
      </c>
      <c r="G5510" s="718" t="s">
        <v>3830</v>
      </c>
      <c r="H5510" s="718" t="s">
        <v>527</v>
      </c>
      <c r="I5510" s="718" t="s">
        <v>520</v>
      </c>
      <c r="J5510" s="718" t="s">
        <v>3831</v>
      </c>
      <c r="K5510" s="721" t="s">
        <v>557</v>
      </c>
      <c r="L5510" s="732">
        <v>7</v>
      </c>
      <c r="M5510" s="733">
        <v>20806.810000000001</v>
      </c>
      <c r="N5510" s="734" t="s">
        <v>557</v>
      </c>
      <c r="O5510" s="732">
        <v>0</v>
      </c>
      <c r="P5510" s="733">
        <v>0</v>
      </c>
      <c r="Q5510" s="735" t="str">
        <f t="shared" si="168"/>
        <v>13 - INDETERMINADO</v>
      </c>
      <c r="R5510" s="736" t="s">
        <v>523</v>
      </c>
    </row>
    <row r="5511" spans="1:18" s="28" customFormat="1" ht="12" x14ac:dyDescent="0.2">
      <c r="A5511" s="717" t="s">
        <v>514</v>
      </c>
      <c r="B5511" s="718" t="s">
        <v>549</v>
      </c>
      <c r="C5511" s="718" t="s">
        <v>147</v>
      </c>
      <c r="D5511" s="718" t="s">
        <v>2382</v>
      </c>
      <c r="E5511" s="719">
        <v>3000</v>
      </c>
      <c r="F5511" s="720" t="s">
        <v>3832</v>
      </c>
      <c r="G5511" s="718" t="s">
        <v>3833</v>
      </c>
      <c r="H5511" s="718" t="s">
        <v>527</v>
      </c>
      <c r="I5511" s="718" t="s">
        <v>520</v>
      </c>
      <c r="J5511" s="718" t="s">
        <v>3834</v>
      </c>
      <c r="K5511" s="721" t="s">
        <v>530</v>
      </c>
      <c r="L5511" s="732">
        <v>7</v>
      </c>
      <c r="M5511" s="733">
        <v>21600</v>
      </c>
      <c r="N5511" s="734" t="s">
        <v>530</v>
      </c>
      <c r="O5511" s="732">
        <v>0</v>
      </c>
      <c r="P5511" s="733">
        <v>0</v>
      </c>
      <c r="Q5511" s="735" t="str">
        <f t="shared" si="168"/>
        <v>4 - INDETERMINADO</v>
      </c>
      <c r="R5511" s="736" t="s">
        <v>523</v>
      </c>
    </row>
    <row r="5512" spans="1:18" s="28" customFormat="1" ht="12" x14ac:dyDescent="0.2">
      <c r="A5512" s="717" t="s">
        <v>514</v>
      </c>
      <c r="B5512" s="718" t="s">
        <v>549</v>
      </c>
      <c r="C5512" s="718" t="s">
        <v>147</v>
      </c>
      <c r="D5512" s="718" t="s">
        <v>554</v>
      </c>
      <c r="E5512" s="719">
        <v>3000</v>
      </c>
      <c r="F5512" s="720" t="s">
        <v>3835</v>
      </c>
      <c r="G5512" s="718" t="s">
        <v>3836</v>
      </c>
      <c r="H5512" s="718" t="s">
        <v>519</v>
      </c>
      <c r="I5512" s="718" t="s">
        <v>528</v>
      </c>
      <c r="J5512" s="718" t="s">
        <v>547</v>
      </c>
      <c r="K5512" s="721" t="s">
        <v>557</v>
      </c>
      <c r="L5512" s="732">
        <v>7</v>
      </c>
      <c r="M5512" s="733">
        <v>21600</v>
      </c>
      <c r="N5512" s="734" t="s">
        <v>557</v>
      </c>
      <c r="O5512" s="732">
        <v>0</v>
      </c>
      <c r="P5512" s="733">
        <v>0</v>
      </c>
      <c r="Q5512" s="735" t="str">
        <f t="shared" si="168"/>
        <v>13 - INDETERMINADO</v>
      </c>
      <c r="R5512" s="736" t="s">
        <v>523</v>
      </c>
    </row>
    <row r="5513" spans="1:18" s="28" customFormat="1" ht="12" x14ac:dyDescent="0.2">
      <c r="A5513" s="717" t="s">
        <v>514</v>
      </c>
      <c r="B5513" s="718" t="s">
        <v>549</v>
      </c>
      <c r="C5513" s="718" t="s">
        <v>147</v>
      </c>
      <c r="D5513" s="718" t="s">
        <v>554</v>
      </c>
      <c r="E5513" s="719">
        <v>3000</v>
      </c>
      <c r="F5513" s="720" t="s">
        <v>3839</v>
      </c>
      <c r="G5513" s="718" t="s">
        <v>3840</v>
      </c>
      <c r="H5513" s="718"/>
      <c r="I5513" s="718" t="s">
        <v>520</v>
      </c>
      <c r="J5513" s="718" t="s">
        <v>2196</v>
      </c>
      <c r="K5513" s="721" t="s">
        <v>557</v>
      </c>
      <c r="L5513" s="732">
        <v>7</v>
      </c>
      <c r="M5513" s="733">
        <v>21600</v>
      </c>
      <c r="N5513" s="734" t="s">
        <v>557</v>
      </c>
      <c r="O5513" s="732">
        <v>0</v>
      </c>
      <c r="P5513" s="733">
        <v>0</v>
      </c>
      <c r="Q5513" s="735" t="str">
        <f t="shared" si="168"/>
        <v>13 - INDETERMINADO</v>
      </c>
      <c r="R5513" s="736" t="s">
        <v>523</v>
      </c>
    </row>
    <row r="5514" spans="1:18" s="28" customFormat="1" ht="12" x14ac:dyDescent="0.2">
      <c r="A5514" s="717" t="s">
        <v>514</v>
      </c>
      <c r="B5514" s="718" t="s">
        <v>549</v>
      </c>
      <c r="C5514" s="718" t="s">
        <v>147</v>
      </c>
      <c r="D5514" s="718" t="s">
        <v>1728</v>
      </c>
      <c r="E5514" s="719">
        <v>5500</v>
      </c>
      <c r="F5514" s="720" t="s">
        <v>3849</v>
      </c>
      <c r="G5514" s="718" t="s">
        <v>3850</v>
      </c>
      <c r="H5514" s="718" t="s">
        <v>519</v>
      </c>
      <c r="I5514" s="718" t="s">
        <v>528</v>
      </c>
      <c r="J5514" s="718" t="s">
        <v>714</v>
      </c>
      <c r="K5514" s="721" t="s">
        <v>1153</v>
      </c>
      <c r="L5514" s="732">
        <v>7</v>
      </c>
      <c r="M5514" s="733">
        <v>39100</v>
      </c>
      <c r="N5514" s="734" t="s">
        <v>1153</v>
      </c>
      <c r="O5514" s="732">
        <v>0</v>
      </c>
      <c r="P5514" s="733">
        <v>0</v>
      </c>
      <c r="Q5514" s="735" t="str">
        <f t="shared" si="168"/>
        <v>17 - INDETERMINADO</v>
      </c>
      <c r="R5514" s="736" t="s">
        <v>523</v>
      </c>
    </row>
    <row r="5515" spans="1:18" s="28" customFormat="1" ht="12" x14ac:dyDescent="0.2">
      <c r="A5515" s="717" t="s">
        <v>514</v>
      </c>
      <c r="B5515" s="718" t="s">
        <v>549</v>
      </c>
      <c r="C5515" s="718" t="s">
        <v>147</v>
      </c>
      <c r="D5515" s="718" t="s">
        <v>661</v>
      </c>
      <c r="E5515" s="719">
        <v>3000</v>
      </c>
      <c r="F5515" s="720" t="s">
        <v>3863</v>
      </c>
      <c r="G5515" s="718" t="s">
        <v>3864</v>
      </c>
      <c r="H5515" s="718" t="s">
        <v>527</v>
      </c>
      <c r="I5515" s="718" t="s">
        <v>528</v>
      </c>
      <c r="J5515" s="718" t="s">
        <v>1397</v>
      </c>
      <c r="K5515" s="721" t="s">
        <v>557</v>
      </c>
      <c r="L5515" s="732">
        <v>7</v>
      </c>
      <c r="M5515" s="733">
        <v>21293.33</v>
      </c>
      <c r="N5515" s="734" t="s">
        <v>557</v>
      </c>
      <c r="O5515" s="732">
        <v>0</v>
      </c>
      <c r="P5515" s="733">
        <v>0</v>
      </c>
      <c r="Q5515" s="735" t="str">
        <f t="shared" si="168"/>
        <v>13 - INDETERMINADO</v>
      </c>
      <c r="R5515" s="736" t="s">
        <v>523</v>
      </c>
    </row>
    <row r="5516" spans="1:18" s="28" customFormat="1" ht="12" x14ac:dyDescent="0.2">
      <c r="A5516" s="717" t="s">
        <v>514</v>
      </c>
      <c r="B5516" s="718" t="s">
        <v>549</v>
      </c>
      <c r="C5516" s="718" t="s">
        <v>147</v>
      </c>
      <c r="D5516" s="718" t="s">
        <v>1488</v>
      </c>
      <c r="E5516" s="719">
        <v>3000</v>
      </c>
      <c r="F5516" s="720" t="s">
        <v>3868</v>
      </c>
      <c r="G5516" s="718" t="s">
        <v>3869</v>
      </c>
      <c r="H5516" s="718" t="s">
        <v>519</v>
      </c>
      <c r="I5516" s="718" t="s">
        <v>520</v>
      </c>
      <c r="J5516" s="718" t="s">
        <v>534</v>
      </c>
      <c r="K5516" s="721" t="s">
        <v>612</v>
      </c>
      <c r="L5516" s="732">
        <v>7</v>
      </c>
      <c r="M5516" s="733">
        <v>21033.33</v>
      </c>
      <c r="N5516" s="734" t="s">
        <v>612</v>
      </c>
      <c r="O5516" s="732">
        <v>0</v>
      </c>
      <c r="P5516" s="733">
        <v>0</v>
      </c>
      <c r="Q5516" s="735" t="str">
        <f t="shared" si="168"/>
        <v>15 - INDETERMINADO</v>
      </c>
      <c r="R5516" s="736" t="s">
        <v>523</v>
      </c>
    </row>
    <row r="5517" spans="1:18" s="28" customFormat="1" ht="12" x14ac:dyDescent="0.2">
      <c r="A5517" s="717" t="s">
        <v>514</v>
      </c>
      <c r="B5517" s="718" t="s">
        <v>549</v>
      </c>
      <c r="C5517" s="718" t="s">
        <v>147</v>
      </c>
      <c r="D5517" s="718" t="s">
        <v>2382</v>
      </c>
      <c r="E5517" s="719">
        <v>3000</v>
      </c>
      <c r="F5517" s="720" t="s">
        <v>3870</v>
      </c>
      <c r="G5517" s="718" t="s">
        <v>3871</v>
      </c>
      <c r="H5517" s="718" t="s">
        <v>527</v>
      </c>
      <c r="I5517" s="718" t="s">
        <v>520</v>
      </c>
      <c r="J5517" s="718" t="s">
        <v>3834</v>
      </c>
      <c r="K5517" s="721" t="s">
        <v>530</v>
      </c>
      <c r="L5517" s="732">
        <v>7</v>
      </c>
      <c r="M5517" s="733">
        <v>21090</v>
      </c>
      <c r="N5517" s="734" t="s">
        <v>530</v>
      </c>
      <c r="O5517" s="732">
        <v>0</v>
      </c>
      <c r="P5517" s="733">
        <v>0</v>
      </c>
      <c r="Q5517" s="735" t="str">
        <f t="shared" si="168"/>
        <v>4 - INDETERMINADO</v>
      </c>
      <c r="R5517" s="736" t="s">
        <v>523</v>
      </c>
    </row>
    <row r="5518" spans="1:18" s="28" customFormat="1" ht="12" x14ac:dyDescent="0.2">
      <c r="A5518" s="717" t="s">
        <v>514</v>
      </c>
      <c r="B5518" s="718" t="s">
        <v>549</v>
      </c>
      <c r="C5518" s="718" t="s">
        <v>147</v>
      </c>
      <c r="D5518" s="718" t="s">
        <v>3125</v>
      </c>
      <c r="E5518" s="719">
        <v>3000</v>
      </c>
      <c r="F5518" s="720" t="s">
        <v>3872</v>
      </c>
      <c r="G5518" s="718" t="s">
        <v>3873</v>
      </c>
      <c r="H5518" s="718" t="s">
        <v>527</v>
      </c>
      <c r="I5518" s="718" t="s">
        <v>528</v>
      </c>
      <c r="J5518" s="718" t="s">
        <v>664</v>
      </c>
      <c r="K5518" s="721" t="s">
        <v>700</v>
      </c>
      <c r="L5518" s="732">
        <v>7</v>
      </c>
      <c r="M5518" s="733">
        <v>21193.33</v>
      </c>
      <c r="N5518" s="734" t="s">
        <v>700</v>
      </c>
      <c r="O5518" s="732">
        <v>0</v>
      </c>
      <c r="P5518" s="733">
        <v>0</v>
      </c>
      <c r="Q5518" s="735" t="str">
        <f t="shared" si="168"/>
        <v>3 - INDETERMINADO</v>
      </c>
      <c r="R5518" s="736" t="s">
        <v>523</v>
      </c>
    </row>
    <row r="5519" spans="1:18" s="28" customFormat="1" ht="12" x14ac:dyDescent="0.2">
      <c r="A5519" s="717" t="s">
        <v>514</v>
      </c>
      <c r="B5519" s="718" t="s">
        <v>549</v>
      </c>
      <c r="C5519" s="718" t="s">
        <v>147</v>
      </c>
      <c r="D5519" s="718" t="s">
        <v>1488</v>
      </c>
      <c r="E5519" s="719">
        <v>3000</v>
      </c>
      <c r="F5519" s="720" t="s">
        <v>3874</v>
      </c>
      <c r="G5519" s="718" t="s">
        <v>3875</v>
      </c>
      <c r="H5519" s="718" t="s">
        <v>519</v>
      </c>
      <c r="I5519" s="718" t="s">
        <v>520</v>
      </c>
      <c r="J5519" s="718" t="s">
        <v>1147</v>
      </c>
      <c r="K5519" s="721" t="s">
        <v>612</v>
      </c>
      <c r="L5519" s="732">
        <v>7</v>
      </c>
      <c r="M5519" s="733">
        <v>21400</v>
      </c>
      <c r="N5519" s="734" t="s">
        <v>612</v>
      </c>
      <c r="O5519" s="732">
        <v>0</v>
      </c>
      <c r="P5519" s="733">
        <v>0</v>
      </c>
      <c r="Q5519" s="735" t="str">
        <f t="shared" si="168"/>
        <v>15 - INDETERMINADO</v>
      </c>
      <c r="R5519" s="736" t="s">
        <v>523</v>
      </c>
    </row>
    <row r="5520" spans="1:18" s="28" customFormat="1" ht="12" x14ac:dyDescent="0.2">
      <c r="A5520" s="717" t="s">
        <v>514</v>
      </c>
      <c r="B5520" s="718" t="s">
        <v>549</v>
      </c>
      <c r="C5520" s="718" t="s">
        <v>147</v>
      </c>
      <c r="D5520" s="718" t="s">
        <v>536</v>
      </c>
      <c r="E5520" s="719">
        <v>3000</v>
      </c>
      <c r="F5520" s="720" t="s">
        <v>3876</v>
      </c>
      <c r="G5520" s="718" t="s">
        <v>3877</v>
      </c>
      <c r="H5520" s="718" t="s">
        <v>527</v>
      </c>
      <c r="I5520" s="718" t="s">
        <v>528</v>
      </c>
      <c r="J5520" s="718" t="s">
        <v>3878</v>
      </c>
      <c r="K5520" s="721" t="s">
        <v>541</v>
      </c>
      <c r="L5520" s="732">
        <v>7</v>
      </c>
      <c r="M5520" s="733">
        <v>21600</v>
      </c>
      <c r="N5520" s="734" t="s">
        <v>541</v>
      </c>
      <c r="O5520" s="732">
        <v>0</v>
      </c>
      <c r="P5520" s="733">
        <v>0</v>
      </c>
      <c r="Q5520" s="735" t="str">
        <f t="shared" si="168"/>
        <v>5 - INDETERMINADO</v>
      </c>
      <c r="R5520" s="736" t="s">
        <v>523</v>
      </c>
    </row>
    <row r="5521" spans="1:18" s="28" customFormat="1" ht="12" x14ac:dyDescent="0.2">
      <c r="A5521" s="717" t="s">
        <v>514</v>
      </c>
      <c r="B5521" s="718" t="s">
        <v>549</v>
      </c>
      <c r="C5521" s="718" t="s">
        <v>147</v>
      </c>
      <c r="D5521" s="718" t="s">
        <v>900</v>
      </c>
      <c r="E5521" s="719">
        <v>5000</v>
      </c>
      <c r="F5521" s="720" t="s">
        <v>3885</v>
      </c>
      <c r="G5521" s="718" t="s">
        <v>3886</v>
      </c>
      <c r="H5521" s="718" t="s">
        <v>565</v>
      </c>
      <c r="I5521" s="718" t="s">
        <v>528</v>
      </c>
      <c r="J5521" s="718" t="s">
        <v>566</v>
      </c>
      <c r="K5521" s="721" t="s">
        <v>557</v>
      </c>
      <c r="L5521" s="732">
        <v>7</v>
      </c>
      <c r="M5521" s="733">
        <v>35600</v>
      </c>
      <c r="N5521" s="734" t="s">
        <v>557</v>
      </c>
      <c r="O5521" s="732">
        <v>0</v>
      </c>
      <c r="P5521" s="733">
        <v>0</v>
      </c>
      <c r="Q5521" s="735" t="str">
        <f t="shared" si="168"/>
        <v>13 - INDETERMINADO</v>
      </c>
      <c r="R5521" s="736" t="s">
        <v>523</v>
      </c>
    </row>
    <row r="5522" spans="1:18" s="28" customFormat="1" ht="12" x14ac:dyDescent="0.2">
      <c r="A5522" s="717" t="s">
        <v>514</v>
      </c>
      <c r="B5522" s="718" t="s">
        <v>549</v>
      </c>
      <c r="C5522" s="718" t="s">
        <v>147</v>
      </c>
      <c r="D5522" s="718" t="s">
        <v>585</v>
      </c>
      <c r="E5522" s="719">
        <v>3000</v>
      </c>
      <c r="F5522" s="720" t="s">
        <v>3891</v>
      </c>
      <c r="G5522" s="718" t="s">
        <v>3892</v>
      </c>
      <c r="H5522" s="718" t="s">
        <v>565</v>
      </c>
      <c r="I5522" s="718" t="s">
        <v>520</v>
      </c>
      <c r="J5522" s="718" t="s">
        <v>852</v>
      </c>
      <c r="K5522" s="721" t="s">
        <v>530</v>
      </c>
      <c r="L5522" s="732">
        <v>7</v>
      </c>
      <c r="M5522" s="733">
        <v>20890.169999999998</v>
      </c>
      <c r="N5522" s="734" t="s">
        <v>530</v>
      </c>
      <c r="O5522" s="732">
        <v>0</v>
      </c>
      <c r="P5522" s="733">
        <v>0</v>
      </c>
      <c r="Q5522" s="735" t="str">
        <f t="shared" si="168"/>
        <v>4 - INDETERMINADO</v>
      </c>
      <c r="R5522" s="736" t="s">
        <v>523</v>
      </c>
    </row>
    <row r="5523" spans="1:18" s="28" customFormat="1" ht="12" x14ac:dyDescent="0.2">
      <c r="A5523" s="717" t="s">
        <v>514</v>
      </c>
      <c r="B5523" s="718" t="s">
        <v>549</v>
      </c>
      <c r="C5523" s="718" t="s">
        <v>147</v>
      </c>
      <c r="D5523" s="718" t="s">
        <v>2080</v>
      </c>
      <c r="E5523" s="719">
        <v>5000</v>
      </c>
      <c r="F5523" s="720" t="s">
        <v>3911</v>
      </c>
      <c r="G5523" s="718" t="s">
        <v>3912</v>
      </c>
      <c r="H5523" s="718" t="s">
        <v>527</v>
      </c>
      <c r="I5523" s="718" t="s">
        <v>528</v>
      </c>
      <c r="J5523" s="718" t="s">
        <v>3913</v>
      </c>
      <c r="K5523" s="721" t="s">
        <v>612</v>
      </c>
      <c r="L5523" s="732">
        <v>7</v>
      </c>
      <c r="M5523" s="733">
        <v>35600</v>
      </c>
      <c r="N5523" s="734" t="s">
        <v>612</v>
      </c>
      <c r="O5523" s="732">
        <v>0</v>
      </c>
      <c r="P5523" s="733">
        <v>0</v>
      </c>
      <c r="Q5523" s="735" t="str">
        <f t="shared" si="168"/>
        <v>15 - INDETERMINADO</v>
      </c>
      <c r="R5523" s="736" t="s">
        <v>523</v>
      </c>
    </row>
    <row r="5524" spans="1:18" s="28" customFormat="1" ht="12" x14ac:dyDescent="0.2">
      <c r="A5524" s="717" t="s">
        <v>514</v>
      </c>
      <c r="B5524" s="718" t="s">
        <v>549</v>
      </c>
      <c r="C5524" s="718" t="s">
        <v>147</v>
      </c>
      <c r="D5524" s="718" t="s">
        <v>585</v>
      </c>
      <c r="E5524" s="719">
        <v>3000</v>
      </c>
      <c r="F5524" s="720" t="s">
        <v>3952</v>
      </c>
      <c r="G5524" s="718" t="s">
        <v>3953</v>
      </c>
      <c r="H5524" s="718" t="s">
        <v>527</v>
      </c>
      <c r="I5524" s="718" t="s">
        <v>528</v>
      </c>
      <c r="J5524" s="718" t="s">
        <v>3954</v>
      </c>
      <c r="K5524" s="721" t="s">
        <v>557</v>
      </c>
      <c r="L5524" s="732">
        <v>7</v>
      </c>
      <c r="M5524" s="733">
        <v>21600</v>
      </c>
      <c r="N5524" s="734" t="s">
        <v>557</v>
      </c>
      <c r="O5524" s="732">
        <v>0</v>
      </c>
      <c r="P5524" s="733">
        <v>0</v>
      </c>
      <c r="Q5524" s="735" t="str">
        <f t="shared" si="168"/>
        <v>13 - INDETERMINADO</v>
      </c>
      <c r="R5524" s="736" t="s">
        <v>523</v>
      </c>
    </row>
    <row r="5525" spans="1:18" s="28" customFormat="1" ht="12" x14ac:dyDescent="0.2">
      <c r="A5525" s="717" t="s">
        <v>514</v>
      </c>
      <c r="B5525" s="718" t="s">
        <v>549</v>
      </c>
      <c r="C5525" s="718" t="s">
        <v>147</v>
      </c>
      <c r="D5525" s="718" t="s">
        <v>618</v>
      </c>
      <c r="E5525" s="719">
        <v>3000</v>
      </c>
      <c r="F5525" s="720" t="s">
        <v>3957</v>
      </c>
      <c r="G5525" s="718" t="s">
        <v>3958</v>
      </c>
      <c r="H5525" s="718" t="s">
        <v>539</v>
      </c>
      <c r="I5525" s="718" t="s">
        <v>528</v>
      </c>
      <c r="J5525" s="718" t="s">
        <v>1517</v>
      </c>
      <c r="K5525" s="721" t="s">
        <v>557</v>
      </c>
      <c r="L5525" s="732">
        <v>5</v>
      </c>
      <c r="M5525" s="733">
        <v>15300</v>
      </c>
      <c r="N5525" s="734" t="s">
        <v>542</v>
      </c>
      <c r="O5525" s="732">
        <v>0</v>
      </c>
      <c r="P5525" s="733">
        <v>0</v>
      </c>
      <c r="Q5525" s="735"/>
      <c r="R5525" s="736" t="s">
        <v>543</v>
      </c>
    </row>
    <row r="5526" spans="1:18" s="28" customFormat="1" ht="12" x14ac:dyDescent="0.2">
      <c r="A5526" s="717" t="s">
        <v>514</v>
      </c>
      <c r="B5526" s="718" t="s">
        <v>549</v>
      </c>
      <c r="C5526" s="718" t="s">
        <v>147</v>
      </c>
      <c r="D5526" s="718" t="s">
        <v>3966</v>
      </c>
      <c r="E5526" s="719">
        <v>6000</v>
      </c>
      <c r="F5526" s="720" t="s">
        <v>3967</v>
      </c>
      <c r="G5526" s="718" t="s">
        <v>3968</v>
      </c>
      <c r="H5526" s="718" t="s">
        <v>519</v>
      </c>
      <c r="I5526" s="718" t="s">
        <v>528</v>
      </c>
      <c r="J5526" s="718" t="s">
        <v>3969</v>
      </c>
      <c r="K5526" s="721" t="s">
        <v>567</v>
      </c>
      <c r="L5526" s="732">
        <v>7</v>
      </c>
      <c r="M5526" s="733">
        <v>42600</v>
      </c>
      <c r="N5526" s="734" t="s">
        <v>567</v>
      </c>
      <c r="O5526" s="732">
        <v>0</v>
      </c>
      <c r="P5526" s="733">
        <v>0</v>
      </c>
      <c r="Q5526" s="735" t="str">
        <f t="shared" ref="Q5526:Q5532" si="169">+N5526</f>
        <v>16 - INDETERMINADO</v>
      </c>
      <c r="R5526" s="736" t="s">
        <v>523</v>
      </c>
    </row>
    <row r="5527" spans="1:18" s="28" customFormat="1" ht="12" x14ac:dyDescent="0.2">
      <c r="A5527" s="717" t="s">
        <v>514</v>
      </c>
      <c r="B5527" s="718" t="s">
        <v>549</v>
      </c>
      <c r="C5527" s="718" t="s">
        <v>147</v>
      </c>
      <c r="D5527" s="718" t="s">
        <v>544</v>
      </c>
      <c r="E5527" s="719">
        <v>4500</v>
      </c>
      <c r="F5527" s="720" t="s">
        <v>3970</v>
      </c>
      <c r="G5527" s="718" t="s">
        <v>3971</v>
      </c>
      <c r="H5527" s="718" t="s">
        <v>519</v>
      </c>
      <c r="I5527" s="718" t="s">
        <v>528</v>
      </c>
      <c r="J5527" s="718" t="s">
        <v>547</v>
      </c>
      <c r="K5527" s="721" t="s">
        <v>530</v>
      </c>
      <c r="L5527" s="732">
        <v>7</v>
      </c>
      <c r="M5527" s="733">
        <v>32100</v>
      </c>
      <c r="N5527" s="734" t="s">
        <v>530</v>
      </c>
      <c r="O5527" s="732">
        <v>0</v>
      </c>
      <c r="P5527" s="733">
        <v>0</v>
      </c>
      <c r="Q5527" s="735" t="str">
        <f t="shared" si="169"/>
        <v>4 - INDETERMINADO</v>
      </c>
      <c r="R5527" s="736" t="s">
        <v>523</v>
      </c>
    </row>
    <row r="5528" spans="1:18" s="28" customFormat="1" ht="12" x14ac:dyDescent="0.2">
      <c r="A5528" s="717" t="s">
        <v>514</v>
      </c>
      <c r="B5528" s="718" t="s">
        <v>549</v>
      </c>
      <c r="C5528" s="718" t="s">
        <v>147</v>
      </c>
      <c r="D5528" s="718" t="s">
        <v>657</v>
      </c>
      <c r="E5528" s="719">
        <v>3000</v>
      </c>
      <c r="F5528" s="720" t="s">
        <v>3985</v>
      </c>
      <c r="G5528" s="718" t="s">
        <v>3986</v>
      </c>
      <c r="H5528" s="718" t="s">
        <v>527</v>
      </c>
      <c r="I5528" s="718" t="s">
        <v>528</v>
      </c>
      <c r="J5528" s="718" t="s">
        <v>1618</v>
      </c>
      <c r="K5528" s="721" t="s">
        <v>612</v>
      </c>
      <c r="L5528" s="732">
        <v>7</v>
      </c>
      <c r="M5528" s="733">
        <v>20855.38</v>
      </c>
      <c r="N5528" s="734" t="s">
        <v>612</v>
      </c>
      <c r="O5528" s="732">
        <v>0</v>
      </c>
      <c r="P5528" s="733">
        <v>0</v>
      </c>
      <c r="Q5528" s="735" t="str">
        <f t="shared" si="169"/>
        <v>15 - INDETERMINADO</v>
      </c>
      <c r="R5528" s="736" t="s">
        <v>523</v>
      </c>
    </row>
    <row r="5529" spans="1:18" s="28" customFormat="1" ht="12" x14ac:dyDescent="0.2">
      <c r="A5529" s="717" t="s">
        <v>514</v>
      </c>
      <c r="B5529" s="718" t="s">
        <v>549</v>
      </c>
      <c r="C5529" s="718" t="s">
        <v>147</v>
      </c>
      <c r="D5529" s="718" t="s">
        <v>804</v>
      </c>
      <c r="E5529" s="719">
        <v>3000</v>
      </c>
      <c r="F5529" s="720" t="s">
        <v>3987</v>
      </c>
      <c r="G5529" s="718" t="s">
        <v>3988</v>
      </c>
      <c r="H5529" s="718"/>
      <c r="I5529" s="718" t="s">
        <v>528</v>
      </c>
      <c r="J5529" s="718" t="s">
        <v>3989</v>
      </c>
      <c r="K5529" s="721" t="s">
        <v>557</v>
      </c>
      <c r="L5529" s="732">
        <v>7</v>
      </c>
      <c r="M5529" s="733">
        <v>20748.71</v>
      </c>
      <c r="N5529" s="734" t="s">
        <v>557</v>
      </c>
      <c r="O5529" s="732">
        <v>0</v>
      </c>
      <c r="P5529" s="733">
        <v>0</v>
      </c>
      <c r="Q5529" s="735" t="str">
        <f t="shared" si="169"/>
        <v>13 - INDETERMINADO</v>
      </c>
      <c r="R5529" s="736" t="s">
        <v>523</v>
      </c>
    </row>
    <row r="5530" spans="1:18" s="28" customFormat="1" ht="12" x14ac:dyDescent="0.2">
      <c r="A5530" s="717" t="s">
        <v>514</v>
      </c>
      <c r="B5530" s="718" t="s">
        <v>549</v>
      </c>
      <c r="C5530" s="718" t="s">
        <v>147</v>
      </c>
      <c r="D5530" s="718" t="s">
        <v>841</v>
      </c>
      <c r="E5530" s="719">
        <v>3000</v>
      </c>
      <c r="F5530" s="720" t="s">
        <v>3995</v>
      </c>
      <c r="G5530" s="718" t="s">
        <v>3996</v>
      </c>
      <c r="H5530" s="718" t="s">
        <v>519</v>
      </c>
      <c r="I5530" s="718" t="s">
        <v>528</v>
      </c>
      <c r="J5530" s="718" t="s">
        <v>547</v>
      </c>
      <c r="K5530" s="721" t="s">
        <v>700</v>
      </c>
      <c r="L5530" s="732">
        <v>5</v>
      </c>
      <c r="M5530" s="733">
        <v>12600</v>
      </c>
      <c r="N5530" s="734" t="s">
        <v>700</v>
      </c>
      <c r="O5530" s="732">
        <v>0</v>
      </c>
      <c r="P5530" s="733">
        <v>0</v>
      </c>
      <c r="Q5530" s="735" t="str">
        <f t="shared" si="169"/>
        <v>3 - INDETERMINADO</v>
      </c>
      <c r="R5530" s="736" t="s">
        <v>523</v>
      </c>
    </row>
    <row r="5531" spans="1:18" s="28" customFormat="1" ht="12" x14ac:dyDescent="0.2">
      <c r="A5531" s="717" t="s">
        <v>514</v>
      </c>
      <c r="B5531" s="718" t="s">
        <v>549</v>
      </c>
      <c r="C5531" s="718" t="s">
        <v>147</v>
      </c>
      <c r="D5531" s="718" t="s">
        <v>676</v>
      </c>
      <c r="E5531" s="719">
        <v>3000</v>
      </c>
      <c r="F5531" s="720" t="s">
        <v>4007</v>
      </c>
      <c r="G5531" s="718" t="s">
        <v>4008</v>
      </c>
      <c r="H5531" s="718" t="s">
        <v>527</v>
      </c>
      <c r="I5531" s="718" t="s">
        <v>520</v>
      </c>
      <c r="J5531" s="718" t="s">
        <v>803</v>
      </c>
      <c r="K5531" s="721" t="s">
        <v>700</v>
      </c>
      <c r="L5531" s="732">
        <v>7</v>
      </c>
      <c r="M5531" s="733">
        <v>21600</v>
      </c>
      <c r="N5531" s="734" t="s">
        <v>700</v>
      </c>
      <c r="O5531" s="732">
        <v>0</v>
      </c>
      <c r="P5531" s="733">
        <v>0</v>
      </c>
      <c r="Q5531" s="735" t="str">
        <f t="shared" si="169"/>
        <v>3 - INDETERMINADO</v>
      </c>
      <c r="R5531" s="736" t="s">
        <v>523</v>
      </c>
    </row>
    <row r="5532" spans="1:18" s="28" customFormat="1" ht="12" x14ac:dyDescent="0.2">
      <c r="A5532" s="717" t="s">
        <v>514</v>
      </c>
      <c r="B5532" s="718" t="s">
        <v>549</v>
      </c>
      <c r="C5532" s="718" t="s">
        <v>147</v>
      </c>
      <c r="D5532" s="718" t="s">
        <v>724</v>
      </c>
      <c r="E5532" s="719">
        <v>3000</v>
      </c>
      <c r="F5532" s="720" t="s">
        <v>4015</v>
      </c>
      <c r="G5532" s="718" t="s">
        <v>4016</v>
      </c>
      <c r="H5532" s="718"/>
      <c r="I5532" s="718" t="s">
        <v>520</v>
      </c>
      <c r="J5532" s="718" t="s">
        <v>4017</v>
      </c>
      <c r="K5532" s="721" t="s">
        <v>557</v>
      </c>
      <c r="L5532" s="732">
        <v>7</v>
      </c>
      <c r="M5532" s="733">
        <v>21329.11</v>
      </c>
      <c r="N5532" s="734" t="s">
        <v>557</v>
      </c>
      <c r="O5532" s="732">
        <v>0</v>
      </c>
      <c r="P5532" s="733">
        <v>0</v>
      </c>
      <c r="Q5532" s="735" t="str">
        <f t="shared" si="169"/>
        <v>13 - INDETERMINADO</v>
      </c>
      <c r="R5532" s="736" t="s">
        <v>523</v>
      </c>
    </row>
    <row r="5533" spans="1:18" s="28" customFormat="1" ht="12" x14ac:dyDescent="0.2">
      <c r="A5533" s="717" t="s">
        <v>514</v>
      </c>
      <c r="B5533" s="718" t="s">
        <v>549</v>
      </c>
      <c r="C5533" s="718" t="s">
        <v>147</v>
      </c>
      <c r="D5533" s="718" t="s">
        <v>1081</v>
      </c>
      <c r="E5533" s="719">
        <v>2000</v>
      </c>
      <c r="F5533" s="720" t="s">
        <v>4034</v>
      </c>
      <c r="G5533" s="718" t="s">
        <v>4035</v>
      </c>
      <c r="H5533" s="718" t="s">
        <v>539</v>
      </c>
      <c r="I5533" s="718" t="s">
        <v>520</v>
      </c>
      <c r="J5533" s="718" t="s">
        <v>3348</v>
      </c>
      <c r="K5533" s="721" t="s">
        <v>700</v>
      </c>
      <c r="L5533" s="732">
        <v>7</v>
      </c>
      <c r="M5533" s="733">
        <v>14600</v>
      </c>
      <c r="N5533" s="734" t="s">
        <v>700</v>
      </c>
      <c r="O5533" s="732">
        <v>0</v>
      </c>
      <c r="P5533" s="733">
        <v>0</v>
      </c>
      <c r="Q5533" s="735"/>
      <c r="R5533" s="736" t="s">
        <v>543</v>
      </c>
    </row>
    <row r="5534" spans="1:18" s="28" customFormat="1" ht="12" x14ac:dyDescent="0.2">
      <c r="A5534" s="717" t="s">
        <v>514</v>
      </c>
      <c r="B5534" s="718" t="s">
        <v>549</v>
      </c>
      <c r="C5534" s="718" t="s">
        <v>147</v>
      </c>
      <c r="D5534" s="718" t="s">
        <v>1058</v>
      </c>
      <c r="E5534" s="719">
        <v>5000</v>
      </c>
      <c r="F5534" s="720" t="s">
        <v>4040</v>
      </c>
      <c r="G5534" s="718" t="s">
        <v>4041</v>
      </c>
      <c r="H5534" s="718" t="s">
        <v>519</v>
      </c>
      <c r="I5534" s="718" t="s">
        <v>528</v>
      </c>
      <c r="J5534" s="718" t="s">
        <v>547</v>
      </c>
      <c r="K5534" s="721" t="s">
        <v>541</v>
      </c>
      <c r="L5534" s="732">
        <v>7</v>
      </c>
      <c r="M5534" s="733">
        <v>35600</v>
      </c>
      <c r="N5534" s="734" t="s">
        <v>541</v>
      </c>
      <c r="O5534" s="732">
        <v>0</v>
      </c>
      <c r="P5534" s="733">
        <v>0</v>
      </c>
      <c r="Q5534" s="735" t="str">
        <f t="shared" ref="Q5534:Q5551" si="170">+N5534</f>
        <v>5 - INDETERMINADO</v>
      </c>
      <c r="R5534" s="736" t="s">
        <v>523</v>
      </c>
    </row>
    <row r="5535" spans="1:18" s="28" customFormat="1" ht="12" x14ac:dyDescent="0.2">
      <c r="A5535" s="717" t="s">
        <v>514</v>
      </c>
      <c r="B5535" s="718" t="s">
        <v>549</v>
      </c>
      <c r="C5535" s="718" t="s">
        <v>147</v>
      </c>
      <c r="D5535" s="718" t="s">
        <v>724</v>
      </c>
      <c r="E5535" s="719">
        <v>3000</v>
      </c>
      <c r="F5535" s="720" t="s">
        <v>4050</v>
      </c>
      <c r="G5535" s="718" t="s">
        <v>4051</v>
      </c>
      <c r="H5535" s="718"/>
      <c r="I5535" s="718" t="s">
        <v>528</v>
      </c>
      <c r="J5535" s="718" t="s">
        <v>3545</v>
      </c>
      <c r="K5535" s="721" t="s">
        <v>557</v>
      </c>
      <c r="L5535" s="732">
        <v>7</v>
      </c>
      <c r="M5535" s="733">
        <v>21500</v>
      </c>
      <c r="N5535" s="734" t="s">
        <v>557</v>
      </c>
      <c r="O5535" s="732">
        <v>0</v>
      </c>
      <c r="P5535" s="733">
        <v>0</v>
      </c>
      <c r="Q5535" s="735" t="str">
        <f t="shared" si="170"/>
        <v>13 - INDETERMINADO</v>
      </c>
      <c r="R5535" s="736" t="s">
        <v>523</v>
      </c>
    </row>
    <row r="5536" spans="1:18" s="28" customFormat="1" ht="12" x14ac:dyDescent="0.2">
      <c r="A5536" s="717" t="s">
        <v>514</v>
      </c>
      <c r="B5536" s="718" t="s">
        <v>549</v>
      </c>
      <c r="C5536" s="718" t="s">
        <v>147</v>
      </c>
      <c r="D5536" s="718" t="s">
        <v>585</v>
      </c>
      <c r="E5536" s="719">
        <v>3000</v>
      </c>
      <c r="F5536" s="720" t="s">
        <v>4074</v>
      </c>
      <c r="G5536" s="718" t="s">
        <v>4075</v>
      </c>
      <c r="H5536" s="718" t="s">
        <v>539</v>
      </c>
      <c r="I5536" s="718" t="s">
        <v>528</v>
      </c>
      <c r="J5536" s="718" t="s">
        <v>1684</v>
      </c>
      <c r="K5536" s="721" t="s">
        <v>557</v>
      </c>
      <c r="L5536" s="732">
        <v>7</v>
      </c>
      <c r="M5536" s="733">
        <v>21600</v>
      </c>
      <c r="N5536" s="734" t="s">
        <v>557</v>
      </c>
      <c r="O5536" s="732">
        <v>0</v>
      </c>
      <c r="P5536" s="733">
        <v>0</v>
      </c>
      <c r="Q5536" s="735" t="str">
        <f t="shared" si="170"/>
        <v>13 - INDETERMINADO</v>
      </c>
      <c r="R5536" s="736" t="s">
        <v>523</v>
      </c>
    </row>
    <row r="5537" spans="1:18" s="28" customFormat="1" ht="12" x14ac:dyDescent="0.2">
      <c r="A5537" s="717" t="s">
        <v>514</v>
      </c>
      <c r="B5537" s="718" t="s">
        <v>549</v>
      </c>
      <c r="C5537" s="718" t="s">
        <v>147</v>
      </c>
      <c r="D5537" s="718" t="s">
        <v>676</v>
      </c>
      <c r="E5537" s="719">
        <v>3000</v>
      </c>
      <c r="F5537" s="720" t="s">
        <v>4086</v>
      </c>
      <c r="G5537" s="718" t="s">
        <v>4087</v>
      </c>
      <c r="H5537" s="718" t="s">
        <v>930</v>
      </c>
      <c r="I5537" s="718" t="s">
        <v>528</v>
      </c>
      <c r="J5537" s="718" t="s">
        <v>931</v>
      </c>
      <c r="K5537" s="721" t="s">
        <v>4088</v>
      </c>
      <c r="L5537" s="732">
        <v>7</v>
      </c>
      <c r="M5537" s="733">
        <v>21600</v>
      </c>
      <c r="N5537" s="734" t="s">
        <v>4088</v>
      </c>
      <c r="O5537" s="732">
        <v>6</v>
      </c>
      <c r="P5537" s="733">
        <v>17800</v>
      </c>
      <c r="Q5537" s="735" t="str">
        <f t="shared" si="170"/>
        <v>36-2021</v>
      </c>
      <c r="R5537" s="736" t="s">
        <v>523</v>
      </c>
    </row>
    <row r="5538" spans="1:18" s="28" customFormat="1" ht="12" x14ac:dyDescent="0.2">
      <c r="A5538" s="717" t="s">
        <v>514</v>
      </c>
      <c r="B5538" s="718" t="s">
        <v>549</v>
      </c>
      <c r="C5538" s="718" t="s">
        <v>147</v>
      </c>
      <c r="D5538" s="718" t="s">
        <v>900</v>
      </c>
      <c r="E5538" s="719">
        <v>5000</v>
      </c>
      <c r="F5538" s="720" t="s">
        <v>4099</v>
      </c>
      <c r="G5538" s="718" t="s">
        <v>4100</v>
      </c>
      <c r="H5538" s="718" t="s">
        <v>539</v>
      </c>
      <c r="I5538" s="718" t="s">
        <v>528</v>
      </c>
      <c r="J5538" s="718" t="s">
        <v>596</v>
      </c>
      <c r="K5538" s="721" t="s">
        <v>557</v>
      </c>
      <c r="L5538" s="732">
        <v>7</v>
      </c>
      <c r="M5538" s="733">
        <v>35600</v>
      </c>
      <c r="N5538" s="734" t="s">
        <v>557</v>
      </c>
      <c r="O5538" s="732">
        <v>0</v>
      </c>
      <c r="P5538" s="733">
        <v>0</v>
      </c>
      <c r="Q5538" s="735" t="str">
        <f t="shared" si="170"/>
        <v>13 - INDETERMINADO</v>
      </c>
      <c r="R5538" s="736" t="s">
        <v>523</v>
      </c>
    </row>
    <row r="5539" spans="1:18" s="28" customFormat="1" ht="12" x14ac:dyDescent="0.2">
      <c r="A5539" s="717" t="s">
        <v>514</v>
      </c>
      <c r="B5539" s="718" t="s">
        <v>549</v>
      </c>
      <c r="C5539" s="718" t="s">
        <v>147</v>
      </c>
      <c r="D5539" s="718" t="s">
        <v>585</v>
      </c>
      <c r="E5539" s="719">
        <v>3000</v>
      </c>
      <c r="F5539" s="720" t="s">
        <v>4101</v>
      </c>
      <c r="G5539" s="718" t="s">
        <v>4102</v>
      </c>
      <c r="H5539" s="718" t="s">
        <v>539</v>
      </c>
      <c r="I5539" s="718" t="s">
        <v>520</v>
      </c>
      <c r="J5539" s="718" t="s">
        <v>576</v>
      </c>
      <c r="K5539" s="721" t="s">
        <v>557</v>
      </c>
      <c r="L5539" s="732">
        <v>7</v>
      </c>
      <c r="M5539" s="733">
        <v>21600</v>
      </c>
      <c r="N5539" s="734" t="s">
        <v>557</v>
      </c>
      <c r="O5539" s="732">
        <v>0</v>
      </c>
      <c r="P5539" s="733">
        <v>0</v>
      </c>
      <c r="Q5539" s="735" t="str">
        <f t="shared" si="170"/>
        <v>13 - INDETERMINADO</v>
      </c>
      <c r="R5539" s="736" t="s">
        <v>523</v>
      </c>
    </row>
    <row r="5540" spans="1:18" s="28" customFormat="1" ht="12" x14ac:dyDescent="0.2">
      <c r="A5540" s="717" t="s">
        <v>514</v>
      </c>
      <c r="B5540" s="718" t="s">
        <v>549</v>
      </c>
      <c r="C5540" s="718" t="s">
        <v>147</v>
      </c>
      <c r="D5540" s="718" t="s">
        <v>585</v>
      </c>
      <c r="E5540" s="719">
        <v>3000</v>
      </c>
      <c r="F5540" s="720" t="s">
        <v>4110</v>
      </c>
      <c r="G5540" s="718" t="s">
        <v>4111</v>
      </c>
      <c r="H5540" s="718"/>
      <c r="I5540" s="718" t="s">
        <v>520</v>
      </c>
      <c r="J5540" s="718" t="s">
        <v>4112</v>
      </c>
      <c r="K5540" s="721" t="s">
        <v>557</v>
      </c>
      <c r="L5540" s="732">
        <v>7</v>
      </c>
      <c r="M5540" s="733">
        <v>21600</v>
      </c>
      <c r="N5540" s="734" t="s">
        <v>557</v>
      </c>
      <c r="O5540" s="732">
        <v>0</v>
      </c>
      <c r="P5540" s="733">
        <v>0</v>
      </c>
      <c r="Q5540" s="735" t="str">
        <f t="shared" si="170"/>
        <v>13 - INDETERMINADO</v>
      </c>
      <c r="R5540" s="736" t="s">
        <v>523</v>
      </c>
    </row>
    <row r="5541" spans="1:18" s="28" customFormat="1" ht="12" x14ac:dyDescent="0.2">
      <c r="A5541" s="717" t="s">
        <v>514</v>
      </c>
      <c r="B5541" s="718" t="s">
        <v>549</v>
      </c>
      <c r="C5541" s="718" t="s">
        <v>147</v>
      </c>
      <c r="D5541" s="718" t="s">
        <v>4119</v>
      </c>
      <c r="E5541" s="719">
        <v>5000</v>
      </c>
      <c r="F5541" s="720" t="s">
        <v>4120</v>
      </c>
      <c r="G5541" s="718" t="s">
        <v>4121</v>
      </c>
      <c r="H5541" s="718"/>
      <c r="I5541" s="718" t="s">
        <v>528</v>
      </c>
      <c r="J5541" s="718" t="s">
        <v>4122</v>
      </c>
      <c r="K5541" s="721" t="s">
        <v>557</v>
      </c>
      <c r="L5541" s="732">
        <v>7</v>
      </c>
      <c r="M5541" s="733">
        <v>35600</v>
      </c>
      <c r="N5541" s="734" t="s">
        <v>557</v>
      </c>
      <c r="O5541" s="732">
        <v>0</v>
      </c>
      <c r="P5541" s="733">
        <v>0</v>
      </c>
      <c r="Q5541" s="735" t="str">
        <f t="shared" si="170"/>
        <v>13 - INDETERMINADO</v>
      </c>
      <c r="R5541" s="736" t="s">
        <v>523</v>
      </c>
    </row>
    <row r="5542" spans="1:18" s="28" customFormat="1" ht="12" x14ac:dyDescent="0.2">
      <c r="A5542" s="717" t="s">
        <v>514</v>
      </c>
      <c r="B5542" s="718" t="s">
        <v>549</v>
      </c>
      <c r="C5542" s="718" t="s">
        <v>147</v>
      </c>
      <c r="D5542" s="718" t="s">
        <v>1488</v>
      </c>
      <c r="E5542" s="719">
        <v>3000</v>
      </c>
      <c r="F5542" s="720" t="s">
        <v>4123</v>
      </c>
      <c r="G5542" s="718" t="s">
        <v>4124</v>
      </c>
      <c r="H5542" s="718" t="s">
        <v>565</v>
      </c>
      <c r="I5542" s="718" t="s">
        <v>520</v>
      </c>
      <c r="J5542" s="718" t="s">
        <v>588</v>
      </c>
      <c r="K5542" s="721" t="s">
        <v>612</v>
      </c>
      <c r="L5542" s="732">
        <v>7</v>
      </c>
      <c r="M5542" s="733">
        <v>21500</v>
      </c>
      <c r="N5542" s="734" t="s">
        <v>612</v>
      </c>
      <c r="O5542" s="732">
        <v>0</v>
      </c>
      <c r="P5542" s="733">
        <v>0</v>
      </c>
      <c r="Q5542" s="735" t="str">
        <f t="shared" si="170"/>
        <v>15 - INDETERMINADO</v>
      </c>
      <c r="R5542" s="736" t="s">
        <v>523</v>
      </c>
    </row>
    <row r="5543" spans="1:18" s="28" customFormat="1" ht="12" x14ac:dyDescent="0.2">
      <c r="A5543" s="717" t="s">
        <v>514</v>
      </c>
      <c r="B5543" s="718" t="s">
        <v>549</v>
      </c>
      <c r="C5543" s="718" t="s">
        <v>147</v>
      </c>
      <c r="D5543" s="718" t="s">
        <v>608</v>
      </c>
      <c r="E5543" s="719">
        <v>2000</v>
      </c>
      <c r="F5543" s="720" t="s">
        <v>4151</v>
      </c>
      <c r="G5543" s="718" t="s">
        <v>4152</v>
      </c>
      <c r="H5543" s="718" t="s">
        <v>527</v>
      </c>
      <c r="I5543" s="718" t="s">
        <v>520</v>
      </c>
      <c r="J5543" s="718" t="s">
        <v>1400</v>
      </c>
      <c r="K5543" s="721" t="s">
        <v>700</v>
      </c>
      <c r="L5543" s="732">
        <v>7</v>
      </c>
      <c r="M5543" s="733">
        <v>14600</v>
      </c>
      <c r="N5543" s="734" t="s">
        <v>700</v>
      </c>
      <c r="O5543" s="732">
        <v>0</v>
      </c>
      <c r="P5543" s="733">
        <v>0</v>
      </c>
      <c r="Q5543" s="735" t="str">
        <f t="shared" si="170"/>
        <v>3 - INDETERMINADO</v>
      </c>
      <c r="R5543" s="736" t="s">
        <v>523</v>
      </c>
    </row>
    <row r="5544" spans="1:18" s="28" customFormat="1" ht="12" x14ac:dyDescent="0.2">
      <c r="A5544" s="717" t="s">
        <v>514</v>
      </c>
      <c r="B5544" s="718" t="s">
        <v>549</v>
      </c>
      <c r="C5544" s="718" t="s">
        <v>147</v>
      </c>
      <c r="D5544" s="718" t="s">
        <v>4157</v>
      </c>
      <c r="E5544" s="719">
        <v>10000</v>
      </c>
      <c r="F5544" s="720" t="s">
        <v>4158</v>
      </c>
      <c r="G5544" s="718" t="s">
        <v>4159</v>
      </c>
      <c r="H5544" s="718" t="s">
        <v>519</v>
      </c>
      <c r="I5544" s="718" t="s">
        <v>528</v>
      </c>
      <c r="J5544" s="718" t="s">
        <v>547</v>
      </c>
      <c r="K5544" s="721" t="s">
        <v>785</v>
      </c>
      <c r="L5544" s="732">
        <v>7</v>
      </c>
      <c r="M5544" s="733">
        <v>70600</v>
      </c>
      <c r="N5544" s="734" t="s">
        <v>785</v>
      </c>
      <c r="O5544" s="732">
        <v>0</v>
      </c>
      <c r="P5544" s="733">
        <v>0</v>
      </c>
      <c r="Q5544" s="735" t="str">
        <f t="shared" si="170"/>
        <v>11 - INDETERMINADO</v>
      </c>
      <c r="R5544" s="736" t="s">
        <v>523</v>
      </c>
    </row>
    <row r="5545" spans="1:18" s="28" customFormat="1" ht="12" x14ac:dyDescent="0.2">
      <c r="A5545" s="717" t="s">
        <v>514</v>
      </c>
      <c r="B5545" s="718" t="s">
        <v>549</v>
      </c>
      <c r="C5545" s="718" t="s">
        <v>147</v>
      </c>
      <c r="D5545" s="718" t="s">
        <v>4160</v>
      </c>
      <c r="E5545" s="719">
        <v>6000</v>
      </c>
      <c r="F5545" s="720" t="s">
        <v>4161</v>
      </c>
      <c r="G5545" s="718" t="s">
        <v>4162</v>
      </c>
      <c r="H5545" s="718" t="s">
        <v>519</v>
      </c>
      <c r="I5545" s="718" t="s">
        <v>528</v>
      </c>
      <c r="J5545" s="718" t="s">
        <v>547</v>
      </c>
      <c r="K5545" s="721" t="s">
        <v>557</v>
      </c>
      <c r="L5545" s="732">
        <v>7</v>
      </c>
      <c r="M5545" s="733">
        <v>42600</v>
      </c>
      <c r="N5545" s="734" t="s">
        <v>557</v>
      </c>
      <c r="O5545" s="732">
        <v>0</v>
      </c>
      <c r="P5545" s="733">
        <v>0</v>
      </c>
      <c r="Q5545" s="735" t="str">
        <f t="shared" si="170"/>
        <v>13 - INDETERMINADO</v>
      </c>
      <c r="R5545" s="736" t="s">
        <v>523</v>
      </c>
    </row>
    <row r="5546" spans="1:18" s="28" customFormat="1" ht="12" x14ac:dyDescent="0.2">
      <c r="A5546" s="717" t="s">
        <v>514</v>
      </c>
      <c r="B5546" s="718" t="s">
        <v>549</v>
      </c>
      <c r="C5546" s="718" t="s">
        <v>147</v>
      </c>
      <c r="D5546" s="718" t="s">
        <v>2074</v>
      </c>
      <c r="E5546" s="719">
        <v>6000</v>
      </c>
      <c r="F5546" s="720" t="s">
        <v>4193</v>
      </c>
      <c r="G5546" s="718" t="s">
        <v>4194</v>
      </c>
      <c r="H5546" s="718" t="s">
        <v>519</v>
      </c>
      <c r="I5546" s="718" t="s">
        <v>528</v>
      </c>
      <c r="J5546" s="718" t="s">
        <v>600</v>
      </c>
      <c r="K5546" s="721" t="s">
        <v>530</v>
      </c>
      <c r="L5546" s="732">
        <v>7</v>
      </c>
      <c r="M5546" s="733">
        <v>42600</v>
      </c>
      <c r="N5546" s="734" t="s">
        <v>530</v>
      </c>
      <c r="O5546" s="732">
        <v>0</v>
      </c>
      <c r="P5546" s="733">
        <v>0</v>
      </c>
      <c r="Q5546" s="735" t="str">
        <f t="shared" si="170"/>
        <v>4 - INDETERMINADO</v>
      </c>
      <c r="R5546" s="736" t="s">
        <v>523</v>
      </c>
    </row>
    <row r="5547" spans="1:18" s="28" customFormat="1" ht="12" x14ac:dyDescent="0.2">
      <c r="A5547" s="717" t="s">
        <v>514</v>
      </c>
      <c r="B5547" s="718" t="s">
        <v>549</v>
      </c>
      <c r="C5547" s="718" t="s">
        <v>147</v>
      </c>
      <c r="D5547" s="718" t="s">
        <v>544</v>
      </c>
      <c r="E5547" s="719">
        <v>4000</v>
      </c>
      <c r="F5547" s="720" t="s">
        <v>4197</v>
      </c>
      <c r="G5547" s="718" t="s">
        <v>4198</v>
      </c>
      <c r="H5547" s="718" t="s">
        <v>519</v>
      </c>
      <c r="I5547" s="718" t="s">
        <v>528</v>
      </c>
      <c r="J5547" s="718" t="s">
        <v>547</v>
      </c>
      <c r="K5547" s="721" t="s">
        <v>1127</v>
      </c>
      <c r="L5547" s="732">
        <v>7</v>
      </c>
      <c r="M5547" s="733">
        <v>28600</v>
      </c>
      <c r="N5547" s="734" t="s">
        <v>1127</v>
      </c>
      <c r="O5547" s="732">
        <v>0</v>
      </c>
      <c r="P5547" s="733">
        <v>0</v>
      </c>
      <c r="Q5547" s="735" t="str">
        <f t="shared" si="170"/>
        <v>1 - INDETERMINADO</v>
      </c>
      <c r="R5547" s="736" t="s">
        <v>523</v>
      </c>
    </row>
    <row r="5548" spans="1:18" s="28" customFormat="1" ht="12" x14ac:dyDescent="0.2">
      <c r="A5548" s="717" t="s">
        <v>514</v>
      </c>
      <c r="B5548" s="718" t="s">
        <v>549</v>
      </c>
      <c r="C5548" s="718" t="s">
        <v>147</v>
      </c>
      <c r="D5548" s="718" t="s">
        <v>708</v>
      </c>
      <c r="E5548" s="719">
        <v>3000</v>
      </c>
      <c r="F5548" s="720" t="s">
        <v>4202</v>
      </c>
      <c r="G5548" s="718" t="s">
        <v>4203</v>
      </c>
      <c r="H5548" s="718" t="s">
        <v>527</v>
      </c>
      <c r="I5548" s="718" t="s">
        <v>528</v>
      </c>
      <c r="J5548" s="718" t="s">
        <v>4204</v>
      </c>
      <c r="K5548" s="721" t="s">
        <v>557</v>
      </c>
      <c r="L5548" s="732">
        <v>7</v>
      </c>
      <c r="M5548" s="733">
        <v>21600</v>
      </c>
      <c r="N5548" s="734" t="s">
        <v>557</v>
      </c>
      <c r="O5548" s="732">
        <v>0</v>
      </c>
      <c r="P5548" s="733">
        <v>0</v>
      </c>
      <c r="Q5548" s="735" t="str">
        <f t="shared" si="170"/>
        <v>13 - INDETERMINADO</v>
      </c>
      <c r="R5548" s="736" t="s">
        <v>523</v>
      </c>
    </row>
    <row r="5549" spans="1:18" s="28" customFormat="1" ht="12" x14ac:dyDescent="0.2">
      <c r="A5549" s="717" t="s">
        <v>514</v>
      </c>
      <c r="B5549" s="718" t="s">
        <v>549</v>
      </c>
      <c r="C5549" s="718" t="s">
        <v>147</v>
      </c>
      <c r="D5549" s="718" t="s">
        <v>593</v>
      </c>
      <c r="E5549" s="719">
        <v>3000</v>
      </c>
      <c r="F5549" s="720" t="s">
        <v>4207</v>
      </c>
      <c r="G5549" s="718" t="s">
        <v>4208</v>
      </c>
      <c r="H5549" s="718" t="s">
        <v>527</v>
      </c>
      <c r="I5549" s="718" t="s">
        <v>520</v>
      </c>
      <c r="J5549" s="718" t="s">
        <v>803</v>
      </c>
      <c r="K5549" s="721" t="s">
        <v>557</v>
      </c>
      <c r="L5549" s="732">
        <v>7</v>
      </c>
      <c r="M5549" s="733">
        <v>21500</v>
      </c>
      <c r="N5549" s="734" t="s">
        <v>557</v>
      </c>
      <c r="O5549" s="732">
        <v>0</v>
      </c>
      <c r="P5549" s="733">
        <v>0</v>
      </c>
      <c r="Q5549" s="735" t="str">
        <f t="shared" si="170"/>
        <v>13 - INDETERMINADO</v>
      </c>
      <c r="R5549" s="736" t="s">
        <v>523</v>
      </c>
    </row>
    <row r="5550" spans="1:18" s="28" customFormat="1" ht="12" x14ac:dyDescent="0.2">
      <c r="A5550" s="717" t="s">
        <v>514</v>
      </c>
      <c r="B5550" s="718" t="s">
        <v>549</v>
      </c>
      <c r="C5550" s="718" t="s">
        <v>147</v>
      </c>
      <c r="D5550" s="718" t="s">
        <v>1244</v>
      </c>
      <c r="E5550" s="719">
        <v>4500</v>
      </c>
      <c r="F5550" s="720" t="s">
        <v>4215</v>
      </c>
      <c r="G5550" s="718" t="s">
        <v>4216</v>
      </c>
      <c r="H5550" s="718" t="s">
        <v>519</v>
      </c>
      <c r="I5550" s="718" t="s">
        <v>528</v>
      </c>
      <c r="J5550" s="718" t="s">
        <v>547</v>
      </c>
      <c r="K5550" s="721" t="s">
        <v>530</v>
      </c>
      <c r="L5550" s="732">
        <v>7</v>
      </c>
      <c r="M5550" s="733">
        <v>32100</v>
      </c>
      <c r="N5550" s="734" t="s">
        <v>530</v>
      </c>
      <c r="O5550" s="732">
        <v>0</v>
      </c>
      <c r="P5550" s="733">
        <v>0</v>
      </c>
      <c r="Q5550" s="735" t="str">
        <f t="shared" si="170"/>
        <v>4 - INDETERMINADO</v>
      </c>
      <c r="R5550" s="736" t="s">
        <v>523</v>
      </c>
    </row>
    <row r="5551" spans="1:18" s="28" customFormat="1" ht="12" x14ac:dyDescent="0.2">
      <c r="A5551" s="717" t="s">
        <v>514</v>
      </c>
      <c r="B5551" s="718" t="s">
        <v>549</v>
      </c>
      <c r="C5551" s="718" t="s">
        <v>147</v>
      </c>
      <c r="D5551" s="718" t="s">
        <v>1132</v>
      </c>
      <c r="E5551" s="719">
        <v>3000</v>
      </c>
      <c r="F5551" s="720" t="s">
        <v>4217</v>
      </c>
      <c r="G5551" s="718" t="s">
        <v>4218</v>
      </c>
      <c r="H5551" s="718" t="s">
        <v>527</v>
      </c>
      <c r="I5551" s="718" t="s">
        <v>528</v>
      </c>
      <c r="J5551" s="718" t="s">
        <v>529</v>
      </c>
      <c r="K5551" s="721" t="s">
        <v>557</v>
      </c>
      <c r="L5551" s="732">
        <v>7</v>
      </c>
      <c r="M5551" s="733">
        <v>21304.28</v>
      </c>
      <c r="N5551" s="734" t="s">
        <v>557</v>
      </c>
      <c r="O5551" s="732">
        <v>0</v>
      </c>
      <c r="P5551" s="733">
        <v>0</v>
      </c>
      <c r="Q5551" s="735" t="str">
        <f t="shared" si="170"/>
        <v>13 - INDETERMINADO</v>
      </c>
      <c r="R5551" s="736" t="s">
        <v>523</v>
      </c>
    </row>
    <row r="5552" spans="1:18" s="28" customFormat="1" ht="12" x14ac:dyDescent="0.2">
      <c r="A5552" s="717" t="s">
        <v>514</v>
      </c>
      <c r="B5552" s="718" t="s">
        <v>549</v>
      </c>
      <c r="C5552" s="718" t="s">
        <v>147</v>
      </c>
      <c r="D5552" s="718" t="s">
        <v>1081</v>
      </c>
      <c r="E5552" s="719">
        <v>2500</v>
      </c>
      <c r="F5552" s="720" t="s">
        <v>4223</v>
      </c>
      <c r="G5552" s="718" t="s">
        <v>4224</v>
      </c>
      <c r="H5552" s="718" t="s">
        <v>527</v>
      </c>
      <c r="I5552" s="718" t="s">
        <v>528</v>
      </c>
      <c r="J5552" s="718" t="s">
        <v>4225</v>
      </c>
      <c r="K5552" s="721" t="s">
        <v>700</v>
      </c>
      <c r="L5552" s="732">
        <v>7</v>
      </c>
      <c r="M5552" s="733">
        <v>17672.5</v>
      </c>
      <c r="N5552" s="734" t="s">
        <v>700</v>
      </c>
      <c r="O5552" s="732">
        <v>0</v>
      </c>
      <c r="P5552" s="733">
        <v>0</v>
      </c>
      <c r="Q5552" s="735"/>
      <c r="R5552" s="736" t="s">
        <v>543</v>
      </c>
    </row>
    <row r="5553" spans="1:18" s="28" customFormat="1" ht="12" x14ac:dyDescent="0.2">
      <c r="A5553" s="717" t="s">
        <v>514</v>
      </c>
      <c r="B5553" s="718" t="s">
        <v>549</v>
      </c>
      <c r="C5553" s="718" t="s">
        <v>147</v>
      </c>
      <c r="D5553" s="718" t="s">
        <v>1613</v>
      </c>
      <c r="E5553" s="719">
        <v>3000</v>
      </c>
      <c r="F5553" s="720" t="s">
        <v>4229</v>
      </c>
      <c r="G5553" s="718" t="s">
        <v>4230</v>
      </c>
      <c r="H5553" s="718" t="s">
        <v>527</v>
      </c>
      <c r="I5553" s="718" t="s">
        <v>528</v>
      </c>
      <c r="J5553" s="718" t="s">
        <v>529</v>
      </c>
      <c r="K5553" s="721" t="s">
        <v>557</v>
      </c>
      <c r="L5553" s="732">
        <v>7</v>
      </c>
      <c r="M5553" s="733">
        <v>15128.73</v>
      </c>
      <c r="N5553" s="734" t="s">
        <v>557</v>
      </c>
      <c r="O5553" s="732">
        <v>0</v>
      </c>
      <c r="P5553" s="733">
        <v>0</v>
      </c>
      <c r="Q5553" s="735" t="str">
        <f t="shared" ref="Q5553:Q5567" si="171">+N5553</f>
        <v>13 - INDETERMINADO</v>
      </c>
      <c r="R5553" s="736" t="s">
        <v>523</v>
      </c>
    </row>
    <row r="5554" spans="1:18" s="28" customFormat="1" ht="12" x14ac:dyDescent="0.2">
      <c r="A5554" s="717" t="s">
        <v>514</v>
      </c>
      <c r="B5554" s="718" t="s">
        <v>549</v>
      </c>
      <c r="C5554" s="718" t="s">
        <v>147</v>
      </c>
      <c r="D5554" s="718" t="s">
        <v>585</v>
      </c>
      <c r="E5554" s="719">
        <v>3000</v>
      </c>
      <c r="F5554" s="720" t="s">
        <v>4238</v>
      </c>
      <c r="G5554" s="718" t="s">
        <v>4239</v>
      </c>
      <c r="H5554" s="718" t="s">
        <v>527</v>
      </c>
      <c r="I5554" s="718" t="s">
        <v>520</v>
      </c>
      <c r="J5554" s="718" t="s">
        <v>803</v>
      </c>
      <c r="K5554" s="721" t="s">
        <v>557</v>
      </c>
      <c r="L5554" s="732">
        <v>7</v>
      </c>
      <c r="M5554" s="733">
        <v>21600</v>
      </c>
      <c r="N5554" s="734" t="s">
        <v>557</v>
      </c>
      <c r="O5554" s="732">
        <v>0</v>
      </c>
      <c r="P5554" s="733">
        <v>0</v>
      </c>
      <c r="Q5554" s="735" t="str">
        <f t="shared" si="171"/>
        <v>13 - INDETERMINADO</v>
      </c>
      <c r="R5554" s="736" t="s">
        <v>523</v>
      </c>
    </row>
    <row r="5555" spans="1:18" s="28" customFormat="1" ht="12" x14ac:dyDescent="0.2">
      <c r="A5555" s="717" t="s">
        <v>514</v>
      </c>
      <c r="B5555" s="718" t="s">
        <v>549</v>
      </c>
      <c r="C5555" s="718" t="s">
        <v>147</v>
      </c>
      <c r="D5555" s="718" t="s">
        <v>2838</v>
      </c>
      <c r="E5555" s="719">
        <v>3000</v>
      </c>
      <c r="F5555" s="720" t="s">
        <v>4242</v>
      </c>
      <c r="G5555" s="718" t="s">
        <v>4243</v>
      </c>
      <c r="H5555" s="718"/>
      <c r="I5555" s="718" t="s">
        <v>771</v>
      </c>
      <c r="J5555" s="718" t="s">
        <v>4244</v>
      </c>
      <c r="K5555" s="721" t="s">
        <v>530</v>
      </c>
      <c r="L5555" s="732">
        <v>7</v>
      </c>
      <c r="M5555" s="733">
        <v>21600</v>
      </c>
      <c r="N5555" s="734" t="s">
        <v>530</v>
      </c>
      <c r="O5555" s="732">
        <v>0</v>
      </c>
      <c r="P5555" s="733">
        <v>0</v>
      </c>
      <c r="Q5555" s="735" t="str">
        <f t="shared" si="171"/>
        <v>4 - INDETERMINADO</v>
      </c>
      <c r="R5555" s="736" t="s">
        <v>523</v>
      </c>
    </row>
    <row r="5556" spans="1:18" s="28" customFormat="1" ht="12" x14ac:dyDescent="0.2">
      <c r="A5556" s="717" t="s">
        <v>514</v>
      </c>
      <c r="B5556" s="718" t="s">
        <v>549</v>
      </c>
      <c r="C5556" s="718" t="s">
        <v>147</v>
      </c>
      <c r="D5556" s="718" t="s">
        <v>536</v>
      </c>
      <c r="E5556" s="719">
        <v>3000</v>
      </c>
      <c r="F5556" s="720" t="s">
        <v>4254</v>
      </c>
      <c r="G5556" s="718" t="s">
        <v>4255</v>
      </c>
      <c r="H5556" s="718" t="s">
        <v>527</v>
      </c>
      <c r="I5556" s="718" t="s">
        <v>528</v>
      </c>
      <c r="J5556" s="718" t="s">
        <v>1482</v>
      </c>
      <c r="K5556" s="721" t="s">
        <v>541</v>
      </c>
      <c r="L5556" s="732">
        <v>7</v>
      </c>
      <c r="M5556" s="733">
        <v>20922.5</v>
      </c>
      <c r="N5556" s="734" t="s">
        <v>541</v>
      </c>
      <c r="O5556" s="732">
        <v>0</v>
      </c>
      <c r="P5556" s="733">
        <v>0</v>
      </c>
      <c r="Q5556" s="735" t="str">
        <f t="shared" si="171"/>
        <v>5 - INDETERMINADO</v>
      </c>
      <c r="R5556" s="736" t="s">
        <v>523</v>
      </c>
    </row>
    <row r="5557" spans="1:18" s="28" customFormat="1" ht="12" x14ac:dyDescent="0.2">
      <c r="A5557" s="717" t="s">
        <v>514</v>
      </c>
      <c r="B5557" s="718" t="s">
        <v>549</v>
      </c>
      <c r="C5557" s="718" t="s">
        <v>147</v>
      </c>
      <c r="D5557" s="718" t="s">
        <v>1012</v>
      </c>
      <c r="E5557" s="719">
        <v>3000</v>
      </c>
      <c r="F5557" s="720" t="s">
        <v>4256</v>
      </c>
      <c r="G5557" s="718" t="s">
        <v>4257</v>
      </c>
      <c r="H5557" s="718" t="s">
        <v>565</v>
      </c>
      <c r="I5557" s="718" t="s">
        <v>520</v>
      </c>
      <c r="J5557" s="718" t="s">
        <v>588</v>
      </c>
      <c r="K5557" s="721" t="s">
        <v>557</v>
      </c>
      <c r="L5557" s="732">
        <v>7</v>
      </c>
      <c r="M5557" s="733">
        <v>21600</v>
      </c>
      <c r="N5557" s="734" t="s">
        <v>557</v>
      </c>
      <c r="O5557" s="732">
        <v>0</v>
      </c>
      <c r="P5557" s="733">
        <v>0</v>
      </c>
      <c r="Q5557" s="735" t="str">
        <f t="shared" si="171"/>
        <v>13 - INDETERMINADO</v>
      </c>
      <c r="R5557" s="736" t="s">
        <v>523</v>
      </c>
    </row>
    <row r="5558" spans="1:18" s="28" customFormat="1" ht="12" x14ac:dyDescent="0.2">
      <c r="A5558" s="717" t="s">
        <v>514</v>
      </c>
      <c r="B5558" s="718" t="s">
        <v>549</v>
      </c>
      <c r="C5558" s="718" t="s">
        <v>147</v>
      </c>
      <c r="D5558" s="718" t="s">
        <v>585</v>
      </c>
      <c r="E5558" s="719">
        <v>3000</v>
      </c>
      <c r="F5558" s="720" t="s">
        <v>4263</v>
      </c>
      <c r="G5558" s="718" t="s">
        <v>4264</v>
      </c>
      <c r="H5558" s="718" t="s">
        <v>527</v>
      </c>
      <c r="I5558" s="718" t="s">
        <v>520</v>
      </c>
      <c r="J5558" s="718" t="s">
        <v>3834</v>
      </c>
      <c r="K5558" s="721" t="s">
        <v>557</v>
      </c>
      <c r="L5558" s="732">
        <v>7</v>
      </c>
      <c r="M5558" s="733">
        <v>21500</v>
      </c>
      <c r="N5558" s="734" t="s">
        <v>557</v>
      </c>
      <c r="O5558" s="732">
        <v>0</v>
      </c>
      <c r="P5558" s="733">
        <v>0</v>
      </c>
      <c r="Q5558" s="735" t="str">
        <f t="shared" si="171"/>
        <v>13 - INDETERMINADO</v>
      </c>
      <c r="R5558" s="736" t="s">
        <v>523</v>
      </c>
    </row>
    <row r="5559" spans="1:18" s="28" customFormat="1" ht="12" x14ac:dyDescent="0.2">
      <c r="A5559" s="717" t="s">
        <v>514</v>
      </c>
      <c r="B5559" s="718" t="s">
        <v>549</v>
      </c>
      <c r="C5559" s="718" t="s">
        <v>147</v>
      </c>
      <c r="D5559" s="718" t="s">
        <v>755</v>
      </c>
      <c r="E5559" s="719">
        <v>3000</v>
      </c>
      <c r="F5559" s="720" t="s">
        <v>4272</v>
      </c>
      <c r="G5559" s="718" t="s">
        <v>4273</v>
      </c>
      <c r="H5559" s="718" t="s">
        <v>519</v>
      </c>
      <c r="I5559" s="718" t="s">
        <v>520</v>
      </c>
      <c r="J5559" s="718" t="s">
        <v>534</v>
      </c>
      <c r="K5559" s="721" t="s">
        <v>530</v>
      </c>
      <c r="L5559" s="732">
        <v>7</v>
      </c>
      <c r="M5559" s="733">
        <v>21600</v>
      </c>
      <c r="N5559" s="734" t="s">
        <v>530</v>
      </c>
      <c r="O5559" s="732">
        <v>0</v>
      </c>
      <c r="P5559" s="733">
        <v>0</v>
      </c>
      <c r="Q5559" s="735" t="str">
        <f t="shared" si="171"/>
        <v>4 - INDETERMINADO</v>
      </c>
      <c r="R5559" s="736" t="s">
        <v>523</v>
      </c>
    </row>
    <row r="5560" spans="1:18" s="28" customFormat="1" ht="12" x14ac:dyDescent="0.2">
      <c r="A5560" s="717" t="s">
        <v>514</v>
      </c>
      <c r="B5560" s="718" t="s">
        <v>549</v>
      </c>
      <c r="C5560" s="718" t="s">
        <v>147</v>
      </c>
      <c r="D5560" s="718" t="s">
        <v>838</v>
      </c>
      <c r="E5560" s="719">
        <v>3000</v>
      </c>
      <c r="F5560" s="720" t="s">
        <v>4276</v>
      </c>
      <c r="G5560" s="718" t="s">
        <v>4277</v>
      </c>
      <c r="H5560" s="718" t="s">
        <v>539</v>
      </c>
      <c r="I5560" s="718" t="s">
        <v>520</v>
      </c>
      <c r="J5560" s="718" t="s">
        <v>4278</v>
      </c>
      <c r="K5560" s="721" t="s">
        <v>715</v>
      </c>
      <c r="L5560" s="732">
        <v>7</v>
      </c>
      <c r="M5560" s="733">
        <v>21600</v>
      </c>
      <c r="N5560" s="734" t="s">
        <v>715</v>
      </c>
      <c r="O5560" s="732">
        <v>0</v>
      </c>
      <c r="P5560" s="733">
        <v>0</v>
      </c>
      <c r="Q5560" s="735" t="str">
        <f t="shared" si="171"/>
        <v>14 - INDETERMINADO</v>
      </c>
      <c r="R5560" s="736" t="s">
        <v>523</v>
      </c>
    </row>
    <row r="5561" spans="1:18" s="28" customFormat="1" ht="12" x14ac:dyDescent="0.2">
      <c r="A5561" s="717" t="s">
        <v>514</v>
      </c>
      <c r="B5561" s="718" t="s">
        <v>549</v>
      </c>
      <c r="C5561" s="718" t="s">
        <v>147</v>
      </c>
      <c r="D5561" s="718" t="s">
        <v>804</v>
      </c>
      <c r="E5561" s="719">
        <v>3000</v>
      </c>
      <c r="F5561" s="720" t="s">
        <v>4287</v>
      </c>
      <c r="G5561" s="718" t="s">
        <v>4288</v>
      </c>
      <c r="H5561" s="718" t="s">
        <v>539</v>
      </c>
      <c r="I5561" s="718" t="s">
        <v>528</v>
      </c>
      <c r="J5561" s="718" t="s">
        <v>596</v>
      </c>
      <c r="K5561" s="721" t="s">
        <v>700</v>
      </c>
      <c r="L5561" s="732">
        <v>7</v>
      </c>
      <c r="M5561" s="733">
        <v>21600</v>
      </c>
      <c r="N5561" s="734" t="s">
        <v>700</v>
      </c>
      <c r="O5561" s="732">
        <v>0</v>
      </c>
      <c r="P5561" s="733">
        <v>0</v>
      </c>
      <c r="Q5561" s="735" t="str">
        <f t="shared" si="171"/>
        <v>3 - INDETERMINADO</v>
      </c>
      <c r="R5561" s="736" t="s">
        <v>523</v>
      </c>
    </row>
    <row r="5562" spans="1:18" s="28" customFormat="1" ht="12" x14ac:dyDescent="0.2">
      <c r="A5562" s="717" t="s">
        <v>514</v>
      </c>
      <c r="B5562" s="718" t="s">
        <v>549</v>
      </c>
      <c r="C5562" s="718" t="s">
        <v>147</v>
      </c>
      <c r="D5562" s="718" t="s">
        <v>1081</v>
      </c>
      <c r="E5562" s="719">
        <v>2500</v>
      </c>
      <c r="F5562" s="720" t="s">
        <v>4296</v>
      </c>
      <c r="G5562" s="718" t="s">
        <v>4297</v>
      </c>
      <c r="H5562" s="718" t="s">
        <v>539</v>
      </c>
      <c r="I5562" s="718" t="s">
        <v>528</v>
      </c>
      <c r="J5562" s="718" t="s">
        <v>596</v>
      </c>
      <c r="K5562" s="721" t="s">
        <v>700</v>
      </c>
      <c r="L5562" s="732">
        <v>7</v>
      </c>
      <c r="M5562" s="733">
        <v>18100</v>
      </c>
      <c r="N5562" s="734" t="s">
        <v>700</v>
      </c>
      <c r="O5562" s="732">
        <v>0</v>
      </c>
      <c r="P5562" s="733">
        <v>0</v>
      </c>
      <c r="Q5562" s="735" t="str">
        <f t="shared" si="171"/>
        <v>3 - INDETERMINADO</v>
      </c>
      <c r="R5562" s="736" t="s">
        <v>523</v>
      </c>
    </row>
    <row r="5563" spans="1:18" s="28" customFormat="1" ht="12" x14ac:dyDescent="0.2">
      <c r="A5563" s="717" t="s">
        <v>514</v>
      </c>
      <c r="B5563" s="718" t="s">
        <v>549</v>
      </c>
      <c r="C5563" s="718" t="s">
        <v>147</v>
      </c>
      <c r="D5563" s="718" t="s">
        <v>4298</v>
      </c>
      <c r="E5563" s="719">
        <v>10000</v>
      </c>
      <c r="F5563" s="720" t="s">
        <v>4299</v>
      </c>
      <c r="G5563" s="718" t="s">
        <v>4300</v>
      </c>
      <c r="H5563" s="718" t="s">
        <v>527</v>
      </c>
      <c r="I5563" s="718" t="s">
        <v>528</v>
      </c>
      <c r="J5563" s="718" t="s">
        <v>656</v>
      </c>
      <c r="K5563" s="721" t="s">
        <v>700</v>
      </c>
      <c r="L5563" s="732">
        <v>7</v>
      </c>
      <c r="M5563" s="733">
        <v>70600</v>
      </c>
      <c r="N5563" s="734" t="s">
        <v>700</v>
      </c>
      <c r="O5563" s="732">
        <v>0</v>
      </c>
      <c r="P5563" s="733">
        <v>0</v>
      </c>
      <c r="Q5563" s="735" t="str">
        <f t="shared" si="171"/>
        <v>3 - INDETERMINADO</v>
      </c>
      <c r="R5563" s="736" t="s">
        <v>523</v>
      </c>
    </row>
    <row r="5564" spans="1:18" s="28" customFormat="1" ht="12" x14ac:dyDescent="0.2">
      <c r="A5564" s="717" t="s">
        <v>514</v>
      </c>
      <c r="B5564" s="718" t="s">
        <v>549</v>
      </c>
      <c r="C5564" s="718" t="s">
        <v>147</v>
      </c>
      <c r="D5564" s="718" t="s">
        <v>3325</v>
      </c>
      <c r="E5564" s="719">
        <v>3000</v>
      </c>
      <c r="F5564" s="720" t="s">
        <v>4312</v>
      </c>
      <c r="G5564" s="718" t="s">
        <v>4313</v>
      </c>
      <c r="H5564" s="718" t="s">
        <v>930</v>
      </c>
      <c r="I5564" s="718" t="s">
        <v>520</v>
      </c>
      <c r="J5564" s="718" t="s">
        <v>1635</v>
      </c>
      <c r="K5564" s="721" t="s">
        <v>715</v>
      </c>
      <c r="L5564" s="732">
        <v>7</v>
      </c>
      <c r="M5564" s="733">
        <v>21600</v>
      </c>
      <c r="N5564" s="734" t="s">
        <v>715</v>
      </c>
      <c r="O5564" s="732">
        <v>0</v>
      </c>
      <c r="P5564" s="733">
        <v>0</v>
      </c>
      <c r="Q5564" s="735" t="str">
        <f t="shared" si="171"/>
        <v>14 - INDETERMINADO</v>
      </c>
      <c r="R5564" s="736" t="s">
        <v>523</v>
      </c>
    </row>
    <row r="5565" spans="1:18" s="28" customFormat="1" ht="12" x14ac:dyDescent="0.2">
      <c r="A5565" s="717" t="s">
        <v>514</v>
      </c>
      <c r="B5565" s="718" t="s">
        <v>549</v>
      </c>
      <c r="C5565" s="718" t="s">
        <v>147</v>
      </c>
      <c r="D5565" s="718" t="s">
        <v>1510</v>
      </c>
      <c r="E5565" s="719">
        <v>5000</v>
      </c>
      <c r="F5565" s="720" t="s">
        <v>4320</v>
      </c>
      <c r="G5565" s="718" t="s">
        <v>4321</v>
      </c>
      <c r="H5565" s="718"/>
      <c r="I5565" s="718" t="s">
        <v>528</v>
      </c>
      <c r="J5565" s="718" t="s">
        <v>4322</v>
      </c>
      <c r="K5565" s="721" t="s">
        <v>557</v>
      </c>
      <c r="L5565" s="732">
        <v>7</v>
      </c>
      <c r="M5565" s="733">
        <v>35433.33</v>
      </c>
      <c r="N5565" s="734" t="s">
        <v>557</v>
      </c>
      <c r="O5565" s="732">
        <v>0</v>
      </c>
      <c r="P5565" s="733">
        <v>0</v>
      </c>
      <c r="Q5565" s="735" t="str">
        <f t="shared" si="171"/>
        <v>13 - INDETERMINADO</v>
      </c>
      <c r="R5565" s="736" t="s">
        <v>523</v>
      </c>
    </row>
    <row r="5566" spans="1:18" s="28" customFormat="1" ht="12" x14ac:dyDescent="0.2">
      <c r="A5566" s="717" t="s">
        <v>514</v>
      </c>
      <c r="B5566" s="718" t="s">
        <v>549</v>
      </c>
      <c r="C5566" s="718" t="s">
        <v>147</v>
      </c>
      <c r="D5566" s="718" t="s">
        <v>1550</v>
      </c>
      <c r="E5566" s="719">
        <v>6000</v>
      </c>
      <c r="F5566" s="720" t="s">
        <v>4332</v>
      </c>
      <c r="G5566" s="718" t="s">
        <v>4333</v>
      </c>
      <c r="H5566" s="718" t="s">
        <v>519</v>
      </c>
      <c r="I5566" s="718" t="s">
        <v>528</v>
      </c>
      <c r="J5566" s="718" t="s">
        <v>547</v>
      </c>
      <c r="K5566" s="721" t="s">
        <v>530</v>
      </c>
      <c r="L5566" s="732">
        <v>7</v>
      </c>
      <c r="M5566" s="733">
        <v>42600</v>
      </c>
      <c r="N5566" s="734" t="s">
        <v>530</v>
      </c>
      <c r="O5566" s="732">
        <v>0</v>
      </c>
      <c r="P5566" s="733">
        <v>0</v>
      </c>
      <c r="Q5566" s="735" t="str">
        <f t="shared" si="171"/>
        <v>4 - INDETERMINADO</v>
      </c>
      <c r="R5566" s="736" t="s">
        <v>523</v>
      </c>
    </row>
    <row r="5567" spans="1:18" s="28" customFormat="1" ht="12" x14ac:dyDescent="0.2">
      <c r="A5567" s="717" t="s">
        <v>514</v>
      </c>
      <c r="B5567" s="718" t="s">
        <v>549</v>
      </c>
      <c r="C5567" s="718" t="s">
        <v>147</v>
      </c>
      <c r="D5567" s="718" t="s">
        <v>544</v>
      </c>
      <c r="E5567" s="719">
        <v>4500</v>
      </c>
      <c r="F5567" s="720" t="s">
        <v>4334</v>
      </c>
      <c r="G5567" s="718" t="s">
        <v>4335</v>
      </c>
      <c r="H5567" s="718" t="s">
        <v>519</v>
      </c>
      <c r="I5567" s="718" t="s">
        <v>528</v>
      </c>
      <c r="J5567" s="718" t="s">
        <v>547</v>
      </c>
      <c r="K5567" s="721" t="s">
        <v>530</v>
      </c>
      <c r="L5567" s="732">
        <v>7</v>
      </c>
      <c r="M5567" s="733">
        <v>32100</v>
      </c>
      <c r="N5567" s="734" t="s">
        <v>530</v>
      </c>
      <c r="O5567" s="732">
        <v>0</v>
      </c>
      <c r="P5567" s="733">
        <v>0</v>
      </c>
      <c r="Q5567" s="735" t="str">
        <f t="shared" si="171"/>
        <v>4 - INDETERMINADO</v>
      </c>
      <c r="R5567" s="736" t="s">
        <v>523</v>
      </c>
    </row>
    <row r="5568" spans="1:18" s="28" customFormat="1" ht="12" x14ac:dyDescent="0.2">
      <c r="A5568" s="717" t="s">
        <v>514</v>
      </c>
      <c r="B5568" s="718" t="s">
        <v>549</v>
      </c>
      <c r="C5568" s="718" t="s">
        <v>147</v>
      </c>
      <c r="D5568" s="718" t="s">
        <v>4359</v>
      </c>
      <c r="E5568" s="719">
        <v>4500</v>
      </c>
      <c r="F5568" s="720" t="s">
        <v>4360</v>
      </c>
      <c r="G5568" s="718" t="s">
        <v>4361</v>
      </c>
      <c r="H5568" s="718" t="s">
        <v>519</v>
      </c>
      <c r="I5568" s="718" t="s">
        <v>528</v>
      </c>
      <c r="J5568" s="718" t="s">
        <v>547</v>
      </c>
      <c r="K5568" s="721" t="s">
        <v>4362</v>
      </c>
      <c r="L5568" s="732">
        <v>7</v>
      </c>
      <c r="M5568" s="733">
        <v>31486.67</v>
      </c>
      <c r="N5568" s="734" t="s">
        <v>4362</v>
      </c>
      <c r="O5568" s="732">
        <v>5</v>
      </c>
      <c r="P5568" s="733">
        <v>19050</v>
      </c>
      <c r="Q5568" s="735"/>
      <c r="R5568" s="736" t="s">
        <v>543</v>
      </c>
    </row>
    <row r="5569" spans="1:18" s="28" customFormat="1" ht="12" x14ac:dyDescent="0.2">
      <c r="A5569" s="717" t="s">
        <v>514</v>
      </c>
      <c r="B5569" s="718" t="s">
        <v>549</v>
      </c>
      <c r="C5569" s="718" t="s">
        <v>147</v>
      </c>
      <c r="D5569" s="718" t="s">
        <v>4363</v>
      </c>
      <c r="E5569" s="719">
        <v>4500</v>
      </c>
      <c r="F5569" s="720" t="s">
        <v>4364</v>
      </c>
      <c r="G5569" s="718" t="s">
        <v>4365</v>
      </c>
      <c r="H5569" s="718" t="s">
        <v>519</v>
      </c>
      <c r="I5569" s="718" t="s">
        <v>528</v>
      </c>
      <c r="J5569" s="718" t="s">
        <v>600</v>
      </c>
      <c r="K5569" s="721" t="s">
        <v>557</v>
      </c>
      <c r="L5569" s="732">
        <v>7</v>
      </c>
      <c r="M5569" s="733">
        <v>32100</v>
      </c>
      <c r="N5569" s="734" t="s">
        <v>557</v>
      </c>
      <c r="O5569" s="732">
        <v>0</v>
      </c>
      <c r="P5569" s="733">
        <v>0</v>
      </c>
      <c r="Q5569" s="735" t="str">
        <f t="shared" ref="Q5569:Q5597" si="172">+N5569</f>
        <v>13 - INDETERMINADO</v>
      </c>
      <c r="R5569" s="736" t="s">
        <v>523</v>
      </c>
    </row>
    <row r="5570" spans="1:18" s="28" customFormat="1" ht="12" x14ac:dyDescent="0.2">
      <c r="A5570" s="717" t="s">
        <v>514</v>
      </c>
      <c r="B5570" s="718" t="s">
        <v>549</v>
      </c>
      <c r="C5570" s="718" t="s">
        <v>147</v>
      </c>
      <c r="D5570" s="718" t="s">
        <v>667</v>
      </c>
      <c r="E5570" s="719">
        <v>3000</v>
      </c>
      <c r="F5570" s="720" t="s">
        <v>4379</v>
      </c>
      <c r="G5570" s="718" t="s">
        <v>4380</v>
      </c>
      <c r="H5570" s="718" t="s">
        <v>539</v>
      </c>
      <c r="I5570" s="718" t="s">
        <v>520</v>
      </c>
      <c r="J5570" s="718" t="s">
        <v>4381</v>
      </c>
      <c r="K5570" s="721" t="s">
        <v>612</v>
      </c>
      <c r="L5570" s="732">
        <v>7</v>
      </c>
      <c r="M5570" s="733">
        <v>21600</v>
      </c>
      <c r="N5570" s="734" t="s">
        <v>612</v>
      </c>
      <c r="O5570" s="732">
        <v>0</v>
      </c>
      <c r="P5570" s="733">
        <v>0</v>
      </c>
      <c r="Q5570" s="735" t="str">
        <f t="shared" si="172"/>
        <v>15 - INDETERMINADO</v>
      </c>
      <c r="R5570" s="736" t="s">
        <v>523</v>
      </c>
    </row>
    <row r="5571" spans="1:18" s="28" customFormat="1" ht="12" x14ac:dyDescent="0.2">
      <c r="A5571" s="717" t="s">
        <v>514</v>
      </c>
      <c r="B5571" s="718" t="s">
        <v>549</v>
      </c>
      <c r="C5571" s="718" t="s">
        <v>147</v>
      </c>
      <c r="D5571" s="718" t="s">
        <v>2838</v>
      </c>
      <c r="E5571" s="719">
        <v>3000</v>
      </c>
      <c r="F5571" s="720" t="s">
        <v>4382</v>
      </c>
      <c r="G5571" s="718" t="s">
        <v>4383</v>
      </c>
      <c r="H5571" s="718" t="s">
        <v>527</v>
      </c>
      <c r="I5571" s="718" t="s">
        <v>528</v>
      </c>
      <c r="J5571" s="718" t="s">
        <v>3273</v>
      </c>
      <c r="K5571" s="721" t="s">
        <v>530</v>
      </c>
      <c r="L5571" s="732">
        <v>7</v>
      </c>
      <c r="M5571" s="733">
        <v>21186.67</v>
      </c>
      <c r="N5571" s="734" t="s">
        <v>530</v>
      </c>
      <c r="O5571" s="732">
        <v>0</v>
      </c>
      <c r="P5571" s="733">
        <v>0</v>
      </c>
      <c r="Q5571" s="735" t="str">
        <f t="shared" si="172"/>
        <v>4 - INDETERMINADO</v>
      </c>
      <c r="R5571" s="736" t="s">
        <v>523</v>
      </c>
    </row>
    <row r="5572" spans="1:18" s="28" customFormat="1" ht="12" x14ac:dyDescent="0.2">
      <c r="A5572" s="717" t="s">
        <v>514</v>
      </c>
      <c r="B5572" s="718" t="s">
        <v>549</v>
      </c>
      <c r="C5572" s="718" t="s">
        <v>147</v>
      </c>
      <c r="D5572" s="718" t="s">
        <v>657</v>
      </c>
      <c r="E5572" s="719">
        <v>3000</v>
      </c>
      <c r="F5572" s="720" t="s">
        <v>4389</v>
      </c>
      <c r="G5572" s="718" t="s">
        <v>4390</v>
      </c>
      <c r="H5572" s="718" t="s">
        <v>930</v>
      </c>
      <c r="I5572" s="718" t="s">
        <v>528</v>
      </c>
      <c r="J5572" s="718" t="s">
        <v>931</v>
      </c>
      <c r="K5572" s="721" t="s">
        <v>612</v>
      </c>
      <c r="L5572" s="732">
        <v>7</v>
      </c>
      <c r="M5572" s="733">
        <v>21160</v>
      </c>
      <c r="N5572" s="734" t="s">
        <v>612</v>
      </c>
      <c r="O5572" s="732">
        <v>0</v>
      </c>
      <c r="P5572" s="733">
        <v>0</v>
      </c>
      <c r="Q5572" s="735" t="str">
        <f t="shared" si="172"/>
        <v>15 - INDETERMINADO</v>
      </c>
      <c r="R5572" s="736" t="s">
        <v>523</v>
      </c>
    </row>
    <row r="5573" spans="1:18" s="28" customFormat="1" ht="12" x14ac:dyDescent="0.2">
      <c r="A5573" s="717" t="s">
        <v>514</v>
      </c>
      <c r="B5573" s="718" t="s">
        <v>549</v>
      </c>
      <c r="C5573" s="718" t="s">
        <v>147</v>
      </c>
      <c r="D5573" s="718" t="s">
        <v>585</v>
      </c>
      <c r="E5573" s="719">
        <v>3000</v>
      </c>
      <c r="F5573" s="720" t="s">
        <v>4396</v>
      </c>
      <c r="G5573" s="718" t="s">
        <v>4397</v>
      </c>
      <c r="H5573" s="718" t="s">
        <v>539</v>
      </c>
      <c r="I5573" s="718" t="s">
        <v>528</v>
      </c>
      <c r="J5573" s="718" t="s">
        <v>4398</v>
      </c>
      <c r="K5573" s="721" t="s">
        <v>557</v>
      </c>
      <c r="L5573" s="732">
        <v>7</v>
      </c>
      <c r="M5573" s="733">
        <v>21600</v>
      </c>
      <c r="N5573" s="734" t="s">
        <v>557</v>
      </c>
      <c r="O5573" s="732">
        <v>0</v>
      </c>
      <c r="P5573" s="733">
        <v>0</v>
      </c>
      <c r="Q5573" s="735" t="str">
        <f t="shared" si="172"/>
        <v>13 - INDETERMINADO</v>
      </c>
      <c r="R5573" s="736" t="s">
        <v>523</v>
      </c>
    </row>
    <row r="5574" spans="1:18" s="28" customFormat="1" ht="12" x14ac:dyDescent="0.2">
      <c r="A5574" s="717" t="s">
        <v>514</v>
      </c>
      <c r="B5574" s="718" t="s">
        <v>549</v>
      </c>
      <c r="C5574" s="718" t="s">
        <v>147</v>
      </c>
      <c r="D5574" s="718" t="s">
        <v>2300</v>
      </c>
      <c r="E5574" s="719">
        <v>3000</v>
      </c>
      <c r="F5574" s="720" t="s">
        <v>4405</v>
      </c>
      <c r="G5574" s="718" t="s">
        <v>4406</v>
      </c>
      <c r="H5574" s="718" t="s">
        <v>539</v>
      </c>
      <c r="I5574" s="718" t="s">
        <v>528</v>
      </c>
      <c r="J5574" s="718" t="s">
        <v>4407</v>
      </c>
      <c r="K5574" s="721" t="s">
        <v>530</v>
      </c>
      <c r="L5574" s="732">
        <v>7</v>
      </c>
      <c r="M5574" s="733">
        <v>21370.13</v>
      </c>
      <c r="N5574" s="734" t="s">
        <v>530</v>
      </c>
      <c r="O5574" s="732">
        <v>0</v>
      </c>
      <c r="P5574" s="733">
        <v>0</v>
      </c>
      <c r="Q5574" s="735" t="str">
        <f t="shared" si="172"/>
        <v>4 - INDETERMINADO</v>
      </c>
      <c r="R5574" s="736" t="s">
        <v>523</v>
      </c>
    </row>
    <row r="5575" spans="1:18" s="28" customFormat="1" ht="12" x14ac:dyDescent="0.2">
      <c r="A5575" s="717" t="s">
        <v>514</v>
      </c>
      <c r="B5575" s="718" t="s">
        <v>549</v>
      </c>
      <c r="C5575" s="718" t="s">
        <v>147</v>
      </c>
      <c r="D5575" s="718" t="s">
        <v>1132</v>
      </c>
      <c r="E5575" s="719">
        <v>3000</v>
      </c>
      <c r="F5575" s="720" t="s">
        <v>4412</v>
      </c>
      <c r="G5575" s="718" t="s">
        <v>4413</v>
      </c>
      <c r="H5575" s="718" t="s">
        <v>519</v>
      </c>
      <c r="I5575" s="718" t="s">
        <v>528</v>
      </c>
      <c r="J5575" s="718" t="s">
        <v>547</v>
      </c>
      <c r="K5575" s="721" t="s">
        <v>557</v>
      </c>
      <c r="L5575" s="732">
        <v>7</v>
      </c>
      <c r="M5575" s="733">
        <v>21500</v>
      </c>
      <c r="N5575" s="734" t="s">
        <v>557</v>
      </c>
      <c r="O5575" s="732">
        <v>0</v>
      </c>
      <c r="P5575" s="733">
        <v>0</v>
      </c>
      <c r="Q5575" s="735" t="str">
        <f t="shared" si="172"/>
        <v>13 - INDETERMINADO</v>
      </c>
      <c r="R5575" s="736" t="s">
        <v>523</v>
      </c>
    </row>
    <row r="5576" spans="1:18" s="28" customFormat="1" ht="12" x14ac:dyDescent="0.2">
      <c r="A5576" s="717" t="s">
        <v>514</v>
      </c>
      <c r="B5576" s="718" t="s">
        <v>549</v>
      </c>
      <c r="C5576" s="718" t="s">
        <v>147</v>
      </c>
      <c r="D5576" s="718" t="s">
        <v>536</v>
      </c>
      <c r="E5576" s="719">
        <v>3000</v>
      </c>
      <c r="F5576" s="720" t="s">
        <v>4437</v>
      </c>
      <c r="G5576" s="718" t="s">
        <v>4438</v>
      </c>
      <c r="H5576" s="718" t="s">
        <v>930</v>
      </c>
      <c r="I5576" s="718" t="s">
        <v>528</v>
      </c>
      <c r="J5576" s="718" t="s">
        <v>4439</v>
      </c>
      <c r="K5576" s="721" t="s">
        <v>541</v>
      </c>
      <c r="L5576" s="732">
        <v>7</v>
      </c>
      <c r="M5576" s="733">
        <v>21600</v>
      </c>
      <c r="N5576" s="734" t="s">
        <v>541</v>
      </c>
      <c r="O5576" s="732">
        <v>0</v>
      </c>
      <c r="P5576" s="733">
        <v>0</v>
      </c>
      <c r="Q5576" s="735" t="str">
        <f t="shared" si="172"/>
        <v>5 - INDETERMINADO</v>
      </c>
      <c r="R5576" s="736" t="s">
        <v>523</v>
      </c>
    </row>
    <row r="5577" spans="1:18" s="28" customFormat="1" ht="12" x14ac:dyDescent="0.2">
      <c r="A5577" s="717" t="s">
        <v>514</v>
      </c>
      <c r="B5577" s="718" t="s">
        <v>549</v>
      </c>
      <c r="C5577" s="718" t="s">
        <v>147</v>
      </c>
      <c r="D5577" s="718" t="s">
        <v>1488</v>
      </c>
      <c r="E5577" s="719">
        <v>3000</v>
      </c>
      <c r="F5577" s="720" t="s">
        <v>4448</v>
      </c>
      <c r="G5577" s="718" t="s">
        <v>4449</v>
      </c>
      <c r="H5577" s="718" t="s">
        <v>527</v>
      </c>
      <c r="I5577" s="718" t="s">
        <v>528</v>
      </c>
      <c r="J5577" s="718" t="s">
        <v>1397</v>
      </c>
      <c r="K5577" s="721" t="s">
        <v>612</v>
      </c>
      <c r="L5577" s="732">
        <v>7</v>
      </c>
      <c r="M5577" s="733">
        <v>21600</v>
      </c>
      <c r="N5577" s="734" t="s">
        <v>612</v>
      </c>
      <c r="O5577" s="732">
        <v>0</v>
      </c>
      <c r="P5577" s="733">
        <v>0</v>
      </c>
      <c r="Q5577" s="735" t="str">
        <f t="shared" si="172"/>
        <v>15 - INDETERMINADO</v>
      </c>
      <c r="R5577" s="736" t="s">
        <v>523</v>
      </c>
    </row>
    <row r="5578" spans="1:18" s="28" customFormat="1" ht="12" x14ac:dyDescent="0.2">
      <c r="A5578" s="717" t="s">
        <v>514</v>
      </c>
      <c r="B5578" s="718" t="s">
        <v>549</v>
      </c>
      <c r="C5578" s="718" t="s">
        <v>147</v>
      </c>
      <c r="D5578" s="718" t="s">
        <v>4452</v>
      </c>
      <c r="E5578" s="719">
        <v>8500</v>
      </c>
      <c r="F5578" s="720" t="s">
        <v>4453</v>
      </c>
      <c r="G5578" s="718" t="s">
        <v>4454</v>
      </c>
      <c r="H5578" s="718" t="s">
        <v>539</v>
      </c>
      <c r="I5578" s="718" t="s">
        <v>528</v>
      </c>
      <c r="J5578" s="718" t="s">
        <v>611</v>
      </c>
      <c r="K5578" s="721" t="s">
        <v>1461</v>
      </c>
      <c r="L5578" s="732">
        <v>7</v>
      </c>
      <c r="M5578" s="733">
        <v>60100</v>
      </c>
      <c r="N5578" s="734" t="s">
        <v>1461</v>
      </c>
      <c r="O5578" s="732">
        <v>0</v>
      </c>
      <c r="P5578" s="733">
        <v>0</v>
      </c>
      <c r="Q5578" s="735" t="str">
        <f t="shared" si="172"/>
        <v>8 - INDETERMINADO</v>
      </c>
      <c r="R5578" s="736" t="s">
        <v>523</v>
      </c>
    </row>
    <row r="5579" spans="1:18" s="28" customFormat="1" ht="12" x14ac:dyDescent="0.2">
      <c r="A5579" s="717" t="s">
        <v>514</v>
      </c>
      <c r="B5579" s="718" t="s">
        <v>549</v>
      </c>
      <c r="C5579" s="718" t="s">
        <v>147</v>
      </c>
      <c r="D5579" s="718" t="s">
        <v>708</v>
      </c>
      <c r="E5579" s="719">
        <v>3000</v>
      </c>
      <c r="F5579" s="720" t="s">
        <v>4466</v>
      </c>
      <c r="G5579" s="718" t="s">
        <v>4467</v>
      </c>
      <c r="H5579" s="718" t="s">
        <v>539</v>
      </c>
      <c r="I5579" s="718" t="s">
        <v>528</v>
      </c>
      <c r="J5579" s="718" t="s">
        <v>1684</v>
      </c>
      <c r="K5579" s="721" t="s">
        <v>612</v>
      </c>
      <c r="L5579" s="732">
        <v>7</v>
      </c>
      <c r="M5579" s="733">
        <v>21469.67</v>
      </c>
      <c r="N5579" s="734" t="s">
        <v>612</v>
      </c>
      <c r="O5579" s="732">
        <v>0</v>
      </c>
      <c r="P5579" s="733">
        <v>0</v>
      </c>
      <c r="Q5579" s="735" t="str">
        <f t="shared" si="172"/>
        <v>15 - INDETERMINADO</v>
      </c>
      <c r="R5579" s="736" t="s">
        <v>523</v>
      </c>
    </row>
    <row r="5580" spans="1:18" s="28" customFormat="1" ht="12" x14ac:dyDescent="0.2">
      <c r="A5580" s="717" t="s">
        <v>514</v>
      </c>
      <c r="B5580" s="718" t="s">
        <v>549</v>
      </c>
      <c r="C5580" s="718" t="s">
        <v>147</v>
      </c>
      <c r="D5580" s="718" t="s">
        <v>1228</v>
      </c>
      <c r="E5580" s="719">
        <v>3000</v>
      </c>
      <c r="F5580" s="720" t="s">
        <v>4476</v>
      </c>
      <c r="G5580" s="718" t="s">
        <v>4477</v>
      </c>
      <c r="H5580" s="718" t="s">
        <v>527</v>
      </c>
      <c r="I5580" s="718" t="s">
        <v>528</v>
      </c>
      <c r="J5580" s="718" t="s">
        <v>1384</v>
      </c>
      <c r="K5580" s="721" t="s">
        <v>557</v>
      </c>
      <c r="L5580" s="732">
        <v>7</v>
      </c>
      <c r="M5580" s="733">
        <v>21086.67</v>
      </c>
      <c r="N5580" s="734" t="s">
        <v>557</v>
      </c>
      <c r="O5580" s="732">
        <v>0</v>
      </c>
      <c r="P5580" s="733">
        <v>0</v>
      </c>
      <c r="Q5580" s="735" t="str">
        <f t="shared" si="172"/>
        <v>13 - INDETERMINADO</v>
      </c>
      <c r="R5580" s="736" t="s">
        <v>523</v>
      </c>
    </row>
    <row r="5581" spans="1:18" s="28" customFormat="1" ht="12" x14ac:dyDescent="0.2">
      <c r="A5581" s="717" t="s">
        <v>514</v>
      </c>
      <c r="B5581" s="718" t="s">
        <v>549</v>
      </c>
      <c r="C5581" s="718" t="s">
        <v>147</v>
      </c>
      <c r="D5581" s="718" t="s">
        <v>585</v>
      </c>
      <c r="E5581" s="719">
        <v>3000</v>
      </c>
      <c r="F5581" s="720" t="s">
        <v>4478</v>
      </c>
      <c r="G5581" s="718" t="s">
        <v>4479</v>
      </c>
      <c r="H5581" s="718" t="s">
        <v>565</v>
      </c>
      <c r="I5581" s="718" t="s">
        <v>528</v>
      </c>
      <c r="J5581" s="718" t="s">
        <v>566</v>
      </c>
      <c r="K5581" s="721" t="s">
        <v>557</v>
      </c>
      <c r="L5581" s="732">
        <v>7</v>
      </c>
      <c r="M5581" s="733">
        <v>21600</v>
      </c>
      <c r="N5581" s="734" t="s">
        <v>557</v>
      </c>
      <c r="O5581" s="732">
        <v>0</v>
      </c>
      <c r="P5581" s="733">
        <v>0</v>
      </c>
      <c r="Q5581" s="735" t="str">
        <f t="shared" si="172"/>
        <v>13 - INDETERMINADO</v>
      </c>
      <c r="R5581" s="736" t="s">
        <v>523</v>
      </c>
    </row>
    <row r="5582" spans="1:18" s="28" customFormat="1" ht="12" x14ac:dyDescent="0.2">
      <c r="A5582" s="717" t="s">
        <v>514</v>
      </c>
      <c r="B5582" s="718" t="s">
        <v>549</v>
      </c>
      <c r="C5582" s="718" t="s">
        <v>147</v>
      </c>
      <c r="D5582" s="718" t="s">
        <v>3757</v>
      </c>
      <c r="E5582" s="719">
        <v>3000</v>
      </c>
      <c r="F5582" s="720" t="s">
        <v>4480</v>
      </c>
      <c r="G5582" s="718" t="s">
        <v>4481</v>
      </c>
      <c r="H5582" s="718"/>
      <c r="I5582" s="718" t="s">
        <v>528</v>
      </c>
      <c r="J5582" s="718" t="s">
        <v>4482</v>
      </c>
      <c r="K5582" s="721" t="s">
        <v>557</v>
      </c>
      <c r="L5582" s="732">
        <v>7</v>
      </c>
      <c r="M5582" s="733">
        <v>21600</v>
      </c>
      <c r="N5582" s="734" t="s">
        <v>557</v>
      </c>
      <c r="O5582" s="732">
        <v>0</v>
      </c>
      <c r="P5582" s="733">
        <v>0</v>
      </c>
      <c r="Q5582" s="735" t="str">
        <f t="shared" si="172"/>
        <v>13 - INDETERMINADO</v>
      </c>
      <c r="R5582" s="736" t="s">
        <v>523</v>
      </c>
    </row>
    <row r="5583" spans="1:18" s="28" customFormat="1" ht="12" x14ac:dyDescent="0.2">
      <c r="A5583" s="717" t="s">
        <v>514</v>
      </c>
      <c r="B5583" s="718" t="s">
        <v>549</v>
      </c>
      <c r="C5583" s="718" t="s">
        <v>147</v>
      </c>
      <c r="D5583" s="718" t="s">
        <v>618</v>
      </c>
      <c r="E5583" s="719">
        <v>3000</v>
      </c>
      <c r="F5583" s="720" t="s">
        <v>4483</v>
      </c>
      <c r="G5583" s="718" t="s">
        <v>4484</v>
      </c>
      <c r="H5583" s="718" t="s">
        <v>519</v>
      </c>
      <c r="I5583" s="718" t="s">
        <v>520</v>
      </c>
      <c r="J5583" s="718" t="s">
        <v>534</v>
      </c>
      <c r="K5583" s="721" t="s">
        <v>557</v>
      </c>
      <c r="L5583" s="732">
        <v>7</v>
      </c>
      <c r="M5583" s="733">
        <v>21600</v>
      </c>
      <c r="N5583" s="734" t="s">
        <v>557</v>
      </c>
      <c r="O5583" s="732">
        <v>0</v>
      </c>
      <c r="P5583" s="733">
        <v>0</v>
      </c>
      <c r="Q5583" s="735" t="str">
        <f t="shared" si="172"/>
        <v>13 - INDETERMINADO</v>
      </c>
      <c r="R5583" s="736" t="s">
        <v>523</v>
      </c>
    </row>
    <row r="5584" spans="1:18" s="28" customFormat="1" ht="12" x14ac:dyDescent="0.2">
      <c r="A5584" s="717" t="s">
        <v>514</v>
      </c>
      <c r="B5584" s="718" t="s">
        <v>549</v>
      </c>
      <c r="C5584" s="718" t="s">
        <v>147</v>
      </c>
      <c r="D5584" s="718" t="s">
        <v>3742</v>
      </c>
      <c r="E5584" s="719">
        <v>6000</v>
      </c>
      <c r="F5584" s="720" t="s">
        <v>4497</v>
      </c>
      <c r="G5584" s="718" t="s">
        <v>4498</v>
      </c>
      <c r="H5584" s="718" t="s">
        <v>519</v>
      </c>
      <c r="I5584" s="718" t="s">
        <v>528</v>
      </c>
      <c r="J5584" s="718" t="s">
        <v>600</v>
      </c>
      <c r="K5584" s="721" t="s">
        <v>557</v>
      </c>
      <c r="L5584" s="732">
        <v>7</v>
      </c>
      <c r="M5584" s="733">
        <v>42600</v>
      </c>
      <c r="N5584" s="734" t="s">
        <v>557</v>
      </c>
      <c r="O5584" s="732">
        <v>0</v>
      </c>
      <c r="P5584" s="733">
        <v>0</v>
      </c>
      <c r="Q5584" s="735" t="str">
        <f t="shared" si="172"/>
        <v>13 - INDETERMINADO</v>
      </c>
      <c r="R5584" s="736" t="s">
        <v>523</v>
      </c>
    </row>
    <row r="5585" spans="1:18" s="28" customFormat="1" ht="12" x14ac:dyDescent="0.2">
      <c r="A5585" s="717" t="s">
        <v>514</v>
      </c>
      <c r="B5585" s="718" t="s">
        <v>549</v>
      </c>
      <c r="C5585" s="718" t="s">
        <v>147</v>
      </c>
      <c r="D5585" s="718" t="s">
        <v>838</v>
      </c>
      <c r="E5585" s="719">
        <v>3000</v>
      </c>
      <c r="F5585" s="720" t="s">
        <v>4499</v>
      </c>
      <c r="G5585" s="718" t="s">
        <v>4500</v>
      </c>
      <c r="H5585" s="718" t="s">
        <v>539</v>
      </c>
      <c r="I5585" s="718" t="s">
        <v>520</v>
      </c>
      <c r="J5585" s="718" t="s">
        <v>576</v>
      </c>
      <c r="K5585" s="721" t="s">
        <v>715</v>
      </c>
      <c r="L5585" s="732">
        <v>7</v>
      </c>
      <c r="M5585" s="733">
        <v>21600</v>
      </c>
      <c r="N5585" s="734" t="s">
        <v>715</v>
      </c>
      <c r="O5585" s="732">
        <v>0</v>
      </c>
      <c r="P5585" s="733">
        <v>0</v>
      </c>
      <c r="Q5585" s="735" t="str">
        <f t="shared" si="172"/>
        <v>14 - INDETERMINADO</v>
      </c>
      <c r="R5585" s="736" t="s">
        <v>523</v>
      </c>
    </row>
    <row r="5586" spans="1:18" s="28" customFormat="1" ht="12" x14ac:dyDescent="0.2">
      <c r="A5586" s="717" t="s">
        <v>514</v>
      </c>
      <c r="B5586" s="718" t="s">
        <v>549</v>
      </c>
      <c r="C5586" s="718" t="s">
        <v>147</v>
      </c>
      <c r="D5586" s="718" t="s">
        <v>661</v>
      </c>
      <c r="E5586" s="719">
        <v>3000</v>
      </c>
      <c r="F5586" s="720" t="s">
        <v>4504</v>
      </c>
      <c r="G5586" s="718" t="s">
        <v>4505</v>
      </c>
      <c r="H5586" s="718" t="s">
        <v>565</v>
      </c>
      <c r="I5586" s="718" t="s">
        <v>520</v>
      </c>
      <c r="J5586" s="718" t="s">
        <v>674</v>
      </c>
      <c r="K5586" s="721" t="s">
        <v>557</v>
      </c>
      <c r="L5586" s="732">
        <v>7</v>
      </c>
      <c r="M5586" s="733">
        <v>21500</v>
      </c>
      <c r="N5586" s="734" t="s">
        <v>557</v>
      </c>
      <c r="O5586" s="732">
        <v>0</v>
      </c>
      <c r="P5586" s="733">
        <v>0</v>
      </c>
      <c r="Q5586" s="735" t="str">
        <f t="shared" si="172"/>
        <v>13 - INDETERMINADO</v>
      </c>
      <c r="R5586" s="736" t="s">
        <v>523</v>
      </c>
    </row>
    <row r="5587" spans="1:18" s="28" customFormat="1" ht="12" x14ac:dyDescent="0.2">
      <c r="A5587" s="717" t="s">
        <v>514</v>
      </c>
      <c r="B5587" s="718" t="s">
        <v>549</v>
      </c>
      <c r="C5587" s="718" t="s">
        <v>147</v>
      </c>
      <c r="D5587" s="718" t="s">
        <v>2382</v>
      </c>
      <c r="E5587" s="719">
        <v>3000</v>
      </c>
      <c r="F5587" s="720" t="s">
        <v>4506</v>
      </c>
      <c r="G5587" s="718" t="s">
        <v>4507</v>
      </c>
      <c r="H5587" s="718" t="s">
        <v>519</v>
      </c>
      <c r="I5587" s="718" t="s">
        <v>528</v>
      </c>
      <c r="J5587" s="718" t="s">
        <v>547</v>
      </c>
      <c r="K5587" s="721" t="s">
        <v>557</v>
      </c>
      <c r="L5587" s="732">
        <v>7</v>
      </c>
      <c r="M5587" s="733">
        <v>21500</v>
      </c>
      <c r="N5587" s="734" t="s">
        <v>557</v>
      </c>
      <c r="O5587" s="732">
        <v>0</v>
      </c>
      <c r="P5587" s="733">
        <v>0</v>
      </c>
      <c r="Q5587" s="735" t="str">
        <f t="shared" si="172"/>
        <v>13 - INDETERMINADO</v>
      </c>
      <c r="R5587" s="736" t="s">
        <v>523</v>
      </c>
    </row>
    <row r="5588" spans="1:18" s="28" customFormat="1" ht="12" x14ac:dyDescent="0.2">
      <c r="A5588" s="717" t="s">
        <v>514</v>
      </c>
      <c r="B5588" s="718" t="s">
        <v>549</v>
      </c>
      <c r="C5588" s="718" t="s">
        <v>147</v>
      </c>
      <c r="D5588" s="718" t="s">
        <v>4521</v>
      </c>
      <c r="E5588" s="719">
        <v>8500</v>
      </c>
      <c r="F5588" s="720" t="s">
        <v>4522</v>
      </c>
      <c r="G5588" s="718" t="s">
        <v>4523</v>
      </c>
      <c r="H5588" s="718" t="s">
        <v>519</v>
      </c>
      <c r="I5588" s="718" t="s">
        <v>528</v>
      </c>
      <c r="J5588" s="718" t="s">
        <v>817</v>
      </c>
      <c r="K5588" s="721" t="s">
        <v>612</v>
      </c>
      <c r="L5588" s="732">
        <v>7</v>
      </c>
      <c r="M5588" s="733">
        <v>60100</v>
      </c>
      <c r="N5588" s="734" t="s">
        <v>612</v>
      </c>
      <c r="O5588" s="732">
        <v>0</v>
      </c>
      <c r="P5588" s="733">
        <v>0</v>
      </c>
      <c r="Q5588" s="735" t="str">
        <f t="shared" si="172"/>
        <v>15 - INDETERMINADO</v>
      </c>
      <c r="R5588" s="736" t="s">
        <v>523</v>
      </c>
    </row>
    <row r="5589" spans="1:18" s="28" customFormat="1" ht="12" x14ac:dyDescent="0.2">
      <c r="A5589" s="717" t="s">
        <v>514</v>
      </c>
      <c r="B5589" s="718" t="s">
        <v>549</v>
      </c>
      <c r="C5589" s="718" t="s">
        <v>147</v>
      </c>
      <c r="D5589" s="718" t="s">
        <v>1058</v>
      </c>
      <c r="E5589" s="719">
        <v>5000</v>
      </c>
      <c r="F5589" s="720" t="s">
        <v>4527</v>
      </c>
      <c r="G5589" s="718" t="s">
        <v>4528</v>
      </c>
      <c r="H5589" s="718" t="s">
        <v>527</v>
      </c>
      <c r="I5589" s="718" t="s">
        <v>528</v>
      </c>
      <c r="J5589" s="718" t="s">
        <v>656</v>
      </c>
      <c r="K5589" s="721" t="s">
        <v>541</v>
      </c>
      <c r="L5589" s="732">
        <v>7</v>
      </c>
      <c r="M5589" s="733">
        <v>35600</v>
      </c>
      <c r="N5589" s="734" t="s">
        <v>541</v>
      </c>
      <c r="O5589" s="732">
        <v>0</v>
      </c>
      <c r="P5589" s="733">
        <v>0</v>
      </c>
      <c r="Q5589" s="735" t="str">
        <f t="shared" si="172"/>
        <v>5 - INDETERMINADO</v>
      </c>
      <c r="R5589" s="736" t="s">
        <v>523</v>
      </c>
    </row>
    <row r="5590" spans="1:18" s="28" customFormat="1" ht="12" x14ac:dyDescent="0.2">
      <c r="A5590" s="717" t="s">
        <v>514</v>
      </c>
      <c r="B5590" s="718" t="s">
        <v>549</v>
      </c>
      <c r="C5590" s="718" t="s">
        <v>147</v>
      </c>
      <c r="D5590" s="718" t="s">
        <v>593</v>
      </c>
      <c r="E5590" s="719">
        <v>3000</v>
      </c>
      <c r="F5590" s="720" t="s">
        <v>4529</v>
      </c>
      <c r="G5590" s="718" t="s">
        <v>4530</v>
      </c>
      <c r="H5590" s="718" t="s">
        <v>527</v>
      </c>
      <c r="I5590" s="718" t="s">
        <v>520</v>
      </c>
      <c r="J5590" s="718" t="s">
        <v>4531</v>
      </c>
      <c r="K5590" s="721" t="s">
        <v>557</v>
      </c>
      <c r="L5590" s="732">
        <v>7</v>
      </c>
      <c r="M5590" s="733">
        <v>21600</v>
      </c>
      <c r="N5590" s="734" t="s">
        <v>557</v>
      </c>
      <c r="O5590" s="732">
        <v>0</v>
      </c>
      <c r="P5590" s="733">
        <v>0</v>
      </c>
      <c r="Q5590" s="735" t="str">
        <f t="shared" si="172"/>
        <v>13 - INDETERMINADO</v>
      </c>
      <c r="R5590" s="736" t="s">
        <v>523</v>
      </c>
    </row>
    <row r="5591" spans="1:18" s="28" customFormat="1" ht="12" x14ac:dyDescent="0.2">
      <c r="A5591" s="717" t="s">
        <v>514</v>
      </c>
      <c r="B5591" s="718" t="s">
        <v>549</v>
      </c>
      <c r="C5591" s="718" t="s">
        <v>147</v>
      </c>
      <c r="D5591" s="718" t="s">
        <v>581</v>
      </c>
      <c r="E5591" s="719">
        <v>3000</v>
      </c>
      <c r="F5591" s="720" t="s">
        <v>4546</v>
      </c>
      <c r="G5591" s="718" t="s">
        <v>4547</v>
      </c>
      <c r="H5591" s="718" t="s">
        <v>527</v>
      </c>
      <c r="I5591" s="718" t="s">
        <v>520</v>
      </c>
      <c r="J5591" s="718" t="s">
        <v>1173</v>
      </c>
      <c r="K5591" s="721" t="s">
        <v>567</v>
      </c>
      <c r="L5591" s="732">
        <v>7</v>
      </c>
      <c r="M5591" s="733">
        <v>21600</v>
      </c>
      <c r="N5591" s="734" t="s">
        <v>567</v>
      </c>
      <c r="O5591" s="732">
        <v>0</v>
      </c>
      <c r="P5591" s="733">
        <v>0</v>
      </c>
      <c r="Q5591" s="735" t="str">
        <f t="shared" si="172"/>
        <v>16 - INDETERMINADO</v>
      </c>
      <c r="R5591" s="736" t="s">
        <v>523</v>
      </c>
    </row>
    <row r="5592" spans="1:18" s="28" customFormat="1" ht="12" x14ac:dyDescent="0.2">
      <c r="A5592" s="717" t="s">
        <v>514</v>
      </c>
      <c r="B5592" s="718" t="s">
        <v>549</v>
      </c>
      <c r="C5592" s="718" t="s">
        <v>147</v>
      </c>
      <c r="D5592" s="718" t="s">
        <v>2382</v>
      </c>
      <c r="E5592" s="719">
        <v>3000</v>
      </c>
      <c r="F5592" s="720" t="s">
        <v>4553</v>
      </c>
      <c r="G5592" s="718" t="s">
        <v>4554</v>
      </c>
      <c r="H5592" s="718" t="s">
        <v>519</v>
      </c>
      <c r="I5592" s="718" t="s">
        <v>528</v>
      </c>
      <c r="J5592" s="718" t="s">
        <v>547</v>
      </c>
      <c r="K5592" s="721" t="s">
        <v>530</v>
      </c>
      <c r="L5592" s="732">
        <v>7</v>
      </c>
      <c r="M5592" s="733">
        <v>21600</v>
      </c>
      <c r="N5592" s="734" t="s">
        <v>530</v>
      </c>
      <c r="O5592" s="732">
        <v>0</v>
      </c>
      <c r="P5592" s="733">
        <v>0</v>
      </c>
      <c r="Q5592" s="735" t="str">
        <f t="shared" si="172"/>
        <v>4 - INDETERMINADO</v>
      </c>
      <c r="R5592" s="736" t="s">
        <v>523</v>
      </c>
    </row>
    <row r="5593" spans="1:18" s="28" customFormat="1" ht="12" x14ac:dyDescent="0.2">
      <c r="A5593" s="717" t="s">
        <v>514</v>
      </c>
      <c r="B5593" s="718" t="s">
        <v>549</v>
      </c>
      <c r="C5593" s="718" t="s">
        <v>147</v>
      </c>
      <c r="D5593" s="718" t="s">
        <v>1488</v>
      </c>
      <c r="E5593" s="719">
        <v>3000</v>
      </c>
      <c r="F5593" s="720" t="s">
        <v>4564</v>
      </c>
      <c r="G5593" s="718" t="s">
        <v>4565</v>
      </c>
      <c r="H5593" s="718" t="s">
        <v>539</v>
      </c>
      <c r="I5593" s="718" t="s">
        <v>520</v>
      </c>
      <c r="J5593" s="718" t="s">
        <v>1491</v>
      </c>
      <c r="K5593" s="721" t="s">
        <v>612</v>
      </c>
      <c r="L5593" s="732">
        <v>7</v>
      </c>
      <c r="M5593" s="733">
        <v>21600</v>
      </c>
      <c r="N5593" s="734" t="s">
        <v>612</v>
      </c>
      <c r="O5593" s="732">
        <v>0</v>
      </c>
      <c r="P5593" s="733">
        <v>0</v>
      </c>
      <c r="Q5593" s="735" t="str">
        <f t="shared" si="172"/>
        <v>15 - INDETERMINADO</v>
      </c>
      <c r="R5593" s="736" t="s">
        <v>523</v>
      </c>
    </row>
    <row r="5594" spans="1:18" s="28" customFormat="1" ht="12" x14ac:dyDescent="0.2">
      <c r="A5594" s="717" t="s">
        <v>514</v>
      </c>
      <c r="B5594" s="718" t="s">
        <v>549</v>
      </c>
      <c r="C5594" s="718" t="s">
        <v>147</v>
      </c>
      <c r="D5594" s="718" t="s">
        <v>585</v>
      </c>
      <c r="E5594" s="719">
        <v>3000</v>
      </c>
      <c r="F5594" s="720" t="s">
        <v>4568</v>
      </c>
      <c r="G5594" s="718" t="s">
        <v>4569</v>
      </c>
      <c r="H5594" s="718" t="s">
        <v>519</v>
      </c>
      <c r="I5594" s="718" t="s">
        <v>528</v>
      </c>
      <c r="J5594" s="718" t="s">
        <v>547</v>
      </c>
      <c r="K5594" s="721" t="s">
        <v>557</v>
      </c>
      <c r="L5594" s="732">
        <v>7</v>
      </c>
      <c r="M5594" s="733">
        <v>21600</v>
      </c>
      <c r="N5594" s="734" t="s">
        <v>557</v>
      </c>
      <c r="O5594" s="732">
        <v>0</v>
      </c>
      <c r="P5594" s="733">
        <v>0</v>
      </c>
      <c r="Q5594" s="735" t="str">
        <f t="shared" si="172"/>
        <v>13 - INDETERMINADO</v>
      </c>
      <c r="R5594" s="736" t="s">
        <v>523</v>
      </c>
    </row>
    <row r="5595" spans="1:18" s="28" customFormat="1" ht="12" x14ac:dyDescent="0.2">
      <c r="A5595" s="717" t="s">
        <v>514</v>
      </c>
      <c r="B5595" s="718" t="s">
        <v>549</v>
      </c>
      <c r="C5595" s="718" t="s">
        <v>147</v>
      </c>
      <c r="D5595" s="718" t="s">
        <v>544</v>
      </c>
      <c r="E5595" s="719">
        <v>4500</v>
      </c>
      <c r="F5595" s="720" t="s">
        <v>4593</v>
      </c>
      <c r="G5595" s="718" t="s">
        <v>4594</v>
      </c>
      <c r="H5595" s="718" t="s">
        <v>519</v>
      </c>
      <c r="I5595" s="718" t="s">
        <v>528</v>
      </c>
      <c r="J5595" s="718" t="s">
        <v>547</v>
      </c>
      <c r="K5595" s="721" t="s">
        <v>700</v>
      </c>
      <c r="L5595" s="732">
        <v>7</v>
      </c>
      <c r="M5595" s="733">
        <v>32100</v>
      </c>
      <c r="N5595" s="734" t="s">
        <v>700</v>
      </c>
      <c r="O5595" s="732">
        <v>0</v>
      </c>
      <c r="P5595" s="733">
        <v>0</v>
      </c>
      <c r="Q5595" s="735" t="str">
        <f t="shared" si="172"/>
        <v>3 - INDETERMINADO</v>
      </c>
      <c r="R5595" s="736" t="s">
        <v>523</v>
      </c>
    </row>
    <row r="5596" spans="1:18" s="28" customFormat="1" ht="12" x14ac:dyDescent="0.2">
      <c r="A5596" s="717" t="s">
        <v>514</v>
      </c>
      <c r="B5596" s="718" t="s">
        <v>549</v>
      </c>
      <c r="C5596" s="718" t="s">
        <v>147</v>
      </c>
      <c r="D5596" s="718" t="s">
        <v>1540</v>
      </c>
      <c r="E5596" s="719">
        <v>5000</v>
      </c>
      <c r="F5596" s="720" t="s">
        <v>4604</v>
      </c>
      <c r="G5596" s="718" t="s">
        <v>4605</v>
      </c>
      <c r="H5596" s="718" t="s">
        <v>519</v>
      </c>
      <c r="I5596" s="718" t="s">
        <v>528</v>
      </c>
      <c r="J5596" s="718" t="s">
        <v>547</v>
      </c>
      <c r="K5596" s="721" t="s">
        <v>557</v>
      </c>
      <c r="L5596" s="732">
        <v>7</v>
      </c>
      <c r="M5596" s="733">
        <v>35600</v>
      </c>
      <c r="N5596" s="734" t="s">
        <v>557</v>
      </c>
      <c r="O5596" s="732">
        <v>0</v>
      </c>
      <c r="P5596" s="733">
        <v>0</v>
      </c>
      <c r="Q5596" s="735" t="str">
        <f t="shared" si="172"/>
        <v>13 - INDETERMINADO</v>
      </c>
      <c r="R5596" s="736" t="s">
        <v>523</v>
      </c>
    </row>
    <row r="5597" spans="1:18" s="28" customFormat="1" ht="12" x14ac:dyDescent="0.2">
      <c r="A5597" s="717" t="s">
        <v>514</v>
      </c>
      <c r="B5597" s="718" t="s">
        <v>549</v>
      </c>
      <c r="C5597" s="718" t="s">
        <v>147</v>
      </c>
      <c r="D5597" s="718" t="s">
        <v>593</v>
      </c>
      <c r="E5597" s="719">
        <v>3000</v>
      </c>
      <c r="F5597" s="720" t="s">
        <v>4611</v>
      </c>
      <c r="G5597" s="718" t="s">
        <v>4612</v>
      </c>
      <c r="H5597" s="718" t="s">
        <v>930</v>
      </c>
      <c r="I5597" s="718" t="s">
        <v>528</v>
      </c>
      <c r="J5597" s="718" t="s">
        <v>931</v>
      </c>
      <c r="K5597" s="721" t="s">
        <v>557</v>
      </c>
      <c r="L5597" s="732">
        <v>7</v>
      </c>
      <c r="M5597" s="733">
        <v>21455.78</v>
      </c>
      <c r="N5597" s="734" t="s">
        <v>557</v>
      </c>
      <c r="O5597" s="732">
        <v>0</v>
      </c>
      <c r="P5597" s="733">
        <v>0</v>
      </c>
      <c r="Q5597" s="735" t="str">
        <f t="shared" si="172"/>
        <v>13 - INDETERMINADO</v>
      </c>
      <c r="R5597" s="736" t="s">
        <v>523</v>
      </c>
    </row>
    <row r="5598" spans="1:18" s="28" customFormat="1" ht="12" x14ac:dyDescent="0.2">
      <c r="A5598" s="717" t="s">
        <v>514</v>
      </c>
      <c r="B5598" s="718" t="s">
        <v>549</v>
      </c>
      <c r="C5598" s="718" t="s">
        <v>147</v>
      </c>
      <c r="D5598" s="718" t="s">
        <v>589</v>
      </c>
      <c r="E5598" s="719">
        <v>3000</v>
      </c>
      <c r="F5598" s="720" t="s">
        <v>4622</v>
      </c>
      <c r="G5598" s="718" t="s">
        <v>4623</v>
      </c>
      <c r="H5598" s="718" t="s">
        <v>527</v>
      </c>
      <c r="I5598" s="718" t="s">
        <v>520</v>
      </c>
      <c r="J5598" s="718" t="s">
        <v>4624</v>
      </c>
      <c r="K5598" s="721" t="s">
        <v>745</v>
      </c>
      <c r="L5598" s="732">
        <v>7</v>
      </c>
      <c r="M5598" s="733">
        <v>21400</v>
      </c>
      <c r="N5598" s="734" t="s">
        <v>745</v>
      </c>
      <c r="O5598" s="732">
        <v>3</v>
      </c>
      <c r="P5598" s="733">
        <v>9000</v>
      </c>
      <c r="Q5598" s="735"/>
      <c r="R5598" s="736" t="s">
        <v>543</v>
      </c>
    </row>
    <row r="5599" spans="1:18" s="28" customFormat="1" ht="12" x14ac:dyDescent="0.2">
      <c r="A5599" s="717" t="s">
        <v>514</v>
      </c>
      <c r="B5599" s="718" t="s">
        <v>549</v>
      </c>
      <c r="C5599" s="718" t="s">
        <v>147</v>
      </c>
      <c r="D5599" s="718" t="s">
        <v>2382</v>
      </c>
      <c r="E5599" s="719">
        <v>3000</v>
      </c>
      <c r="F5599" s="720" t="s">
        <v>4633</v>
      </c>
      <c r="G5599" s="718" t="s">
        <v>4634</v>
      </c>
      <c r="H5599" s="718" t="s">
        <v>539</v>
      </c>
      <c r="I5599" s="718" t="s">
        <v>528</v>
      </c>
      <c r="J5599" s="718" t="s">
        <v>1684</v>
      </c>
      <c r="K5599" s="721" t="s">
        <v>530</v>
      </c>
      <c r="L5599" s="732">
        <v>7</v>
      </c>
      <c r="M5599" s="733">
        <v>21600</v>
      </c>
      <c r="N5599" s="734" t="s">
        <v>530</v>
      </c>
      <c r="O5599" s="732">
        <v>0</v>
      </c>
      <c r="P5599" s="733">
        <v>0</v>
      </c>
      <c r="Q5599" s="735" t="str">
        <f>+N5599</f>
        <v>4 - INDETERMINADO</v>
      </c>
      <c r="R5599" s="736" t="s">
        <v>523</v>
      </c>
    </row>
    <row r="5600" spans="1:18" s="28" customFormat="1" ht="12" x14ac:dyDescent="0.2">
      <c r="A5600" s="717" t="s">
        <v>514</v>
      </c>
      <c r="B5600" s="718" t="s">
        <v>549</v>
      </c>
      <c r="C5600" s="718" t="s">
        <v>147</v>
      </c>
      <c r="D5600" s="718" t="s">
        <v>995</v>
      </c>
      <c r="E5600" s="719">
        <v>3000</v>
      </c>
      <c r="F5600" s="720" t="s">
        <v>4640</v>
      </c>
      <c r="G5600" s="718" t="s">
        <v>4641</v>
      </c>
      <c r="H5600" s="718"/>
      <c r="I5600" s="718" t="s">
        <v>520</v>
      </c>
      <c r="J5600" s="718" t="s">
        <v>4642</v>
      </c>
      <c r="K5600" s="721" t="s">
        <v>530</v>
      </c>
      <c r="L5600" s="732">
        <v>7</v>
      </c>
      <c r="M5600" s="733">
        <v>21600</v>
      </c>
      <c r="N5600" s="734" t="s">
        <v>530</v>
      </c>
      <c r="O5600" s="732">
        <v>0</v>
      </c>
      <c r="P5600" s="733">
        <v>0</v>
      </c>
      <c r="Q5600" s="735"/>
      <c r="R5600" s="736" t="s">
        <v>543</v>
      </c>
    </row>
    <row r="5601" spans="1:18" s="28" customFormat="1" ht="12" x14ac:dyDescent="0.2">
      <c r="A5601" s="717" t="s">
        <v>514</v>
      </c>
      <c r="B5601" s="718" t="s">
        <v>549</v>
      </c>
      <c r="C5601" s="718" t="s">
        <v>147</v>
      </c>
      <c r="D5601" s="718" t="s">
        <v>724</v>
      </c>
      <c r="E5601" s="719">
        <v>3000</v>
      </c>
      <c r="F5601" s="720" t="s">
        <v>4643</v>
      </c>
      <c r="G5601" s="718" t="s">
        <v>4644</v>
      </c>
      <c r="H5601" s="718" t="s">
        <v>519</v>
      </c>
      <c r="I5601" s="718" t="s">
        <v>528</v>
      </c>
      <c r="J5601" s="718" t="s">
        <v>547</v>
      </c>
      <c r="K5601" s="721" t="s">
        <v>557</v>
      </c>
      <c r="L5601" s="732">
        <v>7</v>
      </c>
      <c r="M5601" s="733">
        <v>21600</v>
      </c>
      <c r="N5601" s="734" t="s">
        <v>557</v>
      </c>
      <c r="O5601" s="732">
        <v>0</v>
      </c>
      <c r="P5601" s="733">
        <v>0</v>
      </c>
      <c r="Q5601" s="735" t="str">
        <f t="shared" ref="Q5601:Q5624" si="173">+N5601</f>
        <v>13 - INDETERMINADO</v>
      </c>
      <c r="R5601" s="736" t="s">
        <v>523</v>
      </c>
    </row>
    <row r="5602" spans="1:18" s="28" customFormat="1" ht="12" x14ac:dyDescent="0.2">
      <c r="A5602" s="717" t="s">
        <v>514</v>
      </c>
      <c r="B5602" s="718" t="s">
        <v>549</v>
      </c>
      <c r="C5602" s="718" t="s">
        <v>147</v>
      </c>
      <c r="D5602" s="718" t="s">
        <v>1488</v>
      </c>
      <c r="E5602" s="719">
        <v>3000</v>
      </c>
      <c r="F5602" s="720" t="s">
        <v>4645</v>
      </c>
      <c r="G5602" s="718" t="s">
        <v>4646</v>
      </c>
      <c r="H5602" s="718" t="s">
        <v>527</v>
      </c>
      <c r="I5602" s="718" t="s">
        <v>528</v>
      </c>
      <c r="J5602" s="718" t="s">
        <v>1384</v>
      </c>
      <c r="K5602" s="721" t="s">
        <v>612</v>
      </c>
      <c r="L5602" s="732">
        <v>7</v>
      </c>
      <c r="M5602" s="733">
        <v>21600</v>
      </c>
      <c r="N5602" s="734" t="s">
        <v>612</v>
      </c>
      <c r="O5602" s="732">
        <v>0</v>
      </c>
      <c r="P5602" s="733">
        <v>0</v>
      </c>
      <c r="Q5602" s="735" t="str">
        <f t="shared" si="173"/>
        <v>15 - INDETERMINADO</v>
      </c>
      <c r="R5602" s="736" t="s">
        <v>523</v>
      </c>
    </row>
    <row r="5603" spans="1:18" s="28" customFormat="1" ht="12" x14ac:dyDescent="0.2">
      <c r="A5603" s="717" t="s">
        <v>514</v>
      </c>
      <c r="B5603" s="718" t="s">
        <v>549</v>
      </c>
      <c r="C5603" s="718" t="s">
        <v>147</v>
      </c>
      <c r="D5603" s="718" t="s">
        <v>4647</v>
      </c>
      <c r="E5603" s="719">
        <v>8500</v>
      </c>
      <c r="F5603" s="720" t="s">
        <v>4648</v>
      </c>
      <c r="G5603" s="718" t="s">
        <v>4649</v>
      </c>
      <c r="H5603" s="718" t="s">
        <v>519</v>
      </c>
      <c r="I5603" s="718" t="s">
        <v>528</v>
      </c>
      <c r="J5603" s="718" t="s">
        <v>547</v>
      </c>
      <c r="K5603" s="721" t="s">
        <v>557</v>
      </c>
      <c r="L5603" s="732">
        <v>7</v>
      </c>
      <c r="M5603" s="733">
        <v>60100</v>
      </c>
      <c r="N5603" s="734" t="s">
        <v>557</v>
      </c>
      <c r="O5603" s="732">
        <v>0</v>
      </c>
      <c r="P5603" s="733">
        <v>0</v>
      </c>
      <c r="Q5603" s="735" t="str">
        <f t="shared" si="173"/>
        <v>13 - INDETERMINADO</v>
      </c>
      <c r="R5603" s="736" t="s">
        <v>523</v>
      </c>
    </row>
    <row r="5604" spans="1:18" s="28" customFormat="1" ht="12" x14ac:dyDescent="0.2">
      <c r="A5604" s="717" t="s">
        <v>514</v>
      </c>
      <c r="B5604" s="718" t="s">
        <v>549</v>
      </c>
      <c r="C5604" s="718" t="s">
        <v>147</v>
      </c>
      <c r="D5604" s="718" t="s">
        <v>2300</v>
      </c>
      <c r="E5604" s="719">
        <v>3000</v>
      </c>
      <c r="F5604" s="720" t="s">
        <v>4650</v>
      </c>
      <c r="G5604" s="718" t="s">
        <v>4651</v>
      </c>
      <c r="H5604" s="718" t="s">
        <v>565</v>
      </c>
      <c r="I5604" s="718" t="s">
        <v>528</v>
      </c>
      <c r="J5604" s="718" t="s">
        <v>566</v>
      </c>
      <c r="K5604" s="721" t="s">
        <v>530</v>
      </c>
      <c r="L5604" s="732">
        <v>7</v>
      </c>
      <c r="M5604" s="733">
        <v>21500</v>
      </c>
      <c r="N5604" s="734" t="s">
        <v>530</v>
      </c>
      <c r="O5604" s="732">
        <v>0</v>
      </c>
      <c r="P5604" s="733">
        <v>0</v>
      </c>
      <c r="Q5604" s="735" t="str">
        <f t="shared" si="173"/>
        <v>4 - INDETERMINADO</v>
      </c>
      <c r="R5604" s="736" t="s">
        <v>523</v>
      </c>
    </row>
    <row r="5605" spans="1:18" s="28" customFormat="1" ht="12" x14ac:dyDescent="0.2">
      <c r="A5605" s="717" t="s">
        <v>514</v>
      </c>
      <c r="B5605" s="718" t="s">
        <v>549</v>
      </c>
      <c r="C5605" s="718" t="s">
        <v>147</v>
      </c>
      <c r="D5605" s="718" t="s">
        <v>1132</v>
      </c>
      <c r="E5605" s="719">
        <v>3000</v>
      </c>
      <c r="F5605" s="720" t="s">
        <v>4655</v>
      </c>
      <c r="G5605" s="718" t="s">
        <v>4656</v>
      </c>
      <c r="H5605" s="718" t="s">
        <v>527</v>
      </c>
      <c r="I5605" s="718" t="s">
        <v>528</v>
      </c>
      <c r="J5605" s="718" t="s">
        <v>656</v>
      </c>
      <c r="K5605" s="721" t="s">
        <v>557</v>
      </c>
      <c r="L5605" s="732">
        <v>7</v>
      </c>
      <c r="M5605" s="733">
        <v>21600</v>
      </c>
      <c r="N5605" s="734" t="s">
        <v>557</v>
      </c>
      <c r="O5605" s="732">
        <v>0</v>
      </c>
      <c r="P5605" s="733">
        <v>0</v>
      </c>
      <c r="Q5605" s="735" t="str">
        <f t="shared" si="173"/>
        <v>13 - INDETERMINADO</v>
      </c>
      <c r="R5605" s="736" t="s">
        <v>523</v>
      </c>
    </row>
    <row r="5606" spans="1:18" s="28" customFormat="1" ht="12" x14ac:dyDescent="0.2">
      <c r="A5606" s="717" t="s">
        <v>514</v>
      </c>
      <c r="B5606" s="718" t="s">
        <v>549</v>
      </c>
      <c r="C5606" s="718" t="s">
        <v>147</v>
      </c>
      <c r="D5606" s="718" t="s">
        <v>4662</v>
      </c>
      <c r="E5606" s="719">
        <v>4500</v>
      </c>
      <c r="F5606" s="720" t="s">
        <v>4663</v>
      </c>
      <c r="G5606" s="718" t="s">
        <v>4664</v>
      </c>
      <c r="H5606" s="718" t="s">
        <v>519</v>
      </c>
      <c r="I5606" s="718" t="s">
        <v>528</v>
      </c>
      <c r="J5606" s="718" t="s">
        <v>547</v>
      </c>
      <c r="K5606" s="721" t="s">
        <v>1127</v>
      </c>
      <c r="L5606" s="732">
        <v>7</v>
      </c>
      <c r="M5606" s="733">
        <v>32100</v>
      </c>
      <c r="N5606" s="734" t="s">
        <v>1127</v>
      </c>
      <c r="O5606" s="732">
        <v>0</v>
      </c>
      <c r="P5606" s="733">
        <v>0</v>
      </c>
      <c r="Q5606" s="735" t="str">
        <f t="shared" si="173"/>
        <v>1 - INDETERMINADO</v>
      </c>
      <c r="R5606" s="736" t="s">
        <v>523</v>
      </c>
    </row>
    <row r="5607" spans="1:18" s="28" customFormat="1" ht="12" x14ac:dyDescent="0.2">
      <c r="A5607" s="717" t="s">
        <v>514</v>
      </c>
      <c r="B5607" s="718" t="s">
        <v>549</v>
      </c>
      <c r="C5607" s="718" t="s">
        <v>147</v>
      </c>
      <c r="D5607" s="718" t="s">
        <v>4684</v>
      </c>
      <c r="E5607" s="719">
        <v>6000</v>
      </c>
      <c r="F5607" s="720" t="s">
        <v>4685</v>
      </c>
      <c r="G5607" s="718" t="s">
        <v>4686</v>
      </c>
      <c r="H5607" s="718" t="s">
        <v>519</v>
      </c>
      <c r="I5607" s="718" t="s">
        <v>528</v>
      </c>
      <c r="J5607" s="718" t="s">
        <v>547</v>
      </c>
      <c r="K5607" s="721" t="s">
        <v>530</v>
      </c>
      <c r="L5607" s="732">
        <v>7</v>
      </c>
      <c r="M5607" s="733">
        <v>42200</v>
      </c>
      <c r="N5607" s="734" t="s">
        <v>530</v>
      </c>
      <c r="O5607" s="732">
        <v>0</v>
      </c>
      <c r="P5607" s="733">
        <v>0</v>
      </c>
      <c r="Q5607" s="735" t="str">
        <f t="shared" si="173"/>
        <v>4 - INDETERMINADO</v>
      </c>
      <c r="R5607" s="736" t="s">
        <v>523</v>
      </c>
    </row>
    <row r="5608" spans="1:18" s="28" customFormat="1" ht="12" x14ac:dyDescent="0.2">
      <c r="A5608" s="717" t="s">
        <v>514</v>
      </c>
      <c r="B5608" s="718" t="s">
        <v>549</v>
      </c>
      <c r="C5608" s="718" t="s">
        <v>147</v>
      </c>
      <c r="D5608" s="718" t="s">
        <v>804</v>
      </c>
      <c r="E5608" s="719">
        <v>3000</v>
      </c>
      <c r="F5608" s="720" t="s">
        <v>4690</v>
      </c>
      <c r="G5608" s="718" t="s">
        <v>4691</v>
      </c>
      <c r="H5608" s="718" t="s">
        <v>519</v>
      </c>
      <c r="I5608" s="718" t="s">
        <v>528</v>
      </c>
      <c r="J5608" s="718" t="s">
        <v>547</v>
      </c>
      <c r="K5608" s="721" t="s">
        <v>700</v>
      </c>
      <c r="L5608" s="732">
        <v>7</v>
      </c>
      <c r="M5608" s="733">
        <v>21600</v>
      </c>
      <c r="N5608" s="734" t="s">
        <v>700</v>
      </c>
      <c r="O5608" s="732">
        <v>0</v>
      </c>
      <c r="P5608" s="733">
        <v>0</v>
      </c>
      <c r="Q5608" s="735" t="str">
        <f t="shared" si="173"/>
        <v>3 - INDETERMINADO</v>
      </c>
      <c r="R5608" s="736" t="s">
        <v>523</v>
      </c>
    </row>
    <row r="5609" spans="1:18" s="28" customFormat="1" ht="12" x14ac:dyDescent="0.2">
      <c r="A5609" s="717" t="s">
        <v>514</v>
      </c>
      <c r="B5609" s="718" t="s">
        <v>549</v>
      </c>
      <c r="C5609" s="718" t="s">
        <v>147</v>
      </c>
      <c r="D5609" s="718" t="s">
        <v>618</v>
      </c>
      <c r="E5609" s="719">
        <v>3000</v>
      </c>
      <c r="F5609" s="720" t="s">
        <v>4699</v>
      </c>
      <c r="G5609" s="718" t="s">
        <v>4700</v>
      </c>
      <c r="H5609" s="718" t="s">
        <v>565</v>
      </c>
      <c r="I5609" s="718" t="s">
        <v>528</v>
      </c>
      <c r="J5609" s="718" t="s">
        <v>566</v>
      </c>
      <c r="K5609" s="721" t="s">
        <v>557</v>
      </c>
      <c r="L5609" s="732">
        <v>7</v>
      </c>
      <c r="M5609" s="733">
        <v>21600</v>
      </c>
      <c r="N5609" s="734" t="s">
        <v>557</v>
      </c>
      <c r="O5609" s="732">
        <v>0</v>
      </c>
      <c r="P5609" s="733">
        <v>0</v>
      </c>
      <c r="Q5609" s="735" t="str">
        <f t="shared" si="173"/>
        <v>13 - INDETERMINADO</v>
      </c>
      <c r="R5609" s="736" t="s">
        <v>523</v>
      </c>
    </row>
    <row r="5610" spans="1:18" s="28" customFormat="1" ht="12" x14ac:dyDescent="0.2">
      <c r="A5610" s="717" t="s">
        <v>514</v>
      </c>
      <c r="B5610" s="718" t="s">
        <v>549</v>
      </c>
      <c r="C5610" s="718" t="s">
        <v>147</v>
      </c>
      <c r="D5610" s="718" t="s">
        <v>1479</v>
      </c>
      <c r="E5610" s="719">
        <v>3000</v>
      </c>
      <c r="F5610" s="720" t="s">
        <v>4701</v>
      </c>
      <c r="G5610" s="718" t="s">
        <v>4702</v>
      </c>
      <c r="H5610" s="718" t="s">
        <v>539</v>
      </c>
      <c r="I5610" s="718" t="s">
        <v>528</v>
      </c>
      <c r="J5610" s="718" t="s">
        <v>596</v>
      </c>
      <c r="K5610" s="721" t="s">
        <v>745</v>
      </c>
      <c r="L5610" s="732">
        <v>7</v>
      </c>
      <c r="M5610" s="733">
        <v>21600</v>
      </c>
      <c r="N5610" s="734" t="s">
        <v>745</v>
      </c>
      <c r="O5610" s="732">
        <v>6</v>
      </c>
      <c r="P5610" s="733">
        <v>18000</v>
      </c>
      <c r="Q5610" s="735" t="str">
        <f t="shared" si="173"/>
        <v>2 - INDETERMINADO</v>
      </c>
      <c r="R5610" s="736" t="s">
        <v>523</v>
      </c>
    </row>
    <row r="5611" spans="1:18" s="28" customFormat="1" ht="12" x14ac:dyDescent="0.2">
      <c r="A5611" s="717" t="s">
        <v>514</v>
      </c>
      <c r="B5611" s="718" t="s">
        <v>549</v>
      </c>
      <c r="C5611" s="718" t="s">
        <v>147</v>
      </c>
      <c r="D5611" s="718" t="s">
        <v>4703</v>
      </c>
      <c r="E5611" s="719">
        <v>4500</v>
      </c>
      <c r="F5611" s="720" t="s">
        <v>4704</v>
      </c>
      <c r="G5611" s="718" t="s">
        <v>4705</v>
      </c>
      <c r="H5611" s="718" t="s">
        <v>519</v>
      </c>
      <c r="I5611" s="718" t="s">
        <v>528</v>
      </c>
      <c r="J5611" s="718" t="s">
        <v>817</v>
      </c>
      <c r="K5611" s="721" t="s">
        <v>557</v>
      </c>
      <c r="L5611" s="732">
        <v>7</v>
      </c>
      <c r="M5611" s="733">
        <v>32100</v>
      </c>
      <c r="N5611" s="734" t="s">
        <v>557</v>
      </c>
      <c r="O5611" s="732">
        <v>0</v>
      </c>
      <c r="P5611" s="733">
        <v>0</v>
      </c>
      <c r="Q5611" s="735" t="str">
        <f t="shared" si="173"/>
        <v>13 - INDETERMINADO</v>
      </c>
      <c r="R5611" s="736" t="s">
        <v>523</v>
      </c>
    </row>
    <row r="5612" spans="1:18" s="28" customFormat="1" ht="12" x14ac:dyDescent="0.2">
      <c r="A5612" s="717" t="s">
        <v>514</v>
      </c>
      <c r="B5612" s="718" t="s">
        <v>549</v>
      </c>
      <c r="C5612" s="718" t="s">
        <v>147</v>
      </c>
      <c r="D5612" s="718" t="s">
        <v>536</v>
      </c>
      <c r="E5612" s="719">
        <v>3000</v>
      </c>
      <c r="F5612" s="720" t="s">
        <v>4706</v>
      </c>
      <c r="G5612" s="718" t="s">
        <v>4707</v>
      </c>
      <c r="H5612" s="718" t="s">
        <v>519</v>
      </c>
      <c r="I5612" s="718" t="s">
        <v>528</v>
      </c>
      <c r="J5612" s="718" t="s">
        <v>4526</v>
      </c>
      <c r="K5612" s="721" t="s">
        <v>541</v>
      </c>
      <c r="L5612" s="732">
        <v>7</v>
      </c>
      <c r="M5612" s="733">
        <v>21600</v>
      </c>
      <c r="N5612" s="734" t="s">
        <v>541</v>
      </c>
      <c r="O5612" s="732">
        <v>0</v>
      </c>
      <c r="P5612" s="733">
        <v>0</v>
      </c>
      <c r="Q5612" s="735" t="str">
        <f t="shared" si="173"/>
        <v>5 - INDETERMINADO</v>
      </c>
      <c r="R5612" s="736" t="s">
        <v>523</v>
      </c>
    </row>
    <row r="5613" spans="1:18" s="28" customFormat="1" ht="12" x14ac:dyDescent="0.2">
      <c r="A5613" s="717" t="s">
        <v>514</v>
      </c>
      <c r="B5613" s="718" t="s">
        <v>549</v>
      </c>
      <c r="C5613" s="718" t="s">
        <v>147</v>
      </c>
      <c r="D5613" s="718" t="s">
        <v>1039</v>
      </c>
      <c r="E5613" s="719">
        <v>3000</v>
      </c>
      <c r="F5613" s="720" t="s">
        <v>4711</v>
      </c>
      <c r="G5613" s="718" t="s">
        <v>4712</v>
      </c>
      <c r="H5613" s="718" t="s">
        <v>539</v>
      </c>
      <c r="I5613" s="718" t="s">
        <v>528</v>
      </c>
      <c r="J5613" s="718" t="s">
        <v>596</v>
      </c>
      <c r="K5613" s="721" t="s">
        <v>557</v>
      </c>
      <c r="L5613" s="732">
        <v>7</v>
      </c>
      <c r="M5613" s="733">
        <v>21600</v>
      </c>
      <c r="N5613" s="734" t="s">
        <v>557</v>
      </c>
      <c r="O5613" s="732">
        <v>0</v>
      </c>
      <c r="P5613" s="733">
        <v>0</v>
      </c>
      <c r="Q5613" s="735" t="str">
        <f t="shared" si="173"/>
        <v>13 - INDETERMINADO</v>
      </c>
      <c r="R5613" s="736" t="s">
        <v>523</v>
      </c>
    </row>
    <row r="5614" spans="1:18" s="28" customFormat="1" ht="12" x14ac:dyDescent="0.2">
      <c r="A5614" s="717" t="s">
        <v>514</v>
      </c>
      <c r="B5614" s="718" t="s">
        <v>549</v>
      </c>
      <c r="C5614" s="718" t="s">
        <v>147</v>
      </c>
      <c r="D5614" s="718" t="s">
        <v>1510</v>
      </c>
      <c r="E5614" s="719">
        <v>5000</v>
      </c>
      <c r="F5614" s="720" t="s">
        <v>4713</v>
      </c>
      <c r="G5614" s="718" t="s">
        <v>4714</v>
      </c>
      <c r="H5614" s="718" t="s">
        <v>519</v>
      </c>
      <c r="I5614" s="718" t="s">
        <v>528</v>
      </c>
      <c r="J5614" s="718" t="s">
        <v>547</v>
      </c>
      <c r="K5614" s="721" t="s">
        <v>557</v>
      </c>
      <c r="L5614" s="732">
        <v>7</v>
      </c>
      <c r="M5614" s="733">
        <v>35600</v>
      </c>
      <c r="N5614" s="734" t="s">
        <v>557</v>
      </c>
      <c r="O5614" s="732">
        <v>0</v>
      </c>
      <c r="P5614" s="733">
        <v>0</v>
      </c>
      <c r="Q5614" s="735" t="str">
        <f t="shared" si="173"/>
        <v>13 - INDETERMINADO</v>
      </c>
      <c r="R5614" s="736" t="s">
        <v>523</v>
      </c>
    </row>
    <row r="5615" spans="1:18" s="28" customFormat="1" ht="12" x14ac:dyDescent="0.2">
      <c r="A5615" s="717" t="s">
        <v>514</v>
      </c>
      <c r="B5615" s="718" t="s">
        <v>549</v>
      </c>
      <c r="C5615" s="718" t="s">
        <v>147</v>
      </c>
      <c r="D5615" s="718" t="s">
        <v>4720</v>
      </c>
      <c r="E5615" s="719">
        <v>8500</v>
      </c>
      <c r="F5615" s="720" t="s">
        <v>4721</v>
      </c>
      <c r="G5615" s="718" t="s">
        <v>4722</v>
      </c>
      <c r="H5615" s="718" t="s">
        <v>539</v>
      </c>
      <c r="I5615" s="718" t="s">
        <v>528</v>
      </c>
      <c r="J5615" s="718" t="s">
        <v>596</v>
      </c>
      <c r="K5615" s="721" t="s">
        <v>700</v>
      </c>
      <c r="L5615" s="732">
        <v>7</v>
      </c>
      <c r="M5615" s="733">
        <v>60100</v>
      </c>
      <c r="N5615" s="734" t="s">
        <v>700</v>
      </c>
      <c r="O5615" s="732">
        <v>0</v>
      </c>
      <c r="P5615" s="733">
        <v>0</v>
      </c>
      <c r="Q5615" s="735" t="str">
        <f t="shared" si="173"/>
        <v>3 - INDETERMINADO</v>
      </c>
      <c r="R5615" s="736" t="s">
        <v>523</v>
      </c>
    </row>
    <row r="5616" spans="1:18" s="28" customFormat="1" ht="12" x14ac:dyDescent="0.2">
      <c r="A5616" s="717" t="s">
        <v>514</v>
      </c>
      <c r="B5616" s="718" t="s">
        <v>549</v>
      </c>
      <c r="C5616" s="718" t="s">
        <v>147</v>
      </c>
      <c r="D5616" s="718" t="s">
        <v>724</v>
      </c>
      <c r="E5616" s="719">
        <v>3000</v>
      </c>
      <c r="F5616" s="720" t="s">
        <v>4725</v>
      </c>
      <c r="G5616" s="718" t="s">
        <v>4726</v>
      </c>
      <c r="H5616" s="718" t="s">
        <v>519</v>
      </c>
      <c r="I5616" s="718" t="s">
        <v>520</v>
      </c>
      <c r="J5616" s="718" t="s">
        <v>534</v>
      </c>
      <c r="K5616" s="721" t="s">
        <v>557</v>
      </c>
      <c r="L5616" s="732">
        <v>7</v>
      </c>
      <c r="M5616" s="733">
        <v>21600</v>
      </c>
      <c r="N5616" s="734" t="s">
        <v>557</v>
      </c>
      <c r="O5616" s="732">
        <v>0</v>
      </c>
      <c r="P5616" s="733">
        <v>0</v>
      </c>
      <c r="Q5616" s="735" t="str">
        <f t="shared" si="173"/>
        <v>13 - INDETERMINADO</v>
      </c>
      <c r="R5616" s="736" t="s">
        <v>523</v>
      </c>
    </row>
    <row r="5617" spans="1:18" s="28" customFormat="1" ht="12" x14ac:dyDescent="0.2">
      <c r="A5617" s="717" t="s">
        <v>514</v>
      </c>
      <c r="B5617" s="718" t="s">
        <v>549</v>
      </c>
      <c r="C5617" s="718" t="s">
        <v>147</v>
      </c>
      <c r="D5617" s="718" t="s">
        <v>1576</v>
      </c>
      <c r="E5617" s="719">
        <v>3000</v>
      </c>
      <c r="F5617" s="720" t="s">
        <v>4730</v>
      </c>
      <c r="G5617" s="718" t="s">
        <v>4731</v>
      </c>
      <c r="H5617" s="718"/>
      <c r="I5617" s="718" t="s">
        <v>520</v>
      </c>
      <c r="J5617" s="718" t="s">
        <v>4732</v>
      </c>
      <c r="K5617" s="721" t="s">
        <v>557</v>
      </c>
      <c r="L5617" s="732">
        <v>7</v>
      </c>
      <c r="M5617" s="733">
        <v>21600</v>
      </c>
      <c r="N5617" s="734" t="s">
        <v>557</v>
      </c>
      <c r="O5617" s="732">
        <v>0</v>
      </c>
      <c r="P5617" s="733">
        <v>0</v>
      </c>
      <c r="Q5617" s="735" t="str">
        <f t="shared" si="173"/>
        <v>13 - INDETERMINADO</v>
      </c>
      <c r="R5617" s="736" t="s">
        <v>523</v>
      </c>
    </row>
    <row r="5618" spans="1:18" s="28" customFormat="1" ht="12" x14ac:dyDescent="0.2">
      <c r="A5618" s="717" t="s">
        <v>514</v>
      </c>
      <c r="B5618" s="718" t="s">
        <v>549</v>
      </c>
      <c r="C5618" s="718" t="s">
        <v>147</v>
      </c>
      <c r="D5618" s="718" t="s">
        <v>4735</v>
      </c>
      <c r="E5618" s="719">
        <v>4500</v>
      </c>
      <c r="F5618" s="720" t="s">
        <v>4733</v>
      </c>
      <c r="G5618" s="718" t="s">
        <v>4734</v>
      </c>
      <c r="H5618" s="718" t="s">
        <v>519</v>
      </c>
      <c r="I5618" s="718" t="s">
        <v>528</v>
      </c>
      <c r="J5618" s="718" t="s">
        <v>547</v>
      </c>
      <c r="K5618" s="721" t="s">
        <v>1127</v>
      </c>
      <c r="L5618" s="732">
        <v>7</v>
      </c>
      <c r="M5618" s="733">
        <v>32100</v>
      </c>
      <c r="N5618" s="734" t="s">
        <v>1127</v>
      </c>
      <c r="O5618" s="732">
        <v>6</v>
      </c>
      <c r="P5618" s="733">
        <v>27000</v>
      </c>
      <c r="Q5618" s="735" t="str">
        <f t="shared" si="173"/>
        <v>1 - INDETERMINADO</v>
      </c>
      <c r="R5618" s="736" t="s">
        <v>523</v>
      </c>
    </row>
    <row r="5619" spans="1:18" s="28" customFormat="1" ht="12" x14ac:dyDescent="0.2">
      <c r="A5619" s="717" t="s">
        <v>514</v>
      </c>
      <c r="B5619" s="718" t="s">
        <v>549</v>
      </c>
      <c r="C5619" s="718" t="s">
        <v>147</v>
      </c>
      <c r="D5619" s="718" t="s">
        <v>841</v>
      </c>
      <c r="E5619" s="719">
        <v>3000</v>
      </c>
      <c r="F5619" s="720" t="s">
        <v>4739</v>
      </c>
      <c r="G5619" s="718" t="s">
        <v>4740</v>
      </c>
      <c r="H5619" s="718" t="s">
        <v>527</v>
      </c>
      <c r="I5619" s="718" t="s">
        <v>520</v>
      </c>
      <c r="J5619" s="718" t="s">
        <v>803</v>
      </c>
      <c r="K5619" s="721" t="s">
        <v>700</v>
      </c>
      <c r="L5619" s="732">
        <v>7</v>
      </c>
      <c r="M5619" s="733">
        <v>21500</v>
      </c>
      <c r="N5619" s="734" t="s">
        <v>700</v>
      </c>
      <c r="O5619" s="732">
        <v>0</v>
      </c>
      <c r="P5619" s="733">
        <v>0</v>
      </c>
      <c r="Q5619" s="735" t="str">
        <f t="shared" si="173"/>
        <v>3 - INDETERMINADO</v>
      </c>
      <c r="R5619" s="736" t="s">
        <v>523</v>
      </c>
    </row>
    <row r="5620" spans="1:18" s="28" customFormat="1" ht="12" x14ac:dyDescent="0.2">
      <c r="A5620" s="717" t="s">
        <v>514</v>
      </c>
      <c r="B5620" s="718" t="s">
        <v>549</v>
      </c>
      <c r="C5620" s="718" t="s">
        <v>147</v>
      </c>
      <c r="D5620" s="718" t="s">
        <v>4753</v>
      </c>
      <c r="E5620" s="719">
        <v>5000</v>
      </c>
      <c r="F5620" s="720" t="s">
        <v>4754</v>
      </c>
      <c r="G5620" s="718" t="s">
        <v>4755</v>
      </c>
      <c r="H5620" s="718" t="s">
        <v>519</v>
      </c>
      <c r="I5620" s="718" t="s">
        <v>528</v>
      </c>
      <c r="J5620" s="718" t="s">
        <v>547</v>
      </c>
      <c r="K5620" s="721" t="s">
        <v>530</v>
      </c>
      <c r="L5620" s="732">
        <v>7</v>
      </c>
      <c r="M5620" s="733">
        <v>35600</v>
      </c>
      <c r="N5620" s="734" t="s">
        <v>530</v>
      </c>
      <c r="O5620" s="732">
        <v>0</v>
      </c>
      <c r="P5620" s="733">
        <v>0</v>
      </c>
      <c r="Q5620" s="735" t="str">
        <f t="shared" si="173"/>
        <v>4 - INDETERMINADO</v>
      </c>
      <c r="R5620" s="736" t="s">
        <v>523</v>
      </c>
    </row>
    <row r="5621" spans="1:18" s="28" customFormat="1" ht="12" x14ac:dyDescent="0.2">
      <c r="A5621" s="717" t="s">
        <v>514</v>
      </c>
      <c r="B5621" s="718" t="s">
        <v>549</v>
      </c>
      <c r="C5621" s="718" t="s">
        <v>147</v>
      </c>
      <c r="D5621" s="718" t="s">
        <v>4763</v>
      </c>
      <c r="E5621" s="719">
        <v>3000</v>
      </c>
      <c r="F5621" s="720" t="s">
        <v>4764</v>
      </c>
      <c r="G5621" s="718" t="s">
        <v>4765</v>
      </c>
      <c r="H5621" s="718"/>
      <c r="I5621" s="718" t="s">
        <v>520</v>
      </c>
      <c r="J5621" s="718" t="s">
        <v>4766</v>
      </c>
      <c r="K5621" s="721" t="s">
        <v>700</v>
      </c>
      <c r="L5621" s="732">
        <v>7</v>
      </c>
      <c r="M5621" s="733">
        <v>21600</v>
      </c>
      <c r="N5621" s="734" t="s">
        <v>700</v>
      </c>
      <c r="O5621" s="732">
        <v>6</v>
      </c>
      <c r="P5621" s="733">
        <v>18000</v>
      </c>
      <c r="Q5621" s="735" t="str">
        <f t="shared" si="173"/>
        <v>3 - INDETERMINADO</v>
      </c>
      <c r="R5621" s="736" t="s">
        <v>523</v>
      </c>
    </row>
    <row r="5622" spans="1:18" s="28" customFormat="1" ht="12" x14ac:dyDescent="0.2">
      <c r="A5622" s="717" t="s">
        <v>514</v>
      </c>
      <c r="B5622" s="718" t="s">
        <v>549</v>
      </c>
      <c r="C5622" s="718" t="s">
        <v>147</v>
      </c>
      <c r="D5622" s="718" t="s">
        <v>1559</v>
      </c>
      <c r="E5622" s="719">
        <v>5000</v>
      </c>
      <c r="F5622" s="720" t="s">
        <v>4771</v>
      </c>
      <c r="G5622" s="718" t="s">
        <v>4772</v>
      </c>
      <c r="H5622" s="718" t="s">
        <v>519</v>
      </c>
      <c r="I5622" s="718" t="s">
        <v>528</v>
      </c>
      <c r="J5622" s="718" t="s">
        <v>547</v>
      </c>
      <c r="K5622" s="721" t="s">
        <v>612</v>
      </c>
      <c r="L5622" s="732">
        <v>7</v>
      </c>
      <c r="M5622" s="733">
        <v>35600</v>
      </c>
      <c r="N5622" s="734" t="s">
        <v>612</v>
      </c>
      <c r="O5622" s="732">
        <v>0</v>
      </c>
      <c r="P5622" s="733">
        <v>0</v>
      </c>
      <c r="Q5622" s="735" t="str">
        <f t="shared" si="173"/>
        <v>15 - INDETERMINADO</v>
      </c>
      <c r="R5622" s="736" t="s">
        <v>523</v>
      </c>
    </row>
    <row r="5623" spans="1:18" s="28" customFormat="1" ht="12" x14ac:dyDescent="0.2">
      <c r="A5623" s="717" t="s">
        <v>514</v>
      </c>
      <c r="B5623" s="718" t="s">
        <v>549</v>
      </c>
      <c r="C5623" s="718" t="s">
        <v>147</v>
      </c>
      <c r="D5623" s="718" t="s">
        <v>800</v>
      </c>
      <c r="E5623" s="719">
        <v>3000</v>
      </c>
      <c r="F5623" s="720" t="s">
        <v>4773</v>
      </c>
      <c r="G5623" s="718" t="s">
        <v>4774</v>
      </c>
      <c r="H5623" s="718" t="s">
        <v>527</v>
      </c>
      <c r="I5623" s="718" t="s">
        <v>520</v>
      </c>
      <c r="J5623" s="718" t="s">
        <v>4775</v>
      </c>
      <c r="K5623" s="721" t="s">
        <v>612</v>
      </c>
      <c r="L5623" s="732">
        <v>7</v>
      </c>
      <c r="M5623" s="733">
        <v>21090</v>
      </c>
      <c r="N5623" s="734" t="s">
        <v>612</v>
      </c>
      <c r="O5623" s="732">
        <v>0</v>
      </c>
      <c r="P5623" s="733">
        <v>0</v>
      </c>
      <c r="Q5623" s="735" t="str">
        <f t="shared" si="173"/>
        <v>15 - INDETERMINADO</v>
      </c>
      <c r="R5623" s="736" t="s">
        <v>523</v>
      </c>
    </row>
    <row r="5624" spans="1:18" s="28" customFormat="1" ht="12" x14ac:dyDescent="0.2">
      <c r="A5624" s="717" t="s">
        <v>514</v>
      </c>
      <c r="B5624" s="718" t="s">
        <v>549</v>
      </c>
      <c r="C5624" s="718" t="s">
        <v>147</v>
      </c>
      <c r="D5624" s="718" t="s">
        <v>708</v>
      </c>
      <c r="E5624" s="719">
        <v>3000</v>
      </c>
      <c r="F5624" s="720" t="s">
        <v>4779</v>
      </c>
      <c r="G5624" s="718" t="s">
        <v>4780</v>
      </c>
      <c r="H5624" s="718" t="s">
        <v>519</v>
      </c>
      <c r="I5624" s="718" t="s">
        <v>520</v>
      </c>
      <c r="J5624" s="718" t="s">
        <v>534</v>
      </c>
      <c r="K5624" s="721" t="s">
        <v>557</v>
      </c>
      <c r="L5624" s="732">
        <v>7</v>
      </c>
      <c r="M5624" s="733">
        <v>21400</v>
      </c>
      <c r="N5624" s="734" t="s">
        <v>557</v>
      </c>
      <c r="O5624" s="732">
        <v>0</v>
      </c>
      <c r="P5624" s="733">
        <v>0</v>
      </c>
      <c r="Q5624" s="735" t="str">
        <f t="shared" si="173"/>
        <v>13 - INDETERMINADO</v>
      </c>
      <c r="R5624" s="736" t="s">
        <v>523</v>
      </c>
    </row>
    <row r="5625" spans="1:18" s="28" customFormat="1" ht="12" x14ac:dyDescent="0.2">
      <c r="A5625" s="717" t="s">
        <v>514</v>
      </c>
      <c r="B5625" s="718" t="s">
        <v>549</v>
      </c>
      <c r="C5625" s="718" t="s">
        <v>147</v>
      </c>
      <c r="D5625" s="718" t="s">
        <v>881</v>
      </c>
      <c r="E5625" s="719">
        <v>3000</v>
      </c>
      <c r="F5625" s="720" t="s">
        <v>4783</v>
      </c>
      <c r="G5625" s="718" t="s">
        <v>4784</v>
      </c>
      <c r="H5625" s="718" t="s">
        <v>539</v>
      </c>
      <c r="I5625" s="718" t="s">
        <v>528</v>
      </c>
      <c r="J5625" s="718" t="s">
        <v>596</v>
      </c>
      <c r="K5625" s="721" t="s">
        <v>530</v>
      </c>
      <c r="L5625" s="732">
        <v>7</v>
      </c>
      <c r="M5625" s="733">
        <v>21600</v>
      </c>
      <c r="N5625" s="734" t="s">
        <v>530</v>
      </c>
      <c r="O5625" s="732">
        <v>0</v>
      </c>
      <c r="P5625" s="733">
        <v>0</v>
      </c>
      <c r="Q5625" s="735"/>
      <c r="R5625" s="736" t="s">
        <v>543</v>
      </c>
    </row>
    <row r="5626" spans="1:18" s="28" customFormat="1" ht="12" x14ac:dyDescent="0.2">
      <c r="A5626" s="717" t="s">
        <v>514</v>
      </c>
      <c r="B5626" s="718" t="s">
        <v>549</v>
      </c>
      <c r="C5626" s="718" t="s">
        <v>147</v>
      </c>
      <c r="D5626" s="718" t="s">
        <v>4785</v>
      </c>
      <c r="E5626" s="719">
        <v>8500</v>
      </c>
      <c r="F5626" s="720" t="s">
        <v>4786</v>
      </c>
      <c r="G5626" s="718" t="s">
        <v>4787</v>
      </c>
      <c r="H5626" s="718" t="s">
        <v>519</v>
      </c>
      <c r="I5626" s="718" t="s">
        <v>528</v>
      </c>
      <c r="J5626" s="718" t="s">
        <v>600</v>
      </c>
      <c r="K5626" s="721" t="s">
        <v>715</v>
      </c>
      <c r="L5626" s="732">
        <v>7</v>
      </c>
      <c r="M5626" s="733">
        <v>60100</v>
      </c>
      <c r="N5626" s="734" t="s">
        <v>715</v>
      </c>
      <c r="O5626" s="732">
        <v>0</v>
      </c>
      <c r="P5626" s="733">
        <v>0</v>
      </c>
      <c r="Q5626" s="735" t="str">
        <f>+N5626</f>
        <v>14 - INDETERMINADO</v>
      </c>
      <c r="R5626" s="736" t="s">
        <v>523</v>
      </c>
    </row>
    <row r="5627" spans="1:18" s="28" customFormat="1" ht="12" x14ac:dyDescent="0.2">
      <c r="A5627" s="717" t="s">
        <v>514</v>
      </c>
      <c r="B5627" s="718" t="s">
        <v>549</v>
      </c>
      <c r="C5627" s="718" t="s">
        <v>147</v>
      </c>
      <c r="D5627" s="718" t="s">
        <v>4788</v>
      </c>
      <c r="E5627" s="719">
        <v>3000</v>
      </c>
      <c r="F5627" s="720" t="s">
        <v>4789</v>
      </c>
      <c r="G5627" s="718" t="s">
        <v>4790</v>
      </c>
      <c r="H5627" s="718" t="s">
        <v>539</v>
      </c>
      <c r="I5627" s="718" t="s">
        <v>528</v>
      </c>
      <c r="J5627" s="718" t="s">
        <v>1517</v>
      </c>
      <c r="K5627" s="721" t="s">
        <v>557</v>
      </c>
      <c r="L5627" s="732">
        <v>7</v>
      </c>
      <c r="M5627" s="733">
        <v>21600</v>
      </c>
      <c r="N5627" s="734" t="s">
        <v>557</v>
      </c>
      <c r="O5627" s="732">
        <v>0</v>
      </c>
      <c r="P5627" s="733">
        <v>0</v>
      </c>
      <c r="Q5627" s="735" t="str">
        <f>+N5627</f>
        <v>13 - INDETERMINADO</v>
      </c>
      <c r="R5627" s="736" t="s">
        <v>523</v>
      </c>
    </row>
    <row r="5628" spans="1:18" s="28" customFormat="1" ht="12" x14ac:dyDescent="0.2">
      <c r="A5628" s="717" t="s">
        <v>514</v>
      </c>
      <c r="B5628" s="718" t="s">
        <v>549</v>
      </c>
      <c r="C5628" s="718" t="s">
        <v>147</v>
      </c>
      <c r="D5628" s="718" t="s">
        <v>676</v>
      </c>
      <c r="E5628" s="719">
        <v>3000</v>
      </c>
      <c r="F5628" s="720" t="s">
        <v>4793</v>
      </c>
      <c r="G5628" s="718" t="s">
        <v>4794</v>
      </c>
      <c r="H5628" s="718" t="s">
        <v>527</v>
      </c>
      <c r="I5628" s="718" t="s">
        <v>528</v>
      </c>
      <c r="J5628" s="718" t="s">
        <v>2543</v>
      </c>
      <c r="K5628" s="721" t="s">
        <v>4795</v>
      </c>
      <c r="L5628" s="732">
        <v>2</v>
      </c>
      <c r="M5628" s="733">
        <v>6100</v>
      </c>
      <c r="N5628" s="734" t="s">
        <v>4795</v>
      </c>
      <c r="O5628" s="732">
        <v>0</v>
      </c>
      <c r="P5628" s="733">
        <v>0</v>
      </c>
      <c r="Q5628" s="735"/>
      <c r="R5628" s="736" t="s">
        <v>543</v>
      </c>
    </row>
    <row r="5629" spans="1:18" s="28" customFormat="1" ht="12" x14ac:dyDescent="0.2">
      <c r="A5629" s="717" t="s">
        <v>514</v>
      </c>
      <c r="B5629" s="718" t="s">
        <v>549</v>
      </c>
      <c r="C5629" s="718" t="s">
        <v>147</v>
      </c>
      <c r="D5629" s="718" t="s">
        <v>1369</v>
      </c>
      <c r="E5629" s="719">
        <v>3000</v>
      </c>
      <c r="F5629" s="720" t="s">
        <v>4800</v>
      </c>
      <c r="G5629" s="718" t="s">
        <v>4801</v>
      </c>
      <c r="H5629" s="718" t="s">
        <v>519</v>
      </c>
      <c r="I5629" s="718" t="s">
        <v>520</v>
      </c>
      <c r="J5629" s="718" t="s">
        <v>534</v>
      </c>
      <c r="K5629" s="721" t="s">
        <v>530</v>
      </c>
      <c r="L5629" s="732">
        <v>7</v>
      </c>
      <c r="M5629" s="733">
        <v>21600</v>
      </c>
      <c r="N5629" s="734" t="s">
        <v>530</v>
      </c>
      <c r="O5629" s="732">
        <v>0</v>
      </c>
      <c r="P5629" s="733">
        <v>0</v>
      </c>
      <c r="Q5629" s="735" t="str">
        <f>+N5629</f>
        <v>4 - INDETERMINADO</v>
      </c>
      <c r="R5629" s="736" t="s">
        <v>523</v>
      </c>
    </row>
    <row r="5630" spans="1:18" s="28" customFormat="1" ht="12" x14ac:dyDescent="0.2">
      <c r="A5630" s="717" t="s">
        <v>514</v>
      </c>
      <c r="B5630" s="718" t="s">
        <v>549</v>
      </c>
      <c r="C5630" s="718" t="s">
        <v>147</v>
      </c>
      <c r="D5630" s="718" t="s">
        <v>661</v>
      </c>
      <c r="E5630" s="719">
        <v>3000</v>
      </c>
      <c r="F5630" s="720" t="s">
        <v>4812</v>
      </c>
      <c r="G5630" s="718" t="s">
        <v>4813</v>
      </c>
      <c r="H5630" s="718" t="s">
        <v>519</v>
      </c>
      <c r="I5630" s="718" t="s">
        <v>520</v>
      </c>
      <c r="J5630" s="718" t="s">
        <v>534</v>
      </c>
      <c r="K5630" s="721" t="s">
        <v>557</v>
      </c>
      <c r="L5630" s="732">
        <v>7</v>
      </c>
      <c r="M5630" s="733">
        <v>21090</v>
      </c>
      <c r="N5630" s="734" t="s">
        <v>557</v>
      </c>
      <c r="O5630" s="732">
        <v>0</v>
      </c>
      <c r="P5630" s="733">
        <v>0</v>
      </c>
      <c r="Q5630" s="735"/>
      <c r="R5630" s="736" t="s">
        <v>543</v>
      </c>
    </row>
    <row r="5631" spans="1:18" s="28" customFormat="1" ht="12" x14ac:dyDescent="0.2">
      <c r="A5631" s="717" t="s">
        <v>514</v>
      </c>
      <c r="B5631" s="718" t="s">
        <v>549</v>
      </c>
      <c r="C5631" s="718" t="s">
        <v>147</v>
      </c>
      <c r="D5631" s="718" t="s">
        <v>4814</v>
      </c>
      <c r="E5631" s="719">
        <v>4500</v>
      </c>
      <c r="F5631" s="720" t="s">
        <v>4815</v>
      </c>
      <c r="G5631" s="718" t="s">
        <v>4816</v>
      </c>
      <c r="H5631" s="718" t="s">
        <v>519</v>
      </c>
      <c r="I5631" s="718" t="s">
        <v>528</v>
      </c>
      <c r="J5631" s="718" t="s">
        <v>547</v>
      </c>
      <c r="K5631" s="721" t="s">
        <v>700</v>
      </c>
      <c r="L5631" s="732">
        <v>7</v>
      </c>
      <c r="M5631" s="733">
        <v>32100</v>
      </c>
      <c r="N5631" s="734" t="s">
        <v>700</v>
      </c>
      <c r="O5631" s="732">
        <v>0</v>
      </c>
      <c r="P5631" s="733">
        <v>0</v>
      </c>
      <c r="Q5631" s="735" t="str">
        <f t="shared" ref="Q5631:Q5652" si="174">+N5631</f>
        <v>3 - INDETERMINADO</v>
      </c>
      <c r="R5631" s="736" t="s">
        <v>523</v>
      </c>
    </row>
    <row r="5632" spans="1:18" s="28" customFormat="1" ht="12" x14ac:dyDescent="0.2">
      <c r="A5632" s="717" t="s">
        <v>514</v>
      </c>
      <c r="B5632" s="718" t="s">
        <v>549</v>
      </c>
      <c r="C5632" s="718" t="s">
        <v>147</v>
      </c>
      <c r="D5632" s="718" t="s">
        <v>4819</v>
      </c>
      <c r="E5632" s="719">
        <v>2500</v>
      </c>
      <c r="F5632" s="720" t="s">
        <v>4820</v>
      </c>
      <c r="G5632" s="718" t="s">
        <v>4821</v>
      </c>
      <c r="H5632" s="718" t="s">
        <v>539</v>
      </c>
      <c r="I5632" s="718" t="s">
        <v>738</v>
      </c>
      <c r="J5632" s="718" t="s">
        <v>4822</v>
      </c>
      <c r="K5632" s="721" t="s">
        <v>700</v>
      </c>
      <c r="L5632" s="732">
        <v>7</v>
      </c>
      <c r="M5632" s="733">
        <v>18100</v>
      </c>
      <c r="N5632" s="734" t="s">
        <v>700</v>
      </c>
      <c r="O5632" s="732">
        <v>0</v>
      </c>
      <c r="P5632" s="733">
        <v>0</v>
      </c>
      <c r="Q5632" s="735" t="str">
        <f t="shared" si="174"/>
        <v>3 - INDETERMINADO</v>
      </c>
      <c r="R5632" s="736" t="s">
        <v>523</v>
      </c>
    </row>
    <row r="5633" spans="1:18" s="28" customFormat="1" ht="12" x14ac:dyDescent="0.2">
      <c r="A5633" s="717" t="s">
        <v>514</v>
      </c>
      <c r="B5633" s="718" t="s">
        <v>549</v>
      </c>
      <c r="C5633" s="718" t="s">
        <v>147</v>
      </c>
      <c r="D5633" s="718" t="s">
        <v>4788</v>
      </c>
      <c r="E5633" s="719">
        <v>3000</v>
      </c>
      <c r="F5633" s="720" t="s">
        <v>4827</v>
      </c>
      <c r="G5633" s="718" t="s">
        <v>4828</v>
      </c>
      <c r="H5633" s="718" t="s">
        <v>930</v>
      </c>
      <c r="I5633" s="718" t="s">
        <v>528</v>
      </c>
      <c r="J5633" s="718" t="s">
        <v>931</v>
      </c>
      <c r="K5633" s="721" t="s">
        <v>557</v>
      </c>
      <c r="L5633" s="732">
        <v>7</v>
      </c>
      <c r="M5633" s="733">
        <v>21600</v>
      </c>
      <c r="N5633" s="734" t="s">
        <v>557</v>
      </c>
      <c r="O5633" s="732">
        <v>0</v>
      </c>
      <c r="P5633" s="733">
        <v>0</v>
      </c>
      <c r="Q5633" s="735" t="str">
        <f t="shared" si="174"/>
        <v>13 - INDETERMINADO</v>
      </c>
      <c r="R5633" s="736" t="s">
        <v>523</v>
      </c>
    </row>
    <row r="5634" spans="1:18" s="28" customFormat="1" ht="12" x14ac:dyDescent="0.2">
      <c r="A5634" s="717" t="s">
        <v>514</v>
      </c>
      <c r="B5634" s="718" t="s">
        <v>549</v>
      </c>
      <c r="C5634" s="718" t="s">
        <v>147</v>
      </c>
      <c r="D5634" s="718" t="s">
        <v>536</v>
      </c>
      <c r="E5634" s="719">
        <v>3000</v>
      </c>
      <c r="F5634" s="720" t="s">
        <v>4829</v>
      </c>
      <c r="G5634" s="718" t="s">
        <v>4830</v>
      </c>
      <c r="H5634" s="718" t="s">
        <v>539</v>
      </c>
      <c r="I5634" s="718" t="s">
        <v>520</v>
      </c>
      <c r="J5634" s="718" t="s">
        <v>2044</v>
      </c>
      <c r="K5634" s="721" t="s">
        <v>541</v>
      </c>
      <c r="L5634" s="732">
        <v>7</v>
      </c>
      <c r="M5634" s="733">
        <v>21600</v>
      </c>
      <c r="N5634" s="734" t="s">
        <v>541</v>
      </c>
      <c r="O5634" s="732">
        <v>0</v>
      </c>
      <c r="P5634" s="733">
        <v>0</v>
      </c>
      <c r="Q5634" s="735" t="str">
        <f t="shared" si="174"/>
        <v>5 - INDETERMINADO</v>
      </c>
      <c r="R5634" s="736" t="s">
        <v>523</v>
      </c>
    </row>
    <row r="5635" spans="1:18" s="28" customFormat="1" ht="12" x14ac:dyDescent="0.2">
      <c r="A5635" s="717" t="s">
        <v>514</v>
      </c>
      <c r="B5635" s="718" t="s">
        <v>549</v>
      </c>
      <c r="C5635" s="718" t="s">
        <v>147</v>
      </c>
      <c r="D5635" s="718" t="s">
        <v>3125</v>
      </c>
      <c r="E5635" s="719">
        <v>3000</v>
      </c>
      <c r="F5635" s="720" t="s">
        <v>4834</v>
      </c>
      <c r="G5635" s="718" t="s">
        <v>4835</v>
      </c>
      <c r="H5635" s="718" t="s">
        <v>539</v>
      </c>
      <c r="I5635" s="718" t="s">
        <v>528</v>
      </c>
      <c r="J5635" s="718" t="s">
        <v>596</v>
      </c>
      <c r="K5635" s="721" t="s">
        <v>700</v>
      </c>
      <c r="L5635" s="732">
        <v>7</v>
      </c>
      <c r="M5635" s="733">
        <v>21190</v>
      </c>
      <c r="N5635" s="734" t="s">
        <v>700</v>
      </c>
      <c r="O5635" s="732">
        <v>0</v>
      </c>
      <c r="P5635" s="733">
        <v>0</v>
      </c>
      <c r="Q5635" s="735" t="str">
        <f t="shared" si="174"/>
        <v>3 - INDETERMINADO</v>
      </c>
      <c r="R5635" s="736" t="s">
        <v>523</v>
      </c>
    </row>
    <row r="5636" spans="1:18" s="28" customFormat="1" ht="12" x14ac:dyDescent="0.2">
      <c r="A5636" s="717" t="s">
        <v>514</v>
      </c>
      <c r="B5636" s="718" t="s">
        <v>549</v>
      </c>
      <c r="C5636" s="718" t="s">
        <v>147</v>
      </c>
      <c r="D5636" s="718" t="s">
        <v>585</v>
      </c>
      <c r="E5636" s="719">
        <v>3000</v>
      </c>
      <c r="F5636" s="720" t="s">
        <v>4836</v>
      </c>
      <c r="G5636" s="718" t="s">
        <v>4837</v>
      </c>
      <c r="H5636" s="718"/>
      <c r="I5636" s="718" t="s">
        <v>528</v>
      </c>
      <c r="J5636" s="718" t="s">
        <v>4838</v>
      </c>
      <c r="K5636" s="721" t="s">
        <v>557</v>
      </c>
      <c r="L5636" s="732">
        <v>7</v>
      </c>
      <c r="M5636" s="733">
        <v>21600</v>
      </c>
      <c r="N5636" s="734" t="s">
        <v>557</v>
      </c>
      <c r="O5636" s="732">
        <v>0</v>
      </c>
      <c r="P5636" s="733">
        <v>0</v>
      </c>
      <c r="Q5636" s="735" t="str">
        <f t="shared" si="174"/>
        <v>13 - INDETERMINADO</v>
      </c>
      <c r="R5636" s="736" t="s">
        <v>523</v>
      </c>
    </row>
    <row r="5637" spans="1:18" s="28" customFormat="1" ht="12" x14ac:dyDescent="0.2">
      <c r="A5637" s="717" t="s">
        <v>514</v>
      </c>
      <c r="B5637" s="718" t="s">
        <v>549</v>
      </c>
      <c r="C5637" s="718" t="s">
        <v>147</v>
      </c>
      <c r="D5637" s="718" t="s">
        <v>554</v>
      </c>
      <c r="E5637" s="719">
        <v>3000</v>
      </c>
      <c r="F5637" s="720" t="s">
        <v>4839</v>
      </c>
      <c r="G5637" s="718" t="s">
        <v>4840</v>
      </c>
      <c r="H5637" s="718" t="s">
        <v>519</v>
      </c>
      <c r="I5637" s="718" t="s">
        <v>528</v>
      </c>
      <c r="J5637" s="718" t="s">
        <v>547</v>
      </c>
      <c r="K5637" s="721" t="s">
        <v>557</v>
      </c>
      <c r="L5637" s="732">
        <v>7</v>
      </c>
      <c r="M5637" s="733">
        <v>21290</v>
      </c>
      <c r="N5637" s="734" t="s">
        <v>557</v>
      </c>
      <c r="O5637" s="732">
        <v>0</v>
      </c>
      <c r="P5637" s="733">
        <v>0</v>
      </c>
      <c r="Q5637" s="735" t="str">
        <f t="shared" si="174"/>
        <v>13 - INDETERMINADO</v>
      </c>
      <c r="R5637" s="736" t="s">
        <v>523</v>
      </c>
    </row>
    <row r="5638" spans="1:18" s="28" customFormat="1" ht="12" x14ac:dyDescent="0.2">
      <c r="A5638" s="717" t="s">
        <v>514</v>
      </c>
      <c r="B5638" s="718" t="s">
        <v>549</v>
      </c>
      <c r="C5638" s="718" t="s">
        <v>147</v>
      </c>
      <c r="D5638" s="718" t="s">
        <v>618</v>
      </c>
      <c r="E5638" s="719">
        <v>3000</v>
      </c>
      <c r="F5638" s="720" t="s">
        <v>4851</v>
      </c>
      <c r="G5638" s="718" t="s">
        <v>4852</v>
      </c>
      <c r="H5638" s="718" t="s">
        <v>539</v>
      </c>
      <c r="I5638" s="718" t="s">
        <v>520</v>
      </c>
      <c r="J5638" s="718" t="s">
        <v>734</v>
      </c>
      <c r="K5638" s="721" t="s">
        <v>557</v>
      </c>
      <c r="L5638" s="732">
        <v>7</v>
      </c>
      <c r="M5638" s="733">
        <v>21600</v>
      </c>
      <c r="N5638" s="734" t="s">
        <v>557</v>
      </c>
      <c r="O5638" s="732">
        <v>0</v>
      </c>
      <c r="P5638" s="733">
        <v>0</v>
      </c>
      <c r="Q5638" s="735" t="str">
        <f t="shared" si="174"/>
        <v>13 - INDETERMINADO</v>
      </c>
      <c r="R5638" s="736" t="s">
        <v>523</v>
      </c>
    </row>
    <row r="5639" spans="1:18" s="28" customFormat="1" ht="12" x14ac:dyDescent="0.2">
      <c r="A5639" s="717" t="s">
        <v>514</v>
      </c>
      <c r="B5639" s="718" t="s">
        <v>549</v>
      </c>
      <c r="C5639" s="718" t="s">
        <v>147</v>
      </c>
      <c r="D5639" s="718" t="s">
        <v>657</v>
      </c>
      <c r="E5639" s="719">
        <v>3000</v>
      </c>
      <c r="F5639" s="720" t="s">
        <v>4853</v>
      </c>
      <c r="G5639" s="718" t="s">
        <v>4854</v>
      </c>
      <c r="H5639" s="718"/>
      <c r="I5639" s="718" t="s">
        <v>520</v>
      </c>
      <c r="J5639" s="718" t="s">
        <v>4855</v>
      </c>
      <c r="K5639" s="721" t="s">
        <v>612</v>
      </c>
      <c r="L5639" s="732">
        <v>7</v>
      </c>
      <c r="M5639" s="733">
        <v>21600</v>
      </c>
      <c r="N5639" s="734" t="s">
        <v>612</v>
      </c>
      <c r="O5639" s="732">
        <v>0</v>
      </c>
      <c r="P5639" s="733">
        <v>0</v>
      </c>
      <c r="Q5639" s="735" t="str">
        <f t="shared" si="174"/>
        <v>15 - INDETERMINADO</v>
      </c>
      <c r="R5639" s="736" t="s">
        <v>523</v>
      </c>
    </row>
    <row r="5640" spans="1:18" s="28" customFormat="1" ht="12" x14ac:dyDescent="0.2">
      <c r="A5640" s="717" t="s">
        <v>514</v>
      </c>
      <c r="B5640" s="718" t="s">
        <v>549</v>
      </c>
      <c r="C5640" s="718" t="s">
        <v>147</v>
      </c>
      <c r="D5640" s="718" t="s">
        <v>724</v>
      </c>
      <c r="E5640" s="719">
        <v>3000</v>
      </c>
      <c r="F5640" s="720" t="s">
        <v>4856</v>
      </c>
      <c r="G5640" s="718" t="s">
        <v>4857</v>
      </c>
      <c r="H5640" s="718"/>
      <c r="I5640" s="718" t="s">
        <v>520</v>
      </c>
      <c r="J5640" s="718" t="s">
        <v>4858</v>
      </c>
      <c r="K5640" s="721" t="s">
        <v>557</v>
      </c>
      <c r="L5640" s="732">
        <v>7</v>
      </c>
      <c r="M5640" s="733">
        <v>21500</v>
      </c>
      <c r="N5640" s="734" t="s">
        <v>557</v>
      </c>
      <c r="O5640" s="732">
        <v>0</v>
      </c>
      <c r="P5640" s="733">
        <v>0</v>
      </c>
      <c r="Q5640" s="735" t="str">
        <f t="shared" si="174"/>
        <v>13 - INDETERMINADO</v>
      </c>
      <c r="R5640" s="736" t="s">
        <v>523</v>
      </c>
    </row>
    <row r="5641" spans="1:18" s="28" customFormat="1" ht="12" x14ac:dyDescent="0.2">
      <c r="A5641" s="717" t="s">
        <v>514</v>
      </c>
      <c r="B5641" s="718" t="s">
        <v>549</v>
      </c>
      <c r="C5641" s="718" t="s">
        <v>147</v>
      </c>
      <c r="D5641" s="718" t="s">
        <v>589</v>
      </c>
      <c r="E5641" s="719">
        <v>3000</v>
      </c>
      <c r="F5641" s="720" t="s">
        <v>4861</v>
      </c>
      <c r="G5641" s="718" t="s">
        <v>4862</v>
      </c>
      <c r="H5641" s="718" t="s">
        <v>527</v>
      </c>
      <c r="I5641" s="718" t="s">
        <v>520</v>
      </c>
      <c r="J5641" s="718" t="s">
        <v>4863</v>
      </c>
      <c r="K5641" s="721" t="s">
        <v>1127</v>
      </c>
      <c r="L5641" s="732">
        <v>7</v>
      </c>
      <c r="M5641" s="733">
        <v>21600</v>
      </c>
      <c r="N5641" s="734" t="s">
        <v>1127</v>
      </c>
      <c r="O5641" s="732">
        <v>6</v>
      </c>
      <c r="P5641" s="733">
        <v>18000</v>
      </c>
      <c r="Q5641" s="735" t="str">
        <f t="shared" si="174"/>
        <v>1 - INDETERMINADO</v>
      </c>
      <c r="R5641" s="736" t="s">
        <v>523</v>
      </c>
    </row>
    <row r="5642" spans="1:18" s="28" customFormat="1" ht="12" x14ac:dyDescent="0.2">
      <c r="A5642" s="717" t="s">
        <v>514</v>
      </c>
      <c r="B5642" s="718" t="s">
        <v>549</v>
      </c>
      <c r="C5642" s="718" t="s">
        <v>147</v>
      </c>
      <c r="D5642" s="718" t="s">
        <v>554</v>
      </c>
      <c r="E5642" s="719">
        <v>3000</v>
      </c>
      <c r="F5642" s="720" t="s">
        <v>4866</v>
      </c>
      <c r="G5642" s="718" t="s">
        <v>4867</v>
      </c>
      <c r="H5642" s="718" t="s">
        <v>930</v>
      </c>
      <c r="I5642" s="718" t="s">
        <v>528</v>
      </c>
      <c r="J5642" s="718" t="s">
        <v>4868</v>
      </c>
      <c r="K5642" s="721" t="s">
        <v>557</v>
      </c>
      <c r="L5642" s="732">
        <v>7</v>
      </c>
      <c r="M5642" s="733">
        <v>20806.78</v>
      </c>
      <c r="N5642" s="734" t="s">
        <v>557</v>
      </c>
      <c r="O5642" s="732">
        <v>0</v>
      </c>
      <c r="P5642" s="733">
        <v>0</v>
      </c>
      <c r="Q5642" s="735" t="str">
        <f t="shared" si="174"/>
        <v>13 - INDETERMINADO</v>
      </c>
      <c r="R5642" s="736" t="s">
        <v>523</v>
      </c>
    </row>
    <row r="5643" spans="1:18" s="28" customFormat="1" ht="12" x14ac:dyDescent="0.2">
      <c r="A5643" s="717" t="s">
        <v>514</v>
      </c>
      <c r="B5643" s="718" t="s">
        <v>549</v>
      </c>
      <c r="C5643" s="718" t="s">
        <v>147</v>
      </c>
      <c r="D5643" s="718" t="s">
        <v>618</v>
      </c>
      <c r="E5643" s="719">
        <v>3000</v>
      </c>
      <c r="F5643" s="720" t="s">
        <v>4875</v>
      </c>
      <c r="G5643" s="718" t="s">
        <v>4876</v>
      </c>
      <c r="H5643" s="718" t="s">
        <v>565</v>
      </c>
      <c r="I5643" s="718" t="s">
        <v>528</v>
      </c>
      <c r="J5643" s="718" t="s">
        <v>566</v>
      </c>
      <c r="K5643" s="721" t="s">
        <v>557</v>
      </c>
      <c r="L5643" s="732">
        <v>7</v>
      </c>
      <c r="M5643" s="733">
        <v>21600</v>
      </c>
      <c r="N5643" s="734" t="s">
        <v>557</v>
      </c>
      <c r="O5643" s="732">
        <v>0</v>
      </c>
      <c r="P5643" s="733">
        <v>0</v>
      </c>
      <c r="Q5643" s="735" t="str">
        <f t="shared" si="174"/>
        <v>13 - INDETERMINADO</v>
      </c>
      <c r="R5643" s="736" t="s">
        <v>523</v>
      </c>
    </row>
    <row r="5644" spans="1:18" s="28" customFormat="1" ht="12" x14ac:dyDescent="0.2">
      <c r="A5644" s="717" t="s">
        <v>514</v>
      </c>
      <c r="B5644" s="718" t="s">
        <v>549</v>
      </c>
      <c r="C5644" s="718" t="s">
        <v>147</v>
      </c>
      <c r="D5644" s="718" t="s">
        <v>618</v>
      </c>
      <c r="E5644" s="719">
        <v>3000</v>
      </c>
      <c r="F5644" s="720" t="s">
        <v>4889</v>
      </c>
      <c r="G5644" s="718" t="s">
        <v>4890</v>
      </c>
      <c r="H5644" s="718" t="s">
        <v>519</v>
      </c>
      <c r="I5644" s="718" t="s">
        <v>520</v>
      </c>
      <c r="J5644" s="718" t="s">
        <v>534</v>
      </c>
      <c r="K5644" s="721" t="s">
        <v>557</v>
      </c>
      <c r="L5644" s="732">
        <v>7</v>
      </c>
      <c r="M5644" s="733">
        <v>21600</v>
      </c>
      <c r="N5644" s="734" t="s">
        <v>557</v>
      </c>
      <c r="O5644" s="732">
        <v>0</v>
      </c>
      <c r="P5644" s="733">
        <v>0</v>
      </c>
      <c r="Q5644" s="735" t="str">
        <f t="shared" si="174"/>
        <v>13 - INDETERMINADO</v>
      </c>
      <c r="R5644" s="736" t="s">
        <v>523</v>
      </c>
    </row>
    <row r="5645" spans="1:18" s="28" customFormat="1" ht="12" x14ac:dyDescent="0.2">
      <c r="A5645" s="717" t="s">
        <v>514</v>
      </c>
      <c r="B5645" s="718" t="s">
        <v>549</v>
      </c>
      <c r="C5645" s="718" t="s">
        <v>147</v>
      </c>
      <c r="D5645" s="718" t="s">
        <v>4893</v>
      </c>
      <c r="E5645" s="719">
        <v>4500</v>
      </c>
      <c r="F5645" s="720" t="s">
        <v>4894</v>
      </c>
      <c r="G5645" s="718" t="s">
        <v>4895</v>
      </c>
      <c r="H5645" s="718" t="s">
        <v>519</v>
      </c>
      <c r="I5645" s="718" t="s">
        <v>528</v>
      </c>
      <c r="J5645" s="718" t="s">
        <v>547</v>
      </c>
      <c r="K5645" s="721" t="s">
        <v>530</v>
      </c>
      <c r="L5645" s="732">
        <v>7</v>
      </c>
      <c r="M5645" s="733">
        <v>32100</v>
      </c>
      <c r="N5645" s="734" t="s">
        <v>530</v>
      </c>
      <c r="O5645" s="732">
        <v>0</v>
      </c>
      <c r="P5645" s="733">
        <v>0</v>
      </c>
      <c r="Q5645" s="735" t="str">
        <f t="shared" si="174"/>
        <v>4 - INDETERMINADO</v>
      </c>
      <c r="R5645" s="736" t="s">
        <v>523</v>
      </c>
    </row>
    <row r="5646" spans="1:18" s="28" customFormat="1" ht="12" x14ac:dyDescent="0.2">
      <c r="A5646" s="717" t="s">
        <v>514</v>
      </c>
      <c r="B5646" s="718" t="s">
        <v>549</v>
      </c>
      <c r="C5646" s="718" t="s">
        <v>147</v>
      </c>
      <c r="D5646" s="718" t="s">
        <v>667</v>
      </c>
      <c r="E5646" s="719">
        <v>3000</v>
      </c>
      <c r="F5646" s="720" t="s">
        <v>4903</v>
      </c>
      <c r="G5646" s="718" t="s">
        <v>4904</v>
      </c>
      <c r="H5646" s="718" t="s">
        <v>527</v>
      </c>
      <c r="I5646" s="718" t="s">
        <v>528</v>
      </c>
      <c r="J5646" s="718" t="s">
        <v>529</v>
      </c>
      <c r="K5646" s="721" t="s">
        <v>612</v>
      </c>
      <c r="L5646" s="732">
        <v>7</v>
      </c>
      <c r="M5646" s="733">
        <v>21600</v>
      </c>
      <c r="N5646" s="734" t="s">
        <v>612</v>
      </c>
      <c r="O5646" s="732">
        <v>0</v>
      </c>
      <c r="P5646" s="733">
        <v>0</v>
      </c>
      <c r="Q5646" s="735" t="str">
        <f t="shared" si="174"/>
        <v>15 - INDETERMINADO</v>
      </c>
      <c r="R5646" s="736" t="s">
        <v>523</v>
      </c>
    </row>
    <row r="5647" spans="1:18" s="28" customFormat="1" ht="12" x14ac:dyDescent="0.2">
      <c r="A5647" s="717" t="s">
        <v>514</v>
      </c>
      <c r="B5647" s="718" t="s">
        <v>549</v>
      </c>
      <c r="C5647" s="718" t="s">
        <v>147</v>
      </c>
      <c r="D5647" s="718" t="s">
        <v>536</v>
      </c>
      <c r="E5647" s="719">
        <v>3000</v>
      </c>
      <c r="F5647" s="720" t="s">
        <v>4907</v>
      </c>
      <c r="G5647" s="718" t="s">
        <v>4908</v>
      </c>
      <c r="H5647" s="718" t="s">
        <v>539</v>
      </c>
      <c r="I5647" s="718" t="s">
        <v>520</v>
      </c>
      <c r="J5647" s="718" t="s">
        <v>2044</v>
      </c>
      <c r="K5647" s="721" t="s">
        <v>541</v>
      </c>
      <c r="L5647" s="732">
        <v>7</v>
      </c>
      <c r="M5647" s="733">
        <v>21600</v>
      </c>
      <c r="N5647" s="734" t="s">
        <v>541</v>
      </c>
      <c r="O5647" s="732">
        <v>0</v>
      </c>
      <c r="P5647" s="733">
        <v>0</v>
      </c>
      <c r="Q5647" s="735" t="str">
        <f t="shared" si="174"/>
        <v>5 - INDETERMINADO</v>
      </c>
      <c r="R5647" s="736" t="s">
        <v>523</v>
      </c>
    </row>
    <row r="5648" spans="1:18" s="28" customFormat="1" ht="12" x14ac:dyDescent="0.2">
      <c r="A5648" s="717" t="s">
        <v>514</v>
      </c>
      <c r="B5648" s="718" t="s">
        <v>549</v>
      </c>
      <c r="C5648" s="718" t="s">
        <v>147</v>
      </c>
      <c r="D5648" s="718" t="s">
        <v>708</v>
      </c>
      <c r="E5648" s="719">
        <v>3000</v>
      </c>
      <c r="F5648" s="720" t="s">
        <v>4914</v>
      </c>
      <c r="G5648" s="718" t="s">
        <v>4915</v>
      </c>
      <c r="H5648" s="718" t="s">
        <v>527</v>
      </c>
      <c r="I5648" s="718" t="s">
        <v>528</v>
      </c>
      <c r="J5648" s="718" t="s">
        <v>4916</v>
      </c>
      <c r="K5648" s="721" t="s">
        <v>612</v>
      </c>
      <c r="L5648" s="732">
        <v>7</v>
      </c>
      <c r="M5648" s="733">
        <v>21600</v>
      </c>
      <c r="N5648" s="734" t="s">
        <v>612</v>
      </c>
      <c r="O5648" s="732">
        <v>0</v>
      </c>
      <c r="P5648" s="733">
        <v>0</v>
      </c>
      <c r="Q5648" s="735" t="str">
        <f t="shared" si="174"/>
        <v>15 - INDETERMINADO</v>
      </c>
      <c r="R5648" s="736" t="s">
        <v>523</v>
      </c>
    </row>
    <row r="5649" spans="1:18" s="28" customFormat="1" ht="12" x14ac:dyDescent="0.2">
      <c r="A5649" s="717" t="s">
        <v>514</v>
      </c>
      <c r="B5649" s="718" t="s">
        <v>549</v>
      </c>
      <c r="C5649" s="718" t="s">
        <v>147</v>
      </c>
      <c r="D5649" s="718" t="s">
        <v>1357</v>
      </c>
      <c r="E5649" s="719">
        <v>3000</v>
      </c>
      <c r="F5649" s="720" t="s">
        <v>4917</v>
      </c>
      <c r="G5649" s="718" t="s">
        <v>4918</v>
      </c>
      <c r="H5649" s="718" t="s">
        <v>930</v>
      </c>
      <c r="I5649" s="718" t="s">
        <v>528</v>
      </c>
      <c r="J5649" s="718" t="s">
        <v>931</v>
      </c>
      <c r="K5649" s="721" t="s">
        <v>557</v>
      </c>
      <c r="L5649" s="732">
        <v>7</v>
      </c>
      <c r="M5649" s="733">
        <v>21600</v>
      </c>
      <c r="N5649" s="734" t="s">
        <v>557</v>
      </c>
      <c r="O5649" s="732">
        <v>0</v>
      </c>
      <c r="P5649" s="733">
        <v>0</v>
      </c>
      <c r="Q5649" s="735" t="str">
        <f t="shared" si="174"/>
        <v>13 - INDETERMINADO</v>
      </c>
      <c r="R5649" s="736" t="s">
        <v>523</v>
      </c>
    </row>
    <row r="5650" spans="1:18" s="28" customFormat="1" ht="12" x14ac:dyDescent="0.2">
      <c r="A5650" s="717" t="s">
        <v>514</v>
      </c>
      <c r="B5650" s="718" t="s">
        <v>549</v>
      </c>
      <c r="C5650" s="718" t="s">
        <v>147</v>
      </c>
      <c r="D5650" s="718" t="s">
        <v>995</v>
      </c>
      <c r="E5650" s="719">
        <v>3000</v>
      </c>
      <c r="F5650" s="720" t="s">
        <v>4922</v>
      </c>
      <c r="G5650" s="718" t="s">
        <v>4923</v>
      </c>
      <c r="H5650" s="718" t="s">
        <v>565</v>
      </c>
      <c r="I5650" s="718" t="s">
        <v>520</v>
      </c>
      <c r="J5650" s="718" t="s">
        <v>588</v>
      </c>
      <c r="K5650" s="721" t="s">
        <v>530</v>
      </c>
      <c r="L5650" s="732">
        <v>7</v>
      </c>
      <c r="M5650" s="733">
        <v>21600</v>
      </c>
      <c r="N5650" s="734" t="s">
        <v>530</v>
      </c>
      <c r="O5650" s="732">
        <v>0</v>
      </c>
      <c r="P5650" s="733">
        <v>0</v>
      </c>
      <c r="Q5650" s="735" t="str">
        <f t="shared" si="174"/>
        <v>4 - INDETERMINADO</v>
      </c>
      <c r="R5650" s="736" t="s">
        <v>523</v>
      </c>
    </row>
    <row r="5651" spans="1:18" s="28" customFormat="1" ht="12" x14ac:dyDescent="0.2">
      <c r="A5651" s="717" t="s">
        <v>514</v>
      </c>
      <c r="B5651" s="718" t="s">
        <v>549</v>
      </c>
      <c r="C5651" s="718" t="s">
        <v>147</v>
      </c>
      <c r="D5651" s="718" t="s">
        <v>544</v>
      </c>
      <c r="E5651" s="719">
        <v>4000</v>
      </c>
      <c r="F5651" s="720" t="s">
        <v>4946</v>
      </c>
      <c r="G5651" s="718" t="s">
        <v>4947</v>
      </c>
      <c r="H5651" s="718" t="s">
        <v>519</v>
      </c>
      <c r="I5651" s="718" t="s">
        <v>528</v>
      </c>
      <c r="J5651" s="718" t="s">
        <v>547</v>
      </c>
      <c r="K5651" s="721" t="s">
        <v>824</v>
      </c>
      <c r="L5651" s="732">
        <v>7</v>
      </c>
      <c r="M5651" s="733">
        <v>28600</v>
      </c>
      <c r="N5651" s="734" t="s">
        <v>824</v>
      </c>
      <c r="O5651" s="732">
        <v>0</v>
      </c>
      <c r="P5651" s="733">
        <v>0</v>
      </c>
      <c r="Q5651" s="735" t="str">
        <f t="shared" si="174"/>
        <v>7 - INDETERMINADO</v>
      </c>
      <c r="R5651" s="736" t="s">
        <v>523</v>
      </c>
    </row>
    <row r="5652" spans="1:18" s="28" customFormat="1" ht="12" x14ac:dyDescent="0.2">
      <c r="A5652" s="717" t="s">
        <v>514</v>
      </c>
      <c r="B5652" s="718" t="s">
        <v>549</v>
      </c>
      <c r="C5652" s="718" t="s">
        <v>147</v>
      </c>
      <c r="D5652" s="718" t="s">
        <v>667</v>
      </c>
      <c r="E5652" s="719">
        <v>3000</v>
      </c>
      <c r="F5652" s="720" t="s">
        <v>4953</v>
      </c>
      <c r="G5652" s="718" t="s">
        <v>4954</v>
      </c>
      <c r="H5652" s="718" t="s">
        <v>527</v>
      </c>
      <c r="I5652" s="718" t="s">
        <v>520</v>
      </c>
      <c r="J5652" s="718" t="s">
        <v>4955</v>
      </c>
      <c r="K5652" s="721" t="s">
        <v>530</v>
      </c>
      <c r="L5652" s="732">
        <v>7</v>
      </c>
      <c r="M5652" s="733">
        <v>21600</v>
      </c>
      <c r="N5652" s="734" t="s">
        <v>530</v>
      </c>
      <c r="O5652" s="732">
        <v>0</v>
      </c>
      <c r="P5652" s="733">
        <v>0</v>
      </c>
      <c r="Q5652" s="735" t="str">
        <f t="shared" si="174"/>
        <v>4 - INDETERMINADO</v>
      </c>
      <c r="R5652" s="736" t="s">
        <v>523</v>
      </c>
    </row>
    <row r="5653" spans="1:18" s="28" customFormat="1" ht="12" x14ac:dyDescent="0.2">
      <c r="A5653" s="717" t="s">
        <v>514</v>
      </c>
      <c r="B5653" s="718" t="s">
        <v>549</v>
      </c>
      <c r="C5653" s="718" t="s">
        <v>147</v>
      </c>
      <c r="D5653" s="718" t="s">
        <v>554</v>
      </c>
      <c r="E5653" s="719">
        <v>3000</v>
      </c>
      <c r="F5653" s="720" t="s">
        <v>4960</v>
      </c>
      <c r="G5653" s="718" t="s">
        <v>4961</v>
      </c>
      <c r="H5653" s="718" t="s">
        <v>527</v>
      </c>
      <c r="I5653" s="718" t="s">
        <v>520</v>
      </c>
      <c r="J5653" s="718" t="s">
        <v>1152</v>
      </c>
      <c r="K5653" s="721" t="s">
        <v>557</v>
      </c>
      <c r="L5653" s="732">
        <v>7</v>
      </c>
      <c r="M5653" s="733">
        <v>21500</v>
      </c>
      <c r="N5653" s="734" t="s">
        <v>557</v>
      </c>
      <c r="O5653" s="732">
        <v>0</v>
      </c>
      <c r="P5653" s="733">
        <v>0</v>
      </c>
      <c r="Q5653" s="735"/>
      <c r="R5653" s="736" t="s">
        <v>543</v>
      </c>
    </row>
    <row r="5654" spans="1:18" s="28" customFormat="1" ht="12" x14ac:dyDescent="0.2">
      <c r="A5654" s="717" t="s">
        <v>514</v>
      </c>
      <c r="B5654" s="718" t="s">
        <v>549</v>
      </c>
      <c r="C5654" s="718" t="s">
        <v>147</v>
      </c>
      <c r="D5654" s="718" t="s">
        <v>4962</v>
      </c>
      <c r="E5654" s="719">
        <v>4500</v>
      </c>
      <c r="F5654" s="720" t="s">
        <v>4963</v>
      </c>
      <c r="G5654" s="718" t="s">
        <v>4964</v>
      </c>
      <c r="H5654" s="718" t="s">
        <v>519</v>
      </c>
      <c r="I5654" s="718" t="s">
        <v>528</v>
      </c>
      <c r="J5654" s="718" t="s">
        <v>817</v>
      </c>
      <c r="K5654" s="721" t="s">
        <v>557</v>
      </c>
      <c r="L5654" s="732">
        <v>7</v>
      </c>
      <c r="M5654" s="733">
        <v>32100</v>
      </c>
      <c r="N5654" s="734" t="s">
        <v>557</v>
      </c>
      <c r="O5654" s="732">
        <v>0</v>
      </c>
      <c r="P5654" s="733">
        <v>0</v>
      </c>
      <c r="Q5654" s="735" t="str">
        <f>+N5654</f>
        <v>13 - INDETERMINADO</v>
      </c>
      <c r="R5654" s="736" t="s">
        <v>523</v>
      </c>
    </row>
    <row r="5655" spans="1:18" s="28" customFormat="1" ht="12" x14ac:dyDescent="0.2">
      <c r="A5655" s="717" t="s">
        <v>514</v>
      </c>
      <c r="B5655" s="718" t="s">
        <v>549</v>
      </c>
      <c r="C5655" s="718" t="s">
        <v>147</v>
      </c>
      <c r="D5655" s="718" t="s">
        <v>4119</v>
      </c>
      <c r="E5655" s="719">
        <v>5000</v>
      </c>
      <c r="F5655" s="720" t="s">
        <v>4973</v>
      </c>
      <c r="G5655" s="718" t="s">
        <v>4974</v>
      </c>
      <c r="H5655" s="718" t="s">
        <v>527</v>
      </c>
      <c r="I5655" s="718" t="s">
        <v>528</v>
      </c>
      <c r="J5655" s="718" t="s">
        <v>1384</v>
      </c>
      <c r="K5655" s="721" t="s">
        <v>557</v>
      </c>
      <c r="L5655" s="732">
        <v>7</v>
      </c>
      <c r="M5655" s="733">
        <v>34879.43</v>
      </c>
      <c r="N5655" s="734" t="s">
        <v>557</v>
      </c>
      <c r="O5655" s="732">
        <v>0</v>
      </c>
      <c r="P5655" s="733">
        <v>0</v>
      </c>
      <c r="Q5655" s="735" t="str">
        <f>+N5655</f>
        <v>13 - INDETERMINADO</v>
      </c>
      <c r="R5655" s="736" t="s">
        <v>523</v>
      </c>
    </row>
    <row r="5656" spans="1:18" s="28" customFormat="1" ht="12" x14ac:dyDescent="0.2">
      <c r="A5656" s="717" t="s">
        <v>514</v>
      </c>
      <c r="B5656" s="718" t="s">
        <v>549</v>
      </c>
      <c r="C5656" s="718" t="s">
        <v>147</v>
      </c>
      <c r="D5656" s="718" t="s">
        <v>608</v>
      </c>
      <c r="E5656" s="719">
        <v>2000</v>
      </c>
      <c r="F5656" s="720" t="s">
        <v>4975</v>
      </c>
      <c r="G5656" s="718" t="s">
        <v>4976</v>
      </c>
      <c r="H5656" s="718" t="s">
        <v>527</v>
      </c>
      <c r="I5656" s="718" t="s">
        <v>520</v>
      </c>
      <c r="J5656" s="718" t="s">
        <v>4977</v>
      </c>
      <c r="K5656" s="721" t="s">
        <v>700</v>
      </c>
      <c r="L5656" s="732">
        <v>7</v>
      </c>
      <c r="M5656" s="733">
        <v>14600</v>
      </c>
      <c r="N5656" s="734" t="s">
        <v>700</v>
      </c>
      <c r="O5656" s="732">
        <v>0</v>
      </c>
      <c r="P5656" s="733">
        <v>0</v>
      </c>
      <c r="Q5656" s="735" t="str">
        <f>+N5656</f>
        <v>3 - INDETERMINADO</v>
      </c>
      <c r="R5656" s="736" t="s">
        <v>523</v>
      </c>
    </row>
    <row r="5657" spans="1:18" s="28" customFormat="1" ht="12" x14ac:dyDescent="0.2">
      <c r="A5657" s="717" t="s">
        <v>514</v>
      </c>
      <c r="B5657" s="718" t="s">
        <v>549</v>
      </c>
      <c r="C5657" s="718" t="s">
        <v>147</v>
      </c>
      <c r="D5657" s="718" t="s">
        <v>2948</v>
      </c>
      <c r="E5657" s="719">
        <v>6000</v>
      </c>
      <c r="F5657" s="720" t="s">
        <v>4981</v>
      </c>
      <c r="G5657" s="718" t="s">
        <v>4982</v>
      </c>
      <c r="H5657" s="718" t="s">
        <v>519</v>
      </c>
      <c r="I5657" s="718" t="s">
        <v>528</v>
      </c>
      <c r="J5657" s="718" t="s">
        <v>547</v>
      </c>
      <c r="K5657" s="721" t="s">
        <v>557</v>
      </c>
      <c r="L5657" s="732">
        <v>7</v>
      </c>
      <c r="M5657" s="733">
        <v>42600</v>
      </c>
      <c r="N5657" s="734" t="s">
        <v>557</v>
      </c>
      <c r="O5657" s="732">
        <v>0</v>
      </c>
      <c r="P5657" s="733">
        <v>0</v>
      </c>
      <c r="Q5657" s="735" t="str">
        <f>+N5657</f>
        <v>13 - INDETERMINADO</v>
      </c>
      <c r="R5657" s="736" t="s">
        <v>523</v>
      </c>
    </row>
    <row r="5658" spans="1:18" s="28" customFormat="1" ht="12" x14ac:dyDescent="0.2">
      <c r="A5658" s="717" t="s">
        <v>514</v>
      </c>
      <c r="B5658" s="718" t="s">
        <v>549</v>
      </c>
      <c r="C5658" s="718" t="s">
        <v>147</v>
      </c>
      <c r="D5658" s="718" t="s">
        <v>585</v>
      </c>
      <c r="E5658" s="719">
        <v>3000</v>
      </c>
      <c r="F5658" s="720" t="s">
        <v>4986</v>
      </c>
      <c r="G5658" s="718" t="s">
        <v>4987</v>
      </c>
      <c r="H5658" s="718" t="s">
        <v>527</v>
      </c>
      <c r="I5658" s="718" t="s">
        <v>528</v>
      </c>
      <c r="J5658" s="718" t="s">
        <v>4988</v>
      </c>
      <c r="K5658" s="721" t="s">
        <v>557</v>
      </c>
      <c r="L5658" s="732">
        <v>4</v>
      </c>
      <c r="M5658" s="733">
        <v>12300</v>
      </c>
      <c r="N5658" s="734" t="s">
        <v>542</v>
      </c>
      <c r="O5658" s="732">
        <v>0</v>
      </c>
      <c r="P5658" s="733">
        <v>0</v>
      </c>
      <c r="Q5658" s="735"/>
      <c r="R5658" s="736" t="s">
        <v>543</v>
      </c>
    </row>
    <row r="5659" spans="1:18" s="28" customFormat="1" ht="12" x14ac:dyDescent="0.2">
      <c r="A5659" s="717" t="s">
        <v>514</v>
      </c>
      <c r="B5659" s="718" t="s">
        <v>549</v>
      </c>
      <c r="C5659" s="718" t="s">
        <v>147</v>
      </c>
      <c r="D5659" s="718" t="s">
        <v>724</v>
      </c>
      <c r="E5659" s="719">
        <v>3000</v>
      </c>
      <c r="F5659" s="720" t="s">
        <v>4989</v>
      </c>
      <c r="G5659" s="718" t="s">
        <v>4990</v>
      </c>
      <c r="H5659" s="718" t="s">
        <v>519</v>
      </c>
      <c r="I5659" s="718" t="s">
        <v>528</v>
      </c>
      <c r="J5659" s="718" t="s">
        <v>547</v>
      </c>
      <c r="K5659" s="721" t="s">
        <v>557</v>
      </c>
      <c r="L5659" s="732">
        <v>7</v>
      </c>
      <c r="M5659" s="733">
        <v>21037.5</v>
      </c>
      <c r="N5659" s="734" t="s">
        <v>557</v>
      </c>
      <c r="O5659" s="732">
        <v>0</v>
      </c>
      <c r="P5659" s="733">
        <v>0</v>
      </c>
      <c r="Q5659" s="735" t="str">
        <f t="shared" ref="Q5659:Q5664" si="175">+N5659</f>
        <v>13 - INDETERMINADO</v>
      </c>
      <c r="R5659" s="736" t="s">
        <v>523</v>
      </c>
    </row>
    <row r="5660" spans="1:18" s="28" customFormat="1" ht="12" x14ac:dyDescent="0.2">
      <c r="A5660" s="717" t="s">
        <v>514</v>
      </c>
      <c r="B5660" s="718" t="s">
        <v>549</v>
      </c>
      <c r="C5660" s="718" t="s">
        <v>147</v>
      </c>
      <c r="D5660" s="718" t="s">
        <v>593</v>
      </c>
      <c r="E5660" s="719">
        <v>3000</v>
      </c>
      <c r="F5660" s="720" t="s">
        <v>5004</v>
      </c>
      <c r="G5660" s="718" t="s">
        <v>5005</v>
      </c>
      <c r="H5660" s="718"/>
      <c r="I5660" s="718" t="s">
        <v>520</v>
      </c>
      <c r="J5660" s="718" t="s">
        <v>1375</v>
      </c>
      <c r="K5660" s="721" t="s">
        <v>557</v>
      </c>
      <c r="L5660" s="732">
        <v>7</v>
      </c>
      <c r="M5660" s="733">
        <v>21455.78</v>
      </c>
      <c r="N5660" s="734" t="s">
        <v>557</v>
      </c>
      <c r="O5660" s="732">
        <v>0</v>
      </c>
      <c r="P5660" s="733">
        <v>0</v>
      </c>
      <c r="Q5660" s="735" t="str">
        <f t="shared" si="175"/>
        <v>13 - INDETERMINADO</v>
      </c>
      <c r="R5660" s="736" t="s">
        <v>523</v>
      </c>
    </row>
    <row r="5661" spans="1:18" s="28" customFormat="1" ht="12" x14ac:dyDescent="0.2">
      <c r="A5661" s="717" t="s">
        <v>514</v>
      </c>
      <c r="B5661" s="718" t="s">
        <v>549</v>
      </c>
      <c r="C5661" s="718" t="s">
        <v>147</v>
      </c>
      <c r="D5661" s="718" t="s">
        <v>593</v>
      </c>
      <c r="E5661" s="719">
        <v>3000</v>
      </c>
      <c r="F5661" s="720" t="s">
        <v>5006</v>
      </c>
      <c r="G5661" s="718" t="s">
        <v>5007</v>
      </c>
      <c r="H5661" s="718" t="s">
        <v>565</v>
      </c>
      <c r="I5661" s="718" t="s">
        <v>520</v>
      </c>
      <c r="J5661" s="718" t="s">
        <v>588</v>
      </c>
      <c r="K5661" s="721" t="s">
        <v>557</v>
      </c>
      <c r="L5661" s="732">
        <v>7</v>
      </c>
      <c r="M5661" s="733">
        <v>21600</v>
      </c>
      <c r="N5661" s="734" t="s">
        <v>557</v>
      </c>
      <c r="O5661" s="732">
        <v>0</v>
      </c>
      <c r="P5661" s="733">
        <v>0</v>
      </c>
      <c r="Q5661" s="735" t="str">
        <f t="shared" si="175"/>
        <v>13 - INDETERMINADO</v>
      </c>
      <c r="R5661" s="736" t="s">
        <v>523</v>
      </c>
    </row>
    <row r="5662" spans="1:18" s="28" customFormat="1" ht="12" x14ac:dyDescent="0.2">
      <c r="A5662" s="717" t="s">
        <v>514</v>
      </c>
      <c r="B5662" s="718" t="s">
        <v>549</v>
      </c>
      <c r="C5662" s="718" t="s">
        <v>147</v>
      </c>
      <c r="D5662" s="718" t="s">
        <v>1488</v>
      </c>
      <c r="E5662" s="719">
        <v>3000</v>
      </c>
      <c r="F5662" s="720" t="s">
        <v>5008</v>
      </c>
      <c r="G5662" s="718" t="s">
        <v>5009</v>
      </c>
      <c r="H5662" s="718"/>
      <c r="I5662" s="718" t="s">
        <v>528</v>
      </c>
      <c r="J5662" s="718" t="s">
        <v>2303</v>
      </c>
      <c r="K5662" s="721" t="s">
        <v>557</v>
      </c>
      <c r="L5662" s="732">
        <v>7</v>
      </c>
      <c r="M5662" s="733">
        <v>21600</v>
      </c>
      <c r="N5662" s="734" t="s">
        <v>557</v>
      </c>
      <c r="O5662" s="732">
        <v>0</v>
      </c>
      <c r="P5662" s="733">
        <v>0</v>
      </c>
      <c r="Q5662" s="735" t="str">
        <f t="shared" si="175"/>
        <v>13 - INDETERMINADO</v>
      </c>
      <c r="R5662" s="736" t="s">
        <v>523</v>
      </c>
    </row>
    <row r="5663" spans="1:18" s="28" customFormat="1" ht="12" x14ac:dyDescent="0.2">
      <c r="A5663" s="717" t="s">
        <v>514</v>
      </c>
      <c r="B5663" s="718" t="s">
        <v>549</v>
      </c>
      <c r="C5663" s="718" t="s">
        <v>147</v>
      </c>
      <c r="D5663" s="718" t="s">
        <v>3125</v>
      </c>
      <c r="E5663" s="719">
        <v>3000</v>
      </c>
      <c r="F5663" s="720" t="s">
        <v>5010</v>
      </c>
      <c r="G5663" s="718" t="s">
        <v>5011</v>
      </c>
      <c r="H5663" s="718" t="s">
        <v>527</v>
      </c>
      <c r="I5663" s="718" t="s">
        <v>528</v>
      </c>
      <c r="J5663" s="718" t="s">
        <v>727</v>
      </c>
      <c r="K5663" s="721" t="s">
        <v>700</v>
      </c>
      <c r="L5663" s="732">
        <v>7</v>
      </c>
      <c r="M5663" s="733">
        <v>21600</v>
      </c>
      <c r="N5663" s="734" t="s">
        <v>700</v>
      </c>
      <c r="O5663" s="732">
        <v>0</v>
      </c>
      <c r="P5663" s="733">
        <v>0</v>
      </c>
      <c r="Q5663" s="735" t="str">
        <f t="shared" si="175"/>
        <v>3 - INDETERMINADO</v>
      </c>
      <c r="R5663" s="736" t="s">
        <v>523</v>
      </c>
    </row>
    <row r="5664" spans="1:18" s="28" customFormat="1" ht="12" x14ac:dyDescent="0.2">
      <c r="A5664" s="717" t="s">
        <v>514</v>
      </c>
      <c r="B5664" s="718" t="s">
        <v>549</v>
      </c>
      <c r="C5664" s="718" t="s">
        <v>147</v>
      </c>
      <c r="D5664" s="718" t="s">
        <v>2170</v>
      </c>
      <c r="E5664" s="719">
        <v>3000</v>
      </c>
      <c r="F5664" s="720" t="s">
        <v>5012</v>
      </c>
      <c r="G5664" s="718" t="s">
        <v>5013</v>
      </c>
      <c r="H5664" s="718"/>
      <c r="I5664" s="718" t="s">
        <v>528</v>
      </c>
      <c r="J5664" s="718" t="s">
        <v>2312</v>
      </c>
      <c r="K5664" s="721" t="s">
        <v>557</v>
      </c>
      <c r="L5664" s="732">
        <v>7</v>
      </c>
      <c r="M5664" s="733">
        <v>21596.87</v>
      </c>
      <c r="N5664" s="734" t="s">
        <v>557</v>
      </c>
      <c r="O5664" s="732">
        <v>0</v>
      </c>
      <c r="P5664" s="733">
        <v>0</v>
      </c>
      <c r="Q5664" s="735" t="str">
        <f t="shared" si="175"/>
        <v>13 - INDETERMINADO</v>
      </c>
      <c r="R5664" s="736" t="s">
        <v>523</v>
      </c>
    </row>
    <row r="5665" spans="1:18" s="28" customFormat="1" ht="12" x14ac:dyDescent="0.2">
      <c r="A5665" s="717" t="s">
        <v>514</v>
      </c>
      <c r="B5665" s="718" t="s">
        <v>549</v>
      </c>
      <c r="C5665" s="718" t="s">
        <v>147</v>
      </c>
      <c r="D5665" s="718" t="s">
        <v>585</v>
      </c>
      <c r="E5665" s="719">
        <v>3000</v>
      </c>
      <c r="F5665" s="720" t="s">
        <v>5016</v>
      </c>
      <c r="G5665" s="718" t="s">
        <v>5017</v>
      </c>
      <c r="H5665" s="718" t="s">
        <v>527</v>
      </c>
      <c r="I5665" s="718" t="s">
        <v>520</v>
      </c>
      <c r="J5665" s="718" t="s">
        <v>803</v>
      </c>
      <c r="K5665" s="721" t="s">
        <v>557</v>
      </c>
      <c r="L5665" s="732">
        <v>7</v>
      </c>
      <c r="M5665" s="733">
        <v>21600</v>
      </c>
      <c r="N5665" s="734" t="s">
        <v>557</v>
      </c>
      <c r="O5665" s="732">
        <v>0</v>
      </c>
      <c r="P5665" s="733">
        <v>0</v>
      </c>
      <c r="Q5665" s="735"/>
      <c r="R5665" s="736" t="s">
        <v>543</v>
      </c>
    </row>
    <row r="5666" spans="1:18" s="28" customFormat="1" ht="12" x14ac:dyDescent="0.2">
      <c r="A5666" s="717" t="s">
        <v>514</v>
      </c>
      <c r="B5666" s="718" t="s">
        <v>549</v>
      </c>
      <c r="C5666" s="718" t="s">
        <v>147</v>
      </c>
      <c r="D5666" s="718" t="s">
        <v>5020</v>
      </c>
      <c r="E5666" s="719">
        <v>6500</v>
      </c>
      <c r="F5666" s="720" t="s">
        <v>5021</v>
      </c>
      <c r="G5666" s="718" t="s">
        <v>5022</v>
      </c>
      <c r="H5666" s="718" t="s">
        <v>539</v>
      </c>
      <c r="I5666" s="718" t="s">
        <v>528</v>
      </c>
      <c r="J5666" s="718" t="s">
        <v>596</v>
      </c>
      <c r="K5666" s="721" t="s">
        <v>1243</v>
      </c>
      <c r="L5666" s="732">
        <v>7</v>
      </c>
      <c r="M5666" s="733">
        <v>46100</v>
      </c>
      <c r="N5666" s="734" t="s">
        <v>1243</v>
      </c>
      <c r="O5666" s="732">
        <v>0</v>
      </c>
      <c r="P5666" s="733">
        <v>0</v>
      </c>
      <c r="Q5666" s="735" t="str">
        <f t="shared" ref="Q5666:Q5679" si="176">+N5666</f>
        <v>9 - INDETERMINADO</v>
      </c>
      <c r="R5666" s="736" t="s">
        <v>523</v>
      </c>
    </row>
    <row r="5667" spans="1:18" s="28" customFormat="1" ht="12" x14ac:dyDescent="0.2">
      <c r="A5667" s="717" t="s">
        <v>514</v>
      </c>
      <c r="B5667" s="718" t="s">
        <v>549</v>
      </c>
      <c r="C5667" s="718" t="s">
        <v>147</v>
      </c>
      <c r="D5667" s="718" t="s">
        <v>558</v>
      </c>
      <c r="E5667" s="719">
        <v>2500</v>
      </c>
      <c r="F5667" s="720" t="s">
        <v>5029</v>
      </c>
      <c r="G5667" s="718" t="s">
        <v>5030</v>
      </c>
      <c r="H5667" s="718"/>
      <c r="I5667" s="718" t="s">
        <v>738</v>
      </c>
      <c r="J5667" s="718" t="s">
        <v>2041</v>
      </c>
      <c r="K5667" s="721" t="s">
        <v>541</v>
      </c>
      <c r="L5667" s="732">
        <v>7</v>
      </c>
      <c r="M5667" s="733">
        <v>18100</v>
      </c>
      <c r="N5667" s="734" t="s">
        <v>541</v>
      </c>
      <c r="O5667" s="732">
        <v>0</v>
      </c>
      <c r="P5667" s="733">
        <v>0</v>
      </c>
      <c r="Q5667" s="735" t="str">
        <f t="shared" si="176"/>
        <v>5 - INDETERMINADO</v>
      </c>
      <c r="R5667" s="736" t="s">
        <v>523</v>
      </c>
    </row>
    <row r="5668" spans="1:18" s="28" customFormat="1" ht="12" x14ac:dyDescent="0.2">
      <c r="A5668" s="717" t="s">
        <v>514</v>
      </c>
      <c r="B5668" s="718" t="s">
        <v>549</v>
      </c>
      <c r="C5668" s="718" t="s">
        <v>147</v>
      </c>
      <c r="D5668" s="718" t="s">
        <v>746</v>
      </c>
      <c r="E5668" s="719">
        <v>4500</v>
      </c>
      <c r="F5668" s="720" t="s">
        <v>5031</v>
      </c>
      <c r="G5668" s="718" t="s">
        <v>5032</v>
      </c>
      <c r="H5668" s="718" t="s">
        <v>519</v>
      </c>
      <c r="I5668" s="718" t="s">
        <v>528</v>
      </c>
      <c r="J5668" s="718" t="s">
        <v>547</v>
      </c>
      <c r="K5668" s="721" t="s">
        <v>700</v>
      </c>
      <c r="L5668" s="732">
        <v>7</v>
      </c>
      <c r="M5668" s="733">
        <v>32100</v>
      </c>
      <c r="N5668" s="734" t="s">
        <v>700</v>
      </c>
      <c r="O5668" s="732">
        <v>0</v>
      </c>
      <c r="P5668" s="733">
        <v>0</v>
      </c>
      <c r="Q5668" s="735" t="str">
        <f t="shared" si="176"/>
        <v>3 - INDETERMINADO</v>
      </c>
      <c r="R5668" s="736" t="s">
        <v>523</v>
      </c>
    </row>
    <row r="5669" spans="1:18" s="28" customFormat="1" ht="12" x14ac:dyDescent="0.2">
      <c r="A5669" s="717" t="s">
        <v>514</v>
      </c>
      <c r="B5669" s="718" t="s">
        <v>549</v>
      </c>
      <c r="C5669" s="718" t="s">
        <v>147</v>
      </c>
      <c r="D5669" s="718" t="s">
        <v>5035</v>
      </c>
      <c r="E5669" s="719">
        <v>5000</v>
      </c>
      <c r="F5669" s="720" t="s">
        <v>5036</v>
      </c>
      <c r="G5669" s="718" t="s">
        <v>5037</v>
      </c>
      <c r="H5669" s="718" t="s">
        <v>539</v>
      </c>
      <c r="I5669" s="718" t="s">
        <v>528</v>
      </c>
      <c r="J5669" s="718" t="s">
        <v>596</v>
      </c>
      <c r="K5669" s="721" t="s">
        <v>557</v>
      </c>
      <c r="L5669" s="732">
        <v>7</v>
      </c>
      <c r="M5669" s="733">
        <v>35600</v>
      </c>
      <c r="N5669" s="734" t="s">
        <v>557</v>
      </c>
      <c r="O5669" s="732">
        <v>0</v>
      </c>
      <c r="P5669" s="733">
        <v>0</v>
      </c>
      <c r="Q5669" s="735" t="str">
        <f t="shared" si="176"/>
        <v>13 - INDETERMINADO</v>
      </c>
      <c r="R5669" s="736" t="s">
        <v>523</v>
      </c>
    </row>
    <row r="5670" spans="1:18" s="28" customFormat="1" ht="12" x14ac:dyDescent="0.2">
      <c r="A5670" s="717" t="s">
        <v>514</v>
      </c>
      <c r="B5670" s="718" t="s">
        <v>549</v>
      </c>
      <c r="C5670" s="718" t="s">
        <v>147</v>
      </c>
      <c r="D5670" s="718" t="s">
        <v>667</v>
      </c>
      <c r="E5670" s="719">
        <v>3000</v>
      </c>
      <c r="F5670" s="720" t="s">
        <v>5044</v>
      </c>
      <c r="G5670" s="718" t="s">
        <v>5045</v>
      </c>
      <c r="H5670" s="718" t="s">
        <v>565</v>
      </c>
      <c r="I5670" s="718" t="s">
        <v>520</v>
      </c>
      <c r="J5670" s="718" t="s">
        <v>852</v>
      </c>
      <c r="K5670" s="721" t="s">
        <v>612</v>
      </c>
      <c r="L5670" s="732">
        <v>7</v>
      </c>
      <c r="M5670" s="733">
        <v>21600</v>
      </c>
      <c r="N5670" s="734" t="s">
        <v>612</v>
      </c>
      <c r="O5670" s="732">
        <v>0</v>
      </c>
      <c r="P5670" s="733">
        <v>0</v>
      </c>
      <c r="Q5670" s="735" t="str">
        <f t="shared" si="176"/>
        <v>15 - INDETERMINADO</v>
      </c>
      <c r="R5670" s="736" t="s">
        <v>523</v>
      </c>
    </row>
    <row r="5671" spans="1:18" s="28" customFormat="1" ht="12" x14ac:dyDescent="0.2">
      <c r="A5671" s="717" t="s">
        <v>514</v>
      </c>
      <c r="B5671" s="718" t="s">
        <v>549</v>
      </c>
      <c r="C5671" s="718" t="s">
        <v>147</v>
      </c>
      <c r="D5671" s="718" t="s">
        <v>536</v>
      </c>
      <c r="E5671" s="719">
        <v>3000</v>
      </c>
      <c r="F5671" s="720" t="s">
        <v>5050</v>
      </c>
      <c r="G5671" s="718" t="s">
        <v>5051</v>
      </c>
      <c r="H5671" s="718" t="s">
        <v>930</v>
      </c>
      <c r="I5671" s="718" t="s">
        <v>520</v>
      </c>
      <c r="J5671" s="718" t="s">
        <v>1635</v>
      </c>
      <c r="K5671" s="721" t="s">
        <v>530</v>
      </c>
      <c r="L5671" s="732">
        <v>7</v>
      </c>
      <c r="M5671" s="733">
        <v>21600</v>
      </c>
      <c r="N5671" s="734" t="s">
        <v>530</v>
      </c>
      <c r="O5671" s="732">
        <v>0</v>
      </c>
      <c r="P5671" s="733">
        <v>0</v>
      </c>
      <c r="Q5671" s="735" t="str">
        <f t="shared" si="176"/>
        <v>4 - INDETERMINADO</v>
      </c>
      <c r="R5671" s="736" t="s">
        <v>523</v>
      </c>
    </row>
    <row r="5672" spans="1:18" s="28" customFormat="1" ht="12" x14ac:dyDescent="0.2">
      <c r="A5672" s="717" t="s">
        <v>514</v>
      </c>
      <c r="B5672" s="718" t="s">
        <v>549</v>
      </c>
      <c r="C5672" s="718" t="s">
        <v>147</v>
      </c>
      <c r="D5672" s="718" t="s">
        <v>5054</v>
      </c>
      <c r="E5672" s="719">
        <v>3000</v>
      </c>
      <c r="F5672" s="720" t="s">
        <v>5055</v>
      </c>
      <c r="G5672" s="718" t="s">
        <v>5056</v>
      </c>
      <c r="H5672" s="718" t="s">
        <v>527</v>
      </c>
      <c r="I5672" s="718" t="s">
        <v>520</v>
      </c>
      <c r="J5672" s="718" t="s">
        <v>5057</v>
      </c>
      <c r="K5672" s="721" t="s">
        <v>530</v>
      </c>
      <c r="L5672" s="732">
        <v>7</v>
      </c>
      <c r="M5672" s="733">
        <v>21600</v>
      </c>
      <c r="N5672" s="734" t="s">
        <v>530</v>
      </c>
      <c r="O5672" s="732">
        <v>0</v>
      </c>
      <c r="P5672" s="733">
        <v>0</v>
      </c>
      <c r="Q5672" s="735" t="str">
        <f t="shared" si="176"/>
        <v>4 - INDETERMINADO</v>
      </c>
      <c r="R5672" s="736" t="s">
        <v>523</v>
      </c>
    </row>
    <row r="5673" spans="1:18" s="28" customFormat="1" ht="12" x14ac:dyDescent="0.2">
      <c r="A5673" s="717" t="s">
        <v>514</v>
      </c>
      <c r="B5673" s="718" t="s">
        <v>549</v>
      </c>
      <c r="C5673" s="718" t="s">
        <v>147</v>
      </c>
      <c r="D5673" s="718" t="s">
        <v>5074</v>
      </c>
      <c r="E5673" s="719">
        <v>5000</v>
      </c>
      <c r="F5673" s="720" t="s">
        <v>5075</v>
      </c>
      <c r="G5673" s="718" t="s">
        <v>5076</v>
      </c>
      <c r="H5673" s="718" t="s">
        <v>539</v>
      </c>
      <c r="I5673" s="718" t="s">
        <v>528</v>
      </c>
      <c r="J5673" s="718" t="s">
        <v>1517</v>
      </c>
      <c r="K5673" s="721" t="s">
        <v>557</v>
      </c>
      <c r="L5673" s="732">
        <v>7</v>
      </c>
      <c r="M5673" s="733">
        <v>35600</v>
      </c>
      <c r="N5673" s="734" t="s">
        <v>557</v>
      </c>
      <c r="O5673" s="732">
        <v>0</v>
      </c>
      <c r="P5673" s="733">
        <v>0</v>
      </c>
      <c r="Q5673" s="735" t="str">
        <f t="shared" si="176"/>
        <v>13 - INDETERMINADO</v>
      </c>
      <c r="R5673" s="736" t="s">
        <v>523</v>
      </c>
    </row>
    <row r="5674" spans="1:18" s="28" customFormat="1" ht="12" x14ac:dyDescent="0.2">
      <c r="A5674" s="717" t="s">
        <v>514</v>
      </c>
      <c r="B5674" s="718" t="s">
        <v>549</v>
      </c>
      <c r="C5674" s="718" t="s">
        <v>147</v>
      </c>
      <c r="D5674" s="718" t="s">
        <v>618</v>
      </c>
      <c r="E5674" s="719">
        <v>3000</v>
      </c>
      <c r="F5674" s="720" t="s">
        <v>5094</v>
      </c>
      <c r="G5674" s="718" t="s">
        <v>5095</v>
      </c>
      <c r="H5674" s="718" t="s">
        <v>930</v>
      </c>
      <c r="I5674" s="718" t="s">
        <v>528</v>
      </c>
      <c r="J5674" s="718" t="s">
        <v>931</v>
      </c>
      <c r="K5674" s="721" t="s">
        <v>557</v>
      </c>
      <c r="L5674" s="732">
        <v>7</v>
      </c>
      <c r="M5674" s="733">
        <v>21500</v>
      </c>
      <c r="N5674" s="734" t="s">
        <v>557</v>
      </c>
      <c r="O5674" s="732">
        <v>0</v>
      </c>
      <c r="P5674" s="733">
        <v>0</v>
      </c>
      <c r="Q5674" s="735" t="str">
        <f t="shared" si="176"/>
        <v>13 - INDETERMINADO</v>
      </c>
      <c r="R5674" s="736" t="s">
        <v>523</v>
      </c>
    </row>
    <row r="5675" spans="1:18" s="28" customFormat="1" ht="12" x14ac:dyDescent="0.2">
      <c r="A5675" s="717" t="s">
        <v>514</v>
      </c>
      <c r="B5675" s="718" t="s">
        <v>549</v>
      </c>
      <c r="C5675" s="718" t="s">
        <v>147</v>
      </c>
      <c r="D5675" s="718" t="s">
        <v>5098</v>
      </c>
      <c r="E5675" s="719">
        <v>7500</v>
      </c>
      <c r="F5675" s="720" t="s">
        <v>5099</v>
      </c>
      <c r="G5675" s="718" t="s">
        <v>5100</v>
      </c>
      <c r="H5675" s="718" t="s">
        <v>527</v>
      </c>
      <c r="I5675" s="718" t="s">
        <v>528</v>
      </c>
      <c r="J5675" s="718" t="s">
        <v>1307</v>
      </c>
      <c r="K5675" s="721" t="s">
        <v>700</v>
      </c>
      <c r="L5675" s="732">
        <v>7</v>
      </c>
      <c r="M5675" s="733">
        <v>53100</v>
      </c>
      <c r="N5675" s="734" t="s">
        <v>700</v>
      </c>
      <c r="O5675" s="732">
        <v>0</v>
      </c>
      <c r="P5675" s="733">
        <v>0</v>
      </c>
      <c r="Q5675" s="735" t="str">
        <f t="shared" si="176"/>
        <v>3 - INDETERMINADO</v>
      </c>
      <c r="R5675" s="736" t="s">
        <v>523</v>
      </c>
    </row>
    <row r="5676" spans="1:18" s="28" customFormat="1" ht="12" x14ac:dyDescent="0.2">
      <c r="A5676" s="717" t="s">
        <v>514</v>
      </c>
      <c r="B5676" s="718" t="s">
        <v>549</v>
      </c>
      <c r="C5676" s="718" t="s">
        <v>147</v>
      </c>
      <c r="D5676" s="718" t="s">
        <v>5107</v>
      </c>
      <c r="E5676" s="719">
        <v>2500</v>
      </c>
      <c r="F5676" s="720" t="s">
        <v>5108</v>
      </c>
      <c r="G5676" s="718" t="s">
        <v>5109</v>
      </c>
      <c r="H5676" s="718"/>
      <c r="I5676" s="718" t="s">
        <v>738</v>
      </c>
      <c r="J5676" s="718" t="s">
        <v>5110</v>
      </c>
      <c r="K5676" s="721" t="s">
        <v>530</v>
      </c>
      <c r="L5676" s="732">
        <v>7</v>
      </c>
      <c r="M5676" s="733">
        <v>18100</v>
      </c>
      <c r="N5676" s="734" t="s">
        <v>530</v>
      </c>
      <c r="O5676" s="732">
        <v>0</v>
      </c>
      <c r="P5676" s="733">
        <v>0</v>
      </c>
      <c r="Q5676" s="735" t="str">
        <f t="shared" si="176"/>
        <v>4 - INDETERMINADO</v>
      </c>
      <c r="R5676" s="736" t="s">
        <v>523</v>
      </c>
    </row>
    <row r="5677" spans="1:18" s="28" customFormat="1" ht="12" x14ac:dyDescent="0.2">
      <c r="A5677" s="717" t="s">
        <v>514</v>
      </c>
      <c r="B5677" s="718" t="s">
        <v>549</v>
      </c>
      <c r="C5677" s="718" t="s">
        <v>147</v>
      </c>
      <c r="D5677" s="718" t="s">
        <v>1488</v>
      </c>
      <c r="E5677" s="719">
        <v>3000</v>
      </c>
      <c r="F5677" s="720" t="s">
        <v>5117</v>
      </c>
      <c r="G5677" s="718" t="s">
        <v>5118</v>
      </c>
      <c r="H5677" s="718" t="s">
        <v>565</v>
      </c>
      <c r="I5677" s="718" t="s">
        <v>528</v>
      </c>
      <c r="J5677" s="718" t="s">
        <v>566</v>
      </c>
      <c r="K5677" s="721" t="s">
        <v>612</v>
      </c>
      <c r="L5677" s="732">
        <v>7</v>
      </c>
      <c r="M5677" s="733">
        <v>21500</v>
      </c>
      <c r="N5677" s="734" t="s">
        <v>612</v>
      </c>
      <c r="O5677" s="732">
        <v>0</v>
      </c>
      <c r="P5677" s="733">
        <v>0</v>
      </c>
      <c r="Q5677" s="735" t="str">
        <f t="shared" si="176"/>
        <v>15 - INDETERMINADO</v>
      </c>
      <c r="R5677" s="736" t="s">
        <v>523</v>
      </c>
    </row>
    <row r="5678" spans="1:18" s="28" customFormat="1" ht="12" x14ac:dyDescent="0.2">
      <c r="A5678" s="717" t="s">
        <v>514</v>
      </c>
      <c r="B5678" s="718" t="s">
        <v>549</v>
      </c>
      <c r="C5678" s="718" t="s">
        <v>147</v>
      </c>
      <c r="D5678" s="718" t="s">
        <v>755</v>
      </c>
      <c r="E5678" s="719">
        <v>3000</v>
      </c>
      <c r="F5678" s="720" t="s">
        <v>5119</v>
      </c>
      <c r="G5678" s="718" t="s">
        <v>5120</v>
      </c>
      <c r="H5678" s="718" t="s">
        <v>527</v>
      </c>
      <c r="I5678" s="718" t="s">
        <v>520</v>
      </c>
      <c r="J5678" s="718" t="s">
        <v>3834</v>
      </c>
      <c r="K5678" s="721" t="s">
        <v>530</v>
      </c>
      <c r="L5678" s="732">
        <v>7</v>
      </c>
      <c r="M5678" s="733">
        <v>21600</v>
      </c>
      <c r="N5678" s="734" t="s">
        <v>530</v>
      </c>
      <c r="O5678" s="732">
        <v>0</v>
      </c>
      <c r="P5678" s="733">
        <v>0</v>
      </c>
      <c r="Q5678" s="735" t="str">
        <f t="shared" si="176"/>
        <v>4 - INDETERMINADO</v>
      </c>
      <c r="R5678" s="736" t="s">
        <v>523</v>
      </c>
    </row>
    <row r="5679" spans="1:18" s="28" customFormat="1" ht="12" x14ac:dyDescent="0.2">
      <c r="A5679" s="717" t="s">
        <v>514</v>
      </c>
      <c r="B5679" s="718" t="s">
        <v>549</v>
      </c>
      <c r="C5679" s="718" t="s">
        <v>147</v>
      </c>
      <c r="D5679" s="718" t="s">
        <v>755</v>
      </c>
      <c r="E5679" s="719">
        <v>3000</v>
      </c>
      <c r="F5679" s="720" t="s">
        <v>5125</v>
      </c>
      <c r="G5679" s="718" t="s">
        <v>5126</v>
      </c>
      <c r="H5679" s="718" t="s">
        <v>527</v>
      </c>
      <c r="I5679" s="718" t="s">
        <v>520</v>
      </c>
      <c r="J5679" s="718" t="s">
        <v>803</v>
      </c>
      <c r="K5679" s="721" t="s">
        <v>530</v>
      </c>
      <c r="L5679" s="732">
        <v>7</v>
      </c>
      <c r="M5679" s="733">
        <v>21600</v>
      </c>
      <c r="N5679" s="734" t="s">
        <v>530</v>
      </c>
      <c r="O5679" s="732">
        <v>0</v>
      </c>
      <c r="P5679" s="733">
        <v>0</v>
      </c>
      <c r="Q5679" s="735" t="str">
        <f t="shared" si="176"/>
        <v>4 - INDETERMINADO</v>
      </c>
      <c r="R5679" s="736" t="s">
        <v>523</v>
      </c>
    </row>
    <row r="5680" spans="1:18" s="28" customFormat="1" ht="12" x14ac:dyDescent="0.2">
      <c r="A5680" s="717" t="s">
        <v>514</v>
      </c>
      <c r="B5680" s="718" t="s">
        <v>549</v>
      </c>
      <c r="C5680" s="718" t="s">
        <v>147</v>
      </c>
      <c r="D5680" s="718" t="s">
        <v>536</v>
      </c>
      <c r="E5680" s="719">
        <v>3000</v>
      </c>
      <c r="F5680" s="720" t="s">
        <v>5133</v>
      </c>
      <c r="G5680" s="718" t="s">
        <v>5134</v>
      </c>
      <c r="H5680" s="718" t="s">
        <v>519</v>
      </c>
      <c r="I5680" s="718" t="s">
        <v>520</v>
      </c>
      <c r="J5680" s="718" t="s">
        <v>534</v>
      </c>
      <c r="K5680" s="721" t="s">
        <v>530</v>
      </c>
      <c r="L5680" s="732">
        <v>7</v>
      </c>
      <c r="M5680" s="733">
        <v>21600</v>
      </c>
      <c r="N5680" s="734" t="s">
        <v>530</v>
      </c>
      <c r="O5680" s="732">
        <v>0</v>
      </c>
      <c r="P5680" s="733">
        <v>0</v>
      </c>
      <c r="Q5680" s="735"/>
      <c r="R5680" s="736" t="s">
        <v>543</v>
      </c>
    </row>
    <row r="5681" spans="1:18" s="28" customFormat="1" ht="12" x14ac:dyDescent="0.2">
      <c r="A5681" s="717" t="s">
        <v>514</v>
      </c>
      <c r="B5681" s="718" t="s">
        <v>549</v>
      </c>
      <c r="C5681" s="718" t="s">
        <v>147</v>
      </c>
      <c r="D5681" s="718" t="s">
        <v>585</v>
      </c>
      <c r="E5681" s="719">
        <v>3000</v>
      </c>
      <c r="F5681" s="720" t="s">
        <v>5152</v>
      </c>
      <c r="G5681" s="718" t="s">
        <v>5153</v>
      </c>
      <c r="H5681" s="718" t="s">
        <v>527</v>
      </c>
      <c r="I5681" s="718" t="s">
        <v>520</v>
      </c>
      <c r="J5681" s="718" t="s">
        <v>803</v>
      </c>
      <c r="K5681" s="721" t="s">
        <v>557</v>
      </c>
      <c r="L5681" s="732">
        <v>7</v>
      </c>
      <c r="M5681" s="733">
        <v>21600</v>
      </c>
      <c r="N5681" s="734" t="s">
        <v>557</v>
      </c>
      <c r="O5681" s="732">
        <v>0</v>
      </c>
      <c r="P5681" s="733">
        <v>0</v>
      </c>
      <c r="Q5681" s="735" t="str">
        <f t="shared" ref="Q5681:Q5689" si="177">+N5681</f>
        <v>13 - INDETERMINADO</v>
      </c>
      <c r="R5681" s="736" t="s">
        <v>523</v>
      </c>
    </row>
    <row r="5682" spans="1:18" s="28" customFormat="1" ht="12" x14ac:dyDescent="0.2">
      <c r="A5682" s="717" t="s">
        <v>514</v>
      </c>
      <c r="B5682" s="718" t="s">
        <v>549</v>
      </c>
      <c r="C5682" s="718" t="s">
        <v>147</v>
      </c>
      <c r="D5682" s="718" t="s">
        <v>618</v>
      </c>
      <c r="E5682" s="719">
        <v>3000</v>
      </c>
      <c r="F5682" s="720" t="s">
        <v>5154</v>
      </c>
      <c r="G5682" s="718" t="s">
        <v>5155</v>
      </c>
      <c r="H5682" s="718"/>
      <c r="I5682" s="718" t="s">
        <v>520</v>
      </c>
      <c r="J5682" s="718" t="s">
        <v>5156</v>
      </c>
      <c r="K5682" s="721" t="s">
        <v>557</v>
      </c>
      <c r="L5682" s="732">
        <v>7</v>
      </c>
      <c r="M5682" s="733">
        <v>21600</v>
      </c>
      <c r="N5682" s="734" t="s">
        <v>557</v>
      </c>
      <c r="O5682" s="732">
        <v>0</v>
      </c>
      <c r="P5682" s="733">
        <v>0</v>
      </c>
      <c r="Q5682" s="735" t="str">
        <f t="shared" si="177"/>
        <v>13 - INDETERMINADO</v>
      </c>
      <c r="R5682" s="736" t="s">
        <v>523</v>
      </c>
    </row>
    <row r="5683" spans="1:18" s="28" customFormat="1" ht="12" x14ac:dyDescent="0.2">
      <c r="A5683" s="717" t="s">
        <v>514</v>
      </c>
      <c r="B5683" s="718" t="s">
        <v>549</v>
      </c>
      <c r="C5683" s="718" t="s">
        <v>147</v>
      </c>
      <c r="D5683" s="718" t="s">
        <v>1012</v>
      </c>
      <c r="E5683" s="719">
        <v>3000</v>
      </c>
      <c r="F5683" s="720" t="s">
        <v>5171</v>
      </c>
      <c r="G5683" s="718" t="s">
        <v>5172</v>
      </c>
      <c r="H5683" s="718"/>
      <c r="I5683" s="718" t="s">
        <v>520</v>
      </c>
      <c r="J5683" s="718" t="s">
        <v>3003</v>
      </c>
      <c r="K5683" s="721" t="s">
        <v>557</v>
      </c>
      <c r="L5683" s="732">
        <v>7</v>
      </c>
      <c r="M5683" s="733">
        <v>21370.89</v>
      </c>
      <c r="N5683" s="734" t="s">
        <v>557</v>
      </c>
      <c r="O5683" s="732">
        <v>0</v>
      </c>
      <c r="P5683" s="733">
        <v>0</v>
      </c>
      <c r="Q5683" s="735" t="str">
        <f t="shared" si="177"/>
        <v>13 - INDETERMINADO</v>
      </c>
      <c r="R5683" s="736" t="s">
        <v>523</v>
      </c>
    </row>
    <row r="5684" spans="1:18" s="28" customFormat="1" ht="12" x14ac:dyDescent="0.2">
      <c r="A5684" s="717" t="s">
        <v>514</v>
      </c>
      <c r="B5684" s="718" t="s">
        <v>549</v>
      </c>
      <c r="C5684" s="718" t="s">
        <v>147</v>
      </c>
      <c r="D5684" s="718" t="s">
        <v>581</v>
      </c>
      <c r="E5684" s="719">
        <v>3000</v>
      </c>
      <c r="F5684" s="720" t="s">
        <v>5175</v>
      </c>
      <c r="G5684" s="718" t="s">
        <v>5176</v>
      </c>
      <c r="H5684" s="718"/>
      <c r="I5684" s="718" t="s">
        <v>520</v>
      </c>
      <c r="J5684" s="718" t="s">
        <v>943</v>
      </c>
      <c r="K5684" s="721" t="s">
        <v>530</v>
      </c>
      <c r="L5684" s="732">
        <v>7</v>
      </c>
      <c r="M5684" s="733">
        <v>21600</v>
      </c>
      <c r="N5684" s="734" t="s">
        <v>530</v>
      </c>
      <c r="O5684" s="732">
        <v>0</v>
      </c>
      <c r="P5684" s="733">
        <v>0</v>
      </c>
      <c r="Q5684" s="735" t="str">
        <f t="shared" si="177"/>
        <v>4 - INDETERMINADO</v>
      </c>
      <c r="R5684" s="736" t="s">
        <v>523</v>
      </c>
    </row>
    <row r="5685" spans="1:18" s="28" customFormat="1" ht="12" x14ac:dyDescent="0.2">
      <c r="A5685" s="717" t="s">
        <v>514</v>
      </c>
      <c r="B5685" s="718" t="s">
        <v>549</v>
      </c>
      <c r="C5685" s="718" t="s">
        <v>147</v>
      </c>
      <c r="D5685" s="718" t="s">
        <v>800</v>
      </c>
      <c r="E5685" s="719">
        <v>3000</v>
      </c>
      <c r="F5685" s="720" t="s">
        <v>5177</v>
      </c>
      <c r="G5685" s="718" t="s">
        <v>5178</v>
      </c>
      <c r="H5685" s="718" t="s">
        <v>565</v>
      </c>
      <c r="I5685" s="718" t="s">
        <v>528</v>
      </c>
      <c r="J5685" s="718" t="s">
        <v>566</v>
      </c>
      <c r="K5685" s="721" t="s">
        <v>612</v>
      </c>
      <c r="L5685" s="732">
        <v>7</v>
      </c>
      <c r="M5685" s="733">
        <v>21600</v>
      </c>
      <c r="N5685" s="734" t="s">
        <v>612</v>
      </c>
      <c r="O5685" s="732">
        <v>0</v>
      </c>
      <c r="P5685" s="733">
        <v>0</v>
      </c>
      <c r="Q5685" s="735" t="str">
        <f t="shared" si="177"/>
        <v>15 - INDETERMINADO</v>
      </c>
      <c r="R5685" s="736" t="s">
        <v>523</v>
      </c>
    </row>
    <row r="5686" spans="1:18" s="28" customFormat="1" ht="12" x14ac:dyDescent="0.2">
      <c r="A5686" s="717" t="s">
        <v>514</v>
      </c>
      <c r="B5686" s="718" t="s">
        <v>549</v>
      </c>
      <c r="C5686" s="718" t="s">
        <v>147</v>
      </c>
      <c r="D5686" s="718" t="s">
        <v>1550</v>
      </c>
      <c r="E5686" s="719">
        <v>6000</v>
      </c>
      <c r="F5686" s="720" t="s">
        <v>5179</v>
      </c>
      <c r="G5686" s="718" t="s">
        <v>5180</v>
      </c>
      <c r="H5686" s="718" t="s">
        <v>519</v>
      </c>
      <c r="I5686" s="718" t="s">
        <v>528</v>
      </c>
      <c r="J5686" s="718" t="s">
        <v>547</v>
      </c>
      <c r="K5686" s="721" t="s">
        <v>530</v>
      </c>
      <c r="L5686" s="732">
        <v>7</v>
      </c>
      <c r="M5686" s="733">
        <v>42600</v>
      </c>
      <c r="N5686" s="734" t="s">
        <v>530</v>
      </c>
      <c r="O5686" s="732">
        <v>0</v>
      </c>
      <c r="P5686" s="733">
        <v>0</v>
      </c>
      <c r="Q5686" s="735" t="str">
        <f t="shared" si="177"/>
        <v>4 - INDETERMINADO</v>
      </c>
      <c r="R5686" s="736" t="s">
        <v>523</v>
      </c>
    </row>
    <row r="5687" spans="1:18" s="28" customFormat="1" ht="12" x14ac:dyDescent="0.2">
      <c r="A5687" s="717" t="s">
        <v>514</v>
      </c>
      <c r="B5687" s="718" t="s">
        <v>549</v>
      </c>
      <c r="C5687" s="718" t="s">
        <v>147</v>
      </c>
      <c r="D5687" s="718" t="s">
        <v>1488</v>
      </c>
      <c r="E5687" s="719">
        <v>3000</v>
      </c>
      <c r="F5687" s="720" t="s">
        <v>5183</v>
      </c>
      <c r="G5687" s="718" t="s">
        <v>5184</v>
      </c>
      <c r="H5687" s="718" t="s">
        <v>539</v>
      </c>
      <c r="I5687" s="718" t="s">
        <v>528</v>
      </c>
      <c r="J5687" s="718" t="s">
        <v>540</v>
      </c>
      <c r="K5687" s="721" t="s">
        <v>612</v>
      </c>
      <c r="L5687" s="732">
        <v>7</v>
      </c>
      <c r="M5687" s="733">
        <v>21500</v>
      </c>
      <c r="N5687" s="734" t="s">
        <v>612</v>
      </c>
      <c r="O5687" s="732">
        <v>0</v>
      </c>
      <c r="P5687" s="733">
        <v>0</v>
      </c>
      <c r="Q5687" s="735" t="str">
        <f t="shared" si="177"/>
        <v>15 - INDETERMINADO</v>
      </c>
      <c r="R5687" s="736" t="s">
        <v>523</v>
      </c>
    </row>
    <row r="5688" spans="1:18" s="28" customFormat="1" ht="12" x14ac:dyDescent="0.2">
      <c r="A5688" s="717" t="s">
        <v>514</v>
      </c>
      <c r="B5688" s="718" t="s">
        <v>549</v>
      </c>
      <c r="C5688" s="718" t="s">
        <v>147</v>
      </c>
      <c r="D5688" s="718" t="s">
        <v>667</v>
      </c>
      <c r="E5688" s="719">
        <v>3000</v>
      </c>
      <c r="F5688" s="720" t="s">
        <v>5189</v>
      </c>
      <c r="G5688" s="718" t="s">
        <v>5190</v>
      </c>
      <c r="H5688" s="718" t="s">
        <v>539</v>
      </c>
      <c r="I5688" s="718" t="s">
        <v>528</v>
      </c>
      <c r="J5688" s="718" t="s">
        <v>4024</v>
      </c>
      <c r="K5688" s="721" t="s">
        <v>612</v>
      </c>
      <c r="L5688" s="732">
        <v>7</v>
      </c>
      <c r="M5688" s="733">
        <v>21600</v>
      </c>
      <c r="N5688" s="734" t="s">
        <v>612</v>
      </c>
      <c r="O5688" s="732">
        <v>0</v>
      </c>
      <c r="P5688" s="733">
        <v>0</v>
      </c>
      <c r="Q5688" s="735" t="str">
        <f t="shared" si="177"/>
        <v>15 - INDETERMINADO</v>
      </c>
      <c r="R5688" s="736" t="s">
        <v>523</v>
      </c>
    </row>
    <row r="5689" spans="1:18" s="28" customFormat="1" ht="12" x14ac:dyDescent="0.2">
      <c r="A5689" s="717" t="s">
        <v>514</v>
      </c>
      <c r="B5689" s="718" t="s">
        <v>549</v>
      </c>
      <c r="C5689" s="718" t="s">
        <v>147</v>
      </c>
      <c r="D5689" s="718" t="s">
        <v>536</v>
      </c>
      <c r="E5689" s="719">
        <v>3000</v>
      </c>
      <c r="F5689" s="720" t="s">
        <v>5191</v>
      </c>
      <c r="G5689" s="718" t="s">
        <v>5192</v>
      </c>
      <c r="H5689" s="718"/>
      <c r="I5689" s="718" t="s">
        <v>528</v>
      </c>
      <c r="J5689" s="718" t="s">
        <v>5193</v>
      </c>
      <c r="K5689" s="721" t="s">
        <v>541</v>
      </c>
      <c r="L5689" s="732">
        <v>7</v>
      </c>
      <c r="M5689" s="733">
        <v>20922.5</v>
      </c>
      <c r="N5689" s="734" t="s">
        <v>541</v>
      </c>
      <c r="O5689" s="732">
        <v>0</v>
      </c>
      <c r="P5689" s="733">
        <v>0</v>
      </c>
      <c r="Q5689" s="735" t="str">
        <f t="shared" si="177"/>
        <v>5 - INDETERMINADO</v>
      </c>
      <c r="R5689" s="736" t="s">
        <v>523</v>
      </c>
    </row>
    <row r="5690" spans="1:18" s="28" customFormat="1" ht="12" x14ac:dyDescent="0.2">
      <c r="A5690" s="717" t="s">
        <v>514</v>
      </c>
      <c r="B5690" s="718" t="s">
        <v>549</v>
      </c>
      <c r="C5690" s="718" t="s">
        <v>147</v>
      </c>
      <c r="D5690" s="718" t="s">
        <v>618</v>
      </c>
      <c r="E5690" s="719">
        <v>3000</v>
      </c>
      <c r="F5690" s="720" t="s">
        <v>5199</v>
      </c>
      <c r="G5690" s="718" t="s">
        <v>5200</v>
      </c>
      <c r="H5690" s="718"/>
      <c r="I5690" s="718" t="s">
        <v>528</v>
      </c>
      <c r="J5690" s="718" t="s">
        <v>692</v>
      </c>
      <c r="K5690" s="721" t="s">
        <v>557</v>
      </c>
      <c r="L5690" s="732">
        <v>7</v>
      </c>
      <c r="M5690" s="733">
        <v>21600</v>
      </c>
      <c r="N5690" s="734" t="s">
        <v>557</v>
      </c>
      <c r="O5690" s="732">
        <v>0</v>
      </c>
      <c r="P5690" s="733">
        <v>0</v>
      </c>
      <c r="Q5690" s="735"/>
      <c r="R5690" s="736" t="s">
        <v>543</v>
      </c>
    </row>
    <row r="5691" spans="1:18" s="28" customFormat="1" ht="12" x14ac:dyDescent="0.2">
      <c r="A5691" s="717" t="s">
        <v>514</v>
      </c>
      <c r="B5691" s="718" t="s">
        <v>549</v>
      </c>
      <c r="C5691" s="718" t="s">
        <v>147</v>
      </c>
      <c r="D5691" s="718" t="s">
        <v>618</v>
      </c>
      <c r="E5691" s="719">
        <v>3000</v>
      </c>
      <c r="F5691" s="720" t="s">
        <v>5201</v>
      </c>
      <c r="G5691" s="718" t="s">
        <v>5202</v>
      </c>
      <c r="H5691" s="718" t="s">
        <v>565</v>
      </c>
      <c r="I5691" s="718" t="s">
        <v>520</v>
      </c>
      <c r="J5691" s="718" t="s">
        <v>588</v>
      </c>
      <c r="K5691" s="721" t="s">
        <v>557</v>
      </c>
      <c r="L5691" s="732">
        <v>7</v>
      </c>
      <c r="M5691" s="733">
        <v>21600</v>
      </c>
      <c r="N5691" s="734" t="s">
        <v>557</v>
      </c>
      <c r="O5691" s="732">
        <v>0</v>
      </c>
      <c r="P5691" s="733">
        <v>0</v>
      </c>
      <c r="Q5691" s="735" t="str">
        <f>+N5691</f>
        <v>13 - INDETERMINADO</v>
      </c>
      <c r="R5691" s="736" t="s">
        <v>523</v>
      </c>
    </row>
    <row r="5692" spans="1:18" s="28" customFormat="1" ht="12" x14ac:dyDescent="0.2">
      <c r="A5692" s="717" t="s">
        <v>514</v>
      </c>
      <c r="B5692" s="718" t="s">
        <v>549</v>
      </c>
      <c r="C5692" s="718" t="s">
        <v>147</v>
      </c>
      <c r="D5692" s="718" t="s">
        <v>536</v>
      </c>
      <c r="E5692" s="719">
        <v>3000</v>
      </c>
      <c r="F5692" s="720" t="s">
        <v>5212</v>
      </c>
      <c r="G5692" s="718" t="s">
        <v>5213</v>
      </c>
      <c r="H5692" s="718" t="s">
        <v>527</v>
      </c>
      <c r="I5692" s="718" t="s">
        <v>528</v>
      </c>
      <c r="J5692" s="718" t="s">
        <v>592</v>
      </c>
      <c r="K5692" s="721" t="s">
        <v>541</v>
      </c>
      <c r="L5692" s="732">
        <v>7</v>
      </c>
      <c r="M5692" s="733">
        <v>21223.61</v>
      </c>
      <c r="N5692" s="734" t="s">
        <v>541</v>
      </c>
      <c r="O5692" s="732">
        <v>0</v>
      </c>
      <c r="P5692" s="733">
        <v>0</v>
      </c>
      <c r="Q5692" s="735" t="str">
        <f>+N5692</f>
        <v>5 - INDETERMINADO</v>
      </c>
      <c r="R5692" s="736" t="s">
        <v>523</v>
      </c>
    </row>
    <row r="5693" spans="1:18" s="28" customFormat="1" ht="12" x14ac:dyDescent="0.2">
      <c r="A5693" s="717" t="s">
        <v>514</v>
      </c>
      <c r="B5693" s="718" t="s">
        <v>549</v>
      </c>
      <c r="C5693" s="718" t="s">
        <v>147</v>
      </c>
      <c r="D5693" s="718" t="s">
        <v>536</v>
      </c>
      <c r="E5693" s="719">
        <v>3000</v>
      </c>
      <c r="F5693" s="720" t="s">
        <v>5214</v>
      </c>
      <c r="G5693" s="718" t="s">
        <v>5215</v>
      </c>
      <c r="H5693" s="718" t="s">
        <v>539</v>
      </c>
      <c r="I5693" s="718" t="s">
        <v>520</v>
      </c>
      <c r="J5693" s="718" t="s">
        <v>576</v>
      </c>
      <c r="K5693" s="721" t="s">
        <v>541</v>
      </c>
      <c r="L5693" s="732">
        <v>7</v>
      </c>
      <c r="M5693" s="733">
        <v>21600</v>
      </c>
      <c r="N5693" s="734" t="s">
        <v>541</v>
      </c>
      <c r="O5693" s="732">
        <v>0</v>
      </c>
      <c r="P5693" s="733">
        <v>0</v>
      </c>
      <c r="Q5693" s="735" t="str">
        <f>+N5693</f>
        <v>5 - INDETERMINADO</v>
      </c>
      <c r="R5693" s="736" t="s">
        <v>523</v>
      </c>
    </row>
    <row r="5694" spans="1:18" s="28" customFormat="1" ht="12" x14ac:dyDescent="0.2">
      <c r="A5694" s="717" t="s">
        <v>514</v>
      </c>
      <c r="B5694" s="718" t="s">
        <v>549</v>
      </c>
      <c r="C5694" s="718" t="s">
        <v>147</v>
      </c>
      <c r="D5694" s="718" t="s">
        <v>1252</v>
      </c>
      <c r="E5694" s="719">
        <v>4500</v>
      </c>
      <c r="F5694" s="720" t="s">
        <v>5226</v>
      </c>
      <c r="G5694" s="718" t="s">
        <v>5227</v>
      </c>
      <c r="H5694" s="718" t="s">
        <v>519</v>
      </c>
      <c r="I5694" s="718" t="s">
        <v>528</v>
      </c>
      <c r="J5694" s="718" t="s">
        <v>547</v>
      </c>
      <c r="K5694" s="721" t="s">
        <v>700</v>
      </c>
      <c r="L5694" s="732">
        <v>7</v>
      </c>
      <c r="M5694" s="733">
        <v>32100</v>
      </c>
      <c r="N5694" s="734" t="s">
        <v>700</v>
      </c>
      <c r="O5694" s="732">
        <v>0</v>
      </c>
      <c r="P5694" s="733">
        <v>0</v>
      </c>
      <c r="Q5694" s="735" t="str">
        <f>+N5694</f>
        <v>3 - INDETERMINADO</v>
      </c>
      <c r="R5694" s="736" t="s">
        <v>523</v>
      </c>
    </row>
    <row r="5695" spans="1:18" s="28" customFormat="1" ht="12" x14ac:dyDescent="0.2">
      <c r="A5695" s="717" t="s">
        <v>514</v>
      </c>
      <c r="B5695" s="718" t="s">
        <v>549</v>
      </c>
      <c r="C5695" s="718" t="s">
        <v>147</v>
      </c>
      <c r="D5695" s="718" t="s">
        <v>536</v>
      </c>
      <c r="E5695" s="719">
        <v>3000</v>
      </c>
      <c r="F5695" s="720" t="s">
        <v>5253</v>
      </c>
      <c r="G5695" s="718" t="s">
        <v>5254</v>
      </c>
      <c r="H5695" s="718" t="s">
        <v>539</v>
      </c>
      <c r="I5695" s="718" t="s">
        <v>528</v>
      </c>
      <c r="J5695" s="718" t="s">
        <v>5255</v>
      </c>
      <c r="K5695" s="721" t="s">
        <v>530</v>
      </c>
      <c r="L5695" s="732">
        <v>6</v>
      </c>
      <c r="M5695" s="733">
        <v>18300</v>
      </c>
      <c r="N5695" s="734" t="s">
        <v>542</v>
      </c>
      <c r="O5695" s="732">
        <v>0</v>
      </c>
      <c r="P5695" s="733">
        <v>0</v>
      </c>
      <c r="Q5695" s="735"/>
      <c r="R5695" s="736" t="s">
        <v>543</v>
      </c>
    </row>
    <row r="5696" spans="1:18" s="28" customFormat="1" ht="12" x14ac:dyDescent="0.2">
      <c r="A5696" s="717" t="s">
        <v>514</v>
      </c>
      <c r="B5696" s="718" t="s">
        <v>549</v>
      </c>
      <c r="C5696" s="718" t="s">
        <v>147</v>
      </c>
      <c r="D5696" s="718" t="s">
        <v>5256</v>
      </c>
      <c r="E5696" s="719">
        <v>6000</v>
      </c>
      <c r="F5696" s="720" t="s">
        <v>5257</v>
      </c>
      <c r="G5696" s="718" t="s">
        <v>5258</v>
      </c>
      <c r="H5696" s="718" t="s">
        <v>519</v>
      </c>
      <c r="I5696" s="718" t="s">
        <v>528</v>
      </c>
      <c r="J5696" s="718" t="s">
        <v>547</v>
      </c>
      <c r="K5696" s="721" t="s">
        <v>557</v>
      </c>
      <c r="L5696" s="732">
        <v>7</v>
      </c>
      <c r="M5696" s="733">
        <v>42600</v>
      </c>
      <c r="N5696" s="734" t="s">
        <v>557</v>
      </c>
      <c r="O5696" s="732">
        <v>0</v>
      </c>
      <c r="P5696" s="733">
        <v>0</v>
      </c>
      <c r="Q5696" s="735" t="str">
        <f t="shared" ref="Q5696:Q5703" si="178">+N5696</f>
        <v>13 - INDETERMINADO</v>
      </c>
      <c r="R5696" s="736" t="s">
        <v>523</v>
      </c>
    </row>
    <row r="5697" spans="1:18" s="28" customFormat="1" ht="12" x14ac:dyDescent="0.2">
      <c r="A5697" s="717" t="s">
        <v>514</v>
      </c>
      <c r="B5697" s="718" t="s">
        <v>549</v>
      </c>
      <c r="C5697" s="718" t="s">
        <v>147</v>
      </c>
      <c r="D5697" s="718" t="s">
        <v>676</v>
      </c>
      <c r="E5697" s="719">
        <v>3000</v>
      </c>
      <c r="F5697" s="720" t="s">
        <v>5288</v>
      </c>
      <c r="G5697" s="718" t="s">
        <v>5289</v>
      </c>
      <c r="H5697" s="718" t="s">
        <v>539</v>
      </c>
      <c r="I5697" s="718" t="s">
        <v>520</v>
      </c>
      <c r="J5697" s="718" t="s">
        <v>1695</v>
      </c>
      <c r="K5697" s="721" t="s">
        <v>5290</v>
      </c>
      <c r="L5697" s="732">
        <v>7</v>
      </c>
      <c r="M5697" s="733">
        <v>21600</v>
      </c>
      <c r="N5697" s="734" t="s">
        <v>5290</v>
      </c>
      <c r="O5697" s="732">
        <v>6</v>
      </c>
      <c r="P5697" s="733">
        <v>18000</v>
      </c>
      <c r="Q5697" s="735" t="str">
        <f t="shared" si="178"/>
        <v>38-2021</v>
      </c>
      <c r="R5697" s="736" t="s">
        <v>523</v>
      </c>
    </row>
    <row r="5698" spans="1:18" s="28" customFormat="1" ht="12" x14ac:dyDescent="0.2">
      <c r="A5698" s="717" t="s">
        <v>514</v>
      </c>
      <c r="B5698" s="718" t="s">
        <v>549</v>
      </c>
      <c r="C5698" s="718" t="s">
        <v>147</v>
      </c>
      <c r="D5698" s="718" t="s">
        <v>618</v>
      </c>
      <c r="E5698" s="719">
        <v>3000</v>
      </c>
      <c r="F5698" s="720" t="s">
        <v>5291</v>
      </c>
      <c r="G5698" s="718" t="s">
        <v>5292</v>
      </c>
      <c r="H5698" s="718" t="s">
        <v>519</v>
      </c>
      <c r="I5698" s="718" t="s">
        <v>528</v>
      </c>
      <c r="J5698" s="718" t="s">
        <v>547</v>
      </c>
      <c r="K5698" s="721" t="s">
        <v>530</v>
      </c>
      <c r="L5698" s="732">
        <v>7</v>
      </c>
      <c r="M5698" s="733">
        <v>21600</v>
      </c>
      <c r="N5698" s="734" t="s">
        <v>530</v>
      </c>
      <c r="O5698" s="732">
        <v>0</v>
      </c>
      <c r="P5698" s="733">
        <v>0</v>
      </c>
      <c r="Q5698" s="735" t="str">
        <f t="shared" si="178"/>
        <v>4 - INDETERMINADO</v>
      </c>
      <c r="R5698" s="736" t="s">
        <v>523</v>
      </c>
    </row>
    <row r="5699" spans="1:18" s="28" customFormat="1" ht="12" x14ac:dyDescent="0.2">
      <c r="A5699" s="717" t="s">
        <v>514</v>
      </c>
      <c r="B5699" s="718" t="s">
        <v>549</v>
      </c>
      <c r="C5699" s="718" t="s">
        <v>147</v>
      </c>
      <c r="D5699" s="718" t="s">
        <v>536</v>
      </c>
      <c r="E5699" s="719">
        <v>3000</v>
      </c>
      <c r="F5699" s="720" t="s">
        <v>5299</v>
      </c>
      <c r="G5699" s="718" t="s">
        <v>5300</v>
      </c>
      <c r="H5699" s="718" t="s">
        <v>527</v>
      </c>
      <c r="I5699" s="718" t="s">
        <v>528</v>
      </c>
      <c r="J5699" s="718" t="s">
        <v>656</v>
      </c>
      <c r="K5699" s="721" t="s">
        <v>541</v>
      </c>
      <c r="L5699" s="732">
        <v>7</v>
      </c>
      <c r="M5699" s="733">
        <v>21600</v>
      </c>
      <c r="N5699" s="734" t="s">
        <v>541</v>
      </c>
      <c r="O5699" s="732">
        <v>0</v>
      </c>
      <c r="P5699" s="733">
        <v>0</v>
      </c>
      <c r="Q5699" s="735" t="str">
        <f t="shared" si="178"/>
        <v>5 - INDETERMINADO</v>
      </c>
      <c r="R5699" s="736" t="s">
        <v>523</v>
      </c>
    </row>
    <row r="5700" spans="1:18" s="28" customFormat="1" ht="12" x14ac:dyDescent="0.2">
      <c r="A5700" s="717" t="s">
        <v>514</v>
      </c>
      <c r="B5700" s="718" t="s">
        <v>549</v>
      </c>
      <c r="C5700" s="718" t="s">
        <v>147</v>
      </c>
      <c r="D5700" s="718" t="s">
        <v>2599</v>
      </c>
      <c r="E5700" s="719">
        <v>2500</v>
      </c>
      <c r="F5700" s="720" t="s">
        <v>5301</v>
      </c>
      <c r="G5700" s="718" t="s">
        <v>5302</v>
      </c>
      <c r="H5700" s="718"/>
      <c r="I5700" s="718" t="s">
        <v>738</v>
      </c>
      <c r="J5700" s="718" t="s">
        <v>5166</v>
      </c>
      <c r="K5700" s="721" t="s">
        <v>530</v>
      </c>
      <c r="L5700" s="732">
        <v>7</v>
      </c>
      <c r="M5700" s="733">
        <v>17753.339999999997</v>
      </c>
      <c r="N5700" s="734" t="s">
        <v>530</v>
      </c>
      <c r="O5700" s="732">
        <v>0</v>
      </c>
      <c r="P5700" s="733">
        <v>0</v>
      </c>
      <c r="Q5700" s="735" t="str">
        <f t="shared" si="178"/>
        <v>4 - INDETERMINADO</v>
      </c>
      <c r="R5700" s="736" t="s">
        <v>523</v>
      </c>
    </row>
    <row r="5701" spans="1:18" s="28" customFormat="1" ht="12" x14ac:dyDescent="0.2">
      <c r="A5701" s="717" t="s">
        <v>514</v>
      </c>
      <c r="B5701" s="718" t="s">
        <v>549</v>
      </c>
      <c r="C5701" s="718" t="s">
        <v>147</v>
      </c>
      <c r="D5701" s="718" t="s">
        <v>667</v>
      </c>
      <c r="E5701" s="719">
        <v>3000</v>
      </c>
      <c r="F5701" s="720" t="s">
        <v>5308</v>
      </c>
      <c r="G5701" s="718" t="s">
        <v>5309</v>
      </c>
      <c r="H5701" s="718" t="s">
        <v>930</v>
      </c>
      <c r="I5701" s="718" t="s">
        <v>528</v>
      </c>
      <c r="J5701" s="718" t="s">
        <v>931</v>
      </c>
      <c r="K5701" s="721" t="s">
        <v>612</v>
      </c>
      <c r="L5701" s="732">
        <v>7</v>
      </c>
      <c r="M5701" s="733">
        <v>21600</v>
      </c>
      <c r="N5701" s="734" t="s">
        <v>612</v>
      </c>
      <c r="O5701" s="732">
        <v>0</v>
      </c>
      <c r="P5701" s="733">
        <v>0</v>
      </c>
      <c r="Q5701" s="735" t="str">
        <f t="shared" si="178"/>
        <v>15 - INDETERMINADO</v>
      </c>
      <c r="R5701" s="736" t="s">
        <v>523</v>
      </c>
    </row>
    <row r="5702" spans="1:18" s="28" customFormat="1" ht="12" x14ac:dyDescent="0.2">
      <c r="A5702" s="717" t="s">
        <v>514</v>
      </c>
      <c r="B5702" s="718" t="s">
        <v>549</v>
      </c>
      <c r="C5702" s="718" t="s">
        <v>147</v>
      </c>
      <c r="D5702" s="718" t="s">
        <v>708</v>
      </c>
      <c r="E5702" s="719">
        <v>3000</v>
      </c>
      <c r="F5702" s="720" t="s">
        <v>5310</v>
      </c>
      <c r="G5702" s="718" t="s">
        <v>5311</v>
      </c>
      <c r="H5702" s="718"/>
      <c r="I5702" s="718" t="s">
        <v>5312</v>
      </c>
      <c r="J5702" s="718" t="s">
        <v>5313</v>
      </c>
      <c r="K5702" s="721" t="s">
        <v>612</v>
      </c>
      <c r="L5702" s="732">
        <v>7</v>
      </c>
      <c r="M5702" s="733">
        <v>21600</v>
      </c>
      <c r="N5702" s="734" t="s">
        <v>612</v>
      </c>
      <c r="O5702" s="732">
        <v>0</v>
      </c>
      <c r="P5702" s="733">
        <v>0</v>
      </c>
      <c r="Q5702" s="735" t="str">
        <f t="shared" si="178"/>
        <v>15 - INDETERMINADO</v>
      </c>
      <c r="R5702" s="736" t="s">
        <v>523</v>
      </c>
    </row>
    <row r="5703" spans="1:18" s="28" customFormat="1" ht="12" x14ac:dyDescent="0.2">
      <c r="A5703" s="717" t="s">
        <v>514</v>
      </c>
      <c r="B5703" s="718" t="s">
        <v>549</v>
      </c>
      <c r="C5703" s="718" t="s">
        <v>147</v>
      </c>
      <c r="D5703" s="718" t="s">
        <v>1550</v>
      </c>
      <c r="E5703" s="719">
        <v>6000</v>
      </c>
      <c r="F5703" s="720" t="s">
        <v>5346</v>
      </c>
      <c r="G5703" s="718" t="s">
        <v>5347</v>
      </c>
      <c r="H5703" s="718" t="s">
        <v>519</v>
      </c>
      <c r="I5703" s="718" t="s">
        <v>528</v>
      </c>
      <c r="J5703" s="718" t="s">
        <v>547</v>
      </c>
      <c r="K5703" s="721" t="s">
        <v>530</v>
      </c>
      <c r="L5703" s="732">
        <v>7</v>
      </c>
      <c r="M5703" s="733">
        <v>42600</v>
      </c>
      <c r="N5703" s="734" t="s">
        <v>530</v>
      </c>
      <c r="O5703" s="732">
        <v>0</v>
      </c>
      <c r="P5703" s="733">
        <v>0</v>
      </c>
      <c r="Q5703" s="735" t="str">
        <f t="shared" si="178"/>
        <v>4 - INDETERMINADO</v>
      </c>
      <c r="R5703" s="736" t="s">
        <v>523</v>
      </c>
    </row>
    <row r="5704" spans="1:18" s="28" customFormat="1" ht="12" x14ac:dyDescent="0.2">
      <c r="A5704" s="717" t="s">
        <v>514</v>
      </c>
      <c r="B5704" s="718" t="s">
        <v>549</v>
      </c>
      <c r="C5704" s="718" t="s">
        <v>147</v>
      </c>
      <c r="D5704" s="718" t="s">
        <v>2729</v>
      </c>
      <c r="E5704" s="719">
        <v>4000</v>
      </c>
      <c r="F5704" s="720" t="s">
        <v>5348</v>
      </c>
      <c r="G5704" s="718" t="s">
        <v>5349</v>
      </c>
      <c r="H5704" s="718" t="s">
        <v>519</v>
      </c>
      <c r="I5704" s="718" t="s">
        <v>528</v>
      </c>
      <c r="J5704" s="718" t="s">
        <v>547</v>
      </c>
      <c r="K5704" s="721" t="s">
        <v>700</v>
      </c>
      <c r="L5704" s="732">
        <v>7</v>
      </c>
      <c r="M5704" s="733">
        <v>28600</v>
      </c>
      <c r="N5704" s="734" t="s">
        <v>700</v>
      </c>
      <c r="O5704" s="732">
        <v>0</v>
      </c>
      <c r="P5704" s="733">
        <v>0</v>
      </c>
      <c r="Q5704" s="735"/>
      <c r="R5704" s="736" t="s">
        <v>543</v>
      </c>
    </row>
    <row r="5705" spans="1:18" s="28" customFormat="1" ht="12" x14ac:dyDescent="0.2">
      <c r="A5705" s="717" t="s">
        <v>514</v>
      </c>
      <c r="B5705" s="718" t="s">
        <v>549</v>
      </c>
      <c r="C5705" s="718" t="s">
        <v>147</v>
      </c>
      <c r="D5705" s="718" t="s">
        <v>657</v>
      </c>
      <c r="E5705" s="719">
        <v>3000</v>
      </c>
      <c r="F5705" s="720" t="s">
        <v>5350</v>
      </c>
      <c r="G5705" s="718" t="s">
        <v>5351</v>
      </c>
      <c r="H5705" s="718" t="s">
        <v>519</v>
      </c>
      <c r="I5705" s="718" t="s">
        <v>528</v>
      </c>
      <c r="J5705" s="718" t="s">
        <v>817</v>
      </c>
      <c r="K5705" s="721" t="s">
        <v>557</v>
      </c>
      <c r="L5705" s="732">
        <v>7</v>
      </c>
      <c r="M5705" s="733">
        <v>21600</v>
      </c>
      <c r="N5705" s="734" t="s">
        <v>557</v>
      </c>
      <c r="O5705" s="732">
        <v>0</v>
      </c>
      <c r="P5705" s="733">
        <v>0</v>
      </c>
      <c r="Q5705" s="735" t="str">
        <f t="shared" ref="Q5705:Q5711" si="179">+N5705</f>
        <v>13 - INDETERMINADO</v>
      </c>
      <c r="R5705" s="736" t="s">
        <v>523</v>
      </c>
    </row>
    <row r="5706" spans="1:18" s="28" customFormat="1" ht="12" x14ac:dyDescent="0.2">
      <c r="A5706" s="717" t="s">
        <v>514</v>
      </c>
      <c r="B5706" s="718" t="s">
        <v>549</v>
      </c>
      <c r="C5706" s="718" t="s">
        <v>147</v>
      </c>
      <c r="D5706" s="718" t="s">
        <v>4160</v>
      </c>
      <c r="E5706" s="719">
        <v>6000</v>
      </c>
      <c r="F5706" s="720" t="s">
        <v>5352</v>
      </c>
      <c r="G5706" s="718" t="s">
        <v>5353</v>
      </c>
      <c r="H5706" s="718" t="s">
        <v>519</v>
      </c>
      <c r="I5706" s="718" t="s">
        <v>528</v>
      </c>
      <c r="J5706" s="718" t="s">
        <v>547</v>
      </c>
      <c r="K5706" s="721" t="s">
        <v>557</v>
      </c>
      <c r="L5706" s="732">
        <v>7</v>
      </c>
      <c r="M5706" s="733">
        <v>42600</v>
      </c>
      <c r="N5706" s="734" t="s">
        <v>557</v>
      </c>
      <c r="O5706" s="732">
        <v>0</v>
      </c>
      <c r="P5706" s="733">
        <v>0</v>
      </c>
      <c r="Q5706" s="735" t="str">
        <f t="shared" si="179"/>
        <v>13 - INDETERMINADO</v>
      </c>
      <c r="R5706" s="736" t="s">
        <v>523</v>
      </c>
    </row>
    <row r="5707" spans="1:18" s="28" customFormat="1" ht="12" x14ac:dyDescent="0.2">
      <c r="A5707" s="717" t="s">
        <v>514</v>
      </c>
      <c r="B5707" s="718" t="s">
        <v>549</v>
      </c>
      <c r="C5707" s="718" t="s">
        <v>147</v>
      </c>
      <c r="D5707" s="718" t="s">
        <v>581</v>
      </c>
      <c r="E5707" s="719">
        <v>3000</v>
      </c>
      <c r="F5707" s="720" t="s">
        <v>5356</v>
      </c>
      <c r="G5707" s="718" t="s">
        <v>5357</v>
      </c>
      <c r="H5707" s="718" t="s">
        <v>519</v>
      </c>
      <c r="I5707" s="718" t="s">
        <v>528</v>
      </c>
      <c r="J5707" s="718" t="s">
        <v>5358</v>
      </c>
      <c r="K5707" s="721" t="s">
        <v>557</v>
      </c>
      <c r="L5707" s="732">
        <v>7</v>
      </c>
      <c r="M5707" s="733">
        <v>21600</v>
      </c>
      <c r="N5707" s="734" t="s">
        <v>557</v>
      </c>
      <c r="O5707" s="732">
        <v>0</v>
      </c>
      <c r="P5707" s="733">
        <v>0</v>
      </c>
      <c r="Q5707" s="735" t="str">
        <f t="shared" si="179"/>
        <v>13 - INDETERMINADO</v>
      </c>
      <c r="R5707" s="736" t="s">
        <v>523</v>
      </c>
    </row>
    <row r="5708" spans="1:18" s="28" customFormat="1" ht="12" x14ac:dyDescent="0.2">
      <c r="A5708" s="717" t="s">
        <v>514</v>
      </c>
      <c r="B5708" s="718" t="s">
        <v>549</v>
      </c>
      <c r="C5708" s="718" t="s">
        <v>147</v>
      </c>
      <c r="D5708" s="718" t="s">
        <v>708</v>
      </c>
      <c r="E5708" s="719">
        <v>3000</v>
      </c>
      <c r="F5708" s="720" t="s">
        <v>5361</v>
      </c>
      <c r="G5708" s="718" t="s">
        <v>5362</v>
      </c>
      <c r="H5708" s="718" t="s">
        <v>519</v>
      </c>
      <c r="I5708" s="718" t="s">
        <v>528</v>
      </c>
      <c r="J5708" s="718" t="s">
        <v>600</v>
      </c>
      <c r="K5708" s="721" t="s">
        <v>612</v>
      </c>
      <c r="L5708" s="732">
        <v>7</v>
      </c>
      <c r="M5708" s="733">
        <v>21600</v>
      </c>
      <c r="N5708" s="734" t="s">
        <v>612</v>
      </c>
      <c r="O5708" s="732">
        <v>0</v>
      </c>
      <c r="P5708" s="733">
        <v>0</v>
      </c>
      <c r="Q5708" s="735" t="str">
        <f t="shared" si="179"/>
        <v>15 - INDETERMINADO</v>
      </c>
      <c r="R5708" s="736" t="s">
        <v>523</v>
      </c>
    </row>
    <row r="5709" spans="1:18" s="28" customFormat="1" ht="12" x14ac:dyDescent="0.2">
      <c r="A5709" s="717" t="s">
        <v>514</v>
      </c>
      <c r="B5709" s="718" t="s">
        <v>549</v>
      </c>
      <c r="C5709" s="718" t="s">
        <v>147</v>
      </c>
      <c r="D5709" s="718" t="s">
        <v>1357</v>
      </c>
      <c r="E5709" s="719">
        <v>3000</v>
      </c>
      <c r="F5709" s="720" t="s">
        <v>5363</v>
      </c>
      <c r="G5709" s="718" t="s">
        <v>5364</v>
      </c>
      <c r="H5709" s="718" t="s">
        <v>527</v>
      </c>
      <c r="I5709" s="718" t="s">
        <v>520</v>
      </c>
      <c r="J5709" s="718" t="s">
        <v>3725</v>
      </c>
      <c r="K5709" s="721" t="s">
        <v>557</v>
      </c>
      <c r="L5709" s="732">
        <v>7</v>
      </c>
      <c r="M5709" s="733">
        <v>21500</v>
      </c>
      <c r="N5709" s="734" t="s">
        <v>557</v>
      </c>
      <c r="O5709" s="732">
        <v>0</v>
      </c>
      <c r="P5709" s="733">
        <v>0</v>
      </c>
      <c r="Q5709" s="735" t="str">
        <f t="shared" si="179"/>
        <v>13 - INDETERMINADO</v>
      </c>
      <c r="R5709" s="736" t="s">
        <v>523</v>
      </c>
    </row>
    <row r="5710" spans="1:18" s="28" customFormat="1" ht="12" x14ac:dyDescent="0.2">
      <c r="A5710" s="717" t="s">
        <v>514</v>
      </c>
      <c r="B5710" s="718" t="s">
        <v>549</v>
      </c>
      <c r="C5710" s="718" t="s">
        <v>147</v>
      </c>
      <c r="D5710" s="718" t="s">
        <v>881</v>
      </c>
      <c r="E5710" s="719">
        <v>3000</v>
      </c>
      <c r="F5710" s="720" t="s">
        <v>5365</v>
      </c>
      <c r="G5710" s="718" t="s">
        <v>5366</v>
      </c>
      <c r="H5710" s="718" t="s">
        <v>527</v>
      </c>
      <c r="I5710" s="718" t="s">
        <v>528</v>
      </c>
      <c r="J5710" s="718" t="s">
        <v>4204</v>
      </c>
      <c r="K5710" s="721" t="s">
        <v>530</v>
      </c>
      <c r="L5710" s="732">
        <v>7</v>
      </c>
      <c r="M5710" s="733">
        <v>21600</v>
      </c>
      <c r="N5710" s="734" t="s">
        <v>530</v>
      </c>
      <c r="O5710" s="732">
        <v>0</v>
      </c>
      <c r="P5710" s="733">
        <v>0</v>
      </c>
      <c r="Q5710" s="735" t="str">
        <f t="shared" si="179"/>
        <v>4 - INDETERMINADO</v>
      </c>
      <c r="R5710" s="736" t="s">
        <v>523</v>
      </c>
    </row>
    <row r="5711" spans="1:18" s="28" customFormat="1" ht="12" x14ac:dyDescent="0.2">
      <c r="A5711" s="717" t="s">
        <v>514</v>
      </c>
      <c r="B5711" s="718" t="s">
        <v>549</v>
      </c>
      <c r="C5711" s="718" t="s">
        <v>147</v>
      </c>
      <c r="D5711" s="718" t="s">
        <v>524</v>
      </c>
      <c r="E5711" s="719">
        <v>5000</v>
      </c>
      <c r="F5711" s="720" t="s">
        <v>5378</v>
      </c>
      <c r="G5711" s="718" t="s">
        <v>5379</v>
      </c>
      <c r="H5711" s="718" t="s">
        <v>527</v>
      </c>
      <c r="I5711" s="718" t="s">
        <v>528</v>
      </c>
      <c r="J5711" s="718" t="s">
        <v>1397</v>
      </c>
      <c r="K5711" s="721" t="s">
        <v>557</v>
      </c>
      <c r="L5711" s="732">
        <v>7</v>
      </c>
      <c r="M5711" s="733">
        <v>35600</v>
      </c>
      <c r="N5711" s="734" t="s">
        <v>557</v>
      </c>
      <c r="O5711" s="732">
        <v>0</v>
      </c>
      <c r="P5711" s="733">
        <v>0</v>
      </c>
      <c r="Q5711" s="735" t="str">
        <f t="shared" si="179"/>
        <v>13 - INDETERMINADO</v>
      </c>
      <c r="R5711" s="736" t="s">
        <v>523</v>
      </c>
    </row>
    <row r="5712" spans="1:18" s="28" customFormat="1" ht="12" x14ac:dyDescent="0.2">
      <c r="A5712" s="717" t="s">
        <v>514</v>
      </c>
      <c r="B5712" s="718" t="s">
        <v>549</v>
      </c>
      <c r="C5712" s="718" t="s">
        <v>147</v>
      </c>
      <c r="D5712" s="718" t="s">
        <v>1081</v>
      </c>
      <c r="E5712" s="719">
        <v>2500</v>
      </c>
      <c r="F5712" s="720" t="s">
        <v>5380</v>
      </c>
      <c r="G5712" s="718" t="s">
        <v>5381</v>
      </c>
      <c r="H5712" s="718" t="s">
        <v>527</v>
      </c>
      <c r="I5712" s="718" t="s">
        <v>520</v>
      </c>
      <c r="J5712" s="718" t="s">
        <v>5382</v>
      </c>
      <c r="K5712" s="721" t="s">
        <v>700</v>
      </c>
      <c r="L5712" s="732">
        <v>5</v>
      </c>
      <c r="M5712" s="733">
        <v>9606.66</v>
      </c>
      <c r="N5712" s="734" t="s">
        <v>700</v>
      </c>
      <c r="O5712" s="732">
        <v>0</v>
      </c>
      <c r="P5712" s="733">
        <v>0</v>
      </c>
      <c r="Q5712" s="735"/>
      <c r="R5712" s="736" t="s">
        <v>543</v>
      </c>
    </row>
    <row r="5713" spans="1:18" s="28" customFormat="1" ht="12" x14ac:dyDescent="0.2">
      <c r="A5713" s="717" t="s">
        <v>514</v>
      </c>
      <c r="B5713" s="718" t="s">
        <v>549</v>
      </c>
      <c r="C5713" s="718" t="s">
        <v>147</v>
      </c>
      <c r="D5713" s="718" t="s">
        <v>977</v>
      </c>
      <c r="E5713" s="719">
        <v>5000</v>
      </c>
      <c r="F5713" s="720" t="s">
        <v>5386</v>
      </c>
      <c r="G5713" s="718" t="s">
        <v>5387</v>
      </c>
      <c r="H5713" s="718" t="s">
        <v>519</v>
      </c>
      <c r="I5713" s="718" t="s">
        <v>528</v>
      </c>
      <c r="J5713" s="718" t="s">
        <v>547</v>
      </c>
      <c r="K5713" s="721" t="s">
        <v>530</v>
      </c>
      <c r="L5713" s="732">
        <v>7</v>
      </c>
      <c r="M5713" s="733">
        <v>35600</v>
      </c>
      <c r="N5713" s="734" t="s">
        <v>530</v>
      </c>
      <c r="O5713" s="732">
        <v>0</v>
      </c>
      <c r="P5713" s="733">
        <v>0</v>
      </c>
      <c r="Q5713" s="735" t="str">
        <f t="shared" ref="Q5713:Q5726" si="180">+N5713</f>
        <v>4 - INDETERMINADO</v>
      </c>
      <c r="R5713" s="736" t="s">
        <v>523</v>
      </c>
    </row>
    <row r="5714" spans="1:18" s="28" customFormat="1" ht="12" x14ac:dyDescent="0.2">
      <c r="A5714" s="717" t="s">
        <v>514</v>
      </c>
      <c r="B5714" s="718" t="s">
        <v>549</v>
      </c>
      <c r="C5714" s="718" t="s">
        <v>147</v>
      </c>
      <c r="D5714" s="718" t="s">
        <v>661</v>
      </c>
      <c r="E5714" s="719">
        <v>3000</v>
      </c>
      <c r="F5714" s="720" t="s">
        <v>5391</v>
      </c>
      <c r="G5714" s="718" t="s">
        <v>5392</v>
      </c>
      <c r="H5714" s="718" t="s">
        <v>527</v>
      </c>
      <c r="I5714" s="718" t="s">
        <v>520</v>
      </c>
      <c r="J5714" s="718" t="s">
        <v>3725</v>
      </c>
      <c r="K5714" s="721" t="s">
        <v>557</v>
      </c>
      <c r="L5714" s="732">
        <v>7</v>
      </c>
      <c r="M5714" s="733">
        <v>21500</v>
      </c>
      <c r="N5714" s="734" t="s">
        <v>557</v>
      </c>
      <c r="O5714" s="732">
        <v>0</v>
      </c>
      <c r="P5714" s="733">
        <v>0</v>
      </c>
      <c r="Q5714" s="735" t="str">
        <f t="shared" si="180"/>
        <v>13 - INDETERMINADO</v>
      </c>
      <c r="R5714" s="736" t="s">
        <v>523</v>
      </c>
    </row>
    <row r="5715" spans="1:18" s="28" customFormat="1" ht="12" x14ac:dyDescent="0.2">
      <c r="A5715" s="717" t="s">
        <v>514</v>
      </c>
      <c r="B5715" s="718" t="s">
        <v>549</v>
      </c>
      <c r="C5715" s="718" t="s">
        <v>147</v>
      </c>
      <c r="D5715" s="718" t="s">
        <v>5407</v>
      </c>
      <c r="E5715" s="719">
        <v>8000</v>
      </c>
      <c r="F5715" s="720" t="s">
        <v>5408</v>
      </c>
      <c r="G5715" s="718" t="s">
        <v>5409</v>
      </c>
      <c r="H5715" s="718" t="s">
        <v>527</v>
      </c>
      <c r="I5715" s="718" t="s">
        <v>528</v>
      </c>
      <c r="J5715" s="718" t="s">
        <v>5410</v>
      </c>
      <c r="K5715" s="721" t="s">
        <v>745</v>
      </c>
      <c r="L5715" s="732">
        <v>7</v>
      </c>
      <c r="M5715" s="733">
        <v>56600</v>
      </c>
      <c r="N5715" s="734" t="s">
        <v>745</v>
      </c>
      <c r="O5715" s="732">
        <v>0</v>
      </c>
      <c r="P5715" s="733">
        <v>0</v>
      </c>
      <c r="Q5715" s="735" t="str">
        <f t="shared" si="180"/>
        <v>2 - INDETERMINADO</v>
      </c>
      <c r="R5715" s="736" t="s">
        <v>523</v>
      </c>
    </row>
    <row r="5716" spans="1:18" s="28" customFormat="1" ht="12" x14ac:dyDescent="0.2">
      <c r="A5716" s="717" t="s">
        <v>514</v>
      </c>
      <c r="B5716" s="718" t="s">
        <v>549</v>
      </c>
      <c r="C5716" s="718" t="s">
        <v>147</v>
      </c>
      <c r="D5716" s="718" t="s">
        <v>5414</v>
      </c>
      <c r="E5716" s="719">
        <v>7000</v>
      </c>
      <c r="F5716" s="720" t="s">
        <v>5415</v>
      </c>
      <c r="G5716" s="718" t="s">
        <v>5416</v>
      </c>
      <c r="H5716" s="718" t="s">
        <v>519</v>
      </c>
      <c r="I5716" s="718" t="s">
        <v>528</v>
      </c>
      <c r="J5716" s="718" t="s">
        <v>547</v>
      </c>
      <c r="K5716" s="721" t="s">
        <v>853</v>
      </c>
      <c r="L5716" s="732">
        <v>7</v>
      </c>
      <c r="M5716" s="733">
        <v>49600</v>
      </c>
      <c r="N5716" s="734" t="s">
        <v>853</v>
      </c>
      <c r="O5716" s="732">
        <v>0</v>
      </c>
      <c r="P5716" s="733">
        <v>0</v>
      </c>
      <c r="Q5716" s="735" t="str">
        <f t="shared" si="180"/>
        <v>6 - INDETERMINADO</v>
      </c>
      <c r="R5716" s="736" t="s">
        <v>523</v>
      </c>
    </row>
    <row r="5717" spans="1:18" s="28" customFormat="1" ht="12" x14ac:dyDescent="0.2">
      <c r="A5717" s="717" t="s">
        <v>514</v>
      </c>
      <c r="B5717" s="718" t="s">
        <v>549</v>
      </c>
      <c r="C5717" s="718" t="s">
        <v>147</v>
      </c>
      <c r="D5717" s="718" t="s">
        <v>585</v>
      </c>
      <c r="E5717" s="719">
        <v>3000</v>
      </c>
      <c r="F5717" s="720" t="s">
        <v>5417</v>
      </c>
      <c r="G5717" s="718" t="s">
        <v>5418</v>
      </c>
      <c r="H5717" s="718"/>
      <c r="I5717" s="718" t="s">
        <v>520</v>
      </c>
      <c r="J5717" s="718" t="s">
        <v>5419</v>
      </c>
      <c r="K5717" s="721" t="s">
        <v>557</v>
      </c>
      <c r="L5717" s="732">
        <v>7</v>
      </c>
      <c r="M5717" s="733">
        <v>21600</v>
      </c>
      <c r="N5717" s="734" t="s">
        <v>557</v>
      </c>
      <c r="O5717" s="732">
        <v>0</v>
      </c>
      <c r="P5717" s="733">
        <v>0</v>
      </c>
      <c r="Q5717" s="735" t="str">
        <f t="shared" si="180"/>
        <v>13 - INDETERMINADO</v>
      </c>
      <c r="R5717" s="736" t="s">
        <v>523</v>
      </c>
    </row>
    <row r="5718" spans="1:18" s="28" customFormat="1" ht="12" x14ac:dyDescent="0.2">
      <c r="A5718" s="717" t="s">
        <v>514</v>
      </c>
      <c r="B5718" s="718" t="s">
        <v>549</v>
      </c>
      <c r="C5718" s="718" t="s">
        <v>147</v>
      </c>
      <c r="D5718" s="718" t="s">
        <v>2080</v>
      </c>
      <c r="E5718" s="719">
        <v>5000</v>
      </c>
      <c r="F5718" s="720" t="s">
        <v>5423</v>
      </c>
      <c r="G5718" s="718" t="s">
        <v>5424</v>
      </c>
      <c r="H5718" s="718" t="s">
        <v>539</v>
      </c>
      <c r="I5718" s="718" t="s">
        <v>528</v>
      </c>
      <c r="J5718" s="718" t="s">
        <v>540</v>
      </c>
      <c r="K5718" s="721" t="s">
        <v>612</v>
      </c>
      <c r="L5718" s="732">
        <v>7</v>
      </c>
      <c r="M5718" s="733">
        <v>35600</v>
      </c>
      <c r="N5718" s="734" t="s">
        <v>612</v>
      </c>
      <c r="O5718" s="732">
        <v>0</v>
      </c>
      <c r="P5718" s="733">
        <v>0</v>
      </c>
      <c r="Q5718" s="735" t="str">
        <f t="shared" si="180"/>
        <v>15 - INDETERMINADO</v>
      </c>
      <c r="R5718" s="736" t="s">
        <v>523</v>
      </c>
    </row>
    <row r="5719" spans="1:18" s="28" customFormat="1" ht="12" x14ac:dyDescent="0.2">
      <c r="A5719" s="717" t="s">
        <v>514</v>
      </c>
      <c r="B5719" s="718" t="s">
        <v>549</v>
      </c>
      <c r="C5719" s="718" t="s">
        <v>147</v>
      </c>
      <c r="D5719" s="718" t="s">
        <v>1550</v>
      </c>
      <c r="E5719" s="719">
        <v>6000</v>
      </c>
      <c r="F5719" s="720" t="s">
        <v>5425</v>
      </c>
      <c r="G5719" s="718" t="s">
        <v>5426</v>
      </c>
      <c r="H5719" s="718" t="s">
        <v>519</v>
      </c>
      <c r="I5719" s="718" t="s">
        <v>528</v>
      </c>
      <c r="J5719" s="718" t="s">
        <v>5427</v>
      </c>
      <c r="K5719" s="721" t="s">
        <v>700</v>
      </c>
      <c r="L5719" s="732">
        <v>7</v>
      </c>
      <c r="M5719" s="733">
        <v>42600</v>
      </c>
      <c r="N5719" s="734" t="s">
        <v>700</v>
      </c>
      <c r="O5719" s="732">
        <v>0</v>
      </c>
      <c r="P5719" s="733">
        <v>0</v>
      </c>
      <c r="Q5719" s="735" t="str">
        <f t="shared" si="180"/>
        <v>3 - INDETERMINADO</v>
      </c>
      <c r="R5719" s="736" t="s">
        <v>523</v>
      </c>
    </row>
    <row r="5720" spans="1:18" s="28" customFormat="1" ht="12" x14ac:dyDescent="0.2">
      <c r="A5720" s="717" t="s">
        <v>514</v>
      </c>
      <c r="B5720" s="718" t="s">
        <v>549</v>
      </c>
      <c r="C5720" s="718" t="s">
        <v>147</v>
      </c>
      <c r="D5720" s="718" t="s">
        <v>800</v>
      </c>
      <c r="E5720" s="719">
        <v>3000</v>
      </c>
      <c r="F5720" s="720" t="s">
        <v>5430</v>
      </c>
      <c r="G5720" s="718" t="s">
        <v>5431</v>
      </c>
      <c r="H5720" s="718" t="s">
        <v>527</v>
      </c>
      <c r="I5720" s="718" t="s">
        <v>520</v>
      </c>
      <c r="J5720" s="718" t="s">
        <v>1400</v>
      </c>
      <c r="K5720" s="721" t="s">
        <v>557</v>
      </c>
      <c r="L5720" s="732">
        <v>7</v>
      </c>
      <c r="M5720" s="733">
        <v>21600</v>
      </c>
      <c r="N5720" s="734" t="s">
        <v>557</v>
      </c>
      <c r="O5720" s="732">
        <v>0</v>
      </c>
      <c r="P5720" s="733">
        <v>0</v>
      </c>
      <c r="Q5720" s="735" t="str">
        <f t="shared" si="180"/>
        <v>13 - INDETERMINADO</v>
      </c>
      <c r="R5720" s="736" t="s">
        <v>523</v>
      </c>
    </row>
    <row r="5721" spans="1:18" s="28" customFormat="1" ht="12" x14ac:dyDescent="0.2">
      <c r="A5721" s="717" t="s">
        <v>514</v>
      </c>
      <c r="B5721" s="718" t="s">
        <v>549</v>
      </c>
      <c r="C5721" s="718" t="s">
        <v>147</v>
      </c>
      <c r="D5721" s="718" t="s">
        <v>995</v>
      </c>
      <c r="E5721" s="719">
        <v>3000</v>
      </c>
      <c r="F5721" s="720" t="s">
        <v>5447</v>
      </c>
      <c r="G5721" s="718" t="s">
        <v>5448</v>
      </c>
      <c r="H5721" s="718" t="s">
        <v>539</v>
      </c>
      <c r="I5721" s="718" t="s">
        <v>520</v>
      </c>
      <c r="J5721" s="718" t="s">
        <v>576</v>
      </c>
      <c r="K5721" s="721" t="s">
        <v>530</v>
      </c>
      <c r="L5721" s="732">
        <v>7</v>
      </c>
      <c r="M5721" s="733">
        <v>21600</v>
      </c>
      <c r="N5721" s="734" t="s">
        <v>530</v>
      </c>
      <c r="O5721" s="732">
        <v>0</v>
      </c>
      <c r="P5721" s="733">
        <v>0</v>
      </c>
      <c r="Q5721" s="735" t="str">
        <f t="shared" si="180"/>
        <v>4 - INDETERMINADO</v>
      </c>
      <c r="R5721" s="736" t="s">
        <v>523</v>
      </c>
    </row>
    <row r="5722" spans="1:18" s="28" customFormat="1" ht="12" x14ac:dyDescent="0.2">
      <c r="A5722" s="717" t="s">
        <v>514</v>
      </c>
      <c r="B5722" s="718" t="s">
        <v>549</v>
      </c>
      <c r="C5722" s="718" t="s">
        <v>147</v>
      </c>
      <c r="D5722" s="718" t="s">
        <v>585</v>
      </c>
      <c r="E5722" s="719">
        <v>3000</v>
      </c>
      <c r="F5722" s="720" t="s">
        <v>5455</v>
      </c>
      <c r="G5722" s="718" t="s">
        <v>5456</v>
      </c>
      <c r="H5722" s="718" t="s">
        <v>565</v>
      </c>
      <c r="I5722" s="718" t="s">
        <v>520</v>
      </c>
      <c r="J5722" s="718" t="s">
        <v>588</v>
      </c>
      <c r="K5722" s="721" t="s">
        <v>557</v>
      </c>
      <c r="L5722" s="732">
        <v>7</v>
      </c>
      <c r="M5722" s="733">
        <v>21600</v>
      </c>
      <c r="N5722" s="734" t="s">
        <v>557</v>
      </c>
      <c r="O5722" s="732">
        <v>0</v>
      </c>
      <c r="P5722" s="733">
        <v>0</v>
      </c>
      <c r="Q5722" s="735" t="str">
        <f t="shared" si="180"/>
        <v>13 - INDETERMINADO</v>
      </c>
      <c r="R5722" s="736" t="s">
        <v>523</v>
      </c>
    </row>
    <row r="5723" spans="1:18" s="28" customFormat="1" ht="12" x14ac:dyDescent="0.2">
      <c r="A5723" s="717" t="s">
        <v>514</v>
      </c>
      <c r="B5723" s="718" t="s">
        <v>549</v>
      </c>
      <c r="C5723" s="718" t="s">
        <v>147</v>
      </c>
      <c r="D5723" s="718" t="s">
        <v>1012</v>
      </c>
      <c r="E5723" s="719">
        <v>3000</v>
      </c>
      <c r="F5723" s="720" t="s">
        <v>5457</v>
      </c>
      <c r="G5723" s="718" t="s">
        <v>5458</v>
      </c>
      <c r="H5723" s="718" t="s">
        <v>930</v>
      </c>
      <c r="I5723" s="718" t="s">
        <v>520</v>
      </c>
      <c r="J5723" s="718" t="s">
        <v>1635</v>
      </c>
      <c r="K5723" s="721" t="s">
        <v>557</v>
      </c>
      <c r="L5723" s="732">
        <v>7</v>
      </c>
      <c r="M5723" s="733">
        <v>21500</v>
      </c>
      <c r="N5723" s="734" t="s">
        <v>557</v>
      </c>
      <c r="O5723" s="732">
        <v>0</v>
      </c>
      <c r="P5723" s="733">
        <v>0</v>
      </c>
      <c r="Q5723" s="735" t="str">
        <f t="shared" si="180"/>
        <v>13 - INDETERMINADO</v>
      </c>
      <c r="R5723" s="736" t="s">
        <v>523</v>
      </c>
    </row>
    <row r="5724" spans="1:18" s="28" customFormat="1" ht="12" x14ac:dyDescent="0.2">
      <c r="A5724" s="717" t="s">
        <v>514</v>
      </c>
      <c r="B5724" s="718" t="s">
        <v>549</v>
      </c>
      <c r="C5724" s="718" t="s">
        <v>147</v>
      </c>
      <c r="D5724" s="718" t="s">
        <v>585</v>
      </c>
      <c r="E5724" s="719">
        <v>3000</v>
      </c>
      <c r="F5724" s="720" t="s">
        <v>5459</v>
      </c>
      <c r="G5724" s="718" t="s">
        <v>5460</v>
      </c>
      <c r="H5724" s="718" t="s">
        <v>539</v>
      </c>
      <c r="I5724" s="718" t="s">
        <v>520</v>
      </c>
      <c r="J5724" s="718" t="s">
        <v>2066</v>
      </c>
      <c r="K5724" s="721" t="s">
        <v>557</v>
      </c>
      <c r="L5724" s="732">
        <v>7</v>
      </c>
      <c r="M5724" s="733">
        <v>21600</v>
      </c>
      <c r="N5724" s="734" t="s">
        <v>557</v>
      </c>
      <c r="O5724" s="732">
        <v>0</v>
      </c>
      <c r="P5724" s="733">
        <v>0</v>
      </c>
      <c r="Q5724" s="735" t="str">
        <f t="shared" si="180"/>
        <v>13 - INDETERMINADO</v>
      </c>
      <c r="R5724" s="736" t="s">
        <v>523</v>
      </c>
    </row>
    <row r="5725" spans="1:18" s="28" customFormat="1" ht="12" x14ac:dyDescent="0.2">
      <c r="A5725" s="717" t="s">
        <v>514</v>
      </c>
      <c r="B5725" s="718" t="s">
        <v>549</v>
      </c>
      <c r="C5725" s="718" t="s">
        <v>147</v>
      </c>
      <c r="D5725" s="718" t="s">
        <v>585</v>
      </c>
      <c r="E5725" s="719">
        <v>3000</v>
      </c>
      <c r="F5725" s="720" t="s">
        <v>5466</v>
      </c>
      <c r="G5725" s="718" t="s">
        <v>5467</v>
      </c>
      <c r="H5725" s="718"/>
      <c r="I5725" s="718" t="s">
        <v>520</v>
      </c>
      <c r="J5725" s="718" t="s">
        <v>2096</v>
      </c>
      <c r="K5725" s="721" t="s">
        <v>557</v>
      </c>
      <c r="L5725" s="732">
        <v>7</v>
      </c>
      <c r="M5725" s="733">
        <v>21600</v>
      </c>
      <c r="N5725" s="734" t="s">
        <v>557</v>
      </c>
      <c r="O5725" s="732">
        <v>0</v>
      </c>
      <c r="P5725" s="733">
        <v>0</v>
      </c>
      <c r="Q5725" s="735" t="str">
        <f t="shared" si="180"/>
        <v>13 - INDETERMINADO</v>
      </c>
      <c r="R5725" s="736" t="s">
        <v>523</v>
      </c>
    </row>
    <row r="5726" spans="1:18" s="28" customFormat="1" ht="12" x14ac:dyDescent="0.2">
      <c r="A5726" s="717" t="s">
        <v>514</v>
      </c>
      <c r="B5726" s="718" t="s">
        <v>549</v>
      </c>
      <c r="C5726" s="718" t="s">
        <v>147</v>
      </c>
      <c r="D5726" s="718" t="s">
        <v>1488</v>
      </c>
      <c r="E5726" s="719">
        <v>3000</v>
      </c>
      <c r="F5726" s="720" t="s">
        <v>5468</v>
      </c>
      <c r="G5726" s="718" t="s">
        <v>5469</v>
      </c>
      <c r="H5726" s="718" t="s">
        <v>527</v>
      </c>
      <c r="I5726" s="718" t="s">
        <v>520</v>
      </c>
      <c r="J5726" s="718" t="s">
        <v>803</v>
      </c>
      <c r="K5726" s="721" t="s">
        <v>612</v>
      </c>
      <c r="L5726" s="732">
        <v>7</v>
      </c>
      <c r="M5726" s="733">
        <v>21600</v>
      </c>
      <c r="N5726" s="734" t="s">
        <v>612</v>
      </c>
      <c r="O5726" s="732">
        <v>0</v>
      </c>
      <c r="P5726" s="733">
        <v>0</v>
      </c>
      <c r="Q5726" s="735" t="str">
        <f t="shared" si="180"/>
        <v>15 - INDETERMINADO</v>
      </c>
      <c r="R5726" s="736" t="s">
        <v>523</v>
      </c>
    </row>
    <row r="5727" spans="1:18" s="28" customFormat="1" ht="12" x14ac:dyDescent="0.2">
      <c r="A5727" s="717" t="s">
        <v>514</v>
      </c>
      <c r="B5727" s="718" t="s">
        <v>549</v>
      </c>
      <c r="C5727" s="718" t="s">
        <v>147</v>
      </c>
      <c r="D5727" s="718" t="s">
        <v>2300</v>
      </c>
      <c r="E5727" s="719">
        <v>3000</v>
      </c>
      <c r="F5727" s="720" t="s">
        <v>5470</v>
      </c>
      <c r="G5727" s="718" t="s">
        <v>5471</v>
      </c>
      <c r="H5727" s="718" t="s">
        <v>565</v>
      </c>
      <c r="I5727" s="718" t="s">
        <v>528</v>
      </c>
      <c r="J5727" s="718" t="s">
        <v>566</v>
      </c>
      <c r="K5727" s="721" t="s">
        <v>530</v>
      </c>
      <c r="L5727" s="732">
        <v>4</v>
      </c>
      <c r="M5727" s="733">
        <v>11724.83</v>
      </c>
      <c r="N5727" s="734" t="s">
        <v>542</v>
      </c>
      <c r="O5727" s="732">
        <v>0</v>
      </c>
      <c r="P5727" s="733">
        <v>0</v>
      </c>
      <c r="Q5727" s="735"/>
      <c r="R5727" s="736" t="s">
        <v>543</v>
      </c>
    </row>
    <row r="5728" spans="1:18" s="28" customFormat="1" ht="12" x14ac:dyDescent="0.2">
      <c r="A5728" s="717" t="s">
        <v>514</v>
      </c>
      <c r="B5728" s="718" t="s">
        <v>549</v>
      </c>
      <c r="C5728" s="718" t="s">
        <v>147</v>
      </c>
      <c r="D5728" s="718" t="s">
        <v>3459</v>
      </c>
      <c r="E5728" s="719">
        <v>3000</v>
      </c>
      <c r="F5728" s="720" t="s">
        <v>5472</v>
      </c>
      <c r="G5728" s="718" t="s">
        <v>5473</v>
      </c>
      <c r="H5728" s="718" t="s">
        <v>519</v>
      </c>
      <c r="I5728" s="718" t="s">
        <v>520</v>
      </c>
      <c r="J5728" s="718" t="s">
        <v>521</v>
      </c>
      <c r="K5728" s="721" t="s">
        <v>557</v>
      </c>
      <c r="L5728" s="732">
        <v>7</v>
      </c>
      <c r="M5728" s="733">
        <v>21600</v>
      </c>
      <c r="N5728" s="734" t="s">
        <v>557</v>
      </c>
      <c r="O5728" s="732">
        <v>0</v>
      </c>
      <c r="P5728" s="733">
        <v>0</v>
      </c>
      <c r="Q5728" s="735" t="str">
        <f>+N5728</f>
        <v>13 - INDETERMINADO</v>
      </c>
      <c r="R5728" s="736" t="s">
        <v>523</v>
      </c>
    </row>
    <row r="5729" spans="1:18" s="28" customFormat="1" ht="12" x14ac:dyDescent="0.2">
      <c r="A5729" s="717" t="s">
        <v>514</v>
      </c>
      <c r="B5729" s="718" t="s">
        <v>549</v>
      </c>
      <c r="C5729" s="718" t="s">
        <v>147</v>
      </c>
      <c r="D5729" s="718" t="s">
        <v>5480</v>
      </c>
      <c r="E5729" s="719">
        <v>8500</v>
      </c>
      <c r="F5729" s="720" t="s">
        <v>5481</v>
      </c>
      <c r="G5729" s="718" t="s">
        <v>5482</v>
      </c>
      <c r="H5729" s="718" t="s">
        <v>539</v>
      </c>
      <c r="I5729" s="718" t="s">
        <v>528</v>
      </c>
      <c r="J5729" s="718" t="s">
        <v>596</v>
      </c>
      <c r="K5729" s="721" t="s">
        <v>700</v>
      </c>
      <c r="L5729" s="732">
        <v>7</v>
      </c>
      <c r="M5729" s="733">
        <v>58666.66</v>
      </c>
      <c r="N5729" s="734" t="s">
        <v>700</v>
      </c>
      <c r="O5729" s="732">
        <v>0</v>
      </c>
      <c r="P5729" s="733">
        <v>0</v>
      </c>
      <c r="Q5729" s="735" t="str">
        <f>+N5729</f>
        <v>3 - INDETERMINADO</v>
      </c>
      <c r="R5729" s="736" t="s">
        <v>523</v>
      </c>
    </row>
    <row r="5730" spans="1:18" s="28" customFormat="1" ht="12" x14ac:dyDescent="0.2">
      <c r="A5730" s="717" t="s">
        <v>514</v>
      </c>
      <c r="B5730" s="718" t="s">
        <v>549</v>
      </c>
      <c r="C5730" s="718" t="s">
        <v>147</v>
      </c>
      <c r="D5730" s="718" t="s">
        <v>900</v>
      </c>
      <c r="E5730" s="719">
        <v>5000</v>
      </c>
      <c r="F5730" s="720" t="s">
        <v>5483</v>
      </c>
      <c r="G5730" s="718" t="s">
        <v>5484</v>
      </c>
      <c r="H5730" s="718" t="s">
        <v>565</v>
      </c>
      <c r="I5730" s="718" t="s">
        <v>528</v>
      </c>
      <c r="J5730" s="718" t="s">
        <v>566</v>
      </c>
      <c r="K5730" s="721" t="s">
        <v>557</v>
      </c>
      <c r="L5730" s="732">
        <v>7</v>
      </c>
      <c r="M5730" s="733">
        <v>35433.33</v>
      </c>
      <c r="N5730" s="734" t="s">
        <v>557</v>
      </c>
      <c r="O5730" s="732">
        <v>0</v>
      </c>
      <c r="P5730" s="733">
        <v>0</v>
      </c>
      <c r="Q5730" s="735" t="str">
        <f>+N5730</f>
        <v>13 - INDETERMINADO</v>
      </c>
      <c r="R5730" s="736" t="s">
        <v>523</v>
      </c>
    </row>
    <row r="5731" spans="1:18" s="28" customFormat="1" ht="12" x14ac:dyDescent="0.2">
      <c r="A5731" s="717" t="s">
        <v>514</v>
      </c>
      <c r="B5731" s="718" t="s">
        <v>549</v>
      </c>
      <c r="C5731" s="718" t="s">
        <v>147</v>
      </c>
      <c r="D5731" s="718" t="s">
        <v>554</v>
      </c>
      <c r="E5731" s="719">
        <v>3000</v>
      </c>
      <c r="F5731" s="720" t="s">
        <v>5496</v>
      </c>
      <c r="G5731" s="718" t="s">
        <v>5497</v>
      </c>
      <c r="H5731" s="718" t="s">
        <v>519</v>
      </c>
      <c r="I5731" s="718" t="s">
        <v>528</v>
      </c>
      <c r="J5731" s="718" t="s">
        <v>547</v>
      </c>
      <c r="K5731" s="721" t="s">
        <v>557</v>
      </c>
      <c r="L5731" s="732">
        <v>7</v>
      </c>
      <c r="M5731" s="733">
        <v>21600</v>
      </c>
      <c r="N5731" s="734" t="s">
        <v>557</v>
      </c>
      <c r="O5731" s="732">
        <v>0</v>
      </c>
      <c r="P5731" s="733">
        <v>0</v>
      </c>
      <c r="Q5731" s="735" t="str">
        <f>+N5731</f>
        <v>13 - INDETERMINADO</v>
      </c>
      <c r="R5731" s="736" t="s">
        <v>523</v>
      </c>
    </row>
    <row r="5732" spans="1:18" s="28" customFormat="1" ht="12" x14ac:dyDescent="0.2">
      <c r="A5732" s="717" t="s">
        <v>514</v>
      </c>
      <c r="B5732" s="718" t="s">
        <v>549</v>
      </c>
      <c r="C5732" s="718" t="s">
        <v>147</v>
      </c>
      <c r="D5732" s="718" t="s">
        <v>5504</v>
      </c>
      <c r="E5732" s="719">
        <v>4500</v>
      </c>
      <c r="F5732" s="720" t="s">
        <v>5505</v>
      </c>
      <c r="G5732" s="718" t="s">
        <v>5506</v>
      </c>
      <c r="H5732" s="718" t="s">
        <v>519</v>
      </c>
      <c r="I5732" s="718" t="s">
        <v>528</v>
      </c>
      <c r="J5732" s="718" t="s">
        <v>547</v>
      </c>
      <c r="K5732" s="721" t="s">
        <v>557</v>
      </c>
      <c r="L5732" s="732">
        <v>7</v>
      </c>
      <c r="M5732" s="733">
        <v>32100</v>
      </c>
      <c r="N5732" s="734" t="s">
        <v>557</v>
      </c>
      <c r="O5732" s="732">
        <v>0</v>
      </c>
      <c r="P5732" s="733">
        <v>0</v>
      </c>
      <c r="Q5732" s="735"/>
      <c r="R5732" s="736" t="s">
        <v>543</v>
      </c>
    </row>
    <row r="5733" spans="1:18" s="28" customFormat="1" ht="12" x14ac:dyDescent="0.2">
      <c r="A5733" s="717" t="s">
        <v>514</v>
      </c>
      <c r="B5733" s="718" t="s">
        <v>549</v>
      </c>
      <c r="C5733" s="718" t="s">
        <v>147</v>
      </c>
      <c r="D5733" s="718" t="s">
        <v>755</v>
      </c>
      <c r="E5733" s="719">
        <v>3000</v>
      </c>
      <c r="F5733" s="720" t="s">
        <v>5507</v>
      </c>
      <c r="G5733" s="718" t="s">
        <v>5508</v>
      </c>
      <c r="H5733" s="718"/>
      <c r="I5733" s="718" t="s">
        <v>520</v>
      </c>
      <c r="J5733" s="718" t="s">
        <v>3038</v>
      </c>
      <c r="K5733" s="721" t="s">
        <v>530</v>
      </c>
      <c r="L5733" s="732">
        <v>7</v>
      </c>
      <c r="M5733" s="733">
        <v>21600</v>
      </c>
      <c r="N5733" s="734" t="s">
        <v>530</v>
      </c>
      <c r="O5733" s="732">
        <v>0</v>
      </c>
      <c r="P5733" s="733">
        <v>0</v>
      </c>
      <c r="Q5733" s="735" t="str">
        <f>+N5733</f>
        <v>4 - INDETERMINADO</v>
      </c>
      <c r="R5733" s="736" t="s">
        <v>523</v>
      </c>
    </row>
    <row r="5734" spans="1:18" s="28" customFormat="1" ht="12" x14ac:dyDescent="0.2">
      <c r="A5734" s="717" t="s">
        <v>514</v>
      </c>
      <c r="B5734" s="718" t="s">
        <v>549</v>
      </c>
      <c r="C5734" s="718" t="s">
        <v>147</v>
      </c>
      <c r="D5734" s="718" t="s">
        <v>1576</v>
      </c>
      <c r="E5734" s="719">
        <v>3000</v>
      </c>
      <c r="F5734" s="720" t="s">
        <v>5509</v>
      </c>
      <c r="G5734" s="718" t="s">
        <v>5510</v>
      </c>
      <c r="H5734" s="718"/>
      <c r="I5734" s="718" t="s">
        <v>520</v>
      </c>
      <c r="J5734" s="718" t="s">
        <v>4732</v>
      </c>
      <c r="K5734" s="721" t="s">
        <v>530</v>
      </c>
      <c r="L5734" s="732">
        <v>7</v>
      </c>
      <c r="M5734" s="733">
        <v>21600</v>
      </c>
      <c r="N5734" s="734" t="s">
        <v>530</v>
      </c>
      <c r="O5734" s="732">
        <v>0</v>
      </c>
      <c r="P5734" s="733">
        <v>0</v>
      </c>
      <c r="Q5734" s="735" t="str">
        <f>+N5734</f>
        <v>4 - INDETERMINADO</v>
      </c>
      <c r="R5734" s="736" t="s">
        <v>523</v>
      </c>
    </row>
    <row r="5735" spans="1:18" s="28" customFormat="1" ht="12" x14ac:dyDescent="0.2">
      <c r="A5735" s="717" t="s">
        <v>514</v>
      </c>
      <c r="B5735" s="718" t="s">
        <v>549</v>
      </c>
      <c r="C5735" s="718" t="s">
        <v>147</v>
      </c>
      <c r="D5735" s="718" t="s">
        <v>2080</v>
      </c>
      <c r="E5735" s="719">
        <v>5000</v>
      </c>
      <c r="F5735" s="720" t="s">
        <v>5515</v>
      </c>
      <c r="G5735" s="718" t="s">
        <v>5516</v>
      </c>
      <c r="H5735" s="718" t="s">
        <v>527</v>
      </c>
      <c r="I5735" s="718" t="s">
        <v>528</v>
      </c>
      <c r="J5735" s="718" t="s">
        <v>5517</v>
      </c>
      <c r="K5735" s="721" t="s">
        <v>612</v>
      </c>
      <c r="L5735" s="732">
        <v>7</v>
      </c>
      <c r="M5735" s="733">
        <v>35600</v>
      </c>
      <c r="N5735" s="734" t="s">
        <v>612</v>
      </c>
      <c r="O5735" s="732">
        <v>0</v>
      </c>
      <c r="P5735" s="733">
        <v>0</v>
      </c>
      <c r="Q5735" s="735" t="str">
        <f>+N5735</f>
        <v>15 - INDETERMINADO</v>
      </c>
      <c r="R5735" s="736" t="s">
        <v>523</v>
      </c>
    </row>
    <row r="5736" spans="1:18" s="28" customFormat="1" ht="12" x14ac:dyDescent="0.2">
      <c r="A5736" s="717" t="s">
        <v>514</v>
      </c>
      <c r="B5736" s="718" t="s">
        <v>549</v>
      </c>
      <c r="C5736" s="718" t="s">
        <v>147</v>
      </c>
      <c r="D5736" s="718" t="s">
        <v>1856</v>
      </c>
      <c r="E5736" s="719">
        <v>3000</v>
      </c>
      <c r="F5736" s="720" t="s">
        <v>5518</v>
      </c>
      <c r="G5736" s="718" t="s">
        <v>5519</v>
      </c>
      <c r="H5736" s="718" t="s">
        <v>527</v>
      </c>
      <c r="I5736" s="718" t="s">
        <v>520</v>
      </c>
      <c r="J5736" s="718" t="s">
        <v>3725</v>
      </c>
      <c r="K5736" s="721" t="s">
        <v>530</v>
      </c>
      <c r="L5736" s="732">
        <v>7</v>
      </c>
      <c r="M5736" s="733">
        <v>21600</v>
      </c>
      <c r="N5736" s="734" t="s">
        <v>530</v>
      </c>
      <c r="O5736" s="732">
        <v>0</v>
      </c>
      <c r="P5736" s="733">
        <v>0</v>
      </c>
      <c r="Q5736" s="735"/>
      <c r="R5736" s="736" t="s">
        <v>543</v>
      </c>
    </row>
    <row r="5737" spans="1:18" s="28" customFormat="1" ht="12" x14ac:dyDescent="0.2">
      <c r="A5737" s="717" t="s">
        <v>514</v>
      </c>
      <c r="B5737" s="718" t="s">
        <v>549</v>
      </c>
      <c r="C5737" s="718" t="s">
        <v>147</v>
      </c>
      <c r="D5737" s="718" t="s">
        <v>667</v>
      </c>
      <c r="E5737" s="719">
        <v>3000</v>
      </c>
      <c r="F5737" s="720" t="s">
        <v>5520</v>
      </c>
      <c r="G5737" s="718" t="s">
        <v>5521</v>
      </c>
      <c r="H5737" s="718" t="s">
        <v>519</v>
      </c>
      <c r="I5737" s="718" t="s">
        <v>528</v>
      </c>
      <c r="J5737" s="718" t="s">
        <v>547</v>
      </c>
      <c r="K5737" s="721" t="s">
        <v>612</v>
      </c>
      <c r="L5737" s="732">
        <v>7</v>
      </c>
      <c r="M5737" s="733">
        <v>21600</v>
      </c>
      <c r="N5737" s="734" t="s">
        <v>612</v>
      </c>
      <c r="O5737" s="732">
        <v>0</v>
      </c>
      <c r="P5737" s="733">
        <v>0</v>
      </c>
      <c r="Q5737" s="735" t="str">
        <f t="shared" ref="Q5737:Q5742" si="181">+N5737</f>
        <v>15 - INDETERMINADO</v>
      </c>
      <c r="R5737" s="736" t="s">
        <v>523</v>
      </c>
    </row>
    <row r="5738" spans="1:18" s="28" customFormat="1" ht="12" x14ac:dyDescent="0.2">
      <c r="A5738" s="717" t="s">
        <v>514</v>
      </c>
      <c r="B5738" s="718" t="s">
        <v>549</v>
      </c>
      <c r="C5738" s="718" t="s">
        <v>147</v>
      </c>
      <c r="D5738" s="718" t="s">
        <v>544</v>
      </c>
      <c r="E5738" s="719">
        <v>4500</v>
      </c>
      <c r="F5738" s="720" t="s">
        <v>5544</v>
      </c>
      <c r="G5738" s="718" t="s">
        <v>5545</v>
      </c>
      <c r="H5738" s="718" t="s">
        <v>519</v>
      </c>
      <c r="I5738" s="718" t="s">
        <v>528</v>
      </c>
      <c r="J5738" s="718" t="s">
        <v>547</v>
      </c>
      <c r="K5738" s="721" t="s">
        <v>700</v>
      </c>
      <c r="L5738" s="732">
        <v>7</v>
      </c>
      <c r="M5738" s="733">
        <v>32100</v>
      </c>
      <c r="N5738" s="734" t="s">
        <v>700</v>
      </c>
      <c r="O5738" s="732">
        <v>0</v>
      </c>
      <c r="P5738" s="733">
        <v>0</v>
      </c>
      <c r="Q5738" s="735" t="str">
        <f t="shared" si="181"/>
        <v>3 - INDETERMINADO</v>
      </c>
      <c r="R5738" s="736" t="s">
        <v>523</v>
      </c>
    </row>
    <row r="5739" spans="1:18" s="28" customFormat="1" ht="12" x14ac:dyDescent="0.2">
      <c r="A5739" s="717" t="s">
        <v>514</v>
      </c>
      <c r="B5739" s="718" t="s">
        <v>549</v>
      </c>
      <c r="C5739" s="718" t="s">
        <v>147</v>
      </c>
      <c r="D5739" s="718" t="s">
        <v>825</v>
      </c>
      <c r="E5739" s="719">
        <v>3000</v>
      </c>
      <c r="F5739" s="720" t="s">
        <v>5551</v>
      </c>
      <c r="G5739" s="718" t="s">
        <v>5552</v>
      </c>
      <c r="H5739" s="718" t="s">
        <v>519</v>
      </c>
      <c r="I5739" s="718" t="s">
        <v>528</v>
      </c>
      <c r="J5739" s="718" t="s">
        <v>547</v>
      </c>
      <c r="K5739" s="721" t="s">
        <v>530</v>
      </c>
      <c r="L5739" s="732">
        <v>7</v>
      </c>
      <c r="M5739" s="733">
        <v>21093.33</v>
      </c>
      <c r="N5739" s="734" t="s">
        <v>530</v>
      </c>
      <c r="O5739" s="732">
        <v>0</v>
      </c>
      <c r="P5739" s="733">
        <v>0</v>
      </c>
      <c r="Q5739" s="735" t="str">
        <f t="shared" si="181"/>
        <v>4 - INDETERMINADO</v>
      </c>
      <c r="R5739" s="736" t="s">
        <v>523</v>
      </c>
    </row>
    <row r="5740" spans="1:18" s="28" customFormat="1" ht="12" x14ac:dyDescent="0.2">
      <c r="A5740" s="717" t="s">
        <v>514</v>
      </c>
      <c r="B5740" s="718" t="s">
        <v>549</v>
      </c>
      <c r="C5740" s="718" t="s">
        <v>147</v>
      </c>
      <c r="D5740" s="718" t="s">
        <v>536</v>
      </c>
      <c r="E5740" s="719">
        <v>3000</v>
      </c>
      <c r="F5740" s="720" t="s">
        <v>5553</v>
      </c>
      <c r="G5740" s="718" t="s">
        <v>5554</v>
      </c>
      <c r="H5740" s="718" t="s">
        <v>539</v>
      </c>
      <c r="I5740" s="718" t="s">
        <v>520</v>
      </c>
      <c r="J5740" s="718" t="s">
        <v>576</v>
      </c>
      <c r="K5740" s="721" t="s">
        <v>541</v>
      </c>
      <c r="L5740" s="732">
        <v>7</v>
      </c>
      <c r="M5740" s="733">
        <v>21600</v>
      </c>
      <c r="N5740" s="734" t="s">
        <v>541</v>
      </c>
      <c r="O5740" s="732">
        <v>0</v>
      </c>
      <c r="P5740" s="733">
        <v>0</v>
      </c>
      <c r="Q5740" s="735" t="str">
        <f t="shared" si="181"/>
        <v>5 - INDETERMINADO</v>
      </c>
      <c r="R5740" s="736" t="s">
        <v>523</v>
      </c>
    </row>
    <row r="5741" spans="1:18" s="28" customFormat="1" ht="12" x14ac:dyDescent="0.2">
      <c r="A5741" s="717" t="s">
        <v>514</v>
      </c>
      <c r="B5741" s="718" t="s">
        <v>549</v>
      </c>
      <c r="C5741" s="718" t="s">
        <v>147</v>
      </c>
      <c r="D5741" s="718" t="s">
        <v>1488</v>
      </c>
      <c r="E5741" s="719">
        <v>3000</v>
      </c>
      <c r="F5741" s="720" t="s">
        <v>5559</v>
      </c>
      <c r="G5741" s="718" t="s">
        <v>5560</v>
      </c>
      <c r="H5741" s="718" t="s">
        <v>623</v>
      </c>
      <c r="I5741" s="718" t="s">
        <v>520</v>
      </c>
      <c r="J5741" s="718" t="s">
        <v>1038</v>
      </c>
      <c r="K5741" s="721" t="s">
        <v>612</v>
      </c>
      <c r="L5741" s="732">
        <v>7</v>
      </c>
      <c r="M5741" s="733">
        <v>21600</v>
      </c>
      <c r="N5741" s="734" t="s">
        <v>612</v>
      </c>
      <c r="O5741" s="732">
        <v>0</v>
      </c>
      <c r="P5741" s="733">
        <v>0</v>
      </c>
      <c r="Q5741" s="735" t="str">
        <f t="shared" si="181"/>
        <v>15 - INDETERMINADO</v>
      </c>
      <c r="R5741" s="736" t="s">
        <v>523</v>
      </c>
    </row>
    <row r="5742" spans="1:18" s="28" customFormat="1" ht="12" x14ac:dyDescent="0.2">
      <c r="A5742" s="717" t="s">
        <v>514</v>
      </c>
      <c r="B5742" s="718" t="s">
        <v>549</v>
      </c>
      <c r="C5742" s="718" t="s">
        <v>147</v>
      </c>
      <c r="D5742" s="718" t="s">
        <v>5098</v>
      </c>
      <c r="E5742" s="719">
        <v>7500</v>
      </c>
      <c r="F5742" s="720" t="s">
        <v>5567</v>
      </c>
      <c r="G5742" s="718" t="s">
        <v>5568</v>
      </c>
      <c r="H5742" s="718" t="s">
        <v>565</v>
      </c>
      <c r="I5742" s="718" t="s">
        <v>528</v>
      </c>
      <c r="J5742" s="718" t="s">
        <v>566</v>
      </c>
      <c r="K5742" s="721" t="s">
        <v>700</v>
      </c>
      <c r="L5742" s="732">
        <v>7</v>
      </c>
      <c r="M5742" s="733">
        <v>53100</v>
      </c>
      <c r="N5742" s="734" t="s">
        <v>700</v>
      </c>
      <c r="O5742" s="732">
        <v>0</v>
      </c>
      <c r="P5742" s="733">
        <v>0</v>
      </c>
      <c r="Q5742" s="735" t="str">
        <f t="shared" si="181"/>
        <v>3 - INDETERMINADO</v>
      </c>
      <c r="R5742" s="736" t="s">
        <v>523</v>
      </c>
    </row>
    <row r="5743" spans="1:18" s="28" customFormat="1" ht="12" x14ac:dyDescent="0.2">
      <c r="A5743" s="717" t="s">
        <v>514</v>
      </c>
      <c r="B5743" s="718" t="s">
        <v>549</v>
      </c>
      <c r="C5743" s="718" t="s">
        <v>147</v>
      </c>
      <c r="D5743" s="718" t="s">
        <v>2300</v>
      </c>
      <c r="E5743" s="719">
        <v>3000</v>
      </c>
      <c r="F5743" s="720" t="s">
        <v>5572</v>
      </c>
      <c r="G5743" s="718" t="s">
        <v>5573</v>
      </c>
      <c r="H5743" s="718"/>
      <c r="I5743" s="718" t="s">
        <v>771</v>
      </c>
      <c r="J5743" s="718" t="s">
        <v>5574</v>
      </c>
      <c r="K5743" s="721" t="s">
        <v>530</v>
      </c>
      <c r="L5743" s="732">
        <v>7</v>
      </c>
      <c r="M5743" s="733">
        <v>21600</v>
      </c>
      <c r="N5743" s="734" t="s">
        <v>530</v>
      </c>
      <c r="O5743" s="732">
        <v>0</v>
      </c>
      <c r="P5743" s="733">
        <v>0</v>
      </c>
      <c r="Q5743" s="735"/>
      <c r="R5743" s="736" t="s">
        <v>543</v>
      </c>
    </row>
    <row r="5744" spans="1:18" s="28" customFormat="1" ht="12" x14ac:dyDescent="0.2">
      <c r="A5744" s="717" t="s">
        <v>514</v>
      </c>
      <c r="B5744" s="718" t="s">
        <v>549</v>
      </c>
      <c r="C5744" s="718" t="s">
        <v>147</v>
      </c>
      <c r="D5744" s="718" t="s">
        <v>585</v>
      </c>
      <c r="E5744" s="719">
        <v>3000</v>
      </c>
      <c r="F5744" s="720" t="s">
        <v>5589</v>
      </c>
      <c r="G5744" s="718" t="s">
        <v>5590</v>
      </c>
      <c r="H5744" s="718"/>
      <c r="I5744" s="718" t="s">
        <v>520</v>
      </c>
      <c r="J5744" s="718" t="s">
        <v>943</v>
      </c>
      <c r="K5744" s="721" t="s">
        <v>557</v>
      </c>
      <c r="L5744" s="732">
        <v>7</v>
      </c>
      <c r="M5744" s="733">
        <v>21600</v>
      </c>
      <c r="N5744" s="734" t="s">
        <v>557</v>
      </c>
      <c r="O5744" s="732">
        <v>0</v>
      </c>
      <c r="P5744" s="733">
        <v>0</v>
      </c>
      <c r="Q5744" s="735" t="str">
        <f>+N5744</f>
        <v>13 - INDETERMINADO</v>
      </c>
      <c r="R5744" s="736" t="s">
        <v>523</v>
      </c>
    </row>
    <row r="5745" spans="1:18" s="28" customFormat="1" ht="12" x14ac:dyDescent="0.2">
      <c r="A5745" s="717" t="s">
        <v>514</v>
      </c>
      <c r="B5745" s="718" t="s">
        <v>549</v>
      </c>
      <c r="C5745" s="718" t="s">
        <v>147</v>
      </c>
      <c r="D5745" s="718" t="s">
        <v>536</v>
      </c>
      <c r="E5745" s="719">
        <v>3000</v>
      </c>
      <c r="F5745" s="720" t="s">
        <v>5594</v>
      </c>
      <c r="G5745" s="718" t="s">
        <v>5595</v>
      </c>
      <c r="H5745" s="718" t="s">
        <v>527</v>
      </c>
      <c r="I5745" s="718" t="s">
        <v>528</v>
      </c>
      <c r="J5745" s="718" t="s">
        <v>1482</v>
      </c>
      <c r="K5745" s="721" t="s">
        <v>541</v>
      </c>
      <c r="L5745" s="732">
        <v>7</v>
      </c>
      <c r="M5745" s="733">
        <v>21600</v>
      </c>
      <c r="N5745" s="734" t="s">
        <v>541</v>
      </c>
      <c r="O5745" s="732">
        <v>0</v>
      </c>
      <c r="P5745" s="733">
        <v>0</v>
      </c>
      <c r="Q5745" s="735"/>
      <c r="R5745" s="736" t="s">
        <v>543</v>
      </c>
    </row>
    <row r="5746" spans="1:18" s="28" customFormat="1" ht="12" x14ac:dyDescent="0.2">
      <c r="A5746" s="717" t="s">
        <v>514</v>
      </c>
      <c r="B5746" s="718" t="s">
        <v>549</v>
      </c>
      <c r="C5746" s="718" t="s">
        <v>147</v>
      </c>
      <c r="D5746" s="718" t="s">
        <v>5107</v>
      </c>
      <c r="E5746" s="719">
        <v>2500</v>
      </c>
      <c r="F5746" s="720" t="s">
        <v>5596</v>
      </c>
      <c r="G5746" s="718" t="s">
        <v>5597</v>
      </c>
      <c r="H5746" s="718" t="s">
        <v>571</v>
      </c>
      <c r="I5746" s="718" t="s">
        <v>571</v>
      </c>
      <c r="J5746" s="718" t="s">
        <v>571</v>
      </c>
      <c r="K5746" s="721" t="s">
        <v>530</v>
      </c>
      <c r="L5746" s="732">
        <v>7</v>
      </c>
      <c r="M5746" s="733">
        <v>18100</v>
      </c>
      <c r="N5746" s="734" t="s">
        <v>530</v>
      </c>
      <c r="O5746" s="732">
        <v>0</v>
      </c>
      <c r="P5746" s="733">
        <v>0</v>
      </c>
      <c r="Q5746" s="735" t="str">
        <f>+N5746</f>
        <v>4 - INDETERMINADO</v>
      </c>
      <c r="R5746" s="736" t="s">
        <v>523</v>
      </c>
    </row>
    <row r="5747" spans="1:18" s="28" customFormat="1" ht="12" x14ac:dyDescent="0.2">
      <c r="A5747" s="717" t="s">
        <v>514</v>
      </c>
      <c r="B5747" s="718" t="s">
        <v>549</v>
      </c>
      <c r="C5747" s="718" t="s">
        <v>147</v>
      </c>
      <c r="D5747" s="718" t="s">
        <v>881</v>
      </c>
      <c r="E5747" s="719">
        <v>3000</v>
      </c>
      <c r="F5747" s="720" t="s">
        <v>5601</v>
      </c>
      <c r="G5747" s="718" t="s">
        <v>5602</v>
      </c>
      <c r="H5747" s="718" t="s">
        <v>539</v>
      </c>
      <c r="I5747" s="718" t="s">
        <v>528</v>
      </c>
      <c r="J5747" s="718" t="s">
        <v>596</v>
      </c>
      <c r="K5747" s="721" t="s">
        <v>567</v>
      </c>
      <c r="L5747" s="732">
        <v>7</v>
      </c>
      <c r="M5747" s="733">
        <v>21600</v>
      </c>
      <c r="N5747" s="734" t="s">
        <v>567</v>
      </c>
      <c r="O5747" s="732">
        <v>0</v>
      </c>
      <c r="P5747" s="733">
        <v>0</v>
      </c>
      <c r="Q5747" s="735" t="str">
        <f>+N5747</f>
        <v>16 - INDETERMINADO</v>
      </c>
      <c r="R5747" s="736" t="s">
        <v>523</v>
      </c>
    </row>
    <row r="5748" spans="1:18" s="28" customFormat="1" ht="12" x14ac:dyDescent="0.2">
      <c r="A5748" s="717" t="s">
        <v>514</v>
      </c>
      <c r="B5748" s="718" t="s">
        <v>549</v>
      </c>
      <c r="C5748" s="718" t="s">
        <v>147</v>
      </c>
      <c r="D5748" s="718" t="s">
        <v>581</v>
      </c>
      <c r="E5748" s="719">
        <v>3000</v>
      </c>
      <c r="F5748" s="720" t="s">
        <v>5603</v>
      </c>
      <c r="G5748" s="718" t="s">
        <v>5604</v>
      </c>
      <c r="H5748" s="718" t="s">
        <v>565</v>
      </c>
      <c r="I5748" s="718" t="s">
        <v>520</v>
      </c>
      <c r="J5748" s="718" t="s">
        <v>588</v>
      </c>
      <c r="K5748" s="721" t="s">
        <v>700</v>
      </c>
      <c r="L5748" s="732">
        <v>7</v>
      </c>
      <c r="M5748" s="733">
        <v>21298.89</v>
      </c>
      <c r="N5748" s="734" t="s">
        <v>700</v>
      </c>
      <c r="O5748" s="732">
        <v>0</v>
      </c>
      <c r="P5748" s="733">
        <v>0</v>
      </c>
      <c r="Q5748" s="735" t="str">
        <f>+N5748</f>
        <v>3 - INDETERMINADO</v>
      </c>
      <c r="R5748" s="736" t="s">
        <v>523</v>
      </c>
    </row>
    <row r="5749" spans="1:18" s="28" customFormat="1" ht="12" x14ac:dyDescent="0.2">
      <c r="A5749" s="717" t="s">
        <v>514</v>
      </c>
      <c r="B5749" s="718" t="s">
        <v>549</v>
      </c>
      <c r="C5749" s="718" t="s">
        <v>147</v>
      </c>
      <c r="D5749" s="718" t="s">
        <v>1263</v>
      </c>
      <c r="E5749" s="719">
        <v>3000</v>
      </c>
      <c r="F5749" s="720" t="s">
        <v>5605</v>
      </c>
      <c r="G5749" s="718" t="s">
        <v>5606</v>
      </c>
      <c r="H5749" s="718" t="s">
        <v>539</v>
      </c>
      <c r="I5749" s="718" t="s">
        <v>528</v>
      </c>
      <c r="J5749" s="718" t="s">
        <v>596</v>
      </c>
      <c r="K5749" s="721" t="s">
        <v>557</v>
      </c>
      <c r="L5749" s="732">
        <v>7</v>
      </c>
      <c r="M5749" s="733">
        <v>21500</v>
      </c>
      <c r="N5749" s="734" t="s">
        <v>557</v>
      </c>
      <c r="O5749" s="732">
        <v>0</v>
      </c>
      <c r="P5749" s="733">
        <v>0</v>
      </c>
      <c r="Q5749" s="735" t="str">
        <f>+N5749</f>
        <v>13 - INDETERMINADO</v>
      </c>
      <c r="R5749" s="736" t="s">
        <v>523</v>
      </c>
    </row>
    <row r="5750" spans="1:18" s="28" customFormat="1" ht="12" x14ac:dyDescent="0.2">
      <c r="A5750" s="717" t="s">
        <v>514</v>
      </c>
      <c r="B5750" s="718" t="s">
        <v>549</v>
      </c>
      <c r="C5750" s="718" t="s">
        <v>147</v>
      </c>
      <c r="D5750" s="718" t="s">
        <v>585</v>
      </c>
      <c r="E5750" s="719">
        <v>3000</v>
      </c>
      <c r="F5750" s="720" t="s">
        <v>5612</v>
      </c>
      <c r="G5750" s="718" t="s">
        <v>5613</v>
      </c>
      <c r="H5750" s="718" t="s">
        <v>527</v>
      </c>
      <c r="I5750" s="718" t="s">
        <v>520</v>
      </c>
      <c r="J5750" s="718" t="s">
        <v>803</v>
      </c>
      <c r="K5750" s="721" t="s">
        <v>557</v>
      </c>
      <c r="L5750" s="732">
        <v>7</v>
      </c>
      <c r="M5750" s="733">
        <v>21600</v>
      </c>
      <c r="N5750" s="734" t="s">
        <v>557</v>
      </c>
      <c r="O5750" s="732">
        <v>0</v>
      </c>
      <c r="P5750" s="733">
        <v>0</v>
      </c>
      <c r="Q5750" s="735"/>
      <c r="R5750" s="736" t="s">
        <v>543</v>
      </c>
    </row>
    <row r="5751" spans="1:18" s="28" customFormat="1" ht="12" x14ac:dyDescent="0.2">
      <c r="A5751" s="717" t="s">
        <v>514</v>
      </c>
      <c r="B5751" s="718" t="s">
        <v>549</v>
      </c>
      <c r="C5751" s="718" t="s">
        <v>147</v>
      </c>
      <c r="D5751" s="718" t="s">
        <v>581</v>
      </c>
      <c r="E5751" s="719">
        <v>3000</v>
      </c>
      <c r="F5751" s="720" t="s">
        <v>5614</v>
      </c>
      <c r="G5751" s="718" t="s">
        <v>5615</v>
      </c>
      <c r="H5751" s="718" t="s">
        <v>930</v>
      </c>
      <c r="I5751" s="718" t="s">
        <v>520</v>
      </c>
      <c r="J5751" s="718" t="s">
        <v>1635</v>
      </c>
      <c r="K5751" s="721" t="s">
        <v>557</v>
      </c>
      <c r="L5751" s="732">
        <v>7</v>
      </c>
      <c r="M5751" s="733">
        <v>21600</v>
      </c>
      <c r="N5751" s="734" t="s">
        <v>557</v>
      </c>
      <c r="O5751" s="732">
        <v>0</v>
      </c>
      <c r="P5751" s="733">
        <v>0</v>
      </c>
      <c r="Q5751" s="735" t="str">
        <f>+N5751</f>
        <v>13 - INDETERMINADO</v>
      </c>
      <c r="R5751" s="736" t="s">
        <v>523</v>
      </c>
    </row>
    <row r="5752" spans="1:18" s="28" customFormat="1" ht="12" x14ac:dyDescent="0.2">
      <c r="A5752" s="717" t="s">
        <v>514</v>
      </c>
      <c r="B5752" s="718" t="s">
        <v>549</v>
      </c>
      <c r="C5752" s="718" t="s">
        <v>147</v>
      </c>
      <c r="D5752" s="718" t="s">
        <v>1039</v>
      </c>
      <c r="E5752" s="719">
        <v>3000</v>
      </c>
      <c r="F5752" s="720" t="s">
        <v>5618</v>
      </c>
      <c r="G5752" s="718" t="s">
        <v>5619</v>
      </c>
      <c r="H5752" s="718" t="s">
        <v>519</v>
      </c>
      <c r="I5752" s="718" t="s">
        <v>520</v>
      </c>
      <c r="J5752" s="718" t="s">
        <v>534</v>
      </c>
      <c r="K5752" s="721" t="s">
        <v>530</v>
      </c>
      <c r="L5752" s="732">
        <v>7</v>
      </c>
      <c r="M5752" s="733">
        <v>21500</v>
      </c>
      <c r="N5752" s="734" t="s">
        <v>530</v>
      </c>
      <c r="O5752" s="732">
        <v>0</v>
      </c>
      <c r="P5752" s="733">
        <v>0</v>
      </c>
      <c r="Q5752" s="735" t="str">
        <f>+N5752</f>
        <v>4 - INDETERMINADO</v>
      </c>
      <c r="R5752" s="736" t="s">
        <v>523</v>
      </c>
    </row>
    <row r="5753" spans="1:18" s="28" customFormat="1" ht="12" x14ac:dyDescent="0.2">
      <c r="A5753" s="717" t="s">
        <v>514</v>
      </c>
      <c r="B5753" s="718" t="s">
        <v>549</v>
      </c>
      <c r="C5753" s="718" t="s">
        <v>147</v>
      </c>
      <c r="D5753" s="718" t="s">
        <v>5620</v>
      </c>
      <c r="E5753" s="719">
        <v>6000</v>
      </c>
      <c r="F5753" s="720" t="s">
        <v>5621</v>
      </c>
      <c r="G5753" s="718" t="s">
        <v>5622</v>
      </c>
      <c r="H5753" s="718" t="s">
        <v>519</v>
      </c>
      <c r="I5753" s="718" t="s">
        <v>528</v>
      </c>
      <c r="J5753" s="718" t="s">
        <v>817</v>
      </c>
      <c r="K5753" s="721" t="s">
        <v>567</v>
      </c>
      <c r="L5753" s="732">
        <v>7</v>
      </c>
      <c r="M5753" s="733">
        <v>42600</v>
      </c>
      <c r="N5753" s="734" t="s">
        <v>567</v>
      </c>
      <c r="O5753" s="732">
        <v>0</v>
      </c>
      <c r="P5753" s="733">
        <v>0</v>
      </c>
      <c r="Q5753" s="735" t="str">
        <f>+N5753</f>
        <v>16 - INDETERMINADO</v>
      </c>
      <c r="R5753" s="736" t="s">
        <v>523</v>
      </c>
    </row>
    <row r="5754" spans="1:18" s="28" customFormat="1" ht="12" x14ac:dyDescent="0.2">
      <c r="A5754" s="717" t="s">
        <v>514</v>
      </c>
      <c r="B5754" s="718" t="s">
        <v>549</v>
      </c>
      <c r="C5754" s="718" t="s">
        <v>147</v>
      </c>
      <c r="D5754" s="718" t="s">
        <v>618</v>
      </c>
      <c r="E5754" s="719">
        <v>3000</v>
      </c>
      <c r="F5754" s="720" t="s">
        <v>5623</v>
      </c>
      <c r="G5754" s="718" t="s">
        <v>5624</v>
      </c>
      <c r="H5754" s="718"/>
      <c r="I5754" s="718" t="s">
        <v>528</v>
      </c>
      <c r="J5754" s="718" t="s">
        <v>5625</v>
      </c>
      <c r="K5754" s="721" t="s">
        <v>557</v>
      </c>
      <c r="L5754" s="732">
        <v>7</v>
      </c>
      <c r="M5754" s="733">
        <v>21600</v>
      </c>
      <c r="N5754" s="734" t="s">
        <v>557</v>
      </c>
      <c r="O5754" s="732">
        <v>0</v>
      </c>
      <c r="P5754" s="733">
        <v>0</v>
      </c>
      <c r="Q5754" s="735"/>
      <c r="R5754" s="736" t="s">
        <v>543</v>
      </c>
    </row>
    <row r="5755" spans="1:18" s="28" customFormat="1" ht="12" x14ac:dyDescent="0.2">
      <c r="A5755" s="717" t="s">
        <v>514</v>
      </c>
      <c r="B5755" s="718" t="s">
        <v>549</v>
      </c>
      <c r="C5755" s="718" t="s">
        <v>147</v>
      </c>
      <c r="D5755" s="718" t="s">
        <v>585</v>
      </c>
      <c r="E5755" s="719">
        <v>3000</v>
      </c>
      <c r="F5755" s="720" t="s">
        <v>5626</v>
      </c>
      <c r="G5755" s="718" t="s">
        <v>5627</v>
      </c>
      <c r="H5755" s="718" t="s">
        <v>527</v>
      </c>
      <c r="I5755" s="718" t="s">
        <v>528</v>
      </c>
      <c r="J5755" s="718" t="s">
        <v>656</v>
      </c>
      <c r="K5755" s="721" t="s">
        <v>557</v>
      </c>
      <c r="L5755" s="732">
        <v>7</v>
      </c>
      <c r="M5755" s="733">
        <v>21600</v>
      </c>
      <c r="N5755" s="734" t="s">
        <v>557</v>
      </c>
      <c r="O5755" s="732">
        <v>0</v>
      </c>
      <c r="P5755" s="733">
        <v>0</v>
      </c>
      <c r="Q5755" s="735" t="str">
        <f t="shared" ref="Q5755:Q5775" si="182">+N5755</f>
        <v>13 - INDETERMINADO</v>
      </c>
      <c r="R5755" s="736" t="s">
        <v>523</v>
      </c>
    </row>
    <row r="5756" spans="1:18" s="28" customFormat="1" ht="12" x14ac:dyDescent="0.2">
      <c r="A5756" s="717" t="s">
        <v>514</v>
      </c>
      <c r="B5756" s="718" t="s">
        <v>549</v>
      </c>
      <c r="C5756" s="718" t="s">
        <v>147</v>
      </c>
      <c r="D5756" s="718" t="s">
        <v>1559</v>
      </c>
      <c r="E5756" s="719">
        <v>5000</v>
      </c>
      <c r="F5756" s="720" t="s">
        <v>5628</v>
      </c>
      <c r="G5756" s="718" t="s">
        <v>5629</v>
      </c>
      <c r="H5756" s="718" t="s">
        <v>565</v>
      </c>
      <c r="I5756" s="718" t="s">
        <v>520</v>
      </c>
      <c r="J5756" s="718" t="s">
        <v>1090</v>
      </c>
      <c r="K5756" s="721" t="s">
        <v>612</v>
      </c>
      <c r="L5756" s="732">
        <v>7</v>
      </c>
      <c r="M5756" s="733">
        <v>35433.33</v>
      </c>
      <c r="N5756" s="734" t="s">
        <v>612</v>
      </c>
      <c r="O5756" s="732">
        <v>0</v>
      </c>
      <c r="P5756" s="733">
        <v>0</v>
      </c>
      <c r="Q5756" s="735" t="str">
        <f t="shared" si="182"/>
        <v>15 - INDETERMINADO</v>
      </c>
      <c r="R5756" s="736" t="s">
        <v>523</v>
      </c>
    </row>
    <row r="5757" spans="1:18" s="28" customFormat="1" ht="12" x14ac:dyDescent="0.2">
      <c r="A5757" s="717" t="s">
        <v>514</v>
      </c>
      <c r="B5757" s="718" t="s">
        <v>549</v>
      </c>
      <c r="C5757" s="718" t="s">
        <v>147</v>
      </c>
      <c r="D5757" s="718" t="s">
        <v>1613</v>
      </c>
      <c r="E5757" s="719">
        <v>3000</v>
      </c>
      <c r="F5757" s="720" t="s">
        <v>5630</v>
      </c>
      <c r="G5757" s="718" t="s">
        <v>5631</v>
      </c>
      <c r="H5757" s="718" t="s">
        <v>519</v>
      </c>
      <c r="I5757" s="718" t="s">
        <v>520</v>
      </c>
      <c r="J5757" s="718" t="s">
        <v>1147</v>
      </c>
      <c r="K5757" s="721" t="s">
        <v>557</v>
      </c>
      <c r="L5757" s="732">
        <v>7</v>
      </c>
      <c r="M5757" s="733">
        <v>21600</v>
      </c>
      <c r="N5757" s="734" t="s">
        <v>557</v>
      </c>
      <c r="O5757" s="732">
        <v>0</v>
      </c>
      <c r="P5757" s="733">
        <v>0</v>
      </c>
      <c r="Q5757" s="735" t="str">
        <f t="shared" si="182"/>
        <v>13 - INDETERMINADO</v>
      </c>
      <c r="R5757" s="736" t="s">
        <v>523</v>
      </c>
    </row>
    <row r="5758" spans="1:18" s="28" customFormat="1" ht="12" x14ac:dyDescent="0.2">
      <c r="A5758" s="717" t="s">
        <v>514</v>
      </c>
      <c r="B5758" s="718" t="s">
        <v>549</v>
      </c>
      <c r="C5758" s="718" t="s">
        <v>147</v>
      </c>
      <c r="D5758" s="718" t="s">
        <v>881</v>
      </c>
      <c r="E5758" s="719">
        <v>3000</v>
      </c>
      <c r="F5758" s="720" t="s">
        <v>5632</v>
      </c>
      <c r="G5758" s="718" t="s">
        <v>5633</v>
      </c>
      <c r="H5758" s="718" t="s">
        <v>539</v>
      </c>
      <c r="I5758" s="718" t="s">
        <v>528</v>
      </c>
      <c r="J5758" s="718" t="s">
        <v>596</v>
      </c>
      <c r="K5758" s="721" t="s">
        <v>557</v>
      </c>
      <c r="L5758" s="732">
        <v>7</v>
      </c>
      <c r="M5758" s="733">
        <v>21600</v>
      </c>
      <c r="N5758" s="734" t="s">
        <v>557</v>
      </c>
      <c r="O5758" s="732">
        <v>0</v>
      </c>
      <c r="P5758" s="733">
        <v>0</v>
      </c>
      <c r="Q5758" s="735" t="str">
        <f t="shared" si="182"/>
        <v>13 - INDETERMINADO</v>
      </c>
      <c r="R5758" s="736" t="s">
        <v>523</v>
      </c>
    </row>
    <row r="5759" spans="1:18" s="28" customFormat="1" ht="12" x14ac:dyDescent="0.2">
      <c r="A5759" s="717" t="s">
        <v>514</v>
      </c>
      <c r="B5759" s="718" t="s">
        <v>549</v>
      </c>
      <c r="C5759" s="718" t="s">
        <v>147</v>
      </c>
      <c r="D5759" s="718" t="s">
        <v>2833</v>
      </c>
      <c r="E5759" s="719">
        <v>3000</v>
      </c>
      <c r="F5759" s="720" t="s">
        <v>5644</v>
      </c>
      <c r="G5759" s="718" t="s">
        <v>5645</v>
      </c>
      <c r="H5759" s="718" t="s">
        <v>930</v>
      </c>
      <c r="I5759" s="718" t="s">
        <v>528</v>
      </c>
      <c r="J5759" s="718" t="s">
        <v>5646</v>
      </c>
      <c r="K5759" s="721" t="s">
        <v>1153</v>
      </c>
      <c r="L5759" s="732">
        <v>7</v>
      </c>
      <c r="M5759" s="733">
        <v>21600</v>
      </c>
      <c r="N5759" s="734" t="s">
        <v>1153</v>
      </c>
      <c r="O5759" s="732">
        <v>0</v>
      </c>
      <c r="P5759" s="733">
        <v>0</v>
      </c>
      <c r="Q5759" s="735" t="str">
        <f t="shared" si="182"/>
        <v>17 - INDETERMINADO</v>
      </c>
      <c r="R5759" s="736" t="s">
        <v>523</v>
      </c>
    </row>
    <row r="5760" spans="1:18" s="28" customFormat="1" ht="12" x14ac:dyDescent="0.2">
      <c r="A5760" s="717" t="s">
        <v>514</v>
      </c>
      <c r="B5760" s="718" t="s">
        <v>549</v>
      </c>
      <c r="C5760" s="718" t="s">
        <v>147</v>
      </c>
      <c r="D5760" s="718" t="s">
        <v>724</v>
      </c>
      <c r="E5760" s="719">
        <v>3000</v>
      </c>
      <c r="F5760" s="720" t="s">
        <v>5653</v>
      </c>
      <c r="G5760" s="718" t="s">
        <v>5654</v>
      </c>
      <c r="H5760" s="718" t="s">
        <v>527</v>
      </c>
      <c r="I5760" s="718" t="s">
        <v>520</v>
      </c>
      <c r="J5760" s="718" t="s">
        <v>1410</v>
      </c>
      <c r="K5760" s="721" t="s">
        <v>557</v>
      </c>
      <c r="L5760" s="732">
        <v>7</v>
      </c>
      <c r="M5760" s="733">
        <v>21600</v>
      </c>
      <c r="N5760" s="734" t="s">
        <v>557</v>
      </c>
      <c r="O5760" s="732">
        <v>0</v>
      </c>
      <c r="P5760" s="733">
        <v>0</v>
      </c>
      <c r="Q5760" s="735" t="str">
        <f t="shared" si="182"/>
        <v>13 - INDETERMINADO</v>
      </c>
      <c r="R5760" s="736" t="s">
        <v>523</v>
      </c>
    </row>
    <row r="5761" spans="1:18" s="28" customFormat="1" ht="12" x14ac:dyDescent="0.2">
      <c r="A5761" s="717" t="s">
        <v>514</v>
      </c>
      <c r="B5761" s="718" t="s">
        <v>549</v>
      </c>
      <c r="C5761" s="718" t="s">
        <v>147</v>
      </c>
      <c r="D5761" s="718" t="s">
        <v>3325</v>
      </c>
      <c r="E5761" s="719">
        <v>3000</v>
      </c>
      <c r="F5761" s="720" t="s">
        <v>5660</v>
      </c>
      <c r="G5761" s="718" t="s">
        <v>5661</v>
      </c>
      <c r="H5761" s="718" t="s">
        <v>527</v>
      </c>
      <c r="I5761" s="718" t="s">
        <v>520</v>
      </c>
      <c r="J5761" s="718" t="s">
        <v>2476</v>
      </c>
      <c r="K5761" s="721" t="s">
        <v>715</v>
      </c>
      <c r="L5761" s="732">
        <v>7</v>
      </c>
      <c r="M5761" s="733">
        <v>21600</v>
      </c>
      <c r="N5761" s="734" t="s">
        <v>715</v>
      </c>
      <c r="O5761" s="732">
        <v>0</v>
      </c>
      <c r="P5761" s="733">
        <v>0</v>
      </c>
      <c r="Q5761" s="735" t="str">
        <f t="shared" si="182"/>
        <v>14 - INDETERMINADO</v>
      </c>
      <c r="R5761" s="736" t="s">
        <v>523</v>
      </c>
    </row>
    <row r="5762" spans="1:18" s="28" customFormat="1" ht="12" x14ac:dyDescent="0.2">
      <c r="A5762" s="717" t="s">
        <v>514</v>
      </c>
      <c r="B5762" s="718" t="s">
        <v>549</v>
      </c>
      <c r="C5762" s="718" t="s">
        <v>147</v>
      </c>
      <c r="D5762" s="718" t="s">
        <v>1223</v>
      </c>
      <c r="E5762" s="719">
        <v>3000</v>
      </c>
      <c r="F5762" s="720" t="s">
        <v>5662</v>
      </c>
      <c r="G5762" s="718" t="s">
        <v>5663</v>
      </c>
      <c r="H5762" s="718" t="s">
        <v>527</v>
      </c>
      <c r="I5762" s="718" t="s">
        <v>520</v>
      </c>
      <c r="J5762" s="718" t="s">
        <v>3725</v>
      </c>
      <c r="K5762" s="721" t="s">
        <v>557</v>
      </c>
      <c r="L5762" s="732">
        <v>7</v>
      </c>
      <c r="M5762" s="733">
        <v>21600</v>
      </c>
      <c r="N5762" s="734" t="s">
        <v>557</v>
      </c>
      <c r="O5762" s="732">
        <v>0</v>
      </c>
      <c r="P5762" s="733">
        <v>0</v>
      </c>
      <c r="Q5762" s="735" t="str">
        <f t="shared" si="182"/>
        <v>13 - INDETERMINADO</v>
      </c>
      <c r="R5762" s="736" t="s">
        <v>523</v>
      </c>
    </row>
    <row r="5763" spans="1:18" s="28" customFormat="1" ht="12" x14ac:dyDescent="0.2">
      <c r="A5763" s="717" t="s">
        <v>514</v>
      </c>
      <c r="B5763" s="718" t="s">
        <v>549</v>
      </c>
      <c r="C5763" s="718" t="s">
        <v>147</v>
      </c>
      <c r="D5763" s="718" t="s">
        <v>5256</v>
      </c>
      <c r="E5763" s="719">
        <v>6000</v>
      </c>
      <c r="F5763" s="720" t="s">
        <v>5673</v>
      </c>
      <c r="G5763" s="718" t="s">
        <v>5674</v>
      </c>
      <c r="H5763" s="718" t="s">
        <v>519</v>
      </c>
      <c r="I5763" s="718" t="s">
        <v>528</v>
      </c>
      <c r="J5763" s="718" t="s">
        <v>547</v>
      </c>
      <c r="K5763" s="721" t="s">
        <v>557</v>
      </c>
      <c r="L5763" s="732">
        <v>7</v>
      </c>
      <c r="M5763" s="733">
        <v>42600</v>
      </c>
      <c r="N5763" s="734" t="s">
        <v>557</v>
      </c>
      <c r="O5763" s="732">
        <v>0</v>
      </c>
      <c r="P5763" s="733">
        <v>0</v>
      </c>
      <c r="Q5763" s="735" t="str">
        <f t="shared" si="182"/>
        <v>13 - INDETERMINADO</v>
      </c>
      <c r="R5763" s="736" t="s">
        <v>523</v>
      </c>
    </row>
    <row r="5764" spans="1:18" s="28" customFormat="1" ht="12" x14ac:dyDescent="0.2">
      <c r="A5764" s="717" t="s">
        <v>514</v>
      </c>
      <c r="B5764" s="718" t="s">
        <v>549</v>
      </c>
      <c r="C5764" s="718" t="s">
        <v>147</v>
      </c>
      <c r="D5764" s="718" t="s">
        <v>1488</v>
      </c>
      <c r="E5764" s="719">
        <v>3000</v>
      </c>
      <c r="F5764" s="720" t="s">
        <v>5675</v>
      </c>
      <c r="G5764" s="718" t="s">
        <v>5676</v>
      </c>
      <c r="H5764" s="718" t="s">
        <v>539</v>
      </c>
      <c r="I5764" s="718" t="s">
        <v>528</v>
      </c>
      <c r="J5764" s="718" t="s">
        <v>1517</v>
      </c>
      <c r="K5764" s="721" t="s">
        <v>612</v>
      </c>
      <c r="L5764" s="732">
        <v>7</v>
      </c>
      <c r="M5764" s="733">
        <v>21500</v>
      </c>
      <c r="N5764" s="734" t="s">
        <v>612</v>
      </c>
      <c r="O5764" s="732">
        <v>0</v>
      </c>
      <c r="P5764" s="733">
        <v>0</v>
      </c>
      <c r="Q5764" s="735" t="str">
        <f t="shared" si="182"/>
        <v>15 - INDETERMINADO</v>
      </c>
      <c r="R5764" s="736" t="s">
        <v>523</v>
      </c>
    </row>
    <row r="5765" spans="1:18" s="28" customFormat="1" ht="12" x14ac:dyDescent="0.2">
      <c r="A5765" s="717" t="s">
        <v>514</v>
      </c>
      <c r="B5765" s="718" t="s">
        <v>549</v>
      </c>
      <c r="C5765" s="718" t="s">
        <v>147</v>
      </c>
      <c r="D5765" s="718" t="s">
        <v>5677</v>
      </c>
      <c r="E5765" s="719">
        <v>3000</v>
      </c>
      <c r="F5765" s="720" t="s">
        <v>5678</v>
      </c>
      <c r="G5765" s="718" t="s">
        <v>5679</v>
      </c>
      <c r="H5765" s="718" t="s">
        <v>565</v>
      </c>
      <c r="I5765" s="718" t="s">
        <v>528</v>
      </c>
      <c r="J5765" s="718" t="s">
        <v>566</v>
      </c>
      <c r="K5765" s="721" t="s">
        <v>557</v>
      </c>
      <c r="L5765" s="732">
        <v>7</v>
      </c>
      <c r="M5765" s="733">
        <v>21600</v>
      </c>
      <c r="N5765" s="734" t="s">
        <v>557</v>
      </c>
      <c r="O5765" s="732">
        <v>0</v>
      </c>
      <c r="P5765" s="733">
        <v>0</v>
      </c>
      <c r="Q5765" s="735" t="str">
        <f t="shared" si="182"/>
        <v>13 - INDETERMINADO</v>
      </c>
      <c r="R5765" s="736" t="s">
        <v>523</v>
      </c>
    </row>
    <row r="5766" spans="1:18" s="28" customFormat="1" ht="12" x14ac:dyDescent="0.2">
      <c r="A5766" s="717" t="s">
        <v>514</v>
      </c>
      <c r="B5766" s="718" t="s">
        <v>549</v>
      </c>
      <c r="C5766" s="718" t="s">
        <v>147</v>
      </c>
      <c r="D5766" s="718" t="s">
        <v>2965</v>
      </c>
      <c r="E5766" s="719">
        <v>7500</v>
      </c>
      <c r="F5766" s="720" t="s">
        <v>5686</v>
      </c>
      <c r="G5766" s="718" t="s">
        <v>5687</v>
      </c>
      <c r="H5766" s="718" t="s">
        <v>565</v>
      </c>
      <c r="I5766" s="718" t="s">
        <v>528</v>
      </c>
      <c r="J5766" s="718" t="s">
        <v>566</v>
      </c>
      <c r="K5766" s="721" t="s">
        <v>700</v>
      </c>
      <c r="L5766" s="732">
        <v>7</v>
      </c>
      <c r="M5766" s="733">
        <v>53100</v>
      </c>
      <c r="N5766" s="734" t="s">
        <v>700</v>
      </c>
      <c r="O5766" s="732">
        <v>0</v>
      </c>
      <c r="P5766" s="733">
        <v>0</v>
      </c>
      <c r="Q5766" s="735" t="str">
        <f t="shared" si="182"/>
        <v>3 - INDETERMINADO</v>
      </c>
      <c r="R5766" s="736" t="s">
        <v>523</v>
      </c>
    </row>
    <row r="5767" spans="1:18" s="28" customFormat="1" ht="12" x14ac:dyDescent="0.2">
      <c r="A5767" s="717" t="s">
        <v>514</v>
      </c>
      <c r="B5767" s="718" t="s">
        <v>549</v>
      </c>
      <c r="C5767" s="718" t="s">
        <v>147</v>
      </c>
      <c r="D5767" s="718" t="s">
        <v>708</v>
      </c>
      <c r="E5767" s="719">
        <v>3000</v>
      </c>
      <c r="F5767" s="720" t="s">
        <v>5688</v>
      </c>
      <c r="G5767" s="718" t="s">
        <v>5689</v>
      </c>
      <c r="H5767" s="718" t="s">
        <v>539</v>
      </c>
      <c r="I5767" s="718" t="s">
        <v>520</v>
      </c>
      <c r="J5767" s="718" t="s">
        <v>2044</v>
      </c>
      <c r="K5767" s="721" t="s">
        <v>612</v>
      </c>
      <c r="L5767" s="732">
        <v>7</v>
      </c>
      <c r="M5767" s="733">
        <v>21600</v>
      </c>
      <c r="N5767" s="734" t="s">
        <v>612</v>
      </c>
      <c r="O5767" s="732">
        <v>0</v>
      </c>
      <c r="P5767" s="733">
        <v>0</v>
      </c>
      <c r="Q5767" s="735" t="str">
        <f t="shared" si="182"/>
        <v>15 - INDETERMINADO</v>
      </c>
      <c r="R5767" s="736" t="s">
        <v>523</v>
      </c>
    </row>
    <row r="5768" spans="1:18" s="28" customFormat="1" ht="12" x14ac:dyDescent="0.2">
      <c r="A5768" s="717" t="s">
        <v>514</v>
      </c>
      <c r="B5768" s="718" t="s">
        <v>549</v>
      </c>
      <c r="C5768" s="718" t="s">
        <v>147</v>
      </c>
      <c r="D5768" s="718" t="s">
        <v>1132</v>
      </c>
      <c r="E5768" s="719">
        <v>3000</v>
      </c>
      <c r="F5768" s="720" t="s">
        <v>5705</v>
      </c>
      <c r="G5768" s="718" t="s">
        <v>5706</v>
      </c>
      <c r="H5768" s="718" t="s">
        <v>527</v>
      </c>
      <c r="I5768" s="718" t="s">
        <v>528</v>
      </c>
      <c r="J5768" s="718" t="s">
        <v>947</v>
      </c>
      <c r="K5768" s="721" t="s">
        <v>700</v>
      </c>
      <c r="L5768" s="732">
        <v>7</v>
      </c>
      <c r="M5768" s="733">
        <v>21600</v>
      </c>
      <c r="N5768" s="734" t="s">
        <v>700</v>
      </c>
      <c r="O5768" s="732">
        <v>0</v>
      </c>
      <c r="P5768" s="733">
        <v>0</v>
      </c>
      <c r="Q5768" s="735" t="str">
        <f t="shared" si="182"/>
        <v>3 - INDETERMINADO</v>
      </c>
      <c r="R5768" s="736" t="s">
        <v>523</v>
      </c>
    </row>
    <row r="5769" spans="1:18" s="28" customFormat="1" ht="12" x14ac:dyDescent="0.2">
      <c r="A5769" s="717" t="s">
        <v>514</v>
      </c>
      <c r="B5769" s="718" t="s">
        <v>549</v>
      </c>
      <c r="C5769" s="718" t="s">
        <v>147</v>
      </c>
      <c r="D5769" s="718" t="s">
        <v>5724</v>
      </c>
      <c r="E5769" s="719">
        <v>4500</v>
      </c>
      <c r="F5769" s="720" t="s">
        <v>5725</v>
      </c>
      <c r="G5769" s="718" t="s">
        <v>5726</v>
      </c>
      <c r="H5769" s="718" t="s">
        <v>519</v>
      </c>
      <c r="I5769" s="718" t="s">
        <v>528</v>
      </c>
      <c r="J5769" s="718" t="s">
        <v>547</v>
      </c>
      <c r="K5769" s="721" t="s">
        <v>700</v>
      </c>
      <c r="L5769" s="732">
        <v>7</v>
      </c>
      <c r="M5769" s="733">
        <v>32100</v>
      </c>
      <c r="N5769" s="734" t="s">
        <v>700</v>
      </c>
      <c r="O5769" s="732">
        <v>0</v>
      </c>
      <c r="P5769" s="733">
        <v>0</v>
      </c>
      <c r="Q5769" s="735" t="str">
        <f t="shared" si="182"/>
        <v>3 - INDETERMINADO</v>
      </c>
      <c r="R5769" s="736" t="s">
        <v>523</v>
      </c>
    </row>
    <row r="5770" spans="1:18" s="28" customFormat="1" ht="12" x14ac:dyDescent="0.2">
      <c r="A5770" s="717" t="s">
        <v>514</v>
      </c>
      <c r="B5770" s="718" t="s">
        <v>549</v>
      </c>
      <c r="C5770" s="718" t="s">
        <v>147</v>
      </c>
      <c r="D5770" s="718" t="s">
        <v>4893</v>
      </c>
      <c r="E5770" s="719">
        <v>4500</v>
      </c>
      <c r="F5770" s="720" t="s">
        <v>5729</v>
      </c>
      <c r="G5770" s="718" t="s">
        <v>5730</v>
      </c>
      <c r="H5770" s="718" t="s">
        <v>519</v>
      </c>
      <c r="I5770" s="718" t="s">
        <v>528</v>
      </c>
      <c r="J5770" s="718" t="s">
        <v>600</v>
      </c>
      <c r="K5770" s="721" t="s">
        <v>530</v>
      </c>
      <c r="L5770" s="732">
        <v>7</v>
      </c>
      <c r="M5770" s="733">
        <v>32100</v>
      </c>
      <c r="N5770" s="734" t="s">
        <v>530</v>
      </c>
      <c r="O5770" s="732">
        <v>0</v>
      </c>
      <c r="P5770" s="733">
        <v>0</v>
      </c>
      <c r="Q5770" s="735" t="str">
        <f t="shared" si="182"/>
        <v>4 - INDETERMINADO</v>
      </c>
      <c r="R5770" s="736" t="s">
        <v>523</v>
      </c>
    </row>
    <row r="5771" spans="1:18" s="28" customFormat="1" ht="12" x14ac:dyDescent="0.2">
      <c r="A5771" s="717" t="s">
        <v>514</v>
      </c>
      <c r="B5771" s="718" t="s">
        <v>549</v>
      </c>
      <c r="C5771" s="718" t="s">
        <v>147</v>
      </c>
      <c r="D5771" s="718" t="s">
        <v>536</v>
      </c>
      <c r="E5771" s="719">
        <v>3000</v>
      </c>
      <c r="F5771" s="720" t="s">
        <v>5742</v>
      </c>
      <c r="G5771" s="718" t="s">
        <v>5743</v>
      </c>
      <c r="H5771" s="718" t="s">
        <v>930</v>
      </c>
      <c r="I5771" s="718" t="s">
        <v>520</v>
      </c>
      <c r="J5771" s="718" t="s">
        <v>1635</v>
      </c>
      <c r="K5771" s="721" t="s">
        <v>541</v>
      </c>
      <c r="L5771" s="732">
        <v>7</v>
      </c>
      <c r="M5771" s="733">
        <v>21600</v>
      </c>
      <c r="N5771" s="734" t="s">
        <v>541</v>
      </c>
      <c r="O5771" s="732">
        <v>0</v>
      </c>
      <c r="P5771" s="733">
        <v>0</v>
      </c>
      <c r="Q5771" s="735" t="str">
        <f t="shared" si="182"/>
        <v>5 - INDETERMINADO</v>
      </c>
      <c r="R5771" s="736" t="s">
        <v>523</v>
      </c>
    </row>
    <row r="5772" spans="1:18" s="28" customFormat="1" ht="12" x14ac:dyDescent="0.2">
      <c r="A5772" s="717" t="s">
        <v>514</v>
      </c>
      <c r="B5772" s="718" t="s">
        <v>549</v>
      </c>
      <c r="C5772" s="718" t="s">
        <v>147</v>
      </c>
      <c r="D5772" s="718" t="s">
        <v>593</v>
      </c>
      <c r="E5772" s="719">
        <v>3000</v>
      </c>
      <c r="F5772" s="720" t="s">
        <v>5744</v>
      </c>
      <c r="G5772" s="718" t="s">
        <v>5745</v>
      </c>
      <c r="H5772" s="718" t="s">
        <v>527</v>
      </c>
      <c r="I5772" s="718" t="s">
        <v>528</v>
      </c>
      <c r="J5772" s="718" t="s">
        <v>656</v>
      </c>
      <c r="K5772" s="721" t="s">
        <v>557</v>
      </c>
      <c r="L5772" s="732">
        <v>7</v>
      </c>
      <c r="M5772" s="733">
        <v>21600</v>
      </c>
      <c r="N5772" s="734" t="s">
        <v>557</v>
      </c>
      <c r="O5772" s="732">
        <v>0</v>
      </c>
      <c r="P5772" s="733">
        <v>0</v>
      </c>
      <c r="Q5772" s="735" t="str">
        <f t="shared" si="182"/>
        <v>13 - INDETERMINADO</v>
      </c>
      <c r="R5772" s="736" t="s">
        <v>523</v>
      </c>
    </row>
    <row r="5773" spans="1:18" s="28" customFormat="1" ht="12" x14ac:dyDescent="0.2">
      <c r="A5773" s="717" t="s">
        <v>514</v>
      </c>
      <c r="B5773" s="718" t="s">
        <v>549</v>
      </c>
      <c r="C5773" s="718" t="s">
        <v>147</v>
      </c>
      <c r="D5773" s="718" t="s">
        <v>995</v>
      </c>
      <c r="E5773" s="719">
        <v>3000</v>
      </c>
      <c r="F5773" s="720" t="s">
        <v>5746</v>
      </c>
      <c r="G5773" s="718" t="s">
        <v>5747</v>
      </c>
      <c r="H5773" s="718" t="s">
        <v>539</v>
      </c>
      <c r="I5773" s="718" t="s">
        <v>528</v>
      </c>
      <c r="J5773" s="718" t="s">
        <v>596</v>
      </c>
      <c r="K5773" s="721" t="s">
        <v>557</v>
      </c>
      <c r="L5773" s="732">
        <v>7</v>
      </c>
      <c r="M5773" s="733">
        <v>21500</v>
      </c>
      <c r="N5773" s="734" t="s">
        <v>557</v>
      </c>
      <c r="O5773" s="732">
        <v>0</v>
      </c>
      <c r="P5773" s="733">
        <v>0</v>
      </c>
      <c r="Q5773" s="735" t="str">
        <f t="shared" si="182"/>
        <v>13 - INDETERMINADO</v>
      </c>
      <c r="R5773" s="736" t="s">
        <v>523</v>
      </c>
    </row>
    <row r="5774" spans="1:18" s="28" customFormat="1" ht="12" x14ac:dyDescent="0.2">
      <c r="A5774" s="717" t="s">
        <v>514</v>
      </c>
      <c r="B5774" s="718" t="s">
        <v>549</v>
      </c>
      <c r="C5774" s="718" t="s">
        <v>147</v>
      </c>
      <c r="D5774" s="718" t="s">
        <v>618</v>
      </c>
      <c r="E5774" s="719">
        <v>3000</v>
      </c>
      <c r="F5774" s="720" t="s">
        <v>5748</v>
      </c>
      <c r="G5774" s="718" t="s">
        <v>5749</v>
      </c>
      <c r="H5774" s="718" t="s">
        <v>539</v>
      </c>
      <c r="I5774" s="718" t="s">
        <v>520</v>
      </c>
      <c r="J5774" s="718" t="s">
        <v>1491</v>
      </c>
      <c r="K5774" s="721" t="s">
        <v>557</v>
      </c>
      <c r="L5774" s="732">
        <v>7</v>
      </c>
      <c r="M5774" s="733">
        <v>21600</v>
      </c>
      <c r="N5774" s="734" t="s">
        <v>557</v>
      </c>
      <c r="O5774" s="732">
        <v>0</v>
      </c>
      <c r="P5774" s="733">
        <v>0</v>
      </c>
      <c r="Q5774" s="735" t="str">
        <f t="shared" si="182"/>
        <v>13 - INDETERMINADO</v>
      </c>
      <c r="R5774" s="736" t="s">
        <v>523</v>
      </c>
    </row>
    <row r="5775" spans="1:18" s="28" customFormat="1" ht="12" x14ac:dyDescent="0.2">
      <c r="A5775" s="717" t="s">
        <v>514</v>
      </c>
      <c r="B5775" s="718" t="s">
        <v>549</v>
      </c>
      <c r="C5775" s="718" t="s">
        <v>147</v>
      </c>
      <c r="D5775" s="718" t="s">
        <v>3686</v>
      </c>
      <c r="E5775" s="719">
        <v>4500</v>
      </c>
      <c r="F5775" s="720" t="s">
        <v>5750</v>
      </c>
      <c r="G5775" s="718" t="s">
        <v>5751</v>
      </c>
      <c r="H5775" s="718" t="s">
        <v>519</v>
      </c>
      <c r="I5775" s="718" t="s">
        <v>528</v>
      </c>
      <c r="J5775" s="718" t="s">
        <v>600</v>
      </c>
      <c r="K5775" s="721" t="s">
        <v>530</v>
      </c>
      <c r="L5775" s="732">
        <v>7</v>
      </c>
      <c r="M5775" s="733">
        <v>32100</v>
      </c>
      <c r="N5775" s="734" t="s">
        <v>530</v>
      </c>
      <c r="O5775" s="732">
        <v>0</v>
      </c>
      <c r="P5775" s="733">
        <v>0</v>
      </c>
      <c r="Q5775" s="735" t="str">
        <f t="shared" si="182"/>
        <v>4 - INDETERMINADO</v>
      </c>
      <c r="R5775" s="736" t="s">
        <v>523</v>
      </c>
    </row>
    <row r="5776" spans="1:18" s="28" customFormat="1" ht="12" x14ac:dyDescent="0.2">
      <c r="A5776" s="717" t="s">
        <v>514</v>
      </c>
      <c r="B5776" s="718" t="s">
        <v>549</v>
      </c>
      <c r="C5776" s="718" t="s">
        <v>147</v>
      </c>
      <c r="D5776" s="718" t="s">
        <v>5754</v>
      </c>
      <c r="E5776" s="719">
        <v>6000</v>
      </c>
      <c r="F5776" s="720" t="s">
        <v>5755</v>
      </c>
      <c r="G5776" s="718" t="s">
        <v>5756</v>
      </c>
      <c r="H5776" s="718" t="s">
        <v>519</v>
      </c>
      <c r="I5776" s="718" t="s">
        <v>528</v>
      </c>
      <c r="J5776" s="718" t="s">
        <v>600</v>
      </c>
      <c r="K5776" s="721" t="s">
        <v>715</v>
      </c>
      <c r="L5776" s="732">
        <v>7</v>
      </c>
      <c r="M5776" s="733">
        <v>42600</v>
      </c>
      <c r="N5776" s="734" t="s">
        <v>715</v>
      </c>
      <c r="O5776" s="732">
        <v>0</v>
      </c>
      <c r="P5776" s="733">
        <v>0</v>
      </c>
      <c r="Q5776" s="735"/>
      <c r="R5776" s="736" t="s">
        <v>543</v>
      </c>
    </row>
    <row r="5777" spans="1:18" s="28" customFormat="1" ht="12" x14ac:dyDescent="0.2">
      <c r="A5777" s="717" t="s">
        <v>514</v>
      </c>
      <c r="B5777" s="718" t="s">
        <v>549</v>
      </c>
      <c r="C5777" s="718" t="s">
        <v>147</v>
      </c>
      <c r="D5777" s="718" t="s">
        <v>618</v>
      </c>
      <c r="E5777" s="719">
        <v>3000</v>
      </c>
      <c r="F5777" s="720" t="s">
        <v>5759</v>
      </c>
      <c r="G5777" s="718" t="s">
        <v>5760</v>
      </c>
      <c r="H5777" s="718"/>
      <c r="I5777" s="718" t="s">
        <v>520</v>
      </c>
      <c r="J5777" s="718" t="s">
        <v>5761</v>
      </c>
      <c r="K5777" s="721" t="s">
        <v>557</v>
      </c>
      <c r="L5777" s="732">
        <v>7</v>
      </c>
      <c r="M5777" s="733">
        <v>21600</v>
      </c>
      <c r="N5777" s="734" t="s">
        <v>557</v>
      </c>
      <c r="O5777" s="732">
        <v>0</v>
      </c>
      <c r="P5777" s="733">
        <v>0</v>
      </c>
      <c r="Q5777" s="735" t="str">
        <f t="shared" ref="Q5777:Q5784" si="183">+N5777</f>
        <v>13 - INDETERMINADO</v>
      </c>
      <c r="R5777" s="736" t="s">
        <v>523</v>
      </c>
    </row>
    <row r="5778" spans="1:18" s="28" customFormat="1" ht="12" x14ac:dyDescent="0.2">
      <c r="A5778" s="717" t="s">
        <v>514</v>
      </c>
      <c r="B5778" s="718" t="s">
        <v>549</v>
      </c>
      <c r="C5778" s="718" t="s">
        <v>147</v>
      </c>
      <c r="D5778" s="718" t="s">
        <v>724</v>
      </c>
      <c r="E5778" s="719">
        <v>3000</v>
      </c>
      <c r="F5778" s="720" t="s">
        <v>5774</v>
      </c>
      <c r="G5778" s="718" t="s">
        <v>5775</v>
      </c>
      <c r="H5778" s="718" t="s">
        <v>519</v>
      </c>
      <c r="I5778" s="718" t="s">
        <v>528</v>
      </c>
      <c r="J5778" s="718" t="s">
        <v>547</v>
      </c>
      <c r="K5778" s="721" t="s">
        <v>557</v>
      </c>
      <c r="L5778" s="732">
        <v>7</v>
      </c>
      <c r="M5778" s="733">
        <v>21393.33</v>
      </c>
      <c r="N5778" s="734" t="s">
        <v>557</v>
      </c>
      <c r="O5778" s="732">
        <v>0</v>
      </c>
      <c r="P5778" s="733">
        <v>0</v>
      </c>
      <c r="Q5778" s="735" t="str">
        <f t="shared" si="183"/>
        <v>13 - INDETERMINADO</v>
      </c>
      <c r="R5778" s="736" t="s">
        <v>523</v>
      </c>
    </row>
    <row r="5779" spans="1:18" s="28" customFormat="1" ht="12" x14ac:dyDescent="0.2">
      <c r="A5779" s="717" t="s">
        <v>514</v>
      </c>
      <c r="B5779" s="718" t="s">
        <v>549</v>
      </c>
      <c r="C5779" s="718" t="s">
        <v>147</v>
      </c>
      <c r="D5779" s="718" t="s">
        <v>3935</v>
      </c>
      <c r="E5779" s="719">
        <v>2500</v>
      </c>
      <c r="F5779" s="720" t="s">
        <v>5781</v>
      </c>
      <c r="G5779" s="718" t="s">
        <v>5782</v>
      </c>
      <c r="H5779" s="718" t="s">
        <v>571</v>
      </c>
      <c r="I5779" s="718" t="s">
        <v>571</v>
      </c>
      <c r="J5779" s="718" t="s">
        <v>571</v>
      </c>
      <c r="K5779" s="721" t="s">
        <v>535</v>
      </c>
      <c r="L5779" s="732">
        <v>7</v>
      </c>
      <c r="M5779" s="733">
        <v>18016.669999999998</v>
      </c>
      <c r="N5779" s="734" t="s">
        <v>535</v>
      </c>
      <c r="O5779" s="732">
        <v>0</v>
      </c>
      <c r="P5779" s="733">
        <v>0</v>
      </c>
      <c r="Q5779" s="735" t="str">
        <f t="shared" si="183"/>
        <v>12 - INDETERMINADO</v>
      </c>
      <c r="R5779" s="736" t="s">
        <v>523</v>
      </c>
    </row>
    <row r="5780" spans="1:18" s="28" customFormat="1" ht="12" x14ac:dyDescent="0.2">
      <c r="A5780" s="717" t="s">
        <v>514</v>
      </c>
      <c r="B5780" s="718" t="s">
        <v>549</v>
      </c>
      <c r="C5780" s="718" t="s">
        <v>147</v>
      </c>
      <c r="D5780" s="718" t="s">
        <v>618</v>
      </c>
      <c r="E5780" s="719">
        <v>3000</v>
      </c>
      <c r="F5780" s="720" t="s">
        <v>5797</v>
      </c>
      <c r="G5780" s="718" t="s">
        <v>5798</v>
      </c>
      <c r="H5780" s="718" t="s">
        <v>565</v>
      </c>
      <c r="I5780" s="718" t="s">
        <v>528</v>
      </c>
      <c r="J5780" s="718" t="s">
        <v>566</v>
      </c>
      <c r="K5780" s="721" t="s">
        <v>557</v>
      </c>
      <c r="L5780" s="732">
        <v>7</v>
      </c>
      <c r="M5780" s="733">
        <v>21280</v>
      </c>
      <c r="N5780" s="734" t="s">
        <v>557</v>
      </c>
      <c r="O5780" s="732">
        <v>0</v>
      </c>
      <c r="P5780" s="733">
        <v>0</v>
      </c>
      <c r="Q5780" s="735" t="str">
        <f t="shared" si="183"/>
        <v>13 - INDETERMINADO</v>
      </c>
      <c r="R5780" s="736" t="s">
        <v>523</v>
      </c>
    </row>
    <row r="5781" spans="1:18" s="28" customFormat="1" ht="12" x14ac:dyDescent="0.2">
      <c r="A5781" s="717" t="s">
        <v>514</v>
      </c>
      <c r="B5781" s="718" t="s">
        <v>549</v>
      </c>
      <c r="C5781" s="718" t="s">
        <v>147</v>
      </c>
      <c r="D5781" s="718" t="s">
        <v>1132</v>
      </c>
      <c r="E5781" s="719">
        <v>3000</v>
      </c>
      <c r="F5781" s="720" t="s">
        <v>5808</v>
      </c>
      <c r="G5781" s="718" t="s">
        <v>5809</v>
      </c>
      <c r="H5781" s="718" t="s">
        <v>539</v>
      </c>
      <c r="I5781" s="718" t="s">
        <v>520</v>
      </c>
      <c r="J5781" s="718" t="s">
        <v>576</v>
      </c>
      <c r="K5781" s="721" t="s">
        <v>557</v>
      </c>
      <c r="L5781" s="732">
        <v>7</v>
      </c>
      <c r="M5781" s="733">
        <v>21600</v>
      </c>
      <c r="N5781" s="734" t="s">
        <v>557</v>
      </c>
      <c r="O5781" s="732">
        <v>0</v>
      </c>
      <c r="P5781" s="733">
        <v>0</v>
      </c>
      <c r="Q5781" s="735" t="str">
        <f t="shared" si="183"/>
        <v>13 - INDETERMINADO</v>
      </c>
      <c r="R5781" s="736" t="s">
        <v>523</v>
      </c>
    </row>
    <row r="5782" spans="1:18" s="28" customFormat="1" ht="12" x14ac:dyDescent="0.2">
      <c r="A5782" s="717" t="s">
        <v>514</v>
      </c>
      <c r="B5782" s="718" t="s">
        <v>549</v>
      </c>
      <c r="C5782" s="718" t="s">
        <v>147</v>
      </c>
      <c r="D5782" s="718" t="s">
        <v>5818</v>
      </c>
      <c r="E5782" s="719">
        <v>3500</v>
      </c>
      <c r="F5782" s="720" t="s">
        <v>5819</v>
      </c>
      <c r="G5782" s="718" t="s">
        <v>5820</v>
      </c>
      <c r="H5782" s="718" t="s">
        <v>623</v>
      </c>
      <c r="I5782" s="718" t="s">
        <v>1405</v>
      </c>
      <c r="J5782" s="718" t="s">
        <v>1456</v>
      </c>
      <c r="K5782" s="721" t="s">
        <v>700</v>
      </c>
      <c r="L5782" s="732">
        <v>7</v>
      </c>
      <c r="M5782" s="733">
        <v>25100</v>
      </c>
      <c r="N5782" s="734" t="s">
        <v>700</v>
      </c>
      <c r="O5782" s="732">
        <v>0</v>
      </c>
      <c r="P5782" s="733">
        <v>0</v>
      </c>
      <c r="Q5782" s="735" t="str">
        <f t="shared" si="183"/>
        <v>3 - INDETERMINADO</v>
      </c>
      <c r="R5782" s="736" t="s">
        <v>523</v>
      </c>
    </row>
    <row r="5783" spans="1:18" s="28" customFormat="1" ht="12" x14ac:dyDescent="0.2">
      <c r="A5783" s="717" t="s">
        <v>514</v>
      </c>
      <c r="B5783" s="718" t="s">
        <v>549</v>
      </c>
      <c r="C5783" s="718" t="s">
        <v>147</v>
      </c>
      <c r="D5783" s="718" t="s">
        <v>671</v>
      </c>
      <c r="E5783" s="719">
        <v>3000</v>
      </c>
      <c r="F5783" s="720" t="s">
        <v>5828</v>
      </c>
      <c r="G5783" s="718" t="s">
        <v>5829</v>
      </c>
      <c r="H5783" s="718" t="s">
        <v>519</v>
      </c>
      <c r="I5783" s="718" t="s">
        <v>528</v>
      </c>
      <c r="J5783" s="718" t="s">
        <v>547</v>
      </c>
      <c r="K5783" s="721" t="s">
        <v>530</v>
      </c>
      <c r="L5783" s="732">
        <v>7</v>
      </c>
      <c r="M5783" s="733">
        <v>21588.75</v>
      </c>
      <c r="N5783" s="734" t="s">
        <v>530</v>
      </c>
      <c r="O5783" s="732">
        <v>0</v>
      </c>
      <c r="P5783" s="733">
        <v>0</v>
      </c>
      <c r="Q5783" s="735" t="str">
        <f t="shared" si="183"/>
        <v>4 - INDETERMINADO</v>
      </c>
      <c r="R5783" s="736" t="s">
        <v>523</v>
      </c>
    </row>
    <row r="5784" spans="1:18" s="28" customFormat="1" ht="12" x14ac:dyDescent="0.2">
      <c r="A5784" s="717" t="s">
        <v>514</v>
      </c>
      <c r="B5784" s="718" t="s">
        <v>549</v>
      </c>
      <c r="C5784" s="718" t="s">
        <v>147</v>
      </c>
      <c r="D5784" s="718" t="s">
        <v>1343</v>
      </c>
      <c r="E5784" s="719">
        <v>6000</v>
      </c>
      <c r="F5784" s="720" t="s">
        <v>5830</v>
      </c>
      <c r="G5784" s="718" t="s">
        <v>5831</v>
      </c>
      <c r="H5784" s="718" t="s">
        <v>519</v>
      </c>
      <c r="I5784" s="718" t="s">
        <v>528</v>
      </c>
      <c r="J5784" s="718" t="s">
        <v>547</v>
      </c>
      <c r="K5784" s="721" t="s">
        <v>557</v>
      </c>
      <c r="L5784" s="732">
        <v>7</v>
      </c>
      <c r="M5784" s="733">
        <v>42600</v>
      </c>
      <c r="N5784" s="734" t="s">
        <v>557</v>
      </c>
      <c r="O5784" s="732">
        <v>0</v>
      </c>
      <c r="P5784" s="733">
        <v>0</v>
      </c>
      <c r="Q5784" s="735" t="str">
        <f t="shared" si="183"/>
        <v>13 - INDETERMINADO</v>
      </c>
      <c r="R5784" s="736" t="s">
        <v>523</v>
      </c>
    </row>
    <row r="5785" spans="1:18" s="28" customFormat="1" ht="12" x14ac:dyDescent="0.2">
      <c r="A5785" s="717" t="s">
        <v>514</v>
      </c>
      <c r="B5785" s="718" t="s">
        <v>549</v>
      </c>
      <c r="C5785" s="718" t="s">
        <v>147</v>
      </c>
      <c r="D5785" s="718" t="s">
        <v>2838</v>
      </c>
      <c r="E5785" s="719">
        <v>3000</v>
      </c>
      <c r="F5785" s="720" t="s">
        <v>5837</v>
      </c>
      <c r="G5785" s="718" t="s">
        <v>5838</v>
      </c>
      <c r="H5785" s="718" t="s">
        <v>539</v>
      </c>
      <c r="I5785" s="718" t="s">
        <v>528</v>
      </c>
      <c r="J5785" s="718" t="s">
        <v>611</v>
      </c>
      <c r="K5785" s="721" t="s">
        <v>567</v>
      </c>
      <c r="L5785" s="732">
        <v>7</v>
      </c>
      <c r="M5785" s="733">
        <v>19853.330000000002</v>
      </c>
      <c r="N5785" s="734" t="s">
        <v>542</v>
      </c>
      <c r="O5785" s="732">
        <v>0</v>
      </c>
      <c r="P5785" s="733">
        <v>0</v>
      </c>
      <c r="Q5785" s="735"/>
      <c r="R5785" s="736" t="s">
        <v>543</v>
      </c>
    </row>
    <row r="5786" spans="1:18" s="28" customFormat="1" ht="12" x14ac:dyDescent="0.2">
      <c r="A5786" s="717" t="s">
        <v>514</v>
      </c>
      <c r="B5786" s="718" t="s">
        <v>549</v>
      </c>
      <c r="C5786" s="718" t="s">
        <v>147</v>
      </c>
      <c r="D5786" s="718" t="s">
        <v>2300</v>
      </c>
      <c r="E5786" s="719">
        <v>3000</v>
      </c>
      <c r="F5786" s="720" t="s">
        <v>5839</v>
      </c>
      <c r="G5786" s="718" t="s">
        <v>5840</v>
      </c>
      <c r="H5786" s="718"/>
      <c r="I5786" s="718" t="s">
        <v>771</v>
      </c>
      <c r="J5786" s="718" t="s">
        <v>5841</v>
      </c>
      <c r="K5786" s="721" t="s">
        <v>557</v>
      </c>
      <c r="L5786" s="732">
        <v>7</v>
      </c>
      <c r="M5786" s="733">
        <v>21600</v>
      </c>
      <c r="N5786" s="734" t="s">
        <v>557</v>
      </c>
      <c r="O5786" s="732">
        <v>0</v>
      </c>
      <c r="P5786" s="733">
        <v>0</v>
      </c>
      <c r="Q5786" s="735" t="str">
        <f t="shared" ref="Q5786:Q5792" si="184">+N5786</f>
        <v>13 - INDETERMINADO</v>
      </c>
      <c r="R5786" s="736" t="s">
        <v>523</v>
      </c>
    </row>
    <row r="5787" spans="1:18" s="28" customFormat="1" ht="12" x14ac:dyDescent="0.2">
      <c r="A5787" s="717" t="s">
        <v>514</v>
      </c>
      <c r="B5787" s="718" t="s">
        <v>549</v>
      </c>
      <c r="C5787" s="718" t="s">
        <v>147</v>
      </c>
      <c r="D5787" s="718" t="s">
        <v>995</v>
      </c>
      <c r="E5787" s="719">
        <v>3000</v>
      </c>
      <c r="F5787" s="720" t="s">
        <v>5842</v>
      </c>
      <c r="G5787" s="718" t="s">
        <v>5843</v>
      </c>
      <c r="H5787" s="718" t="s">
        <v>565</v>
      </c>
      <c r="I5787" s="718" t="s">
        <v>520</v>
      </c>
      <c r="J5787" s="718" t="s">
        <v>588</v>
      </c>
      <c r="K5787" s="721" t="s">
        <v>530</v>
      </c>
      <c r="L5787" s="732">
        <v>7</v>
      </c>
      <c r="M5787" s="733">
        <v>21600</v>
      </c>
      <c r="N5787" s="734" t="s">
        <v>530</v>
      </c>
      <c r="O5787" s="732">
        <v>0</v>
      </c>
      <c r="P5787" s="733">
        <v>0</v>
      </c>
      <c r="Q5787" s="735" t="str">
        <f t="shared" si="184"/>
        <v>4 - INDETERMINADO</v>
      </c>
      <c r="R5787" s="736" t="s">
        <v>523</v>
      </c>
    </row>
    <row r="5788" spans="1:18" s="28" customFormat="1" ht="12" x14ac:dyDescent="0.2">
      <c r="A5788" s="717" t="s">
        <v>514</v>
      </c>
      <c r="B5788" s="718" t="s">
        <v>549</v>
      </c>
      <c r="C5788" s="718" t="s">
        <v>147</v>
      </c>
      <c r="D5788" s="718" t="s">
        <v>519</v>
      </c>
      <c r="E5788" s="719">
        <v>10000</v>
      </c>
      <c r="F5788" s="720" t="s">
        <v>5850</v>
      </c>
      <c r="G5788" s="718" t="s">
        <v>5851</v>
      </c>
      <c r="H5788" s="718" t="s">
        <v>519</v>
      </c>
      <c r="I5788" s="718" t="s">
        <v>528</v>
      </c>
      <c r="J5788" s="718" t="s">
        <v>600</v>
      </c>
      <c r="K5788" s="721" t="s">
        <v>1906</v>
      </c>
      <c r="L5788" s="732">
        <v>7</v>
      </c>
      <c r="M5788" s="733">
        <v>70600</v>
      </c>
      <c r="N5788" s="734" t="s">
        <v>1906</v>
      </c>
      <c r="O5788" s="732">
        <v>0</v>
      </c>
      <c r="P5788" s="733">
        <v>0</v>
      </c>
      <c r="Q5788" s="735" t="str">
        <f t="shared" si="184"/>
        <v>10 - INDETERMINADO</v>
      </c>
      <c r="R5788" s="736" t="s">
        <v>523</v>
      </c>
    </row>
    <row r="5789" spans="1:18" s="28" customFormat="1" ht="12" x14ac:dyDescent="0.2">
      <c r="A5789" s="717" t="s">
        <v>514</v>
      </c>
      <c r="B5789" s="718" t="s">
        <v>549</v>
      </c>
      <c r="C5789" s="718" t="s">
        <v>147</v>
      </c>
      <c r="D5789" s="718" t="s">
        <v>5857</v>
      </c>
      <c r="E5789" s="719">
        <v>5000</v>
      </c>
      <c r="F5789" s="720" t="s">
        <v>5858</v>
      </c>
      <c r="G5789" s="718" t="s">
        <v>5859</v>
      </c>
      <c r="H5789" s="718" t="s">
        <v>527</v>
      </c>
      <c r="I5789" s="718" t="s">
        <v>528</v>
      </c>
      <c r="J5789" s="718" t="s">
        <v>2030</v>
      </c>
      <c r="K5789" s="721" t="s">
        <v>530</v>
      </c>
      <c r="L5789" s="732">
        <v>7</v>
      </c>
      <c r="M5789" s="733">
        <v>35600</v>
      </c>
      <c r="N5789" s="734" t="s">
        <v>530</v>
      </c>
      <c r="O5789" s="732">
        <v>0</v>
      </c>
      <c r="P5789" s="733">
        <v>0</v>
      </c>
      <c r="Q5789" s="735" t="str">
        <f t="shared" si="184"/>
        <v>4 - INDETERMINADO</v>
      </c>
      <c r="R5789" s="736" t="s">
        <v>523</v>
      </c>
    </row>
    <row r="5790" spans="1:18" s="28" customFormat="1" ht="12" x14ac:dyDescent="0.2">
      <c r="A5790" s="717" t="s">
        <v>514</v>
      </c>
      <c r="B5790" s="718" t="s">
        <v>549</v>
      </c>
      <c r="C5790" s="718" t="s">
        <v>147</v>
      </c>
      <c r="D5790" s="718" t="s">
        <v>5860</v>
      </c>
      <c r="E5790" s="719">
        <v>8500</v>
      </c>
      <c r="F5790" s="720" t="s">
        <v>5861</v>
      </c>
      <c r="G5790" s="718" t="s">
        <v>5862</v>
      </c>
      <c r="H5790" s="718" t="s">
        <v>519</v>
      </c>
      <c r="I5790" s="718" t="s">
        <v>528</v>
      </c>
      <c r="J5790" s="718" t="s">
        <v>600</v>
      </c>
      <c r="K5790" s="721" t="s">
        <v>715</v>
      </c>
      <c r="L5790" s="732">
        <v>7</v>
      </c>
      <c r="M5790" s="733">
        <v>58116.67</v>
      </c>
      <c r="N5790" s="734" t="s">
        <v>715</v>
      </c>
      <c r="O5790" s="732">
        <v>0</v>
      </c>
      <c r="P5790" s="733">
        <v>0</v>
      </c>
      <c r="Q5790" s="735" t="str">
        <f t="shared" si="184"/>
        <v>14 - INDETERMINADO</v>
      </c>
      <c r="R5790" s="736" t="s">
        <v>523</v>
      </c>
    </row>
    <row r="5791" spans="1:18" s="28" customFormat="1" ht="12" x14ac:dyDescent="0.2">
      <c r="A5791" s="717" t="s">
        <v>514</v>
      </c>
      <c r="B5791" s="718" t="s">
        <v>549</v>
      </c>
      <c r="C5791" s="718" t="s">
        <v>147</v>
      </c>
      <c r="D5791" s="718" t="s">
        <v>519</v>
      </c>
      <c r="E5791" s="719">
        <v>7000</v>
      </c>
      <c r="F5791" s="720" t="s">
        <v>5869</v>
      </c>
      <c r="G5791" s="718" t="s">
        <v>5870</v>
      </c>
      <c r="H5791" s="718" t="s">
        <v>519</v>
      </c>
      <c r="I5791" s="718" t="s">
        <v>528</v>
      </c>
      <c r="J5791" s="718" t="s">
        <v>547</v>
      </c>
      <c r="K5791" s="721" t="s">
        <v>557</v>
      </c>
      <c r="L5791" s="732">
        <v>7</v>
      </c>
      <c r="M5791" s="733">
        <v>49600</v>
      </c>
      <c r="N5791" s="734" t="s">
        <v>557</v>
      </c>
      <c r="O5791" s="732">
        <v>0</v>
      </c>
      <c r="P5791" s="733">
        <v>0</v>
      </c>
      <c r="Q5791" s="735" t="str">
        <f t="shared" si="184"/>
        <v>13 - INDETERMINADO</v>
      </c>
      <c r="R5791" s="736" t="s">
        <v>523</v>
      </c>
    </row>
    <row r="5792" spans="1:18" s="28" customFormat="1" ht="12" x14ac:dyDescent="0.2">
      <c r="A5792" s="717" t="s">
        <v>514</v>
      </c>
      <c r="B5792" s="718" t="s">
        <v>549</v>
      </c>
      <c r="C5792" s="718" t="s">
        <v>147</v>
      </c>
      <c r="D5792" s="718" t="s">
        <v>1488</v>
      </c>
      <c r="E5792" s="719">
        <v>3000</v>
      </c>
      <c r="F5792" s="720" t="s">
        <v>5873</v>
      </c>
      <c r="G5792" s="718" t="s">
        <v>5874</v>
      </c>
      <c r="H5792" s="718" t="s">
        <v>930</v>
      </c>
      <c r="I5792" s="718" t="s">
        <v>528</v>
      </c>
      <c r="J5792" s="718" t="s">
        <v>931</v>
      </c>
      <c r="K5792" s="721" t="s">
        <v>612</v>
      </c>
      <c r="L5792" s="732">
        <v>7</v>
      </c>
      <c r="M5792" s="733">
        <v>21600</v>
      </c>
      <c r="N5792" s="734" t="s">
        <v>612</v>
      </c>
      <c r="O5792" s="732">
        <v>0</v>
      </c>
      <c r="P5792" s="733">
        <v>0</v>
      </c>
      <c r="Q5792" s="735" t="str">
        <f t="shared" si="184"/>
        <v>15 - INDETERMINADO</v>
      </c>
      <c r="R5792" s="736" t="s">
        <v>523</v>
      </c>
    </row>
    <row r="5793" spans="1:18" s="28" customFormat="1" ht="12" x14ac:dyDescent="0.2">
      <c r="A5793" s="717" t="s">
        <v>514</v>
      </c>
      <c r="B5793" s="718" t="s">
        <v>549</v>
      </c>
      <c r="C5793" s="718" t="s">
        <v>147</v>
      </c>
      <c r="D5793" s="718" t="s">
        <v>5062</v>
      </c>
      <c r="E5793" s="719">
        <v>7000</v>
      </c>
      <c r="F5793" s="720" t="s">
        <v>5878</v>
      </c>
      <c r="G5793" s="718" t="s">
        <v>5879</v>
      </c>
      <c r="H5793" s="718" t="s">
        <v>527</v>
      </c>
      <c r="I5793" s="718" t="s">
        <v>771</v>
      </c>
      <c r="J5793" s="718" t="s">
        <v>5880</v>
      </c>
      <c r="K5793" s="721" t="s">
        <v>700</v>
      </c>
      <c r="L5793" s="732">
        <v>7</v>
      </c>
      <c r="M5793" s="733">
        <v>49600</v>
      </c>
      <c r="N5793" s="734" t="s">
        <v>700</v>
      </c>
      <c r="O5793" s="732">
        <v>0</v>
      </c>
      <c r="P5793" s="733">
        <v>0</v>
      </c>
      <c r="Q5793" s="735"/>
      <c r="R5793" s="736" t="s">
        <v>543</v>
      </c>
    </row>
    <row r="5794" spans="1:18" s="28" customFormat="1" ht="12" x14ac:dyDescent="0.2">
      <c r="A5794" s="717" t="s">
        <v>514</v>
      </c>
      <c r="B5794" s="718" t="s">
        <v>549</v>
      </c>
      <c r="C5794" s="718" t="s">
        <v>147</v>
      </c>
      <c r="D5794" s="718" t="s">
        <v>5883</v>
      </c>
      <c r="E5794" s="719">
        <v>5000</v>
      </c>
      <c r="F5794" s="720" t="s">
        <v>5884</v>
      </c>
      <c r="G5794" s="718" t="s">
        <v>5885</v>
      </c>
      <c r="H5794" s="718" t="s">
        <v>527</v>
      </c>
      <c r="I5794" s="718" t="s">
        <v>528</v>
      </c>
      <c r="J5794" s="718" t="s">
        <v>5886</v>
      </c>
      <c r="K5794" s="721" t="s">
        <v>557</v>
      </c>
      <c r="L5794" s="732">
        <v>7</v>
      </c>
      <c r="M5794" s="733">
        <v>35600</v>
      </c>
      <c r="N5794" s="734" t="s">
        <v>557</v>
      </c>
      <c r="O5794" s="732">
        <v>0</v>
      </c>
      <c r="P5794" s="733">
        <v>0</v>
      </c>
      <c r="Q5794" s="735" t="str">
        <f t="shared" ref="Q5794:Q5808" si="185">+N5794</f>
        <v>13 - INDETERMINADO</v>
      </c>
      <c r="R5794" s="736" t="s">
        <v>523</v>
      </c>
    </row>
    <row r="5795" spans="1:18" s="28" customFormat="1" ht="12" x14ac:dyDescent="0.2">
      <c r="A5795" s="717" t="s">
        <v>514</v>
      </c>
      <c r="B5795" s="718" t="s">
        <v>549</v>
      </c>
      <c r="C5795" s="718" t="s">
        <v>147</v>
      </c>
      <c r="D5795" s="718" t="s">
        <v>1488</v>
      </c>
      <c r="E5795" s="719">
        <v>3000</v>
      </c>
      <c r="F5795" s="720" t="s">
        <v>5890</v>
      </c>
      <c r="G5795" s="718" t="s">
        <v>5891</v>
      </c>
      <c r="H5795" s="718" t="s">
        <v>539</v>
      </c>
      <c r="I5795" s="718" t="s">
        <v>520</v>
      </c>
      <c r="J5795" s="718" t="s">
        <v>2572</v>
      </c>
      <c r="K5795" s="721" t="s">
        <v>612</v>
      </c>
      <c r="L5795" s="732">
        <v>7</v>
      </c>
      <c r="M5795" s="733">
        <v>21600</v>
      </c>
      <c r="N5795" s="734" t="s">
        <v>612</v>
      </c>
      <c r="O5795" s="732">
        <v>0</v>
      </c>
      <c r="P5795" s="733">
        <v>0</v>
      </c>
      <c r="Q5795" s="735" t="str">
        <f t="shared" si="185"/>
        <v>15 - INDETERMINADO</v>
      </c>
      <c r="R5795" s="736" t="s">
        <v>523</v>
      </c>
    </row>
    <row r="5796" spans="1:18" s="28" customFormat="1" ht="12" x14ac:dyDescent="0.2">
      <c r="A5796" s="717" t="s">
        <v>514</v>
      </c>
      <c r="B5796" s="718" t="s">
        <v>549</v>
      </c>
      <c r="C5796" s="718" t="s">
        <v>147</v>
      </c>
      <c r="D5796" s="718" t="s">
        <v>618</v>
      </c>
      <c r="E5796" s="719">
        <v>3000</v>
      </c>
      <c r="F5796" s="720" t="s">
        <v>5892</v>
      </c>
      <c r="G5796" s="718" t="s">
        <v>5893</v>
      </c>
      <c r="H5796" s="718"/>
      <c r="I5796" s="718" t="s">
        <v>520</v>
      </c>
      <c r="J5796" s="718" t="s">
        <v>5894</v>
      </c>
      <c r="K5796" s="721" t="s">
        <v>557</v>
      </c>
      <c r="L5796" s="732">
        <v>7</v>
      </c>
      <c r="M5796" s="733">
        <v>21600</v>
      </c>
      <c r="N5796" s="734" t="s">
        <v>557</v>
      </c>
      <c r="O5796" s="732">
        <v>0</v>
      </c>
      <c r="P5796" s="733">
        <v>0</v>
      </c>
      <c r="Q5796" s="735" t="str">
        <f t="shared" si="185"/>
        <v>13 - INDETERMINADO</v>
      </c>
      <c r="R5796" s="736" t="s">
        <v>523</v>
      </c>
    </row>
    <row r="5797" spans="1:18" s="28" customFormat="1" ht="12" x14ac:dyDescent="0.2">
      <c r="A5797" s="717" t="s">
        <v>514</v>
      </c>
      <c r="B5797" s="718" t="s">
        <v>549</v>
      </c>
      <c r="C5797" s="718" t="s">
        <v>147</v>
      </c>
      <c r="D5797" s="718" t="s">
        <v>3757</v>
      </c>
      <c r="E5797" s="719">
        <v>3000</v>
      </c>
      <c r="F5797" s="720" t="s">
        <v>5895</v>
      </c>
      <c r="G5797" s="718" t="s">
        <v>5896</v>
      </c>
      <c r="H5797" s="718" t="s">
        <v>527</v>
      </c>
      <c r="I5797" s="718" t="s">
        <v>528</v>
      </c>
      <c r="J5797" s="718" t="s">
        <v>656</v>
      </c>
      <c r="K5797" s="721" t="s">
        <v>557</v>
      </c>
      <c r="L5797" s="732">
        <v>7</v>
      </c>
      <c r="M5797" s="733">
        <v>21600</v>
      </c>
      <c r="N5797" s="734" t="s">
        <v>557</v>
      </c>
      <c r="O5797" s="732">
        <v>0</v>
      </c>
      <c r="P5797" s="733">
        <v>0</v>
      </c>
      <c r="Q5797" s="735" t="str">
        <f t="shared" si="185"/>
        <v>13 - INDETERMINADO</v>
      </c>
      <c r="R5797" s="736" t="s">
        <v>523</v>
      </c>
    </row>
    <row r="5798" spans="1:18" s="28" customFormat="1" ht="12" x14ac:dyDescent="0.2">
      <c r="A5798" s="717" t="s">
        <v>514</v>
      </c>
      <c r="B5798" s="718" t="s">
        <v>549</v>
      </c>
      <c r="C5798" s="718" t="s">
        <v>147</v>
      </c>
      <c r="D5798" s="718" t="s">
        <v>804</v>
      </c>
      <c r="E5798" s="719">
        <v>3000</v>
      </c>
      <c r="F5798" s="720" t="s">
        <v>5902</v>
      </c>
      <c r="G5798" s="718" t="s">
        <v>5903</v>
      </c>
      <c r="H5798" s="718" t="s">
        <v>539</v>
      </c>
      <c r="I5798" s="718" t="s">
        <v>528</v>
      </c>
      <c r="J5798" s="718" t="s">
        <v>596</v>
      </c>
      <c r="K5798" s="721" t="s">
        <v>530</v>
      </c>
      <c r="L5798" s="732">
        <v>7</v>
      </c>
      <c r="M5798" s="733">
        <v>21500</v>
      </c>
      <c r="N5798" s="734" t="s">
        <v>530</v>
      </c>
      <c r="O5798" s="732">
        <v>0</v>
      </c>
      <c r="P5798" s="733">
        <v>0</v>
      </c>
      <c r="Q5798" s="735" t="str">
        <f t="shared" si="185"/>
        <v>4 - INDETERMINADO</v>
      </c>
      <c r="R5798" s="736" t="s">
        <v>523</v>
      </c>
    </row>
    <row r="5799" spans="1:18" s="28" customFormat="1" ht="12" x14ac:dyDescent="0.2">
      <c r="A5799" s="717" t="s">
        <v>514</v>
      </c>
      <c r="B5799" s="718" t="s">
        <v>549</v>
      </c>
      <c r="C5799" s="718" t="s">
        <v>147</v>
      </c>
      <c r="D5799" s="718" t="s">
        <v>804</v>
      </c>
      <c r="E5799" s="719">
        <v>3000</v>
      </c>
      <c r="F5799" s="720" t="s">
        <v>5904</v>
      </c>
      <c r="G5799" s="718" t="s">
        <v>5905</v>
      </c>
      <c r="H5799" s="718" t="s">
        <v>519</v>
      </c>
      <c r="I5799" s="718" t="s">
        <v>520</v>
      </c>
      <c r="J5799" s="718" t="s">
        <v>534</v>
      </c>
      <c r="K5799" s="721" t="s">
        <v>530</v>
      </c>
      <c r="L5799" s="732">
        <v>7</v>
      </c>
      <c r="M5799" s="733">
        <v>21500</v>
      </c>
      <c r="N5799" s="734" t="s">
        <v>530</v>
      </c>
      <c r="O5799" s="732">
        <v>0</v>
      </c>
      <c r="P5799" s="733">
        <v>0</v>
      </c>
      <c r="Q5799" s="735" t="str">
        <f t="shared" si="185"/>
        <v>4 - INDETERMINADO</v>
      </c>
      <c r="R5799" s="736" t="s">
        <v>523</v>
      </c>
    </row>
    <row r="5800" spans="1:18" s="28" customFormat="1" ht="12" x14ac:dyDescent="0.2">
      <c r="A5800" s="717" t="s">
        <v>514</v>
      </c>
      <c r="B5800" s="718" t="s">
        <v>549</v>
      </c>
      <c r="C5800" s="718" t="s">
        <v>147</v>
      </c>
      <c r="D5800" s="718" t="s">
        <v>585</v>
      </c>
      <c r="E5800" s="719">
        <v>3000</v>
      </c>
      <c r="F5800" s="720" t="s">
        <v>5906</v>
      </c>
      <c r="G5800" s="718" t="s">
        <v>5907</v>
      </c>
      <c r="H5800" s="718" t="s">
        <v>539</v>
      </c>
      <c r="I5800" s="718" t="s">
        <v>528</v>
      </c>
      <c r="J5800" s="718" t="s">
        <v>596</v>
      </c>
      <c r="K5800" s="721" t="s">
        <v>557</v>
      </c>
      <c r="L5800" s="732">
        <v>7</v>
      </c>
      <c r="M5800" s="733">
        <v>21600</v>
      </c>
      <c r="N5800" s="734" t="s">
        <v>557</v>
      </c>
      <c r="O5800" s="732">
        <v>0</v>
      </c>
      <c r="P5800" s="733">
        <v>0</v>
      </c>
      <c r="Q5800" s="735" t="str">
        <f t="shared" si="185"/>
        <v>13 - INDETERMINADO</v>
      </c>
      <c r="R5800" s="736" t="s">
        <v>523</v>
      </c>
    </row>
    <row r="5801" spans="1:18" s="28" customFormat="1" ht="12" x14ac:dyDescent="0.2">
      <c r="A5801" s="717" t="s">
        <v>514</v>
      </c>
      <c r="B5801" s="718" t="s">
        <v>549</v>
      </c>
      <c r="C5801" s="718" t="s">
        <v>147</v>
      </c>
      <c r="D5801" s="718" t="s">
        <v>5107</v>
      </c>
      <c r="E5801" s="719">
        <v>2500</v>
      </c>
      <c r="F5801" s="720" t="s">
        <v>5917</v>
      </c>
      <c r="G5801" s="718" t="s">
        <v>5918</v>
      </c>
      <c r="H5801" s="718" t="s">
        <v>539</v>
      </c>
      <c r="I5801" s="718" t="s">
        <v>520</v>
      </c>
      <c r="J5801" s="718" t="s">
        <v>576</v>
      </c>
      <c r="K5801" s="721" t="s">
        <v>700</v>
      </c>
      <c r="L5801" s="732">
        <v>7</v>
      </c>
      <c r="M5801" s="733">
        <v>18100</v>
      </c>
      <c r="N5801" s="734" t="s">
        <v>700</v>
      </c>
      <c r="O5801" s="732">
        <v>0</v>
      </c>
      <c r="P5801" s="733">
        <v>0</v>
      </c>
      <c r="Q5801" s="735" t="str">
        <f t="shared" si="185"/>
        <v>3 - INDETERMINADO</v>
      </c>
      <c r="R5801" s="736" t="s">
        <v>523</v>
      </c>
    </row>
    <row r="5802" spans="1:18" s="28" customFormat="1" ht="12" x14ac:dyDescent="0.2">
      <c r="A5802" s="717" t="s">
        <v>514</v>
      </c>
      <c r="B5802" s="718" t="s">
        <v>549</v>
      </c>
      <c r="C5802" s="718" t="s">
        <v>147</v>
      </c>
      <c r="D5802" s="718" t="s">
        <v>1576</v>
      </c>
      <c r="E5802" s="719">
        <v>3000</v>
      </c>
      <c r="F5802" s="720" t="s">
        <v>5919</v>
      </c>
      <c r="G5802" s="718" t="s">
        <v>5920</v>
      </c>
      <c r="H5802" s="718" t="s">
        <v>519</v>
      </c>
      <c r="I5802" s="718" t="s">
        <v>520</v>
      </c>
      <c r="J5802" s="718" t="s">
        <v>534</v>
      </c>
      <c r="K5802" s="721" t="s">
        <v>530</v>
      </c>
      <c r="L5802" s="732">
        <v>7</v>
      </c>
      <c r="M5802" s="733">
        <v>21425.62</v>
      </c>
      <c r="N5802" s="734" t="s">
        <v>530</v>
      </c>
      <c r="O5802" s="732">
        <v>0</v>
      </c>
      <c r="P5802" s="733">
        <v>0</v>
      </c>
      <c r="Q5802" s="735" t="str">
        <f t="shared" si="185"/>
        <v>4 - INDETERMINADO</v>
      </c>
      <c r="R5802" s="736" t="s">
        <v>523</v>
      </c>
    </row>
    <row r="5803" spans="1:18" s="28" customFormat="1" ht="12" x14ac:dyDescent="0.2">
      <c r="A5803" s="717" t="s">
        <v>514</v>
      </c>
      <c r="B5803" s="718" t="s">
        <v>549</v>
      </c>
      <c r="C5803" s="718" t="s">
        <v>147</v>
      </c>
      <c r="D5803" s="718" t="s">
        <v>5933</v>
      </c>
      <c r="E5803" s="719">
        <v>3000</v>
      </c>
      <c r="F5803" s="720" t="s">
        <v>5934</v>
      </c>
      <c r="G5803" s="718" t="s">
        <v>5935</v>
      </c>
      <c r="H5803" s="718" t="s">
        <v>527</v>
      </c>
      <c r="I5803" s="718" t="s">
        <v>520</v>
      </c>
      <c r="J5803" s="718" t="s">
        <v>1152</v>
      </c>
      <c r="K5803" s="721" t="s">
        <v>557</v>
      </c>
      <c r="L5803" s="732">
        <v>7</v>
      </c>
      <c r="M5803" s="733">
        <v>21600</v>
      </c>
      <c r="N5803" s="734" t="s">
        <v>557</v>
      </c>
      <c r="O5803" s="732">
        <v>0</v>
      </c>
      <c r="P5803" s="733">
        <v>0</v>
      </c>
      <c r="Q5803" s="735" t="str">
        <f t="shared" si="185"/>
        <v>13 - INDETERMINADO</v>
      </c>
      <c r="R5803" s="736" t="s">
        <v>523</v>
      </c>
    </row>
    <row r="5804" spans="1:18" s="28" customFormat="1" ht="12" x14ac:dyDescent="0.2">
      <c r="A5804" s="717" t="s">
        <v>514</v>
      </c>
      <c r="B5804" s="718" t="s">
        <v>549</v>
      </c>
      <c r="C5804" s="718" t="s">
        <v>147</v>
      </c>
      <c r="D5804" s="718" t="s">
        <v>536</v>
      </c>
      <c r="E5804" s="719">
        <v>3000</v>
      </c>
      <c r="F5804" s="720" t="s">
        <v>5950</v>
      </c>
      <c r="G5804" s="718" t="s">
        <v>5951</v>
      </c>
      <c r="H5804" s="718" t="s">
        <v>519</v>
      </c>
      <c r="I5804" s="718" t="s">
        <v>520</v>
      </c>
      <c r="J5804" s="718" t="s">
        <v>5952</v>
      </c>
      <c r="K5804" s="721" t="s">
        <v>541</v>
      </c>
      <c r="L5804" s="732">
        <v>7</v>
      </c>
      <c r="M5804" s="733">
        <v>20900</v>
      </c>
      <c r="N5804" s="734" t="s">
        <v>541</v>
      </c>
      <c r="O5804" s="732">
        <v>0</v>
      </c>
      <c r="P5804" s="733">
        <v>0</v>
      </c>
      <c r="Q5804" s="735" t="str">
        <f t="shared" si="185"/>
        <v>5 - INDETERMINADO</v>
      </c>
      <c r="R5804" s="736" t="s">
        <v>523</v>
      </c>
    </row>
    <row r="5805" spans="1:18" s="28" customFormat="1" ht="12" x14ac:dyDescent="0.2">
      <c r="A5805" s="717" t="s">
        <v>514</v>
      </c>
      <c r="B5805" s="718" t="s">
        <v>549</v>
      </c>
      <c r="C5805" s="718" t="s">
        <v>147</v>
      </c>
      <c r="D5805" s="718" t="s">
        <v>5956</v>
      </c>
      <c r="E5805" s="719">
        <v>10000</v>
      </c>
      <c r="F5805" s="720" t="s">
        <v>5957</v>
      </c>
      <c r="G5805" s="718" t="s">
        <v>5958</v>
      </c>
      <c r="H5805" s="718" t="s">
        <v>565</v>
      </c>
      <c r="I5805" s="718" t="s">
        <v>528</v>
      </c>
      <c r="J5805" s="718" t="s">
        <v>566</v>
      </c>
      <c r="K5805" s="721" t="s">
        <v>785</v>
      </c>
      <c r="L5805" s="732">
        <v>7</v>
      </c>
      <c r="M5805" s="733">
        <v>70600</v>
      </c>
      <c r="N5805" s="734" t="s">
        <v>785</v>
      </c>
      <c r="O5805" s="732">
        <v>0</v>
      </c>
      <c r="P5805" s="733">
        <v>0</v>
      </c>
      <c r="Q5805" s="735" t="str">
        <f t="shared" si="185"/>
        <v>11 - INDETERMINADO</v>
      </c>
      <c r="R5805" s="736" t="s">
        <v>523</v>
      </c>
    </row>
    <row r="5806" spans="1:18" s="28" customFormat="1" ht="12" x14ac:dyDescent="0.2">
      <c r="A5806" s="717" t="s">
        <v>514</v>
      </c>
      <c r="B5806" s="718" t="s">
        <v>549</v>
      </c>
      <c r="C5806" s="718" t="s">
        <v>147</v>
      </c>
      <c r="D5806" s="718" t="s">
        <v>1269</v>
      </c>
      <c r="E5806" s="719">
        <v>5000</v>
      </c>
      <c r="F5806" s="720" t="s">
        <v>5959</v>
      </c>
      <c r="G5806" s="718" t="s">
        <v>5960</v>
      </c>
      <c r="H5806" s="718" t="s">
        <v>519</v>
      </c>
      <c r="I5806" s="718" t="s">
        <v>528</v>
      </c>
      <c r="J5806" s="718" t="s">
        <v>600</v>
      </c>
      <c r="K5806" s="721" t="s">
        <v>612</v>
      </c>
      <c r="L5806" s="732">
        <v>7</v>
      </c>
      <c r="M5806" s="733">
        <v>34798.83</v>
      </c>
      <c r="N5806" s="734" t="s">
        <v>612</v>
      </c>
      <c r="O5806" s="732">
        <v>0</v>
      </c>
      <c r="P5806" s="733">
        <v>0</v>
      </c>
      <c r="Q5806" s="735" t="str">
        <f t="shared" si="185"/>
        <v>15 - INDETERMINADO</v>
      </c>
      <c r="R5806" s="736" t="s">
        <v>523</v>
      </c>
    </row>
    <row r="5807" spans="1:18" s="28" customFormat="1" ht="12" x14ac:dyDescent="0.2">
      <c r="A5807" s="717" t="s">
        <v>514</v>
      </c>
      <c r="B5807" s="718" t="s">
        <v>549</v>
      </c>
      <c r="C5807" s="718" t="s">
        <v>147</v>
      </c>
      <c r="D5807" s="718" t="s">
        <v>804</v>
      </c>
      <c r="E5807" s="719">
        <v>3000</v>
      </c>
      <c r="F5807" s="720" t="s">
        <v>5961</v>
      </c>
      <c r="G5807" s="718" t="s">
        <v>5962</v>
      </c>
      <c r="H5807" s="718" t="s">
        <v>519</v>
      </c>
      <c r="I5807" s="718" t="s">
        <v>528</v>
      </c>
      <c r="J5807" s="718" t="s">
        <v>547</v>
      </c>
      <c r="K5807" s="721" t="s">
        <v>530</v>
      </c>
      <c r="L5807" s="732">
        <v>7</v>
      </c>
      <c r="M5807" s="733">
        <v>21372.55</v>
      </c>
      <c r="N5807" s="734" t="s">
        <v>530</v>
      </c>
      <c r="O5807" s="732">
        <v>0</v>
      </c>
      <c r="P5807" s="733">
        <v>0</v>
      </c>
      <c r="Q5807" s="735" t="str">
        <f t="shared" si="185"/>
        <v>4 - INDETERMINADO</v>
      </c>
      <c r="R5807" s="736" t="s">
        <v>523</v>
      </c>
    </row>
    <row r="5808" spans="1:18" s="28" customFormat="1" ht="12" x14ac:dyDescent="0.2">
      <c r="A5808" s="717" t="s">
        <v>514</v>
      </c>
      <c r="B5808" s="718" t="s">
        <v>549</v>
      </c>
      <c r="C5808" s="718" t="s">
        <v>147</v>
      </c>
      <c r="D5808" s="718" t="s">
        <v>5967</v>
      </c>
      <c r="E5808" s="719">
        <v>6000</v>
      </c>
      <c r="F5808" s="720" t="s">
        <v>5968</v>
      </c>
      <c r="G5808" s="718" t="s">
        <v>5969</v>
      </c>
      <c r="H5808" s="718" t="s">
        <v>527</v>
      </c>
      <c r="I5808" s="718" t="s">
        <v>528</v>
      </c>
      <c r="J5808" s="718" t="s">
        <v>947</v>
      </c>
      <c r="K5808" s="721" t="s">
        <v>541</v>
      </c>
      <c r="L5808" s="732">
        <v>7</v>
      </c>
      <c r="M5808" s="733">
        <v>42600</v>
      </c>
      <c r="N5808" s="734" t="s">
        <v>541</v>
      </c>
      <c r="O5808" s="732">
        <v>0</v>
      </c>
      <c r="P5808" s="733">
        <v>0</v>
      </c>
      <c r="Q5808" s="735" t="str">
        <f t="shared" si="185"/>
        <v>5 - INDETERMINADO</v>
      </c>
      <c r="R5808" s="736" t="s">
        <v>523</v>
      </c>
    </row>
    <row r="5809" spans="1:18" s="28" customFormat="1" ht="12" x14ac:dyDescent="0.2">
      <c r="A5809" s="717" t="s">
        <v>514</v>
      </c>
      <c r="B5809" s="718" t="s">
        <v>549</v>
      </c>
      <c r="C5809" s="718" t="s">
        <v>147</v>
      </c>
      <c r="D5809" s="718" t="s">
        <v>3325</v>
      </c>
      <c r="E5809" s="719">
        <v>3000</v>
      </c>
      <c r="F5809" s="720" t="s">
        <v>5975</v>
      </c>
      <c r="G5809" s="718" t="s">
        <v>5976</v>
      </c>
      <c r="H5809" s="718" t="s">
        <v>519</v>
      </c>
      <c r="I5809" s="718" t="s">
        <v>520</v>
      </c>
      <c r="J5809" s="718" t="s">
        <v>534</v>
      </c>
      <c r="K5809" s="721" t="s">
        <v>715</v>
      </c>
      <c r="L5809" s="732">
        <v>7</v>
      </c>
      <c r="M5809" s="733">
        <v>21600</v>
      </c>
      <c r="N5809" s="734" t="s">
        <v>715</v>
      </c>
      <c r="O5809" s="732">
        <v>0</v>
      </c>
      <c r="P5809" s="733">
        <v>0</v>
      </c>
      <c r="Q5809" s="735"/>
      <c r="R5809" s="736" t="s">
        <v>543</v>
      </c>
    </row>
    <row r="5810" spans="1:18" s="28" customFormat="1" ht="12" x14ac:dyDescent="0.2">
      <c r="A5810" s="717" t="s">
        <v>514</v>
      </c>
      <c r="B5810" s="718" t="s">
        <v>549</v>
      </c>
      <c r="C5810" s="718" t="s">
        <v>147</v>
      </c>
      <c r="D5810" s="718" t="s">
        <v>3396</v>
      </c>
      <c r="E5810" s="719">
        <v>6000</v>
      </c>
      <c r="F5810" s="720" t="s">
        <v>5980</v>
      </c>
      <c r="G5810" s="718" t="s">
        <v>5981</v>
      </c>
      <c r="H5810" s="718" t="s">
        <v>519</v>
      </c>
      <c r="I5810" s="718" t="s">
        <v>528</v>
      </c>
      <c r="J5810" s="718" t="s">
        <v>547</v>
      </c>
      <c r="K5810" s="721" t="s">
        <v>557</v>
      </c>
      <c r="L5810" s="732">
        <v>7</v>
      </c>
      <c r="M5810" s="733">
        <v>42600</v>
      </c>
      <c r="N5810" s="734" t="s">
        <v>557</v>
      </c>
      <c r="O5810" s="732">
        <v>0</v>
      </c>
      <c r="P5810" s="733">
        <v>0</v>
      </c>
      <c r="Q5810" s="735" t="str">
        <f>+N5810</f>
        <v>13 - INDETERMINADO</v>
      </c>
      <c r="R5810" s="736" t="s">
        <v>523</v>
      </c>
    </row>
    <row r="5811" spans="1:18" s="28" customFormat="1" ht="12" x14ac:dyDescent="0.2">
      <c r="A5811" s="717" t="s">
        <v>514</v>
      </c>
      <c r="B5811" s="718" t="s">
        <v>549</v>
      </c>
      <c r="C5811" s="718" t="s">
        <v>147</v>
      </c>
      <c r="D5811" s="718" t="s">
        <v>5987</v>
      </c>
      <c r="E5811" s="719">
        <v>6000</v>
      </c>
      <c r="F5811" s="720" t="s">
        <v>5988</v>
      </c>
      <c r="G5811" s="718" t="s">
        <v>5989</v>
      </c>
      <c r="H5811" s="718" t="s">
        <v>519</v>
      </c>
      <c r="I5811" s="718" t="s">
        <v>528</v>
      </c>
      <c r="J5811" s="718" t="s">
        <v>547</v>
      </c>
      <c r="K5811" s="721" t="s">
        <v>557</v>
      </c>
      <c r="L5811" s="732">
        <v>7</v>
      </c>
      <c r="M5811" s="733">
        <v>41457.22</v>
      </c>
      <c r="N5811" s="734" t="s">
        <v>557</v>
      </c>
      <c r="O5811" s="732">
        <v>0</v>
      </c>
      <c r="P5811" s="733">
        <v>0</v>
      </c>
      <c r="Q5811" s="735" t="str">
        <f>+N5811</f>
        <v>13 - INDETERMINADO</v>
      </c>
      <c r="R5811" s="736" t="s">
        <v>523</v>
      </c>
    </row>
    <row r="5812" spans="1:18" s="28" customFormat="1" ht="12" x14ac:dyDescent="0.2">
      <c r="A5812" s="717" t="s">
        <v>514</v>
      </c>
      <c r="B5812" s="718" t="s">
        <v>549</v>
      </c>
      <c r="C5812" s="718" t="s">
        <v>147</v>
      </c>
      <c r="D5812" s="718" t="s">
        <v>6011</v>
      </c>
      <c r="E5812" s="719">
        <v>6000</v>
      </c>
      <c r="F5812" s="720" t="s">
        <v>6012</v>
      </c>
      <c r="G5812" s="718" t="s">
        <v>6013</v>
      </c>
      <c r="H5812" s="718" t="s">
        <v>519</v>
      </c>
      <c r="I5812" s="718" t="s">
        <v>528</v>
      </c>
      <c r="J5812" s="718" t="s">
        <v>600</v>
      </c>
      <c r="K5812" s="721" t="s">
        <v>715</v>
      </c>
      <c r="L5812" s="732">
        <v>7</v>
      </c>
      <c r="M5812" s="733">
        <v>42600</v>
      </c>
      <c r="N5812" s="734" t="s">
        <v>715</v>
      </c>
      <c r="O5812" s="732">
        <v>0</v>
      </c>
      <c r="P5812" s="733">
        <v>0</v>
      </c>
      <c r="Q5812" s="735" t="str">
        <f>+N5812</f>
        <v>14 - INDETERMINADO</v>
      </c>
      <c r="R5812" s="736" t="s">
        <v>523</v>
      </c>
    </row>
    <row r="5813" spans="1:18" s="28" customFormat="1" ht="12" x14ac:dyDescent="0.2">
      <c r="A5813" s="717" t="s">
        <v>514</v>
      </c>
      <c r="B5813" s="718" t="s">
        <v>549</v>
      </c>
      <c r="C5813" s="718" t="s">
        <v>147</v>
      </c>
      <c r="D5813" s="718" t="s">
        <v>585</v>
      </c>
      <c r="E5813" s="719">
        <v>3000</v>
      </c>
      <c r="F5813" s="720" t="s">
        <v>6018</v>
      </c>
      <c r="G5813" s="718" t="s">
        <v>6019</v>
      </c>
      <c r="H5813" s="718"/>
      <c r="I5813" s="718" t="s">
        <v>520</v>
      </c>
      <c r="J5813" s="718" t="s">
        <v>6020</v>
      </c>
      <c r="K5813" s="721" t="s">
        <v>557</v>
      </c>
      <c r="L5813" s="732">
        <v>7</v>
      </c>
      <c r="M5813" s="733">
        <v>21600</v>
      </c>
      <c r="N5813" s="734" t="s">
        <v>557</v>
      </c>
      <c r="O5813" s="732">
        <v>0</v>
      </c>
      <c r="P5813" s="733">
        <v>0</v>
      </c>
      <c r="Q5813" s="735" t="str">
        <f>+N5813</f>
        <v>13 - INDETERMINADO</v>
      </c>
      <c r="R5813" s="736" t="s">
        <v>523</v>
      </c>
    </row>
    <row r="5814" spans="1:18" s="28" customFormat="1" ht="12" x14ac:dyDescent="0.2">
      <c r="A5814" s="717" t="s">
        <v>514</v>
      </c>
      <c r="B5814" s="718" t="s">
        <v>549</v>
      </c>
      <c r="C5814" s="718" t="s">
        <v>147</v>
      </c>
      <c r="D5814" s="718" t="s">
        <v>589</v>
      </c>
      <c r="E5814" s="719">
        <v>3000</v>
      </c>
      <c r="F5814" s="720" t="s">
        <v>6021</v>
      </c>
      <c r="G5814" s="718" t="s">
        <v>6022</v>
      </c>
      <c r="H5814" s="718" t="s">
        <v>519</v>
      </c>
      <c r="I5814" s="718" t="s">
        <v>520</v>
      </c>
      <c r="J5814" s="718" t="s">
        <v>534</v>
      </c>
      <c r="K5814" s="721" t="s">
        <v>700</v>
      </c>
      <c r="L5814" s="732">
        <v>7</v>
      </c>
      <c r="M5814" s="733">
        <v>21600</v>
      </c>
      <c r="N5814" s="734" t="s">
        <v>542</v>
      </c>
      <c r="O5814" s="732">
        <v>0</v>
      </c>
      <c r="P5814" s="733">
        <v>0</v>
      </c>
      <c r="Q5814" s="735"/>
      <c r="R5814" s="736" t="s">
        <v>543</v>
      </c>
    </row>
    <row r="5815" spans="1:18" s="28" customFormat="1" ht="12" x14ac:dyDescent="0.2">
      <c r="A5815" s="717" t="s">
        <v>514</v>
      </c>
      <c r="B5815" s="718" t="s">
        <v>549</v>
      </c>
      <c r="C5815" s="718" t="s">
        <v>147</v>
      </c>
      <c r="D5815" s="718" t="s">
        <v>1540</v>
      </c>
      <c r="E5815" s="719">
        <v>5000</v>
      </c>
      <c r="F5815" s="720" t="s">
        <v>6038</v>
      </c>
      <c r="G5815" s="718" t="s">
        <v>6039</v>
      </c>
      <c r="H5815" s="718" t="s">
        <v>539</v>
      </c>
      <c r="I5815" s="718" t="s">
        <v>528</v>
      </c>
      <c r="J5815" s="718" t="s">
        <v>1684</v>
      </c>
      <c r="K5815" s="721" t="s">
        <v>557</v>
      </c>
      <c r="L5815" s="732">
        <v>7</v>
      </c>
      <c r="M5815" s="733">
        <v>27921.8</v>
      </c>
      <c r="N5815" s="734" t="s">
        <v>557</v>
      </c>
      <c r="O5815" s="732">
        <v>0</v>
      </c>
      <c r="P5815" s="733">
        <v>0</v>
      </c>
      <c r="Q5815" s="735" t="str">
        <f t="shared" ref="Q5815:Q5847" si="186">+N5815</f>
        <v>13 - INDETERMINADO</v>
      </c>
      <c r="R5815" s="736" t="s">
        <v>523</v>
      </c>
    </row>
    <row r="5816" spans="1:18" s="28" customFormat="1" ht="12" x14ac:dyDescent="0.2">
      <c r="A5816" s="717" t="s">
        <v>514</v>
      </c>
      <c r="B5816" s="718" t="s">
        <v>549</v>
      </c>
      <c r="C5816" s="718" t="s">
        <v>147</v>
      </c>
      <c r="D5816" s="718" t="s">
        <v>1081</v>
      </c>
      <c r="E5816" s="719">
        <v>2500</v>
      </c>
      <c r="F5816" s="720" t="s">
        <v>6044</v>
      </c>
      <c r="G5816" s="718" t="s">
        <v>6045</v>
      </c>
      <c r="H5816" s="718" t="s">
        <v>539</v>
      </c>
      <c r="I5816" s="718" t="s">
        <v>794</v>
      </c>
      <c r="J5816" s="718" t="s">
        <v>6046</v>
      </c>
      <c r="K5816" s="721" t="s">
        <v>700</v>
      </c>
      <c r="L5816" s="732">
        <v>7</v>
      </c>
      <c r="M5816" s="733">
        <v>18100</v>
      </c>
      <c r="N5816" s="734" t="s">
        <v>700</v>
      </c>
      <c r="O5816" s="732">
        <v>0</v>
      </c>
      <c r="P5816" s="733">
        <v>0</v>
      </c>
      <c r="Q5816" s="735" t="str">
        <f t="shared" si="186"/>
        <v>3 - INDETERMINADO</v>
      </c>
      <c r="R5816" s="736" t="s">
        <v>523</v>
      </c>
    </row>
    <row r="5817" spans="1:18" s="28" customFormat="1" ht="12" x14ac:dyDescent="0.2">
      <c r="A5817" s="717" t="s">
        <v>514</v>
      </c>
      <c r="B5817" s="718" t="s">
        <v>549</v>
      </c>
      <c r="C5817" s="718" t="s">
        <v>147</v>
      </c>
      <c r="D5817" s="718" t="s">
        <v>768</v>
      </c>
      <c r="E5817" s="719">
        <v>5000</v>
      </c>
      <c r="F5817" s="720" t="s">
        <v>6049</v>
      </c>
      <c r="G5817" s="718" t="s">
        <v>6050</v>
      </c>
      <c r="H5817" s="718" t="s">
        <v>527</v>
      </c>
      <c r="I5817" s="718" t="s">
        <v>528</v>
      </c>
      <c r="J5817" s="718" t="s">
        <v>6051</v>
      </c>
      <c r="K5817" s="721" t="s">
        <v>557</v>
      </c>
      <c r="L5817" s="732">
        <v>7</v>
      </c>
      <c r="M5817" s="733">
        <v>35600</v>
      </c>
      <c r="N5817" s="734" t="s">
        <v>557</v>
      </c>
      <c r="O5817" s="732">
        <v>0</v>
      </c>
      <c r="P5817" s="733">
        <v>0</v>
      </c>
      <c r="Q5817" s="735" t="str">
        <f t="shared" si="186"/>
        <v>13 - INDETERMINADO</v>
      </c>
      <c r="R5817" s="736" t="s">
        <v>523</v>
      </c>
    </row>
    <row r="5818" spans="1:18" s="28" customFormat="1" ht="12" x14ac:dyDescent="0.2">
      <c r="A5818" s="717" t="s">
        <v>514</v>
      </c>
      <c r="B5818" s="718" t="s">
        <v>549</v>
      </c>
      <c r="C5818" s="718" t="s">
        <v>147</v>
      </c>
      <c r="D5818" s="718" t="s">
        <v>841</v>
      </c>
      <c r="E5818" s="719">
        <v>3000</v>
      </c>
      <c r="F5818" s="720" t="s">
        <v>6055</v>
      </c>
      <c r="G5818" s="718" t="s">
        <v>6056</v>
      </c>
      <c r="H5818" s="718" t="s">
        <v>527</v>
      </c>
      <c r="I5818" s="718" t="s">
        <v>520</v>
      </c>
      <c r="J5818" s="718" t="s">
        <v>803</v>
      </c>
      <c r="K5818" s="721" t="s">
        <v>700</v>
      </c>
      <c r="L5818" s="732">
        <v>7</v>
      </c>
      <c r="M5818" s="733">
        <v>21600</v>
      </c>
      <c r="N5818" s="734" t="s">
        <v>700</v>
      </c>
      <c r="O5818" s="732">
        <v>0</v>
      </c>
      <c r="P5818" s="733">
        <v>0</v>
      </c>
      <c r="Q5818" s="735" t="str">
        <f t="shared" si="186"/>
        <v>3 - INDETERMINADO</v>
      </c>
      <c r="R5818" s="736" t="s">
        <v>523</v>
      </c>
    </row>
    <row r="5819" spans="1:18" s="28" customFormat="1" ht="12" x14ac:dyDescent="0.2">
      <c r="A5819" s="717" t="s">
        <v>514</v>
      </c>
      <c r="B5819" s="718" t="s">
        <v>549</v>
      </c>
      <c r="C5819" s="718" t="s">
        <v>147</v>
      </c>
      <c r="D5819" s="718" t="s">
        <v>746</v>
      </c>
      <c r="E5819" s="719">
        <v>4500</v>
      </c>
      <c r="F5819" s="720" t="s">
        <v>6057</v>
      </c>
      <c r="G5819" s="718" t="s">
        <v>6058</v>
      </c>
      <c r="H5819" s="718" t="s">
        <v>519</v>
      </c>
      <c r="I5819" s="718" t="s">
        <v>528</v>
      </c>
      <c r="J5819" s="718" t="s">
        <v>547</v>
      </c>
      <c r="K5819" s="721" t="s">
        <v>557</v>
      </c>
      <c r="L5819" s="732">
        <v>7</v>
      </c>
      <c r="M5819" s="733">
        <v>31500</v>
      </c>
      <c r="N5819" s="734" t="s">
        <v>557</v>
      </c>
      <c r="O5819" s="732">
        <v>0</v>
      </c>
      <c r="P5819" s="733">
        <v>0</v>
      </c>
      <c r="Q5819" s="735" t="str">
        <f t="shared" si="186"/>
        <v>13 - INDETERMINADO</v>
      </c>
      <c r="R5819" s="736" t="s">
        <v>523</v>
      </c>
    </row>
    <row r="5820" spans="1:18" s="28" customFormat="1" ht="12" x14ac:dyDescent="0.2">
      <c r="A5820" s="717" t="s">
        <v>514</v>
      </c>
      <c r="B5820" s="718" t="s">
        <v>549</v>
      </c>
      <c r="C5820" s="718" t="s">
        <v>147</v>
      </c>
      <c r="D5820" s="718" t="s">
        <v>868</v>
      </c>
      <c r="E5820" s="719">
        <v>7000</v>
      </c>
      <c r="F5820" s="720" t="s">
        <v>6065</v>
      </c>
      <c r="G5820" s="718" t="s">
        <v>6066</v>
      </c>
      <c r="H5820" s="718" t="s">
        <v>539</v>
      </c>
      <c r="I5820" s="718" t="s">
        <v>528</v>
      </c>
      <c r="J5820" s="718" t="s">
        <v>611</v>
      </c>
      <c r="K5820" s="721" t="s">
        <v>535</v>
      </c>
      <c r="L5820" s="732">
        <v>7</v>
      </c>
      <c r="M5820" s="733">
        <v>49600</v>
      </c>
      <c r="N5820" s="734" t="s">
        <v>535</v>
      </c>
      <c r="O5820" s="732">
        <v>0</v>
      </c>
      <c r="P5820" s="733">
        <v>0</v>
      </c>
      <c r="Q5820" s="735" t="str">
        <f t="shared" si="186"/>
        <v>12 - INDETERMINADO</v>
      </c>
      <c r="R5820" s="736" t="s">
        <v>523</v>
      </c>
    </row>
    <row r="5821" spans="1:18" s="28" customFormat="1" ht="12" x14ac:dyDescent="0.2">
      <c r="A5821" s="717" t="s">
        <v>514</v>
      </c>
      <c r="B5821" s="718" t="s">
        <v>549</v>
      </c>
      <c r="C5821" s="718" t="s">
        <v>147</v>
      </c>
      <c r="D5821" s="718" t="s">
        <v>1550</v>
      </c>
      <c r="E5821" s="719">
        <v>6000</v>
      </c>
      <c r="F5821" s="720" t="s">
        <v>6070</v>
      </c>
      <c r="G5821" s="718" t="s">
        <v>6071</v>
      </c>
      <c r="H5821" s="718" t="s">
        <v>519</v>
      </c>
      <c r="I5821" s="718" t="s">
        <v>528</v>
      </c>
      <c r="J5821" s="718" t="s">
        <v>547</v>
      </c>
      <c r="K5821" s="721" t="s">
        <v>530</v>
      </c>
      <c r="L5821" s="732">
        <v>7</v>
      </c>
      <c r="M5821" s="733">
        <v>42600</v>
      </c>
      <c r="N5821" s="734" t="s">
        <v>530</v>
      </c>
      <c r="O5821" s="732">
        <v>0</v>
      </c>
      <c r="P5821" s="733">
        <v>0</v>
      </c>
      <c r="Q5821" s="735" t="str">
        <f t="shared" si="186"/>
        <v>4 - INDETERMINADO</v>
      </c>
      <c r="R5821" s="736" t="s">
        <v>523</v>
      </c>
    </row>
    <row r="5822" spans="1:18" s="28" customFormat="1" ht="12" x14ac:dyDescent="0.2">
      <c r="A5822" s="717" t="s">
        <v>514</v>
      </c>
      <c r="B5822" s="718" t="s">
        <v>549</v>
      </c>
      <c r="C5822" s="718" t="s">
        <v>147</v>
      </c>
      <c r="D5822" s="718" t="s">
        <v>1856</v>
      </c>
      <c r="E5822" s="719">
        <v>3000</v>
      </c>
      <c r="F5822" s="720" t="s">
        <v>6072</v>
      </c>
      <c r="G5822" s="718" t="s">
        <v>6073</v>
      </c>
      <c r="H5822" s="718"/>
      <c r="I5822" s="718" t="s">
        <v>520</v>
      </c>
      <c r="J5822" s="718" t="s">
        <v>6074</v>
      </c>
      <c r="K5822" s="721" t="s">
        <v>541</v>
      </c>
      <c r="L5822" s="732">
        <v>7</v>
      </c>
      <c r="M5822" s="733">
        <v>21600</v>
      </c>
      <c r="N5822" s="734" t="s">
        <v>541</v>
      </c>
      <c r="O5822" s="732">
        <v>0</v>
      </c>
      <c r="P5822" s="733">
        <v>0</v>
      </c>
      <c r="Q5822" s="735" t="str">
        <f t="shared" si="186"/>
        <v>5 - INDETERMINADO</v>
      </c>
      <c r="R5822" s="736" t="s">
        <v>523</v>
      </c>
    </row>
    <row r="5823" spans="1:18" s="28" customFormat="1" ht="12" x14ac:dyDescent="0.2">
      <c r="A5823" s="717" t="s">
        <v>514</v>
      </c>
      <c r="B5823" s="718" t="s">
        <v>549</v>
      </c>
      <c r="C5823" s="718" t="s">
        <v>147</v>
      </c>
      <c r="D5823" s="718" t="s">
        <v>2838</v>
      </c>
      <c r="E5823" s="719">
        <v>3000</v>
      </c>
      <c r="F5823" s="720" t="s">
        <v>6075</v>
      </c>
      <c r="G5823" s="718" t="s">
        <v>6076</v>
      </c>
      <c r="H5823" s="718" t="s">
        <v>527</v>
      </c>
      <c r="I5823" s="718" t="s">
        <v>520</v>
      </c>
      <c r="J5823" s="718" t="s">
        <v>3725</v>
      </c>
      <c r="K5823" s="721" t="s">
        <v>530</v>
      </c>
      <c r="L5823" s="732">
        <v>7</v>
      </c>
      <c r="M5823" s="733">
        <v>21600</v>
      </c>
      <c r="N5823" s="734" t="s">
        <v>530</v>
      </c>
      <c r="O5823" s="732">
        <v>0</v>
      </c>
      <c r="P5823" s="733">
        <v>0</v>
      </c>
      <c r="Q5823" s="735" t="str">
        <f t="shared" si="186"/>
        <v>4 - INDETERMINADO</v>
      </c>
      <c r="R5823" s="736" t="s">
        <v>523</v>
      </c>
    </row>
    <row r="5824" spans="1:18" s="28" customFormat="1" ht="12" x14ac:dyDescent="0.2">
      <c r="A5824" s="717" t="s">
        <v>514</v>
      </c>
      <c r="B5824" s="718" t="s">
        <v>549</v>
      </c>
      <c r="C5824" s="718" t="s">
        <v>147</v>
      </c>
      <c r="D5824" s="718" t="s">
        <v>544</v>
      </c>
      <c r="E5824" s="719">
        <v>6000</v>
      </c>
      <c r="F5824" s="720" t="s">
        <v>6077</v>
      </c>
      <c r="G5824" s="718" t="s">
        <v>6078</v>
      </c>
      <c r="H5824" s="718" t="s">
        <v>519</v>
      </c>
      <c r="I5824" s="718" t="s">
        <v>528</v>
      </c>
      <c r="J5824" s="718" t="s">
        <v>547</v>
      </c>
      <c r="K5824" s="721" t="s">
        <v>541</v>
      </c>
      <c r="L5824" s="732">
        <v>7</v>
      </c>
      <c r="M5824" s="733">
        <v>42600</v>
      </c>
      <c r="N5824" s="734" t="s">
        <v>541</v>
      </c>
      <c r="O5824" s="732">
        <v>0</v>
      </c>
      <c r="P5824" s="733">
        <v>0</v>
      </c>
      <c r="Q5824" s="735" t="str">
        <f t="shared" si="186"/>
        <v>5 - INDETERMINADO</v>
      </c>
      <c r="R5824" s="736" t="s">
        <v>523</v>
      </c>
    </row>
    <row r="5825" spans="1:18" s="28" customFormat="1" ht="12" x14ac:dyDescent="0.2">
      <c r="A5825" s="717" t="s">
        <v>514</v>
      </c>
      <c r="B5825" s="718" t="s">
        <v>549</v>
      </c>
      <c r="C5825" s="718" t="s">
        <v>147</v>
      </c>
      <c r="D5825" s="718" t="s">
        <v>648</v>
      </c>
      <c r="E5825" s="719">
        <v>5500</v>
      </c>
      <c r="F5825" s="720" t="s">
        <v>6085</v>
      </c>
      <c r="G5825" s="718" t="s">
        <v>6086</v>
      </c>
      <c r="H5825" s="718" t="s">
        <v>539</v>
      </c>
      <c r="I5825" s="718" t="s">
        <v>528</v>
      </c>
      <c r="J5825" s="718" t="s">
        <v>6087</v>
      </c>
      <c r="K5825" s="721" t="s">
        <v>541</v>
      </c>
      <c r="L5825" s="732">
        <v>7</v>
      </c>
      <c r="M5825" s="733">
        <v>39100</v>
      </c>
      <c r="N5825" s="734" t="s">
        <v>541</v>
      </c>
      <c r="O5825" s="732">
        <v>0</v>
      </c>
      <c r="P5825" s="733">
        <v>0</v>
      </c>
      <c r="Q5825" s="735" t="str">
        <f t="shared" si="186"/>
        <v>5 - INDETERMINADO</v>
      </c>
      <c r="R5825" s="736" t="s">
        <v>523</v>
      </c>
    </row>
    <row r="5826" spans="1:18" s="28" customFormat="1" ht="12" x14ac:dyDescent="0.2">
      <c r="A5826" s="717" t="s">
        <v>514</v>
      </c>
      <c r="B5826" s="718" t="s">
        <v>549</v>
      </c>
      <c r="C5826" s="718" t="s">
        <v>147</v>
      </c>
      <c r="D5826" s="718" t="s">
        <v>708</v>
      </c>
      <c r="E5826" s="719">
        <v>3000</v>
      </c>
      <c r="F5826" s="720" t="s">
        <v>6095</v>
      </c>
      <c r="G5826" s="718" t="s">
        <v>6096</v>
      </c>
      <c r="H5826" s="718" t="s">
        <v>539</v>
      </c>
      <c r="I5826" s="718" t="s">
        <v>528</v>
      </c>
      <c r="J5826" s="718" t="s">
        <v>540</v>
      </c>
      <c r="K5826" s="721" t="s">
        <v>612</v>
      </c>
      <c r="L5826" s="732">
        <v>7</v>
      </c>
      <c r="M5826" s="733">
        <v>21600</v>
      </c>
      <c r="N5826" s="734" t="s">
        <v>612</v>
      </c>
      <c r="O5826" s="732">
        <v>0</v>
      </c>
      <c r="P5826" s="733">
        <v>0</v>
      </c>
      <c r="Q5826" s="735" t="str">
        <f t="shared" si="186"/>
        <v>15 - INDETERMINADO</v>
      </c>
      <c r="R5826" s="736" t="s">
        <v>523</v>
      </c>
    </row>
    <row r="5827" spans="1:18" s="28" customFormat="1" ht="12" x14ac:dyDescent="0.2">
      <c r="A5827" s="717" t="s">
        <v>514</v>
      </c>
      <c r="B5827" s="718" t="s">
        <v>549</v>
      </c>
      <c r="C5827" s="718" t="s">
        <v>147</v>
      </c>
      <c r="D5827" s="718" t="s">
        <v>3459</v>
      </c>
      <c r="E5827" s="719">
        <v>3000</v>
      </c>
      <c r="F5827" s="720" t="s">
        <v>6106</v>
      </c>
      <c r="G5827" s="718" t="s">
        <v>6107</v>
      </c>
      <c r="H5827" s="718" t="s">
        <v>565</v>
      </c>
      <c r="I5827" s="718" t="s">
        <v>520</v>
      </c>
      <c r="J5827" s="718" t="s">
        <v>588</v>
      </c>
      <c r="K5827" s="721" t="s">
        <v>557</v>
      </c>
      <c r="L5827" s="732">
        <v>7</v>
      </c>
      <c r="M5827" s="733">
        <v>21600</v>
      </c>
      <c r="N5827" s="734" t="s">
        <v>557</v>
      </c>
      <c r="O5827" s="732">
        <v>0</v>
      </c>
      <c r="P5827" s="733">
        <v>0</v>
      </c>
      <c r="Q5827" s="735" t="str">
        <f t="shared" si="186"/>
        <v>13 - INDETERMINADO</v>
      </c>
      <c r="R5827" s="736" t="s">
        <v>523</v>
      </c>
    </row>
    <row r="5828" spans="1:18" s="28" customFormat="1" ht="12" x14ac:dyDescent="0.2">
      <c r="A5828" s="717" t="s">
        <v>514</v>
      </c>
      <c r="B5828" s="718" t="s">
        <v>549</v>
      </c>
      <c r="C5828" s="718" t="s">
        <v>147</v>
      </c>
      <c r="D5828" s="718" t="s">
        <v>554</v>
      </c>
      <c r="E5828" s="719">
        <v>3000</v>
      </c>
      <c r="F5828" s="720" t="s">
        <v>6108</v>
      </c>
      <c r="G5828" s="718" t="s">
        <v>6109</v>
      </c>
      <c r="H5828" s="718"/>
      <c r="I5828" s="718" t="s">
        <v>520</v>
      </c>
      <c r="J5828" s="718" t="s">
        <v>1375</v>
      </c>
      <c r="K5828" s="721" t="s">
        <v>557</v>
      </c>
      <c r="L5828" s="732">
        <v>7</v>
      </c>
      <c r="M5828" s="733">
        <v>21400</v>
      </c>
      <c r="N5828" s="734" t="s">
        <v>557</v>
      </c>
      <c r="O5828" s="732">
        <v>0</v>
      </c>
      <c r="P5828" s="733">
        <v>0</v>
      </c>
      <c r="Q5828" s="735" t="str">
        <f t="shared" si="186"/>
        <v>13 - INDETERMINADO</v>
      </c>
      <c r="R5828" s="736" t="s">
        <v>523</v>
      </c>
    </row>
    <row r="5829" spans="1:18" s="28" customFormat="1" ht="12" x14ac:dyDescent="0.2">
      <c r="A5829" s="717" t="s">
        <v>514</v>
      </c>
      <c r="B5829" s="718" t="s">
        <v>549</v>
      </c>
      <c r="C5829" s="718" t="s">
        <v>147</v>
      </c>
      <c r="D5829" s="718" t="s">
        <v>585</v>
      </c>
      <c r="E5829" s="719">
        <v>3000</v>
      </c>
      <c r="F5829" s="720" t="s">
        <v>6116</v>
      </c>
      <c r="G5829" s="718" t="s">
        <v>6117</v>
      </c>
      <c r="H5829" s="718"/>
      <c r="I5829" s="718" t="s">
        <v>520</v>
      </c>
      <c r="J5829" s="718" t="s">
        <v>6118</v>
      </c>
      <c r="K5829" s="721" t="s">
        <v>557</v>
      </c>
      <c r="L5829" s="732">
        <v>7</v>
      </c>
      <c r="M5829" s="733">
        <v>21600</v>
      </c>
      <c r="N5829" s="734" t="s">
        <v>557</v>
      </c>
      <c r="O5829" s="732">
        <v>0</v>
      </c>
      <c r="P5829" s="733">
        <v>0</v>
      </c>
      <c r="Q5829" s="735" t="str">
        <f t="shared" si="186"/>
        <v>13 - INDETERMINADO</v>
      </c>
      <c r="R5829" s="736" t="s">
        <v>523</v>
      </c>
    </row>
    <row r="5830" spans="1:18" s="28" customFormat="1" ht="12" x14ac:dyDescent="0.2">
      <c r="A5830" s="717" t="s">
        <v>514</v>
      </c>
      <c r="B5830" s="718" t="s">
        <v>549</v>
      </c>
      <c r="C5830" s="718" t="s">
        <v>147</v>
      </c>
      <c r="D5830" s="718" t="s">
        <v>1488</v>
      </c>
      <c r="E5830" s="719">
        <v>3000</v>
      </c>
      <c r="F5830" s="720" t="s">
        <v>6121</v>
      </c>
      <c r="G5830" s="718" t="s">
        <v>6122</v>
      </c>
      <c r="H5830" s="718" t="s">
        <v>539</v>
      </c>
      <c r="I5830" s="718" t="s">
        <v>528</v>
      </c>
      <c r="J5830" s="718" t="s">
        <v>596</v>
      </c>
      <c r="K5830" s="721" t="s">
        <v>612</v>
      </c>
      <c r="L5830" s="732">
        <v>7</v>
      </c>
      <c r="M5830" s="733">
        <v>21300</v>
      </c>
      <c r="N5830" s="734" t="s">
        <v>612</v>
      </c>
      <c r="O5830" s="732">
        <v>0</v>
      </c>
      <c r="P5830" s="733">
        <v>0</v>
      </c>
      <c r="Q5830" s="735" t="str">
        <f t="shared" si="186"/>
        <v>15 - INDETERMINADO</v>
      </c>
      <c r="R5830" s="736" t="s">
        <v>523</v>
      </c>
    </row>
    <row r="5831" spans="1:18" s="28" customFormat="1" ht="12" x14ac:dyDescent="0.2">
      <c r="A5831" s="717" t="s">
        <v>514</v>
      </c>
      <c r="B5831" s="718" t="s">
        <v>549</v>
      </c>
      <c r="C5831" s="718" t="s">
        <v>147</v>
      </c>
      <c r="D5831" s="718" t="s">
        <v>585</v>
      </c>
      <c r="E5831" s="719">
        <v>3000</v>
      </c>
      <c r="F5831" s="720" t="s">
        <v>6123</v>
      </c>
      <c r="G5831" s="718" t="s">
        <v>6124</v>
      </c>
      <c r="H5831" s="718" t="s">
        <v>539</v>
      </c>
      <c r="I5831" s="718" t="s">
        <v>528</v>
      </c>
      <c r="J5831" s="718" t="s">
        <v>596</v>
      </c>
      <c r="K5831" s="721" t="s">
        <v>557</v>
      </c>
      <c r="L5831" s="732">
        <v>7</v>
      </c>
      <c r="M5831" s="733">
        <v>21600</v>
      </c>
      <c r="N5831" s="734" t="s">
        <v>557</v>
      </c>
      <c r="O5831" s="732">
        <v>0</v>
      </c>
      <c r="P5831" s="733">
        <v>0</v>
      </c>
      <c r="Q5831" s="735" t="str">
        <f t="shared" si="186"/>
        <v>13 - INDETERMINADO</v>
      </c>
      <c r="R5831" s="736" t="s">
        <v>523</v>
      </c>
    </row>
    <row r="5832" spans="1:18" s="28" customFormat="1" ht="12" x14ac:dyDescent="0.2">
      <c r="A5832" s="717" t="s">
        <v>514</v>
      </c>
      <c r="B5832" s="718" t="s">
        <v>549</v>
      </c>
      <c r="C5832" s="718" t="s">
        <v>147</v>
      </c>
      <c r="D5832" s="718" t="s">
        <v>6131</v>
      </c>
      <c r="E5832" s="719">
        <v>6000</v>
      </c>
      <c r="F5832" s="720" t="s">
        <v>6132</v>
      </c>
      <c r="G5832" s="718" t="s">
        <v>6133</v>
      </c>
      <c r="H5832" s="718" t="s">
        <v>519</v>
      </c>
      <c r="I5832" s="718" t="s">
        <v>528</v>
      </c>
      <c r="J5832" s="718" t="s">
        <v>547</v>
      </c>
      <c r="K5832" s="721" t="s">
        <v>1127</v>
      </c>
      <c r="L5832" s="732">
        <v>7</v>
      </c>
      <c r="M5832" s="733">
        <v>42600</v>
      </c>
      <c r="N5832" s="734" t="s">
        <v>1127</v>
      </c>
      <c r="O5832" s="732">
        <v>6</v>
      </c>
      <c r="P5832" s="733">
        <v>35985.83</v>
      </c>
      <c r="Q5832" s="735" t="str">
        <f t="shared" si="186"/>
        <v>1 - INDETERMINADO</v>
      </c>
      <c r="R5832" s="736" t="s">
        <v>523</v>
      </c>
    </row>
    <row r="5833" spans="1:18" s="28" customFormat="1" ht="12" x14ac:dyDescent="0.2">
      <c r="A5833" s="717" t="s">
        <v>514</v>
      </c>
      <c r="B5833" s="718" t="s">
        <v>549</v>
      </c>
      <c r="C5833" s="718" t="s">
        <v>147</v>
      </c>
      <c r="D5833" s="718" t="s">
        <v>661</v>
      </c>
      <c r="E5833" s="719">
        <v>3000</v>
      </c>
      <c r="F5833" s="720" t="s">
        <v>6136</v>
      </c>
      <c r="G5833" s="718" t="s">
        <v>6137</v>
      </c>
      <c r="H5833" s="718" t="s">
        <v>527</v>
      </c>
      <c r="I5833" s="718" t="s">
        <v>528</v>
      </c>
      <c r="J5833" s="718" t="s">
        <v>664</v>
      </c>
      <c r="K5833" s="721" t="s">
        <v>557</v>
      </c>
      <c r="L5833" s="732">
        <v>7</v>
      </c>
      <c r="M5833" s="733">
        <v>17516.5</v>
      </c>
      <c r="N5833" s="734" t="s">
        <v>557</v>
      </c>
      <c r="O5833" s="732">
        <v>0</v>
      </c>
      <c r="P5833" s="733">
        <v>0</v>
      </c>
      <c r="Q5833" s="735" t="str">
        <f t="shared" si="186"/>
        <v>13 - INDETERMINADO</v>
      </c>
      <c r="R5833" s="736" t="s">
        <v>523</v>
      </c>
    </row>
    <row r="5834" spans="1:18" s="28" customFormat="1" ht="12" x14ac:dyDescent="0.2">
      <c r="A5834" s="717" t="s">
        <v>514</v>
      </c>
      <c r="B5834" s="718" t="s">
        <v>549</v>
      </c>
      <c r="C5834" s="718" t="s">
        <v>147</v>
      </c>
      <c r="D5834" s="718" t="s">
        <v>6148</v>
      </c>
      <c r="E5834" s="719">
        <v>8500</v>
      </c>
      <c r="F5834" s="720" t="s">
        <v>6149</v>
      </c>
      <c r="G5834" s="718" t="s">
        <v>6150</v>
      </c>
      <c r="H5834" s="718" t="s">
        <v>539</v>
      </c>
      <c r="I5834" s="718" t="s">
        <v>528</v>
      </c>
      <c r="J5834" s="718" t="s">
        <v>1517</v>
      </c>
      <c r="K5834" s="721" t="s">
        <v>567</v>
      </c>
      <c r="L5834" s="732">
        <v>7</v>
      </c>
      <c r="M5834" s="733">
        <v>60100</v>
      </c>
      <c r="N5834" s="734" t="s">
        <v>567</v>
      </c>
      <c r="O5834" s="732">
        <v>0</v>
      </c>
      <c r="P5834" s="733">
        <v>0</v>
      </c>
      <c r="Q5834" s="735" t="str">
        <f t="shared" si="186"/>
        <v>16 - INDETERMINADO</v>
      </c>
      <c r="R5834" s="736" t="s">
        <v>523</v>
      </c>
    </row>
    <row r="5835" spans="1:18" s="28" customFormat="1" ht="12" x14ac:dyDescent="0.2">
      <c r="A5835" s="717" t="s">
        <v>514</v>
      </c>
      <c r="B5835" s="718" t="s">
        <v>549</v>
      </c>
      <c r="C5835" s="718" t="s">
        <v>147</v>
      </c>
      <c r="D5835" s="718" t="s">
        <v>585</v>
      </c>
      <c r="E5835" s="719">
        <v>3000</v>
      </c>
      <c r="F5835" s="720" t="s">
        <v>6151</v>
      </c>
      <c r="G5835" s="718" t="s">
        <v>6152</v>
      </c>
      <c r="H5835" s="718" t="s">
        <v>527</v>
      </c>
      <c r="I5835" s="718" t="s">
        <v>520</v>
      </c>
      <c r="J5835" s="718" t="s">
        <v>3834</v>
      </c>
      <c r="K5835" s="721" t="s">
        <v>557</v>
      </c>
      <c r="L5835" s="732">
        <v>7</v>
      </c>
      <c r="M5835" s="733">
        <v>21500</v>
      </c>
      <c r="N5835" s="734" t="s">
        <v>557</v>
      </c>
      <c r="O5835" s="732">
        <v>0</v>
      </c>
      <c r="P5835" s="733">
        <v>0</v>
      </c>
      <c r="Q5835" s="735" t="str">
        <f t="shared" si="186"/>
        <v>13 - INDETERMINADO</v>
      </c>
      <c r="R5835" s="736" t="s">
        <v>523</v>
      </c>
    </row>
    <row r="5836" spans="1:18" s="28" customFormat="1" ht="12" x14ac:dyDescent="0.2">
      <c r="A5836" s="717" t="s">
        <v>514</v>
      </c>
      <c r="B5836" s="718" t="s">
        <v>549</v>
      </c>
      <c r="C5836" s="718" t="s">
        <v>147</v>
      </c>
      <c r="D5836" s="718" t="s">
        <v>585</v>
      </c>
      <c r="E5836" s="719">
        <v>3000</v>
      </c>
      <c r="F5836" s="720" t="s">
        <v>6166</v>
      </c>
      <c r="G5836" s="718" t="s">
        <v>6167</v>
      </c>
      <c r="H5836" s="718" t="s">
        <v>527</v>
      </c>
      <c r="I5836" s="718" t="s">
        <v>520</v>
      </c>
      <c r="J5836" s="718" t="s">
        <v>6168</v>
      </c>
      <c r="K5836" s="721" t="s">
        <v>557</v>
      </c>
      <c r="L5836" s="732">
        <v>7</v>
      </c>
      <c r="M5836" s="733">
        <v>21600</v>
      </c>
      <c r="N5836" s="734" t="s">
        <v>557</v>
      </c>
      <c r="O5836" s="732">
        <v>0</v>
      </c>
      <c r="P5836" s="733">
        <v>0</v>
      </c>
      <c r="Q5836" s="735" t="str">
        <f t="shared" si="186"/>
        <v>13 - INDETERMINADO</v>
      </c>
      <c r="R5836" s="736" t="s">
        <v>523</v>
      </c>
    </row>
    <row r="5837" spans="1:18" s="28" customFormat="1" ht="12" x14ac:dyDescent="0.2">
      <c r="A5837" s="717" t="s">
        <v>514</v>
      </c>
      <c r="B5837" s="718" t="s">
        <v>549</v>
      </c>
      <c r="C5837" s="718" t="s">
        <v>147</v>
      </c>
      <c r="D5837" s="718" t="s">
        <v>6169</v>
      </c>
      <c r="E5837" s="719">
        <v>6000</v>
      </c>
      <c r="F5837" s="720" t="s">
        <v>6170</v>
      </c>
      <c r="G5837" s="718" t="s">
        <v>6171</v>
      </c>
      <c r="H5837" s="718" t="s">
        <v>527</v>
      </c>
      <c r="I5837" s="718" t="s">
        <v>528</v>
      </c>
      <c r="J5837" s="718" t="s">
        <v>1384</v>
      </c>
      <c r="K5837" s="721" t="s">
        <v>535</v>
      </c>
      <c r="L5837" s="732">
        <v>7</v>
      </c>
      <c r="M5837" s="733">
        <v>42600</v>
      </c>
      <c r="N5837" s="734" t="s">
        <v>535</v>
      </c>
      <c r="O5837" s="732">
        <v>0</v>
      </c>
      <c r="P5837" s="733">
        <v>0</v>
      </c>
      <c r="Q5837" s="735" t="str">
        <f t="shared" si="186"/>
        <v>12 - INDETERMINADO</v>
      </c>
      <c r="R5837" s="736" t="s">
        <v>523</v>
      </c>
    </row>
    <row r="5838" spans="1:18" s="28" customFormat="1" ht="12" x14ac:dyDescent="0.2">
      <c r="A5838" s="717" t="s">
        <v>514</v>
      </c>
      <c r="B5838" s="718" t="s">
        <v>549</v>
      </c>
      <c r="C5838" s="718" t="s">
        <v>147</v>
      </c>
      <c r="D5838" s="718" t="s">
        <v>1576</v>
      </c>
      <c r="E5838" s="719">
        <v>3000</v>
      </c>
      <c r="F5838" s="720" t="s">
        <v>6172</v>
      </c>
      <c r="G5838" s="718" t="s">
        <v>6173</v>
      </c>
      <c r="H5838" s="718" t="s">
        <v>527</v>
      </c>
      <c r="I5838" s="718" t="s">
        <v>528</v>
      </c>
      <c r="J5838" s="718" t="s">
        <v>529</v>
      </c>
      <c r="K5838" s="721" t="s">
        <v>557</v>
      </c>
      <c r="L5838" s="732">
        <v>7</v>
      </c>
      <c r="M5838" s="733">
        <v>21600</v>
      </c>
      <c r="N5838" s="734" t="s">
        <v>557</v>
      </c>
      <c r="O5838" s="732">
        <v>0</v>
      </c>
      <c r="P5838" s="733">
        <v>0</v>
      </c>
      <c r="Q5838" s="735" t="str">
        <f t="shared" si="186"/>
        <v>13 - INDETERMINADO</v>
      </c>
      <c r="R5838" s="736" t="s">
        <v>523</v>
      </c>
    </row>
    <row r="5839" spans="1:18" s="28" customFormat="1" ht="12" x14ac:dyDescent="0.2">
      <c r="A5839" s="717" t="s">
        <v>514</v>
      </c>
      <c r="B5839" s="718" t="s">
        <v>549</v>
      </c>
      <c r="C5839" s="718" t="s">
        <v>147</v>
      </c>
      <c r="D5839" s="718" t="s">
        <v>2074</v>
      </c>
      <c r="E5839" s="719">
        <v>6000</v>
      </c>
      <c r="F5839" s="720" t="s">
        <v>6188</v>
      </c>
      <c r="G5839" s="718" t="s">
        <v>6189</v>
      </c>
      <c r="H5839" s="718" t="s">
        <v>519</v>
      </c>
      <c r="I5839" s="718" t="s">
        <v>528</v>
      </c>
      <c r="J5839" s="718" t="s">
        <v>547</v>
      </c>
      <c r="K5839" s="721" t="s">
        <v>530</v>
      </c>
      <c r="L5839" s="732">
        <v>7</v>
      </c>
      <c r="M5839" s="733">
        <v>42600</v>
      </c>
      <c r="N5839" s="734" t="s">
        <v>530</v>
      </c>
      <c r="O5839" s="732">
        <v>0</v>
      </c>
      <c r="P5839" s="733">
        <v>0</v>
      </c>
      <c r="Q5839" s="735" t="str">
        <f t="shared" si="186"/>
        <v>4 - INDETERMINADO</v>
      </c>
      <c r="R5839" s="736" t="s">
        <v>523</v>
      </c>
    </row>
    <row r="5840" spans="1:18" s="28" customFormat="1" ht="12" x14ac:dyDescent="0.2">
      <c r="A5840" s="717" t="s">
        <v>514</v>
      </c>
      <c r="B5840" s="718" t="s">
        <v>549</v>
      </c>
      <c r="C5840" s="718" t="s">
        <v>147</v>
      </c>
      <c r="D5840" s="718" t="s">
        <v>573</v>
      </c>
      <c r="E5840" s="719">
        <v>2000</v>
      </c>
      <c r="F5840" s="720" t="s">
        <v>6200</v>
      </c>
      <c r="G5840" s="718" t="s">
        <v>6201</v>
      </c>
      <c r="H5840" s="718" t="s">
        <v>539</v>
      </c>
      <c r="I5840" s="718" t="s">
        <v>528</v>
      </c>
      <c r="J5840" s="718" t="s">
        <v>596</v>
      </c>
      <c r="K5840" s="721" t="s">
        <v>6202</v>
      </c>
      <c r="L5840" s="732">
        <v>7</v>
      </c>
      <c r="M5840" s="733">
        <v>14600</v>
      </c>
      <c r="N5840" s="734" t="s">
        <v>6202</v>
      </c>
      <c r="O5840" s="732">
        <v>0</v>
      </c>
      <c r="P5840" s="733">
        <v>0</v>
      </c>
      <c r="Q5840" s="735" t="str">
        <f t="shared" si="186"/>
        <v>47-2021</v>
      </c>
      <c r="R5840" s="736" t="s">
        <v>523</v>
      </c>
    </row>
    <row r="5841" spans="1:18" s="28" customFormat="1" ht="12" x14ac:dyDescent="0.2">
      <c r="A5841" s="717" t="s">
        <v>514</v>
      </c>
      <c r="B5841" s="718" t="s">
        <v>549</v>
      </c>
      <c r="C5841" s="718" t="s">
        <v>147</v>
      </c>
      <c r="D5841" s="718" t="s">
        <v>2710</v>
      </c>
      <c r="E5841" s="719">
        <v>5000</v>
      </c>
      <c r="F5841" s="720" t="s">
        <v>6232</v>
      </c>
      <c r="G5841" s="718" t="s">
        <v>6233</v>
      </c>
      <c r="H5841" s="718" t="s">
        <v>539</v>
      </c>
      <c r="I5841" s="718" t="s">
        <v>528</v>
      </c>
      <c r="J5841" s="718" t="s">
        <v>596</v>
      </c>
      <c r="K5841" s="721" t="s">
        <v>557</v>
      </c>
      <c r="L5841" s="732">
        <v>7</v>
      </c>
      <c r="M5841" s="733">
        <v>35433.33</v>
      </c>
      <c r="N5841" s="734" t="s">
        <v>557</v>
      </c>
      <c r="O5841" s="732">
        <v>0</v>
      </c>
      <c r="P5841" s="733">
        <v>0</v>
      </c>
      <c r="Q5841" s="735" t="str">
        <f t="shared" si="186"/>
        <v>13 - INDETERMINADO</v>
      </c>
      <c r="R5841" s="736" t="s">
        <v>523</v>
      </c>
    </row>
    <row r="5842" spans="1:18" s="28" customFormat="1" ht="12" x14ac:dyDescent="0.2">
      <c r="A5842" s="717" t="s">
        <v>514</v>
      </c>
      <c r="B5842" s="718" t="s">
        <v>549</v>
      </c>
      <c r="C5842" s="718" t="s">
        <v>147</v>
      </c>
      <c r="D5842" s="718" t="s">
        <v>536</v>
      </c>
      <c r="E5842" s="719">
        <v>3000</v>
      </c>
      <c r="F5842" s="720" t="s">
        <v>6234</v>
      </c>
      <c r="G5842" s="718" t="s">
        <v>6235</v>
      </c>
      <c r="H5842" s="718"/>
      <c r="I5842" s="718" t="s">
        <v>520</v>
      </c>
      <c r="J5842" s="718" t="s">
        <v>1375</v>
      </c>
      <c r="K5842" s="721" t="s">
        <v>530</v>
      </c>
      <c r="L5842" s="732">
        <v>7</v>
      </c>
      <c r="M5842" s="733">
        <v>21600</v>
      </c>
      <c r="N5842" s="734" t="s">
        <v>530</v>
      </c>
      <c r="O5842" s="732">
        <v>0</v>
      </c>
      <c r="P5842" s="733">
        <v>0</v>
      </c>
      <c r="Q5842" s="735" t="str">
        <f t="shared" si="186"/>
        <v>4 - INDETERMINADO</v>
      </c>
      <c r="R5842" s="736" t="s">
        <v>523</v>
      </c>
    </row>
    <row r="5843" spans="1:18" s="28" customFormat="1" ht="12" x14ac:dyDescent="0.2">
      <c r="A5843" s="717" t="s">
        <v>514</v>
      </c>
      <c r="B5843" s="718" t="s">
        <v>549</v>
      </c>
      <c r="C5843" s="718" t="s">
        <v>147</v>
      </c>
      <c r="D5843" s="718" t="s">
        <v>667</v>
      </c>
      <c r="E5843" s="719">
        <v>3000</v>
      </c>
      <c r="F5843" s="720" t="s">
        <v>6238</v>
      </c>
      <c r="G5843" s="718" t="s">
        <v>6239</v>
      </c>
      <c r="H5843" s="718" t="s">
        <v>527</v>
      </c>
      <c r="I5843" s="718" t="s">
        <v>528</v>
      </c>
      <c r="J5843" s="718" t="s">
        <v>6240</v>
      </c>
      <c r="K5843" s="721" t="s">
        <v>612</v>
      </c>
      <c r="L5843" s="732">
        <v>7</v>
      </c>
      <c r="M5843" s="733">
        <v>21600</v>
      </c>
      <c r="N5843" s="734" t="s">
        <v>612</v>
      </c>
      <c r="O5843" s="732">
        <v>0</v>
      </c>
      <c r="P5843" s="733">
        <v>0</v>
      </c>
      <c r="Q5843" s="735" t="str">
        <f t="shared" si="186"/>
        <v>15 - INDETERMINADO</v>
      </c>
      <c r="R5843" s="736" t="s">
        <v>523</v>
      </c>
    </row>
    <row r="5844" spans="1:18" s="28" customFormat="1" ht="12" x14ac:dyDescent="0.2">
      <c r="A5844" s="717" t="s">
        <v>514</v>
      </c>
      <c r="B5844" s="718" t="s">
        <v>549</v>
      </c>
      <c r="C5844" s="718" t="s">
        <v>147</v>
      </c>
      <c r="D5844" s="718" t="s">
        <v>618</v>
      </c>
      <c r="E5844" s="719">
        <v>3000</v>
      </c>
      <c r="F5844" s="720" t="s">
        <v>6241</v>
      </c>
      <c r="G5844" s="718" t="s">
        <v>6242</v>
      </c>
      <c r="H5844" s="718" t="s">
        <v>539</v>
      </c>
      <c r="I5844" s="718" t="s">
        <v>520</v>
      </c>
      <c r="J5844" s="718" t="s">
        <v>1118</v>
      </c>
      <c r="K5844" s="721" t="s">
        <v>557</v>
      </c>
      <c r="L5844" s="732">
        <v>7</v>
      </c>
      <c r="M5844" s="733">
        <v>21600</v>
      </c>
      <c r="N5844" s="734" t="s">
        <v>557</v>
      </c>
      <c r="O5844" s="732">
        <v>0</v>
      </c>
      <c r="P5844" s="733">
        <v>0</v>
      </c>
      <c r="Q5844" s="735" t="str">
        <f t="shared" si="186"/>
        <v>13 - INDETERMINADO</v>
      </c>
      <c r="R5844" s="736" t="s">
        <v>523</v>
      </c>
    </row>
    <row r="5845" spans="1:18" s="28" customFormat="1" ht="12" x14ac:dyDescent="0.2">
      <c r="A5845" s="717" t="s">
        <v>514</v>
      </c>
      <c r="B5845" s="718" t="s">
        <v>549</v>
      </c>
      <c r="C5845" s="718" t="s">
        <v>147</v>
      </c>
      <c r="D5845" s="718" t="s">
        <v>724</v>
      </c>
      <c r="E5845" s="719">
        <v>3000</v>
      </c>
      <c r="F5845" s="720" t="s">
        <v>6243</v>
      </c>
      <c r="G5845" s="718" t="s">
        <v>6244</v>
      </c>
      <c r="H5845" s="718" t="s">
        <v>519</v>
      </c>
      <c r="I5845" s="718" t="s">
        <v>528</v>
      </c>
      <c r="J5845" s="718" t="s">
        <v>547</v>
      </c>
      <c r="K5845" s="721" t="s">
        <v>557</v>
      </c>
      <c r="L5845" s="732">
        <v>7</v>
      </c>
      <c r="M5845" s="733">
        <v>21300</v>
      </c>
      <c r="N5845" s="734" t="s">
        <v>557</v>
      </c>
      <c r="O5845" s="732">
        <v>0</v>
      </c>
      <c r="P5845" s="733">
        <v>0</v>
      </c>
      <c r="Q5845" s="735" t="str">
        <f t="shared" si="186"/>
        <v>13 - INDETERMINADO</v>
      </c>
      <c r="R5845" s="736" t="s">
        <v>523</v>
      </c>
    </row>
    <row r="5846" spans="1:18" s="28" customFormat="1" ht="12" x14ac:dyDescent="0.2">
      <c r="A5846" s="717" t="s">
        <v>514</v>
      </c>
      <c r="B5846" s="718" t="s">
        <v>549</v>
      </c>
      <c r="C5846" s="718" t="s">
        <v>147</v>
      </c>
      <c r="D5846" s="718" t="s">
        <v>6259</v>
      </c>
      <c r="E5846" s="719">
        <v>8500</v>
      </c>
      <c r="F5846" s="720" t="s">
        <v>6260</v>
      </c>
      <c r="G5846" s="718" t="s">
        <v>6261</v>
      </c>
      <c r="H5846" s="718" t="s">
        <v>519</v>
      </c>
      <c r="I5846" s="718" t="s">
        <v>528</v>
      </c>
      <c r="J5846" s="718" t="s">
        <v>547</v>
      </c>
      <c r="K5846" s="721" t="s">
        <v>715</v>
      </c>
      <c r="L5846" s="732">
        <v>7</v>
      </c>
      <c r="M5846" s="733">
        <v>59378.89</v>
      </c>
      <c r="N5846" s="734" t="s">
        <v>715</v>
      </c>
      <c r="O5846" s="732">
        <v>0</v>
      </c>
      <c r="P5846" s="733">
        <v>0</v>
      </c>
      <c r="Q5846" s="735" t="str">
        <f t="shared" si="186"/>
        <v>14 - INDETERMINADO</v>
      </c>
      <c r="R5846" s="736" t="s">
        <v>523</v>
      </c>
    </row>
    <row r="5847" spans="1:18" s="28" customFormat="1" ht="12" x14ac:dyDescent="0.2">
      <c r="A5847" s="717" t="s">
        <v>514</v>
      </c>
      <c r="B5847" s="718" t="s">
        <v>549</v>
      </c>
      <c r="C5847" s="718" t="s">
        <v>147</v>
      </c>
      <c r="D5847" s="718" t="s">
        <v>544</v>
      </c>
      <c r="E5847" s="719">
        <v>4500</v>
      </c>
      <c r="F5847" s="720" t="s">
        <v>6266</v>
      </c>
      <c r="G5847" s="718" t="s">
        <v>6267</v>
      </c>
      <c r="H5847" s="718" t="s">
        <v>519</v>
      </c>
      <c r="I5847" s="718" t="s">
        <v>528</v>
      </c>
      <c r="J5847" s="718" t="s">
        <v>547</v>
      </c>
      <c r="K5847" s="721" t="s">
        <v>700</v>
      </c>
      <c r="L5847" s="732">
        <v>7</v>
      </c>
      <c r="M5847" s="733">
        <v>29559</v>
      </c>
      <c r="N5847" s="734" t="s">
        <v>700</v>
      </c>
      <c r="O5847" s="732">
        <v>0</v>
      </c>
      <c r="P5847" s="733">
        <v>0</v>
      </c>
      <c r="Q5847" s="735" t="str">
        <f t="shared" si="186"/>
        <v>3 - INDETERMINADO</v>
      </c>
      <c r="R5847" s="736" t="s">
        <v>523</v>
      </c>
    </row>
    <row r="5848" spans="1:18" s="28" customFormat="1" ht="12" x14ac:dyDescent="0.2">
      <c r="A5848" s="717" t="s">
        <v>514</v>
      </c>
      <c r="B5848" s="718" t="s">
        <v>549</v>
      </c>
      <c r="C5848" s="718" t="s">
        <v>147</v>
      </c>
      <c r="D5848" s="718" t="s">
        <v>6283</v>
      </c>
      <c r="E5848" s="719">
        <v>3000</v>
      </c>
      <c r="F5848" s="720" t="s">
        <v>6284</v>
      </c>
      <c r="G5848" s="718" t="s">
        <v>6285</v>
      </c>
      <c r="H5848" s="718" t="s">
        <v>527</v>
      </c>
      <c r="I5848" s="718" t="s">
        <v>520</v>
      </c>
      <c r="J5848" s="718" t="s">
        <v>6286</v>
      </c>
      <c r="K5848" s="721" t="s">
        <v>715</v>
      </c>
      <c r="L5848" s="732">
        <v>2</v>
      </c>
      <c r="M5848" s="733">
        <v>5300</v>
      </c>
      <c r="N5848" s="734" t="s">
        <v>542</v>
      </c>
      <c r="O5848" s="732">
        <v>0</v>
      </c>
      <c r="P5848" s="733">
        <v>0</v>
      </c>
      <c r="Q5848" s="735"/>
      <c r="R5848" s="736" t="s">
        <v>543</v>
      </c>
    </row>
    <row r="5849" spans="1:18" s="28" customFormat="1" ht="12" x14ac:dyDescent="0.2">
      <c r="A5849" s="717" t="s">
        <v>514</v>
      </c>
      <c r="B5849" s="718" t="s">
        <v>549</v>
      </c>
      <c r="C5849" s="718" t="s">
        <v>147</v>
      </c>
      <c r="D5849" s="718" t="s">
        <v>667</v>
      </c>
      <c r="E5849" s="719">
        <v>3000</v>
      </c>
      <c r="F5849" s="720" t="s">
        <v>6303</v>
      </c>
      <c r="G5849" s="718" t="s">
        <v>6304</v>
      </c>
      <c r="H5849" s="718" t="s">
        <v>527</v>
      </c>
      <c r="I5849" s="718" t="s">
        <v>528</v>
      </c>
      <c r="J5849" s="718" t="s">
        <v>6305</v>
      </c>
      <c r="K5849" s="721" t="s">
        <v>612</v>
      </c>
      <c r="L5849" s="732">
        <v>7</v>
      </c>
      <c r="M5849" s="733">
        <v>21600</v>
      </c>
      <c r="N5849" s="734" t="s">
        <v>612</v>
      </c>
      <c r="O5849" s="732">
        <v>0</v>
      </c>
      <c r="P5849" s="733">
        <v>0</v>
      </c>
      <c r="Q5849" s="735" t="str">
        <f t="shared" ref="Q5849:Q5866" si="187">+N5849</f>
        <v>15 - INDETERMINADO</v>
      </c>
      <c r="R5849" s="736" t="s">
        <v>523</v>
      </c>
    </row>
    <row r="5850" spans="1:18" s="28" customFormat="1" ht="12" x14ac:dyDescent="0.2">
      <c r="A5850" s="717" t="s">
        <v>514</v>
      </c>
      <c r="B5850" s="718" t="s">
        <v>549</v>
      </c>
      <c r="C5850" s="718" t="s">
        <v>147</v>
      </c>
      <c r="D5850" s="718" t="s">
        <v>593</v>
      </c>
      <c r="E5850" s="719">
        <v>3000</v>
      </c>
      <c r="F5850" s="720" t="s">
        <v>6309</v>
      </c>
      <c r="G5850" s="718" t="s">
        <v>6310</v>
      </c>
      <c r="H5850" s="718" t="s">
        <v>519</v>
      </c>
      <c r="I5850" s="718" t="s">
        <v>520</v>
      </c>
      <c r="J5850" s="718" t="s">
        <v>534</v>
      </c>
      <c r="K5850" s="721" t="s">
        <v>557</v>
      </c>
      <c r="L5850" s="732">
        <v>7</v>
      </c>
      <c r="M5850" s="733">
        <v>21600</v>
      </c>
      <c r="N5850" s="734" t="s">
        <v>557</v>
      </c>
      <c r="O5850" s="732">
        <v>0</v>
      </c>
      <c r="P5850" s="733">
        <v>0</v>
      </c>
      <c r="Q5850" s="735" t="str">
        <f t="shared" si="187"/>
        <v>13 - INDETERMINADO</v>
      </c>
      <c r="R5850" s="736" t="s">
        <v>523</v>
      </c>
    </row>
    <row r="5851" spans="1:18" s="28" customFormat="1" ht="12" x14ac:dyDescent="0.2">
      <c r="A5851" s="717" t="s">
        <v>514</v>
      </c>
      <c r="B5851" s="718" t="s">
        <v>549</v>
      </c>
      <c r="C5851" s="718" t="s">
        <v>147</v>
      </c>
      <c r="D5851" s="718" t="s">
        <v>804</v>
      </c>
      <c r="E5851" s="719">
        <v>3000</v>
      </c>
      <c r="F5851" s="720" t="s">
        <v>6311</v>
      </c>
      <c r="G5851" s="718" t="s">
        <v>6312</v>
      </c>
      <c r="H5851" s="718" t="s">
        <v>930</v>
      </c>
      <c r="I5851" s="718" t="s">
        <v>528</v>
      </c>
      <c r="J5851" s="718" t="s">
        <v>931</v>
      </c>
      <c r="K5851" s="721" t="s">
        <v>6313</v>
      </c>
      <c r="L5851" s="732">
        <v>7</v>
      </c>
      <c r="M5851" s="733">
        <v>21600</v>
      </c>
      <c r="N5851" s="734" t="s">
        <v>6313</v>
      </c>
      <c r="O5851" s="732">
        <v>6</v>
      </c>
      <c r="P5851" s="733">
        <v>18000</v>
      </c>
      <c r="Q5851" s="735" t="str">
        <f t="shared" si="187"/>
        <v>33-2021</v>
      </c>
      <c r="R5851" s="736" t="s">
        <v>523</v>
      </c>
    </row>
    <row r="5852" spans="1:18" s="28" customFormat="1" ht="12" x14ac:dyDescent="0.2">
      <c r="A5852" s="717" t="s">
        <v>514</v>
      </c>
      <c r="B5852" s="718" t="s">
        <v>549</v>
      </c>
      <c r="C5852" s="718" t="s">
        <v>147</v>
      </c>
      <c r="D5852" s="718" t="s">
        <v>1018</v>
      </c>
      <c r="E5852" s="719">
        <v>2500</v>
      </c>
      <c r="F5852" s="720" t="s">
        <v>6314</v>
      </c>
      <c r="G5852" s="718" t="s">
        <v>6315</v>
      </c>
      <c r="H5852" s="718" t="s">
        <v>571</v>
      </c>
      <c r="I5852" s="718" t="s">
        <v>571</v>
      </c>
      <c r="J5852" s="718" t="s">
        <v>571</v>
      </c>
      <c r="K5852" s="721" t="s">
        <v>530</v>
      </c>
      <c r="L5852" s="732">
        <v>7</v>
      </c>
      <c r="M5852" s="733">
        <v>18100</v>
      </c>
      <c r="N5852" s="734" t="s">
        <v>530</v>
      </c>
      <c r="O5852" s="732">
        <v>0</v>
      </c>
      <c r="P5852" s="733">
        <v>0</v>
      </c>
      <c r="Q5852" s="735" t="str">
        <f t="shared" si="187"/>
        <v>4 - INDETERMINADO</v>
      </c>
      <c r="R5852" s="736" t="s">
        <v>523</v>
      </c>
    </row>
    <row r="5853" spans="1:18" s="28" customFormat="1" ht="12" x14ac:dyDescent="0.2">
      <c r="A5853" s="717" t="s">
        <v>514</v>
      </c>
      <c r="B5853" s="718" t="s">
        <v>549</v>
      </c>
      <c r="C5853" s="718" t="s">
        <v>147</v>
      </c>
      <c r="D5853" s="718" t="s">
        <v>554</v>
      </c>
      <c r="E5853" s="719">
        <v>3000</v>
      </c>
      <c r="F5853" s="720" t="s">
        <v>6316</v>
      </c>
      <c r="G5853" s="718" t="s">
        <v>6317</v>
      </c>
      <c r="H5853" s="718" t="s">
        <v>519</v>
      </c>
      <c r="I5853" s="718" t="s">
        <v>528</v>
      </c>
      <c r="J5853" s="718" t="s">
        <v>547</v>
      </c>
      <c r="K5853" s="721" t="s">
        <v>557</v>
      </c>
      <c r="L5853" s="732">
        <v>7</v>
      </c>
      <c r="M5853" s="733">
        <v>20934.63</v>
      </c>
      <c r="N5853" s="734" t="s">
        <v>557</v>
      </c>
      <c r="O5853" s="732">
        <v>0</v>
      </c>
      <c r="P5853" s="733">
        <v>0</v>
      </c>
      <c r="Q5853" s="735" t="str">
        <f t="shared" si="187"/>
        <v>13 - INDETERMINADO</v>
      </c>
      <c r="R5853" s="736" t="s">
        <v>523</v>
      </c>
    </row>
    <row r="5854" spans="1:18" s="28" customFormat="1" ht="12" x14ac:dyDescent="0.2">
      <c r="A5854" s="717" t="s">
        <v>514</v>
      </c>
      <c r="B5854" s="718" t="s">
        <v>549</v>
      </c>
      <c r="C5854" s="718" t="s">
        <v>147</v>
      </c>
      <c r="D5854" s="718" t="s">
        <v>536</v>
      </c>
      <c r="E5854" s="719">
        <v>3000</v>
      </c>
      <c r="F5854" s="720" t="s">
        <v>6318</v>
      </c>
      <c r="G5854" s="718" t="s">
        <v>6319</v>
      </c>
      <c r="H5854" s="718" t="s">
        <v>527</v>
      </c>
      <c r="I5854" s="718" t="s">
        <v>520</v>
      </c>
      <c r="J5854" s="718" t="s">
        <v>6320</v>
      </c>
      <c r="K5854" s="721" t="s">
        <v>541</v>
      </c>
      <c r="L5854" s="732">
        <v>7</v>
      </c>
      <c r="M5854" s="733">
        <v>21600</v>
      </c>
      <c r="N5854" s="734" t="s">
        <v>541</v>
      </c>
      <c r="O5854" s="732">
        <v>0</v>
      </c>
      <c r="P5854" s="733">
        <v>0</v>
      </c>
      <c r="Q5854" s="735" t="str">
        <f t="shared" si="187"/>
        <v>5 - INDETERMINADO</v>
      </c>
      <c r="R5854" s="736" t="s">
        <v>523</v>
      </c>
    </row>
    <row r="5855" spans="1:18" s="28" customFormat="1" ht="12" x14ac:dyDescent="0.2">
      <c r="A5855" s="717" t="s">
        <v>514</v>
      </c>
      <c r="B5855" s="718" t="s">
        <v>549</v>
      </c>
      <c r="C5855" s="718" t="s">
        <v>147</v>
      </c>
      <c r="D5855" s="718" t="s">
        <v>3459</v>
      </c>
      <c r="E5855" s="719">
        <v>3000</v>
      </c>
      <c r="F5855" s="720" t="s">
        <v>6324</v>
      </c>
      <c r="G5855" s="718" t="s">
        <v>6325</v>
      </c>
      <c r="H5855" s="718"/>
      <c r="I5855" s="718" t="s">
        <v>528</v>
      </c>
      <c r="J5855" s="718" t="s">
        <v>6326</v>
      </c>
      <c r="K5855" s="721" t="s">
        <v>557</v>
      </c>
      <c r="L5855" s="732">
        <v>7</v>
      </c>
      <c r="M5855" s="733">
        <v>21600</v>
      </c>
      <c r="N5855" s="734" t="s">
        <v>557</v>
      </c>
      <c r="O5855" s="732">
        <v>0</v>
      </c>
      <c r="P5855" s="733">
        <v>0</v>
      </c>
      <c r="Q5855" s="735" t="str">
        <f t="shared" si="187"/>
        <v>13 - INDETERMINADO</v>
      </c>
      <c r="R5855" s="736" t="s">
        <v>523</v>
      </c>
    </row>
    <row r="5856" spans="1:18" s="28" customFormat="1" ht="12" x14ac:dyDescent="0.2">
      <c r="A5856" s="717" t="s">
        <v>514</v>
      </c>
      <c r="B5856" s="718" t="s">
        <v>549</v>
      </c>
      <c r="C5856" s="718" t="s">
        <v>147</v>
      </c>
      <c r="D5856" s="718" t="s">
        <v>1488</v>
      </c>
      <c r="E5856" s="719">
        <v>3000</v>
      </c>
      <c r="F5856" s="720" t="s">
        <v>6327</v>
      </c>
      <c r="G5856" s="718" t="s">
        <v>6328</v>
      </c>
      <c r="H5856" s="718" t="s">
        <v>539</v>
      </c>
      <c r="I5856" s="718" t="s">
        <v>528</v>
      </c>
      <c r="J5856" s="718" t="s">
        <v>596</v>
      </c>
      <c r="K5856" s="721" t="s">
        <v>612</v>
      </c>
      <c r="L5856" s="732">
        <v>7</v>
      </c>
      <c r="M5856" s="733">
        <v>21090</v>
      </c>
      <c r="N5856" s="734" t="s">
        <v>612</v>
      </c>
      <c r="O5856" s="732">
        <v>0</v>
      </c>
      <c r="P5856" s="733">
        <v>0</v>
      </c>
      <c r="Q5856" s="735" t="str">
        <f t="shared" si="187"/>
        <v>15 - INDETERMINADO</v>
      </c>
      <c r="R5856" s="736" t="s">
        <v>523</v>
      </c>
    </row>
    <row r="5857" spans="1:18" s="28" customFormat="1" ht="12" x14ac:dyDescent="0.2">
      <c r="A5857" s="717" t="s">
        <v>514</v>
      </c>
      <c r="B5857" s="718" t="s">
        <v>549</v>
      </c>
      <c r="C5857" s="718" t="s">
        <v>147</v>
      </c>
      <c r="D5857" s="718" t="s">
        <v>6329</v>
      </c>
      <c r="E5857" s="719">
        <v>6000</v>
      </c>
      <c r="F5857" s="720" t="s">
        <v>6330</v>
      </c>
      <c r="G5857" s="718" t="s">
        <v>6331</v>
      </c>
      <c r="H5857" s="718" t="s">
        <v>519</v>
      </c>
      <c r="I5857" s="718" t="s">
        <v>528</v>
      </c>
      <c r="J5857" s="718" t="s">
        <v>817</v>
      </c>
      <c r="K5857" s="721" t="s">
        <v>567</v>
      </c>
      <c r="L5857" s="732">
        <v>7</v>
      </c>
      <c r="M5857" s="733">
        <v>42600</v>
      </c>
      <c r="N5857" s="734" t="s">
        <v>567</v>
      </c>
      <c r="O5857" s="732">
        <v>0</v>
      </c>
      <c r="P5857" s="733">
        <v>0</v>
      </c>
      <c r="Q5857" s="735" t="str">
        <f t="shared" si="187"/>
        <v>16 - INDETERMINADO</v>
      </c>
      <c r="R5857" s="736" t="s">
        <v>523</v>
      </c>
    </row>
    <row r="5858" spans="1:18" s="28" customFormat="1" ht="12" x14ac:dyDescent="0.2">
      <c r="A5858" s="717" t="s">
        <v>514</v>
      </c>
      <c r="B5858" s="718" t="s">
        <v>549</v>
      </c>
      <c r="C5858" s="718" t="s">
        <v>147</v>
      </c>
      <c r="D5858" s="718" t="s">
        <v>2005</v>
      </c>
      <c r="E5858" s="719">
        <v>3000</v>
      </c>
      <c r="F5858" s="720" t="s">
        <v>6334</v>
      </c>
      <c r="G5858" s="718" t="s">
        <v>6335</v>
      </c>
      <c r="H5858" s="718"/>
      <c r="I5858" s="718" t="s">
        <v>528</v>
      </c>
      <c r="J5858" s="718" t="s">
        <v>4545</v>
      </c>
      <c r="K5858" s="721" t="s">
        <v>557</v>
      </c>
      <c r="L5858" s="732">
        <v>7</v>
      </c>
      <c r="M5858" s="733">
        <v>21600</v>
      </c>
      <c r="N5858" s="734" t="s">
        <v>557</v>
      </c>
      <c r="O5858" s="732">
        <v>0</v>
      </c>
      <c r="P5858" s="733">
        <v>0</v>
      </c>
      <c r="Q5858" s="735" t="str">
        <f t="shared" si="187"/>
        <v>13 - INDETERMINADO</v>
      </c>
      <c r="R5858" s="736" t="s">
        <v>523</v>
      </c>
    </row>
    <row r="5859" spans="1:18" s="28" customFormat="1" ht="12" x14ac:dyDescent="0.2">
      <c r="A5859" s="717" t="s">
        <v>514</v>
      </c>
      <c r="B5859" s="718" t="s">
        <v>549</v>
      </c>
      <c r="C5859" s="718" t="s">
        <v>147</v>
      </c>
      <c r="D5859" s="718" t="s">
        <v>800</v>
      </c>
      <c r="E5859" s="719">
        <v>3000</v>
      </c>
      <c r="F5859" s="720" t="s">
        <v>6336</v>
      </c>
      <c r="G5859" s="718" t="s">
        <v>6337</v>
      </c>
      <c r="H5859" s="718" t="s">
        <v>519</v>
      </c>
      <c r="I5859" s="718" t="s">
        <v>528</v>
      </c>
      <c r="J5859" s="718" t="s">
        <v>1285</v>
      </c>
      <c r="K5859" s="721" t="s">
        <v>612</v>
      </c>
      <c r="L5859" s="732">
        <v>7</v>
      </c>
      <c r="M5859" s="733">
        <v>21575</v>
      </c>
      <c r="N5859" s="734" t="s">
        <v>612</v>
      </c>
      <c r="O5859" s="732">
        <v>0</v>
      </c>
      <c r="P5859" s="733">
        <v>0</v>
      </c>
      <c r="Q5859" s="735" t="str">
        <f t="shared" si="187"/>
        <v>15 - INDETERMINADO</v>
      </c>
      <c r="R5859" s="736" t="s">
        <v>523</v>
      </c>
    </row>
    <row r="5860" spans="1:18" s="28" customFormat="1" ht="12" x14ac:dyDescent="0.2">
      <c r="A5860" s="717" t="s">
        <v>514</v>
      </c>
      <c r="B5860" s="718" t="s">
        <v>549</v>
      </c>
      <c r="C5860" s="718" t="s">
        <v>147</v>
      </c>
      <c r="D5860" s="718" t="s">
        <v>544</v>
      </c>
      <c r="E5860" s="719">
        <v>4000</v>
      </c>
      <c r="F5860" s="720" t="s">
        <v>6338</v>
      </c>
      <c r="G5860" s="718" t="s">
        <v>6339</v>
      </c>
      <c r="H5860" s="718" t="s">
        <v>519</v>
      </c>
      <c r="I5860" s="718" t="s">
        <v>528</v>
      </c>
      <c r="J5860" s="718" t="s">
        <v>6340</v>
      </c>
      <c r="K5860" s="721" t="s">
        <v>700</v>
      </c>
      <c r="L5860" s="732">
        <v>7</v>
      </c>
      <c r="M5860" s="733">
        <v>28600</v>
      </c>
      <c r="N5860" s="734" t="s">
        <v>700</v>
      </c>
      <c r="O5860" s="732">
        <v>0</v>
      </c>
      <c r="P5860" s="733">
        <v>0</v>
      </c>
      <c r="Q5860" s="735" t="str">
        <f t="shared" si="187"/>
        <v>3 - INDETERMINADO</v>
      </c>
      <c r="R5860" s="736" t="s">
        <v>523</v>
      </c>
    </row>
    <row r="5861" spans="1:18" s="28" customFormat="1" ht="12" x14ac:dyDescent="0.2">
      <c r="A5861" s="717" t="s">
        <v>514</v>
      </c>
      <c r="B5861" s="718" t="s">
        <v>549</v>
      </c>
      <c r="C5861" s="718" t="s">
        <v>147</v>
      </c>
      <c r="D5861" s="718" t="s">
        <v>2175</v>
      </c>
      <c r="E5861" s="719">
        <v>3000</v>
      </c>
      <c r="F5861" s="720" t="s">
        <v>6341</v>
      </c>
      <c r="G5861" s="718" t="s">
        <v>6342</v>
      </c>
      <c r="H5861" s="718" t="s">
        <v>527</v>
      </c>
      <c r="I5861" s="718" t="s">
        <v>520</v>
      </c>
      <c r="J5861" s="718" t="s">
        <v>1400</v>
      </c>
      <c r="K5861" s="721" t="s">
        <v>715</v>
      </c>
      <c r="L5861" s="732">
        <v>7</v>
      </c>
      <c r="M5861" s="733">
        <v>21600</v>
      </c>
      <c r="N5861" s="734" t="s">
        <v>715</v>
      </c>
      <c r="O5861" s="732">
        <v>0</v>
      </c>
      <c r="P5861" s="733">
        <v>0</v>
      </c>
      <c r="Q5861" s="735" t="str">
        <f t="shared" si="187"/>
        <v>14 - INDETERMINADO</v>
      </c>
      <c r="R5861" s="736" t="s">
        <v>523</v>
      </c>
    </row>
    <row r="5862" spans="1:18" s="28" customFormat="1" ht="12" x14ac:dyDescent="0.2">
      <c r="A5862" s="717" t="s">
        <v>514</v>
      </c>
      <c r="B5862" s="718" t="s">
        <v>549</v>
      </c>
      <c r="C5862" s="718" t="s">
        <v>147</v>
      </c>
      <c r="D5862" s="718" t="s">
        <v>6347</v>
      </c>
      <c r="E5862" s="719">
        <v>3000</v>
      </c>
      <c r="F5862" s="720" t="s">
        <v>6348</v>
      </c>
      <c r="G5862" s="718" t="s">
        <v>6349</v>
      </c>
      <c r="H5862" s="718" t="s">
        <v>539</v>
      </c>
      <c r="I5862" s="718" t="s">
        <v>528</v>
      </c>
      <c r="J5862" s="718" t="s">
        <v>2883</v>
      </c>
      <c r="K5862" s="721" t="s">
        <v>1153</v>
      </c>
      <c r="L5862" s="732">
        <v>7</v>
      </c>
      <c r="M5862" s="733">
        <v>21600</v>
      </c>
      <c r="N5862" s="734" t="s">
        <v>1153</v>
      </c>
      <c r="O5862" s="732">
        <v>0</v>
      </c>
      <c r="P5862" s="733">
        <v>0</v>
      </c>
      <c r="Q5862" s="735" t="str">
        <f t="shared" si="187"/>
        <v>17 - INDETERMINADO</v>
      </c>
      <c r="R5862" s="736" t="s">
        <v>523</v>
      </c>
    </row>
    <row r="5863" spans="1:18" s="28" customFormat="1" ht="12" x14ac:dyDescent="0.2">
      <c r="A5863" s="717" t="s">
        <v>514</v>
      </c>
      <c r="B5863" s="718" t="s">
        <v>549</v>
      </c>
      <c r="C5863" s="718" t="s">
        <v>147</v>
      </c>
      <c r="D5863" s="718" t="s">
        <v>1369</v>
      </c>
      <c r="E5863" s="719">
        <v>3000</v>
      </c>
      <c r="F5863" s="720" t="s">
        <v>6357</v>
      </c>
      <c r="G5863" s="718" t="s">
        <v>6358</v>
      </c>
      <c r="H5863" s="718" t="s">
        <v>527</v>
      </c>
      <c r="I5863" s="718" t="s">
        <v>520</v>
      </c>
      <c r="J5863" s="718" t="s">
        <v>6286</v>
      </c>
      <c r="K5863" s="721" t="s">
        <v>530</v>
      </c>
      <c r="L5863" s="732">
        <v>7</v>
      </c>
      <c r="M5863" s="733">
        <v>21600</v>
      </c>
      <c r="N5863" s="734" t="s">
        <v>530</v>
      </c>
      <c r="O5863" s="732">
        <v>0</v>
      </c>
      <c r="P5863" s="733">
        <v>0</v>
      </c>
      <c r="Q5863" s="735" t="str">
        <f t="shared" si="187"/>
        <v>4 - INDETERMINADO</v>
      </c>
      <c r="R5863" s="736" t="s">
        <v>523</v>
      </c>
    </row>
    <row r="5864" spans="1:18" s="28" customFormat="1" ht="12" x14ac:dyDescent="0.2">
      <c r="A5864" s="717" t="s">
        <v>514</v>
      </c>
      <c r="B5864" s="718" t="s">
        <v>549</v>
      </c>
      <c r="C5864" s="718" t="s">
        <v>147</v>
      </c>
      <c r="D5864" s="718" t="s">
        <v>1058</v>
      </c>
      <c r="E5864" s="719">
        <v>5000</v>
      </c>
      <c r="F5864" s="720" t="s">
        <v>6359</v>
      </c>
      <c r="G5864" s="718" t="s">
        <v>6360</v>
      </c>
      <c r="H5864" s="718" t="s">
        <v>527</v>
      </c>
      <c r="I5864" s="718" t="s">
        <v>528</v>
      </c>
      <c r="J5864" s="718" t="s">
        <v>6361</v>
      </c>
      <c r="K5864" s="721" t="s">
        <v>541</v>
      </c>
      <c r="L5864" s="732">
        <v>7</v>
      </c>
      <c r="M5864" s="733">
        <v>35266.660000000003</v>
      </c>
      <c r="N5864" s="734" t="s">
        <v>541</v>
      </c>
      <c r="O5864" s="732">
        <v>0</v>
      </c>
      <c r="P5864" s="733">
        <v>0</v>
      </c>
      <c r="Q5864" s="735" t="str">
        <f t="shared" si="187"/>
        <v>5 - INDETERMINADO</v>
      </c>
      <c r="R5864" s="736" t="s">
        <v>523</v>
      </c>
    </row>
    <row r="5865" spans="1:18" s="28" customFormat="1" ht="12" x14ac:dyDescent="0.2">
      <c r="A5865" s="717" t="s">
        <v>514</v>
      </c>
      <c r="B5865" s="718" t="s">
        <v>549</v>
      </c>
      <c r="C5865" s="718" t="s">
        <v>147</v>
      </c>
      <c r="D5865" s="718" t="s">
        <v>657</v>
      </c>
      <c r="E5865" s="719">
        <v>3000</v>
      </c>
      <c r="F5865" s="720" t="s">
        <v>6372</v>
      </c>
      <c r="G5865" s="718" t="s">
        <v>6373</v>
      </c>
      <c r="H5865" s="718" t="s">
        <v>930</v>
      </c>
      <c r="I5865" s="718" t="s">
        <v>528</v>
      </c>
      <c r="J5865" s="718" t="s">
        <v>931</v>
      </c>
      <c r="K5865" s="721" t="s">
        <v>557</v>
      </c>
      <c r="L5865" s="732">
        <v>7</v>
      </c>
      <c r="M5865" s="733">
        <v>21393.33</v>
      </c>
      <c r="N5865" s="734" t="s">
        <v>557</v>
      </c>
      <c r="O5865" s="732">
        <v>0</v>
      </c>
      <c r="P5865" s="733">
        <v>0</v>
      </c>
      <c r="Q5865" s="735" t="str">
        <f t="shared" si="187"/>
        <v>13 - INDETERMINADO</v>
      </c>
      <c r="R5865" s="736" t="s">
        <v>523</v>
      </c>
    </row>
    <row r="5866" spans="1:18" s="28" customFormat="1" ht="12" x14ac:dyDescent="0.2">
      <c r="A5866" s="717" t="s">
        <v>514</v>
      </c>
      <c r="B5866" s="718" t="s">
        <v>549</v>
      </c>
      <c r="C5866" s="718" t="s">
        <v>147</v>
      </c>
      <c r="D5866" s="718" t="s">
        <v>585</v>
      </c>
      <c r="E5866" s="719">
        <v>3000</v>
      </c>
      <c r="F5866" s="720" t="s">
        <v>6378</v>
      </c>
      <c r="G5866" s="718" t="s">
        <v>6379</v>
      </c>
      <c r="H5866" s="718" t="s">
        <v>930</v>
      </c>
      <c r="I5866" s="718" t="s">
        <v>520</v>
      </c>
      <c r="J5866" s="718" t="s">
        <v>1635</v>
      </c>
      <c r="K5866" s="721" t="s">
        <v>557</v>
      </c>
      <c r="L5866" s="732">
        <v>7</v>
      </c>
      <c r="M5866" s="733">
        <v>21600</v>
      </c>
      <c r="N5866" s="734" t="s">
        <v>557</v>
      </c>
      <c r="O5866" s="732">
        <v>0</v>
      </c>
      <c r="P5866" s="733">
        <v>0</v>
      </c>
      <c r="Q5866" s="735" t="str">
        <f t="shared" si="187"/>
        <v>13 - INDETERMINADO</v>
      </c>
      <c r="R5866" s="736" t="s">
        <v>523</v>
      </c>
    </row>
    <row r="5867" spans="1:18" s="28" customFormat="1" ht="12" x14ac:dyDescent="0.2">
      <c r="A5867" s="717" t="s">
        <v>514</v>
      </c>
      <c r="B5867" s="718" t="s">
        <v>549</v>
      </c>
      <c r="C5867" s="718" t="s">
        <v>147</v>
      </c>
      <c r="D5867" s="718" t="s">
        <v>3125</v>
      </c>
      <c r="E5867" s="719">
        <v>3000</v>
      </c>
      <c r="F5867" s="720" t="s">
        <v>6382</v>
      </c>
      <c r="G5867" s="718" t="s">
        <v>6383</v>
      </c>
      <c r="H5867" s="718" t="s">
        <v>519</v>
      </c>
      <c r="I5867" s="718" t="s">
        <v>528</v>
      </c>
      <c r="J5867" s="718" t="s">
        <v>547</v>
      </c>
      <c r="K5867" s="721" t="s">
        <v>700</v>
      </c>
      <c r="L5867" s="732">
        <v>7</v>
      </c>
      <c r="M5867" s="733">
        <v>21150</v>
      </c>
      <c r="N5867" s="734" t="s">
        <v>700</v>
      </c>
      <c r="O5867" s="732">
        <v>0</v>
      </c>
      <c r="P5867" s="733">
        <v>0</v>
      </c>
      <c r="Q5867" s="735"/>
      <c r="R5867" s="736" t="s">
        <v>543</v>
      </c>
    </row>
    <row r="5868" spans="1:18" s="28" customFormat="1" ht="12" x14ac:dyDescent="0.2">
      <c r="A5868" s="717" t="s">
        <v>514</v>
      </c>
      <c r="B5868" s="718" t="s">
        <v>549</v>
      </c>
      <c r="C5868" s="718" t="s">
        <v>147</v>
      </c>
      <c r="D5868" s="718" t="s">
        <v>1223</v>
      </c>
      <c r="E5868" s="719">
        <v>3000</v>
      </c>
      <c r="F5868" s="720" t="s">
        <v>6384</v>
      </c>
      <c r="G5868" s="718" t="s">
        <v>6385</v>
      </c>
      <c r="H5868" s="718" t="s">
        <v>527</v>
      </c>
      <c r="I5868" s="718" t="s">
        <v>520</v>
      </c>
      <c r="J5868" s="718" t="s">
        <v>803</v>
      </c>
      <c r="K5868" s="721" t="s">
        <v>557</v>
      </c>
      <c r="L5868" s="732">
        <v>7</v>
      </c>
      <c r="M5868" s="733">
        <v>21600</v>
      </c>
      <c r="N5868" s="734" t="s">
        <v>557</v>
      </c>
      <c r="O5868" s="732">
        <v>0</v>
      </c>
      <c r="P5868" s="733">
        <v>0</v>
      </c>
      <c r="Q5868" s="735" t="str">
        <f t="shared" ref="Q5868:Q5875" si="188">+N5868</f>
        <v>13 - INDETERMINADO</v>
      </c>
      <c r="R5868" s="736" t="s">
        <v>523</v>
      </c>
    </row>
    <row r="5869" spans="1:18" s="28" customFormat="1" ht="12" x14ac:dyDescent="0.2">
      <c r="A5869" s="717" t="s">
        <v>514</v>
      </c>
      <c r="B5869" s="718" t="s">
        <v>549</v>
      </c>
      <c r="C5869" s="718" t="s">
        <v>147</v>
      </c>
      <c r="D5869" s="718" t="s">
        <v>1715</v>
      </c>
      <c r="E5869" s="719">
        <v>5000</v>
      </c>
      <c r="F5869" s="720" t="s">
        <v>6392</v>
      </c>
      <c r="G5869" s="718" t="s">
        <v>6393</v>
      </c>
      <c r="H5869" s="718" t="s">
        <v>623</v>
      </c>
      <c r="I5869" s="718" t="s">
        <v>528</v>
      </c>
      <c r="J5869" s="718" t="s">
        <v>6394</v>
      </c>
      <c r="K5869" s="721" t="s">
        <v>612</v>
      </c>
      <c r="L5869" s="732">
        <v>7</v>
      </c>
      <c r="M5869" s="733">
        <v>31746.68</v>
      </c>
      <c r="N5869" s="734" t="s">
        <v>612</v>
      </c>
      <c r="O5869" s="732">
        <v>0</v>
      </c>
      <c r="P5869" s="733">
        <v>0</v>
      </c>
      <c r="Q5869" s="735" t="str">
        <f t="shared" si="188"/>
        <v>15 - INDETERMINADO</v>
      </c>
      <c r="R5869" s="736" t="s">
        <v>523</v>
      </c>
    </row>
    <row r="5870" spans="1:18" s="28" customFormat="1" ht="12" x14ac:dyDescent="0.2">
      <c r="A5870" s="717" t="s">
        <v>514</v>
      </c>
      <c r="B5870" s="718" t="s">
        <v>549</v>
      </c>
      <c r="C5870" s="718" t="s">
        <v>147</v>
      </c>
      <c r="D5870" s="718" t="s">
        <v>881</v>
      </c>
      <c r="E5870" s="719">
        <v>3000</v>
      </c>
      <c r="F5870" s="720" t="s">
        <v>6406</v>
      </c>
      <c r="G5870" s="718" t="s">
        <v>6407</v>
      </c>
      <c r="H5870" s="718" t="s">
        <v>930</v>
      </c>
      <c r="I5870" s="718" t="s">
        <v>528</v>
      </c>
      <c r="J5870" s="718" t="s">
        <v>931</v>
      </c>
      <c r="K5870" s="721" t="s">
        <v>700</v>
      </c>
      <c r="L5870" s="732">
        <v>7</v>
      </c>
      <c r="M5870" s="733">
        <v>21600</v>
      </c>
      <c r="N5870" s="734" t="s">
        <v>700</v>
      </c>
      <c r="O5870" s="732">
        <v>0</v>
      </c>
      <c r="P5870" s="733">
        <v>0</v>
      </c>
      <c r="Q5870" s="735" t="str">
        <f t="shared" si="188"/>
        <v>3 - INDETERMINADO</v>
      </c>
      <c r="R5870" s="736" t="s">
        <v>523</v>
      </c>
    </row>
    <row r="5871" spans="1:18" s="28" customFormat="1" ht="12" x14ac:dyDescent="0.2">
      <c r="A5871" s="717" t="s">
        <v>514</v>
      </c>
      <c r="B5871" s="718" t="s">
        <v>549</v>
      </c>
      <c r="C5871" s="718" t="s">
        <v>147</v>
      </c>
      <c r="D5871" s="718" t="s">
        <v>881</v>
      </c>
      <c r="E5871" s="719">
        <v>3000</v>
      </c>
      <c r="F5871" s="720" t="s">
        <v>6408</v>
      </c>
      <c r="G5871" s="718" t="s">
        <v>6409</v>
      </c>
      <c r="H5871" s="718"/>
      <c r="I5871" s="718" t="s">
        <v>528</v>
      </c>
      <c r="J5871" s="718" t="s">
        <v>2628</v>
      </c>
      <c r="K5871" s="721" t="s">
        <v>530</v>
      </c>
      <c r="L5871" s="732">
        <v>7</v>
      </c>
      <c r="M5871" s="733">
        <v>21600</v>
      </c>
      <c r="N5871" s="734" t="s">
        <v>530</v>
      </c>
      <c r="O5871" s="732">
        <v>0</v>
      </c>
      <c r="P5871" s="733">
        <v>0</v>
      </c>
      <c r="Q5871" s="735" t="str">
        <f t="shared" si="188"/>
        <v>4 - INDETERMINADO</v>
      </c>
      <c r="R5871" s="736" t="s">
        <v>523</v>
      </c>
    </row>
    <row r="5872" spans="1:18" s="28" customFormat="1" ht="12" x14ac:dyDescent="0.2">
      <c r="A5872" s="717" t="s">
        <v>514</v>
      </c>
      <c r="B5872" s="718" t="s">
        <v>549</v>
      </c>
      <c r="C5872" s="718" t="s">
        <v>147</v>
      </c>
      <c r="D5872" s="718" t="s">
        <v>881</v>
      </c>
      <c r="E5872" s="719">
        <v>3000</v>
      </c>
      <c r="F5872" s="720" t="s">
        <v>6412</v>
      </c>
      <c r="G5872" s="718" t="s">
        <v>6413</v>
      </c>
      <c r="H5872" s="718" t="s">
        <v>527</v>
      </c>
      <c r="I5872" s="718" t="s">
        <v>528</v>
      </c>
      <c r="J5872" s="718" t="s">
        <v>6414</v>
      </c>
      <c r="K5872" s="721" t="s">
        <v>530</v>
      </c>
      <c r="L5872" s="732">
        <v>7</v>
      </c>
      <c r="M5872" s="733">
        <v>21600</v>
      </c>
      <c r="N5872" s="734" t="s">
        <v>530</v>
      </c>
      <c r="O5872" s="732">
        <v>0</v>
      </c>
      <c r="P5872" s="733">
        <v>0</v>
      </c>
      <c r="Q5872" s="735" t="str">
        <f t="shared" si="188"/>
        <v>4 - INDETERMINADO</v>
      </c>
      <c r="R5872" s="736" t="s">
        <v>523</v>
      </c>
    </row>
    <row r="5873" spans="1:18" s="28" customFormat="1" ht="12" x14ac:dyDescent="0.2">
      <c r="A5873" s="717" t="s">
        <v>514</v>
      </c>
      <c r="B5873" s="718" t="s">
        <v>549</v>
      </c>
      <c r="C5873" s="718" t="s">
        <v>147</v>
      </c>
      <c r="D5873" s="718" t="s">
        <v>800</v>
      </c>
      <c r="E5873" s="719">
        <v>3000</v>
      </c>
      <c r="F5873" s="720" t="s">
        <v>6421</v>
      </c>
      <c r="G5873" s="718" t="s">
        <v>6422</v>
      </c>
      <c r="H5873" s="718" t="s">
        <v>519</v>
      </c>
      <c r="I5873" s="718" t="s">
        <v>520</v>
      </c>
      <c r="J5873" s="718" t="s">
        <v>534</v>
      </c>
      <c r="K5873" s="721" t="s">
        <v>612</v>
      </c>
      <c r="L5873" s="732">
        <v>7</v>
      </c>
      <c r="M5873" s="733">
        <v>21600</v>
      </c>
      <c r="N5873" s="734" t="s">
        <v>612</v>
      </c>
      <c r="O5873" s="732">
        <v>0</v>
      </c>
      <c r="P5873" s="733">
        <v>0</v>
      </c>
      <c r="Q5873" s="735" t="str">
        <f t="shared" si="188"/>
        <v>15 - INDETERMINADO</v>
      </c>
      <c r="R5873" s="736" t="s">
        <v>523</v>
      </c>
    </row>
    <row r="5874" spans="1:18" s="28" customFormat="1" ht="12" x14ac:dyDescent="0.2">
      <c r="A5874" s="717" t="s">
        <v>514</v>
      </c>
      <c r="B5874" s="718" t="s">
        <v>549</v>
      </c>
      <c r="C5874" s="718" t="s">
        <v>147</v>
      </c>
      <c r="D5874" s="718" t="s">
        <v>746</v>
      </c>
      <c r="E5874" s="719">
        <v>4500</v>
      </c>
      <c r="F5874" s="720" t="s">
        <v>6446</v>
      </c>
      <c r="G5874" s="718" t="s">
        <v>6447</v>
      </c>
      <c r="H5874" s="718" t="s">
        <v>519</v>
      </c>
      <c r="I5874" s="718" t="s">
        <v>528</v>
      </c>
      <c r="J5874" s="718" t="s">
        <v>547</v>
      </c>
      <c r="K5874" s="721" t="s">
        <v>6448</v>
      </c>
      <c r="L5874" s="732">
        <v>7</v>
      </c>
      <c r="M5874" s="733">
        <v>31950</v>
      </c>
      <c r="N5874" s="734" t="s">
        <v>6448</v>
      </c>
      <c r="O5874" s="732">
        <v>0</v>
      </c>
      <c r="P5874" s="733">
        <v>0</v>
      </c>
      <c r="Q5874" s="735" t="str">
        <f t="shared" si="188"/>
        <v>44-2021</v>
      </c>
      <c r="R5874" s="736" t="s">
        <v>523</v>
      </c>
    </row>
    <row r="5875" spans="1:18" s="28" customFormat="1" ht="12" x14ac:dyDescent="0.2">
      <c r="A5875" s="717" t="s">
        <v>514</v>
      </c>
      <c r="B5875" s="718" t="s">
        <v>549</v>
      </c>
      <c r="C5875" s="718" t="s">
        <v>147</v>
      </c>
      <c r="D5875" s="718" t="s">
        <v>618</v>
      </c>
      <c r="E5875" s="719">
        <v>3000</v>
      </c>
      <c r="F5875" s="720" t="s">
        <v>6449</v>
      </c>
      <c r="G5875" s="718" t="s">
        <v>6450</v>
      </c>
      <c r="H5875" s="718"/>
      <c r="I5875" s="718" t="s">
        <v>520</v>
      </c>
      <c r="J5875" s="718" t="s">
        <v>4115</v>
      </c>
      <c r="K5875" s="721" t="s">
        <v>557</v>
      </c>
      <c r="L5875" s="732">
        <v>7</v>
      </c>
      <c r="M5875" s="733">
        <v>21600</v>
      </c>
      <c r="N5875" s="734" t="s">
        <v>557</v>
      </c>
      <c r="O5875" s="732">
        <v>0</v>
      </c>
      <c r="P5875" s="733">
        <v>0</v>
      </c>
      <c r="Q5875" s="735" t="str">
        <f t="shared" si="188"/>
        <v>13 - INDETERMINADO</v>
      </c>
      <c r="R5875" s="736" t="s">
        <v>523</v>
      </c>
    </row>
    <row r="5876" spans="1:18" s="28" customFormat="1" ht="12" x14ac:dyDescent="0.2">
      <c r="A5876" s="717" t="s">
        <v>514</v>
      </c>
      <c r="B5876" s="718" t="s">
        <v>549</v>
      </c>
      <c r="C5876" s="718" t="s">
        <v>147</v>
      </c>
      <c r="D5876" s="718" t="s">
        <v>1039</v>
      </c>
      <c r="E5876" s="719">
        <v>3000</v>
      </c>
      <c r="F5876" s="720" t="s">
        <v>6451</v>
      </c>
      <c r="G5876" s="718" t="s">
        <v>6452</v>
      </c>
      <c r="H5876" s="718" t="s">
        <v>519</v>
      </c>
      <c r="I5876" s="718" t="s">
        <v>520</v>
      </c>
      <c r="J5876" s="718" t="s">
        <v>534</v>
      </c>
      <c r="K5876" s="721" t="s">
        <v>557</v>
      </c>
      <c r="L5876" s="732">
        <v>7</v>
      </c>
      <c r="M5876" s="733">
        <v>21600</v>
      </c>
      <c r="N5876" s="734" t="s">
        <v>557</v>
      </c>
      <c r="O5876" s="732">
        <v>0</v>
      </c>
      <c r="P5876" s="733">
        <v>0</v>
      </c>
      <c r="Q5876" s="735"/>
      <c r="R5876" s="736" t="s">
        <v>543</v>
      </c>
    </row>
    <row r="5877" spans="1:18" s="28" customFormat="1" ht="12" x14ac:dyDescent="0.2">
      <c r="A5877" s="717" t="s">
        <v>514</v>
      </c>
      <c r="B5877" s="718" t="s">
        <v>549</v>
      </c>
      <c r="C5877" s="718" t="s">
        <v>147</v>
      </c>
      <c r="D5877" s="718" t="s">
        <v>5054</v>
      </c>
      <c r="E5877" s="719">
        <v>3000</v>
      </c>
      <c r="F5877" s="720" t="s">
        <v>6453</v>
      </c>
      <c r="G5877" s="718" t="s">
        <v>6454</v>
      </c>
      <c r="H5877" s="718"/>
      <c r="I5877" s="718" t="s">
        <v>528</v>
      </c>
      <c r="J5877" s="718" t="s">
        <v>2628</v>
      </c>
      <c r="K5877" s="721" t="s">
        <v>557</v>
      </c>
      <c r="L5877" s="732">
        <v>7</v>
      </c>
      <c r="M5877" s="733">
        <v>21600</v>
      </c>
      <c r="N5877" s="734" t="s">
        <v>557</v>
      </c>
      <c r="O5877" s="732">
        <v>0</v>
      </c>
      <c r="P5877" s="733">
        <v>0</v>
      </c>
      <c r="Q5877" s="735" t="str">
        <f>+N5877</f>
        <v>13 - INDETERMINADO</v>
      </c>
      <c r="R5877" s="736" t="s">
        <v>523</v>
      </c>
    </row>
    <row r="5878" spans="1:18" s="28" customFormat="1" ht="12" x14ac:dyDescent="0.2">
      <c r="A5878" s="717" t="s">
        <v>514</v>
      </c>
      <c r="B5878" s="718" t="s">
        <v>549</v>
      </c>
      <c r="C5878" s="718" t="s">
        <v>147</v>
      </c>
      <c r="D5878" s="718" t="s">
        <v>1757</v>
      </c>
      <c r="E5878" s="719">
        <v>3000</v>
      </c>
      <c r="F5878" s="720" t="s">
        <v>6468</v>
      </c>
      <c r="G5878" s="718" t="s">
        <v>6469</v>
      </c>
      <c r="H5878" s="718" t="s">
        <v>519</v>
      </c>
      <c r="I5878" s="718" t="s">
        <v>520</v>
      </c>
      <c r="J5878" s="718" t="s">
        <v>534</v>
      </c>
      <c r="K5878" s="721" t="s">
        <v>557</v>
      </c>
      <c r="L5878" s="732">
        <v>2</v>
      </c>
      <c r="M5878" s="733">
        <v>4000</v>
      </c>
      <c r="N5878" s="734" t="s">
        <v>542</v>
      </c>
      <c r="O5878" s="732">
        <v>0</v>
      </c>
      <c r="P5878" s="733">
        <v>0</v>
      </c>
      <c r="Q5878" s="735"/>
      <c r="R5878" s="736" t="s">
        <v>543</v>
      </c>
    </row>
    <row r="5879" spans="1:18" s="28" customFormat="1" ht="12" x14ac:dyDescent="0.2">
      <c r="A5879" s="717" t="s">
        <v>514</v>
      </c>
      <c r="B5879" s="718" t="s">
        <v>549</v>
      </c>
      <c r="C5879" s="718" t="s">
        <v>147</v>
      </c>
      <c r="D5879" s="718" t="s">
        <v>544</v>
      </c>
      <c r="E5879" s="719">
        <v>4000</v>
      </c>
      <c r="F5879" s="720" t="s">
        <v>6472</v>
      </c>
      <c r="G5879" s="718" t="s">
        <v>6473</v>
      </c>
      <c r="H5879" s="718" t="s">
        <v>519</v>
      </c>
      <c r="I5879" s="718" t="s">
        <v>528</v>
      </c>
      <c r="J5879" s="718" t="s">
        <v>547</v>
      </c>
      <c r="K5879" s="721" t="s">
        <v>700</v>
      </c>
      <c r="L5879" s="732">
        <v>7</v>
      </c>
      <c r="M5879" s="733">
        <v>28600</v>
      </c>
      <c r="N5879" s="734" t="s">
        <v>700</v>
      </c>
      <c r="O5879" s="732">
        <v>0</v>
      </c>
      <c r="P5879" s="733">
        <v>0</v>
      </c>
      <c r="Q5879" s="735" t="str">
        <f t="shared" ref="Q5879:Q5891" si="189">+N5879</f>
        <v>3 - INDETERMINADO</v>
      </c>
      <c r="R5879" s="736" t="s">
        <v>523</v>
      </c>
    </row>
    <row r="5880" spans="1:18" s="28" customFormat="1" ht="12" x14ac:dyDescent="0.2">
      <c r="A5880" s="717" t="s">
        <v>514</v>
      </c>
      <c r="B5880" s="718" t="s">
        <v>549</v>
      </c>
      <c r="C5880" s="718" t="s">
        <v>147</v>
      </c>
      <c r="D5880" s="718" t="s">
        <v>995</v>
      </c>
      <c r="E5880" s="719">
        <v>3000</v>
      </c>
      <c r="F5880" s="720" t="s">
        <v>6474</v>
      </c>
      <c r="G5880" s="718" t="s">
        <v>6475</v>
      </c>
      <c r="H5880" s="718" t="s">
        <v>930</v>
      </c>
      <c r="I5880" s="718" t="s">
        <v>520</v>
      </c>
      <c r="J5880" s="718" t="s">
        <v>1635</v>
      </c>
      <c r="K5880" s="721" t="s">
        <v>530</v>
      </c>
      <c r="L5880" s="732">
        <v>7</v>
      </c>
      <c r="M5880" s="733">
        <v>21600</v>
      </c>
      <c r="N5880" s="734" t="s">
        <v>530</v>
      </c>
      <c r="O5880" s="732">
        <v>0</v>
      </c>
      <c r="P5880" s="733">
        <v>0</v>
      </c>
      <c r="Q5880" s="735" t="str">
        <f t="shared" si="189"/>
        <v>4 - INDETERMINADO</v>
      </c>
      <c r="R5880" s="736" t="s">
        <v>523</v>
      </c>
    </row>
    <row r="5881" spans="1:18" s="28" customFormat="1" ht="12" x14ac:dyDescent="0.2">
      <c r="A5881" s="717" t="s">
        <v>514</v>
      </c>
      <c r="B5881" s="718" t="s">
        <v>549</v>
      </c>
      <c r="C5881" s="718" t="s">
        <v>147</v>
      </c>
      <c r="D5881" s="718" t="s">
        <v>1369</v>
      </c>
      <c r="E5881" s="719">
        <v>3000</v>
      </c>
      <c r="F5881" s="720" t="s">
        <v>6476</v>
      </c>
      <c r="G5881" s="718" t="s">
        <v>6477</v>
      </c>
      <c r="H5881" s="718" t="s">
        <v>519</v>
      </c>
      <c r="I5881" s="718" t="s">
        <v>520</v>
      </c>
      <c r="J5881" s="718" t="s">
        <v>534</v>
      </c>
      <c r="K5881" s="721" t="s">
        <v>530</v>
      </c>
      <c r="L5881" s="732">
        <v>7</v>
      </c>
      <c r="M5881" s="733">
        <v>21600</v>
      </c>
      <c r="N5881" s="734" t="s">
        <v>530</v>
      </c>
      <c r="O5881" s="732">
        <v>0</v>
      </c>
      <c r="P5881" s="733">
        <v>0</v>
      </c>
      <c r="Q5881" s="735" t="str">
        <f t="shared" si="189"/>
        <v>4 - INDETERMINADO</v>
      </c>
      <c r="R5881" s="736" t="s">
        <v>523</v>
      </c>
    </row>
    <row r="5882" spans="1:18" s="28" customFormat="1" ht="12" x14ac:dyDescent="0.2">
      <c r="A5882" s="717" t="s">
        <v>514</v>
      </c>
      <c r="B5882" s="718" t="s">
        <v>549</v>
      </c>
      <c r="C5882" s="718" t="s">
        <v>147</v>
      </c>
      <c r="D5882" s="718" t="s">
        <v>2838</v>
      </c>
      <c r="E5882" s="719">
        <v>3000</v>
      </c>
      <c r="F5882" s="720" t="s">
        <v>6483</v>
      </c>
      <c r="G5882" s="718" t="s">
        <v>6484</v>
      </c>
      <c r="H5882" s="718" t="s">
        <v>527</v>
      </c>
      <c r="I5882" s="718" t="s">
        <v>528</v>
      </c>
      <c r="J5882" s="718" t="s">
        <v>1384</v>
      </c>
      <c r="K5882" s="721" t="s">
        <v>530</v>
      </c>
      <c r="L5882" s="732">
        <v>7</v>
      </c>
      <c r="M5882" s="733">
        <v>21600</v>
      </c>
      <c r="N5882" s="734" t="s">
        <v>530</v>
      </c>
      <c r="O5882" s="732">
        <v>0</v>
      </c>
      <c r="P5882" s="733">
        <v>0</v>
      </c>
      <c r="Q5882" s="735" t="str">
        <f t="shared" si="189"/>
        <v>4 - INDETERMINADO</v>
      </c>
      <c r="R5882" s="736" t="s">
        <v>523</v>
      </c>
    </row>
    <row r="5883" spans="1:18" s="28" customFormat="1" ht="12" x14ac:dyDescent="0.2">
      <c r="A5883" s="717" t="s">
        <v>514</v>
      </c>
      <c r="B5883" s="718" t="s">
        <v>549</v>
      </c>
      <c r="C5883" s="718" t="s">
        <v>147</v>
      </c>
      <c r="D5883" s="718" t="s">
        <v>536</v>
      </c>
      <c r="E5883" s="719">
        <v>3000</v>
      </c>
      <c r="F5883" s="720" t="s">
        <v>6485</v>
      </c>
      <c r="G5883" s="718" t="s">
        <v>6486</v>
      </c>
      <c r="H5883" s="718" t="s">
        <v>519</v>
      </c>
      <c r="I5883" s="718" t="s">
        <v>520</v>
      </c>
      <c r="J5883" s="718" t="s">
        <v>1147</v>
      </c>
      <c r="K5883" s="721" t="s">
        <v>541</v>
      </c>
      <c r="L5883" s="732">
        <v>7</v>
      </c>
      <c r="M5883" s="733">
        <v>21600</v>
      </c>
      <c r="N5883" s="734" t="s">
        <v>541</v>
      </c>
      <c r="O5883" s="732">
        <v>0</v>
      </c>
      <c r="P5883" s="733">
        <v>0</v>
      </c>
      <c r="Q5883" s="735" t="str">
        <f t="shared" si="189"/>
        <v>5 - INDETERMINADO</v>
      </c>
      <c r="R5883" s="736" t="s">
        <v>523</v>
      </c>
    </row>
    <row r="5884" spans="1:18" s="28" customFormat="1" ht="12" x14ac:dyDescent="0.2">
      <c r="A5884" s="717" t="s">
        <v>514</v>
      </c>
      <c r="B5884" s="718" t="s">
        <v>549</v>
      </c>
      <c r="C5884" s="718" t="s">
        <v>147</v>
      </c>
      <c r="D5884" s="718" t="s">
        <v>585</v>
      </c>
      <c r="E5884" s="719">
        <v>3000</v>
      </c>
      <c r="F5884" s="720" t="s">
        <v>6487</v>
      </c>
      <c r="G5884" s="718" t="s">
        <v>6488</v>
      </c>
      <c r="H5884" s="718" t="s">
        <v>539</v>
      </c>
      <c r="I5884" s="718" t="s">
        <v>528</v>
      </c>
      <c r="J5884" s="718" t="s">
        <v>6489</v>
      </c>
      <c r="K5884" s="721" t="s">
        <v>715</v>
      </c>
      <c r="L5884" s="732">
        <v>7</v>
      </c>
      <c r="M5884" s="733">
        <v>21600</v>
      </c>
      <c r="N5884" s="734" t="s">
        <v>715</v>
      </c>
      <c r="O5884" s="732">
        <v>0</v>
      </c>
      <c r="P5884" s="733">
        <v>0</v>
      </c>
      <c r="Q5884" s="735" t="str">
        <f t="shared" si="189"/>
        <v>14 - INDETERMINADO</v>
      </c>
      <c r="R5884" s="736" t="s">
        <v>523</v>
      </c>
    </row>
    <row r="5885" spans="1:18" s="28" customFormat="1" ht="12" x14ac:dyDescent="0.2">
      <c r="A5885" s="717" t="s">
        <v>514</v>
      </c>
      <c r="B5885" s="718" t="s">
        <v>549</v>
      </c>
      <c r="C5885" s="718" t="s">
        <v>147</v>
      </c>
      <c r="D5885" s="718" t="s">
        <v>618</v>
      </c>
      <c r="E5885" s="719">
        <v>3000</v>
      </c>
      <c r="F5885" s="720" t="s">
        <v>6490</v>
      </c>
      <c r="G5885" s="718" t="s">
        <v>6491</v>
      </c>
      <c r="H5885" s="718"/>
      <c r="I5885" s="718" t="s">
        <v>528</v>
      </c>
      <c r="J5885" s="718" t="s">
        <v>6492</v>
      </c>
      <c r="K5885" s="721" t="s">
        <v>557</v>
      </c>
      <c r="L5885" s="732">
        <v>7</v>
      </c>
      <c r="M5885" s="733">
        <v>21600</v>
      </c>
      <c r="N5885" s="734" t="s">
        <v>557</v>
      </c>
      <c r="O5885" s="732">
        <v>0</v>
      </c>
      <c r="P5885" s="733">
        <v>0</v>
      </c>
      <c r="Q5885" s="735" t="str">
        <f t="shared" si="189"/>
        <v>13 - INDETERMINADO</v>
      </c>
      <c r="R5885" s="736" t="s">
        <v>523</v>
      </c>
    </row>
    <row r="5886" spans="1:18" s="28" customFormat="1" ht="12" x14ac:dyDescent="0.2">
      <c r="A5886" s="717" t="s">
        <v>514</v>
      </c>
      <c r="B5886" s="718" t="s">
        <v>549</v>
      </c>
      <c r="C5886" s="718" t="s">
        <v>147</v>
      </c>
      <c r="D5886" s="718" t="s">
        <v>585</v>
      </c>
      <c r="E5886" s="719">
        <v>3000</v>
      </c>
      <c r="F5886" s="720" t="s">
        <v>6497</v>
      </c>
      <c r="G5886" s="718" t="s">
        <v>6498</v>
      </c>
      <c r="H5886" s="718" t="s">
        <v>527</v>
      </c>
      <c r="I5886" s="718" t="s">
        <v>520</v>
      </c>
      <c r="J5886" s="718" t="s">
        <v>670</v>
      </c>
      <c r="K5886" s="721" t="s">
        <v>557</v>
      </c>
      <c r="L5886" s="732">
        <v>7</v>
      </c>
      <c r="M5886" s="733">
        <v>21600</v>
      </c>
      <c r="N5886" s="734" t="s">
        <v>557</v>
      </c>
      <c r="O5886" s="732">
        <v>0</v>
      </c>
      <c r="P5886" s="733">
        <v>0</v>
      </c>
      <c r="Q5886" s="735" t="str">
        <f t="shared" si="189"/>
        <v>13 - INDETERMINADO</v>
      </c>
      <c r="R5886" s="736" t="s">
        <v>523</v>
      </c>
    </row>
    <row r="5887" spans="1:18" s="28" customFormat="1" ht="12" x14ac:dyDescent="0.2">
      <c r="A5887" s="717" t="s">
        <v>514</v>
      </c>
      <c r="B5887" s="718" t="s">
        <v>549</v>
      </c>
      <c r="C5887" s="718" t="s">
        <v>147</v>
      </c>
      <c r="D5887" s="718" t="s">
        <v>585</v>
      </c>
      <c r="E5887" s="719">
        <v>3000</v>
      </c>
      <c r="F5887" s="720" t="s">
        <v>6499</v>
      </c>
      <c r="G5887" s="718" t="s">
        <v>6500</v>
      </c>
      <c r="H5887" s="718" t="s">
        <v>527</v>
      </c>
      <c r="I5887" s="718" t="s">
        <v>520</v>
      </c>
      <c r="J5887" s="718" t="s">
        <v>803</v>
      </c>
      <c r="K5887" s="721" t="s">
        <v>557</v>
      </c>
      <c r="L5887" s="732">
        <v>7</v>
      </c>
      <c r="M5887" s="733">
        <v>21600</v>
      </c>
      <c r="N5887" s="734" t="s">
        <v>557</v>
      </c>
      <c r="O5887" s="732">
        <v>0</v>
      </c>
      <c r="P5887" s="733">
        <v>0</v>
      </c>
      <c r="Q5887" s="735" t="str">
        <f t="shared" si="189"/>
        <v>13 - INDETERMINADO</v>
      </c>
      <c r="R5887" s="736" t="s">
        <v>523</v>
      </c>
    </row>
    <row r="5888" spans="1:18" s="28" customFormat="1" ht="12" x14ac:dyDescent="0.2">
      <c r="A5888" s="717" t="s">
        <v>514</v>
      </c>
      <c r="B5888" s="718" t="s">
        <v>549</v>
      </c>
      <c r="C5888" s="718" t="s">
        <v>147</v>
      </c>
      <c r="D5888" s="718" t="s">
        <v>585</v>
      </c>
      <c r="E5888" s="719">
        <v>3000</v>
      </c>
      <c r="F5888" s="720" t="s">
        <v>6503</v>
      </c>
      <c r="G5888" s="718" t="s">
        <v>6504</v>
      </c>
      <c r="H5888" s="718"/>
      <c r="I5888" s="718" t="s">
        <v>520</v>
      </c>
      <c r="J5888" s="718" t="s">
        <v>5761</v>
      </c>
      <c r="K5888" s="721" t="s">
        <v>530</v>
      </c>
      <c r="L5888" s="732">
        <v>7</v>
      </c>
      <c r="M5888" s="733">
        <v>21600</v>
      </c>
      <c r="N5888" s="734" t="s">
        <v>530</v>
      </c>
      <c r="O5888" s="732">
        <v>0</v>
      </c>
      <c r="P5888" s="733">
        <v>0</v>
      </c>
      <c r="Q5888" s="735" t="str">
        <f t="shared" si="189"/>
        <v>4 - INDETERMINADO</v>
      </c>
      <c r="R5888" s="736" t="s">
        <v>523</v>
      </c>
    </row>
    <row r="5889" spans="1:18" s="28" customFormat="1" ht="12" x14ac:dyDescent="0.2">
      <c r="A5889" s="717" t="s">
        <v>514</v>
      </c>
      <c r="B5889" s="718" t="s">
        <v>549</v>
      </c>
      <c r="C5889" s="718" t="s">
        <v>147</v>
      </c>
      <c r="D5889" s="718" t="s">
        <v>618</v>
      </c>
      <c r="E5889" s="719">
        <v>3000</v>
      </c>
      <c r="F5889" s="720" t="s">
        <v>6508</v>
      </c>
      <c r="G5889" s="718" t="s">
        <v>6509</v>
      </c>
      <c r="H5889" s="718"/>
      <c r="I5889" s="718" t="s">
        <v>520</v>
      </c>
      <c r="J5889" s="718" t="s">
        <v>6510</v>
      </c>
      <c r="K5889" s="721" t="s">
        <v>557</v>
      </c>
      <c r="L5889" s="732">
        <v>7</v>
      </c>
      <c r="M5889" s="733">
        <v>21600</v>
      </c>
      <c r="N5889" s="734" t="s">
        <v>557</v>
      </c>
      <c r="O5889" s="732">
        <v>0</v>
      </c>
      <c r="P5889" s="733">
        <v>0</v>
      </c>
      <c r="Q5889" s="735" t="str">
        <f t="shared" si="189"/>
        <v>13 - INDETERMINADO</v>
      </c>
      <c r="R5889" s="736" t="s">
        <v>523</v>
      </c>
    </row>
    <row r="5890" spans="1:18" s="28" customFormat="1" ht="12" x14ac:dyDescent="0.2">
      <c r="A5890" s="717" t="s">
        <v>514</v>
      </c>
      <c r="B5890" s="718" t="s">
        <v>549</v>
      </c>
      <c r="C5890" s="718" t="s">
        <v>147</v>
      </c>
      <c r="D5890" s="718" t="s">
        <v>618</v>
      </c>
      <c r="E5890" s="719">
        <v>3000</v>
      </c>
      <c r="F5890" s="720" t="s">
        <v>6511</v>
      </c>
      <c r="G5890" s="718" t="s">
        <v>6512</v>
      </c>
      <c r="H5890" s="718" t="s">
        <v>623</v>
      </c>
      <c r="I5890" s="718" t="s">
        <v>520</v>
      </c>
      <c r="J5890" s="718" t="s">
        <v>6513</v>
      </c>
      <c r="K5890" s="721" t="s">
        <v>557</v>
      </c>
      <c r="L5890" s="732">
        <v>7</v>
      </c>
      <c r="M5890" s="733">
        <v>21600</v>
      </c>
      <c r="N5890" s="734" t="s">
        <v>557</v>
      </c>
      <c r="O5890" s="732">
        <v>0</v>
      </c>
      <c r="P5890" s="733">
        <v>0</v>
      </c>
      <c r="Q5890" s="735" t="str">
        <f t="shared" si="189"/>
        <v>13 - INDETERMINADO</v>
      </c>
      <c r="R5890" s="736" t="s">
        <v>523</v>
      </c>
    </row>
    <row r="5891" spans="1:18" s="28" customFormat="1" ht="12" x14ac:dyDescent="0.2">
      <c r="A5891" s="717" t="s">
        <v>514</v>
      </c>
      <c r="B5891" s="718" t="s">
        <v>549</v>
      </c>
      <c r="C5891" s="718" t="s">
        <v>147</v>
      </c>
      <c r="D5891" s="718" t="s">
        <v>585</v>
      </c>
      <c r="E5891" s="719">
        <v>3000</v>
      </c>
      <c r="F5891" s="720" t="s">
        <v>6514</v>
      </c>
      <c r="G5891" s="718" t="s">
        <v>6515</v>
      </c>
      <c r="H5891" s="718"/>
      <c r="I5891" s="718" t="s">
        <v>520</v>
      </c>
      <c r="J5891" s="718" t="s">
        <v>5761</v>
      </c>
      <c r="K5891" s="721" t="s">
        <v>715</v>
      </c>
      <c r="L5891" s="732">
        <v>7</v>
      </c>
      <c r="M5891" s="733">
        <v>21600</v>
      </c>
      <c r="N5891" s="734" t="s">
        <v>715</v>
      </c>
      <c r="O5891" s="732">
        <v>0</v>
      </c>
      <c r="P5891" s="733">
        <v>0</v>
      </c>
      <c r="Q5891" s="735" t="str">
        <f t="shared" si="189"/>
        <v>14 - INDETERMINADO</v>
      </c>
      <c r="R5891" s="736" t="s">
        <v>523</v>
      </c>
    </row>
    <row r="5892" spans="1:18" s="28" customFormat="1" ht="12" x14ac:dyDescent="0.2">
      <c r="A5892" s="717" t="s">
        <v>514</v>
      </c>
      <c r="B5892" s="718" t="s">
        <v>549</v>
      </c>
      <c r="C5892" s="718" t="s">
        <v>147</v>
      </c>
      <c r="D5892" s="718" t="s">
        <v>519</v>
      </c>
      <c r="E5892" s="719">
        <v>7000</v>
      </c>
      <c r="F5892" s="720" t="s">
        <v>6438</v>
      </c>
      <c r="G5892" s="718" t="s">
        <v>6439</v>
      </c>
      <c r="H5892" s="718" t="s">
        <v>519</v>
      </c>
      <c r="I5892" s="718" t="s">
        <v>528</v>
      </c>
      <c r="J5892" s="718" t="s">
        <v>547</v>
      </c>
      <c r="K5892" s="721" t="s">
        <v>557</v>
      </c>
      <c r="L5892" s="732">
        <v>1</v>
      </c>
      <c r="M5892" s="733">
        <v>1400</v>
      </c>
      <c r="N5892" s="734" t="s">
        <v>542</v>
      </c>
      <c r="O5892" s="732">
        <v>0</v>
      </c>
      <c r="P5892" s="733">
        <v>0</v>
      </c>
      <c r="Q5892" s="735"/>
      <c r="R5892" s="736" t="s">
        <v>543</v>
      </c>
    </row>
    <row r="5893" spans="1:18" s="28" customFormat="1" ht="12" x14ac:dyDescent="0.2">
      <c r="A5893" s="717" t="s">
        <v>514</v>
      </c>
      <c r="B5893" s="718" t="s">
        <v>515</v>
      </c>
      <c r="C5893" s="718" t="s">
        <v>147</v>
      </c>
      <c r="D5893" s="718" t="s">
        <v>573</v>
      </c>
      <c r="E5893" s="719">
        <v>2000</v>
      </c>
      <c r="F5893" s="720" t="s">
        <v>574</v>
      </c>
      <c r="G5893" s="718" t="s">
        <v>575</v>
      </c>
      <c r="H5893" s="718" t="s">
        <v>539</v>
      </c>
      <c r="I5893" s="718" t="s">
        <v>520</v>
      </c>
      <c r="J5893" s="718" t="s">
        <v>576</v>
      </c>
      <c r="K5893" s="721" t="s">
        <v>577</v>
      </c>
      <c r="L5893" s="732">
        <v>1</v>
      </c>
      <c r="M5893" s="733">
        <v>210</v>
      </c>
      <c r="N5893" s="734">
        <v>1</v>
      </c>
      <c r="O5893" s="732">
        <v>0</v>
      </c>
      <c r="P5893" s="733">
        <v>0</v>
      </c>
      <c r="Q5893" s="735"/>
      <c r="R5893" s="736" t="s">
        <v>543</v>
      </c>
    </row>
    <row r="5894" spans="1:18" s="28" customFormat="1" ht="12" x14ac:dyDescent="0.2">
      <c r="A5894" s="717" t="s">
        <v>514</v>
      </c>
      <c r="B5894" s="718" t="s">
        <v>515</v>
      </c>
      <c r="C5894" s="718" t="s">
        <v>147</v>
      </c>
      <c r="D5894" s="718" t="s">
        <v>573</v>
      </c>
      <c r="E5894" s="719">
        <v>2000</v>
      </c>
      <c r="F5894" s="720" t="s">
        <v>613</v>
      </c>
      <c r="G5894" s="718" t="s">
        <v>614</v>
      </c>
      <c r="H5894" s="718" t="s">
        <v>539</v>
      </c>
      <c r="I5894" s="718" t="s">
        <v>738</v>
      </c>
      <c r="J5894" s="718" t="s">
        <v>616</v>
      </c>
      <c r="K5894" s="721" t="s">
        <v>617</v>
      </c>
      <c r="L5894" s="732">
        <v>1</v>
      </c>
      <c r="M5894" s="733">
        <v>210</v>
      </c>
      <c r="N5894" s="734">
        <v>1</v>
      </c>
      <c r="O5894" s="732">
        <v>0</v>
      </c>
      <c r="P5894" s="733">
        <v>0</v>
      </c>
      <c r="Q5894" s="735"/>
      <c r="R5894" s="736" t="s">
        <v>543</v>
      </c>
    </row>
    <row r="5895" spans="1:18" s="28" customFormat="1" ht="12" x14ac:dyDescent="0.2">
      <c r="A5895" s="717" t="s">
        <v>514</v>
      </c>
      <c r="B5895" s="718" t="s">
        <v>515</v>
      </c>
      <c r="C5895" s="718" t="s">
        <v>147</v>
      </c>
      <c r="D5895" s="718" t="s">
        <v>728</v>
      </c>
      <c r="E5895" s="719">
        <v>2000</v>
      </c>
      <c r="F5895" s="720" t="s">
        <v>729</v>
      </c>
      <c r="G5895" s="718" t="s">
        <v>730</v>
      </c>
      <c r="H5895" s="718" t="s">
        <v>539</v>
      </c>
      <c r="I5895" s="718" t="s">
        <v>528</v>
      </c>
      <c r="J5895" s="718" t="s">
        <v>596</v>
      </c>
      <c r="K5895" s="721" t="s">
        <v>731</v>
      </c>
      <c r="L5895" s="732">
        <v>1</v>
      </c>
      <c r="M5895" s="733">
        <v>210</v>
      </c>
      <c r="N5895" s="734">
        <v>0</v>
      </c>
      <c r="O5895" s="732">
        <v>0</v>
      </c>
      <c r="P5895" s="733">
        <v>0</v>
      </c>
      <c r="Q5895" s="735">
        <f>+N5895</f>
        <v>0</v>
      </c>
      <c r="R5895" s="736" t="s">
        <v>523</v>
      </c>
    </row>
    <row r="5896" spans="1:18" s="28" customFormat="1" ht="12" x14ac:dyDescent="0.2">
      <c r="A5896" s="717" t="s">
        <v>514</v>
      </c>
      <c r="B5896" s="718" t="s">
        <v>515</v>
      </c>
      <c r="C5896" s="718" t="s">
        <v>147</v>
      </c>
      <c r="D5896" s="718" t="s">
        <v>573</v>
      </c>
      <c r="E5896" s="719">
        <v>2000</v>
      </c>
      <c r="F5896" s="720" t="s">
        <v>1105</v>
      </c>
      <c r="G5896" s="718" t="s">
        <v>1106</v>
      </c>
      <c r="H5896" s="718"/>
      <c r="I5896" s="718" t="s">
        <v>520</v>
      </c>
      <c r="J5896" s="718" t="s">
        <v>1107</v>
      </c>
      <c r="K5896" s="721" t="s">
        <v>1108</v>
      </c>
      <c r="L5896" s="732">
        <v>1</v>
      </c>
      <c r="M5896" s="733">
        <v>210</v>
      </c>
      <c r="N5896" s="734">
        <v>0</v>
      </c>
      <c r="O5896" s="732">
        <v>0</v>
      </c>
      <c r="P5896" s="733">
        <v>0</v>
      </c>
      <c r="Q5896" s="735">
        <f>+N5896</f>
        <v>0</v>
      </c>
      <c r="R5896" s="736" t="s">
        <v>523</v>
      </c>
    </row>
    <row r="5897" spans="1:18" s="28" customFormat="1" ht="12" x14ac:dyDescent="0.2">
      <c r="A5897" s="717" t="s">
        <v>514</v>
      </c>
      <c r="B5897" s="718" t="s">
        <v>515</v>
      </c>
      <c r="C5897" s="718" t="s">
        <v>147</v>
      </c>
      <c r="D5897" s="718" t="s">
        <v>728</v>
      </c>
      <c r="E5897" s="719">
        <v>2000</v>
      </c>
      <c r="F5897" s="720" t="s">
        <v>1808</v>
      </c>
      <c r="G5897" s="718" t="s">
        <v>1809</v>
      </c>
      <c r="H5897" s="718" t="s">
        <v>565</v>
      </c>
      <c r="I5897" s="718" t="s">
        <v>528</v>
      </c>
      <c r="J5897" s="718" t="s">
        <v>1810</v>
      </c>
      <c r="K5897" s="721" t="s">
        <v>1811</v>
      </c>
      <c r="L5897" s="732">
        <v>1</v>
      </c>
      <c r="M5897" s="733">
        <v>210</v>
      </c>
      <c r="N5897" s="734">
        <v>0</v>
      </c>
      <c r="O5897" s="732">
        <v>0</v>
      </c>
      <c r="P5897" s="733">
        <v>0</v>
      </c>
      <c r="Q5897" s="735">
        <f>+N5897</f>
        <v>0</v>
      </c>
      <c r="R5897" s="736" t="s">
        <v>523</v>
      </c>
    </row>
    <row r="5898" spans="1:18" s="28" customFormat="1" ht="12" x14ac:dyDescent="0.2">
      <c r="A5898" s="717" t="s">
        <v>514</v>
      </c>
      <c r="B5898" s="718" t="s">
        <v>515</v>
      </c>
      <c r="C5898" s="718" t="s">
        <v>147</v>
      </c>
      <c r="D5898" s="718" t="s">
        <v>728</v>
      </c>
      <c r="E5898" s="719">
        <v>2000</v>
      </c>
      <c r="F5898" s="720" t="s">
        <v>1946</v>
      </c>
      <c r="G5898" s="718" t="s">
        <v>1947</v>
      </c>
      <c r="H5898" s="718" t="s">
        <v>539</v>
      </c>
      <c r="I5898" s="718" t="s">
        <v>520</v>
      </c>
      <c r="J5898" s="718" t="s">
        <v>576</v>
      </c>
      <c r="K5898" s="721" t="s">
        <v>1948</v>
      </c>
      <c r="L5898" s="732">
        <v>1</v>
      </c>
      <c r="M5898" s="733">
        <v>210</v>
      </c>
      <c r="N5898" s="734">
        <v>0</v>
      </c>
      <c r="O5898" s="732">
        <v>0</v>
      </c>
      <c r="P5898" s="733">
        <v>0</v>
      </c>
      <c r="Q5898" s="735">
        <f>+N5898</f>
        <v>0</v>
      </c>
      <c r="R5898" s="736" t="s">
        <v>523</v>
      </c>
    </row>
    <row r="5899" spans="1:18" s="28" customFormat="1" ht="12" x14ac:dyDescent="0.2">
      <c r="A5899" s="717" t="s">
        <v>514</v>
      </c>
      <c r="B5899" s="718" t="s">
        <v>515</v>
      </c>
      <c r="C5899" s="718" t="s">
        <v>147</v>
      </c>
      <c r="D5899" s="718" t="s">
        <v>573</v>
      </c>
      <c r="E5899" s="719">
        <v>2000</v>
      </c>
      <c r="F5899" s="720" t="s">
        <v>2178</v>
      </c>
      <c r="G5899" s="718" t="s">
        <v>2179</v>
      </c>
      <c r="H5899" s="718" t="s">
        <v>565</v>
      </c>
      <c r="I5899" s="718" t="s">
        <v>528</v>
      </c>
      <c r="J5899" s="718" t="s">
        <v>566</v>
      </c>
      <c r="K5899" s="721" t="s">
        <v>2180</v>
      </c>
      <c r="L5899" s="732">
        <v>1</v>
      </c>
      <c r="M5899" s="733">
        <v>210</v>
      </c>
      <c r="N5899" s="734">
        <v>0</v>
      </c>
      <c r="O5899" s="732">
        <v>0</v>
      </c>
      <c r="P5899" s="733">
        <v>0</v>
      </c>
      <c r="Q5899" s="735">
        <f>+N5899</f>
        <v>0</v>
      </c>
      <c r="R5899" s="736" t="s">
        <v>523</v>
      </c>
    </row>
    <row r="5900" spans="1:18" s="28" customFormat="1" ht="12" x14ac:dyDescent="0.2">
      <c r="A5900" s="717" t="s">
        <v>514</v>
      </c>
      <c r="B5900" s="718" t="s">
        <v>515</v>
      </c>
      <c r="C5900" s="718" t="s">
        <v>147</v>
      </c>
      <c r="D5900" s="718" t="s">
        <v>573</v>
      </c>
      <c r="E5900" s="719">
        <v>2000</v>
      </c>
      <c r="F5900" s="720" t="s">
        <v>2184</v>
      </c>
      <c r="G5900" s="718" t="s">
        <v>2185</v>
      </c>
      <c r="H5900" s="718" t="s">
        <v>539</v>
      </c>
      <c r="I5900" s="718" t="s">
        <v>794</v>
      </c>
      <c r="J5900" s="718" t="s">
        <v>2186</v>
      </c>
      <c r="K5900" s="721" t="s">
        <v>2187</v>
      </c>
      <c r="L5900" s="732">
        <v>1</v>
      </c>
      <c r="M5900" s="733">
        <v>210</v>
      </c>
      <c r="N5900" s="734">
        <v>0</v>
      </c>
      <c r="O5900" s="732">
        <v>0</v>
      </c>
      <c r="P5900" s="733">
        <v>0</v>
      </c>
      <c r="Q5900" s="735"/>
      <c r="R5900" s="736" t="s">
        <v>543</v>
      </c>
    </row>
    <row r="5901" spans="1:18" s="28" customFormat="1" ht="12" x14ac:dyDescent="0.2">
      <c r="A5901" s="717" t="s">
        <v>514</v>
      </c>
      <c r="B5901" s="718" t="s">
        <v>515</v>
      </c>
      <c r="C5901" s="718" t="s">
        <v>147</v>
      </c>
      <c r="D5901" s="718" t="s">
        <v>573</v>
      </c>
      <c r="E5901" s="719">
        <v>2000</v>
      </c>
      <c r="F5901" s="720" t="s">
        <v>2371</v>
      </c>
      <c r="G5901" s="718" t="s">
        <v>2372</v>
      </c>
      <c r="H5901" s="718"/>
      <c r="I5901" s="718" t="s">
        <v>5081</v>
      </c>
      <c r="J5901" s="718" t="s">
        <v>2373</v>
      </c>
      <c r="K5901" s="721" t="s">
        <v>2374</v>
      </c>
      <c r="L5901" s="732">
        <v>1</v>
      </c>
      <c r="M5901" s="733">
        <v>210</v>
      </c>
      <c r="N5901" s="734">
        <v>0</v>
      </c>
      <c r="O5901" s="732">
        <v>0</v>
      </c>
      <c r="P5901" s="733">
        <v>0</v>
      </c>
      <c r="Q5901" s="735">
        <f>+N5901</f>
        <v>0</v>
      </c>
      <c r="R5901" s="736" t="s">
        <v>523</v>
      </c>
    </row>
    <row r="5902" spans="1:18" s="28" customFormat="1" ht="12" x14ac:dyDescent="0.2">
      <c r="A5902" s="717" t="s">
        <v>514</v>
      </c>
      <c r="B5902" s="718" t="s">
        <v>515</v>
      </c>
      <c r="C5902" s="718" t="s">
        <v>147</v>
      </c>
      <c r="D5902" s="718" t="s">
        <v>573</v>
      </c>
      <c r="E5902" s="719">
        <v>2000</v>
      </c>
      <c r="F5902" s="720" t="s">
        <v>2517</v>
      </c>
      <c r="G5902" s="718" t="s">
        <v>2518</v>
      </c>
      <c r="H5902" s="718"/>
      <c r="I5902" s="718" t="s">
        <v>738</v>
      </c>
      <c r="J5902" s="718" t="s">
        <v>2041</v>
      </c>
      <c r="K5902" s="721" t="s">
        <v>2519</v>
      </c>
      <c r="L5902" s="732">
        <v>1</v>
      </c>
      <c r="M5902" s="733">
        <v>210</v>
      </c>
      <c r="N5902" s="734">
        <v>0</v>
      </c>
      <c r="O5902" s="732">
        <v>0</v>
      </c>
      <c r="P5902" s="733">
        <v>0</v>
      </c>
      <c r="Q5902" s="735"/>
      <c r="R5902" s="736" t="s">
        <v>543</v>
      </c>
    </row>
    <row r="5903" spans="1:18" s="28" customFormat="1" ht="12" x14ac:dyDescent="0.2">
      <c r="A5903" s="717" t="s">
        <v>514</v>
      </c>
      <c r="B5903" s="718" t="s">
        <v>515</v>
      </c>
      <c r="C5903" s="718" t="s">
        <v>147</v>
      </c>
      <c r="D5903" s="718" t="s">
        <v>573</v>
      </c>
      <c r="E5903" s="719">
        <v>2000</v>
      </c>
      <c r="F5903" s="720" t="s">
        <v>2559</v>
      </c>
      <c r="G5903" s="718" t="s">
        <v>2560</v>
      </c>
      <c r="H5903" s="718" t="s">
        <v>539</v>
      </c>
      <c r="I5903" s="718" t="s">
        <v>5081</v>
      </c>
      <c r="J5903" s="718" t="s">
        <v>2561</v>
      </c>
      <c r="K5903" s="721" t="s">
        <v>2562</v>
      </c>
      <c r="L5903" s="732">
        <v>1</v>
      </c>
      <c r="M5903" s="733">
        <v>210</v>
      </c>
      <c r="N5903" s="734">
        <v>1</v>
      </c>
      <c r="O5903" s="732">
        <v>0</v>
      </c>
      <c r="P5903" s="733">
        <v>0</v>
      </c>
      <c r="Q5903" s="735"/>
      <c r="R5903" s="736" t="s">
        <v>543</v>
      </c>
    </row>
    <row r="5904" spans="1:18" s="28" customFormat="1" ht="12" x14ac:dyDescent="0.2">
      <c r="A5904" s="717" t="s">
        <v>514</v>
      </c>
      <c r="B5904" s="718" t="s">
        <v>515</v>
      </c>
      <c r="C5904" s="718" t="s">
        <v>147</v>
      </c>
      <c r="D5904" s="718" t="s">
        <v>573</v>
      </c>
      <c r="E5904" s="719">
        <v>2000</v>
      </c>
      <c r="F5904" s="720" t="s">
        <v>2663</v>
      </c>
      <c r="G5904" s="718" t="s">
        <v>2664</v>
      </c>
      <c r="H5904" s="718"/>
      <c r="I5904" s="718" t="s">
        <v>520</v>
      </c>
      <c r="J5904" s="718" t="s">
        <v>2665</v>
      </c>
      <c r="K5904" s="721" t="s">
        <v>2666</v>
      </c>
      <c r="L5904" s="732">
        <v>1</v>
      </c>
      <c r="M5904" s="733">
        <v>210</v>
      </c>
      <c r="N5904" s="734">
        <v>0</v>
      </c>
      <c r="O5904" s="732">
        <v>0</v>
      </c>
      <c r="P5904" s="733">
        <v>0</v>
      </c>
      <c r="Q5904" s="735">
        <f t="shared" ref="Q5904:Q5910" si="190">+N5904</f>
        <v>0</v>
      </c>
      <c r="R5904" s="736" t="s">
        <v>523</v>
      </c>
    </row>
    <row r="5905" spans="1:18" s="28" customFormat="1" ht="12" x14ac:dyDescent="0.2">
      <c r="A5905" s="717" t="s">
        <v>514</v>
      </c>
      <c r="B5905" s="718" t="s">
        <v>515</v>
      </c>
      <c r="C5905" s="718" t="s">
        <v>147</v>
      </c>
      <c r="D5905" s="718" t="s">
        <v>728</v>
      </c>
      <c r="E5905" s="719">
        <v>2000</v>
      </c>
      <c r="F5905" s="720" t="s">
        <v>2782</v>
      </c>
      <c r="G5905" s="718" t="s">
        <v>2783</v>
      </c>
      <c r="H5905" s="718" t="s">
        <v>539</v>
      </c>
      <c r="I5905" s="718" t="s">
        <v>520</v>
      </c>
      <c r="J5905" s="718" t="s">
        <v>2784</v>
      </c>
      <c r="K5905" s="721" t="s">
        <v>2785</v>
      </c>
      <c r="L5905" s="732">
        <v>1</v>
      </c>
      <c r="M5905" s="733">
        <v>210</v>
      </c>
      <c r="N5905" s="734">
        <v>0</v>
      </c>
      <c r="O5905" s="732">
        <v>0</v>
      </c>
      <c r="P5905" s="733">
        <v>0</v>
      </c>
      <c r="Q5905" s="735">
        <f t="shared" si="190"/>
        <v>0</v>
      </c>
      <c r="R5905" s="736" t="s">
        <v>523</v>
      </c>
    </row>
    <row r="5906" spans="1:18" s="28" customFormat="1" ht="12" x14ac:dyDescent="0.2">
      <c r="A5906" s="717" t="s">
        <v>514</v>
      </c>
      <c r="B5906" s="718" t="s">
        <v>515</v>
      </c>
      <c r="C5906" s="718" t="s">
        <v>147</v>
      </c>
      <c r="D5906" s="718" t="s">
        <v>573</v>
      </c>
      <c r="E5906" s="719">
        <v>2000</v>
      </c>
      <c r="F5906" s="720" t="s">
        <v>2899</v>
      </c>
      <c r="G5906" s="718" t="s">
        <v>2900</v>
      </c>
      <c r="H5906" s="718" t="s">
        <v>539</v>
      </c>
      <c r="I5906" s="718" t="s">
        <v>788</v>
      </c>
      <c r="J5906" s="718" t="s">
        <v>2901</v>
      </c>
      <c r="K5906" s="721" t="s">
        <v>2902</v>
      </c>
      <c r="L5906" s="732">
        <v>1</v>
      </c>
      <c r="M5906" s="733">
        <v>210</v>
      </c>
      <c r="N5906" s="734">
        <v>0</v>
      </c>
      <c r="O5906" s="732">
        <v>0</v>
      </c>
      <c r="P5906" s="733">
        <v>0</v>
      </c>
      <c r="Q5906" s="735">
        <f t="shared" si="190"/>
        <v>0</v>
      </c>
      <c r="R5906" s="736" t="s">
        <v>523</v>
      </c>
    </row>
    <row r="5907" spans="1:18" s="28" customFormat="1" ht="12" x14ac:dyDescent="0.2">
      <c r="A5907" s="717" t="s">
        <v>514</v>
      </c>
      <c r="B5907" s="718" t="s">
        <v>515</v>
      </c>
      <c r="C5907" s="718" t="s">
        <v>147</v>
      </c>
      <c r="D5907" s="718" t="s">
        <v>573</v>
      </c>
      <c r="E5907" s="719">
        <v>2000</v>
      </c>
      <c r="F5907" s="720" t="s">
        <v>2906</v>
      </c>
      <c r="G5907" s="718" t="s">
        <v>2907</v>
      </c>
      <c r="H5907" s="718" t="s">
        <v>539</v>
      </c>
      <c r="I5907" s="718" t="s">
        <v>5081</v>
      </c>
      <c r="J5907" s="718" t="s">
        <v>6516</v>
      </c>
      <c r="K5907" s="721" t="s">
        <v>2909</v>
      </c>
      <c r="L5907" s="732">
        <v>1</v>
      </c>
      <c r="M5907" s="733">
        <v>210</v>
      </c>
      <c r="N5907" s="734">
        <v>0</v>
      </c>
      <c r="O5907" s="732">
        <v>0</v>
      </c>
      <c r="P5907" s="733">
        <v>0</v>
      </c>
      <c r="Q5907" s="735">
        <f t="shared" si="190"/>
        <v>0</v>
      </c>
      <c r="R5907" s="736" t="s">
        <v>523</v>
      </c>
    </row>
    <row r="5908" spans="1:18" s="28" customFormat="1" ht="12" x14ac:dyDescent="0.2">
      <c r="A5908" s="717" t="s">
        <v>514</v>
      </c>
      <c r="B5908" s="718" t="s">
        <v>515</v>
      </c>
      <c r="C5908" s="718" t="s">
        <v>147</v>
      </c>
      <c r="D5908" s="718" t="s">
        <v>728</v>
      </c>
      <c r="E5908" s="719">
        <v>2000</v>
      </c>
      <c r="F5908" s="720" t="s">
        <v>3141</v>
      </c>
      <c r="G5908" s="718" t="s">
        <v>3142</v>
      </c>
      <c r="H5908" s="718"/>
      <c r="I5908" s="718" t="s">
        <v>738</v>
      </c>
      <c r="J5908" s="718" t="s">
        <v>3143</v>
      </c>
      <c r="K5908" s="721" t="s">
        <v>3144</v>
      </c>
      <c r="L5908" s="732">
        <v>1</v>
      </c>
      <c r="M5908" s="733">
        <v>210</v>
      </c>
      <c r="N5908" s="734">
        <v>0</v>
      </c>
      <c r="O5908" s="732">
        <v>0</v>
      </c>
      <c r="P5908" s="733">
        <v>0</v>
      </c>
      <c r="Q5908" s="735">
        <f t="shared" si="190"/>
        <v>0</v>
      </c>
      <c r="R5908" s="736" t="s">
        <v>523</v>
      </c>
    </row>
    <row r="5909" spans="1:18" s="28" customFormat="1" ht="12" x14ac:dyDescent="0.2">
      <c r="A5909" s="717" t="s">
        <v>514</v>
      </c>
      <c r="B5909" s="718" t="s">
        <v>515</v>
      </c>
      <c r="C5909" s="718" t="s">
        <v>147</v>
      </c>
      <c r="D5909" s="718" t="s">
        <v>573</v>
      </c>
      <c r="E5909" s="719">
        <v>2000</v>
      </c>
      <c r="F5909" s="720" t="s">
        <v>3205</v>
      </c>
      <c r="G5909" s="718" t="s">
        <v>3206</v>
      </c>
      <c r="H5909" s="718" t="s">
        <v>539</v>
      </c>
      <c r="I5909" s="718" t="s">
        <v>738</v>
      </c>
      <c r="J5909" s="718" t="s">
        <v>1539</v>
      </c>
      <c r="K5909" s="721" t="s">
        <v>3207</v>
      </c>
      <c r="L5909" s="732">
        <v>1</v>
      </c>
      <c r="M5909" s="733">
        <v>210</v>
      </c>
      <c r="N5909" s="734">
        <v>0</v>
      </c>
      <c r="O5909" s="732">
        <v>0</v>
      </c>
      <c r="P5909" s="733">
        <v>0</v>
      </c>
      <c r="Q5909" s="735">
        <f t="shared" si="190"/>
        <v>0</v>
      </c>
      <c r="R5909" s="736" t="s">
        <v>523</v>
      </c>
    </row>
    <row r="5910" spans="1:18" s="28" customFormat="1" ht="12" x14ac:dyDescent="0.2">
      <c r="A5910" s="717" t="s">
        <v>514</v>
      </c>
      <c r="B5910" s="718" t="s">
        <v>515</v>
      </c>
      <c r="C5910" s="718" t="s">
        <v>147</v>
      </c>
      <c r="D5910" s="718" t="s">
        <v>573</v>
      </c>
      <c r="E5910" s="719">
        <v>2000</v>
      </c>
      <c r="F5910" s="720" t="s">
        <v>3632</v>
      </c>
      <c r="G5910" s="718" t="s">
        <v>3633</v>
      </c>
      <c r="H5910" s="718" t="s">
        <v>519</v>
      </c>
      <c r="I5910" s="718" t="s">
        <v>1332</v>
      </c>
      <c r="J5910" s="718" t="s">
        <v>3634</v>
      </c>
      <c r="K5910" s="721" t="s">
        <v>3635</v>
      </c>
      <c r="L5910" s="732">
        <v>1</v>
      </c>
      <c r="M5910" s="733">
        <v>210</v>
      </c>
      <c r="N5910" s="734">
        <v>0</v>
      </c>
      <c r="O5910" s="732">
        <v>0</v>
      </c>
      <c r="P5910" s="733">
        <v>0</v>
      </c>
      <c r="Q5910" s="735">
        <f t="shared" si="190"/>
        <v>0</v>
      </c>
      <c r="R5910" s="736" t="s">
        <v>523</v>
      </c>
    </row>
    <row r="5911" spans="1:18" s="28" customFormat="1" ht="12" x14ac:dyDescent="0.2">
      <c r="A5911" s="717" t="s">
        <v>514</v>
      </c>
      <c r="B5911" s="718" t="s">
        <v>515</v>
      </c>
      <c r="C5911" s="718" t="s">
        <v>147</v>
      </c>
      <c r="D5911" s="718" t="s">
        <v>573</v>
      </c>
      <c r="E5911" s="719">
        <v>2000</v>
      </c>
      <c r="F5911" s="720" t="s">
        <v>3674</v>
      </c>
      <c r="G5911" s="718" t="s">
        <v>3675</v>
      </c>
      <c r="H5911" s="718" t="s">
        <v>519</v>
      </c>
      <c r="I5911" s="718" t="s">
        <v>520</v>
      </c>
      <c r="J5911" s="718" t="s">
        <v>534</v>
      </c>
      <c r="K5911" s="721" t="s">
        <v>3676</v>
      </c>
      <c r="L5911" s="732">
        <v>1</v>
      </c>
      <c r="M5911" s="733">
        <v>210</v>
      </c>
      <c r="N5911" s="734">
        <v>0</v>
      </c>
      <c r="O5911" s="732">
        <v>0</v>
      </c>
      <c r="P5911" s="733">
        <v>0</v>
      </c>
      <c r="Q5911" s="735"/>
      <c r="R5911" s="736" t="s">
        <v>543</v>
      </c>
    </row>
    <row r="5912" spans="1:18" s="28" customFormat="1" ht="12" x14ac:dyDescent="0.2">
      <c r="A5912" s="717" t="s">
        <v>514</v>
      </c>
      <c r="B5912" s="718" t="s">
        <v>515</v>
      </c>
      <c r="C5912" s="718" t="s">
        <v>147</v>
      </c>
      <c r="D5912" s="718" t="s">
        <v>573</v>
      </c>
      <c r="E5912" s="719">
        <v>2000</v>
      </c>
      <c r="F5912" s="720" t="s">
        <v>3855</v>
      </c>
      <c r="G5912" s="718" t="s">
        <v>3856</v>
      </c>
      <c r="H5912" s="718" t="s">
        <v>565</v>
      </c>
      <c r="I5912" s="718" t="s">
        <v>520</v>
      </c>
      <c r="J5912" s="718" t="s">
        <v>588</v>
      </c>
      <c r="K5912" s="721" t="s">
        <v>3857</v>
      </c>
      <c r="L5912" s="732">
        <v>1</v>
      </c>
      <c r="M5912" s="733">
        <v>210</v>
      </c>
      <c r="N5912" s="734">
        <v>0</v>
      </c>
      <c r="O5912" s="732">
        <v>0</v>
      </c>
      <c r="P5912" s="733">
        <v>0</v>
      </c>
      <c r="Q5912" s="735"/>
      <c r="R5912" s="736" t="s">
        <v>543</v>
      </c>
    </row>
    <row r="5913" spans="1:18" s="28" customFormat="1" ht="12" x14ac:dyDescent="0.2">
      <c r="A5913" s="717" t="s">
        <v>514</v>
      </c>
      <c r="B5913" s="718" t="s">
        <v>515</v>
      </c>
      <c r="C5913" s="718" t="s">
        <v>147</v>
      </c>
      <c r="D5913" s="718" t="s">
        <v>728</v>
      </c>
      <c r="E5913" s="719">
        <v>2000</v>
      </c>
      <c r="F5913" s="720" t="s">
        <v>4125</v>
      </c>
      <c r="G5913" s="718" t="s">
        <v>4126</v>
      </c>
      <c r="H5913" s="718" t="s">
        <v>539</v>
      </c>
      <c r="I5913" s="718" t="s">
        <v>520</v>
      </c>
      <c r="J5913" s="718" t="s">
        <v>576</v>
      </c>
      <c r="K5913" s="721" t="s">
        <v>4127</v>
      </c>
      <c r="L5913" s="732">
        <v>1</v>
      </c>
      <c r="M5913" s="733">
        <v>210</v>
      </c>
      <c r="N5913" s="734">
        <v>0</v>
      </c>
      <c r="O5913" s="732">
        <v>0</v>
      </c>
      <c r="P5913" s="733">
        <v>0</v>
      </c>
      <c r="Q5913" s="735"/>
      <c r="R5913" s="736" t="s">
        <v>543</v>
      </c>
    </row>
    <row r="5914" spans="1:18" s="28" customFormat="1" ht="12" x14ac:dyDescent="0.2">
      <c r="A5914" s="717" t="s">
        <v>514</v>
      </c>
      <c r="B5914" s="718" t="s">
        <v>515</v>
      </c>
      <c r="C5914" s="718" t="s">
        <v>147</v>
      </c>
      <c r="D5914" s="718" t="s">
        <v>573</v>
      </c>
      <c r="E5914" s="719">
        <v>2000</v>
      </c>
      <c r="F5914" s="720" t="s">
        <v>4673</v>
      </c>
      <c r="G5914" s="718" t="s">
        <v>4674</v>
      </c>
      <c r="H5914" s="718" t="s">
        <v>539</v>
      </c>
      <c r="I5914" s="718" t="s">
        <v>738</v>
      </c>
      <c r="J5914" s="718" t="s">
        <v>1539</v>
      </c>
      <c r="K5914" s="721" t="s">
        <v>4675</v>
      </c>
      <c r="L5914" s="732">
        <v>1</v>
      </c>
      <c r="M5914" s="733">
        <v>210</v>
      </c>
      <c r="N5914" s="734">
        <v>0</v>
      </c>
      <c r="O5914" s="732">
        <v>0</v>
      </c>
      <c r="P5914" s="733">
        <v>0</v>
      </c>
      <c r="Q5914" s="735">
        <f>+N5914</f>
        <v>0</v>
      </c>
      <c r="R5914" s="736" t="s">
        <v>523</v>
      </c>
    </row>
    <row r="5915" spans="1:18" s="28" customFormat="1" ht="12" x14ac:dyDescent="0.2">
      <c r="A5915" s="717" t="s">
        <v>514</v>
      </c>
      <c r="B5915" s="718" t="s">
        <v>515</v>
      </c>
      <c r="C5915" s="718" t="s">
        <v>147</v>
      </c>
      <c r="D5915" s="718" t="s">
        <v>573</v>
      </c>
      <c r="E5915" s="719">
        <v>2000</v>
      </c>
      <c r="F5915" s="720" t="s">
        <v>4965</v>
      </c>
      <c r="G5915" s="718" t="s">
        <v>4966</v>
      </c>
      <c r="H5915" s="718" t="s">
        <v>539</v>
      </c>
      <c r="I5915" s="718" t="s">
        <v>5081</v>
      </c>
      <c r="J5915" s="718" t="s">
        <v>4967</v>
      </c>
      <c r="K5915" s="721" t="s">
        <v>4968</v>
      </c>
      <c r="L5915" s="732">
        <v>1</v>
      </c>
      <c r="M5915" s="733">
        <v>210</v>
      </c>
      <c r="N5915" s="734">
        <v>0</v>
      </c>
      <c r="O5915" s="732">
        <v>0</v>
      </c>
      <c r="P5915" s="733">
        <v>0</v>
      </c>
      <c r="Q5915" s="735">
        <f>+N5915</f>
        <v>0</v>
      </c>
      <c r="R5915" s="736" t="s">
        <v>523</v>
      </c>
    </row>
    <row r="5916" spans="1:18" s="28" customFormat="1" ht="12" x14ac:dyDescent="0.2">
      <c r="A5916" s="717" t="s">
        <v>514</v>
      </c>
      <c r="B5916" s="718" t="s">
        <v>515</v>
      </c>
      <c r="C5916" s="718" t="s">
        <v>147</v>
      </c>
      <c r="D5916" s="718" t="s">
        <v>573</v>
      </c>
      <c r="E5916" s="719">
        <v>2000</v>
      </c>
      <c r="F5916" s="720" t="s">
        <v>5157</v>
      </c>
      <c r="G5916" s="718" t="s">
        <v>5158</v>
      </c>
      <c r="H5916" s="718" t="s">
        <v>519</v>
      </c>
      <c r="I5916" s="718" t="s">
        <v>1332</v>
      </c>
      <c r="J5916" s="718" t="s">
        <v>1549</v>
      </c>
      <c r="K5916" s="721" t="s">
        <v>5159</v>
      </c>
      <c r="L5916" s="732">
        <v>1</v>
      </c>
      <c r="M5916" s="733">
        <v>210</v>
      </c>
      <c r="N5916" s="734">
        <v>0</v>
      </c>
      <c r="O5916" s="732">
        <v>0</v>
      </c>
      <c r="P5916" s="733">
        <v>0</v>
      </c>
      <c r="Q5916" s="735">
        <f>+N5916</f>
        <v>0</v>
      </c>
      <c r="R5916" s="736" t="s">
        <v>523</v>
      </c>
    </row>
    <row r="5917" spans="1:18" s="28" customFormat="1" ht="12" x14ac:dyDescent="0.2">
      <c r="A5917" s="717" t="s">
        <v>514</v>
      </c>
      <c r="B5917" s="718" t="s">
        <v>515</v>
      </c>
      <c r="C5917" s="718" t="s">
        <v>147</v>
      </c>
      <c r="D5917" s="718" t="s">
        <v>573</v>
      </c>
      <c r="E5917" s="719">
        <v>2000</v>
      </c>
      <c r="F5917" s="720" t="s">
        <v>5449</v>
      </c>
      <c r="G5917" s="718" t="s">
        <v>5450</v>
      </c>
      <c r="H5917" s="718" t="s">
        <v>539</v>
      </c>
      <c r="I5917" s="718" t="s">
        <v>738</v>
      </c>
      <c r="J5917" s="718" t="s">
        <v>5451</v>
      </c>
      <c r="K5917" s="721" t="s">
        <v>5452</v>
      </c>
      <c r="L5917" s="732">
        <v>1</v>
      </c>
      <c r="M5917" s="733">
        <v>210</v>
      </c>
      <c r="N5917" s="734">
        <v>0</v>
      </c>
      <c r="O5917" s="732">
        <v>0</v>
      </c>
      <c r="P5917" s="733">
        <v>0</v>
      </c>
      <c r="Q5917" s="735">
        <f>+N5917</f>
        <v>0</v>
      </c>
      <c r="R5917" s="736" t="s">
        <v>523</v>
      </c>
    </row>
    <row r="5918" spans="1:18" s="28" customFormat="1" ht="12" x14ac:dyDescent="0.2">
      <c r="A5918" s="717" t="s">
        <v>514</v>
      </c>
      <c r="B5918" s="718" t="s">
        <v>515</v>
      </c>
      <c r="C5918" s="718" t="s">
        <v>147</v>
      </c>
      <c r="D5918" s="718" t="s">
        <v>728</v>
      </c>
      <c r="E5918" s="719">
        <v>2000</v>
      </c>
      <c r="F5918" s="720" t="s">
        <v>5832</v>
      </c>
      <c r="G5918" s="718" t="s">
        <v>5833</v>
      </c>
      <c r="H5918" s="718" t="s">
        <v>623</v>
      </c>
      <c r="I5918" s="718" t="s">
        <v>738</v>
      </c>
      <c r="J5918" s="718" t="s">
        <v>624</v>
      </c>
      <c r="K5918" s="721" t="s">
        <v>5834</v>
      </c>
      <c r="L5918" s="732">
        <v>1</v>
      </c>
      <c r="M5918" s="733">
        <v>210</v>
      </c>
      <c r="N5918" s="734">
        <v>0</v>
      </c>
      <c r="O5918" s="732">
        <v>0</v>
      </c>
      <c r="P5918" s="733">
        <v>0</v>
      </c>
      <c r="Q5918" s="735">
        <f>+N5918</f>
        <v>0</v>
      </c>
      <c r="R5918" s="736" t="s">
        <v>523</v>
      </c>
    </row>
    <row r="5919" spans="1:18" s="28" customFormat="1" ht="12" x14ac:dyDescent="0.2">
      <c r="A5919" s="717" t="s">
        <v>514</v>
      </c>
      <c r="B5919" s="718" t="s">
        <v>515</v>
      </c>
      <c r="C5919" s="718" t="s">
        <v>147</v>
      </c>
      <c r="D5919" s="718" t="s">
        <v>728</v>
      </c>
      <c r="E5919" s="719">
        <v>2000</v>
      </c>
      <c r="F5919" s="720" t="s">
        <v>6026</v>
      </c>
      <c r="G5919" s="718" t="s">
        <v>6027</v>
      </c>
      <c r="H5919" s="718" t="s">
        <v>519</v>
      </c>
      <c r="I5919" s="718" t="s">
        <v>520</v>
      </c>
      <c r="J5919" s="718" t="s">
        <v>534</v>
      </c>
      <c r="K5919" s="721" t="s">
        <v>6028</v>
      </c>
      <c r="L5919" s="732">
        <v>1</v>
      </c>
      <c r="M5919" s="733">
        <v>210</v>
      </c>
      <c r="N5919" s="734">
        <v>0</v>
      </c>
      <c r="O5919" s="732">
        <v>0</v>
      </c>
      <c r="P5919" s="733">
        <v>0</v>
      </c>
      <c r="Q5919" s="735"/>
      <c r="R5919" s="736" t="s">
        <v>543</v>
      </c>
    </row>
    <row r="5920" spans="1:18" s="28" customFormat="1" ht="12" x14ac:dyDescent="0.2">
      <c r="A5920" s="717" t="s">
        <v>514</v>
      </c>
      <c r="B5920" s="718" t="s">
        <v>515</v>
      </c>
      <c r="C5920" s="718" t="s">
        <v>147</v>
      </c>
      <c r="D5920" s="718"/>
      <c r="E5920" s="719"/>
      <c r="F5920" s="720" t="s">
        <v>6517</v>
      </c>
      <c r="G5920" s="718" t="s">
        <v>6518</v>
      </c>
      <c r="H5920" s="718" t="s">
        <v>738</v>
      </c>
      <c r="I5920" s="718" t="s">
        <v>738</v>
      </c>
      <c r="J5920" s="718" t="s">
        <v>738</v>
      </c>
      <c r="K5920" s="721" t="s">
        <v>796</v>
      </c>
      <c r="L5920" s="732">
        <v>1</v>
      </c>
      <c r="M5920" s="733">
        <v>210</v>
      </c>
      <c r="N5920" s="734" t="s">
        <v>796</v>
      </c>
      <c r="O5920" s="732">
        <v>0</v>
      </c>
      <c r="P5920" s="733">
        <v>0</v>
      </c>
      <c r="Q5920" s="735"/>
      <c r="R5920" s="736" t="s">
        <v>543</v>
      </c>
    </row>
    <row r="5921" spans="1:18" s="28" customFormat="1" ht="12" x14ac:dyDescent="0.2">
      <c r="A5921" s="717" t="s">
        <v>514</v>
      </c>
      <c r="B5921" s="718" t="s">
        <v>515</v>
      </c>
      <c r="C5921" s="718" t="s">
        <v>147</v>
      </c>
      <c r="D5921" s="718"/>
      <c r="E5921" s="719"/>
      <c r="F5921" s="720" t="s">
        <v>6519</v>
      </c>
      <c r="G5921" s="718" t="s">
        <v>6520</v>
      </c>
      <c r="H5921" s="718" t="s">
        <v>571</v>
      </c>
      <c r="I5921" s="718" t="s">
        <v>571</v>
      </c>
      <c r="J5921" s="718" t="s">
        <v>571</v>
      </c>
      <c r="K5921" s="721" t="s">
        <v>796</v>
      </c>
      <c r="L5921" s="732">
        <v>1</v>
      </c>
      <c r="M5921" s="733">
        <v>210</v>
      </c>
      <c r="N5921" s="734" t="s">
        <v>796</v>
      </c>
      <c r="O5921" s="732">
        <v>0</v>
      </c>
      <c r="P5921" s="733">
        <v>0</v>
      </c>
      <c r="Q5921" s="735"/>
      <c r="R5921" s="736" t="s">
        <v>543</v>
      </c>
    </row>
    <row r="5922" spans="1:18" s="28" customFormat="1" ht="12" x14ac:dyDescent="0.2">
      <c r="A5922" s="717" t="s">
        <v>514</v>
      </c>
      <c r="B5922" s="718" t="s">
        <v>515</v>
      </c>
      <c r="C5922" s="718" t="s">
        <v>147</v>
      </c>
      <c r="D5922" s="718" t="s">
        <v>720</v>
      </c>
      <c r="E5922" s="719">
        <v>6000</v>
      </c>
      <c r="F5922" s="720" t="s">
        <v>721</v>
      </c>
      <c r="G5922" s="718" t="s">
        <v>722</v>
      </c>
      <c r="H5922" s="718" t="s">
        <v>527</v>
      </c>
      <c r="I5922" s="718" t="s">
        <v>528</v>
      </c>
      <c r="J5922" s="718" t="s">
        <v>656</v>
      </c>
      <c r="K5922" s="721" t="s">
        <v>723</v>
      </c>
      <c r="L5922" s="732">
        <v>0</v>
      </c>
      <c r="M5922" s="733">
        <v>0</v>
      </c>
      <c r="N5922" s="734">
        <v>0</v>
      </c>
      <c r="O5922" s="732">
        <v>3</v>
      </c>
      <c r="P5922" s="733">
        <v>18000</v>
      </c>
      <c r="Q5922" s="735"/>
      <c r="R5922" s="736" t="s">
        <v>543</v>
      </c>
    </row>
    <row r="5923" spans="1:18" s="28" customFormat="1" ht="12" x14ac:dyDescent="0.2">
      <c r="A5923" s="717" t="s">
        <v>514</v>
      </c>
      <c r="B5923" s="718" t="s">
        <v>515</v>
      </c>
      <c r="C5923" s="718" t="s">
        <v>147</v>
      </c>
      <c r="D5923" s="718" t="s">
        <v>554</v>
      </c>
      <c r="E5923" s="719">
        <v>3000</v>
      </c>
      <c r="F5923" s="720" t="s">
        <v>1318</v>
      </c>
      <c r="G5923" s="718" t="s">
        <v>1319</v>
      </c>
      <c r="H5923" s="718" t="s">
        <v>539</v>
      </c>
      <c r="I5923" s="718" t="s">
        <v>528</v>
      </c>
      <c r="J5923" s="718" t="s">
        <v>1320</v>
      </c>
      <c r="K5923" s="721" t="s">
        <v>567</v>
      </c>
      <c r="L5923" s="732">
        <v>0</v>
      </c>
      <c r="M5923" s="733">
        <v>0</v>
      </c>
      <c r="N5923" s="734" t="s">
        <v>567</v>
      </c>
      <c r="O5923" s="732">
        <v>6</v>
      </c>
      <c r="P5923" s="733">
        <v>18000</v>
      </c>
      <c r="Q5923" s="735" t="str">
        <f>+N5923</f>
        <v>16 - INDETERMINADO</v>
      </c>
      <c r="R5923" s="736" t="s">
        <v>523</v>
      </c>
    </row>
    <row r="5924" spans="1:18" s="28" customFormat="1" ht="12" x14ac:dyDescent="0.2">
      <c r="A5924" s="717" t="s">
        <v>514</v>
      </c>
      <c r="B5924" s="718" t="s">
        <v>515</v>
      </c>
      <c r="C5924" s="718" t="s">
        <v>147</v>
      </c>
      <c r="D5924" s="718" t="s">
        <v>536</v>
      </c>
      <c r="E5924" s="719">
        <v>3000</v>
      </c>
      <c r="F5924" s="720" t="s">
        <v>1448</v>
      </c>
      <c r="G5924" s="718" t="s">
        <v>1449</v>
      </c>
      <c r="H5924" s="718" t="s">
        <v>539</v>
      </c>
      <c r="I5924" s="718" t="s">
        <v>520</v>
      </c>
      <c r="J5924" s="718" t="s">
        <v>1450</v>
      </c>
      <c r="K5924" s="721" t="s">
        <v>541</v>
      </c>
      <c r="L5924" s="732">
        <v>0</v>
      </c>
      <c r="M5924" s="733">
        <v>0</v>
      </c>
      <c r="N5924" s="734" t="s">
        <v>541</v>
      </c>
      <c r="O5924" s="732">
        <v>6</v>
      </c>
      <c r="P5924" s="733">
        <v>17995.830000000002</v>
      </c>
      <c r="Q5924" s="735" t="str">
        <f>+N5924</f>
        <v>5 - INDETERMINADO</v>
      </c>
      <c r="R5924" s="736" t="s">
        <v>523</v>
      </c>
    </row>
    <row r="5925" spans="1:18" s="28" customFormat="1" ht="12" x14ac:dyDescent="0.2">
      <c r="A5925" s="717" t="s">
        <v>514</v>
      </c>
      <c r="B5925" s="718" t="s">
        <v>515</v>
      </c>
      <c r="C5925" s="718" t="s">
        <v>147</v>
      </c>
      <c r="D5925" s="718" t="s">
        <v>589</v>
      </c>
      <c r="E5925" s="719">
        <v>3000</v>
      </c>
      <c r="F5925" s="720" t="s">
        <v>1665</v>
      </c>
      <c r="G5925" s="718" t="s">
        <v>1666</v>
      </c>
      <c r="H5925" s="718" t="s">
        <v>539</v>
      </c>
      <c r="I5925" s="718" t="s">
        <v>528</v>
      </c>
      <c r="J5925" s="718" t="s">
        <v>596</v>
      </c>
      <c r="K5925" s="721" t="s">
        <v>557</v>
      </c>
      <c r="L5925" s="732">
        <v>0</v>
      </c>
      <c r="M5925" s="733">
        <v>0</v>
      </c>
      <c r="N5925" s="734" t="s">
        <v>557</v>
      </c>
      <c r="O5925" s="732">
        <v>6</v>
      </c>
      <c r="P5925" s="733">
        <v>17200</v>
      </c>
      <c r="Q5925" s="735"/>
      <c r="R5925" s="736" t="s">
        <v>543</v>
      </c>
    </row>
    <row r="5926" spans="1:18" s="28" customFormat="1" ht="12" x14ac:dyDescent="0.2">
      <c r="A5926" s="717" t="s">
        <v>514</v>
      </c>
      <c r="B5926" s="718" t="s">
        <v>515</v>
      </c>
      <c r="C5926" s="718" t="s">
        <v>147</v>
      </c>
      <c r="D5926" s="718" t="s">
        <v>536</v>
      </c>
      <c r="E5926" s="719">
        <v>3000</v>
      </c>
      <c r="F5926" s="720" t="s">
        <v>1745</v>
      </c>
      <c r="G5926" s="718" t="s">
        <v>1746</v>
      </c>
      <c r="H5926" s="718" t="s">
        <v>930</v>
      </c>
      <c r="I5926" s="718" t="s">
        <v>528</v>
      </c>
      <c r="J5926" s="718" t="s">
        <v>931</v>
      </c>
      <c r="K5926" s="721" t="s">
        <v>541</v>
      </c>
      <c r="L5926" s="732">
        <v>0</v>
      </c>
      <c r="M5926" s="733">
        <v>0</v>
      </c>
      <c r="N5926" s="734" t="s">
        <v>541</v>
      </c>
      <c r="O5926" s="732">
        <v>6</v>
      </c>
      <c r="P5926" s="733">
        <v>17993.54</v>
      </c>
      <c r="Q5926" s="735" t="str">
        <f t="shared" ref="Q5926:Q5931" si="191">+N5926</f>
        <v>5 - INDETERMINADO</v>
      </c>
      <c r="R5926" s="736" t="s">
        <v>523</v>
      </c>
    </row>
    <row r="5927" spans="1:18" s="28" customFormat="1" ht="12" x14ac:dyDescent="0.2">
      <c r="A5927" s="717" t="s">
        <v>514</v>
      </c>
      <c r="B5927" s="718" t="s">
        <v>515</v>
      </c>
      <c r="C5927" s="718" t="s">
        <v>147</v>
      </c>
      <c r="D5927" s="718" t="s">
        <v>671</v>
      </c>
      <c r="E5927" s="719">
        <v>3000</v>
      </c>
      <c r="F5927" s="720" t="s">
        <v>1914</v>
      </c>
      <c r="G5927" s="718" t="s">
        <v>1915</v>
      </c>
      <c r="H5927" s="718" t="s">
        <v>565</v>
      </c>
      <c r="I5927" s="718" t="s">
        <v>520</v>
      </c>
      <c r="J5927" s="718" t="s">
        <v>1916</v>
      </c>
      <c r="K5927" s="721" t="s">
        <v>567</v>
      </c>
      <c r="L5927" s="732">
        <v>0</v>
      </c>
      <c r="M5927" s="733">
        <v>0</v>
      </c>
      <c r="N5927" s="734" t="s">
        <v>567</v>
      </c>
      <c r="O5927" s="732">
        <v>6</v>
      </c>
      <c r="P5927" s="733">
        <v>18000</v>
      </c>
      <c r="Q5927" s="735" t="str">
        <f t="shared" si="191"/>
        <v>16 - INDETERMINADO</v>
      </c>
      <c r="R5927" s="736" t="s">
        <v>523</v>
      </c>
    </row>
    <row r="5928" spans="1:18" s="28" customFormat="1" ht="12" x14ac:dyDescent="0.2">
      <c r="A5928" s="717" t="s">
        <v>514</v>
      </c>
      <c r="B5928" s="718" t="s">
        <v>515</v>
      </c>
      <c r="C5928" s="718" t="s">
        <v>147</v>
      </c>
      <c r="D5928" s="718" t="s">
        <v>671</v>
      </c>
      <c r="E5928" s="719">
        <v>3000</v>
      </c>
      <c r="F5928" s="720" t="s">
        <v>1987</v>
      </c>
      <c r="G5928" s="718" t="s">
        <v>1988</v>
      </c>
      <c r="H5928" s="718" t="s">
        <v>527</v>
      </c>
      <c r="I5928" s="718" t="s">
        <v>528</v>
      </c>
      <c r="J5928" s="718" t="s">
        <v>656</v>
      </c>
      <c r="K5928" s="721" t="s">
        <v>557</v>
      </c>
      <c r="L5928" s="732">
        <v>0</v>
      </c>
      <c r="M5928" s="733">
        <v>0</v>
      </c>
      <c r="N5928" s="734" t="s">
        <v>557</v>
      </c>
      <c r="O5928" s="732">
        <v>6</v>
      </c>
      <c r="P5928" s="733">
        <v>17992.080000000002</v>
      </c>
      <c r="Q5928" s="735" t="str">
        <f t="shared" si="191"/>
        <v>13 - INDETERMINADO</v>
      </c>
      <c r="R5928" s="736" t="s">
        <v>523</v>
      </c>
    </row>
    <row r="5929" spans="1:18" s="28" customFormat="1" ht="12" x14ac:dyDescent="0.2">
      <c r="A5929" s="717" t="s">
        <v>514</v>
      </c>
      <c r="B5929" s="718" t="s">
        <v>515</v>
      </c>
      <c r="C5929" s="718" t="s">
        <v>147</v>
      </c>
      <c r="D5929" s="718" t="s">
        <v>671</v>
      </c>
      <c r="E5929" s="719">
        <v>3000</v>
      </c>
      <c r="F5929" s="720" t="s">
        <v>2011</v>
      </c>
      <c r="G5929" s="718" t="s">
        <v>2012</v>
      </c>
      <c r="H5929" s="718" t="s">
        <v>565</v>
      </c>
      <c r="I5929" s="718" t="s">
        <v>520</v>
      </c>
      <c r="J5929" s="718" t="s">
        <v>674</v>
      </c>
      <c r="K5929" s="721" t="s">
        <v>567</v>
      </c>
      <c r="L5929" s="732">
        <v>0</v>
      </c>
      <c r="M5929" s="733">
        <v>0</v>
      </c>
      <c r="N5929" s="734" t="s">
        <v>567</v>
      </c>
      <c r="O5929" s="732">
        <v>6</v>
      </c>
      <c r="P5929" s="733">
        <v>17990.419999999998</v>
      </c>
      <c r="Q5929" s="735" t="str">
        <f t="shared" si="191"/>
        <v>16 - INDETERMINADO</v>
      </c>
      <c r="R5929" s="736" t="s">
        <v>523</v>
      </c>
    </row>
    <row r="5930" spans="1:18" s="28" customFormat="1" ht="12" x14ac:dyDescent="0.2">
      <c r="A5930" s="717" t="s">
        <v>514</v>
      </c>
      <c r="B5930" s="718" t="s">
        <v>515</v>
      </c>
      <c r="C5930" s="718" t="s">
        <v>147</v>
      </c>
      <c r="D5930" s="718" t="s">
        <v>2170</v>
      </c>
      <c r="E5930" s="719">
        <v>3000</v>
      </c>
      <c r="F5930" s="720" t="s">
        <v>2171</v>
      </c>
      <c r="G5930" s="718" t="s">
        <v>2172</v>
      </c>
      <c r="H5930" s="718" t="s">
        <v>930</v>
      </c>
      <c r="I5930" s="718" t="s">
        <v>528</v>
      </c>
      <c r="J5930" s="718" t="s">
        <v>931</v>
      </c>
      <c r="K5930" s="721" t="s">
        <v>557</v>
      </c>
      <c r="L5930" s="732">
        <v>0</v>
      </c>
      <c r="M5930" s="733">
        <v>0</v>
      </c>
      <c r="N5930" s="734" t="s">
        <v>557</v>
      </c>
      <c r="O5930" s="732">
        <v>6</v>
      </c>
      <c r="P5930" s="733">
        <v>17918.64</v>
      </c>
      <c r="Q5930" s="735" t="str">
        <f t="shared" si="191"/>
        <v>13 - INDETERMINADO</v>
      </c>
      <c r="R5930" s="736" t="s">
        <v>523</v>
      </c>
    </row>
    <row r="5931" spans="1:18" s="28" customFormat="1" ht="12" x14ac:dyDescent="0.2">
      <c r="A5931" s="717" t="s">
        <v>514</v>
      </c>
      <c r="B5931" s="718" t="s">
        <v>515</v>
      </c>
      <c r="C5931" s="718" t="s">
        <v>147</v>
      </c>
      <c r="D5931" s="718" t="s">
        <v>2300</v>
      </c>
      <c r="E5931" s="719">
        <v>3000</v>
      </c>
      <c r="F5931" s="720" t="s">
        <v>2301</v>
      </c>
      <c r="G5931" s="718" t="s">
        <v>2302</v>
      </c>
      <c r="H5931" s="718"/>
      <c r="I5931" s="718" t="s">
        <v>528</v>
      </c>
      <c r="J5931" s="718" t="s">
        <v>2303</v>
      </c>
      <c r="K5931" s="721" t="s">
        <v>557</v>
      </c>
      <c r="L5931" s="732">
        <v>0</v>
      </c>
      <c r="M5931" s="733">
        <v>0</v>
      </c>
      <c r="N5931" s="734" t="s">
        <v>557</v>
      </c>
      <c r="O5931" s="732">
        <v>6</v>
      </c>
      <c r="P5931" s="733">
        <v>18000</v>
      </c>
      <c r="Q5931" s="735" t="str">
        <f t="shared" si="191"/>
        <v>13 - INDETERMINADO</v>
      </c>
      <c r="R5931" s="736" t="s">
        <v>523</v>
      </c>
    </row>
    <row r="5932" spans="1:18" s="28" customFormat="1" ht="12" x14ac:dyDescent="0.2">
      <c r="A5932" s="717" t="s">
        <v>514</v>
      </c>
      <c r="B5932" s="718" t="s">
        <v>515</v>
      </c>
      <c r="C5932" s="718" t="s">
        <v>147</v>
      </c>
      <c r="D5932" s="718" t="s">
        <v>2375</v>
      </c>
      <c r="E5932" s="719">
        <v>6000</v>
      </c>
      <c r="F5932" s="720" t="s">
        <v>2376</v>
      </c>
      <c r="G5932" s="718" t="s">
        <v>2377</v>
      </c>
      <c r="H5932" s="718"/>
      <c r="I5932" s="718" t="s">
        <v>520</v>
      </c>
      <c r="J5932" s="718" t="s">
        <v>2378</v>
      </c>
      <c r="K5932" s="721" t="s">
        <v>2379</v>
      </c>
      <c r="L5932" s="732">
        <v>0</v>
      </c>
      <c r="M5932" s="733">
        <v>0</v>
      </c>
      <c r="N5932" s="734">
        <v>1</v>
      </c>
      <c r="O5932" s="732">
        <v>1</v>
      </c>
      <c r="P5932" s="733">
        <v>6000</v>
      </c>
      <c r="Q5932" s="735"/>
      <c r="R5932" s="736" t="s">
        <v>543</v>
      </c>
    </row>
    <row r="5933" spans="1:18" s="28" customFormat="1" ht="12" x14ac:dyDescent="0.2">
      <c r="A5933" s="717" t="s">
        <v>514</v>
      </c>
      <c r="B5933" s="718" t="s">
        <v>515</v>
      </c>
      <c r="C5933" s="718" t="s">
        <v>147</v>
      </c>
      <c r="D5933" s="718" t="s">
        <v>2300</v>
      </c>
      <c r="E5933" s="719">
        <v>3000</v>
      </c>
      <c r="F5933" s="720" t="s">
        <v>2387</v>
      </c>
      <c r="G5933" s="718" t="s">
        <v>2388</v>
      </c>
      <c r="H5933" s="718"/>
      <c r="I5933" s="718" t="s">
        <v>528</v>
      </c>
      <c r="J5933" s="718" t="s">
        <v>2389</v>
      </c>
      <c r="K5933" s="721" t="s">
        <v>557</v>
      </c>
      <c r="L5933" s="732">
        <v>0</v>
      </c>
      <c r="M5933" s="733">
        <v>0</v>
      </c>
      <c r="N5933" s="734" t="s">
        <v>557</v>
      </c>
      <c r="O5933" s="732">
        <v>6</v>
      </c>
      <c r="P5933" s="733">
        <v>17900</v>
      </c>
      <c r="Q5933" s="735" t="str">
        <f t="shared" ref="Q5933:Q5949" si="192">+N5933</f>
        <v>13 - INDETERMINADO</v>
      </c>
      <c r="R5933" s="736" t="s">
        <v>523</v>
      </c>
    </row>
    <row r="5934" spans="1:18" s="28" customFormat="1" ht="12" x14ac:dyDescent="0.2">
      <c r="A5934" s="717" t="s">
        <v>514</v>
      </c>
      <c r="B5934" s="718" t="s">
        <v>515</v>
      </c>
      <c r="C5934" s="718" t="s">
        <v>147</v>
      </c>
      <c r="D5934" s="718" t="s">
        <v>881</v>
      </c>
      <c r="E5934" s="719">
        <v>3000</v>
      </c>
      <c r="F5934" s="720" t="s">
        <v>2439</v>
      </c>
      <c r="G5934" s="718" t="s">
        <v>2440</v>
      </c>
      <c r="H5934" s="718" t="s">
        <v>527</v>
      </c>
      <c r="I5934" s="718" t="s">
        <v>528</v>
      </c>
      <c r="J5934" s="718" t="s">
        <v>2441</v>
      </c>
      <c r="K5934" s="721" t="s">
        <v>567</v>
      </c>
      <c r="L5934" s="732">
        <v>0</v>
      </c>
      <c r="M5934" s="733">
        <v>0</v>
      </c>
      <c r="N5934" s="734" t="s">
        <v>567</v>
      </c>
      <c r="O5934" s="732">
        <v>6</v>
      </c>
      <c r="P5934" s="733">
        <v>18000</v>
      </c>
      <c r="Q5934" s="735" t="str">
        <f t="shared" si="192"/>
        <v>16 - INDETERMINADO</v>
      </c>
      <c r="R5934" s="736" t="s">
        <v>523</v>
      </c>
    </row>
    <row r="5935" spans="1:18" s="28" customFormat="1" ht="12" x14ac:dyDescent="0.2">
      <c r="A5935" s="717" t="s">
        <v>514</v>
      </c>
      <c r="B5935" s="718" t="s">
        <v>515</v>
      </c>
      <c r="C5935" s="718" t="s">
        <v>147</v>
      </c>
      <c r="D5935" s="718" t="s">
        <v>755</v>
      </c>
      <c r="E5935" s="719">
        <v>3000</v>
      </c>
      <c r="F5935" s="720" t="s">
        <v>2532</v>
      </c>
      <c r="G5935" s="718" t="s">
        <v>2533</v>
      </c>
      <c r="H5935" s="718" t="s">
        <v>519</v>
      </c>
      <c r="I5935" s="718" t="s">
        <v>520</v>
      </c>
      <c r="J5935" s="718" t="s">
        <v>534</v>
      </c>
      <c r="K5935" s="721" t="s">
        <v>557</v>
      </c>
      <c r="L5935" s="732">
        <v>0</v>
      </c>
      <c r="M5935" s="733">
        <v>0</v>
      </c>
      <c r="N5935" s="734" t="s">
        <v>557</v>
      </c>
      <c r="O5935" s="732">
        <v>6</v>
      </c>
      <c r="P5935" s="733">
        <v>18000</v>
      </c>
      <c r="Q5935" s="735" t="str">
        <f t="shared" si="192"/>
        <v>13 - INDETERMINADO</v>
      </c>
      <c r="R5935" s="736" t="s">
        <v>523</v>
      </c>
    </row>
    <row r="5936" spans="1:18" s="28" customFormat="1" ht="12" x14ac:dyDescent="0.2">
      <c r="A5936" s="717" t="s">
        <v>514</v>
      </c>
      <c r="B5936" s="718" t="s">
        <v>515</v>
      </c>
      <c r="C5936" s="718" t="s">
        <v>147</v>
      </c>
      <c r="D5936" s="718" t="s">
        <v>1081</v>
      </c>
      <c r="E5936" s="719">
        <v>2500</v>
      </c>
      <c r="F5936" s="720" t="s">
        <v>2550</v>
      </c>
      <c r="G5936" s="718" t="s">
        <v>2551</v>
      </c>
      <c r="H5936" s="718" t="s">
        <v>565</v>
      </c>
      <c r="I5936" s="718" t="s">
        <v>520</v>
      </c>
      <c r="J5936" s="718" t="s">
        <v>852</v>
      </c>
      <c r="K5936" s="721" t="s">
        <v>2552</v>
      </c>
      <c r="L5936" s="732">
        <v>0</v>
      </c>
      <c r="M5936" s="733">
        <v>0</v>
      </c>
      <c r="N5936" s="734">
        <v>0</v>
      </c>
      <c r="O5936" s="732">
        <v>3</v>
      </c>
      <c r="P5936" s="733">
        <v>7495.49</v>
      </c>
      <c r="Q5936" s="735">
        <f t="shared" si="192"/>
        <v>0</v>
      </c>
      <c r="R5936" s="736" t="s">
        <v>523</v>
      </c>
    </row>
    <row r="5937" spans="1:18" s="28" customFormat="1" ht="12" x14ac:dyDescent="0.2">
      <c r="A5937" s="717" t="s">
        <v>514</v>
      </c>
      <c r="B5937" s="718" t="s">
        <v>515</v>
      </c>
      <c r="C5937" s="718" t="s">
        <v>147</v>
      </c>
      <c r="D5937" s="718" t="s">
        <v>2706</v>
      </c>
      <c r="E5937" s="719">
        <v>8500</v>
      </c>
      <c r="F5937" s="720" t="s">
        <v>2707</v>
      </c>
      <c r="G5937" s="718" t="s">
        <v>2708</v>
      </c>
      <c r="H5937" s="718"/>
      <c r="I5937" s="718" t="s">
        <v>528</v>
      </c>
      <c r="J5937" s="718" t="s">
        <v>692</v>
      </c>
      <c r="K5937" s="721" t="s">
        <v>2709</v>
      </c>
      <c r="L5937" s="732">
        <v>0</v>
      </c>
      <c r="M5937" s="733">
        <v>0</v>
      </c>
      <c r="N5937" s="734">
        <v>0</v>
      </c>
      <c r="O5937" s="732">
        <v>6</v>
      </c>
      <c r="P5937" s="733">
        <v>50623.4</v>
      </c>
      <c r="Q5937" s="735">
        <f t="shared" si="192"/>
        <v>0</v>
      </c>
      <c r="R5937" s="736" t="s">
        <v>523</v>
      </c>
    </row>
    <row r="5938" spans="1:18" s="28" customFormat="1" ht="12" x14ac:dyDescent="0.2">
      <c r="A5938" s="717" t="s">
        <v>514</v>
      </c>
      <c r="B5938" s="718" t="s">
        <v>515</v>
      </c>
      <c r="C5938" s="718" t="s">
        <v>147</v>
      </c>
      <c r="D5938" s="718" t="s">
        <v>2382</v>
      </c>
      <c r="E5938" s="719">
        <v>3000</v>
      </c>
      <c r="F5938" s="720" t="s">
        <v>2870</v>
      </c>
      <c r="G5938" s="718" t="s">
        <v>2871</v>
      </c>
      <c r="H5938" s="718" t="s">
        <v>519</v>
      </c>
      <c r="I5938" s="718" t="s">
        <v>520</v>
      </c>
      <c r="J5938" s="718" t="s">
        <v>534</v>
      </c>
      <c r="K5938" s="721" t="s">
        <v>567</v>
      </c>
      <c r="L5938" s="732">
        <v>0</v>
      </c>
      <c r="M5938" s="733">
        <v>0</v>
      </c>
      <c r="N5938" s="734" t="s">
        <v>567</v>
      </c>
      <c r="O5938" s="732">
        <v>6</v>
      </c>
      <c r="P5938" s="733">
        <v>17200</v>
      </c>
      <c r="Q5938" s="735" t="str">
        <f t="shared" si="192"/>
        <v>16 - INDETERMINADO</v>
      </c>
      <c r="R5938" s="736" t="s">
        <v>523</v>
      </c>
    </row>
    <row r="5939" spans="1:18" s="28" customFormat="1" ht="12" x14ac:dyDescent="0.2">
      <c r="A5939" s="717" t="s">
        <v>514</v>
      </c>
      <c r="B5939" s="718" t="s">
        <v>515</v>
      </c>
      <c r="C5939" s="718" t="s">
        <v>147</v>
      </c>
      <c r="D5939" s="718" t="s">
        <v>1132</v>
      </c>
      <c r="E5939" s="719">
        <v>3000</v>
      </c>
      <c r="F5939" s="720" t="s">
        <v>2940</v>
      </c>
      <c r="G5939" s="718" t="s">
        <v>2941</v>
      </c>
      <c r="H5939" s="718" t="s">
        <v>565</v>
      </c>
      <c r="I5939" s="718" t="s">
        <v>528</v>
      </c>
      <c r="J5939" s="718" t="s">
        <v>584</v>
      </c>
      <c r="K5939" s="721" t="s">
        <v>567</v>
      </c>
      <c r="L5939" s="732">
        <v>0</v>
      </c>
      <c r="M5939" s="733">
        <v>0</v>
      </c>
      <c r="N5939" s="734" t="s">
        <v>567</v>
      </c>
      <c r="O5939" s="732">
        <v>6</v>
      </c>
      <c r="P5939" s="733">
        <v>18000</v>
      </c>
      <c r="Q5939" s="735" t="str">
        <f t="shared" si="192"/>
        <v>16 - INDETERMINADO</v>
      </c>
      <c r="R5939" s="736" t="s">
        <v>523</v>
      </c>
    </row>
    <row r="5940" spans="1:18" s="28" customFormat="1" ht="12" x14ac:dyDescent="0.2">
      <c r="A5940" s="717" t="s">
        <v>514</v>
      </c>
      <c r="B5940" s="718" t="s">
        <v>515</v>
      </c>
      <c r="C5940" s="718" t="s">
        <v>147</v>
      </c>
      <c r="D5940" s="718" t="s">
        <v>1081</v>
      </c>
      <c r="E5940" s="719">
        <v>2500</v>
      </c>
      <c r="F5940" s="720" t="s">
        <v>2994</v>
      </c>
      <c r="G5940" s="718" t="s">
        <v>2995</v>
      </c>
      <c r="H5940" s="718" t="s">
        <v>565</v>
      </c>
      <c r="I5940" s="718" t="s">
        <v>520</v>
      </c>
      <c r="J5940" s="718" t="s">
        <v>588</v>
      </c>
      <c r="K5940" s="721" t="s">
        <v>2996</v>
      </c>
      <c r="L5940" s="732">
        <v>0</v>
      </c>
      <c r="M5940" s="733">
        <v>0</v>
      </c>
      <c r="N5940" s="734">
        <v>0</v>
      </c>
      <c r="O5940" s="732">
        <v>3</v>
      </c>
      <c r="P5940" s="733">
        <v>7458.33</v>
      </c>
      <c r="Q5940" s="735">
        <f t="shared" si="192"/>
        <v>0</v>
      </c>
      <c r="R5940" s="736" t="s">
        <v>523</v>
      </c>
    </row>
    <row r="5941" spans="1:18" s="28" customFormat="1" ht="12" x14ac:dyDescent="0.2">
      <c r="A5941" s="717" t="s">
        <v>514</v>
      </c>
      <c r="B5941" s="718" t="s">
        <v>515</v>
      </c>
      <c r="C5941" s="718" t="s">
        <v>147</v>
      </c>
      <c r="D5941" s="718" t="s">
        <v>3140</v>
      </c>
      <c r="E5941" s="719">
        <v>6000</v>
      </c>
      <c r="F5941" s="720" t="s">
        <v>3137</v>
      </c>
      <c r="G5941" s="718" t="s">
        <v>3138</v>
      </c>
      <c r="H5941" s="718"/>
      <c r="I5941" s="718" t="s">
        <v>528</v>
      </c>
      <c r="J5941" s="718" t="s">
        <v>1278</v>
      </c>
      <c r="K5941" s="721" t="s">
        <v>3139</v>
      </c>
      <c r="L5941" s="732">
        <v>0</v>
      </c>
      <c r="M5941" s="733">
        <v>0</v>
      </c>
      <c r="N5941" s="734">
        <v>0</v>
      </c>
      <c r="O5941" s="732">
        <v>3</v>
      </c>
      <c r="P5941" s="733">
        <v>17949.169999999998</v>
      </c>
      <c r="Q5941" s="735">
        <f t="shared" si="192"/>
        <v>0</v>
      </c>
      <c r="R5941" s="736" t="s">
        <v>523</v>
      </c>
    </row>
    <row r="5942" spans="1:18" s="28" customFormat="1" ht="12" x14ac:dyDescent="0.2">
      <c r="A5942" s="717" t="s">
        <v>514</v>
      </c>
      <c r="B5942" s="718" t="s">
        <v>515</v>
      </c>
      <c r="C5942" s="718" t="s">
        <v>147</v>
      </c>
      <c r="D5942" s="718" t="s">
        <v>1081</v>
      </c>
      <c r="E5942" s="719">
        <v>2500</v>
      </c>
      <c r="F5942" s="720" t="s">
        <v>3373</v>
      </c>
      <c r="G5942" s="718" t="s">
        <v>3374</v>
      </c>
      <c r="H5942" s="718"/>
      <c r="I5942" s="718" t="s">
        <v>738</v>
      </c>
      <c r="J5942" s="718" t="s">
        <v>3375</v>
      </c>
      <c r="K5942" s="721" t="s">
        <v>3376</v>
      </c>
      <c r="L5942" s="732">
        <v>0</v>
      </c>
      <c r="M5942" s="733">
        <v>0</v>
      </c>
      <c r="N5942" s="734">
        <v>0</v>
      </c>
      <c r="O5942" s="732">
        <v>3</v>
      </c>
      <c r="P5942" s="733">
        <v>7500</v>
      </c>
      <c r="Q5942" s="735">
        <f t="shared" si="192"/>
        <v>0</v>
      </c>
      <c r="R5942" s="736" t="s">
        <v>523</v>
      </c>
    </row>
    <row r="5943" spans="1:18" s="28" customFormat="1" ht="12" x14ac:dyDescent="0.2">
      <c r="A5943" s="717" t="s">
        <v>514</v>
      </c>
      <c r="B5943" s="718" t="s">
        <v>515</v>
      </c>
      <c r="C5943" s="718" t="s">
        <v>147</v>
      </c>
      <c r="D5943" s="718" t="s">
        <v>755</v>
      </c>
      <c r="E5943" s="719">
        <v>3000</v>
      </c>
      <c r="F5943" s="720" t="s">
        <v>3413</v>
      </c>
      <c r="G5943" s="718" t="s">
        <v>3414</v>
      </c>
      <c r="H5943" s="718"/>
      <c r="I5943" s="718" t="s">
        <v>520</v>
      </c>
      <c r="J5943" s="718" t="s">
        <v>1436</v>
      </c>
      <c r="K5943" s="721" t="s">
        <v>557</v>
      </c>
      <c r="L5943" s="732">
        <v>0</v>
      </c>
      <c r="M5943" s="733">
        <v>0</v>
      </c>
      <c r="N5943" s="734" t="s">
        <v>557</v>
      </c>
      <c r="O5943" s="732">
        <v>6</v>
      </c>
      <c r="P5943" s="733">
        <v>18000</v>
      </c>
      <c r="Q5943" s="735" t="str">
        <f t="shared" si="192"/>
        <v>13 - INDETERMINADO</v>
      </c>
      <c r="R5943" s="736" t="s">
        <v>523</v>
      </c>
    </row>
    <row r="5944" spans="1:18" s="28" customFormat="1" ht="12" x14ac:dyDescent="0.2">
      <c r="A5944" s="717" t="s">
        <v>514</v>
      </c>
      <c r="B5944" s="718" t="s">
        <v>515</v>
      </c>
      <c r="C5944" s="718" t="s">
        <v>147</v>
      </c>
      <c r="D5944" s="718" t="s">
        <v>2300</v>
      </c>
      <c r="E5944" s="719">
        <v>3000</v>
      </c>
      <c r="F5944" s="720" t="s">
        <v>3801</v>
      </c>
      <c r="G5944" s="718" t="s">
        <v>3802</v>
      </c>
      <c r="H5944" s="718" t="s">
        <v>930</v>
      </c>
      <c r="I5944" s="718" t="s">
        <v>528</v>
      </c>
      <c r="J5944" s="718" t="s">
        <v>931</v>
      </c>
      <c r="K5944" s="721" t="s">
        <v>557</v>
      </c>
      <c r="L5944" s="732">
        <v>0</v>
      </c>
      <c r="M5944" s="733">
        <v>0</v>
      </c>
      <c r="N5944" s="734" t="s">
        <v>557</v>
      </c>
      <c r="O5944" s="732">
        <v>6</v>
      </c>
      <c r="P5944" s="733">
        <v>17900</v>
      </c>
      <c r="Q5944" s="735" t="str">
        <f t="shared" si="192"/>
        <v>13 - INDETERMINADO</v>
      </c>
      <c r="R5944" s="736" t="s">
        <v>523</v>
      </c>
    </row>
    <row r="5945" spans="1:18" s="28" customFormat="1" ht="12" x14ac:dyDescent="0.2">
      <c r="A5945" s="717" t="s">
        <v>514</v>
      </c>
      <c r="B5945" s="718" t="s">
        <v>515</v>
      </c>
      <c r="C5945" s="718" t="s">
        <v>147</v>
      </c>
      <c r="D5945" s="718" t="s">
        <v>671</v>
      </c>
      <c r="E5945" s="719">
        <v>3000</v>
      </c>
      <c r="F5945" s="720" t="s">
        <v>3812</v>
      </c>
      <c r="G5945" s="718" t="s">
        <v>3813</v>
      </c>
      <c r="H5945" s="718" t="s">
        <v>539</v>
      </c>
      <c r="I5945" s="718" t="s">
        <v>528</v>
      </c>
      <c r="J5945" s="718" t="s">
        <v>2586</v>
      </c>
      <c r="K5945" s="721" t="s">
        <v>567</v>
      </c>
      <c r="L5945" s="732">
        <v>0</v>
      </c>
      <c r="M5945" s="733">
        <v>0</v>
      </c>
      <c r="N5945" s="734" t="s">
        <v>567</v>
      </c>
      <c r="O5945" s="732">
        <v>6</v>
      </c>
      <c r="P5945" s="733">
        <v>17999.170000000002</v>
      </c>
      <c r="Q5945" s="735" t="str">
        <f t="shared" si="192"/>
        <v>16 - INDETERMINADO</v>
      </c>
      <c r="R5945" s="736" t="s">
        <v>523</v>
      </c>
    </row>
    <row r="5946" spans="1:18" s="28" customFormat="1" ht="12" x14ac:dyDescent="0.2">
      <c r="A5946" s="717" t="s">
        <v>514</v>
      </c>
      <c r="B5946" s="718" t="s">
        <v>515</v>
      </c>
      <c r="C5946" s="718" t="s">
        <v>147</v>
      </c>
      <c r="D5946" s="718" t="s">
        <v>671</v>
      </c>
      <c r="E5946" s="719">
        <v>3000</v>
      </c>
      <c r="F5946" s="720" t="s">
        <v>3823</v>
      </c>
      <c r="G5946" s="718" t="s">
        <v>3824</v>
      </c>
      <c r="H5946" s="718" t="s">
        <v>930</v>
      </c>
      <c r="I5946" s="718" t="s">
        <v>520</v>
      </c>
      <c r="J5946" s="718" t="s">
        <v>1635</v>
      </c>
      <c r="K5946" s="721" t="s">
        <v>567</v>
      </c>
      <c r="L5946" s="732">
        <v>0</v>
      </c>
      <c r="M5946" s="733">
        <v>0</v>
      </c>
      <c r="N5946" s="734" t="s">
        <v>567</v>
      </c>
      <c r="O5946" s="732">
        <v>6</v>
      </c>
      <c r="P5946" s="733">
        <v>17992.080000000002</v>
      </c>
      <c r="Q5946" s="735" t="str">
        <f t="shared" si="192"/>
        <v>16 - INDETERMINADO</v>
      </c>
      <c r="R5946" s="736" t="s">
        <v>523</v>
      </c>
    </row>
    <row r="5947" spans="1:18" s="28" customFormat="1" ht="12" x14ac:dyDescent="0.2">
      <c r="A5947" s="717" t="s">
        <v>514</v>
      </c>
      <c r="B5947" s="718" t="s">
        <v>515</v>
      </c>
      <c r="C5947" s="718" t="s">
        <v>147</v>
      </c>
      <c r="D5947" s="718" t="s">
        <v>671</v>
      </c>
      <c r="E5947" s="719">
        <v>3000</v>
      </c>
      <c r="F5947" s="720" t="s">
        <v>3837</v>
      </c>
      <c r="G5947" s="718" t="s">
        <v>3838</v>
      </c>
      <c r="H5947" s="718" t="s">
        <v>527</v>
      </c>
      <c r="I5947" s="718" t="s">
        <v>520</v>
      </c>
      <c r="J5947" s="718" t="s">
        <v>894</v>
      </c>
      <c r="K5947" s="721" t="s">
        <v>557</v>
      </c>
      <c r="L5947" s="732">
        <v>0</v>
      </c>
      <c r="M5947" s="733">
        <v>0</v>
      </c>
      <c r="N5947" s="734" t="s">
        <v>557</v>
      </c>
      <c r="O5947" s="732">
        <v>6</v>
      </c>
      <c r="P5947" s="733">
        <v>17990.21</v>
      </c>
      <c r="Q5947" s="735" t="str">
        <f t="shared" si="192"/>
        <v>13 - INDETERMINADO</v>
      </c>
      <c r="R5947" s="736" t="s">
        <v>523</v>
      </c>
    </row>
    <row r="5948" spans="1:18" s="28" customFormat="1" ht="12" x14ac:dyDescent="0.2">
      <c r="A5948" s="717" t="s">
        <v>514</v>
      </c>
      <c r="B5948" s="718" t="s">
        <v>515</v>
      </c>
      <c r="C5948" s="718" t="s">
        <v>147</v>
      </c>
      <c r="D5948" s="718" t="s">
        <v>554</v>
      </c>
      <c r="E5948" s="719">
        <v>3000</v>
      </c>
      <c r="F5948" s="720" t="s">
        <v>3841</v>
      </c>
      <c r="G5948" s="718" t="s">
        <v>3842</v>
      </c>
      <c r="H5948" s="718" t="s">
        <v>519</v>
      </c>
      <c r="I5948" s="718" t="s">
        <v>520</v>
      </c>
      <c r="J5948" s="718" t="s">
        <v>534</v>
      </c>
      <c r="K5948" s="721" t="s">
        <v>557</v>
      </c>
      <c r="L5948" s="732">
        <v>0</v>
      </c>
      <c r="M5948" s="733">
        <v>0</v>
      </c>
      <c r="N5948" s="734" t="s">
        <v>557</v>
      </c>
      <c r="O5948" s="732">
        <v>6</v>
      </c>
      <c r="P5948" s="733">
        <v>18000</v>
      </c>
      <c r="Q5948" s="735" t="str">
        <f t="shared" si="192"/>
        <v>13 - INDETERMINADO</v>
      </c>
      <c r="R5948" s="736" t="s">
        <v>523</v>
      </c>
    </row>
    <row r="5949" spans="1:18" s="28" customFormat="1" ht="12" x14ac:dyDescent="0.2">
      <c r="A5949" s="717" t="s">
        <v>514</v>
      </c>
      <c r="B5949" s="718" t="s">
        <v>515</v>
      </c>
      <c r="C5949" s="718" t="s">
        <v>147</v>
      </c>
      <c r="D5949" s="718" t="s">
        <v>661</v>
      </c>
      <c r="E5949" s="719">
        <v>3000</v>
      </c>
      <c r="F5949" s="720" t="s">
        <v>3860</v>
      </c>
      <c r="G5949" s="718" t="s">
        <v>3861</v>
      </c>
      <c r="H5949" s="718"/>
      <c r="I5949" s="718" t="s">
        <v>528</v>
      </c>
      <c r="J5949" s="718" t="s">
        <v>3862</v>
      </c>
      <c r="K5949" s="721" t="s">
        <v>557</v>
      </c>
      <c r="L5949" s="732">
        <v>0</v>
      </c>
      <c r="M5949" s="733">
        <v>0</v>
      </c>
      <c r="N5949" s="734" t="s">
        <v>557</v>
      </c>
      <c r="O5949" s="732">
        <v>6</v>
      </c>
      <c r="P5949" s="733">
        <v>17900</v>
      </c>
      <c r="Q5949" s="735" t="str">
        <f t="shared" si="192"/>
        <v>13 - INDETERMINADO</v>
      </c>
      <c r="R5949" s="736" t="s">
        <v>523</v>
      </c>
    </row>
    <row r="5950" spans="1:18" s="28" customFormat="1" ht="12" x14ac:dyDescent="0.2">
      <c r="A5950" s="717" t="s">
        <v>514</v>
      </c>
      <c r="B5950" s="718" t="s">
        <v>515</v>
      </c>
      <c r="C5950" s="718" t="s">
        <v>147</v>
      </c>
      <c r="D5950" s="718" t="s">
        <v>2884</v>
      </c>
      <c r="E5950" s="719">
        <v>7000</v>
      </c>
      <c r="F5950" s="720" t="s">
        <v>3887</v>
      </c>
      <c r="G5950" s="718" t="s">
        <v>3888</v>
      </c>
      <c r="H5950" s="718"/>
      <c r="I5950" s="718" t="s">
        <v>528</v>
      </c>
      <c r="J5950" s="718" t="s">
        <v>3889</v>
      </c>
      <c r="K5950" s="721" t="s">
        <v>3890</v>
      </c>
      <c r="L5950" s="732">
        <v>0</v>
      </c>
      <c r="M5950" s="733">
        <v>0</v>
      </c>
      <c r="N5950" s="734">
        <v>1</v>
      </c>
      <c r="O5950" s="732">
        <v>1</v>
      </c>
      <c r="P5950" s="733">
        <v>3966.67</v>
      </c>
      <c r="Q5950" s="735"/>
      <c r="R5950" s="736" t="s">
        <v>543</v>
      </c>
    </row>
    <row r="5951" spans="1:18" s="28" customFormat="1" ht="12" x14ac:dyDescent="0.2">
      <c r="A5951" s="717" t="s">
        <v>514</v>
      </c>
      <c r="B5951" s="718" t="s">
        <v>515</v>
      </c>
      <c r="C5951" s="718" t="s">
        <v>147</v>
      </c>
      <c r="D5951" s="718" t="s">
        <v>1357</v>
      </c>
      <c r="E5951" s="719">
        <v>3000</v>
      </c>
      <c r="F5951" s="720" t="s">
        <v>3902</v>
      </c>
      <c r="G5951" s="718" t="s">
        <v>3903</v>
      </c>
      <c r="H5951" s="718" t="s">
        <v>527</v>
      </c>
      <c r="I5951" s="718" t="s">
        <v>520</v>
      </c>
      <c r="J5951" s="718" t="s">
        <v>1173</v>
      </c>
      <c r="K5951" s="721" t="s">
        <v>557</v>
      </c>
      <c r="L5951" s="732">
        <v>0</v>
      </c>
      <c r="M5951" s="733">
        <v>0</v>
      </c>
      <c r="N5951" s="734" t="s">
        <v>557</v>
      </c>
      <c r="O5951" s="732">
        <v>6</v>
      </c>
      <c r="P5951" s="733">
        <v>18000</v>
      </c>
      <c r="Q5951" s="735" t="str">
        <f t="shared" ref="Q5951:Q5957" si="193">+N5951</f>
        <v>13 - INDETERMINADO</v>
      </c>
      <c r="R5951" s="736" t="s">
        <v>523</v>
      </c>
    </row>
    <row r="5952" spans="1:18" s="28" customFormat="1" ht="12" x14ac:dyDescent="0.2">
      <c r="A5952" s="717" t="s">
        <v>514</v>
      </c>
      <c r="B5952" s="718" t="s">
        <v>515</v>
      </c>
      <c r="C5952" s="718" t="s">
        <v>147</v>
      </c>
      <c r="D5952" s="718" t="s">
        <v>661</v>
      </c>
      <c r="E5952" s="719">
        <v>3000</v>
      </c>
      <c r="F5952" s="720" t="s">
        <v>4076</v>
      </c>
      <c r="G5952" s="718" t="s">
        <v>4077</v>
      </c>
      <c r="H5952" s="718"/>
      <c r="I5952" s="718" t="s">
        <v>520</v>
      </c>
      <c r="J5952" s="718" t="s">
        <v>629</v>
      </c>
      <c r="K5952" s="721" t="s">
        <v>557</v>
      </c>
      <c r="L5952" s="732">
        <v>0</v>
      </c>
      <c r="M5952" s="733">
        <v>0</v>
      </c>
      <c r="N5952" s="734" t="s">
        <v>557</v>
      </c>
      <c r="O5952" s="732">
        <v>6</v>
      </c>
      <c r="P5952" s="733">
        <v>17900</v>
      </c>
      <c r="Q5952" s="735" t="str">
        <f t="shared" si="193"/>
        <v>13 - INDETERMINADO</v>
      </c>
      <c r="R5952" s="736" t="s">
        <v>523</v>
      </c>
    </row>
    <row r="5953" spans="1:18" s="28" customFormat="1" ht="12" x14ac:dyDescent="0.2">
      <c r="A5953" s="717" t="s">
        <v>514</v>
      </c>
      <c r="B5953" s="718" t="s">
        <v>515</v>
      </c>
      <c r="C5953" s="718" t="s">
        <v>147</v>
      </c>
      <c r="D5953" s="718" t="s">
        <v>626</v>
      </c>
      <c r="E5953" s="719">
        <v>2500</v>
      </c>
      <c r="F5953" s="720" t="s">
        <v>4317</v>
      </c>
      <c r="G5953" s="718" t="s">
        <v>4318</v>
      </c>
      <c r="H5953" s="718" t="s">
        <v>519</v>
      </c>
      <c r="I5953" s="718" t="s">
        <v>520</v>
      </c>
      <c r="J5953" s="718" t="s">
        <v>1147</v>
      </c>
      <c r="K5953" s="721" t="s">
        <v>4319</v>
      </c>
      <c r="L5953" s="732">
        <v>0</v>
      </c>
      <c r="M5953" s="733">
        <v>0</v>
      </c>
      <c r="N5953" s="734">
        <v>0</v>
      </c>
      <c r="O5953" s="732">
        <v>3</v>
      </c>
      <c r="P5953" s="733">
        <v>7500</v>
      </c>
      <c r="Q5953" s="735">
        <f t="shared" si="193"/>
        <v>0</v>
      </c>
      <c r="R5953" s="736" t="s">
        <v>523</v>
      </c>
    </row>
    <row r="5954" spans="1:18" s="28" customFormat="1" ht="12" x14ac:dyDescent="0.2">
      <c r="A5954" s="717" t="s">
        <v>514</v>
      </c>
      <c r="B5954" s="718" t="s">
        <v>515</v>
      </c>
      <c r="C5954" s="718" t="s">
        <v>147</v>
      </c>
      <c r="D5954" s="718" t="s">
        <v>1479</v>
      </c>
      <c r="E5954" s="719">
        <v>3000</v>
      </c>
      <c r="F5954" s="720" t="s">
        <v>4403</v>
      </c>
      <c r="G5954" s="718" t="s">
        <v>4404</v>
      </c>
      <c r="H5954" s="718" t="s">
        <v>519</v>
      </c>
      <c r="I5954" s="718" t="s">
        <v>528</v>
      </c>
      <c r="J5954" s="718" t="s">
        <v>547</v>
      </c>
      <c r="K5954" s="721" t="s">
        <v>557</v>
      </c>
      <c r="L5954" s="732">
        <v>0</v>
      </c>
      <c r="M5954" s="733">
        <v>0</v>
      </c>
      <c r="N5954" s="734" t="s">
        <v>557</v>
      </c>
      <c r="O5954" s="732">
        <v>6</v>
      </c>
      <c r="P5954" s="733">
        <v>18000</v>
      </c>
      <c r="Q5954" s="735" t="str">
        <f t="shared" si="193"/>
        <v>13 - INDETERMINADO</v>
      </c>
      <c r="R5954" s="736" t="s">
        <v>523</v>
      </c>
    </row>
    <row r="5955" spans="1:18" s="28" customFormat="1" ht="12" x14ac:dyDescent="0.2">
      <c r="A5955" s="717" t="s">
        <v>514</v>
      </c>
      <c r="B5955" s="718" t="s">
        <v>515</v>
      </c>
      <c r="C5955" s="718" t="s">
        <v>147</v>
      </c>
      <c r="D5955" s="718" t="s">
        <v>626</v>
      </c>
      <c r="E5955" s="719">
        <v>2500</v>
      </c>
      <c r="F5955" s="720" t="s">
        <v>4434</v>
      </c>
      <c r="G5955" s="718" t="s">
        <v>4435</v>
      </c>
      <c r="H5955" s="718"/>
      <c r="I5955" s="718" t="s">
        <v>520</v>
      </c>
      <c r="J5955" s="718" t="s">
        <v>629</v>
      </c>
      <c r="K5955" s="721" t="s">
        <v>4436</v>
      </c>
      <c r="L5955" s="732">
        <v>0</v>
      </c>
      <c r="M5955" s="733">
        <v>0</v>
      </c>
      <c r="N5955" s="734">
        <v>0</v>
      </c>
      <c r="O5955" s="732">
        <v>3</v>
      </c>
      <c r="P5955" s="733">
        <v>7500</v>
      </c>
      <c r="Q5955" s="735">
        <f t="shared" si="193"/>
        <v>0</v>
      </c>
      <c r="R5955" s="736" t="s">
        <v>523</v>
      </c>
    </row>
    <row r="5956" spans="1:18" s="28" customFormat="1" ht="12" x14ac:dyDescent="0.2">
      <c r="A5956" s="717" t="s">
        <v>514</v>
      </c>
      <c r="B5956" s="718" t="s">
        <v>515</v>
      </c>
      <c r="C5956" s="718" t="s">
        <v>147</v>
      </c>
      <c r="D5956" s="718" t="s">
        <v>1132</v>
      </c>
      <c r="E5956" s="719">
        <v>3000</v>
      </c>
      <c r="F5956" s="720" t="s">
        <v>4543</v>
      </c>
      <c r="G5956" s="718" t="s">
        <v>4544</v>
      </c>
      <c r="H5956" s="718"/>
      <c r="I5956" s="718" t="s">
        <v>528</v>
      </c>
      <c r="J5956" s="718" t="s">
        <v>4545</v>
      </c>
      <c r="K5956" s="721" t="s">
        <v>557</v>
      </c>
      <c r="L5956" s="732">
        <v>0</v>
      </c>
      <c r="M5956" s="733">
        <v>0</v>
      </c>
      <c r="N5956" s="734" t="s">
        <v>557</v>
      </c>
      <c r="O5956" s="732">
        <v>6</v>
      </c>
      <c r="P5956" s="733">
        <v>18000</v>
      </c>
      <c r="Q5956" s="735" t="str">
        <f t="shared" si="193"/>
        <v>13 - INDETERMINADO</v>
      </c>
      <c r="R5956" s="736" t="s">
        <v>523</v>
      </c>
    </row>
    <row r="5957" spans="1:18" s="28" customFormat="1" ht="12" x14ac:dyDescent="0.2">
      <c r="A5957" s="717" t="s">
        <v>514</v>
      </c>
      <c r="B5957" s="718" t="s">
        <v>515</v>
      </c>
      <c r="C5957" s="718" t="s">
        <v>147</v>
      </c>
      <c r="D5957" s="718" t="s">
        <v>626</v>
      </c>
      <c r="E5957" s="719">
        <v>2500</v>
      </c>
      <c r="F5957" s="720" t="s">
        <v>4727</v>
      </c>
      <c r="G5957" s="718" t="s">
        <v>4728</v>
      </c>
      <c r="H5957" s="718" t="s">
        <v>539</v>
      </c>
      <c r="I5957" s="718" t="s">
        <v>520</v>
      </c>
      <c r="J5957" s="718" t="s">
        <v>1491</v>
      </c>
      <c r="K5957" s="721" t="s">
        <v>4729</v>
      </c>
      <c r="L5957" s="732">
        <v>0</v>
      </c>
      <c r="M5957" s="733">
        <v>0</v>
      </c>
      <c r="N5957" s="734">
        <v>0</v>
      </c>
      <c r="O5957" s="732">
        <v>3</v>
      </c>
      <c r="P5957" s="733">
        <v>7483.33</v>
      </c>
      <c r="Q5957" s="735">
        <f t="shared" si="193"/>
        <v>0</v>
      </c>
      <c r="R5957" s="736" t="s">
        <v>523</v>
      </c>
    </row>
    <row r="5958" spans="1:18" s="28" customFormat="1" ht="12" x14ac:dyDescent="0.2">
      <c r="A5958" s="717" t="s">
        <v>514</v>
      </c>
      <c r="B5958" s="718" t="s">
        <v>515</v>
      </c>
      <c r="C5958" s="718" t="s">
        <v>147</v>
      </c>
      <c r="D5958" s="718" t="s">
        <v>881</v>
      </c>
      <c r="E5958" s="719">
        <v>3000</v>
      </c>
      <c r="F5958" s="720" t="s">
        <v>4759</v>
      </c>
      <c r="G5958" s="718" t="s">
        <v>4760</v>
      </c>
      <c r="H5958" s="718" t="s">
        <v>539</v>
      </c>
      <c r="I5958" s="718" t="s">
        <v>528</v>
      </c>
      <c r="J5958" s="718" t="s">
        <v>596</v>
      </c>
      <c r="K5958" s="721" t="s">
        <v>557</v>
      </c>
      <c r="L5958" s="732">
        <v>0</v>
      </c>
      <c r="M5958" s="733">
        <v>0</v>
      </c>
      <c r="N5958" s="734" t="s">
        <v>557</v>
      </c>
      <c r="O5958" s="732">
        <v>5</v>
      </c>
      <c r="P5958" s="733">
        <v>15000</v>
      </c>
      <c r="Q5958" s="735"/>
      <c r="R5958" s="736" t="s">
        <v>543</v>
      </c>
    </row>
    <row r="5959" spans="1:18" s="28" customFormat="1" ht="12" x14ac:dyDescent="0.2">
      <c r="A5959" s="717" t="s">
        <v>514</v>
      </c>
      <c r="B5959" s="718" t="s">
        <v>515</v>
      </c>
      <c r="C5959" s="718" t="s">
        <v>147</v>
      </c>
      <c r="D5959" s="718" t="s">
        <v>3660</v>
      </c>
      <c r="E5959" s="719">
        <v>5000</v>
      </c>
      <c r="F5959" s="720" t="s">
        <v>4969</v>
      </c>
      <c r="G5959" s="718" t="s">
        <v>4970</v>
      </c>
      <c r="H5959" s="718" t="s">
        <v>539</v>
      </c>
      <c r="I5959" s="718" t="s">
        <v>528</v>
      </c>
      <c r="J5959" s="718" t="s">
        <v>4971</v>
      </c>
      <c r="K5959" s="721" t="s">
        <v>4972</v>
      </c>
      <c r="L5959" s="732">
        <v>0</v>
      </c>
      <c r="M5959" s="733">
        <v>0</v>
      </c>
      <c r="N5959" s="734">
        <v>0</v>
      </c>
      <c r="O5959" s="732">
        <v>3</v>
      </c>
      <c r="P5959" s="733">
        <v>14998.26</v>
      </c>
      <c r="Q5959" s="735"/>
      <c r="R5959" s="736" t="s">
        <v>543</v>
      </c>
    </row>
    <row r="5960" spans="1:18" s="28" customFormat="1" ht="12" x14ac:dyDescent="0.2">
      <c r="A5960" s="717" t="s">
        <v>514</v>
      </c>
      <c r="B5960" s="718" t="s">
        <v>515</v>
      </c>
      <c r="C5960" s="718" t="s">
        <v>147</v>
      </c>
      <c r="D5960" s="718" t="s">
        <v>3310</v>
      </c>
      <c r="E5960" s="719">
        <v>5500</v>
      </c>
      <c r="F5960" s="720" t="s">
        <v>4995</v>
      </c>
      <c r="G5960" s="718" t="s">
        <v>4996</v>
      </c>
      <c r="H5960" s="718"/>
      <c r="I5960" s="718" t="s">
        <v>528</v>
      </c>
      <c r="J5960" s="718" t="s">
        <v>4997</v>
      </c>
      <c r="K5960" s="721" t="s">
        <v>4998</v>
      </c>
      <c r="L5960" s="732">
        <v>0</v>
      </c>
      <c r="M5960" s="733">
        <v>0</v>
      </c>
      <c r="N5960" s="734">
        <v>0</v>
      </c>
      <c r="O5960" s="732">
        <v>3</v>
      </c>
      <c r="P5960" s="733">
        <v>16500</v>
      </c>
      <c r="Q5960" s="735">
        <f>+N5960</f>
        <v>0</v>
      </c>
      <c r="R5960" s="736" t="s">
        <v>523</v>
      </c>
    </row>
    <row r="5961" spans="1:18" s="28" customFormat="1" ht="12" x14ac:dyDescent="0.2">
      <c r="A5961" s="717" t="s">
        <v>514</v>
      </c>
      <c r="B5961" s="718" t="s">
        <v>515</v>
      </c>
      <c r="C5961" s="718" t="s">
        <v>147</v>
      </c>
      <c r="D5961" s="718" t="s">
        <v>2300</v>
      </c>
      <c r="E5961" s="719">
        <v>3000</v>
      </c>
      <c r="F5961" s="720" t="s">
        <v>5014</v>
      </c>
      <c r="G5961" s="718" t="s">
        <v>5015</v>
      </c>
      <c r="H5961" s="718" t="s">
        <v>527</v>
      </c>
      <c r="I5961" s="718" t="s">
        <v>520</v>
      </c>
      <c r="J5961" s="718" t="s">
        <v>1400</v>
      </c>
      <c r="K5961" s="721" t="s">
        <v>530</v>
      </c>
      <c r="L5961" s="732">
        <v>0</v>
      </c>
      <c r="M5961" s="733">
        <v>0</v>
      </c>
      <c r="N5961" s="734" t="s">
        <v>530</v>
      </c>
      <c r="O5961" s="732">
        <v>6</v>
      </c>
      <c r="P5961" s="733">
        <v>17700</v>
      </c>
      <c r="Q5961" s="735" t="str">
        <f>+N5961</f>
        <v>4 - INDETERMINADO</v>
      </c>
      <c r="R5961" s="736" t="s">
        <v>523</v>
      </c>
    </row>
    <row r="5962" spans="1:18" s="28" customFormat="1" ht="12" x14ac:dyDescent="0.2">
      <c r="A5962" s="717" t="s">
        <v>514</v>
      </c>
      <c r="B5962" s="718" t="s">
        <v>515</v>
      </c>
      <c r="C5962" s="718" t="s">
        <v>147</v>
      </c>
      <c r="D5962" s="718" t="s">
        <v>626</v>
      </c>
      <c r="E5962" s="719">
        <v>2500</v>
      </c>
      <c r="F5962" s="720" t="s">
        <v>5129</v>
      </c>
      <c r="G5962" s="718" t="s">
        <v>5130</v>
      </c>
      <c r="H5962" s="718" t="s">
        <v>539</v>
      </c>
      <c r="I5962" s="718" t="s">
        <v>520</v>
      </c>
      <c r="J5962" s="718" t="s">
        <v>5131</v>
      </c>
      <c r="K5962" s="721" t="s">
        <v>5132</v>
      </c>
      <c r="L5962" s="732">
        <v>0</v>
      </c>
      <c r="M5962" s="733">
        <v>0</v>
      </c>
      <c r="N5962" s="734">
        <v>0</v>
      </c>
      <c r="O5962" s="732">
        <v>3</v>
      </c>
      <c r="P5962" s="733">
        <v>7500</v>
      </c>
      <c r="Q5962" s="735">
        <f>+N5962</f>
        <v>0</v>
      </c>
      <c r="R5962" s="736" t="s">
        <v>523</v>
      </c>
    </row>
    <row r="5963" spans="1:18" s="28" customFormat="1" ht="12" x14ac:dyDescent="0.2">
      <c r="A5963" s="717" t="s">
        <v>514</v>
      </c>
      <c r="B5963" s="718" t="s">
        <v>515</v>
      </c>
      <c r="C5963" s="718" t="s">
        <v>147</v>
      </c>
      <c r="D5963" s="718" t="s">
        <v>2382</v>
      </c>
      <c r="E5963" s="719">
        <v>3000</v>
      </c>
      <c r="F5963" s="720" t="s">
        <v>5263</v>
      </c>
      <c r="G5963" s="718" t="s">
        <v>5264</v>
      </c>
      <c r="H5963" s="718" t="s">
        <v>519</v>
      </c>
      <c r="I5963" s="718" t="s">
        <v>520</v>
      </c>
      <c r="J5963" s="718" t="s">
        <v>534</v>
      </c>
      <c r="K5963" s="721" t="s">
        <v>557</v>
      </c>
      <c r="L5963" s="732">
        <v>0</v>
      </c>
      <c r="M5963" s="733">
        <v>0</v>
      </c>
      <c r="N5963" s="734" t="s">
        <v>557</v>
      </c>
      <c r="O5963" s="732">
        <v>6</v>
      </c>
      <c r="P5963" s="733">
        <v>17600</v>
      </c>
      <c r="Q5963" s="735" t="str">
        <f>+N5963</f>
        <v>13 - INDETERMINADO</v>
      </c>
      <c r="R5963" s="736" t="s">
        <v>523</v>
      </c>
    </row>
    <row r="5964" spans="1:18" s="28" customFormat="1" ht="12" x14ac:dyDescent="0.2">
      <c r="A5964" s="717" t="s">
        <v>514</v>
      </c>
      <c r="B5964" s="718" t="s">
        <v>515</v>
      </c>
      <c r="C5964" s="718" t="s">
        <v>147</v>
      </c>
      <c r="D5964" s="718" t="s">
        <v>536</v>
      </c>
      <c r="E5964" s="719">
        <v>3000</v>
      </c>
      <c r="F5964" s="720" t="s">
        <v>5354</v>
      </c>
      <c r="G5964" s="718" t="s">
        <v>5355</v>
      </c>
      <c r="H5964" s="718" t="s">
        <v>539</v>
      </c>
      <c r="I5964" s="718" t="s">
        <v>528</v>
      </c>
      <c r="J5964" s="718" t="s">
        <v>596</v>
      </c>
      <c r="K5964" s="721" t="s">
        <v>541</v>
      </c>
      <c r="L5964" s="732">
        <v>0</v>
      </c>
      <c r="M5964" s="733">
        <v>0</v>
      </c>
      <c r="N5964" s="734" t="s">
        <v>541</v>
      </c>
      <c r="O5964" s="732">
        <v>2</v>
      </c>
      <c r="P5964" s="733">
        <v>3600</v>
      </c>
      <c r="Q5964" s="735"/>
      <c r="R5964" s="736" t="s">
        <v>543</v>
      </c>
    </row>
    <row r="5965" spans="1:18" s="28" customFormat="1" ht="12" x14ac:dyDescent="0.2">
      <c r="A5965" s="717" t="s">
        <v>514</v>
      </c>
      <c r="B5965" s="718" t="s">
        <v>515</v>
      </c>
      <c r="C5965" s="718" t="s">
        <v>147</v>
      </c>
      <c r="D5965" s="718" t="s">
        <v>589</v>
      </c>
      <c r="E5965" s="719">
        <v>3000</v>
      </c>
      <c r="F5965" s="720" t="s">
        <v>5374</v>
      </c>
      <c r="G5965" s="718" t="s">
        <v>5375</v>
      </c>
      <c r="H5965" s="718" t="s">
        <v>519</v>
      </c>
      <c r="I5965" s="718" t="s">
        <v>520</v>
      </c>
      <c r="J5965" s="718" t="s">
        <v>534</v>
      </c>
      <c r="K5965" s="721" t="s">
        <v>567</v>
      </c>
      <c r="L5965" s="732">
        <v>0</v>
      </c>
      <c r="M5965" s="733">
        <v>0</v>
      </c>
      <c r="N5965" s="734" t="s">
        <v>567</v>
      </c>
      <c r="O5965" s="732">
        <v>6</v>
      </c>
      <c r="P5965" s="733">
        <v>18000</v>
      </c>
      <c r="Q5965" s="735" t="str">
        <f t="shared" ref="Q5965:Q5971" si="194">+N5965</f>
        <v>16 - INDETERMINADO</v>
      </c>
      <c r="R5965" s="736" t="s">
        <v>523</v>
      </c>
    </row>
    <row r="5966" spans="1:18" s="28" customFormat="1" ht="12" x14ac:dyDescent="0.2">
      <c r="A5966" s="717" t="s">
        <v>514</v>
      </c>
      <c r="B5966" s="718" t="s">
        <v>515</v>
      </c>
      <c r="C5966" s="718" t="s">
        <v>147</v>
      </c>
      <c r="D5966" s="718" t="s">
        <v>2838</v>
      </c>
      <c r="E5966" s="719">
        <v>3000</v>
      </c>
      <c r="F5966" s="720" t="s">
        <v>5384</v>
      </c>
      <c r="G5966" s="718" t="s">
        <v>5385</v>
      </c>
      <c r="H5966" s="718" t="s">
        <v>519</v>
      </c>
      <c r="I5966" s="718" t="s">
        <v>520</v>
      </c>
      <c r="J5966" s="718" t="s">
        <v>1147</v>
      </c>
      <c r="K5966" s="721" t="s">
        <v>567</v>
      </c>
      <c r="L5966" s="732">
        <v>0</v>
      </c>
      <c r="M5966" s="733">
        <v>0</v>
      </c>
      <c r="N5966" s="734" t="s">
        <v>567</v>
      </c>
      <c r="O5966" s="732">
        <v>6</v>
      </c>
      <c r="P5966" s="733">
        <v>18000</v>
      </c>
      <c r="Q5966" s="735" t="str">
        <f t="shared" si="194"/>
        <v>16 - INDETERMINADO</v>
      </c>
      <c r="R5966" s="736" t="s">
        <v>523</v>
      </c>
    </row>
    <row r="5967" spans="1:18" s="28" customFormat="1" ht="12" x14ac:dyDescent="0.2">
      <c r="A5967" s="717" t="s">
        <v>514</v>
      </c>
      <c r="B5967" s="718" t="s">
        <v>515</v>
      </c>
      <c r="C5967" s="718" t="s">
        <v>147</v>
      </c>
      <c r="D5967" s="718" t="s">
        <v>5490</v>
      </c>
      <c r="E5967" s="719">
        <v>7500</v>
      </c>
      <c r="F5967" s="720" t="s">
        <v>5491</v>
      </c>
      <c r="G5967" s="718" t="s">
        <v>5492</v>
      </c>
      <c r="H5967" s="718" t="s">
        <v>519</v>
      </c>
      <c r="I5967" s="718" t="s">
        <v>528</v>
      </c>
      <c r="J5967" s="718" t="s">
        <v>547</v>
      </c>
      <c r="K5967" s="721" t="s">
        <v>5493</v>
      </c>
      <c r="L5967" s="732">
        <v>0</v>
      </c>
      <c r="M5967" s="733">
        <v>0</v>
      </c>
      <c r="N5967" s="734">
        <v>0</v>
      </c>
      <c r="O5967" s="732">
        <v>3</v>
      </c>
      <c r="P5967" s="733">
        <v>22500</v>
      </c>
      <c r="Q5967" s="735">
        <f t="shared" si="194"/>
        <v>0</v>
      </c>
      <c r="R5967" s="736" t="s">
        <v>523</v>
      </c>
    </row>
    <row r="5968" spans="1:18" s="28" customFormat="1" ht="12" x14ac:dyDescent="0.2">
      <c r="A5968" s="717" t="s">
        <v>514</v>
      </c>
      <c r="B5968" s="718" t="s">
        <v>515</v>
      </c>
      <c r="C5968" s="718" t="s">
        <v>147</v>
      </c>
      <c r="D5968" s="718" t="s">
        <v>676</v>
      </c>
      <c r="E5968" s="719">
        <v>3000</v>
      </c>
      <c r="F5968" s="720" t="s">
        <v>5695</v>
      </c>
      <c r="G5968" s="718" t="s">
        <v>5696</v>
      </c>
      <c r="H5968" s="718" t="s">
        <v>2485</v>
      </c>
      <c r="I5968" s="718" t="s">
        <v>520</v>
      </c>
      <c r="J5968" s="718" t="s">
        <v>5697</v>
      </c>
      <c r="K5968" s="721" t="s">
        <v>557</v>
      </c>
      <c r="L5968" s="732">
        <v>0</v>
      </c>
      <c r="M5968" s="733">
        <v>0</v>
      </c>
      <c r="N5968" s="734" t="s">
        <v>557</v>
      </c>
      <c r="O5968" s="732">
        <v>6</v>
      </c>
      <c r="P5968" s="733">
        <v>18000</v>
      </c>
      <c r="Q5968" s="735" t="str">
        <f t="shared" si="194"/>
        <v>13 - INDETERMINADO</v>
      </c>
      <c r="R5968" s="736" t="s">
        <v>523</v>
      </c>
    </row>
    <row r="5969" spans="1:18" s="28" customFormat="1" ht="12" x14ac:dyDescent="0.2">
      <c r="A5969" s="717" t="s">
        <v>514</v>
      </c>
      <c r="B5969" s="718" t="s">
        <v>515</v>
      </c>
      <c r="C5969" s="718" t="s">
        <v>147</v>
      </c>
      <c r="D5969" s="718" t="s">
        <v>676</v>
      </c>
      <c r="E5969" s="719">
        <v>3000</v>
      </c>
      <c r="F5969" s="720" t="s">
        <v>5721</v>
      </c>
      <c r="G5969" s="718" t="s">
        <v>5722</v>
      </c>
      <c r="H5969" s="718" t="s">
        <v>565</v>
      </c>
      <c r="I5969" s="718" t="s">
        <v>528</v>
      </c>
      <c r="J5969" s="718" t="s">
        <v>5723</v>
      </c>
      <c r="K5969" s="721" t="s">
        <v>557</v>
      </c>
      <c r="L5969" s="732">
        <v>0</v>
      </c>
      <c r="M5969" s="733">
        <v>0</v>
      </c>
      <c r="N5969" s="734" t="s">
        <v>557</v>
      </c>
      <c r="O5969" s="732">
        <v>6</v>
      </c>
      <c r="P5969" s="733">
        <v>18000</v>
      </c>
      <c r="Q5969" s="735" t="str">
        <f t="shared" si="194"/>
        <v>13 - INDETERMINADO</v>
      </c>
      <c r="R5969" s="736" t="s">
        <v>523</v>
      </c>
    </row>
    <row r="5970" spans="1:18" s="28" customFormat="1" ht="12" x14ac:dyDescent="0.2">
      <c r="A5970" s="717" t="s">
        <v>514</v>
      </c>
      <c r="B5970" s="718" t="s">
        <v>515</v>
      </c>
      <c r="C5970" s="718" t="s">
        <v>147</v>
      </c>
      <c r="D5970" s="718" t="s">
        <v>626</v>
      </c>
      <c r="E5970" s="719">
        <v>2500</v>
      </c>
      <c r="F5970" s="720" t="s">
        <v>5733</v>
      </c>
      <c r="G5970" s="718" t="s">
        <v>5734</v>
      </c>
      <c r="H5970" s="718" t="s">
        <v>539</v>
      </c>
      <c r="I5970" s="718" t="s">
        <v>520</v>
      </c>
      <c r="J5970" s="718" t="s">
        <v>576</v>
      </c>
      <c r="K5970" s="721" t="s">
        <v>5735</v>
      </c>
      <c r="L5970" s="732">
        <v>0</v>
      </c>
      <c r="M5970" s="733">
        <v>0</v>
      </c>
      <c r="N5970" s="734">
        <v>0</v>
      </c>
      <c r="O5970" s="732">
        <v>3</v>
      </c>
      <c r="P5970" s="733">
        <v>7500</v>
      </c>
      <c r="Q5970" s="735">
        <f t="shared" si="194"/>
        <v>0</v>
      </c>
      <c r="R5970" s="736" t="s">
        <v>523</v>
      </c>
    </row>
    <row r="5971" spans="1:18" s="28" customFormat="1" ht="12" x14ac:dyDescent="0.2">
      <c r="A5971" s="717" t="s">
        <v>514</v>
      </c>
      <c r="B5971" s="718" t="s">
        <v>515</v>
      </c>
      <c r="C5971" s="718" t="s">
        <v>147</v>
      </c>
      <c r="D5971" s="718" t="s">
        <v>5929</v>
      </c>
      <c r="E5971" s="719">
        <v>4500</v>
      </c>
      <c r="F5971" s="720" t="s">
        <v>5930</v>
      </c>
      <c r="G5971" s="718" t="s">
        <v>5931</v>
      </c>
      <c r="H5971" s="718"/>
      <c r="I5971" s="718" t="s">
        <v>520</v>
      </c>
      <c r="J5971" s="718" t="s">
        <v>629</v>
      </c>
      <c r="K5971" s="721" t="s">
        <v>5932</v>
      </c>
      <c r="L5971" s="732">
        <v>0</v>
      </c>
      <c r="M5971" s="733">
        <v>0</v>
      </c>
      <c r="N5971" s="734">
        <v>0</v>
      </c>
      <c r="O5971" s="732">
        <v>3</v>
      </c>
      <c r="P5971" s="733">
        <v>13500</v>
      </c>
      <c r="Q5971" s="735">
        <f t="shared" si="194"/>
        <v>0</v>
      </c>
      <c r="R5971" s="736" t="s">
        <v>523</v>
      </c>
    </row>
    <row r="5972" spans="1:18" s="28" customFormat="1" ht="12" x14ac:dyDescent="0.2">
      <c r="A5972" s="717" t="s">
        <v>514</v>
      </c>
      <c r="B5972" s="718" t="s">
        <v>515</v>
      </c>
      <c r="C5972" s="718" t="s">
        <v>147</v>
      </c>
      <c r="D5972" s="718" t="s">
        <v>1357</v>
      </c>
      <c r="E5972" s="719">
        <v>3000</v>
      </c>
      <c r="F5972" s="720" t="s">
        <v>5977</v>
      </c>
      <c r="G5972" s="718" t="s">
        <v>5978</v>
      </c>
      <c r="H5972" s="718" t="s">
        <v>527</v>
      </c>
      <c r="I5972" s="718" t="s">
        <v>528</v>
      </c>
      <c r="J5972" s="718" t="s">
        <v>5979</v>
      </c>
      <c r="K5972" s="721" t="s">
        <v>557</v>
      </c>
      <c r="L5972" s="732">
        <v>0</v>
      </c>
      <c r="M5972" s="733">
        <v>0</v>
      </c>
      <c r="N5972" s="734" t="s">
        <v>557</v>
      </c>
      <c r="O5972" s="732">
        <v>1</v>
      </c>
      <c r="P5972" s="733">
        <v>2400</v>
      </c>
      <c r="Q5972" s="735"/>
      <c r="R5972" s="736" t="s">
        <v>543</v>
      </c>
    </row>
    <row r="5973" spans="1:18" s="28" customFormat="1" ht="12" x14ac:dyDescent="0.2">
      <c r="A5973" s="717" t="s">
        <v>514</v>
      </c>
      <c r="B5973" s="718" t="s">
        <v>515</v>
      </c>
      <c r="C5973" s="718" t="s">
        <v>147</v>
      </c>
      <c r="D5973" s="718" t="s">
        <v>1081</v>
      </c>
      <c r="E5973" s="719">
        <v>2500</v>
      </c>
      <c r="F5973" s="720" t="s">
        <v>5993</v>
      </c>
      <c r="G5973" s="718" t="s">
        <v>5994</v>
      </c>
      <c r="H5973" s="718" t="s">
        <v>539</v>
      </c>
      <c r="I5973" s="718" t="s">
        <v>5081</v>
      </c>
      <c r="J5973" s="718" t="s">
        <v>5995</v>
      </c>
      <c r="K5973" s="721" t="s">
        <v>5996</v>
      </c>
      <c r="L5973" s="732">
        <v>0</v>
      </c>
      <c r="M5973" s="733">
        <v>0</v>
      </c>
      <c r="N5973" s="734">
        <v>0</v>
      </c>
      <c r="O5973" s="732">
        <v>3</v>
      </c>
      <c r="P5973" s="733">
        <v>7500</v>
      </c>
      <c r="Q5973" s="735">
        <f t="shared" ref="Q5973:Q5995" si="195">+N5973</f>
        <v>0</v>
      </c>
      <c r="R5973" s="736" t="s">
        <v>523</v>
      </c>
    </row>
    <row r="5974" spans="1:18" s="28" customFormat="1" ht="12" x14ac:dyDescent="0.2">
      <c r="A5974" s="717" t="s">
        <v>514</v>
      </c>
      <c r="B5974" s="718" t="s">
        <v>515</v>
      </c>
      <c r="C5974" s="718" t="s">
        <v>147</v>
      </c>
      <c r="D5974" s="718" t="s">
        <v>626</v>
      </c>
      <c r="E5974" s="719">
        <v>2500</v>
      </c>
      <c r="F5974" s="720" t="s">
        <v>6113</v>
      </c>
      <c r="G5974" s="718" t="s">
        <v>6114</v>
      </c>
      <c r="H5974" s="718"/>
      <c r="I5974" s="718" t="s">
        <v>520</v>
      </c>
      <c r="J5974" s="718" t="s">
        <v>629</v>
      </c>
      <c r="K5974" s="721" t="s">
        <v>6115</v>
      </c>
      <c r="L5974" s="732">
        <v>0</v>
      </c>
      <c r="M5974" s="733">
        <v>0</v>
      </c>
      <c r="N5974" s="734">
        <v>0</v>
      </c>
      <c r="O5974" s="732">
        <v>3</v>
      </c>
      <c r="P5974" s="733">
        <v>7500</v>
      </c>
      <c r="Q5974" s="735">
        <f t="shared" si="195"/>
        <v>0</v>
      </c>
      <c r="R5974" s="736" t="s">
        <v>523</v>
      </c>
    </row>
    <row r="5975" spans="1:18" s="28" customFormat="1" ht="12" x14ac:dyDescent="0.2">
      <c r="A5975" s="717" t="s">
        <v>514</v>
      </c>
      <c r="B5975" s="718" t="s">
        <v>515</v>
      </c>
      <c r="C5975" s="718" t="s">
        <v>147</v>
      </c>
      <c r="D5975" s="718" t="s">
        <v>589</v>
      </c>
      <c r="E5975" s="719">
        <v>3000</v>
      </c>
      <c r="F5975" s="720" t="s">
        <v>6275</v>
      </c>
      <c r="G5975" s="718" t="s">
        <v>6276</v>
      </c>
      <c r="H5975" s="718" t="s">
        <v>527</v>
      </c>
      <c r="I5975" s="718" t="s">
        <v>528</v>
      </c>
      <c r="J5975" s="718" t="s">
        <v>529</v>
      </c>
      <c r="K5975" s="721" t="s">
        <v>557</v>
      </c>
      <c r="L5975" s="732">
        <v>0</v>
      </c>
      <c r="M5975" s="733">
        <v>0</v>
      </c>
      <c r="N5975" s="734" t="s">
        <v>557</v>
      </c>
      <c r="O5975" s="732">
        <v>6</v>
      </c>
      <c r="P5975" s="733">
        <v>18000</v>
      </c>
      <c r="Q5975" s="735" t="str">
        <f t="shared" si="195"/>
        <v>13 - INDETERMINADO</v>
      </c>
      <c r="R5975" s="736" t="s">
        <v>523</v>
      </c>
    </row>
    <row r="5976" spans="1:18" s="28" customFormat="1" ht="12" x14ac:dyDescent="0.2">
      <c r="A5976" s="717" t="s">
        <v>514</v>
      </c>
      <c r="B5976" s="718" t="s">
        <v>515</v>
      </c>
      <c r="C5976" s="718" t="s">
        <v>147</v>
      </c>
      <c r="D5976" s="718" t="s">
        <v>6400</v>
      </c>
      <c r="E5976" s="719">
        <v>7000</v>
      </c>
      <c r="F5976" s="720" t="s">
        <v>6401</v>
      </c>
      <c r="G5976" s="718" t="s">
        <v>6402</v>
      </c>
      <c r="H5976" s="718"/>
      <c r="I5976" s="718" t="s">
        <v>528</v>
      </c>
      <c r="J5976" s="718" t="s">
        <v>3545</v>
      </c>
      <c r="K5976" s="721" t="s">
        <v>785</v>
      </c>
      <c r="L5976" s="732">
        <v>0</v>
      </c>
      <c r="M5976" s="733">
        <v>0</v>
      </c>
      <c r="N5976" s="734" t="s">
        <v>785</v>
      </c>
      <c r="O5976" s="732">
        <v>3</v>
      </c>
      <c r="P5976" s="733">
        <v>21000</v>
      </c>
      <c r="Q5976" s="735" t="str">
        <f t="shared" si="195"/>
        <v>11 - INDETERMINADO</v>
      </c>
      <c r="R5976" s="736" t="s">
        <v>523</v>
      </c>
    </row>
    <row r="5977" spans="1:18" s="28" customFormat="1" ht="12" x14ac:dyDescent="0.2">
      <c r="A5977" s="717" t="s">
        <v>514</v>
      </c>
      <c r="B5977" s="718" t="s">
        <v>549</v>
      </c>
      <c r="C5977" s="718" t="s">
        <v>147</v>
      </c>
      <c r="D5977" s="718" t="s">
        <v>728</v>
      </c>
      <c r="E5977" s="719">
        <v>2000</v>
      </c>
      <c r="F5977" s="720" t="s">
        <v>786</v>
      </c>
      <c r="G5977" s="718" t="s">
        <v>787</v>
      </c>
      <c r="H5977" s="718" t="s">
        <v>519</v>
      </c>
      <c r="I5977" s="718" t="s">
        <v>788</v>
      </c>
      <c r="J5977" s="718" t="s">
        <v>789</v>
      </c>
      <c r="K5977" s="721" t="s">
        <v>790</v>
      </c>
      <c r="L5977" s="732">
        <v>0</v>
      </c>
      <c r="M5977" s="733">
        <v>0</v>
      </c>
      <c r="N5977" s="734">
        <v>0</v>
      </c>
      <c r="O5977" s="732">
        <v>3</v>
      </c>
      <c r="P5977" s="733">
        <v>6000</v>
      </c>
      <c r="Q5977" s="735">
        <f t="shared" si="195"/>
        <v>0</v>
      </c>
      <c r="R5977" s="736" t="s">
        <v>523</v>
      </c>
    </row>
    <row r="5978" spans="1:18" s="28" customFormat="1" ht="12" x14ac:dyDescent="0.2">
      <c r="A5978" s="717" t="s">
        <v>514</v>
      </c>
      <c r="B5978" s="718" t="s">
        <v>549</v>
      </c>
      <c r="C5978" s="718" t="s">
        <v>147</v>
      </c>
      <c r="D5978" s="718" t="s">
        <v>608</v>
      </c>
      <c r="E5978" s="719">
        <v>2500</v>
      </c>
      <c r="F5978" s="720" t="s">
        <v>1376</v>
      </c>
      <c r="G5978" s="718" t="s">
        <v>1377</v>
      </c>
      <c r="H5978" s="718" t="s">
        <v>565</v>
      </c>
      <c r="I5978" s="718" t="s">
        <v>6521</v>
      </c>
      <c r="J5978" s="718" t="s">
        <v>1378</v>
      </c>
      <c r="K5978" s="721" t="s">
        <v>1379</v>
      </c>
      <c r="L5978" s="732">
        <v>0</v>
      </c>
      <c r="M5978" s="733">
        <v>0</v>
      </c>
      <c r="N5978" s="734">
        <v>0</v>
      </c>
      <c r="O5978" s="732">
        <v>3</v>
      </c>
      <c r="P5978" s="733">
        <v>7250</v>
      </c>
      <c r="Q5978" s="735">
        <f t="shared" si="195"/>
        <v>0</v>
      </c>
      <c r="R5978" s="736" t="s">
        <v>523</v>
      </c>
    </row>
    <row r="5979" spans="1:18" s="28" customFormat="1" ht="12" x14ac:dyDescent="0.2">
      <c r="A5979" s="717" t="s">
        <v>514</v>
      </c>
      <c r="B5979" s="718" t="s">
        <v>549</v>
      </c>
      <c r="C5979" s="718" t="s">
        <v>147</v>
      </c>
      <c r="D5979" s="718" t="s">
        <v>728</v>
      </c>
      <c r="E5979" s="719">
        <v>2000</v>
      </c>
      <c r="F5979" s="720" t="s">
        <v>1708</v>
      </c>
      <c r="G5979" s="718" t="s">
        <v>1709</v>
      </c>
      <c r="H5979" s="718" t="s">
        <v>565</v>
      </c>
      <c r="I5979" s="718" t="s">
        <v>520</v>
      </c>
      <c r="J5979" s="718" t="s">
        <v>588</v>
      </c>
      <c r="K5979" s="721" t="s">
        <v>1710</v>
      </c>
      <c r="L5979" s="732">
        <v>0</v>
      </c>
      <c r="M5979" s="733">
        <v>0</v>
      </c>
      <c r="N5979" s="734">
        <v>0</v>
      </c>
      <c r="O5979" s="732">
        <v>3</v>
      </c>
      <c r="P5979" s="733">
        <v>5871.3899999999994</v>
      </c>
      <c r="Q5979" s="735">
        <f t="shared" si="195"/>
        <v>0</v>
      </c>
      <c r="R5979" s="736" t="s">
        <v>523</v>
      </c>
    </row>
    <row r="5980" spans="1:18" s="28" customFormat="1" ht="12" x14ac:dyDescent="0.2">
      <c r="A5980" s="717" t="s">
        <v>514</v>
      </c>
      <c r="B5980" s="718" t="s">
        <v>549</v>
      </c>
      <c r="C5980" s="718" t="s">
        <v>147</v>
      </c>
      <c r="D5980" s="718" t="s">
        <v>544</v>
      </c>
      <c r="E5980" s="719">
        <v>4500</v>
      </c>
      <c r="F5980" s="720" t="s">
        <v>1919</v>
      </c>
      <c r="G5980" s="718" t="s">
        <v>1920</v>
      </c>
      <c r="H5980" s="718" t="s">
        <v>519</v>
      </c>
      <c r="I5980" s="718" t="s">
        <v>528</v>
      </c>
      <c r="J5980" s="718" t="s">
        <v>600</v>
      </c>
      <c r="K5980" s="721" t="s">
        <v>1921</v>
      </c>
      <c r="L5980" s="732">
        <v>0</v>
      </c>
      <c r="M5980" s="733">
        <v>0</v>
      </c>
      <c r="N5980" s="734">
        <v>0</v>
      </c>
      <c r="O5980" s="732">
        <v>3</v>
      </c>
      <c r="P5980" s="733">
        <v>13350</v>
      </c>
      <c r="Q5980" s="735">
        <f t="shared" si="195"/>
        <v>0</v>
      </c>
      <c r="R5980" s="736" t="s">
        <v>523</v>
      </c>
    </row>
    <row r="5981" spans="1:18" s="28" customFormat="1" ht="12" x14ac:dyDescent="0.2">
      <c r="A5981" s="717" t="s">
        <v>514</v>
      </c>
      <c r="B5981" s="718" t="s">
        <v>549</v>
      </c>
      <c r="C5981" s="718" t="s">
        <v>147</v>
      </c>
      <c r="D5981" s="718" t="s">
        <v>1081</v>
      </c>
      <c r="E5981" s="719">
        <v>2500</v>
      </c>
      <c r="F5981" s="720" t="s">
        <v>2067</v>
      </c>
      <c r="G5981" s="718" t="s">
        <v>2068</v>
      </c>
      <c r="H5981" s="718" t="s">
        <v>930</v>
      </c>
      <c r="I5981" s="718" t="s">
        <v>1405</v>
      </c>
      <c r="J5981" s="718" t="s">
        <v>2069</v>
      </c>
      <c r="K5981" s="721" t="s">
        <v>2070</v>
      </c>
      <c r="L5981" s="732">
        <v>0</v>
      </c>
      <c r="M5981" s="733">
        <v>0</v>
      </c>
      <c r="N5981" s="734">
        <v>0</v>
      </c>
      <c r="O5981" s="732">
        <v>3</v>
      </c>
      <c r="P5981" s="733">
        <v>7464.0700000000006</v>
      </c>
      <c r="Q5981" s="735">
        <f t="shared" si="195"/>
        <v>0</v>
      </c>
      <c r="R5981" s="736" t="s">
        <v>523</v>
      </c>
    </row>
    <row r="5982" spans="1:18" s="28" customFormat="1" ht="12" x14ac:dyDescent="0.2">
      <c r="A5982" s="717" t="s">
        <v>514</v>
      </c>
      <c r="B5982" s="718" t="s">
        <v>549</v>
      </c>
      <c r="C5982" s="718" t="s">
        <v>147</v>
      </c>
      <c r="D5982" s="718" t="s">
        <v>2166</v>
      </c>
      <c r="E5982" s="719">
        <v>8000</v>
      </c>
      <c r="F5982" s="720" t="s">
        <v>2167</v>
      </c>
      <c r="G5982" s="718" t="s">
        <v>2168</v>
      </c>
      <c r="H5982" s="718" t="s">
        <v>930</v>
      </c>
      <c r="I5982" s="718" t="s">
        <v>528</v>
      </c>
      <c r="J5982" s="718" t="s">
        <v>931</v>
      </c>
      <c r="K5982" s="721" t="s">
        <v>2169</v>
      </c>
      <c r="L5982" s="732">
        <v>0</v>
      </c>
      <c r="M5982" s="733">
        <v>0</v>
      </c>
      <c r="N5982" s="734">
        <v>0</v>
      </c>
      <c r="O5982" s="732">
        <v>3</v>
      </c>
      <c r="P5982" s="733">
        <v>24075.56</v>
      </c>
      <c r="Q5982" s="735">
        <f t="shared" si="195"/>
        <v>0</v>
      </c>
      <c r="R5982" s="736" t="s">
        <v>523</v>
      </c>
    </row>
    <row r="5983" spans="1:18" s="28" customFormat="1" ht="12" x14ac:dyDescent="0.2">
      <c r="A5983" s="717" t="s">
        <v>514</v>
      </c>
      <c r="B5983" s="718" t="s">
        <v>549</v>
      </c>
      <c r="C5983" s="718" t="s">
        <v>147</v>
      </c>
      <c r="D5983" s="718" t="s">
        <v>1197</v>
      </c>
      <c r="E5983" s="719">
        <v>12000</v>
      </c>
      <c r="F5983" s="720" t="s">
        <v>2465</v>
      </c>
      <c r="G5983" s="718" t="s">
        <v>2466</v>
      </c>
      <c r="H5983" s="718" t="s">
        <v>565</v>
      </c>
      <c r="I5983" s="718" t="s">
        <v>528</v>
      </c>
      <c r="J5983" s="718" t="s">
        <v>566</v>
      </c>
      <c r="K5983" s="721" t="s">
        <v>763</v>
      </c>
      <c r="L5983" s="732">
        <v>0</v>
      </c>
      <c r="M5983" s="733">
        <v>0</v>
      </c>
      <c r="N5983" s="734" t="s">
        <v>763</v>
      </c>
      <c r="O5983" s="732">
        <v>3</v>
      </c>
      <c r="P5983" s="733">
        <v>36000</v>
      </c>
      <c r="Q5983" s="735" t="str">
        <f t="shared" si="195"/>
        <v xml:space="preserve">DESIGNACIÓN  </v>
      </c>
      <c r="R5983" s="736" t="s">
        <v>523</v>
      </c>
    </row>
    <row r="5984" spans="1:18" s="28" customFormat="1" ht="12" x14ac:dyDescent="0.2">
      <c r="A5984" s="717" t="s">
        <v>514</v>
      </c>
      <c r="B5984" s="718" t="s">
        <v>549</v>
      </c>
      <c r="C5984" s="718" t="s">
        <v>147</v>
      </c>
      <c r="D5984" s="718" t="s">
        <v>728</v>
      </c>
      <c r="E5984" s="719">
        <v>2000</v>
      </c>
      <c r="F5984" s="720" t="s">
        <v>2602</v>
      </c>
      <c r="G5984" s="718" t="s">
        <v>2603</v>
      </c>
      <c r="H5984" s="718" t="s">
        <v>539</v>
      </c>
      <c r="I5984" s="718" t="s">
        <v>738</v>
      </c>
      <c r="J5984" s="718" t="s">
        <v>2604</v>
      </c>
      <c r="K5984" s="721" t="s">
        <v>2605</v>
      </c>
      <c r="L5984" s="732">
        <v>0</v>
      </c>
      <c r="M5984" s="733">
        <v>0</v>
      </c>
      <c r="N5984" s="734">
        <v>0</v>
      </c>
      <c r="O5984" s="732">
        <v>3</v>
      </c>
      <c r="P5984" s="733">
        <v>5998.0599999999995</v>
      </c>
      <c r="Q5984" s="735">
        <f t="shared" si="195"/>
        <v>0</v>
      </c>
      <c r="R5984" s="736" t="s">
        <v>523</v>
      </c>
    </row>
    <row r="5985" spans="1:18" s="28" customFormat="1" ht="12" x14ac:dyDescent="0.2">
      <c r="A5985" s="717" t="s">
        <v>514</v>
      </c>
      <c r="B5985" s="718" t="s">
        <v>549</v>
      </c>
      <c r="C5985" s="718" t="s">
        <v>147</v>
      </c>
      <c r="D5985" s="718" t="s">
        <v>728</v>
      </c>
      <c r="E5985" s="719">
        <v>2000</v>
      </c>
      <c r="F5985" s="720" t="s">
        <v>2743</v>
      </c>
      <c r="G5985" s="718" t="s">
        <v>2744</v>
      </c>
      <c r="H5985" s="718" t="s">
        <v>539</v>
      </c>
      <c r="I5985" s="718" t="s">
        <v>520</v>
      </c>
      <c r="J5985" s="718" t="s">
        <v>2745</v>
      </c>
      <c r="K5985" s="721" t="s">
        <v>2746</v>
      </c>
      <c r="L5985" s="732">
        <v>0</v>
      </c>
      <c r="M5985" s="733">
        <v>0</v>
      </c>
      <c r="N5985" s="734">
        <v>0</v>
      </c>
      <c r="O5985" s="732">
        <v>3</v>
      </c>
      <c r="P5985" s="733">
        <v>5968.0599999999995</v>
      </c>
      <c r="Q5985" s="735">
        <f t="shared" si="195"/>
        <v>0</v>
      </c>
      <c r="R5985" s="736" t="s">
        <v>523</v>
      </c>
    </row>
    <row r="5986" spans="1:18" s="28" customFormat="1" ht="12" x14ac:dyDescent="0.2">
      <c r="A5986" s="717" t="s">
        <v>514</v>
      </c>
      <c r="B5986" s="718" t="s">
        <v>549</v>
      </c>
      <c r="C5986" s="718" t="s">
        <v>147</v>
      </c>
      <c r="D5986" s="718" t="s">
        <v>1081</v>
      </c>
      <c r="E5986" s="719">
        <v>2500</v>
      </c>
      <c r="F5986" s="720" t="s">
        <v>2751</v>
      </c>
      <c r="G5986" s="718" t="s">
        <v>2752</v>
      </c>
      <c r="H5986" s="718" t="s">
        <v>519</v>
      </c>
      <c r="I5986" s="718" t="s">
        <v>520</v>
      </c>
      <c r="J5986" s="718" t="s">
        <v>534</v>
      </c>
      <c r="K5986" s="721" t="s">
        <v>2753</v>
      </c>
      <c r="L5986" s="732">
        <v>0</v>
      </c>
      <c r="M5986" s="733">
        <v>0</v>
      </c>
      <c r="N5986" s="734">
        <v>0</v>
      </c>
      <c r="O5986" s="732">
        <v>3</v>
      </c>
      <c r="P5986" s="733">
        <v>7500</v>
      </c>
      <c r="Q5986" s="735">
        <f t="shared" si="195"/>
        <v>0</v>
      </c>
      <c r="R5986" s="736" t="s">
        <v>523</v>
      </c>
    </row>
    <row r="5987" spans="1:18" s="28" customFormat="1" ht="12" x14ac:dyDescent="0.2">
      <c r="A5987" s="717" t="s">
        <v>514</v>
      </c>
      <c r="B5987" s="718" t="s">
        <v>549</v>
      </c>
      <c r="C5987" s="718" t="s">
        <v>147</v>
      </c>
      <c r="D5987" s="718" t="s">
        <v>2809</v>
      </c>
      <c r="E5987" s="719">
        <v>6000</v>
      </c>
      <c r="F5987" s="720" t="s">
        <v>2810</v>
      </c>
      <c r="G5987" s="718" t="s">
        <v>2811</v>
      </c>
      <c r="H5987" s="718" t="s">
        <v>527</v>
      </c>
      <c r="I5987" s="718" t="s">
        <v>528</v>
      </c>
      <c r="J5987" s="718" t="s">
        <v>947</v>
      </c>
      <c r="K5987" s="721" t="s">
        <v>2812</v>
      </c>
      <c r="L5987" s="732">
        <v>0</v>
      </c>
      <c r="M5987" s="733">
        <v>0</v>
      </c>
      <c r="N5987" s="734">
        <v>0</v>
      </c>
      <c r="O5987" s="732">
        <v>3</v>
      </c>
      <c r="P5987" s="733">
        <v>18000</v>
      </c>
      <c r="Q5987" s="735">
        <f t="shared" si="195"/>
        <v>0</v>
      </c>
      <c r="R5987" s="736" t="s">
        <v>523</v>
      </c>
    </row>
    <row r="5988" spans="1:18" s="28" customFormat="1" ht="12" x14ac:dyDescent="0.2">
      <c r="A5988" s="717" t="s">
        <v>514</v>
      </c>
      <c r="B5988" s="718" t="s">
        <v>549</v>
      </c>
      <c r="C5988" s="718" t="s">
        <v>147</v>
      </c>
      <c r="D5988" s="718" t="s">
        <v>728</v>
      </c>
      <c r="E5988" s="719">
        <v>2000</v>
      </c>
      <c r="F5988" s="720" t="s">
        <v>2982</v>
      </c>
      <c r="G5988" s="718" t="s">
        <v>2983</v>
      </c>
      <c r="H5988" s="718" t="s">
        <v>930</v>
      </c>
      <c r="I5988" s="718" t="s">
        <v>738</v>
      </c>
      <c r="J5988" s="718" t="s">
        <v>1178</v>
      </c>
      <c r="K5988" s="721" t="s">
        <v>2984</v>
      </c>
      <c r="L5988" s="732">
        <v>0</v>
      </c>
      <c r="M5988" s="733">
        <v>0</v>
      </c>
      <c r="N5988" s="734">
        <v>0</v>
      </c>
      <c r="O5988" s="732">
        <v>3</v>
      </c>
      <c r="P5988" s="733">
        <v>5966.53</v>
      </c>
      <c r="Q5988" s="735">
        <f t="shared" si="195"/>
        <v>0</v>
      </c>
      <c r="R5988" s="736" t="s">
        <v>523</v>
      </c>
    </row>
    <row r="5989" spans="1:18" s="28" customFormat="1" ht="12" x14ac:dyDescent="0.2">
      <c r="A5989" s="717" t="s">
        <v>514</v>
      </c>
      <c r="B5989" s="718" t="s">
        <v>549</v>
      </c>
      <c r="C5989" s="718" t="s">
        <v>147</v>
      </c>
      <c r="D5989" s="718" t="s">
        <v>728</v>
      </c>
      <c r="E5989" s="719">
        <v>2000</v>
      </c>
      <c r="F5989" s="720" t="s">
        <v>3402</v>
      </c>
      <c r="G5989" s="718" t="s">
        <v>3403</v>
      </c>
      <c r="H5989" s="718" t="s">
        <v>539</v>
      </c>
      <c r="I5989" s="718" t="s">
        <v>520</v>
      </c>
      <c r="J5989" s="718" t="s">
        <v>1491</v>
      </c>
      <c r="K5989" s="721" t="s">
        <v>3404</v>
      </c>
      <c r="L5989" s="732">
        <v>0</v>
      </c>
      <c r="M5989" s="733">
        <v>0</v>
      </c>
      <c r="N5989" s="734">
        <v>0</v>
      </c>
      <c r="O5989" s="732">
        <v>3</v>
      </c>
      <c r="P5989" s="733">
        <v>5987.5</v>
      </c>
      <c r="Q5989" s="735">
        <f t="shared" si="195"/>
        <v>0</v>
      </c>
      <c r="R5989" s="736" t="s">
        <v>523</v>
      </c>
    </row>
    <row r="5990" spans="1:18" s="28" customFormat="1" ht="12" x14ac:dyDescent="0.2">
      <c r="A5990" s="717" t="s">
        <v>514</v>
      </c>
      <c r="B5990" s="718" t="s">
        <v>549</v>
      </c>
      <c r="C5990" s="718" t="s">
        <v>147</v>
      </c>
      <c r="D5990" s="718" t="s">
        <v>728</v>
      </c>
      <c r="E5990" s="719">
        <v>2000</v>
      </c>
      <c r="F5990" s="720" t="s">
        <v>3615</v>
      </c>
      <c r="G5990" s="718" t="s">
        <v>3616</v>
      </c>
      <c r="H5990" s="718" t="s">
        <v>519</v>
      </c>
      <c r="I5990" s="718" t="s">
        <v>528</v>
      </c>
      <c r="J5990" s="718" t="s">
        <v>547</v>
      </c>
      <c r="K5990" s="721" t="s">
        <v>3617</v>
      </c>
      <c r="L5990" s="732">
        <v>0</v>
      </c>
      <c r="M5990" s="733">
        <v>0</v>
      </c>
      <c r="N5990" s="734">
        <v>0</v>
      </c>
      <c r="O5990" s="732">
        <v>3</v>
      </c>
      <c r="P5990" s="733">
        <v>5766.25</v>
      </c>
      <c r="Q5990" s="735">
        <f t="shared" si="195"/>
        <v>0</v>
      </c>
      <c r="R5990" s="736" t="s">
        <v>523</v>
      </c>
    </row>
    <row r="5991" spans="1:18" s="28" customFormat="1" ht="12" x14ac:dyDescent="0.2">
      <c r="A5991" s="717" t="s">
        <v>514</v>
      </c>
      <c r="B5991" s="718" t="s">
        <v>549</v>
      </c>
      <c r="C5991" s="718" t="s">
        <v>147</v>
      </c>
      <c r="D5991" s="718" t="s">
        <v>728</v>
      </c>
      <c r="E5991" s="719">
        <v>2000</v>
      </c>
      <c r="F5991" s="720" t="s">
        <v>3791</v>
      </c>
      <c r="G5991" s="718" t="s">
        <v>3792</v>
      </c>
      <c r="H5991" s="718" t="s">
        <v>539</v>
      </c>
      <c r="I5991" s="718" t="s">
        <v>738</v>
      </c>
      <c r="J5991" s="718" t="s">
        <v>3793</v>
      </c>
      <c r="K5991" s="721" t="s">
        <v>3794</v>
      </c>
      <c r="L5991" s="732">
        <v>0</v>
      </c>
      <c r="M5991" s="733">
        <v>0</v>
      </c>
      <c r="N5991" s="734">
        <v>0</v>
      </c>
      <c r="O5991" s="732">
        <v>3</v>
      </c>
      <c r="P5991" s="733">
        <v>6000</v>
      </c>
      <c r="Q5991" s="735">
        <f t="shared" si="195"/>
        <v>0</v>
      </c>
      <c r="R5991" s="736" t="s">
        <v>523</v>
      </c>
    </row>
    <row r="5992" spans="1:18" s="28" customFormat="1" ht="12" x14ac:dyDescent="0.2">
      <c r="A5992" s="717" t="s">
        <v>514</v>
      </c>
      <c r="B5992" s="718" t="s">
        <v>549</v>
      </c>
      <c r="C5992" s="718" t="s">
        <v>147</v>
      </c>
      <c r="D5992" s="718" t="s">
        <v>728</v>
      </c>
      <c r="E5992" s="719">
        <v>2000</v>
      </c>
      <c r="F5992" s="720" t="s">
        <v>4025</v>
      </c>
      <c r="G5992" s="718" t="s">
        <v>4026</v>
      </c>
      <c r="H5992" s="718" t="s">
        <v>539</v>
      </c>
      <c r="I5992" s="718" t="s">
        <v>520</v>
      </c>
      <c r="J5992" s="718" t="s">
        <v>2066</v>
      </c>
      <c r="K5992" s="721" t="s">
        <v>4027</v>
      </c>
      <c r="L5992" s="732">
        <v>0</v>
      </c>
      <c r="M5992" s="733">
        <v>0</v>
      </c>
      <c r="N5992" s="734">
        <v>0</v>
      </c>
      <c r="O5992" s="732">
        <v>3</v>
      </c>
      <c r="P5992" s="733">
        <v>5866.66</v>
      </c>
      <c r="Q5992" s="735">
        <f t="shared" si="195"/>
        <v>0</v>
      </c>
      <c r="R5992" s="736" t="s">
        <v>523</v>
      </c>
    </row>
    <row r="5993" spans="1:18" s="28" customFormat="1" ht="12" x14ac:dyDescent="0.2">
      <c r="A5993" s="717" t="s">
        <v>514</v>
      </c>
      <c r="B5993" s="718" t="s">
        <v>549</v>
      </c>
      <c r="C5993" s="718" t="s">
        <v>147</v>
      </c>
      <c r="D5993" s="718" t="s">
        <v>728</v>
      </c>
      <c r="E5993" s="719">
        <v>2000</v>
      </c>
      <c r="F5993" s="720" t="s">
        <v>4068</v>
      </c>
      <c r="G5993" s="718" t="s">
        <v>4069</v>
      </c>
      <c r="H5993" s="718" t="s">
        <v>527</v>
      </c>
      <c r="I5993" s="718" t="s">
        <v>528</v>
      </c>
      <c r="J5993" s="718" t="s">
        <v>3211</v>
      </c>
      <c r="K5993" s="721" t="s">
        <v>4070</v>
      </c>
      <c r="L5993" s="732">
        <v>0</v>
      </c>
      <c r="M5993" s="733">
        <v>0</v>
      </c>
      <c r="N5993" s="734">
        <v>0</v>
      </c>
      <c r="O5993" s="732">
        <v>3</v>
      </c>
      <c r="P5993" s="733">
        <v>6000</v>
      </c>
      <c r="Q5993" s="735">
        <f t="shared" si="195"/>
        <v>0</v>
      </c>
      <c r="R5993" s="736" t="s">
        <v>523</v>
      </c>
    </row>
    <row r="5994" spans="1:18" s="28" customFormat="1" ht="12" x14ac:dyDescent="0.2">
      <c r="A5994" s="717" t="s">
        <v>514</v>
      </c>
      <c r="B5994" s="718" t="s">
        <v>549</v>
      </c>
      <c r="C5994" s="718" t="s">
        <v>147</v>
      </c>
      <c r="D5994" s="718" t="s">
        <v>728</v>
      </c>
      <c r="E5994" s="719">
        <v>2000</v>
      </c>
      <c r="F5994" s="720" t="s">
        <v>4178</v>
      </c>
      <c r="G5994" s="718" t="s">
        <v>4179</v>
      </c>
      <c r="H5994" s="718" t="s">
        <v>623</v>
      </c>
      <c r="I5994" s="718" t="s">
        <v>738</v>
      </c>
      <c r="J5994" s="718" t="s">
        <v>4180</v>
      </c>
      <c r="K5994" s="721" t="s">
        <v>4181</v>
      </c>
      <c r="L5994" s="732">
        <v>0</v>
      </c>
      <c r="M5994" s="733">
        <v>0</v>
      </c>
      <c r="N5994" s="734">
        <v>0</v>
      </c>
      <c r="O5994" s="732">
        <v>3</v>
      </c>
      <c r="P5994" s="733">
        <v>5989.3099999999995</v>
      </c>
      <c r="Q5994" s="735">
        <f t="shared" si="195"/>
        <v>0</v>
      </c>
      <c r="R5994" s="736" t="s">
        <v>523</v>
      </c>
    </row>
    <row r="5995" spans="1:18" s="28" customFormat="1" ht="12" x14ac:dyDescent="0.2">
      <c r="A5995" s="717" t="s">
        <v>514</v>
      </c>
      <c r="B5995" s="718" t="s">
        <v>549</v>
      </c>
      <c r="C5995" s="718" t="s">
        <v>147</v>
      </c>
      <c r="D5995" s="718" t="s">
        <v>4258</v>
      </c>
      <c r="E5995" s="719">
        <v>8000</v>
      </c>
      <c r="F5995" s="720" t="s">
        <v>4259</v>
      </c>
      <c r="G5995" s="718" t="s">
        <v>4260</v>
      </c>
      <c r="H5995" s="718" t="s">
        <v>623</v>
      </c>
      <c r="I5995" s="718" t="s">
        <v>528</v>
      </c>
      <c r="J5995" s="718" t="s">
        <v>4261</v>
      </c>
      <c r="K5995" s="721" t="s">
        <v>4262</v>
      </c>
      <c r="L5995" s="732">
        <v>0</v>
      </c>
      <c r="M5995" s="733">
        <v>0</v>
      </c>
      <c r="N5995" s="734">
        <v>0</v>
      </c>
      <c r="O5995" s="732">
        <v>3</v>
      </c>
      <c r="P5995" s="733">
        <v>23991.67</v>
      </c>
      <c r="Q5995" s="735">
        <f t="shared" si="195"/>
        <v>0</v>
      </c>
      <c r="R5995" s="736" t="s">
        <v>523</v>
      </c>
    </row>
    <row r="5996" spans="1:18" s="28" customFormat="1" ht="12" x14ac:dyDescent="0.2">
      <c r="A5996" s="717" t="s">
        <v>514</v>
      </c>
      <c r="B5996" s="718" t="s">
        <v>549</v>
      </c>
      <c r="C5996" s="718" t="s">
        <v>147</v>
      </c>
      <c r="D5996" s="718" t="s">
        <v>814</v>
      </c>
      <c r="E5996" s="719">
        <v>7000</v>
      </c>
      <c r="F5996" s="720" t="s">
        <v>4423</v>
      </c>
      <c r="G5996" s="718" t="s">
        <v>4424</v>
      </c>
      <c r="H5996" s="718" t="s">
        <v>519</v>
      </c>
      <c r="I5996" s="718" t="s">
        <v>528</v>
      </c>
      <c r="J5996" s="718" t="s">
        <v>547</v>
      </c>
      <c r="K5996" s="721" t="s">
        <v>4425</v>
      </c>
      <c r="L5996" s="732">
        <v>0</v>
      </c>
      <c r="M5996" s="733">
        <v>0</v>
      </c>
      <c r="N5996" s="734">
        <v>0</v>
      </c>
      <c r="O5996" s="732">
        <v>3</v>
      </c>
      <c r="P5996" s="733">
        <v>20999.03</v>
      </c>
      <c r="Q5996" s="735"/>
      <c r="R5996" s="736" t="s">
        <v>543</v>
      </c>
    </row>
    <row r="5997" spans="1:18" s="28" customFormat="1" ht="12" x14ac:dyDescent="0.2">
      <c r="A5997" s="717" t="s">
        <v>514</v>
      </c>
      <c r="B5997" s="718" t="s">
        <v>549</v>
      </c>
      <c r="C5997" s="718" t="s">
        <v>147</v>
      </c>
      <c r="D5997" s="718" t="s">
        <v>1081</v>
      </c>
      <c r="E5997" s="719">
        <v>2500</v>
      </c>
      <c r="F5997" s="720" t="s">
        <v>4431</v>
      </c>
      <c r="G5997" s="718" t="s">
        <v>4432</v>
      </c>
      <c r="H5997" s="718" t="s">
        <v>519</v>
      </c>
      <c r="I5997" s="718" t="s">
        <v>520</v>
      </c>
      <c r="J5997" s="718" t="s">
        <v>534</v>
      </c>
      <c r="K5997" s="721" t="s">
        <v>4433</v>
      </c>
      <c r="L5997" s="732">
        <v>0</v>
      </c>
      <c r="M5997" s="733">
        <v>0</v>
      </c>
      <c r="N5997" s="734">
        <v>0</v>
      </c>
      <c r="O5997" s="732">
        <v>3</v>
      </c>
      <c r="P5997" s="733">
        <v>7463.54</v>
      </c>
      <c r="Q5997" s="735">
        <f>+N5997</f>
        <v>0</v>
      </c>
      <c r="R5997" s="736" t="s">
        <v>523</v>
      </c>
    </row>
    <row r="5998" spans="1:18" s="28" customFormat="1" ht="12" x14ac:dyDescent="0.2">
      <c r="A5998" s="717" t="s">
        <v>514</v>
      </c>
      <c r="B5998" s="718" t="s">
        <v>549</v>
      </c>
      <c r="C5998" s="718" t="s">
        <v>147</v>
      </c>
      <c r="D5998" s="718" t="s">
        <v>4490</v>
      </c>
      <c r="E5998" s="719">
        <v>5000</v>
      </c>
      <c r="F5998" s="720" t="s">
        <v>4491</v>
      </c>
      <c r="G5998" s="718" t="s">
        <v>4492</v>
      </c>
      <c r="H5998" s="718" t="s">
        <v>539</v>
      </c>
      <c r="I5998" s="718" t="s">
        <v>528</v>
      </c>
      <c r="J5998" s="718" t="s">
        <v>1517</v>
      </c>
      <c r="K5998" s="721" t="s">
        <v>4493</v>
      </c>
      <c r="L5998" s="732">
        <v>0</v>
      </c>
      <c r="M5998" s="733">
        <v>0</v>
      </c>
      <c r="N5998" s="734">
        <v>0</v>
      </c>
      <c r="O5998" s="732">
        <v>3</v>
      </c>
      <c r="P5998" s="733">
        <v>15000</v>
      </c>
      <c r="Q5998" s="735">
        <f>+N5998</f>
        <v>0</v>
      </c>
      <c r="R5998" s="736" t="s">
        <v>523</v>
      </c>
    </row>
    <row r="5999" spans="1:18" s="28" customFormat="1" ht="12" x14ac:dyDescent="0.2">
      <c r="A5999" s="717" t="s">
        <v>514</v>
      </c>
      <c r="B5999" s="718" t="s">
        <v>549</v>
      </c>
      <c r="C5999" s="718" t="s">
        <v>147</v>
      </c>
      <c r="D5999" s="718" t="s">
        <v>701</v>
      </c>
      <c r="E5999" s="719">
        <v>2500</v>
      </c>
      <c r="F5999" s="720" t="s">
        <v>4501</v>
      </c>
      <c r="G5999" s="718" t="s">
        <v>4502</v>
      </c>
      <c r="H5999" s="718" t="s">
        <v>571</v>
      </c>
      <c r="I5999" s="718" t="s">
        <v>571</v>
      </c>
      <c r="J5999" s="718" t="s">
        <v>571</v>
      </c>
      <c r="K5999" s="721" t="s">
        <v>4503</v>
      </c>
      <c r="L5999" s="732">
        <v>0</v>
      </c>
      <c r="M5999" s="733">
        <v>0</v>
      </c>
      <c r="N5999" s="734">
        <v>0</v>
      </c>
      <c r="O5999" s="732">
        <v>3</v>
      </c>
      <c r="P5999" s="733">
        <v>7497.4</v>
      </c>
      <c r="Q5999" s="735">
        <f>+N5999</f>
        <v>0</v>
      </c>
      <c r="R5999" s="736" t="s">
        <v>523</v>
      </c>
    </row>
    <row r="6000" spans="1:18" s="28" customFormat="1" ht="12" x14ac:dyDescent="0.2">
      <c r="A6000" s="717" t="s">
        <v>514</v>
      </c>
      <c r="B6000" s="718" t="s">
        <v>549</v>
      </c>
      <c r="C6000" s="718" t="s">
        <v>147</v>
      </c>
      <c r="D6000" s="718" t="s">
        <v>1081</v>
      </c>
      <c r="E6000" s="719">
        <v>2500</v>
      </c>
      <c r="F6000" s="720" t="s">
        <v>4600</v>
      </c>
      <c r="G6000" s="718" t="s">
        <v>4601</v>
      </c>
      <c r="H6000" s="718" t="s">
        <v>519</v>
      </c>
      <c r="I6000" s="718" t="s">
        <v>528</v>
      </c>
      <c r="J6000" s="718" t="s">
        <v>4602</v>
      </c>
      <c r="K6000" s="721" t="s">
        <v>4603</v>
      </c>
      <c r="L6000" s="732">
        <v>0</v>
      </c>
      <c r="M6000" s="733">
        <v>0</v>
      </c>
      <c r="N6000" s="734">
        <v>0</v>
      </c>
      <c r="O6000" s="732">
        <v>3</v>
      </c>
      <c r="P6000" s="733">
        <v>7347.83</v>
      </c>
      <c r="Q6000" s="735">
        <f>+N6000</f>
        <v>0</v>
      </c>
      <c r="R6000" s="736" t="s">
        <v>523</v>
      </c>
    </row>
    <row r="6001" spans="1:18" s="28" customFormat="1" ht="12" x14ac:dyDescent="0.2">
      <c r="A6001" s="717" t="s">
        <v>514</v>
      </c>
      <c r="B6001" s="718" t="s">
        <v>549</v>
      </c>
      <c r="C6001" s="718" t="s">
        <v>147</v>
      </c>
      <c r="D6001" s="718" t="s">
        <v>1197</v>
      </c>
      <c r="E6001" s="719">
        <v>13000</v>
      </c>
      <c r="F6001" s="720" t="s">
        <v>4625</v>
      </c>
      <c r="G6001" s="718" t="s">
        <v>4626</v>
      </c>
      <c r="H6001" s="718" t="s">
        <v>539</v>
      </c>
      <c r="I6001" s="718" t="s">
        <v>528</v>
      </c>
      <c r="J6001" s="718" t="s">
        <v>4627</v>
      </c>
      <c r="K6001" s="721" t="s">
        <v>763</v>
      </c>
      <c r="L6001" s="732">
        <v>0</v>
      </c>
      <c r="M6001" s="733">
        <v>0</v>
      </c>
      <c r="N6001" s="734" t="s">
        <v>763</v>
      </c>
      <c r="O6001" s="732">
        <v>3</v>
      </c>
      <c r="P6001" s="733">
        <v>28600</v>
      </c>
      <c r="Q6001" s="735"/>
      <c r="R6001" s="736" t="s">
        <v>543</v>
      </c>
    </row>
    <row r="6002" spans="1:18" s="28" customFormat="1" ht="12" x14ac:dyDescent="0.2">
      <c r="A6002" s="717" t="s">
        <v>514</v>
      </c>
      <c r="B6002" s="718" t="s">
        <v>549</v>
      </c>
      <c r="C6002" s="718" t="s">
        <v>147</v>
      </c>
      <c r="D6002" s="718" t="s">
        <v>728</v>
      </c>
      <c r="E6002" s="719">
        <v>2000</v>
      </c>
      <c r="F6002" s="720" t="s">
        <v>4708</v>
      </c>
      <c r="G6002" s="718" t="s">
        <v>4709</v>
      </c>
      <c r="H6002" s="718" t="s">
        <v>539</v>
      </c>
      <c r="I6002" s="718" t="s">
        <v>528</v>
      </c>
      <c r="J6002" s="718" t="s">
        <v>1517</v>
      </c>
      <c r="K6002" s="721" t="s">
        <v>4710</v>
      </c>
      <c r="L6002" s="732">
        <v>0</v>
      </c>
      <c r="M6002" s="733">
        <v>0</v>
      </c>
      <c r="N6002" s="734">
        <v>0</v>
      </c>
      <c r="O6002" s="732">
        <v>3</v>
      </c>
      <c r="P6002" s="733">
        <v>5843.33</v>
      </c>
      <c r="Q6002" s="735">
        <f>+N6002</f>
        <v>0</v>
      </c>
      <c r="R6002" s="736" t="s">
        <v>523</v>
      </c>
    </row>
    <row r="6003" spans="1:18" s="28" customFormat="1" ht="12" x14ac:dyDescent="0.2">
      <c r="A6003" s="717" t="s">
        <v>514</v>
      </c>
      <c r="B6003" s="718" t="s">
        <v>549</v>
      </c>
      <c r="C6003" s="718" t="s">
        <v>147</v>
      </c>
      <c r="D6003" s="718" t="s">
        <v>728</v>
      </c>
      <c r="E6003" s="719">
        <v>2000</v>
      </c>
      <c r="F6003" s="720" t="s">
        <v>4796</v>
      </c>
      <c r="G6003" s="718" t="s">
        <v>4797</v>
      </c>
      <c r="H6003" s="718"/>
      <c r="I6003" s="718" t="s">
        <v>794</v>
      </c>
      <c r="J6003" s="718" t="s">
        <v>4798</v>
      </c>
      <c r="K6003" s="721" t="s">
        <v>4799</v>
      </c>
      <c r="L6003" s="732">
        <v>0</v>
      </c>
      <c r="M6003" s="733">
        <v>0</v>
      </c>
      <c r="N6003" s="734">
        <v>0</v>
      </c>
      <c r="O6003" s="732">
        <v>3</v>
      </c>
      <c r="P6003" s="733">
        <v>5996.81</v>
      </c>
      <c r="Q6003" s="735">
        <f>+N6003</f>
        <v>0</v>
      </c>
      <c r="R6003" s="736" t="s">
        <v>523</v>
      </c>
    </row>
    <row r="6004" spans="1:18" s="28" customFormat="1" ht="12" x14ac:dyDescent="0.2">
      <c r="A6004" s="717" t="s">
        <v>514</v>
      </c>
      <c r="B6004" s="718" t="s">
        <v>549</v>
      </c>
      <c r="C6004" s="718" t="s">
        <v>147</v>
      </c>
      <c r="D6004" s="718" t="s">
        <v>4064</v>
      </c>
      <c r="E6004" s="719">
        <v>7000</v>
      </c>
      <c r="F6004" s="720" t="s">
        <v>5137</v>
      </c>
      <c r="G6004" s="718" t="s">
        <v>5138</v>
      </c>
      <c r="H6004" s="718" t="s">
        <v>930</v>
      </c>
      <c r="I6004" s="718" t="s">
        <v>528</v>
      </c>
      <c r="J6004" s="718" t="s">
        <v>931</v>
      </c>
      <c r="K6004" s="721" t="s">
        <v>5139</v>
      </c>
      <c r="L6004" s="732">
        <v>0</v>
      </c>
      <c r="M6004" s="733">
        <v>0</v>
      </c>
      <c r="N6004" s="734">
        <v>0</v>
      </c>
      <c r="O6004" s="732">
        <v>3</v>
      </c>
      <c r="P6004" s="733">
        <v>20945.55</v>
      </c>
      <c r="Q6004" s="735">
        <f>+N6004</f>
        <v>0</v>
      </c>
      <c r="R6004" s="736" t="s">
        <v>523</v>
      </c>
    </row>
    <row r="6005" spans="1:18" s="28" customFormat="1" ht="12" x14ac:dyDescent="0.2">
      <c r="A6005" s="717" t="s">
        <v>514</v>
      </c>
      <c r="B6005" s="718" t="s">
        <v>549</v>
      </c>
      <c r="C6005" s="718" t="s">
        <v>147</v>
      </c>
      <c r="D6005" s="718" t="s">
        <v>2396</v>
      </c>
      <c r="E6005" s="719">
        <v>3500</v>
      </c>
      <c r="F6005" s="720" t="s">
        <v>5185</v>
      </c>
      <c r="G6005" s="718" t="s">
        <v>5186</v>
      </c>
      <c r="H6005" s="718"/>
      <c r="I6005" s="718" t="s">
        <v>528</v>
      </c>
      <c r="J6005" s="718" t="s">
        <v>5187</v>
      </c>
      <c r="K6005" s="721" t="s">
        <v>5188</v>
      </c>
      <c r="L6005" s="732">
        <v>0</v>
      </c>
      <c r="M6005" s="733">
        <v>0</v>
      </c>
      <c r="N6005" s="734">
        <v>0</v>
      </c>
      <c r="O6005" s="732">
        <v>3</v>
      </c>
      <c r="P6005" s="733">
        <v>10500</v>
      </c>
      <c r="Q6005" s="735">
        <f>+N6005</f>
        <v>0</v>
      </c>
      <c r="R6005" s="736" t="s">
        <v>523</v>
      </c>
    </row>
    <row r="6006" spans="1:18" s="28" customFormat="1" ht="12" x14ac:dyDescent="0.2">
      <c r="A6006" s="717" t="s">
        <v>514</v>
      </c>
      <c r="B6006" s="718" t="s">
        <v>549</v>
      </c>
      <c r="C6006" s="718" t="s">
        <v>147</v>
      </c>
      <c r="D6006" s="718" t="s">
        <v>1081</v>
      </c>
      <c r="E6006" s="719">
        <v>2500</v>
      </c>
      <c r="F6006" s="720" t="s">
        <v>5709</v>
      </c>
      <c r="G6006" s="718" t="s">
        <v>5710</v>
      </c>
      <c r="H6006" s="718" t="s">
        <v>623</v>
      </c>
      <c r="I6006" s="718" t="s">
        <v>738</v>
      </c>
      <c r="J6006" s="718" t="s">
        <v>5252</v>
      </c>
      <c r="K6006" s="721" t="s">
        <v>5711</v>
      </c>
      <c r="L6006" s="732">
        <v>0</v>
      </c>
      <c r="M6006" s="733">
        <v>0</v>
      </c>
      <c r="N6006" s="734">
        <v>0</v>
      </c>
      <c r="O6006" s="732">
        <v>3</v>
      </c>
      <c r="P6006" s="733">
        <v>7499.48</v>
      </c>
      <c r="Q6006" s="735">
        <f>+N6006</f>
        <v>0</v>
      </c>
      <c r="R6006" s="736" t="s">
        <v>523</v>
      </c>
    </row>
    <row r="6007" spans="1:18" s="28" customFormat="1" ht="12" x14ac:dyDescent="0.2">
      <c r="A6007" s="722" t="s">
        <v>514</v>
      </c>
      <c r="B6007" s="723" t="s">
        <v>549</v>
      </c>
      <c r="C6007" s="723" t="s">
        <v>147</v>
      </c>
      <c r="D6007" s="723" t="s">
        <v>5927</v>
      </c>
      <c r="E6007" s="724">
        <v>6000</v>
      </c>
      <c r="F6007" s="725" t="s">
        <v>5925</v>
      </c>
      <c r="G6007" s="723" t="s">
        <v>5926</v>
      </c>
      <c r="H6007" s="723" t="s">
        <v>539</v>
      </c>
      <c r="I6007" s="723" t="s">
        <v>528</v>
      </c>
      <c r="J6007" s="723" t="s">
        <v>1517</v>
      </c>
      <c r="K6007" s="726" t="s">
        <v>5928</v>
      </c>
      <c r="L6007" s="737">
        <v>0</v>
      </c>
      <c r="M6007" s="738">
        <v>0</v>
      </c>
      <c r="N6007" s="739">
        <v>0</v>
      </c>
      <c r="O6007" s="737">
        <v>3</v>
      </c>
      <c r="P6007" s="738">
        <v>17936.25</v>
      </c>
      <c r="Q6007" s="740"/>
      <c r="R6007" s="741" t="s">
        <v>543</v>
      </c>
    </row>
    <row r="6009" spans="1:18" s="435" customFormat="1" ht="12.75" x14ac:dyDescent="0.25">
      <c r="A6009" s="618" t="s">
        <v>281</v>
      </c>
      <c r="B6009" s="615"/>
      <c r="C6009" s="615"/>
      <c r="D6009" s="615"/>
      <c r="E6009" s="615"/>
      <c r="F6009" s="615"/>
      <c r="G6009" s="615"/>
      <c r="H6009" s="615"/>
      <c r="I6009" s="615"/>
      <c r="J6009" s="615"/>
      <c r="K6009" s="616"/>
      <c r="L6009" s="616"/>
      <c r="M6009" s="616"/>
      <c r="N6009" s="616"/>
      <c r="O6009" s="616"/>
      <c r="P6009" s="616"/>
      <c r="Q6009" s="616"/>
      <c r="R6009" s="617"/>
    </row>
    <row r="6010" spans="1:18" s="28" customFormat="1" ht="36" x14ac:dyDescent="0.2">
      <c r="A6010" s="742" t="s">
        <v>16441</v>
      </c>
      <c r="B6010" s="742" t="s">
        <v>515</v>
      </c>
      <c r="C6010" s="742" t="s">
        <v>16442</v>
      </c>
      <c r="D6010" s="743" t="s">
        <v>16443</v>
      </c>
      <c r="E6010" s="744">
        <v>2000</v>
      </c>
      <c r="F6010" s="742" t="s">
        <v>16444</v>
      </c>
      <c r="G6010" s="743" t="s">
        <v>16445</v>
      </c>
      <c r="H6010" s="745" t="s">
        <v>16446</v>
      </c>
      <c r="I6010" s="746" t="s">
        <v>16447</v>
      </c>
      <c r="J6010" s="747" t="s">
        <v>16448</v>
      </c>
      <c r="K6010" s="760">
        <v>0</v>
      </c>
      <c r="L6010" s="760">
        <v>12</v>
      </c>
      <c r="M6010" s="761">
        <v>26760</v>
      </c>
      <c r="N6010" s="760">
        <v>0</v>
      </c>
      <c r="O6010" s="760">
        <v>6</v>
      </c>
      <c r="P6010" s="761">
        <v>13080</v>
      </c>
      <c r="Q6010" s="760">
        <v>0</v>
      </c>
      <c r="R6010" s="760">
        <v>12</v>
      </c>
    </row>
    <row r="6011" spans="1:18" s="28" customFormat="1" ht="24" x14ac:dyDescent="0.2">
      <c r="A6011" s="748" t="s">
        <v>16441</v>
      </c>
      <c r="B6011" s="748" t="s">
        <v>515</v>
      </c>
      <c r="C6011" s="748" t="s">
        <v>16442</v>
      </c>
      <c r="D6011" s="749" t="s">
        <v>16443</v>
      </c>
      <c r="E6011" s="750">
        <v>2000</v>
      </c>
      <c r="F6011" s="748" t="s">
        <v>16449</v>
      </c>
      <c r="G6011" s="749" t="s">
        <v>16450</v>
      </c>
      <c r="H6011" s="749" t="s">
        <v>16451</v>
      </c>
      <c r="I6011" s="751" t="s">
        <v>520</v>
      </c>
      <c r="J6011" s="752" t="s">
        <v>686</v>
      </c>
      <c r="K6011" s="762">
        <v>0</v>
      </c>
      <c r="L6011" s="762">
        <v>12</v>
      </c>
      <c r="M6011" s="763">
        <v>26681.33</v>
      </c>
      <c r="N6011" s="762">
        <v>0</v>
      </c>
      <c r="O6011" s="762">
        <v>6</v>
      </c>
      <c r="P6011" s="763">
        <v>13067.05</v>
      </c>
      <c r="Q6011" s="762">
        <v>0</v>
      </c>
      <c r="R6011" s="762">
        <v>12</v>
      </c>
    </row>
    <row r="6012" spans="1:18" s="28" customFormat="1" ht="24" x14ac:dyDescent="0.2">
      <c r="A6012" s="748" t="s">
        <v>16441</v>
      </c>
      <c r="B6012" s="748" t="s">
        <v>515</v>
      </c>
      <c r="C6012" s="748" t="s">
        <v>16442</v>
      </c>
      <c r="D6012" s="749" t="s">
        <v>16443</v>
      </c>
      <c r="E6012" s="750">
        <v>2000</v>
      </c>
      <c r="F6012" s="748" t="s">
        <v>16452</v>
      </c>
      <c r="G6012" s="749" t="s">
        <v>16453</v>
      </c>
      <c r="H6012" s="749" t="s">
        <v>571</v>
      </c>
      <c r="I6012" s="751" t="s">
        <v>16447</v>
      </c>
      <c r="J6012" s="752" t="s">
        <v>16447</v>
      </c>
      <c r="K6012" s="762">
        <v>0</v>
      </c>
      <c r="L6012" s="762">
        <v>12</v>
      </c>
      <c r="M6012" s="763">
        <v>26760</v>
      </c>
      <c r="N6012" s="762">
        <v>0</v>
      </c>
      <c r="O6012" s="762">
        <v>6</v>
      </c>
      <c r="P6012" s="763">
        <v>13080</v>
      </c>
      <c r="Q6012" s="762">
        <v>0</v>
      </c>
      <c r="R6012" s="762">
        <v>12</v>
      </c>
    </row>
    <row r="6013" spans="1:18" s="28" customFormat="1" ht="48" x14ac:dyDescent="0.2">
      <c r="A6013" s="748" t="s">
        <v>16441</v>
      </c>
      <c r="B6013" s="748" t="s">
        <v>515</v>
      </c>
      <c r="C6013" s="748" t="s">
        <v>16442</v>
      </c>
      <c r="D6013" s="749" t="s">
        <v>16443</v>
      </c>
      <c r="E6013" s="750">
        <v>2000</v>
      </c>
      <c r="F6013" s="748" t="s">
        <v>16454</v>
      </c>
      <c r="G6013" s="749" t="s">
        <v>16455</v>
      </c>
      <c r="H6013" s="749" t="s">
        <v>624</v>
      </c>
      <c r="I6013" s="753" t="s">
        <v>16447</v>
      </c>
      <c r="J6013" s="752" t="s">
        <v>16448</v>
      </c>
      <c r="K6013" s="762">
        <v>0</v>
      </c>
      <c r="L6013" s="762">
        <v>12</v>
      </c>
      <c r="M6013" s="763">
        <v>26614.67</v>
      </c>
      <c r="N6013" s="762">
        <v>0</v>
      </c>
      <c r="O6013" s="762">
        <v>6</v>
      </c>
      <c r="P6013" s="763">
        <v>13080</v>
      </c>
      <c r="Q6013" s="762">
        <v>0</v>
      </c>
      <c r="R6013" s="762">
        <v>12</v>
      </c>
    </row>
    <row r="6014" spans="1:18" s="28" customFormat="1" ht="24" x14ac:dyDescent="0.2">
      <c r="A6014" s="748" t="s">
        <v>16441</v>
      </c>
      <c r="B6014" s="748" t="s">
        <v>515</v>
      </c>
      <c r="C6014" s="748" t="s">
        <v>16442</v>
      </c>
      <c r="D6014" s="749" t="s">
        <v>16456</v>
      </c>
      <c r="E6014" s="750">
        <v>14000</v>
      </c>
      <c r="F6014" s="748" t="s">
        <v>16457</v>
      </c>
      <c r="G6014" s="749" t="s">
        <v>16458</v>
      </c>
      <c r="H6014" s="754" t="s">
        <v>16459</v>
      </c>
      <c r="I6014" s="753" t="s">
        <v>520</v>
      </c>
      <c r="J6014" s="752" t="s">
        <v>686</v>
      </c>
      <c r="K6014" s="762">
        <v>1</v>
      </c>
      <c r="L6014" s="762">
        <v>0</v>
      </c>
      <c r="M6014" s="763">
        <v>0</v>
      </c>
      <c r="N6014" s="762">
        <v>0</v>
      </c>
      <c r="O6014" s="762">
        <v>3</v>
      </c>
      <c r="P6014" s="763">
        <v>47308.369999999995</v>
      </c>
      <c r="Q6014" s="762">
        <v>0</v>
      </c>
      <c r="R6014" s="762">
        <v>12</v>
      </c>
    </row>
    <row r="6015" spans="1:18" s="28" customFormat="1" ht="36" x14ac:dyDescent="0.2">
      <c r="A6015" s="748" t="s">
        <v>16441</v>
      </c>
      <c r="B6015" s="748" t="s">
        <v>515</v>
      </c>
      <c r="C6015" s="748" t="s">
        <v>16442</v>
      </c>
      <c r="D6015" s="749" t="s">
        <v>16443</v>
      </c>
      <c r="E6015" s="750">
        <v>2000</v>
      </c>
      <c r="F6015" s="748" t="s">
        <v>16460</v>
      </c>
      <c r="G6015" s="749" t="s">
        <v>16461</v>
      </c>
      <c r="H6015" s="749" t="s">
        <v>16462</v>
      </c>
      <c r="I6015" s="751" t="s">
        <v>16447</v>
      </c>
      <c r="J6015" s="752" t="s">
        <v>16447</v>
      </c>
      <c r="K6015" s="762">
        <v>0</v>
      </c>
      <c r="L6015" s="762">
        <v>12</v>
      </c>
      <c r="M6015" s="763">
        <v>26614.66</v>
      </c>
      <c r="N6015" s="762">
        <v>0</v>
      </c>
      <c r="O6015" s="762">
        <v>6</v>
      </c>
      <c r="P6015" s="763">
        <v>13007.33</v>
      </c>
      <c r="Q6015" s="762">
        <v>0</v>
      </c>
      <c r="R6015" s="762">
        <v>12</v>
      </c>
    </row>
    <row r="6016" spans="1:18" s="28" customFormat="1" ht="24" x14ac:dyDescent="0.2">
      <c r="A6016" s="748" t="s">
        <v>16441</v>
      </c>
      <c r="B6016" s="748" t="s">
        <v>515</v>
      </c>
      <c r="C6016" s="748" t="s">
        <v>16442</v>
      </c>
      <c r="D6016" s="749" t="s">
        <v>16463</v>
      </c>
      <c r="E6016" s="750">
        <v>10000</v>
      </c>
      <c r="F6016" s="748" t="s">
        <v>16464</v>
      </c>
      <c r="G6016" s="749" t="s">
        <v>16465</v>
      </c>
      <c r="H6016" s="749" t="s">
        <v>16466</v>
      </c>
      <c r="I6016" s="751" t="s">
        <v>520</v>
      </c>
      <c r="J6016" s="752" t="s">
        <v>528</v>
      </c>
      <c r="K6016" s="762">
        <v>0</v>
      </c>
      <c r="L6016" s="762">
        <v>1</v>
      </c>
      <c r="M6016" s="763">
        <v>10217.799999999999</v>
      </c>
      <c r="N6016" s="762">
        <v>0</v>
      </c>
      <c r="O6016" s="762">
        <v>0</v>
      </c>
      <c r="P6016" s="763">
        <v>0</v>
      </c>
      <c r="Q6016" s="762">
        <v>0</v>
      </c>
      <c r="R6016" s="762">
        <v>0</v>
      </c>
    </row>
    <row r="6017" spans="1:18" s="28" customFormat="1" ht="36" x14ac:dyDescent="0.2">
      <c r="A6017" s="748" t="s">
        <v>16441</v>
      </c>
      <c r="B6017" s="748" t="s">
        <v>515</v>
      </c>
      <c r="C6017" s="748" t="s">
        <v>16442</v>
      </c>
      <c r="D6017" s="749" t="s">
        <v>16443</v>
      </c>
      <c r="E6017" s="750">
        <v>2000</v>
      </c>
      <c r="F6017" s="748" t="s">
        <v>16467</v>
      </c>
      <c r="G6017" s="749" t="s">
        <v>16468</v>
      </c>
      <c r="H6017" s="749" t="s">
        <v>16462</v>
      </c>
      <c r="I6017" s="753" t="s">
        <v>16447</v>
      </c>
      <c r="J6017" s="752" t="s">
        <v>16447</v>
      </c>
      <c r="K6017" s="762">
        <v>0</v>
      </c>
      <c r="L6017" s="762">
        <v>12</v>
      </c>
      <c r="M6017" s="763">
        <v>26245.33</v>
      </c>
      <c r="N6017" s="762">
        <v>0</v>
      </c>
      <c r="O6017" s="762">
        <v>6</v>
      </c>
      <c r="P6017" s="763">
        <v>12565.34</v>
      </c>
      <c r="Q6017" s="762">
        <v>0</v>
      </c>
      <c r="R6017" s="762">
        <v>12</v>
      </c>
    </row>
    <row r="6018" spans="1:18" s="28" customFormat="1" ht="36" x14ac:dyDescent="0.2">
      <c r="A6018" s="748" t="s">
        <v>16441</v>
      </c>
      <c r="B6018" s="748" t="s">
        <v>515</v>
      </c>
      <c r="C6018" s="748" t="s">
        <v>16442</v>
      </c>
      <c r="D6018" s="749" t="s">
        <v>16469</v>
      </c>
      <c r="E6018" s="750">
        <v>4500</v>
      </c>
      <c r="F6018" s="748" t="s">
        <v>16470</v>
      </c>
      <c r="G6018" s="749" t="s">
        <v>16471</v>
      </c>
      <c r="H6018" s="754" t="s">
        <v>2604</v>
      </c>
      <c r="I6018" s="753" t="s">
        <v>16447</v>
      </c>
      <c r="J6018" s="752" t="s">
        <v>16448</v>
      </c>
      <c r="K6018" s="762">
        <v>0</v>
      </c>
      <c r="L6018" s="762">
        <v>12</v>
      </c>
      <c r="M6018" s="763">
        <v>57213.600000000013</v>
      </c>
      <c r="N6018" s="762">
        <v>0</v>
      </c>
      <c r="O6018" s="762">
        <v>6</v>
      </c>
      <c r="P6018" s="763">
        <v>28200.6</v>
      </c>
      <c r="Q6018" s="762">
        <v>0</v>
      </c>
      <c r="R6018" s="762">
        <v>12</v>
      </c>
    </row>
    <row r="6019" spans="1:18" s="28" customFormat="1" ht="24" x14ac:dyDescent="0.2">
      <c r="A6019" s="748" t="s">
        <v>16441</v>
      </c>
      <c r="B6019" s="748" t="s">
        <v>515</v>
      </c>
      <c r="C6019" s="748" t="s">
        <v>16442</v>
      </c>
      <c r="D6019" s="749" t="s">
        <v>16472</v>
      </c>
      <c r="E6019" s="750">
        <v>1200</v>
      </c>
      <c r="F6019" s="748" t="s">
        <v>16473</v>
      </c>
      <c r="G6019" s="749" t="s">
        <v>16474</v>
      </c>
      <c r="H6019" s="754" t="s">
        <v>571</v>
      </c>
      <c r="I6019" s="753" t="s">
        <v>16475</v>
      </c>
      <c r="J6019" s="754" t="s">
        <v>16475</v>
      </c>
      <c r="K6019" s="762">
        <v>0</v>
      </c>
      <c r="L6019" s="762">
        <v>2</v>
      </c>
      <c r="M6019" s="763">
        <v>2616</v>
      </c>
      <c r="N6019" s="762">
        <v>0</v>
      </c>
      <c r="O6019" s="762">
        <v>0</v>
      </c>
      <c r="P6019" s="763">
        <v>0</v>
      </c>
      <c r="Q6019" s="762">
        <v>0</v>
      </c>
      <c r="R6019" s="762">
        <v>12</v>
      </c>
    </row>
    <row r="6020" spans="1:18" s="28" customFormat="1" ht="24" x14ac:dyDescent="0.2">
      <c r="A6020" s="748" t="s">
        <v>16441</v>
      </c>
      <c r="B6020" s="748" t="s">
        <v>515</v>
      </c>
      <c r="C6020" s="748" t="s">
        <v>16442</v>
      </c>
      <c r="D6020" s="749" t="s">
        <v>16443</v>
      </c>
      <c r="E6020" s="750">
        <v>2000</v>
      </c>
      <c r="F6020" s="748" t="s">
        <v>16476</v>
      </c>
      <c r="G6020" s="749" t="s">
        <v>16477</v>
      </c>
      <c r="H6020" s="754" t="s">
        <v>571</v>
      </c>
      <c r="I6020" s="753" t="s">
        <v>16475</v>
      </c>
      <c r="J6020" s="754" t="s">
        <v>16475</v>
      </c>
      <c r="K6020" s="762">
        <v>0</v>
      </c>
      <c r="L6020" s="762">
        <v>5</v>
      </c>
      <c r="M6020" s="763">
        <v>10900</v>
      </c>
      <c r="N6020" s="762">
        <v>0</v>
      </c>
      <c r="O6020" s="762">
        <v>0</v>
      </c>
      <c r="P6020" s="763">
        <v>0</v>
      </c>
      <c r="Q6020" s="762">
        <v>0</v>
      </c>
      <c r="R6020" s="762">
        <v>12</v>
      </c>
    </row>
    <row r="6021" spans="1:18" s="28" customFormat="1" ht="36" x14ac:dyDescent="0.2">
      <c r="A6021" s="748" t="s">
        <v>16441</v>
      </c>
      <c r="B6021" s="748" t="s">
        <v>515</v>
      </c>
      <c r="C6021" s="748" t="s">
        <v>16442</v>
      </c>
      <c r="D6021" s="749" t="s">
        <v>16478</v>
      </c>
      <c r="E6021" s="750">
        <v>4400</v>
      </c>
      <c r="F6021" s="748" t="s">
        <v>16479</v>
      </c>
      <c r="G6021" s="749" t="s">
        <v>16480</v>
      </c>
      <c r="H6021" s="749" t="s">
        <v>16481</v>
      </c>
      <c r="I6021" s="751" t="s">
        <v>520</v>
      </c>
      <c r="J6021" s="752" t="s">
        <v>528</v>
      </c>
      <c r="K6021" s="762">
        <v>0</v>
      </c>
      <c r="L6021" s="762">
        <v>12</v>
      </c>
      <c r="M6021" s="763">
        <v>56013.600000000013</v>
      </c>
      <c r="N6021" s="762">
        <v>0</v>
      </c>
      <c r="O6021" s="762">
        <v>6</v>
      </c>
      <c r="P6021" s="763">
        <v>27600.6</v>
      </c>
      <c r="Q6021" s="762">
        <v>0</v>
      </c>
      <c r="R6021" s="762">
        <v>12</v>
      </c>
    </row>
    <row r="6022" spans="1:18" s="28" customFormat="1" ht="24" x14ac:dyDescent="0.2">
      <c r="A6022" s="748" t="s">
        <v>16441</v>
      </c>
      <c r="B6022" s="748" t="s">
        <v>515</v>
      </c>
      <c r="C6022" s="748" t="s">
        <v>16442</v>
      </c>
      <c r="D6022" s="749" t="s">
        <v>16443</v>
      </c>
      <c r="E6022" s="750">
        <v>2000</v>
      </c>
      <c r="F6022" s="748" t="s">
        <v>16482</v>
      </c>
      <c r="G6022" s="749" t="s">
        <v>16483</v>
      </c>
      <c r="H6022" s="749" t="s">
        <v>16451</v>
      </c>
      <c r="I6022" s="753" t="s">
        <v>520</v>
      </c>
      <c r="J6022" s="752" t="s">
        <v>686</v>
      </c>
      <c r="K6022" s="762">
        <v>0</v>
      </c>
      <c r="L6022" s="762">
        <v>12</v>
      </c>
      <c r="M6022" s="763">
        <v>26760</v>
      </c>
      <c r="N6022" s="762">
        <v>0</v>
      </c>
      <c r="O6022" s="762">
        <v>6</v>
      </c>
      <c r="P6022" s="763">
        <v>13080</v>
      </c>
      <c r="Q6022" s="762">
        <v>0</v>
      </c>
      <c r="R6022" s="762">
        <v>12</v>
      </c>
    </row>
    <row r="6023" spans="1:18" s="28" customFormat="1" ht="24" x14ac:dyDescent="0.2">
      <c r="A6023" s="748" t="s">
        <v>16441</v>
      </c>
      <c r="B6023" s="748" t="s">
        <v>515</v>
      </c>
      <c r="C6023" s="748" t="s">
        <v>16442</v>
      </c>
      <c r="D6023" s="749" t="s">
        <v>16484</v>
      </c>
      <c r="E6023" s="750">
        <v>2200</v>
      </c>
      <c r="F6023" s="748" t="s">
        <v>16485</v>
      </c>
      <c r="G6023" s="749" t="s">
        <v>16486</v>
      </c>
      <c r="H6023" s="754" t="s">
        <v>3924</v>
      </c>
      <c r="I6023" s="753" t="s">
        <v>16447</v>
      </c>
      <c r="J6023" s="752" t="s">
        <v>16448</v>
      </c>
      <c r="K6023" s="762">
        <v>0</v>
      </c>
      <c r="L6023" s="762">
        <v>12</v>
      </c>
      <c r="M6023" s="763">
        <v>29376</v>
      </c>
      <c r="N6023" s="762">
        <v>0</v>
      </c>
      <c r="O6023" s="762">
        <v>2</v>
      </c>
      <c r="P6023" s="763">
        <v>4796</v>
      </c>
      <c r="Q6023" s="762">
        <v>0</v>
      </c>
      <c r="R6023" s="762">
        <v>12</v>
      </c>
    </row>
    <row r="6024" spans="1:18" s="28" customFormat="1" ht="24" x14ac:dyDescent="0.2">
      <c r="A6024" s="748" t="s">
        <v>16441</v>
      </c>
      <c r="B6024" s="748" t="s">
        <v>515</v>
      </c>
      <c r="C6024" s="748" t="s">
        <v>16442</v>
      </c>
      <c r="D6024" s="749" t="s">
        <v>16487</v>
      </c>
      <c r="E6024" s="750">
        <v>1800</v>
      </c>
      <c r="F6024" s="748" t="s">
        <v>16488</v>
      </c>
      <c r="G6024" s="749" t="s">
        <v>16489</v>
      </c>
      <c r="H6024" s="749" t="s">
        <v>571</v>
      </c>
      <c r="I6024" s="751" t="s">
        <v>16447</v>
      </c>
      <c r="J6024" s="752" t="s">
        <v>16447</v>
      </c>
      <c r="K6024" s="762">
        <v>1</v>
      </c>
      <c r="L6024" s="762">
        <v>2</v>
      </c>
      <c r="M6024" s="763">
        <v>3886.5299999999997</v>
      </c>
      <c r="N6024" s="762">
        <v>0</v>
      </c>
      <c r="O6024" s="762">
        <v>6</v>
      </c>
      <c r="P6024" s="763">
        <v>11759.04</v>
      </c>
      <c r="Q6024" s="762">
        <v>3</v>
      </c>
      <c r="R6024" s="762">
        <v>12</v>
      </c>
    </row>
    <row r="6025" spans="1:18" s="28" customFormat="1" ht="24" x14ac:dyDescent="0.2">
      <c r="A6025" s="748" t="s">
        <v>16441</v>
      </c>
      <c r="B6025" s="748" t="s">
        <v>515</v>
      </c>
      <c r="C6025" s="748" t="s">
        <v>16442</v>
      </c>
      <c r="D6025" s="749" t="s">
        <v>16443</v>
      </c>
      <c r="E6025" s="750">
        <v>2000</v>
      </c>
      <c r="F6025" s="748" t="s">
        <v>16490</v>
      </c>
      <c r="G6025" s="749" t="s">
        <v>16491</v>
      </c>
      <c r="H6025" s="749" t="s">
        <v>571</v>
      </c>
      <c r="I6025" s="751" t="s">
        <v>16447</v>
      </c>
      <c r="J6025" s="752" t="s">
        <v>16447</v>
      </c>
      <c r="K6025" s="762">
        <v>0</v>
      </c>
      <c r="L6025" s="762">
        <v>12</v>
      </c>
      <c r="M6025" s="763">
        <v>26681.33</v>
      </c>
      <c r="N6025" s="762">
        <v>0</v>
      </c>
      <c r="O6025" s="762">
        <v>6</v>
      </c>
      <c r="P6025" s="763">
        <v>12934.67</v>
      </c>
      <c r="Q6025" s="762">
        <v>0</v>
      </c>
      <c r="R6025" s="762">
        <v>12</v>
      </c>
    </row>
    <row r="6026" spans="1:18" s="28" customFormat="1" ht="24" x14ac:dyDescent="0.2">
      <c r="A6026" s="748" t="s">
        <v>16441</v>
      </c>
      <c r="B6026" s="748" t="s">
        <v>515</v>
      </c>
      <c r="C6026" s="748" t="s">
        <v>16442</v>
      </c>
      <c r="D6026" s="749" t="s">
        <v>16443</v>
      </c>
      <c r="E6026" s="750">
        <v>2000</v>
      </c>
      <c r="F6026" s="748" t="s">
        <v>16492</v>
      </c>
      <c r="G6026" s="749" t="s">
        <v>16493</v>
      </c>
      <c r="H6026" s="749" t="s">
        <v>571</v>
      </c>
      <c r="I6026" s="753" t="s">
        <v>16447</v>
      </c>
      <c r="J6026" s="752" t="s">
        <v>16447</v>
      </c>
      <c r="K6026" s="762">
        <v>0</v>
      </c>
      <c r="L6026" s="762">
        <v>12</v>
      </c>
      <c r="M6026" s="763">
        <v>26687.33</v>
      </c>
      <c r="N6026" s="762">
        <v>0</v>
      </c>
      <c r="O6026" s="762">
        <v>6</v>
      </c>
      <c r="P6026" s="763">
        <v>12861.99</v>
      </c>
      <c r="Q6026" s="762">
        <v>0</v>
      </c>
      <c r="R6026" s="762">
        <v>12</v>
      </c>
    </row>
    <row r="6027" spans="1:18" s="28" customFormat="1" ht="36" x14ac:dyDescent="0.2">
      <c r="A6027" s="748" t="s">
        <v>16441</v>
      </c>
      <c r="B6027" s="748" t="s">
        <v>515</v>
      </c>
      <c r="C6027" s="748" t="s">
        <v>16442</v>
      </c>
      <c r="D6027" s="749" t="s">
        <v>16443</v>
      </c>
      <c r="E6027" s="750">
        <v>2000</v>
      </c>
      <c r="F6027" s="748" t="s">
        <v>16494</v>
      </c>
      <c r="G6027" s="749" t="s">
        <v>16495</v>
      </c>
      <c r="H6027" s="754" t="s">
        <v>16462</v>
      </c>
      <c r="I6027" s="753" t="s">
        <v>16447</v>
      </c>
      <c r="J6027" s="752" t="s">
        <v>16447</v>
      </c>
      <c r="K6027" s="762">
        <v>0</v>
      </c>
      <c r="L6027" s="762">
        <v>12</v>
      </c>
      <c r="M6027" s="763">
        <v>26760</v>
      </c>
      <c r="N6027" s="762">
        <v>0</v>
      </c>
      <c r="O6027" s="762">
        <v>6</v>
      </c>
      <c r="P6027" s="763">
        <v>13080</v>
      </c>
      <c r="Q6027" s="762">
        <v>0</v>
      </c>
      <c r="R6027" s="762">
        <v>12</v>
      </c>
    </row>
    <row r="6028" spans="1:18" s="28" customFormat="1" ht="24" x14ac:dyDescent="0.2">
      <c r="A6028" s="748" t="s">
        <v>16441</v>
      </c>
      <c r="B6028" s="748" t="s">
        <v>515</v>
      </c>
      <c r="C6028" s="748" t="s">
        <v>16442</v>
      </c>
      <c r="D6028" s="749" t="s">
        <v>16443</v>
      </c>
      <c r="E6028" s="750">
        <v>2000</v>
      </c>
      <c r="F6028" s="748" t="s">
        <v>16496</v>
      </c>
      <c r="G6028" s="749" t="s">
        <v>16497</v>
      </c>
      <c r="H6028" s="754" t="s">
        <v>571</v>
      </c>
      <c r="I6028" s="753" t="s">
        <v>16447</v>
      </c>
      <c r="J6028" s="752" t="s">
        <v>16447</v>
      </c>
      <c r="K6028" s="762">
        <v>0</v>
      </c>
      <c r="L6028" s="762">
        <v>12</v>
      </c>
      <c r="M6028" s="763">
        <v>26742</v>
      </c>
      <c r="N6028" s="762">
        <v>0</v>
      </c>
      <c r="O6028" s="762">
        <v>6</v>
      </c>
      <c r="P6028" s="763">
        <v>12789.33</v>
      </c>
      <c r="Q6028" s="762">
        <v>0</v>
      </c>
      <c r="R6028" s="762">
        <v>12</v>
      </c>
    </row>
    <row r="6029" spans="1:18" s="28" customFormat="1" ht="48" x14ac:dyDescent="0.2">
      <c r="A6029" s="748" t="s">
        <v>16441</v>
      </c>
      <c r="B6029" s="748" t="s">
        <v>515</v>
      </c>
      <c r="C6029" s="748" t="s">
        <v>16442</v>
      </c>
      <c r="D6029" s="749" t="s">
        <v>16443</v>
      </c>
      <c r="E6029" s="750">
        <v>2000</v>
      </c>
      <c r="F6029" s="748" t="s">
        <v>16498</v>
      </c>
      <c r="G6029" s="749" t="s">
        <v>16499</v>
      </c>
      <c r="H6029" s="749" t="s">
        <v>624</v>
      </c>
      <c r="I6029" s="751" t="s">
        <v>16447</v>
      </c>
      <c r="J6029" s="752" t="s">
        <v>16448</v>
      </c>
      <c r="K6029" s="762">
        <v>0</v>
      </c>
      <c r="L6029" s="762">
        <v>12</v>
      </c>
      <c r="M6029" s="763">
        <v>26687.33</v>
      </c>
      <c r="N6029" s="762">
        <v>0</v>
      </c>
      <c r="O6029" s="762">
        <v>6</v>
      </c>
      <c r="P6029" s="763">
        <v>13080</v>
      </c>
      <c r="Q6029" s="762">
        <v>0</v>
      </c>
      <c r="R6029" s="762">
        <v>12</v>
      </c>
    </row>
    <row r="6030" spans="1:18" s="28" customFormat="1" ht="24" x14ac:dyDescent="0.2">
      <c r="A6030" s="748" t="s">
        <v>16441</v>
      </c>
      <c r="B6030" s="748" t="s">
        <v>515</v>
      </c>
      <c r="C6030" s="748" t="s">
        <v>16442</v>
      </c>
      <c r="D6030" s="749" t="s">
        <v>16443</v>
      </c>
      <c r="E6030" s="750">
        <v>2000</v>
      </c>
      <c r="F6030" s="748" t="s">
        <v>16500</v>
      </c>
      <c r="G6030" s="749" t="s">
        <v>16501</v>
      </c>
      <c r="H6030" s="749" t="s">
        <v>571</v>
      </c>
      <c r="I6030" s="751" t="s">
        <v>16447</v>
      </c>
      <c r="J6030" s="752" t="s">
        <v>16447</v>
      </c>
      <c r="K6030" s="762">
        <v>0</v>
      </c>
      <c r="L6030" s="762">
        <v>12</v>
      </c>
      <c r="M6030" s="763">
        <v>26760</v>
      </c>
      <c r="N6030" s="762">
        <v>0</v>
      </c>
      <c r="O6030" s="762">
        <v>6</v>
      </c>
      <c r="P6030" s="763">
        <v>12862</v>
      </c>
      <c r="Q6030" s="762">
        <v>0</v>
      </c>
      <c r="R6030" s="762">
        <v>12</v>
      </c>
    </row>
    <row r="6031" spans="1:18" s="28" customFormat="1" ht="36" x14ac:dyDescent="0.2">
      <c r="A6031" s="748" t="s">
        <v>16441</v>
      </c>
      <c r="B6031" s="748" t="s">
        <v>515</v>
      </c>
      <c r="C6031" s="748" t="s">
        <v>16442</v>
      </c>
      <c r="D6031" s="749" t="s">
        <v>16443</v>
      </c>
      <c r="E6031" s="750">
        <v>2000</v>
      </c>
      <c r="F6031" s="748" t="s">
        <v>16502</v>
      </c>
      <c r="G6031" s="749" t="s">
        <v>16503</v>
      </c>
      <c r="H6031" s="749" t="s">
        <v>2604</v>
      </c>
      <c r="I6031" s="753" t="s">
        <v>16447</v>
      </c>
      <c r="J6031" s="752" t="s">
        <v>16448</v>
      </c>
      <c r="K6031" s="762">
        <v>0</v>
      </c>
      <c r="L6031" s="762">
        <v>12</v>
      </c>
      <c r="M6031" s="763">
        <v>26760</v>
      </c>
      <c r="N6031" s="762">
        <v>0</v>
      </c>
      <c r="O6031" s="762">
        <v>6</v>
      </c>
      <c r="P6031" s="763">
        <v>13080</v>
      </c>
      <c r="Q6031" s="762">
        <v>0</v>
      </c>
      <c r="R6031" s="762">
        <v>12</v>
      </c>
    </row>
    <row r="6032" spans="1:18" s="28" customFormat="1" ht="24" x14ac:dyDescent="0.2">
      <c r="A6032" s="748" t="s">
        <v>16441</v>
      </c>
      <c r="B6032" s="748" t="s">
        <v>515</v>
      </c>
      <c r="C6032" s="748" t="s">
        <v>16442</v>
      </c>
      <c r="D6032" s="749" t="s">
        <v>16443</v>
      </c>
      <c r="E6032" s="750">
        <v>2000</v>
      </c>
      <c r="F6032" s="748" t="s">
        <v>16504</v>
      </c>
      <c r="G6032" s="749" t="s">
        <v>16505</v>
      </c>
      <c r="H6032" s="754" t="s">
        <v>1042</v>
      </c>
      <c r="I6032" s="753" t="s">
        <v>520</v>
      </c>
      <c r="J6032" s="752" t="s">
        <v>16447</v>
      </c>
      <c r="K6032" s="762">
        <v>1</v>
      </c>
      <c r="L6032" s="762">
        <v>4</v>
      </c>
      <c r="M6032" s="763">
        <v>8698.4700000000012</v>
      </c>
      <c r="N6032" s="762">
        <v>0</v>
      </c>
      <c r="O6032" s="762">
        <v>0</v>
      </c>
      <c r="P6032" s="763">
        <v>0</v>
      </c>
      <c r="Q6032" s="762">
        <v>0</v>
      </c>
      <c r="R6032" s="762">
        <v>12</v>
      </c>
    </row>
    <row r="6033" spans="1:18" s="28" customFormat="1" ht="24" x14ac:dyDescent="0.2">
      <c r="A6033" s="748" t="s">
        <v>16441</v>
      </c>
      <c r="B6033" s="748" t="s">
        <v>515</v>
      </c>
      <c r="C6033" s="748" t="s">
        <v>16442</v>
      </c>
      <c r="D6033" s="749" t="s">
        <v>558</v>
      </c>
      <c r="E6033" s="750">
        <v>2000</v>
      </c>
      <c r="F6033" s="748" t="s">
        <v>16506</v>
      </c>
      <c r="G6033" s="749" t="s">
        <v>16507</v>
      </c>
      <c r="H6033" s="749" t="s">
        <v>16508</v>
      </c>
      <c r="I6033" s="751" t="s">
        <v>16447</v>
      </c>
      <c r="J6033" s="752" t="s">
        <v>16448</v>
      </c>
      <c r="K6033" s="762">
        <v>0</v>
      </c>
      <c r="L6033" s="762">
        <v>12</v>
      </c>
      <c r="M6033" s="763">
        <v>26760</v>
      </c>
      <c r="N6033" s="762">
        <v>0</v>
      </c>
      <c r="O6033" s="762">
        <v>6</v>
      </c>
      <c r="P6033" s="763">
        <v>13079.59</v>
      </c>
      <c r="Q6033" s="762">
        <v>0</v>
      </c>
      <c r="R6033" s="762">
        <v>12</v>
      </c>
    </row>
    <row r="6034" spans="1:18" s="28" customFormat="1" ht="36" x14ac:dyDescent="0.2">
      <c r="A6034" s="748" t="s">
        <v>16441</v>
      </c>
      <c r="B6034" s="748" t="s">
        <v>515</v>
      </c>
      <c r="C6034" s="748" t="s">
        <v>16442</v>
      </c>
      <c r="D6034" s="749" t="s">
        <v>16487</v>
      </c>
      <c r="E6034" s="750">
        <v>1800</v>
      </c>
      <c r="F6034" s="748" t="s">
        <v>16509</v>
      </c>
      <c r="G6034" s="749" t="s">
        <v>16510</v>
      </c>
      <c r="H6034" s="749" t="s">
        <v>16462</v>
      </c>
      <c r="I6034" s="751" t="s">
        <v>16447</v>
      </c>
      <c r="J6034" s="752" t="s">
        <v>16447</v>
      </c>
      <c r="K6034" s="762">
        <v>1</v>
      </c>
      <c r="L6034" s="762">
        <v>2</v>
      </c>
      <c r="M6034" s="763">
        <v>3886.5299999999997</v>
      </c>
      <c r="N6034" s="762">
        <v>0</v>
      </c>
      <c r="O6034" s="762">
        <v>6</v>
      </c>
      <c r="P6034" s="763">
        <v>11499.410000000002</v>
      </c>
      <c r="Q6034" s="762">
        <v>3</v>
      </c>
      <c r="R6034" s="762">
        <v>12</v>
      </c>
    </row>
    <row r="6035" spans="1:18" s="28" customFormat="1" ht="24" x14ac:dyDescent="0.2">
      <c r="A6035" s="748" t="s">
        <v>16441</v>
      </c>
      <c r="B6035" s="748" t="s">
        <v>515</v>
      </c>
      <c r="C6035" s="748" t="s">
        <v>16442</v>
      </c>
      <c r="D6035" s="749" t="s">
        <v>16443</v>
      </c>
      <c r="E6035" s="750">
        <v>2000</v>
      </c>
      <c r="F6035" s="748" t="s">
        <v>16511</v>
      </c>
      <c r="G6035" s="749" t="s">
        <v>16512</v>
      </c>
      <c r="H6035" s="749" t="s">
        <v>16459</v>
      </c>
      <c r="I6035" s="753" t="s">
        <v>520</v>
      </c>
      <c r="J6035" s="752" t="s">
        <v>686</v>
      </c>
      <c r="K6035" s="762">
        <v>0</v>
      </c>
      <c r="L6035" s="762">
        <v>12</v>
      </c>
      <c r="M6035" s="763">
        <v>26760</v>
      </c>
      <c r="N6035" s="762">
        <v>0</v>
      </c>
      <c r="O6035" s="762">
        <v>6</v>
      </c>
      <c r="P6035" s="763">
        <v>12934.66</v>
      </c>
      <c r="Q6035" s="762">
        <v>0</v>
      </c>
      <c r="R6035" s="762">
        <v>12</v>
      </c>
    </row>
    <row r="6036" spans="1:18" s="28" customFormat="1" ht="24" x14ac:dyDescent="0.2">
      <c r="A6036" s="748" t="s">
        <v>16441</v>
      </c>
      <c r="B6036" s="748" t="s">
        <v>515</v>
      </c>
      <c r="C6036" s="748" t="s">
        <v>16442</v>
      </c>
      <c r="D6036" s="749" t="s">
        <v>16513</v>
      </c>
      <c r="E6036" s="750">
        <v>8000</v>
      </c>
      <c r="F6036" s="748" t="s">
        <v>16514</v>
      </c>
      <c r="G6036" s="749" t="s">
        <v>16515</v>
      </c>
      <c r="H6036" s="754" t="s">
        <v>16516</v>
      </c>
      <c r="I6036" s="753" t="s">
        <v>520</v>
      </c>
      <c r="J6036" s="752" t="s">
        <v>528</v>
      </c>
      <c r="K6036" s="762">
        <v>0</v>
      </c>
      <c r="L6036" s="762">
        <v>12</v>
      </c>
      <c r="M6036" s="763">
        <v>99213.60000000002</v>
      </c>
      <c r="N6036" s="762">
        <v>0</v>
      </c>
      <c r="O6036" s="762">
        <v>6</v>
      </c>
      <c r="P6036" s="763">
        <v>49200.600000000006</v>
      </c>
      <c r="Q6036" s="762">
        <v>0</v>
      </c>
      <c r="R6036" s="762">
        <v>12</v>
      </c>
    </row>
    <row r="6037" spans="1:18" s="28" customFormat="1" ht="24" x14ac:dyDescent="0.2">
      <c r="A6037" s="748" t="s">
        <v>16441</v>
      </c>
      <c r="B6037" s="748" t="s">
        <v>515</v>
      </c>
      <c r="C6037" s="748" t="s">
        <v>16442</v>
      </c>
      <c r="D6037" s="749" t="s">
        <v>1112</v>
      </c>
      <c r="E6037" s="750">
        <v>3000</v>
      </c>
      <c r="F6037" s="748" t="s">
        <v>16517</v>
      </c>
      <c r="G6037" s="749" t="s">
        <v>16518</v>
      </c>
      <c r="H6037" s="754" t="s">
        <v>3924</v>
      </c>
      <c r="I6037" s="753" t="s">
        <v>16447</v>
      </c>
      <c r="J6037" s="752" t="s">
        <v>16448</v>
      </c>
      <c r="K6037" s="762">
        <v>0</v>
      </c>
      <c r="L6037" s="762">
        <v>12</v>
      </c>
      <c r="M6037" s="763">
        <v>39213.600000000006</v>
      </c>
      <c r="N6037" s="762">
        <v>0</v>
      </c>
      <c r="O6037" s="762">
        <v>2</v>
      </c>
      <c r="P6037" s="763">
        <v>6455.4</v>
      </c>
      <c r="Q6037" s="762">
        <v>0</v>
      </c>
      <c r="R6037" s="762">
        <v>12</v>
      </c>
    </row>
    <row r="6038" spans="1:18" s="28" customFormat="1" ht="48" x14ac:dyDescent="0.2">
      <c r="A6038" s="748" t="s">
        <v>16441</v>
      </c>
      <c r="B6038" s="748" t="s">
        <v>515</v>
      </c>
      <c r="C6038" s="748" t="s">
        <v>16442</v>
      </c>
      <c r="D6038" s="749" t="s">
        <v>558</v>
      </c>
      <c r="E6038" s="750">
        <v>3500</v>
      </c>
      <c r="F6038" s="748" t="s">
        <v>16519</v>
      </c>
      <c r="G6038" s="749" t="s">
        <v>16520</v>
      </c>
      <c r="H6038" s="749" t="s">
        <v>16521</v>
      </c>
      <c r="I6038" s="751" t="s">
        <v>16447</v>
      </c>
      <c r="J6038" s="752" t="s">
        <v>16448</v>
      </c>
      <c r="K6038" s="762">
        <v>0</v>
      </c>
      <c r="L6038" s="762">
        <v>12</v>
      </c>
      <c r="M6038" s="763">
        <v>45213.600000000006</v>
      </c>
      <c r="N6038" s="762">
        <v>0</v>
      </c>
      <c r="O6038" s="762">
        <v>6</v>
      </c>
      <c r="P6038" s="763">
        <v>22200.6</v>
      </c>
      <c r="Q6038" s="762">
        <v>0</v>
      </c>
      <c r="R6038" s="762">
        <v>12</v>
      </c>
    </row>
    <row r="6039" spans="1:18" s="28" customFormat="1" ht="24" x14ac:dyDescent="0.2">
      <c r="A6039" s="748" t="s">
        <v>16441</v>
      </c>
      <c r="B6039" s="748" t="s">
        <v>515</v>
      </c>
      <c r="C6039" s="748" t="s">
        <v>16442</v>
      </c>
      <c r="D6039" s="749" t="s">
        <v>16443</v>
      </c>
      <c r="E6039" s="750">
        <v>2000</v>
      </c>
      <c r="F6039" s="748" t="s">
        <v>16522</v>
      </c>
      <c r="G6039" s="749" t="s">
        <v>16523</v>
      </c>
      <c r="H6039" s="749" t="s">
        <v>5166</v>
      </c>
      <c r="I6039" s="751" t="s">
        <v>16475</v>
      </c>
      <c r="J6039" s="752" t="s">
        <v>16448</v>
      </c>
      <c r="K6039" s="762">
        <v>0</v>
      </c>
      <c r="L6039" s="762">
        <v>2</v>
      </c>
      <c r="M6039" s="763">
        <v>4390.47</v>
      </c>
      <c r="N6039" s="762">
        <v>0</v>
      </c>
      <c r="O6039" s="762">
        <v>0</v>
      </c>
      <c r="P6039" s="763">
        <v>0</v>
      </c>
      <c r="Q6039" s="762">
        <v>0</v>
      </c>
      <c r="R6039" s="762">
        <v>12</v>
      </c>
    </row>
    <row r="6040" spans="1:18" s="28" customFormat="1" ht="24" x14ac:dyDescent="0.2">
      <c r="A6040" s="748" t="s">
        <v>16441</v>
      </c>
      <c r="B6040" s="748" t="s">
        <v>515</v>
      </c>
      <c r="C6040" s="748" t="s">
        <v>16442</v>
      </c>
      <c r="D6040" s="749" t="s">
        <v>5062</v>
      </c>
      <c r="E6040" s="750">
        <v>8000</v>
      </c>
      <c r="F6040" s="748" t="s">
        <v>16524</v>
      </c>
      <c r="G6040" s="749" t="s">
        <v>16525</v>
      </c>
      <c r="H6040" s="749" t="s">
        <v>16516</v>
      </c>
      <c r="I6040" s="753" t="s">
        <v>520</v>
      </c>
      <c r="J6040" s="752" t="s">
        <v>528</v>
      </c>
      <c r="K6040" s="762">
        <v>0</v>
      </c>
      <c r="L6040" s="762">
        <v>12</v>
      </c>
      <c r="M6040" s="763">
        <v>99213.60000000002</v>
      </c>
      <c r="N6040" s="762">
        <v>0</v>
      </c>
      <c r="O6040" s="762">
        <v>6</v>
      </c>
      <c r="P6040" s="763">
        <v>49200.600000000006</v>
      </c>
      <c r="Q6040" s="762">
        <v>0</v>
      </c>
      <c r="R6040" s="762">
        <v>12</v>
      </c>
    </row>
    <row r="6041" spans="1:18" s="28" customFormat="1" ht="24" x14ac:dyDescent="0.2">
      <c r="A6041" s="748" t="s">
        <v>16441</v>
      </c>
      <c r="B6041" s="748" t="s">
        <v>515</v>
      </c>
      <c r="C6041" s="748" t="s">
        <v>16442</v>
      </c>
      <c r="D6041" s="749" t="s">
        <v>3093</v>
      </c>
      <c r="E6041" s="750">
        <v>10000</v>
      </c>
      <c r="F6041" s="748" t="s">
        <v>16526</v>
      </c>
      <c r="G6041" s="749" t="s">
        <v>16527</v>
      </c>
      <c r="H6041" s="754" t="s">
        <v>16516</v>
      </c>
      <c r="I6041" s="753" t="s">
        <v>520</v>
      </c>
      <c r="J6041" s="752" t="s">
        <v>528</v>
      </c>
      <c r="K6041" s="762">
        <v>0</v>
      </c>
      <c r="L6041" s="762">
        <v>12</v>
      </c>
      <c r="M6041" s="763">
        <v>123213.60000000002</v>
      </c>
      <c r="N6041" s="762">
        <v>0</v>
      </c>
      <c r="O6041" s="762">
        <v>6</v>
      </c>
      <c r="P6041" s="763">
        <v>61200.600000000006</v>
      </c>
      <c r="Q6041" s="762">
        <v>0</v>
      </c>
      <c r="R6041" s="762">
        <v>12</v>
      </c>
    </row>
    <row r="6042" spans="1:18" s="28" customFormat="1" ht="24" x14ac:dyDescent="0.2">
      <c r="A6042" s="748" t="s">
        <v>16441</v>
      </c>
      <c r="B6042" s="748" t="s">
        <v>515</v>
      </c>
      <c r="C6042" s="748" t="s">
        <v>16442</v>
      </c>
      <c r="D6042" s="749" t="s">
        <v>16443</v>
      </c>
      <c r="E6042" s="750">
        <v>2000</v>
      </c>
      <c r="F6042" s="748" t="s">
        <v>16528</v>
      </c>
      <c r="G6042" s="749" t="s">
        <v>16529</v>
      </c>
      <c r="H6042" s="749" t="s">
        <v>1569</v>
      </c>
      <c r="I6042" s="751" t="s">
        <v>16447</v>
      </c>
      <c r="J6042" s="752" t="s">
        <v>16448</v>
      </c>
      <c r="K6042" s="762">
        <v>0</v>
      </c>
      <c r="L6042" s="762">
        <v>12</v>
      </c>
      <c r="M6042" s="763">
        <v>26760</v>
      </c>
      <c r="N6042" s="762">
        <v>0</v>
      </c>
      <c r="O6042" s="762">
        <v>6</v>
      </c>
      <c r="P6042" s="763">
        <v>12697.869999999999</v>
      </c>
      <c r="Q6042" s="762">
        <v>0</v>
      </c>
      <c r="R6042" s="762">
        <v>12</v>
      </c>
    </row>
    <row r="6043" spans="1:18" s="28" customFormat="1" ht="24" x14ac:dyDescent="0.2">
      <c r="A6043" s="748" t="s">
        <v>16441</v>
      </c>
      <c r="B6043" s="748" t="s">
        <v>515</v>
      </c>
      <c r="C6043" s="748" t="s">
        <v>16442</v>
      </c>
      <c r="D6043" s="749" t="s">
        <v>16443</v>
      </c>
      <c r="E6043" s="750">
        <v>2000</v>
      </c>
      <c r="F6043" s="748" t="s">
        <v>16530</v>
      </c>
      <c r="G6043" s="749" t="s">
        <v>16531</v>
      </c>
      <c r="H6043" s="749" t="s">
        <v>1569</v>
      </c>
      <c r="I6043" s="751" t="s">
        <v>16447</v>
      </c>
      <c r="J6043" s="752" t="s">
        <v>16448</v>
      </c>
      <c r="K6043" s="762">
        <v>0</v>
      </c>
      <c r="L6043" s="762">
        <v>12</v>
      </c>
      <c r="M6043" s="763">
        <v>26760</v>
      </c>
      <c r="N6043" s="762">
        <v>0</v>
      </c>
      <c r="O6043" s="762">
        <v>6</v>
      </c>
      <c r="P6043" s="763">
        <v>13080</v>
      </c>
      <c r="Q6043" s="762">
        <v>0</v>
      </c>
      <c r="R6043" s="762">
        <v>12</v>
      </c>
    </row>
    <row r="6044" spans="1:18" s="28" customFormat="1" ht="36" x14ac:dyDescent="0.2">
      <c r="A6044" s="748" t="s">
        <v>16441</v>
      </c>
      <c r="B6044" s="748" t="s">
        <v>515</v>
      </c>
      <c r="C6044" s="748" t="s">
        <v>16442</v>
      </c>
      <c r="D6044" s="749" t="s">
        <v>16443</v>
      </c>
      <c r="E6044" s="750">
        <v>2000</v>
      </c>
      <c r="F6044" s="748" t="s">
        <v>16532</v>
      </c>
      <c r="G6044" s="749" t="s">
        <v>16533</v>
      </c>
      <c r="H6044" s="749" t="s">
        <v>2604</v>
      </c>
      <c r="I6044" s="753" t="s">
        <v>16447</v>
      </c>
      <c r="J6044" s="752" t="s">
        <v>16448</v>
      </c>
      <c r="K6044" s="762">
        <v>1</v>
      </c>
      <c r="L6044" s="762">
        <v>4</v>
      </c>
      <c r="M6044" s="763">
        <v>8698.4700000000012</v>
      </c>
      <c r="N6044" s="762">
        <v>0</v>
      </c>
      <c r="O6044" s="762">
        <v>0</v>
      </c>
      <c r="P6044" s="763">
        <v>0</v>
      </c>
      <c r="Q6044" s="762">
        <v>0</v>
      </c>
      <c r="R6044" s="762">
        <v>12</v>
      </c>
    </row>
    <row r="6045" spans="1:18" s="28" customFormat="1" ht="24" x14ac:dyDescent="0.2">
      <c r="A6045" s="748" t="s">
        <v>16441</v>
      </c>
      <c r="B6045" s="748" t="s">
        <v>515</v>
      </c>
      <c r="C6045" s="748" t="s">
        <v>16442</v>
      </c>
      <c r="D6045" s="749" t="s">
        <v>558</v>
      </c>
      <c r="E6045" s="750">
        <v>4000</v>
      </c>
      <c r="F6045" s="748" t="s">
        <v>16534</v>
      </c>
      <c r="G6045" s="749" t="s">
        <v>16535</v>
      </c>
      <c r="H6045" s="754" t="s">
        <v>565</v>
      </c>
      <c r="I6045" s="753" t="s">
        <v>520</v>
      </c>
      <c r="J6045" s="752" t="s">
        <v>528</v>
      </c>
      <c r="K6045" s="762">
        <v>0</v>
      </c>
      <c r="L6045" s="762">
        <v>12</v>
      </c>
      <c r="M6045" s="763">
        <v>51213.600000000013</v>
      </c>
      <c r="N6045" s="762">
        <v>0</v>
      </c>
      <c r="O6045" s="762">
        <v>6</v>
      </c>
      <c r="P6045" s="763">
        <v>25200.6</v>
      </c>
      <c r="Q6045" s="762">
        <v>0</v>
      </c>
      <c r="R6045" s="762">
        <v>12</v>
      </c>
    </row>
    <row r="6046" spans="1:18" s="28" customFormat="1" ht="36" x14ac:dyDescent="0.2">
      <c r="A6046" s="748" t="s">
        <v>16441</v>
      </c>
      <c r="B6046" s="748" t="s">
        <v>515</v>
      </c>
      <c r="C6046" s="748" t="s">
        <v>16442</v>
      </c>
      <c r="D6046" s="749" t="s">
        <v>16536</v>
      </c>
      <c r="E6046" s="750">
        <v>1500</v>
      </c>
      <c r="F6046" s="748" t="s">
        <v>16537</v>
      </c>
      <c r="G6046" s="749" t="s">
        <v>16538</v>
      </c>
      <c r="H6046" s="754" t="s">
        <v>16462</v>
      </c>
      <c r="I6046" s="753" t="s">
        <v>16447</v>
      </c>
      <c r="J6046" s="752" t="s">
        <v>16447</v>
      </c>
      <c r="K6046" s="762">
        <v>0</v>
      </c>
      <c r="L6046" s="762">
        <v>12</v>
      </c>
      <c r="M6046" s="763">
        <v>20220</v>
      </c>
      <c r="N6046" s="762">
        <v>0</v>
      </c>
      <c r="O6046" s="762">
        <v>6</v>
      </c>
      <c r="P6046" s="763">
        <v>9810</v>
      </c>
      <c r="Q6046" s="762">
        <v>0</v>
      </c>
      <c r="R6046" s="762">
        <v>0</v>
      </c>
    </row>
    <row r="6047" spans="1:18" s="28" customFormat="1" ht="24" x14ac:dyDescent="0.2">
      <c r="A6047" s="748" t="s">
        <v>16441</v>
      </c>
      <c r="B6047" s="748" t="s">
        <v>515</v>
      </c>
      <c r="C6047" s="748" t="s">
        <v>16442</v>
      </c>
      <c r="D6047" s="749" t="s">
        <v>16539</v>
      </c>
      <c r="E6047" s="750">
        <v>1500</v>
      </c>
      <c r="F6047" s="748" t="s">
        <v>16540</v>
      </c>
      <c r="G6047" s="749" t="s">
        <v>16541</v>
      </c>
      <c r="H6047" s="749" t="s">
        <v>571</v>
      </c>
      <c r="I6047" s="751" t="s">
        <v>16447</v>
      </c>
      <c r="J6047" s="752" t="s">
        <v>16447</v>
      </c>
      <c r="K6047" s="762">
        <v>0</v>
      </c>
      <c r="L6047" s="762">
        <v>12</v>
      </c>
      <c r="M6047" s="763">
        <v>20220</v>
      </c>
      <c r="N6047" s="762">
        <v>0</v>
      </c>
      <c r="O6047" s="762">
        <v>6</v>
      </c>
      <c r="P6047" s="763">
        <v>9839.380000000001</v>
      </c>
      <c r="Q6047" s="762">
        <v>0</v>
      </c>
      <c r="R6047" s="762">
        <v>12</v>
      </c>
    </row>
    <row r="6048" spans="1:18" s="28" customFormat="1" ht="24" x14ac:dyDescent="0.2">
      <c r="A6048" s="748" t="s">
        <v>16441</v>
      </c>
      <c r="B6048" s="748" t="s">
        <v>515</v>
      </c>
      <c r="C6048" s="748" t="s">
        <v>16442</v>
      </c>
      <c r="D6048" s="749" t="s">
        <v>16542</v>
      </c>
      <c r="E6048" s="750">
        <v>9000</v>
      </c>
      <c r="F6048" s="748" t="s">
        <v>16543</v>
      </c>
      <c r="G6048" s="749" t="s">
        <v>16544</v>
      </c>
      <c r="H6048" s="749" t="s">
        <v>16459</v>
      </c>
      <c r="I6048" s="751" t="s">
        <v>520</v>
      </c>
      <c r="J6048" s="752" t="s">
        <v>686</v>
      </c>
      <c r="K6048" s="762">
        <v>0</v>
      </c>
      <c r="L6048" s="762">
        <v>12</v>
      </c>
      <c r="M6048" s="763">
        <v>111213.60000000002</v>
      </c>
      <c r="N6048" s="762">
        <v>0</v>
      </c>
      <c r="O6048" s="762">
        <v>6</v>
      </c>
      <c r="P6048" s="763">
        <v>55200.600000000006</v>
      </c>
      <c r="Q6048" s="762">
        <v>0</v>
      </c>
      <c r="R6048" s="762">
        <v>12</v>
      </c>
    </row>
    <row r="6049" spans="1:18" s="28" customFormat="1" ht="24" x14ac:dyDescent="0.2">
      <c r="A6049" s="748" t="s">
        <v>16441</v>
      </c>
      <c r="B6049" s="748" t="s">
        <v>515</v>
      </c>
      <c r="C6049" s="748" t="s">
        <v>16442</v>
      </c>
      <c r="D6049" s="749" t="s">
        <v>16472</v>
      </c>
      <c r="E6049" s="750">
        <v>1500</v>
      </c>
      <c r="F6049" s="748" t="s">
        <v>16545</v>
      </c>
      <c r="G6049" s="749" t="s">
        <v>16546</v>
      </c>
      <c r="H6049" s="749" t="s">
        <v>571</v>
      </c>
      <c r="I6049" s="753" t="s">
        <v>16447</v>
      </c>
      <c r="J6049" s="752" t="s">
        <v>16447</v>
      </c>
      <c r="K6049" s="762">
        <v>0</v>
      </c>
      <c r="L6049" s="762">
        <v>12</v>
      </c>
      <c r="M6049" s="763">
        <v>20220</v>
      </c>
      <c r="N6049" s="762">
        <v>0</v>
      </c>
      <c r="O6049" s="762">
        <v>6</v>
      </c>
      <c r="P6049" s="763">
        <v>9810</v>
      </c>
      <c r="Q6049" s="762">
        <v>0</v>
      </c>
      <c r="R6049" s="762">
        <v>12</v>
      </c>
    </row>
    <row r="6050" spans="1:18" s="28" customFormat="1" ht="36" x14ac:dyDescent="0.2">
      <c r="A6050" s="748" t="s">
        <v>16441</v>
      </c>
      <c r="B6050" s="748" t="s">
        <v>515</v>
      </c>
      <c r="C6050" s="748" t="s">
        <v>16442</v>
      </c>
      <c r="D6050" s="749" t="s">
        <v>773</v>
      </c>
      <c r="E6050" s="750">
        <v>3500</v>
      </c>
      <c r="F6050" s="748" t="s">
        <v>16547</v>
      </c>
      <c r="G6050" s="749" t="s">
        <v>16548</v>
      </c>
      <c r="H6050" s="754" t="s">
        <v>918</v>
      </c>
      <c r="I6050" s="753" t="s">
        <v>16447</v>
      </c>
      <c r="J6050" s="752" t="s">
        <v>16448</v>
      </c>
      <c r="K6050" s="762">
        <v>0</v>
      </c>
      <c r="L6050" s="762">
        <v>12</v>
      </c>
      <c r="M6050" s="763">
        <v>45213.600000000006</v>
      </c>
      <c r="N6050" s="762">
        <v>0</v>
      </c>
      <c r="O6050" s="762">
        <v>6</v>
      </c>
      <c r="P6050" s="763">
        <v>22083.929999999997</v>
      </c>
      <c r="Q6050" s="762">
        <v>0</v>
      </c>
      <c r="R6050" s="762">
        <v>12</v>
      </c>
    </row>
    <row r="6051" spans="1:18" s="28" customFormat="1" ht="24" x14ac:dyDescent="0.2">
      <c r="A6051" s="748" t="s">
        <v>16441</v>
      </c>
      <c r="B6051" s="748" t="s">
        <v>515</v>
      </c>
      <c r="C6051" s="748" t="s">
        <v>16442</v>
      </c>
      <c r="D6051" s="749" t="s">
        <v>1293</v>
      </c>
      <c r="E6051" s="750">
        <v>1800</v>
      </c>
      <c r="F6051" s="748" t="s">
        <v>16549</v>
      </c>
      <c r="G6051" s="749" t="s">
        <v>16550</v>
      </c>
      <c r="H6051" s="749" t="s">
        <v>571</v>
      </c>
      <c r="I6051" s="751" t="s">
        <v>16447</v>
      </c>
      <c r="J6051" s="752" t="s">
        <v>16447</v>
      </c>
      <c r="K6051" s="762">
        <v>0</v>
      </c>
      <c r="L6051" s="762">
        <v>12</v>
      </c>
      <c r="M6051" s="763">
        <v>24144</v>
      </c>
      <c r="N6051" s="762">
        <v>0</v>
      </c>
      <c r="O6051" s="762">
        <v>6</v>
      </c>
      <c r="P6051" s="763">
        <v>11787.73</v>
      </c>
      <c r="Q6051" s="762">
        <v>0</v>
      </c>
      <c r="R6051" s="762">
        <v>12</v>
      </c>
    </row>
    <row r="6052" spans="1:18" s="28" customFormat="1" ht="36" x14ac:dyDescent="0.2">
      <c r="A6052" s="748" t="s">
        <v>16441</v>
      </c>
      <c r="B6052" s="748" t="s">
        <v>515</v>
      </c>
      <c r="C6052" s="748" t="s">
        <v>16442</v>
      </c>
      <c r="D6052" s="749" t="s">
        <v>16443</v>
      </c>
      <c r="E6052" s="750">
        <v>2000</v>
      </c>
      <c r="F6052" s="748" t="s">
        <v>16551</v>
      </c>
      <c r="G6052" s="749" t="s">
        <v>16552</v>
      </c>
      <c r="H6052" s="749" t="s">
        <v>2604</v>
      </c>
      <c r="I6052" s="751" t="s">
        <v>16447</v>
      </c>
      <c r="J6052" s="752" t="s">
        <v>16448</v>
      </c>
      <c r="K6052" s="762">
        <v>0</v>
      </c>
      <c r="L6052" s="762">
        <v>12</v>
      </c>
      <c r="M6052" s="763">
        <v>26760</v>
      </c>
      <c r="N6052" s="762">
        <v>0</v>
      </c>
      <c r="O6052" s="762">
        <v>6</v>
      </c>
      <c r="P6052" s="763">
        <v>13080</v>
      </c>
      <c r="Q6052" s="762">
        <v>0</v>
      </c>
      <c r="R6052" s="762">
        <v>12</v>
      </c>
    </row>
    <row r="6053" spans="1:18" s="28" customFormat="1" ht="24" x14ac:dyDescent="0.2">
      <c r="A6053" s="748" t="s">
        <v>16441</v>
      </c>
      <c r="B6053" s="748" t="s">
        <v>515</v>
      </c>
      <c r="C6053" s="748" t="s">
        <v>16442</v>
      </c>
      <c r="D6053" s="749" t="s">
        <v>814</v>
      </c>
      <c r="E6053" s="750">
        <v>8000</v>
      </c>
      <c r="F6053" s="748" t="s">
        <v>16553</v>
      </c>
      <c r="G6053" s="749" t="s">
        <v>16554</v>
      </c>
      <c r="H6053" s="749" t="s">
        <v>16516</v>
      </c>
      <c r="I6053" s="753" t="s">
        <v>520</v>
      </c>
      <c r="J6053" s="752" t="s">
        <v>528</v>
      </c>
      <c r="K6053" s="762">
        <v>0</v>
      </c>
      <c r="L6053" s="762">
        <v>1</v>
      </c>
      <c r="M6053" s="763">
        <v>8217.7999999999993</v>
      </c>
      <c r="N6053" s="762">
        <v>0</v>
      </c>
      <c r="O6053" s="762">
        <v>0</v>
      </c>
      <c r="P6053" s="763">
        <v>0</v>
      </c>
      <c r="Q6053" s="762">
        <v>0</v>
      </c>
      <c r="R6053" s="762">
        <v>12</v>
      </c>
    </row>
    <row r="6054" spans="1:18" s="28" customFormat="1" ht="48" x14ac:dyDescent="0.2">
      <c r="A6054" s="748" t="s">
        <v>16441</v>
      </c>
      <c r="B6054" s="748" t="s">
        <v>515</v>
      </c>
      <c r="C6054" s="748" t="s">
        <v>16442</v>
      </c>
      <c r="D6054" s="749" t="s">
        <v>16443</v>
      </c>
      <c r="E6054" s="750">
        <v>2000</v>
      </c>
      <c r="F6054" s="748" t="s">
        <v>16555</v>
      </c>
      <c r="G6054" s="749" t="s">
        <v>16556</v>
      </c>
      <c r="H6054" s="754" t="s">
        <v>624</v>
      </c>
      <c r="I6054" s="753" t="s">
        <v>16447</v>
      </c>
      <c r="J6054" s="752" t="s">
        <v>16448</v>
      </c>
      <c r="K6054" s="762">
        <v>0</v>
      </c>
      <c r="L6054" s="762">
        <v>12</v>
      </c>
      <c r="M6054" s="763">
        <v>26614.66</v>
      </c>
      <c r="N6054" s="762">
        <v>0</v>
      </c>
      <c r="O6054" s="762">
        <v>6</v>
      </c>
      <c r="P6054" s="763">
        <v>12789.32</v>
      </c>
      <c r="Q6054" s="762">
        <v>0</v>
      </c>
      <c r="R6054" s="762">
        <v>12</v>
      </c>
    </row>
    <row r="6055" spans="1:18" s="28" customFormat="1" ht="36" x14ac:dyDescent="0.2">
      <c r="A6055" s="748" t="s">
        <v>16441</v>
      </c>
      <c r="B6055" s="748" t="s">
        <v>515</v>
      </c>
      <c r="C6055" s="748" t="s">
        <v>16442</v>
      </c>
      <c r="D6055" s="749" t="s">
        <v>558</v>
      </c>
      <c r="E6055" s="750">
        <v>3500</v>
      </c>
      <c r="F6055" s="748" t="s">
        <v>16557</v>
      </c>
      <c r="G6055" s="749" t="s">
        <v>16558</v>
      </c>
      <c r="H6055" s="754" t="s">
        <v>16446</v>
      </c>
      <c r="I6055" s="753" t="s">
        <v>16447</v>
      </c>
      <c r="J6055" s="752" t="s">
        <v>16448</v>
      </c>
      <c r="K6055" s="762">
        <v>0</v>
      </c>
      <c r="L6055" s="762">
        <v>12</v>
      </c>
      <c r="M6055" s="763">
        <v>45213.600000000006</v>
      </c>
      <c r="N6055" s="762">
        <v>0</v>
      </c>
      <c r="O6055" s="762">
        <v>6</v>
      </c>
      <c r="P6055" s="763">
        <v>22272.6</v>
      </c>
      <c r="Q6055" s="762">
        <v>0</v>
      </c>
      <c r="R6055" s="762">
        <v>12</v>
      </c>
    </row>
    <row r="6056" spans="1:18" s="28" customFormat="1" ht="36" x14ac:dyDescent="0.2">
      <c r="A6056" s="748" t="s">
        <v>16441</v>
      </c>
      <c r="B6056" s="748" t="s">
        <v>515</v>
      </c>
      <c r="C6056" s="748" t="s">
        <v>16442</v>
      </c>
      <c r="D6056" s="749" t="s">
        <v>16443</v>
      </c>
      <c r="E6056" s="750">
        <v>2000</v>
      </c>
      <c r="F6056" s="748" t="s">
        <v>16559</v>
      </c>
      <c r="G6056" s="749" t="s">
        <v>16560</v>
      </c>
      <c r="H6056" s="749" t="s">
        <v>16462</v>
      </c>
      <c r="I6056" s="751" t="s">
        <v>16447</v>
      </c>
      <c r="J6056" s="752" t="s">
        <v>16447</v>
      </c>
      <c r="K6056" s="762">
        <v>0</v>
      </c>
      <c r="L6056" s="762">
        <v>12</v>
      </c>
      <c r="M6056" s="763">
        <v>26754</v>
      </c>
      <c r="N6056" s="762">
        <v>0</v>
      </c>
      <c r="O6056" s="762">
        <v>6</v>
      </c>
      <c r="P6056" s="763">
        <v>13124.11</v>
      </c>
      <c r="Q6056" s="762">
        <v>0</v>
      </c>
      <c r="R6056" s="762">
        <v>12</v>
      </c>
    </row>
    <row r="6057" spans="1:18" s="28" customFormat="1" ht="36" x14ac:dyDescent="0.2">
      <c r="A6057" s="748" t="s">
        <v>16441</v>
      </c>
      <c r="B6057" s="748" t="s">
        <v>515</v>
      </c>
      <c r="C6057" s="748" t="s">
        <v>16442</v>
      </c>
      <c r="D6057" s="749" t="s">
        <v>16561</v>
      </c>
      <c r="E6057" s="750">
        <v>7000</v>
      </c>
      <c r="F6057" s="748" t="s">
        <v>16562</v>
      </c>
      <c r="G6057" s="749" t="s">
        <v>16563</v>
      </c>
      <c r="H6057" s="749" t="s">
        <v>16564</v>
      </c>
      <c r="I6057" s="751" t="s">
        <v>520</v>
      </c>
      <c r="J6057" s="752" t="s">
        <v>528</v>
      </c>
      <c r="K6057" s="762">
        <v>0</v>
      </c>
      <c r="L6057" s="762">
        <v>12</v>
      </c>
      <c r="M6057" s="763">
        <v>87213.60000000002</v>
      </c>
      <c r="N6057" s="762">
        <v>0</v>
      </c>
      <c r="O6057" s="762">
        <v>6</v>
      </c>
      <c r="P6057" s="763">
        <v>43200.600000000006</v>
      </c>
      <c r="Q6057" s="762">
        <v>0</v>
      </c>
      <c r="R6057" s="762">
        <v>12</v>
      </c>
    </row>
    <row r="6058" spans="1:18" s="28" customFormat="1" ht="24" x14ac:dyDescent="0.2">
      <c r="A6058" s="748" t="s">
        <v>16441</v>
      </c>
      <c r="B6058" s="748" t="s">
        <v>515</v>
      </c>
      <c r="C6058" s="748" t="s">
        <v>16442</v>
      </c>
      <c r="D6058" s="749" t="s">
        <v>16443</v>
      </c>
      <c r="E6058" s="750">
        <v>2000</v>
      </c>
      <c r="F6058" s="748" t="s">
        <v>16565</v>
      </c>
      <c r="G6058" s="749" t="s">
        <v>16566</v>
      </c>
      <c r="H6058" s="749" t="s">
        <v>16451</v>
      </c>
      <c r="I6058" s="753" t="s">
        <v>520</v>
      </c>
      <c r="J6058" s="752" t="s">
        <v>686</v>
      </c>
      <c r="K6058" s="762">
        <v>0</v>
      </c>
      <c r="L6058" s="762">
        <v>12</v>
      </c>
      <c r="M6058" s="763">
        <v>26760</v>
      </c>
      <c r="N6058" s="762">
        <v>0</v>
      </c>
      <c r="O6058" s="762">
        <v>6</v>
      </c>
      <c r="P6058" s="763">
        <v>13080</v>
      </c>
      <c r="Q6058" s="762">
        <v>0</v>
      </c>
      <c r="R6058" s="762">
        <v>12</v>
      </c>
    </row>
    <row r="6059" spans="1:18" s="28" customFormat="1" ht="24" x14ac:dyDescent="0.2">
      <c r="A6059" s="748" t="s">
        <v>16441</v>
      </c>
      <c r="B6059" s="748" t="s">
        <v>515</v>
      </c>
      <c r="C6059" s="748" t="s">
        <v>16442</v>
      </c>
      <c r="D6059" s="749" t="s">
        <v>16567</v>
      </c>
      <c r="E6059" s="750">
        <v>6500</v>
      </c>
      <c r="F6059" s="748" t="s">
        <v>16568</v>
      </c>
      <c r="G6059" s="749" t="s">
        <v>16569</v>
      </c>
      <c r="H6059" s="754" t="s">
        <v>16451</v>
      </c>
      <c r="I6059" s="753" t="s">
        <v>520</v>
      </c>
      <c r="J6059" s="752" t="s">
        <v>686</v>
      </c>
      <c r="K6059" s="762">
        <v>0</v>
      </c>
      <c r="L6059" s="762">
        <v>12</v>
      </c>
      <c r="M6059" s="763">
        <v>81213.60000000002</v>
      </c>
      <c r="N6059" s="762">
        <v>0</v>
      </c>
      <c r="O6059" s="762">
        <v>6</v>
      </c>
      <c r="P6059" s="763">
        <v>40200.600000000006</v>
      </c>
      <c r="Q6059" s="762">
        <v>0</v>
      </c>
      <c r="R6059" s="762">
        <v>12</v>
      </c>
    </row>
    <row r="6060" spans="1:18" s="28" customFormat="1" ht="24" x14ac:dyDescent="0.2">
      <c r="A6060" s="748" t="s">
        <v>16441</v>
      </c>
      <c r="B6060" s="748" t="s">
        <v>515</v>
      </c>
      <c r="C6060" s="748" t="s">
        <v>16442</v>
      </c>
      <c r="D6060" s="749" t="s">
        <v>16443</v>
      </c>
      <c r="E6060" s="750">
        <v>2000</v>
      </c>
      <c r="F6060" s="748" t="s">
        <v>16570</v>
      </c>
      <c r="G6060" s="749" t="s">
        <v>16571</v>
      </c>
      <c r="H6060" s="749" t="s">
        <v>571</v>
      </c>
      <c r="I6060" s="751" t="s">
        <v>16447</v>
      </c>
      <c r="J6060" s="752" t="s">
        <v>16447</v>
      </c>
      <c r="K6060" s="762">
        <v>0</v>
      </c>
      <c r="L6060" s="762">
        <v>12</v>
      </c>
      <c r="M6060" s="763">
        <v>26003.35</v>
      </c>
      <c r="N6060" s="762">
        <v>0</v>
      </c>
      <c r="O6060" s="762">
        <v>6</v>
      </c>
      <c r="P6060" s="763">
        <v>12050.6</v>
      </c>
      <c r="Q6060" s="762">
        <v>0</v>
      </c>
      <c r="R6060" s="762">
        <v>12</v>
      </c>
    </row>
    <row r="6061" spans="1:18" s="28" customFormat="1" ht="24" x14ac:dyDescent="0.2">
      <c r="A6061" s="748" t="s">
        <v>16441</v>
      </c>
      <c r="B6061" s="748" t="s">
        <v>515</v>
      </c>
      <c r="C6061" s="748" t="s">
        <v>16442</v>
      </c>
      <c r="D6061" s="749" t="s">
        <v>16443</v>
      </c>
      <c r="E6061" s="750">
        <v>2000</v>
      </c>
      <c r="F6061" s="748" t="s">
        <v>16572</v>
      </c>
      <c r="G6061" s="749" t="s">
        <v>16573</v>
      </c>
      <c r="H6061" s="749" t="s">
        <v>16574</v>
      </c>
      <c r="I6061" s="751" t="s">
        <v>520</v>
      </c>
      <c r="J6061" s="752" t="s">
        <v>528</v>
      </c>
      <c r="K6061" s="762">
        <v>0</v>
      </c>
      <c r="L6061" s="762">
        <v>12</v>
      </c>
      <c r="M6061" s="763">
        <v>26760</v>
      </c>
      <c r="N6061" s="762">
        <v>0</v>
      </c>
      <c r="O6061" s="762">
        <v>6</v>
      </c>
      <c r="P6061" s="763">
        <v>13080</v>
      </c>
      <c r="Q6061" s="762">
        <v>0</v>
      </c>
      <c r="R6061" s="762">
        <v>12</v>
      </c>
    </row>
    <row r="6062" spans="1:18" s="28" customFormat="1" ht="48" x14ac:dyDescent="0.2">
      <c r="A6062" s="748" t="s">
        <v>16441</v>
      </c>
      <c r="B6062" s="748" t="s">
        <v>515</v>
      </c>
      <c r="C6062" s="748" t="s">
        <v>16442</v>
      </c>
      <c r="D6062" s="749" t="s">
        <v>558</v>
      </c>
      <c r="E6062" s="750">
        <v>1800</v>
      </c>
      <c r="F6062" s="748" t="s">
        <v>16575</v>
      </c>
      <c r="G6062" s="749" t="s">
        <v>16576</v>
      </c>
      <c r="H6062" s="749" t="s">
        <v>624</v>
      </c>
      <c r="I6062" s="753" t="s">
        <v>16447</v>
      </c>
      <c r="J6062" s="752" t="s">
        <v>16448</v>
      </c>
      <c r="K6062" s="762">
        <v>0</v>
      </c>
      <c r="L6062" s="762">
        <v>12</v>
      </c>
      <c r="M6062" s="763">
        <v>24144</v>
      </c>
      <c r="N6062" s="762">
        <v>0</v>
      </c>
      <c r="O6062" s="762">
        <v>6</v>
      </c>
      <c r="P6062" s="763">
        <v>11772</v>
      </c>
      <c r="Q6062" s="762">
        <v>0</v>
      </c>
      <c r="R6062" s="762">
        <v>12</v>
      </c>
    </row>
    <row r="6063" spans="1:18" s="28" customFormat="1" ht="36" x14ac:dyDescent="0.2">
      <c r="A6063" s="748" t="s">
        <v>16441</v>
      </c>
      <c r="B6063" s="748" t="s">
        <v>515</v>
      </c>
      <c r="C6063" s="748" t="s">
        <v>16442</v>
      </c>
      <c r="D6063" s="749" t="s">
        <v>16577</v>
      </c>
      <c r="E6063" s="750">
        <v>6000</v>
      </c>
      <c r="F6063" s="748" t="s">
        <v>16578</v>
      </c>
      <c r="G6063" s="749" t="s">
        <v>16579</v>
      </c>
      <c r="H6063" s="754" t="s">
        <v>16580</v>
      </c>
      <c r="I6063" s="753" t="s">
        <v>520</v>
      </c>
      <c r="J6063" s="752" t="s">
        <v>528</v>
      </c>
      <c r="K6063" s="762">
        <v>1</v>
      </c>
      <c r="L6063" s="762">
        <v>2</v>
      </c>
      <c r="M6063" s="763">
        <v>12128.93</v>
      </c>
      <c r="N6063" s="762">
        <v>0</v>
      </c>
      <c r="O6063" s="762">
        <v>6</v>
      </c>
      <c r="P6063" s="763">
        <v>37200.6</v>
      </c>
      <c r="Q6063" s="762">
        <v>0</v>
      </c>
      <c r="R6063" s="762">
        <v>12</v>
      </c>
    </row>
    <row r="6064" spans="1:18" s="28" customFormat="1" ht="60" x14ac:dyDescent="0.2">
      <c r="A6064" s="748" t="s">
        <v>16441</v>
      </c>
      <c r="B6064" s="748" t="s">
        <v>515</v>
      </c>
      <c r="C6064" s="748" t="s">
        <v>16442</v>
      </c>
      <c r="D6064" s="749" t="s">
        <v>16581</v>
      </c>
      <c r="E6064" s="750">
        <v>9000</v>
      </c>
      <c r="F6064" s="748" t="s">
        <v>16582</v>
      </c>
      <c r="G6064" s="749" t="s">
        <v>16583</v>
      </c>
      <c r="H6064" s="754" t="s">
        <v>16584</v>
      </c>
      <c r="I6064" s="753" t="s">
        <v>520</v>
      </c>
      <c r="J6064" s="752" t="s">
        <v>528</v>
      </c>
      <c r="K6064" s="762">
        <v>0</v>
      </c>
      <c r="L6064" s="762">
        <v>12</v>
      </c>
      <c r="M6064" s="763">
        <v>111213.60000000002</v>
      </c>
      <c r="N6064" s="762">
        <v>0</v>
      </c>
      <c r="O6064" s="762">
        <v>6</v>
      </c>
      <c r="P6064" s="763">
        <v>55200.600000000006</v>
      </c>
      <c r="Q6064" s="762">
        <v>0</v>
      </c>
      <c r="R6064" s="762">
        <v>12</v>
      </c>
    </row>
    <row r="6065" spans="1:18" s="28" customFormat="1" ht="24" x14ac:dyDescent="0.2">
      <c r="A6065" s="748" t="s">
        <v>16441</v>
      </c>
      <c r="B6065" s="748" t="s">
        <v>515</v>
      </c>
      <c r="C6065" s="748" t="s">
        <v>16442</v>
      </c>
      <c r="D6065" s="749" t="s">
        <v>16585</v>
      </c>
      <c r="E6065" s="750">
        <v>2000</v>
      </c>
      <c r="F6065" s="748" t="s">
        <v>16586</v>
      </c>
      <c r="G6065" s="749" t="s">
        <v>16587</v>
      </c>
      <c r="H6065" s="749" t="s">
        <v>16451</v>
      </c>
      <c r="I6065" s="751" t="s">
        <v>520</v>
      </c>
      <c r="J6065" s="752" t="s">
        <v>686</v>
      </c>
      <c r="K6065" s="762">
        <v>0</v>
      </c>
      <c r="L6065" s="762">
        <v>12</v>
      </c>
      <c r="M6065" s="763">
        <v>26760</v>
      </c>
      <c r="N6065" s="762">
        <v>0</v>
      </c>
      <c r="O6065" s="762">
        <v>6</v>
      </c>
      <c r="P6065" s="763">
        <v>13080</v>
      </c>
      <c r="Q6065" s="762">
        <v>0</v>
      </c>
      <c r="R6065" s="762">
        <v>12</v>
      </c>
    </row>
    <row r="6066" spans="1:18" s="28" customFormat="1" ht="24" x14ac:dyDescent="0.2">
      <c r="A6066" s="748" t="s">
        <v>16441</v>
      </c>
      <c r="B6066" s="748" t="s">
        <v>515</v>
      </c>
      <c r="C6066" s="748" t="s">
        <v>16442</v>
      </c>
      <c r="D6066" s="749" t="s">
        <v>519</v>
      </c>
      <c r="E6066" s="750">
        <v>8000</v>
      </c>
      <c r="F6066" s="748" t="s">
        <v>16588</v>
      </c>
      <c r="G6066" s="749" t="s">
        <v>16589</v>
      </c>
      <c r="H6066" s="749" t="s">
        <v>16516</v>
      </c>
      <c r="I6066" s="751" t="s">
        <v>520</v>
      </c>
      <c r="J6066" s="752" t="s">
        <v>528</v>
      </c>
      <c r="K6066" s="762">
        <v>0</v>
      </c>
      <c r="L6066" s="762">
        <v>12</v>
      </c>
      <c r="M6066" s="763">
        <v>98946.930000000008</v>
      </c>
      <c r="N6066" s="762">
        <v>0</v>
      </c>
      <c r="O6066" s="762">
        <v>6</v>
      </c>
      <c r="P6066" s="763">
        <v>49200.600000000006</v>
      </c>
      <c r="Q6066" s="762">
        <v>0</v>
      </c>
      <c r="R6066" s="762">
        <v>12</v>
      </c>
    </row>
    <row r="6067" spans="1:18" s="28" customFormat="1" ht="36" x14ac:dyDescent="0.2">
      <c r="A6067" s="748" t="s">
        <v>16441</v>
      </c>
      <c r="B6067" s="748" t="s">
        <v>515</v>
      </c>
      <c r="C6067" s="748" t="s">
        <v>16442</v>
      </c>
      <c r="D6067" s="749" t="s">
        <v>16443</v>
      </c>
      <c r="E6067" s="750">
        <v>2000</v>
      </c>
      <c r="F6067" s="748" t="s">
        <v>16590</v>
      </c>
      <c r="G6067" s="749" t="s">
        <v>16591</v>
      </c>
      <c r="H6067" s="749" t="s">
        <v>2604</v>
      </c>
      <c r="I6067" s="753" t="s">
        <v>16447</v>
      </c>
      <c r="J6067" s="752" t="s">
        <v>16448</v>
      </c>
      <c r="K6067" s="762">
        <v>0</v>
      </c>
      <c r="L6067" s="762">
        <v>12</v>
      </c>
      <c r="M6067" s="763">
        <v>26760</v>
      </c>
      <c r="N6067" s="762">
        <v>0</v>
      </c>
      <c r="O6067" s="762">
        <v>6</v>
      </c>
      <c r="P6067" s="763">
        <v>13080</v>
      </c>
      <c r="Q6067" s="762">
        <v>0</v>
      </c>
      <c r="R6067" s="762">
        <v>12</v>
      </c>
    </row>
    <row r="6068" spans="1:18" s="28" customFormat="1" ht="24" x14ac:dyDescent="0.2">
      <c r="A6068" s="748" t="s">
        <v>16441</v>
      </c>
      <c r="B6068" s="748" t="s">
        <v>515</v>
      </c>
      <c r="C6068" s="748" t="s">
        <v>16442</v>
      </c>
      <c r="D6068" s="749" t="s">
        <v>16536</v>
      </c>
      <c r="E6068" s="750">
        <v>1500</v>
      </c>
      <c r="F6068" s="748" t="s">
        <v>16592</v>
      </c>
      <c r="G6068" s="749" t="s">
        <v>16593</v>
      </c>
      <c r="H6068" s="754" t="s">
        <v>571</v>
      </c>
      <c r="I6068" s="753" t="s">
        <v>16447</v>
      </c>
      <c r="J6068" s="752" t="s">
        <v>16447</v>
      </c>
      <c r="K6068" s="762">
        <v>0</v>
      </c>
      <c r="L6068" s="762">
        <v>12</v>
      </c>
      <c r="M6068" s="763">
        <v>20111</v>
      </c>
      <c r="N6068" s="762">
        <v>0</v>
      </c>
      <c r="O6068" s="762">
        <v>6</v>
      </c>
      <c r="P6068" s="763">
        <v>9642</v>
      </c>
      <c r="Q6068" s="762">
        <v>0</v>
      </c>
      <c r="R6068" s="762">
        <v>0</v>
      </c>
    </row>
    <row r="6069" spans="1:18" s="28" customFormat="1" ht="36" x14ac:dyDescent="0.2">
      <c r="A6069" s="748" t="s">
        <v>16441</v>
      </c>
      <c r="B6069" s="748" t="s">
        <v>515</v>
      </c>
      <c r="C6069" s="748" t="s">
        <v>16442</v>
      </c>
      <c r="D6069" s="749" t="s">
        <v>16443</v>
      </c>
      <c r="E6069" s="750">
        <v>2000</v>
      </c>
      <c r="F6069" s="748" t="s">
        <v>16594</v>
      </c>
      <c r="G6069" s="749" t="s">
        <v>16595</v>
      </c>
      <c r="H6069" s="749" t="s">
        <v>918</v>
      </c>
      <c r="I6069" s="751" t="s">
        <v>16447</v>
      </c>
      <c r="J6069" s="752" t="s">
        <v>16448</v>
      </c>
      <c r="K6069" s="762">
        <v>0</v>
      </c>
      <c r="L6069" s="762">
        <v>12</v>
      </c>
      <c r="M6069" s="763">
        <v>26384.67</v>
      </c>
      <c r="N6069" s="762">
        <v>0</v>
      </c>
      <c r="O6069" s="762">
        <v>6</v>
      </c>
      <c r="P6069" s="763">
        <v>12492.67</v>
      </c>
      <c r="Q6069" s="762">
        <v>0</v>
      </c>
      <c r="R6069" s="762">
        <v>12</v>
      </c>
    </row>
    <row r="6070" spans="1:18" s="28" customFormat="1" ht="24" x14ac:dyDescent="0.2">
      <c r="A6070" s="748" t="s">
        <v>16441</v>
      </c>
      <c r="B6070" s="748" t="s">
        <v>515</v>
      </c>
      <c r="C6070" s="748" t="s">
        <v>16442</v>
      </c>
      <c r="D6070" s="749" t="s">
        <v>16596</v>
      </c>
      <c r="E6070" s="750">
        <v>8000</v>
      </c>
      <c r="F6070" s="748" t="s">
        <v>16597</v>
      </c>
      <c r="G6070" s="749" t="s">
        <v>16598</v>
      </c>
      <c r="H6070" s="749" t="s">
        <v>16451</v>
      </c>
      <c r="I6070" s="751" t="s">
        <v>520</v>
      </c>
      <c r="J6070" s="752" t="s">
        <v>686</v>
      </c>
      <c r="K6070" s="762">
        <v>0</v>
      </c>
      <c r="L6070" s="762">
        <v>12</v>
      </c>
      <c r="M6070" s="763">
        <v>92739.800000000017</v>
      </c>
      <c r="N6070" s="762">
        <v>0</v>
      </c>
      <c r="O6070" s="762">
        <v>6</v>
      </c>
      <c r="P6070" s="763">
        <v>49200.600000000006</v>
      </c>
      <c r="Q6070" s="762">
        <v>0</v>
      </c>
      <c r="R6070" s="762">
        <v>12</v>
      </c>
    </row>
    <row r="6071" spans="1:18" s="28" customFormat="1" ht="48" x14ac:dyDescent="0.2">
      <c r="A6071" s="748" t="s">
        <v>16441</v>
      </c>
      <c r="B6071" s="748" t="s">
        <v>515</v>
      </c>
      <c r="C6071" s="748" t="s">
        <v>16442</v>
      </c>
      <c r="D6071" s="749" t="s">
        <v>16599</v>
      </c>
      <c r="E6071" s="750">
        <v>14000</v>
      </c>
      <c r="F6071" s="748" t="s">
        <v>16600</v>
      </c>
      <c r="G6071" s="749" t="s">
        <v>16601</v>
      </c>
      <c r="H6071" s="749" t="s">
        <v>16516</v>
      </c>
      <c r="I6071" s="753" t="s">
        <v>520</v>
      </c>
      <c r="J6071" s="752" t="s">
        <v>528</v>
      </c>
      <c r="K6071" s="762">
        <v>0</v>
      </c>
      <c r="L6071" s="762">
        <v>9</v>
      </c>
      <c r="M6071" s="763">
        <v>128260.20000000001</v>
      </c>
      <c r="N6071" s="762">
        <v>0</v>
      </c>
      <c r="O6071" s="762">
        <v>0</v>
      </c>
      <c r="P6071" s="763">
        <v>0</v>
      </c>
      <c r="Q6071" s="762">
        <v>0</v>
      </c>
      <c r="R6071" s="762">
        <v>0</v>
      </c>
    </row>
    <row r="6072" spans="1:18" s="28" customFormat="1" ht="24" x14ac:dyDescent="0.2">
      <c r="A6072" s="748" t="s">
        <v>16441</v>
      </c>
      <c r="B6072" s="748" t="s">
        <v>515</v>
      </c>
      <c r="C6072" s="748" t="s">
        <v>16442</v>
      </c>
      <c r="D6072" s="749" t="s">
        <v>16602</v>
      </c>
      <c r="E6072" s="750">
        <v>3500</v>
      </c>
      <c r="F6072" s="748" t="s">
        <v>16603</v>
      </c>
      <c r="G6072" s="749" t="s">
        <v>16604</v>
      </c>
      <c r="H6072" s="754" t="s">
        <v>16605</v>
      </c>
      <c r="I6072" s="753" t="s">
        <v>520</v>
      </c>
      <c r="J6072" s="752" t="s">
        <v>528</v>
      </c>
      <c r="K6072" s="762">
        <v>0</v>
      </c>
      <c r="L6072" s="762">
        <v>12</v>
      </c>
      <c r="M6072" s="763">
        <v>45213.600000000006</v>
      </c>
      <c r="N6072" s="762">
        <v>0</v>
      </c>
      <c r="O6072" s="762">
        <v>6</v>
      </c>
      <c r="P6072" s="763">
        <v>22200.6</v>
      </c>
      <c r="Q6072" s="762">
        <v>0</v>
      </c>
      <c r="R6072" s="762">
        <v>12</v>
      </c>
    </row>
    <row r="6073" spans="1:18" s="28" customFormat="1" ht="24" x14ac:dyDescent="0.2">
      <c r="A6073" s="748" t="s">
        <v>16441</v>
      </c>
      <c r="B6073" s="748" t="s">
        <v>515</v>
      </c>
      <c r="C6073" s="748" t="s">
        <v>16442</v>
      </c>
      <c r="D6073" s="749" t="s">
        <v>16536</v>
      </c>
      <c r="E6073" s="750">
        <v>1500</v>
      </c>
      <c r="F6073" s="748" t="s">
        <v>16606</v>
      </c>
      <c r="G6073" s="749" t="s">
        <v>16607</v>
      </c>
      <c r="H6073" s="754" t="s">
        <v>1251</v>
      </c>
      <c r="I6073" s="753" t="s">
        <v>16447</v>
      </c>
      <c r="J6073" s="752" t="s">
        <v>16448</v>
      </c>
      <c r="K6073" s="762">
        <v>0</v>
      </c>
      <c r="L6073" s="762">
        <v>12</v>
      </c>
      <c r="M6073" s="763">
        <v>20056.5</v>
      </c>
      <c r="N6073" s="762">
        <v>0</v>
      </c>
      <c r="O6073" s="762">
        <v>6</v>
      </c>
      <c r="P6073" s="763">
        <v>9646.5</v>
      </c>
      <c r="Q6073" s="762">
        <v>0</v>
      </c>
      <c r="R6073" s="762">
        <v>0</v>
      </c>
    </row>
    <row r="6074" spans="1:18" s="28" customFormat="1" ht="36" x14ac:dyDescent="0.2">
      <c r="A6074" s="748" t="s">
        <v>16441</v>
      </c>
      <c r="B6074" s="748" t="s">
        <v>515</v>
      </c>
      <c r="C6074" s="748" t="s">
        <v>16442</v>
      </c>
      <c r="D6074" s="749" t="s">
        <v>16608</v>
      </c>
      <c r="E6074" s="750">
        <v>9000</v>
      </c>
      <c r="F6074" s="748" t="s">
        <v>16609</v>
      </c>
      <c r="G6074" s="749" t="s">
        <v>16610</v>
      </c>
      <c r="H6074" s="749" t="s">
        <v>16584</v>
      </c>
      <c r="I6074" s="751" t="s">
        <v>520</v>
      </c>
      <c r="J6074" s="752" t="s">
        <v>528</v>
      </c>
      <c r="K6074" s="762">
        <v>0</v>
      </c>
      <c r="L6074" s="762">
        <v>12</v>
      </c>
      <c r="M6074" s="763">
        <v>111213.60000000002</v>
      </c>
      <c r="N6074" s="762">
        <v>0</v>
      </c>
      <c r="O6074" s="762">
        <v>6</v>
      </c>
      <c r="P6074" s="763">
        <v>55200.600000000006</v>
      </c>
      <c r="Q6074" s="762">
        <v>0</v>
      </c>
      <c r="R6074" s="762">
        <v>12</v>
      </c>
    </row>
    <row r="6075" spans="1:18" s="28" customFormat="1" ht="36" x14ac:dyDescent="0.2">
      <c r="A6075" s="748" t="s">
        <v>16441</v>
      </c>
      <c r="B6075" s="748" t="s">
        <v>515</v>
      </c>
      <c r="C6075" s="748" t="s">
        <v>16442</v>
      </c>
      <c r="D6075" s="749" t="s">
        <v>16611</v>
      </c>
      <c r="E6075" s="750">
        <v>1800</v>
      </c>
      <c r="F6075" s="748" t="s">
        <v>16612</v>
      </c>
      <c r="G6075" s="749" t="s">
        <v>16613</v>
      </c>
      <c r="H6075" s="749" t="s">
        <v>16614</v>
      </c>
      <c r="I6075" s="751" t="s">
        <v>520</v>
      </c>
      <c r="J6075" s="752" t="s">
        <v>528</v>
      </c>
      <c r="K6075" s="762">
        <v>1</v>
      </c>
      <c r="L6075" s="762">
        <v>2</v>
      </c>
      <c r="M6075" s="763">
        <v>3755.73</v>
      </c>
      <c r="N6075" s="762">
        <v>0</v>
      </c>
      <c r="O6075" s="762">
        <v>6</v>
      </c>
      <c r="P6075" s="763">
        <v>11772</v>
      </c>
      <c r="Q6075" s="762">
        <v>3</v>
      </c>
      <c r="R6075" s="762">
        <v>12</v>
      </c>
    </row>
    <row r="6076" spans="1:18" s="28" customFormat="1" ht="24" x14ac:dyDescent="0.2">
      <c r="A6076" s="748" t="s">
        <v>16441</v>
      </c>
      <c r="B6076" s="748" t="s">
        <v>515</v>
      </c>
      <c r="C6076" s="748" t="s">
        <v>16442</v>
      </c>
      <c r="D6076" s="749" t="s">
        <v>16443</v>
      </c>
      <c r="E6076" s="750">
        <v>2000</v>
      </c>
      <c r="F6076" s="748" t="s">
        <v>16615</v>
      </c>
      <c r="G6076" s="749" t="s">
        <v>16616</v>
      </c>
      <c r="H6076" s="749" t="s">
        <v>565</v>
      </c>
      <c r="I6076" s="753" t="s">
        <v>520</v>
      </c>
      <c r="J6076" s="752" t="s">
        <v>528</v>
      </c>
      <c r="K6076" s="762">
        <v>0</v>
      </c>
      <c r="L6076" s="762">
        <v>2</v>
      </c>
      <c r="M6076" s="763">
        <v>2463.6999999999998</v>
      </c>
      <c r="N6076" s="762">
        <v>0</v>
      </c>
      <c r="O6076" s="762">
        <v>0</v>
      </c>
      <c r="P6076" s="763">
        <v>0</v>
      </c>
      <c r="Q6076" s="762">
        <v>0</v>
      </c>
      <c r="R6076" s="762">
        <v>12</v>
      </c>
    </row>
    <row r="6077" spans="1:18" s="28" customFormat="1" ht="36" x14ac:dyDescent="0.2">
      <c r="A6077" s="748" t="s">
        <v>16441</v>
      </c>
      <c r="B6077" s="748" t="s">
        <v>515</v>
      </c>
      <c r="C6077" s="748" t="s">
        <v>16442</v>
      </c>
      <c r="D6077" s="749" t="s">
        <v>16617</v>
      </c>
      <c r="E6077" s="750">
        <v>14000</v>
      </c>
      <c r="F6077" s="748" t="s">
        <v>16618</v>
      </c>
      <c r="G6077" s="749" t="s">
        <v>16619</v>
      </c>
      <c r="H6077" s="754" t="s">
        <v>16516</v>
      </c>
      <c r="I6077" s="753" t="s">
        <v>520</v>
      </c>
      <c r="J6077" s="752" t="s">
        <v>528</v>
      </c>
      <c r="K6077" s="762">
        <v>0</v>
      </c>
      <c r="L6077" s="762">
        <v>12</v>
      </c>
      <c r="M6077" s="763">
        <v>171213.59999999998</v>
      </c>
      <c r="N6077" s="762">
        <v>0</v>
      </c>
      <c r="O6077" s="762">
        <v>6</v>
      </c>
      <c r="P6077" s="763">
        <v>85200.6</v>
      </c>
      <c r="Q6077" s="762">
        <v>0</v>
      </c>
      <c r="R6077" s="762">
        <v>0</v>
      </c>
    </row>
    <row r="6078" spans="1:18" s="28" customFormat="1" ht="24" x14ac:dyDescent="0.2">
      <c r="A6078" s="748" t="s">
        <v>16441</v>
      </c>
      <c r="B6078" s="748" t="s">
        <v>515</v>
      </c>
      <c r="C6078" s="748" t="s">
        <v>16442</v>
      </c>
      <c r="D6078" s="749" t="s">
        <v>16620</v>
      </c>
      <c r="E6078" s="750">
        <v>3500</v>
      </c>
      <c r="F6078" s="748" t="s">
        <v>16621</v>
      </c>
      <c r="G6078" s="749" t="s">
        <v>16622</v>
      </c>
      <c r="H6078" s="749" t="s">
        <v>3924</v>
      </c>
      <c r="I6078" s="751" t="s">
        <v>16447</v>
      </c>
      <c r="J6078" s="752" t="s">
        <v>16448</v>
      </c>
      <c r="K6078" s="762">
        <v>0</v>
      </c>
      <c r="L6078" s="762">
        <v>12</v>
      </c>
      <c r="M6078" s="763">
        <v>45213.600000000006</v>
      </c>
      <c r="N6078" s="762">
        <v>0</v>
      </c>
      <c r="O6078" s="762">
        <v>6</v>
      </c>
      <c r="P6078" s="763">
        <v>22200.6</v>
      </c>
      <c r="Q6078" s="762">
        <v>0</v>
      </c>
      <c r="R6078" s="762">
        <v>12</v>
      </c>
    </row>
    <row r="6079" spans="1:18" s="28" customFormat="1" ht="24" x14ac:dyDescent="0.2">
      <c r="A6079" s="748" t="s">
        <v>16441</v>
      </c>
      <c r="B6079" s="748" t="s">
        <v>515</v>
      </c>
      <c r="C6079" s="748" t="s">
        <v>16442</v>
      </c>
      <c r="D6079" s="749" t="s">
        <v>16443</v>
      </c>
      <c r="E6079" s="750">
        <v>2000</v>
      </c>
      <c r="F6079" s="748" t="s">
        <v>16623</v>
      </c>
      <c r="G6079" s="749" t="s">
        <v>16624</v>
      </c>
      <c r="H6079" s="749" t="s">
        <v>571</v>
      </c>
      <c r="I6079" s="751" t="s">
        <v>16447</v>
      </c>
      <c r="J6079" s="752" t="s">
        <v>16447</v>
      </c>
      <c r="K6079" s="762">
        <v>0</v>
      </c>
      <c r="L6079" s="762">
        <v>12</v>
      </c>
      <c r="M6079" s="763">
        <v>26245.34</v>
      </c>
      <c r="N6079" s="762">
        <v>0</v>
      </c>
      <c r="O6079" s="762">
        <v>6</v>
      </c>
      <c r="P6079" s="763">
        <v>12789.33</v>
      </c>
      <c r="Q6079" s="762">
        <v>0</v>
      </c>
      <c r="R6079" s="762">
        <v>12</v>
      </c>
    </row>
    <row r="6080" spans="1:18" s="28" customFormat="1" ht="24" x14ac:dyDescent="0.2">
      <c r="A6080" s="748" t="s">
        <v>16441</v>
      </c>
      <c r="B6080" s="748" t="s">
        <v>515</v>
      </c>
      <c r="C6080" s="748" t="s">
        <v>16442</v>
      </c>
      <c r="D6080" s="749" t="s">
        <v>16625</v>
      </c>
      <c r="E6080" s="750">
        <v>8000</v>
      </c>
      <c r="F6080" s="748" t="s">
        <v>16626</v>
      </c>
      <c r="G6080" s="749" t="s">
        <v>16627</v>
      </c>
      <c r="H6080" s="749" t="s">
        <v>565</v>
      </c>
      <c r="I6080" s="753" t="s">
        <v>520</v>
      </c>
      <c r="J6080" s="752" t="s">
        <v>528</v>
      </c>
      <c r="K6080" s="762">
        <v>0</v>
      </c>
      <c r="L6080" s="762">
        <v>12</v>
      </c>
      <c r="M6080" s="763">
        <v>99213.60000000002</v>
      </c>
      <c r="N6080" s="762">
        <v>0</v>
      </c>
      <c r="O6080" s="762">
        <v>6</v>
      </c>
      <c r="P6080" s="763">
        <v>49200.600000000006</v>
      </c>
      <c r="Q6080" s="762">
        <v>0</v>
      </c>
      <c r="R6080" s="762">
        <v>12</v>
      </c>
    </row>
    <row r="6081" spans="1:18" s="28" customFormat="1" ht="36" x14ac:dyDescent="0.2">
      <c r="A6081" s="748" t="s">
        <v>16441</v>
      </c>
      <c r="B6081" s="748" t="s">
        <v>515</v>
      </c>
      <c r="C6081" s="748" t="s">
        <v>16442</v>
      </c>
      <c r="D6081" s="749" t="s">
        <v>16628</v>
      </c>
      <c r="E6081" s="750">
        <v>8000</v>
      </c>
      <c r="F6081" s="748" t="s">
        <v>16629</v>
      </c>
      <c r="G6081" s="749" t="s">
        <v>16630</v>
      </c>
      <c r="H6081" s="754" t="s">
        <v>16580</v>
      </c>
      <c r="I6081" s="753" t="s">
        <v>520</v>
      </c>
      <c r="J6081" s="752" t="s">
        <v>528</v>
      </c>
      <c r="K6081" s="762">
        <v>0</v>
      </c>
      <c r="L6081" s="762">
        <v>12</v>
      </c>
      <c r="M6081" s="763">
        <v>99213.60000000002</v>
      </c>
      <c r="N6081" s="762">
        <v>0</v>
      </c>
      <c r="O6081" s="762">
        <v>6</v>
      </c>
      <c r="P6081" s="763">
        <v>48400.600000000006</v>
      </c>
      <c r="Q6081" s="762">
        <v>0</v>
      </c>
      <c r="R6081" s="762">
        <v>12</v>
      </c>
    </row>
    <row r="6082" spans="1:18" s="28" customFormat="1" ht="24" x14ac:dyDescent="0.2">
      <c r="A6082" s="748" t="s">
        <v>16441</v>
      </c>
      <c r="B6082" s="748" t="s">
        <v>515</v>
      </c>
      <c r="C6082" s="748" t="s">
        <v>16442</v>
      </c>
      <c r="D6082" s="749" t="s">
        <v>16631</v>
      </c>
      <c r="E6082" s="750">
        <v>4000</v>
      </c>
      <c r="F6082" s="748" t="s">
        <v>16632</v>
      </c>
      <c r="G6082" s="749" t="s">
        <v>16633</v>
      </c>
      <c r="H6082" s="754" t="s">
        <v>16508</v>
      </c>
      <c r="I6082" s="753" t="s">
        <v>16447</v>
      </c>
      <c r="J6082" s="752" t="s">
        <v>16448</v>
      </c>
      <c r="K6082" s="762">
        <v>0</v>
      </c>
      <c r="L6082" s="762">
        <v>12</v>
      </c>
      <c r="M6082" s="763">
        <v>51080.270000000011</v>
      </c>
      <c r="N6082" s="762">
        <v>0</v>
      </c>
      <c r="O6082" s="762">
        <v>6</v>
      </c>
      <c r="P6082" s="763">
        <v>25200.6</v>
      </c>
      <c r="Q6082" s="762">
        <v>0</v>
      </c>
      <c r="R6082" s="762">
        <v>12</v>
      </c>
    </row>
    <row r="6083" spans="1:18" s="28" customFormat="1" ht="24" x14ac:dyDescent="0.2">
      <c r="A6083" s="748" t="s">
        <v>16441</v>
      </c>
      <c r="B6083" s="748" t="s">
        <v>515</v>
      </c>
      <c r="C6083" s="748" t="s">
        <v>16442</v>
      </c>
      <c r="D6083" s="749" t="s">
        <v>16634</v>
      </c>
      <c r="E6083" s="750">
        <v>9000</v>
      </c>
      <c r="F6083" s="748" t="s">
        <v>16635</v>
      </c>
      <c r="G6083" s="749" t="s">
        <v>16636</v>
      </c>
      <c r="H6083" s="749" t="s">
        <v>16637</v>
      </c>
      <c r="I6083" s="751" t="s">
        <v>520</v>
      </c>
      <c r="J6083" s="752" t="s">
        <v>686</v>
      </c>
      <c r="K6083" s="762">
        <v>0</v>
      </c>
      <c r="L6083" s="762">
        <v>12</v>
      </c>
      <c r="M6083" s="763">
        <v>111213.60000000002</v>
      </c>
      <c r="N6083" s="762">
        <v>0</v>
      </c>
      <c r="O6083" s="762">
        <v>6</v>
      </c>
      <c r="P6083" s="763">
        <v>55200.600000000006</v>
      </c>
      <c r="Q6083" s="762">
        <v>0</v>
      </c>
      <c r="R6083" s="762">
        <v>12</v>
      </c>
    </row>
    <row r="6084" spans="1:18" s="28" customFormat="1" ht="24" x14ac:dyDescent="0.2">
      <c r="A6084" s="748" t="s">
        <v>16441</v>
      </c>
      <c r="B6084" s="748" t="s">
        <v>515</v>
      </c>
      <c r="C6084" s="748" t="s">
        <v>16442</v>
      </c>
      <c r="D6084" s="749" t="s">
        <v>16638</v>
      </c>
      <c r="E6084" s="750">
        <v>15000</v>
      </c>
      <c r="F6084" s="748" t="s">
        <v>16639</v>
      </c>
      <c r="G6084" s="749" t="s">
        <v>16640</v>
      </c>
      <c r="H6084" s="749" t="s">
        <v>16641</v>
      </c>
      <c r="I6084" s="751" t="s">
        <v>520</v>
      </c>
      <c r="J6084" s="752" t="s">
        <v>528</v>
      </c>
      <c r="K6084" s="762">
        <v>0</v>
      </c>
      <c r="L6084" s="762">
        <v>12</v>
      </c>
      <c r="M6084" s="763">
        <v>182213.59999999998</v>
      </c>
      <c r="N6084" s="762">
        <v>0</v>
      </c>
      <c r="O6084" s="762">
        <v>1</v>
      </c>
      <c r="P6084" s="763">
        <v>1635</v>
      </c>
      <c r="Q6084" s="762">
        <v>0</v>
      </c>
      <c r="R6084" s="762">
        <v>12</v>
      </c>
    </row>
    <row r="6085" spans="1:18" s="28" customFormat="1" ht="24" x14ac:dyDescent="0.2">
      <c r="A6085" s="748" t="s">
        <v>16441</v>
      </c>
      <c r="B6085" s="748" t="s">
        <v>515</v>
      </c>
      <c r="C6085" s="748" t="s">
        <v>16442</v>
      </c>
      <c r="D6085" s="749" t="s">
        <v>16642</v>
      </c>
      <c r="E6085" s="750">
        <v>9500</v>
      </c>
      <c r="F6085" s="748" t="s">
        <v>16643</v>
      </c>
      <c r="G6085" s="749" t="s">
        <v>16644</v>
      </c>
      <c r="H6085" s="749" t="s">
        <v>16645</v>
      </c>
      <c r="I6085" s="753" t="s">
        <v>520</v>
      </c>
      <c r="J6085" s="752" t="s">
        <v>528</v>
      </c>
      <c r="K6085" s="762">
        <v>0</v>
      </c>
      <c r="L6085" s="762">
        <v>12</v>
      </c>
      <c r="M6085" s="763">
        <v>117213.60000000002</v>
      </c>
      <c r="N6085" s="762">
        <v>0</v>
      </c>
      <c r="O6085" s="762">
        <v>6</v>
      </c>
      <c r="P6085" s="763">
        <v>58200.600000000006</v>
      </c>
      <c r="Q6085" s="762">
        <v>0</v>
      </c>
      <c r="R6085" s="762">
        <v>12</v>
      </c>
    </row>
    <row r="6086" spans="1:18" s="28" customFormat="1" ht="24" x14ac:dyDescent="0.2">
      <c r="A6086" s="748" t="s">
        <v>16441</v>
      </c>
      <c r="B6086" s="748" t="s">
        <v>515</v>
      </c>
      <c r="C6086" s="748" t="s">
        <v>16442</v>
      </c>
      <c r="D6086" s="749" t="s">
        <v>16443</v>
      </c>
      <c r="E6086" s="750">
        <v>2000</v>
      </c>
      <c r="F6086" s="748" t="s">
        <v>16646</v>
      </c>
      <c r="G6086" s="749" t="s">
        <v>16647</v>
      </c>
      <c r="H6086" s="754" t="s">
        <v>571</v>
      </c>
      <c r="I6086" s="753" t="s">
        <v>16447</v>
      </c>
      <c r="J6086" s="752" t="s">
        <v>16447</v>
      </c>
      <c r="K6086" s="762">
        <v>0</v>
      </c>
      <c r="L6086" s="762">
        <v>12</v>
      </c>
      <c r="M6086" s="763">
        <v>26760</v>
      </c>
      <c r="N6086" s="762">
        <v>0</v>
      </c>
      <c r="O6086" s="762">
        <v>6</v>
      </c>
      <c r="P6086" s="763">
        <v>13080</v>
      </c>
      <c r="Q6086" s="762">
        <v>0</v>
      </c>
      <c r="R6086" s="762">
        <v>12</v>
      </c>
    </row>
    <row r="6087" spans="1:18" s="28" customFormat="1" ht="24" x14ac:dyDescent="0.2">
      <c r="A6087" s="748" t="s">
        <v>16441</v>
      </c>
      <c r="B6087" s="748" t="s">
        <v>515</v>
      </c>
      <c r="C6087" s="748" t="s">
        <v>16442</v>
      </c>
      <c r="D6087" s="749" t="s">
        <v>16648</v>
      </c>
      <c r="E6087" s="750">
        <v>10000</v>
      </c>
      <c r="F6087" s="748" t="s">
        <v>16649</v>
      </c>
      <c r="G6087" s="749" t="s">
        <v>16650</v>
      </c>
      <c r="H6087" s="749" t="s">
        <v>16651</v>
      </c>
      <c r="I6087" s="751" t="s">
        <v>520</v>
      </c>
      <c r="J6087" s="752" t="s">
        <v>528</v>
      </c>
      <c r="K6087" s="762">
        <v>0</v>
      </c>
      <c r="L6087" s="762">
        <v>12</v>
      </c>
      <c r="M6087" s="763">
        <v>123213.60000000002</v>
      </c>
      <c r="N6087" s="762">
        <v>0</v>
      </c>
      <c r="O6087" s="762">
        <v>6</v>
      </c>
      <c r="P6087" s="763">
        <v>61200.600000000006</v>
      </c>
      <c r="Q6087" s="762">
        <v>0</v>
      </c>
      <c r="R6087" s="762">
        <v>12</v>
      </c>
    </row>
    <row r="6088" spans="1:18" s="28" customFormat="1" ht="24" x14ac:dyDescent="0.2">
      <c r="A6088" s="748" t="s">
        <v>16441</v>
      </c>
      <c r="B6088" s="748" t="s">
        <v>515</v>
      </c>
      <c r="C6088" s="748" t="s">
        <v>16442</v>
      </c>
      <c r="D6088" s="749" t="s">
        <v>16472</v>
      </c>
      <c r="E6088" s="750">
        <v>1200</v>
      </c>
      <c r="F6088" s="748" t="s">
        <v>16652</v>
      </c>
      <c r="G6088" s="749" t="s">
        <v>16653</v>
      </c>
      <c r="H6088" s="749" t="s">
        <v>1251</v>
      </c>
      <c r="I6088" s="751" t="s">
        <v>16447</v>
      </c>
      <c r="J6088" s="752" t="s">
        <v>16448</v>
      </c>
      <c r="K6088" s="762">
        <v>0</v>
      </c>
      <c r="L6088" s="762">
        <v>12</v>
      </c>
      <c r="M6088" s="763">
        <v>16296</v>
      </c>
      <c r="N6088" s="762">
        <v>0</v>
      </c>
      <c r="O6088" s="762">
        <v>6</v>
      </c>
      <c r="P6088" s="763">
        <v>7804.4</v>
      </c>
      <c r="Q6088" s="762">
        <v>0</v>
      </c>
      <c r="R6088" s="762">
        <v>12</v>
      </c>
    </row>
    <row r="6089" spans="1:18" s="28" customFormat="1" ht="24" x14ac:dyDescent="0.2">
      <c r="A6089" s="748" t="s">
        <v>16441</v>
      </c>
      <c r="B6089" s="748" t="s">
        <v>515</v>
      </c>
      <c r="C6089" s="748" t="s">
        <v>16442</v>
      </c>
      <c r="D6089" s="749" t="s">
        <v>16443</v>
      </c>
      <c r="E6089" s="750">
        <v>2000</v>
      </c>
      <c r="F6089" s="748" t="s">
        <v>16654</v>
      </c>
      <c r="G6089" s="749" t="s">
        <v>16655</v>
      </c>
      <c r="H6089" s="749" t="s">
        <v>16656</v>
      </c>
      <c r="I6089" s="753" t="s">
        <v>520</v>
      </c>
      <c r="J6089" s="752" t="s">
        <v>528</v>
      </c>
      <c r="K6089" s="762">
        <v>0</v>
      </c>
      <c r="L6089" s="762">
        <v>12</v>
      </c>
      <c r="M6089" s="763">
        <v>26457.33</v>
      </c>
      <c r="N6089" s="762">
        <v>0</v>
      </c>
      <c r="O6089" s="762">
        <v>4</v>
      </c>
      <c r="P6089" s="763">
        <v>6181.7</v>
      </c>
      <c r="Q6089" s="762">
        <v>0</v>
      </c>
      <c r="R6089" s="762">
        <v>12</v>
      </c>
    </row>
    <row r="6090" spans="1:18" s="28" customFormat="1" ht="36" x14ac:dyDescent="0.2">
      <c r="A6090" s="748" t="s">
        <v>16441</v>
      </c>
      <c r="B6090" s="748" t="s">
        <v>515</v>
      </c>
      <c r="C6090" s="748" t="s">
        <v>16442</v>
      </c>
      <c r="D6090" s="749" t="s">
        <v>16657</v>
      </c>
      <c r="E6090" s="750">
        <v>11000</v>
      </c>
      <c r="F6090" s="748" t="s">
        <v>16658</v>
      </c>
      <c r="G6090" s="749" t="s">
        <v>16659</v>
      </c>
      <c r="H6090" s="754" t="s">
        <v>4955</v>
      </c>
      <c r="I6090" s="753" t="s">
        <v>520</v>
      </c>
      <c r="J6090" s="752" t="s">
        <v>16447</v>
      </c>
      <c r="K6090" s="762">
        <v>0</v>
      </c>
      <c r="L6090" s="762">
        <v>2</v>
      </c>
      <c r="M6090" s="763">
        <v>27345.599999999999</v>
      </c>
      <c r="N6090" s="762">
        <v>0</v>
      </c>
      <c r="O6090" s="762">
        <v>0</v>
      </c>
      <c r="P6090" s="763">
        <v>0</v>
      </c>
      <c r="Q6090" s="762">
        <v>0</v>
      </c>
      <c r="R6090" s="762">
        <v>0</v>
      </c>
    </row>
    <row r="6091" spans="1:18" s="28" customFormat="1" ht="24" x14ac:dyDescent="0.2">
      <c r="A6091" s="748" t="s">
        <v>16441</v>
      </c>
      <c r="B6091" s="748" t="s">
        <v>515</v>
      </c>
      <c r="C6091" s="748" t="s">
        <v>16442</v>
      </c>
      <c r="D6091" s="749" t="s">
        <v>16443</v>
      </c>
      <c r="E6091" s="750">
        <v>2000</v>
      </c>
      <c r="F6091" s="748" t="s">
        <v>16660</v>
      </c>
      <c r="G6091" s="749" t="s">
        <v>16661</v>
      </c>
      <c r="H6091" s="754" t="s">
        <v>16459</v>
      </c>
      <c r="I6091" s="753" t="s">
        <v>520</v>
      </c>
      <c r="J6091" s="752" t="s">
        <v>686</v>
      </c>
      <c r="K6091" s="762">
        <v>0</v>
      </c>
      <c r="L6091" s="762">
        <v>12</v>
      </c>
      <c r="M6091" s="763">
        <v>26760</v>
      </c>
      <c r="N6091" s="762">
        <v>0</v>
      </c>
      <c r="O6091" s="762">
        <v>6</v>
      </c>
      <c r="P6091" s="763">
        <v>13080</v>
      </c>
      <c r="Q6091" s="762">
        <v>0</v>
      </c>
      <c r="R6091" s="762">
        <v>12</v>
      </c>
    </row>
    <row r="6092" spans="1:18" s="28" customFormat="1" ht="36" x14ac:dyDescent="0.2">
      <c r="A6092" s="748" t="s">
        <v>16441</v>
      </c>
      <c r="B6092" s="748" t="s">
        <v>515</v>
      </c>
      <c r="C6092" s="748" t="s">
        <v>16442</v>
      </c>
      <c r="D6092" s="749" t="s">
        <v>16662</v>
      </c>
      <c r="E6092" s="750">
        <v>9000</v>
      </c>
      <c r="F6092" s="748" t="s">
        <v>16663</v>
      </c>
      <c r="G6092" s="749" t="s">
        <v>16664</v>
      </c>
      <c r="H6092" s="749" t="s">
        <v>4184</v>
      </c>
      <c r="I6092" s="751" t="s">
        <v>520</v>
      </c>
      <c r="J6092" s="752" t="s">
        <v>528</v>
      </c>
      <c r="K6092" s="762">
        <v>0</v>
      </c>
      <c r="L6092" s="762">
        <v>12</v>
      </c>
      <c r="M6092" s="763">
        <v>110910.27000000002</v>
      </c>
      <c r="N6092" s="762">
        <v>0</v>
      </c>
      <c r="O6092" s="762">
        <v>6</v>
      </c>
      <c r="P6092" s="763">
        <v>55200.600000000006</v>
      </c>
      <c r="Q6092" s="762">
        <v>0</v>
      </c>
      <c r="R6092" s="762">
        <v>12</v>
      </c>
    </row>
    <row r="6093" spans="1:18" s="28" customFormat="1" ht="24" x14ac:dyDescent="0.2">
      <c r="A6093" s="748" t="s">
        <v>16441</v>
      </c>
      <c r="B6093" s="748" t="s">
        <v>515</v>
      </c>
      <c r="C6093" s="748" t="s">
        <v>16442</v>
      </c>
      <c r="D6093" s="749" t="s">
        <v>16665</v>
      </c>
      <c r="E6093" s="750">
        <v>6000</v>
      </c>
      <c r="F6093" s="748" t="s">
        <v>16666</v>
      </c>
      <c r="G6093" s="749" t="s">
        <v>16667</v>
      </c>
      <c r="H6093" s="749" t="s">
        <v>16641</v>
      </c>
      <c r="I6093" s="751" t="s">
        <v>520</v>
      </c>
      <c r="J6093" s="752" t="s">
        <v>528</v>
      </c>
      <c r="K6093" s="762">
        <v>0</v>
      </c>
      <c r="L6093" s="762">
        <v>3</v>
      </c>
      <c r="M6093" s="763">
        <v>18653.400000000001</v>
      </c>
      <c r="N6093" s="762">
        <v>0</v>
      </c>
      <c r="O6093" s="762">
        <v>0</v>
      </c>
      <c r="P6093" s="763">
        <v>0</v>
      </c>
      <c r="Q6093" s="762">
        <v>0</v>
      </c>
      <c r="R6093" s="762">
        <v>0</v>
      </c>
    </row>
    <row r="6094" spans="1:18" s="28" customFormat="1" ht="24" x14ac:dyDescent="0.2">
      <c r="A6094" s="748" t="s">
        <v>16441</v>
      </c>
      <c r="B6094" s="748" t="s">
        <v>515</v>
      </c>
      <c r="C6094" s="748" t="s">
        <v>16442</v>
      </c>
      <c r="D6094" s="749" t="s">
        <v>16668</v>
      </c>
      <c r="E6094" s="750">
        <v>8000</v>
      </c>
      <c r="F6094" s="748" t="s">
        <v>16669</v>
      </c>
      <c r="G6094" s="749" t="s">
        <v>16670</v>
      </c>
      <c r="H6094" s="749" t="s">
        <v>16516</v>
      </c>
      <c r="I6094" s="753" t="s">
        <v>520</v>
      </c>
      <c r="J6094" s="752" t="s">
        <v>528</v>
      </c>
      <c r="K6094" s="762">
        <v>0</v>
      </c>
      <c r="L6094" s="762">
        <v>12</v>
      </c>
      <c r="M6094" s="763">
        <v>99213.60000000002</v>
      </c>
      <c r="N6094" s="762">
        <v>0</v>
      </c>
      <c r="O6094" s="762">
        <v>2</v>
      </c>
      <c r="P6094" s="763">
        <v>9111.4000000000015</v>
      </c>
      <c r="Q6094" s="762">
        <v>0</v>
      </c>
      <c r="R6094" s="762">
        <v>12</v>
      </c>
    </row>
    <row r="6095" spans="1:18" s="28" customFormat="1" ht="24" x14ac:dyDescent="0.2">
      <c r="A6095" s="748" t="s">
        <v>16441</v>
      </c>
      <c r="B6095" s="748" t="s">
        <v>515</v>
      </c>
      <c r="C6095" s="748" t="s">
        <v>16442</v>
      </c>
      <c r="D6095" s="749" t="s">
        <v>16671</v>
      </c>
      <c r="E6095" s="750">
        <v>8050</v>
      </c>
      <c r="F6095" s="748" t="s">
        <v>16672</v>
      </c>
      <c r="G6095" s="749" t="s">
        <v>16673</v>
      </c>
      <c r="H6095" s="754" t="s">
        <v>16459</v>
      </c>
      <c r="I6095" s="753" t="s">
        <v>520</v>
      </c>
      <c r="J6095" s="752" t="s">
        <v>686</v>
      </c>
      <c r="K6095" s="762">
        <v>0</v>
      </c>
      <c r="L6095" s="762">
        <v>12</v>
      </c>
      <c r="M6095" s="763">
        <v>99813.60000000002</v>
      </c>
      <c r="N6095" s="762">
        <v>0</v>
      </c>
      <c r="O6095" s="762">
        <v>6</v>
      </c>
      <c r="P6095" s="763">
        <v>49500.600000000006</v>
      </c>
      <c r="Q6095" s="762">
        <v>0</v>
      </c>
      <c r="R6095" s="762">
        <v>12</v>
      </c>
    </row>
    <row r="6096" spans="1:18" s="28" customFormat="1" ht="36" x14ac:dyDescent="0.2">
      <c r="A6096" s="748" t="s">
        <v>16441</v>
      </c>
      <c r="B6096" s="748" t="s">
        <v>515</v>
      </c>
      <c r="C6096" s="748" t="s">
        <v>16442</v>
      </c>
      <c r="D6096" s="749" t="s">
        <v>16674</v>
      </c>
      <c r="E6096" s="750">
        <v>9000</v>
      </c>
      <c r="F6096" s="748" t="s">
        <v>16675</v>
      </c>
      <c r="G6096" s="749" t="s">
        <v>16676</v>
      </c>
      <c r="H6096" s="749" t="s">
        <v>16459</v>
      </c>
      <c r="I6096" s="751" t="s">
        <v>520</v>
      </c>
      <c r="J6096" s="752" t="s">
        <v>686</v>
      </c>
      <c r="K6096" s="762">
        <v>0</v>
      </c>
      <c r="L6096" s="762">
        <v>12</v>
      </c>
      <c r="M6096" s="763">
        <v>111213.60000000002</v>
      </c>
      <c r="N6096" s="762">
        <v>0</v>
      </c>
      <c r="O6096" s="762">
        <v>6</v>
      </c>
      <c r="P6096" s="763">
        <v>55200.659999999989</v>
      </c>
      <c r="Q6096" s="762">
        <v>0</v>
      </c>
      <c r="R6096" s="762">
        <v>12</v>
      </c>
    </row>
    <row r="6097" spans="1:18" s="28" customFormat="1" ht="24" x14ac:dyDescent="0.2">
      <c r="A6097" s="748" t="s">
        <v>16441</v>
      </c>
      <c r="B6097" s="748" t="s">
        <v>515</v>
      </c>
      <c r="C6097" s="748" t="s">
        <v>16442</v>
      </c>
      <c r="D6097" s="749" t="s">
        <v>16677</v>
      </c>
      <c r="E6097" s="750">
        <v>2500</v>
      </c>
      <c r="F6097" s="748" t="s">
        <v>16678</v>
      </c>
      <c r="G6097" s="749" t="s">
        <v>16679</v>
      </c>
      <c r="H6097" s="749" t="s">
        <v>571</v>
      </c>
      <c r="I6097" s="751" t="s">
        <v>16475</v>
      </c>
      <c r="J6097" s="752" t="s">
        <v>16475</v>
      </c>
      <c r="K6097" s="762">
        <v>0</v>
      </c>
      <c r="L6097" s="762">
        <v>0</v>
      </c>
      <c r="M6097" s="763">
        <v>0</v>
      </c>
      <c r="N6097" s="762">
        <v>1</v>
      </c>
      <c r="O6097" s="762">
        <v>2</v>
      </c>
      <c r="P6097" s="763">
        <v>5205.93</v>
      </c>
      <c r="Q6097" s="762">
        <v>0</v>
      </c>
      <c r="R6097" s="762">
        <v>0</v>
      </c>
    </row>
    <row r="6098" spans="1:18" s="28" customFormat="1" ht="36" x14ac:dyDescent="0.2">
      <c r="A6098" s="748" t="s">
        <v>16441</v>
      </c>
      <c r="B6098" s="748" t="s">
        <v>515</v>
      </c>
      <c r="C6098" s="748" t="s">
        <v>16442</v>
      </c>
      <c r="D6098" s="749" t="s">
        <v>16443</v>
      </c>
      <c r="E6098" s="750">
        <v>2000</v>
      </c>
      <c r="F6098" s="748" t="s">
        <v>16680</v>
      </c>
      <c r="G6098" s="749" t="s">
        <v>16681</v>
      </c>
      <c r="H6098" s="749" t="s">
        <v>16462</v>
      </c>
      <c r="I6098" s="753" t="s">
        <v>16447</v>
      </c>
      <c r="J6098" s="752" t="s">
        <v>16447</v>
      </c>
      <c r="K6098" s="762">
        <v>0</v>
      </c>
      <c r="L6098" s="762">
        <v>12</v>
      </c>
      <c r="M6098" s="763">
        <v>26754</v>
      </c>
      <c r="N6098" s="762">
        <v>0</v>
      </c>
      <c r="O6098" s="762">
        <v>6</v>
      </c>
      <c r="P6098" s="763">
        <v>12928.67</v>
      </c>
      <c r="Q6098" s="762">
        <v>0</v>
      </c>
      <c r="R6098" s="762">
        <v>12</v>
      </c>
    </row>
    <row r="6099" spans="1:18" s="28" customFormat="1" ht="24" x14ac:dyDescent="0.2">
      <c r="A6099" s="748" t="s">
        <v>16441</v>
      </c>
      <c r="B6099" s="748" t="s">
        <v>515</v>
      </c>
      <c r="C6099" s="748" t="s">
        <v>16442</v>
      </c>
      <c r="D6099" s="749" t="s">
        <v>16536</v>
      </c>
      <c r="E6099" s="750">
        <v>1500</v>
      </c>
      <c r="F6099" s="748" t="s">
        <v>16682</v>
      </c>
      <c r="G6099" s="749" t="s">
        <v>16683</v>
      </c>
      <c r="H6099" s="754" t="s">
        <v>16684</v>
      </c>
      <c r="I6099" s="753" t="s">
        <v>16447</v>
      </c>
      <c r="J6099" s="752" t="s">
        <v>16448</v>
      </c>
      <c r="K6099" s="762">
        <v>0</v>
      </c>
      <c r="L6099" s="762">
        <v>12</v>
      </c>
      <c r="M6099" s="763">
        <v>20220</v>
      </c>
      <c r="N6099" s="762">
        <v>0</v>
      </c>
      <c r="O6099" s="762">
        <v>6</v>
      </c>
      <c r="P6099" s="763">
        <v>9810</v>
      </c>
      <c r="Q6099" s="762">
        <v>0</v>
      </c>
      <c r="R6099" s="762">
        <v>0</v>
      </c>
    </row>
    <row r="6100" spans="1:18" s="28" customFormat="1" ht="36" x14ac:dyDescent="0.2">
      <c r="A6100" s="748" t="s">
        <v>16441</v>
      </c>
      <c r="B6100" s="748" t="s">
        <v>515</v>
      </c>
      <c r="C6100" s="748" t="s">
        <v>16442</v>
      </c>
      <c r="D6100" s="749" t="s">
        <v>16685</v>
      </c>
      <c r="E6100" s="750">
        <v>7500</v>
      </c>
      <c r="F6100" s="748" t="s">
        <v>16686</v>
      </c>
      <c r="G6100" s="749" t="s">
        <v>16687</v>
      </c>
      <c r="H6100" s="754" t="s">
        <v>4184</v>
      </c>
      <c r="I6100" s="753" t="s">
        <v>520</v>
      </c>
      <c r="J6100" s="752" t="s">
        <v>528</v>
      </c>
      <c r="K6100" s="762">
        <v>0</v>
      </c>
      <c r="L6100" s="762">
        <v>12</v>
      </c>
      <c r="M6100" s="763">
        <v>93213.60000000002</v>
      </c>
      <c r="N6100" s="762">
        <v>0</v>
      </c>
      <c r="O6100" s="762">
        <v>6</v>
      </c>
      <c r="P6100" s="763">
        <v>46200.600000000006</v>
      </c>
      <c r="Q6100" s="762">
        <v>0</v>
      </c>
      <c r="R6100" s="762">
        <v>12</v>
      </c>
    </row>
    <row r="6101" spans="1:18" s="28" customFormat="1" ht="48" x14ac:dyDescent="0.2">
      <c r="A6101" s="748" t="s">
        <v>16441</v>
      </c>
      <c r="B6101" s="748" t="s">
        <v>515</v>
      </c>
      <c r="C6101" s="748" t="s">
        <v>16442</v>
      </c>
      <c r="D6101" s="749" t="s">
        <v>16688</v>
      </c>
      <c r="E6101" s="750">
        <v>15500</v>
      </c>
      <c r="F6101" s="748" t="s">
        <v>16689</v>
      </c>
      <c r="G6101" s="749" t="s">
        <v>16690</v>
      </c>
      <c r="H6101" s="749" t="s">
        <v>16584</v>
      </c>
      <c r="I6101" s="751" t="s">
        <v>520</v>
      </c>
      <c r="J6101" s="752" t="s">
        <v>528</v>
      </c>
      <c r="K6101" s="762">
        <v>1</v>
      </c>
      <c r="L6101" s="762">
        <v>4</v>
      </c>
      <c r="M6101" s="763">
        <v>60571.199999999997</v>
      </c>
      <c r="N6101" s="762">
        <v>1</v>
      </c>
      <c r="O6101" s="762">
        <v>6</v>
      </c>
      <c r="P6101" s="763">
        <v>94200.6</v>
      </c>
      <c r="Q6101" s="762">
        <v>0</v>
      </c>
      <c r="R6101" s="762">
        <v>12</v>
      </c>
    </row>
    <row r="6102" spans="1:18" s="28" customFormat="1" ht="36" x14ac:dyDescent="0.2">
      <c r="A6102" s="748" t="s">
        <v>16441</v>
      </c>
      <c r="B6102" s="748" t="s">
        <v>515</v>
      </c>
      <c r="C6102" s="748" t="s">
        <v>16442</v>
      </c>
      <c r="D6102" s="749" t="s">
        <v>16443</v>
      </c>
      <c r="E6102" s="750">
        <v>2000</v>
      </c>
      <c r="F6102" s="748" t="s">
        <v>16691</v>
      </c>
      <c r="G6102" s="749" t="s">
        <v>16692</v>
      </c>
      <c r="H6102" s="749" t="s">
        <v>16462</v>
      </c>
      <c r="I6102" s="751" t="s">
        <v>16447</v>
      </c>
      <c r="J6102" s="752" t="s">
        <v>16447</v>
      </c>
      <c r="K6102" s="762">
        <v>0</v>
      </c>
      <c r="L6102" s="762">
        <v>2</v>
      </c>
      <c r="M6102" s="763">
        <v>4308</v>
      </c>
      <c r="N6102" s="762">
        <v>0</v>
      </c>
      <c r="O6102" s="762">
        <v>0</v>
      </c>
      <c r="P6102" s="763">
        <v>0</v>
      </c>
      <c r="Q6102" s="762">
        <v>0</v>
      </c>
      <c r="R6102" s="762">
        <v>12</v>
      </c>
    </row>
    <row r="6103" spans="1:18" s="28" customFormat="1" ht="24" x14ac:dyDescent="0.2">
      <c r="A6103" s="748" t="s">
        <v>16441</v>
      </c>
      <c r="B6103" s="748" t="s">
        <v>515</v>
      </c>
      <c r="C6103" s="748" t="s">
        <v>16442</v>
      </c>
      <c r="D6103" s="749" t="s">
        <v>16443</v>
      </c>
      <c r="E6103" s="750">
        <v>2000</v>
      </c>
      <c r="F6103" s="748" t="s">
        <v>16693</v>
      </c>
      <c r="G6103" s="749" t="s">
        <v>16694</v>
      </c>
      <c r="H6103" s="749" t="s">
        <v>571</v>
      </c>
      <c r="I6103" s="753" t="s">
        <v>16447</v>
      </c>
      <c r="J6103" s="752" t="s">
        <v>16447</v>
      </c>
      <c r="K6103" s="762">
        <v>0</v>
      </c>
      <c r="L6103" s="762">
        <v>12</v>
      </c>
      <c r="M6103" s="763">
        <v>26384</v>
      </c>
      <c r="N6103" s="762">
        <v>0</v>
      </c>
      <c r="O6103" s="762">
        <v>6</v>
      </c>
      <c r="P6103" s="763">
        <v>12862</v>
      </c>
      <c r="Q6103" s="762">
        <v>0</v>
      </c>
      <c r="R6103" s="762">
        <v>12</v>
      </c>
    </row>
    <row r="6104" spans="1:18" s="28" customFormat="1" ht="24" x14ac:dyDescent="0.2">
      <c r="A6104" s="748" t="s">
        <v>16441</v>
      </c>
      <c r="B6104" s="748" t="s">
        <v>515</v>
      </c>
      <c r="C6104" s="748" t="s">
        <v>16442</v>
      </c>
      <c r="D6104" s="749" t="s">
        <v>16695</v>
      </c>
      <c r="E6104" s="750">
        <v>2500</v>
      </c>
      <c r="F6104" s="748" t="s">
        <v>16696</v>
      </c>
      <c r="G6104" s="749" t="s">
        <v>16697</v>
      </c>
      <c r="H6104" s="749" t="s">
        <v>571</v>
      </c>
      <c r="I6104" s="751" t="s">
        <v>16447</v>
      </c>
      <c r="J6104" s="752" t="s">
        <v>16447</v>
      </c>
      <c r="K6104" s="762">
        <v>0</v>
      </c>
      <c r="L6104" s="762">
        <v>2</v>
      </c>
      <c r="M6104" s="763">
        <v>6662.26</v>
      </c>
      <c r="N6104" s="762">
        <v>0</v>
      </c>
      <c r="O6104" s="762">
        <v>0</v>
      </c>
      <c r="P6104" s="763">
        <v>0</v>
      </c>
      <c r="Q6104" s="762">
        <v>0</v>
      </c>
      <c r="R6104" s="762">
        <v>12</v>
      </c>
    </row>
    <row r="6105" spans="1:18" s="28" customFormat="1" ht="24" x14ac:dyDescent="0.2">
      <c r="A6105" s="748" t="s">
        <v>16441</v>
      </c>
      <c r="B6105" s="748" t="s">
        <v>515</v>
      </c>
      <c r="C6105" s="748" t="s">
        <v>16442</v>
      </c>
      <c r="D6105" s="749" t="s">
        <v>16698</v>
      </c>
      <c r="E6105" s="750">
        <v>6000</v>
      </c>
      <c r="F6105" s="748" t="s">
        <v>16699</v>
      </c>
      <c r="G6105" s="749" t="s">
        <v>16700</v>
      </c>
      <c r="H6105" s="749" t="s">
        <v>16701</v>
      </c>
      <c r="I6105" s="751" t="s">
        <v>520</v>
      </c>
      <c r="J6105" s="752" t="s">
        <v>528</v>
      </c>
      <c r="K6105" s="762">
        <v>0</v>
      </c>
      <c r="L6105" s="762">
        <v>12</v>
      </c>
      <c r="M6105" s="763">
        <v>75213.60000000002</v>
      </c>
      <c r="N6105" s="762">
        <v>0</v>
      </c>
      <c r="O6105" s="762">
        <v>6</v>
      </c>
      <c r="P6105" s="763">
        <v>37200.6</v>
      </c>
      <c r="Q6105" s="762">
        <v>0</v>
      </c>
      <c r="R6105" s="762">
        <v>12</v>
      </c>
    </row>
    <row r="6106" spans="1:18" s="28" customFormat="1" ht="36" x14ac:dyDescent="0.2">
      <c r="A6106" s="748" t="s">
        <v>16441</v>
      </c>
      <c r="B6106" s="748" t="s">
        <v>515</v>
      </c>
      <c r="C6106" s="748" t="s">
        <v>16442</v>
      </c>
      <c r="D6106" s="749" t="s">
        <v>16702</v>
      </c>
      <c r="E6106" s="750">
        <v>13000</v>
      </c>
      <c r="F6106" s="748" t="s">
        <v>16703</v>
      </c>
      <c r="G6106" s="749" t="s">
        <v>16704</v>
      </c>
      <c r="H6106" s="749" t="s">
        <v>565</v>
      </c>
      <c r="I6106" s="751" t="s">
        <v>520</v>
      </c>
      <c r="J6106" s="752" t="s">
        <v>528</v>
      </c>
      <c r="K6106" s="762">
        <v>0</v>
      </c>
      <c r="L6106" s="762">
        <v>12</v>
      </c>
      <c r="M6106" s="763">
        <v>159213.59999999998</v>
      </c>
      <c r="N6106" s="762">
        <v>0</v>
      </c>
      <c r="O6106" s="762">
        <v>6</v>
      </c>
      <c r="P6106" s="763">
        <v>79200.600000000006</v>
      </c>
      <c r="Q6106" s="762">
        <v>0</v>
      </c>
      <c r="R6106" s="762">
        <v>12</v>
      </c>
    </row>
    <row r="6107" spans="1:18" s="28" customFormat="1" ht="24" x14ac:dyDescent="0.2">
      <c r="A6107" s="748" t="s">
        <v>16441</v>
      </c>
      <c r="B6107" s="748" t="s">
        <v>515</v>
      </c>
      <c r="C6107" s="748" t="s">
        <v>16442</v>
      </c>
      <c r="D6107" s="749" t="s">
        <v>16705</v>
      </c>
      <c r="E6107" s="750">
        <v>12000</v>
      </c>
      <c r="F6107" s="748" t="s">
        <v>16706</v>
      </c>
      <c r="G6107" s="749" t="s">
        <v>16707</v>
      </c>
      <c r="H6107" s="749" t="s">
        <v>16516</v>
      </c>
      <c r="I6107" s="753" t="s">
        <v>520</v>
      </c>
      <c r="J6107" s="752" t="s">
        <v>528</v>
      </c>
      <c r="K6107" s="762">
        <v>0</v>
      </c>
      <c r="L6107" s="762">
        <v>12</v>
      </c>
      <c r="M6107" s="763">
        <v>147213.6</v>
      </c>
      <c r="N6107" s="762">
        <v>0</v>
      </c>
      <c r="O6107" s="762">
        <v>6</v>
      </c>
      <c r="P6107" s="763">
        <v>73200.600000000006</v>
      </c>
      <c r="Q6107" s="762">
        <v>0</v>
      </c>
      <c r="R6107" s="762">
        <v>12</v>
      </c>
    </row>
    <row r="6108" spans="1:18" s="28" customFormat="1" ht="24" x14ac:dyDescent="0.2">
      <c r="A6108" s="748" t="s">
        <v>16441</v>
      </c>
      <c r="B6108" s="748" t="s">
        <v>515</v>
      </c>
      <c r="C6108" s="748" t="s">
        <v>16442</v>
      </c>
      <c r="D6108" s="749" t="s">
        <v>16472</v>
      </c>
      <c r="E6108" s="750">
        <v>1500</v>
      </c>
      <c r="F6108" s="748" t="s">
        <v>16708</v>
      </c>
      <c r="G6108" s="749" t="s">
        <v>16709</v>
      </c>
      <c r="H6108" s="754" t="s">
        <v>571</v>
      </c>
      <c r="I6108" s="753" t="s">
        <v>16447</v>
      </c>
      <c r="J6108" s="752" t="s">
        <v>16447</v>
      </c>
      <c r="K6108" s="762">
        <v>0</v>
      </c>
      <c r="L6108" s="762">
        <v>12</v>
      </c>
      <c r="M6108" s="763">
        <v>20097.5</v>
      </c>
      <c r="N6108" s="762">
        <v>0</v>
      </c>
      <c r="O6108" s="762">
        <v>6</v>
      </c>
      <c r="P6108" s="763">
        <v>9300.86</v>
      </c>
      <c r="Q6108" s="762">
        <v>0</v>
      </c>
      <c r="R6108" s="762">
        <v>12</v>
      </c>
    </row>
    <row r="6109" spans="1:18" s="28" customFormat="1" ht="24" x14ac:dyDescent="0.2">
      <c r="A6109" s="748" t="s">
        <v>16441</v>
      </c>
      <c r="B6109" s="748" t="s">
        <v>515</v>
      </c>
      <c r="C6109" s="748" t="s">
        <v>16442</v>
      </c>
      <c r="D6109" s="749" t="s">
        <v>16443</v>
      </c>
      <c r="E6109" s="750">
        <v>2000</v>
      </c>
      <c r="F6109" s="748" t="s">
        <v>16710</v>
      </c>
      <c r="G6109" s="749" t="s">
        <v>16711</v>
      </c>
      <c r="H6109" s="754" t="s">
        <v>16712</v>
      </c>
      <c r="I6109" s="753" t="s">
        <v>520</v>
      </c>
      <c r="J6109" s="752" t="s">
        <v>528</v>
      </c>
      <c r="K6109" s="762">
        <v>0</v>
      </c>
      <c r="L6109" s="762">
        <v>12</v>
      </c>
      <c r="M6109" s="763">
        <v>26996.160000000003</v>
      </c>
      <c r="N6109" s="762">
        <v>0</v>
      </c>
      <c r="O6109" s="762">
        <v>6</v>
      </c>
      <c r="P6109" s="763">
        <v>13080</v>
      </c>
      <c r="Q6109" s="762">
        <v>0</v>
      </c>
      <c r="R6109" s="762">
        <v>12</v>
      </c>
    </row>
    <row r="6110" spans="1:18" s="28" customFormat="1" ht="24" x14ac:dyDescent="0.2">
      <c r="A6110" s="748" t="s">
        <v>16441</v>
      </c>
      <c r="B6110" s="748" t="s">
        <v>515</v>
      </c>
      <c r="C6110" s="748" t="s">
        <v>16442</v>
      </c>
      <c r="D6110" s="749" t="s">
        <v>16713</v>
      </c>
      <c r="E6110" s="750">
        <v>10500</v>
      </c>
      <c r="F6110" s="748" t="s">
        <v>16714</v>
      </c>
      <c r="G6110" s="749" t="s">
        <v>16715</v>
      </c>
      <c r="H6110" s="749" t="s">
        <v>16516</v>
      </c>
      <c r="I6110" s="751" t="s">
        <v>520</v>
      </c>
      <c r="J6110" s="752" t="s">
        <v>528</v>
      </c>
      <c r="K6110" s="762">
        <v>0</v>
      </c>
      <c r="L6110" s="762">
        <v>12</v>
      </c>
      <c r="M6110" s="763">
        <v>129213.60000000002</v>
      </c>
      <c r="N6110" s="762">
        <v>0</v>
      </c>
      <c r="O6110" s="762">
        <v>6</v>
      </c>
      <c r="P6110" s="763">
        <v>64200.600000000006</v>
      </c>
      <c r="Q6110" s="762">
        <v>0</v>
      </c>
      <c r="R6110" s="762">
        <v>12</v>
      </c>
    </row>
    <row r="6111" spans="1:18" s="28" customFormat="1" ht="48" x14ac:dyDescent="0.2">
      <c r="A6111" s="748" t="s">
        <v>16441</v>
      </c>
      <c r="B6111" s="748" t="s">
        <v>515</v>
      </c>
      <c r="C6111" s="748" t="s">
        <v>16442</v>
      </c>
      <c r="D6111" s="749" t="s">
        <v>16443</v>
      </c>
      <c r="E6111" s="750">
        <v>2000</v>
      </c>
      <c r="F6111" s="748" t="s">
        <v>16716</v>
      </c>
      <c r="G6111" s="749" t="s">
        <v>16717</v>
      </c>
      <c r="H6111" s="749" t="s">
        <v>16521</v>
      </c>
      <c r="I6111" s="751" t="s">
        <v>16447</v>
      </c>
      <c r="J6111" s="752" t="s">
        <v>16448</v>
      </c>
      <c r="K6111" s="762">
        <v>0</v>
      </c>
      <c r="L6111" s="762">
        <v>12</v>
      </c>
      <c r="M6111" s="763">
        <v>26542</v>
      </c>
      <c r="N6111" s="762">
        <v>0</v>
      </c>
      <c r="O6111" s="762">
        <v>6</v>
      </c>
      <c r="P6111" s="763">
        <v>13080</v>
      </c>
      <c r="Q6111" s="762">
        <v>0</v>
      </c>
      <c r="R6111" s="762">
        <v>12</v>
      </c>
    </row>
    <row r="6112" spans="1:18" s="28" customFormat="1" ht="24" x14ac:dyDescent="0.2">
      <c r="A6112" s="748" t="s">
        <v>16441</v>
      </c>
      <c r="B6112" s="748" t="s">
        <v>515</v>
      </c>
      <c r="C6112" s="748" t="s">
        <v>16442</v>
      </c>
      <c r="D6112" s="749" t="s">
        <v>1232</v>
      </c>
      <c r="E6112" s="750">
        <v>7000</v>
      </c>
      <c r="F6112" s="748" t="s">
        <v>16718</v>
      </c>
      <c r="G6112" s="749" t="s">
        <v>16719</v>
      </c>
      <c r="H6112" s="749" t="s">
        <v>16516</v>
      </c>
      <c r="I6112" s="753" t="s">
        <v>520</v>
      </c>
      <c r="J6112" s="752" t="s">
        <v>528</v>
      </c>
      <c r="K6112" s="762">
        <v>0</v>
      </c>
      <c r="L6112" s="762">
        <v>12</v>
      </c>
      <c r="M6112" s="763">
        <v>87213.60000000002</v>
      </c>
      <c r="N6112" s="762">
        <v>0</v>
      </c>
      <c r="O6112" s="762">
        <v>6</v>
      </c>
      <c r="P6112" s="763">
        <v>43200.600000000006</v>
      </c>
      <c r="Q6112" s="762">
        <v>0</v>
      </c>
      <c r="R6112" s="762">
        <v>12</v>
      </c>
    </row>
    <row r="6113" spans="1:18" s="28" customFormat="1" ht="36" x14ac:dyDescent="0.2">
      <c r="A6113" s="748" t="s">
        <v>16441</v>
      </c>
      <c r="B6113" s="748" t="s">
        <v>515</v>
      </c>
      <c r="C6113" s="748" t="s">
        <v>16442</v>
      </c>
      <c r="D6113" s="749" t="s">
        <v>16443</v>
      </c>
      <c r="E6113" s="750">
        <v>2000</v>
      </c>
      <c r="F6113" s="748" t="s">
        <v>16720</v>
      </c>
      <c r="G6113" s="749" t="s">
        <v>16721</v>
      </c>
      <c r="H6113" s="754" t="s">
        <v>16462</v>
      </c>
      <c r="I6113" s="753" t="s">
        <v>16447</v>
      </c>
      <c r="J6113" s="752" t="s">
        <v>16447</v>
      </c>
      <c r="K6113" s="762">
        <v>0</v>
      </c>
      <c r="L6113" s="762">
        <v>2</v>
      </c>
      <c r="M6113" s="763">
        <v>4390.47</v>
      </c>
      <c r="N6113" s="762">
        <v>0</v>
      </c>
      <c r="O6113" s="762">
        <v>0</v>
      </c>
      <c r="P6113" s="763">
        <v>0</v>
      </c>
      <c r="Q6113" s="762">
        <v>0</v>
      </c>
      <c r="R6113" s="762">
        <v>12</v>
      </c>
    </row>
    <row r="6114" spans="1:18" s="28" customFormat="1" ht="24" x14ac:dyDescent="0.2">
      <c r="A6114" s="748" t="s">
        <v>16441</v>
      </c>
      <c r="B6114" s="748" t="s">
        <v>515</v>
      </c>
      <c r="C6114" s="748" t="s">
        <v>16442</v>
      </c>
      <c r="D6114" s="749" t="s">
        <v>16443</v>
      </c>
      <c r="E6114" s="750">
        <v>2000</v>
      </c>
      <c r="F6114" s="748" t="s">
        <v>16722</v>
      </c>
      <c r="G6114" s="749" t="s">
        <v>16723</v>
      </c>
      <c r="H6114" s="749" t="s">
        <v>1569</v>
      </c>
      <c r="I6114" s="751" t="s">
        <v>16447</v>
      </c>
      <c r="J6114" s="752" t="s">
        <v>16448</v>
      </c>
      <c r="K6114" s="762">
        <v>0</v>
      </c>
      <c r="L6114" s="762">
        <v>2</v>
      </c>
      <c r="M6114" s="763">
        <v>4390.47</v>
      </c>
      <c r="N6114" s="762">
        <v>0</v>
      </c>
      <c r="O6114" s="762">
        <v>0</v>
      </c>
      <c r="P6114" s="763">
        <v>0</v>
      </c>
      <c r="Q6114" s="762">
        <v>0</v>
      </c>
      <c r="R6114" s="762">
        <v>12</v>
      </c>
    </row>
    <row r="6115" spans="1:18" s="28" customFormat="1" ht="36" x14ac:dyDescent="0.2">
      <c r="A6115" s="748" t="s">
        <v>16441</v>
      </c>
      <c r="B6115" s="748" t="s">
        <v>515</v>
      </c>
      <c r="C6115" s="748" t="s">
        <v>16442</v>
      </c>
      <c r="D6115" s="749" t="s">
        <v>16443</v>
      </c>
      <c r="E6115" s="750">
        <v>2000</v>
      </c>
      <c r="F6115" s="748" t="s">
        <v>16724</v>
      </c>
      <c r="G6115" s="749" t="s">
        <v>16725</v>
      </c>
      <c r="H6115" s="749" t="s">
        <v>2604</v>
      </c>
      <c r="I6115" s="751" t="s">
        <v>16447</v>
      </c>
      <c r="J6115" s="752" t="s">
        <v>16448</v>
      </c>
      <c r="K6115" s="762">
        <v>0</v>
      </c>
      <c r="L6115" s="762">
        <v>12</v>
      </c>
      <c r="M6115" s="763">
        <v>26760</v>
      </c>
      <c r="N6115" s="762">
        <v>0</v>
      </c>
      <c r="O6115" s="762">
        <v>6</v>
      </c>
      <c r="P6115" s="763">
        <v>13007.33</v>
      </c>
      <c r="Q6115" s="762">
        <v>0</v>
      </c>
      <c r="R6115" s="762">
        <v>12</v>
      </c>
    </row>
    <row r="6116" spans="1:18" s="28" customFormat="1" ht="36" x14ac:dyDescent="0.2">
      <c r="A6116" s="748" t="s">
        <v>16441</v>
      </c>
      <c r="B6116" s="748" t="s">
        <v>515</v>
      </c>
      <c r="C6116" s="748" t="s">
        <v>16442</v>
      </c>
      <c r="D6116" s="749" t="s">
        <v>16726</v>
      </c>
      <c r="E6116" s="750">
        <v>3500</v>
      </c>
      <c r="F6116" s="748" t="s">
        <v>16727</v>
      </c>
      <c r="G6116" s="749" t="s">
        <v>16728</v>
      </c>
      <c r="H6116" s="749" t="s">
        <v>16462</v>
      </c>
      <c r="I6116" s="753" t="s">
        <v>16447</v>
      </c>
      <c r="J6116" s="752" t="s">
        <v>16447</v>
      </c>
      <c r="K6116" s="762">
        <v>0</v>
      </c>
      <c r="L6116" s="762">
        <v>12</v>
      </c>
      <c r="M6116" s="763">
        <v>45213.600000000006</v>
      </c>
      <c r="N6116" s="762">
        <v>0</v>
      </c>
      <c r="O6116" s="762">
        <v>6</v>
      </c>
      <c r="P6116" s="763">
        <v>22200.6</v>
      </c>
      <c r="Q6116" s="762">
        <v>0</v>
      </c>
      <c r="R6116" s="762">
        <v>12</v>
      </c>
    </row>
    <row r="6117" spans="1:18" s="28" customFormat="1" ht="24" x14ac:dyDescent="0.2">
      <c r="A6117" s="748" t="s">
        <v>16441</v>
      </c>
      <c r="B6117" s="748" t="s">
        <v>515</v>
      </c>
      <c r="C6117" s="748" t="s">
        <v>16442</v>
      </c>
      <c r="D6117" s="749" t="s">
        <v>16443</v>
      </c>
      <c r="E6117" s="750">
        <v>2000</v>
      </c>
      <c r="F6117" s="748" t="s">
        <v>16729</v>
      </c>
      <c r="G6117" s="749" t="s">
        <v>16730</v>
      </c>
      <c r="H6117" s="754" t="s">
        <v>16731</v>
      </c>
      <c r="I6117" s="753" t="s">
        <v>520</v>
      </c>
      <c r="J6117" s="752" t="s">
        <v>686</v>
      </c>
      <c r="K6117" s="762">
        <v>0</v>
      </c>
      <c r="L6117" s="762">
        <v>12</v>
      </c>
      <c r="M6117" s="763">
        <v>26760</v>
      </c>
      <c r="N6117" s="762">
        <v>0</v>
      </c>
      <c r="O6117" s="762">
        <v>6</v>
      </c>
      <c r="P6117" s="763">
        <v>13007.33</v>
      </c>
      <c r="Q6117" s="762">
        <v>0</v>
      </c>
      <c r="R6117" s="762">
        <v>12</v>
      </c>
    </row>
    <row r="6118" spans="1:18" s="28" customFormat="1" ht="36" x14ac:dyDescent="0.2">
      <c r="A6118" s="748" t="s">
        <v>16441</v>
      </c>
      <c r="B6118" s="748" t="s">
        <v>515</v>
      </c>
      <c r="C6118" s="748" t="s">
        <v>16442</v>
      </c>
      <c r="D6118" s="749" t="s">
        <v>16443</v>
      </c>
      <c r="E6118" s="750">
        <v>2000</v>
      </c>
      <c r="F6118" s="748" t="s">
        <v>16732</v>
      </c>
      <c r="G6118" s="749" t="s">
        <v>16733</v>
      </c>
      <c r="H6118" s="754" t="s">
        <v>16734</v>
      </c>
      <c r="I6118" s="753" t="s">
        <v>16447</v>
      </c>
      <c r="J6118" s="752" t="s">
        <v>16448</v>
      </c>
      <c r="K6118" s="762">
        <v>0</v>
      </c>
      <c r="L6118" s="762">
        <v>12</v>
      </c>
      <c r="M6118" s="763">
        <v>26760</v>
      </c>
      <c r="N6118" s="762">
        <v>0</v>
      </c>
      <c r="O6118" s="762">
        <v>6</v>
      </c>
      <c r="P6118" s="763">
        <v>13080</v>
      </c>
      <c r="Q6118" s="762">
        <v>0</v>
      </c>
      <c r="R6118" s="762">
        <v>12</v>
      </c>
    </row>
    <row r="6119" spans="1:18" s="28" customFormat="1" ht="48" x14ac:dyDescent="0.2">
      <c r="A6119" s="748" t="s">
        <v>16441</v>
      </c>
      <c r="B6119" s="748" t="s">
        <v>515</v>
      </c>
      <c r="C6119" s="748" t="s">
        <v>16442</v>
      </c>
      <c r="D6119" s="749" t="s">
        <v>16443</v>
      </c>
      <c r="E6119" s="750">
        <v>2000</v>
      </c>
      <c r="F6119" s="748" t="s">
        <v>16735</v>
      </c>
      <c r="G6119" s="749" t="s">
        <v>16736</v>
      </c>
      <c r="H6119" s="749" t="s">
        <v>1539</v>
      </c>
      <c r="I6119" s="751" t="s">
        <v>16447</v>
      </c>
      <c r="J6119" s="752" t="s">
        <v>16448</v>
      </c>
      <c r="K6119" s="762">
        <v>1</v>
      </c>
      <c r="L6119" s="762">
        <v>4</v>
      </c>
      <c r="M6119" s="763">
        <v>8698.4700000000012</v>
      </c>
      <c r="N6119" s="762">
        <v>1</v>
      </c>
      <c r="O6119" s="762">
        <v>1</v>
      </c>
      <c r="P6119" s="763">
        <v>825.58</v>
      </c>
      <c r="Q6119" s="762">
        <v>3</v>
      </c>
      <c r="R6119" s="762">
        <v>12</v>
      </c>
    </row>
    <row r="6120" spans="1:18" s="28" customFormat="1" ht="24" x14ac:dyDescent="0.2">
      <c r="A6120" s="748" t="s">
        <v>16441</v>
      </c>
      <c r="B6120" s="748" t="s">
        <v>515</v>
      </c>
      <c r="C6120" s="748" t="s">
        <v>16442</v>
      </c>
      <c r="D6120" s="749" t="s">
        <v>16737</v>
      </c>
      <c r="E6120" s="750">
        <v>1500</v>
      </c>
      <c r="F6120" s="748" t="s">
        <v>16738</v>
      </c>
      <c r="G6120" s="749" t="s">
        <v>16739</v>
      </c>
      <c r="H6120" s="749" t="s">
        <v>571</v>
      </c>
      <c r="I6120" s="751" t="s">
        <v>16447</v>
      </c>
      <c r="J6120" s="752" t="s">
        <v>16447</v>
      </c>
      <c r="K6120" s="762">
        <v>0</v>
      </c>
      <c r="L6120" s="762">
        <v>12</v>
      </c>
      <c r="M6120" s="763">
        <v>20220</v>
      </c>
      <c r="N6120" s="762">
        <v>0</v>
      </c>
      <c r="O6120" s="762">
        <v>6</v>
      </c>
      <c r="P6120" s="763">
        <v>9955.5</v>
      </c>
      <c r="Q6120" s="762">
        <v>0</v>
      </c>
      <c r="R6120" s="762">
        <v>12</v>
      </c>
    </row>
    <row r="6121" spans="1:18" s="28" customFormat="1" ht="24" x14ac:dyDescent="0.2">
      <c r="A6121" s="748" t="s">
        <v>16441</v>
      </c>
      <c r="B6121" s="748" t="s">
        <v>515</v>
      </c>
      <c r="C6121" s="748" t="s">
        <v>16442</v>
      </c>
      <c r="D6121" s="749" t="s">
        <v>16596</v>
      </c>
      <c r="E6121" s="750">
        <v>8000</v>
      </c>
      <c r="F6121" s="748" t="s">
        <v>16740</v>
      </c>
      <c r="G6121" s="749" t="s">
        <v>16741</v>
      </c>
      <c r="H6121" s="749" t="s">
        <v>16459</v>
      </c>
      <c r="I6121" s="753" t="s">
        <v>520</v>
      </c>
      <c r="J6121" s="752" t="s">
        <v>686</v>
      </c>
      <c r="K6121" s="762">
        <v>0</v>
      </c>
      <c r="L6121" s="762">
        <v>12</v>
      </c>
      <c r="M6121" s="763">
        <v>99213.60000000002</v>
      </c>
      <c r="N6121" s="762">
        <v>0</v>
      </c>
      <c r="O6121" s="762">
        <v>6</v>
      </c>
      <c r="P6121" s="763">
        <v>49200.600000000006</v>
      </c>
      <c r="Q6121" s="762">
        <v>0</v>
      </c>
      <c r="R6121" s="762">
        <v>12</v>
      </c>
    </row>
    <row r="6122" spans="1:18" s="28" customFormat="1" ht="60" x14ac:dyDescent="0.2">
      <c r="A6122" s="748" t="s">
        <v>16441</v>
      </c>
      <c r="B6122" s="748" t="s">
        <v>515</v>
      </c>
      <c r="C6122" s="748" t="s">
        <v>16442</v>
      </c>
      <c r="D6122" s="749" t="s">
        <v>16742</v>
      </c>
      <c r="E6122" s="750">
        <v>3500</v>
      </c>
      <c r="F6122" s="748" t="s">
        <v>16743</v>
      </c>
      <c r="G6122" s="749" t="s">
        <v>16744</v>
      </c>
      <c r="H6122" s="754" t="s">
        <v>16745</v>
      </c>
      <c r="I6122" s="753" t="s">
        <v>16447</v>
      </c>
      <c r="J6122" s="752" t="s">
        <v>16448</v>
      </c>
      <c r="K6122" s="762">
        <v>0</v>
      </c>
      <c r="L6122" s="762">
        <v>12</v>
      </c>
      <c r="M6122" s="763">
        <v>45213.600000000006</v>
      </c>
      <c r="N6122" s="762">
        <v>0</v>
      </c>
      <c r="O6122" s="762">
        <v>8</v>
      </c>
      <c r="P6122" s="763">
        <v>16280.099999999999</v>
      </c>
      <c r="Q6122" s="762">
        <v>0</v>
      </c>
      <c r="R6122" s="762">
        <v>12</v>
      </c>
    </row>
    <row r="6123" spans="1:18" s="28" customFormat="1" ht="24" x14ac:dyDescent="0.2">
      <c r="A6123" s="748" t="s">
        <v>16441</v>
      </c>
      <c r="B6123" s="748" t="s">
        <v>515</v>
      </c>
      <c r="C6123" s="748" t="s">
        <v>16442</v>
      </c>
      <c r="D6123" s="749" t="s">
        <v>16746</v>
      </c>
      <c r="E6123" s="750">
        <v>11000</v>
      </c>
      <c r="F6123" s="748" t="s">
        <v>16747</v>
      </c>
      <c r="G6123" s="749" t="s">
        <v>14246</v>
      </c>
      <c r="H6123" s="749" t="s">
        <v>16516</v>
      </c>
      <c r="I6123" s="751" t="s">
        <v>520</v>
      </c>
      <c r="J6123" s="752" t="s">
        <v>528</v>
      </c>
      <c r="K6123" s="762">
        <v>1</v>
      </c>
      <c r="L6123" s="762">
        <v>2</v>
      </c>
      <c r="M6123" s="763">
        <v>21795.599999999999</v>
      </c>
      <c r="N6123" s="762">
        <v>0</v>
      </c>
      <c r="O6123" s="762">
        <v>6</v>
      </c>
      <c r="P6123" s="763">
        <v>67200.600000000006</v>
      </c>
      <c r="Q6123" s="762">
        <v>3</v>
      </c>
      <c r="R6123" s="762">
        <v>12</v>
      </c>
    </row>
    <row r="6124" spans="1:18" s="28" customFormat="1" ht="24" x14ac:dyDescent="0.2">
      <c r="A6124" s="748" t="s">
        <v>16441</v>
      </c>
      <c r="B6124" s="748" t="s">
        <v>515</v>
      </c>
      <c r="C6124" s="748" t="s">
        <v>16442</v>
      </c>
      <c r="D6124" s="749" t="s">
        <v>558</v>
      </c>
      <c r="E6124" s="750">
        <v>3500</v>
      </c>
      <c r="F6124" s="748" t="s">
        <v>16748</v>
      </c>
      <c r="G6124" s="749" t="s">
        <v>16749</v>
      </c>
      <c r="H6124" s="749" t="s">
        <v>3924</v>
      </c>
      <c r="I6124" s="751" t="s">
        <v>16447</v>
      </c>
      <c r="J6124" s="752" t="s">
        <v>16448</v>
      </c>
      <c r="K6124" s="762">
        <v>0</v>
      </c>
      <c r="L6124" s="762">
        <v>12</v>
      </c>
      <c r="M6124" s="763">
        <v>45213.600000000006</v>
      </c>
      <c r="N6124" s="762">
        <v>0</v>
      </c>
      <c r="O6124" s="762">
        <v>6</v>
      </c>
      <c r="P6124" s="763">
        <v>22200.6</v>
      </c>
      <c r="Q6124" s="762">
        <v>0</v>
      </c>
      <c r="R6124" s="762">
        <v>12</v>
      </c>
    </row>
    <row r="6125" spans="1:18" s="28" customFormat="1" ht="24" x14ac:dyDescent="0.2">
      <c r="A6125" s="748" t="s">
        <v>16441</v>
      </c>
      <c r="B6125" s="748" t="s">
        <v>515</v>
      </c>
      <c r="C6125" s="748" t="s">
        <v>16442</v>
      </c>
      <c r="D6125" s="749" t="s">
        <v>16443</v>
      </c>
      <c r="E6125" s="750">
        <v>2000</v>
      </c>
      <c r="F6125" s="748" t="s">
        <v>16750</v>
      </c>
      <c r="G6125" s="749" t="s">
        <v>16751</v>
      </c>
      <c r="H6125" s="749" t="s">
        <v>16451</v>
      </c>
      <c r="I6125" s="753" t="s">
        <v>520</v>
      </c>
      <c r="J6125" s="752" t="s">
        <v>686</v>
      </c>
      <c r="K6125" s="762">
        <v>1</v>
      </c>
      <c r="L6125" s="762">
        <v>2</v>
      </c>
      <c r="M6125" s="763">
        <v>4235.33</v>
      </c>
      <c r="N6125" s="762">
        <v>1</v>
      </c>
      <c r="O6125" s="762">
        <v>2</v>
      </c>
      <c r="P6125" s="763">
        <v>3778.67</v>
      </c>
      <c r="Q6125" s="762">
        <v>3</v>
      </c>
      <c r="R6125" s="762">
        <v>12</v>
      </c>
    </row>
    <row r="6126" spans="1:18" s="28" customFormat="1" ht="36" x14ac:dyDescent="0.2">
      <c r="A6126" s="748" t="s">
        <v>16441</v>
      </c>
      <c r="B6126" s="748" t="s">
        <v>515</v>
      </c>
      <c r="C6126" s="748" t="s">
        <v>16442</v>
      </c>
      <c r="D6126" s="749" t="s">
        <v>16443</v>
      </c>
      <c r="E6126" s="750">
        <v>2000</v>
      </c>
      <c r="F6126" s="748" t="s">
        <v>16752</v>
      </c>
      <c r="G6126" s="749" t="s">
        <v>16753</v>
      </c>
      <c r="H6126" s="754" t="s">
        <v>16462</v>
      </c>
      <c r="I6126" s="753" t="s">
        <v>16447</v>
      </c>
      <c r="J6126" s="752" t="s">
        <v>16447</v>
      </c>
      <c r="K6126" s="762">
        <v>0</v>
      </c>
      <c r="L6126" s="762">
        <v>12</v>
      </c>
      <c r="M6126" s="763">
        <v>26760</v>
      </c>
      <c r="N6126" s="762">
        <v>0</v>
      </c>
      <c r="O6126" s="762">
        <v>6</v>
      </c>
      <c r="P6126" s="763">
        <v>12859.92</v>
      </c>
      <c r="Q6126" s="762">
        <v>0</v>
      </c>
      <c r="R6126" s="762">
        <v>12</v>
      </c>
    </row>
    <row r="6127" spans="1:18" s="28" customFormat="1" ht="36" x14ac:dyDescent="0.2">
      <c r="A6127" s="748" t="s">
        <v>16441</v>
      </c>
      <c r="B6127" s="748" t="s">
        <v>515</v>
      </c>
      <c r="C6127" s="748" t="s">
        <v>16442</v>
      </c>
      <c r="D6127" s="749" t="s">
        <v>16754</v>
      </c>
      <c r="E6127" s="750">
        <v>8000</v>
      </c>
      <c r="F6127" s="748" t="s">
        <v>16755</v>
      </c>
      <c r="G6127" s="749" t="s">
        <v>16756</v>
      </c>
      <c r="H6127" s="754" t="s">
        <v>16614</v>
      </c>
      <c r="I6127" s="753" t="s">
        <v>520</v>
      </c>
      <c r="J6127" s="752" t="s">
        <v>528</v>
      </c>
      <c r="K6127" s="762">
        <v>0</v>
      </c>
      <c r="L6127" s="762">
        <v>12</v>
      </c>
      <c r="M6127" s="763">
        <v>99313.60000000002</v>
      </c>
      <c r="N6127" s="762">
        <v>0</v>
      </c>
      <c r="O6127" s="762">
        <v>6</v>
      </c>
      <c r="P6127" s="763">
        <v>49200.600000000006</v>
      </c>
      <c r="Q6127" s="762">
        <v>0</v>
      </c>
      <c r="R6127" s="762">
        <v>12</v>
      </c>
    </row>
    <row r="6128" spans="1:18" s="28" customFormat="1" ht="48" x14ac:dyDescent="0.2">
      <c r="A6128" s="748" t="s">
        <v>16441</v>
      </c>
      <c r="B6128" s="748" t="s">
        <v>515</v>
      </c>
      <c r="C6128" s="748" t="s">
        <v>16442</v>
      </c>
      <c r="D6128" s="749" t="s">
        <v>16757</v>
      </c>
      <c r="E6128" s="750">
        <v>10000</v>
      </c>
      <c r="F6128" s="748" t="s">
        <v>16758</v>
      </c>
      <c r="G6128" s="749" t="s">
        <v>16759</v>
      </c>
      <c r="H6128" s="749" t="s">
        <v>16584</v>
      </c>
      <c r="I6128" s="751" t="s">
        <v>520</v>
      </c>
      <c r="J6128" s="752" t="s">
        <v>528</v>
      </c>
      <c r="K6128" s="762">
        <v>0</v>
      </c>
      <c r="L6128" s="762">
        <v>12</v>
      </c>
      <c r="M6128" s="763">
        <v>123213.60000000002</v>
      </c>
      <c r="N6128" s="762">
        <v>0</v>
      </c>
      <c r="O6128" s="762">
        <v>6</v>
      </c>
      <c r="P6128" s="763">
        <v>61200.600000000006</v>
      </c>
      <c r="Q6128" s="762">
        <v>0</v>
      </c>
      <c r="R6128" s="762">
        <v>12</v>
      </c>
    </row>
    <row r="6129" spans="1:18" s="28" customFormat="1" ht="24" x14ac:dyDescent="0.2">
      <c r="A6129" s="748" t="s">
        <v>16441</v>
      </c>
      <c r="B6129" s="748" t="s">
        <v>515</v>
      </c>
      <c r="C6129" s="748" t="s">
        <v>16442</v>
      </c>
      <c r="D6129" s="749" t="s">
        <v>16443</v>
      </c>
      <c r="E6129" s="750">
        <v>2000</v>
      </c>
      <c r="F6129" s="748" t="s">
        <v>16760</v>
      </c>
      <c r="G6129" s="749" t="s">
        <v>16761</v>
      </c>
      <c r="H6129" s="749" t="s">
        <v>16641</v>
      </c>
      <c r="I6129" s="751" t="s">
        <v>520</v>
      </c>
      <c r="J6129" s="752" t="s">
        <v>528</v>
      </c>
      <c r="K6129" s="762">
        <v>0</v>
      </c>
      <c r="L6129" s="762">
        <v>12</v>
      </c>
      <c r="M6129" s="763">
        <v>26681.33</v>
      </c>
      <c r="N6129" s="762">
        <v>0</v>
      </c>
      <c r="O6129" s="762">
        <v>6</v>
      </c>
      <c r="P6129" s="763">
        <v>12789.33</v>
      </c>
      <c r="Q6129" s="762">
        <v>0</v>
      </c>
      <c r="R6129" s="762">
        <v>12</v>
      </c>
    </row>
    <row r="6130" spans="1:18" s="28" customFormat="1" ht="24" x14ac:dyDescent="0.2">
      <c r="A6130" s="748" t="s">
        <v>16441</v>
      </c>
      <c r="B6130" s="748" t="s">
        <v>515</v>
      </c>
      <c r="C6130" s="748" t="s">
        <v>16442</v>
      </c>
      <c r="D6130" s="749" t="s">
        <v>550</v>
      </c>
      <c r="E6130" s="750">
        <v>4500</v>
      </c>
      <c r="F6130" s="748" t="s">
        <v>16762</v>
      </c>
      <c r="G6130" s="749" t="s">
        <v>16763</v>
      </c>
      <c r="H6130" s="749" t="s">
        <v>16516</v>
      </c>
      <c r="I6130" s="753" t="s">
        <v>520</v>
      </c>
      <c r="J6130" s="752" t="s">
        <v>528</v>
      </c>
      <c r="K6130" s="762">
        <v>0</v>
      </c>
      <c r="L6130" s="762">
        <v>12</v>
      </c>
      <c r="M6130" s="763">
        <v>57213.600000000013</v>
      </c>
      <c r="N6130" s="762">
        <v>0</v>
      </c>
      <c r="O6130" s="762">
        <v>6</v>
      </c>
      <c r="P6130" s="763">
        <v>28200.6</v>
      </c>
      <c r="Q6130" s="762">
        <v>0</v>
      </c>
      <c r="R6130" s="762">
        <v>12</v>
      </c>
    </row>
    <row r="6131" spans="1:18" s="28" customFormat="1" ht="24" x14ac:dyDescent="0.2">
      <c r="A6131" s="748" t="s">
        <v>16441</v>
      </c>
      <c r="B6131" s="748" t="s">
        <v>515</v>
      </c>
      <c r="C6131" s="748" t="s">
        <v>16442</v>
      </c>
      <c r="D6131" s="749" t="s">
        <v>16443</v>
      </c>
      <c r="E6131" s="750">
        <v>2000</v>
      </c>
      <c r="F6131" s="748" t="s">
        <v>16764</v>
      </c>
      <c r="G6131" s="749" t="s">
        <v>16765</v>
      </c>
      <c r="H6131" s="754" t="s">
        <v>16766</v>
      </c>
      <c r="I6131" s="753" t="s">
        <v>16447</v>
      </c>
      <c r="J6131" s="752" t="s">
        <v>16447</v>
      </c>
      <c r="K6131" s="762">
        <v>0</v>
      </c>
      <c r="L6131" s="762">
        <v>5</v>
      </c>
      <c r="M6131" s="763">
        <v>10900</v>
      </c>
      <c r="N6131" s="762">
        <v>0</v>
      </c>
      <c r="O6131" s="762">
        <v>0</v>
      </c>
      <c r="P6131" s="763">
        <v>0</v>
      </c>
      <c r="Q6131" s="762">
        <v>0</v>
      </c>
      <c r="R6131" s="762">
        <v>12</v>
      </c>
    </row>
    <row r="6132" spans="1:18" s="28" customFormat="1" ht="24" x14ac:dyDescent="0.2">
      <c r="A6132" s="748" t="s">
        <v>16441</v>
      </c>
      <c r="B6132" s="748" t="s">
        <v>515</v>
      </c>
      <c r="C6132" s="748" t="s">
        <v>16442</v>
      </c>
      <c r="D6132" s="749" t="s">
        <v>16767</v>
      </c>
      <c r="E6132" s="750">
        <v>4500</v>
      </c>
      <c r="F6132" s="748" t="s">
        <v>16768</v>
      </c>
      <c r="G6132" s="749" t="s">
        <v>16769</v>
      </c>
      <c r="H6132" s="749" t="s">
        <v>16770</v>
      </c>
      <c r="I6132" s="751" t="s">
        <v>520</v>
      </c>
      <c r="J6132" s="752" t="s">
        <v>528</v>
      </c>
      <c r="K6132" s="762">
        <v>0</v>
      </c>
      <c r="L6132" s="762">
        <v>12</v>
      </c>
      <c r="M6132" s="763">
        <v>57213.600000000013</v>
      </c>
      <c r="N6132" s="762">
        <v>0</v>
      </c>
      <c r="O6132" s="762">
        <v>6</v>
      </c>
      <c r="P6132" s="763">
        <v>28200.6</v>
      </c>
      <c r="Q6132" s="762">
        <v>0</v>
      </c>
      <c r="R6132" s="762">
        <v>12</v>
      </c>
    </row>
    <row r="6133" spans="1:18" s="28" customFormat="1" ht="24" x14ac:dyDescent="0.2">
      <c r="A6133" s="748" t="s">
        <v>16441</v>
      </c>
      <c r="B6133" s="748" t="s">
        <v>515</v>
      </c>
      <c r="C6133" s="748" t="s">
        <v>16442</v>
      </c>
      <c r="D6133" s="749" t="s">
        <v>16443</v>
      </c>
      <c r="E6133" s="750">
        <v>2000</v>
      </c>
      <c r="F6133" s="748" t="s">
        <v>16771</v>
      </c>
      <c r="G6133" s="749" t="s">
        <v>16772</v>
      </c>
      <c r="H6133" s="749" t="s">
        <v>1569</v>
      </c>
      <c r="I6133" s="751" t="s">
        <v>16447</v>
      </c>
      <c r="J6133" s="752" t="s">
        <v>16448</v>
      </c>
      <c r="K6133" s="762">
        <v>0</v>
      </c>
      <c r="L6133" s="762">
        <v>2</v>
      </c>
      <c r="M6133" s="763">
        <v>4390.47</v>
      </c>
      <c r="N6133" s="762">
        <v>0</v>
      </c>
      <c r="O6133" s="762">
        <v>0</v>
      </c>
      <c r="P6133" s="763">
        <v>0</v>
      </c>
      <c r="Q6133" s="762">
        <v>0</v>
      </c>
      <c r="R6133" s="762">
        <v>12</v>
      </c>
    </row>
    <row r="6134" spans="1:18" s="28" customFormat="1" ht="24" x14ac:dyDescent="0.2">
      <c r="A6134" s="748" t="s">
        <v>16441</v>
      </c>
      <c r="B6134" s="748" t="s">
        <v>515</v>
      </c>
      <c r="C6134" s="748" t="s">
        <v>16442</v>
      </c>
      <c r="D6134" s="749" t="s">
        <v>16443</v>
      </c>
      <c r="E6134" s="750">
        <v>2000</v>
      </c>
      <c r="F6134" s="748" t="s">
        <v>16773</v>
      </c>
      <c r="G6134" s="749" t="s">
        <v>16774</v>
      </c>
      <c r="H6134" s="749" t="s">
        <v>571</v>
      </c>
      <c r="I6134" s="751" t="s">
        <v>16447</v>
      </c>
      <c r="J6134" s="752" t="s">
        <v>16447</v>
      </c>
      <c r="K6134" s="762">
        <v>0</v>
      </c>
      <c r="L6134" s="762">
        <v>2</v>
      </c>
      <c r="M6134" s="763">
        <v>4390.47</v>
      </c>
      <c r="N6134" s="762">
        <v>1</v>
      </c>
      <c r="O6134" s="762">
        <v>2</v>
      </c>
      <c r="P6134" s="763">
        <v>3778.67</v>
      </c>
      <c r="Q6134" s="762">
        <v>3</v>
      </c>
      <c r="R6134" s="762">
        <v>12</v>
      </c>
    </row>
    <row r="6135" spans="1:18" s="28" customFormat="1" ht="36" x14ac:dyDescent="0.2">
      <c r="A6135" s="748" t="s">
        <v>16441</v>
      </c>
      <c r="B6135" s="748" t="s">
        <v>515</v>
      </c>
      <c r="C6135" s="748" t="s">
        <v>16442</v>
      </c>
      <c r="D6135" s="749" t="s">
        <v>16775</v>
      </c>
      <c r="E6135" s="750">
        <v>3000</v>
      </c>
      <c r="F6135" s="748" t="s">
        <v>16776</v>
      </c>
      <c r="G6135" s="749" t="s">
        <v>16777</v>
      </c>
      <c r="H6135" s="754" t="s">
        <v>4184</v>
      </c>
      <c r="I6135" s="753" t="s">
        <v>520</v>
      </c>
      <c r="J6135" s="752" t="s">
        <v>528</v>
      </c>
      <c r="K6135" s="762">
        <v>0</v>
      </c>
      <c r="L6135" s="762">
        <v>12</v>
      </c>
      <c r="M6135" s="763">
        <v>39213.600000000006</v>
      </c>
      <c r="N6135" s="762">
        <v>0</v>
      </c>
      <c r="O6135" s="762">
        <v>6</v>
      </c>
      <c r="P6135" s="763">
        <v>19200.599999999999</v>
      </c>
      <c r="Q6135" s="762">
        <v>0</v>
      </c>
      <c r="R6135" s="762">
        <v>12</v>
      </c>
    </row>
    <row r="6136" spans="1:18" s="28" customFormat="1" ht="24" x14ac:dyDescent="0.2">
      <c r="A6136" s="748" t="s">
        <v>16441</v>
      </c>
      <c r="B6136" s="748" t="s">
        <v>515</v>
      </c>
      <c r="C6136" s="748" t="s">
        <v>16442</v>
      </c>
      <c r="D6136" s="749" t="s">
        <v>16778</v>
      </c>
      <c r="E6136" s="750">
        <v>4000</v>
      </c>
      <c r="F6136" s="748" t="s">
        <v>16779</v>
      </c>
      <c r="G6136" s="749" t="s">
        <v>16780</v>
      </c>
      <c r="H6136" s="754" t="s">
        <v>571</v>
      </c>
      <c r="I6136" s="753" t="s">
        <v>16447</v>
      </c>
      <c r="J6136" s="752" t="s">
        <v>16447</v>
      </c>
      <c r="K6136" s="762">
        <v>0</v>
      </c>
      <c r="L6136" s="762">
        <v>12</v>
      </c>
      <c r="M6136" s="763">
        <v>51213.600000000013</v>
      </c>
      <c r="N6136" s="762">
        <v>0</v>
      </c>
      <c r="O6136" s="762">
        <v>6</v>
      </c>
      <c r="P6136" s="763">
        <v>25200.6</v>
      </c>
      <c r="Q6136" s="762">
        <v>0</v>
      </c>
      <c r="R6136" s="762">
        <v>12</v>
      </c>
    </row>
    <row r="6137" spans="1:18" s="28" customFormat="1" ht="24" x14ac:dyDescent="0.2">
      <c r="A6137" s="748" t="s">
        <v>16441</v>
      </c>
      <c r="B6137" s="748" t="s">
        <v>515</v>
      </c>
      <c r="C6137" s="748" t="s">
        <v>16442</v>
      </c>
      <c r="D6137" s="749" t="s">
        <v>16781</v>
      </c>
      <c r="E6137" s="750">
        <v>3500</v>
      </c>
      <c r="F6137" s="748" t="s">
        <v>16782</v>
      </c>
      <c r="G6137" s="749" t="s">
        <v>16783</v>
      </c>
      <c r="H6137" s="749" t="s">
        <v>16684</v>
      </c>
      <c r="I6137" s="751" t="s">
        <v>16447</v>
      </c>
      <c r="J6137" s="752" t="s">
        <v>16448</v>
      </c>
      <c r="K6137" s="762">
        <v>0</v>
      </c>
      <c r="L6137" s="762">
        <v>12</v>
      </c>
      <c r="M6137" s="763">
        <v>45213.600000000006</v>
      </c>
      <c r="N6137" s="762">
        <v>0</v>
      </c>
      <c r="O6137" s="762">
        <v>6</v>
      </c>
      <c r="P6137" s="763">
        <v>22200.6</v>
      </c>
      <c r="Q6137" s="762">
        <v>0</v>
      </c>
      <c r="R6137" s="762">
        <v>12</v>
      </c>
    </row>
    <row r="6138" spans="1:18" s="28" customFormat="1" ht="24" x14ac:dyDescent="0.2">
      <c r="A6138" s="748" t="s">
        <v>16441</v>
      </c>
      <c r="B6138" s="748" t="s">
        <v>515</v>
      </c>
      <c r="C6138" s="748" t="s">
        <v>16442</v>
      </c>
      <c r="D6138" s="749" t="s">
        <v>16472</v>
      </c>
      <c r="E6138" s="750">
        <v>1500</v>
      </c>
      <c r="F6138" s="748" t="s">
        <v>16784</v>
      </c>
      <c r="G6138" s="749" t="s">
        <v>16785</v>
      </c>
      <c r="H6138" s="749" t="s">
        <v>571</v>
      </c>
      <c r="I6138" s="751" t="s">
        <v>16447</v>
      </c>
      <c r="J6138" s="752" t="s">
        <v>16447</v>
      </c>
      <c r="K6138" s="762">
        <v>0</v>
      </c>
      <c r="L6138" s="762">
        <v>12</v>
      </c>
      <c r="M6138" s="763">
        <v>20220</v>
      </c>
      <c r="N6138" s="762">
        <v>0</v>
      </c>
      <c r="O6138" s="762">
        <v>6</v>
      </c>
      <c r="P6138" s="763">
        <v>9810</v>
      </c>
      <c r="Q6138" s="762">
        <v>0</v>
      </c>
      <c r="R6138" s="762">
        <v>12</v>
      </c>
    </row>
    <row r="6139" spans="1:18" s="28" customFormat="1" ht="24" x14ac:dyDescent="0.2">
      <c r="A6139" s="748" t="s">
        <v>16441</v>
      </c>
      <c r="B6139" s="748" t="s">
        <v>515</v>
      </c>
      <c r="C6139" s="748" t="s">
        <v>16442</v>
      </c>
      <c r="D6139" s="749" t="s">
        <v>16611</v>
      </c>
      <c r="E6139" s="750">
        <v>1800</v>
      </c>
      <c r="F6139" s="748" t="s">
        <v>16786</v>
      </c>
      <c r="G6139" s="749" t="s">
        <v>16787</v>
      </c>
      <c r="H6139" s="749" t="s">
        <v>16451</v>
      </c>
      <c r="I6139" s="753" t="s">
        <v>520</v>
      </c>
      <c r="J6139" s="752" t="s">
        <v>686</v>
      </c>
      <c r="K6139" s="762">
        <v>1</v>
      </c>
      <c r="L6139" s="762">
        <v>2</v>
      </c>
      <c r="M6139" s="763">
        <v>3690.33</v>
      </c>
      <c r="N6139" s="762">
        <v>0</v>
      </c>
      <c r="O6139" s="762">
        <v>6</v>
      </c>
      <c r="P6139" s="763">
        <v>11772</v>
      </c>
      <c r="Q6139" s="762">
        <v>3</v>
      </c>
      <c r="R6139" s="762">
        <v>12</v>
      </c>
    </row>
    <row r="6140" spans="1:18" s="28" customFormat="1" ht="24" x14ac:dyDescent="0.2">
      <c r="A6140" s="748" t="s">
        <v>16441</v>
      </c>
      <c r="B6140" s="748" t="s">
        <v>515</v>
      </c>
      <c r="C6140" s="748" t="s">
        <v>16442</v>
      </c>
      <c r="D6140" s="749" t="s">
        <v>558</v>
      </c>
      <c r="E6140" s="750">
        <v>3050</v>
      </c>
      <c r="F6140" s="748" t="s">
        <v>16788</v>
      </c>
      <c r="G6140" s="749" t="s">
        <v>16789</v>
      </c>
      <c r="H6140" s="754" t="s">
        <v>3924</v>
      </c>
      <c r="I6140" s="753" t="s">
        <v>16447</v>
      </c>
      <c r="J6140" s="752" t="s">
        <v>16448</v>
      </c>
      <c r="K6140" s="762">
        <v>0</v>
      </c>
      <c r="L6140" s="762">
        <v>12</v>
      </c>
      <c r="M6140" s="763">
        <v>39813.600000000006</v>
      </c>
      <c r="N6140" s="762">
        <v>0</v>
      </c>
      <c r="O6140" s="762">
        <v>6</v>
      </c>
      <c r="P6140" s="763">
        <v>19500.599999999999</v>
      </c>
      <c r="Q6140" s="762">
        <v>0</v>
      </c>
      <c r="R6140" s="762">
        <v>12</v>
      </c>
    </row>
    <row r="6141" spans="1:18" s="28" customFormat="1" ht="36" x14ac:dyDescent="0.2">
      <c r="A6141" s="748" t="s">
        <v>16441</v>
      </c>
      <c r="B6141" s="748" t="s">
        <v>515</v>
      </c>
      <c r="C6141" s="748" t="s">
        <v>16442</v>
      </c>
      <c r="D6141" s="749" t="s">
        <v>16790</v>
      </c>
      <c r="E6141" s="750">
        <v>2500</v>
      </c>
      <c r="F6141" s="748" t="s">
        <v>16791</v>
      </c>
      <c r="G6141" s="749" t="s">
        <v>16792</v>
      </c>
      <c r="H6141" s="749" t="s">
        <v>576</v>
      </c>
      <c r="I6141" s="751" t="s">
        <v>520</v>
      </c>
      <c r="J6141" s="752" t="s">
        <v>16447</v>
      </c>
      <c r="K6141" s="762">
        <v>0</v>
      </c>
      <c r="L6141" s="762">
        <v>12</v>
      </c>
      <c r="M6141" s="763">
        <v>33213.599999999999</v>
      </c>
      <c r="N6141" s="762">
        <v>0</v>
      </c>
      <c r="O6141" s="762">
        <v>1</v>
      </c>
      <c r="P6141" s="763">
        <v>2725</v>
      </c>
      <c r="Q6141" s="762">
        <v>0</v>
      </c>
      <c r="R6141" s="762">
        <v>12</v>
      </c>
    </row>
    <row r="6142" spans="1:18" s="28" customFormat="1" ht="36" x14ac:dyDescent="0.2">
      <c r="A6142" s="748" t="s">
        <v>16441</v>
      </c>
      <c r="B6142" s="748" t="s">
        <v>515</v>
      </c>
      <c r="C6142" s="748" t="s">
        <v>16442</v>
      </c>
      <c r="D6142" s="749" t="s">
        <v>16443</v>
      </c>
      <c r="E6142" s="750">
        <v>2000</v>
      </c>
      <c r="F6142" s="748" t="s">
        <v>16793</v>
      </c>
      <c r="G6142" s="749" t="s">
        <v>16794</v>
      </c>
      <c r="H6142" s="749" t="s">
        <v>16462</v>
      </c>
      <c r="I6142" s="751" t="s">
        <v>16447</v>
      </c>
      <c r="J6142" s="752" t="s">
        <v>16447</v>
      </c>
      <c r="K6142" s="762">
        <v>0</v>
      </c>
      <c r="L6142" s="762">
        <v>12</v>
      </c>
      <c r="M6142" s="763">
        <v>26614.66</v>
      </c>
      <c r="N6142" s="762">
        <v>0</v>
      </c>
      <c r="O6142" s="762">
        <v>6</v>
      </c>
      <c r="P6142" s="763">
        <v>12861.64</v>
      </c>
      <c r="Q6142" s="762">
        <v>0</v>
      </c>
      <c r="R6142" s="762">
        <v>12</v>
      </c>
    </row>
    <row r="6143" spans="1:18" s="28" customFormat="1" ht="36" x14ac:dyDescent="0.2">
      <c r="A6143" s="748" t="s">
        <v>16441</v>
      </c>
      <c r="B6143" s="748" t="s">
        <v>515</v>
      </c>
      <c r="C6143" s="748" t="s">
        <v>16442</v>
      </c>
      <c r="D6143" s="749" t="s">
        <v>16443</v>
      </c>
      <c r="E6143" s="750">
        <v>2000</v>
      </c>
      <c r="F6143" s="748" t="s">
        <v>16795</v>
      </c>
      <c r="G6143" s="749" t="s">
        <v>16796</v>
      </c>
      <c r="H6143" s="749" t="s">
        <v>2604</v>
      </c>
      <c r="I6143" s="753" t="s">
        <v>16447</v>
      </c>
      <c r="J6143" s="752" t="s">
        <v>16448</v>
      </c>
      <c r="K6143" s="762">
        <v>0</v>
      </c>
      <c r="L6143" s="762">
        <v>2</v>
      </c>
      <c r="M6143" s="763">
        <v>4360</v>
      </c>
      <c r="N6143" s="762">
        <v>0</v>
      </c>
      <c r="O6143" s="762">
        <v>0</v>
      </c>
      <c r="P6143" s="763">
        <v>0</v>
      </c>
      <c r="Q6143" s="762">
        <v>0</v>
      </c>
      <c r="R6143" s="762">
        <v>12</v>
      </c>
    </row>
    <row r="6144" spans="1:18" s="28" customFormat="1" ht="24" x14ac:dyDescent="0.2">
      <c r="A6144" s="748" t="s">
        <v>16441</v>
      </c>
      <c r="B6144" s="748" t="s">
        <v>515</v>
      </c>
      <c r="C6144" s="748" t="s">
        <v>16442</v>
      </c>
      <c r="D6144" s="749" t="s">
        <v>16797</v>
      </c>
      <c r="E6144" s="750">
        <v>1200</v>
      </c>
      <c r="F6144" s="748" t="s">
        <v>16798</v>
      </c>
      <c r="G6144" s="749" t="s">
        <v>16799</v>
      </c>
      <c r="H6144" s="754" t="s">
        <v>3924</v>
      </c>
      <c r="I6144" s="753" t="s">
        <v>16447</v>
      </c>
      <c r="J6144" s="752" t="s">
        <v>16448</v>
      </c>
      <c r="K6144" s="762">
        <v>0</v>
      </c>
      <c r="L6144" s="762">
        <v>12</v>
      </c>
      <c r="M6144" s="763">
        <v>16296</v>
      </c>
      <c r="N6144" s="762">
        <v>0</v>
      </c>
      <c r="O6144" s="762">
        <v>6</v>
      </c>
      <c r="P6144" s="763">
        <v>7848</v>
      </c>
      <c r="Q6144" s="762">
        <v>0</v>
      </c>
      <c r="R6144" s="762">
        <v>12</v>
      </c>
    </row>
    <row r="6145" spans="1:18" s="28" customFormat="1" ht="36" x14ac:dyDescent="0.2">
      <c r="A6145" s="748" t="s">
        <v>16441</v>
      </c>
      <c r="B6145" s="748" t="s">
        <v>515</v>
      </c>
      <c r="C6145" s="748" t="s">
        <v>16442</v>
      </c>
      <c r="D6145" s="749" t="s">
        <v>16800</v>
      </c>
      <c r="E6145" s="750">
        <v>3000</v>
      </c>
      <c r="F6145" s="748" t="s">
        <v>16801</v>
      </c>
      <c r="G6145" s="749" t="s">
        <v>16802</v>
      </c>
      <c r="H6145" s="754" t="s">
        <v>3924</v>
      </c>
      <c r="I6145" s="753" t="s">
        <v>16447</v>
      </c>
      <c r="J6145" s="752" t="s">
        <v>16448</v>
      </c>
      <c r="K6145" s="762">
        <v>0</v>
      </c>
      <c r="L6145" s="762">
        <v>12</v>
      </c>
      <c r="M6145" s="763">
        <v>39213.600000000006</v>
      </c>
      <c r="N6145" s="762">
        <v>0</v>
      </c>
      <c r="O6145" s="762">
        <v>6</v>
      </c>
      <c r="P6145" s="763">
        <v>19200.599999999999</v>
      </c>
      <c r="Q6145" s="762">
        <v>0</v>
      </c>
      <c r="R6145" s="762">
        <v>12</v>
      </c>
    </row>
    <row r="6146" spans="1:18" s="28" customFormat="1" ht="24" x14ac:dyDescent="0.2">
      <c r="A6146" s="748" t="s">
        <v>16441</v>
      </c>
      <c r="B6146" s="748" t="s">
        <v>515</v>
      </c>
      <c r="C6146" s="748" t="s">
        <v>16442</v>
      </c>
      <c r="D6146" s="749" t="s">
        <v>16803</v>
      </c>
      <c r="E6146" s="750">
        <v>10500</v>
      </c>
      <c r="F6146" s="748" t="s">
        <v>16804</v>
      </c>
      <c r="G6146" s="749" t="s">
        <v>16805</v>
      </c>
      <c r="H6146" s="749" t="s">
        <v>16516</v>
      </c>
      <c r="I6146" s="751" t="s">
        <v>520</v>
      </c>
      <c r="J6146" s="752" t="s">
        <v>528</v>
      </c>
      <c r="K6146" s="762">
        <v>0</v>
      </c>
      <c r="L6146" s="762">
        <v>12</v>
      </c>
      <c r="M6146" s="763">
        <v>129213.60000000002</v>
      </c>
      <c r="N6146" s="762">
        <v>0</v>
      </c>
      <c r="O6146" s="762">
        <v>6</v>
      </c>
      <c r="P6146" s="763">
        <v>64320.320000000007</v>
      </c>
      <c r="Q6146" s="762">
        <v>0</v>
      </c>
      <c r="R6146" s="762">
        <v>12</v>
      </c>
    </row>
    <row r="6147" spans="1:18" s="28" customFormat="1" ht="36" x14ac:dyDescent="0.2">
      <c r="A6147" s="748" t="s">
        <v>16441</v>
      </c>
      <c r="B6147" s="748" t="s">
        <v>515</v>
      </c>
      <c r="C6147" s="748" t="s">
        <v>16442</v>
      </c>
      <c r="D6147" s="749" t="s">
        <v>16443</v>
      </c>
      <c r="E6147" s="750">
        <v>2000</v>
      </c>
      <c r="F6147" s="748" t="s">
        <v>16806</v>
      </c>
      <c r="G6147" s="749" t="s">
        <v>16807</v>
      </c>
      <c r="H6147" s="749" t="s">
        <v>16446</v>
      </c>
      <c r="I6147" s="751" t="s">
        <v>16447</v>
      </c>
      <c r="J6147" s="752" t="s">
        <v>16448</v>
      </c>
      <c r="K6147" s="762">
        <v>0</v>
      </c>
      <c r="L6147" s="762">
        <v>12</v>
      </c>
      <c r="M6147" s="763">
        <v>26614.67</v>
      </c>
      <c r="N6147" s="762">
        <v>0</v>
      </c>
      <c r="O6147" s="762">
        <v>6</v>
      </c>
      <c r="P6147" s="763">
        <v>13074</v>
      </c>
      <c r="Q6147" s="762">
        <v>0</v>
      </c>
      <c r="R6147" s="762">
        <v>12</v>
      </c>
    </row>
    <row r="6148" spans="1:18" s="28" customFormat="1" ht="36" x14ac:dyDescent="0.2">
      <c r="A6148" s="748" t="s">
        <v>16441</v>
      </c>
      <c r="B6148" s="748" t="s">
        <v>515</v>
      </c>
      <c r="C6148" s="748" t="s">
        <v>16442</v>
      </c>
      <c r="D6148" s="749" t="s">
        <v>16443</v>
      </c>
      <c r="E6148" s="750">
        <v>2000</v>
      </c>
      <c r="F6148" s="748" t="s">
        <v>16808</v>
      </c>
      <c r="G6148" s="749" t="s">
        <v>16809</v>
      </c>
      <c r="H6148" s="749" t="s">
        <v>2604</v>
      </c>
      <c r="I6148" s="753" t="s">
        <v>16447</v>
      </c>
      <c r="J6148" s="752" t="s">
        <v>16448</v>
      </c>
      <c r="K6148" s="762">
        <v>0</v>
      </c>
      <c r="L6148" s="762">
        <v>12</v>
      </c>
      <c r="M6148" s="763">
        <v>26015.34</v>
      </c>
      <c r="N6148" s="762">
        <v>0</v>
      </c>
      <c r="O6148" s="762">
        <v>4</v>
      </c>
      <c r="P6148" s="763">
        <v>6460.37</v>
      </c>
      <c r="Q6148" s="762">
        <v>0</v>
      </c>
      <c r="R6148" s="762">
        <v>12</v>
      </c>
    </row>
    <row r="6149" spans="1:18" s="28" customFormat="1" ht="48" x14ac:dyDescent="0.2">
      <c r="A6149" s="748" t="s">
        <v>16441</v>
      </c>
      <c r="B6149" s="748" t="s">
        <v>515</v>
      </c>
      <c r="C6149" s="748" t="s">
        <v>16442</v>
      </c>
      <c r="D6149" s="749" t="s">
        <v>16443</v>
      </c>
      <c r="E6149" s="750">
        <v>2000</v>
      </c>
      <c r="F6149" s="748" t="s">
        <v>16810</v>
      </c>
      <c r="G6149" s="749" t="s">
        <v>16811</v>
      </c>
      <c r="H6149" s="754" t="s">
        <v>624</v>
      </c>
      <c r="I6149" s="753" t="s">
        <v>16447</v>
      </c>
      <c r="J6149" s="752" t="s">
        <v>16448</v>
      </c>
      <c r="K6149" s="762">
        <v>1</v>
      </c>
      <c r="L6149" s="762">
        <v>4</v>
      </c>
      <c r="M6149" s="763">
        <v>8698.4700000000012</v>
      </c>
      <c r="N6149" s="762">
        <v>0</v>
      </c>
      <c r="O6149" s="762">
        <v>6</v>
      </c>
      <c r="P6149" s="763">
        <v>13080</v>
      </c>
      <c r="Q6149" s="762">
        <v>3</v>
      </c>
      <c r="R6149" s="762">
        <v>12</v>
      </c>
    </row>
    <row r="6150" spans="1:18" s="28" customFormat="1" ht="36" x14ac:dyDescent="0.2">
      <c r="A6150" s="748" t="s">
        <v>16441</v>
      </c>
      <c r="B6150" s="748" t="s">
        <v>515</v>
      </c>
      <c r="C6150" s="748" t="s">
        <v>16442</v>
      </c>
      <c r="D6150" s="749" t="s">
        <v>16487</v>
      </c>
      <c r="E6150" s="750">
        <v>1800</v>
      </c>
      <c r="F6150" s="748" t="s">
        <v>16812</v>
      </c>
      <c r="G6150" s="749" t="s">
        <v>16813</v>
      </c>
      <c r="H6150" s="749" t="s">
        <v>2604</v>
      </c>
      <c r="I6150" s="751" t="s">
        <v>16447</v>
      </c>
      <c r="J6150" s="752" t="s">
        <v>16448</v>
      </c>
      <c r="K6150" s="762">
        <v>0</v>
      </c>
      <c r="L6150" s="762">
        <v>12</v>
      </c>
      <c r="M6150" s="763">
        <v>24144</v>
      </c>
      <c r="N6150" s="762">
        <v>0</v>
      </c>
      <c r="O6150" s="762">
        <v>6</v>
      </c>
      <c r="P6150" s="763">
        <v>11772</v>
      </c>
      <c r="Q6150" s="762">
        <v>0</v>
      </c>
      <c r="R6150" s="762">
        <v>12</v>
      </c>
    </row>
    <row r="6151" spans="1:18" s="28" customFormat="1" ht="24" x14ac:dyDescent="0.2">
      <c r="A6151" s="748" t="s">
        <v>16441</v>
      </c>
      <c r="B6151" s="748" t="s">
        <v>515</v>
      </c>
      <c r="C6151" s="748" t="s">
        <v>16442</v>
      </c>
      <c r="D6151" s="749" t="s">
        <v>16443</v>
      </c>
      <c r="E6151" s="750">
        <v>2000</v>
      </c>
      <c r="F6151" s="748" t="s">
        <v>16814</v>
      </c>
      <c r="G6151" s="749" t="s">
        <v>16815</v>
      </c>
      <c r="H6151" s="749" t="s">
        <v>571</v>
      </c>
      <c r="I6151" s="751" t="s">
        <v>16447</v>
      </c>
      <c r="J6151" s="752" t="s">
        <v>16447</v>
      </c>
      <c r="K6151" s="762">
        <v>0</v>
      </c>
      <c r="L6151" s="762">
        <v>12</v>
      </c>
      <c r="M6151" s="763">
        <v>26760</v>
      </c>
      <c r="N6151" s="762">
        <v>0</v>
      </c>
      <c r="O6151" s="762">
        <v>6</v>
      </c>
      <c r="P6151" s="763">
        <v>12928.66</v>
      </c>
      <c r="Q6151" s="762">
        <v>0</v>
      </c>
      <c r="R6151" s="762">
        <v>12</v>
      </c>
    </row>
    <row r="6152" spans="1:18" s="28" customFormat="1" ht="24" x14ac:dyDescent="0.2">
      <c r="A6152" s="748" t="s">
        <v>16441</v>
      </c>
      <c r="B6152" s="748" t="s">
        <v>515</v>
      </c>
      <c r="C6152" s="748" t="s">
        <v>16442</v>
      </c>
      <c r="D6152" s="749" t="s">
        <v>16816</v>
      </c>
      <c r="E6152" s="750">
        <v>12000</v>
      </c>
      <c r="F6152" s="748" t="s">
        <v>16817</v>
      </c>
      <c r="G6152" s="749" t="s">
        <v>16818</v>
      </c>
      <c r="H6152" s="749" t="s">
        <v>16819</v>
      </c>
      <c r="I6152" s="753" t="s">
        <v>520</v>
      </c>
      <c r="J6152" s="752" t="s">
        <v>528</v>
      </c>
      <c r="K6152" s="762">
        <v>0</v>
      </c>
      <c r="L6152" s="762">
        <v>12</v>
      </c>
      <c r="M6152" s="763">
        <v>147213.6</v>
      </c>
      <c r="N6152" s="762">
        <v>0</v>
      </c>
      <c r="O6152" s="762">
        <v>6</v>
      </c>
      <c r="P6152" s="763">
        <v>73200.600000000006</v>
      </c>
      <c r="Q6152" s="762">
        <v>0</v>
      </c>
      <c r="R6152" s="762">
        <v>12</v>
      </c>
    </row>
    <row r="6153" spans="1:18" s="28" customFormat="1" ht="48" x14ac:dyDescent="0.2">
      <c r="A6153" s="748" t="s">
        <v>16441</v>
      </c>
      <c r="B6153" s="748" t="s">
        <v>515</v>
      </c>
      <c r="C6153" s="748" t="s">
        <v>16442</v>
      </c>
      <c r="D6153" s="749" t="s">
        <v>16443</v>
      </c>
      <c r="E6153" s="750">
        <v>2000</v>
      </c>
      <c r="F6153" s="748" t="s">
        <v>16820</v>
      </c>
      <c r="G6153" s="749" t="s">
        <v>16821</v>
      </c>
      <c r="H6153" s="754" t="s">
        <v>16822</v>
      </c>
      <c r="I6153" s="753" t="s">
        <v>520</v>
      </c>
      <c r="J6153" s="752" t="s">
        <v>16447</v>
      </c>
      <c r="K6153" s="762">
        <v>0</v>
      </c>
      <c r="L6153" s="762">
        <v>1</v>
      </c>
      <c r="M6153" s="763">
        <v>2180</v>
      </c>
      <c r="N6153" s="762">
        <v>1</v>
      </c>
      <c r="O6153" s="762">
        <v>2</v>
      </c>
      <c r="P6153" s="763">
        <v>3778.67</v>
      </c>
      <c r="Q6153" s="762">
        <v>3</v>
      </c>
      <c r="R6153" s="762">
        <v>12</v>
      </c>
    </row>
    <row r="6154" spans="1:18" s="28" customFormat="1" ht="36" x14ac:dyDescent="0.2">
      <c r="A6154" s="748" t="s">
        <v>16441</v>
      </c>
      <c r="B6154" s="748" t="s">
        <v>515</v>
      </c>
      <c r="C6154" s="748" t="s">
        <v>16442</v>
      </c>
      <c r="D6154" s="749" t="s">
        <v>16443</v>
      </c>
      <c r="E6154" s="750">
        <v>2000</v>
      </c>
      <c r="F6154" s="748" t="s">
        <v>16823</v>
      </c>
      <c r="G6154" s="749" t="s">
        <v>16824</v>
      </c>
      <c r="H6154" s="754" t="s">
        <v>16462</v>
      </c>
      <c r="I6154" s="753" t="s">
        <v>16447</v>
      </c>
      <c r="J6154" s="752" t="s">
        <v>16447</v>
      </c>
      <c r="K6154" s="762">
        <v>0</v>
      </c>
      <c r="L6154" s="762">
        <v>12</v>
      </c>
      <c r="M6154" s="763">
        <v>26681.33</v>
      </c>
      <c r="N6154" s="762">
        <v>0</v>
      </c>
      <c r="O6154" s="762">
        <v>6</v>
      </c>
      <c r="P6154" s="763">
        <v>13007.33</v>
      </c>
      <c r="Q6154" s="762">
        <v>0</v>
      </c>
      <c r="R6154" s="762">
        <v>12</v>
      </c>
    </row>
    <row r="6155" spans="1:18" s="28" customFormat="1" ht="36" x14ac:dyDescent="0.2">
      <c r="A6155" s="748" t="s">
        <v>16441</v>
      </c>
      <c r="B6155" s="748" t="s">
        <v>515</v>
      </c>
      <c r="C6155" s="748" t="s">
        <v>16442</v>
      </c>
      <c r="D6155" s="749" t="s">
        <v>16443</v>
      </c>
      <c r="E6155" s="750">
        <v>2000</v>
      </c>
      <c r="F6155" s="748" t="s">
        <v>16825</v>
      </c>
      <c r="G6155" s="749" t="s">
        <v>16826</v>
      </c>
      <c r="H6155" s="749" t="s">
        <v>4347</v>
      </c>
      <c r="I6155" s="751" t="s">
        <v>16447</v>
      </c>
      <c r="J6155" s="752" t="s">
        <v>16448</v>
      </c>
      <c r="K6155" s="762">
        <v>0</v>
      </c>
      <c r="L6155" s="762">
        <v>11</v>
      </c>
      <c r="M6155" s="763">
        <v>21954.67</v>
      </c>
      <c r="N6155" s="762">
        <v>0</v>
      </c>
      <c r="O6155" s="762">
        <v>0</v>
      </c>
      <c r="P6155" s="763">
        <v>0</v>
      </c>
      <c r="Q6155" s="762">
        <v>0</v>
      </c>
      <c r="R6155" s="762">
        <v>12</v>
      </c>
    </row>
    <row r="6156" spans="1:18" s="28" customFormat="1" ht="24" x14ac:dyDescent="0.2">
      <c r="A6156" s="748" t="s">
        <v>16441</v>
      </c>
      <c r="B6156" s="748" t="s">
        <v>515</v>
      </c>
      <c r="C6156" s="748" t="s">
        <v>16442</v>
      </c>
      <c r="D6156" s="749" t="s">
        <v>16443</v>
      </c>
      <c r="E6156" s="750">
        <v>2000</v>
      </c>
      <c r="F6156" s="748" t="s">
        <v>16827</v>
      </c>
      <c r="G6156" s="749" t="s">
        <v>16828</v>
      </c>
      <c r="H6156" s="749" t="s">
        <v>16508</v>
      </c>
      <c r="I6156" s="751" t="s">
        <v>16447</v>
      </c>
      <c r="J6156" s="752" t="s">
        <v>16448</v>
      </c>
      <c r="K6156" s="762">
        <v>0</v>
      </c>
      <c r="L6156" s="762">
        <v>12</v>
      </c>
      <c r="M6156" s="763">
        <v>26754</v>
      </c>
      <c r="N6156" s="762">
        <v>0</v>
      </c>
      <c r="O6156" s="762">
        <v>6</v>
      </c>
      <c r="P6156" s="763">
        <v>13080</v>
      </c>
      <c r="Q6156" s="762">
        <v>0</v>
      </c>
      <c r="R6156" s="762">
        <v>12</v>
      </c>
    </row>
    <row r="6157" spans="1:18" s="28" customFormat="1" ht="24" x14ac:dyDescent="0.2">
      <c r="A6157" s="748" t="s">
        <v>16441</v>
      </c>
      <c r="B6157" s="748" t="s">
        <v>515</v>
      </c>
      <c r="C6157" s="748" t="s">
        <v>16442</v>
      </c>
      <c r="D6157" s="749" t="s">
        <v>16611</v>
      </c>
      <c r="E6157" s="750">
        <v>1800</v>
      </c>
      <c r="F6157" s="748" t="s">
        <v>16829</v>
      </c>
      <c r="G6157" s="749" t="s">
        <v>16830</v>
      </c>
      <c r="H6157" s="749" t="s">
        <v>16584</v>
      </c>
      <c r="I6157" s="753" t="s">
        <v>520</v>
      </c>
      <c r="J6157" s="752" t="s">
        <v>528</v>
      </c>
      <c r="K6157" s="762">
        <v>1</v>
      </c>
      <c r="L6157" s="762">
        <v>2</v>
      </c>
      <c r="M6157" s="763">
        <v>3755.73</v>
      </c>
      <c r="N6157" s="762">
        <v>0</v>
      </c>
      <c r="O6157" s="762">
        <v>3</v>
      </c>
      <c r="P6157" s="763">
        <v>5820.6</v>
      </c>
      <c r="Q6157" s="762">
        <v>0</v>
      </c>
      <c r="R6157" s="762">
        <v>12</v>
      </c>
    </row>
    <row r="6158" spans="1:18" s="28" customFormat="1" ht="36" x14ac:dyDescent="0.2">
      <c r="A6158" s="748" t="s">
        <v>16441</v>
      </c>
      <c r="B6158" s="748" t="s">
        <v>515</v>
      </c>
      <c r="C6158" s="748" t="s">
        <v>16442</v>
      </c>
      <c r="D6158" s="749" t="s">
        <v>16443</v>
      </c>
      <c r="E6158" s="750">
        <v>2000</v>
      </c>
      <c r="F6158" s="748" t="s">
        <v>16831</v>
      </c>
      <c r="G6158" s="749" t="s">
        <v>16832</v>
      </c>
      <c r="H6158" s="754" t="s">
        <v>2604</v>
      </c>
      <c r="I6158" s="753" t="s">
        <v>16447</v>
      </c>
      <c r="J6158" s="752" t="s">
        <v>16448</v>
      </c>
      <c r="K6158" s="762">
        <v>0</v>
      </c>
      <c r="L6158" s="762">
        <v>2</v>
      </c>
      <c r="M6158" s="763">
        <v>4390.47</v>
      </c>
      <c r="N6158" s="762">
        <v>1</v>
      </c>
      <c r="O6158" s="762">
        <v>2</v>
      </c>
      <c r="P6158" s="763">
        <v>3778.67</v>
      </c>
      <c r="Q6158" s="762">
        <v>3</v>
      </c>
      <c r="R6158" s="762">
        <v>12</v>
      </c>
    </row>
    <row r="6159" spans="1:18" s="28" customFormat="1" ht="24" x14ac:dyDescent="0.2">
      <c r="A6159" s="748" t="s">
        <v>16441</v>
      </c>
      <c r="B6159" s="748" t="s">
        <v>515</v>
      </c>
      <c r="C6159" s="748" t="s">
        <v>16442</v>
      </c>
      <c r="D6159" s="749" t="s">
        <v>16443</v>
      </c>
      <c r="E6159" s="750">
        <v>2000</v>
      </c>
      <c r="F6159" s="748" t="s">
        <v>16833</v>
      </c>
      <c r="G6159" s="749" t="s">
        <v>16834</v>
      </c>
      <c r="H6159" s="749" t="s">
        <v>1569</v>
      </c>
      <c r="I6159" s="751" t="s">
        <v>16447</v>
      </c>
      <c r="J6159" s="752" t="s">
        <v>16448</v>
      </c>
      <c r="K6159" s="762">
        <v>0</v>
      </c>
      <c r="L6159" s="762">
        <v>2</v>
      </c>
      <c r="M6159" s="763">
        <v>4390.47</v>
      </c>
      <c r="N6159" s="762">
        <v>0</v>
      </c>
      <c r="O6159" s="762">
        <v>0</v>
      </c>
      <c r="P6159" s="763">
        <v>0</v>
      </c>
      <c r="Q6159" s="762">
        <v>0</v>
      </c>
      <c r="R6159" s="762">
        <v>12</v>
      </c>
    </row>
    <row r="6160" spans="1:18" s="28" customFormat="1" ht="24" x14ac:dyDescent="0.2">
      <c r="A6160" s="748" t="s">
        <v>16441</v>
      </c>
      <c r="B6160" s="748" t="s">
        <v>515</v>
      </c>
      <c r="C6160" s="748" t="s">
        <v>16442</v>
      </c>
      <c r="D6160" s="749" t="s">
        <v>16835</v>
      </c>
      <c r="E6160" s="750">
        <v>8000</v>
      </c>
      <c r="F6160" s="748" t="s">
        <v>16836</v>
      </c>
      <c r="G6160" s="749" t="s">
        <v>16837</v>
      </c>
      <c r="H6160" s="749" t="s">
        <v>16838</v>
      </c>
      <c r="I6160" s="751" t="s">
        <v>520</v>
      </c>
      <c r="J6160" s="752" t="s">
        <v>528</v>
      </c>
      <c r="K6160" s="762">
        <v>1</v>
      </c>
      <c r="L6160" s="762">
        <v>2</v>
      </c>
      <c r="M6160" s="763">
        <v>15995.599999999999</v>
      </c>
      <c r="N6160" s="762">
        <v>0</v>
      </c>
      <c r="O6160" s="762">
        <v>6</v>
      </c>
      <c r="P6160" s="763">
        <v>49200.600000000006</v>
      </c>
      <c r="Q6160" s="762">
        <v>3</v>
      </c>
      <c r="R6160" s="762">
        <v>12</v>
      </c>
    </row>
    <row r="6161" spans="1:18" s="28" customFormat="1" ht="24" x14ac:dyDescent="0.2">
      <c r="A6161" s="748" t="s">
        <v>16441</v>
      </c>
      <c r="B6161" s="748" t="s">
        <v>515</v>
      </c>
      <c r="C6161" s="748" t="s">
        <v>16442</v>
      </c>
      <c r="D6161" s="749" t="s">
        <v>814</v>
      </c>
      <c r="E6161" s="750">
        <v>10000</v>
      </c>
      <c r="F6161" s="748" t="s">
        <v>16839</v>
      </c>
      <c r="G6161" s="749" t="s">
        <v>16840</v>
      </c>
      <c r="H6161" s="749" t="s">
        <v>16516</v>
      </c>
      <c r="I6161" s="753" t="s">
        <v>520</v>
      </c>
      <c r="J6161" s="752" t="s">
        <v>528</v>
      </c>
      <c r="K6161" s="762">
        <v>0</v>
      </c>
      <c r="L6161" s="762">
        <v>12</v>
      </c>
      <c r="M6161" s="763">
        <v>123213.60000000002</v>
      </c>
      <c r="N6161" s="762">
        <v>0</v>
      </c>
      <c r="O6161" s="762">
        <v>6</v>
      </c>
      <c r="P6161" s="763">
        <v>61200.600000000006</v>
      </c>
      <c r="Q6161" s="762">
        <v>0</v>
      </c>
      <c r="R6161" s="762">
        <v>12</v>
      </c>
    </row>
    <row r="6162" spans="1:18" s="28" customFormat="1" ht="60" x14ac:dyDescent="0.2">
      <c r="A6162" s="748" t="s">
        <v>16441</v>
      </c>
      <c r="B6162" s="748" t="s">
        <v>515</v>
      </c>
      <c r="C6162" s="748" t="s">
        <v>16442</v>
      </c>
      <c r="D6162" s="749" t="s">
        <v>16841</v>
      </c>
      <c r="E6162" s="750">
        <v>11050</v>
      </c>
      <c r="F6162" s="748" t="s">
        <v>16842</v>
      </c>
      <c r="G6162" s="749" t="s">
        <v>16843</v>
      </c>
      <c r="H6162" s="754" t="s">
        <v>16580</v>
      </c>
      <c r="I6162" s="753" t="s">
        <v>520</v>
      </c>
      <c r="J6162" s="752" t="s">
        <v>528</v>
      </c>
      <c r="K6162" s="762">
        <v>0</v>
      </c>
      <c r="L6162" s="762">
        <v>12</v>
      </c>
      <c r="M6162" s="763">
        <v>135813.6</v>
      </c>
      <c r="N6162" s="762">
        <v>0</v>
      </c>
      <c r="O6162" s="762">
        <v>6</v>
      </c>
      <c r="P6162" s="763">
        <v>67500.600000000006</v>
      </c>
      <c r="Q6162" s="762">
        <v>0</v>
      </c>
      <c r="R6162" s="762">
        <v>12</v>
      </c>
    </row>
    <row r="6163" spans="1:18" s="28" customFormat="1" ht="24" x14ac:dyDescent="0.2">
      <c r="A6163" s="748" t="s">
        <v>16441</v>
      </c>
      <c r="B6163" s="748" t="s">
        <v>515</v>
      </c>
      <c r="C6163" s="748" t="s">
        <v>16442</v>
      </c>
      <c r="D6163" s="749" t="s">
        <v>16844</v>
      </c>
      <c r="E6163" s="750">
        <v>15500</v>
      </c>
      <c r="F6163" s="748" t="s">
        <v>16845</v>
      </c>
      <c r="G6163" s="749" t="s">
        <v>16846</v>
      </c>
      <c r="H6163" s="754" t="s">
        <v>16516</v>
      </c>
      <c r="I6163" s="753" t="s">
        <v>520</v>
      </c>
      <c r="J6163" s="752" t="s">
        <v>528</v>
      </c>
      <c r="K6163" s="762">
        <v>0</v>
      </c>
      <c r="L6163" s="762">
        <v>12</v>
      </c>
      <c r="M6163" s="763">
        <v>189213.59999999998</v>
      </c>
      <c r="N6163" s="762">
        <v>0</v>
      </c>
      <c r="O6163" s="762">
        <v>6</v>
      </c>
      <c r="P6163" s="763">
        <v>94200.6</v>
      </c>
      <c r="Q6163" s="762">
        <v>0</v>
      </c>
      <c r="R6163" s="762">
        <v>12</v>
      </c>
    </row>
    <row r="6164" spans="1:18" s="28" customFormat="1" ht="24" x14ac:dyDescent="0.2">
      <c r="A6164" s="748" t="s">
        <v>16441</v>
      </c>
      <c r="B6164" s="748" t="s">
        <v>515</v>
      </c>
      <c r="C6164" s="748" t="s">
        <v>16442</v>
      </c>
      <c r="D6164" s="749" t="s">
        <v>16443</v>
      </c>
      <c r="E6164" s="750">
        <v>2000</v>
      </c>
      <c r="F6164" s="748" t="s">
        <v>16847</v>
      </c>
      <c r="G6164" s="749" t="s">
        <v>16848</v>
      </c>
      <c r="H6164" s="749" t="s">
        <v>16451</v>
      </c>
      <c r="I6164" s="751" t="s">
        <v>520</v>
      </c>
      <c r="J6164" s="752" t="s">
        <v>686</v>
      </c>
      <c r="K6164" s="762">
        <v>0</v>
      </c>
      <c r="L6164" s="762">
        <v>12</v>
      </c>
      <c r="M6164" s="763">
        <v>26760</v>
      </c>
      <c r="N6164" s="762">
        <v>0</v>
      </c>
      <c r="O6164" s="762">
        <v>6</v>
      </c>
      <c r="P6164" s="763">
        <v>13080</v>
      </c>
      <c r="Q6164" s="762">
        <v>0</v>
      </c>
      <c r="R6164" s="762">
        <v>12</v>
      </c>
    </row>
    <row r="6165" spans="1:18" s="28" customFormat="1" ht="24" x14ac:dyDescent="0.2">
      <c r="A6165" s="748" t="s">
        <v>16441</v>
      </c>
      <c r="B6165" s="748" t="s">
        <v>515</v>
      </c>
      <c r="C6165" s="748" t="s">
        <v>16442</v>
      </c>
      <c r="D6165" s="749" t="s">
        <v>558</v>
      </c>
      <c r="E6165" s="750">
        <v>3000</v>
      </c>
      <c r="F6165" s="748" t="s">
        <v>16849</v>
      </c>
      <c r="G6165" s="749" t="s">
        <v>16850</v>
      </c>
      <c r="H6165" s="749" t="s">
        <v>16451</v>
      </c>
      <c r="I6165" s="751" t="s">
        <v>520</v>
      </c>
      <c r="J6165" s="752" t="s">
        <v>686</v>
      </c>
      <c r="K6165" s="762">
        <v>0</v>
      </c>
      <c r="L6165" s="762">
        <v>12</v>
      </c>
      <c r="M6165" s="763">
        <v>39213.600000000006</v>
      </c>
      <c r="N6165" s="762">
        <v>0</v>
      </c>
      <c r="O6165" s="762">
        <v>6</v>
      </c>
      <c r="P6165" s="763">
        <v>19200.599999999999</v>
      </c>
      <c r="Q6165" s="762">
        <v>0</v>
      </c>
      <c r="R6165" s="762">
        <v>12</v>
      </c>
    </row>
    <row r="6166" spans="1:18" s="28" customFormat="1" ht="36" x14ac:dyDescent="0.2">
      <c r="A6166" s="748" t="s">
        <v>16441</v>
      </c>
      <c r="B6166" s="748" t="s">
        <v>515</v>
      </c>
      <c r="C6166" s="748" t="s">
        <v>16442</v>
      </c>
      <c r="D6166" s="749" t="s">
        <v>16611</v>
      </c>
      <c r="E6166" s="750">
        <v>1800</v>
      </c>
      <c r="F6166" s="748" t="s">
        <v>16851</v>
      </c>
      <c r="G6166" s="749" t="s">
        <v>16852</v>
      </c>
      <c r="H6166" s="749" t="s">
        <v>16462</v>
      </c>
      <c r="I6166" s="753" t="s">
        <v>16447</v>
      </c>
      <c r="J6166" s="752" t="s">
        <v>16447</v>
      </c>
      <c r="K6166" s="762">
        <v>1</v>
      </c>
      <c r="L6166" s="762">
        <v>2</v>
      </c>
      <c r="M6166" s="763">
        <v>3755.73</v>
      </c>
      <c r="N6166" s="762">
        <v>0</v>
      </c>
      <c r="O6166" s="762">
        <v>4</v>
      </c>
      <c r="P6166" s="763">
        <v>7848</v>
      </c>
      <c r="Q6166" s="762">
        <v>0</v>
      </c>
      <c r="R6166" s="762">
        <v>12</v>
      </c>
    </row>
    <row r="6167" spans="1:18" s="28" customFormat="1" ht="24" x14ac:dyDescent="0.2">
      <c r="A6167" s="748" t="s">
        <v>16441</v>
      </c>
      <c r="B6167" s="748" t="s">
        <v>515</v>
      </c>
      <c r="C6167" s="748" t="s">
        <v>16442</v>
      </c>
      <c r="D6167" s="749" t="s">
        <v>16443</v>
      </c>
      <c r="E6167" s="750">
        <v>2000</v>
      </c>
      <c r="F6167" s="748" t="s">
        <v>16853</v>
      </c>
      <c r="G6167" s="749" t="s">
        <v>16854</v>
      </c>
      <c r="H6167" s="754" t="s">
        <v>16451</v>
      </c>
      <c r="I6167" s="753" t="s">
        <v>520</v>
      </c>
      <c r="J6167" s="752" t="s">
        <v>686</v>
      </c>
      <c r="K6167" s="762">
        <v>0</v>
      </c>
      <c r="L6167" s="762">
        <v>3</v>
      </c>
      <c r="M6167" s="763">
        <v>6540</v>
      </c>
      <c r="N6167" s="762">
        <v>0</v>
      </c>
      <c r="O6167" s="762">
        <v>0</v>
      </c>
      <c r="P6167" s="763">
        <v>0</v>
      </c>
      <c r="Q6167" s="762">
        <v>0</v>
      </c>
      <c r="R6167" s="762">
        <v>12</v>
      </c>
    </row>
    <row r="6168" spans="1:18" s="28" customFormat="1" ht="48" x14ac:dyDescent="0.2">
      <c r="A6168" s="748" t="s">
        <v>16441</v>
      </c>
      <c r="B6168" s="748" t="s">
        <v>515</v>
      </c>
      <c r="C6168" s="748" t="s">
        <v>16442</v>
      </c>
      <c r="D6168" s="749" t="s">
        <v>16443</v>
      </c>
      <c r="E6168" s="750">
        <v>2000</v>
      </c>
      <c r="F6168" s="748" t="s">
        <v>16855</v>
      </c>
      <c r="G6168" s="749" t="s">
        <v>16856</v>
      </c>
      <c r="H6168" s="749" t="s">
        <v>16521</v>
      </c>
      <c r="I6168" s="751" t="s">
        <v>16447</v>
      </c>
      <c r="J6168" s="752" t="s">
        <v>16448</v>
      </c>
      <c r="K6168" s="762">
        <v>0</v>
      </c>
      <c r="L6168" s="762">
        <v>12</v>
      </c>
      <c r="M6168" s="763">
        <v>26463.33</v>
      </c>
      <c r="N6168" s="762">
        <v>0</v>
      </c>
      <c r="O6168" s="762">
        <v>6</v>
      </c>
      <c r="P6168" s="763">
        <v>12638</v>
      </c>
      <c r="Q6168" s="762">
        <v>0</v>
      </c>
      <c r="R6168" s="762">
        <v>12</v>
      </c>
    </row>
    <row r="6169" spans="1:18" s="28" customFormat="1" ht="24" x14ac:dyDescent="0.2">
      <c r="A6169" s="748" t="s">
        <v>16441</v>
      </c>
      <c r="B6169" s="748" t="s">
        <v>515</v>
      </c>
      <c r="C6169" s="748" t="s">
        <v>16442</v>
      </c>
      <c r="D6169" s="749" t="s">
        <v>16857</v>
      </c>
      <c r="E6169" s="750">
        <v>10000</v>
      </c>
      <c r="F6169" s="748" t="s">
        <v>16858</v>
      </c>
      <c r="G6169" s="749" t="s">
        <v>16859</v>
      </c>
      <c r="H6169" s="749" t="s">
        <v>16860</v>
      </c>
      <c r="I6169" s="751" t="s">
        <v>520</v>
      </c>
      <c r="J6169" s="752" t="s">
        <v>528</v>
      </c>
      <c r="K6169" s="762">
        <v>0</v>
      </c>
      <c r="L6169" s="762">
        <v>12</v>
      </c>
      <c r="M6169" s="763">
        <v>123213.60000000002</v>
      </c>
      <c r="N6169" s="762">
        <v>0</v>
      </c>
      <c r="O6169" s="762">
        <v>6</v>
      </c>
      <c r="P6169" s="763">
        <v>61200.600000000006</v>
      </c>
      <c r="Q6169" s="762">
        <v>0</v>
      </c>
      <c r="R6169" s="762">
        <v>12</v>
      </c>
    </row>
    <row r="6170" spans="1:18" s="28" customFormat="1" ht="48" x14ac:dyDescent="0.2">
      <c r="A6170" s="748" t="s">
        <v>16441</v>
      </c>
      <c r="B6170" s="748" t="s">
        <v>515</v>
      </c>
      <c r="C6170" s="748" t="s">
        <v>16442</v>
      </c>
      <c r="D6170" s="749" t="s">
        <v>16443</v>
      </c>
      <c r="E6170" s="750">
        <v>2000</v>
      </c>
      <c r="F6170" s="748" t="s">
        <v>16861</v>
      </c>
      <c r="G6170" s="749" t="s">
        <v>16862</v>
      </c>
      <c r="H6170" s="749" t="s">
        <v>16521</v>
      </c>
      <c r="I6170" s="753" t="s">
        <v>16447</v>
      </c>
      <c r="J6170" s="752" t="s">
        <v>16448</v>
      </c>
      <c r="K6170" s="762">
        <v>0</v>
      </c>
      <c r="L6170" s="762">
        <v>12</v>
      </c>
      <c r="M6170" s="763">
        <v>26760</v>
      </c>
      <c r="N6170" s="762">
        <v>0</v>
      </c>
      <c r="O6170" s="762">
        <v>6</v>
      </c>
      <c r="P6170" s="763">
        <v>13080</v>
      </c>
      <c r="Q6170" s="762">
        <v>0</v>
      </c>
      <c r="R6170" s="762">
        <v>12</v>
      </c>
    </row>
    <row r="6171" spans="1:18" s="28" customFormat="1" ht="24" x14ac:dyDescent="0.2">
      <c r="A6171" s="748" t="s">
        <v>16441</v>
      </c>
      <c r="B6171" s="748" t="s">
        <v>515</v>
      </c>
      <c r="C6171" s="748" t="s">
        <v>16442</v>
      </c>
      <c r="D6171" s="749" t="s">
        <v>16611</v>
      </c>
      <c r="E6171" s="750">
        <v>1800</v>
      </c>
      <c r="F6171" s="748" t="s">
        <v>16863</v>
      </c>
      <c r="G6171" s="749" t="s">
        <v>16864</v>
      </c>
      <c r="H6171" s="754" t="s">
        <v>16459</v>
      </c>
      <c r="I6171" s="753" t="s">
        <v>520</v>
      </c>
      <c r="J6171" s="752" t="s">
        <v>686</v>
      </c>
      <c r="K6171" s="762">
        <v>1</v>
      </c>
      <c r="L6171" s="762">
        <v>2</v>
      </c>
      <c r="M6171" s="763">
        <v>3755.73</v>
      </c>
      <c r="N6171" s="762">
        <v>0</v>
      </c>
      <c r="O6171" s="762">
        <v>6</v>
      </c>
      <c r="P6171" s="763">
        <v>11766.6</v>
      </c>
      <c r="Q6171" s="762">
        <v>3</v>
      </c>
      <c r="R6171" s="762">
        <v>12</v>
      </c>
    </row>
    <row r="6172" spans="1:18" s="28" customFormat="1" ht="36" x14ac:dyDescent="0.2">
      <c r="A6172" s="748" t="s">
        <v>16441</v>
      </c>
      <c r="B6172" s="748" t="s">
        <v>515</v>
      </c>
      <c r="C6172" s="748" t="s">
        <v>16442</v>
      </c>
      <c r="D6172" s="749" t="s">
        <v>16865</v>
      </c>
      <c r="E6172" s="750">
        <v>8000</v>
      </c>
      <c r="F6172" s="748" t="s">
        <v>16866</v>
      </c>
      <c r="G6172" s="749" t="s">
        <v>16867</v>
      </c>
      <c r="H6172" s="754" t="s">
        <v>16868</v>
      </c>
      <c r="I6172" s="753" t="s">
        <v>520</v>
      </c>
      <c r="J6172" s="752" t="s">
        <v>528</v>
      </c>
      <c r="K6172" s="762">
        <v>0</v>
      </c>
      <c r="L6172" s="762">
        <v>4</v>
      </c>
      <c r="M6172" s="763">
        <v>32871.199999999997</v>
      </c>
      <c r="N6172" s="762">
        <v>0</v>
      </c>
      <c r="O6172" s="762">
        <v>0</v>
      </c>
      <c r="P6172" s="763">
        <v>0</v>
      </c>
      <c r="Q6172" s="762">
        <v>0</v>
      </c>
      <c r="R6172" s="762">
        <v>0</v>
      </c>
    </row>
    <row r="6173" spans="1:18" s="28" customFormat="1" ht="24" x14ac:dyDescent="0.2">
      <c r="A6173" s="748" t="s">
        <v>16441</v>
      </c>
      <c r="B6173" s="748" t="s">
        <v>515</v>
      </c>
      <c r="C6173" s="748" t="s">
        <v>16442</v>
      </c>
      <c r="D6173" s="749" t="s">
        <v>16472</v>
      </c>
      <c r="E6173" s="750">
        <v>1500</v>
      </c>
      <c r="F6173" s="748" t="s">
        <v>16869</v>
      </c>
      <c r="G6173" s="749" t="s">
        <v>16870</v>
      </c>
      <c r="H6173" s="749" t="s">
        <v>571</v>
      </c>
      <c r="I6173" s="751" t="s">
        <v>16447</v>
      </c>
      <c r="J6173" s="752" t="s">
        <v>16447</v>
      </c>
      <c r="K6173" s="762">
        <v>0</v>
      </c>
      <c r="L6173" s="762">
        <v>12</v>
      </c>
      <c r="M6173" s="763">
        <v>20220</v>
      </c>
      <c r="N6173" s="762">
        <v>0</v>
      </c>
      <c r="O6173" s="762">
        <v>6</v>
      </c>
      <c r="P6173" s="763">
        <v>9810</v>
      </c>
      <c r="Q6173" s="762">
        <v>0</v>
      </c>
      <c r="R6173" s="762">
        <v>12</v>
      </c>
    </row>
    <row r="6174" spans="1:18" s="28" customFormat="1" ht="24" x14ac:dyDescent="0.2">
      <c r="A6174" s="748" t="s">
        <v>16441</v>
      </c>
      <c r="B6174" s="748" t="s">
        <v>515</v>
      </c>
      <c r="C6174" s="748" t="s">
        <v>16442</v>
      </c>
      <c r="D6174" s="749" t="s">
        <v>814</v>
      </c>
      <c r="E6174" s="750">
        <v>11000</v>
      </c>
      <c r="F6174" s="748" t="s">
        <v>16871</v>
      </c>
      <c r="G6174" s="749" t="s">
        <v>14303</v>
      </c>
      <c r="H6174" s="749" t="s">
        <v>16516</v>
      </c>
      <c r="I6174" s="751" t="s">
        <v>520</v>
      </c>
      <c r="J6174" s="752" t="s">
        <v>528</v>
      </c>
      <c r="K6174" s="762">
        <v>1</v>
      </c>
      <c r="L6174" s="762">
        <v>2</v>
      </c>
      <c r="M6174" s="763">
        <v>21795.599999999999</v>
      </c>
      <c r="N6174" s="762">
        <v>0</v>
      </c>
      <c r="O6174" s="762">
        <v>6</v>
      </c>
      <c r="P6174" s="763">
        <v>67200.600000000006</v>
      </c>
      <c r="Q6174" s="762">
        <v>3</v>
      </c>
      <c r="R6174" s="762">
        <v>12</v>
      </c>
    </row>
    <row r="6175" spans="1:18" s="28" customFormat="1" ht="24" x14ac:dyDescent="0.2">
      <c r="A6175" s="748" t="s">
        <v>16441</v>
      </c>
      <c r="B6175" s="748" t="s">
        <v>515</v>
      </c>
      <c r="C6175" s="748" t="s">
        <v>16442</v>
      </c>
      <c r="D6175" s="749" t="s">
        <v>1232</v>
      </c>
      <c r="E6175" s="750">
        <v>7000</v>
      </c>
      <c r="F6175" s="748" t="s">
        <v>16872</v>
      </c>
      <c r="G6175" s="749" t="s">
        <v>16873</v>
      </c>
      <c r="H6175" s="749" t="s">
        <v>16516</v>
      </c>
      <c r="I6175" s="753" t="s">
        <v>520</v>
      </c>
      <c r="J6175" s="752" t="s">
        <v>528</v>
      </c>
      <c r="K6175" s="762">
        <v>0</v>
      </c>
      <c r="L6175" s="762">
        <v>12</v>
      </c>
      <c r="M6175" s="763">
        <v>87213.60000000002</v>
      </c>
      <c r="N6175" s="762">
        <v>0</v>
      </c>
      <c r="O6175" s="762">
        <v>6</v>
      </c>
      <c r="P6175" s="763">
        <v>43200.600000000006</v>
      </c>
      <c r="Q6175" s="762">
        <v>0</v>
      </c>
      <c r="R6175" s="762">
        <v>12</v>
      </c>
    </row>
    <row r="6176" spans="1:18" s="28" customFormat="1" ht="36" x14ac:dyDescent="0.2">
      <c r="A6176" s="748" t="s">
        <v>16441</v>
      </c>
      <c r="B6176" s="748" t="s">
        <v>515</v>
      </c>
      <c r="C6176" s="748" t="s">
        <v>16442</v>
      </c>
      <c r="D6176" s="749" t="s">
        <v>16443</v>
      </c>
      <c r="E6176" s="750">
        <v>2000</v>
      </c>
      <c r="F6176" s="748" t="s">
        <v>16874</v>
      </c>
      <c r="G6176" s="749" t="s">
        <v>16875</v>
      </c>
      <c r="H6176" s="754" t="s">
        <v>16876</v>
      </c>
      <c r="I6176" s="753" t="s">
        <v>16447</v>
      </c>
      <c r="J6176" s="752" t="s">
        <v>16448</v>
      </c>
      <c r="K6176" s="762">
        <v>1</v>
      </c>
      <c r="L6176" s="762">
        <v>4</v>
      </c>
      <c r="M6176" s="763">
        <v>8698.4700000000012</v>
      </c>
      <c r="N6176" s="762">
        <v>1</v>
      </c>
      <c r="O6176" s="762">
        <v>2</v>
      </c>
      <c r="P6176" s="763">
        <v>3778.67</v>
      </c>
      <c r="Q6176" s="762">
        <v>3</v>
      </c>
      <c r="R6176" s="762">
        <v>12</v>
      </c>
    </row>
    <row r="6177" spans="1:18" s="28" customFormat="1" ht="24" x14ac:dyDescent="0.2">
      <c r="A6177" s="748" t="s">
        <v>16441</v>
      </c>
      <c r="B6177" s="748" t="s">
        <v>515</v>
      </c>
      <c r="C6177" s="748" t="s">
        <v>16442</v>
      </c>
      <c r="D6177" s="749" t="s">
        <v>16877</v>
      </c>
      <c r="E6177" s="750">
        <v>10500</v>
      </c>
      <c r="F6177" s="748" t="s">
        <v>16878</v>
      </c>
      <c r="G6177" s="749" t="s">
        <v>16879</v>
      </c>
      <c r="H6177" s="749" t="s">
        <v>16516</v>
      </c>
      <c r="I6177" s="751" t="s">
        <v>520</v>
      </c>
      <c r="J6177" s="752" t="s">
        <v>528</v>
      </c>
      <c r="K6177" s="762">
        <v>0</v>
      </c>
      <c r="L6177" s="762">
        <v>12</v>
      </c>
      <c r="M6177" s="763">
        <v>129213.60000000002</v>
      </c>
      <c r="N6177" s="762">
        <v>0</v>
      </c>
      <c r="O6177" s="762">
        <v>6</v>
      </c>
      <c r="P6177" s="763">
        <v>64200.600000000006</v>
      </c>
      <c r="Q6177" s="762">
        <v>0</v>
      </c>
      <c r="R6177" s="762">
        <v>12</v>
      </c>
    </row>
    <row r="6178" spans="1:18" s="28" customFormat="1" ht="48" x14ac:dyDescent="0.2">
      <c r="A6178" s="748" t="s">
        <v>16441</v>
      </c>
      <c r="B6178" s="748" t="s">
        <v>515</v>
      </c>
      <c r="C6178" s="748" t="s">
        <v>16442</v>
      </c>
      <c r="D6178" s="749" t="s">
        <v>16443</v>
      </c>
      <c r="E6178" s="750">
        <v>2000</v>
      </c>
      <c r="F6178" s="748" t="s">
        <v>16880</v>
      </c>
      <c r="G6178" s="749" t="s">
        <v>16881</v>
      </c>
      <c r="H6178" s="749" t="s">
        <v>624</v>
      </c>
      <c r="I6178" s="751" t="s">
        <v>16447</v>
      </c>
      <c r="J6178" s="752" t="s">
        <v>16448</v>
      </c>
      <c r="K6178" s="762">
        <v>0</v>
      </c>
      <c r="L6178" s="762">
        <v>12</v>
      </c>
      <c r="M6178" s="763">
        <v>26754</v>
      </c>
      <c r="N6178" s="762">
        <v>0</v>
      </c>
      <c r="O6178" s="762">
        <v>6</v>
      </c>
      <c r="P6178" s="763">
        <v>13073.64</v>
      </c>
      <c r="Q6178" s="762">
        <v>0</v>
      </c>
      <c r="R6178" s="762">
        <v>12</v>
      </c>
    </row>
    <row r="6179" spans="1:18" s="28" customFormat="1" ht="24" x14ac:dyDescent="0.2">
      <c r="A6179" s="748" t="s">
        <v>16441</v>
      </c>
      <c r="B6179" s="748" t="s">
        <v>515</v>
      </c>
      <c r="C6179" s="748" t="s">
        <v>16442</v>
      </c>
      <c r="D6179" s="749" t="s">
        <v>16472</v>
      </c>
      <c r="E6179" s="750">
        <v>1500</v>
      </c>
      <c r="F6179" s="748" t="s">
        <v>16882</v>
      </c>
      <c r="G6179" s="749" t="s">
        <v>16883</v>
      </c>
      <c r="H6179" s="749" t="s">
        <v>571</v>
      </c>
      <c r="I6179" s="753" t="s">
        <v>16447</v>
      </c>
      <c r="J6179" s="752" t="s">
        <v>16447</v>
      </c>
      <c r="K6179" s="762">
        <v>0</v>
      </c>
      <c r="L6179" s="762">
        <v>12</v>
      </c>
      <c r="M6179" s="763">
        <v>20165.5</v>
      </c>
      <c r="N6179" s="762">
        <v>0</v>
      </c>
      <c r="O6179" s="762">
        <v>6</v>
      </c>
      <c r="P6179" s="763">
        <v>9696.5</v>
      </c>
      <c r="Q6179" s="762">
        <v>0</v>
      </c>
      <c r="R6179" s="762">
        <v>12</v>
      </c>
    </row>
    <row r="6180" spans="1:18" s="28" customFormat="1" ht="36" x14ac:dyDescent="0.2">
      <c r="A6180" s="748" t="s">
        <v>16441</v>
      </c>
      <c r="B6180" s="748" t="s">
        <v>515</v>
      </c>
      <c r="C6180" s="748" t="s">
        <v>16442</v>
      </c>
      <c r="D6180" s="749" t="s">
        <v>16884</v>
      </c>
      <c r="E6180" s="750">
        <v>11000</v>
      </c>
      <c r="F6180" s="748" t="s">
        <v>16885</v>
      </c>
      <c r="G6180" s="749" t="s">
        <v>16886</v>
      </c>
      <c r="H6180" s="754" t="s">
        <v>16887</v>
      </c>
      <c r="I6180" s="753" t="s">
        <v>520</v>
      </c>
      <c r="J6180" s="752" t="s">
        <v>528</v>
      </c>
      <c r="K6180" s="762">
        <v>0</v>
      </c>
      <c r="L6180" s="762">
        <v>12</v>
      </c>
      <c r="M6180" s="763">
        <v>135213.6</v>
      </c>
      <c r="N6180" s="762">
        <v>0</v>
      </c>
      <c r="O6180" s="762">
        <v>6</v>
      </c>
      <c r="P6180" s="763">
        <v>67200.600000000006</v>
      </c>
      <c r="Q6180" s="762">
        <v>0</v>
      </c>
      <c r="R6180" s="762">
        <v>12</v>
      </c>
    </row>
    <row r="6181" spans="1:18" s="28" customFormat="1" ht="36" x14ac:dyDescent="0.2">
      <c r="A6181" s="748" t="s">
        <v>16441</v>
      </c>
      <c r="B6181" s="748" t="s">
        <v>515</v>
      </c>
      <c r="C6181" s="748" t="s">
        <v>16442</v>
      </c>
      <c r="D6181" s="749" t="s">
        <v>16888</v>
      </c>
      <c r="E6181" s="750">
        <v>4000</v>
      </c>
      <c r="F6181" s="748" t="s">
        <v>16889</v>
      </c>
      <c r="G6181" s="749" t="s">
        <v>16890</v>
      </c>
      <c r="H6181" s="754" t="s">
        <v>573</v>
      </c>
      <c r="I6181" s="753" t="s">
        <v>16447</v>
      </c>
      <c r="J6181" s="752" t="s">
        <v>16448</v>
      </c>
      <c r="K6181" s="762">
        <v>0</v>
      </c>
      <c r="L6181" s="762">
        <v>12</v>
      </c>
      <c r="M6181" s="763">
        <v>51413.600000000013</v>
      </c>
      <c r="N6181" s="762">
        <v>0</v>
      </c>
      <c r="O6181" s="762">
        <v>6</v>
      </c>
      <c r="P6181" s="763">
        <v>25200.6</v>
      </c>
      <c r="Q6181" s="762">
        <v>0</v>
      </c>
      <c r="R6181" s="762">
        <v>12</v>
      </c>
    </row>
    <row r="6182" spans="1:18" s="28" customFormat="1" ht="24" x14ac:dyDescent="0.2">
      <c r="A6182" s="748" t="s">
        <v>16441</v>
      </c>
      <c r="B6182" s="748" t="s">
        <v>515</v>
      </c>
      <c r="C6182" s="748" t="s">
        <v>16442</v>
      </c>
      <c r="D6182" s="749" t="s">
        <v>16891</v>
      </c>
      <c r="E6182" s="750">
        <v>3500</v>
      </c>
      <c r="F6182" s="748" t="s">
        <v>16892</v>
      </c>
      <c r="G6182" s="749" t="s">
        <v>16893</v>
      </c>
      <c r="H6182" s="749" t="s">
        <v>3924</v>
      </c>
      <c r="I6182" s="751" t="s">
        <v>16447</v>
      </c>
      <c r="J6182" s="752" t="s">
        <v>16448</v>
      </c>
      <c r="K6182" s="762">
        <v>0</v>
      </c>
      <c r="L6182" s="762">
        <v>12</v>
      </c>
      <c r="M6182" s="763">
        <v>45213.600000000006</v>
      </c>
      <c r="N6182" s="762">
        <v>0</v>
      </c>
      <c r="O6182" s="762">
        <v>6</v>
      </c>
      <c r="P6182" s="763">
        <v>22200.6</v>
      </c>
      <c r="Q6182" s="762">
        <v>0</v>
      </c>
      <c r="R6182" s="762">
        <v>12</v>
      </c>
    </row>
    <row r="6183" spans="1:18" s="28" customFormat="1" ht="24" x14ac:dyDescent="0.2">
      <c r="A6183" s="748" t="s">
        <v>16441</v>
      </c>
      <c r="B6183" s="748" t="s">
        <v>515</v>
      </c>
      <c r="C6183" s="748" t="s">
        <v>16442</v>
      </c>
      <c r="D6183" s="749" t="s">
        <v>16443</v>
      </c>
      <c r="E6183" s="750">
        <v>2000</v>
      </c>
      <c r="F6183" s="748" t="s">
        <v>16894</v>
      </c>
      <c r="G6183" s="749" t="s">
        <v>16895</v>
      </c>
      <c r="H6183" s="749" t="s">
        <v>16516</v>
      </c>
      <c r="I6183" s="751" t="s">
        <v>520</v>
      </c>
      <c r="J6183" s="752" t="s">
        <v>528</v>
      </c>
      <c r="K6183" s="762">
        <v>0</v>
      </c>
      <c r="L6183" s="762">
        <v>2</v>
      </c>
      <c r="M6183" s="763">
        <v>4390.47</v>
      </c>
      <c r="N6183" s="762">
        <v>0</v>
      </c>
      <c r="O6183" s="762">
        <v>0</v>
      </c>
      <c r="P6183" s="763">
        <v>0</v>
      </c>
      <c r="Q6183" s="762">
        <v>0</v>
      </c>
      <c r="R6183" s="762">
        <v>12</v>
      </c>
    </row>
    <row r="6184" spans="1:18" s="28" customFormat="1" ht="48" x14ac:dyDescent="0.2">
      <c r="A6184" s="748" t="s">
        <v>16441</v>
      </c>
      <c r="B6184" s="748" t="s">
        <v>515</v>
      </c>
      <c r="C6184" s="748" t="s">
        <v>16442</v>
      </c>
      <c r="D6184" s="749" t="s">
        <v>16443</v>
      </c>
      <c r="E6184" s="750">
        <v>2000</v>
      </c>
      <c r="F6184" s="748" t="s">
        <v>16896</v>
      </c>
      <c r="G6184" s="749" t="s">
        <v>16897</v>
      </c>
      <c r="H6184" s="749" t="s">
        <v>624</v>
      </c>
      <c r="I6184" s="753" t="s">
        <v>16447</v>
      </c>
      <c r="J6184" s="752" t="s">
        <v>16448</v>
      </c>
      <c r="K6184" s="762">
        <v>0</v>
      </c>
      <c r="L6184" s="762">
        <v>12</v>
      </c>
      <c r="M6184" s="763">
        <v>26681.33</v>
      </c>
      <c r="N6184" s="762">
        <v>0</v>
      </c>
      <c r="O6184" s="762">
        <v>6</v>
      </c>
      <c r="P6184" s="763">
        <v>12922.66</v>
      </c>
      <c r="Q6184" s="762">
        <v>0</v>
      </c>
      <c r="R6184" s="762">
        <v>12</v>
      </c>
    </row>
    <row r="6185" spans="1:18" s="28" customFormat="1" ht="48" x14ac:dyDescent="0.2">
      <c r="A6185" s="748" t="s">
        <v>16441</v>
      </c>
      <c r="B6185" s="748" t="s">
        <v>515</v>
      </c>
      <c r="C6185" s="748" t="s">
        <v>16442</v>
      </c>
      <c r="D6185" s="749" t="s">
        <v>16443</v>
      </c>
      <c r="E6185" s="750">
        <v>2000</v>
      </c>
      <c r="F6185" s="748" t="s">
        <v>16898</v>
      </c>
      <c r="G6185" s="749" t="s">
        <v>16899</v>
      </c>
      <c r="H6185" s="754" t="s">
        <v>624</v>
      </c>
      <c r="I6185" s="753" t="s">
        <v>16447</v>
      </c>
      <c r="J6185" s="752" t="s">
        <v>16448</v>
      </c>
      <c r="K6185" s="762">
        <v>0</v>
      </c>
      <c r="L6185" s="762">
        <v>11</v>
      </c>
      <c r="M6185" s="763">
        <v>22257.02</v>
      </c>
      <c r="N6185" s="762">
        <v>0</v>
      </c>
      <c r="O6185" s="762">
        <v>0</v>
      </c>
      <c r="P6185" s="763">
        <v>0</v>
      </c>
      <c r="Q6185" s="762">
        <v>0</v>
      </c>
      <c r="R6185" s="762">
        <v>12</v>
      </c>
    </row>
    <row r="6186" spans="1:18" s="28" customFormat="1" ht="24" x14ac:dyDescent="0.2">
      <c r="A6186" s="748" t="s">
        <v>16441</v>
      </c>
      <c r="B6186" s="748" t="s">
        <v>515</v>
      </c>
      <c r="C6186" s="748" t="s">
        <v>16442</v>
      </c>
      <c r="D6186" s="749" t="s">
        <v>16539</v>
      </c>
      <c r="E6186" s="750">
        <v>1200</v>
      </c>
      <c r="F6186" s="748" t="s">
        <v>16900</v>
      </c>
      <c r="G6186" s="749" t="s">
        <v>16901</v>
      </c>
      <c r="H6186" s="749" t="s">
        <v>1251</v>
      </c>
      <c r="I6186" s="751" t="s">
        <v>16447</v>
      </c>
      <c r="J6186" s="752" t="s">
        <v>16448</v>
      </c>
      <c r="K6186" s="762">
        <v>0</v>
      </c>
      <c r="L6186" s="762">
        <v>12</v>
      </c>
      <c r="M6186" s="763">
        <v>16208.8</v>
      </c>
      <c r="N6186" s="762">
        <v>0</v>
      </c>
      <c r="O6186" s="762">
        <v>6</v>
      </c>
      <c r="P6186" s="763">
        <v>7848</v>
      </c>
      <c r="Q6186" s="762">
        <v>0</v>
      </c>
      <c r="R6186" s="762">
        <v>12</v>
      </c>
    </row>
    <row r="6187" spans="1:18" s="28" customFormat="1" ht="24" x14ac:dyDescent="0.2">
      <c r="A6187" s="748" t="s">
        <v>16441</v>
      </c>
      <c r="B6187" s="748" t="s">
        <v>515</v>
      </c>
      <c r="C6187" s="748" t="s">
        <v>16442</v>
      </c>
      <c r="D6187" s="749" t="s">
        <v>16487</v>
      </c>
      <c r="E6187" s="750">
        <v>1800</v>
      </c>
      <c r="F6187" s="748" t="s">
        <v>16902</v>
      </c>
      <c r="G6187" s="749" t="s">
        <v>16903</v>
      </c>
      <c r="H6187" s="754" t="s">
        <v>16904</v>
      </c>
      <c r="I6187" s="753" t="s">
        <v>16905</v>
      </c>
      <c r="J6187" s="752" t="s">
        <v>528</v>
      </c>
      <c r="K6187" s="762">
        <v>1</v>
      </c>
      <c r="L6187" s="762">
        <v>2</v>
      </c>
      <c r="M6187" s="763">
        <v>3886.5299999999997</v>
      </c>
      <c r="N6187" s="762">
        <v>0</v>
      </c>
      <c r="O6187" s="762">
        <v>3</v>
      </c>
      <c r="P6187" s="763">
        <v>5886</v>
      </c>
      <c r="Q6187" s="762">
        <v>0</v>
      </c>
      <c r="R6187" s="762">
        <v>12</v>
      </c>
    </row>
    <row r="6188" spans="1:18" s="28" customFormat="1" ht="24" x14ac:dyDescent="0.2">
      <c r="A6188" s="748" t="s">
        <v>16441</v>
      </c>
      <c r="B6188" s="748" t="s">
        <v>515</v>
      </c>
      <c r="C6188" s="748" t="s">
        <v>16442</v>
      </c>
      <c r="D6188" s="749" t="s">
        <v>16797</v>
      </c>
      <c r="E6188" s="750">
        <v>1200</v>
      </c>
      <c r="F6188" s="748" t="s">
        <v>16906</v>
      </c>
      <c r="G6188" s="749" t="s">
        <v>16907</v>
      </c>
      <c r="H6188" s="749" t="s">
        <v>16908</v>
      </c>
      <c r="I6188" s="753" t="s">
        <v>16447</v>
      </c>
      <c r="J6188" s="752" t="s">
        <v>16448</v>
      </c>
      <c r="K6188" s="762">
        <v>0</v>
      </c>
      <c r="L6188" s="762">
        <v>12</v>
      </c>
      <c r="M6188" s="763">
        <v>16296</v>
      </c>
      <c r="N6188" s="762">
        <v>0</v>
      </c>
      <c r="O6188" s="762">
        <v>6</v>
      </c>
      <c r="P6188" s="763">
        <v>7848</v>
      </c>
      <c r="Q6188" s="762">
        <v>0</v>
      </c>
      <c r="R6188" s="762">
        <v>12</v>
      </c>
    </row>
    <row r="6189" spans="1:18" s="28" customFormat="1" ht="72" x14ac:dyDescent="0.2">
      <c r="A6189" s="748" t="s">
        <v>16441</v>
      </c>
      <c r="B6189" s="748" t="s">
        <v>515</v>
      </c>
      <c r="C6189" s="748" t="s">
        <v>16442</v>
      </c>
      <c r="D6189" s="749" t="s">
        <v>16909</v>
      </c>
      <c r="E6189" s="750">
        <v>14000</v>
      </c>
      <c r="F6189" s="748" t="s">
        <v>16910</v>
      </c>
      <c r="G6189" s="749" t="s">
        <v>16911</v>
      </c>
      <c r="H6189" s="754" t="s">
        <v>565</v>
      </c>
      <c r="I6189" s="753" t="s">
        <v>520</v>
      </c>
      <c r="J6189" s="752" t="s">
        <v>528</v>
      </c>
      <c r="K6189" s="762">
        <v>0</v>
      </c>
      <c r="L6189" s="762">
        <v>12</v>
      </c>
      <c r="M6189" s="763">
        <v>171213.59999999998</v>
      </c>
      <c r="N6189" s="762">
        <v>0</v>
      </c>
      <c r="O6189" s="762">
        <v>6</v>
      </c>
      <c r="P6189" s="763">
        <v>85200.6</v>
      </c>
      <c r="Q6189" s="762">
        <v>0</v>
      </c>
      <c r="R6189" s="762">
        <v>12</v>
      </c>
    </row>
    <row r="6190" spans="1:18" s="28" customFormat="1" ht="24" x14ac:dyDescent="0.2">
      <c r="A6190" s="748" t="s">
        <v>16441</v>
      </c>
      <c r="B6190" s="748" t="s">
        <v>515</v>
      </c>
      <c r="C6190" s="748" t="s">
        <v>16442</v>
      </c>
      <c r="D6190" s="749" t="s">
        <v>16443</v>
      </c>
      <c r="E6190" s="750">
        <v>2000</v>
      </c>
      <c r="F6190" s="748" t="s">
        <v>16912</v>
      </c>
      <c r="G6190" s="749" t="s">
        <v>16913</v>
      </c>
      <c r="H6190" s="754" t="s">
        <v>565</v>
      </c>
      <c r="I6190" s="753" t="s">
        <v>520</v>
      </c>
      <c r="J6190" s="752" t="s">
        <v>528</v>
      </c>
      <c r="K6190" s="762">
        <v>0</v>
      </c>
      <c r="L6190" s="762">
        <v>12</v>
      </c>
      <c r="M6190" s="763">
        <v>26687.33</v>
      </c>
      <c r="N6190" s="762">
        <v>0</v>
      </c>
      <c r="O6190" s="762">
        <v>6</v>
      </c>
      <c r="P6190" s="763">
        <v>13080</v>
      </c>
      <c r="Q6190" s="762">
        <v>0</v>
      </c>
      <c r="R6190" s="762">
        <v>12</v>
      </c>
    </row>
    <row r="6191" spans="1:18" s="28" customFormat="1" ht="24" x14ac:dyDescent="0.2">
      <c r="A6191" s="748" t="s">
        <v>16441</v>
      </c>
      <c r="B6191" s="748" t="s">
        <v>515</v>
      </c>
      <c r="C6191" s="748" t="s">
        <v>16442</v>
      </c>
      <c r="D6191" s="749" t="s">
        <v>16443</v>
      </c>
      <c r="E6191" s="750">
        <v>2000</v>
      </c>
      <c r="F6191" s="748" t="s">
        <v>16914</v>
      </c>
      <c r="G6191" s="749" t="s">
        <v>16915</v>
      </c>
      <c r="H6191" s="749" t="s">
        <v>16916</v>
      </c>
      <c r="I6191" s="751" t="s">
        <v>520</v>
      </c>
      <c r="J6191" s="752" t="s">
        <v>528</v>
      </c>
      <c r="K6191" s="762">
        <v>0</v>
      </c>
      <c r="L6191" s="762">
        <v>12</v>
      </c>
      <c r="M6191" s="763">
        <v>26760</v>
      </c>
      <c r="N6191" s="762">
        <v>0</v>
      </c>
      <c r="O6191" s="762">
        <v>6</v>
      </c>
      <c r="P6191" s="763">
        <v>13130</v>
      </c>
      <c r="Q6191" s="762">
        <v>0</v>
      </c>
      <c r="R6191" s="762">
        <v>12</v>
      </c>
    </row>
    <row r="6192" spans="1:18" s="28" customFormat="1" ht="24" x14ac:dyDescent="0.2">
      <c r="A6192" s="748" t="s">
        <v>16441</v>
      </c>
      <c r="B6192" s="748" t="s">
        <v>515</v>
      </c>
      <c r="C6192" s="748" t="s">
        <v>16442</v>
      </c>
      <c r="D6192" s="749" t="s">
        <v>16917</v>
      </c>
      <c r="E6192" s="750">
        <v>10000</v>
      </c>
      <c r="F6192" s="748" t="s">
        <v>16918</v>
      </c>
      <c r="G6192" s="749" t="s">
        <v>16919</v>
      </c>
      <c r="H6192" s="749" t="s">
        <v>16920</v>
      </c>
      <c r="I6192" s="751" t="s">
        <v>520</v>
      </c>
      <c r="J6192" s="752" t="s">
        <v>686</v>
      </c>
      <c r="K6192" s="762">
        <v>0</v>
      </c>
      <c r="L6192" s="762">
        <v>12</v>
      </c>
      <c r="M6192" s="763">
        <v>123213.60000000002</v>
      </c>
      <c r="N6192" s="762">
        <v>0</v>
      </c>
      <c r="O6192" s="762">
        <v>6</v>
      </c>
      <c r="P6192" s="763">
        <v>61200.600000000006</v>
      </c>
      <c r="Q6192" s="762">
        <v>0</v>
      </c>
      <c r="R6192" s="762">
        <v>0</v>
      </c>
    </row>
    <row r="6193" spans="1:18" s="28" customFormat="1" ht="36" x14ac:dyDescent="0.2">
      <c r="A6193" s="748" t="s">
        <v>16441</v>
      </c>
      <c r="B6193" s="748" t="s">
        <v>515</v>
      </c>
      <c r="C6193" s="748" t="s">
        <v>16442</v>
      </c>
      <c r="D6193" s="749" t="s">
        <v>16921</v>
      </c>
      <c r="E6193" s="750">
        <v>15500</v>
      </c>
      <c r="F6193" s="748" t="s">
        <v>16922</v>
      </c>
      <c r="G6193" s="749" t="s">
        <v>16923</v>
      </c>
      <c r="H6193" s="749" t="s">
        <v>4184</v>
      </c>
      <c r="I6193" s="753" t="s">
        <v>520</v>
      </c>
      <c r="J6193" s="752" t="s">
        <v>528</v>
      </c>
      <c r="K6193" s="762" t="s">
        <v>16924</v>
      </c>
      <c r="L6193" s="762">
        <v>9</v>
      </c>
      <c r="M6193" s="763">
        <v>142060.20000000001</v>
      </c>
      <c r="N6193" s="762">
        <v>0</v>
      </c>
      <c r="O6193" s="762">
        <v>0</v>
      </c>
      <c r="P6193" s="763">
        <v>0</v>
      </c>
      <c r="Q6193" s="762">
        <v>0</v>
      </c>
      <c r="R6193" s="762">
        <v>0</v>
      </c>
    </row>
    <row r="6194" spans="1:18" s="28" customFormat="1" ht="36" x14ac:dyDescent="0.2">
      <c r="A6194" s="748" t="s">
        <v>16441</v>
      </c>
      <c r="B6194" s="748" t="s">
        <v>515</v>
      </c>
      <c r="C6194" s="748" t="s">
        <v>16442</v>
      </c>
      <c r="D6194" s="749" t="s">
        <v>16925</v>
      </c>
      <c r="E6194" s="750">
        <v>15500</v>
      </c>
      <c r="F6194" s="748" t="s">
        <v>16922</v>
      </c>
      <c r="G6194" s="749" t="s">
        <v>16923</v>
      </c>
      <c r="H6194" s="754" t="s">
        <v>4184</v>
      </c>
      <c r="I6194" s="753" t="s">
        <v>520</v>
      </c>
      <c r="J6194" s="752" t="s">
        <v>528</v>
      </c>
      <c r="K6194" s="762" t="s">
        <v>16924</v>
      </c>
      <c r="L6194" s="762">
        <v>3</v>
      </c>
      <c r="M6194" s="763">
        <v>47153.4</v>
      </c>
      <c r="N6194" s="762">
        <v>0</v>
      </c>
      <c r="O6194" s="762">
        <v>0</v>
      </c>
      <c r="P6194" s="763">
        <v>0</v>
      </c>
      <c r="Q6194" s="762">
        <v>0</v>
      </c>
      <c r="R6194" s="762">
        <v>12</v>
      </c>
    </row>
    <row r="6195" spans="1:18" s="28" customFormat="1" ht="60" x14ac:dyDescent="0.2">
      <c r="A6195" s="748" t="s">
        <v>16441</v>
      </c>
      <c r="B6195" s="748" t="s">
        <v>515</v>
      </c>
      <c r="C6195" s="748" t="s">
        <v>16442</v>
      </c>
      <c r="D6195" s="749" t="s">
        <v>16926</v>
      </c>
      <c r="E6195" s="750">
        <v>15500</v>
      </c>
      <c r="F6195" s="748" t="s">
        <v>16922</v>
      </c>
      <c r="G6195" s="749" t="s">
        <v>16923</v>
      </c>
      <c r="H6195" s="749" t="s">
        <v>4184</v>
      </c>
      <c r="I6195" s="751" t="s">
        <v>520</v>
      </c>
      <c r="J6195" s="752" t="s">
        <v>528</v>
      </c>
      <c r="K6195" s="762" t="s">
        <v>16924</v>
      </c>
      <c r="L6195" s="762">
        <v>0</v>
      </c>
      <c r="M6195" s="763">
        <v>0</v>
      </c>
      <c r="N6195" s="762">
        <v>0</v>
      </c>
      <c r="O6195" s="762">
        <v>6</v>
      </c>
      <c r="P6195" s="763">
        <v>84650.6</v>
      </c>
      <c r="Q6195" s="762">
        <v>0</v>
      </c>
      <c r="R6195" s="762">
        <v>12</v>
      </c>
    </row>
    <row r="6196" spans="1:18" s="28" customFormat="1" ht="36" x14ac:dyDescent="0.2">
      <c r="A6196" s="748" t="s">
        <v>16441</v>
      </c>
      <c r="B6196" s="748" t="s">
        <v>515</v>
      </c>
      <c r="C6196" s="748" t="s">
        <v>16442</v>
      </c>
      <c r="D6196" s="749" t="s">
        <v>16487</v>
      </c>
      <c r="E6196" s="750">
        <v>1800</v>
      </c>
      <c r="F6196" s="748" t="s">
        <v>16927</v>
      </c>
      <c r="G6196" s="749" t="s">
        <v>16928</v>
      </c>
      <c r="H6196" s="749" t="s">
        <v>4347</v>
      </c>
      <c r="I6196" s="751" t="s">
        <v>16447</v>
      </c>
      <c r="J6196" s="752" t="s">
        <v>16448</v>
      </c>
      <c r="K6196" s="762">
        <v>1</v>
      </c>
      <c r="L6196" s="762">
        <v>2</v>
      </c>
      <c r="M6196" s="763">
        <v>3886.5299999999997</v>
      </c>
      <c r="N6196" s="762">
        <v>0</v>
      </c>
      <c r="O6196" s="762">
        <v>0</v>
      </c>
      <c r="P6196" s="763">
        <v>0</v>
      </c>
      <c r="Q6196" s="762">
        <v>0</v>
      </c>
      <c r="R6196" s="762">
        <v>12</v>
      </c>
    </row>
    <row r="6197" spans="1:18" s="28" customFormat="1" ht="24" x14ac:dyDescent="0.2">
      <c r="A6197" s="748" t="s">
        <v>16441</v>
      </c>
      <c r="B6197" s="748" t="s">
        <v>515</v>
      </c>
      <c r="C6197" s="748" t="s">
        <v>16442</v>
      </c>
      <c r="D6197" s="749" t="s">
        <v>16443</v>
      </c>
      <c r="E6197" s="750">
        <v>2000</v>
      </c>
      <c r="F6197" s="748" t="s">
        <v>16929</v>
      </c>
      <c r="G6197" s="749" t="s">
        <v>16930</v>
      </c>
      <c r="H6197" s="749" t="s">
        <v>16459</v>
      </c>
      <c r="I6197" s="753" t="s">
        <v>520</v>
      </c>
      <c r="J6197" s="752" t="s">
        <v>686</v>
      </c>
      <c r="K6197" s="762">
        <v>0</v>
      </c>
      <c r="L6197" s="762">
        <v>12</v>
      </c>
      <c r="M6197" s="763">
        <v>26678</v>
      </c>
      <c r="N6197" s="762">
        <v>0</v>
      </c>
      <c r="O6197" s="762">
        <v>6</v>
      </c>
      <c r="P6197" s="763">
        <v>13007.33</v>
      </c>
      <c r="Q6197" s="762">
        <v>0</v>
      </c>
      <c r="R6197" s="762">
        <v>12</v>
      </c>
    </row>
    <row r="6198" spans="1:18" s="28" customFormat="1" ht="48" x14ac:dyDescent="0.2">
      <c r="A6198" s="748" t="s">
        <v>16441</v>
      </c>
      <c r="B6198" s="748" t="s">
        <v>515</v>
      </c>
      <c r="C6198" s="748" t="s">
        <v>16442</v>
      </c>
      <c r="D6198" s="749" t="s">
        <v>16931</v>
      </c>
      <c r="E6198" s="750">
        <v>12000</v>
      </c>
      <c r="F6198" s="748" t="s">
        <v>16932</v>
      </c>
      <c r="G6198" s="749" t="s">
        <v>16933</v>
      </c>
      <c r="H6198" s="754" t="s">
        <v>16614</v>
      </c>
      <c r="I6198" s="753" t="s">
        <v>520</v>
      </c>
      <c r="J6198" s="752" t="s">
        <v>528</v>
      </c>
      <c r="K6198" s="762">
        <v>0</v>
      </c>
      <c r="L6198" s="762">
        <v>12</v>
      </c>
      <c r="M6198" s="763">
        <v>147213.6</v>
      </c>
      <c r="N6198" s="762">
        <v>0</v>
      </c>
      <c r="O6198" s="762">
        <v>6</v>
      </c>
      <c r="P6198" s="763">
        <v>73200.600000000006</v>
      </c>
      <c r="Q6198" s="762">
        <v>0</v>
      </c>
      <c r="R6198" s="762">
        <v>12</v>
      </c>
    </row>
    <row r="6199" spans="1:18" s="28" customFormat="1" ht="24" x14ac:dyDescent="0.2">
      <c r="A6199" s="748" t="s">
        <v>16441</v>
      </c>
      <c r="B6199" s="748" t="s">
        <v>515</v>
      </c>
      <c r="C6199" s="748" t="s">
        <v>16442</v>
      </c>
      <c r="D6199" s="749" t="s">
        <v>5956</v>
      </c>
      <c r="E6199" s="750">
        <v>10000</v>
      </c>
      <c r="F6199" s="748" t="s">
        <v>16934</v>
      </c>
      <c r="G6199" s="749" t="s">
        <v>16935</v>
      </c>
      <c r="H6199" s="754" t="s">
        <v>16459</v>
      </c>
      <c r="I6199" s="753" t="s">
        <v>520</v>
      </c>
      <c r="J6199" s="752" t="s">
        <v>686</v>
      </c>
      <c r="K6199" s="762">
        <v>0</v>
      </c>
      <c r="L6199" s="762">
        <v>12</v>
      </c>
      <c r="M6199" s="763">
        <v>123213.60000000002</v>
      </c>
      <c r="N6199" s="762">
        <v>0</v>
      </c>
      <c r="O6199" s="762">
        <v>6</v>
      </c>
      <c r="P6199" s="763">
        <v>61200.600000000006</v>
      </c>
      <c r="Q6199" s="762">
        <v>0</v>
      </c>
      <c r="R6199" s="762">
        <v>12</v>
      </c>
    </row>
    <row r="6200" spans="1:18" s="28" customFormat="1" ht="24" x14ac:dyDescent="0.2">
      <c r="A6200" s="748" t="s">
        <v>16441</v>
      </c>
      <c r="B6200" s="748" t="s">
        <v>515</v>
      </c>
      <c r="C6200" s="748" t="s">
        <v>16442</v>
      </c>
      <c r="D6200" s="749" t="s">
        <v>16781</v>
      </c>
      <c r="E6200" s="750">
        <v>3500</v>
      </c>
      <c r="F6200" s="748" t="s">
        <v>16936</v>
      </c>
      <c r="G6200" s="749" t="s">
        <v>16937</v>
      </c>
      <c r="H6200" s="749" t="s">
        <v>571</v>
      </c>
      <c r="I6200" s="751" t="s">
        <v>16447</v>
      </c>
      <c r="J6200" s="752" t="s">
        <v>16447</v>
      </c>
      <c r="K6200" s="762">
        <v>0</v>
      </c>
      <c r="L6200" s="762">
        <v>12</v>
      </c>
      <c r="M6200" s="763">
        <v>45213.600000000006</v>
      </c>
      <c r="N6200" s="762">
        <v>0</v>
      </c>
      <c r="O6200" s="762">
        <v>6</v>
      </c>
      <c r="P6200" s="763">
        <v>22200.6</v>
      </c>
      <c r="Q6200" s="762">
        <v>0</v>
      </c>
      <c r="R6200" s="762">
        <v>0</v>
      </c>
    </row>
    <row r="6201" spans="1:18" s="28" customFormat="1" ht="48" x14ac:dyDescent="0.2">
      <c r="A6201" s="748" t="s">
        <v>16441</v>
      </c>
      <c r="B6201" s="748" t="s">
        <v>515</v>
      </c>
      <c r="C6201" s="748" t="s">
        <v>16442</v>
      </c>
      <c r="D6201" s="749" t="s">
        <v>16938</v>
      </c>
      <c r="E6201" s="750">
        <v>14000</v>
      </c>
      <c r="F6201" s="748" t="s">
        <v>16939</v>
      </c>
      <c r="G6201" s="749" t="s">
        <v>16940</v>
      </c>
      <c r="H6201" s="749" t="s">
        <v>16819</v>
      </c>
      <c r="I6201" s="751" t="s">
        <v>520</v>
      </c>
      <c r="J6201" s="752" t="s">
        <v>528</v>
      </c>
      <c r="K6201" s="762">
        <v>0</v>
      </c>
      <c r="L6201" s="762">
        <v>12</v>
      </c>
      <c r="M6201" s="763">
        <v>171213.59999999998</v>
      </c>
      <c r="N6201" s="762">
        <v>0</v>
      </c>
      <c r="O6201" s="762">
        <v>6</v>
      </c>
      <c r="P6201" s="763">
        <v>85200.6</v>
      </c>
      <c r="Q6201" s="762">
        <v>0</v>
      </c>
      <c r="R6201" s="762">
        <v>12</v>
      </c>
    </row>
    <row r="6202" spans="1:18" s="28" customFormat="1" ht="36" x14ac:dyDescent="0.2">
      <c r="A6202" s="748" t="s">
        <v>16441</v>
      </c>
      <c r="B6202" s="748" t="s">
        <v>515</v>
      </c>
      <c r="C6202" s="748" t="s">
        <v>16442</v>
      </c>
      <c r="D6202" s="749" t="s">
        <v>16941</v>
      </c>
      <c r="E6202" s="750">
        <v>10000</v>
      </c>
      <c r="F6202" s="748" t="s">
        <v>16942</v>
      </c>
      <c r="G6202" s="749" t="s">
        <v>16943</v>
      </c>
      <c r="H6202" s="749" t="s">
        <v>16580</v>
      </c>
      <c r="I6202" s="753" t="s">
        <v>520</v>
      </c>
      <c r="J6202" s="752" t="s">
        <v>528</v>
      </c>
      <c r="K6202" s="762">
        <v>0</v>
      </c>
      <c r="L6202" s="762">
        <v>12</v>
      </c>
      <c r="M6202" s="763">
        <v>123213.60000000002</v>
      </c>
      <c r="N6202" s="762">
        <v>0</v>
      </c>
      <c r="O6202" s="762">
        <v>6</v>
      </c>
      <c r="P6202" s="763">
        <v>61200.600000000006</v>
      </c>
      <c r="Q6202" s="762">
        <v>0</v>
      </c>
      <c r="R6202" s="762">
        <v>12</v>
      </c>
    </row>
    <row r="6203" spans="1:18" s="28" customFormat="1" ht="36" x14ac:dyDescent="0.2">
      <c r="A6203" s="748" t="s">
        <v>16441</v>
      </c>
      <c r="B6203" s="748" t="s">
        <v>515</v>
      </c>
      <c r="C6203" s="748" t="s">
        <v>16442</v>
      </c>
      <c r="D6203" s="749" t="s">
        <v>16487</v>
      </c>
      <c r="E6203" s="750">
        <v>1800</v>
      </c>
      <c r="F6203" s="748" t="s">
        <v>16944</v>
      </c>
      <c r="G6203" s="749" t="s">
        <v>16945</v>
      </c>
      <c r="H6203" s="754" t="s">
        <v>1152</v>
      </c>
      <c r="I6203" s="753" t="s">
        <v>520</v>
      </c>
      <c r="J6203" s="752" t="s">
        <v>16447</v>
      </c>
      <c r="K6203" s="762">
        <v>1</v>
      </c>
      <c r="L6203" s="762">
        <v>2</v>
      </c>
      <c r="M6203" s="763">
        <v>3886.5299999999997</v>
      </c>
      <c r="N6203" s="762">
        <v>0</v>
      </c>
      <c r="O6203" s="762">
        <v>0</v>
      </c>
      <c r="P6203" s="763">
        <v>0</v>
      </c>
      <c r="Q6203" s="762">
        <v>0</v>
      </c>
      <c r="R6203" s="762">
        <v>12</v>
      </c>
    </row>
    <row r="6204" spans="1:18" s="28" customFormat="1" ht="36" x14ac:dyDescent="0.2">
      <c r="A6204" s="748" t="s">
        <v>16441</v>
      </c>
      <c r="B6204" s="748" t="s">
        <v>515</v>
      </c>
      <c r="C6204" s="748" t="s">
        <v>16442</v>
      </c>
      <c r="D6204" s="749" t="s">
        <v>16443</v>
      </c>
      <c r="E6204" s="750">
        <v>2000</v>
      </c>
      <c r="F6204" s="748" t="s">
        <v>16946</v>
      </c>
      <c r="G6204" s="749" t="s">
        <v>16947</v>
      </c>
      <c r="H6204" s="749" t="s">
        <v>16948</v>
      </c>
      <c r="I6204" s="751" t="s">
        <v>16447</v>
      </c>
      <c r="J6204" s="752" t="s">
        <v>16448</v>
      </c>
      <c r="K6204" s="762">
        <v>0</v>
      </c>
      <c r="L6204" s="762">
        <v>12</v>
      </c>
      <c r="M6204" s="763">
        <v>26760</v>
      </c>
      <c r="N6204" s="762">
        <v>0</v>
      </c>
      <c r="O6204" s="762">
        <v>6</v>
      </c>
      <c r="P6204" s="763">
        <v>13080</v>
      </c>
      <c r="Q6204" s="762">
        <v>0</v>
      </c>
      <c r="R6204" s="762">
        <v>12</v>
      </c>
    </row>
    <row r="6205" spans="1:18" s="28" customFormat="1" ht="24" x14ac:dyDescent="0.2">
      <c r="A6205" s="748" t="s">
        <v>16441</v>
      </c>
      <c r="B6205" s="748" t="s">
        <v>515</v>
      </c>
      <c r="C6205" s="748" t="s">
        <v>16442</v>
      </c>
      <c r="D6205" s="749" t="s">
        <v>16472</v>
      </c>
      <c r="E6205" s="750">
        <v>1500</v>
      </c>
      <c r="F6205" s="748" t="s">
        <v>16949</v>
      </c>
      <c r="G6205" s="749" t="s">
        <v>16950</v>
      </c>
      <c r="H6205" s="749" t="s">
        <v>571</v>
      </c>
      <c r="I6205" s="751" t="s">
        <v>16447</v>
      </c>
      <c r="J6205" s="752" t="s">
        <v>16447</v>
      </c>
      <c r="K6205" s="762">
        <v>0</v>
      </c>
      <c r="L6205" s="762">
        <v>12</v>
      </c>
      <c r="M6205" s="763">
        <v>20220</v>
      </c>
      <c r="N6205" s="762">
        <v>0</v>
      </c>
      <c r="O6205" s="762">
        <v>6</v>
      </c>
      <c r="P6205" s="763">
        <v>9755.5</v>
      </c>
      <c r="Q6205" s="762">
        <v>0</v>
      </c>
      <c r="R6205" s="762">
        <v>12</v>
      </c>
    </row>
    <row r="6206" spans="1:18" s="28" customFormat="1" ht="24" x14ac:dyDescent="0.2">
      <c r="A6206" s="748" t="s">
        <v>16441</v>
      </c>
      <c r="B6206" s="748" t="s">
        <v>515</v>
      </c>
      <c r="C6206" s="748" t="s">
        <v>16442</v>
      </c>
      <c r="D6206" s="749" t="s">
        <v>3093</v>
      </c>
      <c r="E6206" s="750">
        <v>10000</v>
      </c>
      <c r="F6206" s="748" t="s">
        <v>16951</v>
      </c>
      <c r="G6206" s="749" t="s">
        <v>16952</v>
      </c>
      <c r="H6206" s="749" t="s">
        <v>16516</v>
      </c>
      <c r="I6206" s="753" t="s">
        <v>520</v>
      </c>
      <c r="J6206" s="752" t="s">
        <v>528</v>
      </c>
      <c r="K6206" s="762">
        <v>0</v>
      </c>
      <c r="L6206" s="762">
        <v>12</v>
      </c>
      <c r="M6206" s="763">
        <v>123213.60000000002</v>
      </c>
      <c r="N6206" s="762">
        <v>0</v>
      </c>
      <c r="O6206" s="762">
        <v>6</v>
      </c>
      <c r="P6206" s="763">
        <v>61200.600000000006</v>
      </c>
      <c r="Q6206" s="762">
        <v>0</v>
      </c>
      <c r="R6206" s="762">
        <v>12</v>
      </c>
    </row>
    <row r="6207" spans="1:18" s="28" customFormat="1" ht="24" x14ac:dyDescent="0.2">
      <c r="A6207" s="748" t="s">
        <v>16441</v>
      </c>
      <c r="B6207" s="748" t="s">
        <v>515</v>
      </c>
      <c r="C6207" s="748" t="s">
        <v>16442</v>
      </c>
      <c r="D6207" s="749" t="s">
        <v>16443</v>
      </c>
      <c r="E6207" s="750">
        <v>2000</v>
      </c>
      <c r="F6207" s="748" t="s">
        <v>16953</v>
      </c>
      <c r="G6207" s="749" t="s">
        <v>16954</v>
      </c>
      <c r="H6207" s="754" t="s">
        <v>16451</v>
      </c>
      <c r="I6207" s="753" t="s">
        <v>520</v>
      </c>
      <c r="J6207" s="752" t="s">
        <v>686</v>
      </c>
      <c r="K6207" s="762">
        <v>0</v>
      </c>
      <c r="L6207" s="762">
        <v>6</v>
      </c>
      <c r="M6207" s="763">
        <v>11050.369999999999</v>
      </c>
      <c r="N6207" s="762">
        <v>0</v>
      </c>
      <c r="O6207" s="762">
        <v>0</v>
      </c>
      <c r="P6207" s="763">
        <v>0</v>
      </c>
      <c r="Q6207" s="762">
        <v>0</v>
      </c>
      <c r="R6207" s="762">
        <v>12</v>
      </c>
    </row>
    <row r="6208" spans="1:18" s="28" customFormat="1" ht="24" x14ac:dyDescent="0.2">
      <c r="A6208" s="748" t="s">
        <v>16441</v>
      </c>
      <c r="B6208" s="748" t="s">
        <v>515</v>
      </c>
      <c r="C6208" s="748" t="s">
        <v>16442</v>
      </c>
      <c r="D6208" s="749" t="s">
        <v>16472</v>
      </c>
      <c r="E6208" s="750">
        <v>1500</v>
      </c>
      <c r="F6208" s="748" t="s">
        <v>16955</v>
      </c>
      <c r="G6208" s="749" t="s">
        <v>16956</v>
      </c>
      <c r="H6208" s="754" t="s">
        <v>571</v>
      </c>
      <c r="I6208" s="753" t="s">
        <v>16447</v>
      </c>
      <c r="J6208" s="752" t="s">
        <v>16447</v>
      </c>
      <c r="K6208" s="762">
        <v>0</v>
      </c>
      <c r="L6208" s="762">
        <v>12</v>
      </c>
      <c r="M6208" s="763">
        <v>20165.5</v>
      </c>
      <c r="N6208" s="762">
        <v>0</v>
      </c>
      <c r="O6208" s="762">
        <v>6</v>
      </c>
      <c r="P6208" s="763">
        <v>9751</v>
      </c>
      <c r="Q6208" s="762">
        <v>0</v>
      </c>
      <c r="R6208" s="762">
        <v>12</v>
      </c>
    </row>
    <row r="6209" spans="1:18" s="28" customFormat="1" ht="24" x14ac:dyDescent="0.2">
      <c r="A6209" s="748" t="s">
        <v>16441</v>
      </c>
      <c r="B6209" s="748" t="s">
        <v>515</v>
      </c>
      <c r="C6209" s="748" t="s">
        <v>16442</v>
      </c>
      <c r="D6209" s="749" t="s">
        <v>16443</v>
      </c>
      <c r="E6209" s="750">
        <v>2000</v>
      </c>
      <c r="F6209" s="748" t="s">
        <v>16957</v>
      </c>
      <c r="G6209" s="749" t="s">
        <v>16958</v>
      </c>
      <c r="H6209" s="749" t="s">
        <v>534</v>
      </c>
      <c r="I6209" s="751" t="s">
        <v>520</v>
      </c>
      <c r="J6209" s="752" t="s">
        <v>16447</v>
      </c>
      <c r="K6209" s="762">
        <v>0</v>
      </c>
      <c r="L6209" s="762">
        <v>12</v>
      </c>
      <c r="M6209" s="763">
        <v>24794.37</v>
      </c>
      <c r="N6209" s="762">
        <v>0</v>
      </c>
      <c r="O6209" s="762">
        <v>1</v>
      </c>
      <c r="P6209" s="763">
        <v>0</v>
      </c>
      <c r="Q6209" s="762">
        <v>0</v>
      </c>
      <c r="R6209" s="762">
        <v>12</v>
      </c>
    </row>
    <row r="6210" spans="1:18" s="28" customFormat="1" ht="24" x14ac:dyDescent="0.2">
      <c r="A6210" s="748" t="s">
        <v>16441</v>
      </c>
      <c r="B6210" s="748" t="s">
        <v>515</v>
      </c>
      <c r="C6210" s="748" t="s">
        <v>16442</v>
      </c>
      <c r="D6210" s="749" t="s">
        <v>16443</v>
      </c>
      <c r="E6210" s="750">
        <v>2000</v>
      </c>
      <c r="F6210" s="748" t="s">
        <v>16959</v>
      </c>
      <c r="G6210" s="749" t="s">
        <v>16960</v>
      </c>
      <c r="H6210" s="749" t="s">
        <v>16961</v>
      </c>
      <c r="I6210" s="751" t="s">
        <v>16447</v>
      </c>
      <c r="J6210" s="752" t="s">
        <v>16448</v>
      </c>
      <c r="K6210" s="762">
        <v>0</v>
      </c>
      <c r="L6210" s="762">
        <v>12</v>
      </c>
      <c r="M6210" s="763">
        <v>26760</v>
      </c>
      <c r="N6210" s="762">
        <v>0</v>
      </c>
      <c r="O6210" s="762">
        <v>6</v>
      </c>
      <c r="P6210" s="763">
        <v>13001.33</v>
      </c>
      <c r="Q6210" s="762">
        <v>0</v>
      </c>
      <c r="R6210" s="762">
        <v>12</v>
      </c>
    </row>
    <row r="6211" spans="1:18" s="28" customFormat="1" ht="24" x14ac:dyDescent="0.2">
      <c r="A6211" s="748" t="s">
        <v>16441</v>
      </c>
      <c r="B6211" s="748" t="s">
        <v>515</v>
      </c>
      <c r="C6211" s="748" t="s">
        <v>16442</v>
      </c>
      <c r="D6211" s="749" t="s">
        <v>16962</v>
      </c>
      <c r="E6211" s="750">
        <v>2000</v>
      </c>
      <c r="F6211" s="748" t="s">
        <v>16963</v>
      </c>
      <c r="G6211" s="749" t="s">
        <v>16964</v>
      </c>
      <c r="H6211" s="749" t="s">
        <v>565</v>
      </c>
      <c r="I6211" s="753" t="s">
        <v>520</v>
      </c>
      <c r="J6211" s="752" t="s">
        <v>528</v>
      </c>
      <c r="K6211" s="762">
        <v>0</v>
      </c>
      <c r="L6211" s="762">
        <v>12</v>
      </c>
      <c r="M6211" s="763">
        <v>26760</v>
      </c>
      <c r="N6211" s="762">
        <v>0</v>
      </c>
      <c r="O6211" s="762">
        <v>6</v>
      </c>
      <c r="P6211" s="763">
        <v>13079.869999999999</v>
      </c>
      <c r="Q6211" s="762">
        <v>0</v>
      </c>
      <c r="R6211" s="762">
        <v>0</v>
      </c>
    </row>
    <row r="6212" spans="1:18" s="28" customFormat="1" ht="24" x14ac:dyDescent="0.2">
      <c r="A6212" s="748" t="s">
        <v>16441</v>
      </c>
      <c r="B6212" s="748" t="s">
        <v>515</v>
      </c>
      <c r="C6212" s="748" t="s">
        <v>16442</v>
      </c>
      <c r="D6212" s="749" t="s">
        <v>16965</v>
      </c>
      <c r="E6212" s="750">
        <v>14000</v>
      </c>
      <c r="F6212" s="748" t="s">
        <v>16966</v>
      </c>
      <c r="G6212" s="749" t="s">
        <v>16967</v>
      </c>
      <c r="H6212" s="754" t="s">
        <v>16516</v>
      </c>
      <c r="I6212" s="753" t="s">
        <v>520</v>
      </c>
      <c r="J6212" s="752" t="s">
        <v>528</v>
      </c>
      <c r="K6212" s="762">
        <v>1</v>
      </c>
      <c r="L6212" s="762">
        <v>1</v>
      </c>
      <c r="M6212" s="763">
        <v>8617.7999999999993</v>
      </c>
      <c r="N6212" s="762">
        <v>0</v>
      </c>
      <c r="O6212" s="762">
        <v>0</v>
      </c>
      <c r="P6212" s="763">
        <v>0</v>
      </c>
      <c r="Q6212" s="762">
        <v>0</v>
      </c>
      <c r="R6212" s="762">
        <v>0</v>
      </c>
    </row>
    <row r="6213" spans="1:18" s="28" customFormat="1" ht="24" x14ac:dyDescent="0.2">
      <c r="A6213" s="748" t="s">
        <v>16441</v>
      </c>
      <c r="B6213" s="748" t="s">
        <v>515</v>
      </c>
      <c r="C6213" s="748" t="s">
        <v>16442</v>
      </c>
      <c r="D6213" s="749" t="s">
        <v>16638</v>
      </c>
      <c r="E6213" s="750">
        <v>15000</v>
      </c>
      <c r="F6213" s="748" t="s">
        <v>16966</v>
      </c>
      <c r="G6213" s="749" t="s">
        <v>16967</v>
      </c>
      <c r="H6213" s="749" t="s">
        <v>16516</v>
      </c>
      <c r="I6213" s="751" t="s">
        <v>520</v>
      </c>
      <c r="J6213" s="752" t="s">
        <v>528</v>
      </c>
      <c r="K6213" s="762">
        <v>0</v>
      </c>
      <c r="L6213" s="762">
        <v>0</v>
      </c>
      <c r="M6213" s="763">
        <v>0</v>
      </c>
      <c r="N6213" s="762">
        <v>1</v>
      </c>
      <c r="O6213" s="762">
        <v>6</v>
      </c>
      <c r="P6213" s="763">
        <v>91100.6</v>
      </c>
      <c r="Q6213" s="762">
        <v>0</v>
      </c>
      <c r="R6213" s="762">
        <v>12</v>
      </c>
    </row>
    <row r="6214" spans="1:18" s="28" customFormat="1" ht="36" x14ac:dyDescent="0.2">
      <c r="A6214" s="748" t="s">
        <v>16441</v>
      </c>
      <c r="B6214" s="748" t="s">
        <v>515</v>
      </c>
      <c r="C6214" s="748" t="s">
        <v>16442</v>
      </c>
      <c r="D6214" s="749" t="s">
        <v>16888</v>
      </c>
      <c r="E6214" s="750">
        <v>4000</v>
      </c>
      <c r="F6214" s="748" t="s">
        <v>16968</v>
      </c>
      <c r="G6214" s="749" t="s">
        <v>16969</v>
      </c>
      <c r="H6214" s="749" t="s">
        <v>565</v>
      </c>
      <c r="I6214" s="751" t="s">
        <v>520</v>
      </c>
      <c r="J6214" s="752" t="s">
        <v>528</v>
      </c>
      <c r="K6214" s="762">
        <v>0</v>
      </c>
      <c r="L6214" s="762">
        <v>12</v>
      </c>
      <c r="M6214" s="763">
        <v>48433.80000000001</v>
      </c>
      <c r="N6214" s="762">
        <v>0</v>
      </c>
      <c r="O6214" s="762">
        <v>6</v>
      </c>
      <c r="P6214" s="763">
        <v>25200.6</v>
      </c>
      <c r="Q6214" s="762">
        <v>0</v>
      </c>
      <c r="R6214" s="762">
        <v>12</v>
      </c>
    </row>
    <row r="6215" spans="1:18" s="28" customFormat="1" ht="24" x14ac:dyDescent="0.2">
      <c r="A6215" s="748" t="s">
        <v>16441</v>
      </c>
      <c r="B6215" s="748" t="s">
        <v>515</v>
      </c>
      <c r="C6215" s="748" t="s">
        <v>16442</v>
      </c>
      <c r="D6215" s="749" t="s">
        <v>16456</v>
      </c>
      <c r="E6215" s="750">
        <v>13000</v>
      </c>
      <c r="F6215" s="748" t="s">
        <v>16970</v>
      </c>
      <c r="G6215" s="749" t="s">
        <v>16971</v>
      </c>
      <c r="H6215" s="749" t="s">
        <v>16459</v>
      </c>
      <c r="I6215" s="753" t="s">
        <v>520</v>
      </c>
      <c r="J6215" s="752" t="s">
        <v>686</v>
      </c>
      <c r="K6215" s="762">
        <v>0</v>
      </c>
      <c r="L6215" s="762">
        <v>12</v>
      </c>
      <c r="M6215" s="763">
        <v>159213.59999999998</v>
      </c>
      <c r="N6215" s="762">
        <v>0</v>
      </c>
      <c r="O6215" s="762">
        <v>0</v>
      </c>
      <c r="P6215" s="763">
        <v>0</v>
      </c>
      <c r="Q6215" s="762">
        <v>0</v>
      </c>
      <c r="R6215" s="762">
        <v>12</v>
      </c>
    </row>
    <row r="6216" spans="1:18" s="28" customFormat="1" ht="24" x14ac:dyDescent="0.2">
      <c r="A6216" s="748" t="s">
        <v>16441</v>
      </c>
      <c r="B6216" s="748" t="s">
        <v>515</v>
      </c>
      <c r="C6216" s="748" t="s">
        <v>16442</v>
      </c>
      <c r="D6216" s="749" t="s">
        <v>16972</v>
      </c>
      <c r="E6216" s="750">
        <v>8000</v>
      </c>
      <c r="F6216" s="748" t="s">
        <v>16973</v>
      </c>
      <c r="G6216" s="749" t="s">
        <v>16974</v>
      </c>
      <c r="H6216" s="754" t="s">
        <v>16516</v>
      </c>
      <c r="I6216" s="753" t="s">
        <v>520</v>
      </c>
      <c r="J6216" s="752" t="s">
        <v>528</v>
      </c>
      <c r="K6216" s="762">
        <v>0</v>
      </c>
      <c r="L6216" s="762">
        <v>12</v>
      </c>
      <c r="M6216" s="763">
        <v>98680.270000000019</v>
      </c>
      <c r="N6216" s="762">
        <v>0</v>
      </c>
      <c r="O6216" s="762">
        <v>6</v>
      </c>
      <c r="P6216" s="763">
        <v>49200.600000000006</v>
      </c>
      <c r="Q6216" s="762">
        <v>0</v>
      </c>
      <c r="R6216" s="762">
        <v>12</v>
      </c>
    </row>
    <row r="6217" spans="1:18" s="28" customFormat="1" ht="24" x14ac:dyDescent="0.2">
      <c r="A6217" s="748" t="s">
        <v>16441</v>
      </c>
      <c r="B6217" s="748" t="s">
        <v>515</v>
      </c>
      <c r="C6217" s="748" t="s">
        <v>16442</v>
      </c>
      <c r="D6217" s="749" t="s">
        <v>16443</v>
      </c>
      <c r="E6217" s="750">
        <v>2000</v>
      </c>
      <c r="F6217" s="748" t="s">
        <v>16975</v>
      </c>
      <c r="G6217" s="749" t="s">
        <v>16976</v>
      </c>
      <c r="H6217" s="754" t="s">
        <v>16516</v>
      </c>
      <c r="I6217" s="753" t="s">
        <v>520</v>
      </c>
      <c r="J6217" s="752" t="s">
        <v>528</v>
      </c>
      <c r="K6217" s="762">
        <v>0</v>
      </c>
      <c r="L6217" s="762">
        <v>12</v>
      </c>
      <c r="M6217" s="763">
        <v>26760</v>
      </c>
      <c r="N6217" s="762">
        <v>0</v>
      </c>
      <c r="O6217" s="762">
        <v>6</v>
      </c>
      <c r="P6217" s="763">
        <v>13080</v>
      </c>
      <c r="Q6217" s="762">
        <v>0</v>
      </c>
      <c r="R6217" s="762">
        <v>12</v>
      </c>
    </row>
    <row r="6218" spans="1:18" s="28" customFormat="1" ht="24" x14ac:dyDescent="0.2">
      <c r="A6218" s="748" t="s">
        <v>16441</v>
      </c>
      <c r="B6218" s="748" t="s">
        <v>515</v>
      </c>
      <c r="C6218" s="748" t="s">
        <v>16442</v>
      </c>
      <c r="D6218" s="749" t="s">
        <v>2862</v>
      </c>
      <c r="E6218" s="750">
        <v>10000</v>
      </c>
      <c r="F6218" s="748" t="s">
        <v>16977</v>
      </c>
      <c r="G6218" s="749" t="s">
        <v>16978</v>
      </c>
      <c r="H6218" s="749" t="s">
        <v>16516</v>
      </c>
      <c r="I6218" s="751" t="s">
        <v>520</v>
      </c>
      <c r="J6218" s="752" t="s">
        <v>528</v>
      </c>
      <c r="K6218" s="762">
        <v>0</v>
      </c>
      <c r="L6218" s="762">
        <v>12</v>
      </c>
      <c r="M6218" s="763">
        <v>123213.60000000002</v>
      </c>
      <c r="N6218" s="762">
        <v>0</v>
      </c>
      <c r="O6218" s="762">
        <v>6</v>
      </c>
      <c r="P6218" s="763">
        <v>61326.869999999995</v>
      </c>
      <c r="Q6218" s="762">
        <v>0</v>
      </c>
      <c r="R6218" s="762">
        <v>12</v>
      </c>
    </row>
    <row r="6219" spans="1:18" s="28" customFormat="1" ht="48" x14ac:dyDescent="0.2">
      <c r="A6219" s="748" t="s">
        <v>16441</v>
      </c>
      <c r="B6219" s="748" t="s">
        <v>515</v>
      </c>
      <c r="C6219" s="748" t="s">
        <v>16442</v>
      </c>
      <c r="D6219" s="749" t="s">
        <v>16443</v>
      </c>
      <c r="E6219" s="750">
        <v>2000</v>
      </c>
      <c r="F6219" s="748" t="s">
        <v>16979</v>
      </c>
      <c r="G6219" s="749" t="s">
        <v>16980</v>
      </c>
      <c r="H6219" s="749" t="s">
        <v>16981</v>
      </c>
      <c r="I6219" s="751" t="s">
        <v>16447</v>
      </c>
      <c r="J6219" s="752" t="s">
        <v>16448</v>
      </c>
      <c r="K6219" s="762">
        <v>0</v>
      </c>
      <c r="L6219" s="762">
        <v>12</v>
      </c>
      <c r="M6219" s="763">
        <v>26760</v>
      </c>
      <c r="N6219" s="762">
        <v>0</v>
      </c>
      <c r="O6219" s="762">
        <v>6</v>
      </c>
      <c r="P6219" s="763">
        <v>13074</v>
      </c>
      <c r="Q6219" s="762">
        <v>0</v>
      </c>
      <c r="R6219" s="762">
        <v>12</v>
      </c>
    </row>
    <row r="6220" spans="1:18" s="28" customFormat="1" ht="48" x14ac:dyDescent="0.2">
      <c r="A6220" s="748" t="s">
        <v>16441</v>
      </c>
      <c r="B6220" s="748" t="s">
        <v>515</v>
      </c>
      <c r="C6220" s="748" t="s">
        <v>16442</v>
      </c>
      <c r="D6220" s="749" t="s">
        <v>16443</v>
      </c>
      <c r="E6220" s="750">
        <v>2000</v>
      </c>
      <c r="F6220" s="748" t="s">
        <v>16982</v>
      </c>
      <c r="G6220" s="749" t="s">
        <v>16983</v>
      </c>
      <c r="H6220" s="749" t="s">
        <v>624</v>
      </c>
      <c r="I6220" s="753" t="s">
        <v>16447</v>
      </c>
      <c r="J6220" s="752" t="s">
        <v>16448</v>
      </c>
      <c r="K6220" s="762">
        <v>0</v>
      </c>
      <c r="L6220" s="762">
        <v>12</v>
      </c>
      <c r="M6220" s="763">
        <v>26760</v>
      </c>
      <c r="N6220" s="762">
        <v>0</v>
      </c>
      <c r="O6220" s="762">
        <v>6</v>
      </c>
      <c r="P6220" s="763">
        <v>12862</v>
      </c>
      <c r="Q6220" s="762">
        <v>0</v>
      </c>
      <c r="R6220" s="762">
        <v>12</v>
      </c>
    </row>
    <row r="6221" spans="1:18" s="28" customFormat="1" ht="36" x14ac:dyDescent="0.2">
      <c r="A6221" s="748" t="s">
        <v>16441</v>
      </c>
      <c r="B6221" s="748" t="s">
        <v>515</v>
      </c>
      <c r="C6221" s="748" t="s">
        <v>16442</v>
      </c>
      <c r="D6221" s="749" t="s">
        <v>16984</v>
      </c>
      <c r="E6221" s="750">
        <v>1800</v>
      </c>
      <c r="F6221" s="748" t="s">
        <v>16985</v>
      </c>
      <c r="G6221" s="749" t="s">
        <v>16986</v>
      </c>
      <c r="H6221" s="754" t="s">
        <v>16462</v>
      </c>
      <c r="I6221" s="753" t="s">
        <v>16447</v>
      </c>
      <c r="J6221" s="752" t="s">
        <v>16447</v>
      </c>
      <c r="K6221" s="762">
        <v>0</v>
      </c>
      <c r="L6221" s="762">
        <v>12</v>
      </c>
      <c r="M6221" s="763">
        <v>24144</v>
      </c>
      <c r="N6221" s="762">
        <v>0</v>
      </c>
      <c r="O6221" s="762">
        <v>6</v>
      </c>
      <c r="P6221" s="763">
        <v>11772</v>
      </c>
      <c r="Q6221" s="762">
        <v>0</v>
      </c>
      <c r="R6221" s="762">
        <v>12</v>
      </c>
    </row>
    <row r="6222" spans="1:18" s="28" customFormat="1" ht="36" x14ac:dyDescent="0.2">
      <c r="A6222" s="748" t="s">
        <v>16441</v>
      </c>
      <c r="B6222" s="748" t="s">
        <v>515</v>
      </c>
      <c r="C6222" s="748" t="s">
        <v>16442</v>
      </c>
      <c r="D6222" s="749" t="s">
        <v>16987</v>
      </c>
      <c r="E6222" s="750">
        <v>12000</v>
      </c>
      <c r="F6222" s="748" t="s">
        <v>16988</v>
      </c>
      <c r="G6222" s="749" t="s">
        <v>16989</v>
      </c>
      <c r="H6222" s="749" t="s">
        <v>16990</v>
      </c>
      <c r="I6222" s="751" t="s">
        <v>520</v>
      </c>
      <c r="J6222" s="752" t="s">
        <v>528</v>
      </c>
      <c r="K6222" s="762">
        <v>0</v>
      </c>
      <c r="L6222" s="762">
        <v>12</v>
      </c>
      <c r="M6222" s="763">
        <v>147213.6</v>
      </c>
      <c r="N6222" s="762">
        <v>0</v>
      </c>
      <c r="O6222" s="762">
        <v>6</v>
      </c>
      <c r="P6222" s="763">
        <v>73200.600000000006</v>
      </c>
      <c r="Q6222" s="762">
        <v>0</v>
      </c>
      <c r="R6222" s="762">
        <v>12</v>
      </c>
    </row>
    <row r="6223" spans="1:18" s="28" customFormat="1" ht="36" x14ac:dyDescent="0.2">
      <c r="A6223" s="748" t="s">
        <v>16441</v>
      </c>
      <c r="B6223" s="748" t="s">
        <v>515</v>
      </c>
      <c r="C6223" s="748" t="s">
        <v>16442</v>
      </c>
      <c r="D6223" s="749" t="s">
        <v>16487</v>
      </c>
      <c r="E6223" s="750">
        <v>1800</v>
      </c>
      <c r="F6223" s="748" t="s">
        <v>16991</v>
      </c>
      <c r="G6223" s="749" t="s">
        <v>16992</v>
      </c>
      <c r="H6223" s="749" t="s">
        <v>16993</v>
      </c>
      <c r="I6223" s="753" t="s">
        <v>16905</v>
      </c>
      <c r="J6223" s="752" t="s">
        <v>528</v>
      </c>
      <c r="K6223" s="762">
        <v>1</v>
      </c>
      <c r="L6223" s="762">
        <v>2</v>
      </c>
      <c r="M6223" s="763">
        <v>3886.5299999999997</v>
      </c>
      <c r="N6223" s="762">
        <v>0</v>
      </c>
      <c r="O6223" s="762">
        <v>6</v>
      </c>
      <c r="P6223" s="763">
        <v>11764.98</v>
      </c>
      <c r="Q6223" s="762">
        <v>3</v>
      </c>
      <c r="R6223" s="762">
        <v>12</v>
      </c>
    </row>
    <row r="6224" spans="1:18" s="28" customFormat="1" ht="24" x14ac:dyDescent="0.2">
      <c r="A6224" s="748" t="s">
        <v>16441</v>
      </c>
      <c r="B6224" s="748" t="s">
        <v>515</v>
      </c>
      <c r="C6224" s="748" t="s">
        <v>16442</v>
      </c>
      <c r="D6224" s="749" t="s">
        <v>5318</v>
      </c>
      <c r="E6224" s="750">
        <v>1700</v>
      </c>
      <c r="F6224" s="748" t="s">
        <v>16994</v>
      </c>
      <c r="G6224" s="749" t="s">
        <v>16995</v>
      </c>
      <c r="H6224" s="749" t="s">
        <v>571</v>
      </c>
      <c r="I6224" s="753" t="s">
        <v>16447</v>
      </c>
      <c r="J6224" s="752" t="s">
        <v>16447</v>
      </c>
      <c r="K6224" s="762">
        <v>0</v>
      </c>
      <c r="L6224" s="762">
        <v>12</v>
      </c>
      <c r="M6224" s="763">
        <v>22836</v>
      </c>
      <c r="N6224" s="762">
        <v>0</v>
      </c>
      <c r="O6224" s="762">
        <v>6</v>
      </c>
      <c r="P6224" s="763">
        <v>11054.699999999999</v>
      </c>
      <c r="Q6224" s="762">
        <v>0</v>
      </c>
      <c r="R6224" s="762">
        <v>12</v>
      </c>
    </row>
    <row r="6225" spans="1:18" s="28" customFormat="1" ht="24" x14ac:dyDescent="0.2">
      <c r="A6225" s="748" t="s">
        <v>16441</v>
      </c>
      <c r="B6225" s="748" t="s">
        <v>515</v>
      </c>
      <c r="C6225" s="748" t="s">
        <v>16442</v>
      </c>
      <c r="D6225" s="749" t="s">
        <v>16996</v>
      </c>
      <c r="E6225" s="750">
        <v>10000</v>
      </c>
      <c r="F6225" s="748" t="s">
        <v>16997</v>
      </c>
      <c r="G6225" s="749" t="s">
        <v>16998</v>
      </c>
      <c r="H6225" s="754" t="s">
        <v>16999</v>
      </c>
      <c r="I6225" s="753" t="s">
        <v>520</v>
      </c>
      <c r="J6225" s="752" t="s">
        <v>528</v>
      </c>
      <c r="K6225" s="762">
        <v>0</v>
      </c>
      <c r="L6225" s="762">
        <v>12</v>
      </c>
      <c r="M6225" s="763">
        <v>123213.60000000002</v>
      </c>
      <c r="N6225" s="762">
        <v>0</v>
      </c>
      <c r="O6225" s="762">
        <v>6</v>
      </c>
      <c r="P6225" s="763">
        <v>61200.600000000006</v>
      </c>
      <c r="Q6225" s="762">
        <v>0</v>
      </c>
      <c r="R6225" s="762">
        <v>12</v>
      </c>
    </row>
    <row r="6226" spans="1:18" s="28" customFormat="1" ht="24" x14ac:dyDescent="0.2">
      <c r="A6226" s="748" t="s">
        <v>16441</v>
      </c>
      <c r="B6226" s="748" t="s">
        <v>515</v>
      </c>
      <c r="C6226" s="748" t="s">
        <v>16442</v>
      </c>
      <c r="D6226" s="749" t="s">
        <v>16443</v>
      </c>
      <c r="E6226" s="750">
        <v>2000</v>
      </c>
      <c r="F6226" s="748" t="s">
        <v>17000</v>
      </c>
      <c r="G6226" s="749" t="s">
        <v>17001</v>
      </c>
      <c r="H6226" s="749" t="s">
        <v>17002</v>
      </c>
      <c r="I6226" s="753" t="s">
        <v>16905</v>
      </c>
      <c r="J6226" s="752" t="s">
        <v>528</v>
      </c>
      <c r="K6226" s="762">
        <v>0</v>
      </c>
      <c r="L6226" s="762">
        <v>12</v>
      </c>
      <c r="M6226" s="763">
        <v>26754</v>
      </c>
      <c r="N6226" s="762">
        <v>0</v>
      </c>
      <c r="O6226" s="762">
        <v>6</v>
      </c>
      <c r="P6226" s="763">
        <v>13191.66</v>
      </c>
      <c r="Q6226" s="762">
        <v>0</v>
      </c>
      <c r="R6226" s="762">
        <v>12</v>
      </c>
    </row>
    <row r="6227" spans="1:18" s="28" customFormat="1" ht="24" x14ac:dyDescent="0.2">
      <c r="A6227" s="748" t="s">
        <v>16441</v>
      </c>
      <c r="B6227" s="748" t="s">
        <v>515</v>
      </c>
      <c r="C6227" s="748" t="s">
        <v>16442</v>
      </c>
      <c r="D6227" s="749" t="s">
        <v>16472</v>
      </c>
      <c r="E6227" s="750">
        <v>1500</v>
      </c>
      <c r="F6227" s="748" t="s">
        <v>17003</v>
      </c>
      <c r="G6227" s="749" t="s">
        <v>17004</v>
      </c>
      <c r="H6227" s="749" t="s">
        <v>571</v>
      </c>
      <c r="I6227" s="751" t="s">
        <v>16447</v>
      </c>
      <c r="J6227" s="752" t="s">
        <v>16447</v>
      </c>
      <c r="K6227" s="762">
        <v>0</v>
      </c>
      <c r="L6227" s="762">
        <v>12</v>
      </c>
      <c r="M6227" s="763">
        <v>20111</v>
      </c>
      <c r="N6227" s="762">
        <v>0</v>
      </c>
      <c r="O6227" s="762">
        <v>6</v>
      </c>
      <c r="P6227" s="763">
        <v>9810</v>
      </c>
      <c r="Q6227" s="762">
        <v>0</v>
      </c>
      <c r="R6227" s="762">
        <v>12</v>
      </c>
    </row>
    <row r="6228" spans="1:18" s="28" customFormat="1" ht="24" x14ac:dyDescent="0.2">
      <c r="A6228" s="748" t="s">
        <v>16441</v>
      </c>
      <c r="B6228" s="748" t="s">
        <v>515</v>
      </c>
      <c r="C6228" s="748" t="s">
        <v>16442</v>
      </c>
      <c r="D6228" s="749" t="s">
        <v>16891</v>
      </c>
      <c r="E6228" s="750">
        <v>3500</v>
      </c>
      <c r="F6228" s="748" t="s">
        <v>17005</v>
      </c>
      <c r="G6228" s="749" t="s">
        <v>17006</v>
      </c>
      <c r="H6228" s="749" t="s">
        <v>3924</v>
      </c>
      <c r="I6228" s="751" t="s">
        <v>16447</v>
      </c>
      <c r="J6228" s="752" t="s">
        <v>16448</v>
      </c>
      <c r="K6228" s="762">
        <v>0</v>
      </c>
      <c r="L6228" s="762">
        <v>12</v>
      </c>
      <c r="M6228" s="763">
        <v>45213.600000000006</v>
      </c>
      <c r="N6228" s="762">
        <v>0</v>
      </c>
      <c r="O6228" s="762">
        <v>6</v>
      </c>
      <c r="P6228" s="763">
        <v>22200.6</v>
      </c>
      <c r="Q6228" s="762">
        <v>0</v>
      </c>
      <c r="R6228" s="762">
        <v>12</v>
      </c>
    </row>
    <row r="6229" spans="1:18" s="28" customFormat="1" ht="48" x14ac:dyDescent="0.2">
      <c r="A6229" s="748" t="s">
        <v>16441</v>
      </c>
      <c r="B6229" s="748" t="s">
        <v>515</v>
      </c>
      <c r="C6229" s="748" t="s">
        <v>16442</v>
      </c>
      <c r="D6229" s="749" t="s">
        <v>16443</v>
      </c>
      <c r="E6229" s="750">
        <v>2000</v>
      </c>
      <c r="F6229" s="748" t="s">
        <v>17007</v>
      </c>
      <c r="G6229" s="749" t="s">
        <v>17008</v>
      </c>
      <c r="H6229" s="749" t="s">
        <v>17009</v>
      </c>
      <c r="I6229" s="753" t="s">
        <v>520</v>
      </c>
      <c r="J6229" s="752" t="s">
        <v>16447</v>
      </c>
      <c r="K6229" s="762">
        <v>0</v>
      </c>
      <c r="L6229" s="762">
        <v>6</v>
      </c>
      <c r="M6229" s="763">
        <v>11117.03</v>
      </c>
      <c r="N6229" s="762">
        <v>0</v>
      </c>
      <c r="O6229" s="762">
        <v>0</v>
      </c>
      <c r="P6229" s="763">
        <v>0</v>
      </c>
      <c r="Q6229" s="762">
        <v>0</v>
      </c>
      <c r="R6229" s="762">
        <v>12</v>
      </c>
    </row>
    <row r="6230" spans="1:18" s="28" customFormat="1" ht="36" x14ac:dyDescent="0.2">
      <c r="A6230" s="748" t="s">
        <v>16441</v>
      </c>
      <c r="B6230" s="748" t="s">
        <v>515</v>
      </c>
      <c r="C6230" s="748" t="s">
        <v>16442</v>
      </c>
      <c r="D6230" s="749" t="s">
        <v>16443</v>
      </c>
      <c r="E6230" s="750">
        <v>2000</v>
      </c>
      <c r="F6230" s="748" t="s">
        <v>17010</v>
      </c>
      <c r="G6230" s="749" t="s">
        <v>17011</v>
      </c>
      <c r="H6230" s="754" t="s">
        <v>4347</v>
      </c>
      <c r="I6230" s="753" t="s">
        <v>16447</v>
      </c>
      <c r="J6230" s="752" t="s">
        <v>16448</v>
      </c>
      <c r="K6230" s="762">
        <v>0</v>
      </c>
      <c r="L6230" s="762">
        <v>2</v>
      </c>
      <c r="M6230" s="763">
        <v>4390.47</v>
      </c>
      <c r="N6230" s="762">
        <v>0</v>
      </c>
      <c r="O6230" s="762">
        <v>0</v>
      </c>
      <c r="P6230" s="763">
        <v>0</v>
      </c>
      <c r="Q6230" s="762">
        <v>0</v>
      </c>
      <c r="R6230" s="762">
        <v>12</v>
      </c>
    </row>
    <row r="6231" spans="1:18" s="28" customFormat="1" ht="24" x14ac:dyDescent="0.2">
      <c r="A6231" s="748" t="s">
        <v>16441</v>
      </c>
      <c r="B6231" s="748" t="s">
        <v>515</v>
      </c>
      <c r="C6231" s="748" t="s">
        <v>16442</v>
      </c>
      <c r="D6231" s="749" t="s">
        <v>948</v>
      </c>
      <c r="E6231" s="750">
        <v>2000</v>
      </c>
      <c r="F6231" s="748" t="s">
        <v>17012</v>
      </c>
      <c r="G6231" s="749" t="s">
        <v>17013</v>
      </c>
      <c r="H6231" s="749" t="s">
        <v>16451</v>
      </c>
      <c r="I6231" s="751" t="s">
        <v>520</v>
      </c>
      <c r="J6231" s="752" t="s">
        <v>686</v>
      </c>
      <c r="K6231" s="762">
        <v>0</v>
      </c>
      <c r="L6231" s="762">
        <v>12</v>
      </c>
      <c r="M6231" s="763">
        <v>26760</v>
      </c>
      <c r="N6231" s="762">
        <v>0</v>
      </c>
      <c r="O6231" s="762">
        <v>6</v>
      </c>
      <c r="P6231" s="763">
        <v>13080</v>
      </c>
      <c r="Q6231" s="762">
        <v>0</v>
      </c>
      <c r="R6231" s="762">
        <v>12</v>
      </c>
    </row>
    <row r="6232" spans="1:18" s="28" customFormat="1" ht="24" x14ac:dyDescent="0.2">
      <c r="A6232" s="748" t="s">
        <v>16441</v>
      </c>
      <c r="B6232" s="748" t="s">
        <v>515</v>
      </c>
      <c r="C6232" s="748" t="s">
        <v>16442</v>
      </c>
      <c r="D6232" s="749" t="s">
        <v>814</v>
      </c>
      <c r="E6232" s="750">
        <v>8000</v>
      </c>
      <c r="F6232" s="748" t="s">
        <v>17014</v>
      </c>
      <c r="G6232" s="749" t="s">
        <v>17015</v>
      </c>
      <c r="H6232" s="749" t="s">
        <v>16516</v>
      </c>
      <c r="I6232" s="751" t="s">
        <v>520</v>
      </c>
      <c r="J6232" s="752" t="s">
        <v>528</v>
      </c>
      <c r="K6232" s="762">
        <v>0</v>
      </c>
      <c r="L6232" s="762">
        <v>2</v>
      </c>
      <c r="M6232" s="763">
        <v>20045.599999999999</v>
      </c>
      <c r="N6232" s="762">
        <v>0</v>
      </c>
      <c r="O6232" s="762">
        <v>0</v>
      </c>
      <c r="P6232" s="763">
        <v>0</v>
      </c>
      <c r="Q6232" s="762">
        <v>0</v>
      </c>
      <c r="R6232" s="762">
        <v>12</v>
      </c>
    </row>
    <row r="6233" spans="1:18" s="28" customFormat="1" ht="24" x14ac:dyDescent="0.2">
      <c r="A6233" s="748" t="s">
        <v>16441</v>
      </c>
      <c r="B6233" s="748" t="s">
        <v>515</v>
      </c>
      <c r="C6233" s="748" t="s">
        <v>16442</v>
      </c>
      <c r="D6233" s="749" t="s">
        <v>16611</v>
      </c>
      <c r="E6233" s="750">
        <v>1800</v>
      </c>
      <c r="F6233" s="748" t="s">
        <v>17016</v>
      </c>
      <c r="G6233" s="749" t="s">
        <v>17017</v>
      </c>
      <c r="H6233" s="749" t="s">
        <v>16451</v>
      </c>
      <c r="I6233" s="753" t="s">
        <v>520</v>
      </c>
      <c r="J6233" s="752" t="s">
        <v>686</v>
      </c>
      <c r="K6233" s="762">
        <v>1</v>
      </c>
      <c r="L6233" s="762">
        <v>2</v>
      </c>
      <c r="M6233" s="763">
        <v>3755.73</v>
      </c>
      <c r="N6233" s="762">
        <v>0</v>
      </c>
      <c r="O6233" s="762">
        <v>3</v>
      </c>
      <c r="P6233" s="763">
        <v>5820.6</v>
      </c>
      <c r="Q6233" s="762">
        <v>0</v>
      </c>
      <c r="R6233" s="762">
        <v>12</v>
      </c>
    </row>
    <row r="6234" spans="1:18" s="28" customFormat="1" ht="36" x14ac:dyDescent="0.2">
      <c r="A6234" s="748" t="s">
        <v>16441</v>
      </c>
      <c r="B6234" s="748" t="s">
        <v>515</v>
      </c>
      <c r="C6234" s="748" t="s">
        <v>16442</v>
      </c>
      <c r="D6234" s="749" t="s">
        <v>16443</v>
      </c>
      <c r="E6234" s="750">
        <v>2000</v>
      </c>
      <c r="F6234" s="748" t="s">
        <v>17018</v>
      </c>
      <c r="G6234" s="749" t="s">
        <v>17019</v>
      </c>
      <c r="H6234" s="754" t="s">
        <v>4347</v>
      </c>
      <c r="I6234" s="753" t="s">
        <v>16447</v>
      </c>
      <c r="J6234" s="752" t="s">
        <v>16448</v>
      </c>
      <c r="K6234" s="762">
        <v>0</v>
      </c>
      <c r="L6234" s="762">
        <v>2</v>
      </c>
      <c r="M6234" s="763">
        <v>4390.47</v>
      </c>
      <c r="N6234" s="762">
        <v>1</v>
      </c>
      <c r="O6234" s="762">
        <v>2</v>
      </c>
      <c r="P6234" s="763">
        <v>2805.58</v>
      </c>
      <c r="Q6234" s="762">
        <v>3</v>
      </c>
      <c r="R6234" s="762">
        <v>12</v>
      </c>
    </row>
    <row r="6235" spans="1:18" s="28" customFormat="1" ht="24" x14ac:dyDescent="0.2">
      <c r="A6235" s="748" t="s">
        <v>16441</v>
      </c>
      <c r="B6235" s="748" t="s">
        <v>515</v>
      </c>
      <c r="C6235" s="748" t="s">
        <v>16442</v>
      </c>
      <c r="D6235" s="749" t="s">
        <v>16472</v>
      </c>
      <c r="E6235" s="750">
        <v>1500</v>
      </c>
      <c r="F6235" s="748" t="s">
        <v>17020</v>
      </c>
      <c r="G6235" s="749" t="s">
        <v>17021</v>
      </c>
      <c r="H6235" s="754" t="s">
        <v>571</v>
      </c>
      <c r="I6235" s="753" t="s">
        <v>16447</v>
      </c>
      <c r="J6235" s="752" t="s">
        <v>16447</v>
      </c>
      <c r="K6235" s="762">
        <v>0</v>
      </c>
      <c r="L6235" s="762">
        <v>12</v>
      </c>
      <c r="M6235" s="763">
        <v>20220</v>
      </c>
      <c r="N6235" s="762">
        <v>0</v>
      </c>
      <c r="O6235" s="762">
        <v>6</v>
      </c>
      <c r="P6235" s="763">
        <v>9810</v>
      </c>
      <c r="Q6235" s="762">
        <v>0</v>
      </c>
      <c r="R6235" s="762">
        <v>12</v>
      </c>
    </row>
    <row r="6236" spans="1:18" s="28" customFormat="1" ht="24" x14ac:dyDescent="0.2">
      <c r="A6236" s="748" t="s">
        <v>16441</v>
      </c>
      <c r="B6236" s="748" t="s">
        <v>515</v>
      </c>
      <c r="C6236" s="748" t="s">
        <v>16442</v>
      </c>
      <c r="D6236" s="749" t="s">
        <v>16443</v>
      </c>
      <c r="E6236" s="750">
        <v>2000</v>
      </c>
      <c r="F6236" s="748" t="s">
        <v>17022</v>
      </c>
      <c r="G6236" s="749" t="s">
        <v>17023</v>
      </c>
      <c r="H6236" s="749" t="s">
        <v>534</v>
      </c>
      <c r="I6236" s="751" t="s">
        <v>520</v>
      </c>
      <c r="J6236" s="752" t="s">
        <v>16447</v>
      </c>
      <c r="K6236" s="762">
        <v>0</v>
      </c>
      <c r="L6236" s="762">
        <v>1</v>
      </c>
      <c r="M6236" s="763">
        <v>2180</v>
      </c>
      <c r="N6236" s="762">
        <v>0</v>
      </c>
      <c r="O6236" s="762">
        <v>0</v>
      </c>
      <c r="P6236" s="763">
        <v>0</v>
      </c>
      <c r="Q6236" s="762">
        <v>0</v>
      </c>
      <c r="R6236" s="762">
        <v>12</v>
      </c>
    </row>
    <row r="6237" spans="1:18" s="28" customFormat="1" ht="36" x14ac:dyDescent="0.2">
      <c r="A6237" s="748" t="s">
        <v>16441</v>
      </c>
      <c r="B6237" s="748" t="s">
        <v>515</v>
      </c>
      <c r="C6237" s="748" t="s">
        <v>16442</v>
      </c>
      <c r="D6237" s="749" t="s">
        <v>17024</v>
      </c>
      <c r="E6237" s="750">
        <v>8000</v>
      </c>
      <c r="F6237" s="748" t="s">
        <v>17025</v>
      </c>
      <c r="G6237" s="749" t="s">
        <v>17026</v>
      </c>
      <c r="H6237" s="749" t="s">
        <v>17027</v>
      </c>
      <c r="I6237" s="751" t="s">
        <v>520</v>
      </c>
      <c r="J6237" s="752" t="s">
        <v>528</v>
      </c>
      <c r="K6237" s="762">
        <v>0</v>
      </c>
      <c r="L6237" s="762">
        <v>12</v>
      </c>
      <c r="M6237" s="763">
        <v>99213.60000000002</v>
      </c>
      <c r="N6237" s="762">
        <v>0</v>
      </c>
      <c r="O6237" s="762">
        <v>6</v>
      </c>
      <c r="P6237" s="763">
        <v>49229.16</v>
      </c>
      <c r="Q6237" s="762">
        <v>0</v>
      </c>
      <c r="R6237" s="762">
        <v>12</v>
      </c>
    </row>
    <row r="6238" spans="1:18" s="28" customFormat="1" ht="36" x14ac:dyDescent="0.2">
      <c r="A6238" s="748" t="s">
        <v>16441</v>
      </c>
      <c r="B6238" s="748" t="s">
        <v>515</v>
      </c>
      <c r="C6238" s="748" t="s">
        <v>16442</v>
      </c>
      <c r="D6238" s="749" t="s">
        <v>3546</v>
      </c>
      <c r="E6238" s="750">
        <v>2500</v>
      </c>
      <c r="F6238" s="748" t="s">
        <v>17028</v>
      </c>
      <c r="G6238" s="749" t="s">
        <v>17029</v>
      </c>
      <c r="H6238" s="749" t="s">
        <v>4184</v>
      </c>
      <c r="I6238" s="753" t="s">
        <v>520</v>
      </c>
      <c r="J6238" s="752" t="s">
        <v>528</v>
      </c>
      <c r="K6238" s="762">
        <v>0</v>
      </c>
      <c r="L6238" s="762">
        <v>12</v>
      </c>
      <c r="M6238" s="763">
        <v>33213.599999999999</v>
      </c>
      <c r="N6238" s="762">
        <v>0</v>
      </c>
      <c r="O6238" s="762">
        <v>6</v>
      </c>
      <c r="P6238" s="763">
        <v>16195.2</v>
      </c>
      <c r="Q6238" s="762">
        <v>0</v>
      </c>
      <c r="R6238" s="762">
        <v>12</v>
      </c>
    </row>
    <row r="6239" spans="1:18" s="28" customFormat="1" ht="24" x14ac:dyDescent="0.2">
      <c r="A6239" s="748" t="s">
        <v>16441</v>
      </c>
      <c r="B6239" s="748" t="s">
        <v>515</v>
      </c>
      <c r="C6239" s="748" t="s">
        <v>16442</v>
      </c>
      <c r="D6239" s="749" t="s">
        <v>17030</v>
      </c>
      <c r="E6239" s="750">
        <v>3500</v>
      </c>
      <c r="F6239" s="748" t="s">
        <v>17031</v>
      </c>
      <c r="G6239" s="749" t="s">
        <v>17032</v>
      </c>
      <c r="H6239" s="754" t="s">
        <v>571</v>
      </c>
      <c r="I6239" s="753" t="s">
        <v>16447</v>
      </c>
      <c r="J6239" s="752" t="s">
        <v>16447</v>
      </c>
      <c r="K6239" s="762">
        <v>0</v>
      </c>
      <c r="L6239" s="762">
        <v>12</v>
      </c>
      <c r="M6239" s="763">
        <v>45213.600000000006</v>
      </c>
      <c r="N6239" s="762">
        <v>0</v>
      </c>
      <c r="O6239" s="762">
        <v>6</v>
      </c>
      <c r="P6239" s="763">
        <v>22200.6</v>
      </c>
      <c r="Q6239" s="762">
        <v>0</v>
      </c>
      <c r="R6239" s="762">
        <v>12</v>
      </c>
    </row>
    <row r="6240" spans="1:18" s="28" customFormat="1" ht="24" x14ac:dyDescent="0.2">
      <c r="A6240" s="748" t="s">
        <v>16441</v>
      </c>
      <c r="B6240" s="748" t="s">
        <v>515</v>
      </c>
      <c r="C6240" s="748" t="s">
        <v>16442</v>
      </c>
      <c r="D6240" s="749" t="s">
        <v>16472</v>
      </c>
      <c r="E6240" s="750">
        <v>1500</v>
      </c>
      <c r="F6240" s="748" t="s">
        <v>17033</v>
      </c>
      <c r="G6240" s="749" t="s">
        <v>17034</v>
      </c>
      <c r="H6240" s="749" t="s">
        <v>571</v>
      </c>
      <c r="I6240" s="751" t="s">
        <v>16447</v>
      </c>
      <c r="J6240" s="752" t="s">
        <v>16447</v>
      </c>
      <c r="K6240" s="762">
        <v>0</v>
      </c>
      <c r="L6240" s="762">
        <v>12</v>
      </c>
      <c r="M6240" s="763">
        <v>20052</v>
      </c>
      <c r="N6240" s="762">
        <v>0</v>
      </c>
      <c r="O6240" s="762">
        <v>6</v>
      </c>
      <c r="P6240" s="763">
        <v>9592</v>
      </c>
      <c r="Q6240" s="762">
        <v>0</v>
      </c>
      <c r="R6240" s="762">
        <v>12</v>
      </c>
    </row>
    <row r="6241" spans="1:18" s="28" customFormat="1" ht="24" x14ac:dyDescent="0.2">
      <c r="A6241" s="748" t="s">
        <v>16441</v>
      </c>
      <c r="B6241" s="748" t="s">
        <v>515</v>
      </c>
      <c r="C6241" s="748" t="s">
        <v>16442</v>
      </c>
      <c r="D6241" s="749" t="s">
        <v>16781</v>
      </c>
      <c r="E6241" s="750">
        <v>3500</v>
      </c>
      <c r="F6241" s="748" t="s">
        <v>17035</v>
      </c>
      <c r="G6241" s="749" t="s">
        <v>17036</v>
      </c>
      <c r="H6241" s="749" t="s">
        <v>571</v>
      </c>
      <c r="I6241" s="751" t="s">
        <v>16447</v>
      </c>
      <c r="J6241" s="752" t="s">
        <v>16447</v>
      </c>
      <c r="K6241" s="762">
        <v>0</v>
      </c>
      <c r="L6241" s="762">
        <v>12</v>
      </c>
      <c r="M6241" s="763">
        <v>45213.600000000006</v>
      </c>
      <c r="N6241" s="762">
        <v>0</v>
      </c>
      <c r="O6241" s="762">
        <v>6</v>
      </c>
      <c r="P6241" s="763">
        <v>22200.6</v>
      </c>
      <c r="Q6241" s="762">
        <v>0</v>
      </c>
      <c r="R6241" s="762">
        <v>12</v>
      </c>
    </row>
    <row r="6242" spans="1:18" s="28" customFormat="1" ht="24" x14ac:dyDescent="0.2">
      <c r="A6242" s="748" t="s">
        <v>16441</v>
      </c>
      <c r="B6242" s="748" t="s">
        <v>515</v>
      </c>
      <c r="C6242" s="748" t="s">
        <v>16442</v>
      </c>
      <c r="D6242" s="749" t="s">
        <v>16443</v>
      </c>
      <c r="E6242" s="750">
        <v>2000</v>
      </c>
      <c r="F6242" s="748" t="s">
        <v>17037</v>
      </c>
      <c r="G6242" s="749" t="s">
        <v>17038</v>
      </c>
      <c r="H6242" s="749" t="s">
        <v>17002</v>
      </c>
      <c r="I6242" s="753" t="s">
        <v>16905</v>
      </c>
      <c r="J6242" s="752" t="s">
        <v>528</v>
      </c>
      <c r="K6242" s="762">
        <v>0</v>
      </c>
      <c r="L6242" s="762">
        <v>12</v>
      </c>
      <c r="M6242" s="763">
        <v>26760</v>
      </c>
      <c r="N6242" s="762">
        <v>0</v>
      </c>
      <c r="O6242" s="762">
        <v>6</v>
      </c>
      <c r="P6242" s="763">
        <v>13080</v>
      </c>
      <c r="Q6242" s="762">
        <v>0</v>
      </c>
      <c r="R6242" s="762">
        <v>12</v>
      </c>
    </row>
    <row r="6243" spans="1:18" s="28" customFormat="1" ht="24" x14ac:dyDescent="0.2">
      <c r="A6243" s="748" t="s">
        <v>16441</v>
      </c>
      <c r="B6243" s="748" t="s">
        <v>515</v>
      </c>
      <c r="C6243" s="748" t="s">
        <v>16442</v>
      </c>
      <c r="D6243" s="749" t="s">
        <v>2493</v>
      </c>
      <c r="E6243" s="750">
        <v>7000</v>
      </c>
      <c r="F6243" s="748" t="s">
        <v>17039</v>
      </c>
      <c r="G6243" s="749" t="s">
        <v>17040</v>
      </c>
      <c r="H6243" s="754" t="s">
        <v>16516</v>
      </c>
      <c r="I6243" s="753" t="s">
        <v>520</v>
      </c>
      <c r="J6243" s="752" t="s">
        <v>528</v>
      </c>
      <c r="K6243" s="762">
        <v>0</v>
      </c>
      <c r="L6243" s="762">
        <v>12</v>
      </c>
      <c r="M6243" s="763">
        <v>87213.60000000002</v>
      </c>
      <c r="N6243" s="762">
        <v>0</v>
      </c>
      <c r="O6243" s="762">
        <v>6</v>
      </c>
      <c r="P6243" s="763">
        <v>43200.600000000006</v>
      </c>
      <c r="Q6243" s="762">
        <v>0</v>
      </c>
      <c r="R6243" s="762">
        <v>12</v>
      </c>
    </row>
    <row r="6244" spans="1:18" s="28" customFormat="1" ht="24" x14ac:dyDescent="0.2">
      <c r="A6244" s="748" t="s">
        <v>16441</v>
      </c>
      <c r="B6244" s="748" t="s">
        <v>515</v>
      </c>
      <c r="C6244" s="748" t="s">
        <v>16442</v>
      </c>
      <c r="D6244" s="749" t="s">
        <v>16443</v>
      </c>
      <c r="E6244" s="750">
        <v>2000</v>
      </c>
      <c r="F6244" s="748" t="s">
        <v>17041</v>
      </c>
      <c r="G6244" s="749" t="s">
        <v>17042</v>
      </c>
      <c r="H6244" s="754" t="s">
        <v>16451</v>
      </c>
      <c r="I6244" s="753" t="s">
        <v>520</v>
      </c>
      <c r="J6244" s="752" t="s">
        <v>686</v>
      </c>
      <c r="K6244" s="762">
        <v>0</v>
      </c>
      <c r="L6244" s="762">
        <v>12</v>
      </c>
      <c r="M6244" s="763">
        <v>26760</v>
      </c>
      <c r="N6244" s="762">
        <v>0</v>
      </c>
      <c r="O6244" s="762">
        <v>6</v>
      </c>
      <c r="P6244" s="763">
        <v>13001.33</v>
      </c>
      <c r="Q6244" s="762">
        <v>0</v>
      </c>
      <c r="R6244" s="762">
        <v>12</v>
      </c>
    </row>
    <row r="6245" spans="1:18" s="28" customFormat="1" ht="60" x14ac:dyDescent="0.2">
      <c r="A6245" s="748" t="s">
        <v>16441</v>
      </c>
      <c r="B6245" s="748" t="s">
        <v>515</v>
      </c>
      <c r="C6245" s="748" t="s">
        <v>16442</v>
      </c>
      <c r="D6245" s="749" t="s">
        <v>16443</v>
      </c>
      <c r="E6245" s="750">
        <v>2000</v>
      </c>
      <c r="F6245" s="748" t="s">
        <v>17043</v>
      </c>
      <c r="G6245" s="749" t="s">
        <v>17044</v>
      </c>
      <c r="H6245" s="749" t="s">
        <v>1173</v>
      </c>
      <c r="I6245" s="751" t="s">
        <v>520</v>
      </c>
      <c r="J6245" s="752" t="s">
        <v>16447</v>
      </c>
      <c r="K6245" s="762">
        <v>1</v>
      </c>
      <c r="L6245" s="762">
        <v>2</v>
      </c>
      <c r="M6245" s="763">
        <v>4308</v>
      </c>
      <c r="N6245" s="762">
        <v>0</v>
      </c>
      <c r="O6245" s="762">
        <v>0</v>
      </c>
      <c r="P6245" s="763">
        <v>0</v>
      </c>
      <c r="Q6245" s="762">
        <v>0</v>
      </c>
      <c r="R6245" s="762">
        <v>12</v>
      </c>
    </row>
    <row r="6246" spans="1:18" s="28" customFormat="1" ht="24" x14ac:dyDescent="0.2">
      <c r="A6246" s="748" t="s">
        <v>16441</v>
      </c>
      <c r="B6246" s="748" t="s">
        <v>515</v>
      </c>
      <c r="C6246" s="748" t="s">
        <v>16442</v>
      </c>
      <c r="D6246" s="749" t="s">
        <v>814</v>
      </c>
      <c r="E6246" s="750">
        <v>11000</v>
      </c>
      <c r="F6246" s="748" t="s">
        <v>17045</v>
      </c>
      <c r="G6246" s="749" t="s">
        <v>17046</v>
      </c>
      <c r="H6246" s="749" t="s">
        <v>16516</v>
      </c>
      <c r="I6246" s="751" t="s">
        <v>520</v>
      </c>
      <c r="J6246" s="752" t="s">
        <v>528</v>
      </c>
      <c r="K6246" s="762">
        <v>0</v>
      </c>
      <c r="L6246" s="762">
        <v>12</v>
      </c>
      <c r="M6246" s="763">
        <v>135213.6</v>
      </c>
      <c r="N6246" s="762">
        <v>0</v>
      </c>
      <c r="O6246" s="762">
        <v>6</v>
      </c>
      <c r="P6246" s="763">
        <v>67200.600000000006</v>
      </c>
      <c r="Q6246" s="762">
        <v>0</v>
      </c>
      <c r="R6246" s="762">
        <v>12</v>
      </c>
    </row>
    <row r="6247" spans="1:18" s="28" customFormat="1" ht="24" x14ac:dyDescent="0.2">
      <c r="A6247" s="748" t="s">
        <v>16441</v>
      </c>
      <c r="B6247" s="748" t="s">
        <v>515</v>
      </c>
      <c r="C6247" s="748" t="s">
        <v>16442</v>
      </c>
      <c r="D6247" s="749" t="s">
        <v>17047</v>
      </c>
      <c r="E6247" s="750">
        <v>2000</v>
      </c>
      <c r="F6247" s="748" t="s">
        <v>17048</v>
      </c>
      <c r="G6247" s="749" t="s">
        <v>17049</v>
      </c>
      <c r="H6247" s="749" t="s">
        <v>571</v>
      </c>
      <c r="I6247" s="753" t="s">
        <v>16447</v>
      </c>
      <c r="J6247" s="752" t="s">
        <v>16447</v>
      </c>
      <c r="K6247" s="762">
        <v>0</v>
      </c>
      <c r="L6247" s="762">
        <v>12</v>
      </c>
      <c r="M6247" s="763">
        <v>26754</v>
      </c>
      <c r="N6247" s="762">
        <v>0</v>
      </c>
      <c r="O6247" s="762">
        <v>6</v>
      </c>
      <c r="P6247" s="763">
        <v>13079.78</v>
      </c>
      <c r="Q6247" s="762">
        <v>0</v>
      </c>
      <c r="R6247" s="762">
        <v>12</v>
      </c>
    </row>
    <row r="6248" spans="1:18" s="28" customFormat="1" ht="24" x14ac:dyDescent="0.2">
      <c r="A6248" s="748" t="s">
        <v>16441</v>
      </c>
      <c r="B6248" s="748" t="s">
        <v>515</v>
      </c>
      <c r="C6248" s="748" t="s">
        <v>16442</v>
      </c>
      <c r="D6248" s="749" t="s">
        <v>16443</v>
      </c>
      <c r="E6248" s="750">
        <v>2000</v>
      </c>
      <c r="F6248" s="748" t="s">
        <v>17050</v>
      </c>
      <c r="G6248" s="749" t="s">
        <v>17051</v>
      </c>
      <c r="H6248" s="754" t="s">
        <v>16451</v>
      </c>
      <c r="I6248" s="753" t="s">
        <v>520</v>
      </c>
      <c r="J6248" s="752" t="s">
        <v>686</v>
      </c>
      <c r="K6248" s="762">
        <v>0</v>
      </c>
      <c r="L6248" s="762">
        <v>12</v>
      </c>
      <c r="M6248" s="763">
        <v>26754</v>
      </c>
      <c r="N6248" s="762">
        <v>0</v>
      </c>
      <c r="O6248" s="762">
        <v>6</v>
      </c>
      <c r="P6248" s="763">
        <v>12934.66</v>
      </c>
      <c r="Q6248" s="762">
        <v>0</v>
      </c>
      <c r="R6248" s="762">
        <v>12</v>
      </c>
    </row>
    <row r="6249" spans="1:18" s="28" customFormat="1" ht="36" x14ac:dyDescent="0.2">
      <c r="A6249" s="748" t="s">
        <v>16441</v>
      </c>
      <c r="B6249" s="748" t="s">
        <v>515</v>
      </c>
      <c r="C6249" s="748" t="s">
        <v>16442</v>
      </c>
      <c r="D6249" s="749" t="s">
        <v>16443</v>
      </c>
      <c r="E6249" s="750">
        <v>2000</v>
      </c>
      <c r="F6249" s="748" t="s">
        <v>17052</v>
      </c>
      <c r="G6249" s="749" t="s">
        <v>17053</v>
      </c>
      <c r="H6249" s="749" t="s">
        <v>918</v>
      </c>
      <c r="I6249" s="751" t="s">
        <v>16447</v>
      </c>
      <c r="J6249" s="752" t="s">
        <v>16448</v>
      </c>
      <c r="K6249" s="762">
        <v>0</v>
      </c>
      <c r="L6249" s="762">
        <v>12</v>
      </c>
      <c r="M6249" s="763">
        <v>26760</v>
      </c>
      <c r="N6249" s="762">
        <v>0</v>
      </c>
      <c r="O6249" s="762">
        <v>6</v>
      </c>
      <c r="P6249" s="763">
        <v>13080</v>
      </c>
      <c r="Q6249" s="762">
        <v>0</v>
      </c>
      <c r="R6249" s="762">
        <v>12</v>
      </c>
    </row>
    <row r="6250" spans="1:18" s="28" customFormat="1" ht="24" x14ac:dyDescent="0.2">
      <c r="A6250" s="748" t="s">
        <v>16441</v>
      </c>
      <c r="B6250" s="748" t="s">
        <v>515</v>
      </c>
      <c r="C6250" s="748" t="s">
        <v>16442</v>
      </c>
      <c r="D6250" s="749" t="s">
        <v>16443</v>
      </c>
      <c r="E6250" s="750">
        <v>2000</v>
      </c>
      <c r="F6250" s="748" t="s">
        <v>17054</v>
      </c>
      <c r="G6250" s="749" t="s">
        <v>17055</v>
      </c>
      <c r="H6250" s="749" t="s">
        <v>571</v>
      </c>
      <c r="I6250" s="751" t="s">
        <v>16447</v>
      </c>
      <c r="J6250" s="752" t="s">
        <v>16447</v>
      </c>
      <c r="K6250" s="762">
        <v>0</v>
      </c>
      <c r="L6250" s="762">
        <v>12</v>
      </c>
      <c r="M6250" s="763">
        <v>26445.33</v>
      </c>
      <c r="N6250" s="762">
        <v>0</v>
      </c>
      <c r="O6250" s="762">
        <v>6</v>
      </c>
      <c r="P6250" s="763">
        <v>12704.66</v>
      </c>
      <c r="Q6250" s="762">
        <v>0</v>
      </c>
      <c r="R6250" s="762">
        <v>12</v>
      </c>
    </row>
    <row r="6251" spans="1:18" s="28" customFormat="1" ht="24" x14ac:dyDescent="0.2">
      <c r="A6251" s="748" t="s">
        <v>16441</v>
      </c>
      <c r="B6251" s="748" t="s">
        <v>515</v>
      </c>
      <c r="C6251" s="748" t="s">
        <v>16442</v>
      </c>
      <c r="D6251" s="749" t="s">
        <v>16443</v>
      </c>
      <c r="E6251" s="750">
        <v>2000</v>
      </c>
      <c r="F6251" s="748" t="s">
        <v>17056</v>
      </c>
      <c r="G6251" s="749" t="s">
        <v>17057</v>
      </c>
      <c r="H6251" s="749" t="s">
        <v>16451</v>
      </c>
      <c r="I6251" s="753" t="s">
        <v>520</v>
      </c>
      <c r="J6251" s="752" t="s">
        <v>686</v>
      </c>
      <c r="K6251" s="762">
        <v>0</v>
      </c>
      <c r="L6251" s="762">
        <v>12</v>
      </c>
      <c r="M6251" s="763">
        <v>24645.7</v>
      </c>
      <c r="N6251" s="762">
        <v>0</v>
      </c>
      <c r="O6251" s="762">
        <v>0</v>
      </c>
      <c r="P6251" s="763">
        <v>0</v>
      </c>
      <c r="Q6251" s="762">
        <v>0</v>
      </c>
      <c r="R6251" s="762">
        <v>12</v>
      </c>
    </row>
    <row r="6252" spans="1:18" s="28" customFormat="1" ht="24" x14ac:dyDescent="0.2">
      <c r="A6252" s="748" t="s">
        <v>16441</v>
      </c>
      <c r="B6252" s="748" t="s">
        <v>515</v>
      </c>
      <c r="C6252" s="748" t="s">
        <v>16442</v>
      </c>
      <c r="D6252" s="749" t="s">
        <v>16972</v>
      </c>
      <c r="E6252" s="750">
        <v>8000</v>
      </c>
      <c r="F6252" s="748" t="s">
        <v>17058</v>
      </c>
      <c r="G6252" s="749" t="s">
        <v>17059</v>
      </c>
      <c r="H6252" s="754" t="s">
        <v>16516</v>
      </c>
      <c r="I6252" s="753" t="s">
        <v>520</v>
      </c>
      <c r="J6252" s="752" t="s">
        <v>528</v>
      </c>
      <c r="K6252" s="762">
        <v>0</v>
      </c>
      <c r="L6252" s="762">
        <v>12</v>
      </c>
      <c r="M6252" s="763">
        <v>99213.60000000002</v>
      </c>
      <c r="N6252" s="762">
        <v>0</v>
      </c>
      <c r="O6252" s="762">
        <v>6</v>
      </c>
      <c r="P6252" s="763">
        <v>49200.659999999996</v>
      </c>
      <c r="Q6252" s="762">
        <v>0</v>
      </c>
      <c r="R6252" s="762">
        <v>12</v>
      </c>
    </row>
    <row r="6253" spans="1:18" s="28" customFormat="1" ht="36" x14ac:dyDescent="0.2">
      <c r="A6253" s="748" t="s">
        <v>16441</v>
      </c>
      <c r="B6253" s="748" t="s">
        <v>515</v>
      </c>
      <c r="C6253" s="748" t="s">
        <v>16442</v>
      </c>
      <c r="D6253" s="749" t="s">
        <v>17060</v>
      </c>
      <c r="E6253" s="750">
        <v>6500</v>
      </c>
      <c r="F6253" s="748" t="s">
        <v>17061</v>
      </c>
      <c r="G6253" s="749" t="s">
        <v>17062</v>
      </c>
      <c r="H6253" s="754" t="s">
        <v>16584</v>
      </c>
      <c r="I6253" s="753" t="s">
        <v>520</v>
      </c>
      <c r="J6253" s="752" t="s">
        <v>528</v>
      </c>
      <c r="K6253" s="762">
        <v>0</v>
      </c>
      <c r="L6253" s="762">
        <v>12</v>
      </c>
      <c r="M6253" s="763">
        <v>81213.60000000002</v>
      </c>
      <c r="N6253" s="762">
        <v>0</v>
      </c>
      <c r="O6253" s="762">
        <v>6</v>
      </c>
      <c r="P6253" s="763">
        <v>40200.600000000006</v>
      </c>
      <c r="Q6253" s="762">
        <v>0</v>
      </c>
      <c r="R6253" s="762">
        <v>12</v>
      </c>
    </row>
    <row r="6254" spans="1:18" s="28" customFormat="1" ht="24" x14ac:dyDescent="0.2">
      <c r="A6254" s="748" t="s">
        <v>16441</v>
      </c>
      <c r="B6254" s="748" t="s">
        <v>515</v>
      </c>
      <c r="C6254" s="748" t="s">
        <v>16442</v>
      </c>
      <c r="D6254" s="749" t="s">
        <v>16487</v>
      </c>
      <c r="E6254" s="750">
        <v>1800</v>
      </c>
      <c r="F6254" s="748" t="s">
        <v>17063</v>
      </c>
      <c r="G6254" s="749" t="s">
        <v>17064</v>
      </c>
      <c r="H6254" s="749" t="s">
        <v>16459</v>
      </c>
      <c r="I6254" s="751" t="s">
        <v>520</v>
      </c>
      <c r="J6254" s="752" t="s">
        <v>686</v>
      </c>
      <c r="K6254" s="762">
        <v>1</v>
      </c>
      <c r="L6254" s="762">
        <v>2</v>
      </c>
      <c r="M6254" s="763">
        <v>3886.5299999999997</v>
      </c>
      <c r="N6254" s="762">
        <v>0</v>
      </c>
      <c r="O6254" s="762">
        <v>6</v>
      </c>
      <c r="P6254" s="763">
        <v>11771.98</v>
      </c>
      <c r="Q6254" s="762">
        <v>3</v>
      </c>
      <c r="R6254" s="762">
        <v>12</v>
      </c>
    </row>
    <row r="6255" spans="1:18" s="28" customFormat="1" ht="24" x14ac:dyDescent="0.2">
      <c r="A6255" s="748" t="s">
        <v>16441</v>
      </c>
      <c r="B6255" s="748" t="s">
        <v>515</v>
      </c>
      <c r="C6255" s="748" t="s">
        <v>16442</v>
      </c>
      <c r="D6255" s="749" t="s">
        <v>16472</v>
      </c>
      <c r="E6255" s="750">
        <v>1500</v>
      </c>
      <c r="F6255" s="748" t="s">
        <v>17065</v>
      </c>
      <c r="G6255" s="749" t="s">
        <v>17066</v>
      </c>
      <c r="H6255" s="749" t="s">
        <v>571</v>
      </c>
      <c r="I6255" s="751" t="s">
        <v>16447</v>
      </c>
      <c r="J6255" s="752" t="s">
        <v>16447</v>
      </c>
      <c r="K6255" s="762">
        <v>0</v>
      </c>
      <c r="L6255" s="762">
        <v>12</v>
      </c>
      <c r="M6255" s="763">
        <v>20220</v>
      </c>
      <c r="N6255" s="762">
        <v>0</v>
      </c>
      <c r="O6255" s="762">
        <v>6</v>
      </c>
      <c r="P6255" s="763">
        <v>9810</v>
      </c>
      <c r="Q6255" s="762">
        <v>0</v>
      </c>
      <c r="R6255" s="762">
        <v>12</v>
      </c>
    </row>
    <row r="6256" spans="1:18" s="28" customFormat="1" ht="24" x14ac:dyDescent="0.2">
      <c r="A6256" s="748" t="s">
        <v>16441</v>
      </c>
      <c r="B6256" s="748" t="s">
        <v>515</v>
      </c>
      <c r="C6256" s="748" t="s">
        <v>16442</v>
      </c>
      <c r="D6256" s="749" t="s">
        <v>16443</v>
      </c>
      <c r="E6256" s="750">
        <v>2000</v>
      </c>
      <c r="F6256" s="748" t="s">
        <v>17067</v>
      </c>
      <c r="G6256" s="749" t="s">
        <v>17068</v>
      </c>
      <c r="H6256" s="749" t="s">
        <v>1569</v>
      </c>
      <c r="I6256" s="753" t="s">
        <v>16447</v>
      </c>
      <c r="J6256" s="752" t="s">
        <v>16448</v>
      </c>
      <c r="K6256" s="762">
        <v>0</v>
      </c>
      <c r="L6256" s="762">
        <v>12</v>
      </c>
      <c r="M6256" s="763">
        <v>26681.33</v>
      </c>
      <c r="N6256" s="762">
        <v>0</v>
      </c>
      <c r="O6256" s="762">
        <v>6</v>
      </c>
      <c r="P6256" s="763">
        <v>12934.66</v>
      </c>
      <c r="Q6256" s="762">
        <v>0</v>
      </c>
      <c r="R6256" s="762">
        <v>12</v>
      </c>
    </row>
    <row r="6257" spans="1:18" s="28" customFormat="1" ht="36" x14ac:dyDescent="0.2">
      <c r="A6257" s="748" t="s">
        <v>16441</v>
      </c>
      <c r="B6257" s="748" t="s">
        <v>515</v>
      </c>
      <c r="C6257" s="748" t="s">
        <v>16442</v>
      </c>
      <c r="D6257" s="749" t="s">
        <v>16443</v>
      </c>
      <c r="E6257" s="750">
        <v>2000</v>
      </c>
      <c r="F6257" s="748" t="s">
        <v>17069</v>
      </c>
      <c r="G6257" s="749" t="s">
        <v>17070</v>
      </c>
      <c r="H6257" s="754" t="s">
        <v>16462</v>
      </c>
      <c r="I6257" s="753" t="s">
        <v>16447</v>
      </c>
      <c r="J6257" s="752" t="s">
        <v>16447</v>
      </c>
      <c r="K6257" s="762">
        <v>0</v>
      </c>
      <c r="L6257" s="762">
        <v>12</v>
      </c>
      <c r="M6257" s="763">
        <v>26760</v>
      </c>
      <c r="N6257" s="762">
        <v>0</v>
      </c>
      <c r="O6257" s="762">
        <v>6</v>
      </c>
      <c r="P6257" s="763">
        <v>13197.54</v>
      </c>
      <c r="Q6257" s="762">
        <v>0</v>
      </c>
      <c r="R6257" s="762">
        <v>12</v>
      </c>
    </row>
    <row r="6258" spans="1:18" s="28" customFormat="1" ht="36" x14ac:dyDescent="0.2">
      <c r="A6258" s="748" t="s">
        <v>16441</v>
      </c>
      <c r="B6258" s="748" t="s">
        <v>515</v>
      </c>
      <c r="C6258" s="748" t="s">
        <v>16442</v>
      </c>
      <c r="D6258" s="749" t="s">
        <v>17071</v>
      </c>
      <c r="E6258" s="750">
        <v>14000</v>
      </c>
      <c r="F6258" s="748" t="s">
        <v>17072</v>
      </c>
      <c r="G6258" s="749" t="s">
        <v>17073</v>
      </c>
      <c r="H6258" s="749" t="s">
        <v>17074</v>
      </c>
      <c r="I6258" s="751" t="s">
        <v>520</v>
      </c>
      <c r="J6258" s="752" t="s">
        <v>686</v>
      </c>
      <c r="K6258" s="762">
        <v>0</v>
      </c>
      <c r="L6258" s="762">
        <v>12</v>
      </c>
      <c r="M6258" s="763">
        <v>171213.59999999998</v>
      </c>
      <c r="N6258" s="762">
        <v>0</v>
      </c>
      <c r="O6258" s="762">
        <v>5</v>
      </c>
      <c r="P6258" s="763">
        <v>71014.3</v>
      </c>
      <c r="Q6258" s="762">
        <v>0</v>
      </c>
      <c r="R6258" s="762">
        <v>12</v>
      </c>
    </row>
    <row r="6259" spans="1:18" s="28" customFormat="1" ht="24" x14ac:dyDescent="0.2">
      <c r="A6259" s="748" t="s">
        <v>16441</v>
      </c>
      <c r="B6259" s="748" t="s">
        <v>515</v>
      </c>
      <c r="C6259" s="748" t="s">
        <v>16442</v>
      </c>
      <c r="D6259" s="749" t="s">
        <v>16472</v>
      </c>
      <c r="E6259" s="750">
        <v>1500</v>
      </c>
      <c r="F6259" s="748" t="s">
        <v>17075</v>
      </c>
      <c r="G6259" s="749" t="s">
        <v>17076</v>
      </c>
      <c r="H6259" s="749" t="s">
        <v>571</v>
      </c>
      <c r="I6259" s="751" t="s">
        <v>16447</v>
      </c>
      <c r="J6259" s="752" t="s">
        <v>16447</v>
      </c>
      <c r="K6259" s="762">
        <v>0</v>
      </c>
      <c r="L6259" s="762">
        <v>12</v>
      </c>
      <c r="M6259" s="763">
        <v>20102</v>
      </c>
      <c r="N6259" s="762">
        <v>0</v>
      </c>
      <c r="O6259" s="762">
        <v>6</v>
      </c>
      <c r="P6259" s="763">
        <v>9701</v>
      </c>
      <c r="Q6259" s="762">
        <v>0</v>
      </c>
      <c r="R6259" s="762">
        <v>12</v>
      </c>
    </row>
    <row r="6260" spans="1:18" s="28" customFormat="1" ht="24" x14ac:dyDescent="0.2">
      <c r="A6260" s="748" t="s">
        <v>16441</v>
      </c>
      <c r="B6260" s="748" t="s">
        <v>515</v>
      </c>
      <c r="C6260" s="748" t="s">
        <v>16442</v>
      </c>
      <c r="D6260" s="749" t="s">
        <v>16443</v>
      </c>
      <c r="E6260" s="750">
        <v>2000</v>
      </c>
      <c r="F6260" s="748" t="s">
        <v>17077</v>
      </c>
      <c r="G6260" s="749" t="s">
        <v>17078</v>
      </c>
      <c r="H6260" s="749" t="s">
        <v>16451</v>
      </c>
      <c r="I6260" s="753" t="s">
        <v>520</v>
      </c>
      <c r="J6260" s="752" t="s">
        <v>686</v>
      </c>
      <c r="K6260" s="762">
        <v>0</v>
      </c>
      <c r="L6260" s="762">
        <v>12</v>
      </c>
      <c r="M6260" s="763">
        <v>26608.66</v>
      </c>
      <c r="N6260" s="762">
        <v>0</v>
      </c>
      <c r="O6260" s="762">
        <v>6</v>
      </c>
      <c r="P6260" s="763">
        <v>12928.23</v>
      </c>
      <c r="Q6260" s="762">
        <v>0</v>
      </c>
      <c r="R6260" s="762">
        <v>12</v>
      </c>
    </row>
    <row r="6261" spans="1:18" s="28" customFormat="1" ht="24" x14ac:dyDescent="0.2">
      <c r="A6261" s="748" t="s">
        <v>16441</v>
      </c>
      <c r="B6261" s="748" t="s">
        <v>515</v>
      </c>
      <c r="C6261" s="748" t="s">
        <v>16442</v>
      </c>
      <c r="D6261" s="749" t="s">
        <v>1081</v>
      </c>
      <c r="E6261" s="750">
        <v>2500</v>
      </c>
      <c r="F6261" s="748" t="s">
        <v>17079</v>
      </c>
      <c r="G6261" s="749" t="s">
        <v>17080</v>
      </c>
      <c r="H6261" s="754" t="s">
        <v>571</v>
      </c>
      <c r="I6261" s="753" t="s">
        <v>16447</v>
      </c>
      <c r="J6261" s="752" t="s">
        <v>16447</v>
      </c>
      <c r="K6261" s="762">
        <v>0</v>
      </c>
      <c r="L6261" s="762">
        <v>12</v>
      </c>
      <c r="M6261" s="763">
        <v>33213.599999999999</v>
      </c>
      <c r="N6261" s="762">
        <v>0</v>
      </c>
      <c r="O6261" s="762">
        <v>6</v>
      </c>
      <c r="P6261" s="763">
        <v>16195.2</v>
      </c>
      <c r="Q6261" s="762">
        <v>0</v>
      </c>
      <c r="R6261" s="762">
        <v>12</v>
      </c>
    </row>
    <row r="6262" spans="1:18" s="28" customFormat="1" ht="60" x14ac:dyDescent="0.2">
      <c r="A6262" s="748" t="s">
        <v>16441</v>
      </c>
      <c r="B6262" s="748" t="s">
        <v>515</v>
      </c>
      <c r="C6262" s="748" t="s">
        <v>16442</v>
      </c>
      <c r="D6262" s="749" t="s">
        <v>16611</v>
      </c>
      <c r="E6262" s="750">
        <v>1800</v>
      </c>
      <c r="F6262" s="748" t="s">
        <v>17081</v>
      </c>
      <c r="G6262" s="749" t="s">
        <v>17082</v>
      </c>
      <c r="H6262" s="754" t="s">
        <v>4112</v>
      </c>
      <c r="I6262" s="753" t="s">
        <v>520</v>
      </c>
      <c r="J6262" s="752" t="s">
        <v>16447</v>
      </c>
      <c r="K6262" s="762">
        <v>0</v>
      </c>
      <c r="L6262" s="762">
        <v>1</v>
      </c>
      <c r="M6262" s="763">
        <v>143.69999999999999</v>
      </c>
      <c r="N6262" s="762">
        <v>0</v>
      </c>
      <c r="O6262" s="762">
        <v>0</v>
      </c>
      <c r="P6262" s="763">
        <v>0</v>
      </c>
      <c r="Q6262" s="762">
        <v>0</v>
      </c>
      <c r="R6262" s="762">
        <v>12</v>
      </c>
    </row>
    <row r="6263" spans="1:18" s="28" customFormat="1" ht="36" x14ac:dyDescent="0.2">
      <c r="A6263" s="748" t="s">
        <v>16441</v>
      </c>
      <c r="B6263" s="748" t="s">
        <v>515</v>
      </c>
      <c r="C6263" s="748" t="s">
        <v>16442</v>
      </c>
      <c r="D6263" s="749" t="s">
        <v>17083</v>
      </c>
      <c r="E6263" s="750">
        <v>6000</v>
      </c>
      <c r="F6263" s="748" t="s">
        <v>17084</v>
      </c>
      <c r="G6263" s="749" t="s">
        <v>17085</v>
      </c>
      <c r="H6263" s="749" t="s">
        <v>16580</v>
      </c>
      <c r="I6263" s="751" t="s">
        <v>520</v>
      </c>
      <c r="J6263" s="752" t="s">
        <v>528</v>
      </c>
      <c r="K6263" s="762">
        <v>0</v>
      </c>
      <c r="L6263" s="762">
        <v>12</v>
      </c>
      <c r="M6263" s="763">
        <v>75363.60000000002</v>
      </c>
      <c r="N6263" s="762">
        <v>0</v>
      </c>
      <c r="O6263" s="762">
        <v>6</v>
      </c>
      <c r="P6263" s="763">
        <v>37200.6</v>
      </c>
      <c r="Q6263" s="762">
        <v>0</v>
      </c>
      <c r="R6263" s="762">
        <v>12</v>
      </c>
    </row>
    <row r="6264" spans="1:18" s="28" customFormat="1" ht="24" x14ac:dyDescent="0.2">
      <c r="A6264" s="748" t="s">
        <v>16441</v>
      </c>
      <c r="B6264" s="748" t="s">
        <v>515</v>
      </c>
      <c r="C6264" s="748" t="s">
        <v>16442</v>
      </c>
      <c r="D6264" s="749" t="s">
        <v>16443</v>
      </c>
      <c r="E6264" s="750">
        <v>2000</v>
      </c>
      <c r="F6264" s="748" t="s">
        <v>17086</v>
      </c>
      <c r="G6264" s="749" t="s">
        <v>17087</v>
      </c>
      <c r="H6264" s="749" t="s">
        <v>16466</v>
      </c>
      <c r="I6264" s="751" t="s">
        <v>520</v>
      </c>
      <c r="J6264" s="752" t="s">
        <v>528</v>
      </c>
      <c r="K6264" s="762">
        <v>0</v>
      </c>
      <c r="L6264" s="762">
        <v>12</v>
      </c>
      <c r="M6264" s="763">
        <v>26614.66</v>
      </c>
      <c r="N6264" s="762">
        <v>0</v>
      </c>
      <c r="O6264" s="762">
        <v>6</v>
      </c>
      <c r="P6264" s="763">
        <v>12862</v>
      </c>
      <c r="Q6264" s="762">
        <v>0</v>
      </c>
      <c r="R6264" s="762">
        <v>12</v>
      </c>
    </row>
    <row r="6265" spans="1:18" s="28" customFormat="1" ht="24" x14ac:dyDescent="0.2">
      <c r="A6265" s="748" t="s">
        <v>16441</v>
      </c>
      <c r="B6265" s="748" t="s">
        <v>515</v>
      </c>
      <c r="C6265" s="748" t="s">
        <v>16442</v>
      </c>
      <c r="D6265" s="749" t="s">
        <v>17088</v>
      </c>
      <c r="E6265" s="750">
        <v>9000</v>
      </c>
      <c r="F6265" s="748" t="s">
        <v>17089</v>
      </c>
      <c r="G6265" s="749" t="s">
        <v>17090</v>
      </c>
      <c r="H6265" s="749" t="s">
        <v>16920</v>
      </c>
      <c r="I6265" s="753" t="s">
        <v>520</v>
      </c>
      <c r="J6265" s="752" t="s">
        <v>686</v>
      </c>
      <c r="K6265" s="762">
        <v>0</v>
      </c>
      <c r="L6265" s="762">
        <v>12</v>
      </c>
      <c r="M6265" s="763">
        <v>111213.60000000002</v>
      </c>
      <c r="N6265" s="762">
        <v>0</v>
      </c>
      <c r="O6265" s="762">
        <v>6</v>
      </c>
      <c r="P6265" s="763">
        <v>55200.600000000006</v>
      </c>
      <c r="Q6265" s="762">
        <v>0</v>
      </c>
      <c r="R6265" s="762">
        <v>12</v>
      </c>
    </row>
    <row r="6266" spans="1:18" s="28" customFormat="1" ht="24" x14ac:dyDescent="0.2">
      <c r="A6266" s="748" t="s">
        <v>16441</v>
      </c>
      <c r="B6266" s="748" t="s">
        <v>515</v>
      </c>
      <c r="C6266" s="748" t="s">
        <v>16442</v>
      </c>
      <c r="D6266" s="749" t="s">
        <v>558</v>
      </c>
      <c r="E6266" s="750">
        <v>4500</v>
      </c>
      <c r="F6266" s="748" t="s">
        <v>17091</v>
      </c>
      <c r="G6266" s="749" t="s">
        <v>17092</v>
      </c>
      <c r="H6266" s="754" t="s">
        <v>3924</v>
      </c>
      <c r="I6266" s="753" t="s">
        <v>16447</v>
      </c>
      <c r="J6266" s="752" t="s">
        <v>16448</v>
      </c>
      <c r="K6266" s="762">
        <v>0</v>
      </c>
      <c r="L6266" s="762">
        <v>12</v>
      </c>
      <c r="M6266" s="763">
        <v>57213.600000000013</v>
      </c>
      <c r="N6266" s="762">
        <v>0</v>
      </c>
      <c r="O6266" s="762">
        <v>6</v>
      </c>
      <c r="P6266" s="763">
        <v>28050.6</v>
      </c>
      <c r="Q6266" s="762">
        <v>0</v>
      </c>
      <c r="R6266" s="762">
        <v>12</v>
      </c>
    </row>
    <row r="6267" spans="1:18" s="28" customFormat="1" ht="24" x14ac:dyDescent="0.2">
      <c r="A6267" s="748" t="s">
        <v>16441</v>
      </c>
      <c r="B6267" s="748" t="s">
        <v>515</v>
      </c>
      <c r="C6267" s="748" t="s">
        <v>16442</v>
      </c>
      <c r="D6267" s="749" t="s">
        <v>4741</v>
      </c>
      <c r="E6267" s="750">
        <v>12870</v>
      </c>
      <c r="F6267" s="748" t="s">
        <v>17093</v>
      </c>
      <c r="G6267" s="749" t="s">
        <v>17094</v>
      </c>
      <c r="H6267" s="749" t="s">
        <v>16516</v>
      </c>
      <c r="I6267" s="751" t="s">
        <v>520</v>
      </c>
      <c r="J6267" s="752" t="s">
        <v>528</v>
      </c>
      <c r="K6267" s="762">
        <v>0</v>
      </c>
      <c r="L6267" s="762">
        <v>12</v>
      </c>
      <c r="M6267" s="763">
        <v>157753.59999999998</v>
      </c>
      <c r="N6267" s="762">
        <v>0</v>
      </c>
      <c r="O6267" s="762">
        <v>6</v>
      </c>
      <c r="P6267" s="763">
        <v>78420.600000000006</v>
      </c>
      <c r="Q6267" s="762">
        <v>0</v>
      </c>
      <c r="R6267" s="762">
        <v>12</v>
      </c>
    </row>
    <row r="6268" spans="1:18" s="28" customFormat="1" ht="24" x14ac:dyDescent="0.2">
      <c r="A6268" s="748" t="s">
        <v>16441</v>
      </c>
      <c r="B6268" s="748" t="s">
        <v>515</v>
      </c>
      <c r="C6268" s="748" t="s">
        <v>16442</v>
      </c>
      <c r="D6268" s="749" t="s">
        <v>17095</v>
      </c>
      <c r="E6268" s="750">
        <v>7000</v>
      </c>
      <c r="F6268" s="748" t="s">
        <v>17096</v>
      </c>
      <c r="G6268" s="749" t="s">
        <v>17097</v>
      </c>
      <c r="H6268" s="749" t="s">
        <v>565</v>
      </c>
      <c r="I6268" s="751" t="s">
        <v>520</v>
      </c>
      <c r="J6268" s="752" t="s">
        <v>528</v>
      </c>
      <c r="K6268" s="762">
        <v>0</v>
      </c>
      <c r="L6268" s="762">
        <v>12</v>
      </c>
      <c r="M6268" s="763">
        <v>87213.60000000002</v>
      </c>
      <c r="N6268" s="762">
        <v>0</v>
      </c>
      <c r="O6268" s="762">
        <v>6</v>
      </c>
      <c r="P6268" s="763">
        <v>43200.600000000006</v>
      </c>
      <c r="Q6268" s="762">
        <v>0</v>
      </c>
      <c r="R6268" s="762">
        <v>12</v>
      </c>
    </row>
    <row r="6269" spans="1:18" s="28" customFormat="1" ht="24" x14ac:dyDescent="0.2">
      <c r="A6269" s="748" t="s">
        <v>16441</v>
      </c>
      <c r="B6269" s="748" t="s">
        <v>515</v>
      </c>
      <c r="C6269" s="748" t="s">
        <v>16442</v>
      </c>
      <c r="D6269" s="749" t="s">
        <v>17098</v>
      </c>
      <c r="E6269" s="750">
        <v>6500</v>
      </c>
      <c r="F6269" s="748" t="s">
        <v>17099</v>
      </c>
      <c r="G6269" s="749" t="s">
        <v>17100</v>
      </c>
      <c r="H6269" s="749" t="s">
        <v>16641</v>
      </c>
      <c r="I6269" s="753" t="s">
        <v>520</v>
      </c>
      <c r="J6269" s="752" t="s">
        <v>528</v>
      </c>
      <c r="K6269" s="762">
        <v>0</v>
      </c>
      <c r="L6269" s="762">
        <v>12</v>
      </c>
      <c r="M6269" s="763">
        <v>81213.60000000002</v>
      </c>
      <c r="N6269" s="762">
        <v>0</v>
      </c>
      <c r="O6269" s="762">
        <v>6</v>
      </c>
      <c r="P6269" s="763">
        <v>40200.600000000006</v>
      </c>
      <c r="Q6269" s="762">
        <v>0</v>
      </c>
      <c r="R6269" s="762">
        <v>12</v>
      </c>
    </row>
    <row r="6270" spans="1:18" s="28" customFormat="1" ht="48" x14ac:dyDescent="0.2">
      <c r="A6270" s="748" t="s">
        <v>16441</v>
      </c>
      <c r="B6270" s="748" t="s">
        <v>515</v>
      </c>
      <c r="C6270" s="748" t="s">
        <v>16442</v>
      </c>
      <c r="D6270" s="749" t="s">
        <v>16443</v>
      </c>
      <c r="E6270" s="750">
        <v>2000</v>
      </c>
      <c r="F6270" s="748" t="s">
        <v>17101</v>
      </c>
      <c r="G6270" s="749" t="s">
        <v>17102</v>
      </c>
      <c r="H6270" s="754" t="s">
        <v>17103</v>
      </c>
      <c r="I6270" s="753" t="s">
        <v>16447</v>
      </c>
      <c r="J6270" s="752" t="s">
        <v>16448</v>
      </c>
      <c r="K6270" s="762">
        <v>0</v>
      </c>
      <c r="L6270" s="762">
        <v>2</v>
      </c>
      <c r="M6270" s="763">
        <v>4390.47</v>
      </c>
      <c r="N6270" s="762">
        <v>0</v>
      </c>
      <c r="O6270" s="762">
        <v>0</v>
      </c>
      <c r="P6270" s="763">
        <v>0</v>
      </c>
      <c r="Q6270" s="762">
        <v>0</v>
      </c>
      <c r="R6270" s="762">
        <v>12</v>
      </c>
    </row>
    <row r="6271" spans="1:18" s="28" customFormat="1" ht="36" x14ac:dyDescent="0.2">
      <c r="A6271" s="748" t="s">
        <v>16441</v>
      </c>
      <c r="B6271" s="748" t="s">
        <v>515</v>
      </c>
      <c r="C6271" s="748" t="s">
        <v>16442</v>
      </c>
      <c r="D6271" s="749" t="s">
        <v>16443</v>
      </c>
      <c r="E6271" s="750">
        <v>2000</v>
      </c>
      <c r="F6271" s="748" t="s">
        <v>17104</v>
      </c>
      <c r="G6271" s="749" t="s">
        <v>17105</v>
      </c>
      <c r="H6271" s="754" t="s">
        <v>2604</v>
      </c>
      <c r="I6271" s="753" t="s">
        <v>16447</v>
      </c>
      <c r="J6271" s="752" t="s">
        <v>16448</v>
      </c>
      <c r="K6271" s="762">
        <v>0</v>
      </c>
      <c r="L6271" s="762">
        <v>12</v>
      </c>
      <c r="M6271" s="763">
        <v>26681.33</v>
      </c>
      <c r="N6271" s="762">
        <v>0</v>
      </c>
      <c r="O6271" s="762">
        <v>0</v>
      </c>
      <c r="P6271" s="763">
        <v>0</v>
      </c>
      <c r="Q6271" s="762">
        <v>0</v>
      </c>
      <c r="R6271" s="762">
        <v>12</v>
      </c>
    </row>
    <row r="6272" spans="1:18" s="28" customFormat="1" ht="24" x14ac:dyDescent="0.2">
      <c r="A6272" s="748" t="s">
        <v>16441</v>
      </c>
      <c r="B6272" s="748" t="s">
        <v>515</v>
      </c>
      <c r="C6272" s="748" t="s">
        <v>16442</v>
      </c>
      <c r="D6272" s="749" t="s">
        <v>17106</v>
      </c>
      <c r="E6272" s="750">
        <v>7000</v>
      </c>
      <c r="F6272" s="748" t="s">
        <v>17107</v>
      </c>
      <c r="G6272" s="749" t="s">
        <v>17108</v>
      </c>
      <c r="H6272" s="749" t="s">
        <v>16459</v>
      </c>
      <c r="I6272" s="751" t="s">
        <v>520</v>
      </c>
      <c r="J6272" s="752" t="s">
        <v>686</v>
      </c>
      <c r="K6272" s="762">
        <v>0</v>
      </c>
      <c r="L6272" s="762">
        <v>12</v>
      </c>
      <c r="M6272" s="763">
        <v>87213.60000000002</v>
      </c>
      <c r="N6272" s="762">
        <v>0</v>
      </c>
      <c r="O6272" s="762">
        <v>6</v>
      </c>
      <c r="P6272" s="763">
        <v>43200.600000000006</v>
      </c>
      <c r="Q6272" s="762">
        <v>0</v>
      </c>
      <c r="R6272" s="762">
        <v>12</v>
      </c>
    </row>
    <row r="6273" spans="1:18" s="28" customFormat="1" ht="48" x14ac:dyDescent="0.2">
      <c r="A6273" s="748" t="s">
        <v>16441</v>
      </c>
      <c r="B6273" s="748" t="s">
        <v>515</v>
      </c>
      <c r="C6273" s="748" t="s">
        <v>16442</v>
      </c>
      <c r="D6273" s="749" t="s">
        <v>1293</v>
      </c>
      <c r="E6273" s="750">
        <v>2000</v>
      </c>
      <c r="F6273" s="748" t="s">
        <v>17109</v>
      </c>
      <c r="G6273" s="749" t="s">
        <v>17110</v>
      </c>
      <c r="H6273" s="749" t="s">
        <v>17111</v>
      </c>
      <c r="I6273" s="751" t="s">
        <v>16447</v>
      </c>
      <c r="J6273" s="752" t="s">
        <v>16448</v>
      </c>
      <c r="K6273" s="762">
        <v>0</v>
      </c>
      <c r="L6273" s="762">
        <v>12</v>
      </c>
      <c r="M6273" s="763">
        <v>26614.66</v>
      </c>
      <c r="N6273" s="762">
        <v>0</v>
      </c>
      <c r="O6273" s="762">
        <v>6</v>
      </c>
      <c r="P6273" s="763">
        <v>13073.52</v>
      </c>
      <c r="Q6273" s="762">
        <v>0</v>
      </c>
      <c r="R6273" s="762">
        <v>12</v>
      </c>
    </row>
    <row r="6274" spans="1:18" s="28" customFormat="1" ht="24" x14ac:dyDescent="0.2">
      <c r="A6274" s="748" t="s">
        <v>16441</v>
      </c>
      <c r="B6274" s="748" t="s">
        <v>515</v>
      </c>
      <c r="C6274" s="748" t="s">
        <v>16442</v>
      </c>
      <c r="D6274" s="749" t="s">
        <v>17112</v>
      </c>
      <c r="E6274" s="750">
        <v>2000</v>
      </c>
      <c r="F6274" s="748" t="s">
        <v>17113</v>
      </c>
      <c r="G6274" s="749" t="s">
        <v>17114</v>
      </c>
      <c r="H6274" s="749" t="s">
        <v>16508</v>
      </c>
      <c r="I6274" s="753" t="s">
        <v>16447</v>
      </c>
      <c r="J6274" s="752" t="s">
        <v>16448</v>
      </c>
      <c r="K6274" s="762">
        <v>0</v>
      </c>
      <c r="L6274" s="762">
        <v>12</v>
      </c>
      <c r="M6274" s="763">
        <v>26760</v>
      </c>
      <c r="N6274" s="762">
        <v>0</v>
      </c>
      <c r="O6274" s="762">
        <v>6</v>
      </c>
      <c r="P6274" s="763">
        <v>13077.77</v>
      </c>
      <c r="Q6274" s="762">
        <v>0</v>
      </c>
      <c r="R6274" s="762">
        <v>12</v>
      </c>
    </row>
    <row r="6275" spans="1:18" s="28" customFormat="1" ht="36" x14ac:dyDescent="0.2">
      <c r="A6275" s="748" t="s">
        <v>16441</v>
      </c>
      <c r="B6275" s="748" t="s">
        <v>515</v>
      </c>
      <c r="C6275" s="748" t="s">
        <v>16442</v>
      </c>
      <c r="D6275" s="749" t="s">
        <v>17115</v>
      </c>
      <c r="E6275" s="750">
        <v>2000</v>
      </c>
      <c r="F6275" s="748" t="s">
        <v>17116</v>
      </c>
      <c r="G6275" s="749" t="s">
        <v>17117</v>
      </c>
      <c r="H6275" s="754" t="s">
        <v>4184</v>
      </c>
      <c r="I6275" s="753" t="s">
        <v>520</v>
      </c>
      <c r="J6275" s="752" t="s">
        <v>528</v>
      </c>
      <c r="K6275" s="762">
        <v>0</v>
      </c>
      <c r="L6275" s="762">
        <v>12</v>
      </c>
      <c r="M6275" s="763">
        <v>26760</v>
      </c>
      <c r="N6275" s="762">
        <v>0</v>
      </c>
      <c r="O6275" s="762">
        <v>6</v>
      </c>
      <c r="P6275" s="763">
        <v>5043.7</v>
      </c>
      <c r="Q6275" s="762">
        <v>0</v>
      </c>
      <c r="R6275" s="762">
        <v>12</v>
      </c>
    </row>
    <row r="6276" spans="1:18" s="28" customFormat="1" ht="36" x14ac:dyDescent="0.2">
      <c r="A6276" s="748" t="s">
        <v>16441</v>
      </c>
      <c r="B6276" s="748" t="s">
        <v>515</v>
      </c>
      <c r="C6276" s="748" t="s">
        <v>16442</v>
      </c>
      <c r="D6276" s="749" t="s">
        <v>16443</v>
      </c>
      <c r="E6276" s="750">
        <v>2000</v>
      </c>
      <c r="F6276" s="748" t="s">
        <v>17118</v>
      </c>
      <c r="G6276" s="749" t="s">
        <v>17119</v>
      </c>
      <c r="H6276" s="749" t="s">
        <v>2186</v>
      </c>
      <c r="I6276" s="751" t="s">
        <v>16447</v>
      </c>
      <c r="J6276" s="752" t="s">
        <v>16447</v>
      </c>
      <c r="K6276" s="762">
        <v>0</v>
      </c>
      <c r="L6276" s="762">
        <v>12</v>
      </c>
      <c r="M6276" s="763">
        <v>26687.33</v>
      </c>
      <c r="N6276" s="762">
        <v>0</v>
      </c>
      <c r="O6276" s="762">
        <v>2</v>
      </c>
      <c r="P6276" s="763">
        <v>4360</v>
      </c>
      <c r="Q6276" s="762">
        <v>0</v>
      </c>
      <c r="R6276" s="762">
        <v>12</v>
      </c>
    </row>
    <row r="6277" spans="1:18" s="28" customFormat="1" ht="24" x14ac:dyDescent="0.2">
      <c r="A6277" s="748" t="s">
        <v>16441</v>
      </c>
      <c r="B6277" s="748" t="s">
        <v>515</v>
      </c>
      <c r="C6277" s="748" t="s">
        <v>16442</v>
      </c>
      <c r="D6277" s="749" t="s">
        <v>17120</v>
      </c>
      <c r="E6277" s="750">
        <v>12000</v>
      </c>
      <c r="F6277" s="748" t="s">
        <v>17121</v>
      </c>
      <c r="G6277" s="749" t="s">
        <v>17122</v>
      </c>
      <c r="H6277" s="749" t="s">
        <v>16516</v>
      </c>
      <c r="I6277" s="751" t="s">
        <v>520</v>
      </c>
      <c r="J6277" s="752" t="s">
        <v>528</v>
      </c>
      <c r="K6277" s="762">
        <v>0</v>
      </c>
      <c r="L6277" s="762">
        <v>12</v>
      </c>
      <c r="M6277" s="763">
        <v>147213.6</v>
      </c>
      <c r="N6277" s="762">
        <v>0</v>
      </c>
      <c r="O6277" s="762">
        <v>6</v>
      </c>
      <c r="P6277" s="763">
        <v>73200.600000000006</v>
      </c>
      <c r="Q6277" s="762">
        <v>0</v>
      </c>
      <c r="R6277" s="762">
        <v>12</v>
      </c>
    </row>
    <row r="6278" spans="1:18" s="28" customFormat="1" ht="48" x14ac:dyDescent="0.2">
      <c r="A6278" s="748" t="s">
        <v>16441</v>
      </c>
      <c r="B6278" s="748" t="s">
        <v>515</v>
      </c>
      <c r="C6278" s="748" t="s">
        <v>16442</v>
      </c>
      <c r="D6278" s="749" t="s">
        <v>16443</v>
      </c>
      <c r="E6278" s="750">
        <v>2000</v>
      </c>
      <c r="F6278" s="748" t="s">
        <v>17123</v>
      </c>
      <c r="G6278" s="749" t="s">
        <v>17124</v>
      </c>
      <c r="H6278" s="749" t="s">
        <v>624</v>
      </c>
      <c r="I6278" s="753" t="s">
        <v>16447</v>
      </c>
      <c r="J6278" s="752" t="s">
        <v>16448</v>
      </c>
      <c r="K6278" s="762">
        <v>0</v>
      </c>
      <c r="L6278" s="762">
        <v>12</v>
      </c>
      <c r="M6278" s="763">
        <v>26760</v>
      </c>
      <c r="N6278" s="762">
        <v>0</v>
      </c>
      <c r="O6278" s="762">
        <v>6</v>
      </c>
      <c r="P6278" s="763">
        <v>13184.86</v>
      </c>
      <c r="Q6278" s="762">
        <v>0</v>
      </c>
      <c r="R6278" s="762">
        <v>0</v>
      </c>
    </row>
    <row r="6279" spans="1:18" s="28" customFormat="1" ht="36" x14ac:dyDescent="0.2">
      <c r="A6279" s="748" t="s">
        <v>16441</v>
      </c>
      <c r="B6279" s="748" t="s">
        <v>515</v>
      </c>
      <c r="C6279" s="748" t="s">
        <v>16442</v>
      </c>
      <c r="D6279" s="749" t="s">
        <v>17125</v>
      </c>
      <c r="E6279" s="750">
        <v>11000</v>
      </c>
      <c r="F6279" s="748" t="s">
        <v>17126</v>
      </c>
      <c r="G6279" s="749" t="s">
        <v>14380</v>
      </c>
      <c r="H6279" s="754" t="s">
        <v>16860</v>
      </c>
      <c r="I6279" s="753" t="s">
        <v>520</v>
      </c>
      <c r="J6279" s="752" t="s">
        <v>528</v>
      </c>
      <c r="K6279" s="762">
        <v>0</v>
      </c>
      <c r="L6279" s="762">
        <v>2</v>
      </c>
      <c r="M6279" s="763">
        <v>22212.27</v>
      </c>
      <c r="N6279" s="762">
        <v>0</v>
      </c>
      <c r="O6279" s="762">
        <v>0</v>
      </c>
      <c r="P6279" s="763">
        <v>0</v>
      </c>
      <c r="Q6279" s="762">
        <v>0</v>
      </c>
      <c r="R6279" s="762">
        <v>12</v>
      </c>
    </row>
    <row r="6280" spans="1:18" s="28" customFormat="1" ht="24" x14ac:dyDescent="0.2">
      <c r="A6280" s="748" t="s">
        <v>16441</v>
      </c>
      <c r="B6280" s="748" t="s">
        <v>515</v>
      </c>
      <c r="C6280" s="748" t="s">
        <v>16442</v>
      </c>
      <c r="D6280" s="749" t="s">
        <v>16472</v>
      </c>
      <c r="E6280" s="750">
        <v>1500</v>
      </c>
      <c r="F6280" s="748" t="s">
        <v>17127</v>
      </c>
      <c r="G6280" s="749" t="s">
        <v>17128</v>
      </c>
      <c r="H6280" s="754" t="s">
        <v>571</v>
      </c>
      <c r="I6280" s="753" t="s">
        <v>16447</v>
      </c>
      <c r="J6280" s="752" t="s">
        <v>16447</v>
      </c>
      <c r="K6280" s="762">
        <v>0</v>
      </c>
      <c r="L6280" s="762">
        <v>12</v>
      </c>
      <c r="M6280" s="763">
        <v>20220</v>
      </c>
      <c r="N6280" s="762">
        <v>0</v>
      </c>
      <c r="O6280" s="762">
        <v>6</v>
      </c>
      <c r="P6280" s="763">
        <v>9810</v>
      </c>
      <c r="Q6280" s="762">
        <v>0</v>
      </c>
      <c r="R6280" s="762">
        <v>12</v>
      </c>
    </row>
    <row r="6281" spans="1:18" s="28" customFormat="1" ht="24" x14ac:dyDescent="0.2">
      <c r="A6281" s="748" t="s">
        <v>16441</v>
      </c>
      <c r="B6281" s="748" t="s">
        <v>515</v>
      </c>
      <c r="C6281" s="748" t="s">
        <v>16442</v>
      </c>
      <c r="D6281" s="749" t="s">
        <v>16443</v>
      </c>
      <c r="E6281" s="750">
        <v>2000</v>
      </c>
      <c r="F6281" s="748" t="s">
        <v>17129</v>
      </c>
      <c r="G6281" s="749" t="s">
        <v>17130</v>
      </c>
      <c r="H6281" s="749" t="s">
        <v>571</v>
      </c>
      <c r="I6281" s="751" t="s">
        <v>16447</v>
      </c>
      <c r="J6281" s="752" t="s">
        <v>16447</v>
      </c>
      <c r="K6281" s="762">
        <v>0</v>
      </c>
      <c r="L6281" s="762">
        <v>12</v>
      </c>
      <c r="M6281" s="763">
        <v>26760</v>
      </c>
      <c r="N6281" s="762">
        <v>0</v>
      </c>
      <c r="O6281" s="762">
        <v>6</v>
      </c>
      <c r="P6281" s="763">
        <v>12934.66</v>
      </c>
      <c r="Q6281" s="762">
        <v>0</v>
      </c>
      <c r="R6281" s="762">
        <v>12</v>
      </c>
    </row>
    <row r="6282" spans="1:18" s="28" customFormat="1" ht="24" x14ac:dyDescent="0.2">
      <c r="A6282" s="748" t="s">
        <v>16441</v>
      </c>
      <c r="B6282" s="748" t="s">
        <v>515</v>
      </c>
      <c r="C6282" s="748" t="s">
        <v>16442</v>
      </c>
      <c r="D6282" s="749" t="s">
        <v>16443</v>
      </c>
      <c r="E6282" s="750">
        <v>2000</v>
      </c>
      <c r="F6282" s="748" t="s">
        <v>17131</v>
      </c>
      <c r="G6282" s="749" t="s">
        <v>17132</v>
      </c>
      <c r="H6282" s="754" t="s">
        <v>17002</v>
      </c>
      <c r="I6282" s="753" t="s">
        <v>16905</v>
      </c>
      <c r="J6282" s="752" t="s">
        <v>528</v>
      </c>
      <c r="K6282" s="762">
        <v>0</v>
      </c>
      <c r="L6282" s="762">
        <v>12</v>
      </c>
      <c r="M6282" s="763">
        <v>26760</v>
      </c>
      <c r="N6282" s="762">
        <v>0</v>
      </c>
      <c r="O6282" s="762">
        <v>6</v>
      </c>
      <c r="P6282" s="763">
        <v>13080</v>
      </c>
      <c r="Q6282" s="762">
        <v>0</v>
      </c>
      <c r="R6282" s="762">
        <v>12</v>
      </c>
    </row>
    <row r="6283" spans="1:18" s="28" customFormat="1" ht="24" x14ac:dyDescent="0.2">
      <c r="A6283" s="748" t="s">
        <v>16441</v>
      </c>
      <c r="B6283" s="748" t="s">
        <v>515</v>
      </c>
      <c r="C6283" s="748" t="s">
        <v>16442</v>
      </c>
      <c r="D6283" s="749" t="s">
        <v>16443</v>
      </c>
      <c r="E6283" s="750">
        <v>2000</v>
      </c>
      <c r="F6283" s="748" t="s">
        <v>17133</v>
      </c>
      <c r="G6283" s="749" t="s">
        <v>17134</v>
      </c>
      <c r="H6283" s="749" t="s">
        <v>571</v>
      </c>
      <c r="I6283" s="753" t="s">
        <v>16447</v>
      </c>
      <c r="J6283" s="752" t="s">
        <v>16447</v>
      </c>
      <c r="K6283" s="762">
        <v>0</v>
      </c>
      <c r="L6283" s="762">
        <v>12</v>
      </c>
      <c r="M6283" s="763">
        <v>26524</v>
      </c>
      <c r="N6283" s="762">
        <v>0</v>
      </c>
      <c r="O6283" s="762">
        <v>6</v>
      </c>
      <c r="P6283" s="763">
        <v>12644</v>
      </c>
      <c r="Q6283" s="762">
        <v>0</v>
      </c>
      <c r="R6283" s="762">
        <v>0</v>
      </c>
    </row>
    <row r="6284" spans="1:18" s="28" customFormat="1" ht="24" x14ac:dyDescent="0.2">
      <c r="A6284" s="748" t="s">
        <v>16441</v>
      </c>
      <c r="B6284" s="748" t="s">
        <v>515</v>
      </c>
      <c r="C6284" s="748" t="s">
        <v>16442</v>
      </c>
      <c r="D6284" s="749" t="s">
        <v>868</v>
      </c>
      <c r="E6284" s="750">
        <v>8000</v>
      </c>
      <c r="F6284" s="748" t="s">
        <v>17135</v>
      </c>
      <c r="G6284" s="749" t="s">
        <v>17136</v>
      </c>
      <c r="H6284" s="754" t="s">
        <v>565</v>
      </c>
      <c r="I6284" s="753" t="s">
        <v>520</v>
      </c>
      <c r="J6284" s="752" t="s">
        <v>528</v>
      </c>
      <c r="K6284" s="762">
        <v>0</v>
      </c>
      <c r="L6284" s="762">
        <v>12</v>
      </c>
      <c r="M6284" s="763">
        <v>69993.530000000013</v>
      </c>
      <c r="N6284" s="762">
        <v>0</v>
      </c>
      <c r="O6284" s="762">
        <v>6</v>
      </c>
      <c r="P6284" s="763">
        <v>0</v>
      </c>
      <c r="Q6284" s="762">
        <v>0</v>
      </c>
      <c r="R6284" s="762">
        <v>12</v>
      </c>
    </row>
    <row r="6285" spans="1:18" s="28" customFormat="1" ht="24" x14ac:dyDescent="0.2">
      <c r="A6285" s="748" t="s">
        <v>16441</v>
      </c>
      <c r="B6285" s="748" t="s">
        <v>515</v>
      </c>
      <c r="C6285" s="748" t="s">
        <v>16442</v>
      </c>
      <c r="D6285" s="749" t="s">
        <v>16443</v>
      </c>
      <c r="E6285" s="750">
        <v>2000</v>
      </c>
      <c r="F6285" s="748" t="s">
        <v>17137</v>
      </c>
      <c r="G6285" s="749" t="s">
        <v>17138</v>
      </c>
      <c r="H6285" s="749" t="s">
        <v>1635</v>
      </c>
      <c r="I6285" s="751" t="s">
        <v>520</v>
      </c>
      <c r="J6285" s="752" t="s">
        <v>16447</v>
      </c>
      <c r="K6285" s="762">
        <v>0</v>
      </c>
      <c r="L6285" s="762">
        <v>3</v>
      </c>
      <c r="M6285" s="763">
        <v>4643.7</v>
      </c>
      <c r="N6285" s="762">
        <v>0</v>
      </c>
      <c r="O6285" s="762">
        <v>0</v>
      </c>
      <c r="P6285" s="763">
        <v>0</v>
      </c>
      <c r="Q6285" s="762">
        <v>0</v>
      </c>
      <c r="R6285" s="762">
        <v>12</v>
      </c>
    </row>
    <row r="6286" spans="1:18" s="28" customFormat="1" ht="36" x14ac:dyDescent="0.2">
      <c r="A6286" s="748" t="s">
        <v>16441</v>
      </c>
      <c r="B6286" s="748" t="s">
        <v>515</v>
      </c>
      <c r="C6286" s="748" t="s">
        <v>16442</v>
      </c>
      <c r="D6286" s="749" t="s">
        <v>17139</v>
      </c>
      <c r="E6286" s="750">
        <v>4000</v>
      </c>
      <c r="F6286" s="748" t="s">
        <v>17140</v>
      </c>
      <c r="G6286" s="749" t="s">
        <v>17141</v>
      </c>
      <c r="H6286" s="749" t="s">
        <v>16459</v>
      </c>
      <c r="I6286" s="751" t="s">
        <v>520</v>
      </c>
      <c r="J6286" s="752" t="s">
        <v>686</v>
      </c>
      <c r="K6286" s="762">
        <v>0</v>
      </c>
      <c r="L6286" s="762">
        <v>12</v>
      </c>
      <c r="M6286" s="763">
        <v>51213.600000000013</v>
      </c>
      <c r="N6286" s="762">
        <v>0</v>
      </c>
      <c r="O6286" s="762">
        <v>6</v>
      </c>
      <c r="P6286" s="763">
        <v>25200.6</v>
      </c>
      <c r="Q6286" s="762">
        <v>0</v>
      </c>
      <c r="R6286" s="762">
        <v>12</v>
      </c>
    </row>
    <row r="6287" spans="1:18" s="28" customFormat="1" ht="24" x14ac:dyDescent="0.2">
      <c r="A6287" s="748" t="s">
        <v>16441</v>
      </c>
      <c r="B6287" s="748" t="s">
        <v>515</v>
      </c>
      <c r="C6287" s="748" t="s">
        <v>16442</v>
      </c>
      <c r="D6287" s="749" t="s">
        <v>814</v>
      </c>
      <c r="E6287" s="750">
        <v>8000</v>
      </c>
      <c r="F6287" s="748" t="s">
        <v>17142</v>
      </c>
      <c r="G6287" s="749" t="s">
        <v>17143</v>
      </c>
      <c r="H6287" s="749" t="s">
        <v>16516</v>
      </c>
      <c r="I6287" s="753" t="s">
        <v>520</v>
      </c>
      <c r="J6287" s="752" t="s">
        <v>528</v>
      </c>
      <c r="K6287" s="762">
        <v>0</v>
      </c>
      <c r="L6287" s="762">
        <v>12</v>
      </c>
      <c r="M6287" s="763">
        <v>90895.800000000017</v>
      </c>
      <c r="N6287" s="762">
        <v>0</v>
      </c>
      <c r="O6287" s="762">
        <v>6</v>
      </c>
      <c r="P6287" s="763">
        <v>49200.600000000006</v>
      </c>
      <c r="Q6287" s="762">
        <v>0</v>
      </c>
      <c r="R6287" s="762">
        <v>12</v>
      </c>
    </row>
    <row r="6288" spans="1:18" s="28" customFormat="1" ht="36" x14ac:dyDescent="0.2">
      <c r="A6288" s="748" t="s">
        <v>16441</v>
      </c>
      <c r="B6288" s="748" t="s">
        <v>515</v>
      </c>
      <c r="C6288" s="748" t="s">
        <v>16442</v>
      </c>
      <c r="D6288" s="749" t="s">
        <v>16443</v>
      </c>
      <c r="E6288" s="750">
        <v>2000</v>
      </c>
      <c r="F6288" s="748" t="s">
        <v>17144</v>
      </c>
      <c r="G6288" s="749" t="s">
        <v>17145</v>
      </c>
      <c r="H6288" s="754" t="s">
        <v>17146</v>
      </c>
      <c r="I6288" s="753" t="s">
        <v>16447</v>
      </c>
      <c r="J6288" s="752" t="s">
        <v>16447</v>
      </c>
      <c r="K6288" s="762">
        <v>0</v>
      </c>
      <c r="L6288" s="762">
        <v>9</v>
      </c>
      <c r="M6288" s="763">
        <v>17740</v>
      </c>
      <c r="N6288" s="762">
        <v>0</v>
      </c>
      <c r="O6288" s="762">
        <v>0</v>
      </c>
      <c r="P6288" s="763">
        <v>0</v>
      </c>
      <c r="Q6288" s="762">
        <v>0</v>
      </c>
      <c r="R6288" s="762">
        <v>12</v>
      </c>
    </row>
    <row r="6289" spans="1:18" s="28" customFormat="1" ht="36" x14ac:dyDescent="0.2">
      <c r="A6289" s="748" t="s">
        <v>16441</v>
      </c>
      <c r="B6289" s="748" t="s">
        <v>515</v>
      </c>
      <c r="C6289" s="748" t="s">
        <v>16442</v>
      </c>
      <c r="D6289" s="749" t="s">
        <v>16443</v>
      </c>
      <c r="E6289" s="750">
        <v>2000</v>
      </c>
      <c r="F6289" s="748" t="s">
        <v>17147</v>
      </c>
      <c r="G6289" s="749" t="s">
        <v>17148</v>
      </c>
      <c r="H6289" s="754" t="s">
        <v>2604</v>
      </c>
      <c r="I6289" s="753" t="s">
        <v>16447</v>
      </c>
      <c r="J6289" s="752" t="s">
        <v>16448</v>
      </c>
      <c r="K6289" s="762">
        <v>0</v>
      </c>
      <c r="L6289" s="762">
        <v>12</v>
      </c>
      <c r="M6289" s="763">
        <v>26675.33</v>
      </c>
      <c r="N6289" s="762">
        <v>0</v>
      </c>
      <c r="O6289" s="762">
        <v>6</v>
      </c>
      <c r="P6289" s="763">
        <v>12934.66</v>
      </c>
      <c r="Q6289" s="762">
        <v>0</v>
      </c>
      <c r="R6289" s="762">
        <v>12</v>
      </c>
    </row>
    <row r="6290" spans="1:18" s="28" customFormat="1" ht="48" x14ac:dyDescent="0.2">
      <c r="A6290" s="748" t="s">
        <v>16441</v>
      </c>
      <c r="B6290" s="748" t="s">
        <v>515</v>
      </c>
      <c r="C6290" s="748" t="s">
        <v>16442</v>
      </c>
      <c r="D6290" s="749" t="s">
        <v>16611</v>
      </c>
      <c r="E6290" s="750">
        <v>1800</v>
      </c>
      <c r="F6290" s="748" t="s">
        <v>17149</v>
      </c>
      <c r="G6290" s="749" t="s">
        <v>17150</v>
      </c>
      <c r="H6290" s="749" t="s">
        <v>624</v>
      </c>
      <c r="I6290" s="751" t="s">
        <v>16447</v>
      </c>
      <c r="J6290" s="752" t="s">
        <v>16448</v>
      </c>
      <c r="K6290" s="762">
        <v>1</v>
      </c>
      <c r="L6290" s="762">
        <v>2</v>
      </c>
      <c r="M6290" s="763">
        <v>3755.73</v>
      </c>
      <c r="N6290" s="762">
        <v>0</v>
      </c>
      <c r="O6290" s="762">
        <v>6</v>
      </c>
      <c r="P6290" s="763">
        <v>11772</v>
      </c>
      <c r="Q6290" s="762">
        <v>3</v>
      </c>
      <c r="R6290" s="762">
        <v>12</v>
      </c>
    </row>
    <row r="6291" spans="1:18" s="28" customFormat="1" ht="24" x14ac:dyDescent="0.2">
      <c r="A6291" s="748" t="s">
        <v>16441</v>
      </c>
      <c r="B6291" s="748" t="s">
        <v>515</v>
      </c>
      <c r="C6291" s="748" t="s">
        <v>16442</v>
      </c>
      <c r="D6291" s="749" t="s">
        <v>16487</v>
      </c>
      <c r="E6291" s="750">
        <v>1800</v>
      </c>
      <c r="F6291" s="748" t="s">
        <v>17151</v>
      </c>
      <c r="G6291" s="749" t="s">
        <v>17152</v>
      </c>
      <c r="H6291" s="749" t="s">
        <v>571</v>
      </c>
      <c r="I6291" s="751" t="s">
        <v>16447</v>
      </c>
      <c r="J6291" s="752" t="s">
        <v>16447</v>
      </c>
      <c r="K6291" s="762">
        <v>1</v>
      </c>
      <c r="L6291" s="762">
        <v>2</v>
      </c>
      <c r="M6291" s="763">
        <v>3886.5299999999997</v>
      </c>
      <c r="N6291" s="762">
        <v>0</v>
      </c>
      <c r="O6291" s="762">
        <v>6</v>
      </c>
      <c r="P6291" s="763">
        <v>11761.04</v>
      </c>
      <c r="Q6291" s="762">
        <v>0</v>
      </c>
      <c r="R6291" s="762">
        <v>12</v>
      </c>
    </row>
    <row r="6292" spans="1:18" s="28" customFormat="1" ht="36" x14ac:dyDescent="0.2">
      <c r="A6292" s="748" t="s">
        <v>16441</v>
      </c>
      <c r="B6292" s="748" t="s">
        <v>515</v>
      </c>
      <c r="C6292" s="748" t="s">
        <v>16442</v>
      </c>
      <c r="D6292" s="749" t="s">
        <v>16443</v>
      </c>
      <c r="E6292" s="750">
        <v>2000</v>
      </c>
      <c r="F6292" s="748" t="s">
        <v>17153</v>
      </c>
      <c r="G6292" s="749" t="s">
        <v>17154</v>
      </c>
      <c r="H6292" s="749" t="s">
        <v>918</v>
      </c>
      <c r="I6292" s="753" t="s">
        <v>16447</v>
      </c>
      <c r="J6292" s="752" t="s">
        <v>16448</v>
      </c>
      <c r="K6292" s="762">
        <v>1</v>
      </c>
      <c r="L6292" s="762">
        <v>2</v>
      </c>
      <c r="M6292" s="763">
        <v>4390.47</v>
      </c>
      <c r="N6292" s="762">
        <v>0</v>
      </c>
      <c r="O6292" s="762">
        <v>0</v>
      </c>
      <c r="P6292" s="763">
        <v>0</v>
      </c>
      <c r="Q6292" s="762">
        <v>3</v>
      </c>
      <c r="R6292" s="762">
        <v>0</v>
      </c>
    </row>
    <row r="6293" spans="1:18" s="28" customFormat="1" ht="36" x14ac:dyDescent="0.2">
      <c r="A6293" s="748" t="s">
        <v>16441</v>
      </c>
      <c r="B6293" s="748" t="s">
        <v>515</v>
      </c>
      <c r="C6293" s="748" t="s">
        <v>16442</v>
      </c>
      <c r="D6293" s="749" t="s">
        <v>16487</v>
      </c>
      <c r="E6293" s="750">
        <v>1800</v>
      </c>
      <c r="F6293" s="748" t="s">
        <v>17153</v>
      </c>
      <c r="G6293" s="749" t="s">
        <v>17154</v>
      </c>
      <c r="H6293" s="754" t="s">
        <v>918</v>
      </c>
      <c r="I6293" s="753" t="s">
        <v>16447</v>
      </c>
      <c r="J6293" s="752" t="s">
        <v>16448</v>
      </c>
      <c r="K6293" s="762">
        <v>1</v>
      </c>
      <c r="L6293" s="762">
        <v>2</v>
      </c>
      <c r="M6293" s="763">
        <v>3886.53</v>
      </c>
      <c r="N6293" s="762">
        <v>0</v>
      </c>
      <c r="O6293" s="762">
        <v>6</v>
      </c>
      <c r="P6293" s="763">
        <v>11771.96</v>
      </c>
      <c r="Q6293" s="762">
        <v>3</v>
      </c>
      <c r="R6293" s="762">
        <v>12</v>
      </c>
    </row>
    <row r="6294" spans="1:18" s="28" customFormat="1" ht="24" x14ac:dyDescent="0.2">
      <c r="A6294" s="748" t="s">
        <v>16441</v>
      </c>
      <c r="B6294" s="748" t="s">
        <v>515</v>
      </c>
      <c r="C6294" s="748" t="s">
        <v>16442</v>
      </c>
      <c r="D6294" s="749" t="s">
        <v>16443</v>
      </c>
      <c r="E6294" s="750">
        <v>2000</v>
      </c>
      <c r="F6294" s="748" t="s">
        <v>17155</v>
      </c>
      <c r="G6294" s="749" t="s">
        <v>17156</v>
      </c>
      <c r="H6294" s="749" t="s">
        <v>571</v>
      </c>
      <c r="I6294" s="751" t="s">
        <v>16447</v>
      </c>
      <c r="J6294" s="752" t="s">
        <v>16447</v>
      </c>
      <c r="K6294" s="762">
        <v>0</v>
      </c>
      <c r="L6294" s="762">
        <v>12</v>
      </c>
      <c r="M6294" s="763">
        <v>26760</v>
      </c>
      <c r="N6294" s="762">
        <v>0</v>
      </c>
      <c r="O6294" s="762">
        <v>6</v>
      </c>
      <c r="P6294" s="763">
        <v>13080</v>
      </c>
      <c r="Q6294" s="762">
        <v>0</v>
      </c>
      <c r="R6294" s="762">
        <v>12</v>
      </c>
    </row>
    <row r="6295" spans="1:18" s="28" customFormat="1" ht="24" x14ac:dyDescent="0.2">
      <c r="A6295" s="748" t="s">
        <v>16441</v>
      </c>
      <c r="B6295" s="748" t="s">
        <v>515</v>
      </c>
      <c r="C6295" s="748" t="s">
        <v>16442</v>
      </c>
      <c r="D6295" s="749" t="s">
        <v>16443</v>
      </c>
      <c r="E6295" s="750">
        <v>2000</v>
      </c>
      <c r="F6295" s="748" t="s">
        <v>17157</v>
      </c>
      <c r="G6295" s="749" t="s">
        <v>17158</v>
      </c>
      <c r="H6295" s="749" t="s">
        <v>16451</v>
      </c>
      <c r="I6295" s="751" t="s">
        <v>520</v>
      </c>
      <c r="J6295" s="752" t="s">
        <v>686</v>
      </c>
      <c r="K6295" s="762">
        <v>0</v>
      </c>
      <c r="L6295" s="762">
        <v>12</v>
      </c>
      <c r="M6295" s="763">
        <v>26760</v>
      </c>
      <c r="N6295" s="762">
        <v>0</v>
      </c>
      <c r="O6295" s="762">
        <v>6</v>
      </c>
      <c r="P6295" s="763">
        <v>13080</v>
      </c>
      <c r="Q6295" s="762">
        <v>0</v>
      </c>
      <c r="R6295" s="762">
        <v>12</v>
      </c>
    </row>
    <row r="6296" spans="1:18" s="28" customFormat="1" ht="24" x14ac:dyDescent="0.2">
      <c r="A6296" s="748" t="s">
        <v>16441</v>
      </c>
      <c r="B6296" s="748" t="s">
        <v>515</v>
      </c>
      <c r="C6296" s="748" t="s">
        <v>16442</v>
      </c>
      <c r="D6296" s="749" t="s">
        <v>814</v>
      </c>
      <c r="E6296" s="750">
        <v>10000</v>
      </c>
      <c r="F6296" s="748" t="s">
        <v>17159</v>
      </c>
      <c r="G6296" s="749" t="s">
        <v>17160</v>
      </c>
      <c r="H6296" s="749" t="s">
        <v>16516</v>
      </c>
      <c r="I6296" s="753" t="s">
        <v>520</v>
      </c>
      <c r="J6296" s="752" t="s">
        <v>528</v>
      </c>
      <c r="K6296" s="762">
        <v>0</v>
      </c>
      <c r="L6296" s="762">
        <v>12</v>
      </c>
      <c r="M6296" s="763">
        <v>123213.60000000002</v>
      </c>
      <c r="N6296" s="762">
        <v>0</v>
      </c>
      <c r="O6296" s="762">
        <v>6</v>
      </c>
      <c r="P6296" s="763">
        <v>61200.600000000006</v>
      </c>
      <c r="Q6296" s="762">
        <v>0</v>
      </c>
      <c r="R6296" s="762">
        <v>12</v>
      </c>
    </row>
    <row r="6297" spans="1:18" s="28" customFormat="1" ht="24" x14ac:dyDescent="0.2">
      <c r="A6297" s="748" t="s">
        <v>16441</v>
      </c>
      <c r="B6297" s="748" t="s">
        <v>515</v>
      </c>
      <c r="C6297" s="748" t="s">
        <v>16442</v>
      </c>
      <c r="D6297" s="749" t="s">
        <v>16487</v>
      </c>
      <c r="E6297" s="750">
        <v>1800</v>
      </c>
      <c r="F6297" s="748" t="s">
        <v>17161</v>
      </c>
      <c r="G6297" s="749" t="s">
        <v>17162</v>
      </c>
      <c r="H6297" s="754" t="s">
        <v>571</v>
      </c>
      <c r="I6297" s="753" t="s">
        <v>16447</v>
      </c>
      <c r="J6297" s="752" t="s">
        <v>16447</v>
      </c>
      <c r="K6297" s="762">
        <v>1</v>
      </c>
      <c r="L6297" s="762">
        <v>2</v>
      </c>
      <c r="M6297" s="763">
        <v>3886.5299999999997</v>
      </c>
      <c r="N6297" s="762">
        <v>0</v>
      </c>
      <c r="O6297" s="762">
        <v>6</v>
      </c>
      <c r="P6297" s="763">
        <v>11558.759999999998</v>
      </c>
      <c r="Q6297" s="762">
        <v>3</v>
      </c>
      <c r="R6297" s="762">
        <v>12</v>
      </c>
    </row>
    <row r="6298" spans="1:18" s="28" customFormat="1" ht="24" x14ac:dyDescent="0.2">
      <c r="A6298" s="748" t="s">
        <v>16441</v>
      </c>
      <c r="B6298" s="748" t="s">
        <v>515</v>
      </c>
      <c r="C6298" s="748" t="s">
        <v>16442</v>
      </c>
      <c r="D6298" s="749" t="s">
        <v>16443</v>
      </c>
      <c r="E6298" s="750">
        <v>2000</v>
      </c>
      <c r="F6298" s="748" t="s">
        <v>17163</v>
      </c>
      <c r="G6298" s="749" t="s">
        <v>17164</v>
      </c>
      <c r="H6298" s="754" t="s">
        <v>16904</v>
      </c>
      <c r="I6298" s="753" t="s">
        <v>16905</v>
      </c>
      <c r="J6298" s="752" t="s">
        <v>528</v>
      </c>
      <c r="K6298" s="762">
        <v>0</v>
      </c>
      <c r="L6298" s="762">
        <v>12</v>
      </c>
      <c r="M6298" s="763">
        <v>26760</v>
      </c>
      <c r="N6298" s="762">
        <v>0</v>
      </c>
      <c r="O6298" s="762">
        <v>6</v>
      </c>
      <c r="P6298" s="763">
        <v>13146.67</v>
      </c>
      <c r="Q6298" s="762">
        <v>0</v>
      </c>
      <c r="R6298" s="762">
        <v>12</v>
      </c>
    </row>
    <row r="6299" spans="1:18" s="28" customFormat="1" ht="48" x14ac:dyDescent="0.2">
      <c r="A6299" s="748" t="s">
        <v>16441</v>
      </c>
      <c r="B6299" s="748" t="s">
        <v>515</v>
      </c>
      <c r="C6299" s="748" t="s">
        <v>16442</v>
      </c>
      <c r="D6299" s="749" t="s">
        <v>16443</v>
      </c>
      <c r="E6299" s="750">
        <v>2000</v>
      </c>
      <c r="F6299" s="748" t="s">
        <v>17165</v>
      </c>
      <c r="G6299" s="749" t="s">
        <v>17166</v>
      </c>
      <c r="H6299" s="749" t="s">
        <v>17167</v>
      </c>
      <c r="I6299" s="753" t="s">
        <v>16905</v>
      </c>
      <c r="J6299" s="752" t="s">
        <v>528</v>
      </c>
      <c r="K6299" s="762">
        <v>0</v>
      </c>
      <c r="L6299" s="762">
        <v>2</v>
      </c>
      <c r="M6299" s="763">
        <v>4390.47</v>
      </c>
      <c r="N6299" s="762">
        <v>0</v>
      </c>
      <c r="O6299" s="762">
        <v>0</v>
      </c>
      <c r="P6299" s="763">
        <v>0</v>
      </c>
      <c r="Q6299" s="762">
        <v>0</v>
      </c>
      <c r="R6299" s="762">
        <v>12</v>
      </c>
    </row>
    <row r="6300" spans="1:18" s="28" customFormat="1" ht="48" x14ac:dyDescent="0.2">
      <c r="A6300" s="748" t="s">
        <v>16441</v>
      </c>
      <c r="B6300" s="748" t="s">
        <v>515</v>
      </c>
      <c r="C6300" s="748" t="s">
        <v>16442</v>
      </c>
      <c r="D6300" s="749" t="s">
        <v>16443</v>
      </c>
      <c r="E6300" s="750">
        <v>2000</v>
      </c>
      <c r="F6300" s="748" t="s">
        <v>17168</v>
      </c>
      <c r="G6300" s="749" t="s">
        <v>17169</v>
      </c>
      <c r="H6300" s="749" t="s">
        <v>624</v>
      </c>
      <c r="I6300" s="751" t="s">
        <v>16447</v>
      </c>
      <c r="J6300" s="752" t="s">
        <v>16448</v>
      </c>
      <c r="K6300" s="762">
        <v>0</v>
      </c>
      <c r="L6300" s="762">
        <v>12</v>
      </c>
      <c r="M6300" s="763">
        <v>26305.989999999998</v>
      </c>
      <c r="N6300" s="762">
        <v>0</v>
      </c>
      <c r="O6300" s="762">
        <v>6</v>
      </c>
      <c r="P6300" s="763">
        <v>12558.41</v>
      </c>
      <c r="Q6300" s="762">
        <v>0</v>
      </c>
      <c r="R6300" s="762">
        <v>12</v>
      </c>
    </row>
    <row r="6301" spans="1:18" s="28" customFormat="1" ht="36" x14ac:dyDescent="0.2">
      <c r="A6301" s="748" t="s">
        <v>16441</v>
      </c>
      <c r="B6301" s="748" t="s">
        <v>515</v>
      </c>
      <c r="C6301" s="748" t="s">
        <v>16442</v>
      </c>
      <c r="D6301" s="749" t="s">
        <v>17170</v>
      </c>
      <c r="E6301" s="750">
        <v>4000</v>
      </c>
      <c r="F6301" s="748" t="s">
        <v>17171</v>
      </c>
      <c r="G6301" s="749" t="s">
        <v>17172</v>
      </c>
      <c r="H6301" s="749" t="s">
        <v>17173</v>
      </c>
      <c r="I6301" s="753" t="s">
        <v>16447</v>
      </c>
      <c r="J6301" s="752" t="s">
        <v>16448</v>
      </c>
      <c r="K6301" s="762">
        <v>0</v>
      </c>
      <c r="L6301" s="762">
        <v>12</v>
      </c>
      <c r="M6301" s="763">
        <v>51213.600000000013</v>
      </c>
      <c r="N6301" s="762">
        <v>0</v>
      </c>
      <c r="O6301" s="762">
        <v>6</v>
      </c>
      <c r="P6301" s="763">
        <v>25200.6</v>
      </c>
      <c r="Q6301" s="762">
        <v>0</v>
      </c>
      <c r="R6301" s="762">
        <v>12</v>
      </c>
    </row>
    <row r="6302" spans="1:18" s="28" customFormat="1" ht="36" x14ac:dyDescent="0.2">
      <c r="A6302" s="748" t="s">
        <v>16441</v>
      </c>
      <c r="B6302" s="748" t="s">
        <v>515</v>
      </c>
      <c r="C6302" s="748" t="s">
        <v>16442</v>
      </c>
      <c r="D6302" s="749" t="s">
        <v>16443</v>
      </c>
      <c r="E6302" s="750">
        <v>2000</v>
      </c>
      <c r="F6302" s="748" t="s">
        <v>17174</v>
      </c>
      <c r="G6302" s="749" t="s">
        <v>17175</v>
      </c>
      <c r="H6302" s="754" t="s">
        <v>576</v>
      </c>
      <c r="I6302" s="753" t="s">
        <v>520</v>
      </c>
      <c r="J6302" s="752" t="s">
        <v>16447</v>
      </c>
      <c r="K6302" s="762">
        <v>0</v>
      </c>
      <c r="L6302" s="762">
        <v>4</v>
      </c>
      <c r="M6302" s="763">
        <v>8720</v>
      </c>
      <c r="N6302" s="762">
        <v>0</v>
      </c>
      <c r="O6302" s="762">
        <v>0</v>
      </c>
      <c r="P6302" s="763">
        <v>0</v>
      </c>
      <c r="Q6302" s="762">
        <v>0</v>
      </c>
      <c r="R6302" s="762">
        <v>12</v>
      </c>
    </row>
    <row r="6303" spans="1:18" s="28" customFormat="1" ht="24" x14ac:dyDescent="0.2">
      <c r="A6303" s="748" t="s">
        <v>16441</v>
      </c>
      <c r="B6303" s="748" t="s">
        <v>515</v>
      </c>
      <c r="C6303" s="748" t="s">
        <v>16442</v>
      </c>
      <c r="D6303" s="749" t="s">
        <v>16972</v>
      </c>
      <c r="E6303" s="750">
        <v>8000</v>
      </c>
      <c r="F6303" s="748" t="s">
        <v>17176</v>
      </c>
      <c r="G6303" s="749" t="s">
        <v>17177</v>
      </c>
      <c r="H6303" s="749" t="s">
        <v>16516</v>
      </c>
      <c r="I6303" s="751" t="s">
        <v>520</v>
      </c>
      <c r="J6303" s="752" t="s">
        <v>528</v>
      </c>
      <c r="K6303" s="762">
        <v>0</v>
      </c>
      <c r="L6303" s="762">
        <v>12</v>
      </c>
      <c r="M6303" s="763">
        <v>98946.930000000022</v>
      </c>
      <c r="N6303" s="762">
        <v>0</v>
      </c>
      <c r="O6303" s="762">
        <v>6</v>
      </c>
      <c r="P6303" s="763">
        <v>49220.82</v>
      </c>
      <c r="Q6303" s="762">
        <v>0</v>
      </c>
      <c r="R6303" s="762">
        <v>12</v>
      </c>
    </row>
    <row r="6304" spans="1:18" s="28" customFormat="1" ht="48" x14ac:dyDescent="0.2">
      <c r="A6304" s="748" t="s">
        <v>16441</v>
      </c>
      <c r="B6304" s="748" t="s">
        <v>515</v>
      </c>
      <c r="C6304" s="748" t="s">
        <v>16442</v>
      </c>
      <c r="D6304" s="749" t="s">
        <v>558</v>
      </c>
      <c r="E6304" s="750">
        <v>3500</v>
      </c>
      <c r="F6304" s="748" t="s">
        <v>17178</v>
      </c>
      <c r="G6304" s="749" t="s">
        <v>17179</v>
      </c>
      <c r="H6304" s="749" t="s">
        <v>17180</v>
      </c>
      <c r="I6304" s="753" t="s">
        <v>16905</v>
      </c>
      <c r="J6304" s="752" t="s">
        <v>528</v>
      </c>
      <c r="K6304" s="762">
        <v>0</v>
      </c>
      <c r="L6304" s="762">
        <v>12</v>
      </c>
      <c r="M6304" s="763">
        <v>45213.600000000006</v>
      </c>
      <c r="N6304" s="762">
        <v>0</v>
      </c>
      <c r="O6304" s="762">
        <v>6</v>
      </c>
      <c r="P6304" s="763">
        <v>22200.6</v>
      </c>
      <c r="Q6304" s="762">
        <v>0</v>
      </c>
      <c r="R6304" s="762">
        <v>12</v>
      </c>
    </row>
    <row r="6305" spans="1:18" s="28" customFormat="1" ht="24" x14ac:dyDescent="0.2">
      <c r="A6305" s="748" t="s">
        <v>16441</v>
      </c>
      <c r="B6305" s="748" t="s">
        <v>515</v>
      </c>
      <c r="C6305" s="748" t="s">
        <v>16442</v>
      </c>
      <c r="D6305" s="749" t="s">
        <v>2493</v>
      </c>
      <c r="E6305" s="750">
        <v>7000</v>
      </c>
      <c r="F6305" s="748" t="s">
        <v>17181</v>
      </c>
      <c r="G6305" s="749" t="s">
        <v>17182</v>
      </c>
      <c r="H6305" s="749" t="s">
        <v>16516</v>
      </c>
      <c r="I6305" s="753" t="s">
        <v>520</v>
      </c>
      <c r="J6305" s="752" t="s">
        <v>528</v>
      </c>
      <c r="K6305" s="762">
        <v>0</v>
      </c>
      <c r="L6305" s="762">
        <v>12</v>
      </c>
      <c r="M6305" s="763">
        <v>87213.60000000002</v>
      </c>
      <c r="N6305" s="762">
        <v>0</v>
      </c>
      <c r="O6305" s="762">
        <v>6</v>
      </c>
      <c r="P6305" s="763">
        <v>43200.600000000006</v>
      </c>
      <c r="Q6305" s="762">
        <v>0</v>
      </c>
      <c r="R6305" s="762">
        <v>12</v>
      </c>
    </row>
    <row r="6306" spans="1:18" s="28" customFormat="1" ht="24" x14ac:dyDescent="0.2">
      <c r="A6306" s="748" t="s">
        <v>16441</v>
      </c>
      <c r="B6306" s="748" t="s">
        <v>515</v>
      </c>
      <c r="C6306" s="748" t="s">
        <v>16442</v>
      </c>
      <c r="D6306" s="749" t="s">
        <v>16472</v>
      </c>
      <c r="E6306" s="750">
        <v>1500</v>
      </c>
      <c r="F6306" s="748" t="s">
        <v>17183</v>
      </c>
      <c r="G6306" s="749" t="s">
        <v>17184</v>
      </c>
      <c r="H6306" s="754" t="s">
        <v>571</v>
      </c>
      <c r="I6306" s="753" t="s">
        <v>16447</v>
      </c>
      <c r="J6306" s="752" t="s">
        <v>16447</v>
      </c>
      <c r="K6306" s="762">
        <v>0</v>
      </c>
      <c r="L6306" s="762">
        <v>12</v>
      </c>
      <c r="M6306" s="763">
        <v>20220</v>
      </c>
      <c r="N6306" s="762">
        <v>0</v>
      </c>
      <c r="O6306" s="762">
        <v>6</v>
      </c>
      <c r="P6306" s="763">
        <v>9810</v>
      </c>
      <c r="Q6306" s="762">
        <v>0</v>
      </c>
      <c r="R6306" s="762">
        <v>12</v>
      </c>
    </row>
    <row r="6307" spans="1:18" s="28" customFormat="1" ht="24" x14ac:dyDescent="0.2">
      <c r="A6307" s="748" t="s">
        <v>16441</v>
      </c>
      <c r="B6307" s="748" t="s">
        <v>515</v>
      </c>
      <c r="C6307" s="748" t="s">
        <v>16442</v>
      </c>
      <c r="D6307" s="749" t="s">
        <v>17030</v>
      </c>
      <c r="E6307" s="750">
        <v>3500</v>
      </c>
      <c r="F6307" s="748" t="s">
        <v>17185</v>
      </c>
      <c r="G6307" s="749" t="s">
        <v>17186</v>
      </c>
      <c r="H6307" s="754" t="s">
        <v>571</v>
      </c>
      <c r="I6307" s="753" t="s">
        <v>16447</v>
      </c>
      <c r="J6307" s="752" t="s">
        <v>16447</v>
      </c>
      <c r="K6307" s="762">
        <v>0</v>
      </c>
      <c r="L6307" s="762">
        <v>12</v>
      </c>
      <c r="M6307" s="763">
        <v>45213.600000000006</v>
      </c>
      <c r="N6307" s="762">
        <v>0</v>
      </c>
      <c r="O6307" s="762">
        <v>6</v>
      </c>
      <c r="P6307" s="763">
        <v>22200.6</v>
      </c>
      <c r="Q6307" s="762">
        <v>0</v>
      </c>
      <c r="R6307" s="762">
        <v>12</v>
      </c>
    </row>
    <row r="6308" spans="1:18" s="28" customFormat="1" ht="48" x14ac:dyDescent="0.2">
      <c r="A6308" s="748" t="s">
        <v>16441</v>
      </c>
      <c r="B6308" s="748" t="s">
        <v>515</v>
      </c>
      <c r="C6308" s="748" t="s">
        <v>16442</v>
      </c>
      <c r="D6308" s="749" t="s">
        <v>16443</v>
      </c>
      <c r="E6308" s="750">
        <v>2000</v>
      </c>
      <c r="F6308" s="748" t="s">
        <v>17187</v>
      </c>
      <c r="G6308" s="749" t="s">
        <v>17188</v>
      </c>
      <c r="H6308" s="749" t="s">
        <v>17189</v>
      </c>
      <c r="I6308" s="751" t="s">
        <v>520</v>
      </c>
      <c r="J6308" s="752" t="s">
        <v>16447</v>
      </c>
      <c r="K6308" s="762">
        <v>1</v>
      </c>
      <c r="L6308" s="762">
        <v>4</v>
      </c>
      <c r="M6308" s="763">
        <v>8698.4700000000012</v>
      </c>
      <c r="N6308" s="762">
        <v>1</v>
      </c>
      <c r="O6308" s="762">
        <v>2</v>
      </c>
      <c r="P6308" s="763">
        <v>3778.67</v>
      </c>
      <c r="Q6308" s="762">
        <v>3</v>
      </c>
      <c r="R6308" s="762">
        <v>12</v>
      </c>
    </row>
    <row r="6309" spans="1:18" s="28" customFormat="1" ht="36" x14ac:dyDescent="0.2">
      <c r="A6309" s="748" t="s">
        <v>16441</v>
      </c>
      <c r="B6309" s="748" t="s">
        <v>515</v>
      </c>
      <c r="C6309" s="748" t="s">
        <v>16442</v>
      </c>
      <c r="D6309" s="749" t="s">
        <v>16657</v>
      </c>
      <c r="E6309" s="750">
        <v>10000</v>
      </c>
      <c r="F6309" s="748" t="s">
        <v>17190</v>
      </c>
      <c r="G6309" s="749" t="s">
        <v>17191</v>
      </c>
      <c r="H6309" s="749" t="s">
        <v>16580</v>
      </c>
      <c r="I6309" s="751" t="s">
        <v>520</v>
      </c>
      <c r="J6309" s="752" t="s">
        <v>528</v>
      </c>
      <c r="K6309" s="762">
        <v>1</v>
      </c>
      <c r="L6309" s="762">
        <v>2</v>
      </c>
      <c r="M6309" s="763">
        <v>17168.939999999999</v>
      </c>
      <c r="N6309" s="762">
        <v>0</v>
      </c>
      <c r="O6309" s="762">
        <v>6</v>
      </c>
      <c r="P6309" s="763">
        <v>61200.600000000006</v>
      </c>
      <c r="Q6309" s="762">
        <v>3</v>
      </c>
      <c r="R6309" s="762">
        <v>12</v>
      </c>
    </row>
    <row r="6310" spans="1:18" s="28" customFormat="1" ht="48" x14ac:dyDescent="0.2">
      <c r="A6310" s="748" t="s">
        <v>16441</v>
      </c>
      <c r="B6310" s="748" t="s">
        <v>515</v>
      </c>
      <c r="C6310" s="748" t="s">
        <v>16442</v>
      </c>
      <c r="D6310" s="749" t="s">
        <v>17192</v>
      </c>
      <c r="E6310" s="750">
        <v>3000</v>
      </c>
      <c r="F6310" s="748" t="s">
        <v>17193</v>
      </c>
      <c r="G6310" s="749" t="s">
        <v>17194</v>
      </c>
      <c r="H6310" s="749" t="s">
        <v>624</v>
      </c>
      <c r="I6310" s="753" t="s">
        <v>16447</v>
      </c>
      <c r="J6310" s="752" t="s">
        <v>16448</v>
      </c>
      <c r="K6310" s="762">
        <v>0</v>
      </c>
      <c r="L6310" s="762">
        <v>12</v>
      </c>
      <c r="M6310" s="763">
        <v>39213.600000000006</v>
      </c>
      <c r="N6310" s="762">
        <v>0</v>
      </c>
      <c r="O6310" s="762">
        <v>6</v>
      </c>
      <c r="P6310" s="763">
        <v>19200.599999999999</v>
      </c>
      <c r="Q6310" s="762">
        <v>0</v>
      </c>
      <c r="R6310" s="762">
        <v>12</v>
      </c>
    </row>
    <row r="6311" spans="1:18" s="28" customFormat="1" ht="48" x14ac:dyDescent="0.2">
      <c r="A6311" s="748" t="s">
        <v>16441</v>
      </c>
      <c r="B6311" s="748" t="s">
        <v>515</v>
      </c>
      <c r="C6311" s="748" t="s">
        <v>16442</v>
      </c>
      <c r="D6311" s="749" t="s">
        <v>17195</v>
      </c>
      <c r="E6311" s="750">
        <v>14000</v>
      </c>
      <c r="F6311" s="748" t="s">
        <v>17196</v>
      </c>
      <c r="G6311" s="749" t="s">
        <v>15057</v>
      </c>
      <c r="H6311" s="754" t="s">
        <v>16466</v>
      </c>
      <c r="I6311" s="753" t="s">
        <v>520</v>
      </c>
      <c r="J6311" s="752" t="s">
        <v>528</v>
      </c>
      <c r="K6311" s="762">
        <v>1</v>
      </c>
      <c r="L6311" s="762">
        <v>1</v>
      </c>
      <c r="M6311" s="763">
        <v>19857.8</v>
      </c>
      <c r="N6311" s="762">
        <v>0</v>
      </c>
      <c r="O6311" s="762">
        <v>6</v>
      </c>
      <c r="P6311" s="763">
        <v>85200.6</v>
      </c>
      <c r="Q6311" s="762">
        <v>0</v>
      </c>
      <c r="R6311" s="762">
        <v>12</v>
      </c>
    </row>
    <row r="6312" spans="1:18" s="28" customFormat="1" ht="48" x14ac:dyDescent="0.2">
      <c r="A6312" s="748" t="s">
        <v>16441</v>
      </c>
      <c r="B6312" s="748" t="s">
        <v>515</v>
      </c>
      <c r="C6312" s="748" t="s">
        <v>16442</v>
      </c>
      <c r="D6312" s="749" t="s">
        <v>16443</v>
      </c>
      <c r="E6312" s="750">
        <v>2000</v>
      </c>
      <c r="F6312" s="748" t="s">
        <v>17197</v>
      </c>
      <c r="G6312" s="749" t="s">
        <v>17198</v>
      </c>
      <c r="H6312" s="749" t="s">
        <v>16521</v>
      </c>
      <c r="I6312" s="751" t="s">
        <v>16447</v>
      </c>
      <c r="J6312" s="752" t="s">
        <v>16448</v>
      </c>
      <c r="K6312" s="762">
        <v>0</v>
      </c>
      <c r="L6312" s="762">
        <v>12</v>
      </c>
      <c r="M6312" s="763">
        <v>26463.32</v>
      </c>
      <c r="N6312" s="762">
        <v>0</v>
      </c>
      <c r="O6312" s="762">
        <v>6</v>
      </c>
      <c r="P6312" s="763">
        <v>13062</v>
      </c>
      <c r="Q6312" s="762">
        <v>0</v>
      </c>
      <c r="R6312" s="762">
        <v>12</v>
      </c>
    </row>
    <row r="6313" spans="1:18" s="28" customFormat="1" ht="24" x14ac:dyDescent="0.2">
      <c r="A6313" s="748" t="s">
        <v>16441</v>
      </c>
      <c r="B6313" s="748" t="s">
        <v>515</v>
      </c>
      <c r="C6313" s="748" t="s">
        <v>16442</v>
      </c>
      <c r="D6313" s="749" t="s">
        <v>1112</v>
      </c>
      <c r="E6313" s="750">
        <v>2500</v>
      </c>
      <c r="F6313" s="748" t="s">
        <v>17199</v>
      </c>
      <c r="G6313" s="749" t="s">
        <v>17200</v>
      </c>
      <c r="H6313" s="754" t="s">
        <v>17002</v>
      </c>
      <c r="I6313" s="753" t="s">
        <v>16905</v>
      </c>
      <c r="J6313" s="752" t="s">
        <v>528</v>
      </c>
      <c r="K6313" s="762">
        <v>0</v>
      </c>
      <c r="L6313" s="762">
        <v>12</v>
      </c>
      <c r="M6313" s="763">
        <v>33213.599999999999</v>
      </c>
      <c r="N6313" s="762">
        <v>0</v>
      </c>
      <c r="O6313" s="762">
        <v>6</v>
      </c>
      <c r="P6313" s="763">
        <v>16195.2</v>
      </c>
      <c r="Q6313" s="762">
        <v>0</v>
      </c>
      <c r="R6313" s="762">
        <v>12</v>
      </c>
    </row>
    <row r="6314" spans="1:18" s="28" customFormat="1" ht="48" x14ac:dyDescent="0.2">
      <c r="A6314" s="748" t="s">
        <v>16441</v>
      </c>
      <c r="B6314" s="748" t="s">
        <v>515</v>
      </c>
      <c r="C6314" s="748" t="s">
        <v>16442</v>
      </c>
      <c r="D6314" s="749" t="s">
        <v>17201</v>
      </c>
      <c r="E6314" s="750">
        <v>14000</v>
      </c>
      <c r="F6314" s="748" t="s">
        <v>17202</v>
      </c>
      <c r="G6314" s="749" t="s">
        <v>17203</v>
      </c>
      <c r="H6314" s="749" t="s">
        <v>2044</v>
      </c>
      <c r="I6314" s="753" t="s">
        <v>520</v>
      </c>
      <c r="J6314" s="752" t="s">
        <v>16447</v>
      </c>
      <c r="K6314" s="762">
        <v>0</v>
      </c>
      <c r="L6314" s="762">
        <v>4</v>
      </c>
      <c r="M6314" s="763">
        <v>45196.729999999996</v>
      </c>
      <c r="N6314" s="762">
        <v>0</v>
      </c>
      <c r="O6314" s="762">
        <v>0</v>
      </c>
      <c r="P6314" s="763">
        <v>0</v>
      </c>
      <c r="Q6314" s="762">
        <v>0</v>
      </c>
      <c r="R6314" s="762">
        <v>12</v>
      </c>
    </row>
    <row r="6315" spans="1:18" s="28" customFormat="1" ht="24" x14ac:dyDescent="0.2">
      <c r="A6315" s="748" t="s">
        <v>16441</v>
      </c>
      <c r="B6315" s="748" t="s">
        <v>515</v>
      </c>
      <c r="C6315" s="748" t="s">
        <v>16442</v>
      </c>
      <c r="D6315" s="749" t="s">
        <v>16443</v>
      </c>
      <c r="E6315" s="750">
        <v>2000</v>
      </c>
      <c r="F6315" s="748" t="s">
        <v>17204</v>
      </c>
      <c r="G6315" s="749" t="s">
        <v>17205</v>
      </c>
      <c r="H6315" s="754" t="s">
        <v>16451</v>
      </c>
      <c r="I6315" s="753" t="s">
        <v>520</v>
      </c>
      <c r="J6315" s="752" t="s">
        <v>686</v>
      </c>
      <c r="K6315" s="762">
        <v>0</v>
      </c>
      <c r="L6315" s="762">
        <v>12</v>
      </c>
      <c r="M6315" s="763">
        <v>20185.7</v>
      </c>
      <c r="N6315" s="762">
        <v>0</v>
      </c>
      <c r="O6315" s="762">
        <v>6</v>
      </c>
      <c r="P6315" s="763">
        <v>6892.91</v>
      </c>
      <c r="Q6315" s="762">
        <v>0</v>
      </c>
      <c r="R6315" s="762">
        <v>12</v>
      </c>
    </row>
    <row r="6316" spans="1:18" s="28" customFormat="1" ht="36" x14ac:dyDescent="0.2">
      <c r="A6316" s="748" t="s">
        <v>16441</v>
      </c>
      <c r="B6316" s="748" t="s">
        <v>515</v>
      </c>
      <c r="C6316" s="748" t="s">
        <v>16442</v>
      </c>
      <c r="D6316" s="749" t="s">
        <v>16443</v>
      </c>
      <c r="E6316" s="750">
        <v>2000</v>
      </c>
      <c r="F6316" s="748" t="s">
        <v>17206</v>
      </c>
      <c r="G6316" s="749" t="s">
        <v>17207</v>
      </c>
      <c r="H6316" s="754" t="s">
        <v>16462</v>
      </c>
      <c r="I6316" s="753" t="s">
        <v>16447</v>
      </c>
      <c r="J6316" s="752" t="s">
        <v>16447</v>
      </c>
      <c r="K6316" s="762">
        <v>0</v>
      </c>
      <c r="L6316" s="762">
        <v>12</v>
      </c>
      <c r="M6316" s="763">
        <v>26687.33</v>
      </c>
      <c r="N6316" s="762">
        <v>0</v>
      </c>
      <c r="O6316" s="762">
        <v>6</v>
      </c>
      <c r="P6316" s="763">
        <v>13007.33</v>
      </c>
      <c r="Q6316" s="762">
        <v>0</v>
      </c>
      <c r="R6316" s="762">
        <v>12</v>
      </c>
    </row>
    <row r="6317" spans="1:18" s="28" customFormat="1" ht="24" x14ac:dyDescent="0.2">
      <c r="A6317" s="748" t="s">
        <v>16441</v>
      </c>
      <c r="B6317" s="748" t="s">
        <v>515</v>
      </c>
      <c r="C6317" s="748" t="s">
        <v>16442</v>
      </c>
      <c r="D6317" s="749" t="s">
        <v>17208</v>
      </c>
      <c r="E6317" s="750">
        <v>12000</v>
      </c>
      <c r="F6317" s="748" t="s">
        <v>17209</v>
      </c>
      <c r="G6317" s="749" t="s">
        <v>17210</v>
      </c>
      <c r="H6317" s="749" t="s">
        <v>16860</v>
      </c>
      <c r="I6317" s="751" t="s">
        <v>520</v>
      </c>
      <c r="J6317" s="752" t="s">
        <v>528</v>
      </c>
      <c r="K6317" s="762">
        <v>0</v>
      </c>
      <c r="L6317" s="762">
        <v>12</v>
      </c>
      <c r="M6317" s="763">
        <v>147213.6</v>
      </c>
      <c r="N6317" s="762">
        <v>0</v>
      </c>
      <c r="O6317" s="762">
        <v>6</v>
      </c>
      <c r="P6317" s="763">
        <v>73200.600000000006</v>
      </c>
      <c r="Q6317" s="762">
        <v>0</v>
      </c>
      <c r="R6317" s="762">
        <v>12</v>
      </c>
    </row>
    <row r="6318" spans="1:18" s="28" customFormat="1" ht="36" x14ac:dyDescent="0.2">
      <c r="A6318" s="748" t="s">
        <v>16441</v>
      </c>
      <c r="B6318" s="748" t="s">
        <v>515</v>
      </c>
      <c r="C6318" s="748" t="s">
        <v>16442</v>
      </c>
      <c r="D6318" s="749" t="s">
        <v>16443</v>
      </c>
      <c r="E6318" s="750">
        <v>2000</v>
      </c>
      <c r="F6318" s="748" t="s">
        <v>17211</v>
      </c>
      <c r="G6318" s="749" t="s">
        <v>17212</v>
      </c>
      <c r="H6318" s="749" t="s">
        <v>4184</v>
      </c>
      <c r="I6318" s="751" t="s">
        <v>520</v>
      </c>
      <c r="J6318" s="752" t="s">
        <v>528</v>
      </c>
      <c r="K6318" s="762">
        <v>0</v>
      </c>
      <c r="L6318" s="762">
        <v>12</v>
      </c>
      <c r="M6318" s="763">
        <v>26760</v>
      </c>
      <c r="N6318" s="762">
        <v>0</v>
      </c>
      <c r="O6318" s="762">
        <v>6</v>
      </c>
      <c r="P6318" s="763">
        <v>13080</v>
      </c>
      <c r="Q6318" s="762">
        <v>0</v>
      </c>
      <c r="R6318" s="762">
        <v>12</v>
      </c>
    </row>
    <row r="6319" spans="1:18" s="28" customFormat="1" ht="24" x14ac:dyDescent="0.2">
      <c r="A6319" s="748" t="s">
        <v>16441</v>
      </c>
      <c r="B6319" s="748" t="s">
        <v>515</v>
      </c>
      <c r="C6319" s="748" t="s">
        <v>16442</v>
      </c>
      <c r="D6319" s="749" t="s">
        <v>16443</v>
      </c>
      <c r="E6319" s="750">
        <v>2000</v>
      </c>
      <c r="F6319" s="748" t="s">
        <v>17213</v>
      </c>
      <c r="G6319" s="749" t="s">
        <v>17214</v>
      </c>
      <c r="H6319" s="749" t="s">
        <v>16584</v>
      </c>
      <c r="I6319" s="753" t="s">
        <v>520</v>
      </c>
      <c r="J6319" s="752" t="s">
        <v>528</v>
      </c>
      <c r="K6319" s="762">
        <v>0</v>
      </c>
      <c r="L6319" s="762">
        <v>12</v>
      </c>
      <c r="M6319" s="763">
        <v>26748</v>
      </c>
      <c r="N6319" s="762">
        <v>0</v>
      </c>
      <c r="O6319" s="762">
        <v>6</v>
      </c>
      <c r="P6319" s="763">
        <v>13079.18</v>
      </c>
      <c r="Q6319" s="762">
        <v>0</v>
      </c>
      <c r="R6319" s="762">
        <v>12</v>
      </c>
    </row>
    <row r="6320" spans="1:18" s="28" customFormat="1" ht="36" x14ac:dyDescent="0.2">
      <c r="A6320" s="748" t="s">
        <v>16441</v>
      </c>
      <c r="B6320" s="748" t="s">
        <v>515</v>
      </c>
      <c r="C6320" s="748" t="s">
        <v>16442</v>
      </c>
      <c r="D6320" s="749" t="s">
        <v>17215</v>
      </c>
      <c r="E6320" s="750">
        <v>12000</v>
      </c>
      <c r="F6320" s="748" t="s">
        <v>17216</v>
      </c>
      <c r="G6320" s="749" t="s">
        <v>17217</v>
      </c>
      <c r="H6320" s="754" t="s">
        <v>17218</v>
      </c>
      <c r="I6320" s="753" t="s">
        <v>520</v>
      </c>
      <c r="J6320" s="752" t="s">
        <v>528</v>
      </c>
      <c r="K6320" s="762">
        <v>0</v>
      </c>
      <c r="L6320" s="762">
        <v>12</v>
      </c>
      <c r="M6320" s="763">
        <v>147213.6</v>
      </c>
      <c r="N6320" s="762">
        <v>0</v>
      </c>
      <c r="O6320" s="762">
        <v>6</v>
      </c>
      <c r="P6320" s="763">
        <v>73200.600000000006</v>
      </c>
      <c r="Q6320" s="762">
        <v>0</v>
      </c>
      <c r="R6320" s="762">
        <v>12</v>
      </c>
    </row>
    <row r="6321" spans="1:18" s="28" customFormat="1" ht="48" x14ac:dyDescent="0.2">
      <c r="A6321" s="748" t="s">
        <v>16441</v>
      </c>
      <c r="B6321" s="748" t="s">
        <v>515</v>
      </c>
      <c r="C6321" s="748" t="s">
        <v>16442</v>
      </c>
      <c r="D6321" s="749" t="s">
        <v>16443</v>
      </c>
      <c r="E6321" s="750">
        <v>2000</v>
      </c>
      <c r="F6321" s="748" t="s">
        <v>17219</v>
      </c>
      <c r="G6321" s="749" t="s">
        <v>17220</v>
      </c>
      <c r="H6321" s="749" t="s">
        <v>624</v>
      </c>
      <c r="I6321" s="751" t="s">
        <v>16447</v>
      </c>
      <c r="J6321" s="752" t="s">
        <v>16448</v>
      </c>
      <c r="K6321" s="762">
        <v>0</v>
      </c>
      <c r="L6321" s="762">
        <v>12</v>
      </c>
      <c r="M6321" s="763">
        <v>26760</v>
      </c>
      <c r="N6321" s="762">
        <v>0</v>
      </c>
      <c r="O6321" s="762">
        <v>6</v>
      </c>
      <c r="P6321" s="763">
        <v>13080</v>
      </c>
      <c r="Q6321" s="762">
        <v>0</v>
      </c>
      <c r="R6321" s="762">
        <v>12</v>
      </c>
    </row>
    <row r="6322" spans="1:18" s="28" customFormat="1" ht="36" x14ac:dyDescent="0.2">
      <c r="A6322" s="748" t="s">
        <v>16441</v>
      </c>
      <c r="B6322" s="748" t="s">
        <v>515</v>
      </c>
      <c r="C6322" s="748" t="s">
        <v>16442</v>
      </c>
      <c r="D6322" s="749" t="s">
        <v>17221</v>
      </c>
      <c r="E6322" s="750">
        <v>15000</v>
      </c>
      <c r="F6322" s="748" t="s">
        <v>17222</v>
      </c>
      <c r="G6322" s="749" t="s">
        <v>17223</v>
      </c>
      <c r="H6322" s="749" t="s">
        <v>16459</v>
      </c>
      <c r="I6322" s="751" t="s">
        <v>520</v>
      </c>
      <c r="J6322" s="752" t="s">
        <v>686</v>
      </c>
      <c r="K6322" s="762">
        <v>0</v>
      </c>
      <c r="L6322" s="762">
        <v>12</v>
      </c>
      <c r="M6322" s="763">
        <v>183213.59999999998</v>
      </c>
      <c r="N6322" s="762">
        <v>0</v>
      </c>
      <c r="O6322" s="762">
        <v>6</v>
      </c>
      <c r="P6322" s="763">
        <v>91200.6</v>
      </c>
      <c r="Q6322" s="762">
        <v>0</v>
      </c>
      <c r="R6322" s="762">
        <v>12</v>
      </c>
    </row>
    <row r="6323" spans="1:18" s="28" customFormat="1" ht="24" x14ac:dyDescent="0.2">
      <c r="A6323" s="748" t="s">
        <v>16441</v>
      </c>
      <c r="B6323" s="748" t="s">
        <v>515</v>
      </c>
      <c r="C6323" s="748" t="s">
        <v>16442</v>
      </c>
      <c r="D6323" s="749" t="s">
        <v>17224</v>
      </c>
      <c r="E6323" s="750">
        <v>15000</v>
      </c>
      <c r="F6323" s="748" t="s">
        <v>17225</v>
      </c>
      <c r="G6323" s="749" t="s">
        <v>17226</v>
      </c>
      <c r="H6323" s="749" t="s">
        <v>16516</v>
      </c>
      <c r="I6323" s="753" t="s">
        <v>520</v>
      </c>
      <c r="J6323" s="752" t="s">
        <v>528</v>
      </c>
      <c r="K6323" s="762">
        <v>0</v>
      </c>
      <c r="L6323" s="762">
        <v>12</v>
      </c>
      <c r="M6323" s="763">
        <v>183213.59999999998</v>
      </c>
      <c r="N6323" s="762">
        <v>0</v>
      </c>
      <c r="O6323" s="762">
        <v>6</v>
      </c>
      <c r="P6323" s="763">
        <v>91200.6</v>
      </c>
      <c r="Q6323" s="762">
        <v>0</v>
      </c>
      <c r="R6323" s="762">
        <v>12</v>
      </c>
    </row>
    <row r="6324" spans="1:18" s="28" customFormat="1" ht="24" x14ac:dyDescent="0.2">
      <c r="A6324" s="748" t="s">
        <v>16441</v>
      </c>
      <c r="B6324" s="748" t="s">
        <v>515</v>
      </c>
      <c r="C6324" s="748" t="s">
        <v>16442</v>
      </c>
      <c r="D6324" s="749" t="s">
        <v>16472</v>
      </c>
      <c r="E6324" s="750">
        <v>1500</v>
      </c>
      <c r="F6324" s="748" t="s">
        <v>17227</v>
      </c>
      <c r="G6324" s="749" t="s">
        <v>17228</v>
      </c>
      <c r="H6324" s="754" t="s">
        <v>571</v>
      </c>
      <c r="I6324" s="753" t="s">
        <v>16447</v>
      </c>
      <c r="J6324" s="752" t="s">
        <v>16447</v>
      </c>
      <c r="K6324" s="762">
        <v>0</v>
      </c>
      <c r="L6324" s="762">
        <v>12</v>
      </c>
      <c r="M6324" s="763">
        <v>19938.5</v>
      </c>
      <c r="N6324" s="762">
        <v>0</v>
      </c>
      <c r="O6324" s="762">
        <v>6</v>
      </c>
      <c r="P6324" s="763">
        <v>9483</v>
      </c>
      <c r="Q6324" s="762">
        <v>0</v>
      </c>
      <c r="R6324" s="762">
        <v>12</v>
      </c>
    </row>
    <row r="6325" spans="1:18" s="28" customFormat="1" ht="24" x14ac:dyDescent="0.2">
      <c r="A6325" s="748" t="s">
        <v>16441</v>
      </c>
      <c r="B6325" s="748" t="s">
        <v>515</v>
      </c>
      <c r="C6325" s="748" t="s">
        <v>16442</v>
      </c>
      <c r="D6325" s="749" t="s">
        <v>814</v>
      </c>
      <c r="E6325" s="750">
        <v>8000</v>
      </c>
      <c r="F6325" s="748" t="s">
        <v>17229</v>
      </c>
      <c r="G6325" s="749" t="s">
        <v>17230</v>
      </c>
      <c r="H6325" s="754" t="s">
        <v>16516</v>
      </c>
      <c r="I6325" s="753" t="s">
        <v>520</v>
      </c>
      <c r="J6325" s="752" t="s">
        <v>528</v>
      </c>
      <c r="K6325" s="762">
        <v>0</v>
      </c>
      <c r="L6325" s="762">
        <v>12</v>
      </c>
      <c r="M6325" s="763">
        <v>99213.60000000002</v>
      </c>
      <c r="N6325" s="762">
        <v>0</v>
      </c>
      <c r="O6325" s="762">
        <v>6</v>
      </c>
      <c r="P6325" s="763">
        <v>49200.600000000006</v>
      </c>
      <c r="Q6325" s="762">
        <v>0</v>
      </c>
      <c r="R6325" s="762">
        <v>12</v>
      </c>
    </row>
    <row r="6326" spans="1:18" s="28" customFormat="1" ht="24" x14ac:dyDescent="0.2">
      <c r="A6326" s="748" t="s">
        <v>16441</v>
      </c>
      <c r="B6326" s="748" t="s">
        <v>515</v>
      </c>
      <c r="C6326" s="748" t="s">
        <v>16442</v>
      </c>
      <c r="D6326" s="749" t="s">
        <v>16443</v>
      </c>
      <c r="E6326" s="750">
        <v>2000</v>
      </c>
      <c r="F6326" s="748" t="s">
        <v>17231</v>
      </c>
      <c r="G6326" s="749" t="s">
        <v>17232</v>
      </c>
      <c r="H6326" s="749" t="s">
        <v>16451</v>
      </c>
      <c r="I6326" s="751" t="s">
        <v>520</v>
      </c>
      <c r="J6326" s="752" t="s">
        <v>686</v>
      </c>
      <c r="K6326" s="762">
        <v>0</v>
      </c>
      <c r="L6326" s="762">
        <v>12</v>
      </c>
      <c r="M6326" s="763">
        <v>26754</v>
      </c>
      <c r="N6326" s="762">
        <v>0</v>
      </c>
      <c r="O6326" s="762">
        <v>6</v>
      </c>
      <c r="P6326" s="763">
        <v>13080</v>
      </c>
      <c r="Q6326" s="762">
        <v>0</v>
      </c>
      <c r="R6326" s="762">
        <v>0</v>
      </c>
    </row>
    <row r="6327" spans="1:18" s="28" customFormat="1" ht="24" x14ac:dyDescent="0.2">
      <c r="A6327" s="748" t="s">
        <v>16441</v>
      </c>
      <c r="B6327" s="748" t="s">
        <v>515</v>
      </c>
      <c r="C6327" s="748" t="s">
        <v>16442</v>
      </c>
      <c r="D6327" s="749" t="s">
        <v>17233</v>
      </c>
      <c r="E6327" s="750">
        <v>9000</v>
      </c>
      <c r="F6327" s="748" t="s">
        <v>17234</v>
      </c>
      <c r="G6327" s="749" t="s">
        <v>17235</v>
      </c>
      <c r="H6327" s="749" t="s">
        <v>16466</v>
      </c>
      <c r="I6327" s="751" t="s">
        <v>520</v>
      </c>
      <c r="J6327" s="752" t="s">
        <v>528</v>
      </c>
      <c r="K6327" s="762">
        <v>0</v>
      </c>
      <c r="L6327" s="762">
        <v>1</v>
      </c>
      <c r="M6327" s="763">
        <v>9217.7999999999993</v>
      </c>
      <c r="N6327" s="762">
        <v>0</v>
      </c>
      <c r="O6327" s="762">
        <v>0</v>
      </c>
      <c r="P6327" s="763">
        <v>0</v>
      </c>
      <c r="Q6327" s="762">
        <v>0</v>
      </c>
      <c r="R6327" s="762">
        <v>12</v>
      </c>
    </row>
    <row r="6328" spans="1:18" s="28" customFormat="1" ht="48" x14ac:dyDescent="0.2">
      <c r="A6328" s="748" t="s">
        <v>16441</v>
      </c>
      <c r="B6328" s="748" t="s">
        <v>515</v>
      </c>
      <c r="C6328" s="748" t="s">
        <v>16442</v>
      </c>
      <c r="D6328" s="749" t="s">
        <v>17236</v>
      </c>
      <c r="E6328" s="750">
        <v>2800</v>
      </c>
      <c r="F6328" s="748" t="s">
        <v>17237</v>
      </c>
      <c r="G6328" s="749" t="s">
        <v>17238</v>
      </c>
      <c r="H6328" s="749" t="s">
        <v>624</v>
      </c>
      <c r="I6328" s="753" t="s">
        <v>16447</v>
      </c>
      <c r="J6328" s="752" t="s">
        <v>16448</v>
      </c>
      <c r="K6328" s="762">
        <v>0</v>
      </c>
      <c r="L6328" s="762">
        <v>12</v>
      </c>
      <c r="M6328" s="763">
        <v>36813.599999999999</v>
      </c>
      <c r="N6328" s="762">
        <v>0</v>
      </c>
      <c r="O6328" s="762">
        <v>6</v>
      </c>
      <c r="P6328" s="763">
        <v>18000.599999999999</v>
      </c>
      <c r="Q6328" s="762">
        <v>0</v>
      </c>
      <c r="R6328" s="762">
        <v>12</v>
      </c>
    </row>
    <row r="6329" spans="1:18" s="28" customFormat="1" ht="24" x14ac:dyDescent="0.2">
      <c r="A6329" s="748" t="s">
        <v>16441</v>
      </c>
      <c r="B6329" s="748" t="s">
        <v>515</v>
      </c>
      <c r="C6329" s="748" t="s">
        <v>16442</v>
      </c>
      <c r="D6329" s="749" t="s">
        <v>16443</v>
      </c>
      <c r="E6329" s="750">
        <v>2000</v>
      </c>
      <c r="F6329" s="748" t="s">
        <v>17239</v>
      </c>
      <c r="G6329" s="749" t="s">
        <v>17240</v>
      </c>
      <c r="H6329" s="754" t="s">
        <v>571</v>
      </c>
      <c r="I6329" s="753" t="s">
        <v>16447</v>
      </c>
      <c r="J6329" s="752" t="s">
        <v>16447</v>
      </c>
      <c r="K6329" s="762">
        <v>0</v>
      </c>
      <c r="L6329" s="762">
        <v>12</v>
      </c>
      <c r="M6329" s="763">
        <v>26760</v>
      </c>
      <c r="N6329" s="762">
        <v>0</v>
      </c>
      <c r="O6329" s="762">
        <v>6</v>
      </c>
      <c r="P6329" s="763">
        <v>13074</v>
      </c>
      <c r="Q6329" s="762">
        <v>0</v>
      </c>
      <c r="R6329" s="762">
        <v>12</v>
      </c>
    </row>
    <row r="6330" spans="1:18" s="28" customFormat="1" ht="24" x14ac:dyDescent="0.2">
      <c r="A6330" s="748" t="s">
        <v>16441</v>
      </c>
      <c r="B6330" s="748" t="s">
        <v>515</v>
      </c>
      <c r="C6330" s="748" t="s">
        <v>16442</v>
      </c>
      <c r="D6330" s="749" t="s">
        <v>16443</v>
      </c>
      <c r="E6330" s="750">
        <v>2000</v>
      </c>
      <c r="F6330" s="748" t="s">
        <v>17241</v>
      </c>
      <c r="G6330" s="749" t="s">
        <v>17242</v>
      </c>
      <c r="H6330" s="749" t="s">
        <v>17243</v>
      </c>
      <c r="I6330" s="751" t="s">
        <v>520</v>
      </c>
      <c r="J6330" s="752" t="s">
        <v>528</v>
      </c>
      <c r="K6330" s="762">
        <v>0</v>
      </c>
      <c r="L6330" s="762">
        <v>12</v>
      </c>
      <c r="M6330" s="763">
        <v>26760</v>
      </c>
      <c r="N6330" s="762">
        <v>0</v>
      </c>
      <c r="O6330" s="762">
        <v>6</v>
      </c>
      <c r="P6330" s="763">
        <v>13080</v>
      </c>
      <c r="Q6330" s="762">
        <v>0</v>
      </c>
      <c r="R6330" s="762">
        <v>12</v>
      </c>
    </row>
    <row r="6331" spans="1:18" s="28" customFormat="1" ht="24" x14ac:dyDescent="0.2">
      <c r="A6331" s="748" t="s">
        <v>16441</v>
      </c>
      <c r="B6331" s="748" t="s">
        <v>515</v>
      </c>
      <c r="C6331" s="748" t="s">
        <v>16442</v>
      </c>
      <c r="D6331" s="749" t="s">
        <v>16443</v>
      </c>
      <c r="E6331" s="750">
        <v>2000</v>
      </c>
      <c r="F6331" s="748" t="s">
        <v>17244</v>
      </c>
      <c r="G6331" s="749" t="s">
        <v>17245</v>
      </c>
      <c r="H6331" s="749" t="s">
        <v>16459</v>
      </c>
      <c r="I6331" s="751" t="s">
        <v>520</v>
      </c>
      <c r="J6331" s="752" t="s">
        <v>686</v>
      </c>
      <c r="K6331" s="762">
        <v>0</v>
      </c>
      <c r="L6331" s="762">
        <v>12</v>
      </c>
      <c r="M6331" s="763">
        <v>26760</v>
      </c>
      <c r="N6331" s="762">
        <v>0</v>
      </c>
      <c r="O6331" s="762">
        <v>6</v>
      </c>
      <c r="P6331" s="763">
        <v>13080</v>
      </c>
      <c r="Q6331" s="762">
        <v>0</v>
      </c>
      <c r="R6331" s="762">
        <v>12</v>
      </c>
    </row>
    <row r="6332" spans="1:18" s="28" customFormat="1" ht="24" x14ac:dyDescent="0.2">
      <c r="A6332" s="748" t="s">
        <v>16441</v>
      </c>
      <c r="B6332" s="748" t="s">
        <v>515</v>
      </c>
      <c r="C6332" s="748" t="s">
        <v>16442</v>
      </c>
      <c r="D6332" s="749" t="s">
        <v>1081</v>
      </c>
      <c r="E6332" s="750">
        <v>3000</v>
      </c>
      <c r="F6332" s="748" t="s">
        <v>17246</v>
      </c>
      <c r="G6332" s="749" t="s">
        <v>17247</v>
      </c>
      <c r="H6332" s="749" t="s">
        <v>16451</v>
      </c>
      <c r="I6332" s="753" t="s">
        <v>520</v>
      </c>
      <c r="J6332" s="752" t="s">
        <v>686</v>
      </c>
      <c r="K6332" s="762">
        <v>0</v>
      </c>
      <c r="L6332" s="762">
        <v>12</v>
      </c>
      <c r="M6332" s="763">
        <v>39213.600000000006</v>
      </c>
      <c r="N6332" s="762">
        <v>0</v>
      </c>
      <c r="O6332" s="762">
        <v>6</v>
      </c>
      <c r="P6332" s="763">
        <v>19200.599999999999</v>
      </c>
      <c r="Q6332" s="762">
        <v>0</v>
      </c>
      <c r="R6332" s="762">
        <v>12</v>
      </c>
    </row>
    <row r="6333" spans="1:18" s="28" customFormat="1" ht="36" x14ac:dyDescent="0.2">
      <c r="A6333" s="748" t="s">
        <v>16441</v>
      </c>
      <c r="B6333" s="748" t="s">
        <v>515</v>
      </c>
      <c r="C6333" s="748" t="s">
        <v>16442</v>
      </c>
      <c r="D6333" s="749" t="s">
        <v>16443</v>
      </c>
      <c r="E6333" s="750">
        <v>2000</v>
      </c>
      <c r="F6333" s="748" t="s">
        <v>17248</v>
      </c>
      <c r="G6333" s="749" t="s">
        <v>17249</v>
      </c>
      <c r="H6333" s="754" t="s">
        <v>17250</v>
      </c>
      <c r="I6333" s="753" t="s">
        <v>16447</v>
      </c>
      <c r="J6333" s="752" t="s">
        <v>16448</v>
      </c>
      <c r="K6333" s="762">
        <v>0</v>
      </c>
      <c r="L6333" s="762">
        <v>12</v>
      </c>
      <c r="M6333" s="763">
        <v>26760</v>
      </c>
      <c r="N6333" s="762">
        <v>0</v>
      </c>
      <c r="O6333" s="762">
        <v>6</v>
      </c>
      <c r="P6333" s="763">
        <v>13080</v>
      </c>
      <c r="Q6333" s="762">
        <v>0</v>
      </c>
      <c r="R6333" s="762">
        <v>12</v>
      </c>
    </row>
    <row r="6334" spans="1:18" s="28" customFormat="1" ht="24" x14ac:dyDescent="0.2">
      <c r="A6334" s="748" t="s">
        <v>16441</v>
      </c>
      <c r="B6334" s="748" t="s">
        <v>515</v>
      </c>
      <c r="C6334" s="748" t="s">
        <v>16442</v>
      </c>
      <c r="D6334" s="749" t="s">
        <v>16472</v>
      </c>
      <c r="E6334" s="750">
        <v>1200</v>
      </c>
      <c r="F6334" s="748" t="s">
        <v>17251</v>
      </c>
      <c r="G6334" s="749" t="s">
        <v>17252</v>
      </c>
      <c r="H6334" s="754" t="s">
        <v>571</v>
      </c>
      <c r="I6334" s="753" t="s">
        <v>16447</v>
      </c>
      <c r="J6334" s="752" t="s">
        <v>16447</v>
      </c>
      <c r="K6334" s="762">
        <v>0</v>
      </c>
      <c r="L6334" s="762">
        <v>12</v>
      </c>
      <c r="M6334" s="763">
        <v>16296</v>
      </c>
      <c r="N6334" s="762">
        <v>0</v>
      </c>
      <c r="O6334" s="762">
        <v>6</v>
      </c>
      <c r="P6334" s="763">
        <v>7848</v>
      </c>
      <c r="Q6334" s="762">
        <v>0</v>
      </c>
      <c r="R6334" s="762">
        <v>0</v>
      </c>
    </row>
    <row r="6335" spans="1:18" s="28" customFormat="1" ht="24" x14ac:dyDescent="0.2">
      <c r="A6335" s="748" t="s">
        <v>16441</v>
      </c>
      <c r="B6335" s="748" t="s">
        <v>515</v>
      </c>
      <c r="C6335" s="748" t="s">
        <v>16442</v>
      </c>
      <c r="D6335" s="749" t="s">
        <v>16463</v>
      </c>
      <c r="E6335" s="750">
        <v>10000</v>
      </c>
      <c r="F6335" s="748" t="s">
        <v>17253</v>
      </c>
      <c r="G6335" s="749" t="s">
        <v>17254</v>
      </c>
      <c r="H6335" s="749" t="s">
        <v>16466</v>
      </c>
      <c r="I6335" s="751" t="s">
        <v>520</v>
      </c>
      <c r="J6335" s="752" t="s">
        <v>528</v>
      </c>
      <c r="K6335" s="762">
        <v>0</v>
      </c>
      <c r="L6335" s="762">
        <v>2</v>
      </c>
      <c r="M6335" s="763">
        <v>20245.59</v>
      </c>
      <c r="N6335" s="762">
        <v>0</v>
      </c>
      <c r="O6335" s="762">
        <v>0</v>
      </c>
      <c r="P6335" s="763">
        <v>0</v>
      </c>
      <c r="Q6335" s="762">
        <v>0</v>
      </c>
      <c r="R6335" s="762">
        <v>12</v>
      </c>
    </row>
    <row r="6336" spans="1:18" s="28" customFormat="1" ht="36" x14ac:dyDescent="0.2">
      <c r="A6336" s="748" t="s">
        <v>16441</v>
      </c>
      <c r="B6336" s="748" t="s">
        <v>515</v>
      </c>
      <c r="C6336" s="748" t="s">
        <v>16442</v>
      </c>
      <c r="D6336" s="749" t="s">
        <v>16443</v>
      </c>
      <c r="E6336" s="750">
        <v>2000</v>
      </c>
      <c r="F6336" s="748" t="s">
        <v>17255</v>
      </c>
      <c r="G6336" s="749" t="s">
        <v>17256</v>
      </c>
      <c r="H6336" s="749" t="s">
        <v>17257</v>
      </c>
      <c r="I6336" s="753" t="s">
        <v>16905</v>
      </c>
      <c r="J6336" s="752" t="s">
        <v>528</v>
      </c>
      <c r="K6336" s="762">
        <v>0</v>
      </c>
      <c r="L6336" s="762">
        <v>12</v>
      </c>
      <c r="M6336" s="763">
        <v>25446.010000000002</v>
      </c>
      <c r="N6336" s="762">
        <v>0</v>
      </c>
      <c r="O6336" s="762">
        <v>1</v>
      </c>
      <c r="P6336" s="763">
        <v>1671.33</v>
      </c>
      <c r="Q6336" s="762">
        <v>0</v>
      </c>
      <c r="R6336" s="762">
        <v>12</v>
      </c>
    </row>
    <row r="6337" spans="1:18" s="28" customFormat="1" ht="24" x14ac:dyDescent="0.2">
      <c r="A6337" s="748" t="s">
        <v>16441</v>
      </c>
      <c r="B6337" s="748" t="s">
        <v>515</v>
      </c>
      <c r="C6337" s="748" t="s">
        <v>16442</v>
      </c>
      <c r="D6337" s="749" t="s">
        <v>17258</v>
      </c>
      <c r="E6337" s="750">
        <v>6000</v>
      </c>
      <c r="F6337" s="748" t="s">
        <v>17259</v>
      </c>
      <c r="G6337" s="749" t="s">
        <v>17260</v>
      </c>
      <c r="H6337" s="749" t="s">
        <v>17261</v>
      </c>
      <c r="I6337" s="753" t="s">
        <v>16905</v>
      </c>
      <c r="J6337" s="752" t="s">
        <v>528</v>
      </c>
      <c r="K6337" s="762">
        <v>0</v>
      </c>
      <c r="L6337" s="762">
        <v>12</v>
      </c>
      <c r="M6337" s="763">
        <v>75213.60000000002</v>
      </c>
      <c r="N6337" s="762">
        <v>0</v>
      </c>
      <c r="O6337" s="762">
        <v>6</v>
      </c>
      <c r="P6337" s="763">
        <v>37200.6</v>
      </c>
      <c r="Q6337" s="762">
        <v>0</v>
      </c>
      <c r="R6337" s="762">
        <v>12</v>
      </c>
    </row>
    <row r="6338" spans="1:18" s="28" customFormat="1" ht="24" x14ac:dyDescent="0.2">
      <c r="A6338" s="748" t="s">
        <v>16441</v>
      </c>
      <c r="B6338" s="748" t="s">
        <v>515</v>
      </c>
      <c r="C6338" s="748" t="s">
        <v>16442</v>
      </c>
      <c r="D6338" s="749" t="s">
        <v>16443</v>
      </c>
      <c r="E6338" s="750">
        <v>2000</v>
      </c>
      <c r="F6338" s="748" t="s">
        <v>17262</v>
      </c>
      <c r="G6338" s="749" t="s">
        <v>17263</v>
      </c>
      <c r="H6338" s="754" t="s">
        <v>17264</v>
      </c>
      <c r="I6338" s="753" t="s">
        <v>520</v>
      </c>
      <c r="J6338" s="752" t="s">
        <v>528</v>
      </c>
      <c r="K6338" s="762">
        <v>0</v>
      </c>
      <c r="L6338" s="762">
        <v>12</v>
      </c>
      <c r="M6338" s="763">
        <v>26760</v>
      </c>
      <c r="N6338" s="762">
        <v>0</v>
      </c>
      <c r="O6338" s="762">
        <v>6</v>
      </c>
      <c r="P6338" s="763">
        <v>13080</v>
      </c>
      <c r="Q6338" s="762">
        <v>0</v>
      </c>
      <c r="R6338" s="762">
        <v>12</v>
      </c>
    </row>
    <row r="6339" spans="1:18" s="28" customFormat="1" ht="24" x14ac:dyDescent="0.2">
      <c r="A6339" s="748" t="s">
        <v>16441</v>
      </c>
      <c r="B6339" s="748" t="s">
        <v>515</v>
      </c>
      <c r="C6339" s="748" t="s">
        <v>16442</v>
      </c>
      <c r="D6339" s="749" t="s">
        <v>16443</v>
      </c>
      <c r="E6339" s="750">
        <v>2000</v>
      </c>
      <c r="F6339" s="748" t="s">
        <v>17265</v>
      </c>
      <c r="G6339" s="749" t="s">
        <v>17266</v>
      </c>
      <c r="H6339" s="749" t="s">
        <v>571</v>
      </c>
      <c r="I6339" s="751" t="s">
        <v>16447</v>
      </c>
      <c r="J6339" s="752" t="s">
        <v>16447</v>
      </c>
      <c r="K6339" s="762">
        <v>0</v>
      </c>
      <c r="L6339" s="762">
        <v>12</v>
      </c>
      <c r="M6339" s="763">
        <v>26748</v>
      </c>
      <c r="N6339" s="762">
        <v>0</v>
      </c>
      <c r="O6339" s="762">
        <v>6</v>
      </c>
      <c r="P6339" s="763">
        <v>13080</v>
      </c>
      <c r="Q6339" s="762">
        <v>0</v>
      </c>
      <c r="R6339" s="762">
        <v>12</v>
      </c>
    </row>
    <row r="6340" spans="1:18" s="28" customFormat="1" ht="24" x14ac:dyDescent="0.2">
      <c r="A6340" s="748" t="s">
        <v>16441</v>
      </c>
      <c r="B6340" s="748" t="s">
        <v>515</v>
      </c>
      <c r="C6340" s="748" t="s">
        <v>16442</v>
      </c>
      <c r="D6340" s="749" t="s">
        <v>16443</v>
      </c>
      <c r="E6340" s="750">
        <v>2000</v>
      </c>
      <c r="F6340" s="748" t="s">
        <v>17267</v>
      </c>
      <c r="G6340" s="749" t="s">
        <v>17268</v>
      </c>
      <c r="H6340" s="749" t="s">
        <v>1569</v>
      </c>
      <c r="I6340" s="751" t="s">
        <v>16447</v>
      </c>
      <c r="J6340" s="752" t="s">
        <v>16448</v>
      </c>
      <c r="K6340" s="762">
        <v>0</v>
      </c>
      <c r="L6340" s="762">
        <v>1</v>
      </c>
      <c r="M6340" s="763">
        <v>283.7</v>
      </c>
      <c r="N6340" s="762">
        <v>0</v>
      </c>
      <c r="O6340" s="762">
        <v>0</v>
      </c>
      <c r="P6340" s="763">
        <v>0</v>
      </c>
      <c r="Q6340" s="762">
        <v>0</v>
      </c>
      <c r="R6340" s="762">
        <v>12</v>
      </c>
    </row>
    <row r="6341" spans="1:18" s="28" customFormat="1" ht="24" x14ac:dyDescent="0.2">
      <c r="A6341" s="748" t="s">
        <v>16441</v>
      </c>
      <c r="B6341" s="748" t="s">
        <v>515</v>
      </c>
      <c r="C6341" s="748" t="s">
        <v>16442</v>
      </c>
      <c r="D6341" s="749" t="s">
        <v>17269</v>
      </c>
      <c r="E6341" s="750">
        <v>6500</v>
      </c>
      <c r="F6341" s="748" t="s">
        <v>17270</v>
      </c>
      <c r="G6341" s="749" t="s">
        <v>17271</v>
      </c>
      <c r="H6341" s="749" t="s">
        <v>565</v>
      </c>
      <c r="I6341" s="753" t="s">
        <v>520</v>
      </c>
      <c r="J6341" s="752" t="s">
        <v>528</v>
      </c>
      <c r="K6341" s="762">
        <v>0</v>
      </c>
      <c r="L6341" s="762">
        <v>12</v>
      </c>
      <c r="M6341" s="763">
        <v>81213.60000000002</v>
      </c>
      <c r="N6341" s="762">
        <v>0</v>
      </c>
      <c r="O6341" s="762">
        <v>6</v>
      </c>
      <c r="P6341" s="763">
        <v>40200.600000000006</v>
      </c>
      <c r="Q6341" s="762">
        <v>0</v>
      </c>
      <c r="R6341" s="762">
        <v>12</v>
      </c>
    </row>
    <row r="6342" spans="1:18" s="28" customFormat="1" ht="24" x14ac:dyDescent="0.2">
      <c r="A6342" s="748" t="s">
        <v>16441</v>
      </c>
      <c r="B6342" s="748" t="s">
        <v>515</v>
      </c>
      <c r="C6342" s="748" t="s">
        <v>16442</v>
      </c>
      <c r="D6342" s="749" t="s">
        <v>16443</v>
      </c>
      <c r="E6342" s="750">
        <v>2000</v>
      </c>
      <c r="F6342" s="748" t="s">
        <v>17272</v>
      </c>
      <c r="G6342" s="749" t="s">
        <v>17273</v>
      </c>
      <c r="H6342" s="754" t="s">
        <v>17002</v>
      </c>
      <c r="I6342" s="753" t="s">
        <v>16905</v>
      </c>
      <c r="J6342" s="752" t="s">
        <v>528</v>
      </c>
      <c r="K6342" s="762">
        <v>0</v>
      </c>
      <c r="L6342" s="762">
        <v>12</v>
      </c>
      <c r="M6342" s="763">
        <v>26760</v>
      </c>
      <c r="N6342" s="762">
        <v>0</v>
      </c>
      <c r="O6342" s="762">
        <v>6</v>
      </c>
      <c r="P6342" s="763">
        <v>13080</v>
      </c>
      <c r="Q6342" s="762">
        <v>0</v>
      </c>
      <c r="R6342" s="762">
        <v>12</v>
      </c>
    </row>
    <row r="6343" spans="1:18" s="28" customFormat="1" ht="24" x14ac:dyDescent="0.2">
      <c r="A6343" s="748" t="s">
        <v>16441</v>
      </c>
      <c r="B6343" s="748" t="s">
        <v>515</v>
      </c>
      <c r="C6343" s="748" t="s">
        <v>16442</v>
      </c>
      <c r="D6343" s="749" t="s">
        <v>16443</v>
      </c>
      <c r="E6343" s="750">
        <v>2000</v>
      </c>
      <c r="F6343" s="748" t="s">
        <v>17274</v>
      </c>
      <c r="G6343" s="749" t="s">
        <v>17275</v>
      </c>
      <c r="H6343" s="754" t="s">
        <v>565</v>
      </c>
      <c r="I6343" s="753" t="s">
        <v>520</v>
      </c>
      <c r="J6343" s="752" t="s">
        <v>528</v>
      </c>
      <c r="K6343" s="762">
        <v>0</v>
      </c>
      <c r="L6343" s="762">
        <v>12</v>
      </c>
      <c r="M6343" s="763">
        <v>26760</v>
      </c>
      <c r="N6343" s="762">
        <v>0</v>
      </c>
      <c r="O6343" s="762">
        <v>6</v>
      </c>
      <c r="P6343" s="763">
        <v>13007.33</v>
      </c>
      <c r="Q6343" s="762">
        <v>0</v>
      </c>
      <c r="R6343" s="762">
        <v>0</v>
      </c>
    </row>
    <row r="6344" spans="1:18" s="28" customFormat="1" ht="48" x14ac:dyDescent="0.2">
      <c r="A6344" s="748" t="s">
        <v>16441</v>
      </c>
      <c r="B6344" s="748" t="s">
        <v>515</v>
      </c>
      <c r="C6344" s="748" t="s">
        <v>16442</v>
      </c>
      <c r="D6344" s="749" t="s">
        <v>16487</v>
      </c>
      <c r="E6344" s="750">
        <v>1800</v>
      </c>
      <c r="F6344" s="748" t="s">
        <v>17276</v>
      </c>
      <c r="G6344" s="749" t="s">
        <v>17277</v>
      </c>
      <c r="H6344" s="749" t="s">
        <v>624</v>
      </c>
      <c r="I6344" s="751" t="s">
        <v>16447</v>
      </c>
      <c r="J6344" s="752" t="s">
        <v>16448</v>
      </c>
      <c r="K6344" s="762">
        <v>1</v>
      </c>
      <c r="L6344" s="762">
        <v>2</v>
      </c>
      <c r="M6344" s="763">
        <v>3886.5299999999997</v>
      </c>
      <c r="N6344" s="762">
        <v>0</v>
      </c>
      <c r="O6344" s="762">
        <v>0</v>
      </c>
      <c r="P6344" s="763">
        <v>0</v>
      </c>
      <c r="Q6344" s="762">
        <v>0</v>
      </c>
      <c r="R6344" s="762">
        <v>12</v>
      </c>
    </row>
    <row r="6345" spans="1:18" s="28" customFormat="1" ht="48" x14ac:dyDescent="0.2">
      <c r="A6345" s="748" t="s">
        <v>16441</v>
      </c>
      <c r="B6345" s="748" t="s">
        <v>515</v>
      </c>
      <c r="C6345" s="748" t="s">
        <v>16442</v>
      </c>
      <c r="D6345" s="749" t="s">
        <v>16443</v>
      </c>
      <c r="E6345" s="750">
        <v>2000</v>
      </c>
      <c r="F6345" s="748" t="s">
        <v>17276</v>
      </c>
      <c r="G6345" s="749" t="s">
        <v>17278</v>
      </c>
      <c r="H6345" s="749" t="s">
        <v>624</v>
      </c>
      <c r="I6345" s="751" t="s">
        <v>16447</v>
      </c>
      <c r="J6345" s="752" t="s">
        <v>16448</v>
      </c>
      <c r="K6345" s="762">
        <v>0</v>
      </c>
      <c r="L6345" s="762">
        <v>0</v>
      </c>
      <c r="M6345" s="763">
        <v>0</v>
      </c>
      <c r="N6345" s="762">
        <v>1</v>
      </c>
      <c r="O6345" s="762">
        <v>2</v>
      </c>
      <c r="P6345" s="763">
        <v>3778.67</v>
      </c>
      <c r="Q6345" s="762">
        <v>3</v>
      </c>
      <c r="R6345" s="762">
        <v>12</v>
      </c>
    </row>
    <row r="6346" spans="1:18" s="28" customFormat="1" ht="24" x14ac:dyDescent="0.2">
      <c r="A6346" s="748" t="s">
        <v>16441</v>
      </c>
      <c r="B6346" s="748" t="s">
        <v>515</v>
      </c>
      <c r="C6346" s="748" t="s">
        <v>16442</v>
      </c>
      <c r="D6346" s="749" t="s">
        <v>3753</v>
      </c>
      <c r="E6346" s="750">
        <v>9000</v>
      </c>
      <c r="F6346" s="748" t="s">
        <v>17279</v>
      </c>
      <c r="G6346" s="749" t="s">
        <v>17280</v>
      </c>
      <c r="H6346" s="749" t="s">
        <v>16459</v>
      </c>
      <c r="I6346" s="753" t="s">
        <v>520</v>
      </c>
      <c r="J6346" s="752" t="s">
        <v>686</v>
      </c>
      <c r="K6346" s="762">
        <v>0</v>
      </c>
      <c r="L6346" s="762">
        <v>12</v>
      </c>
      <c r="M6346" s="763">
        <v>111213.60000000002</v>
      </c>
      <c r="N6346" s="762">
        <v>0</v>
      </c>
      <c r="O6346" s="762">
        <v>6</v>
      </c>
      <c r="P6346" s="763">
        <v>55200.600000000006</v>
      </c>
      <c r="Q6346" s="762">
        <v>0</v>
      </c>
      <c r="R6346" s="762">
        <v>12</v>
      </c>
    </row>
    <row r="6347" spans="1:18" s="28" customFormat="1" ht="60" x14ac:dyDescent="0.2">
      <c r="A6347" s="748" t="s">
        <v>16441</v>
      </c>
      <c r="B6347" s="748" t="s">
        <v>515</v>
      </c>
      <c r="C6347" s="748" t="s">
        <v>16442</v>
      </c>
      <c r="D6347" s="749" t="s">
        <v>17281</v>
      </c>
      <c r="E6347" s="750">
        <v>11500</v>
      </c>
      <c r="F6347" s="748" t="s">
        <v>17282</v>
      </c>
      <c r="G6347" s="749" t="s">
        <v>17283</v>
      </c>
      <c r="H6347" s="754" t="s">
        <v>16770</v>
      </c>
      <c r="I6347" s="753" t="s">
        <v>520</v>
      </c>
      <c r="J6347" s="752" t="s">
        <v>528</v>
      </c>
      <c r="K6347" s="762">
        <v>0</v>
      </c>
      <c r="L6347" s="762">
        <v>12</v>
      </c>
      <c r="M6347" s="763">
        <v>141213.6</v>
      </c>
      <c r="N6347" s="762">
        <v>0</v>
      </c>
      <c r="O6347" s="762">
        <v>6</v>
      </c>
      <c r="P6347" s="763">
        <v>70200.600000000006</v>
      </c>
      <c r="Q6347" s="762">
        <v>0</v>
      </c>
      <c r="R6347" s="762">
        <v>12</v>
      </c>
    </row>
    <row r="6348" spans="1:18" s="28" customFormat="1" ht="36" x14ac:dyDescent="0.2">
      <c r="A6348" s="748" t="s">
        <v>16441</v>
      </c>
      <c r="B6348" s="748" t="s">
        <v>515</v>
      </c>
      <c r="C6348" s="748" t="s">
        <v>16442</v>
      </c>
      <c r="D6348" s="749" t="s">
        <v>16781</v>
      </c>
      <c r="E6348" s="750">
        <v>3500</v>
      </c>
      <c r="F6348" s="748" t="s">
        <v>17284</v>
      </c>
      <c r="G6348" s="749" t="s">
        <v>17285</v>
      </c>
      <c r="H6348" s="749" t="s">
        <v>16462</v>
      </c>
      <c r="I6348" s="751" t="s">
        <v>16447</v>
      </c>
      <c r="J6348" s="752" t="s">
        <v>16447</v>
      </c>
      <c r="K6348" s="762">
        <v>0</v>
      </c>
      <c r="L6348" s="762">
        <v>12</v>
      </c>
      <c r="M6348" s="763">
        <v>45213.600000000006</v>
      </c>
      <c r="N6348" s="762">
        <v>0</v>
      </c>
      <c r="O6348" s="762">
        <v>6</v>
      </c>
      <c r="P6348" s="763">
        <v>22200.6</v>
      </c>
      <c r="Q6348" s="762">
        <v>0</v>
      </c>
      <c r="R6348" s="762">
        <v>12</v>
      </c>
    </row>
    <row r="6349" spans="1:18" s="28" customFormat="1" ht="36" x14ac:dyDescent="0.2">
      <c r="A6349" s="748" t="s">
        <v>16441</v>
      </c>
      <c r="B6349" s="748" t="s">
        <v>515</v>
      </c>
      <c r="C6349" s="748" t="s">
        <v>16442</v>
      </c>
      <c r="D6349" s="749" t="s">
        <v>16611</v>
      </c>
      <c r="E6349" s="750">
        <v>1800</v>
      </c>
      <c r="F6349" s="748" t="s">
        <v>17286</v>
      </c>
      <c r="G6349" s="749" t="s">
        <v>17287</v>
      </c>
      <c r="H6349" s="749" t="s">
        <v>16446</v>
      </c>
      <c r="I6349" s="751" t="s">
        <v>16447</v>
      </c>
      <c r="J6349" s="752" t="s">
        <v>16448</v>
      </c>
      <c r="K6349" s="762">
        <v>1</v>
      </c>
      <c r="L6349" s="762">
        <v>2</v>
      </c>
      <c r="M6349" s="763">
        <v>3755.73</v>
      </c>
      <c r="N6349" s="762">
        <v>0</v>
      </c>
      <c r="O6349" s="762">
        <v>6</v>
      </c>
      <c r="P6349" s="763">
        <v>11701.2</v>
      </c>
      <c r="Q6349" s="762">
        <v>3</v>
      </c>
      <c r="R6349" s="762">
        <v>12</v>
      </c>
    </row>
    <row r="6350" spans="1:18" s="28" customFormat="1" ht="36" x14ac:dyDescent="0.2">
      <c r="A6350" s="748" t="s">
        <v>16441</v>
      </c>
      <c r="B6350" s="748" t="s">
        <v>515</v>
      </c>
      <c r="C6350" s="748" t="s">
        <v>16442</v>
      </c>
      <c r="D6350" s="749" t="s">
        <v>16443</v>
      </c>
      <c r="E6350" s="750">
        <v>2000</v>
      </c>
      <c r="F6350" s="748" t="s">
        <v>17288</v>
      </c>
      <c r="G6350" s="749" t="s">
        <v>17289</v>
      </c>
      <c r="H6350" s="749" t="s">
        <v>16462</v>
      </c>
      <c r="I6350" s="753" t="s">
        <v>16447</v>
      </c>
      <c r="J6350" s="752" t="s">
        <v>16447</v>
      </c>
      <c r="K6350" s="762">
        <v>1</v>
      </c>
      <c r="L6350" s="762">
        <v>2</v>
      </c>
      <c r="M6350" s="763">
        <v>4308</v>
      </c>
      <c r="N6350" s="762">
        <v>0</v>
      </c>
      <c r="O6350" s="762">
        <v>6</v>
      </c>
      <c r="P6350" s="763">
        <v>13080</v>
      </c>
      <c r="Q6350" s="762">
        <v>3</v>
      </c>
      <c r="R6350" s="762">
        <v>12</v>
      </c>
    </row>
    <row r="6351" spans="1:18" s="28" customFormat="1" ht="36" x14ac:dyDescent="0.2">
      <c r="A6351" s="748" t="s">
        <v>16441</v>
      </c>
      <c r="B6351" s="748" t="s">
        <v>515</v>
      </c>
      <c r="C6351" s="748" t="s">
        <v>16442</v>
      </c>
      <c r="D6351" s="749" t="s">
        <v>16443</v>
      </c>
      <c r="E6351" s="750">
        <v>2000</v>
      </c>
      <c r="F6351" s="748" t="s">
        <v>17290</v>
      </c>
      <c r="G6351" s="749" t="s">
        <v>17291</v>
      </c>
      <c r="H6351" s="754" t="s">
        <v>16446</v>
      </c>
      <c r="I6351" s="753" t="s">
        <v>16447</v>
      </c>
      <c r="J6351" s="752" t="s">
        <v>16448</v>
      </c>
      <c r="K6351" s="762">
        <v>0</v>
      </c>
      <c r="L6351" s="762">
        <v>12</v>
      </c>
      <c r="M6351" s="763">
        <v>26160.66</v>
      </c>
      <c r="N6351" s="762">
        <v>0</v>
      </c>
      <c r="O6351" s="762">
        <v>6</v>
      </c>
      <c r="P6351" s="763">
        <v>12855.99</v>
      </c>
      <c r="Q6351" s="762">
        <v>0</v>
      </c>
      <c r="R6351" s="762">
        <v>12</v>
      </c>
    </row>
    <row r="6352" spans="1:18" s="28" customFormat="1" ht="36" x14ac:dyDescent="0.2">
      <c r="A6352" s="748" t="s">
        <v>16441</v>
      </c>
      <c r="B6352" s="748" t="s">
        <v>515</v>
      </c>
      <c r="C6352" s="748" t="s">
        <v>16442</v>
      </c>
      <c r="D6352" s="749" t="s">
        <v>17292</v>
      </c>
      <c r="E6352" s="750">
        <v>11000</v>
      </c>
      <c r="F6352" s="748" t="s">
        <v>17293</v>
      </c>
      <c r="G6352" s="749" t="s">
        <v>17294</v>
      </c>
      <c r="H6352" s="754" t="s">
        <v>16580</v>
      </c>
      <c r="I6352" s="753" t="s">
        <v>520</v>
      </c>
      <c r="J6352" s="752" t="s">
        <v>528</v>
      </c>
      <c r="K6352" s="762">
        <v>0</v>
      </c>
      <c r="L6352" s="762">
        <v>12</v>
      </c>
      <c r="M6352" s="763">
        <v>135213.6</v>
      </c>
      <c r="N6352" s="762">
        <v>0</v>
      </c>
      <c r="O6352" s="762">
        <v>6</v>
      </c>
      <c r="P6352" s="763">
        <v>67680.94</v>
      </c>
      <c r="Q6352" s="762">
        <v>0</v>
      </c>
      <c r="R6352" s="762">
        <v>12</v>
      </c>
    </row>
    <row r="6353" spans="1:18" s="28" customFormat="1" ht="24" x14ac:dyDescent="0.2">
      <c r="A6353" s="748" t="s">
        <v>16441</v>
      </c>
      <c r="B6353" s="748" t="s">
        <v>515</v>
      </c>
      <c r="C6353" s="748" t="s">
        <v>16442</v>
      </c>
      <c r="D6353" s="749" t="s">
        <v>814</v>
      </c>
      <c r="E6353" s="750">
        <v>10000</v>
      </c>
      <c r="F6353" s="748" t="s">
        <v>17295</v>
      </c>
      <c r="G6353" s="749" t="s">
        <v>14243</v>
      </c>
      <c r="H6353" s="749" t="s">
        <v>16516</v>
      </c>
      <c r="I6353" s="751" t="s">
        <v>520</v>
      </c>
      <c r="J6353" s="752" t="s">
        <v>528</v>
      </c>
      <c r="K6353" s="762">
        <v>1</v>
      </c>
      <c r="L6353" s="762">
        <v>2</v>
      </c>
      <c r="M6353" s="763">
        <v>19862.259999999998</v>
      </c>
      <c r="N6353" s="762">
        <v>0</v>
      </c>
      <c r="O6353" s="762">
        <v>6</v>
      </c>
      <c r="P6353" s="763">
        <v>61200.600000000006</v>
      </c>
      <c r="Q6353" s="762">
        <v>3</v>
      </c>
      <c r="R6353" s="762">
        <v>12</v>
      </c>
    </row>
    <row r="6354" spans="1:18" s="28" customFormat="1" ht="24" x14ac:dyDescent="0.2">
      <c r="A6354" s="748" t="s">
        <v>16441</v>
      </c>
      <c r="B6354" s="748" t="s">
        <v>515</v>
      </c>
      <c r="C6354" s="748" t="s">
        <v>16442</v>
      </c>
      <c r="D6354" s="749" t="s">
        <v>16472</v>
      </c>
      <c r="E6354" s="750">
        <v>1500</v>
      </c>
      <c r="F6354" s="748" t="s">
        <v>17296</v>
      </c>
      <c r="G6354" s="749" t="s">
        <v>17297</v>
      </c>
      <c r="H6354" s="749" t="s">
        <v>571</v>
      </c>
      <c r="I6354" s="751" t="s">
        <v>16447</v>
      </c>
      <c r="J6354" s="752" t="s">
        <v>16447</v>
      </c>
      <c r="K6354" s="762">
        <v>0</v>
      </c>
      <c r="L6354" s="762">
        <v>12</v>
      </c>
      <c r="M6354" s="763">
        <v>20220</v>
      </c>
      <c r="N6354" s="762">
        <v>0</v>
      </c>
      <c r="O6354" s="762">
        <v>6</v>
      </c>
      <c r="P6354" s="763">
        <v>9805.5</v>
      </c>
      <c r="Q6354" s="762">
        <v>0</v>
      </c>
      <c r="R6354" s="762">
        <v>12</v>
      </c>
    </row>
    <row r="6355" spans="1:18" s="28" customFormat="1" ht="24" x14ac:dyDescent="0.2">
      <c r="A6355" s="748" t="s">
        <v>16441</v>
      </c>
      <c r="B6355" s="748" t="s">
        <v>515</v>
      </c>
      <c r="C6355" s="748" t="s">
        <v>16442</v>
      </c>
      <c r="D6355" s="749" t="s">
        <v>17298</v>
      </c>
      <c r="E6355" s="750">
        <v>14000</v>
      </c>
      <c r="F6355" s="748" t="s">
        <v>17299</v>
      </c>
      <c r="G6355" s="749" t="s">
        <v>17300</v>
      </c>
      <c r="H6355" s="749" t="s">
        <v>16459</v>
      </c>
      <c r="I6355" s="753" t="s">
        <v>520</v>
      </c>
      <c r="J6355" s="752" t="s">
        <v>686</v>
      </c>
      <c r="K6355" s="762">
        <v>0</v>
      </c>
      <c r="L6355" s="762">
        <v>3</v>
      </c>
      <c r="M6355" s="763">
        <v>25993.399999999998</v>
      </c>
      <c r="N6355" s="762">
        <v>0</v>
      </c>
      <c r="O6355" s="762">
        <v>0</v>
      </c>
      <c r="P6355" s="763">
        <v>0</v>
      </c>
      <c r="Q6355" s="762">
        <v>0</v>
      </c>
      <c r="R6355" s="762">
        <v>12</v>
      </c>
    </row>
    <row r="6356" spans="1:18" s="28" customFormat="1" ht="36" x14ac:dyDescent="0.2">
      <c r="A6356" s="748" t="s">
        <v>16441</v>
      </c>
      <c r="B6356" s="748" t="s">
        <v>515</v>
      </c>
      <c r="C6356" s="748" t="s">
        <v>16442</v>
      </c>
      <c r="D6356" s="749" t="s">
        <v>17301</v>
      </c>
      <c r="E6356" s="750">
        <v>8000</v>
      </c>
      <c r="F6356" s="748" t="s">
        <v>17302</v>
      </c>
      <c r="G6356" s="749" t="s">
        <v>17303</v>
      </c>
      <c r="H6356" s="754" t="s">
        <v>4184</v>
      </c>
      <c r="I6356" s="753" t="s">
        <v>520</v>
      </c>
      <c r="J6356" s="752" t="s">
        <v>528</v>
      </c>
      <c r="K6356" s="762">
        <v>0</v>
      </c>
      <c r="L6356" s="762">
        <v>12</v>
      </c>
      <c r="M6356" s="763">
        <v>99213.60000000002</v>
      </c>
      <c r="N6356" s="762">
        <v>0</v>
      </c>
      <c r="O6356" s="762">
        <v>6</v>
      </c>
      <c r="P6356" s="763">
        <v>49200.600000000006</v>
      </c>
      <c r="Q6356" s="762">
        <v>0</v>
      </c>
      <c r="R6356" s="762">
        <v>12</v>
      </c>
    </row>
    <row r="6357" spans="1:18" s="28" customFormat="1" ht="36" x14ac:dyDescent="0.2">
      <c r="A6357" s="748" t="s">
        <v>16441</v>
      </c>
      <c r="B6357" s="748" t="s">
        <v>515</v>
      </c>
      <c r="C6357" s="748" t="s">
        <v>16442</v>
      </c>
      <c r="D6357" s="749" t="s">
        <v>16443</v>
      </c>
      <c r="E6357" s="750">
        <v>2000</v>
      </c>
      <c r="F6357" s="748" t="s">
        <v>17304</v>
      </c>
      <c r="G6357" s="749" t="s">
        <v>17305</v>
      </c>
      <c r="H6357" s="749" t="s">
        <v>16446</v>
      </c>
      <c r="I6357" s="751" t="s">
        <v>16447</v>
      </c>
      <c r="J6357" s="752" t="s">
        <v>16448</v>
      </c>
      <c r="K6357" s="762">
        <v>0</v>
      </c>
      <c r="L6357" s="762">
        <v>12</v>
      </c>
      <c r="M6357" s="763">
        <v>26754</v>
      </c>
      <c r="N6357" s="762">
        <v>0</v>
      </c>
      <c r="O6357" s="762">
        <v>6</v>
      </c>
      <c r="P6357" s="763">
        <v>13147.2</v>
      </c>
      <c r="Q6357" s="762">
        <v>0</v>
      </c>
      <c r="R6357" s="762">
        <v>12</v>
      </c>
    </row>
    <row r="6358" spans="1:18" s="28" customFormat="1" ht="36" x14ac:dyDescent="0.2">
      <c r="A6358" s="748" t="s">
        <v>16441</v>
      </c>
      <c r="B6358" s="748" t="s">
        <v>515</v>
      </c>
      <c r="C6358" s="748" t="s">
        <v>16442</v>
      </c>
      <c r="D6358" s="749" t="s">
        <v>16888</v>
      </c>
      <c r="E6358" s="750">
        <v>4000</v>
      </c>
      <c r="F6358" s="748" t="s">
        <v>17306</v>
      </c>
      <c r="G6358" s="749" t="s">
        <v>17307</v>
      </c>
      <c r="H6358" s="749" t="s">
        <v>16462</v>
      </c>
      <c r="I6358" s="751" t="s">
        <v>16447</v>
      </c>
      <c r="J6358" s="752" t="s">
        <v>16447</v>
      </c>
      <c r="K6358" s="762">
        <v>0</v>
      </c>
      <c r="L6358" s="762">
        <v>12</v>
      </c>
      <c r="M6358" s="763">
        <v>51433.600000000013</v>
      </c>
      <c r="N6358" s="762">
        <v>0</v>
      </c>
      <c r="O6358" s="762">
        <v>6</v>
      </c>
      <c r="P6358" s="763">
        <v>25200.6</v>
      </c>
      <c r="Q6358" s="762">
        <v>0</v>
      </c>
      <c r="R6358" s="762">
        <v>12</v>
      </c>
    </row>
    <row r="6359" spans="1:18" s="28" customFormat="1" ht="48" x14ac:dyDescent="0.2">
      <c r="A6359" s="748" t="s">
        <v>16441</v>
      </c>
      <c r="B6359" s="748" t="s">
        <v>515</v>
      </c>
      <c r="C6359" s="748" t="s">
        <v>16442</v>
      </c>
      <c r="D6359" s="749" t="s">
        <v>16443</v>
      </c>
      <c r="E6359" s="750">
        <v>2000</v>
      </c>
      <c r="F6359" s="748" t="s">
        <v>17308</v>
      </c>
      <c r="G6359" s="749" t="s">
        <v>17309</v>
      </c>
      <c r="H6359" s="749" t="s">
        <v>3294</v>
      </c>
      <c r="I6359" s="753" t="s">
        <v>16447</v>
      </c>
      <c r="J6359" s="752" t="s">
        <v>16448</v>
      </c>
      <c r="K6359" s="762">
        <v>0</v>
      </c>
      <c r="L6359" s="762">
        <v>2</v>
      </c>
      <c r="M6359" s="763">
        <v>4390.47</v>
      </c>
      <c r="N6359" s="762">
        <v>0</v>
      </c>
      <c r="O6359" s="762">
        <v>0</v>
      </c>
      <c r="P6359" s="763">
        <v>0</v>
      </c>
      <c r="Q6359" s="762">
        <v>0</v>
      </c>
      <c r="R6359" s="762">
        <v>12</v>
      </c>
    </row>
    <row r="6360" spans="1:18" s="28" customFormat="1" ht="36" x14ac:dyDescent="0.2">
      <c r="A6360" s="748" t="s">
        <v>16441</v>
      </c>
      <c r="B6360" s="748" t="s">
        <v>515</v>
      </c>
      <c r="C6360" s="748" t="s">
        <v>16442</v>
      </c>
      <c r="D6360" s="749" t="s">
        <v>16443</v>
      </c>
      <c r="E6360" s="750">
        <v>2000</v>
      </c>
      <c r="F6360" s="748" t="s">
        <v>17310</v>
      </c>
      <c r="G6360" s="749" t="s">
        <v>17311</v>
      </c>
      <c r="H6360" s="754" t="s">
        <v>4184</v>
      </c>
      <c r="I6360" s="753" t="s">
        <v>520</v>
      </c>
      <c r="J6360" s="752" t="s">
        <v>528</v>
      </c>
      <c r="K6360" s="762">
        <v>0</v>
      </c>
      <c r="L6360" s="762">
        <v>12</v>
      </c>
      <c r="M6360" s="763">
        <v>26687.33</v>
      </c>
      <c r="N6360" s="762">
        <v>0</v>
      </c>
      <c r="O6360" s="762">
        <v>6</v>
      </c>
      <c r="P6360" s="763">
        <v>13007.33</v>
      </c>
      <c r="Q6360" s="762">
        <v>0</v>
      </c>
      <c r="R6360" s="762">
        <v>12</v>
      </c>
    </row>
    <row r="6361" spans="1:18" s="28" customFormat="1" ht="24" x14ac:dyDescent="0.2">
      <c r="A6361" s="748" t="s">
        <v>16441</v>
      </c>
      <c r="B6361" s="748" t="s">
        <v>515</v>
      </c>
      <c r="C6361" s="748" t="s">
        <v>16442</v>
      </c>
      <c r="D6361" s="749" t="s">
        <v>16443</v>
      </c>
      <c r="E6361" s="750">
        <v>2000</v>
      </c>
      <c r="F6361" s="748" t="s">
        <v>17312</v>
      </c>
      <c r="G6361" s="749" t="s">
        <v>17313</v>
      </c>
      <c r="H6361" s="754" t="s">
        <v>571</v>
      </c>
      <c r="I6361" s="753" t="s">
        <v>16447</v>
      </c>
      <c r="J6361" s="752" t="s">
        <v>16447</v>
      </c>
      <c r="K6361" s="762">
        <v>0</v>
      </c>
      <c r="L6361" s="762">
        <v>12</v>
      </c>
      <c r="M6361" s="763">
        <v>26760</v>
      </c>
      <c r="N6361" s="762">
        <v>0</v>
      </c>
      <c r="O6361" s="762">
        <v>6</v>
      </c>
      <c r="P6361" s="763">
        <v>13080</v>
      </c>
      <c r="Q6361" s="762">
        <v>0</v>
      </c>
      <c r="R6361" s="762">
        <v>12</v>
      </c>
    </row>
    <row r="6362" spans="1:18" s="28" customFormat="1" ht="24" x14ac:dyDescent="0.2">
      <c r="A6362" s="748" t="s">
        <v>16441</v>
      </c>
      <c r="B6362" s="748" t="s">
        <v>515</v>
      </c>
      <c r="C6362" s="748" t="s">
        <v>16442</v>
      </c>
      <c r="D6362" s="749" t="s">
        <v>16443</v>
      </c>
      <c r="E6362" s="750">
        <v>2000</v>
      </c>
      <c r="F6362" s="748" t="s">
        <v>17314</v>
      </c>
      <c r="G6362" s="749" t="s">
        <v>17315</v>
      </c>
      <c r="H6362" s="749" t="s">
        <v>16451</v>
      </c>
      <c r="I6362" s="751" t="s">
        <v>520</v>
      </c>
      <c r="J6362" s="752" t="s">
        <v>686</v>
      </c>
      <c r="K6362" s="762">
        <v>0</v>
      </c>
      <c r="L6362" s="762">
        <v>12</v>
      </c>
      <c r="M6362" s="763">
        <v>26760</v>
      </c>
      <c r="N6362" s="762">
        <v>0</v>
      </c>
      <c r="O6362" s="762">
        <v>6</v>
      </c>
      <c r="P6362" s="763">
        <v>13080</v>
      </c>
      <c r="Q6362" s="762">
        <v>0</v>
      </c>
      <c r="R6362" s="762">
        <v>12</v>
      </c>
    </row>
    <row r="6363" spans="1:18" s="28" customFormat="1" ht="24" x14ac:dyDescent="0.2">
      <c r="A6363" s="748" t="s">
        <v>16441</v>
      </c>
      <c r="B6363" s="748" t="s">
        <v>515</v>
      </c>
      <c r="C6363" s="748" t="s">
        <v>16442</v>
      </c>
      <c r="D6363" s="749" t="s">
        <v>17316</v>
      </c>
      <c r="E6363" s="750">
        <v>10000</v>
      </c>
      <c r="F6363" s="748" t="s">
        <v>17317</v>
      </c>
      <c r="G6363" s="749" t="s">
        <v>17318</v>
      </c>
      <c r="H6363" s="749" t="s">
        <v>16466</v>
      </c>
      <c r="I6363" s="751" t="s">
        <v>520</v>
      </c>
      <c r="J6363" s="752" t="s">
        <v>528</v>
      </c>
      <c r="K6363" s="762">
        <v>0</v>
      </c>
      <c r="L6363" s="762">
        <v>12</v>
      </c>
      <c r="M6363" s="763">
        <v>123213.60000000002</v>
      </c>
      <c r="N6363" s="762">
        <v>0</v>
      </c>
      <c r="O6363" s="762">
        <v>6</v>
      </c>
      <c r="P6363" s="763">
        <v>61200.600000000006</v>
      </c>
      <c r="Q6363" s="762">
        <v>0</v>
      </c>
      <c r="R6363" s="762">
        <v>12</v>
      </c>
    </row>
    <row r="6364" spans="1:18" s="28" customFormat="1" ht="36" x14ac:dyDescent="0.2">
      <c r="A6364" s="748" t="s">
        <v>16441</v>
      </c>
      <c r="B6364" s="748" t="s">
        <v>515</v>
      </c>
      <c r="C6364" s="748" t="s">
        <v>16442</v>
      </c>
      <c r="D6364" s="749" t="s">
        <v>16487</v>
      </c>
      <c r="E6364" s="750">
        <v>1200</v>
      </c>
      <c r="F6364" s="748" t="s">
        <v>17319</v>
      </c>
      <c r="G6364" s="749" t="s">
        <v>17320</v>
      </c>
      <c r="H6364" s="749" t="s">
        <v>17321</v>
      </c>
      <c r="I6364" s="753" t="s">
        <v>16447</v>
      </c>
      <c r="J6364" s="752" t="s">
        <v>16448</v>
      </c>
      <c r="K6364" s="762">
        <v>0</v>
      </c>
      <c r="L6364" s="762">
        <v>12</v>
      </c>
      <c r="M6364" s="763">
        <v>16296</v>
      </c>
      <c r="N6364" s="762">
        <v>0</v>
      </c>
      <c r="O6364" s="762">
        <v>6</v>
      </c>
      <c r="P6364" s="763">
        <v>7848</v>
      </c>
      <c r="Q6364" s="762">
        <v>0</v>
      </c>
      <c r="R6364" s="762">
        <v>12</v>
      </c>
    </row>
    <row r="6365" spans="1:18" s="28" customFormat="1" ht="24" x14ac:dyDescent="0.2">
      <c r="A6365" s="748" t="s">
        <v>16441</v>
      </c>
      <c r="B6365" s="748" t="s">
        <v>515</v>
      </c>
      <c r="C6365" s="748" t="s">
        <v>16442</v>
      </c>
      <c r="D6365" s="749" t="s">
        <v>16443</v>
      </c>
      <c r="E6365" s="750">
        <v>2000</v>
      </c>
      <c r="F6365" s="748" t="s">
        <v>17322</v>
      </c>
      <c r="G6365" s="749" t="s">
        <v>17323</v>
      </c>
      <c r="H6365" s="754" t="s">
        <v>16466</v>
      </c>
      <c r="I6365" s="753" t="s">
        <v>520</v>
      </c>
      <c r="J6365" s="752" t="s">
        <v>528</v>
      </c>
      <c r="K6365" s="762">
        <v>1</v>
      </c>
      <c r="L6365" s="762">
        <v>2</v>
      </c>
      <c r="M6365" s="763">
        <v>4308</v>
      </c>
      <c r="N6365" s="762">
        <v>0</v>
      </c>
      <c r="O6365" s="762">
        <v>6</v>
      </c>
      <c r="P6365" s="763">
        <v>13080</v>
      </c>
      <c r="Q6365" s="762">
        <v>3</v>
      </c>
      <c r="R6365" s="762">
        <v>12</v>
      </c>
    </row>
    <row r="6366" spans="1:18" s="28" customFormat="1" ht="24" x14ac:dyDescent="0.2">
      <c r="A6366" s="748" t="s">
        <v>16441</v>
      </c>
      <c r="B6366" s="748" t="s">
        <v>515</v>
      </c>
      <c r="C6366" s="748" t="s">
        <v>16442</v>
      </c>
      <c r="D6366" s="749" t="s">
        <v>16443</v>
      </c>
      <c r="E6366" s="750">
        <v>2000</v>
      </c>
      <c r="F6366" s="748" t="s">
        <v>17324</v>
      </c>
      <c r="G6366" s="749" t="s">
        <v>17325</v>
      </c>
      <c r="H6366" s="749" t="s">
        <v>1635</v>
      </c>
      <c r="I6366" s="751" t="s">
        <v>520</v>
      </c>
      <c r="J6366" s="752" t="s">
        <v>16447</v>
      </c>
      <c r="K6366" s="762">
        <v>0</v>
      </c>
      <c r="L6366" s="762">
        <v>12</v>
      </c>
      <c r="M6366" s="763">
        <v>25627.69</v>
      </c>
      <c r="N6366" s="762">
        <v>0</v>
      </c>
      <c r="O6366" s="762">
        <v>2</v>
      </c>
      <c r="P6366" s="763">
        <v>4360</v>
      </c>
      <c r="Q6366" s="762">
        <v>0</v>
      </c>
      <c r="R6366" s="762">
        <v>12</v>
      </c>
    </row>
    <row r="6367" spans="1:18" s="28" customFormat="1" ht="24" x14ac:dyDescent="0.2">
      <c r="A6367" s="748" t="s">
        <v>16441</v>
      </c>
      <c r="B6367" s="748" t="s">
        <v>515</v>
      </c>
      <c r="C6367" s="748" t="s">
        <v>16442</v>
      </c>
      <c r="D6367" s="749" t="s">
        <v>17326</v>
      </c>
      <c r="E6367" s="750">
        <v>2500</v>
      </c>
      <c r="F6367" s="748" t="s">
        <v>17327</v>
      </c>
      <c r="G6367" s="749" t="s">
        <v>17328</v>
      </c>
      <c r="H6367" s="749" t="s">
        <v>17329</v>
      </c>
      <c r="I6367" s="751" t="s">
        <v>16447</v>
      </c>
      <c r="J6367" s="752" t="s">
        <v>16448</v>
      </c>
      <c r="K6367" s="762">
        <v>0</v>
      </c>
      <c r="L6367" s="762">
        <v>12</v>
      </c>
      <c r="M6367" s="763">
        <v>33213.599999999999</v>
      </c>
      <c r="N6367" s="762">
        <v>0</v>
      </c>
      <c r="O6367" s="762">
        <v>6</v>
      </c>
      <c r="P6367" s="763">
        <v>16195.2</v>
      </c>
      <c r="Q6367" s="762">
        <v>0</v>
      </c>
      <c r="R6367" s="762">
        <v>12</v>
      </c>
    </row>
    <row r="6368" spans="1:18" s="28" customFormat="1" ht="24" x14ac:dyDescent="0.2">
      <c r="A6368" s="748" t="s">
        <v>16441</v>
      </c>
      <c r="B6368" s="748" t="s">
        <v>515</v>
      </c>
      <c r="C6368" s="748" t="s">
        <v>16442</v>
      </c>
      <c r="D6368" s="749" t="s">
        <v>16443</v>
      </c>
      <c r="E6368" s="750">
        <v>2000</v>
      </c>
      <c r="F6368" s="748" t="s">
        <v>17330</v>
      </c>
      <c r="G6368" s="749" t="s">
        <v>17331</v>
      </c>
      <c r="H6368" s="749" t="s">
        <v>16459</v>
      </c>
      <c r="I6368" s="753" t="s">
        <v>520</v>
      </c>
      <c r="J6368" s="752" t="s">
        <v>686</v>
      </c>
      <c r="K6368" s="762">
        <v>0</v>
      </c>
      <c r="L6368" s="762">
        <v>12</v>
      </c>
      <c r="M6368" s="763">
        <v>26760</v>
      </c>
      <c r="N6368" s="762">
        <v>0</v>
      </c>
      <c r="O6368" s="762">
        <v>6</v>
      </c>
      <c r="P6368" s="763">
        <v>13080</v>
      </c>
      <c r="Q6368" s="762">
        <v>0</v>
      </c>
      <c r="R6368" s="762">
        <v>12</v>
      </c>
    </row>
    <row r="6369" spans="1:18" s="28" customFormat="1" ht="36" x14ac:dyDescent="0.2">
      <c r="A6369" s="748" t="s">
        <v>16441</v>
      </c>
      <c r="B6369" s="748" t="s">
        <v>515</v>
      </c>
      <c r="C6369" s="748" t="s">
        <v>16442</v>
      </c>
      <c r="D6369" s="749" t="s">
        <v>17332</v>
      </c>
      <c r="E6369" s="750">
        <v>1200</v>
      </c>
      <c r="F6369" s="748" t="s">
        <v>17333</v>
      </c>
      <c r="G6369" s="749" t="s">
        <v>17334</v>
      </c>
      <c r="H6369" s="749" t="s">
        <v>17002</v>
      </c>
      <c r="I6369" s="753" t="s">
        <v>16905</v>
      </c>
      <c r="J6369" s="752" t="s">
        <v>528</v>
      </c>
      <c r="K6369" s="762">
        <v>0</v>
      </c>
      <c r="L6369" s="762">
        <v>12</v>
      </c>
      <c r="M6369" s="763">
        <v>16296</v>
      </c>
      <c r="N6369" s="762">
        <v>0</v>
      </c>
      <c r="O6369" s="762">
        <v>6</v>
      </c>
      <c r="P6369" s="763">
        <v>7848</v>
      </c>
      <c r="Q6369" s="762">
        <v>0</v>
      </c>
      <c r="R6369" s="762">
        <v>12</v>
      </c>
    </row>
    <row r="6370" spans="1:18" s="28" customFormat="1" ht="24" x14ac:dyDescent="0.2">
      <c r="A6370" s="748" t="s">
        <v>16441</v>
      </c>
      <c r="B6370" s="748" t="s">
        <v>515</v>
      </c>
      <c r="C6370" s="748" t="s">
        <v>16442</v>
      </c>
      <c r="D6370" s="749" t="s">
        <v>16443</v>
      </c>
      <c r="E6370" s="750">
        <v>2000</v>
      </c>
      <c r="F6370" s="748" t="s">
        <v>17335</v>
      </c>
      <c r="G6370" s="749" t="s">
        <v>17336</v>
      </c>
      <c r="H6370" s="754" t="s">
        <v>1569</v>
      </c>
      <c r="I6370" s="753" t="s">
        <v>16447</v>
      </c>
      <c r="J6370" s="752" t="s">
        <v>16448</v>
      </c>
      <c r="K6370" s="762">
        <v>0</v>
      </c>
      <c r="L6370" s="762">
        <v>12</v>
      </c>
      <c r="M6370" s="763">
        <v>26760</v>
      </c>
      <c r="N6370" s="762">
        <v>0</v>
      </c>
      <c r="O6370" s="762">
        <v>6</v>
      </c>
      <c r="P6370" s="763">
        <v>13080</v>
      </c>
      <c r="Q6370" s="762">
        <v>0</v>
      </c>
      <c r="R6370" s="762">
        <v>12</v>
      </c>
    </row>
    <row r="6371" spans="1:18" s="28" customFormat="1" ht="36" x14ac:dyDescent="0.2">
      <c r="A6371" s="748" t="s">
        <v>16441</v>
      </c>
      <c r="B6371" s="748" t="s">
        <v>515</v>
      </c>
      <c r="C6371" s="748" t="s">
        <v>16442</v>
      </c>
      <c r="D6371" s="749" t="s">
        <v>17337</v>
      </c>
      <c r="E6371" s="750">
        <v>10000</v>
      </c>
      <c r="F6371" s="748" t="s">
        <v>17338</v>
      </c>
      <c r="G6371" s="749" t="s">
        <v>17339</v>
      </c>
      <c r="H6371" s="749" t="s">
        <v>565</v>
      </c>
      <c r="I6371" s="751" t="s">
        <v>520</v>
      </c>
      <c r="J6371" s="752" t="s">
        <v>528</v>
      </c>
      <c r="K6371" s="762">
        <v>0</v>
      </c>
      <c r="L6371" s="762">
        <v>12</v>
      </c>
      <c r="M6371" s="763">
        <v>123213.60000000002</v>
      </c>
      <c r="N6371" s="762">
        <v>0</v>
      </c>
      <c r="O6371" s="762">
        <v>6</v>
      </c>
      <c r="P6371" s="763">
        <v>61200.600000000006</v>
      </c>
      <c r="Q6371" s="762">
        <v>0</v>
      </c>
      <c r="R6371" s="762">
        <v>12</v>
      </c>
    </row>
    <row r="6372" spans="1:18" s="28" customFormat="1" ht="24" x14ac:dyDescent="0.2">
      <c r="A6372" s="748" t="s">
        <v>16441</v>
      </c>
      <c r="B6372" s="748" t="s">
        <v>515</v>
      </c>
      <c r="C6372" s="748" t="s">
        <v>16442</v>
      </c>
      <c r="D6372" s="749" t="s">
        <v>16472</v>
      </c>
      <c r="E6372" s="750">
        <v>1500</v>
      </c>
      <c r="F6372" s="748" t="s">
        <v>17340</v>
      </c>
      <c r="G6372" s="749" t="s">
        <v>17341</v>
      </c>
      <c r="H6372" s="749" t="s">
        <v>571</v>
      </c>
      <c r="I6372" s="751" t="s">
        <v>16447</v>
      </c>
      <c r="J6372" s="752" t="s">
        <v>16447</v>
      </c>
      <c r="K6372" s="762">
        <v>0</v>
      </c>
      <c r="L6372" s="762">
        <v>12</v>
      </c>
      <c r="M6372" s="763">
        <v>20111</v>
      </c>
      <c r="N6372" s="762">
        <v>0</v>
      </c>
      <c r="O6372" s="762">
        <v>6</v>
      </c>
      <c r="P6372" s="763">
        <v>9805.5</v>
      </c>
      <c r="Q6372" s="762">
        <v>0</v>
      </c>
      <c r="R6372" s="762">
        <v>12</v>
      </c>
    </row>
    <row r="6373" spans="1:18" s="28" customFormat="1" ht="24" x14ac:dyDescent="0.2">
      <c r="A6373" s="748" t="s">
        <v>16441</v>
      </c>
      <c r="B6373" s="748" t="s">
        <v>515</v>
      </c>
      <c r="C6373" s="748" t="s">
        <v>16442</v>
      </c>
      <c r="D6373" s="749" t="s">
        <v>16443</v>
      </c>
      <c r="E6373" s="750">
        <v>2000</v>
      </c>
      <c r="F6373" s="748" t="s">
        <v>17342</v>
      </c>
      <c r="G6373" s="749" t="s">
        <v>17343</v>
      </c>
      <c r="H6373" s="749" t="s">
        <v>16860</v>
      </c>
      <c r="I6373" s="753" t="s">
        <v>520</v>
      </c>
      <c r="J6373" s="752" t="s">
        <v>528</v>
      </c>
      <c r="K6373" s="762">
        <v>1</v>
      </c>
      <c r="L6373" s="762">
        <v>4</v>
      </c>
      <c r="M6373" s="763">
        <v>8698.4700000000012</v>
      </c>
      <c r="N6373" s="762">
        <v>1</v>
      </c>
      <c r="O6373" s="762">
        <v>2</v>
      </c>
      <c r="P6373" s="763">
        <v>3778.67</v>
      </c>
      <c r="Q6373" s="762">
        <v>3</v>
      </c>
      <c r="R6373" s="762">
        <v>12</v>
      </c>
    </row>
    <row r="6374" spans="1:18" s="28" customFormat="1" ht="36" x14ac:dyDescent="0.2">
      <c r="A6374" s="748" t="s">
        <v>16441</v>
      </c>
      <c r="B6374" s="748" t="s">
        <v>515</v>
      </c>
      <c r="C6374" s="748" t="s">
        <v>16442</v>
      </c>
      <c r="D6374" s="749" t="s">
        <v>16443</v>
      </c>
      <c r="E6374" s="750">
        <v>2000</v>
      </c>
      <c r="F6374" s="748" t="s">
        <v>17344</v>
      </c>
      <c r="G6374" s="749" t="s">
        <v>17345</v>
      </c>
      <c r="H6374" s="754" t="s">
        <v>17346</v>
      </c>
      <c r="I6374" s="753" t="s">
        <v>16447</v>
      </c>
      <c r="J6374" s="752" t="s">
        <v>16448</v>
      </c>
      <c r="K6374" s="762">
        <v>0</v>
      </c>
      <c r="L6374" s="762">
        <v>12</v>
      </c>
      <c r="M6374" s="763">
        <v>26760</v>
      </c>
      <c r="N6374" s="762">
        <v>0</v>
      </c>
      <c r="O6374" s="762">
        <v>6</v>
      </c>
      <c r="P6374" s="763">
        <v>13007.33</v>
      </c>
      <c r="Q6374" s="762">
        <v>0</v>
      </c>
      <c r="R6374" s="762">
        <v>12</v>
      </c>
    </row>
    <row r="6375" spans="1:18" s="28" customFormat="1" ht="24" x14ac:dyDescent="0.2">
      <c r="A6375" s="748" t="s">
        <v>16441</v>
      </c>
      <c r="B6375" s="748" t="s">
        <v>515</v>
      </c>
      <c r="C6375" s="748" t="s">
        <v>16442</v>
      </c>
      <c r="D6375" s="749" t="s">
        <v>16443</v>
      </c>
      <c r="E6375" s="750">
        <v>2000</v>
      </c>
      <c r="F6375" s="748" t="s">
        <v>17347</v>
      </c>
      <c r="G6375" s="749" t="s">
        <v>17348</v>
      </c>
      <c r="H6375" s="749" t="s">
        <v>16684</v>
      </c>
      <c r="I6375" s="751" t="s">
        <v>16447</v>
      </c>
      <c r="J6375" s="752" t="s">
        <v>16448</v>
      </c>
      <c r="K6375" s="762">
        <v>0</v>
      </c>
      <c r="L6375" s="762">
        <v>12</v>
      </c>
      <c r="M6375" s="763">
        <v>26760</v>
      </c>
      <c r="N6375" s="762">
        <v>0</v>
      </c>
      <c r="O6375" s="762">
        <v>6</v>
      </c>
      <c r="P6375" s="763">
        <v>12934.66</v>
      </c>
      <c r="Q6375" s="762">
        <v>0</v>
      </c>
      <c r="R6375" s="762">
        <v>12</v>
      </c>
    </row>
    <row r="6376" spans="1:18" s="28" customFormat="1" ht="36" x14ac:dyDescent="0.2">
      <c r="A6376" s="748" t="s">
        <v>16441</v>
      </c>
      <c r="B6376" s="748" t="s">
        <v>515</v>
      </c>
      <c r="C6376" s="748" t="s">
        <v>16442</v>
      </c>
      <c r="D6376" s="749" t="s">
        <v>16443</v>
      </c>
      <c r="E6376" s="750">
        <v>2000</v>
      </c>
      <c r="F6376" s="748" t="s">
        <v>17349</v>
      </c>
      <c r="G6376" s="749" t="s">
        <v>17350</v>
      </c>
      <c r="H6376" s="749" t="s">
        <v>16446</v>
      </c>
      <c r="I6376" s="751" t="s">
        <v>16447</v>
      </c>
      <c r="J6376" s="752" t="s">
        <v>16448</v>
      </c>
      <c r="K6376" s="762">
        <v>0</v>
      </c>
      <c r="L6376" s="762">
        <v>12</v>
      </c>
      <c r="M6376" s="763">
        <v>26523.989999999998</v>
      </c>
      <c r="N6376" s="762">
        <v>0</v>
      </c>
      <c r="O6376" s="762">
        <v>6</v>
      </c>
      <c r="P6376" s="763">
        <v>12934.66</v>
      </c>
      <c r="Q6376" s="762">
        <v>0</v>
      </c>
      <c r="R6376" s="762">
        <v>12</v>
      </c>
    </row>
    <row r="6377" spans="1:18" s="28" customFormat="1" ht="24" x14ac:dyDescent="0.2">
      <c r="A6377" s="748" t="s">
        <v>16441</v>
      </c>
      <c r="B6377" s="748" t="s">
        <v>515</v>
      </c>
      <c r="C6377" s="748" t="s">
        <v>16442</v>
      </c>
      <c r="D6377" s="749" t="s">
        <v>17030</v>
      </c>
      <c r="E6377" s="750">
        <v>3500</v>
      </c>
      <c r="F6377" s="748" t="s">
        <v>17351</v>
      </c>
      <c r="G6377" s="749" t="s">
        <v>17352</v>
      </c>
      <c r="H6377" s="749" t="s">
        <v>571</v>
      </c>
      <c r="I6377" s="753" t="s">
        <v>16447</v>
      </c>
      <c r="J6377" s="752" t="s">
        <v>16447</v>
      </c>
      <c r="K6377" s="762">
        <v>0</v>
      </c>
      <c r="L6377" s="762">
        <v>12</v>
      </c>
      <c r="M6377" s="763">
        <v>45093.600000000006</v>
      </c>
      <c r="N6377" s="762">
        <v>0</v>
      </c>
      <c r="O6377" s="762">
        <v>6</v>
      </c>
      <c r="P6377" s="763">
        <v>22200.6</v>
      </c>
      <c r="Q6377" s="762">
        <v>0</v>
      </c>
      <c r="R6377" s="762">
        <v>12</v>
      </c>
    </row>
    <row r="6378" spans="1:18" s="28" customFormat="1" ht="24" x14ac:dyDescent="0.2">
      <c r="A6378" s="748" t="s">
        <v>16441</v>
      </c>
      <c r="B6378" s="748" t="s">
        <v>515</v>
      </c>
      <c r="C6378" s="748" t="s">
        <v>16442</v>
      </c>
      <c r="D6378" s="749" t="s">
        <v>16443</v>
      </c>
      <c r="E6378" s="750">
        <v>2000</v>
      </c>
      <c r="F6378" s="748" t="s">
        <v>17353</v>
      </c>
      <c r="G6378" s="749" t="s">
        <v>17354</v>
      </c>
      <c r="H6378" s="754" t="s">
        <v>565</v>
      </c>
      <c r="I6378" s="753" t="s">
        <v>520</v>
      </c>
      <c r="J6378" s="752" t="s">
        <v>528</v>
      </c>
      <c r="K6378" s="762">
        <v>0</v>
      </c>
      <c r="L6378" s="762">
        <v>12</v>
      </c>
      <c r="M6378" s="763">
        <v>26681.33</v>
      </c>
      <c r="N6378" s="762">
        <v>0</v>
      </c>
      <c r="O6378" s="762">
        <v>6</v>
      </c>
      <c r="P6378" s="763">
        <v>13007.33</v>
      </c>
      <c r="Q6378" s="762">
        <v>0</v>
      </c>
      <c r="R6378" s="762">
        <v>12</v>
      </c>
    </row>
    <row r="6379" spans="1:18" s="28" customFormat="1" ht="24" x14ac:dyDescent="0.2">
      <c r="A6379" s="748" t="s">
        <v>16441</v>
      </c>
      <c r="B6379" s="748" t="s">
        <v>515</v>
      </c>
      <c r="C6379" s="748" t="s">
        <v>16442</v>
      </c>
      <c r="D6379" s="749" t="s">
        <v>16443</v>
      </c>
      <c r="E6379" s="750">
        <v>2000</v>
      </c>
      <c r="F6379" s="748" t="s">
        <v>17355</v>
      </c>
      <c r="G6379" s="749" t="s">
        <v>17356</v>
      </c>
      <c r="H6379" s="754" t="s">
        <v>17357</v>
      </c>
      <c r="I6379" s="753" t="s">
        <v>16447</v>
      </c>
      <c r="J6379" s="752" t="s">
        <v>16448</v>
      </c>
      <c r="K6379" s="762">
        <v>0</v>
      </c>
      <c r="L6379" s="762">
        <v>12</v>
      </c>
      <c r="M6379" s="763">
        <v>26681.33</v>
      </c>
      <c r="N6379" s="762">
        <v>0</v>
      </c>
      <c r="O6379" s="762">
        <v>6</v>
      </c>
      <c r="P6379" s="763">
        <v>13074</v>
      </c>
      <c r="Q6379" s="762">
        <v>0</v>
      </c>
      <c r="R6379" s="762">
        <v>12</v>
      </c>
    </row>
    <row r="6380" spans="1:18" s="28" customFormat="1" ht="36" x14ac:dyDescent="0.2">
      <c r="A6380" s="748" t="s">
        <v>16441</v>
      </c>
      <c r="B6380" s="748" t="s">
        <v>515</v>
      </c>
      <c r="C6380" s="748" t="s">
        <v>16442</v>
      </c>
      <c r="D6380" s="749" t="s">
        <v>16611</v>
      </c>
      <c r="E6380" s="750">
        <v>1800</v>
      </c>
      <c r="F6380" s="748" t="s">
        <v>17358</v>
      </c>
      <c r="G6380" s="749" t="s">
        <v>17359</v>
      </c>
      <c r="H6380" s="749" t="s">
        <v>16462</v>
      </c>
      <c r="I6380" s="751" t="s">
        <v>16447</v>
      </c>
      <c r="J6380" s="752" t="s">
        <v>16447</v>
      </c>
      <c r="K6380" s="762">
        <v>1</v>
      </c>
      <c r="L6380" s="762">
        <v>2</v>
      </c>
      <c r="M6380" s="763">
        <v>3755.73</v>
      </c>
      <c r="N6380" s="762">
        <v>0</v>
      </c>
      <c r="O6380" s="762">
        <v>0</v>
      </c>
      <c r="P6380" s="763">
        <v>0</v>
      </c>
      <c r="Q6380" s="762">
        <v>0</v>
      </c>
      <c r="R6380" s="762">
        <v>12</v>
      </c>
    </row>
    <row r="6381" spans="1:18" s="28" customFormat="1" ht="48" x14ac:dyDescent="0.2">
      <c r="A6381" s="748" t="s">
        <v>16441</v>
      </c>
      <c r="B6381" s="748" t="s">
        <v>515</v>
      </c>
      <c r="C6381" s="748" t="s">
        <v>16442</v>
      </c>
      <c r="D6381" s="749" t="s">
        <v>16443</v>
      </c>
      <c r="E6381" s="750">
        <v>2000</v>
      </c>
      <c r="F6381" s="748" t="s">
        <v>17360</v>
      </c>
      <c r="G6381" s="749" t="s">
        <v>17361</v>
      </c>
      <c r="H6381" s="749" t="s">
        <v>624</v>
      </c>
      <c r="I6381" s="751" t="s">
        <v>16447</v>
      </c>
      <c r="J6381" s="752" t="s">
        <v>16448</v>
      </c>
      <c r="K6381" s="762">
        <v>0</v>
      </c>
      <c r="L6381" s="762">
        <v>12</v>
      </c>
      <c r="M6381" s="763">
        <v>26530</v>
      </c>
      <c r="N6381" s="762">
        <v>0</v>
      </c>
      <c r="O6381" s="762">
        <v>6</v>
      </c>
      <c r="P6381" s="763">
        <v>12861.99</v>
      </c>
      <c r="Q6381" s="762">
        <v>0</v>
      </c>
      <c r="R6381" s="762">
        <v>12</v>
      </c>
    </row>
    <row r="6382" spans="1:18" s="28" customFormat="1" ht="36" x14ac:dyDescent="0.2">
      <c r="A6382" s="748" t="s">
        <v>16441</v>
      </c>
      <c r="B6382" s="748" t="s">
        <v>515</v>
      </c>
      <c r="C6382" s="748" t="s">
        <v>16442</v>
      </c>
      <c r="D6382" s="749" t="s">
        <v>16443</v>
      </c>
      <c r="E6382" s="750">
        <v>2000</v>
      </c>
      <c r="F6382" s="748" t="s">
        <v>17362</v>
      </c>
      <c r="G6382" s="749" t="s">
        <v>17363</v>
      </c>
      <c r="H6382" s="749" t="s">
        <v>4798</v>
      </c>
      <c r="I6382" s="753" t="s">
        <v>16447</v>
      </c>
      <c r="J6382" s="752" t="s">
        <v>16447</v>
      </c>
      <c r="K6382" s="762">
        <v>0</v>
      </c>
      <c r="L6382" s="762">
        <v>7</v>
      </c>
      <c r="M6382" s="763">
        <v>15542</v>
      </c>
      <c r="N6382" s="762">
        <v>0</v>
      </c>
      <c r="O6382" s="762">
        <v>0</v>
      </c>
      <c r="P6382" s="763">
        <v>0</v>
      </c>
      <c r="Q6382" s="762">
        <v>0</v>
      </c>
      <c r="R6382" s="762">
        <v>12</v>
      </c>
    </row>
    <row r="6383" spans="1:18" s="28" customFormat="1" ht="36" x14ac:dyDescent="0.2">
      <c r="A6383" s="748" t="s">
        <v>16441</v>
      </c>
      <c r="B6383" s="748" t="s">
        <v>515</v>
      </c>
      <c r="C6383" s="748" t="s">
        <v>16442</v>
      </c>
      <c r="D6383" s="749" t="s">
        <v>16443</v>
      </c>
      <c r="E6383" s="750">
        <v>2000</v>
      </c>
      <c r="F6383" s="748" t="s">
        <v>17364</v>
      </c>
      <c r="G6383" s="749" t="s">
        <v>17365</v>
      </c>
      <c r="H6383" s="754" t="s">
        <v>17366</v>
      </c>
      <c r="I6383" s="753" t="s">
        <v>16447</v>
      </c>
      <c r="J6383" s="752" t="s">
        <v>16448</v>
      </c>
      <c r="K6383" s="762">
        <v>1</v>
      </c>
      <c r="L6383" s="762">
        <v>2</v>
      </c>
      <c r="M6383" s="763">
        <v>4308</v>
      </c>
      <c r="N6383" s="762">
        <v>1</v>
      </c>
      <c r="O6383" s="762">
        <v>1</v>
      </c>
      <c r="P6383" s="763">
        <v>1598.67</v>
      </c>
      <c r="Q6383" s="762">
        <v>3</v>
      </c>
      <c r="R6383" s="762">
        <v>12</v>
      </c>
    </row>
    <row r="6384" spans="1:18" s="28" customFormat="1" ht="24" x14ac:dyDescent="0.2">
      <c r="A6384" s="748" t="s">
        <v>16441</v>
      </c>
      <c r="B6384" s="748" t="s">
        <v>515</v>
      </c>
      <c r="C6384" s="748" t="s">
        <v>16442</v>
      </c>
      <c r="D6384" s="749" t="s">
        <v>17367</v>
      </c>
      <c r="E6384" s="750">
        <v>3000</v>
      </c>
      <c r="F6384" s="748" t="s">
        <v>17368</v>
      </c>
      <c r="G6384" s="749" t="s">
        <v>17369</v>
      </c>
      <c r="H6384" s="749" t="s">
        <v>16516</v>
      </c>
      <c r="I6384" s="751" t="s">
        <v>520</v>
      </c>
      <c r="J6384" s="752" t="s">
        <v>528</v>
      </c>
      <c r="K6384" s="762">
        <v>0</v>
      </c>
      <c r="L6384" s="762">
        <v>12</v>
      </c>
      <c r="M6384" s="763">
        <v>39213.600000000006</v>
      </c>
      <c r="N6384" s="762">
        <v>0</v>
      </c>
      <c r="O6384" s="762">
        <v>6</v>
      </c>
      <c r="P6384" s="763">
        <v>19200.599999999999</v>
      </c>
      <c r="Q6384" s="762">
        <v>0</v>
      </c>
      <c r="R6384" s="762">
        <v>0</v>
      </c>
    </row>
    <row r="6385" spans="1:18" s="28" customFormat="1" ht="24" x14ac:dyDescent="0.2">
      <c r="A6385" s="748" t="s">
        <v>16441</v>
      </c>
      <c r="B6385" s="748" t="s">
        <v>515</v>
      </c>
      <c r="C6385" s="748" t="s">
        <v>16442</v>
      </c>
      <c r="D6385" s="749" t="s">
        <v>17370</v>
      </c>
      <c r="E6385" s="750">
        <v>8000</v>
      </c>
      <c r="F6385" s="748" t="s">
        <v>17371</v>
      </c>
      <c r="G6385" s="749" t="s">
        <v>17372</v>
      </c>
      <c r="H6385" s="749" t="s">
        <v>17373</v>
      </c>
      <c r="I6385" s="751" t="s">
        <v>520</v>
      </c>
      <c r="J6385" s="752" t="s">
        <v>528</v>
      </c>
      <c r="K6385" s="762">
        <v>0</v>
      </c>
      <c r="L6385" s="762">
        <v>3</v>
      </c>
      <c r="M6385" s="763">
        <v>17052.629999999997</v>
      </c>
      <c r="N6385" s="762">
        <v>0</v>
      </c>
      <c r="O6385" s="762">
        <v>0</v>
      </c>
      <c r="P6385" s="763">
        <v>0</v>
      </c>
      <c r="Q6385" s="762">
        <v>0</v>
      </c>
      <c r="R6385" s="762">
        <v>12</v>
      </c>
    </row>
    <row r="6386" spans="1:18" s="28" customFormat="1" ht="24" x14ac:dyDescent="0.2">
      <c r="A6386" s="748" t="s">
        <v>16441</v>
      </c>
      <c r="B6386" s="748" t="s">
        <v>515</v>
      </c>
      <c r="C6386" s="748" t="s">
        <v>16442</v>
      </c>
      <c r="D6386" s="749" t="s">
        <v>17374</v>
      </c>
      <c r="E6386" s="750">
        <v>14000</v>
      </c>
      <c r="F6386" s="748" t="s">
        <v>17375</v>
      </c>
      <c r="G6386" s="749" t="s">
        <v>17376</v>
      </c>
      <c r="H6386" s="749" t="s">
        <v>16451</v>
      </c>
      <c r="I6386" s="753" t="s">
        <v>520</v>
      </c>
      <c r="J6386" s="752" t="s">
        <v>686</v>
      </c>
      <c r="K6386" s="762">
        <v>0</v>
      </c>
      <c r="L6386" s="762">
        <v>12</v>
      </c>
      <c r="M6386" s="763">
        <v>169346.93</v>
      </c>
      <c r="N6386" s="762">
        <v>0</v>
      </c>
      <c r="O6386" s="762">
        <v>1</v>
      </c>
      <c r="P6386" s="763">
        <v>1526</v>
      </c>
      <c r="Q6386" s="762">
        <v>0</v>
      </c>
      <c r="R6386" s="762">
        <v>12</v>
      </c>
    </row>
    <row r="6387" spans="1:18" s="28" customFormat="1" ht="24" x14ac:dyDescent="0.2">
      <c r="A6387" s="748" t="s">
        <v>16441</v>
      </c>
      <c r="B6387" s="748" t="s">
        <v>515</v>
      </c>
      <c r="C6387" s="748" t="s">
        <v>16442</v>
      </c>
      <c r="D6387" s="749" t="s">
        <v>17377</v>
      </c>
      <c r="E6387" s="750">
        <v>1000</v>
      </c>
      <c r="F6387" s="748" t="s">
        <v>17378</v>
      </c>
      <c r="G6387" s="749" t="s">
        <v>17379</v>
      </c>
      <c r="H6387" s="754" t="s">
        <v>571</v>
      </c>
      <c r="I6387" s="753" t="s">
        <v>16447</v>
      </c>
      <c r="J6387" s="752" t="s">
        <v>16447</v>
      </c>
      <c r="K6387" s="762">
        <v>0</v>
      </c>
      <c r="L6387" s="762">
        <v>12</v>
      </c>
      <c r="M6387" s="763">
        <v>13680</v>
      </c>
      <c r="N6387" s="762">
        <v>0</v>
      </c>
      <c r="O6387" s="762">
        <v>6</v>
      </c>
      <c r="P6387" s="763">
        <v>6569.5</v>
      </c>
      <c r="Q6387" s="762">
        <v>0</v>
      </c>
      <c r="R6387" s="762">
        <v>12</v>
      </c>
    </row>
    <row r="6388" spans="1:18" s="28" customFormat="1" ht="24" x14ac:dyDescent="0.2">
      <c r="A6388" s="748" t="s">
        <v>16441</v>
      </c>
      <c r="B6388" s="748" t="s">
        <v>515</v>
      </c>
      <c r="C6388" s="748" t="s">
        <v>16442</v>
      </c>
      <c r="D6388" s="749" t="s">
        <v>17380</v>
      </c>
      <c r="E6388" s="750">
        <v>11000</v>
      </c>
      <c r="F6388" s="748" t="s">
        <v>17381</v>
      </c>
      <c r="G6388" s="749" t="s">
        <v>17382</v>
      </c>
      <c r="H6388" s="754" t="s">
        <v>16459</v>
      </c>
      <c r="I6388" s="753" t="s">
        <v>520</v>
      </c>
      <c r="J6388" s="752" t="s">
        <v>686</v>
      </c>
      <c r="K6388" s="762">
        <v>0</v>
      </c>
      <c r="L6388" s="762">
        <v>12</v>
      </c>
      <c r="M6388" s="763">
        <v>135213.6</v>
      </c>
      <c r="N6388" s="762">
        <v>0</v>
      </c>
      <c r="O6388" s="762">
        <v>6</v>
      </c>
      <c r="P6388" s="763">
        <v>67200.600000000006</v>
      </c>
      <c r="Q6388" s="762">
        <v>0</v>
      </c>
      <c r="R6388" s="762">
        <v>12</v>
      </c>
    </row>
    <row r="6389" spans="1:18" s="28" customFormat="1" ht="36" x14ac:dyDescent="0.2">
      <c r="A6389" s="748" t="s">
        <v>16441</v>
      </c>
      <c r="B6389" s="748" t="s">
        <v>515</v>
      </c>
      <c r="C6389" s="748" t="s">
        <v>16442</v>
      </c>
      <c r="D6389" s="749" t="s">
        <v>16443</v>
      </c>
      <c r="E6389" s="750">
        <v>2000</v>
      </c>
      <c r="F6389" s="748" t="s">
        <v>17383</v>
      </c>
      <c r="G6389" s="749" t="s">
        <v>17384</v>
      </c>
      <c r="H6389" s="749" t="s">
        <v>5894</v>
      </c>
      <c r="I6389" s="751" t="s">
        <v>520</v>
      </c>
      <c r="J6389" s="752" t="s">
        <v>16447</v>
      </c>
      <c r="K6389" s="762">
        <v>0</v>
      </c>
      <c r="L6389" s="762">
        <v>2</v>
      </c>
      <c r="M6389" s="763">
        <v>4360</v>
      </c>
      <c r="N6389" s="762">
        <v>0</v>
      </c>
      <c r="O6389" s="762">
        <v>0</v>
      </c>
      <c r="P6389" s="763">
        <v>0</v>
      </c>
      <c r="Q6389" s="762">
        <v>0</v>
      </c>
      <c r="R6389" s="762">
        <v>12</v>
      </c>
    </row>
    <row r="6390" spans="1:18" s="28" customFormat="1" ht="24" x14ac:dyDescent="0.2">
      <c r="A6390" s="748" t="s">
        <v>16441</v>
      </c>
      <c r="B6390" s="748" t="s">
        <v>515</v>
      </c>
      <c r="C6390" s="748" t="s">
        <v>16442</v>
      </c>
      <c r="D6390" s="749" t="s">
        <v>17385</v>
      </c>
      <c r="E6390" s="750">
        <v>10000</v>
      </c>
      <c r="F6390" s="748" t="s">
        <v>17386</v>
      </c>
      <c r="G6390" s="749" t="s">
        <v>17387</v>
      </c>
      <c r="H6390" s="749" t="s">
        <v>16451</v>
      </c>
      <c r="I6390" s="751" t="s">
        <v>520</v>
      </c>
      <c r="J6390" s="752" t="s">
        <v>686</v>
      </c>
      <c r="K6390" s="762">
        <v>0</v>
      </c>
      <c r="L6390" s="762">
        <v>12</v>
      </c>
      <c r="M6390" s="763">
        <v>123213.60000000002</v>
      </c>
      <c r="N6390" s="762">
        <v>0</v>
      </c>
      <c r="O6390" s="762">
        <v>6</v>
      </c>
      <c r="P6390" s="763">
        <v>61200.600000000006</v>
      </c>
      <c r="Q6390" s="762">
        <v>0</v>
      </c>
      <c r="R6390" s="762">
        <v>12</v>
      </c>
    </row>
    <row r="6391" spans="1:18" s="28" customFormat="1" ht="36" x14ac:dyDescent="0.2">
      <c r="A6391" s="748" t="s">
        <v>16441</v>
      </c>
      <c r="B6391" s="748" t="s">
        <v>515</v>
      </c>
      <c r="C6391" s="748" t="s">
        <v>16442</v>
      </c>
      <c r="D6391" s="749" t="s">
        <v>558</v>
      </c>
      <c r="E6391" s="750">
        <v>3000</v>
      </c>
      <c r="F6391" s="748" t="s">
        <v>17388</v>
      </c>
      <c r="G6391" s="749" t="s">
        <v>17389</v>
      </c>
      <c r="H6391" s="749" t="s">
        <v>16446</v>
      </c>
      <c r="I6391" s="753" t="s">
        <v>16447</v>
      </c>
      <c r="J6391" s="752" t="s">
        <v>16448</v>
      </c>
      <c r="K6391" s="762">
        <v>0</v>
      </c>
      <c r="L6391" s="762">
        <v>12</v>
      </c>
      <c r="M6391" s="763">
        <v>39213.600000000006</v>
      </c>
      <c r="N6391" s="762">
        <v>0</v>
      </c>
      <c r="O6391" s="762">
        <v>6</v>
      </c>
      <c r="P6391" s="763">
        <v>19200.599999999999</v>
      </c>
      <c r="Q6391" s="762">
        <v>0</v>
      </c>
      <c r="R6391" s="762">
        <v>12</v>
      </c>
    </row>
    <row r="6392" spans="1:18" s="28" customFormat="1" ht="24" x14ac:dyDescent="0.2">
      <c r="A6392" s="748" t="s">
        <v>16441</v>
      </c>
      <c r="B6392" s="748" t="s">
        <v>515</v>
      </c>
      <c r="C6392" s="748" t="s">
        <v>16442</v>
      </c>
      <c r="D6392" s="749" t="s">
        <v>17390</v>
      </c>
      <c r="E6392" s="750">
        <v>9000</v>
      </c>
      <c r="F6392" s="748" t="s">
        <v>17391</v>
      </c>
      <c r="G6392" s="749" t="s">
        <v>17392</v>
      </c>
      <c r="H6392" s="754" t="s">
        <v>16516</v>
      </c>
      <c r="I6392" s="753" t="s">
        <v>520</v>
      </c>
      <c r="J6392" s="752" t="s">
        <v>528</v>
      </c>
      <c r="K6392" s="762">
        <v>0</v>
      </c>
      <c r="L6392" s="762">
        <v>12</v>
      </c>
      <c r="M6392" s="763">
        <v>111213.60000000002</v>
      </c>
      <c r="N6392" s="762">
        <v>0</v>
      </c>
      <c r="O6392" s="762">
        <v>6</v>
      </c>
      <c r="P6392" s="763">
        <v>55200.600000000006</v>
      </c>
      <c r="Q6392" s="762">
        <v>0</v>
      </c>
      <c r="R6392" s="762">
        <v>12</v>
      </c>
    </row>
    <row r="6393" spans="1:18" s="28" customFormat="1" ht="24" x14ac:dyDescent="0.2">
      <c r="A6393" s="748" t="s">
        <v>16441</v>
      </c>
      <c r="B6393" s="748" t="s">
        <v>515</v>
      </c>
      <c r="C6393" s="748" t="s">
        <v>16442</v>
      </c>
      <c r="D6393" s="749" t="s">
        <v>17393</v>
      </c>
      <c r="E6393" s="750">
        <v>9500</v>
      </c>
      <c r="F6393" s="748" t="s">
        <v>17394</v>
      </c>
      <c r="G6393" s="749" t="s">
        <v>17395</v>
      </c>
      <c r="H6393" s="749" t="s">
        <v>16860</v>
      </c>
      <c r="I6393" s="751" t="s">
        <v>520</v>
      </c>
      <c r="J6393" s="752" t="s">
        <v>528</v>
      </c>
      <c r="K6393" s="762">
        <v>0</v>
      </c>
      <c r="L6393" s="762">
        <v>12</v>
      </c>
      <c r="M6393" s="763">
        <v>117213.60000000002</v>
      </c>
      <c r="N6393" s="762">
        <v>0</v>
      </c>
      <c r="O6393" s="762">
        <v>6</v>
      </c>
      <c r="P6393" s="763">
        <v>58398.600000000006</v>
      </c>
      <c r="Q6393" s="762">
        <v>0</v>
      </c>
      <c r="R6393" s="762">
        <v>0</v>
      </c>
    </row>
    <row r="6394" spans="1:18" s="28" customFormat="1" ht="36" x14ac:dyDescent="0.2">
      <c r="A6394" s="748" t="s">
        <v>16441</v>
      </c>
      <c r="B6394" s="748" t="s">
        <v>515</v>
      </c>
      <c r="C6394" s="748" t="s">
        <v>16442</v>
      </c>
      <c r="D6394" s="749" t="s">
        <v>16695</v>
      </c>
      <c r="E6394" s="750">
        <v>2500</v>
      </c>
      <c r="F6394" s="748" t="s">
        <v>17396</v>
      </c>
      <c r="G6394" s="749" t="s">
        <v>17397</v>
      </c>
      <c r="H6394" s="749" t="s">
        <v>17398</v>
      </c>
      <c r="I6394" s="751" t="s">
        <v>16447</v>
      </c>
      <c r="J6394" s="752" t="s">
        <v>16447</v>
      </c>
      <c r="K6394" s="762">
        <v>0</v>
      </c>
      <c r="L6394" s="762">
        <v>1</v>
      </c>
      <c r="M6394" s="763">
        <v>2717.8</v>
      </c>
      <c r="N6394" s="762">
        <v>0</v>
      </c>
      <c r="O6394" s="762">
        <v>0</v>
      </c>
      <c r="P6394" s="763">
        <v>0</v>
      </c>
      <c r="Q6394" s="762">
        <v>0</v>
      </c>
      <c r="R6394" s="762">
        <v>12</v>
      </c>
    </row>
    <row r="6395" spans="1:18" s="28" customFormat="1" ht="24" x14ac:dyDescent="0.2">
      <c r="A6395" s="748" t="s">
        <v>16441</v>
      </c>
      <c r="B6395" s="748" t="s">
        <v>515</v>
      </c>
      <c r="C6395" s="748" t="s">
        <v>16442</v>
      </c>
      <c r="D6395" s="749" t="s">
        <v>16472</v>
      </c>
      <c r="E6395" s="750">
        <v>1200</v>
      </c>
      <c r="F6395" s="748" t="s">
        <v>17399</v>
      </c>
      <c r="G6395" s="749" t="s">
        <v>17400</v>
      </c>
      <c r="H6395" s="749" t="s">
        <v>571</v>
      </c>
      <c r="I6395" s="753" t="s">
        <v>16447</v>
      </c>
      <c r="J6395" s="752" t="s">
        <v>16447</v>
      </c>
      <c r="K6395" s="762">
        <v>0</v>
      </c>
      <c r="L6395" s="762">
        <v>12</v>
      </c>
      <c r="M6395" s="763">
        <v>16296</v>
      </c>
      <c r="N6395" s="762">
        <v>0</v>
      </c>
      <c r="O6395" s="762">
        <v>6</v>
      </c>
      <c r="P6395" s="763">
        <v>7848</v>
      </c>
      <c r="Q6395" s="762">
        <v>0</v>
      </c>
      <c r="R6395" s="762">
        <v>12</v>
      </c>
    </row>
    <row r="6396" spans="1:18" s="28" customFormat="1" ht="24" x14ac:dyDescent="0.2">
      <c r="A6396" s="748" t="s">
        <v>16441</v>
      </c>
      <c r="B6396" s="748" t="s">
        <v>515</v>
      </c>
      <c r="C6396" s="748" t="s">
        <v>16442</v>
      </c>
      <c r="D6396" s="749" t="s">
        <v>558</v>
      </c>
      <c r="E6396" s="750">
        <v>3000</v>
      </c>
      <c r="F6396" s="748" t="s">
        <v>17401</v>
      </c>
      <c r="G6396" s="749" t="s">
        <v>17402</v>
      </c>
      <c r="H6396" s="754" t="s">
        <v>17403</v>
      </c>
      <c r="I6396" s="753" t="s">
        <v>16447</v>
      </c>
      <c r="J6396" s="752" t="s">
        <v>16448</v>
      </c>
      <c r="K6396" s="762">
        <v>0</v>
      </c>
      <c r="L6396" s="762">
        <v>12</v>
      </c>
      <c r="M6396" s="763">
        <v>39213.600000000006</v>
      </c>
      <c r="N6396" s="762">
        <v>0</v>
      </c>
      <c r="O6396" s="762">
        <v>6</v>
      </c>
      <c r="P6396" s="763">
        <v>19200.66</v>
      </c>
      <c r="Q6396" s="762">
        <v>0</v>
      </c>
      <c r="R6396" s="762">
        <v>12</v>
      </c>
    </row>
    <row r="6397" spans="1:18" s="28" customFormat="1" ht="24" x14ac:dyDescent="0.2">
      <c r="A6397" s="748" t="s">
        <v>16441</v>
      </c>
      <c r="B6397" s="748" t="s">
        <v>515</v>
      </c>
      <c r="C6397" s="748" t="s">
        <v>16442</v>
      </c>
      <c r="D6397" s="749" t="s">
        <v>16472</v>
      </c>
      <c r="E6397" s="750">
        <v>1500</v>
      </c>
      <c r="F6397" s="748" t="s">
        <v>17404</v>
      </c>
      <c r="G6397" s="749" t="s">
        <v>17405</v>
      </c>
      <c r="H6397" s="754" t="s">
        <v>571</v>
      </c>
      <c r="I6397" s="753" t="s">
        <v>16447</v>
      </c>
      <c r="J6397" s="752" t="s">
        <v>16447</v>
      </c>
      <c r="K6397" s="762">
        <v>0</v>
      </c>
      <c r="L6397" s="762">
        <v>12</v>
      </c>
      <c r="M6397" s="763">
        <v>20220</v>
      </c>
      <c r="N6397" s="762">
        <v>0</v>
      </c>
      <c r="O6397" s="762">
        <v>6</v>
      </c>
      <c r="P6397" s="763">
        <v>9810</v>
      </c>
      <c r="Q6397" s="762">
        <v>0</v>
      </c>
      <c r="R6397" s="762">
        <v>12</v>
      </c>
    </row>
    <row r="6398" spans="1:18" s="28" customFormat="1" ht="48" x14ac:dyDescent="0.2">
      <c r="A6398" s="748" t="s">
        <v>16441</v>
      </c>
      <c r="B6398" s="748" t="s">
        <v>515</v>
      </c>
      <c r="C6398" s="748" t="s">
        <v>16442</v>
      </c>
      <c r="D6398" s="749" t="s">
        <v>16443</v>
      </c>
      <c r="E6398" s="750">
        <v>2000</v>
      </c>
      <c r="F6398" s="748" t="s">
        <v>17406</v>
      </c>
      <c r="G6398" s="749" t="s">
        <v>17407</v>
      </c>
      <c r="H6398" s="749" t="s">
        <v>17408</v>
      </c>
      <c r="I6398" s="751" t="s">
        <v>16447</v>
      </c>
      <c r="J6398" s="752" t="s">
        <v>16448</v>
      </c>
      <c r="K6398" s="762">
        <v>0</v>
      </c>
      <c r="L6398" s="762">
        <v>12</v>
      </c>
      <c r="M6398" s="763">
        <v>26760</v>
      </c>
      <c r="N6398" s="762">
        <v>0</v>
      </c>
      <c r="O6398" s="762">
        <v>3</v>
      </c>
      <c r="P6398" s="763">
        <v>6540</v>
      </c>
      <c r="Q6398" s="762">
        <v>0</v>
      </c>
      <c r="R6398" s="762">
        <v>12</v>
      </c>
    </row>
    <row r="6399" spans="1:18" s="28" customFormat="1" ht="24" x14ac:dyDescent="0.2">
      <c r="A6399" s="748" t="s">
        <v>16441</v>
      </c>
      <c r="B6399" s="748" t="s">
        <v>515</v>
      </c>
      <c r="C6399" s="748" t="s">
        <v>16442</v>
      </c>
      <c r="D6399" s="749" t="s">
        <v>16611</v>
      </c>
      <c r="E6399" s="750">
        <v>1800</v>
      </c>
      <c r="F6399" s="748" t="s">
        <v>17409</v>
      </c>
      <c r="G6399" s="749" t="s">
        <v>17410</v>
      </c>
      <c r="H6399" s="749" t="s">
        <v>571</v>
      </c>
      <c r="I6399" s="751" t="s">
        <v>16447</v>
      </c>
      <c r="J6399" s="752" t="s">
        <v>16447</v>
      </c>
      <c r="K6399" s="762">
        <v>1</v>
      </c>
      <c r="L6399" s="762">
        <v>2</v>
      </c>
      <c r="M6399" s="763">
        <v>3755.73</v>
      </c>
      <c r="N6399" s="762">
        <v>0</v>
      </c>
      <c r="O6399" s="762">
        <v>6</v>
      </c>
      <c r="P6399" s="763">
        <v>11766.6</v>
      </c>
      <c r="Q6399" s="762">
        <v>3</v>
      </c>
      <c r="R6399" s="762">
        <v>12</v>
      </c>
    </row>
    <row r="6400" spans="1:18" s="28" customFormat="1" ht="36" x14ac:dyDescent="0.2">
      <c r="A6400" s="748" t="s">
        <v>16441</v>
      </c>
      <c r="B6400" s="748" t="s">
        <v>515</v>
      </c>
      <c r="C6400" s="748" t="s">
        <v>16442</v>
      </c>
      <c r="D6400" s="749" t="s">
        <v>16443</v>
      </c>
      <c r="E6400" s="750">
        <v>2000</v>
      </c>
      <c r="F6400" s="748" t="s">
        <v>17411</v>
      </c>
      <c r="G6400" s="749" t="s">
        <v>17412</v>
      </c>
      <c r="H6400" s="749" t="s">
        <v>17413</v>
      </c>
      <c r="I6400" s="753" t="s">
        <v>16905</v>
      </c>
      <c r="J6400" s="752" t="s">
        <v>528</v>
      </c>
      <c r="K6400" s="762">
        <v>0</v>
      </c>
      <c r="L6400" s="762">
        <v>2</v>
      </c>
      <c r="M6400" s="763">
        <v>4360</v>
      </c>
      <c r="N6400" s="762">
        <v>0</v>
      </c>
      <c r="O6400" s="762">
        <v>0</v>
      </c>
      <c r="P6400" s="763">
        <v>0</v>
      </c>
      <c r="Q6400" s="762">
        <v>0</v>
      </c>
      <c r="R6400" s="762">
        <v>12</v>
      </c>
    </row>
    <row r="6401" spans="1:18" s="28" customFormat="1" ht="24" x14ac:dyDescent="0.2">
      <c r="A6401" s="748" t="s">
        <v>16441</v>
      </c>
      <c r="B6401" s="748" t="s">
        <v>515</v>
      </c>
      <c r="C6401" s="748" t="s">
        <v>16442</v>
      </c>
      <c r="D6401" s="749" t="s">
        <v>17414</v>
      </c>
      <c r="E6401" s="750">
        <v>9000</v>
      </c>
      <c r="F6401" s="748" t="s">
        <v>17415</v>
      </c>
      <c r="G6401" s="749" t="s">
        <v>17416</v>
      </c>
      <c r="H6401" s="754" t="s">
        <v>565</v>
      </c>
      <c r="I6401" s="753" t="s">
        <v>520</v>
      </c>
      <c r="J6401" s="752" t="s">
        <v>528</v>
      </c>
      <c r="K6401" s="762">
        <v>0</v>
      </c>
      <c r="L6401" s="762">
        <v>12</v>
      </c>
      <c r="M6401" s="763">
        <v>111213.60000000002</v>
      </c>
      <c r="N6401" s="762">
        <v>0</v>
      </c>
      <c r="O6401" s="762">
        <v>6</v>
      </c>
      <c r="P6401" s="763">
        <v>55200.600000000006</v>
      </c>
      <c r="Q6401" s="762">
        <v>0</v>
      </c>
      <c r="R6401" s="762">
        <v>12</v>
      </c>
    </row>
    <row r="6402" spans="1:18" s="28" customFormat="1" ht="24" x14ac:dyDescent="0.2">
      <c r="A6402" s="748" t="s">
        <v>16441</v>
      </c>
      <c r="B6402" s="748" t="s">
        <v>515</v>
      </c>
      <c r="C6402" s="748" t="s">
        <v>16442</v>
      </c>
      <c r="D6402" s="749" t="s">
        <v>17417</v>
      </c>
      <c r="E6402" s="750">
        <v>15500</v>
      </c>
      <c r="F6402" s="748" t="s">
        <v>17418</v>
      </c>
      <c r="G6402" s="749" t="s">
        <v>14440</v>
      </c>
      <c r="H6402" s="749" t="s">
        <v>17074</v>
      </c>
      <c r="I6402" s="751" t="s">
        <v>520</v>
      </c>
      <c r="J6402" s="752" t="s">
        <v>686</v>
      </c>
      <c r="K6402" s="762">
        <v>1</v>
      </c>
      <c r="L6402" s="762">
        <v>8</v>
      </c>
      <c r="M6402" s="763">
        <v>121562.40000000001</v>
      </c>
      <c r="N6402" s="762">
        <v>0</v>
      </c>
      <c r="O6402" s="762">
        <v>1</v>
      </c>
      <c r="P6402" s="763">
        <v>15727.7</v>
      </c>
      <c r="Q6402" s="762">
        <v>0</v>
      </c>
      <c r="R6402" s="762">
        <v>12</v>
      </c>
    </row>
    <row r="6403" spans="1:18" s="28" customFormat="1" ht="24" x14ac:dyDescent="0.2">
      <c r="A6403" s="748" t="s">
        <v>16441</v>
      </c>
      <c r="B6403" s="748" t="s">
        <v>515</v>
      </c>
      <c r="C6403" s="748" t="s">
        <v>16442</v>
      </c>
      <c r="D6403" s="749" t="s">
        <v>16925</v>
      </c>
      <c r="E6403" s="750">
        <v>15500</v>
      </c>
      <c r="F6403" s="748" t="s">
        <v>17418</v>
      </c>
      <c r="G6403" s="749" t="s">
        <v>14440</v>
      </c>
      <c r="H6403" s="749" t="s">
        <v>17074</v>
      </c>
      <c r="I6403" s="751" t="s">
        <v>520</v>
      </c>
      <c r="J6403" s="752" t="s">
        <v>686</v>
      </c>
      <c r="K6403" s="762">
        <v>0</v>
      </c>
      <c r="L6403" s="762">
        <v>0</v>
      </c>
      <c r="M6403" s="763">
        <v>0</v>
      </c>
      <c r="N6403" s="762">
        <v>1</v>
      </c>
      <c r="O6403" s="762">
        <v>5</v>
      </c>
      <c r="P6403" s="763">
        <v>78472.899999999994</v>
      </c>
      <c r="Q6403" s="762">
        <v>0</v>
      </c>
      <c r="R6403" s="762">
        <v>12</v>
      </c>
    </row>
    <row r="6404" spans="1:18" s="28" customFormat="1" ht="48" x14ac:dyDescent="0.2">
      <c r="A6404" s="748" t="s">
        <v>16441</v>
      </c>
      <c r="B6404" s="748" t="s">
        <v>515</v>
      </c>
      <c r="C6404" s="748" t="s">
        <v>16442</v>
      </c>
      <c r="D6404" s="749" t="s">
        <v>16443</v>
      </c>
      <c r="E6404" s="750">
        <v>2000</v>
      </c>
      <c r="F6404" s="748" t="s">
        <v>17419</v>
      </c>
      <c r="G6404" s="749" t="s">
        <v>17420</v>
      </c>
      <c r="H6404" s="749" t="s">
        <v>624</v>
      </c>
      <c r="I6404" s="753" t="s">
        <v>16447</v>
      </c>
      <c r="J6404" s="752" t="s">
        <v>16448</v>
      </c>
      <c r="K6404" s="762">
        <v>0</v>
      </c>
      <c r="L6404" s="762">
        <v>4</v>
      </c>
      <c r="M6404" s="763">
        <v>8720</v>
      </c>
      <c r="N6404" s="762">
        <v>0</v>
      </c>
      <c r="O6404" s="762">
        <v>0</v>
      </c>
      <c r="P6404" s="763">
        <v>0</v>
      </c>
      <c r="Q6404" s="762">
        <v>0</v>
      </c>
      <c r="R6404" s="762">
        <v>12</v>
      </c>
    </row>
    <row r="6405" spans="1:18" s="28" customFormat="1" ht="24" x14ac:dyDescent="0.2">
      <c r="A6405" s="748" t="s">
        <v>16441</v>
      </c>
      <c r="B6405" s="748" t="s">
        <v>515</v>
      </c>
      <c r="C6405" s="748" t="s">
        <v>16442</v>
      </c>
      <c r="D6405" s="749" t="s">
        <v>868</v>
      </c>
      <c r="E6405" s="750">
        <v>7000</v>
      </c>
      <c r="F6405" s="748" t="s">
        <v>17421</v>
      </c>
      <c r="G6405" s="749" t="s">
        <v>17422</v>
      </c>
      <c r="H6405" s="754" t="s">
        <v>565</v>
      </c>
      <c r="I6405" s="753" t="s">
        <v>520</v>
      </c>
      <c r="J6405" s="752" t="s">
        <v>528</v>
      </c>
      <c r="K6405" s="762">
        <v>0</v>
      </c>
      <c r="L6405" s="762">
        <v>12</v>
      </c>
      <c r="M6405" s="763">
        <v>87213.60000000002</v>
      </c>
      <c r="N6405" s="762">
        <v>0</v>
      </c>
      <c r="O6405" s="762">
        <v>7</v>
      </c>
      <c r="P6405" s="763">
        <v>43200.600000000006</v>
      </c>
      <c r="Q6405" s="762">
        <v>0</v>
      </c>
      <c r="R6405" s="762">
        <v>0</v>
      </c>
    </row>
    <row r="6406" spans="1:18" s="28" customFormat="1" ht="24" x14ac:dyDescent="0.2">
      <c r="A6406" s="748" t="s">
        <v>16441</v>
      </c>
      <c r="B6406" s="748" t="s">
        <v>515</v>
      </c>
      <c r="C6406" s="748" t="s">
        <v>16442</v>
      </c>
      <c r="D6406" s="749" t="s">
        <v>17423</v>
      </c>
      <c r="E6406" s="750">
        <v>12000</v>
      </c>
      <c r="F6406" s="748" t="s">
        <v>17424</v>
      </c>
      <c r="G6406" s="749" t="s">
        <v>17425</v>
      </c>
      <c r="H6406" s="754" t="s">
        <v>16466</v>
      </c>
      <c r="I6406" s="753" t="s">
        <v>520</v>
      </c>
      <c r="J6406" s="752" t="s">
        <v>528</v>
      </c>
      <c r="K6406" s="762">
        <v>0</v>
      </c>
      <c r="L6406" s="762">
        <v>4</v>
      </c>
      <c r="M6406" s="763">
        <v>49171.199999999997</v>
      </c>
      <c r="N6406" s="762">
        <v>0</v>
      </c>
      <c r="O6406" s="762">
        <v>6</v>
      </c>
      <c r="P6406" s="763">
        <v>73200.600000000006</v>
      </c>
      <c r="Q6406" s="762">
        <v>0</v>
      </c>
      <c r="R6406" s="762">
        <v>12</v>
      </c>
    </row>
    <row r="6407" spans="1:18" s="28" customFormat="1" ht="36" x14ac:dyDescent="0.2">
      <c r="A6407" s="748" t="s">
        <v>16441</v>
      </c>
      <c r="B6407" s="748" t="s">
        <v>515</v>
      </c>
      <c r="C6407" s="748" t="s">
        <v>16442</v>
      </c>
      <c r="D6407" s="749" t="s">
        <v>17426</v>
      </c>
      <c r="E6407" s="750">
        <v>12000</v>
      </c>
      <c r="F6407" s="748" t="s">
        <v>17424</v>
      </c>
      <c r="G6407" s="749" t="s">
        <v>17425</v>
      </c>
      <c r="H6407" s="749" t="s">
        <v>16466</v>
      </c>
      <c r="I6407" s="751" t="s">
        <v>520</v>
      </c>
      <c r="J6407" s="752" t="s">
        <v>528</v>
      </c>
      <c r="K6407" s="762">
        <v>0</v>
      </c>
      <c r="L6407" s="762">
        <v>8</v>
      </c>
      <c r="M6407" s="763">
        <v>98342.399999999994</v>
      </c>
      <c r="N6407" s="762">
        <v>0</v>
      </c>
      <c r="O6407" s="762">
        <v>0</v>
      </c>
      <c r="P6407" s="763">
        <v>0</v>
      </c>
      <c r="Q6407" s="762">
        <v>0</v>
      </c>
      <c r="R6407" s="762">
        <v>12</v>
      </c>
    </row>
    <row r="6408" spans="1:18" s="28" customFormat="1" ht="48" x14ac:dyDescent="0.2">
      <c r="A6408" s="748" t="s">
        <v>16441</v>
      </c>
      <c r="B6408" s="748" t="s">
        <v>515</v>
      </c>
      <c r="C6408" s="748" t="s">
        <v>16442</v>
      </c>
      <c r="D6408" s="749" t="s">
        <v>16443</v>
      </c>
      <c r="E6408" s="750">
        <v>2000</v>
      </c>
      <c r="F6408" s="748" t="s">
        <v>17427</v>
      </c>
      <c r="G6408" s="749" t="s">
        <v>17428</v>
      </c>
      <c r="H6408" s="749" t="s">
        <v>624</v>
      </c>
      <c r="I6408" s="751" t="s">
        <v>16447</v>
      </c>
      <c r="J6408" s="752" t="s">
        <v>16448</v>
      </c>
      <c r="K6408" s="762">
        <v>1</v>
      </c>
      <c r="L6408" s="762">
        <v>4</v>
      </c>
      <c r="M6408" s="763">
        <v>8698.4700000000012</v>
      </c>
      <c r="N6408" s="762">
        <v>1</v>
      </c>
      <c r="O6408" s="762">
        <v>2</v>
      </c>
      <c r="P6408" s="763">
        <v>3778.67</v>
      </c>
      <c r="Q6408" s="762">
        <v>3</v>
      </c>
      <c r="R6408" s="762">
        <v>12</v>
      </c>
    </row>
    <row r="6409" spans="1:18" s="28" customFormat="1" ht="24" x14ac:dyDescent="0.2">
      <c r="A6409" s="748" t="s">
        <v>16441</v>
      </c>
      <c r="B6409" s="748" t="s">
        <v>515</v>
      </c>
      <c r="C6409" s="748" t="s">
        <v>16442</v>
      </c>
      <c r="D6409" s="749" t="s">
        <v>17429</v>
      </c>
      <c r="E6409" s="750">
        <v>10000</v>
      </c>
      <c r="F6409" s="748" t="s">
        <v>17430</v>
      </c>
      <c r="G6409" s="749" t="s">
        <v>17431</v>
      </c>
      <c r="H6409" s="749" t="s">
        <v>16459</v>
      </c>
      <c r="I6409" s="753" t="s">
        <v>520</v>
      </c>
      <c r="J6409" s="752" t="s">
        <v>686</v>
      </c>
      <c r="K6409" s="762">
        <v>0</v>
      </c>
      <c r="L6409" s="762">
        <v>12</v>
      </c>
      <c r="M6409" s="763">
        <v>122880.27000000002</v>
      </c>
      <c r="N6409" s="762">
        <v>0</v>
      </c>
      <c r="O6409" s="762">
        <v>6</v>
      </c>
      <c r="P6409" s="763">
        <v>60867.270000000004</v>
      </c>
      <c r="Q6409" s="762">
        <v>0</v>
      </c>
      <c r="R6409" s="762">
        <v>12</v>
      </c>
    </row>
    <row r="6410" spans="1:18" s="28" customFormat="1" ht="24" x14ac:dyDescent="0.2">
      <c r="A6410" s="748" t="s">
        <v>16441</v>
      </c>
      <c r="B6410" s="748" t="s">
        <v>515</v>
      </c>
      <c r="C6410" s="748" t="s">
        <v>16442</v>
      </c>
      <c r="D6410" s="749" t="s">
        <v>16443</v>
      </c>
      <c r="E6410" s="750">
        <v>2000</v>
      </c>
      <c r="F6410" s="748" t="s">
        <v>17432</v>
      </c>
      <c r="G6410" s="749" t="s">
        <v>17433</v>
      </c>
      <c r="H6410" s="754" t="s">
        <v>17434</v>
      </c>
      <c r="I6410" s="753" t="s">
        <v>520</v>
      </c>
      <c r="J6410" s="752" t="s">
        <v>528</v>
      </c>
      <c r="K6410" s="762">
        <v>0</v>
      </c>
      <c r="L6410" s="762">
        <v>12</v>
      </c>
      <c r="M6410" s="763">
        <v>26687.33</v>
      </c>
      <c r="N6410" s="762">
        <v>0</v>
      </c>
      <c r="O6410" s="762">
        <v>6</v>
      </c>
      <c r="P6410" s="763">
        <v>13080</v>
      </c>
      <c r="Q6410" s="762">
        <v>0</v>
      </c>
      <c r="R6410" s="762">
        <v>0</v>
      </c>
    </row>
    <row r="6411" spans="1:18" s="28" customFormat="1" ht="24" x14ac:dyDescent="0.2">
      <c r="A6411" s="748" t="s">
        <v>16441</v>
      </c>
      <c r="B6411" s="748" t="s">
        <v>515</v>
      </c>
      <c r="C6411" s="748" t="s">
        <v>16442</v>
      </c>
      <c r="D6411" s="749" t="s">
        <v>17298</v>
      </c>
      <c r="E6411" s="750">
        <v>14000</v>
      </c>
      <c r="F6411" s="748" t="s">
        <v>17435</v>
      </c>
      <c r="G6411" s="749" t="s">
        <v>17436</v>
      </c>
      <c r="H6411" s="749" t="s">
        <v>16516</v>
      </c>
      <c r="I6411" s="751" t="s">
        <v>520</v>
      </c>
      <c r="J6411" s="752" t="s">
        <v>528</v>
      </c>
      <c r="K6411" s="762">
        <v>0</v>
      </c>
      <c r="L6411" s="762">
        <v>12</v>
      </c>
      <c r="M6411" s="763">
        <v>171213.59999999998</v>
      </c>
      <c r="N6411" s="762">
        <v>0</v>
      </c>
      <c r="O6411" s="762">
        <v>4</v>
      </c>
      <c r="P6411" s="763">
        <v>46094.67</v>
      </c>
      <c r="Q6411" s="762">
        <v>0</v>
      </c>
      <c r="R6411" s="762">
        <v>0</v>
      </c>
    </row>
    <row r="6412" spans="1:18" s="28" customFormat="1" ht="24" x14ac:dyDescent="0.2">
      <c r="A6412" s="748" t="s">
        <v>16441</v>
      </c>
      <c r="B6412" s="748" t="s">
        <v>515</v>
      </c>
      <c r="C6412" s="748" t="s">
        <v>16442</v>
      </c>
      <c r="D6412" s="749" t="s">
        <v>17437</v>
      </c>
      <c r="E6412" s="750">
        <v>10000</v>
      </c>
      <c r="F6412" s="748" t="s">
        <v>17438</v>
      </c>
      <c r="G6412" s="749" t="s">
        <v>17439</v>
      </c>
      <c r="H6412" s="749" t="s">
        <v>16466</v>
      </c>
      <c r="I6412" s="751" t="s">
        <v>520</v>
      </c>
      <c r="J6412" s="752" t="s">
        <v>528</v>
      </c>
      <c r="K6412" s="762">
        <v>0</v>
      </c>
      <c r="L6412" s="762">
        <v>2</v>
      </c>
      <c r="M6412" s="763">
        <v>20535.599999999999</v>
      </c>
      <c r="N6412" s="762">
        <v>0</v>
      </c>
      <c r="O6412" s="762">
        <v>0</v>
      </c>
      <c r="P6412" s="763">
        <v>0</v>
      </c>
      <c r="Q6412" s="762">
        <v>0</v>
      </c>
      <c r="R6412" s="762">
        <v>0</v>
      </c>
    </row>
    <row r="6413" spans="1:18" s="28" customFormat="1" ht="36" x14ac:dyDescent="0.2">
      <c r="A6413" s="748" t="s">
        <v>16441</v>
      </c>
      <c r="B6413" s="748" t="s">
        <v>515</v>
      </c>
      <c r="C6413" s="748" t="s">
        <v>16442</v>
      </c>
      <c r="D6413" s="749" t="s">
        <v>17440</v>
      </c>
      <c r="E6413" s="750">
        <v>9000</v>
      </c>
      <c r="F6413" s="748" t="s">
        <v>17438</v>
      </c>
      <c r="G6413" s="749" t="s">
        <v>17439</v>
      </c>
      <c r="H6413" s="749" t="s">
        <v>16466</v>
      </c>
      <c r="I6413" s="753" t="s">
        <v>520</v>
      </c>
      <c r="J6413" s="752" t="s">
        <v>528</v>
      </c>
      <c r="K6413" s="762">
        <v>0</v>
      </c>
      <c r="L6413" s="762">
        <v>0</v>
      </c>
      <c r="M6413" s="763">
        <v>0</v>
      </c>
      <c r="N6413" s="762">
        <v>1</v>
      </c>
      <c r="O6413" s="762">
        <v>1</v>
      </c>
      <c r="P6413" s="763">
        <v>9186.2999999999993</v>
      </c>
      <c r="Q6413" s="762">
        <v>3</v>
      </c>
      <c r="R6413" s="762">
        <v>12</v>
      </c>
    </row>
    <row r="6414" spans="1:18" s="28" customFormat="1" ht="36" x14ac:dyDescent="0.2">
      <c r="A6414" s="748" t="s">
        <v>16441</v>
      </c>
      <c r="B6414" s="748" t="s">
        <v>515</v>
      </c>
      <c r="C6414" s="748" t="s">
        <v>16442</v>
      </c>
      <c r="D6414" s="749" t="s">
        <v>17441</v>
      </c>
      <c r="E6414" s="750">
        <v>9500</v>
      </c>
      <c r="F6414" s="748" t="s">
        <v>17442</v>
      </c>
      <c r="G6414" s="749" t="s">
        <v>17443</v>
      </c>
      <c r="H6414" s="754" t="s">
        <v>16580</v>
      </c>
      <c r="I6414" s="753" t="s">
        <v>520</v>
      </c>
      <c r="J6414" s="752" t="s">
        <v>528</v>
      </c>
      <c r="K6414" s="762">
        <v>0</v>
      </c>
      <c r="L6414" s="762">
        <v>12</v>
      </c>
      <c r="M6414" s="763">
        <v>117213.60000000002</v>
      </c>
      <c r="N6414" s="762">
        <v>0</v>
      </c>
      <c r="O6414" s="762">
        <v>6</v>
      </c>
      <c r="P6414" s="763">
        <v>58200.600000000006</v>
      </c>
      <c r="Q6414" s="762">
        <v>0</v>
      </c>
      <c r="R6414" s="762">
        <v>0</v>
      </c>
    </row>
    <row r="6415" spans="1:18" s="28" customFormat="1" ht="36" x14ac:dyDescent="0.2">
      <c r="A6415" s="748" t="s">
        <v>16441</v>
      </c>
      <c r="B6415" s="748" t="s">
        <v>515</v>
      </c>
      <c r="C6415" s="748" t="s">
        <v>16442</v>
      </c>
      <c r="D6415" s="749" t="s">
        <v>17444</v>
      </c>
      <c r="E6415" s="750">
        <v>10000</v>
      </c>
      <c r="F6415" s="748" t="s">
        <v>17445</v>
      </c>
      <c r="G6415" s="749" t="s">
        <v>17446</v>
      </c>
      <c r="H6415" s="754" t="s">
        <v>4184</v>
      </c>
      <c r="I6415" s="753" t="s">
        <v>520</v>
      </c>
      <c r="J6415" s="752" t="s">
        <v>528</v>
      </c>
      <c r="K6415" s="762">
        <v>0</v>
      </c>
      <c r="L6415" s="762">
        <v>12</v>
      </c>
      <c r="M6415" s="763">
        <v>123513.60000000002</v>
      </c>
      <c r="N6415" s="762">
        <v>0</v>
      </c>
      <c r="O6415" s="762">
        <v>6</v>
      </c>
      <c r="P6415" s="763">
        <v>61200.61</v>
      </c>
      <c r="Q6415" s="762">
        <v>0</v>
      </c>
      <c r="R6415" s="762">
        <v>12</v>
      </c>
    </row>
    <row r="6416" spans="1:18" s="28" customFormat="1" ht="24" x14ac:dyDescent="0.2">
      <c r="A6416" s="748" t="s">
        <v>16441</v>
      </c>
      <c r="B6416" s="748" t="s">
        <v>515</v>
      </c>
      <c r="C6416" s="748" t="s">
        <v>16442</v>
      </c>
      <c r="D6416" s="749" t="s">
        <v>16443</v>
      </c>
      <c r="E6416" s="750">
        <v>2000</v>
      </c>
      <c r="F6416" s="748" t="s">
        <v>17447</v>
      </c>
      <c r="G6416" s="749" t="s">
        <v>17448</v>
      </c>
      <c r="H6416" s="749" t="s">
        <v>6211</v>
      </c>
      <c r="I6416" s="751" t="s">
        <v>16447</v>
      </c>
      <c r="J6416" s="752" t="s">
        <v>16448</v>
      </c>
      <c r="K6416" s="762">
        <v>0</v>
      </c>
      <c r="L6416" s="762">
        <v>2</v>
      </c>
      <c r="M6416" s="763">
        <v>4390.47</v>
      </c>
      <c r="N6416" s="762">
        <v>0</v>
      </c>
      <c r="O6416" s="762">
        <v>0</v>
      </c>
      <c r="P6416" s="763">
        <v>0</v>
      </c>
      <c r="Q6416" s="762">
        <v>0</v>
      </c>
      <c r="R6416" s="762">
        <v>12</v>
      </c>
    </row>
    <row r="6417" spans="1:18" s="28" customFormat="1" ht="24" x14ac:dyDescent="0.2">
      <c r="A6417" s="748" t="s">
        <v>16441</v>
      </c>
      <c r="B6417" s="748" t="s">
        <v>515</v>
      </c>
      <c r="C6417" s="748" t="s">
        <v>16442</v>
      </c>
      <c r="D6417" s="749" t="s">
        <v>17449</v>
      </c>
      <c r="E6417" s="750">
        <v>5500</v>
      </c>
      <c r="F6417" s="748" t="s">
        <v>17450</v>
      </c>
      <c r="G6417" s="749" t="s">
        <v>17451</v>
      </c>
      <c r="H6417" s="749" t="s">
        <v>16605</v>
      </c>
      <c r="I6417" s="751" t="s">
        <v>520</v>
      </c>
      <c r="J6417" s="752" t="s">
        <v>528</v>
      </c>
      <c r="K6417" s="762">
        <v>0</v>
      </c>
      <c r="L6417" s="762">
        <v>12</v>
      </c>
      <c r="M6417" s="763">
        <v>69213.60000000002</v>
      </c>
      <c r="N6417" s="762">
        <v>0</v>
      </c>
      <c r="O6417" s="762">
        <v>6</v>
      </c>
      <c r="P6417" s="763">
        <v>34200.660000000003</v>
      </c>
      <c r="Q6417" s="762">
        <v>0</v>
      </c>
      <c r="R6417" s="762">
        <v>12</v>
      </c>
    </row>
    <row r="6418" spans="1:18" s="28" customFormat="1" ht="60" x14ac:dyDescent="0.2">
      <c r="A6418" s="748" t="s">
        <v>16441</v>
      </c>
      <c r="B6418" s="748" t="s">
        <v>515</v>
      </c>
      <c r="C6418" s="748" t="s">
        <v>16442</v>
      </c>
      <c r="D6418" s="749" t="s">
        <v>16926</v>
      </c>
      <c r="E6418" s="750">
        <v>14000</v>
      </c>
      <c r="F6418" s="748" t="s">
        <v>17452</v>
      </c>
      <c r="G6418" s="749" t="s">
        <v>17453</v>
      </c>
      <c r="H6418" s="749" t="s">
        <v>16466</v>
      </c>
      <c r="I6418" s="753" t="s">
        <v>520</v>
      </c>
      <c r="J6418" s="752" t="s">
        <v>528</v>
      </c>
      <c r="K6418" s="762">
        <v>0</v>
      </c>
      <c r="L6418" s="762">
        <v>12</v>
      </c>
      <c r="M6418" s="763">
        <v>171213.59999999998</v>
      </c>
      <c r="N6418" s="762">
        <v>0</v>
      </c>
      <c r="O6418" s="762">
        <v>0</v>
      </c>
      <c r="P6418" s="763">
        <v>0</v>
      </c>
      <c r="Q6418" s="762">
        <v>0</v>
      </c>
      <c r="R6418" s="762">
        <v>12</v>
      </c>
    </row>
    <row r="6419" spans="1:18" s="28" customFormat="1" ht="36" x14ac:dyDescent="0.2">
      <c r="A6419" s="748" t="s">
        <v>16441</v>
      </c>
      <c r="B6419" s="748" t="s">
        <v>515</v>
      </c>
      <c r="C6419" s="748" t="s">
        <v>16442</v>
      </c>
      <c r="D6419" s="749" t="s">
        <v>17454</v>
      </c>
      <c r="E6419" s="750">
        <v>6000</v>
      </c>
      <c r="F6419" s="748" t="s">
        <v>17455</v>
      </c>
      <c r="G6419" s="749" t="s">
        <v>17456</v>
      </c>
      <c r="H6419" s="754" t="s">
        <v>16614</v>
      </c>
      <c r="I6419" s="753" t="s">
        <v>520</v>
      </c>
      <c r="J6419" s="752" t="s">
        <v>528</v>
      </c>
      <c r="K6419" s="762">
        <v>0</v>
      </c>
      <c r="L6419" s="762">
        <v>12</v>
      </c>
      <c r="M6419" s="763">
        <v>75213.60000000002</v>
      </c>
      <c r="N6419" s="762">
        <v>0</v>
      </c>
      <c r="O6419" s="762">
        <v>6</v>
      </c>
      <c r="P6419" s="763">
        <v>37200.6</v>
      </c>
      <c r="Q6419" s="762">
        <v>0</v>
      </c>
      <c r="R6419" s="762">
        <v>12</v>
      </c>
    </row>
    <row r="6420" spans="1:18" s="28" customFormat="1" ht="24" x14ac:dyDescent="0.2">
      <c r="A6420" s="748" t="s">
        <v>16441</v>
      </c>
      <c r="B6420" s="748" t="s">
        <v>515</v>
      </c>
      <c r="C6420" s="748" t="s">
        <v>16442</v>
      </c>
      <c r="D6420" s="749" t="s">
        <v>16443</v>
      </c>
      <c r="E6420" s="750">
        <v>2000</v>
      </c>
      <c r="F6420" s="748" t="s">
        <v>17457</v>
      </c>
      <c r="G6420" s="749" t="s">
        <v>17458</v>
      </c>
      <c r="H6420" s="749" t="s">
        <v>565</v>
      </c>
      <c r="I6420" s="751" t="s">
        <v>520</v>
      </c>
      <c r="J6420" s="752" t="s">
        <v>528</v>
      </c>
      <c r="K6420" s="762">
        <v>0</v>
      </c>
      <c r="L6420" s="762">
        <v>12</v>
      </c>
      <c r="M6420" s="763">
        <v>26748</v>
      </c>
      <c r="N6420" s="762">
        <v>0</v>
      </c>
      <c r="O6420" s="762">
        <v>6</v>
      </c>
      <c r="P6420" s="763">
        <v>13101.95</v>
      </c>
      <c r="Q6420" s="762">
        <v>0</v>
      </c>
      <c r="R6420" s="762">
        <v>12</v>
      </c>
    </row>
    <row r="6421" spans="1:18" s="28" customFormat="1" ht="48" x14ac:dyDescent="0.2">
      <c r="A6421" s="748" t="s">
        <v>16441</v>
      </c>
      <c r="B6421" s="748" t="s">
        <v>515</v>
      </c>
      <c r="C6421" s="748" t="s">
        <v>16442</v>
      </c>
      <c r="D6421" s="749" t="s">
        <v>16443</v>
      </c>
      <c r="E6421" s="750">
        <v>2000</v>
      </c>
      <c r="F6421" s="748" t="s">
        <v>17459</v>
      </c>
      <c r="G6421" s="749" t="s">
        <v>17460</v>
      </c>
      <c r="H6421" s="749" t="s">
        <v>17461</v>
      </c>
      <c r="I6421" s="753" t="s">
        <v>16905</v>
      </c>
      <c r="J6421" s="752" t="s">
        <v>528</v>
      </c>
      <c r="K6421" s="762">
        <v>0</v>
      </c>
      <c r="L6421" s="762">
        <v>3</v>
      </c>
      <c r="M6421" s="763">
        <v>4977.0300000000007</v>
      </c>
      <c r="N6421" s="762">
        <v>0</v>
      </c>
      <c r="O6421" s="762">
        <v>0</v>
      </c>
      <c r="P6421" s="763">
        <v>0</v>
      </c>
      <c r="Q6421" s="762">
        <v>0</v>
      </c>
      <c r="R6421" s="762">
        <v>12</v>
      </c>
    </row>
    <row r="6422" spans="1:18" s="28" customFormat="1" ht="24" x14ac:dyDescent="0.2">
      <c r="A6422" s="748" t="s">
        <v>16441</v>
      </c>
      <c r="B6422" s="748" t="s">
        <v>515</v>
      </c>
      <c r="C6422" s="748" t="s">
        <v>16442</v>
      </c>
      <c r="D6422" s="749" t="s">
        <v>16443</v>
      </c>
      <c r="E6422" s="750">
        <v>2000</v>
      </c>
      <c r="F6422" s="748" t="s">
        <v>17462</v>
      </c>
      <c r="G6422" s="749" t="s">
        <v>17463</v>
      </c>
      <c r="H6422" s="749" t="s">
        <v>571</v>
      </c>
      <c r="I6422" s="753" t="s">
        <v>16447</v>
      </c>
      <c r="J6422" s="752" t="s">
        <v>16447</v>
      </c>
      <c r="K6422" s="762">
        <v>0</v>
      </c>
      <c r="L6422" s="762">
        <v>12</v>
      </c>
      <c r="M6422" s="763">
        <v>26542</v>
      </c>
      <c r="N6422" s="762">
        <v>0</v>
      </c>
      <c r="O6422" s="762">
        <v>6</v>
      </c>
      <c r="P6422" s="763">
        <v>12777.33</v>
      </c>
      <c r="Q6422" s="762">
        <v>0</v>
      </c>
      <c r="R6422" s="762">
        <v>12</v>
      </c>
    </row>
    <row r="6423" spans="1:18" s="28" customFormat="1" ht="36" x14ac:dyDescent="0.2">
      <c r="A6423" s="748" t="s">
        <v>16441</v>
      </c>
      <c r="B6423" s="748" t="s">
        <v>515</v>
      </c>
      <c r="C6423" s="748" t="s">
        <v>16442</v>
      </c>
      <c r="D6423" s="749" t="s">
        <v>16472</v>
      </c>
      <c r="E6423" s="750">
        <v>1500</v>
      </c>
      <c r="F6423" s="748" t="s">
        <v>17464</v>
      </c>
      <c r="G6423" s="749" t="s">
        <v>17465</v>
      </c>
      <c r="H6423" s="754" t="s">
        <v>17466</v>
      </c>
      <c r="I6423" s="753" t="s">
        <v>16447</v>
      </c>
      <c r="J6423" s="752" t="s">
        <v>16448</v>
      </c>
      <c r="K6423" s="762">
        <v>0</v>
      </c>
      <c r="L6423" s="762">
        <v>12</v>
      </c>
      <c r="M6423" s="763">
        <v>20052</v>
      </c>
      <c r="N6423" s="762">
        <v>0</v>
      </c>
      <c r="O6423" s="762">
        <v>6</v>
      </c>
      <c r="P6423" s="763">
        <v>9646.5</v>
      </c>
      <c r="Q6423" s="762">
        <v>0</v>
      </c>
      <c r="R6423" s="762">
        <v>12</v>
      </c>
    </row>
    <row r="6424" spans="1:18" s="28" customFormat="1" ht="24" x14ac:dyDescent="0.2">
      <c r="A6424" s="748" t="s">
        <v>16441</v>
      </c>
      <c r="B6424" s="748" t="s">
        <v>515</v>
      </c>
      <c r="C6424" s="748" t="s">
        <v>16442</v>
      </c>
      <c r="D6424" s="749" t="s">
        <v>16443</v>
      </c>
      <c r="E6424" s="750">
        <v>2000</v>
      </c>
      <c r="F6424" s="748" t="s">
        <v>17467</v>
      </c>
      <c r="G6424" s="749" t="s">
        <v>17468</v>
      </c>
      <c r="H6424" s="754" t="s">
        <v>16508</v>
      </c>
      <c r="I6424" s="753" t="s">
        <v>16447</v>
      </c>
      <c r="J6424" s="752" t="s">
        <v>16448</v>
      </c>
      <c r="K6424" s="762">
        <v>0</v>
      </c>
      <c r="L6424" s="762">
        <v>12</v>
      </c>
      <c r="M6424" s="763">
        <v>26760</v>
      </c>
      <c r="N6424" s="762">
        <v>0</v>
      </c>
      <c r="O6424" s="762">
        <v>6</v>
      </c>
      <c r="P6424" s="763">
        <v>13080</v>
      </c>
      <c r="Q6424" s="762">
        <v>0</v>
      </c>
      <c r="R6424" s="762">
        <v>12</v>
      </c>
    </row>
    <row r="6425" spans="1:18" s="28" customFormat="1" ht="24" x14ac:dyDescent="0.2">
      <c r="A6425" s="748" t="s">
        <v>16441</v>
      </c>
      <c r="B6425" s="748" t="s">
        <v>515</v>
      </c>
      <c r="C6425" s="748" t="s">
        <v>16442</v>
      </c>
      <c r="D6425" s="749" t="s">
        <v>16611</v>
      </c>
      <c r="E6425" s="750">
        <v>1800</v>
      </c>
      <c r="F6425" s="748" t="s">
        <v>17469</v>
      </c>
      <c r="G6425" s="749" t="s">
        <v>17470</v>
      </c>
      <c r="H6425" s="749" t="s">
        <v>571</v>
      </c>
      <c r="I6425" s="751" t="s">
        <v>16447</v>
      </c>
      <c r="J6425" s="752" t="s">
        <v>16447</v>
      </c>
      <c r="K6425" s="762">
        <v>1</v>
      </c>
      <c r="L6425" s="762">
        <v>2</v>
      </c>
      <c r="M6425" s="763">
        <v>3755.73</v>
      </c>
      <c r="N6425" s="762">
        <v>0</v>
      </c>
      <c r="O6425" s="762">
        <v>6</v>
      </c>
      <c r="P6425" s="763">
        <v>11706.6</v>
      </c>
      <c r="Q6425" s="762">
        <v>3</v>
      </c>
      <c r="R6425" s="762">
        <v>12</v>
      </c>
    </row>
    <row r="6426" spans="1:18" s="28" customFormat="1" ht="24" x14ac:dyDescent="0.2">
      <c r="A6426" s="748" t="s">
        <v>16441</v>
      </c>
      <c r="B6426" s="748" t="s">
        <v>515</v>
      </c>
      <c r="C6426" s="748" t="s">
        <v>16442</v>
      </c>
      <c r="D6426" s="749" t="s">
        <v>17236</v>
      </c>
      <c r="E6426" s="750">
        <v>3000</v>
      </c>
      <c r="F6426" s="748" t="s">
        <v>17471</v>
      </c>
      <c r="G6426" s="749" t="s">
        <v>17472</v>
      </c>
      <c r="H6426" s="749" t="s">
        <v>16451</v>
      </c>
      <c r="I6426" s="751" t="s">
        <v>520</v>
      </c>
      <c r="J6426" s="752" t="s">
        <v>686</v>
      </c>
      <c r="K6426" s="762">
        <v>0</v>
      </c>
      <c r="L6426" s="762">
        <v>12</v>
      </c>
      <c r="M6426" s="763">
        <v>39213.600000000006</v>
      </c>
      <c r="N6426" s="762">
        <v>0</v>
      </c>
      <c r="O6426" s="762">
        <v>6</v>
      </c>
      <c r="P6426" s="763">
        <v>19200.599999999999</v>
      </c>
      <c r="Q6426" s="762">
        <v>0</v>
      </c>
      <c r="R6426" s="762">
        <v>12</v>
      </c>
    </row>
    <row r="6427" spans="1:18" s="28" customFormat="1" ht="24" x14ac:dyDescent="0.2">
      <c r="A6427" s="748" t="s">
        <v>16441</v>
      </c>
      <c r="B6427" s="748" t="s">
        <v>515</v>
      </c>
      <c r="C6427" s="748" t="s">
        <v>16442</v>
      </c>
      <c r="D6427" s="749" t="s">
        <v>16443</v>
      </c>
      <c r="E6427" s="750">
        <v>2000</v>
      </c>
      <c r="F6427" s="748" t="s">
        <v>17473</v>
      </c>
      <c r="G6427" s="749" t="s">
        <v>17474</v>
      </c>
      <c r="H6427" s="749" t="s">
        <v>17002</v>
      </c>
      <c r="I6427" s="753" t="s">
        <v>16905</v>
      </c>
      <c r="J6427" s="752" t="s">
        <v>528</v>
      </c>
      <c r="K6427" s="762">
        <v>0</v>
      </c>
      <c r="L6427" s="762">
        <v>12</v>
      </c>
      <c r="M6427" s="763">
        <v>26687.33</v>
      </c>
      <c r="N6427" s="762">
        <v>0</v>
      </c>
      <c r="O6427" s="762">
        <v>6</v>
      </c>
      <c r="P6427" s="763">
        <v>12928.66</v>
      </c>
      <c r="Q6427" s="762">
        <v>0</v>
      </c>
      <c r="R6427" s="762">
        <v>12</v>
      </c>
    </row>
    <row r="6428" spans="1:18" s="28" customFormat="1" ht="24" x14ac:dyDescent="0.2">
      <c r="A6428" s="748" t="s">
        <v>16441</v>
      </c>
      <c r="B6428" s="748" t="s">
        <v>515</v>
      </c>
      <c r="C6428" s="748" t="s">
        <v>16442</v>
      </c>
      <c r="D6428" s="749" t="s">
        <v>1232</v>
      </c>
      <c r="E6428" s="750">
        <v>6000</v>
      </c>
      <c r="F6428" s="748" t="s">
        <v>17475</v>
      </c>
      <c r="G6428" s="749" t="s">
        <v>17476</v>
      </c>
      <c r="H6428" s="754" t="s">
        <v>16516</v>
      </c>
      <c r="I6428" s="753" t="s">
        <v>520</v>
      </c>
      <c r="J6428" s="752" t="s">
        <v>528</v>
      </c>
      <c r="K6428" s="762">
        <v>0</v>
      </c>
      <c r="L6428" s="762">
        <v>12</v>
      </c>
      <c r="M6428" s="763">
        <v>75213.60000000002</v>
      </c>
      <c r="N6428" s="762">
        <v>0</v>
      </c>
      <c r="O6428" s="762">
        <v>6</v>
      </c>
      <c r="P6428" s="763">
        <v>37200.6</v>
      </c>
      <c r="Q6428" s="762">
        <v>0</v>
      </c>
      <c r="R6428" s="762">
        <v>12</v>
      </c>
    </row>
    <row r="6429" spans="1:18" s="28" customFormat="1" ht="36" x14ac:dyDescent="0.2">
      <c r="A6429" s="748" t="s">
        <v>16441</v>
      </c>
      <c r="B6429" s="748" t="s">
        <v>515</v>
      </c>
      <c r="C6429" s="748" t="s">
        <v>16442</v>
      </c>
      <c r="D6429" s="749" t="s">
        <v>17332</v>
      </c>
      <c r="E6429" s="750">
        <v>1200</v>
      </c>
      <c r="F6429" s="748" t="s">
        <v>17477</v>
      </c>
      <c r="G6429" s="749" t="s">
        <v>17478</v>
      </c>
      <c r="H6429" s="749" t="s">
        <v>17479</v>
      </c>
      <c r="I6429" s="751" t="s">
        <v>16447</v>
      </c>
      <c r="J6429" s="752" t="s">
        <v>16448</v>
      </c>
      <c r="K6429" s="762">
        <v>0</v>
      </c>
      <c r="L6429" s="762">
        <v>12</v>
      </c>
      <c r="M6429" s="763">
        <v>16296</v>
      </c>
      <c r="N6429" s="762">
        <v>0</v>
      </c>
      <c r="O6429" s="762">
        <v>6</v>
      </c>
      <c r="P6429" s="763">
        <v>7848</v>
      </c>
      <c r="Q6429" s="762">
        <v>0</v>
      </c>
      <c r="R6429" s="762">
        <v>12</v>
      </c>
    </row>
    <row r="6430" spans="1:18" s="28" customFormat="1" ht="24" x14ac:dyDescent="0.2">
      <c r="A6430" s="748" t="s">
        <v>16441</v>
      </c>
      <c r="B6430" s="748" t="s">
        <v>515</v>
      </c>
      <c r="C6430" s="748" t="s">
        <v>16442</v>
      </c>
      <c r="D6430" s="749" t="s">
        <v>16487</v>
      </c>
      <c r="E6430" s="750">
        <v>1800</v>
      </c>
      <c r="F6430" s="748" t="s">
        <v>17480</v>
      </c>
      <c r="G6430" s="749" t="s">
        <v>17481</v>
      </c>
      <c r="H6430" s="749" t="s">
        <v>17482</v>
      </c>
      <c r="I6430" s="753" t="s">
        <v>16905</v>
      </c>
      <c r="J6430" s="752" t="s">
        <v>528</v>
      </c>
      <c r="K6430" s="762">
        <v>1</v>
      </c>
      <c r="L6430" s="762">
        <v>2</v>
      </c>
      <c r="M6430" s="763">
        <v>3886.5299999999997</v>
      </c>
      <c r="N6430" s="762">
        <v>0</v>
      </c>
      <c r="O6430" s="762">
        <v>4</v>
      </c>
      <c r="P6430" s="763">
        <v>7848</v>
      </c>
      <c r="Q6430" s="762">
        <v>0</v>
      </c>
      <c r="R6430" s="762">
        <v>12</v>
      </c>
    </row>
    <row r="6431" spans="1:18" s="28" customFormat="1" ht="24" x14ac:dyDescent="0.2">
      <c r="A6431" s="748" t="s">
        <v>16441</v>
      </c>
      <c r="B6431" s="748" t="s">
        <v>515</v>
      </c>
      <c r="C6431" s="748" t="s">
        <v>16442</v>
      </c>
      <c r="D6431" s="749" t="s">
        <v>16443</v>
      </c>
      <c r="E6431" s="750">
        <v>2000</v>
      </c>
      <c r="F6431" s="748" t="s">
        <v>17483</v>
      </c>
      <c r="G6431" s="749" t="s">
        <v>17484</v>
      </c>
      <c r="H6431" s="749" t="s">
        <v>571</v>
      </c>
      <c r="I6431" s="753" t="s">
        <v>16447</v>
      </c>
      <c r="J6431" s="752" t="s">
        <v>16447</v>
      </c>
      <c r="K6431" s="762">
        <v>0</v>
      </c>
      <c r="L6431" s="762">
        <v>12</v>
      </c>
      <c r="M6431" s="763">
        <v>26826.67</v>
      </c>
      <c r="N6431" s="762">
        <v>0</v>
      </c>
      <c r="O6431" s="762">
        <v>6</v>
      </c>
      <c r="P6431" s="763">
        <v>13007.33</v>
      </c>
      <c r="Q6431" s="762">
        <v>0</v>
      </c>
      <c r="R6431" s="762">
        <v>12</v>
      </c>
    </row>
    <row r="6432" spans="1:18" s="28" customFormat="1" ht="24" x14ac:dyDescent="0.2">
      <c r="A6432" s="748" t="s">
        <v>16441</v>
      </c>
      <c r="B6432" s="748" t="s">
        <v>515</v>
      </c>
      <c r="C6432" s="748" t="s">
        <v>16442</v>
      </c>
      <c r="D6432" s="749" t="s">
        <v>16443</v>
      </c>
      <c r="E6432" s="750">
        <v>2000</v>
      </c>
      <c r="F6432" s="748" t="s">
        <v>17485</v>
      </c>
      <c r="G6432" s="749" t="s">
        <v>17486</v>
      </c>
      <c r="H6432" s="754" t="s">
        <v>16451</v>
      </c>
      <c r="I6432" s="753" t="s">
        <v>520</v>
      </c>
      <c r="J6432" s="752" t="s">
        <v>686</v>
      </c>
      <c r="K6432" s="762">
        <v>0</v>
      </c>
      <c r="L6432" s="762">
        <v>12</v>
      </c>
      <c r="M6432" s="763">
        <v>26760</v>
      </c>
      <c r="N6432" s="762">
        <v>0</v>
      </c>
      <c r="O6432" s="762">
        <v>6</v>
      </c>
      <c r="P6432" s="763">
        <v>13080</v>
      </c>
      <c r="Q6432" s="762">
        <v>0</v>
      </c>
      <c r="R6432" s="762">
        <v>12</v>
      </c>
    </row>
    <row r="6433" spans="1:18" s="28" customFormat="1" ht="36" x14ac:dyDescent="0.2">
      <c r="A6433" s="748" t="s">
        <v>16441</v>
      </c>
      <c r="B6433" s="748" t="s">
        <v>515</v>
      </c>
      <c r="C6433" s="748" t="s">
        <v>16442</v>
      </c>
      <c r="D6433" s="749" t="s">
        <v>16443</v>
      </c>
      <c r="E6433" s="750">
        <v>2000</v>
      </c>
      <c r="F6433" s="748" t="s">
        <v>17487</v>
      </c>
      <c r="G6433" s="749" t="s">
        <v>17488</v>
      </c>
      <c r="H6433" s="754" t="s">
        <v>16462</v>
      </c>
      <c r="I6433" s="753" t="s">
        <v>16447</v>
      </c>
      <c r="J6433" s="752" t="s">
        <v>16447</v>
      </c>
      <c r="K6433" s="762">
        <v>0</v>
      </c>
      <c r="L6433" s="762">
        <v>12</v>
      </c>
      <c r="M6433" s="763">
        <v>26760</v>
      </c>
      <c r="N6433" s="762">
        <v>0</v>
      </c>
      <c r="O6433" s="762">
        <v>6</v>
      </c>
      <c r="P6433" s="763">
        <v>13080</v>
      </c>
      <c r="Q6433" s="762">
        <v>0</v>
      </c>
      <c r="R6433" s="762">
        <v>12</v>
      </c>
    </row>
    <row r="6434" spans="1:18" s="28" customFormat="1" ht="36" x14ac:dyDescent="0.2">
      <c r="A6434" s="748" t="s">
        <v>16441</v>
      </c>
      <c r="B6434" s="748" t="s">
        <v>515</v>
      </c>
      <c r="C6434" s="748" t="s">
        <v>16442</v>
      </c>
      <c r="D6434" s="749" t="s">
        <v>16577</v>
      </c>
      <c r="E6434" s="750">
        <v>6000</v>
      </c>
      <c r="F6434" s="748" t="s">
        <v>17489</v>
      </c>
      <c r="G6434" s="749" t="s">
        <v>17490</v>
      </c>
      <c r="H6434" s="749" t="s">
        <v>16580</v>
      </c>
      <c r="I6434" s="751" t="s">
        <v>520</v>
      </c>
      <c r="J6434" s="752" t="s">
        <v>528</v>
      </c>
      <c r="K6434" s="762">
        <v>0</v>
      </c>
      <c r="L6434" s="762">
        <v>12</v>
      </c>
      <c r="M6434" s="763">
        <v>75213.60000000002</v>
      </c>
      <c r="N6434" s="762">
        <v>0</v>
      </c>
      <c r="O6434" s="762">
        <v>6</v>
      </c>
      <c r="P6434" s="763">
        <v>37200.6</v>
      </c>
      <c r="Q6434" s="762">
        <v>0</v>
      </c>
      <c r="R6434" s="762">
        <v>12</v>
      </c>
    </row>
    <row r="6435" spans="1:18" s="28" customFormat="1" ht="48" x14ac:dyDescent="0.2">
      <c r="A6435" s="748" t="s">
        <v>16441</v>
      </c>
      <c r="B6435" s="748" t="s">
        <v>515</v>
      </c>
      <c r="C6435" s="748" t="s">
        <v>16442</v>
      </c>
      <c r="D6435" s="749" t="s">
        <v>17491</v>
      </c>
      <c r="E6435" s="750">
        <v>12000</v>
      </c>
      <c r="F6435" s="748" t="s">
        <v>17492</v>
      </c>
      <c r="G6435" s="749" t="s">
        <v>17493</v>
      </c>
      <c r="H6435" s="749" t="s">
        <v>17434</v>
      </c>
      <c r="I6435" s="751" t="s">
        <v>520</v>
      </c>
      <c r="J6435" s="752" t="s">
        <v>528</v>
      </c>
      <c r="K6435" s="762">
        <v>0</v>
      </c>
      <c r="L6435" s="762">
        <v>12</v>
      </c>
      <c r="M6435" s="763">
        <v>147213.6</v>
      </c>
      <c r="N6435" s="762">
        <v>0</v>
      </c>
      <c r="O6435" s="762">
        <v>6</v>
      </c>
      <c r="P6435" s="763">
        <v>73200.600000000006</v>
      </c>
      <c r="Q6435" s="762">
        <v>0</v>
      </c>
      <c r="R6435" s="762">
        <v>12</v>
      </c>
    </row>
    <row r="6436" spans="1:18" s="28" customFormat="1" ht="36" x14ac:dyDescent="0.2">
      <c r="A6436" s="748" t="s">
        <v>16441</v>
      </c>
      <c r="B6436" s="748" t="s">
        <v>515</v>
      </c>
      <c r="C6436" s="748" t="s">
        <v>16442</v>
      </c>
      <c r="D6436" s="749" t="s">
        <v>16443</v>
      </c>
      <c r="E6436" s="750">
        <v>2000</v>
      </c>
      <c r="F6436" s="748" t="s">
        <v>17494</v>
      </c>
      <c r="G6436" s="749" t="s">
        <v>17495</v>
      </c>
      <c r="H6436" s="749" t="s">
        <v>2604</v>
      </c>
      <c r="I6436" s="753" t="s">
        <v>16447</v>
      </c>
      <c r="J6436" s="752" t="s">
        <v>16448</v>
      </c>
      <c r="K6436" s="762">
        <v>0</v>
      </c>
      <c r="L6436" s="762">
        <v>12</v>
      </c>
      <c r="M6436" s="763">
        <v>26760</v>
      </c>
      <c r="N6436" s="762">
        <v>0</v>
      </c>
      <c r="O6436" s="762">
        <v>6</v>
      </c>
      <c r="P6436" s="763">
        <v>12922.67</v>
      </c>
      <c r="Q6436" s="762">
        <v>0</v>
      </c>
      <c r="R6436" s="762">
        <v>12</v>
      </c>
    </row>
    <row r="6437" spans="1:18" s="28" customFormat="1" ht="24" x14ac:dyDescent="0.2">
      <c r="A6437" s="748" t="s">
        <v>16441</v>
      </c>
      <c r="B6437" s="748" t="s">
        <v>515</v>
      </c>
      <c r="C6437" s="748" t="s">
        <v>16442</v>
      </c>
      <c r="D6437" s="749" t="s">
        <v>17496</v>
      </c>
      <c r="E6437" s="750">
        <v>10000</v>
      </c>
      <c r="F6437" s="748" t="s">
        <v>17497</v>
      </c>
      <c r="G6437" s="749" t="s">
        <v>17498</v>
      </c>
      <c r="H6437" s="754" t="s">
        <v>16459</v>
      </c>
      <c r="I6437" s="753" t="s">
        <v>520</v>
      </c>
      <c r="J6437" s="752" t="s">
        <v>686</v>
      </c>
      <c r="K6437" s="762">
        <v>0</v>
      </c>
      <c r="L6437" s="762">
        <v>12</v>
      </c>
      <c r="M6437" s="763">
        <v>114449.13000000002</v>
      </c>
      <c r="N6437" s="762">
        <v>0</v>
      </c>
      <c r="O6437" s="762">
        <v>6</v>
      </c>
      <c r="P6437" s="763">
        <v>61200.600000000006</v>
      </c>
      <c r="Q6437" s="762">
        <v>0</v>
      </c>
      <c r="R6437" s="762">
        <v>0</v>
      </c>
    </row>
    <row r="6438" spans="1:18" s="28" customFormat="1" ht="24" x14ac:dyDescent="0.2">
      <c r="A6438" s="748" t="s">
        <v>16441</v>
      </c>
      <c r="B6438" s="748" t="s">
        <v>515</v>
      </c>
      <c r="C6438" s="748" t="s">
        <v>16442</v>
      </c>
      <c r="D6438" s="749" t="s">
        <v>5332</v>
      </c>
      <c r="E6438" s="750">
        <v>10000</v>
      </c>
      <c r="F6438" s="748" t="s">
        <v>17499</v>
      </c>
      <c r="G6438" s="749" t="s">
        <v>17500</v>
      </c>
      <c r="H6438" s="749" t="s">
        <v>565</v>
      </c>
      <c r="I6438" s="751" t="s">
        <v>520</v>
      </c>
      <c r="J6438" s="752" t="s">
        <v>528</v>
      </c>
      <c r="K6438" s="762">
        <v>0</v>
      </c>
      <c r="L6438" s="762">
        <v>2</v>
      </c>
      <c r="M6438" s="763">
        <v>20435.599999999999</v>
      </c>
      <c r="N6438" s="762">
        <v>0</v>
      </c>
      <c r="O6438" s="762">
        <v>0</v>
      </c>
      <c r="P6438" s="763">
        <v>0</v>
      </c>
      <c r="Q6438" s="762">
        <v>0</v>
      </c>
      <c r="R6438" s="762">
        <v>12</v>
      </c>
    </row>
    <row r="6439" spans="1:18" s="28" customFormat="1" ht="24" x14ac:dyDescent="0.2">
      <c r="A6439" s="748" t="s">
        <v>16441</v>
      </c>
      <c r="B6439" s="748" t="s">
        <v>515</v>
      </c>
      <c r="C6439" s="748" t="s">
        <v>16442</v>
      </c>
      <c r="D6439" s="749" t="s">
        <v>3472</v>
      </c>
      <c r="E6439" s="750">
        <v>8000</v>
      </c>
      <c r="F6439" s="748" t="s">
        <v>17501</v>
      </c>
      <c r="G6439" s="749" t="s">
        <v>17502</v>
      </c>
      <c r="H6439" s="749" t="s">
        <v>16516</v>
      </c>
      <c r="I6439" s="751" t="s">
        <v>520</v>
      </c>
      <c r="J6439" s="752" t="s">
        <v>528</v>
      </c>
      <c r="K6439" s="762">
        <v>0</v>
      </c>
      <c r="L6439" s="762">
        <v>12</v>
      </c>
      <c r="M6439" s="763">
        <v>99213.60000000002</v>
      </c>
      <c r="N6439" s="762">
        <v>0</v>
      </c>
      <c r="O6439" s="762">
        <v>6</v>
      </c>
      <c r="P6439" s="763">
        <v>49200.659999999996</v>
      </c>
      <c r="Q6439" s="762">
        <v>0</v>
      </c>
      <c r="R6439" s="762">
        <v>12</v>
      </c>
    </row>
    <row r="6440" spans="1:18" s="28" customFormat="1" ht="24" x14ac:dyDescent="0.2">
      <c r="A6440" s="748" t="s">
        <v>16441</v>
      </c>
      <c r="B6440" s="748" t="s">
        <v>515</v>
      </c>
      <c r="C6440" s="748" t="s">
        <v>16442</v>
      </c>
      <c r="D6440" s="749" t="s">
        <v>16443</v>
      </c>
      <c r="E6440" s="750">
        <v>2000</v>
      </c>
      <c r="F6440" s="748" t="s">
        <v>17503</v>
      </c>
      <c r="G6440" s="749" t="s">
        <v>17504</v>
      </c>
      <c r="H6440" s="749" t="s">
        <v>3924</v>
      </c>
      <c r="I6440" s="753" t="s">
        <v>16447</v>
      </c>
      <c r="J6440" s="752" t="s">
        <v>16448</v>
      </c>
      <c r="K6440" s="762">
        <v>0</v>
      </c>
      <c r="L6440" s="762">
        <v>12</v>
      </c>
      <c r="M6440" s="763">
        <v>26524</v>
      </c>
      <c r="N6440" s="762">
        <v>0</v>
      </c>
      <c r="O6440" s="762">
        <v>6</v>
      </c>
      <c r="P6440" s="763">
        <v>12849.99</v>
      </c>
      <c r="Q6440" s="762">
        <v>0</v>
      </c>
      <c r="R6440" s="762">
        <v>12</v>
      </c>
    </row>
    <row r="6441" spans="1:18" s="28" customFormat="1" ht="36" x14ac:dyDescent="0.2">
      <c r="A6441" s="748" t="s">
        <v>16441</v>
      </c>
      <c r="B6441" s="748" t="s">
        <v>515</v>
      </c>
      <c r="C6441" s="748" t="s">
        <v>16442</v>
      </c>
      <c r="D6441" s="749" t="s">
        <v>16611</v>
      </c>
      <c r="E6441" s="750">
        <v>1800</v>
      </c>
      <c r="F6441" s="748" t="s">
        <v>17505</v>
      </c>
      <c r="G6441" s="749" t="s">
        <v>17506</v>
      </c>
      <c r="H6441" s="754" t="s">
        <v>16462</v>
      </c>
      <c r="I6441" s="753" t="s">
        <v>16447</v>
      </c>
      <c r="J6441" s="752" t="s">
        <v>16447</v>
      </c>
      <c r="K6441" s="762">
        <v>1</v>
      </c>
      <c r="L6441" s="762">
        <v>2</v>
      </c>
      <c r="M6441" s="763">
        <v>3755.73</v>
      </c>
      <c r="N6441" s="762">
        <v>0</v>
      </c>
      <c r="O6441" s="762">
        <v>6</v>
      </c>
      <c r="P6441" s="763">
        <v>11706.6</v>
      </c>
      <c r="Q6441" s="762">
        <v>3</v>
      </c>
      <c r="R6441" s="762">
        <v>12</v>
      </c>
    </row>
    <row r="6442" spans="1:18" s="28" customFormat="1" ht="24" x14ac:dyDescent="0.2">
      <c r="A6442" s="748" t="s">
        <v>16441</v>
      </c>
      <c r="B6442" s="748" t="s">
        <v>515</v>
      </c>
      <c r="C6442" s="748" t="s">
        <v>16442</v>
      </c>
      <c r="D6442" s="749" t="s">
        <v>17507</v>
      </c>
      <c r="E6442" s="750">
        <v>11000</v>
      </c>
      <c r="F6442" s="748" t="s">
        <v>17508</v>
      </c>
      <c r="G6442" s="749" t="s">
        <v>17509</v>
      </c>
      <c r="H6442" s="754" t="s">
        <v>16466</v>
      </c>
      <c r="I6442" s="753" t="s">
        <v>520</v>
      </c>
      <c r="J6442" s="752" t="s">
        <v>528</v>
      </c>
      <c r="K6442" s="762">
        <v>0</v>
      </c>
      <c r="L6442" s="762">
        <v>12</v>
      </c>
      <c r="M6442" s="763">
        <v>135213.6</v>
      </c>
      <c r="N6442" s="762">
        <v>0</v>
      </c>
      <c r="O6442" s="762">
        <v>6</v>
      </c>
      <c r="P6442" s="763">
        <v>67200.600000000006</v>
      </c>
      <c r="Q6442" s="762">
        <v>0</v>
      </c>
      <c r="R6442" s="762">
        <v>12</v>
      </c>
    </row>
    <row r="6443" spans="1:18" s="28" customFormat="1" ht="24" x14ac:dyDescent="0.2">
      <c r="A6443" s="748" t="s">
        <v>16441</v>
      </c>
      <c r="B6443" s="748" t="s">
        <v>515</v>
      </c>
      <c r="C6443" s="748" t="s">
        <v>16442</v>
      </c>
      <c r="D6443" s="749" t="s">
        <v>16487</v>
      </c>
      <c r="E6443" s="750">
        <v>1800</v>
      </c>
      <c r="F6443" s="748" t="s">
        <v>17510</v>
      </c>
      <c r="G6443" s="749" t="s">
        <v>17511</v>
      </c>
      <c r="H6443" s="749" t="s">
        <v>16459</v>
      </c>
      <c r="I6443" s="751" t="s">
        <v>520</v>
      </c>
      <c r="J6443" s="752" t="s">
        <v>686</v>
      </c>
      <c r="K6443" s="762">
        <v>1</v>
      </c>
      <c r="L6443" s="762">
        <v>2</v>
      </c>
      <c r="M6443" s="763">
        <v>3886.5299999999997</v>
      </c>
      <c r="N6443" s="762">
        <v>0</v>
      </c>
      <c r="O6443" s="762">
        <v>6</v>
      </c>
      <c r="P6443" s="763">
        <v>11766.52</v>
      </c>
      <c r="Q6443" s="762">
        <v>3</v>
      </c>
      <c r="R6443" s="762">
        <v>12</v>
      </c>
    </row>
    <row r="6444" spans="1:18" s="28" customFormat="1" ht="36" x14ac:dyDescent="0.2">
      <c r="A6444" s="748" t="s">
        <v>16441</v>
      </c>
      <c r="B6444" s="748" t="s">
        <v>515</v>
      </c>
      <c r="C6444" s="748" t="s">
        <v>16442</v>
      </c>
      <c r="D6444" s="749" t="s">
        <v>16888</v>
      </c>
      <c r="E6444" s="750">
        <v>4000</v>
      </c>
      <c r="F6444" s="748" t="s">
        <v>17512</v>
      </c>
      <c r="G6444" s="749" t="s">
        <v>17513</v>
      </c>
      <c r="H6444" s="749" t="s">
        <v>17514</v>
      </c>
      <c r="I6444" s="751" t="s">
        <v>520</v>
      </c>
      <c r="J6444" s="752" t="s">
        <v>528</v>
      </c>
      <c r="K6444" s="762">
        <v>0</v>
      </c>
      <c r="L6444" s="762">
        <v>12</v>
      </c>
      <c r="M6444" s="763">
        <v>51213.600000000013</v>
      </c>
      <c r="N6444" s="762">
        <v>0</v>
      </c>
      <c r="O6444" s="762">
        <v>6</v>
      </c>
      <c r="P6444" s="763">
        <v>25200.6</v>
      </c>
      <c r="Q6444" s="762">
        <v>0</v>
      </c>
      <c r="R6444" s="762">
        <v>12</v>
      </c>
    </row>
    <row r="6445" spans="1:18" s="28" customFormat="1" ht="24" x14ac:dyDescent="0.2">
      <c r="A6445" s="748" t="s">
        <v>16441</v>
      </c>
      <c r="B6445" s="748" t="s">
        <v>515</v>
      </c>
      <c r="C6445" s="748" t="s">
        <v>16442</v>
      </c>
      <c r="D6445" s="749" t="s">
        <v>16443</v>
      </c>
      <c r="E6445" s="750">
        <v>2000</v>
      </c>
      <c r="F6445" s="748" t="s">
        <v>17515</v>
      </c>
      <c r="G6445" s="749" t="s">
        <v>17516</v>
      </c>
      <c r="H6445" s="749" t="s">
        <v>16451</v>
      </c>
      <c r="I6445" s="753" t="s">
        <v>520</v>
      </c>
      <c r="J6445" s="752" t="s">
        <v>686</v>
      </c>
      <c r="K6445" s="762">
        <v>0</v>
      </c>
      <c r="L6445" s="762">
        <v>12</v>
      </c>
      <c r="M6445" s="763">
        <v>26760</v>
      </c>
      <c r="N6445" s="762">
        <v>0</v>
      </c>
      <c r="O6445" s="762">
        <v>6</v>
      </c>
      <c r="P6445" s="763">
        <v>13080</v>
      </c>
      <c r="Q6445" s="762">
        <v>0</v>
      </c>
      <c r="R6445" s="762">
        <v>12</v>
      </c>
    </row>
    <row r="6446" spans="1:18" s="28" customFormat="1" ht="24" x14ac:dyDescent="0.2">
      <c r="A6446" s="748" t="s">
        <v>16441</v>
      </c>
      <c r="B6446" s="748" t="s">
        <v>515</v>
      </c>
      <c r="C6446" s="748" t="s">
        <v>16442</v>
      </c>
      <c r="D6446" s="749" t="s">
        <v>16472</v>
      </c>
      <c r="E6446" s="750">
        <v>1500</v>
      </c>
      <c r="F6446" s="748" t="s">
        <v>17517</v>
      </c>
      <c r="G6446" s="749" t="s">
        <v>17518</v>
      </c>
      <c r="H6446" s="754" t="s">
        <v>17002</v>
      </c>
      <c r="I6446" s="753" t="s">
        <v>16905</v>
      </c>
      <c r="J6446" s="752" t="s">
        <v>528</v>
      </c>
      <c r="K6446" s="762">
        <v>0</v>
      </c>
      <c r="L6446" s="762">
        <v>12</v>
      </c>
      <c r="M6446" s="763">
        <v>20220</v>
      </c>
      <c r="N6446" s="762">
        <v>0</v>
      </c>
      <c r="O6446" s="762">
        <v>6</v>
      </c>
      <c r="P6446" s="763">
        <v>9810</v>
      </c>
      <c r="Q6446" s="762">
        <v>0</v>
      </c>
      <c r="R6446" s="762">
        <v>12</v>
      </c>
    </row>
    <row r="6447" spans="1:18" s="28" customFormat="1" ht="36" x14ac:dyDescent="0.2">
      <c r="A6447" s="748" t="s">
        <v>16441</v>
      </c>
      <c r="B6447" s="748" t="s">
        <v>515</v>
      </c>
      <c r="C6447" s="748" t="s">
        <v>16442</v>
      </c>
      <c r="D6447" s="749" t="s">
        <v>16443</v>
      </c>
      <c r="E6447" s="750">
        <v>2000</v>
      </c>
      <c r="F6447" s="748" t="s">
        <v>17519</v>
      </c>
      <c r="G6447" s="749" t="s">
        <v>17520</v>
      </c>
      <c r="H6447" s="749" t="s">
        <v>16462</v>
      </c>
      <c r="I6447" s="751" t="s">
        <v>16447</v>
      </c>
      <c r="J6447" s="752" t="s">
        <v>16447</v>
      </c>
      <c r="K6447" s="762">
        <v>0</v>
      </c>
      <c r="L6447" s="762">
        <v>12</v>
      </c>
      <c r="M6447" s="763">
        <v>26760</v>
      </c>
      <c r="N6447" s="762">
        <v>0</v>
      </c>
      <c r="O6447" s="762">
        <v>6</v>
      </c>
      <c r="P6447" s="763">
        <v>13080</v>
      </c>
      <c r="Q6447" s="762">
        <v>0</v>
      </c>
      <c r="R6447" s="762">
        <v>12</v>
      </c>
    </row>
    <row r="6448" spans="1:18" s="28" customFormat="1" ht="36" x14ac:dyDescent="0.2">
      <c r="A6448" s="748" t="s">
        <v>16441</v>
      </c>
      <c r="B6448" s="748" t="s">
        <v>515</v>
      </c>
      <c r="C6448" s="748" t="s">
        <v>16442</v>
      </c>
      <c r="D6448" s="749" t="s">
        <v>16443</v>
      </c>
      <c r="E6448" s="750">
        <v>2000</v>
      </c>
      <c r="F6448" s="748" t="s">
        <v>17521</v>
      </c>
      <c r="G6448" s="749" t="s">
        <v>17522</v>
      </c>
      <c r="H6448" s="749" t="s">
        <v>16462</v>
      </c>
      <c r="I6448" s="751" t="s">
        <v>16447</v>
      </c>
      <c r="J6448" s="752" t="s">
        <v>16447</v>
      </c>
      <c r="K6448" s="762">
        <v>0</v>
      </c>
      <c r="L6448" s="762">
        <v>12</v>
      </c>
      <c r="M6448" s="763">
        <v>26687.33</v>
      </c>
      <c r="N6448" s="762">
        <v>0</v>
      </c>
      <c r="O6448" s="762">
        <v>6</v>
      </c>
      <c r="P6448" s="763">
        <v>13120.97</v>
      </c>
      <c r="Q6448" s="762">
        <v>0</v>
      </c>
      <c r="R6448" s="762">
        <v>12</v>
      </c>
    </row>
    <row r="6449" spans="1:18" s="28" customFormat="1" ht="24" x14ac:dyDescent="0.2">
      <c r="A6449" s="748" t="s">
        <v>16441</v>
      </c>
      <c r="B6449" s="748" t="s">
        <v>515</v>
      </c>
      <c r="C6449" s="748" t="s">
        <v>16442</v>
      </c>
      <c r="D6449" s="749" t="s">
        <v>868</v>
      </c>
      <c r="E6449" s="750">
        <v>11000</v>
      </c>
      <c r="F6449" s="748" t="s">
        <v>17523</v>
      </c>
      <c r="G6449" s="749" t="s">
        <v>17524</v>
      </c>
      <c r="H6449" s="749" t="s">
        <v>16451</v>
      </c>
      <c r="I6449" s="753" t="s">
        <v>520</v>
      </c>
      <c r="J6449" s="752" t="s">
        <v>686</v>
      </c>
      <c r="K6449" s="762">
        <v>0</v>
      </c>
      <c r="L6449" s="762">
        <v>2</v>
      </c>
      <c r="M6449" s="763">
        <v>15835.599999999999</v>
      </c>
      <c r="N6449" s="762">
        <v>0</v>
      </c>
      <c r="O6449" s="762">
        <v>0</v>
      </c>
      <c r="P6449" s="763">
        <v>0</v>
      </c>
      <c r="Q6449" s="762">
        <v>0</v>
      </c>
      <c r="R6449" s="762">
        <v>12</v>
      </c>
    </row>
    <row r="6450" spans="1:18" s="28" customFormat="1" ht="36" x14ac:dyDescent="0.2">
      <c r="A6450" s="748" t="s">
        <v>16441</v>
      </c>
      <c r="B6450" s="748" t="s">
        <v>515</v>
      </c>
      <c r="C6450" s="748" t="s">
        <v>16442</v>
      </c>
      <c r="D6450" s="749" t="s">
        <v>16888</v>
      </c>
      <c r="E6450" s="750">
        <v>4000</v>
      </c>
      <c r="F6450" s="748" t="s">
        <v>17525</v>
      </c>
      <c r="G6450" s="749" t="s">
        <v>17526</v>
      </c>
      <c r="H6450" s="754" t="s">
        <v>16451</v>
      </c>
      <c r="I6450" s="753" t="s">
        <v>520</v>
      </c>
      <c r="J6450" s="752" t="s">
        <v>686</v>
      </c>
      <c r="K6450" s="762">
        <v>0</v>
      </c>
      <c r="L6450" s="762">
        <v>12</v>
      </c>
      <c r="M6450" s="763">
        <v>51213.600000000013</v>
      </c>
      <c r="N6450" s="762">
        <v>0</v>
      </c>
      <c r="O6450" s="762">
        <v>6</v>
      </c>
      <c r="P6450" s="763">
        <v>25200.6</v>
      </c>
      <c r="Q6450" s="762">
        <v>0</v>
      </c>
      <c r="R6450" s="762">
        <v>12</v>
      </c>
    </row>
    <row r="6451" spans="1:18" s="28" customFormat="1" ht="36" x14ac:dyDescent="0.2">
      <c r="A6451" s="748" t="s">
        <v>16441</v>
      </c>
      <c r="B6451" s="748" t="s">
        <v>515</v>
      </c>
      <c r="C6451" s="748" t="s">
        <v>16442</v>
      </c>
      <c r="D6451" s="749" t="s">
        <v>16443</v>
      </c>
      <c r="E6451" s="750">
        <v>2000</v>
      </c>
      <c r="F6451" s="748" t="s">
        <v>17527</v>
      </c>
      <c r="G6451" s="749" t="s">
        <v>17528</v>
      </c>
      <c r="H6451" s="754" t="s">
        <v>16462</v>
      </c>
      <c r="I6451" s="753" t="s">
        <v>16447</v>
      </c>
      <c r="J6451" s="752" t="s">
        <v>16447</v>
      </c>
      <c r="K6451" s="762">
        <v>0</v>
      </c>
      <c r="L6451" s="762">
        <v>12</v>
      </c>
      <c r="M6451" s="763">
        <v>26390.66</v>
      </c>
      <c r="N6451" s="762">
        <v>0</v>
      </c>
      <c r="O6451" s="762">
        <v>6</v>
      </c>
      <c r="P6451" s="763">
        <v>12922.66</v>
      </c>
      <c r="Q6451" s="762">
        <v>0</v>
      </c>
      <c r="R6451" s="762">
        <v>12</v>
      </c>
    </row>
    <row r="6452" spans="1:18" s="28" customFormat="1" ht="24" x14ac:dyDescent="0.2">
      <c r="A6452" s="748" t="s">
        <v>16441</v>
      </c>
      <c r="B6452" s="748" t="s">
        <v>515</v>
      </c>
      <c r="C6452" s="748" t="s">
        <v>16442</v>
      </c>
      <c r="D6452" s="749" t="s">
        <v>16443</v>
      </c>
      <c r="E6452" s="750">
        <v>2000</v>
      </c>
      <c r="F6452" s="748" t="s">
        <v>17529</v>
      </c>
      <c r="G6452" s="749" t="s">
        <v>17530</v>
      </c>
      <c r="H6452" s="749" t="s">
        <v>17531</v>
      </c>
      <c r="I6452" s="751" t="s">
        <v>16447</v>
      </c>
      <c r="J6452" s="752" t="s">
        <v>16448</v>
      </c>
      <c r="K6452" s="762">
        <v>0</v>
      </c>
      <c r="L6452" s="762">
        <v>12</v>
      </c>
      <c r="M6452" s="763">
        <v>26760</v>
      </c>
      <c r="N6452" s="762">
        <v>0</v>
      </c>
      <c r="O6452" s="762">
        <v>6</v>
      </c>
      <c r="P6452" s="763">
        <v>13079.99</v>
      </c>
      <c r="Q6452" s="762">
        <v>0</v>
      </c>
      <c r="R6452" s="762">
        <v>12</v>
      </c>
    </row>
    <row r="6453" spans="1:18" s="28" customFormat="1" ht="24" x14ac:dyDescent="0.2">
      <c r="A6453" s="748" t="s">
        <v>16441</v>
      </c>
      <c r="B6453" s="748" t="s">
        <v>515</v>
      </c>
      <c r="C6453" s="748" t="s">
        <v>16442</v>
      </c>
      <c r="D6453" s="749" t="s">
        <v>17532</v>
      </c>
      <c r="E6453" s="750">
        <v>4500</v>
      </c>
      <c r="F6453" s="748" t="s">
        <v>17533</v>
      </c>
      <c r="G6453" s="749" t="s">
        <v>17534</v>
      </c>
      <c r="H6453" s="749" t="s">
        <v>16451</v>
      </c>
      <c r="I6453" s="751" t="s">
        <v>520</v>
      </c>
      <c r="J6453" s="752" t="s">
        <v>686</v>
      </c>
      <c r="K6453" s="762">
        <v>0</v>
      </c>
      <c r="L6453" s="762">
        <v>12</v>
      </c>
      <c r="M6453" s="763">
        <v>57213.600000000013</v>
      </c>
      <c r="N6453" s="762">
        <v>0</v>
      </c>
      <c r="O6453" s="762">
        <v>6</v>
      </c>
      <c r="P6453" s="763">
        <v>28200.6</v>
      </c>
      <c r="Q6453" s="762">
        <v>0</v>
      </c>
      <c r="R6453" s="762">
        <v>12</v>
      </c>
    </row>
    <row r="6454" spans="1:18" s="28" customFormat="1" ht="24" x14ac:dyDescent="0.2">
      <c r="A6454" s="748" t="s">
        <v>16441</v>
      </c>
      <c r="B6454" s="748" t="s">
        <v>515</v>
      </c>
      <c r="C6454" s="748" t="s">
        <v>16442</v>
      </c>
      <c r="D6454" s="749" t="s">
        <v>17535</v>
      </c>
      <c r="E6454" s="750">
        <v>6000</v>
      </c>
      <c r="F6454" s="748" t="s">
        <v>17536</v>
      </c>
      <c r="G6454" s="749" t="s">
        <v>17537</v>
      </c>
      <c r="H6454" s="749" t="s">
        <v>16451</v>
      </c>
      <c r="I6454" s="753" t="s">
        <v>520</v>
      </c>
      <c r="J6454" s="752" t="s">
        <v>686</v>
      </c>
      <c r="K6454" s="762">
        <v>0</v>
      </c>
      <c r="L6454" s="762">
        <v>12</v>
      </c>
      <c r="M6454" s="763">
        <v>75213.60000000002</v>
      </c>
      <c r="N6454" s="762">
        <v>0</v>
      </c>
      <c r="O6454" s="762">
        <v>6</v>
      </c>
      <c r="P6454" s="763">
        <v>37200.6</v>
      </c>
      <c r="Q6454" s="762">
        <v>0</v>
      </c>
      <c r="R6454" s="762">
        <v>0</v>
      </c>
    </row>
    <row r="6455" spans="1:18" s="28" customFormat="1" ht="36" x14ac:dyDescent="0.2">
      <c r="A6455" s="748" t="s">
        <v>16441</v>
      </c>
      <c r="B6455" s="748" t="s">
        <v>515</v>
      </c>
      <c r="C6455" s="748" t="s">
        <v>16442</v>
      </c>
      <c r="D6455" s="749" t="s">
        <v>16695</v>
      </c>
      <c r="E6455" s="750">
        <v>2500</v>
      </c>
      <c r="F6455" s="748" t="s">
        <v>17538</v>
      </c>
      <c r="G6455" s="749" t="s">
        <v>17539</v>
      </c>
      <c r="H6455" s="754" t="s">
        <v>17398</v>
      </c>
      <c r="I6455" s="753" t="s">
        <v>16447</v>
      </c>
      <c r="J6455" s="752" t="s">
        <v>16447</v>
      </c>
      <c r="K6455" s="762">
        <v>0</v>
      </c>
      <c r="L6455" s="762">
        <v>12</v>
      </c>
      <c r="M6455" s="763">
        <v>33213.599999999999</v>
      </c>
      <c r="N6455" s="762">
        <v>0</v>
      </c>
      <c r="O6455" s="762">
        <v>6</v>
      </c>
      <c r="P6455" s="763">
        <v>16195.2</v>
      </c>
      <c r="Q6455" s="762">
        <v>0</v>
      </c>
      <c r="R6455" s="762">
        <v>12</v>
      </c>
    </row>
    <row r="6456" spans="1:18" s="28" customFormat="1" ht="48" x14ac:dyDescent="0.2">
      <c r="A6456" s="748" t="s">
        <v>16441</v>
      </c>
      <c r="B6456" s="748" t="s">
        <v>515</v>
      </c>
      <c r="C6456" s="748" t="s">
        <v>16442</v>
      </c>
      <c r="D6456" s="749" t="s">
        <v>16443</v>
      </c>
      <c r="E6456" s="750">
        <v>2000</v>
      </c>
      <c r="F6456" s="748" t="s">
        <v>17540</v>
      </c>
      <c r="G6456" s="749" t="s">
        <v>17541</v>
      </c>
      <c r="H6456" s="749" t="s">
        <v>624</v>
      </c>
      <c r="I6456" s="751" t="s">
        <v>16447</v>
      </c>
      <c r="J6456" s="752" t="s">
        <v>16448</v>
      </c>
      <c r="K6456" s="762">
        <v>0</v>
      </c>
      <c r="L6456" s="762">
        <v>12</v>
      </c>
      <c r="M6456" s="763">
        <v>26687.33</v>
      </c>
      <c r="N6456" s="762">
        <v>0</v>
      </c>
      <c r="O6456" s="762">
        <v>6</v>
      </c>
      <c r="P6456" s="763">
        <v>13080</v>
      </c>
      <c r="Q6456" s="762">
        <v>0</v>
      </c>
      <c r="R6456" s="762">
        <v>12</v>
      </c>
    </row>
    <row r="6457" spans="1:18" s="28" customFormat="1" ht="24" x14ac:dyDescent="0.2">
      <c r="A6457" s="748" t="s">
        <v>16441</v>
      </c>
      <c r="B6457" s="748" t="s">
        <v>515</v>
      </c>
      <c r="C6457" s="748" t="s">
        <v>16442</v>
      </c>
      <c r="D6457" s="749" t="s">
        <v>16487</v>
      </c>
      <c r="E6457" s="750">
        <v>1800</v>
      </c>
      <c r="F6457" s="748" t="s">
        <v>17542</v>
      </c>
      <c r="G6457" s="749" t="s">
        <v>17543</v>
      </c>
      <c r="H6457" s="749" t="s">
        <v>16451</v>
      </c>
      <c r="I6457" s="751" t="s">
        <v>520</v>
      </c>
      <c r="J6457" s="752" t="s">
        <v>686</v>
      </c>
      <c r="K6457" s="762">
        <v>1</v>
      </c>
      <c r="L6457" s="762">
        <v>2</v>
      </c>
      <c r="M6457" s="763">
        <v>3886.5299999999997</v>
      </c>
      <c r="N6457" s="762">
        <v>0</v>
      </c>
      <c r="O6457" s="762">
        <v>6</v>
      </c>
      <c r="P6457" s="763">
        <v>11705.07</v>
      </c>
      <c r="Q6457" s="762">
        <v>0</v>
      </c>
      <c r="R6457" s="762">
        <v>12</v>
      </c>
    </row>
    <row r="6458" spans="1:18" s="28" customFormat="1" ht="36" x14ac:dyDescent="0.2">
      <c r="A6458" s="748" t="s">
        <v>16441</v>
      </c>
      <c r="B6458" s="748" t="s">
        <v>515</v>
      </c>
      <c r="C6458" s="748" t="s">
        <v>16442</v>
      </c>
      <c r="D6458" s="749" t="s">
        <v>16443</v>
      </c>
      <c r="E6458" s="750">
        <v>2000</v>
      </c>
      <c r="F6458" s="748" t="s">
        <v>17544</v>
      </c>
      <c r="G6458" s="749" t="s">
        <v>17545</v>
      </c>
      <c r="H6458" s="749" t="s">
        <v>17257</v>
      </c>
      <c r="I6458" s="753" t="s">
        <v>16905</v>
      </c>
      <c r="J6458" s="752" t="s">
        <v>528</v>
      </c>
      <c r="K6458" s="762">
        <v>0</v>
      </c>
      <c r="L6458" s="762">
        <v>1</v>
      </c>
      <c r="M6458" s="763">
        <v>217.03000000000003</v>
      </c>
      <c r="N6458" s="762">
        <v>0</v>
      </c>
      <c r="O6458" s="762">
        <v>0</v>
      </c>
      <c r="P6458" s="763">
        <v>0</v>
      </c>
      <c r="Q6458" s="762">
        <v>0</v>
      </c>
      <c r="R6458" s="762">
        <v>12</v>
      </c>
    </row>
    <row r="6459" spans="1:18" s="28" customFormat="1" ht="36" x14ac:dyDescent="0.2">
      <c r="A6459" s="748" t="s">
        <v>16441</v>
      </c>
      <c r="B6459" s="748" t="s">
        <v>515</v>
      </c>
      <c r="C6459" s="748" t="s">
        <v>16442</v>
      </c>
      <c r="D6459" s="749" t="s">
        <v>16443</v>
      </c>
      <c r="E6459" s="750">
        <v>2000</v>
      </c>
      <c r="F6459" s="748" t="s">
        <v>17546</v>
      </c>
      <c r="G6459" s="749" t="s">
        <v>17547</v>
      </c>
      <c r="H6459" s="754" t="s">
        <v>2604</v>
      </c>
      <c r="I6459" s="753" t="s">
        <v>16447</v>
      </c>
      <c r="J6459" s="752" t="s">
        <v>16448</v>
      </c>
      <c r="K6459" s="762">
        <v>0</v>
      </c>
      <c r="L6459" s="762">
        <v>12</v>
      </c>
      <c r="M6459" s="763">
        <v>26760</v>
      </c>
      <c r="N6459" s="762">
        <v>0</v>
      </c>
      <c r="O6459" s="762">
        <v>6</v>
      </c>
      <c r="P6459" s="763">
        <v>12862</v>
      </c>
      <c r="Q6459" s="762">
        <v>0</v>
      </c>
      <c r="R6459" s="762">
        <v>12</v>
      </c>
    </row>
    <row r="6460" spans="1:18" s="28" customFormat="1" ht="24" x14ac:dyDescent="0.2">
      <c r="A6460" s="748" t="s">
        <v>16441</v>
      </c>
      <c r="B6460" s="748" t="s">
        <v>515</v>
      </c>
      <c r="C6460" s="748" t="s">
        <v>16442</v>
      </c>
      <c r="D6460" s="749" t="s">
        <v>16443</v>
      </c>
      <c r="E6460" s="750">
        <v>2000</v>
      </c>
      <c r="F6460" s="748" t="s">
        <v>17548</v>
      </c>
      <c r="G6460" s="749" t="s">
        <v>17549</v>
      </c>
      <c r="H6460" s="754" t="s">
        <v>17550</v>
      </c>
      <c r="I6460" s="753" t="s">
        <v>520</v>
      </c>
      <c r="J6460" s="752" t="s">
        <v>16447</v>
      </c>
      <c r="K6460" s="762">
        <v>0</v>
      </c>
      <c r="L6460" s="762">
        <v>12</v>
      </c>
      <c r="M6460" s="763">
        <v>26760</v>
      </c>
      <c r="N6460" s="762">
        <v>0</v>
      </c>
      <c r="O6460" s="762">
        <v>6</v>
      </c>
      <c r="P6460" s="763">
        <v>13080</v>
      </c>
      <c r="Q6460" s="762">
        <v>0</v>
      </c>
      <c r="R6460" s="762">
        <v>12</v>
      </c>
    </row>
    <row r="6461" spans="1:18" s="28" customFormat="1" ht="24" x14ac:dyDescent="0.2">
      <c r="A6461" s="748" t="s">
        <v>16441</v>
      </c>
      <c r="B6461" s="748" t="s">
        <v>515</v>
      </c>
      <c r="C6461" s="748" t="s">
        <v>16442</v>
      </c>
      <c r="D6461" s="749" t="s">
        <v>16472</v>
      </c>
      <c r="E6461" s="750">
        <v>1500</v>
      </c>
      <c r="F6461" s="748" t="s">
        <v>17551</v>
      </c>
      <c r="G6461" s="749" t="s">
        <v>17552</v>
      </c>
      <c r="H6461" s="749" t="s">
        <v>571</v>
      </c>
      <c r="I6461" s="751" t="s">
        <v>16447</v>
      </c>
      <c r="J6461" s="752" t="s">
        <v>16447</v>
      </c>
      <c r="K6461" s="762">
        <v>0</v>
      </c>
      <c r="L6461" s="762">
        <v>12</v>
      </c>
      <c r="M6461" s="763">
        <v>20220</v>
      </c>
      <c r="N6461" s="762">
        <v>0</v>
      </c>
      <c r="O6461" s="762">
        <v>6</v>
      </c>
      <c r="P6461" s="763">
        <v>9810</v>
      </c>
      <c r="Q6461" s="762">
        <v>0</v>
      </c>
      <c r="R6461" s="762">
        <v>0</v>
      </c>
    </row>
    <row r="6462" spans="1:18" s="28" customFormat="1" ht="72" x14ac:dyDescent="0.2">
      <c r="A6462" s="748" t="s">
        <v>16441</v>
      </c>
      <c r="B6462" s="748" t="s">
        <v>515</v>
      </c>
      <c r="C6462" s="748" t="s">
        <v>16442</v>
      </c>
      <c r="D6462" s="749" t="s">
        <v>17553</v>
      </c>
      <c r="E6462" s="750">
        <v>14000</v>
      </c>
      <c r="F6462" s="748" t="s">
        <v>17554</v>
      </c>
      <c r="G6462" s="749" t="s">
        <v>17555</v>
      </c>
      <c r="H6462" s="749" t="s">
        <v>16516</v>
      </c>
      <c r="I6462" s="751" t="s">
        <v>520</v>
      </c>
      <c r="J6462" s="752" t="s">
        <v>528</v>
      </c>
      <c r="K6462" s="762">
        <v>1</v>
      </c>
      <c r="L6462" s="762">
        <v>2</v>
      </c>
      <c r="M6462" s="763">
        <v>29005.599999999999</v>
      </c>
      <c r="N6462" s="762">
        <v>0</v>
      </c>
      <c r="O6462" s="762">
        <v>6</v>
      </c>
      <c r="P6462" s="763">
        <v>85200.6</v>
      </c>
      <c r="Q6462" s="762">
        <v>0</v>
      </c>
      <c r="R6462" s="762">
        <v>12</v>
      </c>
    </row>
    <row r="6463" spans="1:18" s="28" customFormat="1" ht="24" x14ac:dyDescent="0.2">
      <c r="A6463" s="748" t="s">
        <v>16441</v>
      </c>
      <c r="B6463" s="748" t="s">
        <v>515</v>
      </c>
      <c r="C6463" s="748" t="s">
        <v>16442</v>
      </c>
      <c r="D6463" s="749" t="s">
        <v>16443</v>
      </c>
      <c r="E6463" s="750">
        <v>2000</v>
      </c>
      <c r="F6463" s="748" t="s">
        <v>17556</v>
      </c>
      <c r="G6463" s="749" t="s">
        <v>17557</v>
      </c>
      <c r="H6463" s="749" t="s">
        <v>16701</v>
      </c>
      <c r="I6463" s="753" t="s">
        <v>520</v>
      </c>
      <c r="J6463" s="752" t="s">
        <v>528</v>
      </c>
      <c r="K6463" s="762">
        <v>0</v>
      </c>
      <c r="L6463" s="762">
        <v>12</v>
      </c>
      <c r="M6463" s="763">
        <v>26754</v>
      </c>
      <c r="N6463" s="762">
        <v>0</v>
      </c>
      <c r="O6463" s="762">
        <v>6</v>
      </c>
      <c r="P6463" s="763">
        <v>13080</v>
      </c>
      <c r="Q6463" s="762">
        <v>0</v>
      </c>
      <c r="R6463" s="762">
        <v>12</v>
      </c>
    </row>
    <row r="6464" spans="1:18" s="28" customFormat="1" ht="48" x14ac:dyDescent="0.2">
      <c r="A6464" s="748" t="s">
        <v>16441</v>
      </c>
      <c r="B6464" s="748" t="s">
        <v>515</v>
      </c>
      <c r="C6464" s="748" t="s">
        <v>16442</v>
      </c>
      <c r="D6464" s="749" t="s">
        <v>16443</v>
      </c>
      <c r="E6464" s="750">
        <v>2000</v>
      </c>
      <c r="F6464" s="748" t="s">
        <v>17558</v>
      </c>
      <c r="G6464" s="749" t="s">
        <v>17559</v>
      </c>
      <c r="H6464" s="754" t="s">
        <v>624</v>
      </c>
      <c r="I6464" s="753" t="s">
        <v>16447</v>
      </c>
      <c r="J6464" s="752" t="s">
        <v>16448</v>
      </c>
      <c r="K6464" s="762">
        <v>1</v>
      </c>
      <c r="L6464" s="762">
        <v>4</v>
      </c>
      <c r="M6464" s="763">
        <v>8698.4700000000012</v>
      </c>
      <c r="N6464" s="762">
        <v>0</v>
      </c>
      <c r="O6464" s="762">
        <v>6</v>
      </c>
      <c r="P6464" s="763">
        <v>13080</v>
      </c>
      <c r="Q6464" s="762">
        <v>3</v>
      </c>
      <c r="R6464" s="762">
        <v>12</v>
      </c>
    </row>
    <row r="6465" spans="1:18" s="28" customFormat="1" ht="36" x14ac:dyDescent="0.2">
      <c r="A6465" s="748" t="s">
        <v>16441</v>
      </c>
      <c r="B6465" s="748" t="s">
        <v>515</v>
      </c>
      <c r="C6465" s="748" t="s">
        <v>16442</v>
      </c>
      <c r="D6465" s="749" t="s">
        <v>17560</v>
      </c>
      <c r="E6465" s="750">
        <v>15500</v>
      </c>
      <c r="F6465" s="748" t="s">
        <v>17561</v>
      </c>
      <c r="G6465" s="749" t="s">
        <v>17562</v>
      </c>
      <c r="H6465" s="749" t="s">
        <v>565</v>
      </c>
      <c r="I6465" s="751" t="s">
        <v>520</v>
      </c>
      <c r="J6465" s="752" t="s">
        <v>528</v>
      </c>
      <c r="K6465" s="762">
        <v>1</v>
      </c>
      <c r="L6465" s="762">
        <v>10</v>
      </c>
      <c r="M6465" s="763">
        <v>150544.67000000001</v>
      </c>
      <c r="N6465" s="762">
        <v>0</v>
      </c>
      <c r="O6465" s="762">
        <v>1</v>
      </c>
      <c r="P6465" s="763">
        <v>15727.7</v>
      </c>
      <c r="Q6465" s="762">
        <v>0</v>
      </c>
      <c r="R6465" s="762">
        <v>12</v>
      </c>
    </row>
    <row r="6466" spans="1:18" s="28" customFormat="1" ht="24" x14ac:dyDescent="0.2">
      <c r="A6466" s="748" t="s">
        <v>16441</v>
      </c>
      <c r="B6466" s="748" t="s">
        <v>515</v>
      </c>
      <c r="C6466" s="748" t="s">
        <v>16442</v>
      </c>
      <c r="D6466" s="749" t="s">
        <v>17563</v>
      </c>
      <c r="E6466" s="750">
        <v>15500</v>
      </c>
      <c r="F6466" s="748" t="s">
        <v>17561</v>
      </c>
      <c r="G6466" s="749" t="s">
        <v>17562</v>
      </c>
      <c r="H6466" s="749" t="s">
        <v>565</v>
      </c>
      <c r="I6466" s="751" t="s">
        <v>520</v>
      </c>
      <c r="J6466" s="752" t="s">
        <v>528</v>
      </c>
      <c r="K6466" s="762">
        <v>0</v>
      </c>
      <c r="L6466" s="762">
        <v>0</v>
      </c>
      <c r="M6466" s="763">
        <v>0</v>
      </c>
      <c r="N6466" s="762">
        <v>1</v>
      </c>
      <c r="O6466" s="762">
        <v>5</v>
      </c>
      <c r="P6466" s="763">
        <v>78472.899999999994</v>
      </c>
      <c r="Q6466" s="762">
        <v>0</v>
      </c>
      <c r="R6466" s="762">
        <v>12</v>
      </c>
    </row>
    <row r="6467" spans="1:18" s="28" customFormat="1" ht="36" x14ac:dyDescent="0.2">
      <c r="A6467" s="748" t="s">
        <v>16441</v>
      </c>
      <c r="B6467" s="748" t="s">
        <v>515</v>
      </c>
      <c r="C6467" s="748" t="s">
        <v>16442</v>
      </c>
      <c r="D6467" s="749" t="s">
        <v>16443</v>
      </c>
      <c r="E6467" s="750">
        <v>2000</v>
      </c>
      <c r="F6467" s="748" t="s">
        <v>17564</v>
      </c>
      <c r="G6467" s="749" t="s">
        <v>17565</v>
      </c>
      <c r="H6467" s="749" t="s">
        <v>16446</v>
      </c>
      <c r="I6467" s="753" t="s">
        <v>16447</v>
      </c>
      <c r="J6467" s="752" t="s">
        <v>16448</v>
      </c>
      <c r="K6467" s="762">
        <v>0</v>
      </c>
      <c r="L6467" s="762">
        <v>12</v>
      </c>
      <c r="M6467" s="763">
        <v>26760</v>
      </c>
      <c r="N6467" s="762">
        <v>0</v>
      </c>
      <c r="O6467" s="762">
        <v>6</v>
      </c>
      <c r="P6467" s="763">
        <v>13152.23</v>
      </c>
      <c r="Q6467" s="762">
        <v>0</v>
      </c>
      <c r="R6467" s="762">
        <v>12</v>
      </c>
    </row>
    <row r="6468" spans="1:18" s="28" customFormat="1" ht="24" x14ac:dyDescent="0.2">
      <c r="A6468" s="748" t="s">
        <v>16441</v>
      </c>
      <c r="B6468" s="748" t="s">
        <v>515</v>
      </c>
      <c r="C6468" s="748" t="s">
        <v>16442</v>
      </c>
      <c r="D6468" s="749" t="s">
        <v>1112</v>
      </c>
      <c r="E6468" s="750">
        <v>2500</v>
      </c>
      <c r="F6468" s="748" t="s">
        <v>17566</v>
      </c>
      <c r="G6468" s="749" t="s">
        <v>17567</v>
      </c>
      <c r="H6468" s="754" t="s">
        <v>571</v>
      </c>
      <c r="I6468" s="753" t="s">
        <v>16447</v>
      </c>
      <c r="J6468" s="752" t="s">
        <v>16447</v>
      </c>
      <c r="K6468" s="762">
        <v>0</v>
      </c>
      <c r="L6468" s="762">
        <v>12</v>
      </c>
      <c r="M6468" s="763">
        <v>33213.599999999999</v>
      </c>
      <c r="N6468" s="762">
        <v>0</v>
      </c>
      <c r="O6468" s="762">
        <v>6</v>
      </c>
      <c r="P6468" s="763">
        <v>16195.2</v>
      </c>
      <c r="Q6468" s="762">
        <v>0</v>
      </c>
      <c r="R6468" s="762">
        <v>12</v>
      </c>
    </row>
    <row r="6469" spans="1:18" s="28" customFormat="1" ht="36" x14ac:dyDescent="0.2">
      <c r="A6469" s="748" t="s">
        <v>16441</v>
      </c>
      <c r="B6469" s="748" t="s">
        <v>515</v>
      </c>
      <c r="C6469" s="748" t="s">
        <v>16442</v>
      </c>
      <c r="D6469" s="749" t="s">
        <v>16443</v>
      </c>
      <c r="E6469" s="750">
        <v>2000</v>
      </c>
      <c r="F6469" s="748" t="s">
        <v>17568</v>
      </c>
      <c r="G6469" s="749" t="s">
        <v>17569</v>
      </c>
      <c r="H6469" s="754" t="s">
        <v>2604</v>
      </c>
      <c r="I6469" s="753" t="s">
        <v>16447</v>
      </c>
      <c r="J6469" s="752" t="s">
        <v>16448</v>
      </c>
      <c r="K6469" s="762">
        <v>0</v>
      </c>
      <c r="L6469" s="762">
        <v>12</v>
      </c>
      <c r="M6469" s="763">
        <v>26760</v>
      </c>
      <c r="N6469" s="762">
        <v>0</v>
      </c>
      <c r="O6469" s="762">
        <v>6</v>
      </c>
      <c r="P6469" s="763">
        <v>13080</v>
      </c>
      <c r="Q6469" s="762">
        <v>0</v>
      </c>
      <c r="R6469" s="762">
        <v>12</v>
      </c>
    </row>
    <row r="6470" spans="1:18" s="28" customFormat="1" ht="24" x14ac:dyDescent="0.2">
      <c r="A6470" s="748" t="s">
        <v>16441</v>
      </c>
      <c r="B6470" s="748" t="s">
        <v>515</v>
      </c>
      <c r="C6470" s="748" t="s">
        <v>16442</v>
      </c>
      <c r="D6470" s="749" t="s">
        <v>17570</v>
      </c>
      <c r="E6470" s="750">
        <v>6000</v>
      </c>
      <c r="F6470" s="748" t="s">
        <v>17571</v>
      </c>
      <c r="G6470" s="749" t="s">
        <v>17572</v>
      </c>
      <c r="H6470" s="749" t="s">
        <v>16451</v>
      </c>
      <c r="I6470" s="751" t="s">
        <v>520</v>
      </c>
      <c r="J6470" s="752" t="s">
        <v>686</v>
      </c>
      <c r="K6470" s="762">
        <v>0</v>
      </c>
      <c r="L6470" s="762">
        <v>12</v>
      </c>
      <c r="M6470" s="763">
        <v>75213.60000000002</v>
      </c>
      <c r="N6470" s="762">
        <v>0</v>
      </c>
      <c r="O6470" s="762">
        <v>6</v>
      </c>
      <c r="P6470" s="763">
        <v>37200.6</v>
      </c>
      <c r="Q6470" s="762">
        <v>0</v>
      </c>
      <c r="R6470" s="762">
        <v>12</v>
      </c>
    </row>
    <row r="6471" spans="1:18" s="28" customFormat="1" ht="36" x14ac:dyDescent="0.2">
      <c r="A6471" s="748" t="s">
        <v>16441</v>
      </c>
      <c r="B6471" s="748" t="s">
        <v>515</v>
      </c>
      <c r="C6471" s="748" t="s">
        <v>16442</v>
      </c>
      <c r="D6471" s="749" t="s">
        <v>868</v>
      </c>
      <c r="E6471" s="750">
        <v>9000</v>
      </c>
      <c r="F6471" s="748" t="s">
        <v>17573</v>
      </c>
      <c r="G6471" s="749" t="s">
        <v>17574</v>
      </c>
      <c r="H6471" s="749" t="s">
        <v>16580</v>
      </c>
      <c r="I6471" s="751" t="s">
        <v>520</v>
      </c>
      <c r="J6471" s="752" t="s">
        <v>528</v>
      </c>
      <c r="K6471" s="762">
        <v>0</v>
      </c>
      <c r="L6471" s="762">
        <v>12</v>
      </c>
      <c r="M6471" s="763">
        <v>111213.60000000002</v>
      </c>
      <c r="N6471" s="762">
        <v>0</v>
      </c>
      <c r="O6471" s="762">
        <v>6</v>
      </c>
      <c r="P6471" s="763">
        <v>55200.600000000006</v>
      </c>
      <c r="Q6471" s="762">
        <v>0</v>
      </c>
      <c r="R6471" s="762">
        <v>12</v>
      </c>
    </row>
    <row r="6472" spans="1:18" s="28" customFormat="1" ht="36" x14ac:dyDescent="0.2">
      <c r="A6472" s="748" t="s">
        <v>16441</v>
      </c>
      <c r="B6472" s="748" t="s">
        <v>515</v>
      </c>
      <c r="C6472" s="748" t="s">
        <v>16442</v>
      </c>
      <c r="D6472" s="749" t="s">
        <v>16443</v>
      </c>
      <c r="E6472" s="750">
        <v>2000</v>
      </c>
      <c r="F6472" s="748" t="s">
        <v>17575</v>
      </c>
      <c r="G6472" s="749" t="s">
        <v>17576</v>
      </c>
      <c r="H6472" s="749" t="s">
        <v>2604</v>
      </c>
      <c r="I6472" s="753" t="s">
        <v>16447</v>
      </c>
      <c r="J6472" s="752" t="s">
        <v>16448</v>
      </c>
      <c r="K6472" s="762">
        <v>0</v>
      </c>
      <c r="L6472" s="762">
        <v>12</v>
      </c>
      <c r="M6472" s="763">
        <v>26529.989999999998</v>
      </c>
      <c r="N6472" s="762">
        <v>0</v>
      </c>
      <c r="O6472" s="762">
        <v>6</v>
      </c>
      <c r="P6472" s="763">
        <v>12856</v>
      </c>
      <c r="Q6472" s="762">
        <v>0</v>
      </c>
      <c r="R6472" s="762">
        <v>12</v>
      </c>
    </row>
    <row r="6473" spans="1:18" s="28" customFormat="1" ht="24" x14ac:dyDescent="0.2">
      <c r="A6473" s="748" t="s">
        <v>16441</v>
      </c>
      <c r="B6473" s="748" t="s">
        <v>515</v>
      </c>
      <c r="C6473" s="748" t="s">
        <v>16442</v>
      </c>
      <c r="D6473" s="749" t="s">
        <v>16443</v>
      </c>
      <c r="E6473" s="750">
        <v>2000</v>
      </c>
      <c r="F6473" s="748" t="s">
        <v>17577</v>
      </c>
      <c r="G6473" s="749" t="s">
        <v>17578</v>
      </c>
      <c r="H6473" s="754" t="s">
        <v>571</v>
      </c>
      <c r="I6473" s="753" t="s">
        <v>16447</v>
      </c>
      <c r="J6473" s="752" t="s">
        <v>16447</v>
      </c>
      <c r="K6473" s="762">
        <v>0</v>
      </c>
      <c r="L6473" s="762">
        <v>12</v>
      </c>
      <c r="M6473" s="763">
        <v>26608.67</v>
      </c>
      <c r="N6473" s="762">
        <v>0</v>
      </c>
      <c r="O6473" s="762">
        <v>6</v>
      </c>
      <c r="P6473" s="763">
        <v>13346.67</v>
      </c>
      <c r="Q6473" s="762">
        <v>0</v>
      </c>
      <c r="R6473" s="762">
        <v>12</v>
      </c>
    </row>
    <row r="6474" spans="1:18" s="28" customFormat="1" ht="36" x14ac:dyDescent="0.2">
      <c r="A6474" s="748" t="s">
        <v>16441</v>
      </c>
      <c r="B6474" s="748" t="s">
        <v>515</v>
      </c>
      <c r="C6474" s="748" t="s">
        <v>16442</v>
      </c>
      <c r="D6474" s="749" t="s">
        <v>17579</v>
      </c>
      <c r="E6474" s="750">
        <v>8000</v>
      </c>
      <c r="F6474" s="748" t="s">
        <v>17580</v>
      </c>
      <c r="G6474" s="749" t="s">
        <v>14714</v>
      </c>
      <c r="H6474" s="749" t="s">
        <v>4184</v>
      </c>
      <c r="I6474" s="751" t="s">
        <v>520</v>
      </c>
      <c r="J6474" s="752" t="s">
        <v>528</v>
      </c>
      <c r="K6474" s="762">
        <v>0</v>
      </c>
      <c r="L6474" s="762">
        <v>2</v>
      </c>
      <c r="M6474" s="763">
        <v>20045.599999999999</v>
      </c>
      <c r="N6474" s="762">
        <v>0</v>
      </c>
      <c r="O6474" s="762">
        <v>0</v>
      </c>
      <c r="P6474" s="763">
        <v>0</v>
      </c>
      <c r="Q6474" s="762">
        <v>0</v>
      </c>
      <c r="R6474" s="762">
        <v>12</v>
      </c>
    </row>
    <row r="6475" spans="1:18" s="28" customFormat="1" ht="48" x14ac:dyDescent="0.2">
      <c r="A6475" s="748" t="s">
        <v>16441</v>
      </c>
      <c r="B6475" s="748" t="s">
        <v>515</v>
      </c>
      <c r="C6475" s="748" t="s">
        <v>16442</v>
      </c>
      <c r="D6475" s="749" t="s">
        <v>16443</v>
      </c>
      <c r="E6475" s="750">
        <v>2000</v>
      </c>
      <c r="F6475" s="748" t="s">
        <v>17581</v>
      </c>
      <c r="G6475" s="749" t="s">
        <v>17582</v>
      </c>
      <c r="H6475" s="749" t="s">
        <v>17583</v>
      </c>
      <c r="I6475" s="753" t="s">
        <v>16905</v>
      </c>
      <c r="J6475" s="752" t="s">
        <v>528</v>
      </c>
      <c r="K6475" s="762">
        <v>0</v>
      </c>
      <c r="L6475" s="762">
        <v>2</v>
      </c>
      <c r="M6475" s="763">
        <v>4360</v>
      </c>
      <c r="N6475" s="762">
        <v>0</v>
      </c>
      <c r="O6475" s="762">
        <v>0</v>
      </c>
      <c r="P6475" s="763">
        <v>0</v>
      </c>
      <c r="Q6475" s="762">
        <v>0</v>
      </c>
      <c r="R6475" s="762">
        <v>12</v>
      </c>
    </row>
    <row r="6476" spans="1:18" s="28" customFormat="1" ht="24" x14ac:dyDescent="0.2">
      <c r="A6476" s="748" t="s">
        <v>16441</v>
      </c>
      <c r="B6476" s="748" t="s">
        <v>515</v>
      </c>
      <c r="C6476" s="748" t="s">
        <v>16442</v>
      </c>
      <c r="D6476" s="749" t="s">
        <v>16443</v>
      </c>
      <c r="E6476" s="750">
        <v>2000</v>
      </c>
      <c r="F6476" s="748" t="s">
        <v>17584</v>
      </c>
      <c r="G6476" s="749" t="s">
        <v>17585</v>
      </c>
      <c r="H6476" s="749" t="s">
        <v>571</v>
      </c>
      <c r="I6476" s="753" t="s">
        <v>16447</v>
      </c>
      <c r="J6476" s="752" t="s">
        <v>16447</v>
      </c>
      <c r="K6476" s="762">
        <v>0</v>
      </c>
      <c r="L6476" s="762">
        <v>12</v>
      </c>
      <c r="M6476" s="763">
        <v>26760</v>
      </c>
      <c r="N6476" s="762">
        <v>0</v>
      </c>
      <c r="O6476" s="762">
        <v>6</v>
      </c>
      <c r="P6476" s="763">
        <v>13080</v>
      </c>
      <c r="Q6476" s="762">
        <v>0</v>
      </c>
      <c r="R6476" s="762">
        <v>12</v>
      </c>
    </row>
    <row r="6477" spans="1:18" s="28" customFormat="1" ht="36" x14ac:dyDescent="0.2">
      <c r="A6477" s="748" t="s">
        <v>16441</v>
      </c>
      <c r="B6477" s="748" t="s">
        <v>515</v>
      </c>
      <c r="C6477" s="748" t="s">
        <v>16442</v>
      </c>
      <c r="D6477" s="749" t="s">
        <v>16443</v>
      </c>
      <c r="E6477" s="750">
        <v>2000</v>
      </c>
      <c r="F6477" s="748" t="s">
        <v>17586</v>
      </c>
      <c r="G6477" s="749" t="s">
        <v>17587</v>
      </c>
      <c r="H6477" s="754" t="s">
        <v>1107</v>
      </c>
      <c r="I6477" s="753" t="s">
        <v>520</v>
      </c>
      <c r="J6477" s="752" t="s">
        <v>16447</v>
      </c>
      <c r="K6477" s="762">
        <v>0</v>
      </c>
      <c r="L6477" s="762">
        <v>12</v>
      </c>
      <c r="M6477" s="763">
        <v>26760</v>
      </c>
      <c r="N6477" s="762">
        <v>0</v>
      </c>
      <c r="O6477" s="762">
        <v>6</v>
      </c>
      <c r="P6477" s="763">
        <v>13080</v>
      </c>
      <c r="Q6477" s="762">
        <v>0</v>
      </c>
      <c r="R6477" s="762">
        <v>12</v>
      </c>
    </row>
    <row r="6478" spans="1:18" s="28" customFormat="1" ht="36" x14ac:dyDescent="0.2">
      <c r="A6478" s="748" t="s">
        <v>16441</v>
      </c>
      <c r="B6478" s="748" t="s">
        <v>515</v>
      </c>
      <c r="C6478" s="748" t="s">
        <v>16442</v>
      </c>
      <c r="D6478" s="749" t="s">
        <v>16443</v>
      </c>
      <c r="E6478" s="750">
        <v>2000</v>
      </c>
      <c r="F6478" s="748" t="s">
        <v>17588</v>
      </c>
      <c r="G6478" s="749" t="s">
        <v>17589</v>
      </c>
      <c r="H6478" s="754" t="s">
        <v>16462</v>
      </c>
      <c r="I6478" s="753" t="s">
        <v>16447</v>
      </c>
      <c r="J6478" s="752" t="s">
        <v>16447</v>
      </c>
      <c r="K6478" s="762">
        <v>0</v>
      </c>
      <c r="L6478" s="762">
        <v>12</v>
      </c>
      <c r="M6478" s="763">
        <v>26742</v>
      </c>
      <c r="N6478" s="762">
        <v>0</v>
      </c>
      <c r="O6478" s="762">
        <v>6</v>
      </c>
      <c r="P6478" s="763">
        <v>8429.33</v>
      </c>
      <c r="Q6478" s="762">
        <v>0</v>
      </c>
      <c r="R6478" s="762">
        <v>12</v>
      </c>
    </row>
    <row r="6479" spans="1:18" s="28" customFormat="1" ht="36" x14ac:dyDescent="0.2">
      <c r="A6479" s="748" t="s">
        <v>16441</v>
      </c>
      <c r="B6479" s="748" t="s">
        <v>515</v>
      </c>
      <c r="C6479" s="748" t="s">
        <v>16442</v>
      </c>
      <c r="D6479" s="749" t="s">
        <v>16443</v>
      </c>
      <c r="E6479" s="750">
        <v>2000</v>
      </c>
      <c r="F6479" s="748" t="s">
        <v>17590</v>
      </c>
      <c r="G6479" s="749" t="s">
        <v>17591</v>
      </c>
      <c r="H6479" s="749" t="s">
        <v>16446</v>
      </c>
      <c r="I6479" s="751" t="s">
        <v>16447</v>
      </c>
      <c r="J6479" s="752" t="s">
        <v>16448</v>
      </c>
      <c r="K6479" s="762">
        <v>0</v>
      </c>
      <c r="L6479" s="762">
        <v>12</v>
      </c>
      <c r="M6479" s="763">
        <v>26687.33</v>
      </c>
      <c r="N6479" s="762">
        <v>0</v>
      </c>
      <c r="O6479" s="762">
        <v>6</v>
      </c>
      <c r="P6479" s="763">
        <v>13080</v>
      </c>
      <c r="Q6479" s="762">
        <v>0</v>
      </c>
      <c r="R6479" s="762">
        <v>12</v>
      </c>
    </row>
    <row r="6480" spans="1:18" s="28" customFormat="1" ht="48" x14ac:dyDescent="0.2">
      <c r="A6480" s="748" t="s">
        <v>16441</v>
      </c>
      <c r="B6480" s="748" t="s">
        <v>515</v>
      </c>
      <c r="C6480" s="748" t="s">
        <v>16442</v>
      </c>
      <c r="D6480" s="749" t="s">
        <v>16443</v>
      </c>
      <c r="E6480" s="750">
        <v>2000</v>
      </c>
      <c r="F6480" s="748" t="s">
        <v>17592</v>
      </c>
      <c r="G6480" s="749" t="s">
        <v>17593</v>
      </c>
      <c r="H6480" s="749" t="s">
        <v>1539</v>
      </c>
      <c r="I6480" s="751" t="s">
        <v>16447</v>
      </c>
      <c r="J6480" s="752" t="s">
        <v>16448</v>
      </c>
      <c r="K6480" s="762">
        <v>0</v>
      </c>
      <c r="L6480" s="762">
        <v>2</v>
      </c>
      <c r="M6480" s="763">
        <v>4390.47</v>
      </c>
      <c r="N6480" s="762">
        <v>0</v>
      </c>
      <c r="O6480" s="762">
        <v>0</v>
      </c>
      <c r="P6480" s="763">
        <v>0</v>
      </c>
      <c r="Q6480" s="762">
        <v>0</v>
      </c>
      <c r="R6480" s="762">
        <v>12</v>
      </c>
    </row>
    <row r="6481" spans="1:18" s="28" customFormat="1" ht="24" x14ac:dyDescent="0.2">
      <c r="A6481" s="748" t="s">
        <v>16441</v>
      </c>
      <c r="B6481" s="748" t="s">
        <v>515</v>
      </c>
      <c r="C6481" s="748" t="s">
        <v>16442</v>
      </c>
      <c r="D6481" s="749" t="s">
        <v>16472</v>
      </c>
      <c r="E6481" s="750">
        <v>1500</v>
      </c>
      <c r="F6481" s="748" t="s">
        <v>17594</v>
      </c>
      <c r="G6481" s="749" t="s">
        <v>17595</v>
      </c>
      <c r="H6481" s="749" t="s">
        <v>571</v>
      </c>
      <c r="I6481" s="753" t="s">
        <v>16447</v>
      </c>
      <c r="J6481" s="752" t="s">
        <v>16447</v>
      </c>
      <c r="K6481" s="762">
        <v>0</v>
      </c>
      <c r="L6481" s="762">
        <v>12</v>
      </c>
      <c r="M6481" s="763">
        <v>20220</v>
      </c>
      <c r="N6481" s="762">
        <v>0</v>
      </c>
      <c r="O6481" s="762">
        <v>6</v>
      </c>
      <c r="P6481" s="763">
        <v>9801</v>
      </c>
      <c r="Q6481" s="762">
        <v>0</v>
      </c>
      <c r="R6481" s="762">
        <v>12</v>
      </c>
    </row>
    <row r="6482" spans="1:18" s="28" customFormat="1" ht="48" x14ac:dyDescent="0.2">
      <c r="A6482" s="748" t="s">
        <v>16441</v>
      </c>
      <c r="B6482" s="748" t="s">
        <v>515</v>
      </c>
      <c r="C6482" s="748" t="s">
        <v>16442</v>
      </c>
      <c r="D6482" s="749" t="s">
        <v>16472</v>
      </c>
      <c r="E6482" s="750">
        <v>1500</v>
      </c>
      <c r="F6482" s="748" t="s">
        <v>17596</v>
      </c>
      <c r="G6482" s="749" t="s">
        <v>17597</v>
      </c>
      <c r="H6482" s="754" t="s">
        <v>624</v>
      </c>
      <c r="I6482" s="753" t="s">
        <v>16447</v>
      </c>
      <c r="J6482" s="752" t="s">
        <v>16448</v>
      </c>
      <c r="K6482" s="762">
        <v>0</v>
      </c>
      <c r="L6482" s="762">
        <v>12</v>
      </c>
      <c r="M6482" s="763">
        <v>20165.5</v>
      </c>
      <c r="N6482" s="762">
        <v>0</v>
      </c>
      <c r="O6482" s="762">
        <v>6</v>
      </c>
      <c r="P6482" s="763">
        <v>9810</v>
      </c>
      <c r="Q6482" s="762">
        <v>0</v>
      </c>
      <c r="R6482" s="762">
        <v>12</v>
      </c>
    </row>
    <row r="6483" spans="1:18" s="28" customFormat="1" ht="36" x14ac:dyDescent="0.2">
      <c r="A6483" s="748" t="s">
        <v>16441</v>
      </c>
      <c r="B6483" s="748" t="s">
        <v>515</v>
      </c>
      <c r="C6483" s="748" t="s">
        <v>16442</v>
      </c>
      <c r="D6483" s="749" t="s">
        <v>16443</v>
      </c>
      <c r="E6483" s="750">
        <v>2000</v>
      </c>
      <c r="F6483" s="748" t="s">
        <v>17598</v>
      </c>
      <c r="G6483" s="749" t="s">
        <v>17599</v>
      </c>
      <c r="H6483" s="749" t="s">
        <v>3524</v>
      </c>
      <c r="I6483" s="751" t="s">
        <v>16447</v>
      </c>
      <c r="J6483" s="752" t="s">
        <v>16448</v>
      </c>
      <c r="K6483" s="762">
        <v>0</v>
      </c>
      <c r="L6483" s="762">
        <v>12</v>
      </c>
      <c r="M6483" s="763">
        <v>26760</v>
      </c>
      <c r="N6483" s="762">
        <v>0</v>
      </c>
      <c r="O6483" s="762">
        <v>6</v>
      </c>
      <c r="P6483" s="763">
        <v>13080</v>
      </c>
      <c r="Q6483" s="762">
        <v>0</v>
      </c>
      <c r="R6483" s="762">
        <v>12</v>
      </c>
    </row>
    <row r="6484" spans="1:18" s="28" customFormat="1" ht="36" x14ac:dyDescent="0.2">
      <c r="A6484" s="748" t="s">
        <v>16441</v>
      </c>
      <c r="B6484" s="748" t="s">
        <v>515</v>
      </c>
      <c r="C6484" s="748" t="s">
        <v>16442</v>
      </c>
      <c r="D6484" s="749" t="s">
        <v>16781</v>
      </c>
      <c r="E6484" s="750">
        <v>3500</v>
      </c>
      <c r="F6484" s="748" t="s">
        <v>17600</v>
      </c>
      <c r="G6484" s="749" t="s">
        <v>17601</v>
      </c>
      <c r="H6484" s="749" t="s">
        <v>17346</v>
      </c>
      <c r="I6484" s="751" t="s">
        <v>16447</v>
      </c>
      <c r="J6484" s="752" t="s">
        <v>16448</v>
      </c>
      <c r="K6484" s="762">
        <v>0</v>
      </c>
      <c r="L6484" s="762">
        <v>12</v>
      </c>
      <c r="M6484" s="763">
        <v>26224.6</v>
      </c>
      <c r="N6484" s="762">
        <v>0</v>
      </c>
      <c r="O6484" s="762">
        <v>6</v>
      </c>
      <c r="P6484" s="763">
        <v>18747.63</v>
      </c>
      <c r="Q6484" s="762">
        <v>0</v>
      </c>
      <c r="R6484" s="762">
        <v>12</v>
      </c>
    </row>
    <row r="6485" spans="1:18" s="28" customFormat="1" ht="36" x14ac:dyDescent="0.2">
      <c r="A6485" s="748" t="s">
        <v>16441</v>
      </c>
      <c r="B6485" s="748" t="s">
        <v>515</v>
      </c>
      <c r="C6485" s="748" t="s">
        <v>16442</v>
      </c>
      <c r="D6485" s="749" t="s">
        <v>17602</v>
      </c>
      <c r="E6485" s="750">
        <v>6000</v>
      </c>
      <c r="F6485" s="748" t="s">
        <v>17603</v>
      </c>
      <c r="G6485" s="749" t="s">
        <v>17604</v>
      </c>
      <c r="H6485" s="749" t="s">
        <v>4184</v>
      </c>
      <c r="I6485" s="753" t="s">
        <v>520</v>
      </c>
      <c r="J6485" s="752" t="s">
        <v>528</v>
      </c>
      <c r="K6485" s="762">
        <v>0</v>
      </c>
      <c r="L6485" s="762">
        <v>12</v>
      </c>
      <c r="M6485" s="763">
        <v>75213.60000000002</v>
      </c>
      <c r="N6485" s="762">
        <v>0</v>
      </c>
      <c r="O6485" s="762">
        <v>6</v>
      </c>
      <c r="P6485" s="763">
        <v>37200.6</v>
      </c>
      <c r="Q6485" s="762">
        <v>0</v>
      </c>
      <c r="R6485" s="762">
        <v>12</v>
      </c>
    </row>
    <row r="6486" spans="1:18" s="28" customFormat="1" ht="36" x14ac:dyDescent="0.2">
      <c r="A6486" s="748" t="s">
        <v>16441</v>
      </c>
      <c r="B6486" s="748" t="s">
        <v>515</v>
      </c>
      <c r="C6486" s="748" t="s">
        <v>16442</v>
      </c>
      <c r="D6486" s="749" t="s">
        <v>16443</v>
      </c>
      <c r="E6486" s="750">
        <v>2000</v>
      </c>
      <c r="F6486" s="748" t="s">
        <v>17605</v>
      </c>
      <c r="G6486" s="749" t="s">
        <v>17606</v>
      </c>
      <c r="H6486" s="749" t="s">
        <v>17607</v>
      </c>
      <c r="I6486" s="753" t="s">
        <v>16905</v>
      </c>
      <c r="J6486" s="752" t="s">
        <v>528</v>
      </c>
      <c r="K6486" s="762">
        <v>0</v>
      </c>
      <c r="L6486" s="762">
        <v>1</v>
      </c>
      <c r="M6486" s="763">
        <v>217.03000000000003</v>
      </c>
      <c r="N6486" s="762">
        <v>0</v>
      </c>
      <c r="O6486" s="762">
        <v>0</v>
      </c>
      <c r="P6486" s="763">
        <v>0</v>
      </c>
      <c r="Q6486" s="762">
        <v>0</v>
      </c>
      <c r="R6486" s="762">
        <v>12</v>
      </c>
    </row>
    <row r="6487" spans="1:18" s="28" customFormat="1" ht="24" x14ac:dyDescent="0.2">
      <c r="A6487" s="748" t="s">
        <v>16441</v>
      </c>
      <c r="B6487" s="748" t="s">
        <v>515</v>
      </c>
      <c r="C6487" s="748" t="s">
        <v>16442</v>
      </c>
      <c r="D6487" s="749" t="s">
        <v>16472</v>
      </c>
      <c r="E6487" s="750">
        <v>1500</v>
      </c>
      <c r="F6487" s="748" t="s">
        <v>17608</v>
      </c>
      <c r="G6487" s="749" t="s">
        <v>17609</v>
      </c>
      <c r="H6487" s="754" t="s">
        <v>571</v>
      </c>
      <c r="I6487" s="753" t="s">
        <v>16447</v>
      </c>
      <c r="J6487" s="752" t="s">
        <v>16447</v>
      </c>
      <c r="K6487" s="762">
        <v>0</v>
      </c>
      <c r="L6487" s="762">
        <v>12</v>
      </c>
      <c r="M6487" s="763">
        <v>20220</v>
      </c>
      <c r="N6487" s="762">
        <v>0</v>
      </c>
      <c r="O6487" s="762">
        <v>6</v>
      </c>
      <c r="P6487" s="763">
        <v>9810</v>
      </c>
      <c r="Q6487" s="762">
        <v>0</v>
      </c>
      <c r="R6487" s="762">
        <v>12</v>
      </c>
    </row>
    <row r="6488" spans="1:18" s="28" customFormat="1" ht="24" x14ac:dyDescent="0.2">
      <c r="A6488" s="748" t="s">
        <v>16441</v>
      </c>
      <c r="B6488" s="748" t="s">
        <v>515</v>
      </c>
      <c r="C6488" s="748" t="s">
        <v>16442</v>
      </c>
      <c r="D6488" s="749" t="s">
        <v>16443</v>
      </c>
      <c r="E6488" s="750">
        <v>2000</v>
      </c>
      <c r="F6488" s="748" t="s">
        <v>17610</v>
      </c>
      <c r="G6488" s="749" t="s">
        <v>17611</v>
      </c>
      <c r="H6488" s="749" t="s">
        <v>16451</v>
      </c>
      <c r="I6488" s="751" t="s">
        <v>520</v>
      </c>
      <c r="J6488" s="752" t="s">
        <v>686</v>
      </c>
      <c r="K6488" s="762">
        <v>0</v>
      </c>
      <c r="L6488" s="762">
        <v>12</v>
      </c>
      <c r="M6488" s="763">
        <v>26542</v>
      </c>
      <c r="N6488" s="762">
        <v>0</v>
      </c>
      <c r="O6488" s="762">
        <v>6</v>
      </c>
      <c r="P6488" s="763">
        <v>13080</v>
      </c>
      <c r="Q6488" s="762">
        <v>0</v>
      </c>
      <c r="R6488" s="762">
        <v>12</v>
      </c>
    </row>
    <row r="6489" spans="1:18" s="28" customFormat="1" ht="24" x14ac:dyDescent="0.2">
      <c r="A6489" s="748" t="s">
        <v>16441</v>
      </c>
      <c r="B6489" s="748" t="s">
        <v>515</v>
      </c>
      <c r="C6489" s="748" t="s">
        <v>16442</v>
      </c>
      <c r="D6489" s="749" t="s">
        <v>16443</v>
      </c>
      <c r="E6489" s="750">
        <v>2000</v>
      </c>
      <c r="F6489" s="748" t="s">
        <v>17612</v>
      </c>
      <c r="G6489" s="749" t="s">
        <v>17613</v>
      </c>
      <c r="H6489" s="749" t="s">
        <v>16516</v>
      </c>
      <c r="I6489" s="751" t="s">
        <v>520</v>
      </c>
      <c r="J6489" s="752" t="s">
        <v>528</v>
      </c>
      <c r="K6489" s="762">
        <v>0</v>
      </c>
      <c r="L6489" s="762">
        <v>12</v>
      </c>
      <c r="M6489" s="763">
        <v>26760</v>
      </c>
      <c r="N6489" s="762">
        <v>0</v>
      </c>
      <c r="O6489" s="762">
        <v>6</v>
      </c>
      <c r="P6489" s="763">
        <v>13080</v>
      </c>
      <c r="Q6489" s="762">
        <v>0</v>
      </c>
      <c r="R6489" s="762">
        <v>12</v>
      </c>
    </row>
    <row r="6490" spans="1:18" s="28" customFormat="1" ht="24" x14ac:dyDescent="0.2">
      <c r="A6490" s="748" t="s">
        <v>16441</v>
      </c>
      <c r="B6490" s="748" t="s">
        <v>515</v>
      </c>
      <c r="C6490" s="748" t="s">
        <v>16442</v>
      </c>
      <c r="D6490" s="749" t="s">
        <v>814</v>
      </c>
      <c r="E6490" s="750">
        <v>10000</v>
      </c>
      <c r="F6490" s="748" t="s">
        <v>17614</v>
      </c>
      <c r="G6490" s="749" t="s">
        <v>17615</v>
      </c>
      <c r="H6490" s="749" t="s">
        <v>16516</v>
      </c>
      <c r="I6490" s="753" t="s">
        <v>520</v>
      </c>
      <c r="J6490" s="752" t="s">
        <v>528</v>
      </c>
      <c r="K6490" s="762">
        <v>0</v>
      </c>
      <c r="L6490" s="762">
        <v>12</v>
      </c>
      <c r="M6490" s="763">
        <v>123213.60000000002</v>
      </c>
      <c r="N6490" s="762">
        <v>0</v>
      </c>
      <c r="O6490" s="762">
        <v>6</v>
      </c>
      <c r="P6490" s="763">
        <v>61200.600000000006</v>
      </c>
      <c r="Q6490" s="762">
        <v>0</v>
      </c>
      <c r="R6490" s="762">
        <v>12</v>
      </c>
    </row>
    <row r="6491" spans="1:18" s="28" customFormat="1" ht="24" x14ac:dyDescent="0.2">
      <c r="A6491" s="748" t="s">
        <v>16441</v>
      </c>
      <c r="B6491" s="748" t="s">
        <v>515</v>
      </c>
      <c r="C6491" s="748" t="s">
        <v>16442</v>
      </c>
      <c r="D6491" s="749" t="s">
        <v>16443</v>
      </c>
      <c r="E6491" s="750">
        <v>2000</v>
      </c>
      <c r="F6491" s="748" t="s">
        <v>17616</v>
      </c>
      <c r="G6491" s="749" t="s">
        <v>17617</v>
      </c>
      <c r="H6491" s="754" t="s">
        <v>16459</v>
      </c>
      <c r="I6491" s="753" t="s">
        <v>520</v>
      </c>
      <c r="J6491" s="752" t="s">
        <v>686</v>
      </c>
      <c r="K6491" s="762">
        <v>0</v>
      </c>
      <c r="L6491" s="762">
        <v>12</v>
      </c>
      <c r="M6491" s="763">
        <v>26760</v>
      </c>
      <c r="N6491" s="762">
        <v>0</v>
      </c>
      <c r="O6491" s="762">
        <v>6</v>
      </c>
      <c r="P6491" s="763">
        <v>12934.66</v>
      </c>
      <c r="Q6491" s="762">
        <v>0</v>
      </c>
      <c r="R6491" s="762">
        <v>12</v>
      </c>
    </row>
    <row r="6492" spans="1:18" s="28" customFormat="1" ht="36" x14ac:dyDescent="0.2">
      <c r="A6492" s="748" t="s">
        <v>16441</v>
      </c>
      <c r="B6492" s="748" t="s">
        <v>515</v>
      </c>
      <c r="C6492" s="748" t="s">
        <v>16442</v>
      </c>
      <c r="D6492" s="749" t="s">
        <v>16443</v>
      </c>
      <c r="E6492" s="750">
        <v>2000</v>
      </c>
      <c r="F6492" s="748" t="s">
        <v>17618</v>
      </c>
      <c r="G6492" s="749" t="s">
        <v>17619</v>
      </c>
      <c r="H6492" s="749" t="s">
        <v>17620</v>
      </c>
      <c r="I6492" s="751" t="s">
        <v>16447</v>
      </c>
      <c r="J6492" s="752" t="s">
        <v>16448</v>
      </c>
      <c r="K6492" s="762">
        <v>1</v>
      </c>
      <c r="L6492" s="762">
        <v>2</v>
      </c>
      <c r="M6492" s="763">
        <v>4159.33</v>
      </c>
      <c r="N6492" s="762">
        <v>1</v>
      </c>
      <c r="O6492" s="762">
        <v>1</v>
      </c>
      <c r="P6492" s="763">
        <v>1598.67</v>
      </c>
      <c r="Q6492" s="762">
        <v>3</v>
      </c>
      <c r="R6492" s="762">
        <v>12</v>
      </c>
    </row>
    <row r="6493" spans="1:18" s="28" customFormat="1" ht="24" x14ac:dyDescent="0.2">
      <c r="A6493" s="748" t="s">
        <v>16441</v>
      </c>
      <c r="B6493" s="748" t="s">
        <v>515</v>
      </c>
      <c r="C6493" s="748" t="s">
        <v>16442</v>
      </c>
      <c r="D6493" s="749" t="s">
        <v>16443</v>
      </c>
      <c r="E6493" s="750">
        <v>2000</v>
      </c>
      <c r="F6493" s="748" t="s">
        <v>17621</v>
      </c>
      <c r="G6493" s="749" t="s">
        <v>17622</v>
      </c>
      <c r="H6493" s="749" t="s">
        <v>3924</v>
      </c>
      <c r="I6493" s="751" t="s">
        <v>16447</v>
      </c>
      <c r="J6493" s="752" t="s">
        <v>16448</v>
      </c>
      <c r="K6493" s="762">
        <v>0</v>
      </c>
      <c r="L6493" s="762">
        <v>12</v>
      </c>
      <c r="M6493" s="763">
        <v>26760</v>
      </c>
      <c r="N6493" s="762">
        <v>0</v>
      </c>
      <c r="O6493" s="762">
        <v>2</v>
      </c>
      <c r="P6493" s="763">
        <v>2330.37</v>
      </c>
      <c r="Q6493" s="762">
        <v>0</v>
      </c>
      <c r="R6493" s="762">
        <v>12</v>
      </c>
    </row>
    <row r="6494" spans="1:18" s="28" customFormat="1" ht="48" x14ac:dyDescent="0.2">
      <c r="A6494" s="748" t="s">
        <v>16441</v>
      </c>
      <c r="B6494" s="748" t="s">
        <v>515</v>
      </c>
      <c r="C6494" s="748" t="s">
        <v>16442</v>
      </c>
      <c r="D6494" s="749" t="s">
        <v>16443</v>
      </c>
      <c r="E6494" s="750">
        <v>2000</v>
      </c>
      <c r="F6494" s="748" t="s">
        <v>17623</v>
      </c>
      <c r="G6494" s="749" t="s">
        <v>17624</v>
      </c>
      <c r="H6494" s="749" t="s">
        <v>624</v>
      </c>
      <c r="I6494" s="753" t="s">
        <v>16447</v>
      </c>
      <c r="J6494" s="752" t="s">
        <v>16448</v>
      </c>
      <c r="K6494" s="762">
        <v>0</v>
      </c>
      <c r="L6494" s="762">
        <v>12</v>
      </c>
      <c r="M6494" s="763">
        <v>26760</v>
      </c>
      <c r="N6494" s="762">
        <v>0</v>
      </c>
      <c r="O6494" s="762">
        <v>6</v>
      </c>
      <c r="P6494" s="763">
        <v>13131.5</v>
      </c>
      <c r="Q6494" s="762">
        <v>0</v>
      </c>
      <c r="R6494" s="762">
        <v>12</v>
      </c>
    </row>
    <row r="6495" spans="1:18" s="28" customFormat="1" ht="24" x14ac:dyDescent="0.2">
      <c r="A6495" s="748" t="s">
        <v>16441</v>
      </c>
      <c r="B6495" s="748" t="s">
        <v>515</v>
      </c>
      <c r="C6495" s="748" t="s">
        <v>16442</v>
      </c>
      <c r="D6495" s="749" t="s">
        <v>17625</v>
      </c>
      <c r="E6495" s="750">
        <v>8000</v>
      </c>
      <c r="F6495" s="748" t="s">
        <v>17626</v>
      </c>
      <c r="G6495" s="749" t="s">
        <v>17627</v>
      </c>
      <c r="H6495" s="754" t="s">
        <v>16860</v>
      </c>
      <c r="I6495" s="753" t="s">
        <v>520</v>
      </c>
      <c r="J6495" s="752" t="s">
        <v>528</v>
      </c>
      <c r="K6495" s="762">
        <v>0</v>
      </c>
      <c r="L6495" s="762">
        <v>12</v>
      </c>
      <c r="M6495" s="763">
        <v>99213.60000000002</v>
      </c>
      <c r="N6495" s="762">
        <v>0</v>
      </c>
      <c r="O6495" s="762">
        <v>6</v>
      </c>
      <c r="P6495" s="763">
        <v>49200.659999999996</v>
      </c>
      <c r="Q6495" s="762">
        <v>0</v>
      </c>
      <c r="R6495" s="762">
        <v>0</v>
      </c>
    </row>
    <row r="6496" spans="1:18" s="28" customFormat="1" ht="36" x14ac:dyDescent="0.2">
      <c r="A6496" s="748" t="s">
        <v>16441</v>
      </c>
      <c r="B6496" s="748" t="s">
        <v>515</v>
      </c>
      <c r="C6496" s="748" t="s">
        <v>16442</v>
      </c>
      <c r="D6496" s="749" t="s">
        <v>17628</v>
      </c>
      <c r="E6496" s="750">
        <v>4500</v>
      </c>
      <c r="F6496" s="748" t="s">
        <v>17629</v>
      </c>
      <c r="G6496" s="749" t="s">
        <v>17630</v>
      </c>
      <c r="H6496" s="754" t="s">
        <v>16580</v>
      </c>
      <c r="I6496" s="753" t="s">
        <v>520</v>
      </c>
      <c r="J6496" s="752" t="s">
        <v>528</v>
      </c>
      <c r="K6496" s="762">
        <v>0</v>
      </c>
      <c r="L6496" s="762">
        <v>12</v>
      </c>
      <c r="M6496" s="763">
        <v>57063.600000000013</v>
      </c>
      <c r="N6496" s="762">
        <v>0</v>
      </c>
      <c r="O6496" s="762">
        <v>6</v>
      </c>
      <c r="P6496" s="763">
        <v>28050.6</v>
      </c>
      <c r="Q6496" s="762">
        <v>0</v>
      </c>
      <c r="R6496" s="762">
        <v>12</v>
      </c>
    </row>
    <row r="6497" spans="1:18" s="28" customFormat="1" ht="24" x14ac:dyDescent="0.2">
      <c r="A6497" s="748" t="s">
        <v>16441</v>
      </c>
      <c r="B6497" s="748" t="s">
        <v>515</v>
      </c>
      <c r="C6497" s="748" t="s">
        <v>16442</v>
      </c>
      <c r="D6497" s="749" t="s">
        <v>1119</v>
      </c>
      <c r="E6497" s="750">
        <v>15600</v>
      </c>
      <c r="F6497" s="748" t="s">
        <v>17631</v>
      </c>
      <c r="G6497" s="749" t="s">
        <v>17632</v>
      </c>
      <c r="H6497" s="749" t="s">
        <v>17633</v>
      </c>
      <c r="I6497" s="751" t="s">
        <v>520</v>
      </c>
      <c r="J6497" s="752" t="s">
        <v>528</v>
      </c>
      <c r="K6497" s="762">
        <v>1</v>
      </c>
      <c r="L6497" s="762">
        <v>1</v>
      </c>
      <c r="M6497" s="763">
        <v>9577.7999999999993</v>
      </c>
      <c r="N6497" s="762">
        <v>0</v>
      </c>
      <c r="O6497" s="762">
        <v>6</v>
      </c>
      <c r="P6497" s="763">
        <v>91160.6</v>
      </c>
      <c r="Q6497" s="762">
        <v>0</v>
      </c>
      <c r="R6497" s="762">
        <v>12</v>
      </c>
    </row>
    <row r="6498" spans="1:18" s="28" customFormat="1" ht="24" x14ac:dyDescent="0.2">
      <c r="A6498" s="748" t="s">
        <v>16441</v>
      </c>
      <c r="B6498" s="748" t="s">
        <v>515</v>
      </c>
      <c r="C6498" s="748" t="s">
        <v>16442</v>
      </c>
      <c r="D6498" s="749" t="s">
        <v>16472</v>
      </c>
      <c r="E6498" s="750">
        <v>1500</v>
      </c>
      <c r="F6498" s="748" t="s">
        <v>17634</v>
      </c>
      <c r="G6498" s="749" t="s">
        <v>17635</v>
      </c>
      <c r="H6498" s="749" t="s">
        <v>571</v>
      </c>
      <c r="I6498" s="751" t="s">
        <v>16447</v>
      </c>
      <c r="J6498" s="752" t="s">
        <v>16447</v>
      </c>
      <c r="K6498" s="762">
        <v>0</v>
      </c>
      <c r="L6498" s="762">
        <v>12</v>
      </c>
      <c r="M6498" s="763">
        <v>20165.5</v>
      </c>
      <c r="N6498" s="762">
        <v>0</v>
      </c>
      <c r="O6498" s="762">
        <v>6</v>
      </c>
      <c r="P6498" s="763">
        <v>9809.14</v>
      </c>
      <c r="Q6498" s="762">
        <v>0</v>
      </c>
      <c r="R6498" s="762">
        <v>0</v>
      </c>
    </row>
    <row r="6499" spans="1:18" s="28" customFormat="1" ht="24" x14ac:dyDescent="0.2">
      <c r="A6499" s="748" t="s">
        <v>16441</v>
      </c>
      <c r="B6499" s="748" t="s">
        <v>515</v>
      </c>
      <c r="C6499" s="748" t="s">
        <v>16442</v>
      </c>
      <c r="D6499" s="749" t="s">
        <v>17636</v>
      </c>
      <c r="E6499" s="750">
        <v>9000</v>
      </c>
      <c r="F6499" s="748" t="s">
        <v>17637</v>
      </c>
      <c r="G6499" s="749" t="s">
        <v>17638</v>
      </c>
      <c r="H6499" s="749" t="s">
        <v>16466</v>
      </c>
      <c r="I6499" s="753" t="s">
        <v>520</v>
      </c>
      <c r="J6499" s="752" t="s">
        <v>528</v>
      </c>
      <c r="K6499" s="762">
        <v>0</v>
      </c>
      <c r="L6499" s="762">
        <v>2</v>
      </c>
      <c r="M6499" s="763">
        <v>18278.93</v>
      </c>
      <c r="N6499" s="762">
        <v>0</v>
      </c>
      <c r="O6499" s="762">
        <v>0</v>
      </c>
      <c r="P6499" s="763">
        <v>0</v>
      </c>
      <c r="Q6499" s="762">
        <v>0</v>
      </c>
      <c r="R6499" s="762">
        <v>12</v>
      </c>
    </row>
    <row r="6500" spans="1:18" s="28" customFormat="1" ht="36" x14ac:dyDescent="0.2">
      <c r="A6500" s="748" t="s">
        <v>16441</v>
      </c>
      <c r="B6500" s="748" t="s">
        <v>515</v>
      </c>
      <c r="C6500" s="748" t="s">
        <v>16442</v>
      </c>
      <c r="D6500" s="749" t="s">
        <v>16443</v>
      </c>
      <c r="E6500" s="750">
        <v>2000</v>
      </c>
      <c r="F6500" s="748" t="s">
        <v>17639</v>
      </c>
      <c r="G6500" s="749" t="s">
        <v>17640</v>
      </c>
      <c r="H6500" s="754" t="s">
        <v>16446</v>
      </c>
      <c r="I6500" s="753" t="s">
        <v>16447</v>
      </c>
      <c r="J6500" s="752" t="s">
        <v>16448</v>
      </c>
      <c r="K6500" s="762">
        <v>0</v>
      </c>
      <c r="L6500" s="762">
        <v>12</v>
      </c>
      <c r="M6500" s="763">
        <v>26760</v>
      </c>
      <c r="N6500" s="762">
        <v>0</v>
      </c>
      <c r="O6500" s="762">
        <v>6</v>
      </c>
      <c r="P6500" s="763">
        <v>13270</v>
      </c>
      <c r="Q6500" s="762">
        <v>0</v>
      </c>
      <c r="R6500" s="762">
        <v>12</v>
      </c>
    </row>
    <row r="6501" spans="1:18" s="28" customFormat="1" ht="24" x14ac:dyDescent="0.2">
      <c r="A6501" s="748" t="s">
        <v>16441</v>
      </c>
      <c r="B6501" s="748" t="s">
        <v>515</v>
      </c>
      <c r="C6501" s="748" t="s">
        <v>16442</v>
      </c>
      <c r="D6501" s="749" t="s">
        <v>16443</v>
      </c>
      <c r="E6501" s="750">
        <v>2000</v>
      </c>
      <c r="F6501" s="748" t="s">
        <v>17641</v>
      </c>
      <c r="G6501" s="749" t="s">
        <v>17642</v>
      </c>
      <c r="H6501" s="749" t="s">
        <v>571</v>
      </c>
      <c r="I6501" s="751" t="s">
        <v>16447</v>
      </c>
      <c r="J6501" s="752" t="s">
        <v>16447</v>
      </c>
      <c r="K6501" s="762">
        <v>0</v>
      </c>
      <c r="L6501" s="762">
        <v>12</v>
      </c>
      <c r="M6501" s="763">
        <v>26760</v>
      </c>
      <c r="N6501" s="762">
        <v>0</v>
      </c>
      <c r="O6501" s="762">
        <v>6</v>
      </c>
      <c r="P6501" s="763">
        <v>12547.33</v>
      </c>
      <c r="Q6501" s="762">
        <v>0</v>
      </c>
      <c r="R6501" s="762">
        <v>12</v>
      </c>
    </row>
    <row r="6502" spans="1:18" s="28" customFormat="1" ht="24" x14ac:dyDescent="0.2">
      <c r="A6502" s="748" t="s">
        <v>16441</v>
      </c>
      <c r="B6502" s="748" t="s">
        <v>515</v>
      </c>
      <c r="C6502" s="748" t="s">
        <v>16442</v>
      </c>
      <c r="D6502" s="749" t="s">
        <v>16472</v>
      </c>
      <c r="E6502" s="750">
        <v>1500</v>
      </c>
      <c r="F6502" s="748" t="s">
        <v>17643</v>
      </c>
      <c r="G6502" s="749" t="s">
        <v>17644</v>
      </c>
      <c r="H6502" s="749" t="s">
        <v>571</v>
      </c>
      <c r="I6502" s="751" t="s">
        <v>16447</v>
      </c>
      <c r="J6502" s="752" t="s">
        <v>16447</v>
      </c>
      <c r="K6502" s="762">
        <v>0</v>
      </c>
      <c r="L6502" s="762">
        <v>12</v>
      </c>
      <c r="M6502" s="763">
        <v>20056.5</v>
      </c>
      <c r="N6502" s="762">
        <v>0</v>
      </c>
      <c r="O6502" s="762">
        <v>6</v>
      </c>
      <c r="P6502" s="763">
        <v>9696.5</v>
      </c>
      <c r="Q6502" s="762">
        <v>0</v>
      </c>
      <c r="R6502" s="762">
        <v>12</v>
      </c>
    </row>
    <row r="6503" spans="1:18" s="28" customFormat="1" ht="48" x14ac:dyDescent="0.2">
      <c r="A6503" s="748" t="s">
        <v>16441</v>
      </c>
      <c r="B6503" s="748" t="s">
        <v>515</v>
      </c>
      <c r="C6503" s="748" t="s">
        <v>16442</v>
      </c>
      <c r="D6503" s="749" t="s">
        <v>16443</v>
      </c>
      <c r="E6503" s="750">
        <v>2000</v>
      </c>
      <c r="F6503" s="748" t="s">
        <v>17645</v>
      </c>
      <c r="G6503" s="749" t="s">
        <v>17646</v>
      </c>
      <c r="H6503" s="749" t="s">
        <v>1539</v>
      </c>
      <c r="I6503" s="753" t="s">
        <v>16447</v>
      </c>
      <c r="J6503" s="752" t="s">
        <v>16448</v>
      </c>
      <c r="K6503" s="762">
        <v>0</v>
      </c>
      <c r="L6503" s="762">
        <v>2</v>
      </c>
      <c r="M6503" s="763">
        <v>4384.47</v>
      </c>
      <c r="N6503" s="762">
        <v>0</v>
      </c>
      <c r="O6503" s="762">
        <v>0</v>
      </c>
      <c r="P6503" s="763">
        <v>0</v>
      </c>
      <c r="Q6503" s="762">
        <v>0</v>
      </c>
      <c r="R6503" s="762">
        <v>12</v>
      </c>
    </row>
    <row r="6504" spans="1:18" s="28" customFormat="1" ht="24" x14ac:dyDescent="0.2">
      <c r="A6504" s="748" t="s">
        <v>16441</v>
      </c>
      <c r="B6504" s="748" t="s">
        <v>515</v>
      </c>
      <c r="C6504" s="748" t="s">
        <v>16442</v>
      </c>
      <c r="D6504" s="749" t="s">
        <v>16472</v>
      </c>
      <c r="E6504" s="750">
        <v>1500</v>
      </c>
      <c r="F6504" s="748" t="s">
        <v>17647</v>
      </c>
      <c r="G6504" s="749" t="s">
        <v>17648</v>
      </c>
      <c r="H6504" s="754" t="s">
        <v>571</v>
      </c>
      <c r="I6504" s="753" t="s">
        <v>16447</v>
      </c>
      <c r="J6504" s="752" t="s">
        <v>16447</v>
      </c>
      <c r="K6504" s="762">
        <v>0</v>
      </c>
      <c r="L6504" s="762">
        <v>12</v>
      </c>
      <c r="M6504" s="763">
        <v>20220</v>
      </c>
      <c r="N6504" s="762">
        <v>0</v>
      </c>
      <c r="O6504" s="762">
        <v>6</v>
      </c>
      <c r="P6504" s="763">
        <v>9646.5</v>
      </c>
      <c r="Q6504" s="762">
        <v>0</v>
      </c>
      <c r="R6504" s="762">
        <v>12</v>
      </c>
    </row>
    <row r="6505" spans="1:18" s="28" customFormat="1" ht="24" x14ac:dyDescent="0.2">
      <c r="A6505" s="748" t="s">
        <v>16441</v>
      </c>
      <c r="B6505" s="748" t="s">
        <v>515</v>
      </c>
      <c r="C6505" s="748" t="s">
        <v>16442</v>
      </c>
      <c r="D6505" s="749" t="s">
        <v>17649</v>
      </c>
      <c r="E6505" s="750">
        <v>8000</v>
      </c>
      <c r="F6505" s="748" t="s">
        <v>17650</v>
      </c>
      <c r="G6505" s="749" t="s">
        <v>17651</v>
      </c>
      <c r="H6505" s="754" t="s">
        <v>17074</v>
      </c>
      <c r="I6505" s="753" t="s">
        <v>520</v>
      </c>
      <c r="J6505" s="752" t="s">
        <v>686</v>
      </c>
      <c r="K6505" s="762">
        <v>0</v>
      </c>
      <c r="L6505" s="762">
        <v>12</v>
      </c>
      <c r="M6505" s="763">
        <v>99213.60000000002</v>
      </c>
      <c r="N6505" s="762">
        <v>0</v>
      </c>
      <c r="O6505" s="762">
        <v>6</v>
      </c>
      <c r="P6505" s="763">
        <v>49200.600000000006</v>
      </c>
      <c r="Q6505" s="762">
        <v>0</v>
      </c>
      <c r="R6505" s="762">
        <v>12</v>
      </c>
    </row>
    <row r="6506" spans="1:18" s="28" customFormat="1" ht="24" x14ac:dyDescent="0.2">
      <c r="A6506" s="748" t="s">
        <v>16441</v>
      </c>
      <c r="B6506" s="748" t="s">
        <v>515</v>
      </c>
      <c r="C6506" s="748" t="s">
        <v>16442</v>
      </c>
      <c r="D6506" s="749" t="s">
        <v>16472</v>
      </c>
      <c r="E6506" s="750">
        <v>1500</v>
      </c>
      <c r="F6506" s="748" t="s">
        <v>17652</v>
      </c>
      <c r="G6506" s="749" t="s">
        <v>17653</v>
      </c>
      <c r="H6506" s="749" t="s">
        <v>571</v>
      </c>
      <c r="I6506" s="751" t="s">
        <v>16447</v>
      </c>
      <c r="J6506" s="752" t="s">
        <v>16447</v>
      </c>
      <c r="K6506" s="762">
        <v>0</v>
      </c>
      <c r="L6506" s="762">
        <v>12</v>
      </c>
      <c r="M6506" s="763">
        <v>20165.5</v>
      </c>
      <c r="N6506" s="762">
        <v>0</v>
      </c>
      <c r="O6506" s="762">
        <v>6</v>
      </c>
      <c r="P6506" s="763">
        <v>9810</v>
      </c>
      <c r="Q6506" s="762">
        <v>0</v>
      </c>
      <c r="R6506" s="762">
        <v>12</v>
      </c>
    </row>
    <row r="6507" spans="1:18" s="28" customFormat="1" ht="36" x14ac:dyDescent="0.2">
      <c r="A6507" s="748" t="s">
        <v>16441</v>
      </c>
      <c r="B6507" s="748" t="s">
        <v>515</v>
      </c>
      <c r="C6507" s="748" t="s">
        <v>16442</v>
      </c>
      <c r="D6507" s="749" t="s">
        <v>16443</v>
      </c>
      <c r="E6507" s="750">
        <v>2000</v>
      </c>
      <c r="F6507" s="748" t="s">
        <v>17654</v>
      </c>
      <c r="G6507" s="749" t="s">
        <v>17655</v>
      </c>
      <c r="H6507" s="749" t="s">
        <v>17656</v>
      </c>
      <c r="I6507" s="751" t="s">
        <v>16447</v>
      </c>
      <c r="J6507" s="752" t="s">
        <v>16448</v>
      </c>
      <c r="K6507" s="762">
        <v>0</v>
      </c>
      <c r="L6507" s="762">
        <v>12</v>
      </c>
      <c r="M6507" s="763">
        <v>26760</v>
      </c>
      <c r="N6507" s="762">
        <v>0</v>
      </c>
      <c r="O6507" s="762">
        <v>6</v>
      </c>
      <c r="P6507" s="763">
        <v>13080</v>
      </c>
      <c r="Q6507" s="762">
        <v>0</v>
      </c>
      <c r="R6507" s="762">
        <v>12</v>
      </c>
    </row>
    <row r="6508" spans="1:18" s="28" customFormat="1" ht="48" x14ac:dyDescent="0.2">
      <c r="A6508" s="748" t="s">
        <v>16441</v>
      </c>
      <c r="B6508" s="748" t="s">
        <v>515</v>
      </c>
      <c r="C6508" s="748" t="s">
        <v>16442</v>
      </c>
      <c r="D6508" s="749" t="s">
        <v>16443</v>
      </c>
      <c r="E6508" s="750">
        <v>2000</v>
      </c>
      <c r="F6508" s="748" t="s">
        <v>17657</v>
      </c>
      <c r="G6508" s="749" t="s">
        <v>17658</v>
      </c>
      <c r="H6508" s="749" t="s">
        <v>624</v>
      </c>
      <c r="I6508" s="753" t="s">
        <v>16447</v>
      </c>
      <c r="J6508" s="752" t="s">
        <v>16448</v>
      </c>
      <c r="K6508" s="762">
        <v>0</v>
      </c>
      <c r="L6508" s="762">
        <v>1</v>
      </c>
      <c r="M6508" s="763">
        <v>2180</v>
      </c>
      <c r="N6508" s="762">
        <v>0</v>
      </c>
      <c r="O6508" s="762">
        <v>0</v>
      </c>
      <c r="P6508" s="763">
        <v>0</v>
      </c>
      <c r="Q6508" s="762">
        <v>0</v>
      </c>
      <c r="R6508" s="762">
        <v>12</v>
      </c>
    </row>
    <row r="6509" spans="1:18" s="28" customFormat="1" ht="24" x14ac:dyDescent="0.2">
      <c r="A6509" s="748" t="s">
        <v>16441</v>
      </c>
      <c r="B6509" s="748" t="s">
        <v>515</v>
      </c>
      <c r="C6509" s="748" t="s">
        <v>16442</v>
      </c>
      <c r="D6509" s="749" t="s">
        <v>16443</v>
      </c>
      <c r="E6509" s="750">
        <v>2000</v>
      </c>
      <c r="F6509" s="748" t="s">
        <v>17659</v>
      </c>
      <c r="G6509" s="749" t="s">
        <v>17660</v>
      </c>
      <c r="H6509" s="754" t="s">
        <v>16860</v>
      </c>
      <c r="I6509" s="753" t="s">
        <v>520</v>
      </c>
      <c r="J6509" s="752" t="s">
        <v>528</v>
      </c>
      <c r="K6509" s="762">
        <v>0</v>
      </c>
      <c r="L6509" s="762">
        <v>12</v>
      </c>
      <c r="M6509" s="763">
        <v>26681.33</v>
      </c>
      <c r="N6509" s="762">
        <v>0</v>
      </c>
      <c r="O6509" s="762">
        <v>6</v>
      </c>
      <c r="P6509" s="763">
        <v>12928.66</v>
      </c>
      <c r="Q6509" s="762">
        <v>0</v>
      </c>
      <c r="R6509" s="762">
        <v>12</v>
      </c>
    </row>
    <row r="6510" spans="1:18" s="28" customFormat="1" ht="24" x14ac:dyDescent="0.2">
      <c r="A6510" s="748" t="s">
        <v>16441</v>
      </c>
      <c r="B6510" s="748" t="s">
        <v>515</v>
      </c>
      <c r="C6510" s="748" t="s">
        <v>16442</v>
      </c>
      <c r="D6510" s="749" t="s">
        <v>16472</v>
      </c>
      <c r="E6510" s="750">
        <v>1500</v>
      </c>
      <c r="F6510" s="748" t="s">
        <v>17661</v>
      </c>
      <c r="G6510" s="749" t="s">
        <v>17662</v>
      </c>
      <c r="H6510" s="749" t="s">
        <v>16684</v>
      </c>
      <c r="I6510" s="751" t="s">
        <v>16447</v>
      </c>
      <c r="J6510" s="752" t="s">
        <v>16448</v>
      </c>
      <c r="K6510" s="762">
        <v>0</v>
      </c>
      <c r="L6510" s="762">
        <v>12</v>
      </c>
      <c r="M6510" s="763">
        <v>19893</v>
      </c>
      <c r="N6510" s="762">
        <v>0</v>
      </c>
      <c r="O6510" s="762">
        <v>6</v>
      </c>
      <c r="P6510" s="763">
        <v>9592</v>
      </c>
      <c r="Q6510" s="762">
        <v>0</v>
      </c>
      <c r="R6510" s="762">
        <v>12</v>
      </c>
    </row>
    <row r="6511" spans="1:18" s="28" customFormat="1" ht="24" x14ac:dyDescent="0.2">
      <c r="A6511" s="748" t="s">
        <v>16441</v>
      </c>
      <c r="B6511" s="748" t="s">
        <v>515</v>
      </c>
      <c r="C6511" s="748" t="s">
        <v>16442</v>
      </c>
      <c r="D6511" s="749" t="s">
        <v>16443</v>
      </c>
      <c r="E6511" s="750">
        <v>2000</v>
      </c>
      <c r="F6511" s="748" t="s">
        <v>17663</v>
      </c>
      <c r="G6511" s="749" t="s">
        <v>17664</v>
      </c>
      <c r="H6511" s="749" t="s">
        <v>5166</v>
      </c>
      <c r="I6511" s="751" t="s">
        <v>16447</v>
      </c>
      <c r="J6511" s="752" t="s">
        <v>16448</v>
      </c>
      <c r="K6511" s="762">
        <v>0</v>
      </c>
      <c r="L6511" s="762">
        <v>12</v>
      </c>
      <c r="M6511" s="763">
        <v>26687.33</v>
      </c>
      <c r="N6511" s="762">
        <v>0</v>
      </c>
      <c r="O6511" s="762">
        <v>6</v>
      </c>
      <c r="P6511" s="763">
        <v>13007.33</v>
      </c>
      <c r="Q6511" s="762">
        <v>0</v>
      </c>
      <c r="R6511" s="762">
        <v>12</v>
      </c>
    </row>
    <row r="6512" spans="1:18" s="28" customFormat="1" ht="72" x14ac:dyDescent="0.2">
      <c r="A6512" s="748" t="s">
        <v>16441</v>
      </c>
      <c r="B6512" s="748" t="s">
        <v>515</v>
      </c>
      <c r="C6512" s="748" t="s">
        <v>16442</v>
      </c>
      <c r="D6512" s="749" t="s">
        <v>16443</v>
      </c>
      <c r="E6512" s="750">
        <v>2000</v>
      </c>
      <c r="F6512" s="748" t="s">
        <v>17665</v>
      </c>
      <c r="G6512" s="749" t="s">
        <v>17666</v>
      </c>
      <c r="H6512" s="749" t="s">
        <v>17667</v>
      </c>
      <c r="I6512" s="753" t="s">
        <v>16447</v>
      </c>
      <c r="J6512" s="752" t="s">
        <v>16448</v>
      </c>
      <c r="K6512" s="762">
        <v>0</v>
      </c>
      <c r="L6512" s="762">
        <v>2</v>
      </c>
      <c r="M6512" s="763">
        <v>4384.47</v>
      </c>
      <c r="N6512" s="762">
        <v>0</v>
      </c>
      <c r="O6512" s="762">
        <v>0</v>
      </c>
      <c r="P6512" s="763">
        <v>0</v>
      </c>
      <c r="Q6512" s="762">
        <v>0</v>
      </c>
      <c r="R6512" s="762">
        <v>12</v>
      </c>
    </row>
    <row r="6513" spans="1:18" s="28" customFormat="1" ht="60" x14ac:dyDescent="0.2">
      <c r="A6513" s="748" t="s">
        <v>16441</v>
      </c>
      <c r="B6513" s="748" t="s">
        <v>515</v>
      </c>
      <c r="C6513" s="748" t="s">
        <v>16442</v>
      </c>
      <c r="D6513" s="749" t="s">
        <v>17332</v>
      </c>
      <c r="E6513" s="750">
        <v>1200</v>
      </c>
      <c r="F6513" s="748" t="s">
        <v>17668</v>
      </c>
      <c r="G6513" s="749" t="s">
        <v>17669</v>
      </c>
      <c r="H6513" s="754" t="s">
        <v>17670</v>
      </c>
      <c r="I6513" s="753" t="s">
        <v>16447</v>
      </c>
      <c r="J6513" s="752" t="s">
        <v>16448</v>
      </c>
      <c r="K6513" s="762">
        <v>0</v>
      </c>
      <c r="L6513" s="762">
        <v>12</v>
      </c>
      <c r="M6513" s="763">
        <v>16296</v>
      </c>
      <c r="N6513" s="762">
        <v>0</v>
      </c>
      <c r="O6513" s="762">
        <v>6</v>
      </c>
      <c r="P6513" s="763">
        <v>7847.8099999999995</v>
      </c>
      <c r="Q6513" s="762">
        <v>0</v>
      </c>
      <c r="R6513" s="762">
        <v>12</v>
      </c>
    </row>
    <row r="6514" spans="1:18" s="28" customFormat="1" ht="48" x14ac:dyDescent="0.2">
      <c r="A6514" s="748" t="s">
        <v>16441</v>
      </c>
      <c r="B6514" s="748" t="s">
        <v>515</v>
      </c>
      <c r="C6514" s="748" t="s">
        <v>16442</v>
      </c>
      <c r="D6514" s="749" t="s">
        <v>16443</v>
      </c>
      <c r="E6514" s="750">
        <v>2000</v>
      </c>
      <c r="F6514" s="748" t="s">
        <v>17671</v>
      </c>
      <c r="G6514" s="749" t="s">
        <v>17672</v>
      </c>
      <c r="H6514" s="754" t="s">
        <v>624</v>
      </c>
      <c r="I6514" s="753" t="s">
        <v>16447</v>
      </c>
      <c r="J6514" s="752" t="s">
        <v>16448</v>
      </c>
      <c r="K6514" s="762">
        <v>0</v>
      </c>
      <c r="L6514" s="762">
        <v>12</v>
      </c>
      <c r="M6514" s="763">
        <v>26614.67</v>
      </c>
      <c r="N6514" s="762">
        <v>0</v>
      </c>
      <c r="O6514" s="762">
        <v>6</v>
      </c>
      <c r="P6514" s="763">
        <v>12208</v>
      </c>
      <c r="Q6514" s="762">
        <v>0</v>
      </c>
      <c r="R6514" s="762">
        <v>12</v>
      </c>
    </row>
    <row r="6515" spans="1:18" s="28" customFormat="1" ht="36" x14ac:dyDescent="0.2">
      <c r="A6515" s="748" t="s">
        <v>16441</v>
      </c>
      <c r="B6515" s="748" t="s">
        <v>515</v>
      </c>
      <c r="C6515" s="748" t="s">
        <v>16442</v>
      </c>
      <c r="D6515" s="749" t="s">
        <v>17673</v>
      </c>
      <c r="E6515" s="750">
        <v>7000</v>
      </c>
      <c r="F6515" s="748" t="s">
        <v>17674</v>
      </c>
      <c r="G6515" s="749" t="s">
        <v>17675</v>
      </c>
      <c r="H6515" s="749" t="s">
        <v>4184</v>
      </c>
      <c r="I6515" s="751" t="s">
        <v>520</v>
      </c>
      <c r="J6515" s="752" t="s">
        <v>528</v>
      </c>
      <c r="K6515" s="762">
        <v>0</v>
      </c>
      <c r="L6515" s="762">
        <v>12</v>
      </c>
      <c r="M6515" s="763">
        <v>87613.60000000002</v>
      </c>
      <c r="N6515" s="762">
        <v>0</v>
      </c>
      <c r="O6515" s="762">
        <v>6</v>
      </c>
      <c r="P6515" s="763">
        <v>43200.600000000006</v>
      </c>
      <c r="Q6515" s="762">
        <v>0</v>
      </c>
      <c r="R6515" s="762">
        <v>0</v>
      </c>
    </row>
    <row r="6516" spans="1:18" s="28" customFormat="1" ht="36" x14ac:dyDescent="0.2">
      <c r="A6516" s="748" t="s">
        <v>16441</v>
      </c>
      <c r="B6516" s="748" t="s">
        <v>515</v>
      </c>
      <c r="C6516" s="748" t="s">
        <v>16442</v>
      </c>
      <c r="D6516" s="749" t="s">
        <v>17676</v>
      </c>
      <c r="E6516" s="750">
        <v>14000</v>
      </c>
      <c r="F6516" s="748" t="s">
        <v>17677</v>
      </c>
      <c r="G6516" s="749" t="s">
        <v>17678</v>
      </c>
      <c r="H6516" s="749" t="s">
        <v>16516</v>
      </c>
      <c r="I6516" s="751" t="s">
        <v>520</v>
      </c>
      <c r="J6516" s="752" t="s">
        <v>528</v>
      </c>
      <c r="K6516" s="762">
        <v>0</v>
      </c>
      <c r="L6516" s="762">
        <v>6</v>
      </c>
      <c r="M6516" s="763">
        <v>74823.47</v>
      </c>
      <c r="N6516" s="762">
        <v>0</v>
      </c>
      <c r="O6516" s="762">
        <v>0</v>
      </c>
      <c r="P6516" s="763">
        <v>0</v>
      </c>
      <c r="Q6516" s="762">
        <v>0</v>
      </c>
      <c r="R6516" s="762">
        <v>12</v>
      </c>
    </row>
    <row r="6517" spans="1:18" s="28" customFormat="1" ht="24" x14ac:dyDescent="0.2">
      <c r="A6517" s="748" t="s">
        <v>16441</v>
      </c>
      <c r="B6517" s="748" t="s">
        <v>515</v>
      </c>
      <c r="C6517" s="748" t="s">
        <v>16442</v>
      </c>
      <c r="D6517" s="749" t="s">
        <v>814</v>
      </c>
      <c r="E6517" s="750">
        <v>9000</v>
      </c>
      <c r="F6517" s="748" t="s">
        <v>17679</v>
      </c>
      <c r="G6517" s="749" t="s">
        <v>17680</v>
      </c>
      <c r="H6517" s="749" t="s">
        <v>16516</v>
      </c>
      <c r="I6517" s="753" t="s">
        <v>520</v>
      </c>
      <c r="J6517" s="752" t="s">
        <v>528</v>
      </c>
      <c r="K6517" s="762">
        <v>0</v>
      </c>
      <c r="L6517" s="762">
        <v>12</v>
      </c>
      <c r="M6517" s="763">
        <v>111213.60000000002</v>
      </c>
      <c r="N6517" s="762">
        <v>0</v>
      </c>
      <c r="O6517" s="762">
        <v>6</v>
      </c>
      <c r="P6517" s="763">
        <v>55200.600000000006</v>
      </c>
      <c r="Q6517" s="762">
        <v>0</v>
      </c>
      <c r="R6517" s="762">
        <v>12</v>
      </c>
    </row>
    <row r="6518" spans="1:18" s="28" customFormat="1" ht="24" x14ac:dyDescent="0.2">
      <c r="A6518" s="748" t="s">
        <v>16441</v>
      </c>
      <c r="B6518" s="748" t="s">
        <v>515</v>
      </c>
      <c r="C6518" s="748" t="s">
        <v>16442</v>
      </c>
      <c r="D6518" s="749" t="s">
        <v>16443</v>
      </c>
      <c r="E6518" s="750">
        <v>2000</v>
      </c>
      <c r="F6518" s="748" t="s">
        <v>17681</v>
      </c>
      <c r="G6518" s="749" t="s">
        <v>17682</v>
      </c>
      <c r="H6518" s="754" t="s">
        <v>16860</v>
      </c>
      <c r="I6518" s="753" t="s">
        <v>520</v>
      </c>
      <c r="J6518" s="752" t="s">
        <v>528</v>
      </c>
      <c r="K6518" s="762">
        <v>0</v>
      </c>
      <c r="L6518" s="762">
        <v>4</v>
      </c>
      <c r="M6518" s="763">
        <v>8720</v>
      </c>
      <c r="N6518" s="762">
        <v>0</v>
      </c>
      <c r="O6518" s="762">
        <v>0</v>
      </c>
      <c r="P6518" s="763">
        <v>0</v>
      </c>
      <c r="Q6518" s="762">
        <v>0</v>
      </c>
      <c r="R6518" s="762">
        <v>12</v>
      </c>
    </row>
    <row r="6519" spans="1:18" s="28" customFormat="1" ht="24" x14ac:dyDescent="0.2">
      <c r="A6519" s="748" t="s">
        <v>16441</v>
      </c>
      <c r="B6519" s="748" t="s">
        <v>515</v>
      </c>
      <c r="C6519" s="748" t="s">
        <v>16442</v>
      </c>
      <c r="D6519" s="749" t="s">
        <v>17683</v>
      </c>
      <c r="E6519" s="750">
        <v>8000</v>
      </c>
      <c r="F6519" s="748" t="s">
        <v>17684</v>
      </c>
      <c r="G6519" s="749" t="s">
        <v>17685</v>
      </c>
      <c r="H6519" s="749" t="s">
        <v>16838</v>
      </c>
      <c r="I6519" s="751" t="s">
        <v>520</v>
      </c>
      <c r="J6519" s="752" t="s">
        <v>528</v>
      </c>
      <c r="K6519" s="762">
        <v>0</v>
      </c>
      <c r="L6519" s="762">
        <v>12</v>
      </c>
      <c r="M6519" s="763">
        <v>99213.60000000002</v>
      </c>
      <c r="N6519" s="762">
        <v>0</v>
      </c>
      <c r="O6519" s="762">
        <v>0</v>
      </c>
      <c r="P6519" s="763">
        <v>0</v>
      </c>
      <c r="Q6519" s="762">
        <v>0</v>
      </c>
      <c r="R6519" s="762">
        <v>12</v>
      </c>
    </row>
    <row r="6520" spans="1:18" s="28" customFormat="1" ht="24" x14ac:dyDescent="0.2">
      <c r="A6520" s="748" t="s">
        <v>16441</v>
      </c>
      <c r="B6520" s="748" t="s">
        <v>515</v>
      </c>
      <c r="C6520" s="748" t="s">
        <v>16442</v>
      </c>
      <c r="D6520" s="749" t="s">
        <v>16443</v>
      </c>
      <c r="E6520" s="750">
        <v>2000</v>
      </c>
      <c r="F6520" s="748" t="s">
        <v>17686</v>
      </c>
      <c r="G6520" s="749" t="s">
        <v>17687</v>
      </c>
      <c r="H6520" s="749" t="s">
        <v>571</v>
      </c>
      <c r="I6520" s="751" t="s">
        <v>16447</v>
      </c>
      <c r="J6520" s="752" t="s">
        <v>16447</v>
      </c>
      <c r="K6520" s="762">
        <v>0</v>
      </c>
      <c r="L6520" s="762">
        <v>12</v>
      </c>
      <c r="M6520" s="763">
        <v>26614.67</v>
      </c>
      <c r="N6520" s="762">
        <v>0</v>
      </c>
      <c r="O6520" s="762">
        <v>6</v>
      </c>
      <c r="P6520" s="763">
        <v>10828.91</v>
      </c>
      <c r="Q6520" s="762">
        <v>0</v>
      </c>
      <c r="R6520" s="762">
        <v>12</v>
      </c>
    </row>
    <row r="6521" spans="1:18" s="28" customFormat="1" ht="24" x14ac:dyDescent="0.2">
      <c r="A6521" s="748" t="s">
        <v>16441</v>
      </c>
      <c r="B6521" s="748" t="s">
        <v>515</v>
      </c>
      <c r="C6521" s="748" t="s">
        <v>16442</v>
      </c>
      <c r="D6521" s="749" t="s">
        <v>16443</v>
      </c>
      <c r="E6521" s="750">
        <v>2000</v>
      </c>
      <c r="F6521" s="748" t="s">
        <v>17688</v>
      </c>
      <c r="G6521" s="749" t="s">
        <v>17689</v>
      </c>
      <c r="H6521" s="749" t="s">
        <v>16656</v>
      </c>
      <c r="I6521" s="753" t="s">
        <v>520</v>
      </c>
      <c r="J6521" s="752" t="s">
        <v>528</v>
      </c>
      <c r="K6521" s="762">
        <v>0</v>
      </c>
      <c r="L6521" s="762">
        <v>12</v>
      </c>
      <c r="M6521" s="763">
        <v>26687.33</v>
      </c>
      <c r="N6521" s="762">
        <v>0</v>
      </c>
      <c r="O6521" s="762">
        <v>6</v>
      </c>
      <c r="P6521" s="763">
        <v>13007.33</v>
      </c>
      <c r="Q6521" s="762">
        <v>0</v>
      </c>
      <c r="R6521" s="762">
        <v>12</v>
      </c>
    </row>
    <row r="6522" spans="1:18" s="28" customFormat="1" ht="24" x14ac:dyDescent="0.2">
      <c r="A6522" s="748" t="s">
        <v>16441</v>
      </c>
      <c r="B6522" s="748" t="s">
        <v>515</v>
      </c>
      <c r="C6522" s="748" t="s">
        <v>16442</v>
      </c>
      <c r="D6522" s="749" t="s">
        <v>16443</v>
      </c>
      <c r="E6522" s="750">
        <v>2000</v>
      </c>
      <c r="F6522" s="748" t="s">
        <v>17690</v>
      </c>
      <c r="G6522" s="749" t="s">
        <v>17691</v>
      </c>
      <c r="H6522" s="754" t="s">
        <v>17531</v>
      </c>
      <c r="I6522" s="753" t="s">
        <v>16447</v>
      </c>
      <c r="J6522" s="752" t="s">
        <v>16448</v>
      </c>
      <c r="K6522" s="762">
        <v>0</v>
      </c>
      <c r="L6522" s="762">
        <v>12</v>
      </c>
      <c r="M6522" s="763">
        <v>26972.83</v>
      </c>
      <c r="N6522" s="762">
        <v>0</v>
      </c>
      <c r="O6522" s="762">
        <v>6</v>
      </c>
      <c r="P6522" s="763">
        <v>13001.33</v>
      </c>
      <c r="Q6522" s="762">
        <v>0</v>
      </c>
      <c r="R6522" s="762">
        <v>12</v>
      </c>
    </row>
    <row r="6523" spans="1:18" s="28" customFormat="1" ht="24" x14ac:dyDescent="0.2">
      <c r="A6523" s="748" t="s">
        <v>16441</v>
      </c>
      <c r="B6523" s="748" t="s">
        <v>515</v>
      </c>
      <c r="C6523" s="748" t="s">
        <v>16442</v>
      </c>
      <c r="D6523" s="749" t="s">
        <v>17692</v>
      </c>
      <c r="E6523" s="750">
        <v>6500</v>
      </c>
      <c r="F6523" s="748" t="s">
        <v>17693</v>
      </c>
      <c r="G6523" s="749" t="s">
        <v>17694</v>
      </c>
      <c r="H6523" s="754" t="s">
        <v>565</v>
      </c>
      <c r="I6523" s="753" t="s">
        <v>520</v>
      </c>
      <c r="J6523" s="752" t="s">
        <v>528</v>
      </c>
      <c r="K6523" s="762">
        <v>0</v>
      </c>
      <c r="L6523" s="762">
        <v>12</v>
      </c>
      <c r="M6523" s="763">
        <v>81213.60000000002</v>
      </c>
      <c r="N6523" s="762">
        <v>0</v>
      </c>
      <c r="O6523" s="762">
        <v>6</v>
      </c>
      <c r="P6523" s="763">
        <v>40200.600000000006</v>
      </c>
      <c r="Q6523" s="762">
        <v>0</v>
      </c>
      <c r="R6523" s="762">
        <v>12</v>
      </c>
    </row>
    <row r="6524" spans="1:18" s="28" customFormat="1" ht="24" x14ac:dyDescent="0.2">
      <c r="A6524" s="748" t="s">
        <v>16441</v>
      </c>
      <c r="B6524" s="748" t="s">
        <v>515</v>
      </c>
      <c r="C6524" s="748" t="s">
        <v>16442</v>
      </c>
      <c r="D6524" s="749" t="s">
        <v>17695</v>
      </c>
      <c r="E6524" s="750">
        <v>8000</v>
      </c>
      <c r="F6524" s="748" t="s">
        <v>17696</v>
      </c>
      <c r="G6524" s="749" t="s">
        <v>17697</v>
      </c>
      <c r="H6524" s="749" t="s">
        <v>16731</v>
      </c>
      <c r="I6524" s="751" t="s">
        <v>520</v>
      </c>
      <c r="J6524" s="752" t="s">
        <v>686</v>
      </c>
      <c r="K6524" s="762">
        <v>0</v>
      </c>
      <c r="L6524" s="762">
        <v>12</v>
      </c>
      <c r="M6524" s="763">
        <v>99213.60000000002</v>
      </c>
      <c r="N6524" s="762">
        <v>0</v>
      </c>
      <c r="O6524" s="762">
        <v>6</v>
      </c>
      <c r="P6524" s="763">
        <v>49200.600000000006</v>
      </c>
      <c r="Q6524" s="762">
        <v>0</v>
      </c>
      <c r="R6524" s="762">
        <v>12</v>
      </c>
    </row>
    <row r="6525" spans="1:18" s="28" customFormat="1" ht="60" x14ac:dyDescent="0.2">
      <c r="A6525" s="748" t="s">
        <v>16441</v>
      </c>
      <c r="B6525" s="748" t="s">
        <v>515</v>
      </c>
      <c r="C6525" s="748" t="s">
        <v>16442</v>
      </c>
      <c r="D6525" s="749" t="s">
        <v>16443</v>
      </c>
      <c r="E6525" s="750">
        <v>2000</v>
      </c>
      <c r="F6525" s="748" t="s">
        <v>17698</v>
      </c>
      <c r="G6525" s="749" t="s">
        <v>17699</v>
      </c>
      <c r="H6525" s="749" t="s">
        <v>4112</v>
      </c>
      <c r="I6525" s="751" t="s">
        <v>520</v>
      </c>
      <c r="J6525" s="752" t="s">
        <v>16447</v>
      </c>
      <c r="K6525" s="762">
        <v>0</v>
      </c>
      <c r="L6525" s="762">
        <v>2</v>
      </c>
      <c r="M6525" s="763">
        <v>4360</v>
      </c>
      <c r="N6525" s="762">
        <v>0</v>
      </c>
      <c r="O6525" s="762">
        <v>0</v>
      </c>
      <c r="P6525" s="763">
        <v>0</v>
      </c>
      <c r="Q6525" s="762">
        <v>0</v>
      </c>
      <c r="R6525" s="762">
        <v>12</v>
      </c>
    </row>
    <row r="6526" spans="1:18" s="28" customFormat="1" ht="24" x14ac:dyDescent="0.2">
      <c r="A6526" s="748" t="s">
        <v>16441</v>
      </c>
      <c r="B6526" s="748" t="s">
        <v>515</v>
      </c>
      <c r="C6526" s="748" t="s">
        <v>16442</v>
      </c>
      <c r="D6526" s="749" t="s">
        <v>773</v>
      </c>
      <c r="E6526" s="750">
        <v>3500</v>
      </c>
      <c r="F6526" s="748" t="s">
        <v>17700</v>
      </c>
      <c r="G6526" s="749" t="s">
        <v>17701</v>
      </c>
      <c r="H6526" s="749" t="s">
        <v>571</v>
      </c>
      <c r="I6526" s="753" t="s">
        <v>16447</v>
      </c>
      <c r="J6526" s="752" t="s">
        <v>16447</v>
      </c>
      <c r="K6526" s="762">
        <v>0</v>
      </c>
      <c r="L6526" s="762">
        <v>12</v>
      </c>
      <c r="M6526" s="763">
        <v>45213.600000000006</v>
      </c>
      <c r="N6526" s="762">
        <v>0</v>
      </c>
      <c r="O6526" s="762">
        <v>6</v>
      </c>
      <c r="P6526" s="763">
        <v>22200.6</v>
      </c>
      <c r="Q6526" s="762">
        <v>0</v>
      </c>
      <c r="R6526" s="762">
        <v>12</v>
      </c>
    </row>
    <row r="6527" spans="1:18" s="28" customFormat="1" ht="36" x14ac:dyDescent="0.2">
      <c r="A6527" s="748" t="s">
        <v>16441</v>
      </c>
      <c r="B6527" s="748" t="s">
        <v>515</v>
      </c>
      <c r="C6527" s="748" t="s">
        <v>16442</v>
      </c>
      <c r="D6527" s="749" t="s">
        <v>16443</v>
      </c>
      <c r="E6527" s="750">
        <v>2000</v>
      </c>
      <c r="F6527" s="748" t="s">
        <v>17702</v>
      </c>
      <c r="G6527" s="749" t="s">
        <v>17703</v>
      </c>
      <c r="H6527" s="754" t="s">
        <v>17704</v>
      </c>
      <c r="I6527" s="753" t="s">
        <v>16447</v>
      </c>
      <c r="J6527" s="752" t="s">
        <v>16448</v>
      </c>
      <c r="K6527" s="762">
        <v>1</v>
      </c>
      <c r="L6527" s="762">
        <v>2</v>
      </c>
      <c r="M6527" s="763">
        <v>4308</v>
      </c>
      <c r="N6527" s="762">
        <v>0</v>
      </c>
      <c r="O6527" s="762">
        <v>6</v>
      </c>
      <c r="P6527" s="763">
        <v>13080</v>
      </c>
      <c r="Q6527" s="762">
        <v>3</v>
      </c>
      <c r="R6527" s="762">
        <v>12</v>
      </c>
    </row>
    <row r="6528" spans="1:18" s="28" customFormat="1" ht="36" x14ac:dyDescent="0.2">
      <c r="A6528" s="748" t="s">
        <v>16441</v>
      </c>
      <c r="B6528" s="748" t="s">
        <v>515</v>
      </c>
      <c r="C6528" s="748" t="s">
        <v>16442</v>
      </c>
      <c r="D6528" s="749" t="s">
        <v>16888</v>
      </c>
      <c r="E6528" s="750">
        <v>4000</v>
      </c>
      <c r="F6528" s="748" t="s">
        <v>17705</v>
      </c>
      <c r="G6528" s="749" t="s">
        <v>17706</v>
      </c>
      <c r="H6528" s="749" t="s">
        <v>17707</v>
      </c>
      <c r="I6528" s="751" t="s">
        <v>16447</v>
      </c>
      <c r="J6528" s="752" t="s">
        <v>16448</v>
      </c>
      <c r="K6528" s="762">
        <v>0</v>
      </c>
      <c r="L6528" s="762">
        <v>12</v>
      </c>
      <c r="M6528" s="763">
        <v>51213.600000000013</v>
      </c>
      <c r="N6528" s="762">
        <v>0</v>
      </c>
      <c r="O6528" s="762">
        <v>6</v>
      </c>
      <c r="P6528" s="763">
        <v>25200.6</v>
      </c>
      <c r="Q6528" s="762">
        <v>0</v>
      </c>
      <c r="R6528" s="762">
        <v>12</v>
      </c>
    </row>
    <row r="6529" spans="1:18" s="28" customFormat="1" ht="48" x14ac:dyDescent="0.2">
      <c r="A6529" s="748" t="s">
        <v>16441</v>
      </c>
      <c r="B6529" s="748" t="s">
        <v>515</v>
      </c>
      <c r="C6529" s="748" t="s">
        <v>16442</v>
      </c>
      <c r="D6529" s="749" t="s">
        <v>16443</v>
      </c>
      <c r="E6529" s="750">
        <v>2000</v>
      </c>
      <c r="F6529" s="748" t="s">
        <v>17708</v>
      </c>
      <c r="G6529" s="749" t="s">
        <v>17709</v>
      </c>
      <c r="H6529" s="749" t="s">
        <v>16521</v>
      </c>
      <c r="I6529" s="751" t="s">
        <v>16447</v>
      </c>
      <c r="J6529" s="752" t="s">
        <v>16448</v>
      </c>
      <c r="K6529" s="762">
        <v>1</v>
      </c>
      <c r="L6529" s="762">
        <v>4</v>
      </c>
      <c r="M6529" s="763">
        <v>8698.4700000000012</v>
      </c>
      <c r="N6529" s="762">
        <v>0</v>
      </c>
      <c r="O6529" s="762">
        <v>4</v>
      </c>
      <c r="P6529" s="763">
        <v>8647.33</v>
      </c>
      <c r="Q6529" s="762">
        <v>0</v>
      </c>
      <c r="R6529" s="762">
        <v>12</v>
      </c>
    </row>
    <row r="6530" spans="1:18" s="28" customFormat="1" ht="24" x14ac:dyDescent="0.2">
      <c r="A6530" s="748" t="s">
        <v>16441</v>
      </c>
      <c r="B6530" s="748" t="s">
        <v>515</v>
      </c>
      <c r="C6530" s="748" t="s">
        <v>16442</v>
      </c>
      <c r="D6530" s="749" t="s">
        <v>17710</v>
      </c>
      <c r="E6530" s="750">
        <v>10000</v>
      </c>
      <c r="F6530" s="748" t="s">
        <v>17711</v>
      </c>
      <c r="G6530" s="749" t="s">
        <v>17712</v>
      </c>
      <c r="H6530" s="749" t="s">
        <v>16516</v>
      </c>
      <c r="I6530" s="753" t="s">
        <v>520</v>
      </c>
      <c r="J6530" s="752" t="s">
        <v>528</v>
      </c>
      <c r="K6530" s="762">
        <v>0</v>
      </c>
      <c r="L6530" s="762">
        <v>12</v>
      </c>
      <c r="M6530" s="763">
        <v>123213.60000000002</v>
      </c>
      <c r="N6530" s="762">
        <v>0</v>
      </c>
      <c r="O6530" s="762">
        <v>6</v>
      </c>
      <c r="P6530" s="763">
        <v>61200.600000000006</v>
      </c>
      <c r="Q6530" s="762">
        <v>0</v>
      </c>
      <c r="R6530" s="762">
        <v>12</v>
      </c>
    </row>
    <row r="6531" spans="1:18" s="28" customFormat="1" ht="60" x14ac:dyDescent="0.2">
      <c r="A6531" s="748" t="s">
        <v>16441</v>
      </c>
      <c r="B6531" s="748" t="s">
        <v>515</v>
      </c>
      <c r="C6531" s="748" t="s">
        <v>16442</v>
      </c>
      <c r="D6531" s="749" t="s">
        <v>17713</v>
      </c>
      <c r="E6531" s="750">
        <v>4000</v>
      </c>
      <c r="F6531" s="748" t="s">
        <v>17714</v>
      </c>
      <c r="G6531" s="749" t="s">
        <v>17715</v>
      </c>
      <c r="H6531" s="754" t="s">
        <v>6211</v>
      </c>
      <c r="I6531" s="753" t="s">
        <v>16447</v>
      </c>
      <c r="J6531" s="752" t="s">
        <v>16448</v>
      </c>
      <c r="K6531" s="762">
        <v>0</v>
      </c>
      <c r="L6531" s="762">
        <v>12</v>
      </c>
      <c r="M6531" s="763">
        <v>51213.600000000013</v>
      </c>
      <c r="N6531" s="762">
        <v>0</v>
      </c>
      <c r="O6531" s="762">
        <v>6</v>
      </c>
      <c r="P6531" s="763">
        <v>25200.6</v>
      </c>
      <c r="Q6531" s="762">
        <v>0</v>
      </c>
      <c r="R6531" s="762">
        <v>12</v>
      </c>
    </row>
    <row r="6532" spans="1:18" s="28" customFormat="1" ht="24" x14ac:dyDescent="0.2">
      <c r="A6532" s="748" t="s">
        <v>16441</v>
      </c>
      <c r="B6532" s="748" t="s">
        <v>515</v>
      </c>
      <c r="C6532" s="748" t="s">
        <v>16442</v>
      </c>
      <c r="D6532" s="749" t="s">
        <v>16443</v>
      </c>
      <c r="E6532" s="750">
        <v>2000</v>
      </c>
      <c r="F6532" s="748" t="s">
        <v>17716</v>
      </c>
      <c r="G6532" s="749" t="s">
        <v>17717</v>
      </c>
      <c r="H6532" s="754" t="s">
        <v>571</v>
      </c>
      <c r="I6532" s="753" t="s">
        <v>16447</v>
      </c>
      <c r="J6532" s="752" t="s">
        <v>16447</v>
      </c>
      <c r="K6532" s="762">
        <v>0</v>
      </c>
      <c r="L6532" s="762">
        <v>12</v>
      </c>
      <c r="M6532" s="763">
        <v>26760</v>
      </c>
      <c r="N6532" s="762">
        <v>0</v>
      </c>
      <c r="O6532" s="762">
        <v>6</v>
      </c>
      <c r="P6532" s="763">
        <v>13080</v>
      </c>
      <c r="Q6532" s="762">
        <v>0</v>
      </c>
      <c r="R6532" s="762">
        <v>12</v>
      </c>
    </row>
    <row r="6533" spans="1:18" s="28" customFormat="1" ht="24" x14ac:dyDescent="0.2">
      <c r="A6533" s="748" t="s">
        <v>16441</v>
      </c>
      <c r="B6533" s="748" t="s">
        <v>515</v>
      </c>
      <c r="C6533" s="748" t="s">
        <v>16442</v>
      </c>
      <c r="D6533" s="749" t="s">
        <v>16443</v>
      </c>
      <c r="E6533" s="750">
        <v>2000</v>
      </c>
      <c r="F6533" s="748" t="s">
        <v>17718</v>
      </c>
      <c r="G6533" s="749" t="s">
        <v>17719</v>
      </c>
      <c r="H6533" s="749" t="s">
        <v>16459</v>
      </c>
      <c r="I6533" s="751" t="s">
        <v>520</v>
      </c>
      <c r="J6533" s="752" t="s">
        <v>686</v>
      </c>
      <c r="K6533" s="762">
        <v>0</v>
      </c>
      <c r="L6533" s="762">
        <v>12</v>
      </c>
      <c r="M6533" s="763">
        <v>26687.33</v>
      </c>
      <c r="N6533" s="762">
        <v>0</v>
      </c>
      <c r="O6533" s="762">
        <v>6</v>
      </c>
      <c r="P6533" s="763">
        <v>13007.33</v>
      </c>
      <c r="Q6533" s="762">
        <v>0</v>
      </c>
      <c r="R6533" s="762">
        <v>12</v>
      </c>
    </row>
    <row r="6534" spans="1:18" s="28" customFormat="1" ht="36" x14ac:dyDescent="0.2">
      <c r="A6534" s="748" t="s">
        <v>16441</v>
      </c>
      <c r="B6534" s="748" t="s">
        <v>515</v>
      </c>
      <c r="C6534" s="748" t="s">
        <v>16442</v>
      </c>
      <c r="D6534" s="749" t="s">
        <v>17720</v>
      </c>
      <c r="E6534" s="750">
        <v>8000</v>
      </c>
      <c r="F6534" s="748" t="s">
        <v>17721</v>
      </c>
      <c r="G6534" s="749" t="s">
        <v>17722</v>
      </c>
      <c r="H6534" s="749" t="s">
        <v>4184</v>
      </c>
      <c r="I6534" s="751" t="s">
        <v>520</v>
      </c>
      <c r="J6534" s="752" t="s">
        <v>528</v>
      </c>
      <c r="K6534" s="762">
        <v>0</v>
      </c>
      <c r="L6534" s="762">
        <v>12</v>
      </c>
      <c r="M6534" s="763">
        <v>99213.60000000002</v>
      </c>
      <c r="N6534" s="762">
        <v>0</v>
      </c>
      <c r="O6534" s="762">
        <v>6</v>
      </c>
      <c r="P6534" s="763">
        <v>49200.600000000006</v>
      </c>
      <c r="Q6534" s="762">
        <v>0</v>
      </c>
      <c r="R6534" s="762">
        <v>12</v>
      </c>
    </row>
    <row r="6535" spans="1:18" s="28" customFormat="1" ht="24" x14ac:dyDescent="0.2">
      <c r="A6535" s="748" t="s">
        <v>16441</v>
      </c>
      <c r="B6535" s="748" t="s">
        <v>515</v>
      </c>
      <c r="C6535" s="748" t="s">
        <v>16442</v>
      </c>
      <c r="D6535" s="749" t="s">
        <v>16443</v>
      </c>
      <c r="E6535" s="750">
        <v>2000</v>
      </c>
      <c r="F6535" s="748" t="s">
        <v>17723</v>
      </c>
      <c r="G6535" s="749" t="s">
        <v>17724</v>
      </c>
      <c r="H6535" s="749" t="s">
        <v>571</v>
      </c>
      <c r="I6535" s="753" t="s">
        <v>16447</v>
      </c>
      <c r="J6535" s="752" t="s">
        <v>16447</v>
      </c>
      <c r="K6535" s="762">
        <v>0</v>
      </c>
      <c r="L6535" s="762">
        <v>4</v>
      </c>
      <c r="M6535" s="763">
        <v>8720</v>
      </c>
      <c r="N6535" s="762">
        <v>0</v>
      </c>
      <c r="O6535" s="762">
        <v>0</v>
      </c>
      <c r="P6535" s="763">
        <v>0</v>
      </c>
      <c r="Q6535" s="762">
        <v>0</v>
      </c>
      <c r="R6535" s="762">
        <v>12</v>
      </c>
    </row>
    <row r="6536" spans="1:18" s="28" customFormat="1" ht="24" x14ac:dyDescent="0.2">
      <c r="A6536" s="748" t="s">
        <v>16441</v>
      </c>
      <c r="B6536" s="748" t="s">
        <v>515</v>
      </c>
      <c r="C6536" s="748" t="s">
        <v>16442</v>
      </c>
      <c r="D6536" s="749" t="s">
        <v>16443</v>
      </c>
      <c r="E6536" s="750">
        <v>2000</v>
      </c>
      <c r="F6536" s="748" t="s">
        <v>17725</v>
      </c>
      <c r="G6536" s="749" t="s">
        <v>17726</v>
      </c>
      <c r="H6536" s="754" t="s">
        <v>565</v>
      </c>
      <c r="I6536" s="753" t="s">
        <v>520</v>
      </c>
      <c r="J6536" s="752" t="s">
        <v>528</v>
      </c>
      <c r="K6536" s="762">
        <v>1</v>
      </c>
      <c r="L6536" s="762">
        <v>2</v>
      </c>
      <c r="M6536" s="763">
        <v>4308</v>
      </c>
      <c r="N6536" s="762">
        <v>1</v>
      </c>
      <c r="O6536" s="762">
        <v>2</v>
      </c>
      <c r="P6536" s="763">
        <v>3778.67</v>
      </c>
      <c r="Q6536" s="762">
        <v>3</v>
      </c>
      <c r="R6536" s="762">
        <v>12</v>
      </c>
    </row>
    <row r="6537" spans="1:18" s="28" customFormat="1" ht="48" x14ac:dyDescent="0.2">
      <c r="A6537" s="748" t="s">
        <v>16441</v>
      </c>
      <c r="B6537" s="748" t="s">
        <v>515</v>
      </c>
      <c r="C6537" s="748" t="s">
        <v>16442</v>
      </c>
      <c r="D6537" s="749" t="s">
        <v>16443</v>
      </c>
      <c r="E6537" s="750">
        <v>2000</v>
      </c>
      <c r="F6537" s="748" t="s">
        <v>17727</v>
      </c>
      <c r="G6537" s="749" t="s">
        <v>17728</v>
      </c>
      <c r="H6537" s="749" t="s">
        <v>1539</v>
      </c>
      <c r="I6537" s="751" t="s">
        <v>16447</v>
      </c>
      <c r="J6537" s="752" t="s">
        <v>16448</v>
      </c>
      <c r="K6537" s="762">
        <v>0</v>
      </c>
      <c r="L6537" s="762">
        <v>2</v>
      </c>
      <c r="M6537" s="763">
        <v>4390.47</v>
      </c>
      <c r="N6537" s="762">
        <v>0</v>
      </c>
      <c r="O6537" s="762">
        <v>0</v>
      </c>
      <c r="P6537" s="763">
        <v>0</v>
      </c>
      <c r="Q6537" s="762">
        <v>0</v>
      </c>
      <c r="R6537" s="762">
        <v>12</v>
      </c>
    </row>
    <row r="6538" spans="1:18" s="28" customFormat="1" ht="24" x14ac:dyDescent="0.2">
      <c r="A6538" s="748" t="s">
        <v>16441</v>
      </c>
      <c r="B6538" s="748" t="s">
        <v>515</v>
      </c>
      <c r="C6538" s="748" t="s">
        <v>16442</v>
      </c>
      <c r="D6538" s="749" t="s">
        <v>17729</v>
      </c>
      <c r="E6538" s="750">
        <v>12000</v>
      </c>
      <c r="F6538" s="748" t="s">
        <v>17730</v>
      </c>
      <c r="G6538" s="749" t="s">
        <v>17731</v>
      </c>
      <c r="H6538" s="749" t="s">
        <v>17482</v>
      </c>
      <c r="I6538" s="753" t="s">
        <v>16905</v>
      </c>
      <c r="J6538" s="752" t="s">
        <v>528</v>
      </c>
      <c r="K6538" s="762">
        <v>0</v>
      </c>
      <c r="L6538" s="762">
        <v>12</v>
      </c>
      <c r="M6538" s="763">
        <v>147213.6</v>
      </c>
      <c r="N6538" s="762">
        <v>0</v>
      </c>
      <c r="O6538" s="762">
        <v>6</v>
      </c>
      <c r="P6538" s="763">
        <v>73200.600000000006</v>
      </c>
      <c r="Q6538" s="762">
        <v>0</v>
      </c>
      <c r="R6538" s="762">
        <v>12</v>
      </c>
    </row>
    <row r="6539" spans="1:18" s="28" customFormat="1" ht="24" x14ac:dyDescent="0.2">
      <c r="A6539" s="748" t="s">
        <v>16441</v>
      </c>
      <c r="B6539" s="748" t="s">
        <v>515</v>
      </c>
      <c r="C6539" s="748" t="s">
        <v>16442</v>
      </c>
      <c r="D6539" s="749" t="s">
        <v>17732</v>
      </c>
      <c r="E6539" s="750">
        <v>3500</v>
      </c>
      <c r="F6539" s="748" t="s">
        <v>17733</v>
      </c>
      <c r="G6539" s="749" t="s">
        <v>17734</v>
      </c>
      <c r="H6539" s="749" t="s">
        <v>16451</v>
      </c>
      <c r="I6539" s="753" t="s">
        <v>520</v>
      </c>
      <c r="J6539" s="752" t="s">
        <v>686</v>
      </c>
      <c r="K6539" s="762">
        <v>0</v>
      </c>
      <c r="L6539" s="762">
        <v>12</v>
      </c>
      <c r="M6539" s="763">
        <v>45213.600000000006</v>
      </c>
      <c r="N6539" s="762">
        <v>0</v>
      </c>
      <c r="O6539" s="762">
        <v>6</v>
      </c>
      <c r="P6539" s="763">
        <v>22200.6</v>
      </c>
      <c r="Q6539" s="762">
        <v>0</v>
      </c>
      <c r="R6539" s="762">
        <v>12</v>
      </c>
    </row>
    <row r="6540" spans="1:18" s="28" customFormat="1" ht="36" x14ac:dyDescent="0.2">
      <c r="A6540" s="748" t="s">
        <v>16441</v>
      </c>
      <c r="B6540" s="748" t="s">
        <v>515</v>
      </c>
      <c r="C6540" s="748" t="s">
        <v>16442</v>
      </c>
      <c r="D6540" s="749" t="s">
        <v>16443</v>
      </c>
      <c r="E6540" s="750">
        <v>2000</v>
      </c>
      <c r="F6540" s="748" t="s">
        <v>17735</v>
      </c>
      <c r="G6540" s="749" t="s">
        <v>17736</v>
      </c>
      <c r="H6540" s="754" t="s">
        <v>16462</v>
      </c>
      <c r="I6540" s="753" t="s">
        <v>16447</v>
      </c>
      <c r="J6540" s="752" t="s">
        <v>16447</v>
      </c>
      <c r="K6540" s="762">
        <v>0</v>
      </c>
      <c r="L6540" s="762">
        <v>12</v>
      </c>
      <c r="M6540" s="763">
        <v>26760</v>
      </c>
      <c r="N6540" s="762">
        <v>0</v>
      </c>
      <c r="O6540" s="762">
        <v>6</v>
      </c>
      <c r="P6540" s="763">
        <v>13074</v>
      </c>
      <c r="Q6540" s="762">
        <v>0</v>
      </c>
      <c r="R6540" s="762">
        <v>12</v>
      </c>
    </row>
    <row r="6541" spans="1:18" s="28" customFormat="1" ht="36" x14ac:dyDescent="0.2">
      <c r="A6541" s="748" t="s">
        <v>16441</v>
      </c>
      <c r="B6541" s="748" t="s">
        <v>515</v>
      </c>
      <c r="C6541" s="748" t="s">
        <v>16442</v>
      </c>
      <c r="D6541" s="749" t="s">
        <v>17737</v>
      </c>
      <c r="E6541" s="750">
        <v>10000</v>
      </c>
      <c r="F6541" s="748" t="s">
        <v>17738</v>
      </c>
      <c r="G6541" s="749" t="s">
        <v>17739</v>
      </c>
      <c r="H6541" s="754" t="s">
        <v>565</v>
      </c>
      <c r="I6541" s="753" t="s">
        <v>520</v>
      </c>
      <c r="J6541" s="752" t="s">
        <v>528</v>
      </c>
      <c r="K6541" s="762">
        <v>1</v>
      </c>
      <c r="L6541" s="762">
        <v>1</v>
      </c>
      <c r="M6541" s="763">
        <v>10217.799999999999</v>
      </c>
      <c r="N6541" s="762">
        <v>0</v>
      </c>
      <c r="O6541" s="762">
        <v>6</v>
      </c>
      <c r="P6541" s="763">
        <v>61200.600000000006</v>
      </c>
      <c r="Q6541" s="762">
        <v>3</v>
      </c>
      <c r="R6541" s="762">
        <v>0</v>
      </c>
    </row>
    <row r="6542" spans="1:18" s="28" customFormat="1" ht="36" x14ac:dyDescent="0.2">
      <c r="A6542" s="748" t="s">
        <v>16441</v>
      </c>
      <c r="B6542" s="748" t="s">
        <v>515</v>
      </c>
      <c r="C6542" s="748" t="s">
        <v>16442</v>
      </c>
      <c r="D6542" s="749" t="s">
        <v>17740</v>
      </c>
      <c r="E6542" s="750">
        <v>10000</v>
      </c>
      <c r="F6542" s="748" t="s">
        <v>17738</v>
      </c>
      <c r="G6542" s="749" t="s">
        <v>17739</v>
      </c>
      <c r="H6542" s="749" t="s">
        <v>565</v>
      </c>
      <c r="I6542" s="751" t="s">
        <v>520</v>
      </c>
      <c r="J6542" s="752" t="s">
        <v>528</v>
      </c>
      <c r="K6542" s="762">
        <v>1</v>
      </c>
      <c r="L6542" s="762">
        <v>2</v>
      </c>
      <c r="M6542" s="763">
        <v>19862.259999999998</v>
      </c>
      <c r="N6542" s="762">
        <v>0</v>
      </c>
      <c r="O6542" s="762">
        <v>0</v>
      </c>
      <c r="P6542" s="763">
        <v>0</v>
      </c>
      <c r="Q6542" s="762">
        <v>3</v>
      </c>
      <c r="R6542" s="762">
        <v>12</v>
      </c>
    </row>
    <row r="6543" spans="1:18" s="28" customFormat="1" ht="48" x14ac:dyDescent="0.2">
      <c r="A6543" s="748" t="s">
        <v>16441</v>
      </c>
      <c r="B6543" s="748" t="s">
        <v>515</v>
      </c>
      <c r="C6543" s="748" t="s">
        <v>16442</v>
      </c>
      <c r="D6543" s="749" t="s">
        <v>17741</v>
      </c>
      <c r="E6543" s="750">
        <v>7000</v>
      </c>
      <c r="F6543" s="748" t="s">
        <v>17742</v>
      </c>
      <c r="G6543" s="749" t="s">
        <v>17743</v>
      </c>
      <c r="H6543" s="749" t="s">
        <v>565</v>
      </c>
      <c r="I6543" s="751" t="s">
        <v>520</v>
      </c>
      <c r="J6543" s="752" t="s">
        <v>528</v>
      </c>
      <c r="K6543" s="762">
        <v>1</v>
      </c>
      <c r="L6543" s="762">
        <v>2</v>
      </c>
      <c r="M6543" s="763">
        <v>14062.26</v>
      </c>
      <c r="N6543" s="762">
        <v>0</v>
      </c>
      <c r="O6543" s="762">
        <v>6</v>
      </c>
      <c r="P6543" s="763">
        <v>42733.93</v>
      </c>
      <c r="Q6543" s="762">
        <v>0</v>
      </c>
      <c r="R6543" s="762">
        <v>12</v>
      </c>
    </row>
    <row r="6544" spans="1:18" s="28" customFormat="1" ht="24" x14ac:dyDescent="0.2">
      <c r="A6544" s="748" t="s">
        <v>16441</v>
      </c>
      <c r="B6544" s="748" t="s">
        <v>515</v>
      </c>
      <c r="C6544" s="748" t="s">
        <v>16442</v>
      </c>
      <c r="D6544" s="749" t="s">
        <v>16443</v>
      </c>
      <c r="E6544" s="750">
        <v>2000</v>
      </c>
      <c r="F6544" s="748" t="s">
        <v>17744</v>
      </c>
      <c r="G6544" s="749" t="s">
        <v>17745</v>
      </c>
      <c r="H6544" s="749" t="s">
        <v>571</v>
      </c>
      <c r="I6544" s="753" t="s">
        <v>16447</v>
      </c>
      <c r="J6544" s="752" t="s">
        <v>16447</v>
      </c>
      <c r="K6544" s="762">
        <v>0</v>
      </c>
      <c r="L6544" s="762">
        <v>12</v>
      </c>
      <c r="M6544" s="763">
        <v>26535.989999999998</v>
      </c>
      <c r="N6544" s="762">
        <v>0</v>
      </c>
      <c r="O6544" s="762">
        <v>6</v>
      </c>
      <c r="P6544" s="763">
        <v>12831.99</v>
      </c>
      <c r="Q6544" s="762">
        <v>0</v>
      </c>
      <c r="R6544" s="762">
        <v>12</v>
      </c>
    </row>
    <row r="6545" spans="1:18" s="28" customFormat="1" ht="36" x14ac:dyDescent="0.2">
      <c r="A6545" s="748" t="s">
        <v>16441</v>
      </c>
      <c r="B6545" s="748" t="s">
        <v>515</v>
      </c>
      <c r="C6545" s="748" t="s">
        <v>16442</v>
      </c>
      <c r="D6545" s="749" t="s">
        <v>17746</v>
      </c>
      <c r="E6545" s="750">
        <v>8000</v>
      </c>
      <c r="F6545" s="748" t="s">
        <v>17747</v>
      </c>
      <c r="G6545" s="749" t="s">
        <v>17748</v>
      </c>
      <c r="H6545" s="754" t="s">
        <v>16999</v>
      </c>
      <c r="I6545" s="753" t="s">
        <v>520</v>
      </c>
      <c r="J6545" s="752" t="s">
        <v>528</v>
      </c>
      <c r="K6545" s="762">
        <v>0</v>
      </c>
      <c r="L6545" s="762">
        <v>12</v>
      </c>
      <c r="M6545" s="763">
        <v>99213.60000000002</v>
      </c>
      <c r="N6545" s="762">
        <v>0</v>
      </c>
      <c r="O6545" s="762">
        <v>6</v>
      </c>
      <c r="P6545" s="763">
        <v>49620.600000000006</v>
      </c>
      <c r="Q6545" s="762">
        <v>0</v>
      </c>
      <c r="R6545" s="762">
        <v>12</v>
      </c>
    </row>
    <row r="6546" spans="1:18" s="28" customFormat="1" ht="24" x14ac:dyDescent="0.2">
      <c r="A6546" s="748" t="s">
        <v>16441</v>
      </c>
      <c r="B6546" s="748" t="s">
        <v>515</v>
      </c>
      <c r="C6546" s="748" t="s">
        <v>16442</v>
      </c>
      <c r="D6546" s="749" t="s">
        <v>16443</v>
      </c>
      <c r="E6546" s="750">
        <v>2000</v>
      </c>
      <c r="F6546" s="748" t="s">
        <v>17749</v>
      </c>
      <c r="G6546" s="749" t="s">
        <v>17750</v>
      </c>
      <c r="H6546" s="749" t="s">
        <v>16451</v>
      </c>
      <c r="I6546" s="751" t="s">
        <v>520</v>
      </c>
      <c r="J6546" s="752" t="s">
        <v>686</v>
      </c>
      <c r="K6546" s="762">
        <v>0</v>
      </c>
      <c r="L6546" s="762">
        <v>12</v>
      </c>
      <c r="M6546" s="763">
        <v>26760</v>
      </c>
      <c r="N6546" s="762">
        <v>0</v>
      </c>
      <c r="O6546" s="762">
        <v>6</v>
      </c>
      <c r="P6546" s="763">
        <v>13080</v>
      </c>
      <c r="Q6546" s="762">
        <v>0</v>
      </c>
      <c r="R6546" s="762">
        <v>12</v>
      </c>
    </row>
    <row r="6547" spans="1:18" s="28" customFormat="1" ht="36" x14ac:dyDescent="0.2">
      <c r="A6547" s="748" t="s">
        <v>16441</v>
      </c>
      <c r="B6547" s="748" t="s">
        <v>515</v>
      </c>
      <c r="C6547" s="748" t="s">
        <v>16442</v>
      </c>
      <c r="D6547" s="749" t="s">
        <v>17751</v>
      </c>
      <c r="E6547" s="750">
        <v>15000</v>
      </c>
      <c r="F6547" s="748" t="s">
        <v>17752</v>
      </c>
      <c r="G6547" s="749" t="s">
        <v>17753</v>
      </c>
      <c r="H6547" s="749" t="s">
        <v>16516</v>
      </c>
      <c r="I6547" s="751" t="s">
        <v>520</v>
      </c>
      <c r="J6547" s="752" t="s">
        <v>528</v>
      </c>
      <c r="K6547" s="762">
        <v>0</v>
      </c>
      <c r="L6547" s="762">
        <v>12</v>
      </c>
      <c r="M6547" s="763">
        <v>183213.59999999998</v>
      </c>
      <c r="N6547" s="762">
        <v>0</v>
      </c>
      <c r="O6547" s="762">
        <v>1</v>
      </c>
      <c r="P6547" s="763">
        <v>15227.7</v>
      </c>
      <c r="Q6547" s="762">
        <v>0</v>
      </c>
      <c r="R6547" s="762">
        <v>12</v>
      </c>
    </row>
    <row r="6548" spans="1:18" s="28" customFormat="1" ht="24" x14ac:dyDescent="0.2">
      <c r="A6548" s="748" t="s">
        <v>16441</v>
      </c>
      <c r="B6548" s="748" t="s">
        <v>515</v>
      </c>
      <c r="C6548" s="748" t="s">
        <v>16442</v>
      </c>
      <c r="D6548" s="749" t="s">
        <v>16472</v>
      </c>
      <c r="E6548" s="750">
        <v>1500</v>
      </c>
      <c r="F6548" s="748" t="s">
        <v>17754</v>
      </c>
      <c r="G6548" s="749" t="s">
        <v>17755</v>
      </c>
      <c r="H6548" s="749" t="s">
        <v>571</v>
      </c>
      <c r="I6548" s="753" t="s">
        <v>16447</v>
      </c>
      <c r="J6548" s="752" t="s">
        <v>16447</v>
      </c>
      <c r="K6548" s="762">
        <v>0</v>
      </c>
      <c r="L6548" s="762">
        <v>12</v>
      </c>
      <c r="M6548" s="763">
        <v>20161</v>
      </c>
      <c r="N6548" s="762">
        <v>0</v>
      </c>
      <c r="O6548" s="762">
        <v>6</v>
      </c>
      <c r="P6548" s="763">
        <v>9646.5</v>
      </c>
      <c r="Q6548" s="762">
        <v>0</v>
      </c>
      <c r="R6548" s="762">
        <v>12</v>
      </c>
    </row>
    <row r="6549" spans="1:18" s="28" customFormat="1" ht="48" x14ac:dyDescent="0.2">
      <c r="A6549" s="748" t="s">
        <v>16441</v>
      </c>
      <c r="B6549" s="748" t="s">
        <v>515</v>
      </c>
      <c r="C6549" s="748" t="s">
        <v>16442</v>
      </c>
      <c r="D6549" s="749" t="s">
        <v>16443</v>
      </c>
      <c r="E6549" s="750">
        <v>2000</v>
      </c>
      <c r="F6549" s="748" t="s">
        <v>17756</v>
      </c>
      <c r="G6549" s="749" t="s">
        <v>17757</v>
      </c>
      <c r="H6549" s="754" t="s">
        <v>16521</v>
      </c>
      <c r="I6549" s="753" t="s">
        <v>16447</v>
      </c>
      <c r="J6549" s="752" t="s">
        <v>16448</v>
      </c>
      <c r="K6549" s="762">
        <v>0</v>
      </c>
      <c r="L6549" s="762">
        <v>12</v>
      </c>
      <c r="M6549" s="763">
        <v>26372.66</v>
      </c>
      <c r="N6549" s="762">
        <v>0</v>
      </c>
      <c r="O6549" s="762">
        <v>6</v>
      </c>
      <c r="P6549" s="763">
        <v>12547.34</v>
      </c>
      <c r="Q6549" s="762">
        <v>0</v>
      </c>
      <c r="R6549" s="762">
        <v>0</v>
      </c>
    </row>
    <row r="6550" spans="1:18" s="28" customFormat="1" ht="36" x14ac:dyDescent="0.2">
      <c r="A6550" s="748" t="s">
        <v>16441</v>
      </c>
      <c r="B6550" s="748" t="s">
        <v>515</v>
      </c>
      <c r="C6550" s="748" t="s">
        <v>16442</v>
      </c>
      <c r="D6550" s="749" t="s">
        <v>17758</v>
      </c>
      <c r="E6550" s="750">
        <v>14000</v>
      </c>
      <c r="F6550" s="748" t="s">
        <v>17759</v>
      </c>
      <c r="G6550" s="749" t="s">
        <v>17760</v>
      </c>
      <c r="H6550" s="754" t="s">
        <v>16516</v>
      </c>
      <c r="I6550" s="753" t="s">
        <v>520</v>
      </c>
      <c r="J6550" s="752" t="s">
        <v>528</v>
      </c>
      <c r="K6550" s="762">
        <v>1</v>
      </c>
      <c r="L6550" s="762">
        <v>7</v>
      </c>
      <c r="M6550" s="763">
        <v>103214.6</v>
      </c>
      <c r="N6550" s="762">
        <v>0</v>
      </c>
      <c r="O6550" s="762">
        <v>5</v>
      </c>
      <c r="P6550" s="763">
        <v>60280.97</v>
      </c>
      <c r="Q6550" s="762">
        <v>0</v>
      </c>
      <c r="R6550" s="762">
        <v>12</v>
      </c>
    </row>
    <row r="6551" spans="1:18" s="28" customFormat="1" ht="48" x14ac:dyDescent="0.2">
      <c r="A6551" s="748" t="s">
        <v>16441</v>
      </c>
      <c r="B6551" s="748" t="s">
        <v>515</v>
      </c>
      <c r="C6551" s="748" t="s">
        <v>16442</v>
      </c>
      <c r="D6551" s="749" t="s">
        <v>16443</v>
      </c>
      <c r="E6551" s="750">
        <v>2000</v>
      </c>
      <c r="F6551" s="748" t="s">
        <v>17761</v>
      </c>
      <c r="G6551" s="749" t="s">
        <v>17762</v>
      </c>
      <c r="H6551" s="749" t="s">
        <v>16521</v>
      </c>
      <c r="I6551" s="751" t="s">
        <v>16447</v>
      </c>
      <c r="J6551" s="752" t="s">
        <v>16448</v>
      </c>
      <c r="K6551" s="762">
        <v>0</v>
      </c>
      <c r="L6551" s="762">
        <v>12</v>
      </c>
      <c r="M6551" s="763">
        <v>26760</v>
      </c>
      <c r="N6551" s="762">
        <v>0</v>
      </c>
      <c r="O6551" s="762">
        <v>6</v>
      </c>
      <c r="P6551" s="763">
        <v>13080</v>
      </c>
      <c r="Q6551" s="762">
        <v>0</v>
      </c>
      <c r="R6551" s="762">
        <v>12</v>
      </c>
    </row>
    <row r="6552" spans="1:18" s="28" customFormat="1" ht="36" x14ac:dyDescent="0.2">
      <c r="A6552" s="748" t="s">
        <v>16441</v>
      </c>
      <c r="B6552" s="748" t="s">
        <v>515</v>
      </c>
      <c r="C6552" s="748" t="s">
        <v>16442</v>
      </c>
      <c r="D6552" s="749" t="s">
        <v>17763</v>
      </c>
      <c r="E6552" s="750">
        <v>10000</v>
      </c>
      <c r="F6552" s="748" t="s">
        <v>17764</v>
      </c>
      <c r="G6552" s="749" t="s">
        <v>17765</v>
      </c>
      <c r="H6552" s="749" t="s">
        <v>16516</v>
      </c>
      <c r="I6552" s="751" t="s">
        <v>520</v>
      </c>
      <c r="J6552" s="752" t="s">
        <v>528</v>
      </c>
      <c r="K6552" s="762">
        <v>0</v>
      </c>
      <c r="L6552" s="762">
        <v>12</v>
      </c>
      <c r="M6552" s="763">
        <v>123313.60000000002</v>
      </c>
      <c r="N6552" s="762">
        <v>0</v>
      </c>
      <c r="O6552" s="762">
        <v>6</v>
      </c>
      <c r="P6552" s="763">
        <v>61200.600000000006</v>
      </c>
      <c r="Q6552" s="762">
        <v>0</v>
      </c>
      <c r="R6552" s="762">
        <v>12</v>
      </c>
    </row>
    <row r="6553" spans="1:18" s="28" customFormat="1" ht="24" x14ac:dyDescent="0.2">
      <c r="A6553" s="748" t="s">
        <v>16441</v>
      </c>
      <c r="B6553" s="748" t="s">
        <v>515</v>
      </c>
      <c r="C6553" s="748" t="s">
        <v>16442</v>
      </c>
      <c r="D6553" s="749" t="s">
        <v>17766</v>
      </c>
      <c r="E6553" s="750">
        <v>10000</v>
      </c>
      <c r="F6553" s="748" t="s">
        <v>17767</v>
      </c>
      <c r="G6553" s="749" t="s">
        <v>17768</v>
      </c>
      <c r="H6553" s="749" t="s">
        <v>16516</v>
      </c>
      <c r="I6553" s="753" t="s">
        <v>520</v>
      </c>
      <c r="J6553" s="752" t="s">
        <v>528</v>
      </c>
      <c r="K6553" s="762">
        <v>0</v>
      </c>
      <c r="L6553" s="762">
        <v>12</v>
      </c>
      <c r="M6553" s="763">
        <v>123213.60000000002</v>
      </c>
      <c r="N6553" s="762">
        <v>0</v>
      </c>
      <c r="O6553" s="762">
        <v>6</v>
      </c>
      <c r="P6553" s="763">
        <v>61200.600000000006</v>
      </c>
      <c r="Q6553" s="762">
        <v>0</v>
      </c>
      <c r="R6553" s="762">
        <v>12</v>
      </c>
    </row>
    <row r="6554" spans="1:18" s="28" customFormat="1" ht="24" x14ac:dyDescent="0.2">
      <c r="A6554" s="748" t="s">
        <v>16441</v>
      </c>
      <c r="B6554" s="748" t="s">
        <v>515</v>
      </c>
      <c r="C6554" s="748" t="s">
        <v>16442</v>
      </c>
      <c r="D6554" s="749" t="s">
        <v>16443</v>
      </c>
      <c r="E6554" s="750">
        <v>2000</v>
      </c>
      <c r="F6554" s="748" t="s">
        <v>17769</v>
      </c>
      <c r="G6554" s="749" t="s">
        <v>17770</v>
      </c>
      <c r="H6554" s="754" t="s">
        <v>17771</v>
      </c>
      <c r="I6554" s="753" t="s">
        <v>520</v>
      </c>
      <c r="J6554" s="752" t="s">
        <v>16447</v>
      </c>
      <c r="K6554" s="762">
        <v>0</v>
      </c>
      <c r="L6554" s="762">
        <v>1</v>
      </c>
      <c r="M6554" s="763">
        <v>283.7</v>
      </c>
      <c r="N6554" s="762">
        <v>0</v>
      </c>
      <c r="O6554" s="762">
        <v>0</v>
      </c>
      <c r="P6554" s="763">
        <v>0</v>
      </c>
      <c r="Q6554" s="762">
        <v>0</v>
      </c>
      <c r="R6554" s="762">
        <v>12</v>
      </c>
    </row>
    <row r="6555" spans="1:18" s="28" customFormat="1" ht="24" x14ac:dyDescent="0.2">
      <c r="A6555" s="748" t="s">
        <v>16441</v>
      </c>
      <c r="B6555" s="748" t="s">
        <v>515</v>
      </c>
      <c r="C6555" s="748" t="s">
        <v>16442</v>
      </c>
      <c r="D6555" s="749" t="s">
        <v>16443</v>
      </c>
      <c r="E6555" s="750">
        <v>2000</v>
      </c>
      <c r="F6555" s="748" t="s">
        <v>17772</v>
      </c>
      <c r="G6555" s="749" t="s">
        <v>17773</v>
      </c>
      <c r="H6555" s="749" t="s">
        <v>17531</v>
      </c>
      <c r="I6555" s="751" t="s">
        <v>16447</v>
      </c>
      <c r="J6555" s="752" t="s">
        <v>16448</v>
      </c>
      <c r="K6555" s="762">
        <v>0</v>
      </c>
      <c r="L6555" s="762">
        <v>12</v>
      </c>
      <c r="M6555" s="763">
        <v>26760</v>
      </c>
      <c r="N6555" s="762">
        <v>0</v>
      </c>
      <c r="O6555" s="762">
        <v>6</v>
      </c>
      <c r="P6555" s="763">
        <v>13080</v>
      </c>
      <c r="Q6555" s="762">
        <v>0</v>
      </c>
      <c r="R6555" s="762">
        <v>0</v>
      </c>
    </row>
    <row r="6556" spans="1:18" s="28" customFormat="1" ht="24" x14ac:dyDescent="0.2">
      <c r="A6556" s="748" t="s">
        <v>16441</v>
      </c>
      <c r="B6556" s="748" t="s">
        <v>515</v>
      </c>
      <c r="C6556" s="748" t="s">
        <v>16442</v>
      </c>
      <c r="D6556" s="749" t="s">
        <v>17417</v>
      </c>
      <c r="E6556" s="750">
        <v>15500</v>
      </c>
      <c r="F6556" s="748" t="s">
        <v>17774</v>
      </c>
      <c r="G6556" s="749" t="s">
        <v>17775</v>
      </c>
      <c r="H6556" s="749" t="s">
        <v>16516</v>
      </c>
      <c r="I6556" s="751" t="s">
        <v>520</v>
      </c>
      <c r="J6556" s="752" t="s">
        <v>528</v>
      </c>
      <c r="K6556" s="762">
        <v>0</v>
      </c>
      <c r="L6556" s="762">
        <v>5</v>
      </c>
      <c r="M6556" s="763">
        <v>65123.87000000001</v>
      </c>
      <c r="N6556" s="762">
        <v>0</v>
      </c>
      <c r="O6556" s="762">
        <v>0</v>
      </c>
      <c r="P6556" s="763">
        <v>0</v>
      </c>
      <c r="Q6556" s="762">
        <v>0</v>
      </c>
      <c r="R6556" s="762">
        <v>12</v>
      </c>
    </row>
    <row r="6557" spans="1:18" s="28" customFormat="1" ht="24" x14ac:dyDescent="0.2">
      <c r="A6557" s="748" t="s">
        <v>16441</v>
      </c>
      <c r="B6557" s="748" t="s">
        <v>515</v>
      </c>
      <c r="C6557" s="748" t="s">
        <v>16442</v>
      </c>
      <c r="D6557" s="749" t="s">
        <v>16443</v>
      </c>
      <c r="E6557" s="750">
        <v>2000</v>
      </c>
      <c r="F6557" s="748" t="s">
        <v>17776</v>
      </c>
      <c r="G6557" s="749" t="s">
        <v>17777</v>
      </c>
      <c r="H6557" s="749" t="s">
        <v>17778</v>
      </c>
      <c r="I6557" s="753" t="s">
        <v>16447</v>
      </c>
      <c r="J6557" s="752" t="s">
        <v>16448</v>
      </c>
      <c r="K6557" s="762">
        <v>0</v>
      </c>
      <c r="L6557" s="762">
        <v>12</v>
      </c>
      <c r="M6557" s="763">
        <v>26760</v>
      </c>
      <c r="N6557" s="762">
        <v>0</v>
      </c>
      <c r="O6557" s="762">
        <v>6</v>
      </c>
      <c r="P6557" s="763">
        <v>13080</v>
      </c>
      <c r="Q6557" s="762">
        <v>0</v>
      </c>
      <c r="R6557" s="762">
        <v>12</v>
      </c>
    </row>
    <row r="6558" spans="1:18" s="28" customFormat="1" ht="48" x14ac:dyDescent="0.2">
      <c r="A6558" s="748" t="s">
        <v>16441</v>
      </c>
      <c r="B6558" s="748" t="s">
        <v>515</v>
      </c>
      <c r="C6558" s="748" t="s">
        <v>16442</v>
      </c>
      <c r="D6558" s="749" t="s">
        <v>16443</v>
      </c>
      <c r="E6558" s="750">
        <v>2000</v>
      </c>
      <c r="F6558" s="748" t="s">
        <v>17779</v>
      </c>
      <c r="G6558" s="749" t="s">
        <v>17780</v>
      </c>
      <c r="H6558" s="754" t="s">
        <v>624</v>
      </c>
      <c r="I6558" s="753" t="s">
        <v>16447</v>
      </c>
      <c r="J6558" s="752" t="s">
        <v>16448</v>
      </c>
      <c r="K6558" s="762">
        <v>1</v>
      </c>
      <c r="L6558" s="762">
        <v>7</v>
      </c>
      <c r="M6558" s="763">
        <v>16607.8</v>
      </c>
      <c r="N6558" s="762">
        <v>0</v>
      </c>
      <c r="O6558" s="762">
        <v>6</v>
      </c>
      <c r="P6558" s="763">
        <v>13079.93</v>
      </c>
      <c r="Q6558" s="762">
        <v>3</v>
      </c>
      <c r="R6558" s="762">
        <v>12</v>
      </c>
    </row>
    <row r="6559" spans="1:18" s="28" customFormat="1" ht="24" x14ac:dyDescent="0.2">
      <c r="A6559" s="748" t="s">
        <v>16441</v>
      </c>
      <c r="B6559" s="748" t="s">
        <v>515</v>
      </c>
      <c r="C6559" s="748" t="s">
        <v>16442</v>
      </c>
      <c r="D6559" s="749" t="s">
        <v>16443</v>
      </c>
      <c r="E6559" s="750">
        <v>2000</v>
      </c>
      <c r="F6559" s="748" t="s">
        <v>17781</v>
      </c>
      <c r="G6559" s="749" t="s">
        <v>17782</v>
      </c>
      <c r="H6559" s="754" t="s">
        <v>1251</v>
      </c>
      <c r="I6559" s="753" t="s">
        <v>16447</v>
      </c>
      <c r="J6559" s="752" t="s">
        <v>16448</v>
      </c>
      <c r="K6559" s="762">
        <v>0</v>
      </c>
      <c r="L6559" s="762">
        <v>12</v>
      </c>
      <c r="M6559" s="763">
        <v>26754</v>
      </c>
      <c r="N6559" s="762">
        <v>0</v>
      </c>
      <c r="O6559" s="762">
        <v>6</v>
      </c>
      <c r="P6559" s="763">
        <v>13007.33</v>
      </c>
      <c r="Q6559" s="762">
        <v>0</v>
      </c>
      <c r="R6559" s="762">
        <v>12</v>
      </c>
    </row>
    <row r="6560" spans="1:18" s="28" customFormat="1" ht="24" x14ac:dyDescent="0.2">
      <c r="A6560" s="748" t="s">
        <v>16441</v>
      </c>
      <c r="B6560" s="748" t="s">
        <v>515</v>
      </c>
      <c r="C6560" s="748" t="s">
        <v>16442</v>
      </c>
      <c r="D6560" s="749" t="s">
        <v>16443</v>
      </c>
      <c r="E6560" s="750">
        <v>2000</v>
      </c>
      <c r="F6560" s="748" t="s">
        <v>17783</v>
      </c>
      <c r="G6560" s="749" t="s">
        <v>17784</v>
      </c>
      <c r="H6560" s="749" t="s">
        <v>16459</v>
      </c>
      <c r="I6560" s="751" t="s">
        <v>520</v>
      </c>
      <c r="J6560" s="752" t="s">
        <v>686</v>
      </c>
      <c r="K6560" s="762">
        <v>0</v>
      </c>
      <c r="L6560" s="762">
        <v>12</v>
      </c>
      <c r="M6560" s="763">
        <v>26760</v>
      </c>
      <c r="N6560" s="762">
        <v>0</v>
      </c>
      <c r="O6560" s="762">
        <v>6</v>
      </c>
      <c r="P6560" s="763">
        <v>12789.33</v>
      </c>
      <c r="Q6560" s="762">
        <v>0</v>
      </c>
      <c r="R6560" s="762">
        <v>12</v>
      </c>
    </row>
    <row r="6561" spans="1:18" s="28" customFormat="1" ht="24" x14ac:dyDescent="0.2">
      <c r="A6561" s="748" t="s">
        <v>16441</v>
      </c>
      <c r="B6561" s="748" t="s">
        <v>515</v>
      </c>
      <c r="C6561" s="748" t="s">
        <v>16442</v>
      </c>
      <c r="D6561" s="749" t="s">
        <v>17030</v>
      </c>
      <c r="E6561" s="750">
        <v>3500</v>
      </c>
      <c r="F6561" s="748" t="s">
        <v>17785</v>
      </c>
      <c r="G6561" s="749" t="s">
        <v>17786</v>
      </c>
      <c r="H6561" s="749" t="s">
        <v>571</v>
      </c>
      <c r="I6561" s="751" t="s">
        <v>16447</v>
      </c>
      <c r="J6561" s="752" t="s">
        <v>16447</v>
      </c>
      <c r="K6561" s="762">
        <v>0</v>
      </c>
      <c r="L6561" s="762">
        <v>12</v>
      </c>
      <c r="M6561" s="763">
        <v>45213.600000000006</v>
      </c>
      <c r="N6561" s="762">
        <v>0</v>
      </c>
      <c r="O6561" s="762">
        <v>6</v>
      </c>
      <c r="P6561" s="763">
        <v>22200.6</v>
      </c>
      <c r="Q6561" s="762">
        <v>0</v>
      </c>
      <c r="R6561" s="762">
        <v>12</v>
      </c>
    </row>
    <row r="6562" spans="1:18" s="28" customFormat="1" ht="36" x14ac:dyDescent="0.2">
      <c r="A6562" s="748" t="s">
        <v>16441</v>
      </c>
      <c r="B6562" s="748" t="s">
        <v>515</v>
      </c>
      <c r="C6562" s="748" t="s">
        <v>16442</v>
      </c>
      <c r="D6562" s="749" t="s">
        <v>17236</v>
      </c>
      <c r="E6562" s="750">
        <v>3000</v>
      </c>
      <c r="F6562" s="748" t="s">
        <v>17787</v>
      </c>
      <c r="G6562" s="749" t="s">
        <v>17788</v>
      </c>
      <c r="H6562" s="749" t="s">
        <v>16446</v>
      </c>
      <c r="I6562" s="753" t="s">
        <v>16447</v>
      </c>
      <c r="J6562" s="752" t="s">
        <v>16448</v>
      </c>
      <c r="K6562" s="762">
        <v>0</v>
      </c>
      <c r="L6562" s="762">
        <v>12</v>
      </c>
      <c r="M6562" s="763">
        <v>39213.600000000006</v>
      </c>
      <c r="N6562" s="762">
        <v>0</v>
      </c>
      <c r="O6562" s="762">
        <v>6</v>
      </c>
      <c r="P6562" s="763">
        <v>19200.599999999999</v>
      </c>
      <c r="Q6562" s="762">
        <v>0</v>
      </c>
      <c r="R6562" s="762">
        <v>12</v>
      </c>
    </row>
    <row r="6563" spans="1:18" s="28" customFormat="1" ht="36" x14ac:dyDescent="0.2">
      <c r="A6563" s="748" t="s">
        <v>16441</v>
      </c>
      <c r="B6563" s="748" t="s">
        <v>515</v>
      </c>
      <c r="C6563" s="748" t="s">
        <v>16442</v>
      </c>
      <c r="D6563" s="749" t="s">
        <v>17789</v>
      </c>
      <c r="E6563" s="750">
        <v>10000</v>
      </c>
      <c r="F6563" s="748" t="s">
        <v>17790</v>
      </c>
      <c r="G6563" s="749" t="s">
        <v>17791</v>
      </c>
      <c r="H6563" s="754" t="s">
        <v>565</v>
      </c>
      <c r="I6563" s="753" t="s">
        <v>520</v>
      </c>
      <c r="J6563" s="752" t="s">
        <v>528</v>
      </c>
      <c r="K6563" s="762">
        <v>0</v>
      </c>
      <c r="L6563" s="762">
        <v>12</v>
      </c>
      <c r="M6563" s="763">
        <v>123513.60000000002</v>
      </c>
      <c r="N6563" s="762">
        <v>0</v>
      </c>
      <c r="O6563" s="762">
        <v>6</v>
      </c>
      <c r="P6563" s="763">
        <v>61200.600000000006</v>
      </c>
      <c r="Q6563" s="762">
        <v>0</v>
      </c>
      <c r="R6563" s="762">
        <v>12</v>
      </c>
    </row>
    <row r="6564" spans="1:18" s="28" customFormat="1" ht="24" x14ac:dyDescent="0.2">
      <c r="A6564" s="748" t="s">
        <v>16441</v>
      </c>
      <c r="B6564" s="748" t="s">
        <v>515</v>
      </c>
      <c r="C6564" s="748" t="s">
        <v>16442</v>
      </c>
      <c r="D6564" s="749" t="s">
        <v>17792</v>
      </c>
      <c r="E6564" s="750">
        <v>10000</v>
      </c>
      <c r="F6564" s="748" t="s">
        <v>17793</v>
      </c>
      <c r="G6564" s="749" t="s">
        <v>17794</v>
      </c>
      <c r="H6564" s="749" t="s">
        <v>16451</v>
      </c>
      <c r="I6564" s="751" t="s">
        <v>520</v>
      </c>
      <c r="J6564" s="752" t="s">
        <v>686</v>
      </c>
      <c r="K6564" s="762">
        <v>0</v>
      </c>
      <c r="L6564" s="762">
        <v>12</v>
      </c>
      <c r="M6564" s="763">
        <v>123213.60000000002</v>
      </c>
      <c r="N6564" s="762">
        <v>0</v>
      </c>
      <c r="O6564" s="762">
        <v>6</v>
      </c>
      <c r="P6564" s="763">
        <v>61200.600000000006</v>
      </c>
      <c r="Q6564" s="762">
        <v>0</v>
      </c>
      <c r="R6564" s="762">
        <v>12</v>
      </c>
    </row>
    <row r="6565" spans="1:18" s="28" customFormat="1" ht="48" x14ac:dyDescent="0.2">
      <c r="A6565" s="748" t="s">
        <v>16441</v>
      </c>
      <c r="B6565" s="748" t="s">
        <v>515</v>
      </c>
      <c r="C6565" s="748" t="s">
        <v>16442</v>
      </c>
      <c r="D6565" s="749" t="s">
        <v>16443</v>
      </c>
      <c r="E6565" s="750">
        <v>2000</v>
      </c>
      <c r="F6565" s="748" t="s">
        <v>17795</v>
      </c>
      <c r="G6565" s="749" t="s">
        <v>17796</v>
      </c>
      <c r="H6565" s="749" t="s">
        <v>624</v>
      </c>
      <c r="I6565" s="751" t="s">
        <v>16447</v>
      </c>
      <c r="J6565" s="752" t="s">
        <v>16448</v>
      </c>
      <c r="K6565" s="762">
        <v>1</v>
      </c>
      <c r="L6565" s="762">
        <v>4</v>
      </c>
      <c r="M6565" s="763">
        <v>8698.4700000000012</v>
      </c>
      <c r="N6565" s="762">
        <v>1</v>
      </c>
      <c r="O6565" s="762">
        <v>2</v>
      </c>
      <c r="P6565" s="763">
        <v>3778.67</v>
      </c>
      <c r="Q6565" s="762">
        <v>3</v>
      </c>
      <c r="R6565" s="762">
        <v>12</v>
      </c>
    </row>
    <row r="6566" spans="1:18" s="28" customFormat="1" ht="24" x14ac:dyDescent="0.2">
      <c r="A6566" s="748" t="s">
        <v>16441</v>
      </c>
      <c r="B6566" s="748" t="s">
        <v>515</v>
      </c>
      <c r="C6566" s="748" t="s">
        <v>16442</v>
      </c>
      <c r="D6566" s="749" t="s">
        <v>16472</v>
      </c>
      <c r="E6566" s="750">
        <v>1500</v>
      </c>
      <c r="F6566" s="748" t="s">
        <v>17797</v>
      </c>
      <c r="G6566" s="749" t="s">
        <v>17798</v>
      </c>
      <c r="H6566" s="749" t="s">
        <v>17799</v>
      </c>
      <c r="I6566" s="753" t="s">
        <v>16447</v>
      </c>
      <c r="J6566" s="752" t="s">
        <v>16448</v>
      </c>
      <c r="K6566" s="762">
        <v>0</v>
      </c>
      <c r="L6566" s="762">
        <v>12</v>
      </c>
      <c r="M6566" s="763">
        <v>20220</v>
      </c>
      <c r="N6566" s="762">
        <v>0</v>
      </c>
      <c r="O6566" s="762">
        <v>6</v>
      </c>
      <c r="P6566" s="763">
        <v>9755.5</v>
      </c>
      <c r="Q6566" s="762">
        <v>0</v>
      </c>
      <c r="R6566" s="762">
        <v>12</v>
      </c>
    </row>
    <row r="6567" spans="1:18" s="28" customFormat="1" ht="24" x14ac:dyDescent="0.2">
      <c r="A6567" s="748" t="s">
        <v>16441</v>
      </c>
      <c r="B6567" s="748" t="s">
        <v>515</v>
      </c>
      <c r="C6567" s="748" t="s">
        <v>16442</v>
      </c>
      <c r="D6567" s="749" t="s">
        <v>16443</v>
      </c>
      <c r="E6567" s="750">
        <v>2000</v>
      </c>
      <c r="F6567" s="748" t="s">
        <v>17800</v>
      </c>
      <c r="G6567" s="749" t="s">
        <v>17801</v>
      </c>
      <c r="H6567" s="754" t="s">
        <v>16860</v>
      </c>
      <c r="I6567" s="753" t="s">
        <v>520</v>
      </c>
      <c r="J6567" s="752" t="s">
        <v>528</v>
      </c>
      <c r="K6567" s="762">
        <v>0</v>
      </c>
      <c r="L6567" s="762">
        <v>12</v>
      </c>
      <c r="M6567" s="763">
        <v>26760</v>
      </c>
      <c r="N6567" s="762">
        <v>0</v>
      </c>
      <c r="O6567" s="762">
        <v>6</v>
      </c>
      <c r="P6567" s="763">
        <v>13080</v>
      </c>
      <c r="Q6567" s="762">
        <v>0</v>
      </c>
      <c r="R6567" s="762">
        <v>12</v>
      </c>
    </row>
    <row r="6568" spans="1:18" s="28" customFormat="1" ht="24" x14ac:dyDescent="0.2">
      <c r="A6568" s="748" t="s">
        <v>16441</v>
      </c>
      <c r="B6568" s="748" t="s">
        <v>515</v>
      </c>
      <c r="C6568" s="748" t="s">
        <v>16442</v>
      </c>
      <c r="D6568" s="749" t="s">
        <v>16443</v>
      </c>
      <c r="E6568" s="750">
        <v>2000</v>
      </c>
      <c r="F6568" s="748" t="s">
        <v>17802</v>
      </c>
      <c r="G6568" s="749" t="s">
        <v>17803</v>
      </c>
      <c r="H6568" s="754" t="s">
        <v>16451</v>
      </c>
      <c r="I6568" s="753" t="s">
        <v>520</v>
      </c>
      <c r="J6568" s="752" t="s">
        <v>686</v>
      </c>
      <c r="K6568" s="762">
        <v>0</v>
      </c>
      <c r="L6568" s="762">
        <v>12</v>
      </c>
      <c r="M6568" s="763">
        <v>26687.33</v>
      </c>
      <c r="N6568" s="762">
        <v>0</v>
      </c>
      <c r="O6568" s="762">
        <v>6</v>
      </c>
      <c r="P6568" s="763">
        <v>13007.33</v>
      </c>
      <c r="Q6568" s="762">
        <v>0</v>
      </c>
      <c r="R6568" s="762">
        <v>12</v>
      </c>
    </row>
    <row r="6569" spans="1:18" s="28" customFormat="1" ht="24" x14ac:dyDescent="0.2">
      <c r="A6569" s="748" t="s">
        <v>16441</v>
      </c>
      <c r="B6569" s="748" t="s">
        <v>515</v>
      </c>
      <c r="C6569" s="748" t="s">
        <v>16442</v>
      </c>
      <c r="D6569" s="749" t="s">
        <v>16443</v>
      </c>
      <c r="E6569" s="750">
        <v>2000</v>
      </c>
      <c r="F6569" s="748" t="s">
        <v>17804</v>
      </c>
      <c r="G6569" s="749" t="s">
        <v>17805</v>
      </c>
      <c r="H6569" s="749" t="s">
        <v>16508</v>
      </c>
      <c r="I6569" s="751" t="s">
        <v>16447</v>
      </c>
      <c r="J6569" s="752" t="s">
        <v>16448</v>
      </c>
      <c r="K6569" s="762">
        <v>0</v>
      </c>
      <c r="L6569" s="762">
        <v>12</v>
      </c>
      <c r="M6569" s="763">
        <v>26760</v>
      </c>
      <c r="N6569" s="762">
        <v>0</v>
      </c>
      <c r="O6569" s="762">
        <v>6</v>
      </c>
      <c r="P6569" s="763">
        <v>12026.98</v>
      </c>
      <c r="Q6569" s="762">
        <v>0</v>
      </c>
      <c r="R6569" s="762">
        <v>12</v>
      </c>
    </row>
    <row r="6570" spans="1:18" s="28" customFormat="1" ht="24" x14ac:dyDescent="0.2">
      <c r="A6570" s="748" t="s">
        <v>16441</v>
      </c>
      <c r="B6570" s="748" t="s">
        <v>515</v>
      </c>
      <c r="C6570" s="748" t="s">
        <v>16442</v>
      </c>
      <c r="D6570" s="749" t="s">
        <v>16443</v>
      </c>
      <c r="E6570" s="750">
        <v>2000</v>
      </c>
      <c r="F6570" s="748" t="s">
        <v>17806</v>
      </c>
      <c r="G6570" s="749" t="s">
        <v>17807</v>
      </c>
      <c r="H6570" s="749" t="s">
        <v>17799</v>
      </c>
      <c r="I6570" s="751" t="s">
        <v>16447</v>
      </c>
      <c r="J6570" s="752" t="s">
        <v>16448</v>
      </c>
      <c r="K6570" s="762">
        <v>0</v>
      </c>
      <c r="L6570" s="762">
        <v>12</v>
      </c>
      <c r="M6570" s="763">
        <v>26754</v>
      </c>
      <c r="N6570" s="762">
        <v>0</v>
      </c>
      <c r="O6570" s="762">
        <v>6</v>
      </c>
      <c r="P6570" s="763">
        <v>13080</v>
      </c>
      <c r="Q6570" s="762">
        <v>0</v>
      </c>
      <c r="R6570" s="762">
        <v>12</v>
      </c>
    </row>
    <row r="6571" spans="1:18" s="28" customFormat="1" ht="48" x14ac:dyDescent="0.2">
      <c r="A6571" s="748" t="s">
        <v>16441</v>
      </c>
      <c r="B6571" s="748" t="s">
        <v>515</v>
      </c>
      <c r="C6571" s="748" t="s">
        <v>16442</v>
      </c>
      <c r="D6571" s="749" t="s">
        <v>16888</v>
      </c>
      <c r="E6571" s="750">
        <v>4000</v>
      </c>
      <c r="F6571" s="748" t="s">
        <v>17808</v>
      </c>
      <c r="G6571" s="749" t="s">
        <v>17809</v>
      </c>
      <c r="H6571" s="749" t="s">
        <v>624</v>
      </c>
      <c r="I6571" s="753" t="s">
        <v>16447</v>
      </c>
      <c r="J6571" s="752" t="s">
        <v>16448</v>
      </c>
      <c r="K6571" s="762">
        <v>0</v>
      </c>
      <c r="L6571" s="762">
        <v>12</v>
      </c>
      <c r="M6571" s="763">
        <v>51413.600000000013</v>
      </c>
      <c r="N6571" s="762">
        <v>0</v>
      </c>
      <c r="O6571" s="762">
        <v>6</v>
      </c>
      <c r="P6571" s="763">
        <v>25200.6</v>
      </c>
      <c r="Q6571" s="762">
        <v>0</v>
      </c>
      <c r="R6571" s="762">
        <v>12</v>
      </c>
    </row>
    <row r="6572" spans="1:18" s="28" customFormat="1" ht="24" x14ac:dyDescent="0.2">
      <c r="A6572" s="748" t="s">
        <v>16441</v>
      </c>
      <c r="B6572" s="748" t="s">
        <v>515</v>
      </c>
      <c r="C6572" s="748" t="s">
        <v>16442</v>
      </c>
      <c r="D6572" s="749" t="s">
        <v>17810</v>
      </c>
      <c r="E6572" s="750">
        <v>2500</v>
      </c>
      <c r="F6572" s="748" t="s">
        <v>17811</v>
      </c>
      <c r="G6572" s="749" t="s">
        <v>17812</v>
      </c>
      <c r="H6572" s="754" t="s">
        <v>16451</v>
      </c>
      <c r="I6572" s="753" t="s">
        <v>520</v>
      </c>
      <c r="J6572" s="752" t="s">
        <v>686</v>
      </c>
      <c r="K6572" s="762">
        <v>0</v>
      </c>
      <c r="L6572" s="762">
        <v>12</v>
      </c>
      <c r="M6572" s="763">
        <v>33213.599999999999</v>
      </c>
      <c r="N6572" s="762">
        <v>0</v>
      </c>
      <c r="O6572" s="762">
        <v>6</v>
      </c>
      <c r="P6572" s="763">
        <v>16195.2</v>
      </c>
      <c r="Q6572" s="762">
        <v>0</v>
      </c>
      <c r="R6572" s="762">
        <v>12</v>
      </c>
    </row>
    <row r="6573" spans="1:18" s="28" customFormat="1" ht="24" x14ac:dyDescent="0.2">
      <c r="A6573" s="748" t="s">
        <v>16441</v>
      </c>
      <c r="B6573" s="748" t="s">
        <v>515</v>
      </c>
      <c r="C6573" s="748" t="s">
        <v>16442</v>
      </c>
      <c r="D6573" s="749" t="s">
        <v>16443</v>
      </c>
      <c r="E6573" s="750">
        <v>2000</v>
      </c>
      <c r="F6573" s="748" t="s">
        <v>17813</v>
      </c>
      <c r="G6573" s="749" t="s">
        <v>17814</v>
      </c>
      <c r="H6573" s="749" t="s">
        <v>1569</v>
      </c>
      <c r="I6573" s="751" t="s">
        <v>16447</v>
      </c>
      <c r="J6573" s="752" t="s">
        <v>16448</v>
      </c>
      <c r="K6573" s="762">
        <v>1</v>
      </c>
      <c r="L6573" s="762">
        <v>4</v>
      </c>
      <c r="M6573" s="763">
        <v>8698.4700000000012</v>
      </c>
      <c r="N6573" s="762">
        <v>1</v>
      </c>
      <c r="O6573" s="762">
        <v>2</v>
      </c>
      <c r="P6573" s="763">
        <v>2805.58</v>
      </c>
      <c r="Q6573" s="762">
        <v>3</v>
      </c>
      <c r="R6573" s="762">
        <v>12</v>
      </c>
    </row>
    <row r="6574" spans="1:18" s="28" customFormat="1" ht="36" x14ac:dyDescent="0.2">
      <c r="A6574" s="748" t="s">
        <v>16441</v>
      </c>
      <c r="B6574" s="748" t="s">
        <v>515</v>
      </c>
      <c r="C6574" s="748" t="s">
        <v>16442</v>
      </c>
      <c r="D6574" s="749" t="s">
        <v>16443</v>
      </c>
      <c r="E6574" s="750">
        <v>2000</v>
      </c>
      <c r="F6574" s="748" t="s">
        <v>17815</v>
      </c>
      <c r="G6574" s="749" t="s">
        <v>17816</v>
      </c>
      <c r="H6574" s="749" t="s">
        <v>2604</v>
      </c>
      <c r="I6574" s="751" t="s">
        <v>16447</v>
      </c>
      <c r="J6574" s="752" t="s">
        <v>16448</v>
      </c>
      <c r="K6574" s="762">
        <v>0</v>
      </c>
      <c r="L6574" s="762">
        <v>12</v>
      </c>
      <c r="M6574" s="763">
        <v>26760</v>
      </c>
      <c r="N6574" s="762">
        <v>0</v>
      </c>
      <c r="O6574" s="762">
        <v>6</v>
      </c>
      <c r="P6574" s="763">
        <v>13065.25</v>
      </c>
      <c r="Q6574" s="762">
        <v>0</v>
      </c>
      <c r="R6574" s="762">
        <v>12</v>
      </c>
    </row>
    <row r="6575" spans="1:18" s="28" customFormat="1" ht="24" x14ac:dyDescent="0.2">
      <c r="A6575" s="748" t="s">
        <v>16441</v>
      </c>
      <c r="B6575" s="748" t="s">
        <v>515</v>
      </c>
      <c r="C6575" s="748" t="s">
        <v>16442</v>
      </c>
      <c r="D6575" s="749" t="s">
        <v>16921</v>
      </c>
      <c r="E6575" s="750">
        <v>15500</v>
      </c>
      <c r="F6575" s="748" t="s">
        <v>17817</v>
      </c>
      <c r="G6575" s="749" t="s">
        <v>17818</v>
      </c>
      <c r="H6575" s="749" t="s">
        <v>16451</v>
      </c>
      <c r="I6575" s="753" t="s">
        <v>520</v>
      </c>
      <c r="J6575" s="752" t="s">
        <v>686</v>
      </c>
      <c r="K6575" s="762">
        <v>1</v>
      </c>
      <c r="L6575" s="762">
        <v>4</v>
      </c>
      <c r="M6575" s="763">
        <v>62651.19999999999</v>
      </c>
      <c r="N6575" s="762">
        <v>0</v>
      </c>
      <c r="O6575" s="762">
        <v>6</v>
      </c>
      <c r="P6575" s="763">
        <v>94200.6</v>
      </c>
      <c r="Q6575" s="762">
        <v>0</v>
      </c>
      <c r="R6575" s="762">
        <v>12</v>
      </c>
    </row>
    <row r="6576" spans="1:18" s="28" customFormat="1" ht="36" x14ac:dyDescent="0.2">
      <c r="A6576" s="748" t="s">
        <v>16441</v>
      </c>
      <c r="B6576" s="748" t="s">
        <v>515</v>
      </c>
      <c r="C6576" s="748" t="s">
        <v>16442</v>
      </c>
      <c r="D6576" s="749" t="s">
        <v>16443</v>
      </c>
      <c r="E6576" s="750">
        <v>2000</v>
      </c>
      <c r="F6576" s="748" t="s">
        <v>17819</v>
      </c>
      <c r="G6576" s="749" t="s">
        <v>17820</v>
      </c>
      <c r="H6576" s="754" t="s">
        <v>16462</v>
      </c>
      <c r="I6576" s="753" t="s">
        <v>16447</v>
      </c>
      <c r="J6576" s="752" t="s">
        <v>16447</v>
      </c>
      <c r="K6576" s="762">
        <v>0</v>
      </c>
      <c r="L6576" s="762">
        <v>12</v>
      </c>
      <c r="M6576" s="763">
        <v>26687.33</v>
      </c>
      <c r="N6576" s="762">
        <v>0</v>
      </c>
      <c r="O6576" s="762">
        <v>6</v>
      </c>
      <c r="P6576" s="763">
        <v>13080</v>
      </c>
      <c r="Q6576" s="762">
        <v>0</v>
      </c>
      <c r="R6576" s="762">
        <v>12</v>
      </c>
    </row>
    <row r="6577" spans="1:18" s="28" customFormat="1" ht="24" x14ac:dyDescent="0.2">
      <c r="A6577" s="748" t="s">
        <v>16441</v>
      </c>
      <c r="B6577" s="748" t="s">
        <v>515</v>
      </c>
      <c r="C6577" s="748" t="s">
        <v>16442</v>
      </c>
      <c r="D6577" s="749" t="s">
        <v>558</v>
      </c>
      <c r="E6577" s="750">
        <v>4500</v>
      </c>
      <c r="F6577" s="748" t="s">
        <v>17821</v>
      </c>
      <c r="G6577" s="749" t="s">
        <v>17822</v>
      </c>
      <c r="H6577" s="754" t="s">
        <v>16451</v>
      </c>
      <c r="I6577" s="753" t="s">
        <v>520</v>
      </c>
      <c r="J6577" s="752" t="s">
        <v>686</v>
      </c>
      <c r="K6577" s="762">
        <v>0</v>
      </c>
      <c r="L6577" s="762">
        <v>12</v>
      </c>
      <c r="M6577" s="763">
        <v>57213.600000000013</v>
      </c>
      <c r="N6577" s="762">
        <v>0</v>
      </c>
      <c r="O6577" s="762">
        <v>6</v>
      </c>
      <c r="P6577" s="763">
        <v>28200.660000000003</v>
      </c>
      <c r="Q6577" s="762">
        <v>0</v>
      </c>
      <c r="R6577" s="762">
        <v>12</v>
      </c>
    </row>
    <row r="6578" spans="1:18" s="28" customFormat="1" ht="48" x14ac:dyDescent="0.2">
      <c r="A6578" s="748" t="s">
        <v>16441</v>
      </c>
      <c r="B6578" s="748" t="s">
        <v>515</v>
      </c>
      <c r="C6578" s="748" t="s">
        <v>16442</v>
      </c>
      <c r="D6578" s="749" t="s">
        <v>16443</v>
      </c>
      <c r="E6578" s="750">
        <v>2000</v>
      </c>
      <c r="F6578" s="748" t="s">
        <v>17823</v>
      </c>
      <c r="G6578" s="749" t="s">
        <v>17824</v>
      </c>
      <c r="H6578" s="749" t="s">
        <v>16521</v>
      </c>
      <c r="I6578" s="751" t="s">
        <v>16447</v>
      </c>
      <c r="J6578" s="752" t="s">
        <v>16448</v>
      </c>
      <c r="K6578" s="762">
        <v>0</v>
      </c>
      <c r="L6578" s="762">
        <v>12</v>
      </c>
      <c r="M6578" s="763">
        <v>26760</v>
      </c>
      <c r="N6578" s="762">
        <v>0</v>
      </c>
      <c r="O6578" s="762">
        <v>6</v>
      </c>
      <c r="P6578" s="763">
        <v>13080</v>
      </c>
      <c r="Q6578" s="762">
        <v>0</v>
      </c>
      <c r="R6578" s="762">
        <v>12</v>
      </c>
    </row>
    <row r="6579" spans="1:18" s="28" customFormat="1" ht="36" x14ac:dyDescent="0.2">
      <c r="A6579" s="748" t="s">
        <v>16441</v>
      </c>
      <c r="B6579" s="748" t="s">
        <v>515</v>
      </c>
      <c r="C6579" s="748" t="s">
        <v>16442</v>
      </c>
      <c r="D6579" s="749" t="s">
        <v>16443</v>
      </c>
      <c r="E6579" s="750">
        <v>2000</v>
      </c>
      <c r="F6579" s="748" t="s">
        <v>17825</v>
      </c>
      <c r="G6579" s="749" t="s">
        <v>17826</v>
      </c>
      <c r="H6579" s="749" t="s">
        <v>2604</v>
      </c>
      <c r="I6579" s="751" t="s">
        <v>16447</v>
      </c>
      <c r="J6579" s="752" t="s">
        <v>16448</v>
      </c>
      <c r="K6579" s="762">
        <v>0</v>
      </c>
      <c r="L6579" s="762">
        <v>12</v>
      </c>
      <c r="M6579" s="763">
        <v>26760</v>
      </c>
      <c r="N6579" s="762">
        <v>0</v>
      </c>
      <c r="O6579" s="762">
        <v>6</v>
      </c>
      <c r="P6579" s="763">
        <v>13007.33</v>
      </c>
      <c r="Q6579" s="762">
        <v>0</v>
      </c>
      <c r="R6579" s="762">
        <v>12</v>
      </c>
    </row>
    <row r="6580" spans="1:18" s="28" customFormat="1" ht="24" x14ac:dyDescent="0.2">
      <c r="A6580" s="748" t="s">
        <v>16441</v>
      </c>
      <c r="B6580" s="748" t="s">
        <v>515</v>
      </c>
      <c r="C6580" s="748" t="s">
        <v>16442</v>
      </c>
      <c r="D6580" s="749" t="s">
        <v>16443</v>
      </c>
      <c r="E6580" s="750">
        <v>2000</v>
      </c>
      <c r="F6580" s="748" t="s">
        <v>17827</v>
      </c>
      <c r="G6580" s="749" t="s">
        <v>17828</v>
      </c>
      <c r="H6580" s="754" t="s">
        <v>17002</v>
      </c>
      <c r="I6580" s="753" t="s">
        <v>16905</v>
      </c>
      <c r="J6580" s="752" t="s">
        <v>528</v>
      </c>
      <c r="K6580" s="762">
        <v>0</v>
      </c>
      <c r="L6580" s="762">
        <v>12</v>
      </c>
      <c r="M6580" s="763">
        <v>26681.33</v>
      </c>
      <c r="N6580" s="762">
        <v>0</v>
      </c>
      <c r="O6580" s="762">
        <v>6</v>
      </c>
      <c r="P6580" s="763">
        <v>13080</v>
      </c>
      <c r="Q6580" s="762">
        <v>0</v>
      </c>
      <c r="R6580" s="762">
        <v>12</v>
      </c>
    </row>
    <row r="6581" spans="1:18" s="28" customFormat="1" ht="36" x14ac:dyDescent="0.2">
      <c r="A6581" s="748" t="s">
        <v>16441</v>
      </c>
      <c r="B6581" s="748" t="s">
        <v>515</v>
      </c>
      <c r="C6581" s="748" t="s">
        <v>16442</v>
      </c>
      <c r="D6581" s="749" t="s">
        <v>16443</v>
      </c>
      <c r="E6581" s="750">
        <v>2000</v>
      </c>
      <c r="F6581" s="748" t="s">
        <v>17829</v>
      </c>
      <c r="G6581" s="749" t="s">
        <v>17830</v>
      </c>
      <c r="H6581" s="754" t="s">
        <v>1152</v>
      </c>
      <c r="I6581" s="753" t="s">
        <v>520</v>
      </c>
      <c r="J6581" s="752" t="s">
        <v>16447</v>
      </c>
      <c r="K6581" s="762">
        <v>0</v>
      </c>
      <c r="L6581" s="762">
        <v>2</v>
      </c>
      <c r="M6581" s="763">
        <v>4360</v>
      </c>
      <c r="N6581" s="762">
        <v>0</v>
      </c>
      <c r="O6581" s="762">
        <v>0</v>
      </c>
      <c r="P6581" s="763">
        <v>0</v>
      </c>
      <c r="Q6581" s="762">
        <v>0</v>
      </c>
      <c r="R6581" s="762">
        <v>12</v>
      </c>
    </row>
    <row r="6582" spans="1:18" s="28" customFormat="1" ht="24" x14ac:dyDescent="0.2">
      <c r="A6582" s="748" t="s">
        <v>16441</v>
      </c>
      <c r="B6582" s="748" t="s">
        <v>515</v>
      </c>
      <c r="C6582" s="748" t="s">
        <v>16442</v>
      </c>
      <c r="D6582" s="749" t="s">
        <v>16443</v>
      </c>
      <c r="E6582" s="750">
        <v>2000</v>
      </c>
      <c r="F6582" s="748" t="s">
        <v>17831</v>
      </c>
      <c r="G6582" s="749" t="s">
        <v>17832</v>
      </c>
      <c r="H6582" s="749" t="s">
        <v>16904</v>
      </c>
      <c r="I6582" s="753" t="s">
        <v>16905</v>
      </c>
      <c r="J6582" s="752" t="s">
        <v>528</v>
      </c>
      <c r="K6582" s="762">
        <v>0</v>
      </c>
      <c r="L6582" s="762">
        <v>12</v>
      </c>
      <c r="M6582" s="763">
        <v>26760</v>
      </c>
      <c r="N6582" s="762">
        <v>0</v>
      </c>
      <c r="O6582" s="762">
        <v>6</v>
      </c>
      <c r="P6582" s="763">
        <v>13080</v>
      </c>
      <c r="Q6582" s="762">
        <v>0</v>
      </c>
      <c r="R6582" s="762">
        <v>12</v>
      </c>
    </row>
    <row r="6583" spans="1:18" s="28" customFormat="1" ht="24" x14ac:dyDescent="0.2">
      <c r="A6583" s="748" t="s">
        <v>16441</v>
      </c>
      <c r="B6583" s="748" t="s">
        <v>515</v>
      </c>
      <c r="C6583" s="748" t="s">
        <v>16442</v>
      </c>
      <c r="D6583" s="749" t="s">
        <v>2493</v>
      </c>
      <c r="E6583" s="750">
        <v>7000</v>
      </c>
      <c r="F6583" s="748" t="s">
        <v>17833</v>
      </c>
      <c r="G6583" s="749" t="s">
        <v>17834</v>
      </c>
      <c r="H6583" s="749" t="s">
        <v>16516</v>
      </c>
      <c r="I6583" s="751" t="s">
        <v>520</v>
      </c>
      <c r="J6583" s="752" t="s">
        <v>528</v>
      </c>
      <c r="K6583" s="762">
        <v>0</v>
      </c>
      <c r="L6583" s="762">
        <v>12</v>
      </c>
      <c r="M6583" s="763">
        <v>87213.60000000002</v>
      </c>
      <c r="N6583" s="762">
        <v>0</v>
      </c>
      <c r="O6583" s="762">
        <v>6</v>
      </c>
      <c r="P6583" s="763">
        <v>43200.600000000006</v>
      </c>
      <c r="Q6583" s="762">
        <v>0</v>
      </c>
      <c r="R6583" s="762">
        <v>12</v>
      </c>
    </row>
    <row r="6584" spans="1:18" s="28" customFormat="1" ht="24" x14ac:dyDescent="0.2">
      <c r="A6584" s="748" t="s">
        <v>16441</v>
      </c>
      <c r="B6584" s="748" t="s">
        <v>515</v>
      </c>
      <c r="C6584" s="748" t="s">
        <v>16442</v>
      </c>
      <c r="D6584" s="749" t="s">
        <v>17835</v>
      </c>
      <c r="E6584" s="750">
        <v>3800</v>
      </c>
      <c r="F6584" s="748" t="s">
        <v>17836</v>
      </c>
      <c r="G6584" s="749" t="s">
        <v>17837</v>
      </c>
      <c r="H6584" s="749" t="s">
        <v>16451</v>
      </c>
      <c r="I6584" s="753" t="s">
        <v>520</v>
      </c>
      <c r="J6584" s="752" t="s">
        <v>686</v>
      </c>
      <c r="K6584" s="762">
        <v>0</v>
      </c>
      <c r="L6584" s="762">
        <v>12</v>
      </c>
      <c r="M6584" s="763">
        <v>48813.600000000006</v>
      </c>
      <c r="N6584" s="762">
        <v>0</v>
      </c>
      <c r="O6584" s="762">
        <v>6</v>
      </c>
      <c r="P6584" s="763">
        <v>24000.6</v>
      </c>
      <c r="Q6584" s="762">
        <v>0</v>
      </c>
      <c r="R6584" s="762">
        <v>12</v>
      </c>
    </row>
    <row r="6585" spans="1:18" s="28" customFormat="1" ht="24" x14ac:dyDescent="0.2">
      <c r="A6585" s="748" t="s">
        <v>16441</v>
      </c>
      <c r="B6585" s="748" t="s">
        <v>515</v>
      </c>
      <c r="C6585" s="748" t="s">
        <v>16442</v>
      </c>
      <c r="D6585" s="749" t="s">
        <v>16443</v>
      </c>
      <c r="E6585" s="750">
        <v>2000</v>
      </c>
      <c r="F6585" s="748" t="s">
        <v>17838</v>
      </c>
      <c r="G6585" s="749" t="s">
        <v>17839</v>
      </c>
      <c r="H6585" s="754" t="s">
        <v>16451</v>
      </c>
      <c r="I6585" s="753" t="s">
        <v>520</v>
      </c>
      <c r="J6585" s="752" t="s">
        <v>686</v>
      </c>
      <c r="K6585" s="762">
        <v>0</v>
      </c>
      <c r="L6585" s="762">
        <v>12</v>
      </c>
      <c r="M6585" s="763">
        <v>26523.989999999998</v>
      </c>
      <c r="N6585" s="762">
        <v>0</v>
      </c>
      <c r="O6585" s="762">
        <v>6</v>
      </c>
      <c r="P6585" s="763">
        <v>12637.99</v>
      </c>
      <c r="Q6585" s="762">
        <v>0</v>
      </c>
      <c r="R6585" s="762">
        <v>12</v>
      </c>
    </row>
    <row r="6586" spans="1:18" s="28" customFormat="1" ht="24" x14ac:dyDescent="0.2">
      <c r="A6586" s="748" t="s">
        <v>16441</v>
      </c>
      <c r="B6586" s="748" t="s">
        <v>515</v>
      </c>
      <c r="C6586" s="748" t="s">
        <v>16442</v>
      </c>
      <c r="D6586" s="749" t="s">
        <v>16443</v>
      </c>
      <c r="E6586" s="750">
        <v>2000</v>
      </c>
      <c r="F6586" s="748" t="s">
        <v>17840</v>
      </c>
      <c r="G6586" s="749" t="s">
        <v>17841</v>
      </c>
      <c r="H6586" s="754" t="s">
        <v>571</v>
      </c>
      <c r="I6586" s="753" t="s">
        <v>16447</v>
      </c>
      <c r="J6586" s="752" t="s">
        <v>16447</v>
      </c>
      <c r="K6586" s="762">
        <v>0</v>
      </c>
      <c r="L6586" s="762">
        <v>12</v>
      </c>
      <c r="M6586" s="763">
        <v>26669.33</v>
      </c>
      <c r="N6586" s="762">
        <v>0</v>
      </c>
      <c r="O6586" s="762">
        <v>6</v>
      </c>
      <c r="P6586" s="763">
        <v>12862</v>
      </c>
      <c r="Q6586" s="762">
        <v>0</v>
      </c>
      <c r="R6586" s="762">
        <v>12</v>
      </c>
    </row>
    <row r="6587" spans="1:18" s="28" customFormat="1" ht="36" x14ac:dyDescent="0.2">
      <c r="A6587" s="748" t="s">
        <v>16441</v>
      </c>
      <c r="B6587" s="748" t="s">
        <v>515</v>
      </c>
      <c r="C6587" s="748" t="s">
        <v>16442</v>
      </c>
      <c r="D6587" s="749" t="s">
        <v>948</v>
      </c>
      <c r="E6587" s="750">
        <v>4000</v>
      </c>
      <c r="F6587" s="748" t="s">
        <v>17842</v>
      </c>
      <c r="G6587" s="749" t="s">
        <v>17843</v>
      </c>
      <c r="H6587" s="749" t="s">
        <v>16462</v>
      </c>
      <c r="I6587" s="751" t="s">
        <v>16447</v>
      </c>
      <c r="J6587" s="752" t="s">
        <v>16447</v>
      </c>
      <c r="K6587" s="762">
        <v>0</v>
      </c>
      <c r="L6587" s="762">
        <v>12</v>
      </c>
      <c r="M6587" s="763">
        <v>51213.600000000013</v>
      </c>
      <c r="N6587" s="762">
        <v>0</v>
      </c>
      <c r="O6587" s="762">
        <v>6</v>
      </c>
      <c r="P6587" s="763">
        <v>25200.6</v>
      </c>
      <c r="Q6587" s="762">
        <v>0</v>
      </c>
      <c r="R6587" s="762">
        <v>12</v>
      </c>
    </row>
    <row r="6588" spans="1:18" s="28" customFormat="1" ht="36" x14ac:dyDescent="0.2">
      <c r="A6588" s="748" t="s">
        <v>16441</v>
      </c>
      <c r="B6588" s="748" t="s">
        <v>515</v>
      </c>
      <c r="C6588" s="748" t="s">
        <v>16442</v>
      </c>
      <c r="D6588" s="749" t="s">
        <v>17844</v>
      </c>
      <c r="E6588" s="750">
        <v>5500</v>
      </c>
      <c r="F6588" s="748" t="s">
        <v>17845</v>
      </c>
      <c r="G6588" s="749" t="s">
        <v>17846</v>
      </c>
      <c r="H6588" s="749" t="s">
        <v>646</v>
      </c>
      <c r="I6588" s="751" t="s">
        <v>16447</v>
      </c>
      <c r="J6588" s="752" t="s">
        <v>16448</v>
      </c>
      <c r="K6588" s="762">
        <v>0</v>
      </c>
      <c r="L6588" s="762">
        <v>12</v>
      </c>
      <c r="M6588" s="763">
        <v>69213.60000000002</v>
      </c>
      <c r="N6588" s="762">
        <v>0</v>
      </c>
      <c r="O6588" s="762">
        <v>6</v>
      </c>
      <c r="P6588" s="763">
        <v>34200.6</v>
      </c>
      <c r="Q6588" s="762">
        <v>0</v>
      </c>
      <c r="R6588" s="762">
        <v>12</v>
      </c>
    </row>
    <row r="6589" spans="1:18" s="28" customFormat="1" ht="48" x14ac:dyDescent="0.2">
      <c r="A6589" s="748" t="s">
        <v>16441</v>
      </c>
      <c r="B6589" s="748" t="s">
        <v>515</v>
      </c>
      <c r="C6589" s="748" t="s">
        <v>16442</v>
      </c>
      <c r="D6589" s="749" t="s">
        <v>16443</v>
      </c>
      <c r="E6589" s="750">
        <v>2000</v>
      </c>
      <c r="F6589" s="748" t="s">
        <v>17847</v>
      </c>
      <c r="G6589" s="749" t="s">
        <v>17848</v>
      </c>
      <c r="H6589" s="749" t="s">
        <v>624</v>
      </c>
      <c r="I6589" s="753" t="s">
        <v>16447</v>
      </c>
      <c r="J6589" s="752" t="s">
        <v>16448</v>
      </c>
      <c r="K6589" s="762">
        <v>0</v>
      </c>
      <c r="L6589" s="762">
        <v>11</v>
      </c>
      <c r="M6589" s="763">
        <v>22250.37</v>
      </c>
      <c r="N6589" s="762">
        <v>0</v>
      </c>
      <c r="O6589" s="762">
        <v>0</v>
      </c>
      <c r="P6589" s="763">
        <v>0</v>
      </c>
      <c r="Q6589" s="762">
        <v>0</v>
      </c>
      <c r="R6589" s="762">
        <v>12</v>
      </c>
    </row>
    <row r="6590" spans="1:18" s="28" customFormat="1" ht="24" x14ac:dyDescent="0.2">
      <c r="A6590" s="748" t="s">
        <v>16441</v>
      </c>
      <c r="B6590" s="748" t="s">
        <v>515</v>
      </c>
      <c r="C6590" s="748" t="s">
        <v>16442</v>
      </c>
      <c r="D6590" s="749" t="s">
        <v>16443</v>
      </c>
      <c r="E6590" s="750">
        <v>2000</v>
      </c>
      <c r="F6590" s="748" t="s">
        <v>17849</v>
      </c>
      <c r="G6590" s="749" t="s">
        <v>17850</v>
      </c>
      <c r="H6590" s="754" t="s">
        <v>16451</v>
      </c>
      <c r="I6590" s="753" t="s">
        <v>520</v>
      </c>
      <c r="J6590" s="752" t="s">
        <v>686</v>
      </c>
      <c r="K6590" s="762">
        <v>0</v>
      </c>
      <c r="L6590" s="762">
        <v>12</v>
      </c>
      <c r="M6590" s="763">
        <v>26760</v>
      </c>
      <c r="N6590" s="762">
        <v>0</v>
      </c>
      <c r="O6590" s="762">
        <v>6</v>
      </c>
      <c r="P6590" s="763">
        <v>13080</v>
      </c>
      <c r="Q6590" s="762">
        <v>0</v>
      </c>
      <c r="R6590" s="762">
        <v>12</v>
      </c>
    </row>
    <row r="6591" spans="1:18" s="28" customFormat="1" ht="24" x14ac:dyDescent="0.2">
      <c r="A6591" s="748" t="s">
        <v>16441</v>
      </c>
      <c r="B6591" s="748" t="s">
        <v>515</v>
      </c>
      <c r="C6591" s="748" t="s">
        <v>16442</v>
      </c>
      <c r="D6591" s="749" t="s">
        <v>16443</v>
      </c>
      <c r="E6591" s="750">
        <v>2000</v>
      </c>
      <c r="F6591" s="748" t="s">
        <v>17851</v>
      </c>
      <c r="G6591" s="749" t="s">
        <v>17852</v>
      </c>
      <c r="H6591" s="749" t="s">
        <v>17853</v>
      </c>
      <c r="I6591" s="751" t="s">
        <v>520</v>
      </c>
      <c r="J6591" s="752" t="s">
        <v>528</v>
      </c>
      <c r="K6591" s="762">
        <v>0</v>
      </c>
      <c r="L6591" s="762">
        <v>12</v>
      </c>
      <c r="M6591" s="763">
        <v>26614.66</v>
      </c>
      <c r="N6591" s="762">
        <v>0</v>
      </c>
      <c r="O6591" s="762">
        <v>6</v>
      </c>
      <c r="P6591" s="763">
        <v>12934.66</v>
      </c>
      <c r="Q6591" s="762">
        <v>0</v>
      </c>
      <c r="R6591" s="762">
        <v>12</v>
      </c>
    </row>
    <row r="6592" spans="1:18" s="28" customFormat="1" ht="24" x14ac:dyDescent="0.2">
      <c r="A6592" s="748" t="s">
        <v>16441</v>
      </c>
      <c r="B6592" s="748" t="s">
        <v>515</v>
      </c>
      <c r="C6592" s="748" t="s">
        <v>16442</v>
      </c>
      <c r="D6592" s="749" t="s">
        <v>17854</v>
      </c>
      <c r="E6592" s="750">
        <v>4500</v>
      </c>
      <c r="F6592" s="748" t="s">
        <v>17855</v>
      </c>
      <c r="G6592" s="749" t="s">
        <v>17856</v>
      </c>
      <c r="H6592" s="749" t="s">
        <v>16641</v>
      </c>
      <c r="I6592" s="751" t="s">
        <v>520</v>
      </c>
      <c r="J6592" s="752" t="s">
        <v>528</v>
      </c>
      <c r="K6592" s="762">
        <v>0</v>
      </c>
      <c r="L6592" s="762">
        <v>12</v>
      </c>
      <c r="M6592" s="763">
        <v>57213.600000000013</v>
      </c>
      <c r="N6592" s="762">
        <v>0</v>
      </c>
      <c r="O6592" s="762">
        <v>6</v>
      </c>
      <c r="P6592" s="763">
        <v>28200.6</v>
      </c>
      <c r="Q6592" s="762">
        <v>0</v>
      </c>
      <c r="R6592" s="762">
        <v>12</v>
      </c>
    </row>
    <row r="6593" spans="1:18" s="28" customFormat="1" ht="48" x14ac:dyDescent="0.2">
      <c r="A6593" s="748" t="s">
        <v>16441</v>
      </c>
      <c r="B6593" s="748" t="s">
        <v>515</v>
      </c>
      <c r="C6593" s="748" t="s">
        <v>16442</v>
      </c>
      <c r="D6593" s="749" t="s">
        <v>16443</v>
      </c>
      <c r="E6593" s="750">
        <v>2000</v>
      </c>
      <c r="F6593" s="748" t="s">
        <v>17857</v>
      </c>
      <c r="G6593" s="749" t="s">
        <v>17858</v>
      </c>
      <c r="H6593" s="749" t="s">
        <v>16521</v>
      </c>
      <c r="I6593" s="753" t="s">
        <v>16447</v>
      </c>
      <c r="J6593" s="752" t="s">
        <v>16448</v>
      </c>
      <c r="K6593" s="762">
        <v>0</v>
      </c>
      <c r="L6593" s="762">
        <v>12</v>
      </c>
      <c r="M6593" s="763">
        <v>26760</v>
      </c>
      <c r="N6593" s="762">
        <v>0</v>
      </c>
      <c r="O6593" s="762">
        <v>6</v>
      </c>
      <c r="P6593" s="763">
        <v>13132.64</v>
      </c>
      <c r="Q6593" s="762">
        <v>0</v>
      </c>
      <c r="R6593" s="762">
        <v>12</v>
      </c>
    </row>
    <row r="6594" spans="1:18" s="28" customFormat="1" ht="24" x14ac:dyDescent="0.2">
      <c r="A6594" s="748" t="s">
        <v>16441</v>
      </c>
      <c r="B6594" s="748" t="s">
        <v>515</v>
      </c>
      <c r="C6594" s="748" t="s">
        <v>16442</v>
      </c>
      <c r="D6594" s="749" t="s">
        <v>17859</v>
      </c>
      <c r="E6594" s="750">
        <v>10000</v>
      </c>
      <c r="F6594" s="748" t="s">
        <v>17860</v>
      </c>
      <c r="G6594" s="749" t="s">
        <v>17861</v>
      </c>
      <c r="H6594" s="754" t="s">
        <v>17862</v>
      </c>
      <c r="I6594" s="753" t="s">
        <v>520</v>
      </c>
      <c r="J6594" s="752" t="s">
        <v>528</v>
      </c>
      <c r="K6594" s="762">
        <v>0</v>
      </c>
      <c r="L6594" s="762">
        <v>12</v>
      </c>
      <c r="M6594" s="763">
        <v>123213.60000000002</v>
      </c>
      <c r="N6594" s="762">
        <v>0</v>
      </c>
      <c r="O6594" s="762">
        <v>6</v>
      </c>
      <c r="P6594" s="763">
        <v>61200.659999999989</v>
      </c>
      <c r="Q6594" s="762">
        <v>0</v>
      </c>
      <c r="R6594" s="762">
        <v>12</v>
      </c>
    </row>
    <row r="6595" spans="1:18" s="28" customFormat="1" ht="48" x14ac:dyDescent="0.2">
      <c r="A6595" s="748" t="s">
        <v>16441</v>
      </c>
      <c r="B6595" s="748" t="s">
        <v>515</v>
      </c>
      <c r="C6595" s="748" t="s">
        <v>16442</v>
      </c>
      <c r="D6595" s="749" t="s">
        <v>16443</v>
      </c>
      <c r="E6595" s="750">
        <v>2000</v>
      </c>
      <c r="F6595" s="748" t="s">
        <v>17863</v>
      </c>
      <c r="G6595" s="749" t="s">
        <v>17864</v>
      </c>
      <c r="H6595" s="754" t="s">
        <v>16521</v>
      </c>
      <c r="I6595" s="753" t="s">
        <v>16447</v>
      </c>
      <c r="J6595" s="752" t="s">
        <v>16448</v>
      </c>
      <c r="K6595" s="762">
        <v>0</v>
      </c>
      <c r="L6595" s="762">
        <v>12</v>
      </c>
      <c r="M6595" s="763">
        <v>26523.989999999998</v>
      </c>
      <c r="N6595" s="762">
        <v>0</v>
      </c>
      <c r="O6595" s="762">
        <v>6</v>
      </c>
      <c r="P6595" s="763">
        <v>12486.66</v>
      </c>
      <c r="Q6595" s="762">
        <v>0</v>
      </c>
      <c r="R6595" s="762">
        <v>12</v>
      </c>
    </row>
    <row r="6596" spans="1:18" s="28" customFormat="1" ht="36" x14ac:dyDescent="0.2">
      <c r="A6596" s="748" t="s">
        <v>16441</v>
      </c>
      <c r="B6596" s="748" t="s">
        <v>515</v>
      </c>
      <c r="C6596" s="748" t="s">
        <v>16442</v>
      </c>
      <c r="D6596" s="749" t="s">
        <v>16443</v>
      </c>
      <c r="E6596" s="750">
        <v>2000</v>
      </c>
      <c r="F6596" s="748" t="s">
        <v>17865</v>
      </c>
      <c r="G6596" s="749" t="s">
        <v>17866</v>
      </c>
      <c r="H6596" s="749" t="s">
        <v>17867</v>
      </c>
      <c r="I6596" s="751" t="s">
        <v>16447</v>
      </c>
      <c r="J6596" s="752" t="s">
        <v>16448</v>
      </c>
      <c r="K6596" s="762">
        <v>0</v>
      </c>
      <c r="L6596" s="762">
        <v>12</v>
      </c>
      <c r="M6596" s="763">
        <v>26687.33</v>
      </c>
      <c r="N6596" s="762">
        <v>0</v>
      </c>
      <c r="O6596" s="762">
        <v>6</v>
      </c>
      <c r="P6596" s="763">
        <v>13080</v>
      </c>
      <c r="Q6596" s="762">
        <v>0</v>
      </c>
      <c r="R6596" s="762">
        <v>12</v>
      </c>
    </row>
    <row r="6597" spans="1:18" s="28" customFormat="1" ht="24" x14ac:dyDescent="0.2">
      <c r="A6597" s="748" t="s">
        <v>16441</v>
      </c>
      <c r="B6597" s="748" t="s">
        <v>515</v>
      </c>
      <c r="C6597" s="748" t="s">
        <v>16442</v>
      </c>
      <c r="D6597" s="749" t="s">
        <v>16443</v>
      </c>
      <c r="E6597" s="750">
        <v>2000</v>
      </c>
      <c r="F6597" s="748" t="s">
        <v>17868</v>
      </c>
      <c r="G6597" s="749" t="s">
        <v>17869</v>
      </c>
      <c r="H6597" s="749" t="s">
        <v>571</v>
      </c>
      <c r="I6597" s="751" t="s">
        <v>16447</v>
      </c>
      <c r="J6597" s="752" t="s">
        <v>16447</v>
      </c>
      <c r="K6597" s="762">
        <v>0</v>
      </c>
      <c r="L6597" s="762">
        <v>12</v>
      </c>
      <c r="M6597" s="763">
        <v>26760</v>
      </c>
      <c r="N6597" s="762">
        <v>0</v>
      </c>
      <c r="O6597" s="762">
        <v>6</v>
      </c>
      <c r="P6597" s="763">
        <v>13080</v>
      </c>
      <c r="Q6597" s="762">
        <v>0</v>
      </c>
      <c r="R6597" s="762">
        <v>12</v>
      </c>
    </row>
    <row r="6598" spans="1:18" s="28" customFormat="1" ht="48" x14ac:dyDescent="0.2">
      <c r="A6598" s="748" t="s">
        <v>16441</v>
      </c>
      <c r="B6598" s="748" t="s">
        <v>515</v>
      </c>
      <c r="C6598" s="748" t="s">
        <v>16442</v>
      </c>
      <c r="D6598" s="749" t="s">
        <v>16443</v>
      </c>
      <c r="E6598" s="750">
        <v>2000</v>
      </c>
      <c r="F6598" s="748" t="s">
        <v>17870</v>
      </c>
      <c r="G6598" s="749" t="s">
        <v>17871</v>
      </c>
      <c r="H6598" s="749" t="s">
        <v>17872</v>
      </c>
      <c r="I6598" s="753" t="s">
        <v>16447</v>
      </c>
      <c r="J6598" s="752" t="s">
        <v>16448</v>
      </c>
      <c r="K6598" s="762">
        <v>0</v>
      </c>
      <c r="L6598" s="762">
        <v>12</v>
      </c>
      <c r="M6598" s="763">
        <v>26678</v>
      </c>
      <c r="N6598" s="762">
        <v>0</v>
      </c>
      <c r="O6598" s="762">
        <v>6</v>
      </c>
      <c r="P6598" s="763">
        <v>12856.66</v>
      </c>
      <c r="Q6598" s="762">
        <v>0</v>
      </c>
      <c r="R6598" s="762">
        <v>12</v>
      </c>
    </row>
    <row r="6599" spans="1:18" s="28" customFormat="1" ht="36" x14ac:dyDescent="0.2">
      <c r="A6599" s="748" t="s">
        <v>16441</v>
      </c>
      <c r="B6599" s="748" t="s">
        <v>515</v>
      </c>
      <c r="C6599" s="748" t="s">
        <v>16442</v>
      </c>
      <c r="D6599" s="749" t="s">
        <v>16443</v>
      </c>
      <c r="E6599" s="750">
        <v>2000</v>
      </c>
      <c r="F6599" s="748" t="s">
        <v>17873</v>
      </c>
      <c r="G6599" s="749" t="s">
        <v>17874</v>
      </c>
      <c r="H6599" s="754" t="s">
        <v>16462</v>
      </c>
      <c r="I6599" s="753" t="s">
        <v>16447</v>
      </c>
      <c r="J6599" s="752" t="s">
        <v>16447</v>
      </c>
      <c r="K6599" s="762">
        <v>0</v>
      </c>
      <c r="L6599" s="762">
        <v>12</v>
      </c>
      <c r="M6599" s="763">
        <v>26614.67</v>
      </c>
      <c r="N6599" s="762">
        <v>0</v>
      </c>
      <c r="O6599" s="762">
        <v>6</v>
      </c>
      <c r="P6599" s="763">
        <v>12989.33</v>
      </c>
      <c r="Q6599" s="762">
        <v>0</v>
      </c>
      <c r="R6599" s="762">
        <v>12</v>
      </c>
    </row>
    <row r="6600" spans="1:18" s="28" customFormat="1" ht="36" x14ac:dyDescent="0.2">
      <c r="A6600" s="748" t="s">
        <v>16441</v>
      </c>
      <c r="B6600" s="748" t="s">
        <v>515</v>
      </c>
      <c r="C6600" s="748" t="s">
        <v>16442</v>
      </c>
      <c r="D6600" s="749" t="s">
        <v>17875</v>
      </c>
      <c r="E6600" s="750">
        <v>7000</v>
      </c>
      <c r="F6600" s="748" t="s">
        <v>17876</v>
      </c>
      <c r="G6600" s="749" t="s">
        <v>17877</v>
      </c>
      <c r="H6600" s="749" t="s">
        <v>16580</v>
      </c>
      <c r="I6600" s="751" t="s">
        <v>520</v>
      </c>
      <c r="J6600" s="752" t="s">
        <v>528</v>
      </c>
      <c r="K6600" s="762">
        <v>0</v>
      </c>
      <c r="L6600" s="762">
        <v>12</v>
      </c>
      <c r="M6600" s="763">
        <v>87213.60000000002</v>
      </c>
      <c r="N6600" s="762">
        <v>0</v>
      </c>
      <c r="O6600" s="762">
        <v>6</v>
      </c>
      <c r="P6600" s="763">
        <v>43200.600000000006</v>
      </c>
      <c r="Q6600" s="762">
        <v>0</v>
      </c>
      <c r="R6600" s="762">
        <v>12</v>
      </c>
    </row>
    <row r="6601" spans="1:18" s="28" customFormat="1" ht="48" x14ac:dyDescent="0.2">
      <c r="A6601" s="748" t="s">
        <v>16441</v>
      </c>
      <c r="B6601" s="748" t="s">
        <v>515</v>
      </c>
      <c r="C6601" s="748" t="s">
        <v>16442</v>
      </c>
      <c r="D6601" s="749" t="s">
        <v>17878</v>
      </c>
      <c r="E6601" s="750">
        <v>11000</v>
      </c>
      <c r="F6601" s="748" t="s">
        <v>17879</v>
      </c>
      <c r="G6601" s="749" t="s">
        <v>17880</v>
      </c>
      <c r="H6601" s="749" t="s">
        <v>16466</v>
      </c>
      <c r="I6601" s="751" t="s">
        <v>520</v>
      </c>
      <c r="J6601" s="752" t="s">
        <v>528</v>
      </c>
      <c r="K6601" s="762">
        <v>0</v>
      </c>
      <c r="L6601" s="762">
        <v>12</v>
      </c>
      <c r="M6601" s="763">
        <v>135213.6</v>
      </c>
      <c r="N6601" s="762">
        <v>0</v>
      </c>
      <c r="O6601" s="762">
        <v>6</v>
      </c>
      <c r="P6601" s="763">
        <v>67200.659999999989</v>
      </c>
      <c r="Q6601" s="762">
        <v>0</v>
      </c>
      <c r="R6601" s="762">
        <v>12</v>
      </c>
    </row>
    <row r="6602" spans="1:18" s="28" customFormat="1" ht="24" x14ac:dyDescent="0.2">
      <c r="A6602" s="748" t="s">
        <v>16441</v>
      </c>
      <c r="B6602" s="748" t="s">
        <v>515</v>
      </c>
      <c r="C6602" s="748" t="s">
        <v>16442</v>
      </c>
      <c r="D6602" s="749" t="s">
        <v>1293</v>
      </c>
      <c r="E6602" s="750">
        <v>1800</v>
      </c>
      <c r="F6602" s="748" t="s">
        <v>17881</v>
      </c>
      <c r="G6602" s="749" t="s">
        <v>17882</v>
      </c>
      <c r="H6602" s="749" t="s">
        <v>571</v>
      </c>
      <c r="I6602" s="753" t="s">
        <v>16447</v>
      </c>
      <c r="J6602" s="752" t="s">
        <v>16447</v>
      </c>
      <c r="K6602" s="762">
        <v>0</v>
      </c>
      <c r="L6602" s="762">
        <v>12</v>
      </c>
      <c r="M6602" s="763">
        <v>24078.6</v>
      </c>
      <c r="N6602" s="762">
        <v>0</v>
      </c>
      <c r="O6602" s="762">
        <v>6</v>
      </c>
      <c r="P6602" s="763">
        <v>10769.4</v>
      </c>
      <c r="Q6602" s="762">
        <v>0</v>
      </c>
      <c r="R6602" s="762">
        <v>12</v>
      </c>
    </row>
    <row r="6603" spans="1:18" s="28" customFormat="1" ht="24" x14ac:dyDescent="0.2">
      <c r="A6603" s="748" t="s">
        <v>16441</v>
      </c>
      <c r="B6603" s="748" t="s">
        <v>515</v>
      </c>
      <c r="C6603" s="748" t="s">
        <v>16442</v>
      </c>
      <c r="D6603" s="749" t="s">
        <v>17883</v>
      </c>
      <c r="E6603" s="750">
        <v>6500</v>
      </c>
      <c r="F6603" s="748" t="s">
        <v>17884</v>
      </c>
      <c r="G6603" s="749" t="s">
        <v>17885</v>
      </c>
      <c r="H6603" s="754" t="s">
        <v>16459</v>
      </c>
      <c r="I6603" s="753" t="s">
        <v>520</v>
      </c>
      <c r="J6603" s="752" t="s">
        <v>686</v>
      </c>
      <c r="K6603" s="762">
        <v>0</v>
      </c>
      <c r="L6603" s="762">
        <v>12</v>
      </c>
      <c r="M6603" s="763">
        <v>81213.60000000002</v>
      </c>
      <c r="N6603" s="762">
        <v>0</v>
      </c>
      <c r="O6603" s="762">
        <v>6</v>
      </c>
      <c r="P6603" s="763">
        <v>40200.600000000006</v>
      </c>
      <c r="Q6603" s="762">
        <v>0</v>
      </c>
      <c r="R6603" s="762">
        <v>12</v>
      </c>
    </row>
    <row r="6604" spans="1:18" s="28" customFormat="1" ht="24" x14ac:dyDescent="0.2">
      <c r="A6604" s="748" t="s">
        <v>16441</v>
      </c>
      <c r="B6604" s="748" t="s">
        <v>515</v>
      </c>
      <c r="C6604" s="748" t="s">
        <v>16442</v>
      </c>
      <c r="D6604" s="749" t="s">
        <v>3093</v>
      </c>
      <c r="E6604" s="750">
        <v>10000</v>
      </c>
      <c r="F6604" s="748" t="s">
        <v>17886</v>
      </c>
      <c r="G6604" s="749" t="s">
        <v>17887</v>
      </c>
      <c r="H6604" s="754" t="s">
        <v>16516</v>
      </c>
      <c r="I6604" s="753" t="s">
        <v>520</v>
      </c>
      <c r="J6604" s="752" t="s">
        <v>528</v>
      </c>
      <c r="K6604" s="762">
        <v>0</v>
      </c>
      <c r="L6604" s="762">
        <v>12</v>
      </c>
      <c r="M6604" s="763">
        <v>123213.60000000002</v>
      </c>
      <c r="N6604" s="762">
        <v>0</v>
      </c>
      <c r="O6604" s="762">
        <v>6</v>
      </c>
      <c r="P6604" s="763">
        <v>61200.600000000006</v>
      </c>
      <c r="Q6604" s="762">
        <v>0</v>
      </c>
      <c r="R6604" s="762">
        <v>12</v>
      </c>
    </row>
    <row r="6605" spans="1:18" s="28" customFormat="1" ht="24" x14ac:dyDescent="0.2">
      <c r="A6605" s="748" t="s">
        <v>16441</v>
      </c>
      <c r="B6605" s="748" t="s">
        <v>515</v>
      </c>
      <c r="C6605" s="748" t="s">
        <v>16442</v>
      </c>
      <c r="D6605" s="749" t="s">
        <v>17888</v>
      </c>
      <c r="E6605" s="750">
        <v>10000</v>
      </c>
      <c r="F6605" s="748" t="s">
        <v>17889</v>
      </c>
      <c r="G6605" s="749" t="s">
        <v>17890</v>
      </c>
      <c r="H6605" s="749" t="s">
        <v>16516</v>
      </c>
      <c r="I6605" s="751" t="s">
        <v>520</v>
      </c>
      <c r="J6605" s="752" t="s">
        <v>528</v>
      </c>
      <c r="K6605" s="762">
        <v>0</v>
      </c>
      <c r="L6605" s="762">
        <v>12</v>
      </c>
      <c r="M6605" s="763">
        <v>123213.60000000002</v>
      </c>
      <c r="N6605" s="762">
        <v>0</v>
      </c>
      <c r="O6605" s="762">
        <v>6</v>
      </c>
      <c r="P6605" s="763">
        <v>61200.600000000006</v>
      </c>
      <c r="Q6605" s="762">
        <v>0</v>
      </c>
      <c r="R6605" s="762">
        <v>12</v>
      </c>
    </row>
    <row r="6606" spans="1:18" s="28" customFormat="1" ht="24" x14ac:dyDescent="0.2">
      <c r="A6606" s="748" t="s">
        <v>16441</v>
      </c>
      <c r="B6606" s="748" t="s">
        <v>515</v>
      </c>
      <c r="C6606" s="748" t="s">
        <v>16442</v>
      </c>
      <c r="D6606" s="749" t="s">
        <v>16443</v>
      </c>
      <c r="E6606" s="750">
        <v>2000</v>
      </c>
      <c r="F6606" s="748" t="s">
        <v>17891</v>
      </c>
      <c r="G6606" s="749" t="s">
        <v>17892</v>
      </c>
      <c r="H6606" s="749" t="s">
        <v>16451</v>
      </c>
      <c r="I6606" s="751" t="s">
        <v>520</v>
      </c>
      <c r="J6606" s="752" t="s">
        <v>686</v>
      </c>
      <c r="K6606" s="762">
        <v>0</v>
      </c>
      <c r="L6606" s="762">
        <v>12</v>
      </c>
      <c r="M6606" s="763">
        <v>26760</v>
      </c>
      <c r="N6606" s="762">
        <v>0</v>
      </c>
      <c r="O6606" s="762">
        <v>6</v>
      </c>
      <c r="P6606" s="763">
        <v>13080</v>
      </c>
      <c r="Q6606" s="762">
        <v>0</v>
      </c>
      <c r="R6606" s="762">
        <v>12</v>
      </c>
    </row>
    <row r="6607" spans="1:18" s="28" customFormat="1" ht="24" x14ac:dyDescent="0.2">
      <c r="A6607" s="748" t="s">
        <v>16441</v>
      </c>
      <c r="B6607" s="748" t="s">
        <v>515</v>
      </c>
      <c r="C6607" s="748" t="s">
        <v>16442</v>
      </c>
      <c r="D6607" s="749" t="s">
        <v>16443</v>
      </c>
      <c r="E6607" s="750">
        <v>2000</v>
      </c>
      <c r="F6607" s="748" t="s">
        <v>17893</v>
      </c>
      <c r="G6607" s="749" t="s">
        <v>17894</v>
      </c>
      <c r="H6607" s="749" t="s">
        <v>2428</v>
      </c>
      <c r="I6607" s="753" t="s">
        <v>16447</v>
      </c>
      <c r="J6607" s="752" t="s">
        <v>16448</v>
      </c>
      <c r="K6607" s="762">
        <v>1</v>
      </c>
      <c r="L6607" s="762">
        <v>2</v>
      </c>
      <c r="M6607" s="763">
        <v>4308</v>
      </c>
      <c r="N6607" s="762">
        <v>0</v>
      </c>
      <c r="O6607" s="762">
        <v>0</v>
      </c>
      <c r="P6607" s="763">
        <v>0</v>
      </c>
      <c r="Q6607" s="762">
        <v>0</v>
      </c>
      <c r="R6607" s="762">
        <v>12</v>
      </c>
    </row>
    <row r="6608" spans="1:18" s="28" customFormat="1" ht="48" x14ac:dyDescent="0.2">
      <c r="A6608" s="748" t="s">
        <v>16441</v>
      </c>
      <c r="B6608" s="748" t="s">
        <v>515</v>
      </c>
      <c r="C6608" s="748" t="s">
        <v>16442</v>
      </c>
      <c r="D6608" s="749" t="s">
        <v>16443</v>
      </c>
      <c r="E6608" s="750">
        <v>2000</v>
      </c>
      <c r="F6608" s="748" t="s">
        <v>17895</v>
      </c>
      <c r="G6608" s="749" t="s">
        <v>17896</v>
      </c>
      <c r="H6608" s="754" t="s">
        <v>17897</v>
      </c>
      <c r="I6608" s="753" t="s">
        <v>16447</v>
      </c>
      <c r="J6608" s="752" t="s">
        <v>16448</v>
      </c>
      <c r="K6608" s="762">
        <v>0</v>
      </c>
      <c r="L6608" s="762">
        <v>12</v>
      </c>
      <c r="M6608" s="763">
        <v>26760</v>
      </c>
      <c r="N6608" s="762">
        <v>0</v>
      </c>
      <c r="O6608" s="762">
        <v>6</v>
      </c>
      <c r="P6608" s="763">
        <v>13007.33</v>
      </c>
      <c r="Q6608" s="762">
        <v>0</v>
      </c>
      <c r="R6608" s="762">
        <v>12</v>
      </c>
    </row>
    <row r="6609" spans="1:18" s="28" customFormat="1" ht="24" x14ac:dyDescent="0.2">
      <c r="A6609" s="748" t="s">
        <v>16441</v>
      </c>
      <c r="B6609" s="748" t="s">
        <v>515</v>
      </c>
      <c r="C6609" s="748" t="s">
        <v>16442</v>
      </c>
      <c r="D6609" s="749" t="s">
        <v>16443</v>
      </c>
      <c r="E6609" s="750">
        <v>2000</v>
      </c>
      <c r="F6609" s="748" t="s">
        <v>17898</v>
      </c>
      <c r="G6609" s="749" t="s">
        <v>17899</v>
      </c>
      <c r="H6609" s="749" t="s">
        <v>3924</v>
      </c>
      <c r="I6609" s="751" t="s">
        <v>16447</v>
      </c>
      <c r="J6609" s="752" t="s">
        <v>16448</v>
      </c>
      <c r="K6609" s="762">
        <v>0</v>
      </c>
      <c r="L6609" s="762">
        <v>12</v>
      </c>
      <c r="M6609" s="763">
        <v>26687.33</v>
      </c>
      <c r="N6609" s="762">
        <v>0</v>
      </c>
      <c r="O6609" s="762">
        <v>6</v>
      </c>
      <c r="P6609" s="763">
        <v>13001.33</v>
      </c>
      <c r="Q6609" s="762">
        <v>0</v>
      </c>
      <c r="R6609" s="762">
        <v>12</v>
      </c>
    </row>
    <row r="6610" spans="1:18" s="28" customFormat="1" ht="24" x14ac:dyDescent="0.2">
      <c r="A6610" s="748" t="s">
        <v>16441</v>
      </c>
      <c r="B6610" s="748" t="s">
        <v>515</v>
      </c>
      <c r="C6610" s="748" t="s">
        <v>16442</v>
      </c>
      <c r="D6610" s="749" t="s">
        <v>17900</v>
      </c>
      <c r="E6610" s="750">
        <v>10000</v>
      </c>
      <c r="F6610" s="748" t="s">
        <v>17901</v>
      </c>
      <c r="G6610" s="749" t="s">
        <v>17902</v>
      </c>
      <c r="H6610" s="749" t="s">
        <v>16860</v>
      </c>
      <c r="I6610" s="751" t="s">
        <v>520</v>
      </c>
      <c r="J6610" s="752" t="s">
        <v>528</v>
      </c>
      <c r="K6610" s="762">
        <v>0</v>
      </c>
      <c r="L6610" s="762">
        <v>12</v>
      </c>
      <c r="M6610" s="763">
        <v>123213.60000000002</v>
      </c>
      <c r="N6610" s="762">
        <v>0</v>
      </c>
      <c r="O6610" s="762">
        <v>6</v>
      </c>
      <c r="P6610" s="763">
        <v>61200.600000000006</v>
      </c>
      <c r="Q6610" s="762">
        <v>0</v>
      </c>
      <c r="R6610" s="762">
        <v>12</v>
      </c>
    </row>
    <row r="6611" spans="1:18" s="28" customFormat="1" ht="24" x14ac:dyDescent="0.2">
      <c r="A6611" s="748" t="s">
        <v>16441</v>
      </c>
      <c r="B6611" s="748" t="s">
        <v>515</v>
      </c>
      <c r="C6611" s="748" t="s">
        <v>16442</v>
      </c>
      <c r="D6611" s="749" t="s">
        <v>2493</v>
      </c>
      <c r="E6611" s="750">
        <v>7000</v>
      </c>
      <c r="F6611" s="748" t="s">
        <v>17903</v>
      </c>
      <c r="G6611" s="749" t="s">
        <v>17904</v>
      </c>
      <c r="H6611" s="749" t="s">
        <v>16516</v>
      </c>
      <c r="I6611" s="753" t="s">
        <v>520</v>
      </c>
      <c r="J6611" s="752" t="s">
        <v>528</v>
      </c>
      <c r="K6611" s="762">
        <v>0</v>
      </c>
      <c r="L6611" s="762">
        <v>12</v>
      </c>
      <c r="M6611" s="763">
        <v>87213.60000000002</v>
      </c>
      <c r="N6611" s="762">
        <v>0</v>
      </c>
      <c r="O6611" s="762">
        <v>6</v>
      </c>
      <c r="P6611" s="763">
        <v>43200.600000000006</v>
      </c>
      <c r="Q6611" s="762">
        <v>0</v>
      </c>
      <c r="R6611" s="762">
        <v>12</v>
      </c>
    </row>
    <row r="6612" spans="1:18" s="28" customFormat="1" ht="24" x14ac:dyDescent="0.2">
      <c r="A6612" s="748" t="s">
        <v>16441</v>
      </c>
      <c r="B6612" s="748" t="s">
        <v>515</v>
      </c>
      <c r="C6612" s="748" t="s">
        <v>16442</v>
      </c>
      <c r="D6612" s="749" t="s">
        <v>16443</v>
      </c>
      <c r="E6612" s="750">
        <v>2000</v>
      </c>
      <c r="F6612" s="748" t="s">
        <v>17905</v>
      </c>
      <c r="G6612" s="749" t="s">
        <v>17906</v>
      </c>
      <c r="H6612" s="754" t="s">
        <v>17907</v>
      </c>
      <c r="I6612" s="753" t="s">
        <v>16447</v>
      </c>
      <c r="J6612" s="752" t="s">
        <v>16447</v>
      </c>
      <c r="K6612" s="762">
        <v>0</v>
      </c>
      <c r="L6612" s="762">
        <v>2</v>
      </c>
      <c r="M6612" s="763">
        <v>4390.47</v>
      </c>
      <c r="N6612" s="762">
        <v>0</v>
      </c>
      <c r="O6612" s="762">
        <v>0</v>
      </c>
      <c r="P6612" s="763">
        <v>0</v>
      </c>
      <c r="Q6612" s="762">
        <v>0</v>
      </c>
      <c r="R6612" s="762">
        <v>12</v>
      </c>
    </row>
    <row r="6613" spans="1:18" s="28" customFormat="1" ht="48" x14ac:dyDescent="0.2">
      <c r="A6613" s="748" t="s">
        <v>16441</v>
      </c>
      <c r="B6613" s="748" t="s">
        <v>515</v>
      </c>
      <c r="C6613" s="748" t="s">
        <v>16442</v>
      </c>
      <c r="D6613" s="749" t="s">
        <v>17908</v>
      </c>
      <c r="E6613" s="750">
        <v>8000</v>
      </c>
      <c r="F6613" s="748" t="s">
        <v>17909</v>
      </c>
      <c r="G6613" s="749" t="s">
        <v>17910</v>
      </c>
      <c r="H6613" s="749" t="s">
        <v>16904</v>
      </c>
      <c r="I6613" s="753" t="s">
        <v>16905</v>
      </c>
      <c r="J6613" s="752" t="s">
        <v>528</v>
      </c>
      <c r="K6613" s="762">
        <v>0</v>
      </c>
      <c r="L6613" s="762">
        <v>12</v>
      </c>
      <c r="M6613" s="763">
        <v>99213.60000000002</v>
      </c>
      <c r="N6613" s="762">
        <v>0</v>
      </c>
      <c r="O6613" s="762">
        <v>6</v>
      </c>
      <c r="P6613" s="763">
        <v>49200.600000000006</v>
      </c>
      <c r="Q6613" s="762">
        <v>0</v>
      </c>
      <c r="R6613" s="762">
        <v>12</v>
      </c>
    </row>
    <row r="6614" spans="1:18" s="28" customFormat="1" ht="48" x14ac:dyDescent="0.2">
      <c r="A6614" s="748" t="s">
        <v>16441</v>
      </c>
      <c r="B6614" s="748" t="s">
        <v>515</v>
      </c>
      <c r="C6614" s="748" t="s">
        <v>16442</v>
      </c>
      <c r="D6614" s="749" t="s">
        <v>5318</v>
      </c>
      <c r="E6614" s="750">
        <v>4000</v>
      </c>
      <c r="F6614" s="748" t="s">
        <v>17911</v>
      </c>
      <c r="G6614" s="749" t="s">
        <v>17912</v>
      </c>
      <c r="H6614" s="749" t="s">
        <v>624</v>
      </c>
      <c r="I6614" s="751" t="s">
        <v>16447</v>
      </c>
      <c r="J6614" s="752" t="s">
        <v>16448</v>
      </c>
      <c r="K6614" s="762">
        <v>0</v>
      </c>
      <c r="L6614" s="762">
        <v>12</v>
      </c>
      <c r="M6614" s="763">
        <v>51080.270000000011</v>
      </c>
      <c r="N6614" s="762">
        <v>0</v>
      </c>
      <c r="O6614" s="762">
        <v>6</v>
      </c>
      <c r="P6614" s="763">
        <v>25200.6</v>
      </c>
      <c r="Q6614" s="762">
        <v>0</v>
      </c>
      <c r="R6614" s="762">
        <v>12</v>
      </c>
    </row>
    <row r="6615" spans="1:18" s="28" customFormat="1" ht="48" x14ac:dyDescent="0.2">
      <c r="A6615" s="748" t="s">
        <v>16441</v>
      </c>
      <c r="B6615" s="748" t="s">
        <v>515</v>
      </c>
      <c r="C6615" s="748" t="s">
        <v>16442</v>
      </c>
      <c r="D6615" s="749" t="s">
        <v>16443</v>
      </c>
      <c r="E6615" s="750">
        <v>2000</v>
      </c>
      <c r="F6615" s="748" t="s">
        <v>17913</v>
      </c>
      <c r="G6615" s="749" t="s">
        <v>17914</v>
      </c>
      <c r="H6615" s="749" t="s">
        <v>17915</v>
      </c>
      <c r="I6615" s="753" t="s">
        <v>16905</v>
      </c>
      <c r="J6615" s="752" t="s">
        <v>528</v>
      </c>
      <c r="K6615" s="762">
        <v>0</v>
      </c>
      <c r="L6615" s="762">
        <v>8</v>
      </c>
      <c r="M6615" s="763">
        <v>8890.369999999999</v>
      </c>
      <c r="N6615" s="762">
        <v>0</v>
      </c>
      <c r="O6615" s="762">
        <v>0</v>
      </c>
      <c r="P6615" s="763">
        <v>0</v>
      </c>
      <c r="Q6615" s="762">
        <v>0</v>
      </c>
      <c r="R6615" s="762">
        <v>12</v>
      </c>
    </row>
    <row r="6616" spans="1:18" s="28" customFormat="1" ht="24" x14ac:dyDescent="0.2">
      <c r="A6616" s="748" t="s">
        <v>16441</v>
      </c>
      <c r="B6616" s="748" t="s">
        <v>515</v>
      </c>
      <c r="C6616" s="748" t="s">
        <v>16442</v>
      </c>
      <c r="D6616" s="749" t="s">
        <v>16472</v>
      </c>
      <c r="E6616" s="750">
        <v>1500</v>
      </c>
      <c r="F6616" s="748" t="s">
        <v>17916</v>
      </c>
      <c r="G6616" s="749" t="s">
        <v>17917</v>
      </c>
      <c r="H6616" s="749" t="s">
        <v>571</v>
      </c>
      <c r="I6616" s="753" t="s">
        <v>16447</v>
      </c>
      <c r="J6616" s="752" t="s">
        <v>16447</v>
      </c>
      <c r="K6616" s="762">
        <v>0</v>
      </c>
      <c r="L6616" s="762">
        <v>12</v>
      </c>
      <c r="M6616" s="763">
        <v>19943</v>
      </c>
      <c r="N6616" s="762">
        <v>0</v>
      </c>
      <c r="O6616" s="762">
        <v>6</v>
      </c>
      <c r="P6616" s="763">
        <v>9646.5</v>
      </c>
      <c r="Q6616" s="762">
        <v>0</v>
      </c>
      <c r="R6616" s="762">
        <v>12</v>
      </c>
    </row>
    <row r="6617" spans="1:18" s="28" customFormat="1" ht="48" x14ac:dyDescent="0.2">
      <c r="A6617" s="748" t="s">
        <v>16441</v>
      </c>
      <c r="B6617" s="748" t="s">
        <v>515</v>
      </c>
      <c r="C6617" s="748" t="s">
        <v>16442</v>
      </c>
      <c r="D6617" s="749" t="s">
        <v>16443</v>
      </c>
      <c r="E6617" s="750">
        <v>2000</v>
      </c>
      <c r="F6617" s="748" t="s">
        <v>17918</v>
      </c>
      <c r="G6617" s="749" t="s">
        <v>17919</v>
      </c>
      <c r="H6617" s="754" t="s">
        <v>624</v>
      </c>
      <c r="I6617" s="753" t="s">
        <v>16447</v>
      </c>
      <c r="J6617" s="752" t="s">
        <v>16448</v>
      </c>
      <c r="K6617" s="762">
        <v>0</v>
      </c>
      <c r="L6617" s="762">
        <v>12</v>
      </c>
      <c r="M6617" s="763">
        <v>26687.33</v>
      </c>
      <c r="N6617" s="762">
        <v>0</v>
      </c>
      <c r="O6617" s="762">
        <v>6</v>
      </c>
      <c r="P6617" s="763">
        <v>12789.33</v>
      </c>
      <c r="Q6617" s="762">
        <v>0</v>
      </c>
      <c r="R6617" s="762">
        <v>12</v>
      </c>
    </row>
    <row r="6618" spans="1:18" s="28" customFormat="1" ht="24" x14ac:dyDescent="0.2">
      <c r="A6618" s="748" t="s">
        <v>16441</v>
      </c>
      <c r="B6618" s="748" t="s">
        <v>515</v>
      </c>
      <c r="C6618" s="748" t="s">
        <v>16442</v>
      </c>
      <c r="D6618" s="749" t="s">
        <v>16443</v>
      </c>
      <c r="E6618" s="750">
        <v>2000</v>
      </c>
      <c r="F6618" s="748" t="s">
        <v>17920</v>
      </c>
      <c r="G6618" s="749" t="s">
        <v>17921</v>
      </c>
      <c r="H6618" s="749" t="s">
        <v>16516</v>
      </c>
      <c r="I6618" s="751" t="s">
        <v>520</v>
      </c>
      <c r="J6618" s="752" t="s">
        <v>528</v>
      </c>
      <c r="K6618" s="762">
        <v>0</v>
      </c>
      <c r="L6618" s="762">
        <v>12</v>
      </c>
      <c r="M6618" s="763">
        <v>26681.33</v>
      </c>
      <c r="N6618" s="762">
        <v>0</v>
      </c>
      <c r="O6618" s="762">
        <v>6</v>
      </c>
      <c r="P6618" s="763">
        <v>13169</v>
      </c>
      <c r="Q6618" s="762">
        <v>0</v>
      </c>
      <c r="R6618" s="762">
        <v>12</v>
      </c>
    </row>
    <row r="6619" spans="1:18" s="28" customFormat="1" ht="24" x14ac:dyDescent="0.2">
      <c r="A6619" s="748" t="s">
        <v>16441</v>
      </c>
      <c r="B6619" s="748" t="s">
        <v>515</v>
      </c>
      <c r="C6619" s="748" t="s">
        <v>16442</v>
      </c>
      <c r="D6619" s="749" t="s">
        <v>16443</v>
      </c>
      <c r="E6619" s="750">
        <v>2000</v>
      </c>
      <c r="F6619" s="748" t="s">
        <v>17922</v>
      </c>
      <c r="G6619" s="749" t="s">
        <v>17923</v>
      </c>
      <c r="H6619" s="749" t="s">
        <v>16451</v>
      </c>
      <c r="I6619" s="751" t="s">
        <v>520</v>
      </c>
      <c r="J6619" s="752" t="s">
        <v>686</v>
      </c>
      <c r="K6619" s="762">
        <v>0</v>
      </c>
      <c r="L6619" s="762">
        <v>12</v>
      </c>
      <c r="M6619" s="763">
        <v>26760</v>
      </c>
      <c r="N6619" s="762">
        <v>0</v>
      </c>
      <c r="O6619" s="762">
        <v>6</v>
      </c>
      <c r="P6619" s="763">
        <v>13080</v>
      </c>
      <c r="Q6619" s="762">
        <v>0</v>
      </c>
      <c r="R6619" s="762">
        <v>12</v>
      </c>
    </row>
    <row r="6620" spans="1:18" s="28" customFormat="1" ht="36" x14ac:dyDescent="0.2">
      <c r="A6620" s="748" t="s">
        <v>16441</v>
      </c>
      <c r="B6620" s="748" t="s">
        <v>515</v>
      </c>
      <c r="C6620" s="748" t="s">
        <v>16442</v>
      </c>
      <c r="D6620" s="749" t="s">
        <v>16443</v>
      </c>
      <c r="E6620" s="750">
        <v>2000</v>
      </c>
      <c r="F6620" s="748" t="s">
        <v>17924</v>
      </c>
      <c r="G6620" s="749" t="s">
        <v>17925</v>
      </c>
      <c r="H6620" s="749" t="s">
        <v>16462</v>
      </c>
      <c r="I6620" s="753" t="s">
        <v>16447</v>
      </c>
      <c r="J6620" s="752" t="s">
        <v>16447</v>
      </c>
      <c r="K6620" s="762">
        <v>0</v>
      </c>
      <c r="L6620" s="762">
        <v>12</v>
      </c>
      <c r="M6620" s="763">
        <v>26760</v>
      </c>
      <c r="N6620" s="762">
        <v>0</v>
      </c>
      <c r="O6620" s="762">
        <v>6</v>
      </c>
      <c r="P6620" s="763">
        <v>13007.33</v>
      </c>
      <c r="Q6620" s="762">
        <v>0</v>
      </c>
      <c r="R6620" s="762">
        <v>12</v>
      </c>
    </row>
    <row r="6621" spans="1:18" s="28" customFormat="1" ht="24" x14ac:dyDescent="0.2">
      <c r="A6621" s="748" t="s">
        <v>16441</v>
      </c>
      <c r="B6621" s="748" t="s">
        <v>515</v>
      </c>
      <c r="C6621" s="748" t="s">
        <v>16442</v>
      </c>
      <c r="D6621" s="749" t="s">
        <v>5332</v>
      </c>
      <c r="E6621" s="750">
        <v>12000</v>
      </c>
      <c r="F6621" s="748" t="s">
        <v>17926</v>
      </c>
      <c r="G6621" s="749" t="s">
        <v>17927</v>
      </c>
      <c r="H6621" s="754" t="s">
        <v>565</v>
      </c>
      <c r="I6621" s="753" t="s">
        <v>520</v>
      </c>
      <c r="J6621" s="752" t="s">
        <v>528</v>
      </c>
      <c r="K6621" s="762">
        <v>0</v>
      </c>
      <c r="L6621" s="762">
        <v>12</v>
      </c>
      <c r="M6621" s="763">
        <v>147213.6</v>
      </c>
      <c r="N6621" s="762">
        <v>0</v>
      </c>
      <c r="O6621" s="762">
        <v>6</v>
      </c>
      <c r="P6621" s="763">
        <v>61014.349999999991</v>
      </c>
      <c r="Q6621" s="762">
        <v>0</v>
      </c>
      <c r="R6621" s="762">
        <v>12</v>
      </c>
    </row>
    <row r="6622" spans="1:18" s="28" customFormat="1" ht="24" x14ac:dyDescent="0.2">
      <c r="A6622" s="748" t="s">
        <v>16441</v>
      </c>
      <c r="B6622" s="748" t="s">
        <v>515</v>
      </c>
      <c r="C6622" s="748" t="s">
        <v>16442</v>
      </c>
      <c r="D6622" s="749" t="s">
        <v>16443</v>
      </c>
      <c r="E6622" s="750">
        <v>2000</v>
      </c>
      <c r="F6622" s="748" t="s">
        <v>17928</v>
      </c>
      <c r="G6622" s="749" t="s">
        <v>17929</v>
      </c>
      <c r="H6622" s="749" t="s">
        <v>17002</v>
      </c>
      <c r="I6622" s="753" t="s">
        <v>16905</v>
      </c>
      <c r="J6622" s="752" t="s">
        <v>528</v>
      </c>
      <c r="K6622" s="762">
        <v>0</v>
      </c>
      <c r="L6622" s="762">
        <v>12</v>
      </c>
      <c r="M6622" s="763">
        <v>26378.66</v>
      </c>
      <c r="N6622" s="762">
        <v>0</v>
      </c>
      <c r="O6622" s="762">
        <v>6</v>
      </c>
      <c r="P6622" s="763">
        <v>12117.34</v>
      </c>
      <c r="Q6622" s="762">
        <v>0</v>
      </c>
      <c r="R6622" s="762">
        <v>12</v>
      </c>
    </row>
    <row r="6623" spans="1:18" s="28" customFormat="1" ht="24" x14ac:dyDescent="0.2">
      <c r="A6623" s="748" t="s">
        <v>16441</v>
      </c>
      <c r="B6623" s="748" t="s">
        <v>515</v>
      </c>
      <c r="C6623" s="748" t="s">
        <v>16442</v>
      </c>
      <c r="D6623" s="749" t="s">
        <v>17930</v>
      </c>
      <c r="E6623" s="750">
        <v>3000</v>
      </c>
      <c r="F6623" s="748" t="s">
        <v>17931</v>
      </c>
      <c r="G6623" s="749" t="s">
        <v>17932</v>
      </c>
      <c r="H6623" s="749" t="s">
        <v>17074</v>
      </c>
      <c r="I6623" s="751" t="s">
        <v>520</v>
      </c>
      <c r="J6623" s="752" t="s">
        <v>686</v>
      </c>
      <c r="K6623" s="762">
        <v>0</v>
      </c>
      <c r="L6623" s="762">
        <v>12</v>
      </c>
      <c r="M6623" s="763">
        <v>39213.600000000006</v>
      </c>
      <c r="N6623" s="762">
        <v>0</v>
      </c>
      <c r="O6623" s="762">
        <v>6</v>
      </c>
      <c r="P6623" s="763">
        <v>19200.599999999999</v>
      </c>
      <c r="Q6623" s="762">
        <v>0</v>
      </c>
      <c r="R6623" s="762">
        <v>12</v>
      </c>
    </row>
    <row r="6624" spans="1:18" s="28" customFormat="1" ht="48" x14ac:dyDescent="0.2">
      <c r="A6624" s="748" t="s">
        <v>16441</v>
      </c>
      <c r="B6624" s="748" t="s">
        <v>515</v>
      </c>
      <c r="C6624" s="748" t="s">
        <v>16442</v>
      </c>
      <c r="D6624" s="749" t="s">
        <v>16443</v>
      </c>
      <c r="E6624" s="750">
        <v>2000</v>
      </c>
      <c r="F6624" s="748" t="s">
        <v>17933</v>
      </c>
      <c r="G6624" s="749" t="s">
        <v>17934</v>
      </c>
      <c r="H6624" s="749" t="s">
        <v>605</v>
      </c>
      <c r="I6624" s="751" t="s">
        <v>16447</v>
      </c>
      <c r="J6624" s="752" t="s">
        <v>16447</v>
      </c>
      <c r="K6624" s="762">
        <v>0</v>
      </c>
      <c r="L6624" s="762">
        <v>7</v>
      </c>
      <c r="M6624" s="763">
        <v>13374</v>
      </c>
      <c r="N6624" s="762">
        <v>1</v>
      </c>
      <c r="O6624" s="762">
        <v>2</v>
      </c>
      <c r="P6624" s="763">
        <v>2805.58</v>
      </c>
      <c r="Q6624" s="762">
        <v>3</v>
      </c>
      <c r="R6624" s="762">
        <v>12</v>
      </c>
    </row>
    <row r="6625" spans="1:18" s="28" customFormat="1" ht="24" x14ac:dyDescent="0.2">
      <c r="A6625" s="748" t="s">
        <v>16441</v>
      </c>
      <c r="B6625" s="748" t="s">
        <v>515</v>
      </c>
      <c r="C6625" s="748" t="s">
        <v>16442</v>
      </c>
      <c r="D6625" s="749" t="s">
        <v>16443</v>
      </c>
      <c r="E6625" s="750">
        <v>2000</v>
      </c>
      <c r="F6625" s="748" t="s">
        <v>17935</v>
      </c>
      <c r="G6625" s="749" t="s">
        <v>17936</v>
      </c>
      <c r="H6625" s="749" t="s">
        <v>3924</v>
      </c>
      <c r="I6625" s="753" t="s">
        <v>16447</v>
      </c>
      <c r="J6625" s="752" t="s">
        <v>16448</v>
      </c>
      <c r="K6625" s="762">
        <v>0</v>
      </c>
      <c r="L6625" s="762">
        <v>12</v>
      </c>
      <c r="M6625" s="763">
        <v>26760</v>
      </c>
      <c r="N6625" s="762">
        <v>0</v>
      </c>
      <c r="O6625" s="762">
        <v>6</v>
      </c>
      <c r="P6625" s="763">
        <v>13077.43</v>
      </c>
      <c r="Q6625" s="762">
        <v>0</v>
      </c>
      <c r="R6625" s="762">
        <v>12</v>
      </c>
    </row>
    <row r="6626" spans="1:18" s="28" customFormat="1" ht="36" x14ac:dyDescent="0.2">
      <c r="A6626" s="748" t="s">
        <v>16441</v>
      </c>
      <c r="B6626" s="748" t="s">
        <v>515</v>
      </c>
      <c r="C6626" s="748" t="s">
        <v>16442</v>
      </c>
      <c r="D6626" s="749" t="s">
        <v>16443</v>
      </c>
      <c r="E6626" s="750">
        <v>2000</v>
      </c>
      <c r="F6626" s="748" t="s">
        <v>17937</v>
      </c>
      <c r="G6626" s="749" t="s">
        <v>17938</v>
      </c>
      <c r="H6626" s="754" t="s">
        <v>16462</v>
      </c>
      <c r="I6626" s="753" t="s">
        <v>16447</v>
      </c>
      <c r="J6626" s="752" t="s">
        <v>16447</v>
      </c>
      <c r="K6626" s="762">
        <v>0</v>
      </c>
      <c r="L6626" s="762">
        <v>12</v>
      </c>
      <c r="M6626" s="763">
        <v>26754</v>
      </c>
      <c r="N6626" s="762">
        <v>0</v>
      </c>
      <c r="O6626" s="762">
        <v>6</v>
      </c>
      <c r="P6626" s="763">
        <v>13080</v>
      </c>
      <c r="Q6626" s="762">
        <v>0</v>
      </c>
      <c r="R6626" s="762">
        <v>12</v>
      </c>
    </row>
    <row r="6627" spans="1:18" s="28" customFormat="1" ht="24" x14ac:dyDescent="0.2">
      <c r="A6627" s="748" t="s">
        <v>16441</v>
      </c>
      <c r="B6627" s="748" t="s">
        <v>515</v>
      </c>
      <c r="C6627" s="748" t="s">
        <v>16442</v>
      </c>
      <c r="D6627" s="749" t="s">
        <v>16539</v>
      </c>
      <c r="E6627" s="750">
        <v>1500</v>
      </c>
      <c r="F6627" s="748" t="s">
        <v>17939</v>
      </c>
      <c r="G6627" s="749" t="s">
        <v>17940</v>
      </c>
      <c r="H6627" s="749" t="s">
        <v>571</v>
      </c>
      <c r="I6627" s="751" t="s">
        <v>16447</v>
      </c>
      <c r="J6627" s="752" t="s">
        <v>16447</v>
      </c>
      <c r="K6627" s="762">
        <v>0</v>
      </c>
      <c r="L6627" s="762">
        <v>12</v>
      </c>
      <c r="M6627" s="763">
        <v>20220</v>
      </c>
      <c r="N6627" s="762">
        <v>0</v>
      </c>
      <c r="O6627" s="762">
        <v>6</v>
      </c>
      <c r="P6627" s="763">
        <v>9810</v>
      </c>
      <c r="Q6627" s="762">
        <v>0</v>
      </c>
      <c r="R6627" s="762">
        <v>12</v>
      </c>
    </row>
    <row r="6628" spans="1:18" s="28" customFormat="1" ht="36" x14ac:dyDescent="0.2">
      <c r="A6628" s="748" t="s">
        <v>16441</v>
      </c>
      <c r="B6628" s="748" t="s">
        <v>515</v>
      </c>
      <c r="C6628" s="748" t="s">
        <v>16442</v>
      </c>
      <c r="D6628" s="749" t="s">
        <v>17941</v>
      </c>
      <c r="E6628" s="750">
        <v>8000</v>
      </c>
      <c r="F6628" s="748" t="s">
        <v>17942</v>
      </c>
      <c r="G6628" s="749" t="s">
        <v>17943</v>
      </c>
      <c r="H6628" s="749" t="s">
        <v>16999</v>
      </c>
      <c r="I6628" s="751" t="s">
        <v>520</v>
      </c>
      <c r="J6628" s="752" t="s">
        <v>528</v>
      </c>
      <c r="K6628" s="762">
        <v>0</v>
      </c>
      <c r="L6628" s="762">
        <v>12</v>
      </c>
      <c r="M6628" s="763">
        <v>99213.60000000002</v>
      </c>
      <c r="N6628" s="762">
        <v>0</v>
      </c>
      <c r="O6628" s="762">
        <v>6</v>
      </c>
      <c r="P6628" s="763">
        <v>45467.270000000004</v>
      </c>
      <c r="Q6628" s="762">
        <v>0</v>
      </c>
      <c r="R6628" s="762">
        <v>12</v>
      </c>
    </row>
    <row r="6629" spans="1:18" s="28" customFormat="1" ht="48" x14ac:dyDescent="0.2">
      <c r="A6629" s="748" t="s">
        <v>16441</v>
      </c>
      <c r="B6629" s="748" t="s">
        <v>515</v>
      </c>
      <c r="C6629" s="748" t="s">
        <v>16442</v>
      </c>
      <c r="D6629" s="749" t="s">
        <v>17944</v>
      </c>
      <c r="E6629" s="750">
        <v>14000</v>
      </c>
      <c r="F6629" s="748" t="s">
        <v>17945</v>
      </c>
      <c r="G6629" s="749" t="s">
        <v>17946</v>
      </c>
      <c r="H6629" s="749" t="s">
        <v>16516</v>
      </c>
      <c r="I6629" s="753" t="s">
        <v>520</v>
      </c>
      <c r="J6629" s="752" t="s">
        <v>686</v>
      </c>
      <c r="K6629" s="762">
        <v>0</v>
      </c>
      <c r="L6629" s="762">
        <v>5</v>
      </c>
      <c r="M6629" s="763">
        <v>71089</v>
      </c>
      <c r="N6629" s="762">
        <v>0</v>
      </c>
      <c r="O6629" s="762">
        <v>0</v>
      </c>
      <c r="P6629" s="763">
        <v>0</v>
      </c>
      <c r="Q6629" s="762">
        <v>0</v>
      </c>
      <c r="R6629" s="762">
        <v>12</v>
      </c>
    </row>
    <row r="6630" spans="1:18" s="28" customFormat="1" ht="24" x14ac:dyDescent="0.2">
      <c r="A6630" s="748" t="s">
        <v>16441</v>
      </c>
      <c r="B6630" s="748" t="s">
        <v>515</v>
      </c>
      <c r="C6630" s="748" t="s">
        <v>16442</v>
      </c>
      <c r="D6630" s="749" t="s">
        <v>16443</v>
      </c>
      <c r="E6630" s="750">
        <v>2000</v>
      </c>
      <c r="F6630" s="748" t="s">
        <v>17947</v>
      </c>
      <c r="G6630" s="749" t="s">
        <v>17948</v>
      </c>
      <c r="H6630" s="754" t="s">
        <v>16451</v>
      </c>
      <c r="I6630" s="753" t="s">
        <v>520</v>
      </c>
      <c r="J6630" s="752" t="s">
        <v>686</v>
      </c>
      <c r="K6630" s="762">
        <v>0</v>
      </c>
      <c r="L6630" s="762">
        <v>12</v>
      </c>
      <c r="M6630" s="763">
        <v>26760</v>
      </c>
      <c r="N6630" s="762">
        <v>0</v>
      </c>
      <c r="O6630" s="762">
        <v>6</v>
      </c>
      <c r="P6630" s="763">
        <v>13074</v>
      </c>
      <c r="Q6630" s="762">
        <v>0</v>
      </c>
      <c r="R6630" s="762">
        <v>12</v>
      </c>
    </row>
    <row r="6631" spans="1:18" s="28" customFormat="1" ht="24" x14ac:dyDescent="0.2">
      <c r="A6631" s="748" t="s">
        <v>16441</v>
      </c>
      <c r="B6631" s="748" t="s">
        <v>515</v>
      </c>
      <c r="C6631" s="748" t="s">
        <v>16442</v>
      </c>
      <c r="D6631" s="749" t="s">
        <v>16443</v>
      </c>
      <c r="E6631" s="750">
        <v>2000</v>
      </c>
      <c r="F6631" s="748" t="s">
        <v>17949</v>
      </c>
      <c r="G6631" s="749" t="s">
        <v>17950</v>
      </c>
      <c r="H6631" s="754" t="s">
        <v>16451</v>
      </c>
      <c r="I6631" s="753" t="s">
        <v>520</v>
      </c>
      <c r="J6631" s="752" t="s">
        <v>686</v>
      </c>
      <c r="K6631" s="762">
        <v>0</v>
      </c>
      <c r="L6631" s="762">
        <v>12</v>
      </c>
      <c r="M6631" s="763">
        <v>26672</v>
      </c>
      <c r="N6631" s="762">
        <v>0</v>
      </c>
      <c r="O6631" s="762">
        <v>6</v>
      </c>
      <c r="P6631" s="763">
        <v>13080</v>
      </c>
      <c r="Q6631" s="762">
        <v>0</v>
      </c>
      <c r="R6631" s="762">
        <v>12</v>
      </c>
    </row>
    <row r="6632" spans="1:18" s="28" customFormat="1" ht="24" x14ac:dyDescent="0.2">
      <c r="A6632" s="748" t="s">
        <v>16441</v>
      </c>
      <c r="B6632" s="748" t="s">
        <v>515</v>
      </c>
      <c r="C6632" s="748" t="s">
        <v>16442</v>
      </c>
      <c r="D6632" s="749" t="s">
        <v>17951</v>
      </c>
      <c r="E6632" s="750">
        <v>1500</v>
      </c>
      <c r="F6632" s="748" t="s">
        <v>17952</v>
      </c>
      <c r="G6632" s="749" t="s">
        <v>17953</v>
      </c>
      <c r="H6632" s="749" t="s">
        <v>17954</v>
      </c>
      <c r="I6632" s="751" t="s">
        <v>16447</v>
      </c>
      <c r="J6632" s="752" t="s">
        <v>16448</v>
      </c>
      <c r="K6632" s="762">
        <v>0</v>
      </c>
      <c r="L6632" s="762">
        <v>12</v>
      </c>
      <c r="M6632" s="763">
        <v>20220</v>
      </c>
      <c r="N6632" s="762">
        <v>0</v>
      </c>
      <c r="O6632" s="762">
        <v>6</v>
      </c>
      <c r="P6632" s="763">
        <v>9809.99</v>
      </c>
      <c r="Q6632" s="762">
        <v>0</v>
      </c>
      <c r="R6632" s="762">
        <v>12</v>
      </c>
    </row>
    <row r="6633" spans="1:18" s="28" customFormat="1" ht="24" x14ac:dyDescent="0.2">
      <c r="A6633" s="748" t="s">
        <v>16441</v>
      </c>
      <c r="B6633" s="748" t="s">
        <v>515</v>
      </c>
      <c r="C6633" s="748" t="s">
        <v>16442</v>
      </c>
      <c r="D6633" s="749" t="s">
        <v>16443</v>
      </c>
      <c r="E6633" s="750">
        <v>2000</v>
      </c>
      <c r="F6633" s="748" t="s">
        <v>17955</v>
      </c>
      <c r="G6633" s="749" t="s">
        <v>17956</v>
      </c>
      <c r="H6633" s="749" t="s">
        <v>571</v>
      </c>
      <c r="I6633" s="751" t="s">
        <v>16447</v>
      </c>
      <c r="J6633" s="752" t="s">
        <v>16447</v>
      </c>
      <c r="K6633" s="762">
        <v>0</v>
      </c>
      <c r="L6633" s="762">
        <v>12</v>
      </c>
      <c r="M6633" s="763">
        <v>26760</v>
      </c>
      <c r="N6633" s="762">
        <v>0</v>
      </c>
      <c r="O6633" s="762">
        <v>6</v>
      </c>
      <c r="P6633" s="763">
        <v>13080</v>
      </c>
      <c r="Q6633" s="762">
        <v>0</v>
      </c>
      <c r="R6633" s="762">
        <v>12</v>
      </c>
    </row>
    <row r="6634" spans="1:18" s="28" customFormat="1" ht="36" x14ac:dyDescent="0.2">
      <c r="A6634" s="748" t="s">
        <v>16441</v>
      </c>
      <c r="B6634" s="748" t="s">
        <v>515</v>
      </c>
      <c r="C6634" s="748" t="s">
        <v>16442</v>
      </c>
      <c r="D6634" s="749" t="s">
        <v>16443</v>
      </c>
      <c r="E6634" s="750">
        <v>2000</v>
      </c>
      <c r="F6634" s="748" t="s">
        <v>17957</v>
      </c>
      <c r="G6634" s="749" t="s">
        <v>17958</v>
      </c>
      <c r="H6634" s="749" t="s">
        <v>16462</v>
      </c>
      <c r="I6634" s="753" t="s">
        <v>16447</v>
      </c>
      <c r="J6634" s="752" t="s">
        <v>16447</v>
      </c>
      <c r="K6634" s="762">
        <v>0</v>
      </c>
      <c r="L6634" s="762">
        <v>12</v>
      </c>
      <c r="M6634" s="763">
        <v>26760</v>
      </c>
      <c r="N6634" s="762">
        <v>0</v>
      </c>
      <c r="O6634" s="762">
        <v>6</v>
      </c>
      <c r="P6634" s="763">
        <v>12928.66</v>
      </c>
      <c r="Q6634" s="762">
        <v>0</v>
      </c>
      <c r="R6634" s="762">
        <v>12</v>
      </c>
    </row>
    <row r="6635" spans="1:18" s="28" customFormat="1" ht="48" x14ac:dyDescent="0.2">
      <c r="A6635" s="748" t="s">
        <v>16441</v>
      </c>
      <c r="B6635" s="748" t="s">
        <v>515</v>
      </c>
      <c r="C6635" s="748" t="s">
        <v>16442</v>
      </c>
      <c r="D6635" s="749" t="s">
        <v>16443</v>
      </c>
      <c r="E6635" s="750">
        <v>2000</v>
      </c>
      <c r="F6635" s="748" t="s">
        <v>17959</v>
      </c>
      <c r="G6635" s="749" t="s">
        <v>17960</v>
      </c>
      <c r="H6635" s="754" t="s">
        <v>16521</v>
      </c>
      <c r="I6635" s="753" t="s">
        <v>16447</v>
      </c>
      <c r="J6635" s="752" t="s">
        <v>16448</v>
      </c>
      <c r="K6635" s="762">
        <v>0</v>
      </c>
      <c r="L6635" s="762">
        <v>12</v>
      </c>
      <c r="M6635" s="763">
        <v>26681.33</v>
      </c>
      <c r="N6635" s="762">
        <v>0</v>
      </c>
      <c r="O6635" s="762">
        <v>6</v>
      </c>
      <c r="P6635" s="763">
        <v>12928.66</v>
      </c>
      <c r="Q6635" s="762">
        <v>0</v>
      </c>
      <c r="R6635" s="762">
        <v>12</v>
      </c>
    </row>
    <row r="6636" spans="1:18" s="28" customFormat="1" ht="60" x14ac:dyDescent="0.2">
      <c r="A6636" s="748" t="s">
        <v>16441</v>
      </c>
      <c r="B6636" s="748" t="s">
        <v>515</v>
      </c>
      <c r="C6636" s="748" t="s">
        <v>16442</v>
      </c>
      <c r="D6636" s="749" t="s">
        <v>16443</v>
      </c>
      <c r="E6636" s="750">
        <v>2000</v>
      </c>
      <c r="F6636" s="748" t="s">
        <v>17961</v>
      </c>
      <c r="G6636" s="749" t="s">
        <v>17962</v>
      </c>
      <c r="H6636" s="749" t="s">
        <v>17963</v>
      </c>
      <c r="I6636" s="751" t="s">
        <v>16447</v>
      </c>
      <c r="J6636" s="752" t="s">
        <v>16448</v>
      </c>
      <c r="K6636" s="762">
        <v>0</v>
      </c>
      <c r="L6636" s="762">
        <v>2</v>
      </c>
      <c r="M6636" s="763">
        <v>4390.47</v>
      </c>
      <c r="N6636" s="762">
        <v>0</v>
      </c>
      <c r="O6636" s="762">
        <v>0</v>
      </c>
      <c r="P6636" s="763">
        <v>0</v>
      </c>
      <c r="Q6636" s="762">
        <v>0</v>
      </c>
      <c r="R6636" s="762">
        <v>12</v>
      </c>
    </row>
    <row r="6637" spans="1:18" s="28" customFormat="1" ht="48" x14ac:dyDescent="0.2">
      <c r="A6637" s="748" t="s">
        <v>16441</v>
      </c>
      <c r="B6637" s="748" t="s">
        <v>515</v>
      </c>
      <c r="C6637" s="748" t="s">
        <v>16442</v>
      </c>
      <c r="D6637" s="749" t="s">
        <v>16443</v>
      </c>
      <c r="E6637" s="750">
        <v>2000</v>
      </c>
      <c r="F6637" s="748" t="s">
        <v>17964</v>
      </c>
      <c r="G6637" s="749" t="s">
        <v>17965</v>
      </c>
      <c r="H6637" s="749" t="s">
        <v>17966</v>
      </c>
      <c r="I6637" s="751" t="s">
        <v>520</v>
      </c>
      <c r="J6637" s="752" t="s">
        <v>686</v>
      </c>
      <c r="K6637" s="762">
        <v>0</v>
      </c>
      <c r="L6637" s="762">
        <v>8</v>
      </c>
      <c r="M6637" s="763">
        <v>17728</v>
      </c>
      <c r="N6637" s="762">
        <v>0</v>
      </c>
      <c r="O6637" s="762">
        <v>0</v>
      </c>
      <c r="P6637" s="763">
        <v>0</v>
      </c>
      <c r="Q6637" s="762">
        <v>0</v>
      </c>
      <c r="R6637" s="762">
        <v>0</v>
      </c>
    </row>
    <row r="6638" spans="1:18" s="28" customFormat="1" ht="60" x14ac:dyDescent="0.2">
      <c r="A6638" s="748" t="s">
        <v>16441</v>
      </c>
      <c r="B6638" s="748" t="s">
        <v>515</v>
      </c>
      <c r="C6638" s="748" t="s">
        <v>16442</v>
      </c>
      <c r="D6638" s="749" t="s">
        <v>17967</v>
      </c>
      <c r="E6638" s="750">
        <v>14000</v>
      </c>
      <c r="F6638" s="748" t="s">
        <v>17968</v>
      </c>
      <c r="G6638" s="749" t="s">
        <v>17969</v>
      </c>
      <c r="H6638" s="749" t="s">
        <v>16516</v>
      </c>
      <c r="I6638" s="753" t="s">
        <v>520</v>
      </c>
      <c r="J6638" s="752" t="s">
        <v>528</v>
      </c>
      <c r="K6638" s="762">
        <v>0</v>
      </c>
      <c r="L6638" s="762">
        <v>5</v>
      </c>
      <c r="M6638" s="763">
        <v>64555.67</v>
      </c>
      <c r="N6638" s="762">
        <v>0</v>
      </c>
      <c r="O6638" s="762">
        <v>0</v>
      </c>
      <c r="P6638" s="763">
        <v>0</v>
      </c>
      <c r="Q6638" s="762">
        <v>0</v>
      </c>
      <c r="R6638" s="762">
        <v>12</v>
      </c>
    </row>
    <row r="6639" spans="1:18" s="28" customFormat="1" ht="36" x14ac:dyDescent="0.2">
      <c r="A6639" s="748" t="s">
        <v>16441</v>
      </c>
      <c r="B6639" s="748" t="s">
        <v>515</v>
      </c>
      <c r="C6639" s="748" t="s">
        <v>16442</v>
      </c>
      <c r="D6639" s="749" t="s">
        <v>16443</v>
      </c>
      <c r="E6639" s="750">
        <v>2000</v>
      </c>
      <c r="F6639" s="748" t="s">
        <v>17970</v>
      </c>
      <c r="G6639" s="749" t="s">
        <v>17971</v>
      </c>
      <c r="H6639" s="754" t="s">
        <v>2604</v>
      </c>
      <c r="I6639" s="753" t="s">
        <v>16447</v>
      </c>
      <c r="J6639" s="752" t="s">
        <v>16448</v>
      </c>
      <c r="K6639" s="762">
        <v>0</v>
      </c>
      <c r="L6639" s="762">
        <v>12</v>
      </c>
      <c r="M6639" s="763">
        <v>26469.33</v>
      </c>
      <c r="N6639" s="762">
        <v>0</v>
      </c>
      <c r="O6639" s="762">
        <v>6</v>
      </c>
      <c r="P6639" s="763">
        <v>12492.67</v>
      </c>
      <c r="Q6639" s="762">
        <v>0</v>
      </c>
      <c r="R6639" s="762">
        <v>12</v>
      </c>
    </row>
    <row r="6640" spans="1:18" s="28" customFormat="1" ht="24" x14ac:dyDescent="0.2">
      <c r="A6640" s="748" t="s">
        <v>16441</v>
      </c>
      <c r="B6640" s="748" t="s">
        <v>515</v>
      </c>
      <c r="C6640" s="748" t="s">
        <v>16442</v>
      </c>
      <c r="D6640" s="749" t="s">
        <v>17972</v>
      </c>
      <c r="E6640" s="750">
        <v>6000</v>
      </c>
      <c r="F6640" s="748" t="s">
        <v>17973</v>
      </c>
      <c r="G6640" s="749" t="s">
        <v>17974</v>
      </c>
      <c r="H6640" s="754" t="s">
        <v>16451</v>
      </c>
      <c r="I6640" s="753" t="s">
        <v>520</v>
      </c>
      <c r="J6640" s="752" t="s">
        <v>686</v>
      </c>
      <c r="K6640" s="762">
        <v>0</v>
      </c>
      <c r="L6640" s="762">
        <v>12</v>
      </c>
      <c r="M6640" s="763">
        <v>75213.60000000002</v>
      </c>
      <c r="N6640" s="762">
        <v>0</v>
      </c>
      <c r="O6640" s="762">
        <v>6</v>
      </c>
      <c r="P6640" s="763">
        <v>37200.6</v>
      </c>
      <c r="Q6640" s="762">
        <v>0</v>
      </c>
      <c r="R6640" s="762">
        <v>12</v>
      </c>
    </row>
    <row r="6641" spans="1:18" s="28" customFormat="1" ht="24" x14ac:dyDescent="0.2">
      <c r="A6641" s="748" t="s">
        <v>16441</v>
      </c>
      <c r="B6641" s="748" t="s">
        <v>515</v>
      </c>
      <c r="C6641" s="748" t="s">
        <v>16442</v>
      </c>
      <c r="D6641" s="749" t="s">
        <v>927</v>
      </c>
      <c r="E6641" s="750">
        <v>4000</v>
      </c>
      <c r="F6641" s="748" t="s">
        <v>17975</v>
      </c>
      <c r="G6641" s="749" t="s">
        <v>17976</v>
      </c>
      <c r="H6641" s="749" t="s">
        <v>16459</v>
      </c>
      <c r="I6641" s="751" t="s">
        <v>520</v>
      </c>
      <c r="J6641" s="752" t="s">
        <v>686</v>
      </c>
      <c r="K6641" s="762">
        <v>0</v>
      </c>
      <c r="L6641" s="762">
        <v>12</v>
      </c>
      <c r="M6641" s="763">
        <v>51213.600000000013</v>
      </c>
      <c r="N6641" s="762">
        <v>0</v>
      </c>
      <c r="O6641" s="762">
        <v>6</v>
      </c>
      <c r="P6641" s="763">
        <v>25200.6</v>
      </c>
      <c r="Q6641" s="762">
        <v>0</v>
      </c>
      <c r="R6641" s="762">
        <v>12</v>
      </c>
    </row>
    <row r="6642" spans="1:18" s="28" customFormat="1" ht="36" x14ac:dyDescent="0.2">
      <c r="A6642" s="748" t="s">
        <v>16441</v>
      </c>
      <c r="B6642" s="748" t="s">
        <v>515</v>
      </c>
      <c r="C6642" s="748" t="s">
        <v>16442</v>
      </c>
      <c r="D6642" s="749" t="s">
        <v>16674</v>
      </c>
      <c r="E6642" s="750">
        <v>9000</v>
      </c>
      <c r="F6642" s="748" t="s">
        <v>17977</v>
      </c>
      <c r="G6642" s="749" t="s">
        <v>17978</v>
      </c>
      <c r="H6642" s="749" t="s">
        <v>16459</v>
      </c>
      <c r="I6642" s="751" t="s">
        <v>520</v>
      </c>
      <c r="J6642" s="752" t="s">
        <v>686</v>
      </c>
      <c r="K6642" s="762">
        <v>0</v>
      </c>
      <c r="L6642" s="762">
        <v>12</v>
      </c>
      <c r="M6642" s="763">
        <v>111213.60000000002</v>
      </c>
      <c r="N6642" s="762">
        <v>0</v>
      </c>
      <c r="O6642" s="762">
        <v>6</v>
      </c>
      <c r="P6642" s="763">
        <v>55200.600000000006</v>
      </c>
      <c r="Q6642" s="762">
        <v>0</v>
      </c>
      <c r="R6642" s="762">
        <v>12</v>
      </c>
    </row>
    <row r="6643" spans="1:18" s="28" customFormat="1" ht="24" x14ac:dyDescent="0.2">
      <c r="A6643" s="748" t="s">
        <v>16441</v>
      </c>
      <c r="B6643" s="748" t="s">
        <v>515</v>
      </c>
      <c r="C6643" s="748" t="s">
        <v>16442</v>
      </c>
      <c r="D6643" s="749" t="s">
        <v>16472</v>
      </c>
      <c r="E6643" s="750">
        <v>1500</v>
      </c>
      <c r="F6643" s="748" t="s">
        <v>17979</v>
      </c>
      <c r="G6643" s="749" t="s">
        <v>17980</v>
      </c>
      <c r="H6643" s="749" t="s">
        <v>16574</v>
      </c>
      <c r="I6643" s="753" t="s">
        <v>520</v>
      </c>
      <c r="J6643" s="752" t="s">
        <v>528</v>
      </c>
      <c r="K6643" s="762">
        <v>0</v>
      </c>
      <c r="L6643" s="762">
        <v>12</v>
      </c>
      <c r="M6643" s="763">
        <v>20165.5</v>
      </c>
      <c r="N6643" s="762">
        <v>0</v>
      </c>
      <c r="O6643" s="762">
        <v>6</v>
      </c>
      <c r="P6643" s="763">
        <v>9810</v>
      </c>
      <c r="Q6643" s="762">
        <v>0</v>
      </c>
      <c r="R6643" s="762">
        <v>12</v>
      </c>
    </row>
    <row r="6644" spans="1:18" s="28" customFormat="1" ht="24" x14ac:dyDescent="0.2">
      <c r="A6644" s="748" t="s">
        <v>16441</v>
      </c>
      <c r="B6644" s="748" t="s">
        <v>515</v>
      </c>
      <c r="C6644" s="748" t="s">
        <v>16442</v>
      </c>
      <c r="D6644" s="749" t="s">
        <v>558</v>
      </c>
      <c r="E6644" s="750">
        <v>3000</v>
      </c>
      <c r="F6644" s="748" t="s">
        <v>17981</v>
      </c>
      <c r="G6644" s="749" t="s">
        <v>17982</v>
      </c>
      <c r="H6644" s="754" t="s">
        <v>16516</v>
      </c>
      <c r="I6644" s="753" t="s">
        <v>520</v>
      </c>
      <c r="J6644" s="752" t="s">
        <v>528</v>
      </c>
      <c r="K6644" s="762">
        <v>0</v>
      </c>
      <c r="L6644" s="762">
        <v>12</v>
      </c>
      <c r="M6644" s="763">
        <v>39213.600000000006</v>
      </c>
      <c r="N6644" s="762">
        <v>0</v>
      </c>
      <c r="O6644" s="762">
        <v>6</v>
      </c>
      <c r="P6644" s="763">
        <v>19200.599999999999</v>
      </c>
      <c r="Q6644" s="762">
        <v>0</v>
      </c>
      <c r="R6644" s="762">
        <v>12</v>
      </c>
    </row>
    <row r="6645" spans="1:18" s="28" customFormat="1" ht="24" x14ac:dyDescent="0.2">
      <c r="A6645" s="748" t="s">
        <v>16441</v>
      </c>
      <c r="B6645" s="748" t="s">
        <v>515</v>
      </c>
      <c r="C6645" s="748" t="s">
        <v>16442</v>
      </c>
      <c r="D6645" s="749" t="s">
        <v>16921</v>
      </c>
      <c r="E6645" s="750">
        <v>15500</v>
      </c>
      <c r="F6645" s="748" t="s">
        <v>17983</v>
      </c>
      <c r="G6645" s="749" t="s">
        <v>17984</v>
      </c>
      <c r="H6645" s="749" t="s">
        <v>17985</v>
      </c>
      <c r="I6645" s="751" t="s">
        <v>520</v>
      </c>
      <c r="J6645" s="752" t="s">
        <v>686</v>
      </c>
      <c r="K6645" s="762">
        <v>0</v>
      </c>
      <c r="L6645" s="762">
        <v>12</v>
      </c>
      <c r="M6645" s="763">
        <v>189213.59999999998</v>
      </c>
      <c r="N6645" s="762">
        <v>0</v>
      </c>
      <c r="O6645" s="762">
        <v>6</v>
      </c>
      <c r="P6645" s="763">
        <v>94200.6</v>
      </c>
      <c r="Q6645" s="762">
        <v>0</v>
      </c>
      <c r="R6645" s="762">
        <v>12</v>
      </c>
    </row>
    <row r="6646" spans="1:18" s="28" customFormat="1" ht="24" x14ac:dyDescent="0.2">
      <c r="A6646" s="748" t="s">
        <v>16441</v>
      </c>
      <c r="B6646" s="748" t="s">
        <v>515</v>
      </c>
      <c r="C6646" s="748" t="s">
        <v>16442</v>
      </c>
      <c r="D6646" s="749" t="s">
        <v>16443</v>
      </c>
      <c r="E6646" s="750">
        <v>2000</v>
      </c>
      <c r="F6646" s="748" t="s">
        <v>17986</v>
      </c>
      <c r="G6646" s="749" t="s">
        <v>17987</v>
      </c>
      <c r="H6646" s="749" t="s">
        <v>571</v>
      </c>
      <c r="I6646" s="751" t="s">
        <v>16447</v>
      </c>
      <c r="J6646" s="752" t="s">
        <v>16447</v>
      </c>
      <c r="K6646" s="762">
        <v>0</v>
      </c>
      <c r="L6646" s="762">
        <v>12</v>
      </c>
      <c r="M6646" s="763">
        <v>26451.33</v>
      </c>
      <c r="N6646" s="762">
        <v>0</v>
      </c>
      <c r="O6646" s="762">
        <v>6</v>
      </c>
      <c r="P6646" s="763">
        <v>12571.33</v>
      </c>
      <c r="Q6646" s="762">
        <v>0</v>
      </c>
      <c r="R6646" s="762">
        <v>12</v>
      </c>
    </row>
    <row r="6647" spans="1:18" s="28" customFormat="1" ht="24" x14ac:dyDescent="0.2">
      <c r="A6647" s="748" t="s">
        <v>16441</v>
      </c>
      <c r="B6647" s="748" t="s">
        <v>515</v>
      </c>
      <c r="C6647" s="748" t="s">
        <v>16442</v>
      </c>
      <c r="D6647" s="749" t="s">
        <v>16443</v>
      </c>
      <c r="E6647" s="750">
        <v>2000</v>
      </c>
      <c r="F6647" s="748" t="s">
        <v>17988</v>
      </c>
      <c r="G6647" s="749" t="s">
        <v>17989</v>
      </c>
      <c r="H6647" s="749" t="s">
        <v>571</v>
      </c>
      <c r="I6647" s="753" t="s">
        <v>16447</v>
      </c>
      <c r="J6647" s="752" t="s">
        <v>16447</v>
      </c>
      <c r="K6647" s="762">
        <v>0</v>
      </c>
      <c r="L6647" s="762">
        <v>12</v>
      </c>
      <c r="M6647" s="763">
        <v>26687.33</v>
      </c>
      <c r="N6647" s="762">
        <v>0</v>
      </c>
      <c r="O6647" s="762">
        <v>6</v>
      </c>
      <c r="P6647" s="763">
        <v>13080</v>
      </c>
      <c r="Q6647" s="762">
        <v>0</v>
      </c>
      <c r="R6647" s="762">
        <v>12</v>
      </c>
    </row>
    <row r="6648" spans="1:18" s="28" customFormat="1" ht="36" x14ac:dyDescent="0.2">
      <c r="A6648" s="748" t="s">
        <v>16441</v>
      </c>
      <c r="B6648" s="748" t="s">
        <v>515</v>
      </c>
      <c r="C6648" s="748" t="s">
        <v>16442</v>
      </c>
      <c r="D6648" s="749" t="s">
        <v>16443</v>
      </c>
      <c r="E6648" s="750">
        <v>2000</v>
      </c>
      <c r="F6648" s="748" t="s">
        <v>17990</v>
      </c>
      <c r="G6648" s="749" t="s">
        <v>17991</v>
      </c>
      <c r="H6648" s="754" t="s">
        <v>2604</v>
      </c>
      <c r="I6648" s="753" t="s">
        <v>16447</v>
      </c>
      <c r="J6648" s="752" t="s">
        <v>16448</v>
      </c>
      <c r="K6648" s="762">
        <v>0</v>
      </c>
      <c r="L6648" s="762">
        <v>12</v>
      </c>
      <c r="M6648" s="763">
        <v>26760</v>
      </c>
      <c r="N6648" s="762">
        <v>0</v>
      </c>
      <c r="O6648" s="762">
        <v>6</v>
      </c>
      <c r="P6648" s="763">
        <v>13073.15</v>
      </c>
      <c r="Q6648" s="762">
        <v>0</v>
      </c>
      <c r="R6648" s="762">
        <v>12</v>
      </c>
    </row>
    <row r="6649" spans="1:18" s="28" customFormat="1" ht="24" x14ac:dyDescent="0.2">
      <c r="A6649" s="748" t="s">
        <v>16441</v>
      </c>
      <c r="B6649" s="748" t="s">
        <v>515</v>
      </c>
      <c r="C6649" s="748" t="s">
        <v>16442</v>
      </c>
      <c r="D6649" s="749" t="s">
        <v>16443</v>
      </c>
      <c r="E6649" s="750">
        <v>2000</v>
      </c>
      <c r="F6649" s="748" t="s">
        <v>17992</v>
      </c>
      <c r="G6649" s="749" t="s">
        <v>17993</v>
      </c>
      <c r="H6649" s="754" t="s">
        <v>571</v>
      </c>
      <c r="I6649" s="753" t="s">
        <v>16447</v>
      </c>
      <c r="J6649" s="752" t="s">
        <v>16447</v>
      </c>
      <c r="K6649" s="762">
        <v>0</v>
      </c>
      <c r="L6649" s="762">
        <v>12</v>
      </c>
      <c r="M6649" s="763">
        <v>26760</v>
      </c>
      <c r="N6649" s="762">
        <v>0</v>
      </c>
      <c r="O6649" s="762">
        <v>6</v>
      </c>
      <c r="P6649" s="763">
        <v>13080</v>
      </c>
      <c r="Q6649" s="762">
        <v>0</v>
      </c>
      <c r="R6649" s="762">
        <v>12</v>
      </c>
    </row>
    <row r="6650" spans="1:18" s="28" customFormat="1" ht="24" x14ac:dyDescent="0.2">
      <c r="A6650" s="748" t="s">
        <v>16441</v>
      </c>
      <c r="B6650" s="748" t="s">
        <v>515</v>
      </c>
      <c r="C6650" s="748" t="s">
        <v>16442</v>
      </c>
      <c r="D6650" s="749" t="s">
        <v>16443</v>
      </c>
      <c r="E6650" s="750">
        <v>2000</v>
      </c>
      <c r="F6650" s="748" t="s">
        <v>17994</v>
      </c>
      <c r="G6650" s="749" t="s">
        <v>17995</v>
      </c>
      <c r="H6650" s="749" t="s">
        <v>17002</v>
      </c>
      <c r="I6650" s="753" t="s">
        <v>16905</v>
      </c>
      <c r="J6650" s="752" t="s">
        <v>528</v>
      </c>
      <c r="K6650" s="762">
        <v>0</v>
      </c>
      <c r="L6650" s="762">
        <v>12</v>
      </c>
      <c r="M6650" s="763">
        <v>26614.66</v>
      </c>
      <c r="N6650" s="762">
        <v>0</v>
      </c>
      <c r="O6650" s="762">
        <v>6</v>
      </c>
      <c r="P6650" s="763">
        <v>13007.33</v>
      </c>
      <c r="Q6650" s="762">
        <v>0</v>
      </c>
      <c r="R6650" s="762">
        <v>12</v>
      </c>
    </row>
    <row r="6651" spans="1:18" s="28" customFormat="1" ht="36" x14ac:dyDescent="0.2">
      <c r="A6651" s="748" t="s">
        <v>16441</v>
      </c>
      <c r="B6651" s="748" t="s">
        <v>515</v>
      </c>
      <c r="C6651" s="748" t="s">
        <v>16442</v>
      </c>
      <c r="D6651" s="749" t="s">
        <v>17996</v>
      </c>
      <c r="E6651" s="750">
        <v>7000</v>
      </c>
      <c r="F6651" s="748" t="s">
        <v>17997</v>
      </c>
      <c r="G6651" s="749" t="s">
        <v>17998</v>
      </c>
      <c r="H6651" s="749" t="s">
        <v>16860</v>
      </c>
      <c r="I6651" s="751" t="s">
        <v>520</v>
      </c>
      <c r="J6651" s="752" t="s">
        <v>528</v>
      </c>
      <c r="K6651" s="762">
        <v>0</v>
      </c>
      <c r="L6651" s="762">
        <v>12</v>
      </c>
      <c r="M6651" s="763">
        <v>87213.60000000002</v>
      </c>
      <c r="N6651" s="762">
        <v>0</v>
      </c>
      <c r="O6651" s="762">
        <v>6</v>
      </c>
      <c r="P6651" s="763">
        <v>43200.600000000006</v>
      </c>
      <c r="Q6651" s="762">
        <v>0</v>
      </c>
      <c r="R6651" s="762">
        <v>12</v>
      </c>
    </row>
    <row r="6652" spans="1:18" s="28" customFormat="1" ht="36" x14ac:dyDescent="0.2">
      <c r="A6652" s="748" t="s">
        <v>16441</v>
      </c>
      <c r="B6652" s="748" t="s">
        <v>515</v>
      </c>
      <c r="C6652" s="748" t="s">
        <v>16442</v>
      </c>
      <c r="D6652" s="749" t="s">
        <v>17999</v>
      </c>
      <c r="E6652" s="750">
        <v>8000</v>
      </c>
      <c r="F6652" s="748" t="s">
        <v>18000</v>
      </c>
      <c r="G6652" s="749" t="s">
        <v>18001</v>
      </c>
      <c r="H6652" s="749" t="s">
        <v>16614</v>
      </c>
      <c r="I6652" s="753" t="s">
        <v>520</v>
      </c>
      <c r="J6652" s="752" t="s">
        <v>528</v>
      </c>
      <c r="K6652" s="762">
        <v>0</v>
      </c>
      <c r="L6652" s="762">
        <v>12</v>
      </c>
      <c r="M6652" s="763">
        <v>66342.400000000009</v>
      </c>
      <c r="N6652" s="762">
        <v>0</v>
      </c>
      <c r="O6652" s="762">
        <v>6</v>
      </c>
      <c r="P6652" s="763">
        <v>0</v>
      </c>
      <c r="Q6652" s="762">
        <v>0</v>
      </c>
      <c r="R6652" s="762">
        <v>12</v>
      </c>
    </row>
    <row r="6653" spans="1:18" s="28" customFormat="1" ht="24" x14ac:dyDescent="0.2">
      <c r="A6653" s="748" t="s">
        <v>16441</v>
      </c>
      <c r="B6653" s="748" t="s">
        <v>515</v>
      </c>
      <c r="C6653" s="748" t="s">
        <v>16442</v>
      </c>
      <c r="D6653" s="749" t="s">
        <v>814</v>
      </c>
      <c r="E6653" s="750">
        <v>9200</v>
      </c>
      <c r="F6653" s="748" t="s">
        <v>18002</v>
      </c>
      <c r="G6653" s="749" t="s">
        <v>18003</v>
      </c>
      <c r="H6653" s="754" t="s">
        <v>16516</v>
      </c>
      <c r="I6653" s="753" t="s">
        <v>520</v>
      </c>
      <c r="J6653" s="752" t="s">
        <v>528</v>
      </c>
      <c r="K6653" s="762">
        <v>0</v>
      </c>
      <c r="L6653" s="762">
        <v>12</v>
      </c>
      <c r="M6653" s="763">
        <v>113613.60000000002</v>
      </c>
      <c r="N6653" s="762">
        <v>0</v>
      </c>
      <c r="O6653" s="762">
        <v>6</v>
      </c>
      <c r="P6653" s="763">
        <v>56400.600000000006</v>
      </c>
      <c r="Q6653" s="762">
        <v>0</v>
      </c>
      <c r="R6653" s="762">
        <v>12</v>
      </c>
    </row>
    <row r="6654" spans="1:18" s="28" customFormat="1" ht="24" x14ac:dyDescent="0.2">
      <c r="A6654" s="748" t="s">
        <v>16441</v>
      </c>
      <c r="B6654" s="748" t="s">
        <v>515</v>
      </c>
      <c r="C6654" s="748" t="s">
        <v>16442</v>
      </c>
      <c r="D6654" s="749" t="s">
        <v>16443</v>
      </c>
      <c r="E6654" s="750">
        <v>2000</v>
      </c>
      <c r="F6654" s="748" t="s">
        <v>18004</v>
      </c>
      <c r="G6654" s="749" t="s">
        <v>18005</v>
      </c>
      <c r="H6654" s="749" t="s">
        <v>16574</v>
      </c>
      <c r="I6654" s="751" t="s">
        <v>520</v>
      </c>
      <c r="J6654" s="752" t="s">
        <v>528</v>
      </c>
      <c r="K6654" s="762">
        <v>0</v>
      </c>
      <c r="L6654" s="762">
        <v>12</v>
      </c>
      <c r="M6654" s="763">
        <v>26760</v>
      </c>
      <c r="N6654" s="762">
        <v>0</v>
      </c>
      <c r="O6654" s="762">
        <v>6</v>
      </c>
      <c r="P6654" s="763">
        <v>13080</v>
      </c>
      <c r="Q6654" s="762">
        <v>0</v>
      </c>
      <c r="R6654" s="762">
        <v>12</v>
      </c>
    </row>
    <row r="6655" spans="1:18" s="28" customFormat="1" ht="24" x14ac:dyDescent="0.2">
      <c r="A6655" s="748" t="s">
        <v>16441</v>
      </c>
      <c r="B6655" s="748" t="s">
        <v>515</v>
      </c>
      <c r="C6655" s="748" t="s">
        <v>16442</v>
      </c>
      <c r="D6655" s="749" t="s">
        <v>814</v>
      </c>
      <c r="E6655" s="750">
        <v>11000</v>
      </c>
      <c r="F6655" s="748" t="s">
        <v>18006</v>
      </c>
      <c r="G6655" s="749" t="s">
        <v>18007</v>
      </c>
      <c r="H6655" s="749" t="s">
        <v>16516</v>
      </c>
      <c r="I6655" s="751" t="s">
        <v>520</v>
      </c>
      <c r="J6655" s="752" t="s">
        <v>528</v>
      </c>
      <c r="K6655" s="762">
        <v>0</v>
      </c>
      <c r="L6655" s="762">
        <v>12</v>
      </c>
      <c r="M6655" s="763">
        <v>135213.6</v>
      </c>
      <c r="N6655" s="762">
        <v>0</v>
      </c>
      <c r="O6655" s="762">
        <v>6</v>
      </c>
      <c r="P6655" s="763">
        <v>67200.600000000006</v>
      </c>
      <c r="Q6655" s="762">
        <v>0</v>
      </c>
      <c r="R6655" s="762">
        <v>12</v>
      </c>
    </row>
    <row r="6656" spans="1:18" s="28" customFormat="1" ht="24" x14ac:dyDescent="0.2">
      <c r="A6656" s="748" t="s">
        <v>16441</v>
      </c>
      <c r="B6656" s="748" t="s">
        <v>515</v>
      </c>
      <c r="C6656" s="748" t="s">
        <v>16442</v>
      </c>
      <c r="D6656" s="749" t="s">
        <v>16472</v>
      </c>
      <c r="E6656" s="750">
        <v>1500</v>
      </c>
      <c r="F6656" s="748" t="s">
        <v>18008</v>
      </c>
      <c r="G6656" s="749" t="s">
        <v>18009</v>
      </c>
      <c r="H6656" s="749" t="s">
        <v>571</v>
      </c>
      <c r="I6656" s="753" t="s">
        <v>16447</v>
      </c>
      <c r="J6656" s="752" t="s">
        <v>16447</v>
      </c>
      <c r="K6656" s="762">
        <v>0</v>
      </c>
      <c r="L6656" s="762">
        <v>12</v>
      </c>
      <c r="M6656" s="763">
        <v>19993</v>
      </c>
      <c r="N6656" s="762">
        <v>0</v>
      </c>
      <c r="O6656" s="762">
        <v>6</v>
      </c>
      <c r="P6656" s="763">
        <v>9696.5</v>
      </c>
      <c r="Q6656" s="762">
        <v>0</v>
      </c>
      <c r="R6656" s="762">
        <v>12</v>
      </c>
    </row>
    <row r="6657" spans="1:18" s="28" customFormat="1" ht="48" x14ac:dyDescent="0.2">
      <c r="A6657" s="748" t="s">
        <v>16441</v>
      </c>
      <c r="B6657" s="748" t="s">
        <v>515</v>
      </c>
      <c r="C6657" s="748" t="s">
        <v>16442</v>
      </c>
      <c r="D6657" s="749" t="s">
        <v>16487</v>
      </c>
      <c r="E6657" s="750">
        <v>1800</v>
      </c>
      <c r="F6657" s="748" t="s">
        <v>18010</v>
      </c>
      <c r="G6657" s="749" t="s">
        <v>18011</v>
      </c>
      <c r="H6657" s="754" t="s">
        <v>18012</v>
      </c>
      <c r="I6657" s="753" t="s">
        <v>16447</v>
      </c>
      <c r="J6657" s="752" t="s">
        <v>16447</v>
      </c>
      <c r="K6657" s="762">
        <v>1</v>
      </c>
      <c r="L6657" s="762">
        <v>2</v>
      </c>
      <c r="M6657" s="763">
        <v>3886.5299999999997</v>
      </c>
      <c r="N6657" s="762">
        <v>0</v>
      </c>
      <c r="O6657" s="762">
        <v>0</v>
      </c>
      <c r="P6657" s="763">
        <v>0</v>
      </c>
      <c r="Q6657" s="762">
        <v>0</v>
      </c>
      <c r="R6657" s="762">
        <v>12</v>
      </c>
    </row>
    <row r="6658" spans="1:18" s="28" customFormat="1" ht="36" x14ac:dyDescent="0.2">
      <c r="A6658" s="748" t="s">
        <v>16441</v>
      </c>
      <c r="B6658" s="748" t="s">
        <v>515</v>
      </c>
      <c r="C6658" s="748" t="s">
        <v>16442</v>
      </c>
      <c r="D6658" s="749" t="s">
        <v>18013</v>
      </c>
      <c r="E6658" s="750">
        <v>10000</v>
      </c>
      <c r="F6658" s="748" t="s">
        <v>18014</v>
      </c>
      <c r="G6658" s="749" t="s">
        <v>18015</v>
      </c>
      <c r="H6658" s="754" t="s">
        <v>16651</v>
      </c>
      <c r="I6658" s="753" t="s">
        <v>520</v>
      </c>
      <c r="J6658" s="752" t="s">
        <v>528</v>
      </c>
      <c r="K6658" s="762">
        <v>0</v>
      </c>
      <c r="L6658" s="762">
        <v>12</v>
      </c>
      <c r="M6658" s="763">
        <v>123213.60000000002</v>
      </c>
      <c r="N6658" s="762">
        <v>0</v>
      </c>
      <c r="O6658" s="762">
        <v>6</v>
      </c>
      <c r="P6658" s="763">
        <v>61200.600000000006</v>
      </c>
      <c r="Q6658" s="762">
        <v>0</v>
      </c>
      <c r="R6658" s="762">
        <v>12</v>
      </c>
    </row>
    <row r="6659" spans="1:18" s="28" customFormat="1" ht="48" x14ac:dyDescent="0.2">
      <c r="A6659" s="748" t="s">
        <v>16441</v>
      </c>
      <c r="B6659" s="748" t="s">
        <v>515</v>
      </c>
      <c r="C6659" s="748" t="s">
        <v>16442</v>
      </c>
      <c r="D6659" s="749" t="s">
        <v>16443</v>
      </c>
      <c r="E6659" s="750">
        <v>2000</v>
      </c>
      <c r="F6659" s="748" t="s">
        <v>18016</v>
      </c>
      <c r="G6659" s="749" t="s">
        <v>18017</v>
      </c>
      <c r="H6659" s="749" t="s">
        <v>624</v>
      </c>
      <c r="I6659" s="751" t="s">
        <v>16447</v>
      </c>
      <c r="J6659" s="752" t="s">
        <v>16448</v>
      </c>
      <c r="K6659" s="762">
        <v>0</v>
      </c>
      <c r="L6659" s="762">
        <v>12</v>
      </c>
      <c r="M6659" s="763">
        <v>26760</v>
      </c>
      <c r="N6659" s="762">
        <v>0</v>
      </c>
      <c r="O6659" s="762">
        <v>6</v>
      </c>
      <c r="P6659" s="763">
        <v>13080</v>
      </c>
      <c r="Q6659" s="762">
        <v>0</v>
      </c>
      <c r="R6659" s="762">
        <v>12</v>
      </c>
    </row>
    <row r="6660" spans="1:18" s="28" customFormat="1" ht="24" x14ac:dyDescent="0.2">
      <c r="A6660" s="748" t="s">
        <v>16441</v>
      </c>
      <c r="B6660" s="748" t="s">
        <v>515</v>
      </c>
      <c r="C6660" s="748" t="s">
        <v>16442</v>
      </c>
      <c r="D6660" s="749" t="s">
        <v>16443</v>
      </c>
      <c r="E6660" s="750">
        <v>2000</v>
      </c>
      <c r="F6660" s="748" t="s">
        <v>18018</v>
      </c>
      <c r="G6660" s="749" t="s">
        <v>18019</v>
      </c>
      <c r="H6660" s="749" t="s">
        <v>18020</v>
      </c>
      <c r="I6660" s="751" t="s">
        <v>520</v>
      </c>
      <c r="J6660" s="752" t="s">
        <v>528</v>
      </c>
      <c r="K6660" s="762">
        <v>0</v>
      </c>
      <c r="L6660" s="762">
        <v>12</v>
      </c>
      <c r="M6660" s="763">
        <v>26687.33</v>
      </c>
      <c r="N6660" s="762">
        <v>0</v>
      </c>
      <c r="O6660" s="762">
        <v>6</v>
      </c>
      <c r="P6660" s="763">
        <v>13080</v>
      </c>
      <c r="Q6660" s="762">
        <v>0</v>
      </c>
      <c r="R6660" s="762">
        <v>0</v>
      </c>
    </row>
    <row r="6661" spans="1:18" s="28" customFormat="1" ht="48" x14ac:dyDescent="0.2">
      <c r="A6661" s="748" t="s">
        <v>16441</v>
      </c>
      <c r="B6661" s="748" t="s">
        <v>515</v>
      </c>
      <c r="C6661" s="748" t="s">
        <v>16442</v>
      </c>
      <c r="D6661" s="749" t="s">
        <v>18021</v>
      </c>
      <c r="E6661" s="750">
        <v>6000</v>
      </c>
      <c r="F6661" s="748" t="s">
        <v>18022</v>
      </c>
      <c r="G6661" s="749" t="s">
        <v>18023</v>
      </c>
      <c r="H6661" s="749" t="s">
        <v>18024</v>
      </c>
      <c r="I6661" s="753" t="s">
        <v>520</v>
      </c>
      <c r="J6661" s="752" t="s">
        <v>686</v>
      </c>
      <c r="K6661" s="762">
        <v>0</v>
      </c>
      <c r="L6661" s="762">
        <v>3</v>
      </c>
      <c r="M6661" s="763">
        <v>18653.400000000001</v>
      </c>
      <c r="N6661" s="762">
        <v>0</v>
      </c>
      <c r="O6661" s="762">
        <v>0</v>
      </c>
      <c r="P6661" s="763">
        <v>0</v>
      </c>
      <c r="Q6661" s="762">
        <v>0</v>
      </c>
      <c r="R6661" s="762">
        <v>12</v>
      </c>
    </row>
    <row r="6662" spans="1:18" s="28" customFormat="1" ht="24" x14ac:dyDescent="0.2">
      <c r="A6662" s="748" t="s">
        <v>16441</v>
      </c>
      <c r="B6662" s="748" t="s">
        <v>515</v>
      </c>
      <c r="C6662" s="748" t="s">
        <v>16442</v>
      </c>
      <c r="D6662" s="749" t="s">
        <v>18025</v>
      </c>
      <c r="E6662" s="750">
        <v>1000</v>
      </c>
      <c r="F6662" s="748" t="s">
        <v>18026</v>
      </c>
      <c r="G6662" s="749" t="s">
        <v>18027</v>
      </c>
      <c r="H6662" s="754" t="s">
        <v>571</v>
      </c>
      <c r="I6662" s="753" t="s">
        <v>16447</v>
      </c>
      <c r="J6662" s="752" t="s">
        <v>16447</v>
      </c>
      <c r="K6662" s="762">
        <v>0</v>
      </c>
      <c r="L6662" s="762">
        <v>12</v>
      </c>
      <c r="M6662" s="763">
        <v>13680</v>
      </c>
      <c r="N6662" s="762">
        <v>0</v>
      </c>
      <c r="O6662" s="762">
        <v>6</v>
      </c>
      <c r="P6662" s="763">
        <v>6533.17</v>
      </c>
      <c r="Q6662" s="762">
        <v>0</v>
      </c>
      <c r="R6662" s="762">
        <v>12</v>
      </c>
    </row>
    <row r="6663" spans="1:18" s="28" customFormat="1" ht="24" x14ac:dyDescent="0.2">
      <c r="A6663" s="748" t="s">
        <v>16441</v>
      </c>
      <c r="B6663" s="748" t="s">
        <v>515</v>
      </c>
      <c r="C6663" s="748" t="s">
        <v>16442</v>
      </c>
      <c r="D6663" s="749" t="s">
        <v>16443</v>
      </c>
      <c r="E6663" s="750">
        <v>2000</v>
      </c>
      <c r="F6663" s="748" t="s">
        <v>18028</v>
      </c>
      <c r="G6663" s="749" t="s">
        <v>18029</v>
      </c>
      <c r="H6663" s="749" t="s">
        <v>1569</v>
      </c>
      <c r="I6663" s="751" t="s">
        <v>16447</v>
      </c>
      <c r="J6663" s="752" t="s">
        <v>16448</v>
      </c>
      <c r="K6663" s="762">
        <v>0</v>
      </c>
      <c r="L6663" s="762">
        <v>12</v>
      </c>
      <c r="M6663" s="763">
        <v>26469.33</v>
      </c>
      <c r="N6663" s="762">
        <v>0</v>
      </c>
      <c r="O6663" s="762">
        <v>6</v>
      </c>
      <c r="P6663" s="763">
        <v>13080</v>
      </c>
      <c r="Q6663" s="762">
        <v>0</v>
      </c>
      <c r="R6663" s="762">
        <v>12</v>
      </c>
    </row>
    <row r="6664" spans="1:18" s="28" customFormat="1" ht="24" x14ac:dyDescent="0.2">
      <c r="A6664" s="748" t="s">
        <v>16441</v>
      </c>
      <c r="B6664" s="748" t="s">
        <v>515</v>
      </c>
      <c r="C6664" s="748" t="s">
        <v>16442</v>
      </c>
      <c r="D6664" s="749" t="s">
        <v>16443</v>
      </c>
      <c r="E6664" s="750">
        <v>2000</v>
      </c>
      <c r="F6664" s="748" t="s">
        <v>18030</v>
      </c>
      <c r="G6664" s="749" t="s">
        <v>18031</v>
      </c>
      <c r="H6664" s="749" t="s">
        <v>16451</v>
      </c>
      <c r="I6664" s="751" t="s">
        <v>520</v>
      </c>
      <c r="J6664" s="752" t="s">
        <v>686</v>
      </c>
      <c r="K6664" s="762">
        <v>0</v>
      </c>
      <c r="L6664" s="762">
        <v>12</v>
      </c>
      <c r="M6664" s="763">
        <v>25997.35</v>
      </c>
      <c r="N6664" s="762">
        <v>0</v>
      </c>
      <c r="O6664" s="762">
        <v>6</v>
      </c>
      <c r="P6664" s="763">
        <v>12638</v>
      </c>
      <c r="Q6664" s="762">
        <v>0</v>
      </c>
      <c r="R6664" s="762">
        <v>12</v>
      </c>
    </row>
    <row r="6665" spans="1:18" s="28" customFormat="1" ht="24" x14ac:dyDescent="0.2">
      <c r="A6665" s="748" t="s">
        <v>16441</v>
      </c>
      <c r="B6665" s="748" t="s">
        <v>515</v>
      </c>
      <c r="C6665" s="748" t="s">
        <v>16442</v>
      </c>
      <c r="D6665" s="749" t="s">
        <v>16472</v>
      </c>
      <c r="E6665" s="750">
        <v>1500</v>
      </c>
      <c r="F6665" s="748" t="s">
        <v>18032</v>
      </c>
      <c r="G6665" s="749" t="s">
        <v>18033</v>
      </c>
      <c r="H6665" s="749" t="s">
        <v>571</v>
      </c>
      <c r="I6665" s="753" t="s">
        <v>16447</v>
      </c>
      <c r="J6665" s="752" t="s">
        <v>16447</v>
      </c>
      <c r="K6665" s="762">
        <v>0</v>
      </c>
      <c r="L6665" s="762">
        <v>12</v>
      </c>
      <c r="M6665" s="763">
        <v>20215.5</v>
      </c>
      <c r="N6665" s="762">
        <v>0</v>
      </c>
      <c r="O6665" s="762">
        <v>6</v>
      </c>
      <c r="P6665" s="763">
        <v>9537.5</v>
      </c>
      <c r="Q6665" s="762">
        <v>0</v>
      </c>
      <c r="R6665" s="762">
        <v>12</v>
      </c>
    </row>
    <row r="6666" spans="1:18" s="28" customFormat="1" ht="36" x14ac:dyDescent="0.2">
      <c r="A6666" s="748" t="s">
        <v>16441</v>
      </c>
      <c r="B6666" s="748" t="s">
        <v>515</v>
      </c>
      <c r="C6666" s="748" t="s">
        <v>16442</v>
      </c>
      <c r="D6666" s="749" t="s">
        <v>16487</v>
      </c>
      <c r="E6666" s="750">
        <v>1800</v>
      </c>
      <c r="F6666" s="748" t="s">
        <v>18034</v>
      </c>
      <c r="G6666" s="749" t="s">
        <v>18035</v>
      </c>
      <c r="H6666" s="754" t="s">
        <v>16462</v>
      </c>
      <c r="I6666" s="753" t="s">
        <v>16447</v>
      </c>
      <c r="J6666" s="752" t="s">
        <v>16447</v>
      </c>
      <c r="K6666" s="762">
        <v>1</v>
      </c>
      <c r="L6666" s="762">
        <v>2</v>
      </c>
      <c r="M6666" s="763">
        <v>3886.5299999999997</v>
      </c>
      <c r="N6666" s="762">
        <v>0</v>
      </c>
      <c r="O6666" s="762">
        <v>6</v>
      </c>
      <c r="P6666" s="763">
        <v>11570.34</v>
      </c>
      <c r="Q6666" s="762">
        <v>3</v>
      </c>
      <c r="R6666" s="762">
        <v>12</v>
      </c>
    </row>
    <row r="6667" spans="1:18" s="28" customFormat="1" ht="24" x14ac:dyDescent="0.2">
      <c r="A6667" s="748" t="s">
        <v>16441</v>
      </c>
      <c r="B6667" s="748" t="s">
        <v>515</v>
      </c>
      <c r="C6667" s="748" t="s">
        <v>16442</v>
      </c>
      <c r="D6667" s="749" t="s">
        <v>16443</v>
      </c>
      <c r="E6667" s="750">
        <v>2000</v>
      </c>
      <c r="F6667" s="748" t="s">
        <v>18036</v>
      </c>
      <c r="G6667" s="749" t="s">
        <v>18037</v>
      </c>
      <c r="H6667" s="754" t="s">
        <v>16860</v>
      </c>
      <c r="I6667" s="753" t="s">
        <v>520</v>
      </c>
      <c r="J6667" s="752" t="s">
        <v>528</v>
      </c>
      <c r="K6667" s="762">
        <v>0</v>
      </c>
      <c r="L6667" s="762">
        <v>12</v>
      </c>
      <c r="M6667" s="763">
        <v>26675.33</v>
      </c>
      <c r="N6667" s="762">
        <v>0</v>
      </c>
      <c r="O6667" s="762">
        <v>6</v>
      </c>
      <c r="P6667" s="763">
        <v>10174</v>
      </c>
      <c r="Q6667" s="762">
        <v>0</v>
      </c>
      <c r="R6667" s="762">
        <v>12</v>
      </c>
    </row>
    <row r="6668" spans="1:18" s="28" customFormat="1" ht="24" x14ac:dyDescent="0.2">
      <c r="A6668" s="748" t="s">
        <v>16441</v>
      </c>
      <c r="B6668" s="748" t="s">
        <v>515</v>
      </c>
      <c r="C6668" s="748" t="s">
        <v>16442</v>
      </c>
      <c r="D6668" s="749" t="s">
        <v>16443</v>
      </c>
      <c r="E6668" s="750">
        <v>2000</v>
      </c>
      <c r="F6668" s="748" t="s">
        <v>18038</v>
      </c>
      <c r="G6668" s="749" t="s">
        <v>18039</v>
      </c>
      <c r="H6668" s="749" t="s">
        <v>16999</v>
      </c>
      <c r="I6668" s="751" t="s">
        <v>520</v>
      </c>
      <c r="J6668" s="752" t="s">
        <v>528</v>
      </c>
      <c r="K6668" s="762">
        <v>0</v>
      </c>
      <c r="L6668" s="762">
        <v>12</v>
      </c>
      <c r="M6668" s="763">
        <v>26996.160000000003</v>
      </c>
      <c r="N6668" s="762">
        <v>0</v>
      </c>
      <c r="O6668" s="762">
        <v>6</v>
      </c>
      <c r="P6668" s="763">
        <v>13080</v>
      </c>
      <c r="Q6668" s="762">
        <v>0</v>
      </c>
      <c r="R6668" s="762">
        <v>12</v>
      </c>
    </row>
    <row r="6669" spans="1:18" s="28" customFormat="1" ht="36" x14ac:dyDescent="0.2">
      <c r="A6669" s="748" t="s">
        <v>16441</v>
      </c>
      <c r="B6669" s="748" t="s">
        <v>515</v>
      </c>
      <c r="C6669" s="748" t="s">
        <v>16442</v>
      </c>
      <c r="D6669" s="749" t="s">
        <v>16443</v>
      </c>
      <c r="E6669" s="750">
        <v>2000</v>
      </c>
      <c r="F6669" s="748" t="s">
        <v>18040</v>
      </c>
      <c r="G6669" s="749" t="s">
        <v>18041</v>
      </c>
      <c r="H6669" s="749" t="s">
        <v>16462</v>
      </c>
      <c r="I6669" s="751" t="s">
        <v>16447</v>
      </c>
      <c r="J6669" s="752" t="s">
        <v>16447</v>
      </c>
      <c r="K6669" s="762">
        <v>0</v>
      </c>
      <c r="L6669" s="762">
        <v>1</v>
      </c>
      <c r="M6669" s="763">
        <v>2180</v>
      </c>
      <c r="N6669" s="762">
        <v>0</v>
      </c>
      <c r="O6669" s="762">
        <v>0</v>
      </c>
      <c r="P6669" s="763">
        <v>0</v>
      </c>
      <c r="Q6669" s="762">
        <v>0</v>
      </c>
      <c r="R6669" s="762">
        <v>12</v>
      </c>
    </row>
    <row r="6670" spans="1:18" s="28" customFormat="1" ht="24" x14ac:dyDescent="0.2">
      <c r="A6670" s="748" t="s">
        <v>16441</v>
      </c>
      <c r="B6670" s="748" t="s">
        <v>515</v>
      </c>
      <c r="C6670" s="748" t="s">
        <v>16442</v>
      </c>
      <c r="D6670" s="749" t="s">
        <v>16781</v>
      </c>
      <c r="E6670" s="750">
        <v>3500</v>
      </c>
      <c r="F6670" s="748" t="s">
        <v>18042</v>
      </c>
      <c r="G6670" s="749" t="s">
        <v>18043</v>
      </c>
      <c r="H6670" s="749" t="s">
        <v>571</v>
      </c>
      <c r="I6670" s="753" t="s">
        <v>16447</v>
      </c>
      <c r="J6670" s="752" t="s">
        <v>16447</v>
      </c>
      <c r="K6670" s="762">
        <v>0</v>
      </c>
      <c r="L6670" s="762">
        <v>12</v>
      </c>
      <c r="M6670" s="763">
        <v>45213.600000000006</v>
      </c>
      <c r="N6670" s="762">
        <v>0</v>
      </c>
      <c r="O6670" s="762">
        <v>6</v>
      </c>
      <c r="P6670" s="763">
        <v>22200.6</v>
      </c>
      <c r="Q6670" s="762">
        <v>0</v>
      </c>
      <c r="R6670" s="762">
        <v>12</v>
      </c>
    </row>
    <row r="6671" spans="1:18" s="28" customFormat="1" ht="24" x14ac:dyDescent="0.2">
      <c r="A6671" s="748" t="s">
        <v>16441</v>
      </c>
      <c r="B6671" s="748" t="s">
        <v>515</v>
      </c>
      <c r="C6671" s="748" t="s">
        <v>16442</v>
      </c>
      <c r="D6671" s="749" t="s">
        <v>16443</v>
      </c>
      <c r="E6671" s="750">
        <v>2000</v>
      </c>
      <c r="F6671" s="748" t="s">
        <v>18044</v>
      </c>
      <c r="G6671" s="749" t="s">
        <v>18045</v>
      </c>
      <c r="H6671" s="754" t="s">
        <v>1569</v>
      </c>
      <c r="I6671" s="753" t="s">
        <v>16447</v>
      </c>
      <c r="J6671" s="752" t="s">
        <v>16448</v>
      </c>
      <c r="K6671" s="762">
        <v>0</v>
      </c>
      <c r="L6671" s="762">
        <v>12</v>
      </c>
      <c r="M6671" s="763">
        <v>26760</v>
      </c>
      <c r="N6671" s="762">
        <v>0</v>
      </c>
      <c r="O6671" s="762">
        <v>6</v>
      </c>
      <c r="P6671" s="763">
        <v>13007.33</v>
      </c>
      <c r="Q6671" s="762">
        <v>0</v>
      </c>
      <c r="R6671" s="762">
        <v>12</v>
      </c>
    </row>
    <row r="6672" spans="1:18" s="28" customFormat="1" ht="24" x14ac:dyDescent="0.2">
      <c r="A6672" s="748" t="s">
        <v>16441</v>
      </c>
      <c r="B6672" s="748" t="s">
        <v>515</v>
      </c>
      <c r="C6672" s="748" t="s">
        <v>16442</v>
      </c>
      <c r="D6672" s="749" t="s">
        <v>18046</v>
      </c>
      <c r="E6672" s="750">
        <v>7000</v>
      </c>
      <c r="F6672" s="748" t="s">
        <v>18047</v>
      </c>
      <c r="G6672" s="749" t="s">
        <v>18048</v>
      </c>
      <c r="H6672" s="749" t="s">
        <v>16605</v>
      </c>
      <c r="I6672" s="751" t="s">
        <v>520</v>
      </c>
      <c r="J6672" s="752" t="s">
        <v>528</v>
      </c>
      <c r="K6672" s="762">
        <v>0</v>
      </c>
      <c r="L6672" s="762">
        <v>12</v>
      </c>
      <c r="M6672" s="763">
        <v>87213.60000000002</v>
      </c>
      <c r="N6672" s="762">
        <v>0</v>
      </c>
      <c r="O6672" s="762">
        <v>6</v>
      </c>
      <c r="P6672" s="763">
        <v>43200.659999999996</v>
      </c>
      <c r="Q6672" s="762">
        <v>0</v>
      </c>
      <c r="R6672" s="762">
        <v>12</v>
      </c>
    </row>
    <row r="6673" spans="1:18" s="28" customFormat="1" ht="24" x14ac:dyDescent="0.2">
      <c r="A6673" s="748" t="s">
        <v>16441</v>
      </c>
      <c r="B6673" s="748" t="s">
        <v>515</v>
      </c>
      <c r="C6673" s="748" t="s">
        <v>16442</v>
      </c>
      <c r="D6673" s="749" t="s">
        <v>18049</v>
      </c>
      <c r="E6673" s="750">
        <v>5500</v>
      </c>
      <c r="F6673" s="748" t="s">
        <v>18050</v>
      </c>
      <c r="G6673" s="749" t="s">
        <v>18051</v>
      </c>
      <c r="H6673" s="749" t="s">
        <v>565</v>
      </c>
      <c r="I6673" s="751" t="s">
        <v>520</v>
      </c>
      <c r="J6673" s="752" t="s">
        <v>528</v>
      </c>
      <c r="K6673" s="762">
        <v>0</v>
      </c>
      <c r="L6673" s="762">
        <v>12</v>
      </c>
      <c r="M6673" s="763">
        <v>69213.60000000002</v>
      </c>
      <c r="N6673" s="762">
        <v>0</v>
      </c>
      <c r="O6673" s="762">
        <v>6</v>
      </c>
      <c r="P6673" s="763">
        <v>34200.6</v>
      </c>
      <c r="Q6673" s="762">
        <v>0</v>
      </c>
      <c r="R6673" s="762">
        <v>12</v>
      </c>
    </row>
    <row r="6674" spans="1:18" s="28" customFormat="1" ht="48" x14ac:dyDescent="0.2">
      <c r="A6674" s="748" t="s">
        <v>16441</v>
      </c>
      <c r="B6674" s="748" t="s">
        <v>515</v>
      </c>
      <c r="C6674" s="748" t="s">
        <v>16442</v>
      </c>
      <c r="D6674" s="749" t="s">
        <v>16443</v>
      </c>
      <c r="E6674" s="750">
        <v>2000</v>
      </c>
      <c r="F6674" s="748" t="s">
        <v>18052</v>
      </c>
      <c r="G6674" s="749" t="s">
        <v>18053</v>
      </c>
      <c r="H6674" s="749" t="s">
        <v>16521</v>
      </c>
      <c r="I6674" s="753" t="s">
        <v>16447</v>
      </c>
      <c r="J6674" s="752" t="s">
        <v>16448</v>
      </c>
      <c r="K6674" s="762">
        <v>0</v>
      </c>
      <c r="L6674" s="762">
        <v>12</v>
      </c>
      <c r="M6674" s="763">
        <v>26760</v>
      </c>
      <c r="N6674" s="762">
        <v>0</v>
      </c>
      <c r="O6674" s="762">
        <v>6</v>
      </c>
      <c r="P6674" s="763">
        <v>12771.1</v>
      </c>
      <c r="Q6674" s="762">
        <v>0</v>
      </c>
      <c r="R6674" s="762">
        <v>12</v>
      </c>
    </row>
    <row r="6675" spans="1:18" s="28" customFormat="1" ht="36" x14ac:dyDescent="0.2">
      <c r="A6675" s="748" t="s">
        <v>16441</v>
      </c>
      <c r="B6675" s="748" t="s">
        <v>515</v>
      </c>
      <c r="C6675" s="748" t="s">
        <v>16442</v>
      </c>
      <c r="D6675" s="749" t="s">
        <v>16443</v>
      </c>
      <c r="E6675" s="750">
        <v>2000</v>
      </c>
      <c r="F6675" s="748" t="s">
        <v>18054</v>
      </c>
      <c r="G6675" s="749" t="s">
        <v>18055</v>
      </c>
      <c r="H6675" s="754" t="s">
        <v>2604</v>
      </c>
      <c r="I6675" s="753" t="s">
        <v>16447</v>
      </c>
      <c r="J6675" s="752" t="s">
        <v>16448</v>
      </c>
      <c r="K6675" s="762">
        <v>0</v>
      </c>
      <c r="L6675" s="762">
        <v>12</v>
      </c>
      <c r="M6675" s="763">
        <v>26760</v>
      </c>
      <c r="N6675" s="762">
        <v>0</v>
      </c>
      <c r="O6675" s="762">
        <v>6</v>
      </c>
      <c r="P6675" s="763">
        <v>12789.33</v>
      </c>
      <c r="Q6675" s="762">
        <v>0</v>
      </c>
      <c r="R6675" s="762">
        <v>0</v>
      </c>
    </row>
    <row r="6676" spans="1:18" s="28" customFormat="1" ht="36" x14ac:dyDescent="0.2">
      <c r="A6676" s="748" t="s">
        <v>16441</v>
      </c>
      <c r="B6676" s="748" t="s">
        <v>515</v>
      </c>
      <c r="C6676" s="748" t="s">
        <v>16442</v>
      </c>
      <c r="D6676" s="749" t="s">
        <v>18056</v>
      </c>
      <c r="E6676" s="750">
        <v>15000</v>
      </c>
      <c r="F6676" s="748" t="s">
        <v>18057</v>
      </c>
      <c r="G6676" s="749" t="s">
        <v>18058</v>
      </c>
      <c r="H6676" s="754" t="s">
        <v>16605</v>
      </c>
      <c r="I6676" s="753" t="s">
        <v>520</v>
      </c>
      <c r="J6676" s="752" t="s">
        <v>528</v>
      </c>
      <c r="K6676" s="762">
        <v>0</v>
      </c>
      <c r="L6676" s="762">
        <v>12</v>
      </c>
      <c r="M6676" s="763">
        <v>183213.59999999998</v>
      </c>
      <c r="N6676" s="762">
        <v>0</v>
      </c>
      <c r="O6676" s="762">
        <v>0</v>
      </c>
      <c r="P6676" s="763">
        <v>0</v>
      </c>
      <c r="Q6676" s="762">
        <v>0</v>
      </c>
      <c r="R6676" s="762">
        <v>12</v>
      </c>
    </row>
    <row r="6677" spans="1:18" s="28" customFormat="1" ht="36" x14ac:dyDescent="0.2">
      <c r="A6677" s="748" t="s">
        <v>16441</v>
      </c>
      <c r="B6677" s="748" t="s">
        <v>515</v>
      </c>
      <c r="C6677" s="748" t="s">
        <v>16442</v>
      </c>
      <c r="D6677" s="749" t="s">
        <v>18059</v>
      </c>
      <c r="E6677" s="750">
        <v>10000</v>
      </c>
      <c r="F6677" s="748" t="s">
        <v>18060</v>
      </c>
      <c r="G6677" s="749" t="s">
        <v>18061</v>
      </c>
      <c r="H6677" s="749" t="s">
        <v>16605</v>
      </c>
      <c r="I6677" s="751" t="s">
        <v>520</v>
      </c>
      <c r="J6677" s="752" t="s">
        <v>528</v>
      </c>
      <c r="K6677" s="762">
        <v>0</v>
      </c>
      <c r="L6677" s="762">
        <v>12</v>
      </c>
      <c r="M6677" s="763">
        <v>123213.60000000002</v>
      </c>
      <c r="N6677" s="762">
        <v>0</v>
      </c>
      <c r="O6677" s="762">
        <v>6</v>
      </c>
      <c r="P6677" s="763">
        <v>61200.600000000006</v>
      </c>
      <c r="Q6677" s="762">
        <v>0</v>
      </c>
      <c r="R6677" s="762">
        <v>12</v>
      </c>
    </row>
    <row r="6678" spans="1:18" s="28" customFormat="1" ht="36" x14ac:dyDescent="0.2">
      <c r="A6678" s="748" t="s">
        <v>16441</v>
      </c>
      <c r="B6678" s="748" t="s">
        <v>515</v>
      </c>
      <c r="C6678" s="748" t="s">
        <v>16442</v>
      </c>
      <c r="D6678" s="749" t="s">
        <v>18062</v>
      </c>
      <c r="E6678" s="750">
        <v>7000</v>
      </c>
      <c r="F6678" s="748" t="s">
        <v>18063</v>
      </c>
      <c r="G6678" s="749" t="s">
        <v>18064</v>
      </c>
      <c r="H6678" s="749" t="s">
        <v>16904</v>
      </c>
      <c r="I6678" s="753" t="s">
        <v>16905</v>
      </c>
      <c r="J6678" s="752" t="s">
        <v>528</v>
      </c>
      <c r="K6678" s="762">
        <v>0</v>
      </c>
      <c r="L6678" s="762">
        <v>12</v>
      </c>
      <c r="M6678" s="763">
        <v>87213.60000000002</v>
      </c>
      <c r="N6678" s="762">
        <v>0</v>
      </c>
      <c r="O6678" s="762">
        <v>6</v>
      </c>
      <c r="P6678" s="763">
        <v>43200.600000000006</v>
      </c>
      <c r="Q6678" s="762">
        <v>0</v>
      </c>
      <c r="R6678" s="762">
        <v>12</v>
      </c>
    </row>
    <row r="6679" spans="1:18" s="28" customFormat="1" ht="36" x14ac:dyDescent="0.2">
      <c r="A6679" s="748" t="s">
        <v>16441</v>
      </c>
      <c r="B6679" s="748" t="s">
        <v>515</v>
      </c>
      <c r="C6679" s="748" t="s">
        <v>16442</v>
      </c>
      <c r="D6679" s="749" t="s">
        <v>18065</v>
      </c>
      <c r="E6679" s="750">
        <v>8500</v>
      </c>
      <c r="F6679" s="748" t="s">
        <v>18066</v>
      </c>
      <c r="G6679" s="749" t="s">
        <v>18067</v>
      </c>
      <c r="H6679" s="749" t="s">
        <v>4184</v>
      </c>
      <c r="I6679" s="753" t="s">
        <v>520</v>
      </c>
      <c r="J6679" s="752" t="s">
        <v>528</v>
      </c>
      <c r="K6679" s="762">
        <v>0</v>
      </c>
      <c r="L6679" s="762">
        <v>12</v>
      </c>
      <c r="M6679" s="763">
        <v>105213.60000000002</v>
      </c>
      <c r="N6679" s="762">
        <v>0</v>
      </c>
      <c r="O6679" s="762">
        <v>6</v>
      </c>
      <c r="P6679" s="763">
        <v>52200.600000000006</v>
      </c>
      <c r="Q6679" s="762">
        <v>0</v>
      </c>
      <c r="R6679" s="762">
        <v>12</v>
      </c>
    </row>
    <row r="6680" spans="1:18" s="28" customFormat="1" ht="24" x14ac:dyDescent="0.2">
      <c r="A6680" s="748" t="s">
        <v>16441</v>
      </c>
      <c r="B6680" s="748" t="s">
        <v>515</v>
      </c>
      <c r="C6680" s="748" t="s">
        <v>16442</v>
      </c>
      <c r="D6680" s="749" t="s">
        <v>16443</v>
      </c>
      <c r="E6680" s="750">
        <v>2000</v>
      </c>
      <c r="F6680" s="748" t="s">
        <v>18068</v>
      </c>
      <c r="G6680" s="749" t="s">
        <v>18069</v>
      </c>
      <c r="H6680" s="754" t="s">
        <v>571</v>
      </c>
      <c r="I6680" s="753" t="s">
        <v>16447</v>
      </c>
      <c r="J6680" s="752" t="s">
        <v>16447</v>
      </c>
      <c r="K6680" s="762">
        <v>0</v>
      </c>
      <c r="L6680" s="762">
        <v>12</v>
      </c>
      <c r="M6680" s="763">
        <v>26760</v>
      </c>
      <c r="N6680" s="762">
        <v>0</v>
      </c>
      <c r="O6680" s="762">
        <v>6</v>
      </c>
      <c r="P6680" s="763">
        <v>13080</v>
      </c>
      <c r="Q6680" s="762">
        <v>0</v>
      </c>
      <c r="R6680" s="762">
        <v>12</v>
      </c>
    </row>
    <row r="6681" spans="1:18" s="28" customFormat="1" ht="24" x14ac:dyDescent="0.2">
      <c r="A6681" s="748" t="s">
        <v>16441</v>
      </c>
      <c r="B6681" s="748" t="s">
        <v>515</v>
      </c>
      <c r="C6681" s="748" t="s">
        <v>16442</v>
      </c>
      <c r="D6681" s="749" t="s">
        <v>18070</v>
      </c>
      <c r="E6681" s="750">
        <v>8000</v>
      </c>
      <c r="F6681" s="748" t="s">
        <v>18071</v>
      </c>
      <c r="G6681" s="749" t="s">
        <v>18072</v>
      </c>
      <c r="H6681" s="749" t="s">
        <v>16459</v>
      </c>
      <c r="I6681" s="751" t="s">
        <v>520</v>
      </c>
      <c r="J6681" s="752" t="s">
        <v>686</v>
      </c>
      <c r="K6681" s="762">
        <v>0</v>
      </c>
      <c r="L6681" s="762">
        <v>12</v>
      </c>
      <c r="M6681" s="763">
        <v>99713.60000000002</v>
      </c>
      <c r="N6681" s="762">
        <v>0</v>
      </c>
      <c r="O6681" s="762">
        <v>6</v>
      </c>
      <c r="P6681" s="763">
        <v>48400.600000000006</v>
      </c>
      <c r="Q6681" s="762">
        <v>0</v>
      </c>
      <c r="R6681" s="762">
        <v>12</v>
      </c>
    </row>
    <row r="6682" spans="1:18" s="28" customFormat="1" ht="60" x14ac:dyDescent="0.2">
      <c r="A6682" s="748" t="s">
        <v>16441</v>
      </c>
      <c r="B6682" s="748" t="s">
        <v>515</v>
      </c>
      <c r="C6682" s="748" t="s">
        <v>16442</v>
      </c>
      <c r="D6682" s="749" t="s">
        <v>16443</v>
      </c>
      <c r="E6682" s="750">
        <v>2000</v>
      </c>
      <c r="F6682" s="748" t="s">
        <v>18073</v>
      </c>
      <c r="G6682" s="749" t="s">
        <v>18074</v>
      </c>
      <c r="H6682" s="749" t="s">
        <v>18075</v>
      </c>
      <c r="I6682" s="751" t="s">
        <v>16447</v>
      </c>
      <c r="J6682" s="752" t="s">
        <v>16448</v>
      </c>
      <c r="K6682" s="762">
        <v>0</v>
      </c>
      <c r="L6682" s="762">
        <v>12</v>
      </c>
      <c r="M6682" s="763">
        <v>26675.33</v>
      </c>
      <c r="N6682" s="762">
        <v>0</v>
      </c>
      <c r="O6682" s="762">
        <v>6</v>
      </c>
      <c r="P6682" s="763">
        <v>13007.33</v>
      </c>
      <c r="Q6682" s="762">
        <v>0</v>
      </c>
      <c r="R6682" s="762">
        <v>12</v>
      </c>
    </row>
    <row r="6683" spans="1:18" s="28" customFormat="1" ht="48" x14ac:dyDescent="0.2">
      <c r="A6683" s="748" t="s">
        <v>16441</v>
      </c>
      <c r="B6683" s="748" t="s">
        <v>515</v>
      </c>
      <c r="C6683" s="748" t="s">
        <v>16442</v>
      </c>
      <c r="D6683" s="749" t="s">
        <v>16443</v>
      </c>
      <c r="E6683" s="750">
        <v>2000</v>
      </c>
      <c r="F6683" s="748" t="s">
        <v>18076</v>
      </c>
      <c r="G6683" s="749" t="s">
        <v>18077</v>
      </c>
      <c r="H6683" s="749" t="s">
        <v>624</v>
      </c>
      <c r="I6683" s="753" t="s">
        <v>16447</v>
      </c>
      <c r="J6683" s="752" t="s">
        <v>16448</v>
      </c>
      <c r="K6683" s="762">
        <v>0</v>
      </c>
      <c r="L6683" s="762">
        <v>12</v>
      </c>
      <c r="M6683" s="763">
        <v>26607.989999999998</v>
      </c>
      <c r="N6683" s="762">
        <v>0</v>
      </c>
      <c r="O6683" s="762">
        <v>6</v>
      </c>
      <c r="P6683" s="763">
        <v>13074</v>
      </c>
      <c r="Q6683" s="762">
        <v>0</v>
      </c>
      <c r="R6683" s="762">
        <v>12</v>
      </c>
    </row>
    <row r="6684" spans="1:18" s="28" customFormat="1" ht="24" x14ac:dyDescent="0.2">
      <c r="A6684" s="748" t="s">
        <v>16441</v>
      </c>
      <c r="B6684" s="748" t="s">
        <v>515</v>
      </c>
      <c r="C6684" s="748" t="s">
        <v>16442</v>
      </c>
      <c r="D6684" s="749" t="s">
        <v>558</v>
      </c>
      <c r="E6684" s="750">
        <v>2600</v>
      </c>
      <c r="F6684" s="748" t="s">
        <v>18078</v>
      </c>
      <c r="G6684" s="749" t="s">
        <v>18079</v>
      </c>
      <c r="H6684" s="754" t="s">
        <v>3924</v>
      </c>
      <c r="I6684" s="753" t="s">
        <v>16447</v>
      </c>
      <c r="J6684" s="752" t="s">
        <v>16448</v>
      </c>
      <c r="K6684" s="762">
        <v>0</v>
      </c>
      <c r="L6684" s="762">
        <v>12</v>
      </c>
      <c r="M6684" s="763">
        <v>34326.929999999993</v>
      </c>
      <c r="N6684" s="762">
        <v>0</v>
      </c>
      <c r="O6684" s="762">
        <v>6</v>
      </c>
      <c r="P6684" s="763">
        <v>16800.599999999999</v>
      </c>
      <c r="Q6684" s="762">
        <v>0</v>
      </c>
      <c r="R6684" s="762">
        <v>12</v>
      </c>
    </row>
    <row r="6685" spans="1:18" s="28" customFormat="1" ht="24" x14ac:dyDescent="0.2">
      <c r="A6685" s="748" t="s">
        <v>16441</v>
      </c>
      <c r="B6685" s="748" t="s">
        <v>515</v>
      </c>
      <c r="C6685" s="748" t="s">
        <v>16442</v>
      </c>
      <c r="D6685" s="749" t="s">
        <v>16443</v>
      </c>
      <c r="E6685" s="750">
        <v>2000</v>
      </c>
      <c r="F6685" s="748" t="s">
        <v>18080</v>
      </c>
      <c r="G6685" s="749" t="s">
        <v>18081</v>
      </c>
      <c r="H6685" s="754" t="s">
        <v>18082</v>
      </c>
      <c r="I6685" s="753" t="s">
        <v>16447</v>
      </c>
      <c r="J6685" s="752" t="s">
        <v>16448</v>
      </c>
      <c r="K6685" s="762">
        <v>0</v>
      </c>
      <c r="L6685" s="762">
        <v>12</v>
      </c>
      <c r="M6685" s="763">
        <v>26760</v>
      </c>
      <c r="N6685" s="762">
        <v>0</v>
      </c>
      <c r="O6685" s="762">
        <v>6</v>
      </c>
      <c r="P6685" s="763">
        <v>13080</v>
      </c>
      <c r="Q6685" s="762">
        <v>0</v>
      </c>
      <c r="R6685" s="762">
        <v>12</v>
      </c>
    </row>
    <row r="6686" spans="1:18" s="28" customFormat="1" ht="24" x14ac:dyDescent="0.2">
      <c r="A6686" s="748" t="s">
        <v>16441</v>
      </c>
      <c r="B6686" s="748" t="s">
        <v>515</v>
      </c>
      <c r="C6686" s="748" t="s">
        <v>16442</v>
      </c>
      <c r="D6686" s="749" t="s">
        <v>16539</v>
      </c>
      <c r="E6686" s="750">
        <v>1500</v>
      </c>
      <c r="F6686" s="748" t="s">
        <v>18083</v>
      </c>
      <c r="G6686" s="749" t="s">
        <v>18084</v>
      </c>
      <c r="H6686" s="749" t="s">
        <v>571</v>
      </c>
      <c r="I6686" s="751" t="s">
        <v>16447</v>
      </c>
      <c r="J6686" s="752" t="s">
        <v>16447</v>
      </c>
      <c r="K6686" s="762">
        <v>0</v>
      </c>
      <c r="L6686" s="762">
        <v>12</v>
      </c>
      <c r="M6686" s="763">
        <v>20220</v>
      </c>
      <c r="N6686" s="762">
        <v>0</v>
      </c>
      <c r="O6686" s="762">
        <v>6</v>
      </c>
      <c r="P6686" s="763">
        <v>9805.5</v>
      </c>
      <c r="Q6686" s="762">
        <v>0</v>
      </c>
      <c r="R6686" s="762">
        <v>12</v>
      </c>
    </row>
    <row r="6687" spans="1:18" s="28" customFormat="1" ht="48" x14ac:dyDescent="0.2">
      <c r="A6687" s="748" t="s">
        <v>16441</v>
      </c>
      <c r="B6687" s="748" t="s">
        <v>515</v>
      </c>
      <c r="C6687" s="748" t="s">
        <v>16442</v>
      </c>
      <c r="D6687" s="749" t="s">
        <v>16443</v>
      </c>
      <c r="E6687" s="750">
        <v>2000</v>
      </c>
      <c r="F6687" s="748" t="s">
        <v>18085</v>
      </c>
      <c r="G6687" s="749" t="s">
        <v>18086</v>
      </c>
      <c r="H6687" s="749" t="s">
        <v>624</v>
      </c>
      <c r="I6687" s="751" t="s">
        <v>16447</v>
      </c>
      <c r="J6687" s="752" t="s">
        <v>16448</v>
      </c>
      <c r="K6687" s="762">
        <v>0</v>
      </c>
      <c r="L6687" s="762">
        <v>12</v>
      </c>
      <c r="M6687" s="763">
        <v>26760</v>
      </c>
      <c r="N6687" s="762">
        <v>0</v>
      </c>
      <c r="O6687" s="762">
        <v>6</v>
      </c>
      <c r="P6687" s="763">
        <v>13080</v>
      </c>
      <c r="Q6687" s="762">
        <v>0</v>
      </c>
      <c r="R6687" s="762">
        <v>12</v>
      </c>
    </row>
    <row r="6688" spans="1:18" s="28" customFormat="1" ht="36" x14ac:dyDescent="0.2">
      <c r="A6688" s="748" t="s">
        <v>16441</v>
      </c>
      <c r="B6688" s="748" t="s">
        <v>515</v>
      </c>
      <c r="C6688" s="748" t="s">
        <v>16442</v>
      </c>
      <c r="D6688" s="749" t="s">
        <v>16443</v>
      </c>
      <c r="E6688" s="750">
        <v>2000</v>
      </c>
      <c r="F6688" s="748" t="s">
        <v>18087</v>
      </c>
      <c r="G6688" s="749" t="s">
        <v>18088</v>
      </c>
      <c r="H6688" s="749" t="s">
        <v>16462</v>
      </c>
      <c r="I6688" s="753" t="s">
        <v>16447</v>
      </c>
      <c r="J6688" s="752" t="s">
        <v>16447</v>
      </c>
      <c r="K6688" s="762">
        <v>0</v>
      </c>
      <c r="L6688" s="762">
        <v>12</v>
      </c>
      <c r="M6688" s="763">
        <v>26529.989999999998</v>
      </c>
      <c r="N6688" s="762">
        <v>0</v>
      </c>
      <c r="O6688" s="762">
        <v>6</v>
      </c>
      <c r="P6688" s="763">
        <v>13074</v>
      </c>
      <c r="Q6688" s="762">
        <v>0</v>
      </c>
      <c r="R6688" s="762">
        <v>12</v>
      </c>
    </row>
    <row r="6689" spans="1:18" s="28" customFormat="1" ht="36" x14ac:dyDescent="0.2">
      <c r="A6689" s="748" t="s">
        <v>16441</v>
      </c>
      <c r="B6689" s="748" t="s">
        <v>515</v>
      </c>
      <c r="C6689" s="748" t="s">
        <v>16442</v>
      </c>
      <c r="D6689" s="749" t="s">
        <v>16443</v>
      </c>
      <c r="E6689" s="750">
        <v>2000</v>
      </c>
      <c r="F6689" s="748" t="s">
        <v>18089</v>
      </c>
      <c r="G6689" s="749" t="s">
        <v>18090</v>
      </c>
      <c r="H6689" s="754" t="s">
        <v>2604</v>
      </c>
      <c r="I6689" s="753" t="s">
        <v>16447</v>
      </c>
      <c r="J6689" s="752" t="s">
        <v>16448</v>
      </c>
      <c r="K6689" s="762">
        <v>0</v>
      </c>
      <c r="L6689" s="762">
        <v>12</v>
      </c>
      <c r="M6689" s="763">
        <v>26760</v>
      </c>
      <c r="N6689" s="762">
        <v>0</v>
      </c>
      <c r="O6689" s="762">
        <v>6</v>
      </c>
      <c r="P6689" s="763">
        <v>13080</v>
      </c>
      <c r="Q6689" s="762">
        <v>0</v>
      </c>
      <c r="R6689" s="762">
        <v>12</v>
      </c>
    </row>
    <row r="6690" spans="1:18" s="28" customFormat="1" ht="24" x14ac:dyDescent="0.2">
      <c r="A6690" s="748" t="s">
        <v>16441</v>
      </c>
      <c r="B6690" s="748" t="s">
        <v>515</v>
      </c>
      <c r="C6690" s="748" t="s">
        <v>16442</v>
      </c>
      <c r="D6690" s="749" t="s">
        <v>18091</v>
      </c>
      <c r="E6690" s="750">
        <v>10000</v>
      </c>
      <c r="F6690" s="748" t="s">
        <v>18092</v>
      </c>
      <c r="G6690" s="749" t="s">
        <v>18093</v>
      </c>
      <c r="H6690" s="749" t="s">
        <v>16466</v>
      </c>
      <c r="I6690" s="751" t="s">
        <v>520</v>
      </c>
      <c r="J6690" s="752" t="s">
        <v>528</v>
      </c>
      <c r="K6690" s="762">
        <v>0</v>
      </c>
      <c r="L6690" s="762">
        <v>12</v>
      </c>
      <c r="M6690" s="763">
        <v>123213.60000000002</v>
      </c>
      <c r="N6690" s="762">
        <v>0</v>
      </c>
      <c r="O6690" s="762">
        <v>6</v>
      </c>
      <c r="P6690" s="763">
        <v>61200.600000000006</v>
      </c>
      <c r="Q6690" s="762">
        <v>0</v>
      </c>
      <c r="R6690" s="762">
        <v>12</v>
      </c>
    </row>
    <row r="6691" spans="1:18" s="28" customFormat="1" ht="24" x14ac:dyDescent="0.2">
      <c r="A6691" s="748" t="s">
        <v>16441</v>
      </c>
      <c r="B6691" s="748" t="s">
        <v>515</v>
      </c>
      <c r="C6691" s="748" t="s">
        <v>16442</v>
      </c>
      <c r="D6691" s="749" t="s">
        <v>18094</v>
      </c>
      <c r="E6691" s="750">
        <v>14000</v>
      </c>
      <c r="F6691" s="748" t="s">
        <v>18095</v>
      </c>
      <c r="G6691" s="749" t="s">
        <v>18096</v>
      </c>
      <c r="H6691" s="749" t="s">
        <v>16516</v>
      </c>
      <c r="I6691" s="751" t="s">
        <v>520</v>
      </c>
      <c r="J6691" s="752" t="s">
        <v>528</v>
      </c>
      <c r="K6691" s="762">
        <v>0</v>
      </c>
      <c r="L6691" s="762">
        <v>12</v>
      </c>
      <c r="M6691" s="763">
        <v>171213.59999999998</v>
      </c>
      <c r="N6691" s="762">
        <v>0</v>
      </c>
      <c r="O6691" s="762">
        <v>5</v>
      </c>
      <c r="P6691" s="763">
        <v>74933.929999999993</v>
      </c>
      <c r="Q6691" s="762">
        <v>0</v>
      </c>
      <c r="R6691" s="762">
        <v>0</v>
      </c>
    </row>
    <row r="6692" spans="1:18" s="28" customFormat="1" ht="24" x14ac:dyDescent="0.2">
      <c r="A6692" s="748" t="s">
        <v>16441</v>
      </c>
      <c r="B6692" s="748" t="s">
        <v>515</v>
      </c>
      <c r="C6692" s="748" t="s">
        <v>16442</v>
      </c>
      <c r="D6692" s="749" t="s">
        <v>16921</v>
      </c>
      <c r="E6692" s="750">
        <v>14000</v>
      </c>
      <c r="F6692" s="748" t="s">
        <v>18095</v>
      </c>
      <c r="G6692" s="749" t="s">
        <v>18096</v>
      </c>
      <c r="H6692" s="749" t="s">
        <v>16516</v>
      </c>
      <c r="I6692" s="753" t="s">
        <v>520</v>
      </c>
      <c r="J6692" s="752" t="s">
        <v>528</v>
      </c>
      <c r="K6692" s="762">
        <v>0</v>
      </c>
      <c r="L6692" s="762">
        <v>0</v>
      </c>
      <c r="M6692" s="763">
        <v>0</v>
      </c>
      <c r="N6692" s="762">
        <v>1</v>
      </c>
      <c r="O6692" s="762">
        <v>1</v>
      </c>
      <c r="P6692" s="763">
        <v>10266.67</v>
      </c>
      <c r="Q6692" s="762">
        <v>0</v>
      </c>
      <c r="R6692" s="762">
        <v>12</v>
      </c>
    </row>
    <row r="6693" spans="1:18" s="28" customFormat="1" ht="36" x14ac:dyDescent="0.2">
      <c r="A6693" s="748" t="s">
        <v>16441</v>
      </c>
      <c r="B6693" s="748" t="s">
        <v>515</v>
      </c>
      <c r="C6693" s="748" t="s">
        <v>16442</v>
      </c>
      <c r="D6693" s="749" t="s">
        <v>18097</v>
      </c>
      <c r="E6693" s="750">
        <v>14000</v>
      </c>
      <c r="F6693" s="748" t="s">
        <v>18098</v>
      </c>
      <c r="G6693" s="749" t="s">
        <v>18099</v>
      </c>
      <c r="H6693" s="754" t="s">
        <v>16516</v>
      </c>
      <c r="I6693" s="753" t="s">
        <v>520</v>
      </c>
      <c r="J6693" s="752" t="s">
        <v>528</v>
      </c>
      <c r="K6693" s="762">
        <v>1</v>
      </c>
      <c r="L6693" s="762">
        <v>5</v>
      </c>
      <c r="M6693" s="763">
        <v>79789</v>
      </c>
      <c r="N6693" s="762">
        <v>0</v>
      </c>
      <c r="O6693" s="762">
        <v>6</v>
      </c>
      <c r="P6693" s="763">
        <v>85200.6</v>
      </c>
      <c r="Q6693" s="762">
        <v>0</v>
      </c>
      <c r="R6693" s="762">
        <v>12</v>
      </c>
    </row>
    <row r="6694" spans="1:18" s="28" customFormat="1" ht="36" x14ac:dyDescent="0.2">
      <c r="A6694" s="748" t="s">
        <v>16441</v>
      </c>
      <c r="B6694" s="748" t="s">
        <v>515</v>
      </c>
      <c r="C6694" s="748" t="s">
        <v>16442</v>
      </c>
      <c r="D6694" s="749" t="s">
        <v>16443</v>
      </c>
      <c r="E6694" s="750">
        <v>2000</v>
      </c>
      <c r="F6694" s="748" t="s">
        <v>18100</v>
      </c>
      <c r="G6694" s="749" t="s">
        <v>18101</v>
      </c>
      <c r="H6694" s="754" t="s">
        <v>18102</v>
      </c>
      <c r="I6694" s="753" t="s">
        <v>520</v>
      </c>
      <c r="J6694" s="752" t="s">
        <v>686</v>
      </c>
      <c r="K6694" s="762">
        <v>0</v>
      </c>
      <c r="L6694" s="762">
        <v>2</v>
      </c>
      <c r="M6694" s="763">
        <v>4390.47</v>
      </c>
      <c r="N6694" s="762">
        <v>0</v>
      </c>
      <c r="O6694" s="762">
        <v>0</v>
      </c>
      <c r="P6694" s="763">
        <v>0</v>
      </c>
      <c r="Q6694" s="762">
        <v>0</v>
      </c>
      <c r="R6694" s="762">
        <v>12</v>
      </c>
    </row>
    <row r="6695" spans="1:18" s="28" customFormat="1" ht="24" x14ac:dyDescent="0.2">
      <c r="A6695" s="748" t="s">
        <v>16441</v>
      </c>
      <c r="B6695" s="748" t="s">
        <v>515</v>
      </c>
      <c r="C6695" s="748" t="s">
        <v>16442</v>
      </c>
      <c r="D6695" s="749" t="s">
        <v>18103</v>
      </c>
      <c r="E6695" s="750">
        <v>11000</v>
      </c>
      <c r="F6695" s="748" t="s">
        <v>18104</v>
      </c>
      <c r="G6695" s="749" t="s">
        <v>18105</v>
      </c>
      <c r="H6695" s="749" t="s">
        <v>16920</v>
      </c>
      <c r="I6695" s="751" t="s">
        <v>520</v>
      </c>
      <c r="J6695" s="752" t="s">
        <v>686</v>
      </c>
      <c r="K6695" s="762">
        <v>0</v>
      </c>
      <c r="L6695" s="762">
        <v>12</v>
      </c>
      <c r="M6695" s="763">
        <v>135213.6</v>
      </c>
      <c r="N6695" s="762">
        <v>0</v>
      </c>
      <c r="O6695" s="762">
        <v>6</v>
      </c>
      <c r="P6695" s="763">
        <v>67200.600000000006</v>
      </c>
      <c r="Q6695" s="762">
        <v>0</v>
      </c>
      <c r="R6695" s="762">
        <v>12</v>
      </c>
    </row>
    <row r="6696" spans="1:18" s="28" customFormat="1" ht="36" x14ac:dyDescent="0.2">
      <c r="A6696" s="748" t="s">
        <v>16441</v>
      </c>
      <c r="B6696" s="748" t="s">
        <v>515</v>
      </c>
      <c r="C6696" s="748" t="s">
        <v>16442</v>
      </c>
      <c r="D6696" s="749" t="s">
        <v>18106</v>
      </c>
      <c r="E6696" s="750">
        <v>8000</v>
      </c>
      <c r="F6696" s="748" t="s">
        <v>18107</v>
      </c>
      <c r="G6696" s="749" t="s">
        <v>18108</v>
      </c>
      <c r="H6696" s="749" t="s">
        <v>565</v>
      </c>
      <c r="I6696" s="751" t="s">
        <v>520</v>
      </c>
      <c r="J6696" s="752" t="s">
        <v>528</v>
      </c>
      <c r="K6696" s="762">
        <v>0</v>
      </c>
      <c r="L6696" s="762">
        <v>12</v>
      </c>
      <c r="M6696" s="763">
        <v>99213.60000000002</v>
      </c>
      <c r="N6696" s="762">
        <v>0</v>
      </c>
      <c r="O6696" s="762">
        <v>6</v>
      </c>
      <c r="P6696" s="763">
        <v>49200.600000000006</v>
      </c>
      <c r="Q6696" s="762">
        <v>0</v>
      </c>
      <c r="R6696" s="762">
        <v>12</v>
      </c>
    </row>
    <row r="6697" spans="1:18" s="28" customFormat="1" ht="36" x14ac:dyDescent="0.2">
      <c r="A6697" s="748" t="s">
        <v>16441</v>
      </c>
      <c r="B6697" s="748" t="s">
        <v>515</v>
      </c>
      <c r="C6697" s="748" t="s">
        <v>16442</v>
      </c>
      <c r="D6697" s="749" t="s">
        <v>16443</v>
      </c>
      <c r="E6697" s="750">
        <v>2000</v>
      </c>
      <c r="F6697" s="748" t="s">
        <v>18109</v>
      </c>
      <c r="G6697" s="749" t="s">
        <v>18110</v>
      </c>
      <c r="H6697" s="749" t="s">
        <v>18111</v>
      </c>
      <c r="I6697" s="753" t="s">
        <v>16447</v>
      </c>
      <c r="J6697" s="752" t="s">
        <v>16448</v>
      </c>
      <c r="K6697" s="762">
        <v>0</v>
      </c>
      <c r="L6697" s="762">
        <v>12</v>
      </c>
      <c r="M6697" s="763">
        <v>26675.33</v>
      </c>
      <c r="N6697" s="762">
        <v>0</v>
      </c>
      <c r="O6697" s="762">
        <v>6</v>
      </c>
      <c r="P6697" s="763">
        <v>13177.09</v>
      </c>
      <c r="Q6697" s="762">
        <v>0</v>
      </c>
      <c r="R6697" s="762">
        <v>0</v>
      </c>
    </row>
    <row r="6698" spans="1:18" s="28" customFormat="1" ht="24" x14ac:dyDescent="0.2">
      <c r="A6698" s="748" t="s">
        <v>16441</v>
      </c>
      <c r="B6698" s="748" t="s">
        <v>515</v>
      </c>
      <c r="C6698" s="748" t="s">
        <v>16442</v>
      </c>
      <c r="D6698" s="749" t="s">
        <v>814</v>
      </c>
      <c r="E6698" s="750">
        <v>8000</v>
      </c>
      <c r="F6698" s="748" t="s">
        <v>18112</v>
      </c>
      <c r="G6698" s="749" t="s">
        <v>18113</v>
      </c>
      <c r="H6698" s="754" t="s">
        <v>16516</v>
      </c>
      <c r="I6698" s="753" t="s">
        <v>520</v>
      </c>
      <c r="J6698" s="752" t="s">
        <v>528</v>
      </c>
      <c r="K6698" s="762">
        <v>0</v>
      </c>
      <c r="L6698" s="762">
        <v>12</v>
      </c>
      <c r="M6698" s="763">
        <v>99213.60000000002</v>
      </c>
      <c r="N6698" s="762">
        <v>0</v>
      </c>
      <c r="O6698" s="762">
        <v>6</v>
      </c>
      <c r="P6698" s="763">
        <v>49200.600000000006</v>
      </c>
      <c r="Q6698" s="762">
        <v>0</v>
      </c>
      <c r="R6698" s="762">
        <v>12</v>
      </c>
    </row>
    <row r="6699" spans="1:18" s="28" customFormat="1" ht="24" x14ac:dyDescent="0.2">
      <c r="A6699" s="748" t="s">
        <v>16441</v>
      </c>
      <c r="B6699" s="748" t="s">
        <v>515</v>
      </c>
      <c r="C6699" s="748" t="s">
        <v>16442</v>
      </c>
      <c r="D6699" s="749" t="s">
        <v>16472</v>
      </c>
      <c r="E6699" s="750">
        <v>1500</v>
      </c>
      <c r="F6699" s="748" t="s">
        <v>18114</v>
      </c>
      <c r="G6699" s="749" t="s">
        <v>18115</v>
      </c>
      <c r="H6699" s="749" t="s">
        <v>571</v>
      </c>
      <c r="I6699" s="751" t="s">
        <v>16447</v>
      </c>
      <c r="J6699" s="752" t="s">
        <v>16447</v>
      </c>
      <c r="K6699" s="762">
        <v>0</v>
      </c>
      <c r="L6699" s="762">
        <v>12</v>
      </c>
      <c r="M6699" s="763">
        <v>20220</v>
      </c>
      <c r="N6699" s="762">
        <v>0</v>
      </c>
      <c r="O6699" s="762">
        <v>6</v>
      </c>
      <c r="P6699" s="763">
        <v>9755.5</v>
      </c>
      <c r="Q6699" s="762">
        <v>0</v>
      </c>
      <c r="R6699" s="762">
        <v>12</v>
      </c>
    </row>
    <row r="6700" spans="1:18" s="28" customFormat="1" ht="48" x14ac:dyDescent="0.2">
      <c r="A6700" s="748" t="s">
        <v>16441</v>
      </c>
      <c r="B6700" s="748" t="s">
        <v>515</v>
      </c>
      <c r="C6700" s="748" t="s">
        <v>16442</v>
      </c>
      <c r="D6700" s="749" t="s">
        <v>17332</v>
      </c>
      <c r="E6700" s="750">
        <v>1200</v>
      </c>
      <c r="F6700" s="748" t="s">
        <v>18116</v>
      </c>
      <c r="G6700" s="749" t="s">
        <v>18117</v>
      </c>
      <c r="H6700" s="749" t="s">
        <v>624</v>
      </c>
      <c r="I6700" s="751" t="s">
        <v>16447</v>
      </c>
      <c r="J6700" s="752" t="s">
        <v>16448</v>
      </c>
      <c r="K6700" s="762">
        <v>0</v>
      </c>
      <c r="L6700" s="762">
        <v>12</v>
      </c>
      <c r="M6700" s="763">
        <v>16296</v>
      </c>
      <c r="N6700" s="762">
        <v>0</v>
      </c>
      <c r="O6700" s="762">
        <v>6</v>
      </c>
      <c r="P6700" s="763">
        <v>7848</v>
      </c>
      <c r="Q6700" s="762">
        <v>0</v>
      </c>
      <c r="R6700" s="762">
        <v>12</v>
      </c>
    </row>
    <row r="6701" spans="1:18" s="28" customFormat="1" ht="24" x14ac:dyDescent="0.2">
      <c r="A6701" s="748" t="s">
        <v>16441</v>
      </c>
      <c r="B6701" s="748" t="s">
        <v>515</v>
      </c>
      <c r="C6701" s="748" t="s">
        <v>16442</v>
      </c>
      <c r="D6701" s="749" t="s">
        <v>16472</v>
      </c>
      <c r="E6701" s="750">
        <v>1500</v>
      </c>
      <c r="F6701" s="748" t="s">
        <v>18118</v>
      </c>
      <c r="G6701" s="749" t="s">
        <v>18119</v>
      </c>
      <c r="H6701" s="749" t="s">
        <v>571</v>
      </c>
      <c r="I6701" s="753" t="s">
        <v>16447</v>
      </c>
      <c r="J6701" s="752" t="s">
        <v>16447</v>
      </c>
      <c r="K6701" s="762">
        <v>0</v>
      </c>
      <c r="L6701" s="762">
        <v>12</v>
      </c>
      <c r="M6701" s="763">
        <v>20052</v>
      </c>
      <c r="N6701" s="762">
        <v>0</v>
      </c>
      <c r="O6701" s="762">
        <v>6</v>
      </c>
      <c r="P6701" s="763">
        <v>9592</v>
      </c>
      <c r="Q6701" s="762">
        <v>0</v>
      </c>
      <c r="R6701" s="762">
        <v>12</v>
      </c>
    </row>
    <row r="6702" spans="1:18" s="28" customFormat="1" ht="36" x14ac:dyDescent="0.2">
      <c r="A6702" s="748" t="s">
        <v>16441</v>
      </c>
      <c r="B6702" s="748" t="s">
        <v>515</v>
      </c>
      <c r="C6702" s="748" t="s">
        <v>16442</v>
      </c>
      <c r="D6702" s="749" t="s">
        <v>17139</v>
      </c>
      <c r="E6702" s="750">
        <v>4000</v>
      </c>
      <c r="F6702" s="748" t="s">
        <v>18120</v>
      </c>
      <c r="G6702" s="749" t="s">
        <v>18121</v>
      </c>
      <c r="H6702" s="754" t="s">
        <v>16459</v>
      </c>
      <c r="I6702" s="753" t="s">
        <v>520</v>
      </c>
      <c r="J6702" s="752" t="s">
        <v>686</v>
      </c>
      <c r="K6702" s="762">
        <v>0</v>
      </c>
      <c r="L6702" s="762">
        <v>12</v>
      </c>
      <c r="M6702" s="763">
        <v>51213.600000000013</v>
      </c>
      <c r="N6702" s="762">
        <v>0</v>
      </c>
      <c r="O6702" s="762">
        <v>6</v>
      </c>
      <c r="P6702" s="763">
        <v>25200.6</v>
      </c>
      <c r="Q6702" s="762">
        <v>0</v>
      </c>
      <c r="R6702" s="762">
        <v>12</v>
      </c>
    </row>
    <row r="6703" spans="1:18" s="28" customFormat="1" ht="36" x14ac:dyDescent="0.2">
      <c r="A6703" s="748" t="s">
        <v>16441</v>
      </c>
      <c r="B6703" s="748" t="s">
        <v>515</v>
      </c>
      <c r="C6703" s="748" t="s">
        <v>16442</v>
      </c>
      <c r="D6703" s="749" t="s">
        <v>16443</v>
      </c>
      <c r="E6703" s="750">
        <v>2000</v>
      </c>
      <c r="F6703" s="748" t="s">
        <v>18122</v>
      </c>
      <c r="G6703" s="749" t="s">
        <v>18123</v>
      </c>
      <c r="H6703" s="754" t="s">
        <v>18124</v>
      </c>
      <c r="I6703" s="753" t="s">
        <v>16905</v>
      </c>
      <c r="J6703" s="752" t="s">
        <v>528</v>
      </c>
      <c r="K6703" s="762">
        <v>0</v>
      </c>
      <c r="L6703" s="762">
        <v>12</v>
      </c>
      <c r="M6703" s="763">
        <v>26754</v>
      </c>
      <c r="N6703" s="762">
        <v>0</v>
      </c>
      <c r="O6703" s="762">
        <v>6</v>
      </c>
      <c r="P6703" s="763">
        <v>13080</v>
      </c>
      <c r="Q6703" s="762">
        <v>0</v>
      </c>
      <c r="R6703" s="762">
        <v>12</v>
      </c>
    </row>
    <row r="6704" spans="1:18" s="28" customFormat="1" ht="36" x14ac:dyDescent="0.2">
      <c r="A6704" s="748" t="s">
        <v>16441</v>
      </c>
      <c r="B6704" s="748" t="s">
        <v>515</v>
      </c>
      <c r="C6704" s="748" t="s">
        <v>16442</v>
      </c>
      <c r="D6704" s="749" t="s">
        <v>16443</v>
      </c>
      <c r="E6704" s="750">
        <v>2000</v>
      </c>
      <c r="F6704" s="748" t="s">
        <v>18125</v>
      </c>
      <c r="G6704" s="749" t="s">
        <v>18126</v>
      </c>
      <c r="H6704" s="749" t="s">
        <v>16462</v>
      </c>
      <c r="I6704" s="751" t="s">
        <v>16447</v>
      </c>
      <c r="J6704" s="752" t="s">
        <v>16447</v>
      </c>
      <c r="K6704" s="762">
        <v>0</v>
      </c>
      <c r="L6704" s="762">
        <v>12</v>
      </c>
      <c r="M6704" s="763">
        <v>26754</v>
      </c>
      <c r="N6704" s="762">
        <v>0</v>
      </c>
      <c r="O6704" s="762">
        <v>6</v>
      </c>
      <c r="P6704" s="763">
        <v>13007.33</v>
      </c>
      <c r="Q6704" s="762">
        <v>0</v>
      </c>
      <c r="R6704" s="762">
        <v>12</v>
      </c>
    </row>
    <row r="6705" spans="1:18" s="28" customFormat="1" ht="24" x14ac:dyDescent="0.2">
      <c r="A6705" s="748" t="s">
        <v>16441</v>
      </c>
      <c r="B6705" s="748" t="s">
        <v>515</v>
      </c>
      <c r="C6705" s="748" t="s">
        <v>16442</v>
      </c>
      <c r="D6705" s="749" t="s">
        <v>16472</v>
      </c>
      <c r="E6705" s="750">
        <v>1500</v>
      </c>
      <c r="F6705" s="748" t="s">
        <v>18127</v>
      </c>
      <c r="G6705" s="749" t="s">
        <v>18128</v>
      </c>
      <c r="H6705" s="749" t="s">
        <v>16574</v>
      </c>
      <c r="I6705" s="751" t="s">
        <v>520</v>
      </c>
      <c r="J6705" s="752" t="s">
        <v>528</v>
      </c>
      <c r="K6705" s="762">
        <v>0</v>
      </c>
      <c r="L6705" s="762">
        <v>12</v>
      </c>
      <c r="M6705" s="763">
        <v>20052</v>
      </c>
      <c r="N6705" s="762">
        <v>0</v>
      </c>
      <c r="O6705" s="762">
        <v>6</v>
      </c>
      <c r="P6705" s="763">
        <v>9587.5</v>
      </c>
      <c r="Q6705" s="762">
        <v>0</v>
      </c>
      <c r="R6705" s="762">
        <v>12</v>
      </c>
    </row>
    <row r="6706" spans="1:18" s="28" customFormat="1" ht="24" x14ac:dyDescent="0.2">
      <c r="A6706" s="748" t="s">
        <v>16441</v>
      </c>
      <c r="B6706" s="748" t="s">
        <v>515</v>
      </c>
      <c r="C6706" s="748" t="s">
        <v>16442</v>
      </c>
      <c r="D6706" s="749" t="s">
        <v>16443</v>
      </c>
      <c r="E6706" s="750">
        <v>2000</v>
      </c>
      <c r="F6706" s="748" t="s">
        <v>18129</v>
      </c>
      <c r="G6706" s="749" t="s">
        <v>18130</v>
      </c>
      <c r="H6706" s="749" t="s">
        <v>16860</v>
      </c>
      <c r="I6706" s="753" t="s">
        <v>520</v>
      </c>
      <c r="J6706" s="752" t="s">
        <v>528</v>
      </c>
      <c r="K6706" s="762">
        <v>0</v>
      </c>
      <c r="L6706" s="762">
        <v>12</v>
      </c>
      <c r="M6706" s="763">
        <v>26687.33</v>
      </c>
      <c r="N6706" s="762">
        <v>0</v>
      </c>
      <c r="O6706" s="762">
        <v>6</v>
      </c>
      <c r="P6706" s="763">
        <v>12856</v>
      </c>
      <c r="Q6706" s="762">
        <v>0</v>
      </c>
      <c r="R6706" s="762">
        <v>12</v>
      </c>
    </row>
    <row r="6707" spans="1:18" s="28" customFormat="1" ht="36" x14ac:dyDescent="0.2">
      <c r="A6707" s="748" t="s">
        <v>16441</v>
      </c>
      <c r="B6707" s="748" t="s">
        <v>515</v>
      </c>
      <c r="C6707" s="748" t="s">
        <v>16442</v>
      </c>
      <c r="D6707" s="749" t="s">
        <v>16443</v>
      </c>
      <c r="E6707" s="750">
        <v>2000</v>
      </c>
      <c r="F6707" s="748" t="s">
        <v>18131</v>
      </c>
      <c r="G6707" s="749" t="s">
        <v>18132</v>
      </c>
      <c r="H6707" s="754" t="s">
        <v>2604</v>
      </c>
      <c r="I6707" s="753" t="s">
        <v>16447</v>
      </c>
      <c r="J6707" s="752" t="s">
        <v>16448</v>
      </c>
      <c r="K6707" s="762">
        <v>0</v>
      </c>
      <c r="L6707" s="762">
        <v>12</v>
      </c>
      <c r="M6707" s="763">
        <v>26396.66</v>
      </c>
      <c r="N6707" s="762">
        <v>0</v>
      </c>
      <c r="O6707" s="762">
        <v>6</v>
      </c>
      <c r="P6707" s="763">
        <v>12928.67</v>
      </c>
      <c r="Q6707" s="762">
        <v>0</v>
      </c>
      <c r="R6707" s="762">
        <v>12</v>
      </c>
    </row>
    <row r="6708" spans="1:18" s="28" customFormat="1" ht="24" x14ac:dyDescent="0.2">
      <c r="A6708" s="748" t="s">
        <v>16441</v>
      </c>
      <c r="B6708" s="748" t="s">
        <v>515</v>
      </c>
      <c r="C6708" s="748" t="s">
        <v>16442</v>
      </c>
      <c r="D6708" s="749" t="s">
        <v>18133</v>
      </c>
      <c r="E6708" s="750">
        <v>5000</v>
      </c>
      <c r="F6708" s="748" t="s">
        <v>18134</v>
      </c>
      <c r="G6708" s="749" t="s">
        <v>18135</v>
      </c>
      <c r="H6708" s="749" t="s">
        <v>18136</v>
      </c>
      <c r="I6708" s="751" t="s">
        <v>520</v>
      </c>
      <c r="J6708" s="752" t="s">
        <v>528</v>
      </c>
      <c r="K6708" s="762">
        <v>0</v>
      </c>
      <c r="L6708" s="762">
        <v>12</v>
      </c>
      <c r="M6708" s="763">
        <v>63213.600000000013</v>
      </c>
      <c r="N6708" s="762">
        <v>0</v>
      </c>
      <c r="O6708" s="762">
        <v>6</v>
      </c>
      <c r="P6708" s="763">
        <v>31200.6</v>
      </c>
      <c r="Q6708" s="762">
        <v>0</v>
      </c>
      <c r="R6708" s="762">
        <v>12</v>
      </c>
    </row>
    <row r="6709" spans="1:18" s="28" customFormat="1" ht="24" x14ac:dyDescent="0.2">
      <c r="A6709" s="748" t="s">
        <v>16441</v>
      </c>
      <c r="B6709" s="748" t="s">
        <v>515</v>
      </c>
      <c r="C6709" s="748" t="s">
        <v>16442</v>
      </c>
      <c r="D6709" s="749" t="s">
        <v>16443</v>
      </c>
      <c r="E6709" s="750">
        <v>2000</v>
      </c>
      <c r="F6709" s="748" t="s">
        <v>18137</v>
      </c>
      <c r="G6709" s="749" t="s">
        <v>18138</v>
      </c>
      <c r="H6709" s="749" t="s">
        <v>16508</v>
      </c>
      <c r="I6709" s="751" t="s">
        <v>16447</v>
      </c>
      <c r="J6709" s="752" t="s">
        <v>16448</v>
      </c>
      <c r="K6709" s="762">
        <v>0</v>
      </c>
      <c r="L6709" s="762">
        <v>12</v>
      </c>
      <c r="M6709" s="763">
        <v>26614.66</v>
      </c>
      <c r="N6709" s="762">
        <v>0</v>
      </c>
      <c r="O6709" s="762">
        <v>6</v>
      </c>
      <c r="P6709" s="763">
        <v>12474.67</v>
      </c>
      <c r="Q6709" s="762">
        <v>0</v>
      </c>
      <c r="R6709" s="762">
        <v>12</v>
      </c>
    </row>
    <row r="6710" spans="1:18" s="28" customFormat="1" ht="24" x14ac:dyDescent="0.2">
      <c r="A6710" s="748" t="s">
        <v>16441</v>
      </c>
      <c r="B6710" s="748" t="s">
        <v>515</v>
      </c>
      <c r="C6710" s="748" t="s">
        <v>16442</v>
      </c>
      <c r="D6710" s="749" t="s">
        <v>16487</v>
      </c>
      <c r="E6710" s="750">
        <v>1800</v>
      </c>
      <c r="F6710" s="748" t="s">
        <v>18139</v>
      </c>
      <c r="G6710" s="749" t="s">
        <v>18140</v>
      </c>
      <c r="H6710" s="749" t="s">
        <v>17243</v>
      </c>
      <c r="I6710" s="753" t="s">
        <v>520</v>
      </c>
      <c r="J6710" s="752" t="s">
        <v>528</v>
      </c>
      <c r="K6710" s="762">
        <v>1</v>
      </c>
      <c r="L6710" s="762">
        <v>2</v>
      </c>
      <c r="M6710" s="763">
        <v>3886.5299999999997</v>
      </c>
      <c r="N6710" s="762">
        <v>0</v>
      </c>
      <c r="O6710" s="762">
        <v>6</v>
      </c>
      <c r="P6710" s="763">
        <v>11772</v>
      </c>
      <c r="Q6710" s="762">
        <v>3</v>
      </c>
      <c r="R6710" s="762">
        <v>12</v>
      </c>
    </row>
    <row r="6711" spans="1:18" s="28" customFormat="1" ht="48" x14ac:dyDescent="0.2">
      <c r="A6711" s="748" t="s">
        <v>16441</v>
      </c>
      <c r="B6711" s="748" t="s">
        <v>515</v>
      </c>
      <c r="C6711" s="748" t="s">
        <v>16442</v>
      </c>
      <c r="D6711" s="749" t="s">
        <v>16443</v>
      </c>
      <c r="E6711" s="750">
        <v>2000</v>
      </c>
      <c r="F6711" s="748" t="s">
        <v>18141</v>
      </c>
      <c r="G6711" s="749" t="s">
        <v>18142</v>
      </c>
      <c r="H6711" s="754" t="s">
        <v>16521</v>
      </c>
      <c r="I6711" s="753" t="s">
        <v>16447</v>
      </c>
      <c r="J6711" s="752" t="s">
        <v>16448</v>
      </c>
      <c r="K6711" s="762">
        <v>0</v>
      </c>
      <c r="L6711" s="762">
        <v>12</v>
      </c>
      <c r="M6711" s="763">
        <v>26687.33</v>
      </c>
      <c r="N6711" s="762">
        <v>0</v>
      </c>
      <c r="O6711" s="762">
        <v>6</v>
      </c>
      <c r="P6711" s="763">
        <v>12998.76</v>
      </c>
      <c r="Q6711" s="762">
        <v>0</v>
      </c>
      <c r="R6711" s="762">
        <v>12</v>
      </c>
    </row>
    <row r="6712" spans="1:18" s="28" customFormat="1" ht="24" x14ac:dyDescent="0.2">
      <c r="A6712" s="748" t="s">
        <v>16441</v>
      </c>
      <c r="B6712" s="748" t="s">
        <v>515</v>
      </c>
      <c r="C6712" s="748" t="s">
        <v>16442</v>
      </c>
      <c r="D6712" s="749" t="s">
        <v>18143</v>
      </c>
      <c r="E6712" s="750">
        <v>2800</v>
      </c>
      <c r="F6712" s="748" t="s">
        <v>18144</v>
      </c>
      <c r="G6712" s="749" t="s">
        <v>18145</v>
      </c>
      <c r="H6712" s="754" t="s">
        <v>16451</v>
      </c>
      <c r="I6712" s="753" t="s">
        <v>520</v>
      </c>
      <c r="J6712" s="752" t="s">
        <v>686</v>
      </c>
      <c r="K6712" s="762">
        <v>0</v>
      </c>
      <c r="L6712" s="762">
        <v>12</v>
      </c>
      <c r="M6712" s="763">
        <v>36813.599999999999</v>
      </c>
      <c r="N6712" s="762">
        <v>0</v>
      </c>
      <c r="O6712" s="762">
        <v>6</v>
      </c>
      <c r="P6712" s="763">
        <v>18000.599999999999</v>
      </c>
      <c r="Q6712" s="762">
        <v>0</v>
      </c>
      <c r="R6712" s="762">
        <v>12</v>
      </c>
    </row>
    <row r="6713" spans="1:18" s="28" customFormat="1" ht="24" x14ac:dyDescent="0.2">
      <c r="A6713" s="748" t="s">
        <v>16441</v>
      </c>
      <c r="B6713" s="748" t="s">
        <v>515</v>
      </c>
      <c r="C6713" s="748" t="s">
        <v>16442</v>
      </c>
      <c r="D6713" s="749" t="s">
        <v>16443</v>
      </c>
      <c r="E6713" s="750">
        <v>2000</v>
      </c>
      <c r="F6713" s="748" t="s">
        <v>18146</v>
      </c>
      <c r="G6713" s="749" t="s">
        <v>18147</v>
      </c>
      <c r="H6713" s="749" t="s">
        <v>17002</v>
      </c>
      <c r="I6713" s="753" t="s">
        <v>16905</v>
      </c>
      <c r="J6713" s="752" t="s">
        <v>528</v>
      </c>
      <c r="K6713" s="762">
        <v>0</v>
      </c>
      <c r="L6713" s="762">
        <v>12</v>
      </c>
      <c r="M6713" s="763">
        <v>26760</v>
      </c>
      <c r="N6713" s="762">
        <v>0</v>
      </c>
      <c r="O6713" s="762">
        <v>6</v>
      </c>
      <c r="P6713" s="763">
        <v>12855.99</v>
      </c>
      <c r="Q6713" s="762">
        <v>0</v>
      </c>
      <c r="R6713" s="762">
        <v>12</v>
      </c>
    </row>
    <row r="6714" spans="1:18" s="28" customFormat="1" ht="24" x14ac:dyDescent="0.2">
      <c r="A6714" s="748" t="s">
        <v>16441</v>
      </c>
      <c r="B6714" s="748" t="s">
        <v>515</v>
      </c>
      <c r="C6714" s="748" t="s">
        <v>16442</v>
      </c>
      <c r="D6714" s="749" t="s">
        <v>16472</v>
      </c>
      <c r="E6714" s="750">
        <v>1500</v>
      </c>
      <c r="F6714" s="748" t="s">
        <v>18148</v>
      </c>
      <c r="G6714" s="749" t="s">
        <v>18149</v>
      </c>
      <c r="H6714" s="749" t="s">
        <v>571</v>
      </c>
      <c r="I6714" s="751" t="s">
        <v>16447</v>
      </c>
      <c r="J6714" s="752" t="s">
        <v>16447</v>
      </c>
      <c r="K6714" s="762">
        <v>0</v>
      </c>
      <c r="L6714" s="762">
        <v>12</v>
      </c>
      <c r="M6714" s="763">
        <v>20220</v>
      </c>
      <c r="N6714" s="762">
        <v>0</v>
      </c>
      <c r="O6714" s="762">
        <v>6</v>
      </c>
      <c r="P6714" s="763">
        <v>9805.5</v>
      </c>
      <c r="Q6714" s="762">
        <v>0</v>
      </c>
      <c r="R6714" s="762">
        <v>12</v>
      </c>
    </row>
    <row r="6715" spans="1:18" s="28" customFormat="1" ht="24" x14ac:dyDescent="0.2">
      <c r="A6715" s="748" t="s">
        <v>16441</v>
      </c>
      <c r="B6715" s="748" t="s">
        <v>515</v>
      </c>
      <c r="C6715" s="748" t="s">
        <v>16442</v>
      </c>
      <c r="D6715" s="749" t="s">
        <v>16443</v>
      </c>
      <c r="E6715" s="750">
        <v>2000</v>
      </c>
      <c r="F6715" s="748" t="s">
        <v>18150</v>
      </c>
      <c r="G6715" s="749" t="s">
        <v>18151</v>
      </c>
      <c r="H6715" s="749" t="s">
        <v>18152</v>
      </c>
      <c r="I6715" s="753" t="s">
        <v>16447</v>
      </c>
      <c r="J6715" s="752" t="s">
        <v>16448</v>
      </c>
      <c r="K6715" s="762">
        <v>0</v>
      </c>
      <c r="L6715" s="762">
        <v>12</v>
      </c>
      <c r="M6715" s="763">
        <v>25948.010000000002</v>
      </c>
      <c r="N6715" s="762">
        <v>0</v>
      </c>
      <c r="O6715" s="762">
        <v>6</v>
      </c>
      <c r="P6715" s="763">
        <v>12571.34</v>
      </c>
      <c r="Q6715" s="762">
        <v>0</v>
      </c>
      <c r="R6715" s="762">
        <v>12</v>
      </c>
    </row>
    <row r="6716" spans="1:18" s="28" customFormat="1" ht="24" x14ac:dyDescent="0.2">
      <c r="A6716" s="748" t="s">
        <v>16441</v>
      </c>
      <c r="B6716" s="748" t="s">
        <v>515</v>
      </c>
      <c r="C6716" s="748" t="s">
        <v>16442</v>
      </c>
      <c r="D6716" s="749" t="s">
        <v>18153</v>
      </c>
      <c r="E6716" s="750">
        <v>5000</v>
      </c>
      <c r="F6716" s="748" t="s">
        <v>18154</v>
      </c>
      <c r="G6716" s="749" t="s">
        <v>18155</v>
      </c>
      <c r="H6716" s="754" t="s">
        <v>16451</v>
      </c>
      <c r="I6716" s="753" t="s">
        <v>520</v>
      </c>
      <c r="J6716" s="752" t="s">
        <v>686</v>
      </c>
      <c r="K6716" s="762">
        <v>0</v>
      </c>
      <c r="L6716" s="762">
        <v>12</v>
      </c>
      <c r="M6716" s="763">
        <v>63213.600000000013</v>
      </c>
      <c r="N6716" s="762">
        <v>0</v>
      </c>
      <c r="O6716" s="762">
        <v>6</v>
      </c>
      <c r="P6716" s="763">
        <v>31200.6</v>
      </c>
      <c r="Q6716" s="762">
        <v>0</v>
      </c>
      <c r="R6716" s="762">
        <v>12</v>
      </c>
    </row>
    <row r="6717" spans="1:18" s="28" customFormat="1" ht="36" x14ac:dyDescent="0.2">
      <c r="A6717" s="748" t="s">
        <v>16441</v>
      </c>
      <c r="B6717" s="748" t="s">
        <v>515</v>
      </c>
      <c r="C6717" s="748" t="s">
        <v>16442</v>
      </c>
      <c r="D6717" s="749" t="s">
        <v>16443</v>
      </c>
      <c r="E6717" s="750">
        <v>2000</v>
      </c>
      <c r="F6717" s="748" t="s">
        <v>18156</v>
      </c>
      <c r="G6717" s="749" t="s">
        <v>18157</v>
      </c>
      <c r="H6717" s="749" t="s">
        <v>16580</v>
      </c>
      <c r="I6717" s="751" t="s">
        <v>520</v>
      </c>
      <c r="J6717" s="752" t="s">
        <v>528</v>
      </c>
      <c r="K6717" s="762">
        <v>0</v>
      </c>
      <c r="L6717" s="762">
        <v>12</v>
      </c>
      <c r="M6717" s="763">
        <v>22583.7</v>
      </c>
      <c r="N6717" s="762">
        <v>0</v>
      </c>
      <c r="O6717" s="762">
        <v>6</v>
      </c>
      <c r="P6717" s="763">
        <v>10019.57</v>
      </c>
      <c r="Q6717" s="762">
        <v>3</v>
      </c>
      <c r="R6717" s="762">
        <v>12</v>
      </c>
    </row>
    <row r="6718" spans="1:18" s="28" customFormat="1" ht="24" x14ac:dyDescent="0.2">
      <c r="A6718" s="748" t="s">
        <v>16441</v>
      </c>
      <c r="B6718" s="748" t="s">
        <v>515</v>
      </c>
      <c r="C6718" s="748" t="s">
        <v>16442</v>
      </c>
      <c r="D6718" s="749" t="s">
        <v>18158</v>
      </c>
      <c r="E6718" s="750">
        <v>6000</v>
      </c>
      <c r="F6718" s="748" t="s">
        <v>18159</v>
      </c>
      <c r="G6718" s="749" t="s">
        <v>18160</v>
      </c>
      <c r="H6718" s="749" t="s">
        <v>17264</v>
      </c>
      <c r="I6718" s="751" t="s">
        <v>520</v>
      </c>
      <c r="J6718" s="752" t="s">
        <v>528</v>
      </c>
      <c r="K6718" s="762">
        <v>0</v>
      </c>
      <c r="L6718" s="762">
        <v>2</v>
      </c>
      <c r="M6718" s="763">
        <v>12128.93</v>
      </c>
      <c r="N6718" s="762">
        <v>0</v>
      </c>
      <c r="O6718" s="762">
        <v>6</v>
      </c>
      <c r="P6718" s="763">
        <v>37200.6</v>
      </c>
      <c r="Q6718" s="762">
        <v>0</v>
      </c>
      <c r="R6718" s="762">
        <v>12</v>
      </c>
    </row>
    <row r="6719" spans="1:18" s="28" customFormat="1" ht="36" x14ac:dyDescent="0.2">
      <c r="A6719" s="748" t="s">
        <v>16441</v>
      </c>
      <c r="B6719" s="748" t="s">
        <v>515</v>
      </c>
      <c r="C6719" s="748" t="s">
        <v>16442</v>
      </c>
      <c r="D6719" s="749" t="s">
        <v>18161</v>
      </c>
      <c r="E6719" s="750">
        <v>15500</v>
      </c>
      <c r="F6719" s="748" t="s">
        <v>18162</v>
      </c>
      <c r="G6719" s="749" t="s">
        <v>14999</v>
      </c>
      <c r="H6719" s="749" t="s">
        <v>18163</v>
      </c>
      <c r="I6719" s="753" t="s">
        <v>520</v>
      </c>
      <c r="J6719" s="752" t="s">
        <v>686</v>
      </c>
      <c r="K6719" s="762">
        <v>0</v>
      </c>
      <c r="L6719" s="762">
        <v>4</v>
      </c>
      <c r="M6719" s="763">
        <v>55854.53</v>
      </c>
      <c r="N6719" s="762">
        <v>0</v>
      </c>
      <c r="O6719" s="762">
        <v>0</v>
      </c>
      <c r="P6719" s="763">
        <v>0</v>
      </c>
      <c r="Q6719" s="762">
        <v>0</v>
      </c>
      <c r="R6719" s="762">
        <v>0</v>
      </c>
    </row>
    <row r="6720" spans="1:18" s="28" customFormat="1" ht="24" x14ac:dyDescent="0.2">
      <c r="A6720" s="748" t="s">
        <v>16441</v>
      </c>
      <c r="B6720" s="748" t="s">
        <v>515</v>
      </c>
      <c r="C6720" s="748" t="s">
        <v>16442</v>
      </c>
      <c r="D6720" s="749" t="s">
        <v>16443</v>
      </c>
      <c r="E6720" s="750">
        <v>2000</v>
      </c>
      <c r="F6720" s="748" t="s">
        <v>18164</v>
      </c>
      <c r="G6720" s="749" t="s">
        <v>18165</v>
      </c>
      <c r="H6720" s="749" t="s">
        <v>17002</v>
      </c>
      <c r="I6720" s="753" t="s">
        <v>16905</v>
      </c>
      <c r="J6720" s="752" t="s">
        <v>528</v>
      </c>
      <c r="K6720" s="762">
        <v>0</v>
      </c>
      <c r="L6720" s="762">
        <v>12</v>
      </c>
      <c r="M6720" s="763">
        <v>26384.66</v>
      </c>
      <c r="N6720" s="762">
        <v>0</v>
      </c>
      <c r="O6720" s="762">
        <v>6</v>
      </c>
      <c r="P6720" s="763">
        <v>8579.7000000000007</v>
      </c>
      <c r="Q6720" s="762">
        <v>0</v>
      </c>
      <c r="R6720" s="762">
        <v>12</v>
      </c>
    </row>
    <row r="6721" spans="1:18" s="28" customFormat="1" ht="36" x14ac:dyDescent="0.2">
      <c r="A6721" s="748" t="s">
        <v>16441</v>
      </c>
      <c r="B6721" s="748" t="s">
        <v>515</v>
      </c>
      <c r="C6721" s="748" t="s">
        <v>16442</v>
      </c>
      <c r="D6721" s="749" t="s">
        <v>18166</v>
      </c>
      <c r="E6721" s="750">
        <v>9500</v>
      </c>
      <c r="F6721" s="748" t="s">
        <v>18167</v>
      </c>
      <c r="G6721" s="749" t="s">
        <v>18168</v>
      </c>
      <c r="H6721" s="754" t="s">
        <v>16860</v>
      </c>
      <c r="I6721" s="753" t="s">
        <v>520</v>
      </c>
      <c r="J6721" s="752" t="s">
        <v>528</v>
      </c>
      <c r="K6721" s="762">
        <v>0</v>
      </c>
      <c r="L6721" s="762">
        <v>12</v>
      </c>
      <c r="M6721" s="763">
        <v>117213.60000000002</v>
      </c>
      <c r="N6721" s="762">
        <v>0</v>
      </c>
      <c r="O6721" s="762">
        <v>6</v>
      </c>
      <c r="P6721" s="763">
        <v>58200.600000000006</v>
      </c>
      <c r="Q6721" s="762">
        <v>0</v>
      </c>
      <c r="R6721" s="762">
        <v>12</v>
      </c>
    </row>
    <row r="6722" spans="1:18" s="28" customFormat="1" ht="24" x14ac:dyDescent="0.2">
      <c r="A6722" s="748" t="s">
        <v>16441</v>
      </c>
      <c r="B6722" s="748" t="s">
        <v>515</v>
      </c>
      <c r="C6722" s="748" t="s">
        <v>16442</v>
      </c>
      <c r="D6722" s="749" t="s">
        <v>16443</v>
      </c>
      <c r="E6722" s="750">
        <v>2000</v>
      </c>
      <c r="F6722" s="748" t="s">
        <v>18169</v>
      </c>
      <c r="G6722" s="749" t="s">
        <v>18170</v>
      </c>
      <c r="H6722" s="749" t="s">
        <v>16516</v>
      </c>
      <c r="I6722" s="751" t="s">
        <v>520</v>
      </c>
      <c r="J6722" s="752" t="s">
        <v>528</v>
      </c>
      <c r="K6722" s="762">
        <v>0</v>
      </c>
      <c r="L6722" s="762">
        <v>12</v>
      </c>
      <c r="M6722" s="763">
        <v>26463.33</v>
      </c>
      <c r="N6722" s="762">
        <v>0</v>
      </c>
      <c r="O6722" s="762">
        <v>6</v>
      </c>
      <c r="P6722" s="763">
        <v>12934.67</v>
      </c>
      <c r="Q6722" s="762">
        <v>0</v>
      </c>
      <c r="R6722" s="762">
        <v>12</v>
      </c>
    </row>
    <row r="6723" spans="1:18" s="28" customFormat="1" ht="36" x14ac:dyDescent="0.2">
      <c r="A6723" s="748" t="s">
        <v>16441</v>
      </c>
      <c r="B6723" s="748" t="s">
        <v>515</v>
      </c>
      <c r="C6723" s="748" t="s">
        <v>16442</v>
      </c>
      <c r="D6723" s="749" t="s">
        <v>16443</v>
      </c>
      <c r="E6723" s="750">
        <v>2000</v>
      </c>
      <c r="F6723" s="748" t="s">
        <v>18171</v>
      </c>
      <c r="G6723" s="749" t="s">
        <v>18172</v>
      </c>
      <c r="H6723" s="749" t="s">
        <v>16446</v>
      </c>
      <c r="I6723" s="751" t="s">
        <v>16447</v>
      </c>
      <c r="J6723" s="752" t="s">
        <v>16448</v>
      </c>
      <c r="K6723" s="762">
        <v>0</v>
      </c>
      <c r="L6723" s="762">
        <v>12</v>
      </c>
      <c r="M6723" s="763">
        <v>26760</v>
      </c>
      <c r="N6723" s="762">
        <v>0</v>
      </c>
      <c r="O6723" s="762">
        <v>6</v>
      </c>
      <c r="P6723" s="763">
        <v>13080</v>
      </c>
      <c r="Q6723" s="762">
        <v>0</v>
      </c>
      <c r="R6723" s="762">
        <v>12</v>
      </c>
    </row>
    <row r="6724" spans="1:18" s="28" customFormat="1" ht="48" x14ac:dyDescent="0.2">
      <c r="A6724" s="748" t="s">
        <v>16441</v>
      </c>
      <c r="B6724" s="748" t="s">
        <v>515</v>
      </c>
      <c r="C6724" s="748" t="s">
        <v>16442</v>
      </c>
      <c r="D6724" s="749" t="s">
        <v>16443</v>
      </c>
      <c r="E6724" s="750">
        <v>2000</v>
      </c>
      <c r="F6724" s="748" t="s">
        <v>18173</v>
      </c>
      <c r="G6724" s="749" t="s">
        <v>18174</v>
      </c>
      <c r="H6724" s="749" t="s">
        <v>624</v>
      </c>
      <c r="I6724" s="753" t="s">
        <v>16447</v>
      </c>
      <c r="J6724" s="752" t="s">
        <v>16448</v>
      </c>
      <c r="K6724" s="762">
        <v>0</v>
      </c>
      <c r="L6724" s="762">
        <v>12</v>
      </c>
      <c r="M6724" s="763">
        <v>26608.66</v>
      </c>
      <c r="N6724" s="762">
        <v>0</v>
      </c>
      <c r="O6724" s="762">
        <v>6</v>
      </c>
      <c r="P6724" s="763">
        <v>12716.66</v>
      </c>
      <c r="Q6724" s="762">
        <v>0</v>
      </c>
      <c r="R6724" s="762">
        <v>12</v>
      </c>
    </row>
    <row r="6725" spans="1:18" s="28" customFormat="1" ht="24" x14ac:dyDescent="0.2">
      <c r="A6725" s="748" t="s">
        <v>16441</v>
      </c>
      <c r="B6725" s="748" t="s">
        <v>515</v>
      </c>
      <c r="C6725" s="748" t="s">
        <v>16442</v>
      </c>
      <c r="D6725" s="749" t="s">
        <v>18175</v>
      </c>
      <c r="E6725" s="750">
        <v>13000</v>
      </c>
      <c r="F6725" s="748" t="s">
        <v>18176</v>
      </c>
      <c r="G6725" s="749" t="s">
        <v>18177</v>
      </c>
      <c r="H6725" s="754" t="s">
        <v>18178</v>
      </c>
      <c r="I6725" s="753" t="s">
        <v>520</v>
      </c>
      <c r="J6725" s="752" t="s">
        <v>686</v>
      </c>
      <c r="K6725" s="762">
        <v>0</v>
      </c>
      <c r="L6725" s="762">
        <v>12</v>
      </c>
      <c r="M6725" s="763">
        <v>159213.59999999998</v>
      </c>
      <c r="N6725" s="762">
        <v>0</v>
      </c>
      <c r="O6725" s="762">
        <v>0</v>
      </c>
      <c r="P6725" s="763">
        <v>0</v>
      </c>
      <c r="Q6725" s="762">
        <v>0</v>
      </c>
      <c r="R6725" s="762">
        <v>12</v>
      </c>
    </row>
    <row r="6726" spans="1:18" s="28" customFormat="1" ht="24" x14ac:dyDescent="0.2">
      <c r="A6726" s="748" t="s">
        <v>16441</v>
      </c>
      <c r="B6726" s="748" t="s">
        <v>515</v>
      </c>
      <c r="C6726" s="748" t="s">
        <v>16442</v>
      </c>
      <c r="D6726" s="749" t="s">
        <v>16443</v>
      </c>
      <c r="E6726" s="750">
        <v>2000</v>
      </c>
      <c r="F6726" s="748" t="s">
        <v>18179</v>
      </c>
      <c r="G6726" s="749" t="s">
        <v>18180</v>
      </c>
      <c r="H6726" s="749" t="s">
        <v>571</v>
      </c>
      <c r="I6726" s="751" t="s">
        <v>16447</v>
      </c>
      <c r="J6726" s="752" t="s">
        <v>16447</v>
      </c>
      <c r="K6726" s="762">
        <v>1</v>
      </c>
      <c r="L6726" s="762">
        <v>4</v>
      </c>
      <c r="M6726" s="763">
        <v>8619.7999999999993</v>
      </c>
      <c r="N6726" s="762">
        <v>1</v>
      </c>
      <c r="O6726" s="762">
        <v>0</v>
      </c>
      <c r="P6726" s="763">
        <v>0</v>
      </c>
      <c r="Q6726" s="762">
        <v>3</v>
      </c>
      <c r="R6726" s="762">
        <v>12</v>
      </c>
    </row>
    <row r="6727" spans="1:18" s="28" customFormat="1" ht="24" x14ac:dyDescent="0.2">
      <c r="A6727" s="748" t="s">
        <v>16441</v>
      </c>
      <c r="B6727" s="748" t="s">
        <v>515</v>
      </c>
      <c r="C6727" s="748" t="s">
        <v>16442</v>
      </c>
      <c r="D6727" s="749" t="s">
        <v>16472</v>
      </c>
      <c r="E6727" s="750">
        <v>1200</v>
      </c>
      <c r="F6727" s="748" t="s">
        <v>18181</v>
      </c>
      <c r="G6727" s="749" t="s">
        <v>18182</v>
      </c>
      <c r="H6727" s="749" t="s">
        <v>571</v>
      </c>
      <c r="I6727" s="751" t="s">
        <v>16447</v>
      </c>
      <c r="J6727" s="752" t="s">
        <v>16447</v>
      </c>
      <c r="K6727" s="762">
        <v>0</v>
      </c>
      <c r="L6727" s="762">
        <v>12</v>
      </c>
      <c r="M6727" s="763">
        <v>16248.8</v>
      </c>
      <c r="N6727" s="762">
        <v>0</v>
      </c>
      <c r="O6727" s="762">
        <v>6</v>
      </c>
      <c r="P6727" s="763">
        <v>7804.4</v>
      </c>
      <c r="Q6727" s="762">
        <v>0</v>
      </c>
      <c r="R6727" s="762">
        <v>12</v>
      </c>
    </row>
    <row r="6728" spans="1:18" s="28" customFormat="1" ht="24" x14ac:dyDescent="0.2">
      <c r="A6728" s="748" t="s">
        <v>16441</v>
      </c>
      <c r="B6728" s="748" t="s">
        <v>515</v>
      </c>
      <c r="C6728" s="748" t="s">
        <v>16442</v>
      </c>
      <c r="D6728" s="749" t="s">
        <v>18183</v>
      </c>
      <c r="E6728" s="750">
        <v>4000</v>
      </c>
      <c r="F6728" s="748" t="s">
        <v>18184</v>
      </c>
      <c r="G6728" s="749" t="s">
        <v>18185</v>
      </c>
      <c r="H6728" s="749" t="s">
        <v>16605</v>
      </c>
      <c r="I6728" s="753" t="s">
        <v>520</v>
      </c>
      <c r="J6728" s="752" t="s">
        <v>528</v>
      </c>
      <c r="K6728" s="762">
        <v>0</v>
      </c>
      <c r="L6728" s="762">
        <v>12</v>
      </c>
      <c r="M6728" s="763">
        <v>51213.600000000013</v>
      </c>
      <c r="N6728" s="762">
        <v>0</v>
      </c>
      <c r="O6728" s="762">
        <v>6</v>
      </c>
      <c r="P6728" s="763">
        <v>25200.6</v>
      </c>
      <c r="Q6728" s="762">
        <v>0</v>
      </c>
      <c r="R6728" s="762">
        <v>12</v>
      </c>
    </row>
    <row r="6729" spans="1:18" s="28" customFormat="1" ht="36" x14ac:dyDescent="0.2">
      <c r="A6729" s="748" t="s">
        <v>16441</v>
      </c>
      <c r="B6729" s="748" t="s">
        <v>515</v>
      </c>
      <c r="C6729" s="748" t="s">
        <v>16442</v>
      </c>
      <c r="D6729" s="749" t="s">
        <v>16472</v>
      </c>
      <c r="E6729" s="750">
        <v>1200</v>
      </c>
      <c r="F6729" s="748" t="s">
        <v>18186</v>
      </c>
      <c r="G6729" s="749" t="s">
        <v>18187</v>
      </c>
      <c r="H6729" s="754" t="s">
        <v>16446</v>
      </c>
      <c r="I6729" s="753" t="s">
        <v>16447</v>
      </c>
      <c r="J6729" s="752" t="s">
        <v>16448</v>
      </c>
      <c r="K6729" s="762">
        <v>0</v>
      </c>
      <c r="L6729" s="762">
        <v>12</v>
      </c>
      <c r="M6729" s="763">
        <v>16296</v>
      </c>
      <c r="N6729" s="762">
        <v>0</v>
      </c>
      <c r="O6729" s="762">
        <v>6</v>
      </c>
      <c r="P6729" s="763">
        <v>7844.4</v>
      </c>
      <c r="Q6729" s="762">
        <v>0</v>
      </c>
      <c r="R6729" s="762">
        <v>12</v>
      </c>
    </row>
    <row r="6730" spans="1:18" s="28" customFormat="1" ht="24" x14ac:dyDescent="0.2">
      <c r="A6730" s="748" t="s">
        <v>16441</v>
      </c>
      <c r="B6730" s="748" t="s">
        <v>515</v>
      </c>
      <c r="C6730" s="748" t="s">
        <v>16442</v>
      </c>
      <c r="D6730" s="749" t="s">
        <v>18188</v>
      </c>
      <c r="E6730" s="750">
        <v>8000</v>
      </c>
      <c r="F6730" s="748" t="s">
        <v>18189</v>
      </c>
      <c r="G6730" s="749" t="s">
        <v>18190</v>
      </c>
      <c r="H6730" s="754" t="s">
        <v>16701</v>
      </c>
      <c r="I6730" s="753" t="s">
        <v>520</v>
      </c>
      <c r="J6730" s="752" t="s">
        <v>528</v>
      </c>
      <c r="K6730" s="762">
        <v>0</v>
      </c>
      <c r="L6730" s="762">
        <v>12</v>
      </c>
      <c r="M6730" s="763">
        <v>99213.60000000002</v>
      </c>
      <c r="N6730" s="762">
        <v>0</v>
      </c>
      <c r="O6730" s="762">
        <v>6</v>
      </c>
      <c r="P6730" s="763">
        <v>49200.600000000006</v>
      </c>
      <c r="Q6730" s="762">
        <v>0</v>
      </c>
      <c r="R6730" s="762">
        <v>0</v>
      </c>
    </row>
    <row r="6731" spans="1:18" s="28" customFormat="1" ht="48" x14ac:dyDescent="0.2">
      <c r="A6731" s="748" t="s">
        <v>16441</v>
      </c>
      <c r="B6731" s="748" t="s">
        <v>515</v>
      </c>
      <c r="C6731" s="748" t="s">
        <v>16442</v>
      </c>
      <c r="D6731" s="749" t="s">
        <v>16443</v>
      </c>
      <c r="E6731" s="750">
        <v>2000</v>
      </c>
      <c r="F6731" s="748" t="s">
        <v>18191</v>
      </c>
      <c r="G6731" s="749" t="s">
        <v>18192</v>
      </c>
      <c r="H6731" s="754" t="s">
        <v>17180</v>
      </c>
      <c r="I6731" s="753" t="s">
        <v>16905</v>
      </c>
      <c r="J6731" s="752" t="s">
        <v>528</v>
      </c>
      <c r="K6731" s="762">
        <v>0</v>
      </c>
      <c r="L6731" s="762">
        <v>12</v>
      </c>
      <c r="M6731" s="763">
        <v>26542</v>
      </c>
      <c r="N6731" s="762">
        <v>0</v>
      </c>
      <c r="O6731" s="762">
        <v>6</v>
      </c>
      <c r="P6731" s="763">
        <v>12862</v>
      </c>
      <c r="Q6731" s="762">
        <v>0</v>
      </c>
      <c r="R6731" s="762">
        <v>12</v>
      </c>
    </row>
    <row r="6732" spans="1:18" s="28" customFormat="1" ht="24" x14ac:dyDescent="0.2">
      <c r="A6732" s="748" t="s">
        <v>16441</v>
      </c>
      <c r="B6732" s="748" t="s">
        <v>515</v>
      </c>
      <c r="C6732" s="748" t="s">
        <v>16442</v>
      </c>
      <c r="D6732" s="749" t="s">
        <v>16962</v>
      </c>
      <c r="E6732" s="750">
        <v>2000</v>
      </c>
      <c r="F6732" s="748" t="s">
        <v>18193</v>
      </c>
      <c r="G6732" s="749" t="s">
        <v>18194</v>
      </c>
      <c r="H6732" s="749" t="s">
        <v>16459</v>
      </c>
      <c r="I6732" s="751" t="s">
        <v>520</v>
      </c>
      <c r="J6732" s="752" t="s">
        <v>686</v>
      </c>
      <c r="K6732" s="762">
        <v>0</v>
      </c>
      <c r="L6732" s="762">
        <v>12</v>
      </c>
      <c r="M6732" s="763">
        <v>26760</v>
      </c>
      <c r="N6732" s="762">
        <v>0</v>
      </c>
      <c r="O6732" s="762">
        <v>6</v>
      </c>
      <c r="P6732" s="763">
        <v>13075.92</v>
      </c>
      <c r="Q6732" s="762">
        <v>0</v>
      </c>
      <c r="R6732" s="762">
        <v>12</v>
      </c>
    </row>
    <row r="6733" spans="1:18" s="28" customFormat="1" ht="24" x14ac:dyDescent="0.2">
      <c r="A6733" s="748" t="s">
        <v>16441</v>
      </c>
      <c r="B6733" s="748" t="s">
        <v>515</v>
      </c>
      <c r="C6733" s="748" t="s">
        <v>16442</v>
      </c>
      <c r="D6733" s="749" t="s">
        <v>18195</v>
      </c>
      <c r="E6733" s="750">
        <v>7000</v>
      </c>
      <c r="F6733" s="748" t="s">
        <v>18196</v>
      </c>
      <c r="G6733" s="749" t="s">
        <v>18197</v>
      </c>
      <c r="H6733" s="749" t="s">
        <v>16641</v>
      </c>
      <c r="I6733" s="753" t="s">
        <v>520</v>
      </c>
      <c r="J6733" s="752" t="s">
        <v>528</v>
      </c>
      <c r="K6733" s="762">
        <v>0</v>
      </c>
      <c r="L6733" s="762">
        <v>12</v>
      </c>
      <c r="M6733" s="763">
        <v>86980.270000000019</v>
      </c>
      <c r="N6733" s="762">
        <v>0</v>
      </c>
      <c r="O6733" s="762">
        <v>6</v>
      </c>
      <c r="P6733" s="763">
        <v>43369.08</v>
      </c>
      <c r="Q6733" s="762">
        <v>0</v>
      </c>
      <c r="R6733" s="762">
        <v>12</v>
      </c>
    </row>
    <row r="6734" spans="1:18" s="28" customFormat="1" ht="48" x14ac:dyDescent="0.2">
      <c r="A6734" s="748" t="s">
        <v>16441</v>
      </c>
      <c r="B6734" s="748" t="s">
        <v>515</v>
      </c>
      <c r="C6734" s="748" t="s">
        <v>16442</v>
      </c>
      <c r="D6734" s="749" t="s">
        <v>16443</v>
      </c>
      <c r="E6734" s="750">
        <v>2000</v>
      </c>
      <c r="F6734" s="748" t="s">
        <v>18198</v>
      </c>
      <c r="G6734" s="749" t="s">
        <v>18199</v>
      </c>
      <c r="H6734" s="754" t="s">
        <v>17915</v>
      </c>
      <c r="I6734" s="753" t="s">
        <v>520</v>
      </c>
      <c r="J6734" s="752" t="s">
        <v>686</v>
      </c>
      <c r="K6734" s="762">
        <v>0</v>
      </c>
      <c r="L6734" s="762">
        <v>2</v>
      </c>
      <c r="M6734" s="763">
        <v>4360</v>
      </c>
      <c r="N6734" s="762">
        <v>0</v>
      </c>
      <c r="O6734" s="762">
        <v>0</v>
      </c>
      <c r="P6734" s="763">
        <v>0</v>
      </c>
      <c r="Q6734" s="762">
        <v>0</v>
      </c>
      <c r="R6734" s="762">
        <v>12</v>
      </c>
    </row>
    <row r="6735" spans="1:18" s="28" customFormat="1" ht="24" x14ac:dyDescent="0.2">
      <c r="A6735" s="748" t="s">
        <v>16441</v>
      </c>
      <c r="B6735" s="748" t="s">
        <v>515</v>
      </c>
      <c r="C6735" s="748" t="s">
        <v>16442</v>
      </c>
      <c r="D6735" s="749" t="s">
        <v>18200</v>
      </c>
      <c r="E6735" s="750">
        <v>4000</v>
      </c>
      <c r="F6735" s="748" t="s">
        <v>18201</v>
      </c>
      <c r="G6735" s="749" t="s">
        <v>18202</v>
      </c>
      <c r="H6735" s="749" t="s">
        <v>3924</v>
      </c>
      <c r="I6735" s="751" t="s">
        <v>16447</v>
      </c>
      <c r="J6735" s="752" t="s">
        <v>16448</v>
      </c>
      <c r="K6735" s="762">
        <v>0</v>
      </c>
      <c r="L6735" s="762">
        <v>12</v>
      </c>
      <c r="M6735" s="763">
        <v>51213.600000000013</v>
      </c>
      <c r="N6735" s="762">
        <v>0</v>
      </c>
      <c r="O6735" s="762">
        <v>6</v>
      </c>
      <c r="P6735" s="763">
        <v>25200.6</v>
      </c>
      <c r="Q6735" s="762">
        <v>0</v>
      </c>
      <c r="R6735" s="762">
        <v>12</v>
      </c>
    </row>
    <row r="6736" spans="1:18" s="28" customFormat="1" ht="36" x14ac:dyDescent="0.2">
      <c r="A6736" s="748" t="s">
        <v>16441</v>
      </c>
      <c r="B6736" s="748" t="s">
        <v>515</v>
      </c>
      <c r="C6736" s="748" t="s">
        <v>16442</v>
      </c>
      <c r="D6736" s="749" t="s">
        <v>16443</v>
      </c>
      <c r="E6736" s="750">
        <v>2000</v>
      </c>
      <c r="F6736" s="748" t="s">
        <v>18203</v>
      </c>
      <c r="G6736" s="749" t="s">
        <v>18204</v>
      </c>
      <c r="H6736" s="749" t="s">
        <v>16462</v>
      </c>
      <c r="I6736" s="751" t="s">
        <v>16447</v>
      </c>
      <c r="J6736" s="752" t="s">
        <v>16447</v>
      </c>
      <c r="K6736" s="762">
        <v>0</v>
      </c>
      <c r="L6736" s="762">
        <v>12</v>
      </c>
      <c r="M6736" s="763">
        <v>26614.66</v>
      </c>
      <c r="N6736" s="762">
        <v>0</v>
      </c>
      <c r="O6736" s="762">
        <v>6</v>
      </c>
      <c r="P6736" s="763">
        <v>12856</v>
      </c>
      <c r="Q6736" s="762">
        <v>0</v>
      </c>
      <c r="R6736" s="762">
        <v>12</v>
      </c>
    </row>
    <row r="6737" spans="1:18" s="28" customFormat="1" ht="24" x14ac:dyDescent="0.2">
      <c r="A6737" s="748" t="s">
        <v>16441</v>
      </c>
      <c r="B6737" s="748" t="s">
        <v>515</v>
      </c>
      <c r="C6737" s="748" t="s">
        <v>16442</v>
      </c>
      <c r="D6737" s="749" t="s">
        <v>16443</v>
      </c>
      <c r="E6737" s="750">
        <v>2000</v>
      </c>
      <c r="F6737" s="748" t="s">
        <v>18205</v>
      </c>
      <c r="G6737" s="749" t="s">
        <v>18206</v>
      </c>
      <c r="H6737" s="749" t="s">
        <v>16451</v>
      </c>
      <c r="I6737" s="753" t="s">
        <v>520</v>
      </c>
      <c r="J6737" s="752" t="s">
        <v>686</v>
      </c>
      <c r="K6737" s="762">
        <v>0</v>
      </c>
      <c r="L6737" s="762">
        <v>12</v>
      </c>
      <c r="M6737" s="763">
        <v>26094</v>
      </c>
      <c r="N6737" s="762">
        <v>0</v>
      </c>
      <c r="O6737" s="762">
        <v>6</v>
      </c>
      <c r="P6737" s="763">
        <v>12420</v>
      </c>
      <c r="Q6737" s="762">
        <v>0</v>
      </c>
      <c r="R6737" s="762">
        <v>12</v>
      </c>
    </row>
    <row r="6738" spans="1:18" s="28" customFormat="1" ht="24" x14ac:dyDescent="0.2">
      <c r="A6738" s="748" t="s">
        <v>16441</v>
      </c>
      <c r="B6738" s="748" t="s">
        <v>515</v>
      </c>
      <c r="C6738" s="748" t="s">
        <v>16442</v>
      </c>
      <c r="D6738" s="749" t="s">
        <v>18025</v>
      </c>
      <c r="E6738" s="750">
        <v>1000</v>
      </c>
      <c r="F6738" s="748" t="s">
        <v>18207</v>
      </c>
      <c r="G6738" s="749" t="s">
        <v>18208</v>
      </c>
      <c r="H6738" s="754" t="s">
        <v>571</v>
      </c>
      <c r="I6738" s="753" t="s">
        <v>16447</v>
      </c>
      <c r="J6738" s="752" t="s">
        <v>16447</v>
      </c>
      <c r="K6738" s="762">
        <v>0</v>
      </c>
      <c r="L6738" s="762">
        <v>12</v>
      </c>
      <c r="M6738" s="763">
        <v>13680</v>
      </c>
      <c r="N6738" s="762">
        <v>0</v>
      </c>
      <c r="O6738" s="762">
        <v>6</v>
      </c>
      <c r="P6738" s="763">
        <v>6569.5</v>
      </c>
      <c r="Q6738" s="762">
        <v>0</v>
      </c>
      <c r="R6738" s="762">
        <v>12</v>
      </c>
    </row>
    <row r="6739" spans="1:18" s="28" customFormat="1" ht="36" x14ac:dyDescent="0.2">
      <c r="A6739" s="748" t="s">
        <v>16441</v>
      </c>
      <c r="B6739" s="748" t="s">
        <v>515</v>
      </c>
      <c r="C6739" s="748" t="s">
        <v>16442</v>
      </c>
      <c r="D6739" s="749" t="s">
        <v>16443</v>
      </c>
      <c r="E6739" s="750">
        <v>2000</v>
      </c>
      <c r="F6739" s="748" t="s">
        <v>18209</v>
      </c>
      <c r="G6739" s="749" t="s">
        <v>18210</v>
      </c>
      <c r="H6739" s="754" t="s">
        <v>18211</v>
      </c>
      <c r="I6739" s="753" t="s">
        <v>16447</v>
      </c>
      <c r="J6739" s="752" t="s">
        <v>16448</v>
      </c>
      <c r="K6739" s="762">
        <v>0</v>
      </c>
      <c r="L6739" s="762">
        <v>12</v>
      </c>
      <c r="M6739" s="763">
        <v>26687.33</v>
      </c>
      <c r="N6739" s="762">
        <v>0</v>
      </c>
      <c r="O6739" s="762">
        <v>6</v>
      </c>
      <c r="P6739" s="763">
        <v>13074</v>
      </c>
      <c r="Q6739" s="762">
        <v>0</v>
      </c>
      <c r="R6739" s="762">
        <v>12</v>
      </c>
    </row>
    <row r="6740" spans="1:18" s="28" customFormat="1" ht="24" x14ac:dyDescent="0.2">
      <c r="A6740" s="748" t="s">
        <v>16441</v>
      </c>
      <c r="B6740" s="748" t="s">
        <v>515</v>
      </c>
      <c r="C6740" s="748" t="s">
        <v>16442</v>
      </c>
      <c r="D6740" s="749" t="s">
        <v>16443</v>
      </c>
      <c r="E6740" s="750">
        <v>2000</v>
      </c>
      <c r="F6740" s="748" t="s">
        <v>18212</v>
      </c>
      <c r="G6740" s="749" t="s">
        <v>18213</v>
      </c>
      <c r="H6740" s="749" t="s">
        <v>16451</v>
      </c>
      <c r="I6740" s="751" t="s">
        <v>520</v>
      </c>
      <c r="J6740" s="752" t="s">
        <v>686</v>
      </c>
      <c r="K6740" s="762">
        <v>0</v>
      </c>
      <c r="L6740" s="762">
        <v>12</v>
      </c>
      <c r="M6740" s="763">
        <v>26760</v>
      </c>
      <c r="N6740" s="762">
        <v>0</v>
      </c>
      <c r="O6740" s="762">
        <v>6</v>
      </c>
      <c r="P6740" s="763">
        <v>13080</v>
      </c>
      <c r="Q6740" s="762">
        <v>0</v>
      </c>
      <c r="R6740" s="762">
        <v>12</v>
      </c>
    </row>
    <row r="6741" spans="1:18" s="28" customFormat="1" ht="36" x14ac:dyDescent="0.2">
      <c r="A6741" s="748" t="s">
        <v>16441</v>
      </c>
      <c r="B6741" s="748" t="s">
        <v>515</v>
      </c>
      <c r="C6741" s="748" t="s">
        <v>16442</v>
      </c>
      <c r="D6741" s="749" t="s">
        <v>16443</v>
      </c>
      <c r="E6741" s="750">
        <v>2000</v>
      </c>
      <c r="F6741" s="748" t="s">
        <v>18214</v>
      </c>
      <c r="G6741" s="749" t="s">
        <v>18215</v>
      </c>
      <c r="H6741" s="749" t="s">
        <v>16462</v>
      </c>
      <c r="I6741" s="751" t="s">
        <v>16447</v>
      </c>
      <c r="J6741" s="752" t="s">
        <v>16447</v>
      </c>
      <c r="K6741" s="762">
        <v>0</v>
      </c>
      <c r="L6741" s="762">
        <v>12</v>
      </c>
      <c r="M6741" s="763">
        <v>26760</v>
      </c>
      <c r="N6741" s="762">
        <v>0</v>
      </c>
      <c r="O6741" s="762">
        <v>6</v>
      </c>
      <c r="P6741" s="763">
        <v>13080</v>
      </c>
      <c r="Q6741" s="762">
        <v>0</v>
      </c>
      <c r="R6741" s="762">
        <v>12</v>
      </c>
    </row>
    <row r="6742" spans="1:18" s="28" customFormat="1" ht="36" x14ac:dyDescent="0.2">
      <c r="A6742" s="748" t="s">
        <v>16441</v>
      </c>
      <c r="B6742" s="748" t="s">
        <v>515</v>
      </c>
      <c r="C6742" s="748" t="s">
        <v>16442</v>
      </c>
      <c r="D6742" s="749" t="s">
        <v>16443</v>
      </c>
      <c r="E6742" s="750">
        <v>2000</v>
      </c>
      <c r="F6742" s="748" t="s">
        <v>18216</v>
      </c>
      <c r="G6742" s="749" t="s">
        <v>18217</v>
      </c>
      <c r="H6742" s="749" t="s">
        <v>16462</v>
      </c>
      <c r="I6742" s="753" t="s">
        <v>16447</v>
      </c>
      <c r="J6742" s="752" t="s">
        <v>16447</v>
      </c>
      <c r="K6742" s="762">
        <v>0</v>
      </c>
      <c r="L6742" s="762">
        <v>12</v>
      </c>
      <c r="M6742" s="763">
        <v>26760</v>
      </c>
      <c r="N6742" s="762">
        <v>0</v>
      </c>
      <c r="O6742" s="762">
        <v>6</v>
      </c>
      <c r="P6742" s="763">
        <v>13080</v>
      </c>
      <c r="Q6742" s="762">
        <v>0</v>
      </c>
      <c r="R6742" s="762">
        <v>12</v>
      </c>
    </row>
    <row r="6743" spans="1:18" s="28" customFormat="1" ht="24" x14ac:dyDescent="0.2">
      <c r="A6743" s="748" t="s">
        <v>16441</v>
      </c>
      <c r="B6743" s="748" t="s">
        <v>515</v>
      </c>
      <c r="C6743" s="748" t="s">
        <v>16442</v>
      </c>
      <c r="D6743" s="749" t="s">
        <v>16472</v>
      </c>
      <c r="E6743" s="750">
        <v>1500</v>
      </c>
      <c r="F6743" s="748" t="s">
        <v>18218</v>
      </c>
      <c r="G6743" s="749" t="s">
        <v>18219</v>
      </c>
      <c r="H6743" s="754" t="s">
        <v>571</v>
      </c>
      <c r="I6743" s="753" t="s">
        <v>16447</v>
      </c>
      <c r="J6743" s="752" t="s">
        <v>16447</v>
      </c>
      <c r="K6743" s="762">
        <v>0</v>
      </c>
      <c r="L6743" s="762">
        <v>12</v>
      </c>
      <c r="M6743" s="763">
        <v>20220</v>
      </c>
      <c r="N6743" s="762">
        <v>0</v>
      </c>
      <c r="O6743" s="762">
        <v>6</v>
      </c>
      <c r="P6743" s="763">
        <v>9810</v>
      </c>
      <c r="Q6743" s="762">
        <v>0</v>
      </c>
      <c r="R6743" s="762">
        <v>12</v>
      </c>
    </row>
    <row r="6744" spans="1:18" s="28" customFormat="1" ht="36" x14ac:dyDescent="0.2">
      <c r="A6744" s="748" t="s">
        <v>16441</v>
      </c>
      <c r="B6744" s="748" t="s">
        <v>515</v>
      </c>
      <c r="C6744" s="748" t="s">
        <v>16442</v>
      </c>
      <c r="D6744" s="749" t="s">
        <v>16443</v>
      </c>
      <c r="E6744" s="750">
        <v>2000</v>
      </c>
      <c r="F6744" s="748" t="s">
        <v>18220</v>
      </c>
      <c r="G6744" s="749" t="s">
        <v>18221</v>
      </c>
      <c r="H6744" s="749" t="s">
        <v>2604</v>
      </c>
      <c r="I6744" s="751" t="s">
        <v>16447</v>
      </c>
      <c r="J6744" s="752" t="s">
        <v>16448</v>
      </c>
      <c r="K6744" s="762">
        <v>0</v>
      </c>
      <c r="L6744" s="762">
        <v>12</v>
      </c>
      <c r="M6744" s="763">
        <v>26602.66</v>
      </c>
      <c r="N6744" s="762">
        <v>0</v>
      </c>
      <c r="O6744" s="762">
        <v>6</v>
      </c>
      <c r="P6744" s="763">
        <v>12638</v>
      </c>
      <c r="Q6744" s="762">
        <v>0</v>
      </c>
      <c r="R6744" s="762">
        <v>12</v>
      </c>
    </row>
    <row r="6745" spans="1:18" s="28" customFormat="1" ht="24" x14ac:dyDescent="0.2">
      <c r="A6745" s="748" t="s">
        <v>16441</v>
      </c>
      <c r="B6745" s="748" t="s">
        <v>515</v>
      </c>
      <c r="C6745" s="748" t="s">
        <v>16442</v>
      </c>
      <c r="D6745" s="749" t="s">
        <v>16487</v>
      </c>
      <c r="E6745" s="750">
        <v>1800</v>
      </c>
      <c r="F6745" s="748" t="s">
        <v>18222</v>
      </c>
      <c r="G6745" s="749" t="s">
        <v>18223</v>
      </c>
      <c r="H6745" s="749" t="s">
        <v>18224</v>
      </c>
      <c r="I6745" s="751" t="s">
        <v>520</v>
      </c>
      <c r="J6745" s="752" t="s">
        <v>528</v>
      </c>
      <c r="K6745" s="762">
        <v>1</v>
      </c>
      <c r="L6745" s="762">
        <v>2</v>
      </c>
      <c r="M6745" s="763">
        <v>3886.5299999999997</v>
      </c>
      <c r="N6745" s="762">
        <v>0</v>
      </c>
      <c r="O6745" s="762">
        <v>6</v>
      </c>
      <c r="P6745" s="763">
        <v>11772</v>
      </c>
      <c r="Q6745" s="762">
        <v>3</v>
      </c>
      <c r="R6745" s="762">
        <v>12</v>
      </c>
    </row>
    <row r="6746" spans="1:18" s="28" customFormat="1" ht="36" x14ac:dyDescent="0.2">
      <c r="A6746" s="748" t="s">
        <v>16441</v>
      </c>
      <c r="B6746" s="748" t="s">
        <v>515</v>
      </c>
      <c r="C6746" s="748" t="s">
        <v>16442</v>
      </c>
      <c r="D6746" s="749" t="s">
        <v>16443</v>
      </c>
      <c r="E6746" s="750">
        <v>2000</v>
      </c>
      <c r="F6746" s="748" t="s">
        <v>18225</v>
      </c>
      <c r="G6746" s="749" t="s">
        <v>18226</v>
      </c>
      <c r="H6746" s="749" t="s">
        <v>2604</v>
      </c>
      <c r="I6746" s="753" t="s">
        <v>16447</v>
      </c>
      <c r="J6746" s="752" t="s">
        <v>16447</v>
      </c>
      <c r="K6746" s="762">
        <v>1</v>
      </c>
      <c r="L6746" s="762">
        <v>4</v>
      </c>
      <c r="M6746" s="763">
        <v>8698.4700000000012</v>
      </c>
      <c r="N6746" s="762">
        <v>1</v>
      </c>
      <c r="O6746" s="762">
        <v>2</v>
      </c>
      <c r="P6746" s="763">
        <v>3778.67</v>
      </c>
      <c r="Q6746" s="762">
        <v>3</v>
      </c>
      <c r="R6746" s="762">
        <v>12</v>
      </c>
    </row>
    <row r="6747" spans="1:18" s="28" customFormat="1" ht="24" x14ac:dyDescent="0.2">
      <c r="A6747" s="748" t="s">
        <v>16441</v>
      </c>
      <c r="B6747" s="748" t="s">
        <v>515</v>
      </c>
      <c r="C6747" s="748" t="s">
        <v>16442</v>
      </c>
      <c r="D6747" s="749" t="s">
        <v>16443</v>
      </c>
      <c r="E6747" s="750">
        <v>2000</v>
      </c>
      <c r="F6747" s="748" t="s">
        <v>18227</v>
      </c>
      <c r="G6747" s="749" t="s">
        <v>18228</v>
      </c>
      <c r="H6747" s="754" t="s">
        <v>565</v>
      </c>
      <c r="I6747" s="753" t="s">
        <v>520</v>
      </c>
      <c r="J6747" s="752" t="s">
        <v>528</v>
      </c>
      <c r="K6747" s="762">
        <v>0</v>
      </c>
      <c r="L6747" s="762">
        <v>12</v>
      </c>
      <c r="M6747" s="763">
        <v>26760</v>
      </c>
      <c r="N6747" s="762">
        <v>0</v>
      </c>
      <c r="O6747" s="762">
        <v>6</v>
      </c>
      <c r="P6747" s="763">
        <v>13080</v>
      </c>
      <c r="Q6747" s="762">
        <v>0</v>
      </c>
      <c r="R6747" s="762">
        <v>12</v>
      </c>
    </row>
    <row r="6748" spans="1:18" s="28" customFormat="1" ht="36" x14ac:dyDescent="0.2">
      <c r="A6748" s="748" t="s">
        <v>16441</v>
      </c>
      <c r="B6748" s="748" t="s">
        <v>515</v>
      </c>
      <c r="C6748" s="748" t="s">
        <v>16442</v>
      </c>
      <c r="D6748" s="749" t="s">
        <v>18229</v>
      </c>
      <c r="E6748" s="750">
        <v>11000</v>
      </c>
      <c r="F6748" s="748" t="s">
        <v>18230</v>
      </c>
      <c r="G6748" s="749" t="s">
        <v>18231</v>
      </c>
      <c r="H6748" s="754" t="s">
        <v>16920</v>
      </c>
      <c r="I6748" s="753" t="s">
        <v>520</v>
      </c>
      <c r="J6748" s="752" t="s">
        <v>686</v>
      </c>
      <c r="K6748" s="762">
        <v>0</v>
      </c>
      <c r="L6748" s="762">
        <v>12</v>
      </c>
      <c r="M6748" s="763">
        <v>135213.6</v>
      </c>
      <c r="N6748" s="762">
        <v>0</v>
      </c>
      <c r="O6748" s="762">
        <v>6</v>
      </c>
      <c r="P6748" s="763">
        <v>67200.600000000006</v>
      </c>
      <c r="Q6748" s="762">
        <v>0</v>
      </c>
      <c r="R6748" s="762">
        <v>12</v>
      </c>
    </row>
    <row r="6749" spans="1:18" s="28" customFormat="1" ht="36" x14ac:dyDescent="0.2">
      <c r="A6749" s="748" t="s">
        <v>16441</v>
      </c>
      <c r="B6749" s="748" t="s">
        <v>515</v>
      </c>
      <c r="C6749" s="748" t="s">
        <v>16442</v>
      </c>
      <c r="D6749" s="749" t="s">
        <v>16443</v>
      </c>
      <c r="E6749" s="750">
        <v>2000</v>
      </c>
      <c r="F6749" s="748" t="s">
        <v>18232</v>
      </c>
      <c r="G6749" s="749" t="s">
        <v>18233</v>
      </c>
      <c r="H6749" s="749" t="s">
        <v>1231</v>
      </c>
      <c r="I6749" s="751" t="s">
        <v>520</v>
      </c>
      <c r="J6749" s="752" t="s">
        <v>16447</v>
      </c>
      <c r="K6749" s="762">
        <v>0</v>
      </c>
      <c r="L6749" s="762">
        <v>1</v>
      </c>
      <c r="M6749" s="763">
        <v>2180</v>
      </c>
      <c r="N6749" s="762">
        <v>0</v>
      </c>
      <c r="O6749" s="762">
        <v>0</v>
      </c>
      <c r="P6749" s="763">
        <v>0</v>
      </c>
      <c r="Q6749" s="762">
        <v>0</v>
      </c>
      <c r="R6749" s="762">
        <v>12</v>
      </c>
    </row>
    <row r="6750" spans="1:18" s="28" customFormat="1" ht="36" x14ac:dyDescent="0.2">
      <c r="A6750" s="748" t="s">
        <v>16441</v>
      </c>
      <c r="B6750" s="748" t="s">
        <v>515</v>
      </c>
      <c r="C6750" s="748" t="s">
        <v>16442</v>
      </c>
      <c r="D6750" s="749" t="s">
        <v>16443</v>
      </c>
      <c r="E6750" s="750">
        <v>2000</v>
      </c>
      <c r="F6750" s="748" t="s">
        <v>18234</v>
      </c>
      <c r="G6750" s="749" t="s">
        <v>18235</v>
      </c>
      <c r="H6750" s="749" t="s">
        <v>16887</v>
      </c>
      <c r="I6750" s="751" t="s">
        <v>520</v>
      </c>
      <c r="J6750" s="752" t="s">
        <v>528</v>
      </c>
      <c r="K6750" s="762">
        <v>0</v>
      </c>
      <c r="L6750" s="762">
        <v>12</v>
      </c>
      <c r="M6750" s="763">
        <v>26366.66</v>
      </c>
      <c r="N6750" s="762">
        <v>0</v>
      </c>
      <c r="O6750" s="762">
        <v>6</v>
      </c>
      <c r="P6750" s="763">
        <v>10817.58</v>
      </c>
      <c r="Q6750" s="762">
        <v>0</v>
      </c>
      <c r="R6750" s="762">
        <v>12</v>
      </c>
    </row>
    <row r="6751" spans="1:18" s="28" customFormat="1" ht="48" x14ac:dyDescent="0.2">
      <c r="A6751" s="748" t="s">
        <v>16441</v>
      </c>
      <c r="B6751" s="748" t="s">
        <v>515</v>
      </c>
      <c r="C6751" s="748" t="s">
        <v>16442</v>
      </c>
      <c r="D6751" s="749" t="s">
        <v>16443</v>
      </c>
      <c r="E6751" s="750">
        <v>2000</v>
      </c>
      <c r="F6751" s="748" t="s">
        <v>18236</v>
      </c>
      <c r="G6751" s="749" t="s">
        <v>18237</v>
      </c>
      <c r="H6751" s="749" t="s">
        <v>624</v>
      </c>
      <c r="I6751" s="753" t="s">
        <v>16447</v>
      </c>
      <c r="J6751" s="752" t="s">
        <v>16448</v>
      </c>
      <c r="K6751" s="762">
        <v>0</v>
      </c>
      <c r="L6751" s="762">
        <v>4</v>
      </c>
      <c r="M6751" s="763">
        <v>6957.03</v>
      </c>
      <c r="N6751" s="762">
        <v>0</v>
      </c>
      <c r="O6751" s="762">
        <v>0</v>
      </c>
      <c r="P6751" s="763">
        <v>0</v>
      </c>
      <c r="Q6751" s="762">
        <v>0</v>
      </c>
      <c r="R6751" s="762">
        <v>12</v>
      </c>
    </row>
    <row r="6752" spans="1:18" s="28" customFormat="1" ht="36" x14ac:dyDescent="0.2">
      <c r="A6752" s="748" t="s">
        <v>16441</v>
      </c>
      <c r="B6752" s="748" t="s">
        <v>515</v>
      </c>
      <c r="C6752" s="748" t="s">
        <v>16442</v>
      </c>
      <c r="D6752" s="749" t="s">
        <v>16888</v>
      </c>
      <c r="E6752" s="750">
        <v>4000</v>
      </c>
      <c r="F6752" s="748" t="s">
        <v>18238</v>
      </c>
      <c r="G6752" s="749" t="s">
        <v>18239</v>
      </c>
      <c r="H6752" s="754" t="s">
        <v>16462</v>
      </c>
      <c r="I6752" s="753" t="s">
        <v>16447</v>
      </c>
      <c r="J6752" s="752" t="s">
        <v>16447</v>
      </c>
      <c r="K6752" s="762">
        <v>0</v>
      </c>
      <c r="L6752" s="762">
        <v>8</v>
      </c>
      <c r="M6752" s="763">
        <v>34242.400000000001</v>
      </c>
      <c r="N6752" s="762">
        <v>0</v>
      </c>
      <c r="O6752" s="762">
        <v>0</v>
      </c>
      <c r="P6752" s="763">
        <v>0</v>
      </c>
      <c r="Q6752" s="762">
        <v>0</v>
      </c>
      <c r="R6752" s="762">
        <v>12</v>
      </c>
    </row>
    <row r="6753" spans="1:18" s="28" customFormat="1" ht="24" x14ac:dyDescent="0.2">
      <c r="A6753" s="748" t="s">
        <v>16441</v>
      </c>
      <c r="B6753" s="748" t="s">
        <v>515</v>
      </c>
      <c r="C6753" s="748" t="s">
        <v>16442</v>
      </c>
      <c r="D6753" s="749" t="s">
        <v>18240</v>
      </c>
      <c r="E6753" s="750">
        <v>8000</v>
      </c>
      <c r="F6753" s="748" t="s">
        <v>18241</v>
      </c>
      <c r="G6753" s="749" t="s">
        <v>18242</v>
      </c>
      <c r="H6753" s="749" t="s">
        <v>17074</v>
      </c>
      <c r="I6753" s="751" t="s">
        <v>520</v>
      </c>
      <c r="J6753" s="752" t="s">
        <v>686</v>
      </c>
      <c r="K6753" s="762">
        <v>0</v>
      </c>
      <c r="L6753" s="762">
        <v>12</v>
      </c>
      <c r="M6753" s="763">
        <v>99213.60000000002</v>
      </c>
      <c r="N6753" s="762">
        <v>0</v>
      </c>
      <c r="O6753" s="762">
        <v>5</v>
      </c>
      <c r="P6753" s="763">
        <v>34572.04</v>
      </c>
      <c r="Q6753" s="762">
        <v>0</v>
      </c>
      <c r="R6753" s="762">
        <v>0</v>
      </c>
    </row>
    <row r="6754" spans="1:18" s="28" customFormat="1" ht="24" x14ac:dyDescent="0.2">
      <c r="A6754" s="748" t="s">
        <v>16441</v>
      </c>
      <c r="B6754" s="748" t="s">
        <v>515</v>
      </c>
      <c r="C6754" s="748" t="s">
        <v>16442</v>
      </c>
      <c r="D6754" s="749" t="s">
        <v>1119</v>
      </c>
      <c r="E6754" s="750">
        <v>15600</v>
      </c>
      <c r="F6754" s="748" t="s">
        <v>18243</v>
      </c>
      <c r="G6754" s="749" t="s">
        <v>18244</v>
      </c>
      <c r="H6754" s="749" t="s">
        <v>16516</v>
      </c>
      <c r="I6754" s="751" t="s">
        <v>520</v>
      </c>
      <c r="J6754" s="752" t="s">
        <v>18245</v>
      </c>
      <c r="K6754" s="762">
        <v>0</v>
      </c>
      <c r="L6754" s="762">
        <v>12</v>
      </c>
      <c r="M6754" s="763">
        <v>174813.59999999998</v>
      </c>
      <c r="N6754" s="762">
        <v>0</v>
      </c>
      <c r="O6754" s="762">
        <v>0</v>
      </c>
      <c r="P6754" s="763">
        <v>0</v>
      </c>
      <c r="Q6754" s="762">
        <v>0</v>
      </c>
      <c r="R6754" s="762">
        <v>12</v>
      </c>
    </row>
    <row r="6755" spans="1:18" s="28" customFormat="1" ht="24" x14ac:dyDescent="0.2">
      <c r="A6755" s="748" t="s">
        <v>16441</v>
      </c>
      <c r="B6755" s="748" t="s">
        <v>515</v>
      </c>
      <c r="C6755" s="748" t="s">
        <v>16442</v>
      </c>
      <c r="D6755" s="749" t="s">
        <v>16891</v>
      </c>
      <c r="E6755" s="750">
        <v>3500</v>
      </c>
      <c r="F6755" s="748" t="s">
        <v>18246</v>
      </c>
      <c r="G6755" s="749" t="s">
        <v>18247</v>
      </c>
      <c r="H6755" s="749" t="s">
        <v>3924</v>
      </c>
      <c r="I6755" s="753" t="s">
        <v>16447</v>
      </c>
      <c r="J6755" s="752" t="s">
        <v>16448</v>
      </c>
      <c r="K6755" s="762">
        <v>0</v>
      </c>
      <c r="L6755" s="762">
        <v>12</v>
      </c>
      <c r="M6755" s="763">
        <v>45213.600000000006</v>
      </c>
      <c r="N6755" s="762">
        <v>0</v>
      </c>
      <c r="O6755" s="762">
        <v>6</v>
      </c>
      <c r="P6755" s="763">
        <v>22200.6</v>
      </c>
      <c r="Q6755" s="762">
        <v>0</v>
      </c>
      <c r="R6755" s="762">
        <v>12</v>
      </c>
    </row>
    <row r="6756" spans="1:18" s="28" customFormat="1" ht="36" x14ac:dyDescent="0.2">
      <c r="A6756" s="748" t="s">
        <v>16441</v>
      </c>
      <c r="B6756" s="748" t="s">
        <v>515</v>
      </c>
      <c r="C6756" s="748" t="s">
        <v>16442</v>
      </c>
      <c r="D6756" s="749" t="s">
        <v>16775</v>
      </c>
      <c r="E6756" s="750">
        <v>3000</v>
      </c>
      <c r="F6756" s="748" t="s">
        <v>18248</v>
      </c>
      <c r="G6756" s="749" t="s">
        <v>18249</v>
      </c>
      <c r="H6756" s="754" t="s">
        <v>4184</v>
      </c>
      <c r="I6756" s="753" t="s">
        <v>520</v>
      </c>
      <c r="J6756" s="752" t="s">
        <v>528</v>
      </c>
      <c r="K6756" s="762">
        <v>0</v>
      </c>
      <c r="L6756" s="762">
        <v>12</v>
      </c>
      <c r="M6756" s="763">
        <v>39213.600000000006</v>
      </c>
      <c r="N6756" s="762">
        <v>0</v>
      </c>
      <c r="O6756" s="762">
        <v>6</v>
      </c>
      <c r="P6756" s="763">
        <v>19200.599999999999</v>
      </c>
      <c r="Q6756" s="762">
        <v>0</v>
      </c>
      <c r="R6756" s="762">
        <v>12</v>
      </c>
    </row>
    <row r="6757" spans="1:18" s="28" customFormat="1" ht="24" x14ac:dyDescent="0.2">
      <c r="A6757" s="748" t="s">
        <v>16441</v>
      </c>
      <c r="B6757" s="748" t="s">
        <v>515</v>
      </c>
      <c r="C6757" s="748" t="s">
        <v>16442</v>
      </c>
      <c r="D6757" s="749" t="s">
        <v>17261</v>
      </c>
      <c r="E6757" s="750">
        <v>7000</v>
      </c>
      <c r="F6757" s="748" t="s">
        <v>18250</v>
      </c>
      <c r="G6757" s="749" t="s">
        <v>18251</v>
      </c>
      <c r="H6757" s="749" t="s">
        <v>17261</v>
      </c>
      <c r="I6757" s="753" t="s">
        <v>16905</v>
      </c>
      <c r="J6757" s="752" t="s">
        <v>528</v>
      </c>
      <c r="K6757" s="762">
        <v>0</v>
      </c>
      <c r="L6757" s="762">
        <v>12</v>
      </c>
      <c r="M6757" s="763">
        <v>87213.60000000002</v>
      </c>
      <c r="N6757" s="762">
        <v>0</v>
      </c>
      <c r="O6757" s="762">
        <v>6</v>
      </c>
      <c r="P6757" s="763">
        <v>43200.600000000006</v>
      </c>
      <c r="Q6757" s="762">
        <v>0</v>
      </c>
      <c r="R6757" s="762">
        <v>12</v>
      </c>
    </row>
    <row r="6758" spans="1:18" s="28" customFormat="1" ht="36" x14ac:dyDescent="0.2">
      <c r="A6758" s="748" t="s">
        <v>16441</v>
      </c>
      <c r="B6758" s="748" t="s">
        <v>515</v>
      </c>
      <c r="C6758" s="748" t="s">
        <v>16442</v>
      </c>
      <c r="D6758" s="749" t="s">
        <v>5071</v>
      </c>
      <c r="E6758" s="750">
        <v>15000</v>
      </c>
      <c r="F6758" s="748" t="s">
        <v>18252</v>
      </c>
      <c r="G6758" s="749" t="s">
        <v>18253</v>
      </c>
      <c r="H6758" s="749" t="s">
        <v>18254</v>
      </c>
      <c r="I6758" s="751" t="s">
        <v>520</v>
      </c>
      <c r="J6758" s="752" t="s">
        <v>18245</v>
      </c>
      <c r="K6758" s="762">
        <v>0</v>
      </c>
      <c r="L6758" s="762">
        <v>12</v>
      </c>
      <c r="M6758" s="763">
        <v>183213.59999999998</v>
      </c>
      <c r="N6758" s="762">
        <v>0</v>
      </c>
      <c r="O6758" s="762">
        <v>1</v>
      </c>
      <c r="P6758" s="763">
        <v>15227.7</v>
      </c>
      <c r="Q6758" s="762">
        <v>0</v>
      </c>
      <c r="R6758" s="762">
        <v>12</v>
      </c>
    </row>
    <row r="6759" spans="1:18" s="28" customFormat="1" ht="24" x14ac:dyDescent="0.2">
      <c r="A6759" s="748" t="s">
        <v>16441</v>
      </c>
      <c r="B6759" s="748" t="s">
        <v>515</v>
      </c>
      <c r="C6759" s="748" t="s">
        <v>16442</v>
      </c>
      <c r="D6759" s="749" t="s">
        <v>16472</v>
      </c>
      <c r="E6759" s="750">
        <v>1500</v>
      </c>
      <c r="F6759" s="748" t="s">
        <v>18255</v>
      </c>
      <c r="G6759" s="749" t="s">
        <v>18256</v>
      </c>
      <c r="H6759" s="749" t="s">
        <v>16508</v>
      </c>
      <c r="I6759" s="751" t="s">
        <v>16447</v>
      </c>
      <c r="J6759" s="752" t="s">
        <v>16448</v>
      </c>
      <c r="K6759" s="762">
        <v>0</v>
      </c>
      <c r="L6759" s="762">
        <v>12</v>
      </c>
      <c r="M6759" s="763">
        <v>20274.5</v>
      </c>
      <c r="N6759" s="762">
        <v>0</v>
      </c>
      <c r="O6759" s="762">
        <v>6</v>
      </c>
      <c r="P6759" s="763">
        <v>9810</v>
      </c>
      <c r="Q6759" s="762">
        <v>0</v>
      </c>
      <c r="R6759" s="762">
        <v>12</v>
      </c>
    </row>
    <row r="6760" spans="1:18" s="28" customFormat="1" ht="24" x14ac:dyDescent="0.2">
      <c r="A6760" s="748" t="s">
        <v>16441</v>
      </c>
      <c r="B6760" s="748" t="s">
        <v>515</v>
      </c>
      <c r="C6760" s="748" t="s">
        <v>16442</v>
      </c>
      <c r="D6760" s="749" t="s">
        <v>16472</v>
      </c>
      <c r="E6760" s="750">
        <v>1200</v>
      </c>
      <c r="F6760" s="748" t="s">
        <v>18257</v>
      </c>
      <c r="G6760" s="749" t="s">
        <v>18258</v>
      </c>
      <c r="H6760" s="749" t="s">
        <v>571</v>
      </c>
      <c r="I6760" s="753" t="s">
        <v>16447</v>
      </c>
      <c r="J6760" s="752" t="s">
        <v>16447</v>
      </c>
      <c r="K6760" s="762">
        <v>0</v>
      </c>
      <c r="L6760" s="762">
        <v>12</v>
      </c>
      <c r="M6760" s="763">
        <v>16161.6</v>
      </c>
      <c r="N6760" s="762">
        <v>0</v>
      </c>
      <c r="O6760" s="762">
        <v>6</v>
      </c>
      <c r="P6760" s="763">
        <v>7800.7999999999993</v>
      </c>
      <c r="Q6760" s="762">
        <v>0</v>
      </c>
      <c r="R6760" s="762">
        <v>12</v>
      </c>
    </row>
    <row r="6761" spans="1:18" s="28" customFormat="1" ht="24" x14ac:dyDescent="0.2">
      <c r="A6761" s="748" t="s">
        <v>16441</v>
      </c>
      <c r="B6761" s="748" t="s">
        <v>515</v>
      </c>
      <c r="C6761" s="748" t="s">
        <v>16442</v>
      </c>
      <c r="D6761" s="749" t="s">
        <v>3472</v>
      </c>
      <c r="E6761" s="750">
        <v>8000</v>
      </c>
      <c r="F6761" s="748" t="s">
        <v>18259</v>
      </c>
      <c r="G6761" s="749" t="s">
        <v>18260</v>
      </c>
      <c r="H6761" s="754" t="s">
        <v>16451</v>
      </c>
      <c r="I6761" s="753" t="s">
        <v>520</v>
      </c>
      <c r="J6761" s="752" t="s">
        <v>686</v>
      </c>
      <c r="K6761" s="762">
        <v>0</v>
      </c>
      <c r="L6761" s="762">
        <v>12</v>
      </c>
      <c r="M6761" s="763">
        <v>99213.60000000002</v>
      </c>
      <c r="N6761" s="762">
        <v>0</v>
      </c>
      <c r="O6761" s="762">
        <v>6</v>
      </c>
      <c r="P6761" s="763">
        <v>49200.600000000006</v>
      </c>
      <c r="Q6761" s="762">
        <v>0</v>
      </c>
      <c r="R6761" s="762">
        <v>12</v>
      </c>
    </row>
    <row r="6762" spans="1:18" s="28" customFormat="1" ht="36" x14ac:dyDescent="0.2">
      <c r="A6762" s="748" t="s">
        <v>16441</v>
      </c>
      <c r="B6762" s="748" t="s">
        <v>515</v>
      </c>
      <c r="C6762" s="748" t="s">
        <v>16442</v>
      </c>
      <c r="D6762" s="749" t="s">
        <v>18261</v>
      </c>
      <c r="E6762" s="750">
        <v>14000</v>
      </c>
      <c r="F6762" s="748" t="s">
        <v>18262</v>
      </c>
      <c r="G6762" s="749" t="s">
        <v>14723</v>
      </c>
      <c r="H6762" s="754" t="s">
        <v>17261</v>
      </c>
      <c r="I6762" s="753" t="s">
        <v>16905</v>
      </c>
      <c r="J6762" s="752" t="s">
        <v>528</v>
      </c>
      <c r="K6762" s="762">
        <v>1</v>
      </c>
      <c r="L6762" s="762">
        <v>3</v>
      </c>
      <c r="M6762" s="763">
        <v>34393.4</v>
      </c>
      <c r="N6762" s="762">
        <v>0</v>
      </c>
      <c r="O6762" s="762">
        <v>4</v>
      </c>
      <c r="P6762" s="763">
        <v>47961.369999999995</v>
      </c>
      <c r="Q6762" s="762">
        <v>0</v>
      </c>
      <c r="R6762" s="762">
        <v>12</v>
      </c>
    </row>
    <row r="6763" spans="1:18" s="28" customFormat="1" ht="48" x14ac:dyDescent="0.2">
      <c r="A6763" s="748" t="s">
        <v>16441</v>
      </c>
      <c r="B6763" s="748" t="s">
        <v>515</v>
      </c>
      <c r="C6763" s="748" t="s">
        <v>16442</v>
      </c>
      <c r="D6763" s="749" t="s">
        <v>16443</v>
      </c>
      <c r="E6763" s="750">
        <v>2000</v>
      </c>
      <c r="F6763" s="748" t="s">
        <v>18263</v>
      </c>
      <c r="G6763" s="749" t="s">
        <v>18264</v>
      </c>
      <c r="H6763" s="749" t="s">
        <v>16521</v>
      </c>
      <c r="I6763" s="751" t="s">
        <v>16447</v>
      </c>
      <c r="J6763" s="752" t="s">
        <v>16448</v>
      </c>
      <c r="K6763" s="762">
        <v>0</v>
      </c>
      <c r="L6763" s="762">
        <v>12</v>
      </c>
      <c r="M6763" s="763">
        <v>26687.33</v>
      </c>
      <c r="N6763" s="762">
        <v>0</v>
      </c>
      <c r="O6763" s="762">
        <v>6</v>
      </c>
      <c r="P6763" s="763">
        <v>13074</v>
      </c>
      <c r="Q6763" s="762">
        <v>0</v>
      </c>
      <c r="R6763" s="762">
        <v>0</v>
      </c>
    </row>
    <row r="6764" spans="1:18" s="28" customFormat="1" ht="36" x14ac:dyDescent="0.2">
      <c r="A6764" s="748" t="s">
        <v>16441</v>
      </c>
      <c r="B6764" s="748" t="s">
        <v>515</v>
      </c>
      <c r="C6764" s="748" t="s">
        <v>16442</v>
      </c>
      <c r="D6764" s="749" t="s">
        <v>17125</v>
      </c>
      <c r="E6764" s="750">
        <v>12000</v>
      </c>
      <c r="F6764" s="748" t="s">
        <v>18265</v>
      </c>
      <c r="G6764" s="749" t="s">
        <v>18266</v>
      </c>
      <c r="H6764" s="749" t="s">
        <v>18267</v>
      </c>
      <c r="I6764" s="753" t="s">
        <v>520</v>
      </c>
      <c r="J6764" s="752" t="s">
        <v>18245</v>
      </c>
      <c r="K6764" s="762">
        <v>0</v>
      </c>
      <c r="L6764" s="762">
        <v>1</v>
      </c>
      <c r="M6764" s="763">
        <v>12217.8</v>
      </c>
      <c r="N6764" s="762">
        <v>0</v>
      </c>
      <c r="O6764" s="762">
        <v>0</v>
      </c>
      <c r="P6764" s="763">
        <v>0</v>
      </c>
      <c r="Q6764" s="762">
        <v>0</v>
      </c>
      <c r="R6764" s="762">
        <v>12</v>
      </c>
    </row>
    <row r="6765" spans="1:18" s="28" customFormat="1" ht="24" x14ac:dyDescent="0.2">
      <c r="A6765" s="748" t="s">
        <v>16441</v>
      </c>
      <c r="B6765" s="748" t="s">
        <v>515</v>
      </c>
      <c r="C6765" s="748" t="s">
        <v>16442</v>
      </c>
      <c r="D6765" s="749" t="s">
        <v>18268</v>
      </c>
      <c r="E6765" s="750">
        <v>3500</v>
      </c>
      <c r="F6765" s="748" t="s">
        <v>18269</v>
      </c>
      <c r="G6765" s="749" t="s">
        <v>18270</v>
      </c>
      <c r="H6765" s="754" t="s">
        <v>16684</v>
      </c>
      <c r="I6765" s="753" t="s">
        <v>16447</v>
      </c>
      <c r="J6765" s="752" t="s">
        <v>16448</v>
      </c>
      <c r="K6765" s="762">
        <v>0</v>
      </c>
      <c r="L6765" s="762">
        <v>12</v>
      </c>
      <c r="M6765" s="763">
        <v>45213.600000000006</v>
      </c>
      <c r="N6765" s="762">
        <v>0</v>
      </c>
      <c r="O6765" s="762">
        <v>6</v>
      </c>
      <c r="P6765" s="763">
        <v>22200.66</v>
      </c>
      <c r="Q6765" s="762">
        <v>0</v>
      </c>
      <c r="R6765" s="762">
        <v>0</v>
      </c>
    </row>
    <row r="6766" spans="1:18" s="28" customFormat="1" ht="24" x14ac:dyDescent="0.2">
      <c r="A6766" s="748" t="s">
        <v>16441</v>
      </c>
      <c r="B6766" s="748" t="s">
        <v>515</v>
      </c>
      <c r="C6766" s="748" t="s">
        <v>16442</v>
      </c>
      <c r="D6766" s="749" t="s">
        <v>18271</v>
      </c>
      <c r="E6766" s="750">
        <v>11000</v>
      </c>
      <c r="F6766" s="748" t="s">
        <v>18272</v>
      </c>
      <c r="G6766" s="749" t="s">
        <v>18273</v>
      </c>
      <c r="H6766" s="754" t="s">
        <v>17373</v>
      </c>
      <c r="I6766" s="753" t="s">
        <v>520</v>
      </c>
      <c r="J6766" s="752" t="s">
        <v>18274</v>
      </c>
      <c r="K6766" s="762">
        <v>0</v>
      </c>
      <c r="L6766" s="762">
        <v>5</v>
      </c>
      <c r="M6766" s="763">
        <v>55098.5</v>
      </c>
      <c r="N6766" s="762">
        <v>0</v>
      </c>
      <c r="O6766" s="762">
        <v>0</v>
      </c>
      <c r="P6766" s="763">
        <v>0</v>
      </c>
      <c r="Q6766" s="762">
        <v>0</v>
      </c>
      <c r="R6766" s="762">
        <v>12</v>
      </c>
    </row>
    <row r="6767" spans="1:18" s="28" customFormat="1" ht="36" x14ac:dyDescent="0.2">
      <c r="A6767" s="748" t="s">
        <v>16441</v>
      </c>
      <c r="B6767" s="748" t="s">
        <v>515</v>
      </c>
      <c r="C6767" s="748" t="s">
        <v>16442</v>
      </c>
      <c r="D6767" s="749" t="s">
        <v>16888</v>
      </c>
      <c r="E6767" s="750">
        <v>4000</v>
      </c>
      <c r="F6767" s="748" t="s">
        <v>18275</v>
      </c>
      <c r="G6767" s="749" t="s">
        <v>18276</v>
      </c>
      <c r="H6767" s="749" t="s">
        <v>17002</v>
      </c>
      <c r="I6767" s="753" t="s">
        <v>16905</v>
      </c>
      <c r="J6767" s="752" t="s">
        <v>528</v>
      </c>
      <c r="K6767" s="762">
        <v>0</v>
      </c>
      <c r="L6767" s="762">
        <v>12</v>
      </c>
      <c r="M6767" s="763">
        <v>51213.600000000013</v>
      </c>
      <c r="N6767" s="762">
        <v>0</v>
      </c>
      <c r="O6767" s="762">
        <v>6</v>
      </c>
      <c r="P6767" s="763">
        <v>25200.6</v>
      </c>
      <c r="Q6767" s="762">
        <v>0</v>
      </c>
      <c r="R6767" s="762">
        <v>12</v>
      </c>
    </row>
    <row r="6768" spans="1:18" s="28" customFormat="1" ht="24" x14ac:dyDescent="0.2">
      <c r="A6768" s="748" t="s">
        <v>16441</v>
      </c>
      <c r="B6768" s="748" t="s">
        <v>515</v>
      </c>
      <c r="C6768" s="748" t="s">
        <v>16442</v>
      </c>
      <c r="D6768" s="749" t="s">
        <v>18277</v>
      </c>
      <c r="E6768" s="750">
        <v>10000</v>
      </c>
      <c r="F6768" s="748" t="s">
        <v>18278</v>
      </c>
      <c r="G6768" s="749" t="s">
        <v>18279</v>
      </c>
      <c r="H6768" s="749" t="s">
        <v>17261</v>
      </c>
      <c r="I6768" s="751" t="s">
        <v>520</v>
      </c>
      <c r="J6768" s="752" t="s">
        <v>16447</v>
      </c>
      <c r="K6768" s="762">
        <v>0</v>
      </c>
      <c r="L6768" s="762">
        <v>12</v>
      </c>
      <c r="M6768" s="763">
        <v>123213.60000000002</v>
      </c>
      <c r="N6768" s="762">
        <v>0</v>
      </c>
      <c r="O6768" s="762">
        <v>6</v>
      </c>
      <c r="P6768" s="763">
        <v>61200.600000000006</v>
      </c>
      <c r="Q6768" s="762">
        <v>0</v>
      </c>
      <c r="R6768" s="762">
        <v>12</v>
      </c>
    </row>
    <row r="6769" spans="1:18" s="28" customFormat="1" ht="24" x14ac:dyDescent="0.2">
      <c r="A6769" s="748" t="s">
        <v>16441</v>
      </c>
      <c r="B6769" s="748" t="s">
        <v>515</v>
      </c>
      <c r="C6769" s="748" t="s">
        <v>16442</v>
      </c>
      <c r="D6769" s="749" t="s">
        <v>16443</v>
      </c>
      <c r="E6769" s="750">
        <v>2000</v>
      </c>
      <c r="F6769" s="748" t="s">
        <v>18280</v>
      </c>
      <c r="G6769" s="749" t="s">
        <v>18281</v>
      </c>
      <c r="H6769" s="749" t="s">
        <v>16451</v>
      </c>
      <c r="I6769" s="753" t="s">
        <v>520</v>
      </c>
      <c r="J6769" s="752" t="s">
        <v>686</v>
      </c>
      <c r="K6769" s="762">
        <v>0</v>
      </c>
      <c r="L6769" s="762">
        <v>12</v>
      </c>
      <c r="M6769" s="763">
        <v>26760</v>
      </c>
      <c r="N6769" s="762">
        <v>0</v>
      </c>
      <c r="O6769" s="762">
        <v>6</v>
      </c>
      <c r="P6769" s="763">
        <v>12861.99</v>
      </c>
      <c r="Q6769" s="762">
        <v>0</v>
      </c>
      <c r="R6769" s="762">
        <v>12</v>
      </c>
    </row>
    <row r="6770" spans="1:18" s="28" customFormat="1" ht="60" x14ac:dyDescent="0.2">
      <c r="A6770" s="748" t="s">
        <v>16441</v>
      </c>
      <c r="B6770" s="748" t="s">
        <v>515</v>
      </c>
      <c r="C6770" s="748" t="s">
        <v>16442</v>
      </c>
      <c r="D6770" s="749" t="s">
        <v>18282</v>
      </c>
      <c r="E6770" s="750">
        <v>14000</v>
      </c>
      <c r="F6770" s="748" t="s">
        <v>18283</v>
      </c>
      <c r="G6770" s="749" t="s">
        <v>18284</v>
      </c>
      <c r="H6770" s="754" t="s">
        <v>16466</v>
      </c>
      <c r="I6770" s="753" t="s">
        <v>520</v>
      </c>
      <c r="J6770" s="752" t="s">
        <v>18245</v>
      </c>
      <c r="K6770" s="762">
        <v>0</v>
      </c>
      <c r="L6770" s="762">
        <v>3</v>
      </c>
      <c r="M6770" s="763">
        <v>42653.399999999994</v>
      </c>
      <c r="N6770" s="762">
        <v>0</v>
      </c>
      <c r="O6770" s="762">
        <v>0</v>
      </c>
      <c r="P6770" s="763">
        <v>0</v>
      </c>
      <c r="Q6770" s="762">
        <v>0</v>
      </c>
      <c r="R6770" s="762">
        <v>12</v>
      </c>
    </row>
    <row r="6771" spans="1:18" s="28" customFormat="1" ht="36" x14ac:dyDescent="0.2">
      <c r="A6771" s="748" t="s">
        <v>16441</v>
      </c>
      <c r="B6771" s="748" t="s">
        <v>515</v>
      </c>
      <c r="C6771" s="748" t="s">
        <v>16442</v>
      </c>
      <c r="D6771" s="749" t="s">
        <v>18285</v>
      </c>
      <c r="E6771" s="750">
        <v>10000</v>
      </c>
      <c r="F6771" s="748" t="s">
        <v>18286</v>
      </c>
      <c r="G6771" s="749" t="s">
        <v>18287</v>
      </c>
      <c r="H6771" s="749" t="s">
        <v>4184</v>
      </c>
      <c r="I6771" s="751" t="s">
        <v>520</v>
      </c>
      <c r="J6771" s="752" t="s">
        <v>528</v>
      </c>
      <c r="K6771" s="762">
        <v>0</v>
      </c>
      <c r="L6771" s="762">
        <v>12</v>
      </c>
      <c r="M6771" s="763">
        <v>123213.60000000002</v>
      </c>
      <c r="N6771" s="762">
        <v>0</v>
      </c>
      <c r="O6771" s="762">
        <v>6</v>
      </c>
      <c r="P6771" s="763">
        <v>61200.600000000006</v>
      </c>
      <c r="Q6771" s="762">
        <v>0</v>
      </c>
      <c r="R6771" s="762">
        <v>12</v>
      </c>
    </row>
    <row r="6772" spans="1:18" s="28" customFormat="1" ht="48" x14ac:dyDescent="0.2">
      <c r="A6772" s="748" t="s">
        <v>16441</v>
      </c>
      <c r="B6772" s="748" t="s">
        <v>515</v>
      </c>
      <c r="C6772" s="748" t="s">
        <v>16442</v>
      </c>
      <c r="D6772" s="749" t="s">
        <v>17908</v>
      </c>
      <c r="E6772" s="750">
        <v>8000</v>
      </c>
      <c r="F6772" s="748" t="s">
        <v>18288</v>
      </c>
      <c r="G6772" s="749" t="s">
        <v>18289</v>
      </c>
      <c r="H6772" s="749" t="s">
        <v>16451</v>
      </c>
      <c r="I6772" s="751" t="s">
        <v>520</v>
      </c>
      <c r="J6772" s="752" t="s">
        <v>686</v>
      </c>
      <c r="K6772" s="762">
        <v>0</v>
      </c>
      <c r="L6772" s="762">
        <v>12</v>
      </c>
      <c r="M6772" s="763">
        <v>99213.60000000002</v>
      </c>
      <c r="N6772" s="762">
        <v>0</v>
      </c>
      <c r="O6772" s="762">
        <v>6</v>
      </c>
      <c r="P6772" s="763">
        <v>49200.600000000006</v>
      </c>
      <c r="Q6772" s="762">
        <v>0</v>
      </c>
      <c r="R6772" s="762">
        <v>12</v>
      </c>
    </row>
    <row r="6773" spans="1:18" s="28" customFormat="1" ht="48" x14ac:dyDescent="0.2">
      <c r="A6773" s="748" t="s">
        <v>16441</v>
      </c>
      <c r="B6773" s="748" t="s">
        <v>515</v>
      </c>
      <c r="C6773" s="748" t="s">
        <v>16442</v>
      </c>
      <c r="D6773" s="749" t="s">
        <v>16443</v>
      </c>
      <c r="E6773" s="750">
        <v>2000</v>
      </c>
      <c r="F6773" s="748" t="s">
        <v>18290</v>
      </c>
      <c r="G6773" s="749" t="s">
        <v>18291</v>
      </c>
      <c r="H6773" s="749" t="s">
        <v>1539</v>
      </c>
      <c r="I6773" s="753" t="s">
        <v>16475</v>
      </c>
      <c r="J6773" s="752" t="s">
        <v>16448</v>
      </c>
      <c r="K6773" s="762">
        <v>1</v>
      </c>
      <c r="L6773" s="762">
        <v>4</v>
      </c>
      <c r="M6773" s="763">
        <v>8698.4700000000012</v>
      </c>
      <c r="N6773" s="762">
        <v>1</v>
      </c>
      <c r="O6773" s="762">
        <v>1</v>
      </c>
      <c r="P6773" s="763">
        <v>1598.67</v>
      </c>
      <c r="Q6773" s="762">
        <v>3</v>
      </c>
      <c r="R6773" s="762">
        <v>12</v>
      </c>
    </row>
    <row r="6774" spans="1:18" s="28" customFormat="1" ht="24" x14ac:dyDescent="0.2">
      <c r="A6774" s="748" t="s">
        <v>16441</v>
      </c>
      <c r="B6774" s="748" t="s">
        <v>515</v>
      </c>
      <c r="C6774" s="748" t="s">
        <v>16442</v>
      </c>
      <c r="D6774" s="749" t="s">
        <v>16472</v>
      </c>
      <c r="E6774" s="750">
        <v>1500</v>
      </c>
      <c r="F6774" s="748" t="s">
        <v>18292</v>
      </c>
      <c r="G6774" s="749" t="s">
        <v>18293</v>
      </c>
      <c r="H6774" s="754" t="s">
        <v>571</v>
      </c>
      <c r="I6774" s="753" t="s">
        <v>16447</v>
      </c>
      <c r="J6774" s="752" t="s">
        <v>16447</v>
      </c>
      <c r="K6774" s="762">
        <v>0</v>
      </c>
      <c r="L6774" s="762">
        <v>12</v>
      </c>
      <c r="M6774" s="763">
        <v>20165.5</v>
      </c>
      <c r="N6774" s="762">
        <v>0</v>
      </c>
      <c r="O6774" s="762">
        <v>6</v>
      </c>
      <c r="P6774" s="763">
        <v>4852.7</v>
      </c>
      <c r="Q6774" s="762">
        <v>0</v>
      </c>
      <c r="R6774" s="762">
        <v>12</v>
      </c>
    </row>
    <row r="6775" spans="1:18" s="28" customFormat="1" ht="36" x14ac:dyDescent="0.2">
      <c r="A6775" s="748" t="s">
        <v>16441</v>
      </c>
      <c r="B6775" s="748" t="s">
        <v>515</v>
      </c>
      <c r="C6775" s="748" t="s">
        <v>16442</v>
      </c>
      <c r="D6775" s="749" t="s">
        <v>16775</v>
      </c>
      <c r="E6775" s="750">
        <v>3000</v>
      </c>
      <c r="F6775" s="748" t="s">
        <v>18294</v>
      </c>
      <c r="G6775" s="749" t="s">
        <v>18295</v>
      </c>
      <c r="H6775" s="754" t="s">
        <v>4184</v>
      </c>
      <c r="I6775" s="753" t="s">
        <v>520</v>
      </c>
      <c r="J6775" s="752" t="s">
        <v>528</v>
      </c>
      <c r="K6775" s="762">
        <v>0</v>
      </c>
      <c r="L6775" s="762">
        <v>12</v>
      </c>
      <c r="M6775" s="763">
        <v>39213.600000000006</v>
      </c>
      <c r="N6775" s="762">
        <v>0</v>
      </c>
      <c r="O6775" s="762">
        <v>6</v>
      </c>
      <c r="P6775" s="763">
        <v>19200.599999999999</v>
      </c>
      <c r="Q6775" s="762">
        <v>0</v>
      </c>
      <c r="R6775" s="762">
        <v>12</v>
      </c>
    </row>
    <row r="6776" spans="1:18" s="28" customFormat="1" ht="24" x14ac:dyDescent="0.2">
      <c r="A6776" s="748" t="s">
        <v>16441</v>
      </c>
      <c r="B6776" s="748" t="s">
        <v>515</v>
      </c>
      <c r="C6776" s="748" t="s">
        <v>16442</v>
      </c>
      <c r="D6776" s="749" t="s">
        <v>16443</v>
      </c>
      <c r="E6776" s="750">
        <v>2000</v>
      </c>
      <c r="F6776" s="748" t="s">
        <v>18296</v>
      </c>
      <c r="G6776" s="749" t="s">
        <v>18297</v>
      </c>
      <c r="H6776" s="749" t="s">
        <v>16451</v>
      </c>
      <c r="I6776" s="751" t="s">
        <v>520</v>
      </c>
      <c r="J6776" s="752" t="s">
        <v>686</v>
      </c>
      <c r="K6776" s="762">
        <v>0</v>
      </c>
      <c r="L6776" s="762">
        <v>12</v>
      </c>
      <c r="M6776" s="763">
        <v>26535.989999999998</v>
      </c>
      <c r="N6776" s="762">
        <v>0</v>
      </c>
      <c r="O6776" s="762">
        <v>6</v>
      </c>
      <c r="P6776" s="763">
        <v>12643.99</v>
      </c>
      <c r="Q6776" s="762">
        <v>0</v>
      </c>
      <c r="R6776" s="762">
        <v>12</v>
      </c>
    </row>
    <row r="6777" spans="1:18" s="28" customFormat="1" ht="24" x14ac:dyDescent="0.2">
      <c r="A6777" s="748" t="s">
        <v>16441</v>
      </c>
      <c r="B6777" s="748" t="s">
        <v>515</v>
      </c>
      <c r="C6777" s="748" t="s">
        <v>16442</v>
      </c>
      <c r="D6777" s="749" t="s">
        <v>16472</v>
      </c>
      <c r="E6777" s="750">
        <v>1500</v>
      </c>
      <c r="F6777" s="748" t="s">
        <v>18298</v>
      </c>
      <c r="G6777" s="749" t="s">
        <v>18299</v>
      </c>
      <c r="H6777" s="749" t="s">
        <v>571</v>
      </c>
      <c r="I6777" s="751" t="s">
        <v>16447</v>
      </c>
      <c r="J6777" s="752" t="s">
        <v>16447</v>
      </c>
      <c r="K6777" s="762">
        <v>0</v>
      </c>
      <c r="L6777" s="762">
        <v>12</v>
      </c>
      <c r="M6777" s="763">
        <v>20220</v>
      </c>
      <c r="N6777" s="762">
        <v>0</v>
      </c>
      <c r="O6777" s="762">
        <v>6</v>
      </c>
      <c r="P6777" s="763">
        <v>9755.5</v>
      </c>
      <c r="Q6777" s="762">
        <v>0</v>
      </c>
      <c r="R6777" s="762">
        <v>12</v>
      </c>
    </row>
    <row r="6778" spans="1:18" s="28" customFormat="1" ht="60" x14ac:dyDescent="0.2">
      <c r="A6778" s="748" t="s">
        <v>16441</v>
      </c>
      <c r="B6778" s="748" t="s">
        <v>515</v>
      </c>
      <c r="C6778" s="748" t="s">
        <v>16442</v>
      </c>
      <c r="D6778" s="749" t="s">
        <v>16443</v>
      </c>
      <c r="E6778" s="750">
        <v>2000</v>
      </c>
      <c r="F6778" s="748" t="s">
        <v>18300</v>
      </c>
      <c r="G6778" s="749" t="s">
        <v>18301</v>
      </c>
      <c r="H6778" s="749" t="s">
        <v>18302</v>
      </c>
      <c r="I6778" s="753" t="s">
        <v>520</v>
      </c>
      <c r="J6778" s="752" t="s">
        <v>16447</v>
      </c>
      <c r="K6778" s="762">
        <v>1</v>
      </c>
      <c r="L6778" s="762">
        <v>2</v>
      </c>
      <c r="M6778" s="763">
        <v>4308</v>
      </c>
      <c r="N6778" s="762">
        <v>0</v>
      </c>
      <c r="O6778" s="762">
        <v>0</v>
      </c>
      <c r="P6778" s="763">
        <v>0</v>
      </c>
      <c r="Q6778" s="762">
        <v>0</v>
      </c>
      <c r="R6778" s="762">
        <v>12</v>
      </c>
    </row>
    <row r="6779" spans="1:18" s="28" customFormat="1" ht="36" x14ac:dyDescent="0.2">
      <c r="A6779" s="748" t="s">
        <v>16441</v>
      </c>
      <c r="B6779" s="748" t="s">
        <v>515</v>
      </c>
      <c r="C6779" s="748" t="s">
        <v>16442</v>
      </c>
      <c r="D6779" s="749" t="s">
        <v>18303</v>
      </c>
      <c r="E6779" s="750">
        <v>2500</v>
      </c>
      <c r="F6779" s="748" t="s">
        <v>18304</v>
      </c>
      <c r="G6779" s="749" t="s">
        <v>18305</v>
      </c>
      <c r="H6779" s="754" t="s">
        <v>16446</v>
      </c>
      <c r="I6779" s="753" t="s">
        <v>16447</v>
      </c>
      <c r="J6779" s="752" t="s">
        <v>16448</v>
      </c>
      <c r="K6779" s="762">
        <v>0</v>
      </c>
      <c r="L6779" s="762">
        <v>12</v>
      </c>
      <c r="M6779" s="763">
        <v>33213.599999999999</v>
      </c>
      <c r="N6779" s="762">
        <v>0</v>
      </c>
      <c r="O6779" s="762">
        <v>6</v>
      </c>
      <c r="P6779" s="763">
        <v>16195.2</v>
      </c>
      <c r="Q6779" s="762">
        <v>0</v>
      </c>
      <c r="R6779" s="762">
        <v>12</v>
      </c>
    </row>
    <row r="6780" spans="1:18" s="28" customFormat="1" ht="24" x14ac:dyDescent="0.2">
      <c r="A6780" s="748" t="s">
        <v>16441</v>
      </c>
      <c r="B6780" s="748" t="s">
        <v>515</v>
      </c>
      <c r="C6780" s="748" t="s">
        <v>16442</v>
      </c>
      <c r="D6780" s="749" t="s">
        <v>18306</v>
      </c>
      <c r="E6780" s="750">
        <v>7500</v>
      </c>
      <c r="F6780" s="748" t="s">
        <v>18307</v>
      </c>
      <c r="G6780" s="749" t="s">
        <v>18308</v>
      </c>
      <c r="H6780" s="749" t="s">
        <v>18309</v>
      </c>
      <c r="I6780" s="751" t="s">
        <v>520</v>
      </c>
      <c r="J6780" s="752" t="s">
        <v>528</v>
      </c>
      <c r="K6780" s="762">
        <v>0</v>
      </c>
      <c r="L6780" s="762">
        <v>12</v>
      </c>
      <c r="M6780" s="763">
        <v>92963.60000000002</v>
      </c>
      <c r="N6780" s="762">
        <v>0</v>
      </c>
      <c r="O6780" s="762">
        <v>6</v>
      </c>
      <c r="P6780" s="763">
        <v>46200.600000000006</v>
      </c>
      <c r="Q6780" s="762">
        <v>0</v>
      </c>
      <c r="R6780" s="762">
        <v>12</v>
      </c>
    </row>
    <row r="6781" spans="1:18" s="28" customFormat="1" ht="24" x14ac:dyDescent="0.2">
      <c r="A6781" s="748" t="s">
        <v>16441</v>
      </c>
      <c r="B6781" s="748" t="s">
        <v>515</v>
      </c>
      <c r="C6781" s="748" t="s">
        <v>16442</v>
      </c>
      <c r="D6781" s="749" t="s">
        <v>16962</v>
      </c>
      <c r="E6781" s="750">
        <v>2000</v>
      </c>
      <c r="F6781" s="748" t="s">
        <v>18310</v>
      </c>
      <c r="G6781" s="749" t="s">
        <v>18311</v>
      </c>
      <c r="H6781" s="749" t="s">
        <v>16451</v>
      </c>
      <c r="I6781" s="751" t="s">
        <v>520</v>
      </c>
      <c r="J6781" s="752" t="s">
        <v>686</v>
      </c>
      <c r="K6781" s="762">
        <v>0</v>
      </c>
      <c r="L6781" s="762">
        <v>12</v>
      </c>
      <c r="M6781" s="763">
        <v>26760</v>
      </c>
      <c r="N6781" s="762">
        <v>0</v>
      </c>
      <c r="O6781" s="762">
        <v>6</v>
      </c>
      <c r="P6781" s="763">
        <v>13080</v>
      </c>
      <c r="Q6781" s="762">
        <v>0</v>
      </c>
      <c r="R6781" s="762">
        <v>12</v>
      </c>
    </row>
    <row r="6782" spans="1:18" s="28" customFormat="1" ht="24" x14ac:dyDescent="0.2">
      <c r="A6782" s="748" t="s">
        <v>16441</v>
      </c>
      <c r="B6782" s="748" t="s">
        <v>515</v>
      </c>
      <c r="C6782" s="748" t="s">
        <v>16442</v>
      </c>
      <c r="D6782" s="749" t="s">
        <v>16443</v>
      </c>
      <c r="E6782" s="750">
        <v>2000</v>
      </c>
      <c r="F6782" s="748" t="s">
        <v>18312</v>
      </c>
      <c r="G6782" s="749" t="s">
        <v>18313</v>
      </c>
      <c r="H6782" s="749" t="s">
        <v>16516</v>
      </c>
      <c r="I6782" s="753" t="s">
        <v>520</v>
      </c>
      <c r="J6782" s="752" t="s">
        <v>528</v>
      </c>
      <c r="K6782" s="762">
        <v>0</v>
      </c>
      <c r="L6782" s="762">
        <v>8</v>
      </c>
      <c r="M6782" s="763">
        <v>16110.369999999999</v>
      </c>
      <c r="N6782" s="762">
        <v>1</v>
      </c>
      <c r="O6782" s="762">
        <v>2</v>
      </c>
      <c r="P6782" s="763">
        <v>3778.67</v>
      </c>
      <c r="Q6782" s="762">
        <v>3</v>
      </c>
      <c r="R6782" s="762">
        <v>12</v>
      </c>
    </row>
    <row r="6783" spans="1:18" s="28" customFormat="1" ht="24" x14ac:dyDescent="0.2">
      <c r="A6783" s="748" t="s">
        <v>16441</v>
      </c>
      <c r="B6783" s="748" t="s">
        <v>515</v>
      </c>
      <c r="C6783" s="748" t="s">
        <v>16442</v>
      </c>
      <c r="D6783" s="749" t="s">
        <v>16487</v>
      </c>
      <c r="E6783" s="750">
        <v>1800</v>
      </c>
      <c r="F6783" s="748" t="s">
        <v>18314</v>
      </c>
      <c r="G6783" s="749" t="s">
        <v>18315</v>
      </c>
      <c r="H6783" s="754" t="s">
        <v>571</v>
      </c>
      <c r="I6783" s="753" t="s">
        <v>16447</v>
      </c>
      <c r="J6783" s="752" t="s">
        <v>16447</v>
      </c>
      <c r="K6783" s="762">
        <v>1</v>
      </c>
      <c r="L6783" s="762">
        <v>2</v>
      </c>
      <c r="M6783" s="763">
        <v>3886.5299999999997</v>
      </c>
      <c r="N6783" s="762">
        <v>1</v>
      </c>
      <c r="O6783" s="762">
        <v>6</v>
      </c>
      <c r="P6783" s="763">
        <v>11280.68</v>
      </c>
      <c r="Q6783" s="762">
        <v>3</v>
      </c>
      <c r="R6783" s="762">
        <v>12</v>
      </c>
    </row>
    <row r="6784" spans="1:18" s="28" customFormat="1" ht="36" x14ac:dyDescent="0.2">
      <c r="A6784" s="748" t="s">
        <v>16441</v>
      </c>
      <c r="B6784" s="748" t="s">
        <v>515</v>
      </c>
      <c r="C6784" s="748" t="s">
        <v>16442</v>
      </c>
      <c r="D6784" s="749" t="s">
        <v>16443</v>
      </c>
      <c r="E6784" s="750">
        <v>2000</v>
      </c>
      <c r="F6784" s="748" t="s">
        <v>18316</v>
      </c>
      <c r="G6784" s="749" t="s">
        <v>18317</v>
      </c>
      <c r="H6784" s="754" t="s">
        <v>16462</v>
      </c>
      <c r="I6784" s="753" t="s">
        <v>16447</v>
      </c>
      <c r="J6784" s="752" t="s">
        <v>16447</v>
      </c>
      <c r="K6784" s="762">
        <v>0</v>
      </c>
      <c r="L6784" s="762">
        <v>12</v>
      </c>
      <c r="M6784" s="763">
        <v>26390.66</v>
      </c>
      <c r="N6784" s="762">
        <v>0</v>
      </c>
      <c r="O6784" s="762">
        <v>6</v>
      </c>
      <c r="P6784" s="763">
        <v>12783.33</v>
      </c>
      <c r="Q6784" s="762">
        <v>0</v>
      </c>
      <c r="R6784" s="762">
        <v>12</v>
      </c>
    </row>
    <row r="6785" spans="1:18" s="28" customFormat="1" ht="36" x14ac:dyDescent="0.2">
      <c r="A6785" s="748" t="s">
        <v>16441</v>
      </c>
      <c r="B6785" s="748" t="s">
        <v>515</v>
      </c>
      <c r="C6785" s="748" t="s">
        <v>16442</v>
      </c>
      <c r="D6785" s="749" t="s">
        <v>18318</v>
      </c>
      <c r="E6785" s="750">
        <v>14000</v>
      </c>
      <c r="F6785" s="748" t="s">
        <v>18319</v>
      </c>
      <c r="G6785" s="749" t="s">
        <v>18320</v>
      </c>
      <c r="H6785" s="749" t="s">
        <v>18321</v>
      </c>
      <c r="I6785" s="751" t="s">
        <v>520</v>
      </c>
      <c r="J6785" s="752" t="s">
        <v>528</v>
      </c>
      <c r="K6785" s="762">
        <v>0</v>
      </c>
      <c r="L6785" s="762">
        <v>12</v>
      </c>
      <c r="M6785" s="763">
        <v>171213.59999999998</v>
      </c>
      <c r="N6785" s="762">
        <v>0</v>
      </c>
      <c r="O6785" s="762">
        <v>3</v>
      </c>
      <c r="P6785" s="763">
        <v>42641.7</v>
      </c>
      <c r="Q6785" s="762">
        <v>0</v>
      </c>
      <c r="R6785" s="762">
        <v>12</v>
      </c>
    </row>
    <row r="6786" spans="1:18" s="28" customFormat="1" ht="24" x14ac:dyDescent="0.2">
      <c r="A6786" s="748" t="s">
        <v>16441</v>
      </c>
      <c r="B6786" s="748" t="s">
        <v>515</v>
      </c>
      <c r="C6786" s="748" t="s">
        <v>16442</v>
      </c>
      <c r="D6786" s="749" t="s">
        <v>17106</v>
      </c>
      <c r="E6786" s="750">
        <v>7000</v>
      </c>
      <c r="F6786" s="748" t="s">
        <v>18322</v>
      </c>
      <c r="G6786" s="749" t="s">
        <v>18323</v>
      </c>
      <c r="H6786" s="749" t="s">
        <v>16459</v>
      </c>
      <c r="I6786" s="751" t="s">
        <v>520</v>
      </c>
      <c r="J6786" s="752" t="s">
        <v>686</v>
      </c>
      <c r="K6786" s="762">
        <v>0</v>
      </c>
      <c r="L6786" s="762">
        <v>12</v>
      </c>
      <c r="M6786" s="763">
        <v>87213.60000000002</v>
      </c>
      <c r="N6786" s="762">
        <v>0</v>
      </c>
      <c r="O6786" s="762">
        <v>6</v>
      </c>
      <c r="P6786" s="763">
        <v>43200.600000000006</v>
      </c>
      <c r="Q6786" s="762">
        <v>0</v>
      </c>
      <c r="R6786" s="762">
        <v>12</v>
      </c>
    </row>
    <row r="6787" spans="1:18" s="28" customFormat="1" ht="24" x14ac:dyDescent="0.2">
      <c r="A6787" s="748" t="s">
        <v>16441</v>
      </c>
      <c r="B6787" s="748" t="s">
        <v>515</v>
      </c>
      <c r="C6787" s="748" t="s">
        <v>16442</v>
      </c>
      <c r="D6787" s="749" t="s">
        <v>18324</v>
      </c>
      <c r="E6787" s="750">
        <v>6000</v>
      </c>
      <c r="F6787" s="748" t="s">
        <v>18325</v>
      </c>
      <c r="G6787" s="749" t="s">
        <v>18326</v>
      </c>
      <c r="H6787" s="749" t="s">
        <v>16451</v>
      </c>
      <c r="I6787" s="753" t="s">
        <v>520</v>
      </c>
      <c r="J6787" s="752" t="s">
        <v>686</v>
      </c>
      <c r="K6787" s="762">
        <v>0</v>
      </c>
      <c r="L6787" s="762">
        <v>12</v>
      </c>
      <c r="M6787" s="763">
        <v>75213.60000000002</v>
      </c>
      <c r="N6787" s="762">
        <v>0</v>
      </c>
      <c r="O6787" s="762">
        <v>6</v>
      </c>
      <c r="P6787" s="763">
        <v>37200.6</v>
      </c>
      <c r="Q6787" s="762">
        <v>0</v>
      </c>
      <c r="R6787" s="762">
        <v>12</v>
      </c>
    </row>
    <row r="6788" spans="1:18" s="28" customFormat="1" ht="36" x14ac:dyDescent="0.2">
      <c r="A6788" s="748" t="s">
        <v>16441</v>
      </c>
      <c r="B6788" s="748" t="s">
        <v>515</v>
      </c>
      <c r="C6788" s="748" t="s">
        <v>16442</v>
      </c>
      <c r="D6788" s="749" t="s">
        <v>18327</v>
      </c>
      <c r="E6788" s="750">
        <v>10000</v>
      </c>
      <c r="F6788" s="748" t="s">
        <v>18328</v>
      </c>
      <c r="G6788" s="749" t="s">
        <v>18329</v>
      </c>
      <c r="H6788" s="754" t="s">
        <v>16516</v>
      </c>
      <c r="I6788" s="753" t="s">
        <v>520</v>
      </c>
      <c r="J6788" s="752" t="s">
        <v>528</v>
      </c>
      <c r="K6788" s="762">
        <v>0</v>
      </c>
      <c r="L6788" s="762">
        <v>12</v>
      </c>
      <c r="M6788" s="763">
        <v>123213.60000000002</v>
      </c>
      <c r="N6788" s="762">
        <v>0</v>
      </c>
      <c r="O6788" s="762">
        <v>6</v>
      </c>
      <c r="P6788" s="763">
        <v>61200.600000000006</v>
      </c>
      <c r="Q6788" s="762">
        <v>0</v>
      </c>
      <c r="R6788" s="762">
        <v>12</v>
      </c>
    </row>
    <row r="6789" spans="1:18" s="28" customFormat="1" ht="24" x14ac:dyDescent="0.2">
      <c r="A6789" s="748" t="s">
        <v>16441</v>
      </c>
      <c r="B6789" s="748" t="s">
        <v>515</v>
      </c>
      <c r="C6789" s="748" t="s">
        <v>16442</v>
      </c>
      <c r="D6789" s="749" t="s">
        <v>16972</v>
      </c>
      <c r="E6789" s="750">
        <v>8000</v>
      </c>
      <c r="F6789" s="748" t="s">
        <v>18330</v>
      </c>
      <c r="G6789" s="749" t="s">
        <v>18331</v>
      </c>
      <c r="H6789" s="749" t="s">
        <v>16516</v>
      </c>
      <c r="I6789" s="751" t="s">
        <v>520</v>
      </c>
      <c r="J6789" s="752" t="s">
        <v>528</v>
      </c>
      <c r="K6789" s="762">
        <v>0</v>
      </c>
      <c r="L6789" s="762">
        <v>12</v>
      </c>
      <c r="M6789" s="763">
        <v>99213.60000000002</v>
      </c>
      <c r="N6789" s="762">
        <v>0</v>
      </c>
      <c r="O6789" s="762">
        <v>6</v>
      </c>
      <c r="P6789" s="763">
        <v>49200.600000000006</v>
      </c>
      <c r="Q6789" s="762">
        <v>0</v>
      </c>
      <c r="R6789" s="762">
        <v>12</v>
      </c>
    </row>
    <row r="6790" spans="1:18" s="28" customFormat="1" ht="24" x14ac:dyDescent="0.2">
      <c r="A6790" s="748" t="s">
        <v>16441</v>
      </c>
      <c r="B6790" s="748" t="s">
        <v>515</v>
      </c>
      <c r="C6790" s="748" t="s">
        <v>16442</v>
      </c>
      <c r="D6790" s="749" t="s">
        <v>16443</v>
      </c>
      <c r="E6790" s="750">
        <v>2000</v>
      </c>
      <c r="F6790" s="748" t="s">
        <v>18332</v>
      </c>
      <c r="G6790" s="749" t="s">
        <v>18333</v>
      </c>
      <c r="H6790" s="749" t="s">
        <v>571</v>
      </c>
      <c r="I6790" s="751" t="s">
        <v>16447</v>
      </c>
      <c r="J6790" s="752" t="s">
        <v>16447</v>
      </c>
      <c r="K6790" s="762">
        <v>0</v>
      </c>
      <c r="L6790" s="762">
        <v>12</v>
      </c>
      <c r="M6790" s="763">
        <v>26536</v>
      </c>
      <c r="N6790" s="762">
        <v>0</v>
      </c>
      <c r="O6790" s="762">
        <v>6</v>
      </c>
      <c r="P6790" s="763">
        <v>12704.66</v>
      </c>
      <c r="Q6790" s="762">
        <v>0</v>
      </c>
      <c r="R6790" s="762">
        <v>12</v>
      </c>
    </row>
    <row r="6791" spans="1:18" s="28" customFormat="1" ht="72" x14ac:dyDescent="0.2">
      <c r="A6791" s="748" t="s">
        <v>16441</v>
      </c>
      <c r="B6791" s="748" t="s">
        <v>515</v>
      </c>
      <c r="C6791" s="748" t="s">
        <v>16442</v>
      </c>
      <c r="D6791" s="749" t="s">
        <v>16443</v>
      </c>
      <c r="E6791" s="750">
        <v>2000</v>
      </c>
      <c r="F6791" s="748" t="s">
        <v>18334</v>
      </c>
      <c r="G6791" s="749" t="s">
        <v>18335</v>
      </c>
      <c r="H6791" s="749" t="s">
        <v>18336</v>
      </c>
      <c r="I6791" s="753" t="s">
        <v>16447</v>
      </c>
      <c r="J6791" s="752" t="s">
        <v>16448</v>
      </c>
      <c r="K6791" s="762">
        <v>0</v>
      </c>
      <c r="L6791" s="762">
        <v>4</v>
      </c>
      <c r="M6791" s="763">
        <v>7090.37</v>
      </c>
      <c r="N6791" s="762">
        <v>0</v>
      </c>
      <c r="O6791" s="762">
        <v>0</v>
      </c>
      <c r="P6791" s="763">
        <v>0</v>
      </c>
      <c r="Q6791" s="762">
        <v>0</v>
      </c>
      <c r="R6791" s="762">
        <v>12</v>
      </c>
    </row>
    <row r="6792" spans="1:18" s="28" customFormat="1" ht="24" x14ac:dyDescent="0.2">
      <c r="A6792" s="748" t="s">
        <v>16441</v>
      </c>
      <c r="B6792" s="748" t="s">
        <v>515</v>
      </c>
      <c r="C6792" s="748" t="s">
        <v>16442</v>
      </c>
      <c r="D6792" s="749" t="s">
        <v>16443</v>
      </c>
      <c r="E6792" s="750">
        <v>2000</v>
      </c>
      <c r="F6792" s="748" t="s">
        <v>18337</v>
      </c>
      <c r="G6792" s="749" t="s">
        <v>18338</v>
      </c>
      <c r="H6792" s="754" t="s">
        <v>16860</v>
      </c>
      <c r="I6792" s="753" t="s">
        <v>520</v>
      </c>
      <c r="J6792" s="752" t="s">
        <v>528</v>
      </c>
      <c r="K6792" s="762">
        <v>0</v>
      </c>
      <c r="L6792" s="762">
        <v>12</v>
      </c>
      <c r="M6792" s="763">
        <v>26532.67</v>
      </c>
      <c r="N6792" s="762">
        <v>0</v>
      </c>
      <c r="O6792" s="762">
        <v>6</v>
      </c>
      <c r="P6792" s="763">
        <v>12862</v>
      </c>
      <c r="Q6792" s="762">
        <v>0</v>
      </c>
      <c r="R6792" s="762">
        <v>12</v>
      </c>
    </row>
    <row r="6793" spans="1:18" s="28" customFormat="1" ht="36" x14ac:dyDescent="0.2">
      <c r="A6793" s="748" t="s">
        <v>16441</v>
      </c>
      <c r="B6793" s="748" t="s">
        <v>515</v>
      </c>
      <c r="C6793" s="748" t="s">
        <v>16442</v>
      </c>
      <c r="D6793" s="749" t="s">
        <v>18339</v>
      </c>
      <c r="E6793" s="750">
        <v>1200</v>
      </c>
      <c r="F6793" s="748" t="s">
        <v>18340</v>
      </c>
      <c r="G6793" s="749" t="s">
        <v>18341</v>
      </c>
      <c r="H6793" s="754" t="s">
        <v>18342</v>
      </c>
      <c r="I6793" s="753" t="s">
        <v>16447</v>
      </c>
      <c r="J6793" s="752" t="s">
        <v>16448</v>
      </c>
      <c r="K6793" s="762">
        <v>0</v>
      </c>
      <c r="L6793" s="762">
        <v>12</v>
      </c>
      <c r="M6793" s="763">
        <v>16278</v>
      </c>
      <c r="N6793" s="762">
        <v>0</v>
      </c>
      <c r="O6793" s="762">
        <v>6</v>
      </c>
      <c r="P6793" s="763">
        <v>7848</v>
      </c>
      <c r="Q6793" s="762">
        <v>0</v>
      </c>
      <c r="R6793" s="762">
        <v>12</v>
      </c>
    </row>
    <row r="6794" spans="1:18" s="28" customFormat="1" ht="24" x14ac:dyDescent="0.2">
      <c r="A6794" s="748" t="s">
        <v>16441</v>
      </c>
      <c r="B6794" s="748" t="s">
        <v>515</v>
      </c>
      <c r="C6794" s="748" t="s">
        <v>16442</v>
      </c>
      <c r="D6794" s="749" t="s">
        <v>16443</v>
      </c>
      <c r="E6794" s="750">
        <v>2000</v>
      </c>
      <c r="F6794" s="748" t="s">
        <v>18343</v>
      </c>
      <c r="G6794" s="749" t="s">
        <v>18344</v>
      </c>
      <c r="H6794" s="754" t="s">
        <v>17002</v>
      </c>
      <c r="I6794" s="753" t="s">
        <v>16905</v>
      </c>
      <c r="J6794" s="752" t="s">
        <v>528</v>
      </c>
      <c r="K6794" s="762">
        <v>0</v>
      </c>
      <c r="L6794" s="762">
        <v>12</v>
      </c>
      <c r="M6794" s="763">
        <v>26608.66</v>
      </c>
      <c r="N6794" s="762">
        <v>0</v>
      </c>
      <c r="O6794" s="762">
        <v>6</v>
      </c>
      <c r="P6794" s="763">
        <v>12922.67</v>
      </c>
      <c r="Q6794" s="762">
        <v>0</v>
      </c>
      <c r="R6794" s="762">
        <v>12</v>
      </c>
    </row>
    <row r="6795" spans="1:18" s="28" customFormat="1" ht="24" x14ac:dyDescent="0.2">
      <c r="A6795" s="748" t="s">
        <v>16441</v>
      </c>
      <c r="B6795" s="748" t="s">
        <v>515</v>
      </c>
      <c r="C6795" s="748" t="s">
        <v>16442</v>
      </c>
      <c r="D6795" s="749" t="s">
        <v>16472</v>
      </c>
      <c r="E6795" s="750">
        <v>1500</v>
      </c>
      <c r="F6795" s="748" t="s">
        <v>18345</v>
      </c>
      <c r="G6795" s="749" t="s">
        <v>18346</v>
      </c>
      <c r="H6795" s="749" t="s">
        <v>571</v>
      </c>
      <c r="I6795" s="751" t="s">
        <v>16447</v>
      </c>
      <c r="J6795" s="752" t="s">
        <v>16447</v>
      </c>
      <c r="K6795" s="762">
        <v>0</v>
      </c>
      <c r="L6795" s="762">
        <v>12</v>
      </c>
      <c r="M6795" s="763">
        <v>20102</v>
      </c>
      <c r="N6795" s="762">
        <v>0</v>
      </c>
      <c r="O6795" s="762">
        <v>6</v>
      </c>
      <c r="P6795" s="763">
        <v>9701</v>
      </c>
      <c r="Q6795" s="762">
        <v>0</v>
      </c>
      <c r="R6795" s="762">
        <v>12</v>
      </c>
    </row>
    <row r="6796" spans="1:18" s="28" customFormat="1" ht="36" x14ac:dyDescent="0.2">
      <c r="A6796" s="748" t="s">
        <v>16441</v>
      </c>
      <c r="B6796" s="748" t="s">
        <v>515</v>
      </c>
      <c r="C6796" s="748" t="s">
        <v>16442</v>
      </c>
      <c r="D6796" s="749" t="s">
        <v>18347</v>
      </c>
      <c r="E6796" s="750">
        <v>10000</v>
      </c>
      <c r="F6796" s="748" t="s">
        <v>18348</v>
      </c>
      <c r="G6796" s="749" t="s">
        <v>18349</v>
      </c>
      <c r="H6796" s="749" t="s">
        <v>16451</v>
      </c>
      <c r="I6796" s="753" t="s">
        <v>520</v>
      </c>
      <c r="J6796" s="752" t="s">
        <v>686</v>
      </c>
      <c r="K6796" s="762">
        <v>0</v>
      </c>
      <c r="L6796" s="762">
        <v>12</v>
      </c>
      <c r="M6796" s="763">
        <v>123213.60000000002</v>
      </c>
      <c r="N6796" s="762">
        <v>0</v>
      </c>
      <c r="O6796" s="762">
        <v>6</v>
      </c>
      <c r="P6796" s="763">
        <v>20455.419999999998</v>
      </c>
      <c r="Q6796" s="762">
        <v>0</v>
      </c>
      <c r="R6796" s="762">
        <v>12</v>
      </c>
    </row>
    <row r="6797" spans="1:18" s="28" customFormat="1" ht="24" x14ac:dyDescent="0.2">
      <c r="A6797" s="748" t="s">
        <v>16441</v>
      </c>
      <c r="B6797" s="748" t="s">
        <v>515</v>
      </c>
      <c r="C6797" s="748" t="s">
        <v>16442</v>
      </c>
      <c r="D6797" s="749" t="s">
        <v>16443</v>
      </c>
      <c r="E6797" s="750">
        <v>2000</v>
      </c>
      <c r="F6797" s="748" t="s">
        <v>18350</v>
      </c>
      <c r="G6797" s="749" t="s">
        <v>18351</v>
      </c>
      <c r="H6797" s="754" t="s">
        <v>571</v>
      </c>
      <c r="I6797" s="753" t="s">
        <v>16447</v>
      </c>
      <c r="J6797" s="752" t="s">
        <v>16447</v>
      </c>
      <c r="K6797" s="762">
        <v>0</v>
      </c>
      <c r="L6797" s="762">
        <v>12</v>
      </c>
      <c r="M6797" s="763">
        <v>26760</v>
      </c>
      <c r="N6797" s="762">
        <v>0</v>
      </c>
      <c r="O6797" s="762">
        <v>6</v>
      </c>
      <c r="P6797" s="763">
        <v>13074</v>
      </c>
      <c r="Q6797" s="762">
        <v>0</v>
      </c>
      <c r="R6797" s="762">
        <v>12</v>
      </c>
    </row>
    <row r="6798" spans="1:18" s="28" customFormat="1" ht="24" x14ac:dyDescent="0.2">
      <c r="A6798" s="748" t="s">
        <v>16441</v>
      </c>
      <c r="B6798" s="748" t="s">
        <v>515</v>
      </c>
      <c r="C6798" s="748" t="s">
        <v>16442</v>
      </c>
      <c r="D6798" s="749" t="s">
        <v>18352</v>
      </c>
      <c r="E6798" s="750">
        <v>10000</v>
      </c>
      <c r="F6798" s="748" t="s">
        <v>18353</v>
      </c>
      <c r="G6798" s="749" t="s">
        <v>18354</v>
      </c>
      <c r="H6798" s="749" t="s">
        <v>18355</v>
      </c>
      <c r="I6798" s="751" t="s">
        <v>520</v>
      </c>
      <c r="J6798" s="752" t="s">
        <v>16447</v>
      </c>
      <c r="K6798" s="762">
        <v>0</v>
      </c>
      <c r="L6798" s="762">
        <v>12</v>
      </c>
      <c r="M6798" s="763">
        <v>123213.60000000002</v>
      </c>
      <c r="N6798" s="762">
        <v>0</v>
      </c>
      <c r="O6798" s="762">
        <v>6</v>
      </c>
      <c r="P6798" s="763">
        <v>61200.600000000006</v>
      </c>
      <c r="Q6798" s="762">
        <v>0</v>
      </c>
      <c r="R6798" s="762">
        <v>12</v>
      </c>
    </row>
    <row r="6799" spans="1:18" s="28" customFormat="1" ht="24" x14ac:dyDescent="0.2">
      <c r="A6799" s="748" t="s">
        <v>16441</v>
      </c>
      <c r="B6799" s="748" t="s">
        <v>515</v>
      </c>
      <c r="C6799" s="748" t="s">
        <v>16442</v>
      </c>
      <c r="D6799" s="749" t="s">
        <v>16443</v>
      </c>
      <c r="E6799" s="750">
        <v>2000</v>
      </c>
      <c r="F6799" s="748" t="s">
        <v>18356</v>
      </c>
      <c r="G6799" s="749" t="s">
        <v>18357</v>
      </c>
      <c r="H6799" s="749" t="s">
        <v>571</v>
      </c>
      <c r="I6799" s="751" t="s">
        <v>16447</v>
      </c>
      <c r="J6799" s="752" t="s">
        <v>16447</v>
      </c>
      <c r="K6799" s="762">
        <v>0</v>
      </c>
      <c r="L6799" s="762">
        <v>12</v>
      </c>
      <c r="M6799" s="763">
        <v>26760</v>
      </c>
      <c r="N6799" s="762">
        <v>0</v>
      </c>
      <c r="O6799" s="762">
        <v>6</v>
      </c>
      <c r="P6799" s="763">
        <v>13074</v>
      </c>
      <c r="Q6799" s="762">
        <v>0</v>
      </c>
      <c r="R6799" s="762">
        <v>12</v>
      </c>
    </row>
    <row r="6800" spans="1:18" s="28" customFormat="1" ht="48" x14ac:dyDescent="0.2">
      <c r="A6800" s="748" t="s">
        <v>16441</v>
      </c>
      <c r="B6800" s="748" t="s">
        <v>515</v>
      </c>
      <c r="C6800" s="748" t="s">
        <v>16442</v>
      </c>
      <c r="D6800" s="749" t="s">
        <v>16443</v>
      </c>
      <c r="E6800" s="750">
        <v>2000</v>
      </c>
      <c r="F6800" s="748" t="s">
        <v>5181</v>
      </c>
      <c r="G6800" s="749" t="s">
        <v>5182</v>
      </c>
      <c r="H6800" s="749" t="s">
        <v>18358</v>
      </c>
      <c r="I6800" s="753" t="s">
        <v>520</v>
      </c>
      <c r="J6800" s="752" t="s">
        <v>16447</v>
      </c>
      <c r="K6800" s="762">
        <v>1</v>
      </c>
      <c r="L6800" s="762">
        <v>2</v>
      </c>
      <c r="M6800" s="763">
        <v>4308</v>
      </c>
      <c r="N6800" s="762">
        <v>0</v>
      </c>
      <c r="O6800" s="762">
        <v>0</v>
      </c>
      <c r="P6800" s="763">
        <v>0</v>
      </c>
      <c r="Q6800" s="762">
        <v>0</v>
      </c>
      <c r="R6800" s="762">
        <v>12</v>
      </c>
    </row>
    <row r="6801" spans="1:18" s="28" customFormat="1" ht="24" x14ac:dyDescent="0.2">
      <c r="A6801" s="748" t="s">
        <v>16441</v>
      </c>
      <c r="B6801" s="748" t="s">
        <v>515</v>
      </c>
      <c r="C6801" s="748" t="s">
        <v>16442</v>
      </c>
      <c r="D6801" s="749" t="s">
        <v>1112</v>
      </c>
      <c r="E6801" s="750">
        <v>2500</v>
      </c>
      <c r="F6801" s="748" t="s">
        <v>18359</v>
      </c>
      <c r="G6801" s="749" t="s">
        <v>18360</v>
      </c>
      <c r="H6801" s="754" t="s">
        <v>571</v>
      </c>
      <c r="I6801" s="753" t="s">
        <v>16447</v>
      </c>
      <c r="J6801" s="752" t="s">
        <v>16447</v>
      </c>
      <c r="K6801" s="762">
        <v>0</v>
      </c>
      <c r="L6801" s="762">
        <v>12</v>
      </c>
      <c r="M6801" s="763">
        <v>33129.969999999994</v>
      </c>
      <c r="N6801" s="762">
        <v>0</v>
      </c>
      <c r="O6801" s="762">
        <v>6</v>
      </c>
      <c r="P6801" s="763">
        <v>16251.469999999998</v>
      </c>
      <c r="Q6801" s="762">
        <v>0</v>
      </c>
      <c r="R6801" s="762">
        <v>0</v>
      </c>
    </row>
    <row r="6802" spans="1:18" s="28" customFormat="1" ht="24" x14ac:dyDescent="0.2">
      <c r="A6802" s="748" t="s">
        <v>16441</v>
      </c>
      <c r="B6802" s="748" t="s">
        <v>515</v>
      </c>
      <c r="C6802" s="748" t="s">
        <v>16442</v>
      </c>
      <c r="D6802" s="749" t="s">
        <v>16965</v>
      </c>
      <c r="E6802" s="750">
        <v>15500</v>
      </c>
      <c r="F6802" s="748" t="s">
        <v>18361</v>
      </c>
      <c r="G6802" s="749" t="s">
        <v>18362</v>
      </c>
      <c r="H6802" s="754" t="s">
        <v>565</v>
      </c>
      <c r="I6802" s="753" t="s">
        <v>520</v>
      </c>
      <c r="J6802" s="752" t="s">
        <v>528</v>
      </c>
      <c r="K6802" s="762">
        <v>1</v>
      </c>
      <c r="L6802" s="762">
        <v>1</v>
      </c>
      <c r="M6802" s="763">
        <v>9517.7999999999993</v>
      </c>
      <c r="N6802" s="762">
        <v>0</v>
      </c>
      <c r="O6802" s="762">
        <v>6</v>
      </c>
      <c r="P6802" s="763">
        <v>94200.6</v>
      </c>
      <c r="Q6802" s="762">
        <v>0</v>
      </c>
      <c r="R6802" s="762">
        <v>12</v>
      </c>
    </row>
    <row r="6803" spans="1:18" s="28" customFormat="1" ht="36" x14ac:dyDescent="0.2">
      <c r="A6803" s="748" t="s">
        <v>16441</v>
      </c>
      <c r="B6803" s="748" t="s">
        <v>515</v>
      </c>
      <c r="C6803" s="748" t="s">
        <v>16442</v>
      </c>
      <c r="D6803" s="749" t="s">
        <v>16443</v>
      </c>
      <c r="E6803" s="750">
        <v>2000</v>
      </c>
      <c r="F6803" s="748" t="s">
        <v>18363</v>
      </c>
      <c r="G6803" s="749" t="s">
        <v>18364</v>
      </c>
      <c r="H6803" s="749" t="s">
        <v>2604</v>
      </c>
      <c r="I6803" s="751" t="s">
        <v>16447</v>
      </c>
      <c r="J6803" s="752" t="s">
        <v>16448</v>
      </c>
      <c r="K6803" s="762">
        <v>0</v>
      </c>
      <c r="L6803" s="762">
        <v>12</v>
      </c>
      <c r="M6803" s="763">
        <v>26517.989999999998</v>
      </c>
      <c r="N6803" s="762">
        <v>0</v>
      </c>
      <c r="O6803" s="762">
        <v>6</v>
      </c>
      <c r="P6803" s="763">
        <v>12789.33</v>
      </c>
      <c r="Q6803" s="762">
        <v>0</v>
      </c>
      <c r="R6803" s="762">
        <v>12</v>
      </c>
    </row>
    <row r="6804" spans="1:18" s="28" customFormat="1" ht="24" x14ac:dyDescent="0.2">
      <c r="A6804" s="748" t="s">
        <v>16441</v>
      </c>
      <c r="B6804" s="748" t="s">
        <v>515</v>
      </c>
      <c r="C6804" s="748" t="s">
        <v>16442</v>
      </c>
      <c r="D6804" s="749" t="s">
        <v>17047</v>
      </c>
      <c r="E6804" s="750">
        <v>2000</v>
      </c>
      <c r="F6804" s="748" t="s">
        <v>18365</v>
      </c>
      <c r="G6804" s="749" t="s">
        <v>18366</v>
      </c>
      <c r="H6804" s="749" t="s">
        <v>571</v>
      </c>
      <c r="I6804" s="751" t="s">
        <v>16447</v>
      </c>
      <c r="J6804" s="752" t="s">
        <v>16447</v>
      </c>
      <c r="K6804" s="762">
        <v>0</v>
      </c>
      <c r="L6804" s="762">
        <v>12</v>
      </c>
      <c r="M6804" s="763">
        <v>26760</v>
      </c>
      <c r="N6804" s="762">
        <v>0</v>
      </c>
      <c r="O6804" s="762">
        <v>6</v>
      </c>
      <c r="P6804" s="763">
        <v>13080</v>
      </c>
      <c r="Q6804" s="762">
        <v>0</v>
      </c>
      <c r="R6804" s="762">
        <v>12</v>
      </c>
    </row>
    <row r="6805" spans="1:18" s="28" customFormat="1" ht="36" x14ac:dyDescent="0.2">
      <c r="A6805" s="748" t="s">
        <v>16441</v>
      </c>
      <c r="B6805" s="748" t="s">
        <v>515</v>
      </c>
      <c r="C6805" s="748" t="s">
        <v>16442</v>
      </c>
      <c r="D6805" s="749" t="s">
        <v>16443</v>
      </c>
      <c r="E6805" s="750">
        <v>2000</v>
      </c>
      <c r="F6805" s="748" t="s">
        <v>18367</v>
      </c>
      <c r="G6805" s="749" t="s">
        <v>18368</v>
      </c>
      <c r="H6805" s="749" t="s">
        <v>16462</v>
      </c>
      <c r="I6805" s="753" t="s">
        <v>16447</v>
      </c>
      <c r="J6805" s="752" t="s">
        <v>16447</v>
      </c>
      <c r="K6805" s="762">
        <v>0</v>
      </c>
      <c r="L6805" s="762">
        <v>12</v>
      </c>
      <c r="M6805" s="763">
        <v>26760</v>
      </c>
      <c r="N6805" s="762">
        <v>0</v>
      </c>
      <c r="O6805" s="762">
        <v>6</v>
      </c>
      <c r="P6805" s="763">
        <v>12934.67</v>
      </c>
      <c r="Q6805" s="762">
        <v>0</v>
      </c>
      <c r="R6805" s="762">
        <v>12</v>
      </c>
    </row>
    <row r="6806" spans="1:18" s="28" customFormat="1" ht="24" x14ac:dyDescent="0.2">
      <c r="A6806" s="748" t="s">
        <v>16441</v>
      </c>
      <c r="B6806" s="748" t="s">
        <v>515</v>
      </c>
      <c r="C6806" s="748" t="s">
        <v>16442</v>
      </c>
      <c r="D6806" s="749" t="s">
        <v>16472</v>
      </c>
      <c r="E6806" s="750">
        <v>1500</v>
      </c>
      <c r="F6806" s="748" t="s">
        <v>18369</v>
      </c>
      <c r="G6806" s="749" t="s">
        <v>18370</v>
      </c>
      <c r="H6806" s="754" t="s">
        <v>571</v>
      </c>
      <c r="I6806" s="753" t="s">
        <v>16447</v>
      </c>
      <c r="J6806" s="752" t="s">
        <v>16447</v>
      </c>
      <c r="K6806" s="762">
        <v>0</v>
      </c>
      <c r="L6806" s="762">
        <v>12</v>
      </c>
      <c r="M6806" s="763">
        <v>20220</v>
      </c>
      <c r="N6806" s="762">
        <v>0</v>
      </c>
      <c r="O6806" s="762">
        <v>6</v>
      </c>
      <c r="P6806" s="763">
        <v>9810</v>
      </c>
      <c r="Q6806" s="762">
        <v>0</v>
      </c>
      <c r="R6806" s="762">
        <v>12</v>
      </c>
    </row>
    <row r="6807" spans="1:18" s="28" customFormat="1" ht="24" x14ac:dyDescent="0.2">
      <c r="A6807" s="748" t="s">
        <v>16441</v>
      </c>
      <c r="B6807" s="748" t="s">
        <v>515</v>
      </c>
      <c r="C6807" s="748" t="s">
        <v>16442</v>
      </c>
      <c r="D6807" s="749" t="s">
        <v>18371</v>
      </c>
      <c r="E6807" s="750">
        <v>8000</v>
      </c>
      <c r="F6807" s="748" t="s">
        <v>18372</v>
      </c>
      <c r="G6807" s="749" t="s">
        <v>18373</v>
      </c>
      <c r="H6807" s="749" t="s">
        <v>16451</v>
      </c>
      <c r="I6807" s="751" t="s">
        <v>520</v>
      </c>
      <c r="J6807" s="752" t="s">
        <v>686</v>
      </c>
      <c r="K6807" s="762">
        <v>1</v>
      </c>
      <c r="L6807" s="762">
        <v>2</v>
      </c>
      <c r="M6807" s="763">
        <v>15995.599999999999</v>
      </c>
      <c r="N6807" s="762">
        <v>0</v>
      </c>
      <c r="O6807" s="762">
        <v>6</v>
      </c>
      <c r="P6807" s="763">
        <v>49200.600000000006</v>
      </c>
      <c r="Q6807" s="762">
        <v>3</v>
      </c>
      <c r="R6807" s="762">
        <v>0</v>
      </c>
    </row>
    <row r="6808" spans="1:18" s="28" customFormat="1" ht="36" x14ac:dyDescent="0.2">
      <c r="A6808" s="748" t="s">
        <v>16441</v>
      </c>
      <c r="B6808" s="748" t="s">
        <v>515</v>
      </c>
      <c r="C6808" s="748" t="s">
        <v>16442</v>
      </c>
      <c r="D6808" s="749" t="s">
        <v>18374</v>
      </c>
      <c r="E6808" s="750">
        <v>14000</v>
      </c>
      <c r="F6808" s="748" t="s">
        <v>18375</v>
      </c>
      <c r="G6808" s="749" t="s">
        <v>18376</v>
      </c>
      <c r="H6808" s="749" t="s">
        <v>4184</v>
      </c>
      <c r="I6808" s="751" t="s">
        <v>520</v>
      </c>
      <c r="J6808" s="752" t="s">
        <v>528</v>
      </c>
      <c r="K6808" s="762">
        <v>0</v>
      </c>
      <c r="L6808" s="762">
        <v>12</v>
      </c>
      <c r="M6808" s="763">
        <v>171213.59999999998</v>
      </c>
      <c r="N6808" s="762">
        <v>0</v>
      </c>
      <c r="O6808" s="762">
        <v>6</v>
      </c>
      <c r="P6808" s="763">
        <v>85200.6</v>
      </c>
      <c r="Q6808" s="762">
        <v>0</v>
      </c>
      <c r="R6808" s="762">
        <v>12</v>
      </c>
    </row>
    <row r="6809" spans="1:18" s="28" customFormat="1" ht="36" x14ac:dyDescent="0.2">
      <c r="A6809" s="748" t="s">
        <v>16441</v>
      </c>
      <c r="B6809" s="748" t="s">
        <v>515</v>
      </c>
      <c r="C6809" s="748" t="s">
        <v>16442</v>
      </c>
      <c r="D6809" s="749" t="s">
        <v>16674</v>
      </c>
      <c r="E6809" s="750">
        <v>9000</v>
      </c>
      <c r="F6809" s="748" t="s">
        <v>18377</v>
      </c>
      <c r="G6809" s="749" t="s">
        <v>18378</v>
      </c>
      <c r="H6809" s="749" t="s">
        <v>16459</v>
      </c>
      <c r="I6809" s="753" t="s">
        <v>520</v>
      </c>
      <c r="J6809" s="752" t="s">
        <v>686</v>
      </c>
      <c r="K6809" s="762">
        <v>0</v>
      </c>
      <c r="L6809" s="762">
        <v>12</v>
      </c>
      <c r="M6809" s="763">
        <v>111213.60000000002</v>
      </c>
      <c r="N6809" s="762">
        <v>0</v>
      </c>
      <c r="O6809" s="762">
        <v>6</v>
      </c>
      <c r="P6809" s="763">
        <v>55200.600000000006</v>
      </c>
      <c r="Q6809" s="762">
        <v>0</v>
      </c>
      <c r="R6809" s="762">
        <v>12</v>
      </c>
    </row>
    <row r="6810" spans="1:18" s="28" customFormat="1" ht="36" x14ac:dyDescent="0.2">
      <c r="A6810" s="748" t="s">
        <v>16441</v>
      </c>
      <c r="B6810" s="748" t="s">
        <v>515</v>
      </c>
      <c r="C6810" s="748" t="s">
        <v>16442</v>
      </c>
      <c r="D6810" s="749" t="s">
        <v>17332</v>
      </c>
      <c r="E6810" s="750">
        <v>1200</v>
      </c>
      <c r="F6810" s="748" t="s">
        <v>18379</v>
      </c>
      <c r="G6810" s="749" t="s">
        <v>18380</v>
      </c>
      <c r="H6810" s="754" t="s">
        <v>18381</v>
      </c>
      <c r="I6810" s="753" t="s">
        <v>16447</v>
      </c>
      <c r="J6810" s="752" t="s">
        <v>16448</v>
      </c>
      <c r="K6810" s="762">
        <v>0</v>
      </c>
      <c r="L6810" s="762">
        <v>12</v>
      </c>
      <c r="M6810" s="763">
        <v>16296</v>
      </c>
      <c r="N6810" s="762">
        <v>0</v>
      </c>
      <c r="O6810" s="762">
        <v>6</v>
      </c>
      <c r="P6810" s="763">
        <v>7848</v>
      </c>
      <c r="Q6810" s="762">
        <v>0</v>
      </c>
      <c r="R6810" s="762">
        <v>12</v>
      </c>
    </row>
    <row r="6811" spans="1:18" s="28" customFormat="1" ht="36" x14ac:dyDescent="0.2">
      <c r="A6811" s="748" t="s">
        <v>16441</v>
      </c>
      <c r="B6811" s="748" t="s">
        <v>515</v>
      </c>
      <c r="C6811" s="748" t="s">
        <v>16442</v>
      </c>
      <c r="D6811" s="749" t="s">
        <v>16443</v>
      </c>
      <c r="E6811" s="750">
        <v>2000</v>
      </c>
      <c r="F6811" s="748" t="s">
        <v>18382</v>
      </c>
      <c r="G6811" s="749" t="s">
        <v>18383</v>
      </c>
      <c r="H6811" s="754" t="s">
        <v>2604</v>
      </c>
      <c r="I6811" s="753" t="s">
        <v>16447</v>
      </c>
      <c r="J6811" s="752" t="s">
        <v>16448</v>
      </c>
      <c r="K6811" s="762">
        <v>0</v>
      </c>
      <c r="L6811" s="762">
        <v>12</v>
      </c>
      <c r="M6811" s="763">
        <v>26760</v>
      </c>
      <c r="N6811" s="762">
        <v>0</v>
      </c>
      <c r="O6811" s="762">
        <v>6</v>
      </c>
      <c r="P6811" s="763">
        <v>13080</v>
      </c>
      <c r="Q6811" s="762">
        <v>0</v>
      </c>
      <c r="R6811" s="762">
        <v>12</v>
      </c>
    </row>
    <row r="6812" spans="1:18" s="28" customFormat="1" ht="36" x14ac:dyDescent="0.2">
      <c r="A6812" s="748" t="s">
        <v>16441</v>
      </c>
      <c r="B6812" s="748" t="s">
        <v>515</v>
      </c>
      <c r="C6812" s="748" t="s">
        <v>16442</v>
      </c>
      <c r="D6812" s="749" t="s">
        <v>18384</v>
      </c>
      <c r="E6812" s="750">
        <v>9000</v>
      </c>
      <c r="F6812" s="748" t="s">
        <v>18385</v>
      </c>
      <c r="G6812" s="749" t="s">
        <v>18386</v>
      </c>
      <c r="H6812" s="749" t="s">
        <v>4184</v>
      </c>
      <c r="I6812" s="751" t="s">
        <v>520</v>
      </c>
      <c r="J6812" s="752" t="s">
        <v>528</v>
      </c>
      <c r="K6812" s="762">
        <v>0</v>
      </c>
      <c r="L6812" s="762">
        <v>12</v>
      </c>
      <c r="M6812" s="763">
        <v>111213.60000000002</v>
      </c>
      <c r="N6812" s="762">
        <v>0</v>
      </c>
      <c r="O6812" s="762">
        <v>2</v>
      </c>
      <c r="P6812" s="763">
        <v>18455.400000000001</v>
      </c>
      <c r="Q6812" s="762">
        <v>0</v>
      </c>
      <c r="R6812" s="762">
        <v>0</v>
      </c>
    </row>
    <row r="6813" spans="1:18" s="28" customFormat="1" ht="24" x14ac:dyDescent="0.2">
      <c r="A6813" s="748" t="s">
        <v>16441</v>
      </c>
      <c r="B6813" s="748" t="s">
        <v>515</v>
      </c>
      <c r="C6813" s="748" t="s">
        <v>16442</v>
      </c>
      <c r="D6813" s="749" t="s">
        <v>18387</v>
      </c>
      <c r="E6813" s="750">
        <v>12000</v>
      </c>
      <c r="F6813" s="748" t="s">
        <v>18388</v>
      </c>
      <c r="G6813" s="749" t="s">
        <v>18389</v>
      </c>
      <c r="H6813" s="749" t="s">
        <v>565</v>
      </c>
      <c r="I6813" s="751" t="s">
        <v>520</v>
      </c>
      <c r="J6813" s="752" t="s">
        <v>528</v>
      </c>
      <c r="K6813" s="762">
        <v>0</v>
      </c>
      <c r="L6813" s="762">
        <v>6</v>
      </c>
      <c r="M6813" s="763">
        <v>64106.8</v>
      </c>
      <c r="N6813" s="762">
        <v>0</v>
      </c>
      <c r="O6813" s="762">
        <v>0</v>
      </c>
      <c r="P6813" s="763">
        <v>0</v>
      </c>
      <c r="Q6813" s="762">
        <v>0</v>
      </c>
      <c r="R6813" s="762">
        <v>12</v>
      </c>
    </row>
    <row r="6814" spans="1:18" s="28" customFormat="1" ht="24" x14ac:dyDescent="0.2">
      <c r="A6814" s="748" t="s">
        <v>16441</v>
      </c>
      <c r="B6814" s="748" t="s">
        <v>515</v>
      </c>
      <c r="C6814" s="748" t="s">
        <v>16442</v>
      </c>
      <c r="D6814" s="749" t="s">
        <v>16443</v>
      </c>
      <c r="E6814" s="750">
        <v>2000</v>
      </c>
      <c r="F6814" s="748" t="s">
        <v>18390</v>
      </c>
      <c r="G6814" s="749" t="s">
        <v>18391</v>
      </c>
      <c r="H6814" s="749" t="s">
        <v>16451</v>
      </c>
      <c r="I6814" s="753" t="s">
        <v>520</v>
      </c>
      <c r="J6814" s="752" t="s">
        <v>686</v>
      </c>
      <c r="K6814" s="762">
        <v>0</v>
      </c>
      <c r="L6814" s="762">
        <v>12</v>
      </c>
      <c r="M6814" s="763">
        <v>26687.33</v>
      </c>
      <c r="N6814" s="762">
        <v>0</v>
      </c>
      <c r="O6814" s="762">
        <v>6</v>
      </c>
      <c r="P6814" s="763">
        <v>12704.67</v>
      </c>
      <c r="Q6814" s="762">
        <v>0</v>
      </c>
      <c r="R6814" s="762">
        <v>12</v>
      </c>
    </row>
    <row r="6815" spans="1:18" s="28" customFormat="1" ht="36" x14ac:dyDescent="0.2">
      <c r="A6815" s="748" t="s">
        <v>16441</v>
      </c>
      <c r="B6815" s="748" t="s">
        <v>515</v>
      </c>
      <c r="C6815" s="748" t="s">
        <v>16442</v>
      </c>
      <c r="D6815" s="749" t="s">
        <v>16443</v>
      </c>
      <c r="E6815" s="750">
        <v>2000</v>
      </c>
      <c r="F6815" s="748" t="s">
        <v>18392</v>
      </c>
      <c r="G6815" s="749" t="s">
        <v>18393</v>
      </c>
      <c r="H6815" s="754" t="s">
        <v>16462</v>
      </c>
      <c r="I6815" s="753" t="s">
        <v>16447</v>
      </c>
      <c r="J6815" s="752" t="s">
        <v>16447</v>
      </c>
      <c r="K6815" s="762">
        <v>1</v>
      </c>
      <c r="L6815" s="762">
        <v>2</v>
      </c>
      <c r="M6815" s="763">
        <v>4235.33</v>
      </c>
      <c r="N6815" s="762">
        <v>1</v>
      </c>
      <c r="O6815" s="762">
        <v>2</v>
      </c>
      <c r="P6815" s="763">
        <v>3778.67</v>
      </c>
      <c r="Q6815" s="762">
        <v>0</v>
      </c>
      <c r="R6815" s="762">
        <v>12</v>
      </c>
    </row>
    <row r="6816" spans="1:18" s="28" customFormat="1" ht="24" x14ac:dyDescent="0.2">
      <c r="A6816" s="748" t="s">
        <v>16441</v>
      </c>
      <c r="B6816" s="748" t="s">
        <v>515</v>
      </c>
      <c r="C6816" s="748" t="s">
        <v>16442</v>
      </c>
      <c r="D6816" s="749" t="s">
        <v>16487</v>
      </c>
      <c r="E6816" s="750">
        <v>1800</v>
      </c>
      <c r="F6816" s="748" t="s">
        <v>18394</v>
      </c>
      <c r="G6816" s="749" t="s">
        <v>18395</v>
      </c>
      <c r="H6816" s="749" t="s">
        <v>565</v>
      </c>
      <c r="I6816" s="751" t="s">
        <v>520</v>
      </c>
      <c r="J6816" s="752" t="s">
        <v>528</v>
      </c>
      <c r="K6816" s="762">
        <v>1</v>
      </c>
      <c r="L6816" s="762">
        <v>2</v>
      </c>
      <c r="M6816" s="763">
        <v>3886.5299999999997</v>
      </c>
      <c r="N6816" s="762">
        <v>0</v>
      </c>
      <c r="O6816" s="762">
        <v>3</v>
      </c>
      <c r="P6816" s="763">
        <v>5886</v>
      </c>
      <c r="Q6816" s="762">
        <v>0</v>
      </c>
      <c r="R6816" s="762">
        <v>12</v>
      </c>
    </row>
    <row r="6817" spans="1:18" s="28" customFormat="1" ht="36" x14ac:dyDescent="0.2">
      <c r="A6817" s="748" t="s">
        <v>16441</v>
      </c>
      <c r="B6817" s="748" t="s">
        <v>515</v>
      </c>
      <c r="C6817" s="748" t="s">
        <v>16442</v>
      </c>
      <c r="D6817" s="749" t="s">
        <v>16443</v>
      </c>
      <c r="E6817" s="750">
        <v>2000</v>
      </c>
      <c r="F6817" s="748" t="s">
        <v>18396</v>
      </c>
      <c r="G6817" s="749" t="s">
        <v>18397</v>
      </c>
      <c r="H6817" s="749" t="s">
        <v>16446</v>
      </c>
      <c r="I6817" s="751" t="s">
        <v>16447</v>
      </c>
      <c r="J6817" s="752" t="s">
        <v>16448</v>
      </c>
      <c r="K6817" s="762">
        <v>0</v>
      </c>
      <c r="L6817" s="762">
        <v>12</v>
      </c>
      <c r="M6817" s="763">
        <v>26760</v>
      </c>
      <c r="N6817" s="762">
        <v>0</v>
      </c>
      <c r="O6817" s="762">
        <v>6</v>
      </c>
      <c r="P6817" s="763">
        <v>13140.52</v>
      </c>
      <c r="Q6817" s="762">
        <v>0</v>
      </c>
      <c r="R6817" s="762">
        <v>12</v>
      </c>
    </row>
    <row r="6818" spans="1:18" s="28" customFormat="1" ht="36" x14ac:dyDescent="0.2">
      <c r="A6818" s="748" t="s">
        <v>16441</v>
      </c>
      <c r="B6818" s="748" t="s">
        <v>515</v>
      </c>
      <c r="C6818" s="748" t="s">
        <v>16442</v>
      </c>
      <c r="D6818" s="749" t="s">
        <v>18398</v>
      </c>
      <c r="E6818" s="750">
        <v>15500</v>
      </c>
      <c r="F6818" s="748" t="s">
        <v>18399</v>
      </c>
      <c r="G6818" s="749" t="s">
        <v>18400</v>
      </c>
      <c r="H6818" s="749" t="s">
        <v>16516</v>
      </c>
      <c r="I6818" s="753" t="s">
        <v>520</v>
      </c>
      <c r="J6818" s="752" t="s">
        <v>528</v>
      </c>
      <c r="K6818" s="762">
        <v>0</v>
      </c>
      <c r="L6818" s="762">
        <v>12</v>
      </c>
      <c r="M6818" s="763">
        <v>189213.59999999998</v>
      </c>
      <c r="N6818" s="762">
        <v>0</v>
      </c>
      <c r="O6818" s="762">
        <v>6</v>
      </c>
      <c r="P6818" s="763">
        <v>94200.659999999989</v>
      </c>
      <c r="Q6818" s="762">
        <v>0</v>
      </c>
      <c r="R6818" s="762">
        <v>12</v>
      </c>
    </row>
    <row r="6819" spans="1:18" s="28" customFormat="1" ht="24" x14ac:dyDescent="0.2">
      <c r="A6819" s="748" t="s">
        <v>16441</v>
      </c>
      <c r="B6819" s="748" t="s">
        <v>515</v>
      </c>
      <c r="C6819" s="748" t="s">
        <v>16442</v>
      </c>
      <c r="D6819" s="749" t="s">
        <v>18401</v>
      </c>
      <c r="E6819" s="750">
        <v>5000</v>
      </c>
      <c r="F6819" s="748" t="s">
        <v>18402</v>
      </c>
      <c r="G6819" s="749" t="s">
        <v>18403</v>
      </c>
      <c r="H6819" s="754" t="s">
        <v>565</v>
      </c>
      <c r="I6819" s="753" t="s">
        <v>520</v>
      </c>
      <c r="J6819" s="752" t="s">
        <v>528</v>
      </c>
      <c r="K6819" s="762">
        <v>0</v>
      </c>
      <c r="L6819" s="762">
        <v>12</v>
      </c>
      <c r="M6819" s="763">
        <v>63213.600000000013</v>
      </c>
      <c r="N6819" s="762">
        <v>0</v>
      </c>
      <c r="O6819" s="762">
        <v>5</v>
      </c>
      <c r="P6819" s="763">
        <v>10455.4</v>
      </c>
      <c r="Q6819" s="762">
        <v>0</v>
      </c>
      <c r="R6819" s="762">
        <v>12</v>
      </c>
    </row>
    <row r="6820" spans="1:18" s="28" customFormat="1" ht="24" x14ac:dyDescent="0.2">
      <c r="A6820" s="748" t="s">
        <v>16441</v>
      </c>
      <c r="B6820" s="748" t="s">
        <v>515</v>
      </c>
      <c r="C6820" s="748" t="s">
        <v>16442</v>
      </c>
      <c r="D6820" s="749" t="s">
        <v>18025</v>
      </c>
      <c r="E6820" s="750">
        <v>1000</v>
      </c>
      <c r="F6820" s="748" t="s">
        <v>18404</v>
      </c>
      <c r="G6820" s="749" t="s">
        <v>18405</v>
      </c>
      <c r="H6820" s="754" t="s">
        <v>571</v>
      </c>
      <c r="I6820" s="753" t="s">
        <v>16447</v>
      </c>
      <c r="J6820" s="752" t="s">
        <v>16447</v>
      </c>
      <c r="K6820" s="762">
        <v>0</v>
      </c>
      <c r="L6820" s="762">
        <v>12</v>
      </c>
      <c r="M6820" s="763">
        <v>13680</v>
      </c>
      <c r="N6820" s="762">
        <v>0</v>
      </c>
      <c r="O6820" s="762">
        <v>6</v>
      </c>
      <c r="P6820" s="763">
        <v>6569.5</v>
      </c>
      <c r="Q6820" s="762">
        <v>0</v>
      </c>
      <c r="R6820" s="762">
        <v>12</v>
      </c>
    </row>
    <row r="6821" spans="1:18" s="28" customFormat="1" ht="24" x14ac:dyDescent="0.2">
      <c r="A6821" s="748" t="s">
        <v>16441</v>
      </c>
      <c r="B6821" s="748" t="s">
        <v>515</v>
      </c>
      <c r="C6821" s="748" t="s">
        <v>16442</v>
      </c>
      <c r="D6821" s="749" t="s">
        <v>16443</v>
      </c>
      <c r="E6821" s="750">
        <v>2000</v>
      </c>
      <c r="F6821" s="748" t="s">
        <v>18406</v>
      </c>
      <c r="G6821" s="749" t="s">
        <v>18407</v>
      </c>
      <c r="H6821" s="749" t="s">
        <v>1635</v>
      </c>
      <c r="I6821" s="751" t="s">
        <v>520</v>
      </c>
      <c r="J6821" s="752" t="s">
        <v>16447</v>
      </c>
      <c r="K6821" s="762">
        <v>0</v>
      </c>
      <c r="L6821" s="762">
        <v>7</v>
      </c>
      <c r="M6821" s="763">
        <v>15548</v>
      </c>
      <c r="N6821" s="762">
        <v>0</v>
      </c>
      <c r="O6821" s="762">
        <v>0</v>
      </c>
      <c r="P6821" s="763">
        <v>0</v>
      </c>
      <c r="Q6821" s="762">
        <v>0</v>
      </c>
      <c r="R6821" s="762">
        <v>0</v>
      </c>
    </row>
    <row r="6822" spans="1:18" s="28" customFormat="1" ht="36" x14ac:dyDescent="0.2">
      <c r="A6822" s="748" t="s">
        <v>16441</v>
      </c>
      <c r="B6822" s="748" t="s">
        <v>515</v>
      </c>
      <c r="C6822" s="748" t="s">
        <v>16442</v>
      </c>
      <c r="D6822" s="749" t="s">
        <v>18408</v>
      </c>
      <c r="E6822" s="750">
        <v>9000</v>
      </c>
      <c r="F6822" s="748" t="s">
        <v>18409</v>
      </c>
      <c r="G6822" s="749" t="s">
        <v>18410</v>
      </c>
      <c r="H6822" s="749" t="s">
        <v>16459</v>
      </c>
      <c r="I6822" s="751" t="s">
        <v>520</v>
      </c>
      <c r="J6822" s="752" t="s">
        <v>686</v>
      </c>
      <c r="K6822" s="762">
        <v>0</v>
      </c>
      <c r="L6822" s="762">
        <v>2</v>
      </c>
      <c r="M6822" s="763">
        <v>22478.93</v>
      </c>
      <c r="N6822" s="762">
        <v>0</v>
      </c>
      <c r="O6822" s="762">
        <v>0</v>
      </c>
      <c r="P6822" s="763">
        <v>0</v>
      </c>
      <c r="Q6822" s="762">
        <v>0</v>
      </c>
      <c r="R6822" s="762">
        <v>12</v>
      </c>
    </row>
    <row r="6823" spans="1:18" s="28" customFormat="1" ht="36" x14ac:dyDescent="0.2">
      <c r="A6823" s="748" t="s">
        <v>16441</v>
      </c>
      <c r="B6823" s="748" t="s">
        <v>515</v>
      </c>
      <c r="C6823" s="748" t="s">
        <v>16442</v>
      </c>
      <c r="D6823" s="749" t="s">
        <v>16443</v>
      </c>
      <c r="E6823" s="750">
        <v>2000</v>
      </c>
      <c r="F6823" s="748" t="s">
        <v>18411</v>
      </c>
      <c r="G6823" s="749" t="s">
        <v>18412</v>
      </c>
      <c r="H6823" s="749" t="s">
        <v>2604</v>
      </c>
      <c r="I6823" s="753" t="s">
        <v>16447</v>
      </c>
      <c r="J6823" s="752" t="s">
        <v>16448</v>
      </c>
      <c r="K6823" s="762">
        <v>0</v>
      </c>
      <c r="L6823" s="762">
        <v>2</v>
      </c>
      <c r="M6823" s="763">
        <v>4360</v>
      </c>
      <c r="N6823" s="762">
        <v>0</v>
      </c>
      <c r="O6823" s="762">
        <v>0</v>
      </c>
      <c r="P6823" s="763">
        <v>0</v>
      </c>
      <c r="Q6823" s="762">
        <v>0</v>
      </c>
      <c r="R6823" s="762">
        <v>12</v>
      </c>
    </row>
    <row r="6824" spans="1:18" s="28" customFormat="1" ht="24" x14ac:dyDescent="0.2">
      <c r="A6824" s="748" t="s">
        <v>16441</v>
      </c>
      <c r="B6824" s="748" t="s">
        <v>515</v>
      </c>
      <c r="C6824" s="748" t="s">
        <v>16442</v>
      </c>
      <c r="D6824" s="749" t="s">
        <v>16443</v>
      </c>
      <c r="E6824" s="750">
        <v>2000</v>
      </c>
      <c r="F6824" s="748" t="s">
        <v>18413</v>
      </c>
      <c r="G6824" s="749" t="s">
        <v>18414</v>
      </c>
      <c r="H6824" s="754" t="s">
        <v>16508</v>
      </c>
      <c r="I6824" s="753" t="s">
        <v>16447</v>
      </c>
      <c r="J6824" s="752" t="s">
        <v>16448</v>
      </c>
      <c r="K6824" s="762">
        <v>0</v>
      </c>
      <c r="L6824" s="762">
        <v>12</v>
      </c>
      <c r="M6824" s="763">
        <v>26760</v>
      </c>
      <c r="N6824" s="762">
        <v>0</v>
      </c>
      <c r="O6824" s="762">
        <v>6</v>
      </c>
      <c r="P6824" s="763">
        <v>13080</v>
      </c>
      <c r="Q6824" s="762">
        <v>0</v>
      </c>
      <c r="R6824" s="762">
        <v>12</v>
      </c>
    </row>
    <row r="6825" spans="1:18" s="28" customFormat="1" ht="24" x14ac:dyDescent="0.2">
      <c r="A6825" s="748" t="s">
        <v>16441</v>
      </c>
      <c r="B6825" s="748" t="s">
        <v>515</v>
      </c>
      <c r="C6825" s="748" t="s">
        <v>16442</v>
      </c>
      <c r="D6825" s="749" t="s">
        <v>16972</v>
      </c>
      <c r="E6825" s="750">
        <v>8000</v>
      </c>
      <c r="F6825" s="748" t="s">
        <v>18415</v>
      </c>
      <c r="G6825" s="749" t="s">
        <v>18416</v>
      </c>
      <c r="H6825" s="749" t="s">
        <v>16516</v>
      </c>
      <c r="I6825" s="751" t="s">
        <v>520</v>
      </c>
      <c r="J6825" s="752" t="s">
        <v>528</v>
      </c>
      <c r="K6825" s="762">
        <v>0</v>
      </c>
      <c r="L6825" s="762">
        <v>12</v>
      </c>
      <c r="M6825" s="763">
        <v>99213.60000000002</v>
      </c>
      <c r="N6825" s="762">
        <v>0</v>
      </c>
      <c r="O6825" s="762">
        <v>6</v>
      </c>
      <c r="P6825" s="763">
        <v>49200.600000000006</v>
      </c>
      <c r="Q6825" s="762">
        <v>0</v>
      </c>
      <c r="R6825" s="762">
        <v>12</v>
      </c>
    </row>
    <row r="6826" spans="1:18" s="28" customFormat="1" ht="36" x14ac:dyDescent="0.2">
      <c r="A6826" s="748" t="s">
        <v>16441</v>
      </c>
      <c r="B6826" s="748" t="s">
        <v>515</v>
      </c>
      <c r="C6826" s="748" t="s">
        <v>16442</v>
      </c>
      <c r="D6826" s="749" t="s">
        <v>16611</v>
      </c>
      <c r="E6826" s="750">
        <v>1800</v>
      </c>
      <c r="F6826" s="748" t="s">
        <v>18417</v>
      </c>
      <c r="G6826" s="749" t="s">
        <v>18418</v>
      </c>
      <c r="H6826" s="749" t="s">
        <v>16462</v>
      </c>
      <c r="I6826" s="751" t="s">
        <v>16447</v>
      </c>
      <c r="J6826" s="752" t="s">
        <v>16447</v>
      </c>
      <c r="K6826" s="762">
        <v>1</v>
      </c>
      <c r="L6826" s="762">
        <v>2</v>
      </c>
      <c r="M6826" s="763">
        <v>3755.73</v>
      </c>
      <c r="N6826" s="762">
        <v>0</v>
      </c>
      <c r="O6826" s="762">
        <v>3</v>
      </c>
      <c r="P6826" s="763">
        <v>5689.8</v>
      </c>
      <c r="Q6826" s="762">
        <v>0</v>
      </c>
      <c r="R6826" s="762">
        <v>12</v>
      </c>
    </row>
    <row r="6827" spans="1:18" s="28" customFormat="1" ht="48" x14ac:dyDescent="0.2">
      <c r="A6827" s="748" t="s">
        <v>16441</v>
      </c>
      <c r="B6827" s="748" t="s">
        <v>515</v>
      </c>
      <c r="C6827" s="748" t="s">
        <v>16442</v>
      </c>
      <c r="D6827" s="749" t="s">
        <v>16443</v>
      </c>
      <c r="E6827" s="750">
        <v>2000</v>
      </c>
      <c r="F6827" s="748" t="s">
        <v>18419</v>
      </c>
      <c r="G6827" s="749" t="s">
        <v>18420</v>
      </c>
      <c r="H6827" s="749" t="s">
        <v>624</v>
      </c>
      <c r="I6827" s="753" t="s">
        <v>16447</v>
      </c>
      <c r="J6827" s="752" t="s">
        <v>16448</v>
      </c>
      <c r="K6827" s="762">
        <v>0</v>
      </c>
      <c r="L6827" s="762">
        <v>12</v>
      </c>
      <c r="M6827" s="763">
        <v>26754</v>
      </c>
      <c r="N6827" s="762">
        <v>0</v>
      </c>
      <c r="O6827" s="762">
        <v>6</v>
      </c>
      <c r="P6827" s="763">
        <v>13007.33</v>
      </c>
      <c r="Q6827" s="762">
        <v>0</v>
      </c>
      <c r="R6827" s="762">
        <v>12</v>
      </c>
    </row>
    <row r="6828" spans="1:18" s="28" customFormat="1" ht="24" x14ac:dyDescent="0.2">
      <c r="A6828" s="748" t="s">
        <v>16441</v>
      </c>
      <c r="B6828" s="748" t="s">
        <v>515</v>
      </c>
      <c r="C6828" s="748" t="s">
        <v>16442</v>
      </c>
      <c r="D6828" s="749" t="s">
        <v>16443</v>
      </c>
      <c r="E6828" s="750">
        <v>2000</v>
      </c>
      <c r="F6828" s="748" t="s">
        <v>18421</v>
      </c>
      <c r="G6828" s="749" t="s">
        <v>18422</v>
      </c>
      <c r="H6828" s="754" t="s">
        <v>16459</v>
      </c>
      <c r="I6828" s="753" t="s">
        <v>520</v>
      </c>
      <c r="J6828" s="752" t="s">
        <v>686</v>
      </c>
      <c r="K6828" s="762">
        <v>0</v>
      </c>
      <c r="L6828" s="762">
        <v>12</v>
      </c>
      <c r="M6828" s="763">
        <v>26523.989999999998</v>
      </c>
      <c r="N6828" s="762">
        <v>0</v>
      </c>
      <c r="O6828" s="762">
        <v>6</v>
      </c>
      <c r="P6828" s="763">
        <v>12571.33</v>
      </c>
      <c r="Q6828" s="762">
        <v>0</v>
      </c>
      <c r="R6828" s="762">
        <v>12</v>
      </c>
    </row>
    <row r="6829" spans="1:18" s="28" customFormat="1" ht="24" x14ac:dyDescent="0.2">
      <c r="A6829" s="748" t="s">
        <v>16441</v>
      </c>
      <c r="B6829" s="748" t="s">
        <v>515</v>
      </c>
      <c r="C6829" s="748" t="s">
        <v>16442</v>
      </c>
      <c r="D6829" s="749" t="s">
        <v>16443</v>
      </c>
      <c r="E6829" s="750">
        <v>2000</v>
      </c>
      <c r="F6829" s="748" t="s">
        <v>18423</v>
      </c>
      <c r="G6829" s="749" t="s">
        <v>18424</v>
      </c>
      <c r="H6829" s="754" t="s">
        <v>17074</v>
      </c>
      <c r="I6829" s="753" t="s">
        <v>520</v>
      </c>
      <c r="J6829" s="752" t="s">
        <v>686</v>
      </c>
      <c r="K6829" s="762">
        <v>0</v>
      </c>
      <c r="L6829" s="762">
        <v>12</v>
      </c>
      <c r="M6829" s="763">
        <v>26530</v>
      </c>
      <c r="N6829" s="762">
        <v>0</v>
      </c>
      <c r="O6829" s="762">
        <v>6</v>
      </c>
      <c r="P6829" s="763">
        <v>12710.52</v>
      </c>
      <c r="Q6829" s="762">
        <v>0</v>
      </c>
      <c r="R6829" s="762">
        <v>12</v>
      </c>
    </row>
    <row r="6830" spans="1:18" s="28" customFormat="1" ht="60" x14ac:dyDescent="0.2">
      <c r="A6830" s="748" t="s">
        <v>16441</v>
      </c>
      <c r="B6830" s="748" t="s">
        <v>515</v>
      </c>
      <c r="C6830" s="748" t="s">
        <v>16442</v>
      </c>
      <c r="D6830" s="749" t="s">
        <v>16443</v>
      </c>
      <c r="E6830" s="750">
        <v>2000</v>
      </c>
      <c r="F6830" s="748" t="s">
        <v>18425</v>
      </c>
      <c r="G6830" s="749" t="s">
        <v>18426</v>
      </c>
      <c r="H6830" s="749" t="s">
        <v>18427</v>
      </c>
      <c r="I6830" s="751" t="s">
        <v>520</v>
      </c>
      <c r="J6830" s="752" t="s">
        <v>686</v>
      </c>
      <c r="K6830" s="762">
        <v>0</v>
      </c>
      <c r="L6830" s="762">
        <v>10</v>
      </c>
      <c r="M6830" s="763">
        <v>22100</v>
      </c>
      <c r="N6830" s="762">
        <v>0</v>
      </c>
      <c r="O6830" s="762">
        <v>0</v>
      </c>
      <c r="P6830" s="763">
        <v>0</v>
      </c>
      <c r="Q6830" s="762">
        <v>0</v>
      </c>
      <c r="R6830" s="762">
        <v>12</v>
      </c>
    </row>
    <row r="6831" spans="1:18" s="28" customFormat="1" ht="36" x14ac:dyDescent="0.2">
      <c r="A6831" s="748" t="s">
        <v>16441</v>
      </c>
      <c r="B6831" s="748" t="s">
        <v>515</v>
      </c>
      <c r="C6831" s="748" t="s">
        <v>16442</v>
      </c>
      <c r="D6831" s="749" t="s">
        <v>16611</v>
      </c>
      <c r="E6831" s="750">
        <v>1800</v>
      </c>
      <c r="F6831" s="748" t="s">
        <v>18428</v>
      </c>
      <c r="G6831" s="749" t="s">
        <v>18429</v>
      </c>
      <c r="H6831" s="749" t="s">
        <v>2604</v>
      </c>
      <c r="I6831" s="751" t="s">
        <v>16447</v>
      </c>
      <c r="J6831" s="752" t="s">
        <v>16448</v>
      </c>
      <c r="K6831" s="762">
        <v>1</v>
      </c>
      <c r="L6831" s="762">
        <v>1</v>
      </c>
      <c r="M6831" s="763">
        <v>1831.2</v>
      </c>
      <c r="N6831" s="762">
        <v>0</v>
      </c>
      <c r="O6831" s="762">
        <v>0</v>
      </c>
      <c r="P6831" s="763">
        <v>0</v>
      </c>
      <c r="Q6831" s="762">
        <v>0</v>
      </c>
      <c r="R6831" s="762">
        <v>12</v>
      </c>
    </row>
    <row r="6832" spans="1:18" s="28" customFormat="1" ht="48" x14ac:dyDescent="0.2">
      <c r="A6832" s="748" t="s">
        <v>16441</v>
      </c>
      <c r="B6832" s="748" t="s">
        <v>515</v>
      </c>
      <c r="C6832" s="748" t="s">
        <v>16442</v>
      </c>
      <c r="D6832" s="749" t="s">
        <v>16443</v>
      </c>
      <c r="E6832" s="750">
        <v>2000</v>
      </c>
      <c r="F6832" s="748" t="s">
        <v>18430</v>
      </c>
      <c r="G6832" s="749" t="s">
        <v>18431</v>
      </c>
      <c r="H6832" s="749" t="s">
        <v>624</v>
      </c>
      <c r="I6832" s="753" t="s">
        <v>16447</v>
      </c>
      <c r="J6832" s="752" t="s">
        <v>16448</v>
      </c>
      <c r="K6832" s="762">
        <v>0</v>
      </c>
      <c r="L6832" s="762">
        <v>12</v>
      </c>
      <c r="M6832" s="763">
        <v>26608.66</v>
      </c>
      <c r="N6832" s="762">
        <v>0</v>
      </c>
      <c r="O6832" s="762">
        <v>6</v>
      </c>
      <c r="P6832" s="763">
        <v>12716.66</v>
      </c>
      <c r="Q6832" s="762">
        <v>0</v>
      </c>
      <c r="R6832" s="762">
        <v>12</v>
      </c>
    </row>
    <row r="6833" spans="1:18" s="28" customFormat="1" ht="24" x14ac:dyDescent="0.2">
      <c r="A6833" s="748" t="s">
        <v>16441</v>
      </c>
      <c r="B6833" s="748" t="s">
        <v>515</v>
      </c>
      <c r="C6833" s="748" t="s">
        <v>16442</v>
      </c>
      <c r="D6833" s="749" t="s">
        <v>18432</v>
      </c>
      <c r="E6833" s="750">
        <v>4000</v>
      </c>
      <c r="F6833" s="748" t="s">
        <v>18433</v>
      </c>
      <c r="G6833" s="749" t="s">
        <v>18434</v>
      </c>
      <c r="H6833" s="754" t="s">
        <v>16451</v>
      </c>
      <c r="I6833" s="753" t="s">
        <v>520</v>
      </c>
      <c r="J6833" s="752" t="s">
        <v>686</v>
      </c>
      <c r="K6833" s="762">
        <v>0</v>
      </c>
      <c r="L6833" s="762">
        <v>12</v>
      </c>
      <c r="M6833" s="763">
        <v>51080.270000000011</v>
      </c>
      <c r="N6833" s="762">
        <v>0</v>
      </c>
      <c r="O6833" s="762">
        <v>6</v>
      </c>
      <c r="P6833" s="763">
        <v>25200.6</v>
      </c>
      <c r="Q6833" s="762">
        <v>0</v>
      </c>
      <c r="R6833" s="762">
        <v>12</v>
      </c>
    </row>
    <row r="6834" spans="1:18" s="28" customFormat="1" ht="24" x14ac:dyDescent="0.2">
      <c r="A6834" s="748" t="s">
        <v>16441</v>
      </c>
      <c r="B6834" s="748" t="s">
        <v>515</v>
      </c>
      <c r="C6834" s="748" t="s">
        <v>16442</v>
      </c>
      <c r="D6834" s="749" t="s">
        <v>16487</v>
      </c>
      <c r="E6834" s="750">
        <v>1800</v>
      </c>
      <c r="F6834" s="748" t="s">
        <v>18435</v>
      </c>
      <c r="G6834" s="749" t="s">
        <v>18436</v>
      </c>
      <c r="H6834" s="749" t="s">
        <v>16451</v>
      </c>
      <c r="I6834" s="751" t="s">
        <v>520</v>
      </c>
      <c r="J6834" s="752" t="s">
        <v>686</v>
      </c>
      <c r="K6834" s="762">
        <v>1</v>
      </c>
      <c r="L6834" s="762">
        <v>2</v>
      </c>
      <c r="M6834" s="763">
        <v>3821.13</v>
      </c>
      <c r="N6834" s="762">
        <v>0</v>
      </c>
      <c r="O6834" s="762">
        <v>3</v>
      </c>
      <c r="P6834" s="763">
        <v>5689.8</v>
      </c>
      <c r="Q6834" s="762">
        <v>0</v>
      </c>
      <c r="R6834" s="762">
        <v>12</v>
      </c>
    </row>
    <row r="6835" spans="1:18" s="28" customFormat="1" ht="24" x14ac:dyDescent="0.2">
      <c r="A6835" s="748" t="s">
        <v>16441</v>
      </c>
      <c r="B6835" s="748" t="s">
        <v>515</v>
      </c>
      <c r="C6835" s="748" t="s">
        <v>16442</v>
      </c>
      <c r="D6835" s="749" t="s">
        <v>16443</v>
      </c>
      <c r="E6835" s="750">
        <v>2000</v>
      </c>
      <c r="F6835" s="748" t="s">
        <v>18437</v>
      </c>
      <c r="G6835" s="749" t="s">
        <v>18438</v>
      </c>
      <c r="H6835" s="749" t="s">
        <v>16459</v>
      </c>
      <c r="I6835" s="751" t="s">
        <v>520</v>
      </c>
      <c r="J6835" s="752" t="s">
        <v>686</v>
      </c>
      <c r="K6835" s="762">
        <v>0</v>
      </c>
      <c r="L6835" s="762">
        <v>12</v>
      </c>
      <c r="M6835" s="763">
        <v>26760</v>
      </c>
      <c r="N6835" s="762">
        <v>0</v>
      </c>
      <c r="O6835" s="762">
        <v>6</v>
      </c>
      <c r="P6835" s="763">
        <v>13080</v>
      </c>
      <c r="Q6835" s="762">
        <v>0</v>
      </c>
      <c r="R6835" s="762">
        <v>12</v>
      </c>
    </row>
    <row r="6836" spans="1:18" s="28" customFormat="1" ht="24" x14ac:dyDescent="0.2">
      <c r="A6836" s="748" t="s">
        <v>16441</v>
      </c>
      <c r="B6836" s="748" t="s">
        <v>515</v>
      </c>
      <c r="C6836" s="748" t="s">
        <v>16442</v>
      </c>
      <c r="D6836" s="749" t="s">
        <v>16443</v>
      </c>
      <c r="E6836" s="750">
        <v>2000</v>
      </c>
      <c r="F6836" s="748" t="s">
        <v>18439</v>
      </c>
      <c r="G6836" s="749" t="s">
        <v>18440</v>
      </c>
      <c r="H6836" s="749" t="s">
        <v>16459</v>
      </c>
      <c r="I6836" s="753" t="s">
        <v>520</v>
      </c>
      <c r="J6836" s="752" t="s">
        <v>686</v>
      </c>
      <c r="K6836" s="762">
        <v>0</v>
      </c>
      <c r="L6836" s="762">
        <v>3</v>
      </c>
      <c r="M6836" s="763">
        <v>6540</v>
      </c>
      <c r="N6836" s="762">
        <v>0</v>
      </c>
      <c r="O6836" s="762">
        <v>0</v>
      </c>
      <c r="P6836" s="763">
        <v>0</v>
      </c>
      <c r="Q6836" s="762">
        <v>0</v>
      </c>
      <c r="R6836" s="762">
        <v>12</v>
      </c>
    </row>
    <row r="6837" spans="1:18" s="28" customFormat="1" ht="36" x14ac:dyDescent="0.2">
      <c r="A6837" s="748" t="s">
        <v>16441</v>
      </c>
      <c r="B6837" s="748" t="s">
        <v>515</v>
      </c>
      <c r="C6837" s="748" t="s">
        <v>16442</v>
      </c>
      <c r="D6837" s="749" t="s">
        <v>16443</v>
      </c>
      <c r="E6837" s="750">
        <v>2000</v>
      </c>
      <c r="F6837" s="748" t="s">
        <v>18441</v>
      </c>
      <c r="G6837" s="749" t="s">
        <v>18442</v>
      </c>
      <c r="H6837" s="754" t="s">
        <v>16462</v>
      </c>
      <c r="I6837" s="753" t="s">
        <v>16447</v>
      </c>
      <c r="J6837" s="752" t="s">
        <v>16447</v>
      </c>
      <c r="K6837" s="762">
        <v>0</v>
      </c>
      <c r="L6837" s="762">
        <v>1</v>
      </c>
      <c r="M6837" s="763">
        <v>2180</v>
      </c>
      <c r="N6837" s="762">
        <v>0</v>
      </c>
      <c r="O6837" s="762">
        <v>0</v>
      </c>
      <c r="P6837" s="763">
        <v>0</v>
      </c>
      <c r="Q6837" s="762">
        <v>0</v>
      </c>
      <c r="R6837" s="762">
        <v>12</v>
      </c>
    </row>
    <row r="6838" spans="1:18" s="28" customFormat="1" ht="24" x14ac:dyDescent="0.2">
      <c r="A6838" s="748" t="s">
        <v>16441</v>
      </c>
      <c r="B6838" s="748" t="s">
        <v>515</v>
      </c>
      <c r="C6838" s="748" t="s">
        <v>16442</v>
      </c>
      <c r="D6838" s="749" t="s">
        <v>16472</v>
      </c>
      <c r="E6838" s="750">
        <v>1500</v>
      </c>
      <c r="F6838" s="748" t="s">
        <v>18443</v>
      </c>
      <c r="G6838" s="749" t="s">
        <v>18444</v>
      </c>
      <c r="H6838" s="754" t="s">
        <v>3924</v>
      </c>
      <c r="I6838" s="753" t="s">
        <v>16447</v>
      </c>
      <c r="J6838" s="752" t="s">
        <v>16448</v>
      </c>
      <c r="K6838" s="762">
        <v>0</v>
      </c>
      <c r="L6838" s="762">
        <v>12</v>
      </c>
      <c r="M6838" s="763">
        <v>20220</v>
      </c>
      <c r="N6838" s="762">
        <v>0</v>
      </c>
      <c r="O6838" s="762">
        <v>6</v>
      </c>
      <c r="P6838" s="763">
        <v>9810</v>
      </c>
      <c r="Q6838" s="762">
        <v>0</v>
      </c>
      <c r="R6838" s="762">
        <v>12</v>
      </c>
    </row>
    <row r="6839" spans="1:18" s="28" customFormat="1" ht="48" x14ac:dyDescent="0.2">
      <c r="A6839" s="748" t="s">
        <v>16441</v>
      </c>
      <c r="B6839" s="748" t="s">
        <v>515</v>
      </c>
      <c r="C6839" s="748" t="s">
        <v>16442</v>
      </c>
      <c r="D6839" s="749" t="s">
        <v>16443</v>
      </c>
      <c r="E6839" s="750">
        <v>2000</v>
      </c>
      <c r="F6839" s="748" t="s">
        <v>18445</v>
      </c>
      <c r="G6839" s="749" t="s">
        <v>18446</v>
      </c>
      <c r="H6839" s="749" t="s">
        <v>16521</v>
      </c>
      <c r="I6839" s="751" t="s">
        <v>16447</v>
      </c>
      <c r="J6839" s="752" t="s">
        <v>16448</v>
      </c>
      <c r="K6839" s="762">
        <v>1</v>
      </c>
      <c r="L6839" s="762">
        <v>2</v>
      </c>
      <c r="M6839" s="763">
        <v>4308</v>
      </c>
      <c r="N6839" s="762">
        <v>0</v>
      </c>
      <c r="O6839" s="762">
        <v>6</v>
      </c>
      <c r="P6839" s="763">
        <v>13080</v>
      </c>
      <c r="Q6839" s="762">
        <v>3</v>
      </c>
      <c r="R6839" s="762">
        <v>12</v>
      </c>
    </row>
    <row r="6840" spans="1:18" s="28" customFormat="1" ht="36" x14ac:dyDescent="0.2">
      <c r="A6840" s="748" t="s">
        <v>16441</v>
      </c>
      <c r="B6840" s="748" t="s">
        <v>515</v>
      </c>
      <c r="C6840" s="748" t="s">
        <v>16442</v>
      </c>
      <c r="D6840" s="749" t="s">
        <v>16443</v>
      </c>
      <c r="E6840" s="750">
        <v>2000</v>
      </c>
      <c r="F6840" s="748" t="s">
        <v>18447</v>
      </c>
      <c r="G6840" s="749" t="s">
        <v>18448</v>
      </c>
      <c r="H6840" s="749" t="s">
        <v>16887</v>
      </c>
      <c r="I6840" s="751" t="s">
        <v>520</v>
      </c>
      <c r="J6840" s="752" t="s">
        <v>528</v>
      </c>
      <c r="K6840" s="762">
        <v>0</v>
      </c>
      <c r="L6840" s="762">
        <v>12</v>
      </c>
      <c r="M6840" s="763">
        <v>26760</v>
      </c>
      <c r="N6840" s="762">
        <v>0</v>
      </c>
      <c r="O6840" s="762">
        <v>6</v>
      </c>
      <c r="P6840" s="763">
        <v>13080</v>
      </c>
      <c r="Q6840" s="762">
        <v>0</v>
      </c>
      <c r="R6840" s="762">
        <v>12</v>
      </c>
    </row>
    <row r="6841" spans="1:18" s="28" customFormat="1" ht="24" x14ac:dyDescent="0.2">
      <c r="A6841" s="748" t="s">
        <v>16441</v>
      </c>
      <c r="B6841" s="748" t="s">
        <v>515</v>
      </c>
      <c r="C6841" s="748" t="s">
        <v>16442</v>
      </c>
      <c r="D6841" s="749" t="s">
        <v>18449</v>
      </c>
      <c r="E6841" s="750">
        <v>10000</v>
      </c>
      <c r="F6841" s="748" t="s">
        <v>18450</v>
      </c>
      <c r="G6841" s="749" t="s">
        <v>18451</v>
      </c>
      <c r="H6841" s="749" t="s">
        <v>16459</v>
      </c>
      <c r="I6841" s="753" t="s">
        <v>520</v>
      </c>
      <c r="J6841" s="752" t="s">
        <v>686</v>
      </c>
      <c r="K6841" s="762">
        <v>0</v>
      </c>
      <c r="L6841" s="762">
        <v>12</v>
      </c>
      <c r="M6841" s="763">
        <v>123213.60000000002</v>
      </c>
      <c r="N6841" s="762">
        <v>0</v>
      </c>
      <c r="O6841" s="762">
        <v>6</v>
      </c>
      <c r="P6841" s="763">
        <v>61200.600000000006</v>
      </c>
      <c r="Q6841" s="762">
        <v>0</v>
      </c>
      <c r="R6841" s="762">
        <v>12</v>
      </c>
    </row>
    <row r="6842" spans="1:18" s="28" customFormat="1" ht="48" x14ac:dyDescent="0.2">
      <c r="A6842" s="748" t="s">
        <v>16441</v>
      </c>
      <c r="B6842" s="748" t="s">
        <v>515</v>
      </c>
      <c r="C6842" s="748" t="s">
        <v>16442</v>
      </c>
      <c r="D6842" s="749" t="s">
        <v>16443</v>
      </c>
      <c r="E6842" s="750">
        <v>2000</v>
      </c>
      <c r="F6842" s="748" t="s">
        <v>18452</v>
      </c>
      <c r="G6842" s="749" t="s">
        <v>18453</v>
      </c>
      <c r="H6842" s="754" t="s">
        <v>16521</v>
      </c>
      <c r="I6842" s="753" t="s">
        <v>16447</v>
      </c>
      <c r="J6842" s="752" t="s">
        <v>16448</v>
      </c>
      <c r="K6842" s="762">
        <v>0</v>
      </c>
      <c r="L6842" s="762">
        <v>12</v>
      </c>
      <c r="M6842" s="763">
        <v>26378.66</v>
      </c>
      <c r="N6842" s="762">
        <v>0</v>
      </c>
      <c r="O6842" s="762">
        <v>6</v>
      </c>
      <c r="P6842" s="763">
        <v>12777.33</v>
      </c>
      <c r="Q6842" s="762">
        <v>0</v>
      </c>
      <c r="R6842" s="762">
        <v>12</v>
      </c>
    </row>
    <row r="6843" spans="1:18" s="28" customFormat="1" ht="24" x14ac:dyDescent="0.2">
      <c r="A6843" s="748" t="s">
        <v>16441</v>
      </c>
      <c r="B6843" s="748" t="s">
        <v>515</v>
      </c>
      <c r="C6843" s="748" t="s">
        <v>16442</v>
      </c>
      <c r="D6843" s="749" t="s">
        <v>16443</v>
      </c>
      <c r="E6843" s="750">
        <v>2000</v>
      </c>
      <c r="F6843" s="748" t="s">
        <v>18454</v>
      </c>
      <c r="G6843" s="749" t="s">
        <v>18455</v>
      </c>
      <c r="H6843" s="749" t="s">
        <v>16451</v>
      </c>
      <c r="I6843" s="751" t="s">
        <v>520</v>
      </c>
      <c r="J6843" s="752" t="s">
        <v>686</v>
      </c>
      <c r="K6843" s="762">
        <v>0</v>
      </c>
      <c r="L6843" s="762">
        <v>12</v>
      </c>
      <c r="M6843" s="763">
        <v>26524</v>
      </c>
      <c r="N6843" s="762">
        <v>0</v>
      </c>
      <c r="O6843" s="762">
        <v>6</v>
      </c>
      <c r="P6843" s="763">
        <v>13065.14</v>
      </c>
      <c r="Q6843" s="762">
        <v>0</v>
      </c>
      <c r="R6843" s="762">
        <v>12</v>
      </c>
    </row>
    <row r="6844" spans="1:18" s="28" customFormat="1" ht="36" x14ac:dyDescent="0.2">
      <c r="A6844" s="748" t="s">
        <v>16441</v>
      </c>
      <c r="B6844" s="748" t="s">
        <v>515</v>
      </c>
      <c r="C6844" s="748" t="s">
        <v>16442</v>
      </c>
      <c r="D6844" s="749" t="s">
        <v>18456</v>
      </c>
      <c r="E6844" s="750">
        <v>3500</v>
      </c>
      <c r="F6844" s="748" t="s">
        <v>18457</v>
      </c>
      <c r="G6844" s="749" t="s">
        <v>18458</v>
      </c>
      <c r="H6844" s="749" t="s">
        <v>571</v>
      </c>
      <c r="I6844" s="751" t="s">
        <v>16447</v>
      </c>
      <c r="J6844" s="752" t="s">
        <v>16447</v>
      </c>
      <c r="K6844" s="762">
        <v>0</v>
      </c>
      <c r="L6844" s="762">
        <v>12</v>
      </c>
      <c r="M6844" s="763">
        <v>45213.600000000006</v>
      </c>
      <c r="N6844" s="762">
        <v>0</v>
      </c>
      <c r="O6844" s="762">
        <v>6</v>
      </c>
      <c r="P6844" s="763">
        <v>22200.6</v>
      </c>
      <c r="Q6844" s="762">
        <v>0</v>
      </c>
      <c r="R6844" s="762">
        <v>12</v>
      </c>
    </row>
    <row r="6845" spans="1:18" s="28" customFormat="1" ht="24" x14ac:dyDescent="0.2">
      <c r="A6845" s="748" t="s">
        <v>16441</v>
      </c>
      <c r="B6845" s="748" t="s">
        <v>515</v>
      </c>
      <c r="C6845" s="748" t="s">
        <v>16442</v>
      </c>
      <c r="D6845" s="749" t="s">
        <v>16443</v>
      </c>
      <c r="E6845" s="750">
        <v>2000</v>
      </c>
      <c r="F6845" s="748" t="s">
        <v>18459</v>
      </c>
      <c r="G6845" s="749" t="s">
        <v>18460</v>
      </c>
      <c r="H6845" s="749" t="s">
        <v>18461</v>
      </c>
      <c r="I6845" s="753" t="s">
        <v>16905</v>
      </c>
      <c r="J6845" s="752" t="s">
        <v>528</v>
      </c>
      <c r="K6845" s="762">
        <v>0</v>
      </c>
      <c r="L6845" s="762">
        <v>12</v>
      </c>
      <c r="M6845" s="763">
        <v>26760</v>
      </c>
      <c r="N6845" s="762">
        <v>0</v>
      </c>
      <c r="O6845" s="762">
        <v>6</v>
      </c>
      <c r="P6845" s="763">
        <v>13007.33</v>
      </c>
      <c r="Q6845" s="762">
        <v>0</v>
      </c>
      <c r="R6845" s="762">
        <v>12</v>
      </c>
    </row>
    <row r="6846" spans="1:18" s="28" customFormat="1" ht="36" x14ac:dyDescent="0.2">
      <c r="A6846" s="748" t="s">
        <v>16441</v>
      </c>
      <c r="B6846" s="748" t="s">
        <v>515</v>
      </c>
      <c r="C6846" s="748" t="s">
        <v>16442</v>
      </c>
      <c r="D6846" s="749" t="s">
        <v>16443</v>
      </c>
      <c r="E6846" s="750">
        <v>2000</v>
      </c>
      <c r="F6846" s="748" t="s">
        <v>18462</v>
      </c>
      <c r="G6846" s="749" t="s">
        <v>18463</v>
      </c>
      <c r="H6846" s="754" t="s">
        <v>16462</v>
      </c>
      <c r="I6846" s="753" t="s">
        <v>16447</v>
      </c>
      <c r="J6846" s="752" t="s">
        <v>16447</v>
      </c>
      <c r="K6846" s="762">
        <v>0</v>
      </c>
      <c r="L6846" s="762">
        <v>12</v>
      </c>
      <c r="M6846" s="763">
        <v>26760</v>
      </c>
      <c r="N6846" s="762">
        <v>0</v>
      </c>
      <c r="O6846" s="762">
        <v>6</v>
      </c>
      <c r="P6846" s="763">
        <v>13080</v>
      </c>
      <c r="Q6846" s="762">
        <v>0</v>
      </c>
      <c r="R6846" s="762">
        <v>12</v>
      </c>
    </row>
    <row r="6847" spans="1:18" s="28" customFormat="1" ht="24" x14ac:dyDescent="0.2">
      <c r="A6847" s="748" t="s">
        <v>16441</v>
      </c>
      <c r="B6847" s="748" t="s">
        <v>515</v>
      </c>
      <c r="C6847" s="748" t="s">
        <v>16442</v>
      </c>
      <c r="D6847" s="749" t="s">
        <v>16472</v>
      </c>
      <c r="E6847" s="750">
        <v>1500</v>
      </c>
      <c r="F6847" s="748" t="s">
        <v>18464</v>
      </c>
      <c r="G6847" s="749" t="s">
        <v>18465</v>
      </c>
      <c r="H6847" s="754" t="s">
        <v>571</v>
      </c>
      <c r="I6847" s="753" t="s">
        <v>16447</v>
      </c>
      <c r="J6847" s="752" t="s">
        <v>16447</v>
      </c>
      <c r="K6847" s="762">
        <v>0</v>
      </c>
      <c r="L6847" s="762">
        <v>12</v>
      </c>
      <c r="M6847" s="763">
        <v>20056.5</v>
      </c>
      <c r="N6847" s="762">
        <v>0</v>
      </c>
      <c r="O6847" s="762">
        <v>6</v>
      </c>
      <c r="P6847" s="763">
        <v>9587.5</v>
      </c>
      <c r="Q6847" s="762">
        <v>0</v>
      </c>
      <c r="R6847" s="762">
        <v>0</v>
      </c>
    </row>
    <row r="6848" spans="1:18" s="28" customFormat="1" ht="36" x14ac:dyDescent="0.2">
      <c r="A6848" s="748" t="s">
        <v>16441</v>
      </c>
      <c r="B6848" s="748" t="s">
        <v>515</v>
      </c>
      <c r="C6848" s="748" t="s">
        <v>16442</v>
      </c>
      <c r="D6848" s="749" t="s">
        <v>16888</v>
      </c>
      <c r="E6848" s="750">
        <v>4000</v>
      </c>
      <c r="F6848" s="748" t="s">
        <v>18466</v>
      </c>
      <c r="G6848" s="749" t="s">
        <v>18467</v>
      </c>
      <c r="H6848" s="749" t="s">
        <v>17985</v>
      </c>
      <c r="I6848" s="751" t="s">
        <v>520</v>
      </c>
      <c r="J6848" s="752" t="s">
        <v>686</v>
      </c>
      <c r="K6848" s="762">
        <v>0</v>
      </c>
      <c r="L6848" s="762">
        <v>12</v>
      </c>
      <c r="M6848" s="763">
        <v>51213.600000000013</v>
      </c>
      <c r="N6848" s="762">
        <v>0</v>
      </c>
      <c r="O6848" s="762">
        <v>6</v>
      </c>
      <c r="P6848" s="763">
        <v>25200.6</v>
      </c>
      <c r="Q6848" s="762">
        <v>0</v>
      </c>
      <c r="R6848" s="762">
        <v>12</v>
      </c>
    </row>
    <row r="6849" spans="1:18" s="28" customFormat="1" ht="24" x14ac:dyDescent="0.2">
      <c r="A6849" s="748" t="s">
        <v>16441</v>
      </c>
      <c r="B6849" s="748" t="s">
        <v>515</v>
      </c>
      <c r="C6849" s="748" t="s">
        <v>16442</v>
      </c>
      <c r="D6849" s="749" t="s">
        <v>1081</v>
      </c>
      <c r="E6849" s="750">
        <v>3000</v>
      </c>
      <c r="F6849" s="748" t="s">
        <v>18468</v>
      </c>
      <c r="G6849" s="749" t="s">
        <v>18469</v>
      </c>
      <c r="H6849" s="749" t="s">
        <v>571</v>
      </c>
      <c r="I6849" s="751" t="s">
        <v>16447</v>
      </c>
      <c r="J6849" s="752" t="s">
        <v>16447</v>
      </c>
      <c r="K6849" s="762">
        <v>0</v>
      </c>
      <c r="L6849" s="762">
        <v>12</v>
      </c>
      <c r="M6849" s="763">
        <v>39213.600000000006</v>
      </c>
      <c r="N6849" s="762">
        <v>0</v>
      </c>
      <c r="O6849" s="762">
        <v>6</v>
      </c>
      <c r="P6849" s="763">
        <v>19200.599999999999</v>
      </c>
      <c r="Q6849" s="762">
        <v>0</v>
      </c>
      <c r="R6849" s="762">
        <v>12</v>
      </c>
    </row>
    <row r="6850" spans="1:18" s="28" customFormat="1" ht="36" x14ac:dyDescent="0.2">
      <c r="A6850" s="748" t="s">
        <v>16441</v>
      </c>
      <c r="B6850" s="748" t="s">
        <v>515</v>
      </c>
      <c r="C6850" s="748" t="s">
        <v>16442</v>
      </c>
      <c r="D6850" s="749" t="s">
        <v>18470</v>
      </c>
      <c r="E6850" s="750">
        <v>6500</v>
      </c>
      <c r="F6850" s="748" t="s">
        <v>18471</v>
      </c>
      <c r="G6850" s="749" t="s">
        <v>18472</v>
      </c>
      <c r="H6850" s="749" t="s">
        <v>16887</v>
      </c>
      <c r="I6850" s="753" t="s">
        <v>520</v>
      </c>
      <c r="J6850" s="752" t="s">
        <v>528</v>
      </c>
      <c r="K6850" s="762">
        <v>0</v>
      </c>
      <c r="L6850" s="762">
        <v>12</v>
      </c>
      <c r="M6850" s="763">
        <v>81213.60000000002</v>
      </c>
      <c r="N6850" s="762">
        <v>0</v>
      </c>
      <c r="O6850" s="762">
        <v>6</v>
      </c>
      <c r="P6850" s="763">
        <v>40200.600000000006</v>
      </c>
      <c r="Q6850" s="762">
        <v>0</v>
      </c>
      <c r="R6850" s="762">
        <v>12</v>
      </c>
    </row>
    <row r="6851" spans="1:18" s="28" customFormat="1" ht="48" x14ac:dyDescent="0.2">
      <c r="A6851" s="748" t="s">
        <v>16441</v>
      </c>
      <c r="B6851" s="748" t="s">
        <v>515</v>
      </c>
      <c r="C6851" s="748" t="s">
        <v>16442</v>
      </c>
      <c r="D6851" s="749" t="s">
        <v>18473</v>
      </c>
      <c r="E6851" s="750">
        <v>7000</v>
      </c>
      <c r="F6851" s="748" t="s">
        <v>18474</v>
      </c>
      <c r="G6851" s="749" t="s">
        <v>18475</v>
      </c>
      <c r="H6851" s="749" t="s">
        <v>18476</v>
      </c>
      <c r="I6851" s="753" t="s">
        <v>16905</v>
      </c>
      <c r="J6851" s="752" t="s">
        <v>528</v>
      </c>
      <c r="K6851" s="762">
        <v>0</v>
      </c>
      <c r="L6851" s="762">
        <v>12</v>
      </c>
      <c r="M6851" s="763">
        <v>87213.60000000002</v>
      </c>
      <c r="N6851" s="762">
        <v>0</v>
      </c>
      <c r="O6851" s="762">
        <v>6</v>
      </c>
      <c r="P6851" s="763">
        <v>43200.600000000006</v>
      </c>
      <c r="Q6851" s="762">
        <v>0</v>
      </c>
      <c r="R6851" s="762">
        <v>12</v>
      </c>
    </row>
    <row r="6852" spans="1:18" s="28" customFormat="1" ht="36" x14ac:dyDescent="0.2">
      <c r="A6852" s="748" t="s">
        <v>16441</v>
      </c>
      <c r="B6852" s="748" t="s">
        <v>515</v>
      </c>
      <c r="C6852" s="748" t="s">
        <v>16442</v>
      </c>
      <c r="D6852" s="749" t="s">
        <v>16443</v>
      </c>
      <c r="E6852" s="750">
        <v>2000</v>
      </c>
      <c r="F6852" s="748" t="s">
        <v>18477</v>
      </c>
      <c r="G6852" s="749" t="s">
        <v>18478</v>
      </c>
      <c r="H6852" s="749" t="s">
        <v>16462</v>
      </c>
      <c r="I6852" s="751" t="s">
        <v>16447</v>
      </c>
      <c r="J6852" s="752" t="s">
        <v>16447</v>
      </c>
      <c r="K6852" s="762">
        <v>0</v>
      </c>
      <c r="L6852" s="762">
        <v>2</v>
      </c>
      <c r="M6852" s="763">
        <v>4390.47</v>
      </c>
      <c r="N6852" s="762">
        <v>0</v>
      </c>
      <c r="O6852" s="762">
        <v>0</v>
      </c>
      <c r="P6852" s="763">
        <v>0</v>
      </c>
      <c r="Q6852" s="762">
        <v>0</v>
      </c>
      <c r="R6852" s="762">
        <v>12</v>
      </c>
    </row>
    <row r="6853" spans="1:18" s="28" customFormat="1" ht="36" x14ac:dyDescent="0.2">
      <c r="A6853" s="748" t="s">
        <v>16441</v>
      </c>
      <c r="B6853" s="748" t="s">
        <v>515</v>
      </c>
      <c r="C6853" s="748" t="s">
        <v>16442</v>
      </c>
      <c r="D6853" s="749" t="s">
        <v>16443</v>
      </c>
      <c r="E6853" s="750">
        <v>2000</v>
      </c>
      <c r="F6853" s="748" t="s">
        <v>18479</v>
      </c>
      <c r="G6853" s="749" t="s">
        <v>18480</v>
      </c>
      <c r="H6853" s="749" t="s">
        <v>16462</v>
      </c>
      <c r="I6853" s="751" t="s">
        <v>16475</v>
      </c>
      <c r="J6853" s="752" t="s">
        <v>16475</v>
      </c>
      <c r="K6853" s="762">
        <v>1</v>
      </c>
      <c r="L6853" s="762">
        <v>2</v>
      </c>
      <c r="M6853" s="763">
        <v>4235.33</v>
      </c>
      <c r="N6853" s="762">
        <v>1</v>
      </c>
      <c r="O6853" s="762">
        <v>0</v>
      </c>
      <c r="P6853" s="763">
        <v>0</v>
      </c>
      <c r="Q6853" s="762">
        <v>3</v>
      </c>
      <c r="R6853" s="762">
        <v>12</v>
      </c>
    </row>
    <row r="6854" spans="1:18" s="28" customFormat="1" ht="24" x14ac:dyDescent="0.2">
      <c r="A6854" s="748" t="s">
        <v>16441</v>
      </c>
      <c r="B6854" s="748" t="s">
        <v>515</v>
      </c>
      <c r="C6854" s="748" t="s">
        <v>16442</v>
      </c>
      <c r="D6854" s="749" t="s">
        <v>18481</v>
      </c>
      <c r="E6854" s="750">
        <v>12000</v>
      </c>
      <c r="F6854" s="748" t="s">
        <v>18482</v>
      </c>
      <c r="G6854" s="749" t="s">
        <v>18483</v>
      </c>
      <c r="H6854" s="749" t="s">
        <v>16466</v>
      </c>
      <c r="I6854" s="753" t="s">
        <v>520</v>
      </c>
      <c r="J6854" s="752" t="s">
        <v>528</v>
      </c>
      <c r="K6854" s="762">
        <v>0</v>
      </c>
      <c r="L6854" s="762">
        <v>12</v>
      </c>
      <c r="M6854" s="763">
        <v>147213.6</v>
      </c>
      <c r="N6854" s="762">
        <v>0</v>
      </c>
      <c r="O6854" s="762">
        <v>6</v>
      </c>
      <c r="P6854" s="763">
        <v>73200.600000000006</v>
      </c>
      <c r="Q6854" s="762">
        <v>0</v>
      </c>
      <c r="R6854" s="762">
        <v>12</v>
      </c>
    </row>
    <row r="6855" spans="1:18" s="28" customFormat="1" ht="24" x14ac:dyDescent="0.2">
      <c r="A6855" s="748" t="s">
        <v>16441</v>
      </c>
      <c r="B6855" s="748" t="s">
        <v>515</v>
      </c>
      <c r="C6855" s="748" t="s">
        <v>16442</v>
      </c>
      <c r="D6855" s="749" t="s">
        <v>16443</v>
      </c>
      <c r="E6855" s="750">
        <v>2000</v>
      </c>
      <c r="F6855" s="748" t="s">
        <v>18484</v>
      </c>
      <c r="G6855" s="749" t="s">
        <v>18485</v>
      </c>
      <c r="H6855" s="754" t="s">
        <v>18486</v>
      </c>
      <c r="I6855" s="753" t="s">
        <v>520</v>
      </c>
      <c r="J6855" s="752" t="s">
        <v>686</v>
      </c>
      <c r="K6855" s="762">
        <v>1</v>
      </c>
      <c r="L6855" s="762">
        <v>2</v>
      </c>
      <c r="M6855" s="763">
        <v>4308</v>
      </c>
      <c r="N6855" s="762">
        <v>0</v>
      </c>
      <c r="O6855" s="762">
        <v>0</v>
      </c>
      <c r="P6855" s="763">
        <v>0</v>
      </c>
      <c r="Q6855" s="762">
        <v>0</v>
      </c>
      <c r="R6855" s="762">
        <v>12</v>
      </c>
    </row>
    <row r="6856" spans="1:18" s="28" customFormat="1" ht="36" x14ac:dyDescent="0.2">
      <c r="A6856" s="748" t="s">
        <v>16441</v>
      </c>
      <c r="B6856" s="748" t="s">
        <v>515</v>
      </c>
      <c r="C6856" s="748" t="s">
        <v>16442</v>
      </c>
      <c r="D6856" s="749" t="s">
        <v>18487</v>
      </c>
      <c r="E6856" s="750">
        <v>8000</v>
      </c>
      <c r="F6856" s="748" t="s">
        <v>18488</v>
      </c>
      <c r="G6856" s="749" t="s">
        <v>18489</v>
      </c>
      <c r="H6856" s="754" t="s">
        <v>4184</v>
      </c>
      <c r="I6856" s="753" t="s">
        <v>520</v>
      </c>
      <c r="J6856" s="752" t="s">
        <v>528</v>
      </c>
      <c r="K6856" s="762">
        <v>0</v>
      </c>
      <c r="L6856" s="762">
        <v>12</v>
      </c>
      <c r="M6856" s="763">
        <v>99313.60000000002</v>
      </c>
      <c r="N6856" s="762">
        <v>0</v>
      </c>
      <c r="O6856" s="762">
        <v>6</v>
      </c>
      <c r="P6856" s="763">
        <v>49200.600000000006</v>
      </c>
      <c r="Q6856" s="762">
        <v>0</v>
      </c>
      <c r="R6856" s="762">
        <v>12</v>
      </c>
    </row>
    <row r="6857" spans="1:18" s="28" customFormat="1" ht="24" x14ac:dyDescent="0.2">
      <c r="A6857" s="748" t="s">
        <v>16441</v>
      </c>
      <c r="B6857" s="748" t="s">
        <v>515</v>
      </c>
      <c r="C6857" s="748" t="s">
        <v>16442</v>
      </c>
      <c r="D6857" s="749" t="s">
        <v>16443</v>
      </c>
      <c r="E6857" s="750">
        <v>2000</v>
      </c>
      <c r="F6857" s="748" t="s">
        <v>18490</v>
      </c>
      <c r="G6857" s="749" t="s">
        <v>18491</v>
      </c>
      <c r="H6857" s="749" t="s">
        <v>16451</v>
      </c>
      <c r="I6857" s="751" t="s">
        <v>520</v>
      </c>
      <c r="J6857" s="752" t="s">
        <v>686</v>
      </c>
      <c r="K6857" s="762">
        <v>0</v>
      </c>
      <c r="L6857" s="762">
        <v>12</v>
      </c>
      <c r="M6857" s="763">
        <v>26687.33</v>
      </c>
      <c r="N6857" s="762">
        <v>0</v>
      </c>
      <c r="O6857" s="762">
        <v>6</v>
      </c>
      <c r="P6857" s="763">
        <v>12934.66</v>
      </c>
      <c r="Q6857" s="762">
        <v>0</v>
      </c>
      <c r="R6857" s="762">
        <v>12</v>
      </c>
    </row>
    <row r="6858" spans="1:18" s="28" customFormat="1" ht="36" x14ac:dyDescent="0.2">
      <c r="A6858" s="748" t="s">
        <v>16441</v>
      </c>
      <c r="B6858" s="748" t="s">
        <v>515</v>
      </c>
      <c r="C6858" s="748" t="s">
        <v>16442</v>
      </c>
      <c r="D6858" s="749" t="s">
        <v>18492</v>
      </c>
      <c r="E6858" s="750">
        <v>2800</v>
      </c>
      <c r="F6858" s="748" t="s">
        <v>18493</v>
      </c>
      <c r="G6858" s="749" t="s">
        <v>18494</v>
      </c>
      <c r="H6858" s="749" t="s">
        <v>3924</v>
      </c>
      <c r="I6858" s="751" t="s">
        <v>16447</v>
      </c>
      <c r="J6858" s="752" t="s">
        <v>16448</v>
      </c>
      <c r="K6858" s="762">
        <v>0</v>
      </c>
      <c r="L6858" s="762">
        <v>12</v>
      </c>
      <c r="M6858" s="763">
        <v>36720.269999999997</v>
      </c>
      <c r="N6858" s="762">
        <v>0</v>
      </c>
      <c r="O6858" s="762">
        <v>6</v>
      </c>
      <c r="P6858" s="763">
        <v>18000.599999999999</v>
      </c>
      <c r="Q6858" s="762">
        <v>0</v>
      </c>
      <c r="R6858" s="762">
        <v>12</v>
      </c>
    </row>
    <row r="6859" spans="1:18" s="28" customFormat="1" ht="36" x14ac:dyDescent="0.2">
      <c r="A6859" s="748" t="s">
        <v>16441</v>
      </c>
      <c r="B6859" s="748" t="s">
        <v>515</v>
      </c>
      <c r="C6859" s="748" t="s">
        <v>16442</v>
      </c>
      <c r="D6859" s="749" t="s">
        <v>16443</v>
      </c>
      <c r="E6859" s="750">
        <v>2000</v>
      </c>
      <c r="F6859" s="748" t="s">
        <v>18495</v>
      </c>
      <c r="G6859" s="749" t="s">
        <v>18496</v>
      </c>
      <c r="H6859" s="749" t="s">
        <v>17479</v>
      </c>
      <c r="I6859" s="753" t="s">
        <v>16447</v>
      </c>
      <c r="J6859" s="752" t="s">
        <v>16448</v>
      </c>
      <c r="K6859" s="762">
        <v>0</v>
      </c>
      <c r="L6859" s="762">
        <v>12</v>
      </c>
      <c r="M6859" s="763">
        <v>26451.33</v>
      </c>
      <c r="N6859" s="762">
        <v>0</v>
      </c>
      <c r="O6859" s="762">
        <v>6</v>
      </c>
      <c r="P6859" s="763">
        <v>12928.67</v>
      </c>
      <c r="Q6859" s="762">
        <v>0</v>
      </c>
      <c r="R6859" s="762">
        <v>0</v>
      </c>
    </row>
    <row r="6860" spans="1:18" s="28" customFormat="1" ht="24" x14ac:dyDescent="0.2">
      <c r="A6860" s="748" t="s">
        <v>16441</v>
      </c>
      <c r="B6860" s="748" t="s">
        <v>515</v>
      </c>
      <c r="C6860" s="748" t="s">
        <v>16442</v>
      </c>
      <c r="D6860" s="749" t="s">
        <v>18497</v>
      </c>
      <c r="E6860" s="750">
        <v>14000</v>
      </c>
      <c r="F6860" s="748" t="s">
        <v>18498</v>
      </c>
      <c r="G6860" s="749" t="s">
        <v>18499</v>
      </c>
      <c r="H6860" s="754" t="s">
        <v>16516</v>
      </c>
      <c r="I6860" s="753" t="s">
        <v>520</v>
      </c>
      <c r="J6860" s="752" t="s">
        <v>686</v>
      </c>
      <c r="K6860" s="762">
        <v>0</v>
      </c>
      <c r="L6860" s="762">
        <v>5</v>
      </c>
      <c r="M6860" s="763">
        <v>71089</v>
      </c>
      <c r="N6860" s="762">
        <v>0</v>
      </c>
      <c r="O6860" s="762">
        <v>0</v>
      </c>
      <c r="P6860" s="763">
        <v>0</v>
      </c>
      <c r="Q6860" s="762">
        <v>0</v>
      </c>
      <c r="R6860" s="762">
        <v>12</v>
      </c>
    </row>
    <row r="6861" spans="1:18" s="28" customFormat="1" ht="24" x14ac:dyDescent="0.2">
      <c r="A6861" s="748" t="s">
        <v>16441</v>
      </c>
      <c r="B6861" s="748" t="s">
        <v>515</v>
      </c>
      <c r="C6861" s="748" t="s">
        <v>16442</v>
      </c>
      <c r="D6861" s="749" t="s">
        <v>16781</v>
      </c>
      <c r="E6861" s="750">
        <v>3500</v>
      </c>
      <c r="F6861" s="748" t="s">
        <v>18500</v>
      </c>
      <c r="G6861" s="749" t="s">
        <v>18501</v>
      </c>
      <c r="H6861" s="749" t="s">
        <v>571</v>
      </c>
      <c r="I6861" s="751" t="s">
        <v>16447</v>
      </c>
      <c r="J6861" s="752" t="s">
        <v>16447</v>
      </c>
      <c r="K6861" s="762">
        <v>0</v>
      </c>
      <c r="L6861" s="762">
        <v>12</v>
      </c>
      <c r="M6861" s="763">
        <v>45213.600000000006</v>
      </c>
      <c r="N6861" s="762">
        <v>0</v>
      </c>
      <c r="O6861" s="762">
        <v>6</v>
      </c>
      <c r="P6861" s="763">
        <v>22200.6</v>
      </c>
      <c r="Q6861" s="762">
        <v>0</v>
      </c>
      <c r="R6861" s="762">
        <v>12</v>
      </c>
    </row>
    <row r="6862" spans="1:18" s="28" customFormat="1" ht="24" x14ac:dyDescent="0.2">
      <c r="A6862" s="748" t="s">
        <v>16441</v>
      </c>
      <c r="B6862" s="748" t="s">
        <v>515</v>
      </c>
      <c r="C6862" s="748" t="s">
        <v>16442</v>
      </c>
      <c r="D6862" s="749" t="s">
        <v>3588</v>
      </c>
      <c r="E6862" s="750">
        <v>3500</v>
      </c>
      <c r="F6862" s="748" t="s">
        <v>18502</v>
      </c>
      <c r="G6862" s="749" t="s">
        <v>18503</v>
      </c>
      <c r="H6862" s="749" t="s">
        <v>3924</v>
      </c>
      <c r="I6862" s="751" t="s">
        <v>16447</v>
      </c>
      <c r="J6862" s="752" t="s">
        <v>16448</v>
      </c>
      <c r="K6862" s="762">
        <v>0</v>
      </c>
      <c r="L6862" s="762">
        <v>12</v>
      </c>
      <c r="M6862" s="763">
        <v>45213.600000000006</v>
      </c>
      <c r="N6862" s="762">
        <v>0</v>
      </c>
      <c r="O6862" s="762">
        <v>6</v>
      </c>
      <c r="P6862" s="763">
        <v>22200.66</v>
      </c>
      <c r="Q6862" s="762">
        <v>0</v>
      </c>
      <c r="R6862" s="762">
        <v>12</v>
      </c>
    </row>
    <row r="6863" spans="1:18" s="28" customFormat="1" ht="36" x14ac:dyDescent="0.2">
      <c r="A6863" s="748" t="s">
        <v>16441</v>
      </c>
      <c r="B6863" s="748" t="s">
        <v>515</v>
      </c>
      <c r="C6863" s="748" t="s">
        <v>16442</v>
      </c>
      <c r="D6863" s="749" t="s">
        <v>16443</v>
      </c>
      <c r="E6863" s="750">
        <v>2000</v>
      </c>
      <c r="F6863" s="748" t="s">
        <v>18504</v>
      </c>
      <c r="G6863" s="749" t="s">
        <v>18505</v>
      </c>
      <c r="H6863" s="749" t="s">
        <v>16462</v>
      </c>
      <c r="I6863" s="753" t="s">
        <v>16447</v>
      </c>
      <c r="J6863" s="752" t="s">
        <v>16447</v>
      </c>
      <c r="K6863" s="762">
        <v>0</v>
      </c>
      <c r="L6863" s="762">
        <v>5</v>
      </c>
      <c r="M6863" s="763">
        <v>9003.7000000000007</v>
      </c>
      <c r="N6863" s="762">
        <v>0</v>
      </c>
      <c r="O6863" s="762">
        <v>0</v>
      </c>
      <c r="P6863" s="763">
        <v>0</v>
      </c>
      <c r="Q6863" s="762">
        <v>0</v>
      </c>
      <c r="R6863" s="762">
        <v>12</v>
      </c>
    </row>
    <row r="6864" spans="1:18" s="28" customFormat="1" ht="24" x14ac:dyDescent="0.2">
      <c r="A6864" s="748" t="s">
        <v>16441</v>
      </c>
      <c r="B6864" s="748" t="s">
        <v>515</v>
      </c>
      <c r="C6864" s="748" t="s">
        <v>16442</v>
      </c>
      <c r="D6864" s="749" t="s">
        <v>16443</v>
      </c>
      <c r="E6864" s="750">
        <v>2000</v>
      </c>
      <c r="F6864" s="748" t="s">
        <v>18506</v>
      </c>
      <c r="G6864" s="749" t="s">
        <v>18507</v>
      </c>
      <c r="H6864" s="754" t="s">
        <v>16459</v>
      </c>
      <c r="I6864" s="753" t="s">
        <v>520</v>
      </c>
      <c r="J6864" s="752" t="s">
        <v>686</v>
      </c>
      <c r="K6864" s="762">
        <v>0</v>
      </c>
      <c r="L6864" s="762">
        <v>12</v>
      </c>
      <c r="M6864" s="763">
        <v>26760</v>
      </c>
      <c r="N6864" s="762">
        <v>0</v>
      </c>
      <c r="O6864" s="762">
        <v>6</v>
      </c>
      <c r="P6864" s="763">
        <v>13080</v>
      </c>
      <c r="Q6864" s="762">
        <v>0</v>
      </c>
      <c r="R6864" s="762">
        <v>12</v>
      </c>
    </row>
    <row r="6865" spans="1:18" s="28" customFormat="1" ht="24" x14ac:dyDescent="0.2">
      <c r="A6865" s="748" t="s">
        <v>16441</v>
      </c>
      <c r="B6865" s="748" t="s">
        <v>515</v>
      </c>
      <c r="C6865" s="748" t="s">
        <v>16442</v>
      </c>
      <c r="D6865" s="749" t="s">
        <v>2493</v>
      </c>
      <c r="E6865" s="750">
        <v>7000</v>
      </c>
      <c r="F6865" s="748" t="s">
        <v>18508</v>
      </c>
      <c r="G6865" s="749" t="s">
        <v>18509</v>
      </c>
      <c r="H6865" s="754" t="s">
        <v>16516</v>
      </c>
      <c r="I6865" s="753" t="s">
        <v>520</v>
      </c>
      <c r="J6865" s="752" t="s">
        <v>528</v>
      </c>
      <c r="K6865" s="762">
        <v>0</v>
      </c>
      <c r="L6865" s="762">
        <v>12</v>
      </c>
      <c r="M6865" s="763">
        <v>87213.60000000002</v>
      </c>
      <c r="N6865" s="762">
        <v>0</v>
      </c>
      <c r="O6865" s="762">
        <v>6</v>
      </c>
      <c r="P6865" s="763">
        <v>43200.600000000006</v>
      </c>
      <c r="Q6865" s="762">
        <v>0</v>
      </c>
      <c r="R6865" s="762">
        <v>12</v>
      </c>
    </row>
    <row r="6866" spans="1:18" s="28" customFormat="1" ht="36" x14ac:dyDescent="0.2">
      <c r="A6866" s="748" t="s">
        <v>16441</v>
      </c>
      <c r="B6866" s="748" t="s">
        <v>515</v>
      </c>
      <c r="C6866" s="748" t="s">
        <v>16442</v>
      </c>
      <c r="D6866" s="749" t="s">
        <v>16472</v>
      </c>
      <c r="E6866" s="750">
        <v>1500</v>
      </c>
      <c r="F6866" s="748" t="s">
        <v>18510</v>
      </c>
      <c r="G6866" s="749" t="s">
        <v>18511</v>
      </c>
      <c r="H6866" s="749" t="s">
        <v>16462</v>
      </c>
      <c r="I6866" s="751" t="s">
        <v>16447</v>
      </c>
      <c r="J6866" s="752" t="s">
        <v>16447</v>
      </c>
      <c r="K6866" s="762">
        <v>0</v>
      </c>
      <c r="L6866" s="762">
        <v>12</v>
      </c>
      <c r="M6866" s="763">
        <v>20220</v>
      </c>
      <c r="N6866" s="762">
        <v>0</v>
      </c>
      <c r="O6866" s="762">
        <v>6</v>
      </c>
      <c r="P6866" s="763">
        <v>9810</v>
      </c>
      <c r="Q6866" s="762">
        <v>0</v>
      </c>
      <c r="R6866" s="762">
        <v>12</v>
      </c>
    </row>
    <row r="6867" spans="1:18" s="28" customFormat="1" ht="36" x14ac:dyDescent="0.2">
      <c r="A6867" s="748" t="s">
        <v>16441</v>
      </c>
      <c r="B6867" s="748" t="s">
        <v>515</v>
      </c>
      <c r="C6867" s="748" t="s">
        <v>16442</v>
      </c>
      <c r="D6867" s="749" t="s">
        <v>16443</v>
      </c>
      <c r="E6867" s="750">
        <v>2000</v>
      </c>
      <c r="F6867" s="748" t="s">
        <v>18512</v>
      </c>
      <c r="G6867" s="749" t="s">
        <v>18513</v>
      </c>
      <c r="H6867" s="749" t="s">
        <v>2604</v>
      </c>
      <c r="I6867" s="751" t="s">
        <v>16447</v>
      </c>
      <c r="J6867" s="752" t="s">
        <v>16448</v>
      </c>
      <c r="K6867" s="762">
        <v>0</v>
      </c>
      <c r="L6867" s="762">
        <v>12</v>
      </c>
      <c r="M6867" s="763">
        <v>26687.33</v>
      </c>
      <c r="N6867" s="762">
        <v>0</v>
      </c>
      <c r="O6867" s="762">
        <v>6</v>
      </c>
      <c r="P6867" s="763">
        <v>13080</v>
      </c>
      <c r="Q6867" s="762">
        <v>0</v>
      </c>
      <c r="R6867" s="762">
        <v>12</v>
      </c>
    </row>
    <row r="6868" spans="1:18" s="28" customFormat="1" ht="24" x14ac:dyDescent="0.2">
      <c r="A6868" s="748" t="s">
        <v>16441</v>
      </c>
      <c r="B6868" s="748" t="s">
        <v>515</v>
      </c>
      <c r="C6868" s="748" t="s">
        <v>16442</v>
      </c>
      <c r="D6868" s="749" t="s">
        <v>18514</v>
      </c>
      <c r="E6868" s="750">
        <v>1200</v>
      </c>
      <c r="F6868" s="748" t="s">
        <v>18515</v>
      </c>
      <c r="G6868" s="749" t="s">
        <v>18516</v>
      </c>
      <c r="H6868" s="749" t="s">
        <v>18517</v>
      </c>
      <c r="I6868" s="753" t="s">
        <v>16905</v>
      </c>
      <c r="J6868" s="752" t="s">
        <v>528</v>
      </c>
      <c r="K6868" s="762">
        <v>0</v>
      </c>
      <c r="L6868" s="762">
        <v>12</v>
      </c>
      <c r="M6868" s="763">
        <v>16296</v>
      </c>
      <c r="N6868" s="762">
        <v>0</v>
      </c>
      <c r="O6868" s="762">
        <v>6</v>
      </c>
      <c r="P6868" s="763">
        <v>7760.7999999999993</v>
      </c>
      <c r="Q6868" s="762">
        <v>0</v>
      </c>
      <c r="R6868" s="762">
        <v>12</v>
      </c>
    </row>
    <row r="6869" spans="1:18" s="28" customFormat="1" ht="24" x14ac:dyDescent="0.2">
      <c r="A6869" s="748" t="s">
        <v>16441</v>
      </c>
      <c r="B6869" s="748" t="s">
        <v>515</v>
      </c>
      <c r="C6869" s="748" t="s">
        <v>16442</v>
      </c>
      <c r="D6869" s="749" t="s">
        <v>16443</v>
      </c>
      <c r="E6869" s="750">
        <v>2000</v>
      </c>
      <c r="F6869" s="748" t="s">
        <v>18518</v>
      </c>
      <c r="G6869" s="749" t="s">
        <v>18519</v>
      </c>
      <c r="H6869" s="754" t="s">
        <v>571</v>
      </c>
      <c r="I6869" s="753" t="s">
        <v>16447</v>
      </c>
      <c r="J6869" s="752" t="s">
        <v>16447</v>
      </c>
      <c r="K6869" s="762">
        <v>0</v>
      </c>
      <c r="L6869" s="762">
        <v>12</v>
      </c>
      <c r="M6869" s="763">
        <v>26760</v>
      </c>
      <c r="N6869" s="762">
        <v>0</v>
      </c>
      <c r="O6869" s="762">
        <v>6</v>
      </c>
      <c r="P6869" s="763">
        <v>13080</v>
      </c>
      <c r="Q6869" s="762">
        <v>0</v>
      </c>
      <c r="R6869" s="762">
        <v>12</v>
      </c>
    </row>
    <row r="6870" spans="1:18" s="28" customFormat="1" ht="36" x14ac:dyDescent="0.2">
      <c r="A6870" s="748" t="s">
        <v>16441</v>
      </c>
      <c r="B6870" s="748" t="s">
        <v>515</v>
      </c>
      <c r="C6870" s="748" t="s">
        <v>16442</v>
      </c>
      <c r="D6870" s="749" t="s">
        <v>16775</v>
      </c>
      <c r="E6870" s="750">
        <v>3000</v>
      </c>
      <c r="F6870" s="748" t="s">
        <v>18520</v>
      </c>
      <c r="G6870" s="749" t="s">
        <v>18521</v>
      </c>
      <c r="H6870" s="749" t="s">
        <v>4184</v>
      </c>
      <c r="I6870" s="751" t="s">
        <v>520</v>
      </c>
      <c r="J6870" s="752" t="s">
        <v>528</v>
      </c>
      <c r="K6870" s="762">
        <v>0</v>
      </c>
      <c r="L6870" s="762">
        <v>12</v>
      </c>
      <c r="M6870" s="763">
        <v>39213.600000000006</v>
      </c>
      <c r="N6870" s="762">
        <v>0</v>
      </c>
      <c r="O6870" s="762">
        <v>6</v>
      </c>
      <c r="P6870" s="763">
        <v>19200.599999999999</v>
      </c>
      <c r="Q6870" s="762">
        <v>0</v>
      </c>
      <c r="R6870" s="762">
        <v>12</v>
      </c>
    </row>
    <row r="6871" spans="1:18" s="28" customFormat="1" ht="24" x14ac:dyDescent="0.2">
      <c r="A6871" s="748" t="s">
        <v>16441</v>
      </c>
      <c r="B6871" s="748" t="s">
        <v>515</v>
      </c>
      <c r="C6871" s="748" t="s">
        <v>16442</v>
      </c>
      <c r="D6871" s="749" t="s">
        <v>16443</v>
      </c>
      <c r="E6871" s="750">
        <v>2000</v>
      </c>
      <c r="F6871" s="748" t="s">
        <v>18522</v>
      </c>
      <c r="G6871" s="749" t="s">
        <v>18523</v>
      </c>
      <c r="H6871" s="749" t="s">
        <v>5166</v>
      </c>
      <c r="I6871" s="751" t="s">
        <v>16447</v>
      </c>
      <c r="J6871" s="752" t="s">
        <v>16448</v>
      </c>
      <c r="K6871" s="762">
        <v>0</v>
      </c>
      <c r="L6871" s="762">
        <v>12</v>
      </c>
      <c r="M6871" s="763">
        <v>26760</v>
      </c>
      <c r="N6871" s="762">
        <v>0</v>
      </c>
      <c r="O6871" s="762">
        <v>6</v>
      </c>
      <c r="P6871" s="763">
        <v>13080</v>
      </c>
      <c r="Q6871" s="762">
        <v>0</v>
      </c>
      <c r="R6871" s="762">
        <v>12</v>
      </c>
    </row>
    <row r="6872" spans="1:18" s="28" customFormat="1" ht="24" x14ac:dyDescent="0.2">
      <c r="A6872" s="748" t="s">
        <v>16441</v>
      </c>
      <c r="B6872" s="748" t="s">
        <v>515</v>
      </c>
      <c r="C6872" s="748" t="s">
        <v>16442</v>
      </c>
      <c r="D6872" s="749" t="s">
        <v>18524</v>
      </c>
      <c r="E6872" s="750">
        <v>10000</v>
      </c>
      <c r="F6872" s="748" t="s">
        <v>18525</v>
      </c>
      <c r="G6872" s="749" t="s">
        <v>18526</v>
      </c>
      <c r="H6872" s="749" t="s">
        <v>16459</v>
      </c>
      <c r="I6872" s="753" t="s">
        <v>520</v>
      </c>
      <c r="J6872" s="752" t="s">
        <v>686</v>
      </c>
      <c r="K6872" s="762">
        <v>0</v>
      </c>
      <c r="L6872" s="762">
        <v>12</v>
      </c>
      <c r="M6872" s="763">
        <v>123213.60000000002</v>
      </c>
      <c r="N6872" s="762">
        <v>0</v>
      </c>
      <c r="O6872" s="762">
        <v>6</v>
      </c>
      <c r="P6872" s="763">
        <v>61200.600000000006</v>
      </c>
      <c r="Q6872" s="762">
        <v>0</v>
      </c>
      <c r="R6872" s="762">
        <v>12</v>
      </c>
    </row>
    <row r="6873" spans="1:18" s="28" customFormat="1" ht="24" x14ac:dyDescent="0.2">
      <c r="A6873" s="748" t="s">
        <v>16441</v>
      </c>
      <c r="B6873" s="748" t="s">
        <v>515</v>
      </c>
      <c r="C6873" s="748" t="s">
        <v>16442</v>
      </c>
      <c r="D6873" s="749" t="s">
        <v>16443</v>
      </c>
      <c r="E6873" s="750">
        <v>2000</v>
      </c>
      <c r="F6873" s="748" t="s">
        <v>18527</v>
      </c>
      <c r="G6873" s="749" t="s">
        <v>18528</v>
      </c>
      <c r="H6873" s="754" t="s">
        <v>16451</v>
      </c>
      <c r="I6873" s="753" t="s">
        <v>520</v>
      </c>
      <c r="J6873" s="752" t="s">
        <v>686</v>
      </c>
      <c r="K6873" s="762">
        <v>0</v>
      </c>
      <c r="L6873" s="762">
        <v>12</v>
      </c>
      <c r="M6873" s="763">
        <v>26748</v>
      </c>
      <c r="N6873" s="762">
        <v>0</v>
      </c>
      <c r="O6873" s="762">
        <v>6</v>
      </c>
      <c r="P6873" s="763">
        <v>13007.33</v>
      </c>
      <c r="Q6873" s="762">
        <v>0</v>
      </c>
      <c r="R6873" s="762">
        <v>12</v>
      </c>
    </row>
    <row r="6874" spans="1:18" s="28" customFormat="1" ht="36" x14ac:dyDescent="0.2">
      <c r="A6874" s="748" t="s">
        <v>16441</v>
      </c>
      <c r="B6874" s="748" t="s">
        <v>515</v>
      </c>
      <c r="C6874" s="748" t="s">
        <v>16442</v>
      </c>
      <c r="D6874" s="749" t="s">
        <v>16443</v>
      </c>
      <c r="E6874" s="750">
        <v>2000</v>
      </c>
      <c r="F6874" s="748" t="s">
        <v>18529</v>
      </c>
      <c r="G6874" s="749" t="s">
        <v>18530</v>
      </c>
      <c r="H6874" s="754" t="s">
        <v>16462</v>
      </c>
      <c r="I6874" s="753" t="s">
        <v>16447</v>
      </c>
      <c r="J6874" s="752" t="s">
        <v>16447</v>
      </c>
      <c r="K6874" s="762">
        <v>0</v>
      </c>
      <c r="L6874" s="762">
        <v>12</v>
      </c>
      <c r="M6874" s="763">
        <v>26760</v>
      </c>
      <c r="N6874" s="762">
        <v>0</v>
      </c>
      <c r="O6874" s="762">
        <v>6</v>
      </c>
      <c r="P6874" s="763">
        <v>13007.33</v>
      </c>
      <c r="Q6874" s="762">
        <v>0</v>
      </c>
      <c r="R6874" s="762">
        <v>12</v>
      </c>
    </row>
    <row r="6875" spans="1:18" s="28" customFormat="1" ht="24" x14ac:dyDescent="0.2">
      <c r="A6875" s="748" t="s">
        <v>16441</v>
      </c>
      <c r="B6875" s="748" t="s">
        <v>515</v>
      </c>
      <c r="C6875" s="748" t="s">
        <v>16442</v>
      </c>
      <c r="D6875" s="749" t="s">
        <v>16611</v>
      </c>
      <c r="E6875" s="750">
        <v>1800</v>
      </c>
      <c r="F6875" s="748" t="s">
        <v>18531</v>
      </c>
      <c r="G6875" s="749" t="s">
        <v>18532</v>
      </c>
      <c r="H6875" s="749" t="s">
        <v>571</v>
      </c>
      <c r="I6875" s="751" t="s">
        <v>16447</v>
      </c>
      <c r="J6875" s="752" t="s">
        <v>16447</v>
      </c>
      <c r="K6875" s="762">
        <v>1</v>
      </c>
      <c r="L6875" s="762">
        <v>2</v>
      </c>
      <c r="M6875" s="763">
        <v>3755.73</v>
      </c>
      <c r="N6875" s="762">
        <v>0</v>
      </c>
      <c r="O6875" s="762">
        <v>6</v>
      </c>
      <c r="P6875" s="763">
        <v>11638.890000000001</v>
      </c>
      <c r="Q6875" s="762">
        <v>0</v>
      </c>
      <c r="R6875" s="762">
        <v>12</v>
      </c>
    </row>
    <row r="6876" spans="1:18" s="28" customFormat="1" ht="24" x14ac:dyDescent="0.2">
      <c r="A6876" s="748" t="s">
        <v>16441</v>
      </c>
      <c r="B6876" s="748" t="s">
        <v>515</v>
      </c>
      <c r="C6876" s="748" t="s">
        <v>16442</v>
      </c>
      <c r="D6876" s="749" t="s">
        <v>16472</v>
      </c>
      <c r="E6876" s="750">
        <v>1200</v>
      </c>
      <c r="F6876" s="748" t="s">
        <v>18533</v>
      </c>
      <c r="G6876" s="749" t="s">
        <v>18534</v>
      </c>
      <c r="H6876" s="749" t="s">
        <v>571</v>
      </c>
      <c r="I6876" s="751" t="s">
        <v>16447</v>
      </c>
      <c r="J6876" s="752" t="s">
        <v>16447</v>
      </c>
      <c r="K6876" s="762">
        <v>0</v>
      </c>
      <c r="L6876" s="762">
        <v>12</v>
      </c>
      <c r="M6876" s="763">
        <v>16108</v>
      </c>
      <c r="N6876" s="762">
        <v>0</v>
      </c>
      <c r="O6876" s="762">
        <v>6</v>
      </c>
      <c r="P6876" s="763">
        <v>7804.4</v>
      </c>
      <c r="Q6876" s="762">
        <v>0</v>
      </c>
      <c r="R6876" s="762">
        <v>12</v>
      </c>
    </row>
    <row r="6877" spans="1:18" s="28" customFormat="1" ht="48" x14ac:dyDescent="0.2">
      <c r="A6877" s="748" t="s">
        <v>16441</v>
      </c>
      <c r="B6877" s="748" t="s">
        <v>515</v>
      </c>
      <c r="C6877" s="748" t="s">
        <v>16442</v>
      </c>
      <c r="D6877" s="749" t="s">
        <v>16443</v>
      </c>
      <c r="E6877" s="750">
        <v>2000</v>
      </c>
      <c r="F6877" s="748" t="s">
        <v>18535</v>
      </c>
      <c r="G6877" s="749" t="s">
        <v>18536</v>
      </c>
      <c r="H6877" s="749" t="s">
        <v>624</v>
      </c>
      <c r="I6877" s="753" t="s">
        <v>16447</v>
      </c>
      <c r="J6877" s="752" t="s">
        <v>16448</v>
      </c>
      <c r="K6877" s="762">
        <v>0</v>
      </c>
      <c r="L6877" s="762">
        <v>12</v>
      </c>
      <c r="M6877" s="763">
        <v>26681.33</v>
      </c>
      <c r="N6877" s="762">
        <v>0</v>
      </c>
      <c r="O6877" s="762">
        <v>6</v>
      </c>
      <c r="P6877" s="763">
        <v>12856</v>
      </c>
      <c r="Q6877" s="762">
        <v>0</v>
      </c>
      <c r="R6877" s="762">
        <v>12</v>
      </c>
    </row>
    <row r="6878" spans="1:18" s="28" customFormat="1" ht="36" x14ac:dyDescent="0.2">
      <c r="A6878" s="748" t="s">
        <v>16441</v>
      </c>
      <c r="B6878" s="748" t="s">
        <v>515</v>
      </c>
      <c r="C6878" s="748" t="s">
        <v>16442</v>
      </c>
      <c r="D6878" s="749" t="s">
        <v>16443</v>
      </c>
      <c r="E6878" s="750">
        <v>2000</v>
      </c>
      <c r="F6878" s="748" t="s">
        <v>18537</v>
      </c>
      <c r="G6878" s="749" t="s">
        <v>18538</v>
      </c>
      <c r="H6878" s="754" t="s">
        <v>18539</v>
      </c>
      <c r="I6878" s="753" t="s">
        <v>16447</v>
      </c>
      <c r="J6878" s="752" t="s">
        <v>16448</v>
      </c>
      <c r="K6878" s="762">
        <v>0</v>
      </c>
      <c r="L6878" s="762">
        <v>12</v>
      </c>
      <c r="M6878" s="763">
        <v>26312</v>
      </c>
      <c r="N6878" s="762">
        <v>0</v>
      </c>
      <c r="O6878" s="762">
        <v>6</v>
      </c>
      <c r="P6878" s="763">
        <v>12565.33</v>
      </c>
      <c r="Q6878" s="762">
        <v>0</v>
      </c>
      <c r="R6878" s="762">
        <v>12</v>
      </c>
    </row>
    <row r="6879" spans="1:18" s="28" customFormat="1" ht="36" x14ac:dyDescent="0.2">
      <c r="A6879" s="748" t="s">
        <v>16441</v>
      </c>
      <c r="B6879" s="748" t="s">
        <v>515</v>
      </c>
      <c r="C6879" s="748" t="s">
        <v>16442</v>
      </c>
      <c r="D6879" s="749" t="s">
        <v>16443</v>
      </c>
      <c r="E6879" s="750">
        <v>2000</v>
      </c>
      <c r="F6879" s="748" t="s">
        <v>18540</v>
      </c>
      <c r="G6879" s="749" t="s">
        <v>18541</v>
      </c>
      <c r="H6879" s="749" t="s">
        <v>16462</v>
      </c>
      <c r="I6879" s="751" t="s">
        <v>16475</v>
      </c>
      <c r="J6879" s="752" t="s">
        <v>16475</v>
      </c>
      <c r="K6879" s="762">
        <v>0</v>
      </c>
      <c r="L6879" s="762">
        <v>2</v>
      </c>
      <c r="M6879" s="763">
        <v>4390.47</v>
      </c>
      <c r="N6879" s="762">
        <v>0</v>
      </c>
      <c r="O6879" s="762">
        <v>0</v>
      </c>
      <c r="P6879" s="763">
        <v>0</v>
      </c>
      <c r="Q6879" s="762">
        <v>0</v>
      </c>
      <c r="R6879" s="762">
        <v>12</v>
      </c>
    </row>
    <row r="6880" spans="1:18" s="28" customFormat="1" ht="36" x14ac:dyDescent="0.2">
      <c r="A6880" s="748" t="s">
        <v>16441</v>
      </c>
      <c r="B6880" s="748" t="s">
        <v>515</v>
      </c>
      <c r="C6880" s="748" t="s">
        <v>16442</v>
      </c>
      <c r="D6880" s="749" t="s">
        <v>16443</v>
      </c>
      <c r="E6880" s="750">
        <v>2000</v>
      </c>
      <c r="F6880" s="748" t="s">
        <v>18542</v>
      </c>
      <c r="G6880" s="749" t="s">
        <v>18543</v>
      </c>
      <c r="H6880" s="749" t="s">
        <v>16462</v>
      </c>
      <c r="I6880" s="751" t="s">
        <v>16447</v>
      </c>
      <c r="J6880" s="752" t="s">
        <v>16447</v>
      </c>
      <c r="K6880" s="762">
        <v>1</v>
      </c>
      <c r="L6880" s="762">
        <v>2</v>
      </c>
      <c r="M6880" s="763">
        <v>4308</v>
      </c>
      <c r="N6880" s="762">
        <v>0</v>
      </c>
      <c r="O6880" s="762">
        <v>0</v>
      </c>
      <c r="P6880" s="763">
        <v>0</v>
      </c>
      <c r="Q6880" s="762">
        <v>0</v>
      </c>
      <c r="R6880" s="762">
        <v>12</v>
      </c>
    </row>
    <row r="6881" spans="1:18" s="28" customFormat="1" ht="24" x14ac:dyDescent="0.2">
      <c r="A6881" s="748" t="s">
        <v>16441</v>
      </c>
      <c r="B6881" s="748" t="s">
        <v>515</v>
      </c>
      <c r="C6881" s="748" t="s">
        <v>16442</v>
      </c>
      <c r="D6881" s="749" t="s">
        <v>16443</v>
      </c>
      <c r="E6881" s="750">
        <v>2000</v>
      </c>
      <c r="F6881" s="748" t="s">
        <v>18544</v>
      </c>
      <c r="G6881" s="749" t="s">
        <v>18545</v>
      </c>
      <c r="H6881" s="749" t="s">
        <v>3924</v>
      </c>
      <c r="I6881" s="753" t="s">
        <v>16447</v>
      </c>
      <c r="J6881" s="752" t="s">
        <v>16448</v>
      </c>
      <c r="K6881" s="762">
        <v>0</v>
      </c>
      <c r="L6881" s="762">
        <v>12</v>
      </c>
      <c r="M6881" s="763">
        <v>26760</v>
      </c>
      <c r="N6881" s="762">
        <v>0</v>
      </c>
      <c r="O6881" s="762">
        <v>6</v>
      </c>
      <c r="P6881" s="763">
        <v>13080</v>
      </c>
      <c r="Q6881" s="762">
        <v>0</v>
      </c>
      <c r="R6881" s="762">
        <v>12</v>
      </c>
    </row>
    <row r="6882" spans="1:18" s="28" customFormat="1" ht="12" x14ac:dyDescent="0.2">
      <c r="A6882" s="748" t="s">
        <v>16441</v>
      </c>
      <c r="B6882" s="748" t="s">
        <v>515</v>
      </c>
      <c r="C6882" s="748" t="s">
        <v>16442</v>
      </c>
      <c r="D6882" s="749" t="s">
        <v>1081</v>
      </c>
      <c r="E6882" s="750">
        <v>1050</v>
      </c>
      <c r="F6882" s="748" t="s">
        <v>18546</v>
      </c>
      <c r="G6882" s="749" t="s">
        <v>18547</v>
      </c>
      <c r="H6882" s="754" t="s">
        <v>18548</v>
      </c>
      <c r="I6882" s="753" t="s">
        <v>520</v>
      </c>
      <c r="J6882" s="755" t="s">
        <v>16447</v>
      </c>
      <c r="K6882" s="762">
        <v>0</v>
      </c>
      <c r="L6882" s="762">
        <v>12</v>
      </c>
      <c r="M6882" s="763">
        <v>13343.2</v>
      </c>
      <c r="N6882" s="762">
        <v>0</v>
      </c>
      <c r="O6882" s="762">
        <v>0</v>
      </c>
      <c r="P6882" s="763">
        <v>0</v>
      </c>
      <c r="Q6882" s="762">
        <v>0</v>
      </c>
      <c r="R6882" s="762">
        <v>12</v>
      </c>
    </row>
    <row r="6883" spans="1:18" s="28" customFormat="1" ht="36" x14ac:dyDescent="0.2">
      <c r="A6883" s="748" t="s">
        <v>16441</v>
      </c>
      <c r="B6883" s="748" t="s">
        <v>515</v>
      </c>
      <c r="C6883" s="748" t="s">
        <v>16442</v>
      </c>
      <c r="D6883" s="749" t="s">
        <v>16443</v>
      </c>
      <c r="E6883" s="750">
        <v>2000</v>
      </c>
      <c r="F6883" s="748" t="s">
        <v>18549</v>
      </c>
      <c r="G6883" s="749" t="s">
        <v>18550</v>
      </c>
      <c r="H6883" s="754" t="s">
        <v>16462</v>
      </c>
      <c r="I6883" s="753" t="s">
        <v>18551</v>
      </c>
      <c r="J6883" s="752" t="s">
        <v>18551</v>
      </c>
      <c r="K6883" s="762">
        <v>0</v>
      </c>
      <c r="L6883" s="762">
        <v>4</v>
      </c>
      <c r="M6883" s="763">
        <v>8720</v>
      </c>
      <c r="N6883" s="762">
        <v>0</v>
      </c>
      <c r="O6883" s="762">
        <v>0</v>
      </c>
      <c r="P6883" s="763">
        <v>0</v>
      </c>
      <c r="Q6883" s="762">
        <v>0</v>
      </c>
      <c r="R6883" s="762">
        <v>12</v>
      </c>
    </row>
    <row r="6884" spans="1:18" s="28" customFormat="1" ht="48" x14ac:dyDescent="0.2">
      <c r="A6884" s="748" t="s">
        <v>16441</v>
      </c>
      <c r="B6884" s="748" t="s">
        <v>515</v>
      </c>
      <c r="C6884" s="748" t="s">
        <v>16442</v>
      </c>
      <c r="D6884" s="749" t="s">
        <v>1081</v>
      </c>
      <c r="E6884" s="750">
        <v>2500</v>
      </c>
      <c r="F6884" s="748" t="s">
        <v>18552</v>
      </c>
      <c r="G6884" s="749" t="s">
        <v>18553</v>
      </c>
      <c r="H6884" s="749" t="s">
        <v>16521</v>
      </c>
      <c r="I6884" s="751" t="s">
        <v>16447</v>
      </c>
      <c r="J6884" s="752" t="s">
        <v>16448</v>
      </c>
      <c r="K6884" s="762">
        <v>1</v>
      </c>
      <c r="L6884" s="762">
        <v>2</v>
      </c>
      <c r="M6884" s="763">
        <v>5354.46</v>
      </c>
      <c r="N6884" s="762">
        <v>0</v>
      </c>
      <c r="O6884" s="762">
        <v>6</v>
      </c>
      <c r="P6884" s="763">
        <v>16195.2</v>
      </c>
      <c r="Q6884" s="762">
        <v>3</v>
      </c>
      <c r="R6884" s="762">
        <v>12</v>
      </c>
    </row>
    <row r="6885" spans="1:18" s="28" customFormat="1" ht="48" x14ac:dyDescent="0.2">
      <c r="A6885" s="748" t="s">
        <v>16441</v>
      </c>
      <c r="B6885" s="748" t="s">
        <v>515</v>
      </c>
      <c r="C6885" s="748" t="s">
        <v>16442</v>
      </c>
      <c r="D6885" s="749" t="s">
        <v>16443</v>
      </c>
      <c r="E6885" s="750">
        <v>2000</v>
      </c>
      <c r="F6885" s="748" t="s">
        <v>18554</v>
      </c>
      <c r="G6885" s="749" t="s">
        <v>18555</v>
      </c>
      <c r="H6885" s="749" t="s">
        <v>16521</v>
      </c>
      <c r="I6885" s="751" t="s">
        <v>16447</v>
      </c>
      <c r="J6885" s="752" t="s">
        <v>16448</v>
      </c>
      <c r="K6885" s="762">
        <v>0</v>
      </c>
      <c r="L6885" s="762">
        <v>12</v>
      </c>
      <c r="M6885" s="763">
        <v>26681.33</v>
      </c>
      <c r="N6885" s="762">
        <v>0</v>
      </c>
      <c r="O6885" s="762">
        <v>6</v>
      </c>
      <c r="P6885" s="763">
        <v>13080</v>
      </c>
      <c r="Q6885" s="762">
        <v>0</v>
      </c>
      <c r="R6885" s="762">
        <v>12</v>
      </c>
    </row>
    <row r="6886" spans="1:18" s="28" customFormat="1" ht="24" x14ac:dyDescent="0.2">
      <c r="A6886" s="748" t="s">
        <v>16441</v>
      </c>
      <c r="B6886" s="748" t="s">
        <v>515</v>
      </c>
      <c r="C6886" s="748" t="s">
        <v>16442</v>
      </c>
      <c r="D6886" s="749" t="s">
        <v>16611</v>
      </c>
      <c r="E6886" s="750">
        <v>1800</v>
      </c>
      <c r="F6886" s="748" t="s">
        <v>18556</v>
      </c>
      <c r="G6886" s="749" t="s">
        <v>18557</v>
      </c>
      <c r="H6886" s="749" t="s">
        <v>16860</v>
      </c>
      <c r="I6886" s="753" t="s">
        <v>520</v>
      </c>
      <c r="J6886" s="752" t="s">
        <v>528</v>
      </c>
      <c r="K6886" s="762">
        <v>1</v>
      </c>
      <c r="L6886" s="762">
        <v>2</v>
      </c>
      <c r="M6886" s="763">
        <v>3755.73</v>
      </c>
      <c r="N6886" s="762">
        <v>0</v>
      </c>
      <c r="O6886" s="762">
        <v>6</v>
      </c>
      <c r="P6886" s="763">
        <v>11772</v>
      </c>
      <c r="Q6886" s="762">
        <v>3</v>
      </c>
      <c r="R6886" s="762">
        <v>12</v>
      </c>
    </row>
    <row r="6887" spans="1:18" s="28" customFormat="1" ht="36" x14ac:dyDescent="0.2">
      <c r="A6887" s="748" t="s">
        <v>16441</v>
      </c>
      <c r="B6887" s="748" t="s">
        <v>515</v>
      </c>
      <c r="C6887" s="748" t="s">
        <v>16442</v>
      </c>
      <c r="D6887" s="749" t="s">
        <v>16443</v>
      </c>
      <c r="E6887" s="750">
        <v>2000</v>
      </c>
      <c r="F6887" s="748" t="s">
        <v>18558</v>
      </c>
      <c r="G6887" s="749" t="s">
        <v>18559</v>
      </c>
      <c r="H6887" s="754" t="s">
        <v>16462</v>
      </c>
      <c r="I6887" s="753" t="s">
        <v>16447</v>
      </c>
      <c r="J6887" s="752" t="s">
        <v>16447</v>
      </c>
      <c r="K6887" s="762">
        <v>0</v>
      </c>
      <c r="L6887" s="762">
        <v>12</v>
      </c>
      <c r="M6887" s="763">
        <v>26608.66</v>
      </c>
      <c r="N6887" s="762">
        <v>0</v>
      </c>
      <c r="O6887" s="762">
        <v>2</v>
      </c>
      <c r="P6887" s="763">
        <v>4287.33</v>
      </c>
      <c r="Q6887" s="762">
        <v>0</v>
      </c>
      <c r="R6887" s="762">
        <v>0</v>
      </c>
    </row>
    <row r="6888" spans="1:18" s="28" customFormat="1" ht="24" x14ac:dyDescent="0.2">
      <c r="A6888" s="748" t="s">
        <v>16441</v>
      </c>
      <c r="B6888" s="748" t="s">
        <v>515</v>
      </c>
      <c r="C6888" s="748" t="s">
        <v>16442</v>
      </c>
      <c r="D6888" s="749" t="s">
        <v>18560</v>
      </c>
      <c r="E6888" s="750">
        <v>14000</v>
      </c>
      <c r="F6888" s="748" t="s">
        <v>18561</v>
      </c>
      <c r="G6888" s="749" t="s">
        <v>18562</v>
      </c>
      <c r="H6888" s="749" t="s">
        <v>565</v>
      </c>
      <c r="I6888" s="751" t="s">
        <v>520</v>
      </c>
      <c r="J6888" s="752" t="s">
        <v>528</v>
      </c>
      <c r="K6888" s="762">
        <v>0</v>
      </c>
      <c r="L6888" s="762">
        <v>12</v>
      </c>
      <c r="M6888" s="763">
        <v>163280.26999999999</v>
      </c>
      <c r="N6888" s="762">
        <v>1</v>
      </c>
      <c r="O6888" s="762">
        <v>0</v>
      </c>
      <c r="P6888" s="763">
        <v>0</v>
      </c>
      <c r="Q6888" s="762">
        <v>0</v>
      </c>
      <c r="R6888" s="762">
        <v>12</v>
      </c>
    </row>
    <row r="6889" spans="1:18" s="28" customFormat="1" ht="36" x14ac:dyDescent="0.2">
      <c r="A6889" s="748" t="s">
        <v>16441</v>
      </c>
      <c r="B6889" s="748" t="s">
        <v>515</v>
      </c>
      <c r="C6889" s="748" t="s">
        <v>16442</v>
      </c>
      <c r="D6889" s="749" t="s">
        <v>16443</v>
      </c>
      <c r="E6889" s="750">
        <v>2000</v>
      </c>
      <c r="F6889" s="748" t="s">
        <v>18563</v>
      </c>
      <c r="G6889" s="749" t="s">
        <v>18564</v>
      </c>
      <c r="H6889" s="749" t="s">
        <v>18565</v>
      </c>
      <c r="I6889" s="751" t="s">
        <v>16447</v>
      </c>
      <c r="J6889" s="752" t="s">
        <v>16448</v>
      </c>
      <c r="K6889" s="762">
        <v>0</v>
      </c>
      <c r="L6889" s="762">
        <v>2</v>
      </c>
      <c r="M6889" s="763">
        <v>4384.47</v>
      </c>
      <c r="N6889" s="762">
        <v>0</v>
      </c>
      <c r="O6889" s="762">
        <v>0</v>
      </c>
      <c r="P6889" s="763">
        <v>0</v>
      </c>
      <c r="Q6889" s="762">
        <v>0</v>
      </c>
      <c r="R6889" s="762">
        <v>12</v>
      </c>
    </row>
    <row r="6890" spans="1:18" s="28" customFormat="1" ht="24" x14ac:dyDescent="0.2">
      <c r="A6890" s="748" t="s">
        <v>16441</v>
      </c>
      <c r="B6890" s="748" t="s">
        <v>515</v>
      </c>
      <c r="C6890" s="748" t="s">
        <v>16442</v>
      </c>
      <c r="D6890" s="749" t="s">
        <v>16443</v>
      </c>
      <c r="E6890" s="750">
        <v>2000</v>
      </c>
      <c r="F6890" s="748" t="s">
        <v>18566</v>
      </c>
      <c r="G6890" s="749" t="s">
        <v>18567</v>
      </c>
      <c r="H6890" s="749" t="s">
        <v>571</v>
      </c>
      <c r="I6890" s="753" t="s">
        <v>16447</v>
      </c>
      <c r="J6890" s="752" t="s">
        <v>16447</v>
      </c>
      <c r="K6890" s="762">
        <v>0</v>
      </c>
      <c r="L6890" s="762">
        <v>12</v>
      </c>
      <c r="M6890" s="763">
        <v>26754</v>
      </c>
      <c r="N6890" s="762">
        <v>0</v>
      </c>
      <c r="O6890" s="762">
        <v>6</v>
      </c>
      <c r="P6890" s="763">
        <v>13007.33</v>
      </c>
      <c r="Q6890" s="762">
        <v>0</v>
      </c>
      <c r="R6890" s="762">
        <v>12</v>
      </c>
    </row>
    <row r="6891" spans="1:18" s="28" customFormat="1" ht="60" x14ac:dyDescent="0.2">
      <c r="A6891" s="748" t="s">
        <v>16441</v>
      </c>
      <c r="B6891" s="748" t="s">
        <v>515</v>
      </c>
      <c r="C6891" s="748" t="s">
        <v>16442</v>
      </c>
      <c r="D6891" s="749" t="s">
        <v>16443</v>
      </c>
      <c r="E6891" s="750">
        <v>2000</v>
      </c>
      <c r="F6891" s="748" t="s">
        <v>18568</v>
      </c>
      <c r="G6891" s="749" t="s">
        <v>18569</v>
      </c>
      <c r="H6891" s="754" t="s">
        <v>18570</v>
      </c>
      <c r="I6891" s="753" t="s">
        <v>16475</v>
      </c>
      <c r="J6891" s="752" t="s">
        <v>16475</v>
      </c>
      <c r="K6891" s="762">
        <v>0</v>
      </c>
      <c r="L6891" s="762">
        <v>8</v>
      </c>
      <c r="M6891" s="763">
        <v>17582.669999999998</v>
      </c>
      <c r="N6891" s="762">
        <v>0</v>
      </c>
      <c r="O6891" s="762">
        <v>0</v>
      </c>
      <c r="P6891" s="763">
        <v>0</v>
      </c>
      <c r="Q6891" s="762">
        <v>0</v>
      </c>
      <c r="R6891" s="762">
        <v>12</v>
      </c>
    </row>
    <row r="6892" spans="1:18" s="28" customFormat="1" ht="24" x14ac:dyDescent="0.2">
      <c r="A6892" s="748" t="s">
        <v>16441</v>
      </c>
      <c r="B6892" s="748" t="s">
        <v>515</v>
      </c>
      <c r="C6892" s="748" t="s">
        <v>16442</v>
      </c>
      <c r="D6892" s="749" t="s">
        <v>18571</v>
      </c>
      <c r="E6892" s="750">
        <v>5500</v>
      </c>
      <c r="F6892" s="748" t="s">
        <v>18572</v>
      </c>
      <c r="G6892" s="749" t="s">
        <v>18573</v>
      </c>
      <c r="H6892" s="754" t="s">
        <v>16459</v>
      </c>
      <c r="I6892" s="753" t="s">
        <v>520</v>
      </c>
      <c r="J6892" s="752" t="s">
        <v>686</v>
      </c>
      <c r="K6892" s="762">
        <v>0</v>
      </c>
      <c r="L6892" s="762">
        <v>12</v>
      </c>
      <c r="M6892" s="763">
        <v>69213.60000000002</v>
      </c>
      <c r="N6892" s="762">
        <v>0</v>
      </c>
      <c r="O6892" s="762">
        <v>6</v>
      </c>
      <c r="P6892" s="763">
        <v>34200.6</v>
      </c>
      <c r="Q6892" s="762">
        <v>0</v>
      </c>
      <c r="R6892" s="762">
        <v>12</v>
      </c>
    </row>
    <row r="6893" spans="1:18" s="28" customFormat="1" ht="24" x14ac:dyDescent="0.2">
      <c r="A6893" s="748" t="s">
        <v>16441</v>
      </c>
      <c r="B6893" s="748" t="s">
        <v>515</v>
      </c>
      <c r="C6893" s="748" t="s">
        <v>16442</v>
      </c>
      <c r="D6893" s="749" t="s">
        <v>16443</v>
      </c>
      <c r="E6893" s="750">
        <v>2000</v>
      </c>
      <c r="F6893" s="748" t="s">
        <v>18574</v>
      </c>
      <c r="G6893" s="749" t="s">
        <v>18575</v>
      </c>
      <c r="H6893" s="749" t="s">
        <v>16451</v>
      </c>
      <c r="I6893" s="751" t="s">
        <v>520</v>
      </c>
      <c r="J6893" s="752" t="s">
        <v>686</v>
      </c>
      <c r="K6893" s="762">
        <v>0</v>
      </c>
      <c r="L6893" s="762">
        <v>12</v>
      </c>
      <c r="M6893" s="763">
        <v>26608.66</v>
      </c>
      <c r="N6893" s="762">
        <v>0</v>
      </c>
      <c r="O6893" s="762">
        <v>6</v>
      </c>
      <c r="P6893" s="763">
        <v>12716.67</v>
      </c>
      <c r="Q6893" s="762">
        <v>0</v>
      </c>
      <c r="R6893" s="762">
        <v>12</v>
      </c>
    </row>
    <row r="6894" spans="1:18" s="28" customFormat="1" ht="24" x14ac:dyDescent="0.2">
      <c r="A6894" s="748" t="s">
        <v>16441</v>
      </c>
      <c r="B6894" s="748" t="s">
        <v>515</v>
      </c>
      <c r="C6894" s="748" t="s">
        <v>16442</v>
      </c>
      <c r="D6894" s="749" t="s">
        <v>16472</v>
      </c>
      <c r="E6894" s="750">
        <v>1500</v>
      </c>
      <c r="F6894" s="748" t="s">
        <v>18576</v>
      </c>
      <c r="G6894" s="749" t="s">
        <v>18577</v>
      </c>
      <c r="H6894" s="749" t="s">
        <v>16451</v>
      </c>
      <c r="I6894" s="751" t="s">
        <v>520</v>
      </c>
      <c r="J6894" s="752" t="s">
        <v>686</v>
      </c>
      <c r="K6894" s="762">
        <v>0</v>
      </c>
      <c r="L6894" s="762">
        <v>12</v>
      </c>
      <c r="M6894" s="763">
        <v>20220</v>
      </c>
      <c r="N6894" s="762">
        <v>0</v>
      </c>
      <c r="O6894" s="762">
        <v>6</v>
      </c>
      <c r="P6894" s="763">
        <v>9810</v>
      </c>
      <c r="Q6894" s="762">
        <v>0</v>
      </c>
      <c r="R6894" s="762">
        <v>12</v>
      </c>
    </row>
    <row r="6895" spans="1:18" s="28" customFormat="1" ht="60" x14ac:dyDescent="0.2">
      <c r="A6895" s="748" t="s">
        <v>16441</v>
      </c>
      <c r="B6895" s="748" t="s">
        <v>515</v>
      </c>
      <c r="C6895" s="748" t="s">
        <v>16442</v>
      </c>
      <c r="D6895" s="749" t="s">
        <v>18578</v>
      </c>
      <c r="E6895" s="750">
        <v>8000</v>
      </c>
      <c r="F6895" s="748" t="s">
        <v>18579</v>
      </c>
      <c r="G6895" s="749" t="s">
        <v>18580</v>
      </c>
      <c r="H6895" s="749" t="s">
        <v>16451</v>
      </c>
      <c r="I6895" s="753" t="s">
        <v>520</v>
      </c>
      <c r="J6895" s="752" t="s">
        <v>686</v>
      </c>
      <c r="K6895" s="762">
        <v>0</v>
      </c>
      <c r="L6895" s="762">
        <v>12</v>
      </c>
      <c r="M6895" s="763">
        <v>99213.60000000002</v>
      </c>
      <c r="N6895" s="762">
        <v>0</v>
      </c>
      <c r="O6895" s="762">
        <v>6</v>
      </c>
      <c r="P6895" s="763">
        <v>49200.600000000006</v>
      </c>
      <c r="Q6895" s="762">
        <v>0</v>
      </c>
      <c r="R6895" s="762">
        <v>12</v>
      </c>
    </row>
    <row r="6896" spans="1:18" s="28" customFormat="1" ht="48" x14ac:dyDescent="0.2">
      <c r="A6896" s="748" t="s">
        <v>16441</v>
      </c>
      <c r="B6896" s="748" t="s">
        <v>515</v>
      </c>
      <c r="C6896" s="748" t="s">
        <v>16442</v>
      </c>
      <c r="D6896" s="749" t="s">
        <v>18581</v>
      </c>
      <c r="E6896" s="750">
        <v>12000</v>
      </c>
      <c r="F6896" s="748" t="s">
        <v>18582</v>
      </c>
      <c r="G6896" s="749" t="s">
        <v>18583</v>
      </c>
      <c r="H6896" s="754" t="s">
        <v>16466</v>
      </c>
      <c r="I6896" s="753" t="s">
        <v>520</v>
      </c>
      <c r="J6896" s="752" t="s">
        <v>528</v>
      </c>
      <c r="K6896" s="762">
        <v>1</v>
      </c>
      <c r="L6896" s="762">
        <v>9</v>
      </c>
      <c r="M6896" s="763">
        <v>110260.2</v>
      </c>
      <c r="N6896" s="762">
        <v>0</v>
      </c>
      <c r="O6896" s="762">
        <v>0</v>
      </c>
      <c r="P6896" s="763">
        <v>0</v>
      </c>
      <c r="Q6896" s="762">
        <v>0</v>
      </c>
      <c r="R6896" s="762">
        <v>0</v>
      </c>
    </row>
    <row r="6897" spans="1:18" s="28" customFormat="1" ht="36" x14ac:dyDescent="0.2">
      <c r="A6897" s="748" t="s">
        <v>16441</v>
      </c>
      <c r="B6897" s="748" t="s">
        <v>515</v>
      </c>
      <c r="C6897" s="748" t="s">
        <v>16442</v>
      </c>
      <c r="D6897" s="749" t="s">
        <v>18584</v>
      </c>
      <c r="E6897" s="750">
        <v>14000</v>
      </c>
      <c r="F6897" s="748" t="s">
        <v>18582</v>
      </c>
      <c r="G6897" s="749" t="s">
        <v>18583</v>
      </c>
      <c r="H6897" s="749" t="s">
        <v>16466</v>
      </c>
      <c r="I6897" s="751" t="s">
        <v>520</v>
      </c>
      <c r="J6897" s="752" t="s">
        <v>528</v>
      </c>
      <c r="K6897" s="762">
        <v>1</v>
      </c>
      <c r="L6897" s="762">
        <v>3</v>
      </c>
      <c r="M6897" s="763">
        <v>42643.4</v>
      </c>
      <c r="N6897" s="762">
        <v>0</v>
      </c>
      <c r="O6897" s="762">
        <v>6</v>
      </c>
      <c r="P6897" s="763">
        <v>85200.659999999989</v>
      </c>
      <c r="Q6897" s="762">
        <v>0</v>
      </c>
      <c r="R6897" s="762">
        <v>12</v>
      </c>
    </row>
    <row r="6898" spans="1:18" s="28" customFormat="1" ht="24" x14ac:dyDescent="0.2">
      <c r="A6898" s="748" t="s">
        <v>16441</v>
      </c>
      <c r="B6898" s="748" t="s">
        <v>515</v>
      </c>
      <c r="C6898" s="748" t="s">
        <v>16442</v>
      </c>
      <c r="D6898" s="749" t="s">
        <v>16443</v>
      </c>
      <c r="E6898" s="750">
        <v>2000</v>
      </c>
      <c r="F6898" s="748" t="s">
        <v>18585</v>
      </c>
      <c r="G6898" s="749" t="s">
        <v>18586</v>
      </c>
      <c r="H6898" s="749" t="s">
        <v>16731</v>
      </c>
      <c r="I6898" s="751" t="s">
        <v>520</v>
      </c>
      <c r="J6898" s="752" t="s">
        <v>686</v>
      </c>
      <c r="K6898" s="762">
        <v>0</v>
      </c>
      <c r="L6898" s="762">
        <v>12</v>
      </c>
      <c r="M6898" s="763">
        <v>26608.66</v>
      </c>
      <c r="N6898" s="762">
        <v>0</v>
      </c>
      <c r="O6898" s="762">
        <v>6</v>
      </c>
      <c r="P6898" s="763">
        <v>12789.33</v>
      </c>
      <c r="Q6898" s="762">
        <v>0</v>
      </c>
      <c r="R6898" s="762">
        <v>12</v>
      </c>
    </row>
    <row r="6899" spans="1:18" s="28" customFormat="1" ht="24" x14ac:dyDescent="0.2">
      <c r="A6899" s="748" t="s">
        <v>16441</v>
      </c>
      <c r="B6899" s="748" t="s">
        <v>515</v>
      </c>
      <c r="C6899" s="748" t="s">
        <v>16442</v>
      </c>
      <c r="D6899" s="749" t="s">
        <v>16443</v>
      </c>
      <c r="E6899" s="750">
        <v>2000</v>
      </c>
      <c r="F6899" s="748" t="s">
        <v>18587</v>
      </c>
      <c r="G6899" s="749" t="s">
        <v>18588</v>
      </c>
      <c r="H6899" s="749" t="s">
        <v>16516</v>
      </c>
      <c r="I6899" s="753" t="s">
        <v>520</v>
      </c>
      <c r="J6899" s="752" t="s">
        <v>528</v>
      </c>
      <c r="K6899" s="762">
        <v>0</v>
      </c>
      <c r="L6899" s="762">
        <v>12</v>
      </c>
      <c r="M6899" s="763">
        <v>26530</v>
      </c>
      <c r="N6899" s="762">
        <v>0</v>
      </c>
      <c r="O6899" s="762">
        <v>6</v>
      </c>
      <c r="P6899" s="763">
        <v>13080</v>
      </c>
      <c r="Q6899" s="762">
        <v>0</v>
      </c>
      <c r="R6899" s="762">
        <v>12</v>
      </c>
    </row>
    <row r="6900" spans="1:18" s="28" customFormat="1" ht="24" x14ac:dyDescent="0.2">
      <c r="A6900" s="748" t="s">
        <v>16441</v>
      </c>
      <c r="B6900" s="748" t="s">
        <v>515</v>
      </c>
      <c r="C6900" s="748" t="s">
        <v>16442</v>
      </c>
      <c r="D6900" s="749" t="s">
        <v>16443</v>
      </c>
      <c r="E6900" s="750">
        <v>2000</v>
      </c>
      <c r="F6900" s="748" t="s">
        <v>18589</v>
      </c>
      <c r="G6900" s="749" t="s">
        <v>18590</v>
      </c>
      <c r="H6900" s="754" t="s">
        <v>571</v>
      </c>
      <c r="I6900" s="753" t="s">
        <v>16447</v>
      </c>
      <c r="J6900" s="752" t="s">
        <v>16447</v>
      </c>
      <c r="K6900" s="762">
        <v>0</v>
      </c>
      <c r="L6900" s="762">
        <v>12</v>
      </c>
      <c r="M6900" s="763">
        <v>26596.66</v>
      </c>
      <c r="N6900" s="762">
        <v>0</v>
      </c>
      <c r="O6900" s="762">
        <v>6</v>
      </c>
      <c r="P6900" s="763">
        <v>12614</v>
      </c>
      <c r="Q6900" s="762">
        <v>0</v>
      </c>
      <c r="R6900" s="762">
        <v>12</v>
      </c>
    </row>
    <row r="6901" spans="1:18" s="28" customFormat="1" ht="36" x14ac:dyDescent="0.2">
      <c r="A6901" s="748" t="s">
        <v>16441</v>
      </c>
      <c r="B6901" s="748" t="s">
        <v>515</v>
      </c>
      <c r="C6901" s="748" t="s">
        <v>16442</v>
      </c>
      <c r="D6901" s="749" t="s">
        <v>18591</v>
      </c>
      <c r="E6901" s="750">
        <v>6500</v>
      </c>
      <c r="F6901" s="748" t="s">
        <v>18592</v>
      </c>
      <c r="G6901" s="749" t="s">
        <v>18593</v>
      </c>
      <c r="H6901" s="754" t="s">
        <v>16459</v>
      </c>
      <c r="I6901" s="753" t="s">
        <v>520</v>
      </c>
      <c r="J6901" s="752" t="s">
        <v>686</v>
      </c>
      <c r="K6901" s="762">
        <v>0</v>
      </c>
      <c r="L6901" s="762">
        <v>12</v>
      </c>
      <c r="M6901" s="763">
        <v>81213.60000000002</v>
      </c>
      <c r="N6901" s="762">
        <v>0</v>
      </c>
      <c r="O6901" s="762">
        <v>6</v>
      </c>
      <c r="P6901" s="763">
        <v>40200.600000000006</v>
      </c>
      <c r="Q6901" s="762">
        <v>0</v>
      </c>
      <c r="R6901" s="762">
        <v>12</v>
      </c>
    </row>
    <row r="6902" spans="1:18" s="28" customFormat="1" ht="24" x14ac:dyDescent="0.2">
      <c r="A6902" s="748" t="s">
        <v>16441</v>
      </c>
      <c r="B6902" s="748" t="s">
        <v>515</v>
      </c>
      <c r="C6902" s="748" t="s">
        <v>16442</v>
      </c>
      <c r="D6902" s="749" t="s">
        <v>16472</v>
      </c>
      <c r="E6902" s="750">
        <v>1200</v>
      </c>
      <c r="F6902" s="748" t="s">
        <v>18594</v>
      </c>
      <c r="G6902" s="749" t="s">
        <v>18595</v>
      </c>
      <c r="H6902" s="749" t="s">
        <v>571</v>
      </c>
      <c r="I6902" s="751" t="s">
        <v>16447</v>
      </c>
      <c r="J6902" s="752" t="s">
        <v>16447</v>
      </c>
      <c r="K6902" s="762">
        <v>0</v>
      </c>
      <c r="L6902" s="762">
        <v>12</v>
      </c>
      <c r="M6902" s="763">
        <v>16248.8</v>
      </c>
      <c r="N6902" s="762">
        <v>0</v>
      </c>
      <c r="O6902" s="762">
        <v>6</v>
      </c>
      <c r="P6902" s="763">
        <v>7804.4</v>
      </c>
      <c r="Q6902" s="762">
        <v>0</v>
      </c>
      <c r="R6902" s="762">
        <v>12</v>
      </c>
    </row>
    <row r="6903" spans="1:18" s="28" customFormat="1" ht="48" x14ac:dyDescent="0.2">
      <c r="A6903" s="748" t="s">
        <v>16441</v>
      </c>
      <c r="B6903" s="748" t="s">
        <v>515</v>
      </c>
      <c r="C6903" s="748" t="s">
        <v>16442</v>
      </c>
      <c r="D6903" s="749" t="s">
        <v>17195</v>
      </c>
      <c r="E6903" s="750">
        <v>14000</v>
      </c>
      <c r="F6903" s="748" t="s">
        <v>18596</v>
      </c>
      <c r="G6903" s="749" t="s">
        <v>18597</v>
      </c>
      <c r="H6903" s="749" t="s">
        <v>16466</v>
      </c>
      <c r="I6903" s="751" t="s">
        <v>520</v>
      </c>
      <c r="J6903" s="752" t="s">
        <v>18245</v>
      </c>
      <c r="K6903" s="762">
        <v>0</v>
      </c>
      <c r="L6903" s="762">
        <v>9</v>
      </c>
      <c r="M6903" s="763">
        <v>128260.20000000001</v>
      </c>
      <c r="N6903" s="762">
        <v>0</v>
      </c>
      <c r="O6903" s="762">
        <v>0</v>
      </c>
      <c r="P6903" s="763">
        <v>0</v>
      </c>
      <c r="Q6903" s="762">
        <v>0</v>
      </c>
      <c r="R6903" s="762">
        <v>12</v>
      </c>
    </row>
    <row r="6904" spans="1:18" s="28" customFormat="1" ht="24" x14ac:dyDescent="0.2">
      <c r="A6904" s="748" t="s">
        <v>16441</v>
      </c>
      <c r="B6904" s="748" t="s">
        <v>515</v>
      </c>
      <c r="C6904" s="748" t="s">
        <v>16442</v>
      </c>
      <c r="D6904" s="749" t="s">
        <v>16472</v>
      </c>
      <c r="E6904" s="750">
        <v>1500</v>
      </c>
      <c r="F6904" s="748" t="s">
        <v>18598</v>
      </c>
      <c r="G6904" s="749" t="s">
        <v>18599</v>
      </c>
      <c r="H6904" s="749" t="s">
        <v>571</v>
      </c>
      <c r="I6904" s="753" t="s">
        <v>16447</v>
      </c>
      <c r="J6904" s="752" t="s">
        <v>16447</v>
      </c>
      <c r="K6904" s="762">
        <v>0</v>
      </c>
      <c r="L6904" s="762">
        <v>12</v>
      </c>
      <c r="M6904" s="763">
        <v>19993</v>
      </c>
      <c r="N6904" s="762">
        <v>0</v>
      </c>
      <c r="O6904" s="762">
        <v>6</v>
      </c>
      <c r="P6904" s="763">
        <v>9755.5</v>
      </c>
      <c r="Q6904" s="762">
        <v>0</v>
      </c>
      <c r="R6904" s="762">
        <v>12</v>
      </c>
    </row>
    <row r="6905" spans="1:18" s="28" customFormat="1" ht="24" x14ac:dyDescent="0.2">
      <c r="A6905" s="748" t="s">
        <v>16441</v>
      </c>
      <c r="B6905" s="748" t="s">
        <v>515</v>
      </c>
      <c r="C6905" s="748" t="s">
        <v>16442</v>
      </c>
      <c r="D6905" s="749" t="s">
        <v>4741</v>
      </c>
      <c r="E6905" s="750">
        <v>9200</v>
      </c>
      <c r="F6905" s="748" t="s">
        <v>18600</v>
      </c>
      <c r="G6905" s="749" t="s">
        <v>18601</v>
      </c>
      <c r="H6905" s="754" t="s">
        <v>16516</v>
      </c>
      <c r="I6905" s="753" t="s">
        <v>520</v>
      </c>
      <c r="J6905" s="752" t="s">
        <v>528</v>
      </c>
      <c r="K6905" s="762">
        <v>0</v>
      </c>
      <c r="L6905" s="762">
        <v>12</v>
      </c>
      <c r="M6905" s="763">
        <v>113613.60000000002</v>
      </c>
      <c r="N6905" s="762">
        <v>0</v>
      </c>
      <c r="O6905" s="762">
        <v>6</v>
      </c>
      <c r="P6905" s="763">
        <v>56400.600000000006</v>
      </c>
      <c r="Q6905" s="762">
        <v>0</v>
      </c>
      <c r="R6905" s="762">
        <v>0</v>
      </c>
    </row>
    <row r="6906" spans="1:18" s="28" customFormat="1" ht="60" x14ac:dyDescent="0.2">
      <c r="A6906" s="748" t="s">
        <v>16441</v>
      </c>
      <c r="B6906" s="748" t="s">
        <v>515</v>
      </c>
      <c r="C6906" s="748" t="s">
        <v>16442</v>
      </c>
      <c r="D6906" s="749" t="s">
        <v>16443</v>
      </c>
      <c r="E6906" s="750">
        <v>2000</v>
      </c>
      <c r="F6906" s="748" t="s">
        <v>18602</v>
      </c>
      <c r="G6906" s="749" t="s">
        <v>18603</v>
      </c>
      <c r="H6906" s="749" t="s">
        <v>18604</v>
      </c>
      <c r="I6906" s="751" t="s">
        <v>16447</v>
      </c>
      <c r="J6906" s="752" t="s">
        <v>16447</v>
      </c>
      <c r="K6906" s="762">
        <v>0</v>
      </c>
      <c r="L6906" s="762">
        <v>1</v>
      </c>
      <c r="M6906" s="763">
        <v>2180</v>
      </c>
      <c r="N6906" s="762">
        <v>0</v>
      </c>
      <c r="O6906" s="762">
        <v>0</v>
      </c>
      <c r="P6906" s="763">
        <v>0</v>
      </c>
      <c r="Q6906" s="762">
        <v>0</v>
      </c>
      <c r="R6906" s="762">
        <v>0</v>
      </c>
    </row>
    <row r="6907" spans="1:18" s="28" customFormat="1" ht="24" x14ac:dyDescent="0.2">
      <c r="A6907" s="748" t="s">
        <v>16441</v>
      </c>
      <c r="B6907" s="748" t="s">
        <v>515</v>
      </c>
      <c r="C6907" s="748" t="s">
        <v>16442</v>
      </c>
      <c r="D6907" s="749" t="s">
        <v>16443</v>
      </c>
      <c r="E6907" s="750">
        <v>2000</v>
      </c>
      <c r="F6907" s="748" t="s">
        <v>18605</v>
      </c>
      <c r="G6907" s="749" t="s">
        <v>18606</v>
      </c>
      <c r="H6907" s="749" t="s">
        <v>18607</v>
      </c>
      <c r="I6907" s="751" t="s">
        <v>16447</v>
      </c>
      <c r="J6907" s="752" t="s">
        <v>16447</v>
      </c>
      <c r="K6907" s="762">
        <v>0</v>
      </c>
      <c r="L6907" s="762">
        <v>1</v>
      </c>
      <c r="M6907" s="763">
        <v>2180</v>
      </c>
      <c r="N6907" s="762">
        <v>0</v>
      </c>
      <c r="O6907" s="762">
        <v>0</v>
      </c>
      <c r="P6907" s="763">
        <v>0</v>
      </c>
      <c r="Q6907" s="762">
        <v>0</v>
      </c>
      <c r="R6907" s="762">
        <v>0</v>
      </c>
    </row>
    <row r="6908" spans="1:18" s="28" customFormat="1" ht="48" x14ac:dyDescent="0.2">
      <c r="A6908" s="748" t="s">
        <v>16441</v>
      </c>
      <c r="B6908" s="748" t="s">
        <v>515</v>
      </c>
      <c r="C6908" s="748" t="s">
        <v>16442</v>
      </c>
      <c r="D6908" s="749" t="s">
        <v>16443</v>
      </c>
      <c r="E6908" s="750">
        <v>2000</v>
      </c>
      <c r="F6908" s="748" t="s">
        <v>18608</v>
      </c>
      <c r="G6908" s="749" t="s">
        <v>18609</v>
      </c>
      <c r="H6908" s="749" t="s">
        <v>18610</v>
      </c>
      <c r="I6908" s="753" t="s">
        <v>16447</v>
      </c>
      <c r="J6908" s="752" t="s">
        <v>16448</v>
      </c>
      <c r="K6908" s="762">
        <v>0</v>
      </c>
      <c r="L6908" s="762">
        <v>2</v>
      </c>
      <c r="M6908" s="763">
        <v>4384.47</v>
      </c>
      <c r="N6908" s="762">
        <v>0</v>
      </c>
      <c r="O6908" s="762">
        <v>0</v>
      </c>
      <c r="P6908" s="763">
        <v>0</v>
      </c>
      <c r="Q6908" s="762">
        <v>0</v>
      </c>
      <c r="R6908" s="762">
        <v>0</v>
      </c>
    </row>
    <row r="6909" spans="1:18" s="28" customFormat="1" ht="48" x14ac:dyDescent="0.2">
      <c r="A6909" s="748" t="s">
        <v>16441</v>
      </c>
      <c r="B6909" s="748" t="s">
        <v>515</v>
      </c>
      <c r="C6909" s="748" t="s">
        <v>16442</v>
      </c>
      <c r="D6909" s="749" t="s">
        <v>16443</v>
      </c>
      <c r="E6909" s="750">
        <v>2000</v>
      </c>
      <c r="F6909" s="748" t="s">
        <v>18611</v>
      </c>
      <c r="G6909" s="749" t="s">
        <v>18612</v>
      </c>
      <c r="H6909" s="754" t="s">
        <v>624</v>
      </c>
      <c r="I6909" s="753" t="s">
        <v>16447</v>
      </c>
      <c r="J6909" s="752" t="s">
        <v>16448</v>
      </c>
      <c r="K6909" s="762">
        <v>0</v>
      </c>
      <c r="L6909" s="762">
        <v>12</v>
      </c>
      <c r="M6909" s="763">
        <v>26760</v>
      </c>
      <c r="N6909" s="762">
        <v>0</v>
      </c>
      <c r="O6909" s="762">
        <v>6</v>
      </c>
      <c r="P6909" s="763">
        <v>13080</v>
      </c>
      <c r="Q6909" s="762">
        <v>0</v>
      </c>
      <c r="R6909" s="762">
        <v>0</v>
      </c>
    </row>
    <row r="6910" spans="1:18" s="28" customFormat="1" ht="24" x14ac:dyDescent="0.2">
      <c r="A6910" s="748" t="s">
        <v>16441</v>
      </c>
      <c r="B6910" s="748" t="s">
        <v>515</v>
      </c>
      <c r="C6910" s="748" t="s">
        <v>16442</v>
      </c>
      <c r="D6910" s="749" t="s">
        <v>16443</v>
      </c>
      <c r="E6910" s="750">
        <v>2000</v>
      </c>
      <c r="F6910" s="748" t="s">
        <v>18613</v>
      </c>
      <c r="G6910" s="749" t="s">
        <v>18614</v>
      </c>
      <c r="H6910" s="754" t="s">
        <v>16451</v>
      </c>
      <c r="I6910" s="753" t="s">
        <v>520</v>
      </c>
      <c r="J6910" s="752" t="s">
        <v>686</v>
      </c>
      <c r="K6910" s="762">
        <v>0</v>
      </c>
      <c r="L6910" s="762">
        <v>12</v>
      </c>
      <c r="M6910" s="763">
        <v>26760</v>
      </c>
      <c r="N6910" s="762">
        <v>0</v>
      </c>
      <c r="O6910" s="762">
        <v>6</v>
      </c>
      <c r="P6910" s="763">
        <v>12928.66</v>
      </c>
      <c r="Q6910" s="762">
        <v>0</v>
      </c>
      <c r="R6910" s="762">
        <v>12</v>
      </c>
    </row>
    <row r="6911" spans="1:18" s="28" customFormat="1" ht="24" x14ac:dyDescent="0.2">
      <c r="A6911" s="748" t="s">
        <v>16441</v>
      </c>
      <c r="B6911" s="748" t="s">
        <v>515</v>
      </c>
      <c r="C6911" s="748" t="s">
        <v>16442</v>
      </c>
      <c r="D6911" s="749" t="s">
        <v>18615</v>
      </c>
      <c r="E6911" s="750">
        <v>15500</v>
      </c>
      <c r="F6911" s="748" t="s">
        <v>18616</v>
      </c>
      <c r="G6911" s="749" t="s">
        <v>18617</v>
      </c>
      <c r="H6911" s="749" t="s">
        <v>16770</v>
      </c>
      <c r="I6911" s="751" t="s">
        <v>520</v>
      </c>
      <c r="J6911" s="752" t="s">
        <v>528</v>
      </c>
      <c r="K6911" s="762">
        <v>0</v>
      </c>
      <c r="L6911" s="762">
        <v>12</v>
      </c>
      <c r="M6911" s="763">
        <v>189213.59999999998</v>
      </c>
      <c r="N6911" s="762">
        <v>0</v>
      </c>
      <c r="O6911" s="762">
        <v>1</v>
      </c>
      <c r="P6911" s="763">
        <v>15727.7</v>
      </c>
      <c r="Q6911" s="762">
        <v>0</v>
      </c>
      <c r="R6911" s="762">
        <v>12</v>
      </c>
    </row>
    <row r="6912" spans="1:18" s="28" customFormat="1" ht="36" x14ac:dyDescent="0.2">
      <c r="A6912" s="748" t="s">
        <v>16441</v>
      </c>
      <c r="B6912" s="748" t="s">
        <v>515</v>
      </c>
      <c r="C6912" s="748" t="s">
        <v>16442</v>
      </c>
      <c r="D6912" s="749" t="s">
        <v>18618</v>
      </c>
      <c r="E6912" s="750">
        <v>15500</v>
      </c>
      <c r="F6912" s="748" t="s">
        <v>18616</v>
      </c>
      <c r="G6912" s="749" t="s">
        <v>18617</v>
      </c>
      <c r="H6912" s="749" t="s">
        <v>16770</v>
      </c>
      <c r="I6912" s="751" t="s">
        <v>520</v>
      </c>
      <c r="J6912" s="752" t="s">
        <v>528</v>
      </c>
      <c r="K6912" s="762">
        <v>0</v>
      </c>
      <c r="L6912" s="762">
        <v>0</v>
      </c>
      <c r="M6912" s="763">
        <v>0</v>
      </c>
      <c r="N6912" s="762">
        <v>1</v>
      </c>
      <c r="O6912" s="762">
        <v>5</v>
      </c>
      <c r="P6912" s="763">
        <v>63871.53</v>
      </c>
      <c r="Q6912" s="762">
        <v>0</v>
      </c>
      <c r="R6912" s="762">
        <v>12</v>
      </c>
    </row>
    <row r="6913" spans="1:18" s="28" customFormat="1" ht="48" x14ac:dyDescent="0.2">
      <c r="A6913" s="748" t="s">
        <v>16441</v>
      </c>
      <c r="B6913" s="748" t="s">
        <v>515</v>
      </c>
      <c r="C6913" s="748" t="s">
        <v>16442</v>
      </c>
      <c r="D6913" s="749" t="s">
        <v>17332</v>
      </c>
      <c r="E6913" s="750">
        <v>1200</v>
      </c>
      <c r="F6913" s="748" t="s">
        <v>18619</v>
      </c>
      <c r="G6913" s="749" t="s">
        <v>18620</v>
      </c>
      <c r="H6913" s="749" t="s">
        <v>624</v>
      </c>
      <c r="I6913" s="753" t="s">
        <v>16447</v>
      </c>
      <c r="J6913" s="752" t="s">
        <v>16448</v>
      </c>
      <c r="K6913" s="762">
        <v>0</v>
      </c>
      <c r="L6913" s="762">
        <v>12</v>
      </c>
      <c r="M6913" s="763">
        <v>16296</v>
      </c>
      <c r="N6913" s="762">
        <v>0</v>
      </c>
      <c r="O6913" s="762">
        <v>6</v>
      </c>
      <c r="P6913" s="763">
        <v>7848</v>
      </c>
      <c r="Q6913" s="762">
        <v>0</v>
      </c>
      <c r="R6913" s="762">
        <v>0</v>
      </c>
    </row>
    <row r="6914" spans="1:18" s="28" customFormat="1" ht="24" x14ac:dyDescent="0.2">
      <c r="A6914" s="748" t="s">
        <v>16441</v>
      </c>
      <c r="B6914" s="748" t="s">
        <v>515</v>
      </c>
      <c r="C6914" s="748" t="s">
        <v>16442</v>
      </c>
      <c r="D6914" s="749" t="s">
        <v>16443</v>
      </c>
      <c r="E6914" s="750">
        <v>2000</v>
      </c>
      <c r="F6914" s="748" t="s">
        <v>18621</v>
      </c>
      <c r="G6914" s="749" t="s">
        <v>18622</v>
      </c>
      <c r="H6914" s="754" t="s">
        <v>18623</v>
      </c>
      <c r="I6914" s="753" t="s">
        <v>520</v>
      </c>
      <c r="J6914" s="752" t="s">
        <v>528</v>
      </c>
      <c r="K6914" s="762">
        <v>0</v>
      </c>
      <c r="L6914" s="762">
        <v>12</v>
      </c>
      <c r="M6914" s="763">
        <v>26760</v>
      </c>
      <c r="N6914" s="762">
        <v>0</v>
      </c>
      <c r="O6914" s="762">
        <v>6</v>
      </c>
      <c r="P6914" s="763">
        <v>13007.33</v>
      </c>
      <c r="Q6914" s="762">
        <v>0</v>
      </c>
      <c r="R6914" s="762">
        <v>12</v>
      </c>
    </row>
    <row r="6915" spans="1:18" s="28" customFormat="1" ht="24" x14ac:dyDescent="0.2">
      <c r="A6915" s="748" t="s">
        <v>16441</v>
      </c>
      <c r="B6915" s="748" t="s">
        <v>515</v>
      </c>
      <c r="C6915" s="748" t="s">
        <v>16442</v>
      </c>
      <c r="D6915" s="749" t="s">
        <v>2493</v>
      </c>
      <c r="E6915" s="750">
        <v>7000</v>
      </c>
      <c r="F6915" s="748" t="s">
        <v>18624</v>
      </c>
      <c r="G6915" s="749" t="s">
        <v>18625</v>
      </c>
      <c r="H6915" s="749" t="s">
        <v>16516</v>
      </c>
      <c r="I6915" s="751" t="s">
        <v>520</v>
      </c>
      <c r="J6915" s="752" t="s">
        <v>528</v>
      </c>
      <c r="K6915" s="762">
        <v>0</v>
      </c>
      <c r="L6915" s="762">
        <v>12</v>
      </c>
      <c r="M6915" s="763">
        <v>87213.60000000002</v>
      </c>
      <c r="N6915" s="762">
        <v>0</v>
      </c>
      <c r="O6915" s="762">
        <v>6</v>
      </c>
      <c r="P6915" s="763">
        <v>43200.600000000006</v>
      </c>
      <c r="Q6915" s="762">
        <v>0</v>
      </c>
      <c r="R6915" s="762">
        <v>0</v>
      </c>
    </row>
    <row r="6916" spans="1:18" s="28" customFormat="1" ht="36" x14ac:dyDescent="0.2">
      <c r="A6916" s="748" t="s">
        <v>16441</v>
      </c>
      <c r="B6916" s="748" t="s">
        <v>515</v>
      </c>
      <c r="C6916" s="748" t="s">
        <v>16442</v>
      </c>
      <c r="D6916" s="749" t="s">
        <v>18626</v>
      </c>
      <c r="E6916" s="750">
        <v>2000</v>
      </c>
      <c r="F6916" s="748" t="s">
        <v>18627</v>
      </c>
      <c r="G6916" s="749" t="s">
        <v>18628</v>
      </c>
      <c r="H6916" s="754" t="s">
        <v>18124</v>
      </c>
      <c r="I6916" s="753" t="s">
        <v>16905</v>
      </c>
      <c r="J6916" s="752" t="s">
        <v>528</v>
      </c>
      <c r="K6916" s="762">
        <v>0</v>
      </c>
      <c r="L6916" s="762">
        <v>12</v>
      </c>
      <c r="M6916" s="763">
        <v>26760</v>
      </c>
      <c r="N6916" s="762">
        <v>0</v>
      </c>
      <c r="O6916" s="762">
        <v>6</v>
      </c>
      <c r="P6916" s="763">
        <v>13080</v>
      </c>
      <c r="Q6916" s="762">
        <v>0</v>
      </c>
      <c r="R6916" s="762">
        <v>12</v>
      </c>
    </row>
    <row r="6917" spans="1:18" s="28" customFormat="1" ht="24" x14ac:dyDescent="0.2">
      <c r="A6917" s="748" t="s">
        <v>16441</v>
      </c>
      <c r="B6917" s="748" t="s">
        <v>515</v>
      </c>
      <c r="C6917" s="748" t="s">
        <v>16442</v>
      </c>
      <c r="D6917" s="749" t="s">
        <v>16472</v>
      </c>
      <c r="E6917" s="750">
        <v>1500</v>
      </c>
      <c r="F6917" s="748" t="s">
        <v>18629</v>
      </c>
      <c r="G6917" s="749" t="s">
        <v>18630</v>
      </c>
      <c r="H6917" s="749" t="s">
        <v>571</v>
      </c>
      <c r="I6917" s="753" t="s">
        <v>16447</v>
      </c>
      <c r="J6917" s="752" t="s">
        <v>16447</v>
      </c>
      <c r="K6917" s="762">
        <v>0</v>
      </c>
      <c r="L6917" s="762">
        <v>12</v>
      </c>
      <c r="M6917" s="763">
        <v>20220</v>
      </c>
      <c r="N6917" s="762">
        <v>0</v>
      </c>
      <c r="O6917" s="762">
        <v>6</v>
      </c>
      <c r="P6917" s="763">
        <v>9810</v>
      </c>
      <c r="Q6917" s="762">
        <v>0</v>
      </c>
      <c r="R6917" s="762">
        <v>12</v>
      </c>
    </row>
    <row r="6918" spans="1:18" s="28" customFormat="1" ht="24" x14ac:dyDescent="0.2">
      <c r="A6918" s="748" t="s">
        <v>16441</v>
      </c>
      <c r="B6918" s="748" t="s">
        <v>515</v>
      </c>
      <c r="C6918" s="748" t="s">
        <v>16442</v>
      </c>
      <c r="D6918" s="749" t="s">
        <v>558</v>
      </c>
      <c r="E6918" s="750">
        <v>2000</v>
      </c>
      <c r="F6918" s="748" t="s">
        <v>18631</v>
      </c>
      <c r="G6918" s="749" t="s">
        <v>18632</v>
      </c>
      <c r="H6918" s="754" t="s">
        <v>571</v>
      </c>
      <c r="I6918" s="753" t="s">
        <v>16447</v>
      </c>
      <c r="J6918" s="752" t="s">
        <v>16447</v>
      </c>
      <c r="K6918" s="762">
        <v>0</v>
      </c>
      <c r="L6918" s="762">
        <v>12</v>
      </c>
      <c r="M6918" s="763">
        <v>26760</v>
      </c>
      <c r="N6918" s="762">
        <v>0</v>
      </c>
      <c r="O6918" s="762">
        <v>6</v>
      </c>
      <c r="P6918" s="763">
        <v>13079.91</v>
      </c>
      <c r="Q6918" s="762">
        <v>0</v>
      </c>
      <c r="R6918" s="762">
        <v>0</v>
      </c>
    </row>
    <row r="6919" spans="1:18" s="28" customFormat="1" ht="24" x14ac:dyDescent="0.2">
      <c r="A6919" s="748" t="s">
        <v>16441</v>
      </c>
      <c r="B6919" s="748" t="s">
        <v>515</v>
      </c>
      <c r="C6919" s="748" t="s">
        <v>16442</v>
      </c>
      <c r="D6919" s="749" t="s">
        <v>16625</v>
      </c>
      <c r="E6919" s="750">
        <v>8000</v>
      </c>
      <c r="F6919" s="748" t="s">
        <v>18633</v>
      </c>
      <c r="G6919" s="749" t="s">
        <v>18634</v>
      </c>
      <c r="H6919" s="754" t="s">
        <v>565</v>
      </c>
      <c r="I6919" s="753" t="s">
        <v>520</v>
      </c>
      <c r="J6919" s="752" t="s">
        <v>528</v>
      </c>
      <c r="K6919" s="762">
        <v>0</v>
      </c>
      <c r="L6919" s="762">
        <v>5</v>
      </c>
      <c r="M6919" s="763">
        <v>41089</v>
      </c>
      <c r="N6919" s="762">
        <v>0</v>
      </c>
      <c r="O6919" s="762">
        <v>0</v>
      </c>
      <c r="P6919" s="763">
        <v>0</v>
      </c>
      <c r="Q6919" s="762">
        <v>0</v>
      </c>
      <c r="R6919" s="762">
        <v>0</v>
      </c>
    </row>
    <row r="6920" spans="1:18" s="28" customFormat="1" ht="48" x14ac:dyDescent="0.2">
      <c r="A6920" s="748" t="s">
        <v>16441</v>
      </c>
      <c r="B6920" s="748" t="s">
        <v>515</v>
      </c>
      <c r="C6920" s="748" t="s">
        <v>16442</v>
      </c>
      <c r="D6920" s="749" t="s">
        <v>18635</v>
      </c>
      <c r="E6920" s="750">
        <v>8000</v>
      </c>
      <c r="F6920" s="748" t="s">
        <v>18636</v>
      </c>
      <c r="G6920" s="749" t="s">
        <v>18637</v>
      </c>
      <c r="H6920" s="749" t="s">
        <v>18638</v>
      </c>
      <c r="I6920" s="753" t="s">
        <v>16905</v>
      </c>
      <c r="J6920" s="752" t="s">
        <v>528</v>
      </c>
      <c r="K6920" s="762">
        <v>0</v>
      </c>
      <c r="L6920" s="762">
        <v>12</v>
      </c>
      <c r="M6920" s="763">
        <v>99213.60000000002</v>
      </c>
      <c r="N6920" s="762">
        <v>0</v>
      </c>
      <c r="O6920" s="762">
        <v>6</v>
      </c>
      <c r="P6920" s="763">
        <v>49200.659999999996</v>
      </c>
      <c r="Q6920" s="762">
        <v>0</v>
      </c>
      <c r="R6920" s="762">
        <v>12</v>
      </c>
    </row>
    <row r="6921" spans="1:18" s="28" customFormat="1" ht="24" x14ac:dyDescent="0.2">
      <c r="A6921" s="748" t="s">
        <v>16441</v>
      </c>
      <c r="B6921" s="748" t="s">
        <v>515</v>
      </c>
      <c r="C6921" s="748" t="s">
        <v>16442</v>
      </c>
      <c r="D6921" s="749" t="s">
        <v>18639</v>
      </c>
      <c r="E6921" s="750">
        <v>9000</v>
      </c>
      <c r="F6921" s="748" t="s">
        <v>18640</v>
      </c>
      <c r="G6921" s="749" t="s">
        <v>13969</v>
      </c>
      <c r="H6921" s="749" t="s">
        <v>16459</v>
      </c>
      <c r="I6921" s="751" t="s">
        <v>520</v>
      </c>
      <c r="J6921" s="752" t="s">
        <v>686</v>
      </c>
      <c r="K6921" s="762">
        <v>1</v>
      </c>
      <c r="L6921" s="762">
        <v>2</v>
      </c>
      <c r="M6921" s="763">
        <v>17928.93</v>
      </c>
      <c r="N6921" s="762">
        <v>0</v>
      </c>
      <c r="O6921" s="762">
        <v>6</v>
      </c>
      <c r="P6921" s="763">
        <v>55200.63</v>
      </c>
      <c r="Q6921" s="762">
        <v>3</v>
      </c>
      <c r="R6921" s="762">
        <v>0</v>
      </c>
    </row>
    <row r="6922" spans="1:18" s="28" customFormat="1" ht="36" x14ac:dyDescent="0.2">
      <c r="A6922" s="748" t="s">
        <v>16441</v>
      </c>
      <c r="B6922" s="748" t="s">
        <v>515</v>
      </c>
      <c r="C6922" s="748" t="s">
        <v>16442</v>
      </c>
      <c r="D6922" s="749" t="s">
        <v>16443</v>
      </c>
      <c r="E6922" s="750">
        <v>2000</v>
      </c>
      <c r="F6922" s="748" t="s">
        <v>18641</v>
      </c>
      <c r="G6922" s="749" t="s">
        <v>18642</v>
      </c>
      <c r="H6922" s="749" t="s">
        <v>18643</v>
      </c>
      <c r="I6922" s="753" t="s">
        <v>520</v>
      </c>
      <c r="J6922" s="752" t="s">
        <v>686</v>
      </c>
      <c r="K6922" s="762">
        <v>0</v>
      </c>
      <c r="L6922" s="762">
        <v>2</v>
      </c>
      <c r="M6922" s="763">
        <v>4390.47</v>
      </c>
      <c r="N6922" s="762">
        <v>0</v>
      </c>
      <c r="O6922" s="762">
        <v>0</v>
      </c>
      <c r="P6922" s="763">
        <v>0</v>
      </c>
      <c r="Q6922" s="762">
        <v>0</v>
      </c>
      <c r="R6922" s="762">
        <v>0</v>
      </c>
    </row>
    <row r="6923" spans="1:18" s="28" customFormat="1" ht="48" x14ac:dyDescent="0.2">
      <c r="A6923" s="748" t="s">
        <v>16441</v>
      </c>
      <c r="B6923" s="748" t="s">
        <v>515</v>
      </c>
      <c r="C6923" s="748" t="s">
        <v>16442</v>
      </c>
      <c r="D6923" s="749" t="s">
        <v>16443</v>
      </c>
      <c r="E6923" s="750">
        <v>2000</v>
      </c>
      <c r="F6923" s="748" t="s">
        <v>18644</v>
      </c>
      <c r="G6923" s="749" t="s">
        <v>18645</v>
      </c>
      <c r="H6923" s="754" t="s">
        <v>3294</v>
      </c>
      <c r="I6923" s="753" t="s">
        <v>16447</v>
      </c>
      <c r="J6923" s="752" t="s">
        <v>16448</v>
      </c>
      <c r="K6923" s="762">
        <v>0</v>
      </c>
      <c r="L6923" s="762">
        <v>2</v>
      </c>
      <c r="M6923" s="763">
        <v>4390.47</v>
      </c>
      <c r="N6923" s="762">
        <v>0</v>
      </c>
      <c r="O6923" s="762">
        <v>0</v>
      </c>
      <c r="P6923" s="763">
        <v>0</v>
      </c>
      <c r="Q6923" s="762">
        <v>0</v>
      </c>
      <c r="R6923" s="762">
        <v>12</v>
      </c>
    </row>
    <row r="6924" spans="1:18" s="28" customFormat="1" ht="36" x14ac:dyDescent="0.2">
      <c r="A6924" s="748" t="s">
        <v>16441</v>
      </c>
      <c r="B6924" s="748" t="s">
        <v>515</v>
      </c>
      <c r="C6924" s="748" t="s">
        <v>16442</v>
      </c>
      <c r="D6924" s="749" t="s">
        <v>18646</v>
      </c>
      <c r="E6924" s="750">
        <v>5500</v>
      </c>
      <c r="F6924" s="748" t="s">
        <v>18647</v>
      </c>
      <c r="G6924" s="749" t="s">
        <v>18648</v>
      </c>
      <c r="H6924" s="749" t="s">
        <v>17398</v>
      </c>
      <c r="I6924" s="751" t="s">
        <v>16447</v>
      </c>
      <c r="J6924" s="752" t="s">
        <v>16447</v>
      </c>
      <c r="K6924" s="762">
        <v>0</v>
      </c>
      <c r="L6924" s="762">
        <v>12</v>
      </c>
      <c r="M6924" s="763">
        <v>69213.60000000002</v>
      </c>
      <c r="N6924" s="762">
        <v>0</v>
      </c>
      <c r="O6924" s="762">
        <v>6</v>
      </c>
      <c r="P6924" s="763">
        <v>34200.6</v>
      </c>
      <c r="Q6924" s="762">
        <v>0</v>
      </c>
      <c r="R6924" s="762">
        <v>12</v>
      </c>
    </row>
    <row r="6925" spans="1:18" s="28" customFormat="1" ht="24" x14ac:dyDescent="0.2">
      <c r="A6925" s="748" t="s">
        <v>16441</v>
      </c>
      <c r="B6925" s="748" t="s">
        <v>515</v>
      </c>
      <c r="C6925" s="748" t="s">
        <v>16442</v>
      </c>
      <c r="D6925" s="749" t="s">
        <v>18649</v>
      </c>
      <c r="E6925" s="750">
        <v>10000</v>
      </c>
      <c r="F6925" s="748" t="s">
        <v>18650</v>
      </c>
      <c r="G6925" s="749" t="s">
        <v>18651</v>
      </c>
      <c r="H6925" s="749" t="s">
        <v>16466</v>
      </c>
      <c r="I6925" s="751" t="s">
        <v>520</v>
      </c>
      <c r="J6925" s="752" t="s">
        <v>528</v>
      </c>
      <c r="K6925" s="762">
        <v>0</v>
      </c>
      <c r="L6925" s="762">
        <v>12</v>
      </c>
      <c r="M6925" s="763">
        <v>123213.60000000002</v>
      </c>
      <c r="N6925" s="762">
        <v>0</v>
      </c>
      <c r="O6925" s="762">
        <v>6</v>
      </c>
      <c r="P6925" s="763">
        <v>61200.600000000006</v>
      </c>
      <c r="Q6925" s="762">
        <v>0</v>
      </c>
      <c r="R6925" s="762">
        <v>12</v>
      </c>
    </row>
    <row r="6926" spans="1:18" s="28" customFormat="1" ht="24" x14ac:dyDescent="0.2">
      <c r="A6926" s="748" t="s">
        <v>16441</v>
      </c>
      <c r="B6926" s="748" t="s">
        <v>515</v>
      </c>
      <c r="C6926" s="748" t="s">
        <v>16442</v>
      </c>
      <c r="D6926" s="749" t="s">
        <v>2020</v>
      </c>
      <c r="E6926" s="750">
        <v>6000</v>
      </c>
      <c r="F6926" s="748" t="s">
        <v>18652</v>
      </c>
      <c r="G6926" s="749" t="s">
        <v>18653</v>
      </c>
      <c r="H6926" s="749" t="s">
        <v>16459</v>
      </c>
      <c r="I6926" s="753" t="s">
        <v>520</v>
      </c>
      <c r="J6926" s="752" t="s">
        <v>686</v>
      </c>
      <c r="K6926" s="762">
        <v>0</v>
      </c>
      <c r="L6926" s="762">
        <v>12</v>
      </c>
      <c r="M6926" s="763">
        <v>75213.60000000002</v>
      </c>
      <c r="N6926" s="762">
        <v>0</v>
      </c>
      <c r="O6926" s="762">
        <v>6</v>
      </c>
      <c r="P6926" s="763">
        <v>37200.6</v>
      </c>
      <c r="Q6926" s="762">
        <v>0</v>
      </c>
      <c r="R6926" s="762">
        <v>0</v>
      </c>
    </row>
    <row r="6927" spans="1:18" s="28" customFormat="1" ht="24" x14ac:dyDescent="0.2">
      <c r="A6927" s="748" t="s">
        <v>16441</v>
      </c>
      <c r="B6927" s="748" t="s">
        <v>515</v>
      </c>
      <c r="C6927" s="748" t="s">
        <v>16442</v>
      </c>
      <c r="D6927" s="749" t="s">
        <v>16443</v>
      </c>
      <c r="E6927" s="750">
        <v>2000</v>
      </c>
      <c r="F6927" s="748" t="s">
        <v>18654</v>
      </c>
      <c r="G6927" s="749" t="s">
        <v>18655</v>
      </c>
      <c r="H6927" s="754" t="s">
        <v>16451</v>
      </c>
      <c r="I6927" s="753" t="s">
        <v>520</v>
      </c>
      <c r="J6927" s="752" t="s">
        <v>686</v>
      </c>
      <c r="K6927" s="762">
        <v>0</v>
      </c>
      <c r="L6927" s="762">
        <v>12</v>
      </c>
      <c r="M6927" s="763">
        <v>26669.33</v>
      </c>
      <c r="N6927" s="762">
        <v>0</v>
      </c>
      <c r="O6927" s="762">
        <v>2</v>
      </c>
      <c r="P6927" s="763">
        <v>4360</v>
      </c>
      <c r="Q6927" s="762">
        <v>0</v>
      </c>
      <c r="R6927" s="762">
        <v>0</v>
      </c>
    </row>
    <row r="6928" spans="1:18" s="28" customFormat="1" ht="24" x14ac:dyDescent="0.2">
      <c r="A6928" s="748" t="s">
        <v>16441</v>
      </c>
      <c r="B6928" s="748" t="s">
        <v>515</v>
      </c>
      <c r="C6928" s="748" t="s">
        <v>16442</v>
      </c>
      <c r="D6928" s="749" t="s">
        <v>16443</v>
      </c>
      <c r="E6928" s="750">
        <v>2000</v>
      </c>
      <c r="F6928" s="748" t="s">
        <v>18656</v>
      </c>
      <c r="G6928" s="749" t="s">
        <v>18657</v>
      </c>
      <c r="H6928" s="754" t="s">
        <v>1569</v>
      </c>
      <c r="I6928" s="753" t="s">
        <v>16447</v>
      </c>
      <c r="J6928" s="752" t="s">
        <v>16448</v>
      </c>
      <c r="K6928" s="762">
        <v>0</v>
      </c>
      <c r="L6928" s="762">
        <v>12</v>
      </c>
      <c r="M6928" s="763">
        <v>26687.33</v>
      </c>
      <c r="N6928" s="762">
        <v>0</v>
      </c>
      <c r="O6928" s="762">
        <v>6</v>
      </c>
      <c r="P6928" s="763">
        <v>13080</v>
      </c>
      <c r="Q6928" s="762">
        <v>0</v>
      </c>
      <c r="R6928" s="762">
        <v>0</v>
      </c>
    </row>
    <row r="6929" spans="1:18" s="28" customFormat="1" ht="36" x14ac:dyDescent="0.2">
      <c r="A6929" s="748" t="s">
        <v>16441</v>
      </c>
      <c r="B6929" s="748" t="s">
        <v>515</v>
      </c>
      <c r="C6929" s="748" t="s">
        <v>16442</v>
      </c>
      <c r="D6929" s="749" t="s">
        <v>18658</v>
      </c>
      <c r="E6929" s="750">
        <v>8000</v>
      </c>
      <c r="F6929" s="748" t="s">
        <v>18659</v>
      </c>
      <c r="G6929" s="749" t="s">
        <v>18660</v>
      </c>
      <c r="H6929" s="749" t="s">
        <v>16860</v>
      </c>
      <c r="I6929" s="751" t="s">
        <v>520</v>
      </c>
      <c r="J6929" s="752" t="s">
        <v>18245</v>
      </c>
      <c r="K6929" s="762">
        <v>0</v>
      </c>
      <c r="L6929" s="762">
        <v>2</v>
      </c>
      <c r="M6929" s="763">
        <v>20045.599999999999</v>
      </c>
      <c r="N6929" s="762">
        <v>0</v>
      </c>
      <c r="O6929" s="762">
        <v>0</v>
      </c>
      <c r="P6929" s="763">
        <v>0</v>
      </c>
      <c r="Q6929" s="762">
        <v>0</v>
      </c>
      <c r="R6929" s="762">
        <v>0</v>
      </c>
    </row>
    <row r="6930" spans="1:18" s="28" customFormat="1" ht="48" x14ac:dyDescent="0.2">
      <c r="A6930" s="748" t="s">
        <v>16441</v>
      </c>
      <c r="B6930" s="748" t="s">
        <v>515</v>
      </c>
      <c r="C6930" s="748" t="s">
        <v>16442</v>
      </c>
      <c r="D6930" s="749" t="s">
        <v>18661</v>
      </c>
      <c r="E6930" s="750">
        <v>7000</v>
      </c>
      <c r="F6930" s="748" t="s">
        <v>18662</v>
      </c>
      <c r="G6930" s="749" t="s">
        <v>18663</v>
      </c>
      <c r="H6930" s="749" t="s">
        <v>16516</v>
      </c>
      <c r="I6930" s="751" t="s">
        <v>520</v>
      </c>
      <c r="J6930" s="752" t="s">
        <v>528</v>
      </c>
      <c r="K6930" s="762">
        <v>0</v>
      </c>
      <c r="L6930" s="762">
        <v>2</v>
      </c>
      <c r="M6930" s="763">
        <v>14435.6</v>
      </c>
      <c r="N6930" s="762">
        <v>0</v>
      </c>
      <c r="O6930" s="762">
        <v>0</v>
      </c>
      <c r="P6930" s="763">
        <v>0</v>
      </c>
      <c r="Q6930" s="762">
        <v>0</v>
      </c>
      <c r="R6930" s="762">
        <v>12</v>
      </c>
    </row>
    <row r="6931" spans="1:18" s="28" customFormat="1" ht="24" x14ac:dyDescent="0.2">
      <c r="A6931" s="748" t="s">
        <v>16441</v>
      </c>
      <c r="B6931" s="748" t="s">
        <v>515</v>
      </c>
      <c r="C6931" s="748" t="s">
        <v>16442</v>
      </c>
      <c r="D6931" s="749" t="s">
        <v>18664</v>
      </c>
      <c r="E6931" s="750">
        <v>5500</v>
      </c>
      <c r="F6931" s="748" t="s">
        <v>18665</v>
      </c>
      <c r="G6931" s="749" t="s">
        <v>18666</v>
      </c>
      <c r="H6931" s="749" t="s">
        <v>16451</v>
      </c>
      <c r="I6931" s="753" t="s">
        <v>520</v>
      </c>
      <c r="J6931" s="752" t="s">
        <v>686</v>
      </c>
      <c r="K6931" s="762">
        <v>0</v>
      </c>
      <c r="L6931" s="762">
        <v>12</v>
      </c>
      <c r="M6931" s="763">
        <v>69213.60000000002</v>
      </c>
      <c r="N6931" s="762">
        <v>0</v>
      </c>
      <c r="O6931" s="762">
        <v>6</v>
      </c>
      <c r="P6931" s="763">
        <v>34017.270000000004</v>
      </c>
      <c r="Q6931" s="762">
        <v>0</v>
      </c>
      <c r="R6931" s="762">
        <v>0</v>
      </c>
    </row>
    <row r="6932" spans="1:18" s="28" customFormat="1" ht="24" x14ac:dyDescent="0.2">
      <c r="A6932" s="748" t="s">
        <v>16441</v>
      </c>
      <c r="B6932" s="748" t="s">
        <v>515</v>
      </c>
      <c r="C6932" s="748" t="s">
        <v>16442</v>
      </c>
      <c r="D6932" s="749" t="s">
        <v>16443</v>
      </c>
      <c r="E6932" s="750">
        <v>2000</v>
      </c>
      <c r="F6932" s="748" t="s">
        <v>18667</v>
      </c>
      <c r="G6932" s="749" t="s">
        <v>18668</v>
      </c>
      <c r="H6932" s="754" t="s">
        <v>1569</v>
      </c>
      <c r="I6932" s="753" t="s">
        <v>16447</v>
      </c>
      <c r="J6932" s="752" t="s">
        <v>16448</v>
      </c>
      <c r="K6932" s="762">
        <v>0</v>
      </c>
      <c r="L6932" s="762">
        <v>12</v>
      </c>
      <c r="M6932" s="763">
        <v>26760</v>
      </c>
      <c r="N6932" s="762">
        <v>0</v>
      </c>
      <c r="O6932" s="762">
        <v>6</v>
      </c>
      <c r="P6932" s="763">
        <v>13007.33</v>
      </c>
      <c r="Q6932" s="762">
        <v>0</v>
      </c>
      <c r="R6932" s="762">
        <v>12</v>
      </c>
    </row>
    <row r="6933" spans="1:18" s="28" customFormat="1" ht="24" x14ac:dyDescent="0.2">
      <c r="A6933" s="748" t="s">
        <v>16441</v>
      </c>
      <c r="B6933" s="748" t="s">
        <v>515</v>
      </c>
      <c r="C6933" s="748" t="s">
        <v>16442</v>
      </c>
      <c r="D6933" s="749" t="s">
        <v>16472</v>
      </c>
      <c r="E6933" s="750">
        <v>1500</v>
      </c>
      <c r="F6933" s="748" t="s">
        <v>18669</v>
      </c>
      <c r="G6933" s="749" t="s">
        <v>18670</v>
      </c>
      <c r="H6933" s="749" t="s">
        <v>571</v>
      </c>
      <c r="I6933" s="751" t="s">
        <v>16447</v>
      </c>
      <c r="J6933" s="752" t="s">
        <v>16447</v>
      </c>
      <c r="K6933" s="762">
        <v>0</v>
      </c>
      <c r="L6933" s="762">
        <v>12</v>
      </c>
      <c r="M6933" s="763">
        <v>20220</v>
      </c>
      <c r="N6933" s="762">
        <v>0</v>
      </c>
      <c r="O6933" s="762">
        <v>6</v>
      </c>
      <c r="P6933" s="763">
        <v>9701</v>
      </c>
      <c r="Q6933" s="762">
        <v>0</v>
      </c>
      <c r="R6933" s="762">
        <v>0</v>
      </c>
    </row>
    <row r="6934" spans="1:18" s="28" customFormat="1" ht="24" x14ac:dyDescent="0.2">
      <c r="A6934" s="748" t="s">
        <v>16441</v>
      </c>
      <c r="B6934" s="748" t="s">
        <v>515</v>
      </c>
      <c r="C6934" s="748" t="s">
        <v>16442</v>
      </c>
      <c r="D6934" s="749" t="s">
        <v>16443</v>
      </c>
      <c r="E6934" s="750">
        <v>2000</v>
      </c>
      <c r="F6934" s="748" t="s">
        <v>18671</v>
      </c>
      <c r="G6934" s="749" t="s">
        <v>18672</v>
      </c>
      <c r="H6934" s="749" t="s">
        <v>16451</v>
      </c>
      <c r="I6934" s="751" t="s">
        <v>520</v>
      </c>
      <c r="J6934" s="752" t="s">
        <v>686</v>
      </c>
      <c r="K6934" s="762">
        <v>0</v>
      </c>
      <c r="L6934" s="762">
        <v>12</v>
      </c>
      <c r="M6934" s="763">
        <v>26754</v>
      </c>
      <c r="N6934" s="762">
        <v>0</v>
      </c>
      <c r="O6934" s="762">
        <v>6</v>
      </c>
      <c r="P6934" s="763">
        <v>12855.99</v>
      </c>
      <c r="Q6934" s="762">
        <v>0</v>
      </c>
      <c r="R6934" s="762">
        <v>0</v>
      </c>
    </row>
    <row r="6935" spans="1:18" s="28" customFormat="1" ht="24" x14ac:dyDescent="0.2">
      <c r="A6935" s="748" t="s">
        <v>16441</v>
      </c>
      <c r="B6935" s="748" t="s">
        <v>515</v>
      </c>
      <c r="C6935" s="748" t="s">
        <v>16442</v>
      </c>
      <c r="D6935" s="749" t="s">
        <v>16443</v>
      </c>
      <c r="E6935" s="750">
        <v>2000</v>
      </c>
      <c r="F6935" s="748" t="s">
        <v>18673</v>
      </c>
      <c r="G6935" s="749" t="s">
        <v>18674</v>
      </c>
      <c r="H6935" s="749" t="s">
        <v>571</v>
      </c>
      <c r="I6935" s="753" t="s">
        <v>16447</v>
      </c>
      <c r="J6935" s="752" t="s">
        <v>16447</v>
      </c>
      <c r="K6935" s="762">
        <v>0</v>
      </c>
      <c r="L6935" s="762">
        <v>12</v>
      </c>
      <c r="M6935" s="763">
        <v>26687.33</v>
      </c>
      <c r="N6935" s="762">
        <v>0</v>
      </c>
      <c r="O6935" s="762">
        <v>6</v>
      </c>
      <c r="P6935" s="763">
        <v>12928.3</v>
      </c>
      <c r="Q6935" s="762">
        <v>0</v>
      </c>
      <c r="R6935" s="762">
        <v>12</v>
      </c>
    </row>
    <row r="6936" spans="1:18" s="28" customFormat="1" ht="24" x14ac:dyDescent="0.2">
      <c r="A6936" s="748" t="s">
        <v>16441</v>
      </c>
      <c r="B6936" s="748" t="s">
        <v>515</v>
      </c>
      <c r="C6936" s="748" t="s">
        <v>16442</v>
      </c>
      <c r="D6936" s="749" t="s">
        <v>18339</v>
      </c>
      <c r="E6936" s="750">
        <v>1200</v>
      </c>
      <c r="F6936" s="748" t="s">
        <v>18675</v>
      </c>
      <c r="G6936" s="749" t="s">
        <v>18676</v>
      </c>
      <c r="H6936" s="754" t="s">
        <v>571</v>
      </c>
      <c r="I6936" s="753" t="s">
        <v>16447</v>
      </c>
      <c r="J6936" s="752" t="s">
        <v>16447</v>
      </c>
      <c r="K6936" s="762">
        <v>0</v>
      </c>
      <c r="L6936" s="762">
        <v>12</v>
      </c>
      <c r="M6936" s="763">
        <v>16296</v>
      </c>
      <c r="N6936" s="762">
        <v>0</v>
      </c>
      <c r="O6936" s="762">
        <v>6</v>
      </c>
      <c r="P6936" s="763">
        <v>7848</v>
      </c>
      <c r="Q6936" s="762">
        <v>0</v>
      </c>
      <c r="R6936" s="762">
        <v>12</v>
      </c>
    </row>
    <row r="6937" spans="1:18" s="28" customFormat="1" ht="36" x14ac:dyDescent="0.2">
      <c r="A6937" s="748" t="s">
        <v>16441</v>
      </c>
      <c r="B6937" s="748" t="s">
        <v>515</v>
      </c>
      <c r="C6937" s="748" t="s">
        <v>16442</v>
      </c>
      <c r="D6937" s="749" t="s">
        <v>16611</v>
      </c>
      <c r="E6937" s="750">
        <v>1800</v>
      </c>
      <c r="F6937" s="748" t="s">
        <v>18677</v>
      </c>
      <c r="G6937" s="749" t="s">
        <v>18678</v>
      </c>
      <c r="H6937" s="754" t="s">
        <v>2604</v>
      </c>
      <c r="I6937" s="753" t="s">
        <v>16447</v>
      </c>
      <c r="J6937" s="752" t="s">
        <v>16448</v>
      </c>
      <c r="K6937" s="762">
        <v>1</v>
      </c>
      <c r="L6937" s="762">
        <v>2</v>
      </c>
      <c r="M6937" s="763">
        <v>3755.73</v>
      </c>
      <c r="N6937" s="762">
        <v>0</v>
      </c>
      <c r="O6937" s="762">
        <v>6</v>
      </c>
      <c r="P6937" s="763">
        <v>11772</v>
      </c>
      <c r="Q6937" s="762">
        <v>3</v>
      </c>
      <c r="R6937" s="762">
        <v>0</v>
      </c>
    </row>
    <row r="6938" spans="1:18" s="28" customFormat="1" ht="36" x14ac:dyDescent="0.2">
      <c r="A6938" s="748" t="s">
        <v>16441</v>
      </c>
      <c r="B6938" s="748" t="s">
        <v>515</v>
      </c>
      <c r="C6938" s="748" t="s">
        <v>16442</v>
      </c>
      <c r="D6938" s="749" t="s">
        <v>16443</v>
      </c>
      <c r="E6938" s="750">
        <v>2000</v>
      </c>
      <c r="F6938" s="748" t="s">
        <v>18679</v>
      </c>
      <c r="G6938" s="749" t="s">
        <v>18680</v>
      </c>
      <c r="H6938" s="749" t="s">
        <v>16462</v>
      </c>
      <c r="I6938" s="751" t="s">
        <v>16447</v>
      </c>
      <c r="J6938" s="752" t="s">
        <v>16447</v>
      </c>
      <c r="K6938" s="762">
        <v>0</v>
      </c>
      <c r="L6938" s="762">
        <v>12</v>
      </c>
      <c r="M6938" s="763">
        <v>26463.33</v>
      </c>
      <c r="N6938" s="762">
        <v>0</v>
      </c>
      <c r="O6938" s="762">
        <v>6</v>
      </c>
      <c r="P6938" s="763">
        <v>12861.99</v>
      </c>
      <c r="Q6938" s="762">
        <v>0</v>
      </c>
      <c r="R6938" s="762">
        <v>12</v>
      </c>
    </row>
    <row r="6939" spans="1:18" s="28" customFormat="1" ht="24" x14ac:dyDescent="0.2">
      <c r="A6939" s="748" t="s">
        <v>16441</v>
      </c>
      <c r="B6939" s="748" t="s">
        <v>515</v>
      </c>
      <c r="C6939" s="748" t="s">
        <v>16442</v>
      </c>
      <c r="D6939" s="749" t="s">
        <v>17047</v>
      </c>
      <c r="E6939" s="750">
        <v>2000</v>
      </c>
      <c r="F6939" s="748" t="s">
        <v>18681</v>
      </c>
      <c r="G6939" s="749" t="s">
        <v>18682</v>
      </c>
      <c r="H6939" s="749" t="s">
        <v>16451</v>
      </c>
      <c r="I6939" s="751" t="s">
        <v>520</v>
      </c>
      <c r="J6939" s="752" t="s">
        <v>686</v>
      </c>
      <c r="K6939" s="762">
        <v>0</v>
      </c>
      <c r="L6939" s="762">
        <v>12</v>
      </c>
      <c r="M6939" s="763">
        <v>26760</v>
      </c>
      <c r="N6939" s="762">
        <v>0</v>
      </c>
      <c r="O6939" s="762">
        <v>6</v>
      </c>
      <c r="P6939" s="763">
        <v>13080</v>
      </c>
      <c r="Q6939" s="762">
        <v>0</v>
      </c>
      <c r="R6939" s="762">
        <v>0</v>
      </c>
    </row>
    <row r="6940" spans="1:18" s="28" customFormat="1" ht="24" x14ac:dyDescent="0.2">
      <c r="A6940" s="748" t="s">
        <v>16441</v>
      </c>
      <c r="B6940" s="748" t="s">
        <v>515</v>
      </c>
      <c r="C6940" s="748" t="s">
        <v>16442</v>
      </c>
      <c r="D6940" s="749" t="s">
        <v>16443</v>
      </c>
      <c r="E6940" s="750">
        <v>2000</v>
      </c>
      <c r="F6940" s="748" t="s">
        <v>18683</v>
      </c>
      <c r="G6940" s="749" t="s">
        <v>18684</v>
      </c>
      <c r="H6940" s="749" t="s">
        <v>16451</v>
      </c>
      <c r="I6940" s="753" t="s">
        <v>520</v>
      </c>
      <c r="J6940" s="752" t="s">
        <v>686</v>
      </c>
      <c r="K6940" s="762">
        <v>1</v>
      </c>
      <c r="L6940" s="762">
        <v>2</v>
      </c>
      <c r="M6940" s="763">
        <v>4308</v>
      </c>
      <c r="N6940" s="762">
        <v>0</v>
      </c>
      <c r="O6940" s="762">
        <v>0</v>
      </c>
      <c r="P6940" s="763">
        <v>0</v>
      </c>
      <c r="Q6940" s="762">
        <v>0</v>
      </c>
      <c r="R6940" s="762">
        <v>0</v>
      </c>
    </row>
    <row r="6941" spans="1:18" s="28" customFormat="1" ht="36" x14ac:dyDescent="0.2">
      <c r="A6941" s="748" t="s">
        <v>16441</v>
      </c>
      <c r="B6941" s="748" t="s">
        <v>515</v>
      </c>
      <c r="C6941" s="748" t="s">
        <v>16442</v>
      </c>
      <c r="D6941" s="749" t="s">
        <v>16443</v>
      </c>
      <c r="E6941" s="750">
        <v>2000</v>
      </c>
      <c r="F6941" s="748" t="s">
        <v>18685</v>
      </c>
      <c r="G6941" s="749" t="s">
        <v>18686</v>
      </c>
      <c r="H6941" s="749" t="s">
        <v>16993</v>
      </c>
      <c r="I6941" s="753" t="s">
        <v>16905</v>
      </c>
      <c r="J6941" s="752" t="s">
        <v>528</v>
      </c>
      <c r="K6941" s="762">
        <v>0</v>
      </c>
      <c r="L6941" s="762">
        <v>12</v>
      </c>
      <c r="M6941" s="763">
        <v>26760</v>
      </c>
      <c r="N6941" s="762">
        <v>0</v>
      </c>
      <c r="O6941" s="762">
        <v>6</v>
      </c>
      <c r="P6941" s="763">
        <v>13080</v>
      </c>
      <c r="Q6941" s="762">
        <v>0</v>
      </c>
      <c r="R6941" s="762">
        <v>12</v>
      </c>
    </row>
    <row r="6942" spans="1:18" s="28" customFormat="1" ht="24" x14ac:dyDescent="0.2">
      <c r="A6942" s="748" t="s">
        <v>16441</v>
      </c>
      <c r="B6942" s="748" t="s">
        <v>515</v>
      </c>
      <c r="C6942" s="748" t="s">
        <v>16442</v>
      </c>
      <c r="D6942" s="749" t="s">
        <v>18687</v>
      </c>
      <c r="E6942" s="750">
        <v>5000</v>
      </c>
      <c r="F6942" s="748" t="s">
        <v>18688</v>
      </c>
      <c r="G6942" s="749" t="s">
        <v>18689</v>
      </c>
      <c r="H6942" s="749" t="s">
        <v>17985</v>
      </c>
      <c r="I6942" s="751" t="s">
        <v>520</v>
      </c>
      <c r="J6942" s="752" t="s">
        <v>686</v>
      </c>
      <c r="K6942" s="762">
        <v>0</v>
      </c>
      <c r="L6942" s="762">
        <v>12</v>
      </c>
      <c r="M6942" s="763">
        <v>63213.600000000013</v>
      </c>
      <c r="N6942" s="762">
        <v>0</v>
      </c>
      <c r="O6942" s="762">
        <v>6</v>
      </c>
      <c r="P6942" s="763">
        <v>31200.6</v>
      </c>
      <c r="Q6942" s="762">
        <v>0</v>
      </c>
      <c r="R6942" s="762">
        <v>12</v>
      </c>
    </row>
    <row r="6943" spans="1:18" s="28" customFormat="1" ht="24" x14ac:dyDescent="0.2">
      <c r="A6943" s="748" t="s">
        <v>16441</v>
      </c>
      <c r="B6943" s="748" t="s">
        <v>515</v>
      </c>
      <c r="C6943" s="748" t="s">
        <v>16442</v>
      </c>
      <c r="D6943" s="749" t="s">
        <v>18690</v>
      </c>
      <c r="E6943" s="750">
        <v>8000</v>
      </c>
      <c r="F6943" s="748" t="s">
        <v>18691</v>
      </c>
      <c r="G6943" s="749" t="s">
        <v>18692</v>
      </c>
      <c r="H6943" s="749" t="s">
        <v>16466</v>
      </c>
      <c r="I6943" s="751" t="s">
        <v>520</v>
      </c>
      <c r="J6943" s="752" t="s">
        <v>528</v>
      </c>
      <c r="K6943" s="762">
        <v>0</v>
      </c>
      <c r="L6943" s="762">
        <v>12</v>
      </c>
      <c r="M6943" s="763">
        <v>99213.60000000002</v>
      </c>
      <c r="N6943" s="762">
        <v>0</v>
      </c>
      <c r="O6943" s="762">
        <v>6</v>
      </c>
      <c r="P6943" s="763">
        <v>49200.600000000006</v>
      </c>
      <c r="Q6943" s="762">
        <v>0</v>
      </c>
      <c r="R6943" s="762">
        <v>0</v>
      </c>
    </row>
    <row r="6944" spans="1:18" s="28" customFormat="1" ht="24" x14ac:dyDescent="0.2">
      <c r="A6944" s="748" t="s">
        <v>16441</v>
      </c>
      <c r="B6944" s="748" t="s">
        <v>515</v>
      </c>
      <c r="C6944" s="748" t="s">
        <v>16442</v>
      </c>
      <c r="D6944" s="749" t="s">
        <v>16443</v>
      </c>
      <c r="E6944" s="750">
        <v>2000</v>
      </c>
      <c r="F6944" s="748" t="s">
        <v>18693</v>
      </c>
      <c r="G6944" s="749" t="s">
        <v>18694</v>
      </c>
      <c r="H6944" s="749" t="s">
        <v>3924</v>
      </c>
      <c r="I6944" s="753" t="s">
        <v>16447</v>
      </c>
      <c r="J6944" s="752" t="s">
        <v>16448</v>
      </c>
      <c r="K6944" s="762">
        <v>0</v>
      </c>
      <c r="L6944" s="762">
        <v>12</v>
      </c>
      <c r="M6944" s="763">
        <v>26590.67</v>
      </c>
      <c r="N6944" s="762">
        <v>0</v>
      </c>
      <c r="O6944" s="762">
        <v>6</v>
      </c>
      <c r="P6944" s="763">
        <v>13091.39</v>
      </c>
      <c r="Q6944" s="762">
        <v>0</v>
      </c>
      <c r="R6944" s="762">
        <v>12</v>
      </c>
    </row>
    <row r="6945" spans="1:18" s="28" customFormat="1" ht="24" x14ac:dyDescent="0.2">
      <c r="A6945" s="748" t="s">
        <v>16441</v>
      </c>
      <c r="B6945" s="748" t="s">
        <v>515</v>
      </c>
      <c r="C6945" s="748" t="s">
        <v>16442</v>
      </c>
      <c r="D6945" s="749" t="s">
        <v>16472</v>
      </c>
      <c r="E6945" s="750">
        <v>1500</v>
      </c>
      <c r="F6945" s="748" t="s">
        <v>18695</v>
      </c>
      <c r="G6945" s="749" t="s">
        <v>18696</v>
      </c>
      <c r="H6945" s="754" t="s">
        <v>571</v>
      </c>
      <c r="I6945" s="753" t="s">
        <v>16447</v>
      </c>
      <c r="J6945" s="752" t="s">
        <v>16447</v>
      </c>
      <c r="K6945" s="762">
        <v>0</v>
      </c>
      <c r="L6945" s="762">
        <v>12</v>
      </c>
      <c r="M6945" s="763">
        <v>20220</v>
      </c>
      <c r="N6945" s="762">
        <v>0</v>
      </c>
      <c r="O6945" s="762">
        <v>6</v>
      </c>
      <c r="P6945" s="763">
        <v>9810</v>
      </c>
      <c r="Q6945" s="762">
        <v>0</v>
      </c>
      <c r="R6945" s="762">
        <v>12</v>
      </c>
    </row>
    <row r="6946" spans="1:18" s="28" customFormat="1" ht="36" x14ac:dyDescent="0.2">
      <c r="A6946" s="748" t="s">
        <v>16441</v>
      </c>
      <c r="B6946" s="748" t="s">
        <v>515</v>
      </c>
      <c r="C6946" s="748" t="s">
        <v>16442</v>
      </c>
      <c r="D6946" s="749" t="s">
        <v>18697</v>
      </c>
      <c r="E6946" s="750">
        <v>7000</v>
      </c>
      <c r="F6946" s="748" t="s">
        <v>18698</v>
      </c>
      <c r="G6946" s="749" t="s">
        <v>18699</v>
      </c>
      <c r="H6946" s="754" t="s">
        <v>16580</v>
      </c>
      <c r="I6946" s="753" t="s">
        <v>520</v>
      </c>
      <c r="J6946" s="752" t="s">
        <v>528</v>
      </c>
      <c r="K6946" s="762">
        <v>1</v>
      </c>
      <c r="L6946" s="762">
        <v>4</v>
      </c>
      <c r="M6946" s="763">
        <v>33874.53</v>
      </c>
      <c r="N6946" s="762">
        <v>0</v>
      </c>
      <c r="O6946" s="762">
        <v>6</v>
      </c>
      <c r="P6946" s="763">
        <v>42967.270000000004</v>
      </c>
      <c r="Q6946" s="762">
        <v>3</v>
      </c>
      <c r="R6946" s="762">
        <v>0</v>
      </c>
    </row>
    <row r="6947" spans="1:18" s="28" customFormat="1" ht="24" x14ac:dyDescent="0.2">
      <c r="A6947" s="748" t="s">
        <v>16441</v>
      </c>
      <c r="B6947" s="748" t="s">
        <v>515</v>
      </c>
      <c r="C6947" s="748" t="s">
        <v>16442</v>
      </c>
      <c r="D6947" s="749" t="s">
        <v>16443</v>
      </c>
      <c r="E6947" s="750">
        <v>2000</v>
      </c>
      <c r="F6947" s="748" t="s">
        <v>18700</v>
      </c>
      <c r="G6947" s="749" t="s">
        <v>18701</v>
      </c>
      <c r="H6947" s="749" t="s">
        <v>16451</v>
      </c>
      <c r="I6947" s="751" t="s">
        <v>520</v>
      </c>
      <c r="J6947" s="752" t="s">
        <v>686</v>
      </c>
      <c r="K6947" s="762">
        <v>0</v>
      </c>
      <c r="L6947" s="762">
        <v>12</v>
      </c>
      <c r="M6947" s="763">
        <v>26760</v>
      </c>
      <c r="N6947" s="762">
        <v>0</v>
      </c>
      <c r="O6947" s="762">
        <v>6</v>
      </c>
      <c r="P6947" s="763">
        <v>13080</v>
      </c>
      <c r="Q6947" s="762">
        <v>0</v>
      </c>
      <c r="R6947" s="762">
        <v>0</v>
      </c>
    </row>
    <row r="6948" spans="1:18" s="28" customFormat="1" ht="24" x14ac:dyDescent="0.2">
      <c r="A6948" s="748" t="s">
        <v>16441</v>
      </c>
      <c r="B6948" s="748" t="s">
        <v>515</v>
      </c>
      <c r="C6948" s="748" t="s">
        <v>16442</v>
      </c>
      <c r="D6948" s="749" t="s">
        <v>16443</v>
      </c>
      <c r="E6948" s="750">
        <v>2000</v>
      </c>
      <c r="F6948" s="748" t="s">
        <v>18702</v>
      </c>
      <c r="G6948" s="749" t="s">
        <v>18703</v>
      </c>
      <c r="H6948" s="749" t="s">
        <v>18704</v>
      </c>
      <c r="I6948" s="751" t="s">
        <v>16447</v>
      </c>
      <c r="J6948" s="752" t="s">
        <v>16447</v>
      </c>
      <c r="K6948" s="762">
        <v>0</v>
      </c>
      <c r="L6948" s="762">
        <v>10</v>
      </c>
      <c r="M6948" s="763">
        <v>20337.03</v>
      </c>
      <c r="N6948" s="762">
        <v>0</v>
      </c>
      <c r="O6948" s="762">
        <v>0</v>
      </c>
      <c r="P6948" s="763">
        <v>0</v>
      </c>
      <c r="Q6948" s="762">
        <v>0</v>
      </c>
      <c r="R6948" s="762">
        <v>0</v>
      </c>
    </row>
    <row r="6949" spans="1:18" s="28" customFormat="1" ht="36" x14ac:dyDescent="0.2">
      <c r="A6949" s="748" t="s">
        <v>16441</v>
      </c>
      <c r="B6949" s="748" t="s">
        <v>515</v>
      </c>
      <c r="C6949" s="748" t="s">
        <v>16442</v>
      </c>
      <c r="D6949" s="749" t="s">
        <v>17740</v>
      </c>
      <c r="E6949" s="750">
        <v>10000</v>
      </c>
      <c r="F6949" s="748" t="s">
        <v>18705</v>
      </c>
      <c r="G6949" s="749" t="s">
        <v>18706</v>
      </c>
      <c r="H6949" s="749" t="s">
        <v>565</v>
      </c>
      <c r="I6949" s="753" t="s">
        <v>520</v>
      </c>
      <c r="J6949" s="752" t="s">
        <v>528</v>
      </c>
      <c r="K6949" s="762">
        <v>1</v>
      </c>
      <c r="L6949" s="762">
        <v>2</v>
      </c>
      <c r="M6949" s="763">
        <v>19862.259999999998</v>
      </c>
      <c r="N6949" s="762">
        <v>0</v>
      </c>
      <c r="O6949" s="762">
        <v>6</v>
      </c>
      <c r="P6949" s="763">
        <v>61200.600000000006</v>
      </c>
      <c r="Q6949" s="762">
        <v>3</v>
      </c>
      <c r="R6949" s="762">
        <v>0</v>
      </c>
    </row>
    <row r="6950" spans="1:18" s="28" customFormat="1" ht="24" x14ac:dyDescent="0.2">
      <c r="A6950" s="748" t="s">
        <v>16441</v>
      </c>
      <c r="B6950" s="748" t="s">
        <v>515</v>
      </c>
      <c r="C6950" s="748" t="s">
        <v>16442</v>
      </c>
      <c r="D6950" s="749" t="s">
        <v>16443</v>
      </c>
      <c r="E6950" s="750">
        <v>2000</v>
      </c>
      <c r="F6950" s="748" t="s">
        <v>18707</v>
      </c>
      <c r="G6950" s="749" t="s">
        <v>18708</v>
      </c>
      <c r="H6950" s="754" t="s">
        <v>571</v>
      </c>
      <c r="I6950" s="753" t="s">
        <v>16447</v>
      </c>
      <c r="J6950" s="752" t="s">
        <v>16447</v>
      </c>
      <c r="K6950" s="762">
        <v>0</v>
      </c>
      <c r="L6950" s="762">
        <v>12</v>
      </c>
      <c r="M6950" s="763">
        <v>26760</v>
      </c>
      <c r="N6950" s="762">
        <v>0</v>
      </c>
      <c r="O6950" s="762">
        <v>6</v>
      </c>
      <c r="P6950" s="763">
        <v>13068</v>
      </c>
      <c r="Q6950" s="762">
        <v>0</v>
      </c>
      <c r="R6950" s="762">
        <v>0</v>
      </c>
    </row>
    <row r="6951" spans="1:18" s="28" customFormat="1" ht="36" x14ac:dyDescent="0.2">
      <c r="A6951" s="748" t="s">
        <v>16441</v>
      </c>
      <c r="B6951" s="748" t="s">
        <v>515</v>
      </c>
      <c r="C6951" s="748" t="s">
        <v>16442</v>
      </c>
      <c r="D6951" s="749" t="s">
        <v>16443</v>
      </c>
      <c r="E6951" s="750">
        <v>2000</v>
      </c>
      <c r="F6951" s="748" t="s">
        <v>18709</v>
      </c>
      <c r="G6951" s="749" t="s">
        <v>18710</v>
      </c>
      <c r="H6951" s="749" t="s">
        <v>18711</v>
      </c>
      <c r="I6951" s="751" t="s">
        <v>16447</v>
      </c>
      <c r="J6951" s="752" t="s">
        <v>16448</v>
      </c>
      <c r="K6951" s="762">
        <v>0</v>
      </c>
      <c r="L6951" s="762">
        <v>12</v>
      </c>
      <c r="M6951" s="763">
        <v>26760</v>
      </c>
      <c r="N6951" s="762">
        <v>0</v>
      </c>
      <c r="O6951" s="762">
        <v>6</v>
      </c>
      <c r="P6951" s="763">
        <v>13007.33</v>
      </c>
      <c r="Q6951" s="762">
        <v>0</v>
      </c>
      <c r="R6951" s="762">
        <v>0</v>
      </c>
    </row>
    <row r="6952" spans="1:18" s="28" customFormat="1" ht="48" x14ac:dyDescent="0.2">
      <c r="A6952" s="748" t="s">
        <v>16441</v>
      </c>
      <c r="B6952" s="748" t="s">
        <v>515</v>
      </c>
      <c r="C6952" s="748" t="s">
        <v>16442</v>
      </c>
      <c r="D6952" s="749" t="s">
        <v>18712</v>
      </c>
      <c r="E6952" s="750">
        <v>3900</v>
      </c>
      <c r="F6952" s="748" t="s">
        <v>18713</v>
      </c>
      <c r="G6952" s="749" t="s">
        <v>18714</v>
      </c>
      <c r="H6952" s="749" t="s">
        <v>18715</v>
      </c>
      <c r="I6952" s="751" t="s">
        <v>16447</v>
      </c>
      <c r="J6952" s="752" t="s">
        <v>16448</v>
      </c>
      <c r="K6952" s="762">
        <v>0</v>
      </c>
      <c r="L6952" s="762">
        <v>1</v>
      </c>
      <c r="M6952" s="763">
        <v>4117.8</v>
      </c>
      <c r="N6952" s="762">
        <v>0</v>
      </c>
      <c r="O6952" s="762">
        <v>0</v>
      </c>
      <c r="P6952" s="763">
        <v>0</v>
      </c>
      <c r="Q6952" s="762">
        <v>0</v>
      </c>
      <c r="R6952" s="762">
        <v>0</v>
      </c>
    </row>
    <row r="6953" spans="1:18" s="28" customFormat="1" ht="36" x14ac:dyDescent="0.2">
      <c r="A6953" s="748" t="s">
        <v>16441</v>
      </c>
      <c r="B6953" s="748" t="s">
        <v>515</v>
      </c>
      <c r="C6953" s="748" t="s">
        <v>16442</v>
      </c>
      <c r="D6953" s="749" t="s">
        <v>16443</v>
      </c>
      <c r="E6953" s="750">
        <v>2000</v>
      </c>
      <c r="F6953" s="748" t="s">
        <v>18716</v>
      </c>
      <c r="G6953" s="749" t="s">
        <v>18717</v>
      </c>
      <c r="H6953" s="749" t="s">
        <v>16462</v>
      </c>
      <c r="I6953" s="753" t="s">
        <v>16447</v>
      </c>
      <c r="J6953" s="752" t="s">
        <v>16447</v>
      </c>
      <c r="K6953" s="762">
        <v>0</v>
      </c>
      <c r="L6953" s="762">
        <v>12</v>
      </c>
      <c r="M6953" s="763">
        <v>26760</v>
      </c>
      <c r="N6953" s="762">
        <v>0</v>
      </c>
      <c r="O6953" s="762">
        <v>6</v>
      </c>
      <c r="P6953" s="763">
        <v>13080</v>
      </c>
      <c r="Q6953" s="762">
        <v>0</v>
      </c>
      <c r="R6953" s="762">
        <v>0</v>
      </c>
    </row>
    <row r="6954" spans="1:18" s="28" customFormat="1" ht="36" x14ac:dyDescent="0.2">
      <c r="A6954" s="748" t="s">
        <v>16441</v>
      </c>
      <c r="B6954" s="748" t="s">
        <v>515</v>
      </c>
      <c r="C6954" s="748" t="s">
        <v>16442</v>
      </c>
      <c r="D6954" s="749" t="s">
        <v>16888</v>
      </c>
      <c r="E6954" s="750">
        <v>4000</v>
      </c>
      <c r="F6954" s="748" t="s">
        <v>18718</v>
      </c>
      <c r="G6954" s="749" t="s">
        <v>18719</v>
      </c>
      <c r="H6954" s="754" t="s">
        <v>16999</v>
      </c>
      <c r="I6954" s="753" t="s">
        <v>520</v>
      </c>
      <c r="J6954" s="752" t="s">
        <v>528</v>
      </c>
      <c r="K6954" s="762">
        <v>0</v>
      </c>
      <c r="L6954" s="762">
        <v>12</v>
      </c>
      <c r="M6954" s="763">
        <v>51080.270000000011</v>
      </c>
      <c r="N6954" s="762">
        <v>0</v>
      </c>
      <c r="O6954" s="762">
        <v>6</v>
      </c>
      <c r="P6954" s="763">
        <v>25200.6</v>
      </c>
      <c r="Q6954" s="762">
        <v>0</v>
      </c>
      <c r="R6954" s="762">
        <v>12</v>
      </c>
    </row>
    <row r="6955" spans="1:18" s="28" customFormat="1" ht="24" x14ac:dyDescent="0.2">
      <c r="A6955" s="748" t="s">
        <v>16441</v>
      </c>
      <c r="B6955" s="748" t="s">
        <v>515</v>
      </c>
      <c r="C6955" s="748" t="s">
        <v>16442</v>
      </c>
      <c r="D6955" s="749" t="s">
        <v>16443</v>
      </c>
      <c r="E6955" s="750">
        <v>2000</v>
      </c>
      <c r="F6955" s="748" t="s">
        <v>18720</v>
      </c>
      <c r="G6955" s="749" t="s">
        <v>18721</v>
      </c>
      <c r="H6955" s="749" t="s">
        <v>16904</v>
      </c>
      <c r="I6955" s="753" t="s">
        <v>16905</v>
      </c>
      <c r="J6955" s="752" t="s">
        <v>528</v>
      </c>
      <c r="K6955" s="762">
        <v>0</v>
      </c>
      <c r="L6955" s="762">
        <v>12</v>
      </c>
      <c r="M6955" s="763">
        <v>26760</v>
      </c>
      <c r="N6955" s="762">
        <v>0</v>
      </c>
      <c r="O6955" s="762">
        <v>6</v>
      </c>
      <c r="P6955" s="763">
        <v>13073.81</v>
      </c>
      <c r="Q6955" s="762">
        <v>0</v>
      </c>
      <c r="R6955" s="762">
        <v>12</v>
      </c>
    </row>
    <row r="6956" spans="1:18" s="28" customFormat="1" ht="24" x14ac:dyDescent="0.2">
      <c r="A6956" s="748" t="s">
        <v>16441</v>
      </c>
      <c r="B6956" s="748" t="s">
        <v>515</v>
      </c>
      <c r="C6956" s="748" t="s">
        <v>16442</v>
      </c>
      <c r="D6956" s="749" t="s">
        <v>18722</v>
      </c>
      <c r="E6956" s="750">
        <v>5500</v>
      </c>
      <c r="F6956" s="748" t="s">
        <v>18723</v>
      </c>
      <c r="G6956" s="749" t="s">
        <v>18724</v>
      </c>
      <c r="H6956" s="749" t="s">
        <v>16459</v>
      </c>
      <c r="I6956" s="751" t="s">
        <v>520</v>
      </c>
      <c r="J6956" s="752" t="s">
        <v>686</v>
      </c>
      <c r="K6956" s="762">
        <v>0</v>
      </c>
      <c r="L6956" s="762">
        <v>12</v>
      </c>
      <c r="M6956" s="763">
        <v>69213.60000000002</v>
      </c>
      <c r="N6956" s="762">
        <v>0</v>
      </c>
      <c r="O6956" s="762">
        <v>6</v>
      </c>
      <c r="P6956" s="763">
        <v>34200.6</v>
      </c>
      <c r="Q6956" s="762">
        <v>0</v>
      </c>
      <c r="R6956" s="762">
        <v>0</v>
      </c>
    </row>
    <row r="6957" spans="1:18" s="28" customFormat="1" ht="24" x14ac:dyDescent="0.2">
      <c r="A6957" s="748" t="s">
        <v>16441</v>
      </c>
      <c r="B6957" s="748" t="s">
        <v>515</v>
      </c>
      <c r="C6957" s="748" t="s">
        <v>16442</v>
      </c>
      <c r="D6957" s="749" t="s">
        <v>16443</v>
      </c>
      <c r="E6957" s="750">
        <v>2000</v>
      </c>
      <c r="F6957" s="748" t="s">
        <v>18725</v>
      </c>
      <c r="G6957" s="749" t="s">
        <v>18726</v>
      </c>
      <c r="H6957" s="749" t="s">
        <v>16451</v>
      </c>
      <c r="I6957" s="751" t="s">
        <v>520</v>
      </c>
      <c r="J6957" s="752" t="s">
        <v>686</v>
      </c>
      <c r="K6957" s="762">
        <v>0</v>
      </c>
      <c r="L6957" s="762">
        <v>12</v>
      </c>
      <c r="M6957" s="763">
        <v>26536</v>
      </c>
      <c r="N6957" s="762">
        <v>0</v>
      </c>
      <c r="O6957" s="762">
        <v>4</v>
      </c>
      <c r="P6957" s="763">
        <v>2034.67</v>
      </c>
      <c r="Q6957" s="762">
        <v>0</v>
      </c>
      <c r="R6957" s="762">
        <v>12</v>
      </c>
    </row>
    <row r="6958" spans="1:18" s="28" customFormat="1" ht="36" x14ac:dyDescent="0.2">
      <c r="A6958" s="748" t="s">
        <v>16441</v>
      </c>
      <c r="B6958" s="748" t="s">
        <v>515</v>
      </c>
      <c r="C6958" s="748" t="s">
        <v>16442</v>
      </c>
      <c r="D6958" s="749" t="s">
        <v>16674</v>
      </c>
      <c r="E6958" s="750">
        <v>9000</v>
      </c>
      <c r="F6958" s="748" t="s">
        <v>18727</v>
      </c>
      <c r="G6958" s="749" t="s">
        <v>18728</v>
      </c>
      <c r="H6958" s="749" t="s">
        <v>16459</v>
      </c>
      <c r="I6958" s="753" t="s">
        <v>520</v>
      </c>
      <c r="J6958" s="752" t="s">
        <v>686</v>
      </c>
      <c r="K6958" s="762">
        <v>0</v>
      </c>
      <c r="L6958" s="762">
        <v>12</v>
      </c>
      <c r="M6958" s="763">
        <v>111213.60000000002</v>
      </c>
      <c r="N6958" s="762">
        <v>0</v>
      </c>
      <c r="O6958" s="762">
        <v>6</v>
      </c>
      <c r="P6958" s="763">
        <v>55200.600000000006</v>
      </c>
      <c r="Q6958" s="762">
        <v>0</v>
      </c>
      <c r="R6958" s="762">
        <v>12</v>
      </c>
    </row>
    <row r="6959" spans="1:18" s="28" customFormat="1" ht="24" x14ac:dyDescent="0.2">
      <c r="A6959" s="748" t="s">
        <v>16441</v>
      </c>
      <c r="B6959" s="748" t="s">
        <v>515</v>
      </c>
      <c r="C6959" s="748" t="s">
        <v>16442</v>
      </c>
      <c r="D6959" s="749" t="s">
        <v>18524</v>
      </c>
      <c r="E6959" s="750">
        <v>9000</v>
      </c>
      <c r="F6959" s="748" t="s">
        <v>18729</v>
      </c>
      <c r="G6959" s="749" t="s">
        <v>14817</v>
      </c>
      <c r="H6959" s="754" t="s">
        <v>16459</v>
      </c>
      <c r="I6959" s="753" t="s">
        <v>520</v>
      </c>
      <c r="J6959" s="752" t="s">
        <v>686</v>
      </c>
      <c r="K6959" s="762">
        <v>1</v>
      </c>
      <c r="L6959" s="762">
        <v>2</v>
      </c>
      <c r="M6959" s="763">
        <v>17928.93</v>
      </c>
      <c r="N6959" s="762">
        <v>0</v>
      </c>
      <c r="O6959" s="762">
        <v>6</v>
      </c>
      <c r="P6959" s="763">
        <v>55200.600000000006</v>
      </c>
      <c r="Q6959" s="762">
        <v>3</v>
      </c>
      <c r="R6959" s="762">
        <v>0</v>
      </c>
    </row>
    <row r="6960" spans="1:18" s="28" customFormat="1" ht="36" x14ac:dyDescent="0.2">
      <c r="A6960" s="748" t="s">
        <v>16441</v>
      </c>
      <c r="B6960" s="748" t="s">
        <v>515</v>
      </c>
      <c r="C6960" s="748" t="s">
        <v>16442</v>
      </c>
      <c r="D6960" s="749" t="s">
        <v>18730</v>
      </c>
      <c r="E6960" s="750">
        <v>5500</v>
      </c>
      <c r="F6960" s="748" t="s">
        <v>18731</v>
      </c>
      <c r="G6960" s="749" t="s">
        <v>18732</v>
      </c>
      <c r="H6960" s="749" t="s">
        <v>4184</v>
      </c>
      <c r="I6960" s="751" t="s">
        <v>520</v>
      </c>
      <c r="J6960" s="752" t="s">
        <v>528</v>
      </c>
      <c r="K6960" s="762">
        <v>0</v>
      </c>
      <c r="L6960" s="762">
        <v>2</v>
      </c>
      <c r="M6960" s="763">
        <v>13962.26</v>
      </c>
      <c r="N6960" s="762">
        <v>0</v>
      </c>
      <c r="O6960" s="762">
        <v>0</v>
      </c>
      <c r="P6960" s="763">
        <v>0</v>
      </c>
      <c r="Q6960" s="762">
        <v>0</v>
      </c>
      <c r="R6960" s="762">
        <v>0</v>
      </c>
    </row>
    <row r="6961" spans="1:18" s="28" customFormat="1" ht="60" x14ac:dyDescent="0.2">
      <c r="A6961" s="748" t="s">
        <v>16441</v>
      </c>
      <c r="B6961" s="748" t="s">
        <v>515</v>
      </c>
      <c r="C6961" s="748" t="s">
        <v>16442</v>
      </c>
      <c r="D6961" s="749" t="s">
        <v>16443</v>
      </c>
      <c r="E6961" s="750">
        <v>2000</v>
      </c>
      <c r="F6961" s="748" t="s">
        <v>18733</v>
      </c>
      <c r="G6961" s="749" t="s">
        <v>18734</v>
      </c>
      <c r="H6961" s="749" t="s">
        <v>18075</v>
      </c>
      <c r="I6961" s="751" t="s">
        <v>16447</v>
      </c>
      <c r="J6961" s="752" t="s">
        <v>16448</v>
      </c>
      <c r="K6961" s="762">
        <v>0</v>
      </c>
      <c r="L6961" s="762">
        <v>2</v>
      </c>
      <c r="M6961" s="763">
        <v>4390.47</v>
      </c>
      <c r="N6961" s="762">
        <v>1</v>
      </c>
      <c r="O6961" s="762">
        <v>2</v>
      </c>
      <c r="P6961" s="763">
        <v>3778.67</v>
      </c>
      <c r="Q6961" s="762">
        <v>3</v>
      </c>
      <c r="R6961" s="762">
        <v>0</v>
      </c>
    </row>
    <row r="6962" spans="1:18" s="28" customFormat="1" ht="48" x14ac:dyDescent="0.2">
      <c r="A6962" s="748" t="s">
        <v>16441</v>
      </c>
      <c r="B6962" s="748" t="s">
        <v>515</v>
      </c>
      <c r="C6962" s="748" t="s">
        <v>16442</v>
      </c>
      <c r="D6962" s="749" t="s">
        <v>16443</v>
      </c>
      <c r="E6962" s="750">
        <v>2000</v>
      </c>
      <c r="F6962" s="748" t="s">
        <v>18735</v>
      </c>
      <c r="G6962" s="749" t="s">
        <v>18736</v>
      </c>
      <c r="H6962" s="749" t="s">
        <v>624</v>
      </c>
      <c r="I6962" s="753" t="s">
        <v>16447</v>
      </c>
      <c r="J6962" s="752" t="s">
        <v>16448</v>
      </c>
      <c r="K6962" s="762">
        <v>0</v>
      </c>
      <c r="L6962" s="762">
        <v>12</v>
      </c>
      <c r="M6962" s="763">
        <v>26760</v>
      </c>
      <c r="N6962" s="762">
        <v>0</v>
      </c>
      <c r="O6962" s="762">
        <v>6</v>
      </c>
      <c r="P6962" s="763">
        <v>13080</v>
      </c>
      <c r="Q6962" s="762">
        <v>0</v>
      </c>
      <c r="R6962" s="762">
        <v>12</v>
      </c>
    </row>
    <row r="6963" spans="1:18" s="28" customFormat="1" ht="48" x14ac:dyDescent="0.2">
      <c r="A6963" s="748" t="s">
        <v>16441</v>
      </c>
      <c r="B6963" s="748" t="s">
        <v>515</v>
      </c>
      <c r="C6963" s="748" t="s">
        <v>16442</v>
      </c>
      <c r="D6963" s="749" t="s">
        <v>17201</v>
      </c>
      <c r="E6963" s="750">
        <v>14000</v>
      </c>
      <c r="F6963" s="748" t="s">
        <v>18737</v>
      </c>
      <c r="G6963" s="749" t="s">
        <v>14343</v>
      </c>
      <c r="H6963" s="754" t="s">
        <v>16580</v>
      </c>
      <c r="I6963" s="753" t="s">
        <v>520</v>
      </c>
      <c r="J6963" s="752" t="s">
        <v>528</v>
      </c>
      <c r="K6963" s="762">
        <v>1</v>
      </c>
      <c r="L6963" s="762">
        <v>7</v>
      </c>
      <c r="M6963" s="763">
        <v>97104.6</v>
      </c>
      <c r="N6963" s="762">
        <v>0</v>
      </c>
      <c r="O6963" s="762">
        <v>6</v>
      </c>
      <c r="P6963" s="763">
        <v>85200.6</v>
      </c>
      <c r="Q6963" s="762">
        <v>0</v>
      </c>
      <c r="R6963" s="762">
        <v>12</v>
      </c>
    </row>
    <row r="6964" spans="1:18" s="28" customFormat="1" ht="48" x14ac:dyDescent="0.2">
      <c r="A6964" s="748" t="s">
        <v>16441</v>
      </c>
      <c r="B6964" s="748" t="s">
        <v>515</v>
      </c>
      <c r="C6964" s="748" t="s">
        <v>16442</v>
      </c>
      <c r="D6964" s="749" t="s">
        <v>16472</v>
      </c>
      <c r="E6964" s="750">
        <v>1500</v>
      </c>
      <c r="F6964" s="748" t="s">
        <v>18738</v>
      </c>
      <c r="G6964" s="749" t="s">
        <v>18739</v>
      </c>
      <c r="H6964" s="754" t="s">
        <v>16521</v>
      </c>
      <c r="I6964" s="753" t="s">
        <v>16447</v>
      </c>
      <c r="J6964" s="752" t="s">
        <v>16448</v>
      </c>
      <c r="K6964" s="762">
        <v>0</v>
      </c>
      <c r="L6964" s="762">
        <v>12</v>
      </c>
      <c r="M6964" s="763">
        <v>20220</v>
      </c>
      <c r="N6964" s="762">
        <v>0</v>
      </c>
      <c r="O6964" s="762">
        <v>6</v>
      </c>
      <c r="P6964" s="763">
        <v>9701</v>
      </c>
      <c r="Q6964" s="762">
        <v>0</v>
      </c>
      <c r="R6964" s="762">
        <v>0</v>
      </c>
    </row>
    <row r="6965" spans="1:18" s="28" customFormat="1" ht="36" x14ac:dyDescent="0.2">
      <c r="A6965" s="748" t="s">
        <v>16441</v>
      </c>
      <c r="B6965" s="748" t="s">
        <v>515</v>
      </c>
      <c r="C6965" s="748" t="s">
        <v>16442</v>
      </c>
      <c r="D6965" s="749" t="s">
        <v>17560</v>
      </c>
      <c r="E6965" s="750">
        <v>15500</v>
      </c>
      <c r="F6965" s="748" t="s">
        <v>18740</v>
      </c>
      <c r="G6965" s="749" t="s">
        <v>18741</v>
      </c>
      <c r="H6965" s="749" t="s">
        <v>565</v>
      </c>
      <c r="I6965" s="751" t="s">
        <v>520</v>
      </c>
      <c r="J6965" s="752" t="s">
        <v>528</v>
      </c>
      <c r="K6965" s="762">
        <v>0</v>
      </c>
      <c r="L6965" s="762">
        <v>3</v>
      </c>
      <c r="M6965" s="763">
        <v>38886.729999999996</v>
      </c>
      <c r="N6965" s="762">
        <v>0</v>
      </c>
      <c r="O6965" s="762">
        <v>0</v>
      </c>
      <c r="P6965" s="763">
        <v>0</v>
      </c>
      <c r="Q6965" s="762">
        <v>0</v>
      </c>
      <c r="R6965" s="762">
        <v>12</v>
      </c>
    </row>
    <row r="6966" spans="1:18" s="28" customFormat="1" ht="24" x14ac:dyDescent="0.2">
      <c r="A6966" s="748" t="s">
        <v>16441</v>
      </c>
      <c r="B6966" s="748" t="s">
        <v>515</v>
      </c>
      <c r="C6966" s="748" t="s">
        <v>16442</v>
      </c>
      <c r="D6966" s="749" t="s">
        <v>18742</v>
      </c>
      <c r="E6966" s="750">
        <v>15000</v>
      </c>
      <c r="F6966" s="748" t="s">
        <v>18743</v>
      </c>
      <c r="G6966" s="749" t="s">
        <v>18744</v>
      </c>
      <c r="H6966" s="749" t="s">
        <v>16516</v>
      </c>
      <c r="I6966" s="751" t="s">
        <v>520</v>
      </c>
      <c r="J6966" s="752" t="s">
        <v>528</v>
      </c>
      <c r="K6966" s="762">
        <v>0</v>
      </c>
      <c r="L6966" s="762">
        <v>12</v>
      </c>
      <c r="M6966" s="763">
        <v>183213.59999999998</v>
      </c>
      <c r="N6966" s="762">
        <v>0</v>
      </c>
      <c r="O6966" s="762">
        <v>6</v>
      </c>
      <c r="P6966" s="763">
        <v>91200.6</v>
      </c>
      <c r="Q6966" s="762">
        <v>0</v>
      </c>
      <c r="R6966" s="762">
        <v>0</v>
      </c>
    </row>
    <row r="6967" spans="1:18" s="28" customFormat="1" ht="24" x14ac:dyDescent="0.2">
      <c r="A6967" s="748" t="s">
        <v>16441</v>
      </c>
      <c r="B6967" s="748" t="s">
        <v>515</v>
      </c>
      <c r="C6967" s="748" t="s">
        <v>16442</v>
      </c>
      <c r="D6967" s="749" t="s">
        <v>16443</v>
      </c>
      <c r="E6967" s="750">
        <v>2000</v>
      </c>
      <c r="F6967" s="748" t="s">
        <v>18745</v>
      </c>
      <c r="G6967" s="749" t="s">
        <v>18746</v>
      </c>
      <c r="H6967" s="749" t="s">
        <v>571</v>
      </c>
      <c r="I6967" s="753" t="s">
        <v>16447</v>
      </c>
      <c r="J6967" s="752" t="s">
        <v>16447</v>
      </c>
      <c r="K6967" s="762">
        <v>0</v>
      </c>
      <c r="L6967" s="762">
        <v>12</v>
      </c>
      <c r="M6967" s="763">
        <v>26760</v>
      </c>
      <c r="N6967" s="762">
        <v>0</v>
      </c>
      <c r="O6967" s="762">
        <v>6</v>
      </c>
      <c r="P6967" s="763">
        <v>13007.33</v>
      </c>
      <c r="Q6967" s="762">
        <v>0</v>
      </c>
      <c r="R6967" s="762">
        <v>0</v>
      </c>
    </row>
    <row r="6968" spans="1:18" s="28" customFormat="1" ht="48" x14ac:dyDescent="0.2">
      <c r="A6968" s="748" t="s">
        <v>16441</v>
      </c>
      <c r="B6968" s="748" t="s">
        <v>515</v>
      </c>
      <c r="C6968" s="748" t="s">
        <v>16442</v>
      </c>
      <c r="D6968" s="749" t="s">
        <v>16443</v>
      </c>
      <c r="E6968" s="750">
        <v>2000</v>
      </c>
      <c r="F6968" s="748" t="s">
        <v>18747</v>
      </c>
      <c r="G6968" s="749" t="s">
        <v>18748</v>
      </c>
      <c r="H6968" s="754" t="s">
        <v>3294</v>
      </c>
      <c r="I6968" s="753" t="s">
        <v>16447</v>
      </c>
      <c r="J6968" s="752" t="s">
        <v>16448</v>
      </c>
      <c r="K6968" s="762">
        <v>1</v>
      </c>
      <c r="L6968" s="762">
        <v>4</v>
      </c>
      <c r="M6968" s="763">
        <v>8698.4700000000012</v>
      </c>
      <c r="N6968" s="762">
        <v>1</v>
      </c>
      <c r="O6968" s="762">
        <v>2</v>
      </c>
      <c r="P6968" s="763">
        <v>2805.58</v>
      </c>
      <c r="Q6968" s="762">
        <v>3</v>
      </c>
      <c r="R6968" s="762">
        <v>12</v>
      </c>
    </row>
    <row r="6969" spans="1:18" s="28" customFormat="1" ht="24" x14ac:dyDescent="0.2">
      <c r="A6969" s="748" t="s">
        <v>16441</v>
      </c>
      <c r="B6969" s="748" t="s">
        <v>515</v>
      </c>
      <c r="C6969" s="748" t="s">
        <v>16442</v>
      </c>
      <c r="D6969" s="749" t="s">
        <v>814</v>
      </c>
      <c r="E6969" s="750">
        <v>11000</v>
      </c>
      <c r="F6969" s="748" t="s">
        <v>18749</v>
      </c>
      <c r="G6969" s="749" t="s">
        <v>18750</v>
      </c>
      <c r="H6969" s="749" t="s">
        <v>16516</v>
      </c>
      <c r="I6969" s="751" t="s">
        <v>520</v>
      </c>
      <c r="J6969" s="752" t="s">
        <v>528</v>
      </c>
      <c r="K6969" s="762">
        <v>0</v>
      </c>
      <c r="L6969" s="762">
        <v>12</v>
      </c>
      <c r="M6969" s="763">
        <v>135213.6</v>
      </c>
      <c r="N6969" s="762">
        <v>0</v>
      </c>
      <c r="O6969" s="762">
        <v>6</v>
      </c>
      <c r="P6969" s="763">
        <v>67200.600000000006</v>
      </c>
      <c r="Q6969" s="762">
        <v>0</v>
      </c>
      <c r="R6969" s="762">
        <v>0</v>
      </c>
    </row>
    <row r="6970" spans="1:18" s="28" customFormat="1" ht="36" x14ac:dyDescent="0.2">
      <c r="A6970" s="748" t="s">
        <v>16441</v>
      </c>
      <c r="B6970" s="748" t="s">
        <v>515</v>
      </c>
      <c r="C6970" s="748" t="s">
        <v>16442</v>
      </c>
      <c r="D6970" s="749" t="s">
        <v>16443</v>
      </c>
      <c r="E6970" s="750">
        <v>2000</v>
      </c>
      <c r="F6970" s="748" t="s">
        <v>18751</v>
      </c>
      <c r="G6970" s="749" t="s">
        <v>18752</v>
      </c>
      <c r="H6970" s="749" t="s">
        <v>16462</v>
      </c>
      <c r="I6970" s="751" t="s">
        <v>16447</v>
      </c>
      <c r="J6970" s="752" t="s">
        <v>16447</v>
      </c>
      <c r="K6970" s="762">
        <v>0</v>
      </c>
      <c r="L6970" s="762">
        <v>12</v>
      </c>
      <c r="M6970" s="763">
        <v>13530.369999999999</v>
      </c>
      <c r="N6970" s="762">
        <v>0</v>
      </c>
      <c r="O6970" s="762">
        <v>5</v>
      </c>
      <c r="P6970" s="763">
        <v>0</v>
      </c>
      <c r="Q6970" s="762">
        <v>0</v>
      </c>
      <c r="R6970" s="762">
        <v>12</v>
      </c>
    </row>
    <row r="6971" spans="1:18" s="28" customFormat="1" ht="60" x14ac:dyDescent="0.2">
      <c r="A6971" s="748" t="s">
        <v>16441</v>
      </c>
      <c r="B6971" s="748" t="s">
        <v>515</v>
      </c>
      <c r="C6971" s="748" t="s">
        <v>16442</v>
      </c>
      <c r="D6971" s="749" t="s">
        <v>18753</v>
      </c>
      <c r="E6971" s="750">
        <v>8000</v>
      </c>
      <c r="F6971" s="748" t="s">
        <v>18754</v>
      </c>
      <c r="G6971" s="749" t="s">
        <v>18755</v>
      </c>
      <c r="H6971" s="749" t="s">
        <v>16516</v>
      </c>
      <c r="I6971" s="753" t="s">
        <v>520</v>
      </c>
      <c r="J6971" s="752" t="s">
        <v>528</v>
      </c>
      <c r="K6971" s="762">
        <v>0</v>
      </c>
      <c r="L6971" s="762">
        <v>12</v>
      </c>
      <c r="M6971" s="763">
        <v>99213.60000000002</v>
      </c>
      <c r="N6971" s="762">
        <v>0</v>
      </c>
      <c r="O6971" s="762">
        <v>6</v>
      </c>
      <c r="P6971" s="763">
        <v>49200.600000000006</v>
      </c>
      <c r="Q6971" s="762">
        <v>0</v>
      </c>
      <c r="R6971" s="762">
        <v>12</v>
      </c>
    </row>
    <row r="6972" spans="1:18" s="28" customFormat="1" ht="24" x14ac:dyDescent="0.2">
      <c r="A6972" s="748" t="s">
        <v>16441</v>
      </c>
      <c r="B6972" s="748" t="s">
        <v>515</v>
      </c>
      <c r="C6972" s="748" t="s">
        <v>16442</v>
      </c>
      <c r="D6972" s="749" t="s">
        <v>18756</v>
      </c>
      <c r="E6972" s="750">
        <v>14000</v>
      </c>
      <c r="F6972" s="748" t="s">
        <v>18757</v>
      </c>
      <c r="G6972" s="749" t="s">
        <v>18758</v>
      </c>
      <c r="H6972" s="754" t="s">
        <v>16459</v>
      </c>
      <c r="I6972" s="753" t="s">
        <v>520</v>
      </c>
      <c r="J6972" s="752" t="s">
        <v>686</v>
      </c>
      <c r="K6972" s="762">
        <v>0</v>
      </c>
      <c r="L6972" s="762">
        <v>12</v>
      </c>
      <c r="M6972" s="763">
        <v>171213.59999999998</v>
      </c>
      <c r="N6972" s="762">
        <v>0</v>
      </c>
      <c r="O6972" s="762">
        <v>6</v>
      </c>
      <c r="P6972" s="763">
        <v>85200.659999999989</v>
      </c>
      <c r="Q6972" s="762">
        <v>0</v>
      </c>
      <c r="R6972" s="762">
        <v>0</v>
      </c>
    </row>
    <row r="6973" spans="1:18" s="28" customFormat="1" ht="36" x14ac:dyDescent="0.2">
      <c r="A6973" s="748" t="s">
        <v>16441</v>
      </c>
      <c r="B6973" s="748" t="s">
        <v>515</v>
      </c>
      <c r="C6973" s="748" t="s">
        <v>16442</v>
      </c>
      <c r="D6973" s="749" t="s">
        <v>16443</v>
      </c>
      <c r="E6973" s="750">
        <v>2000</v>
      </c>
      <c r="F6973" s="748" t="s">
        <v>18759</v>
      </c>
      <c r="G6973" s="749" t="s">
        <v>18760</v>
      </c>
      <c r="H6973" s="754" t="s">
        <v>918</v>
      </c>
      <c r="I6973" s="753" t="s">
        <v>16447</v>
      </c>
      <c r="J6973" s="752" t="s">
        <v>16448</v>
      </c>
      <c r="K6973" s="762">
        <v>0</v>
      </c>
      <c r="L6973" s="762">
        <v>12</v>
      </c>
      <c r="M6973" s="763">
        <v>26687.33</v>
      </c>
      <c r="N6973" s="762">
        <v>0</v>
      </c>
      <c r="O6973" s="762">
        <v>4</v>
      </c>
      <c r="P6973" s="763">
        <v>8501.99</v>
      </c>
      <c r="Q6973" s="762">
        <v>0</v>
      </c>
      <c r="R6973" s="762">
        <v>0</v>
      </c>
    </row>
    <row r="6974" spans="1:18" s="28" customFormat="1" ht="24" x14ac:dyDescent="0.2">
      <c r="A6974" s="748" t="s">
        <v>16441</v>
      </c>
      <c r="B6974" s="748" t="s">
        <v>515</v>
      </c>
      <c r="C6974" s="748" t="s">
        <v>16442</v>
      </c>
      <c r="D6974" s="749" t="s">
        <v>16443</v>
      </c>
      <c r="E6974" s="750">
        <v>2000</v>
      </c>
      <c r="F6974" s="748" t="s">
        <v>18761</v>
      </c>
      <c r="G6974" s="749" t="s">
        <v>18762</v>
      </c>
      <c r="H6974" s="749" t="s">
        <v>16451</v>
      </c>
      <c r="I6974" s="751" t="s">
        <v>520</v>
      </c>
      <c r="J6974" s="752" t="s">
        <v>686</v>
      </c>
      <c r="K6974" s="762">
        <v>0</v>
      </c>
      <c r="L6974" s="762">
        <v>12</v>
      </c>
      <c r="M6974" s="763">
        <v>26754</v>
      </c>
      <c r="N6974" s="762">
        <v>0</v>
      </c>
      <c r="O6974" s="762">
        <v>6</v>
      </c>
      <c r="P6974" s="763">
        <v>13007.33</v>
      </c>
      <c r="Q6974" s="762">
        <v>0</v>
      </c>
      <c r="R6974" s="762">
        <v>12</v>
      </c>
    </row>
    <row r="6975" spans="1:18" s="28" customFormat="1" ht="24" x14ac:dyDescent="0.2">
      <c r="A6975" s="748" t="s">
        <v>16441</v>
      </c>
      <c r="B6975" s="748" t="s">
        <v>515</v>
      </c>
      <c r="C6975" s="748" t="s">
        <v>16442</v>
      </c>
      <c r="D6975" s="749" t="s">
        <v>18763</v>
      </c>
      <c r="E6975" s="750">
        <v>10000</v>
      </c>
      <c r="F6975" s="748" t="s">
        <v>18764</v>
      </c>
      <c r="G6975" s="749" t="s">
        <v>18765</v>
      </c>
      <c r="H6975" s="749" t="s">
        <v>16466</v>
      </c>
      <c r="I6975" s="751" t="s">
        <v>520</v>
      </c>
      <c r="J6975" s="752" t="s">
        <v>528</v>
      </c>
      <c r="K6975" s="762">
        <v>0</v>
      </c>
      <c r="L6975" s="762">
        <v>12</v>
      </c>
      <c r="M6975" s="763">
        <v>123213.60000000002</v>
      </c>
      <c r="N6975" s="762">
        <v>0</v>
      </c>
      <c r="O6975" s="762">
        <v>6</v>
      </c>
      <c r="P6975" s="763">
        <v>61200.600000000006</v>
      </c>
      <c r="Q6975" s="762">
        <v>0</v>
      </c>
      <c r="R6975" s="762">
        <v>0</v>
      </c>
    </row>
    <row r="6976" spans="1:18" s="28" customFormat="1" ht="36" x14ac:dyDescent="0.2">
      <c r="A6976" s="748" t="s">
        <v>16441</v>
      </c>
      <c r="B6976" s="748" t="s">
        <v>515</v>
      </c>
      <c r="C6976" s="748" t="s">
        <v>16442</v>
      </c>
      <c r="D6976" s="749" t="s">
        <v>16443</v>
      </c>
      <c r="E6976" s="750">
        <v>2000</v>
      </c>
      <c r="F6976" s="748" t="s">
        <v>18766</v>
      </c>
      <c r="G6976" s="749" t="s">
        <v>18767</v>
      </c>
      <c r="H6976" s="749" t="s">
        <v>2604</v>
      </c>
      <c r="I6976" s="753" t="s">
        <v>16447</v>
      </c>
      <c r="J6976" s="752" t="s">
        <v>16448</v>
      </c>
      <c r="K6976" s="762">
        <v>0</v>
      </c>
      <c r="L6976" s="762">
        <v>12</v>
      </c>
      <c r="M6976" s="763">
        <v>26614.67</v>
      </c>
      <c r="N6976" s="762">
        <v>0</v>
      </c>
      <c r="O6976" s="762">
        <v>6</v>
      </c>
      <c r="P6976" s="763">
        <v>12934.66</v>
      </c>
      <c r="Q6976" s="762">
        <v>0</v>
      </c>
      <c r="R6976" s="762">
        <v>0</v>
      </c>
    </row>
    <row r="6977" spans="1:18" s="28" customFormat="1" ht="36" x14ac:dyDescent="0.2">
      <c r="A6977" s="748" t="s">
        <v>16441</v>
      </c>
      <c r="B6977" s="748" t="s">
        <v>515</v>
      </c>
      <c r="C6977" s="748" t="s">
        <v>16442</v>
      </c>
      <c r="D6977" s="749" t="s">
        <v>18408</v>
      </c>
      <c r="E6977" s="750">
        <v>12000</v>
      </c>
      <c r="F6977" s="748" t="s">
        <v>18768</v>
      </c>
      <c r="G6977" s="749" t="s">
        <v>18769</v>
      </c>
      <c r="H6977" s="754" t="s">
        <v>16459</v>
      </c>
      <c r="I6977" s="753" t="s">
        <v>520</v>
      </c>
      <c r="J6977" s="752" t="s">
        <v>686</v>
      </c>
      <c r="K6977" s="762">
        <v>0</v>
      </c>
      <c r="L6977" s="762">
        <v>1</v>
      </c>
      <c r="M6977" s="763">
        <v>12217.8</v>
      </c>
      <c r="N6977" s="762">
        <v>0</v>
      </c>
      <c r="O6977" s="762">
        <v>0</v>
      </c>
      <c r="P6977" s="763">
        <v>0</v>
      </c>
      <c r="Q6977" s="762">
        <v>0</v>
      </c>
      <c r="R6977" s="762">
        <v>0</v>
      </c>
    </row>
    <row r="6978" spans="1:18" s="28" customFormat="1" ht="24" x14ac:dyDescent="0.2">
      <c r="A6978" s="748" t="s">
        <v>16441</v>
      </c>
      <c r="B6978" s="748" t="s">
        <v>515</v>
      </c>
      <c r="C6978" s="748" t="s">
        <v>16442</v>
      </c>
      <c r="D6978" s="749" t="s">
        <v>16443</v>
      </c>
      <c r="E6978" s="750">
        <v>2000</v>
      </c>
      <c r="F6978" s="748" t="s">
        <v>18770</v>
      </c>
      <c r="G6978" s="749" t="s">
        <v>18771</v>
      </c>
      <c r="H6978" s="749" t="s">
        <v>571</v>
      </c>
      <c r="I6978" s="751" t="s">
        <v>16447</v>
      </c>
      <c r="J6978" s="752" t="s">
        <v>16447</v>
      </c>
      <c r="K6978" s="762">
        <v>0</v>
      </c>
      <c r="L6978" s="762">
        <v>12</v>
      </c>
      <c r="M6978" s="763">
        <v>26457.33</v>
      </c>
      <c r="N6978" s="762">
        <v>0</v>
      </c>
      <c r="O6978" s="762">
        <v>6</v>
      </c>
      <c r="P6978" s="763">
        <v>12855.64</v>
      </c>
      <c r="Q6978" s="762">
        <v>0</v>
      </c>
      <c r="R6978" s="762">
        <v>12</v>
      </c>
    </row>
    <row r="6979" spans="1:18" s="28" customFormat="1" ht="24" x14ac:dyDescent="0.2">
      <c r="A6979" s="748" t="s">
        <v>16441</v>
      </c>
      <c r="B6979" s="748" t="s">
        <v>515</v>
      </c>
      <c r="C6979" s="748" t="s">
        <v>16442</v>
      </c>
      <c r="D6979" s="749" t="s">
        <v>18560</v>
      </c>
      <c r="E6979" s="750">
        <v>14000</v>
      </c>
      <c r="F6979" s="748" t="s">
        <v>18772</v>
      </c>
      <c r="G6979" s="749" t="s">
        <v>15012</v>
      </c>
      <c r="H6979" s="749" t="s">
        <v>565</v>
      </c>
      <c r="I6979" s="751" t="s">
        <v>520</v>
      </c>
      <c r="J6979" s="752" t="s">
        <v>528</v>
      </c>
      <c r="K6979" s="762">
        <v>1</v>
      </c>
      <c r="L6979" s="762">
        <v>1</v>
      </c>
      <c r="M6979" s="763">
        <v>5351.13</v>
      </c>
      <c r="N6979" s="762">
        <v>0</v>
      </c>
      <c r="O6979" s="762">
        <v>6</v>
      </c>
      <c r="P6979" s="763">
        <v>80533.930000000008</v>
      </c>
      <c r="Q6979" s="762">
        <v>0</v>
      </c>
      <c r="R6979" s="762">
        <v>0</v>
      </c>
    </row>
    <row r="6980" spans="1:18" s="28" customFormat="1" ht="24" x14ac:dyDescent="0.2">
      <c r="A6980" s="748" t="s">
        <v>16441</v>
      </c>
      <c r="B6980" s="748" t="s">
        <v>515</v>
      </c>
      <c r="C6980" s="748" t="s">
        <v>16442</v>
      </c>
      <c r="D6980" s="749" t="s">
        <v>16443</v>
      </c>
      <c r="E6980" s="750">
        <v>2000</v>
      </c>
      <c r="F6980" s="748" t="s">
        <v>18773</v>
      </c>
      <c r="G6980" s="749" t="s">
        <v>18774</v>
      </c>
      <c r="H6980" s="749" t="s">
        <v>16451</v>
      </c>
      <c r="I6980" s="753" t="s">
        <v>520</v>
      </c>
      <c r="J6980" s="752" t="s">
        <v>686</v>
      </c>
      <c r="K6980" s="762">
        <v>0</v>
      </c>
      <c r="L6980" s="762">
        <v>12</v>
      </c>
      <c r="M6980" s="763">
        <v>26760</v>
      </c>
      <c r="N6980" s="762">
        <v>0</v>
      </c>
      <c r="O6980" s="762">
        <v>6</v>
      </c>
      <c r="P6980" s="763">
        <v>13080</v>
      </c>
      <c r="Q6980" s="762">
        <v>0</v>
      </c>
      <c r="R6980" s="762">
        <v>12</v>
      </c>
    </row>
    <row r="6981" spans="1:18" s="28" customFormat="1" ht="24" x14ac:dyDescent="0.2">
      <c r="A6981" s="748" t="s">
        <v>16441</v>
      </c>
      <c r="B6981" s="748" t="s">
        <v>515</v>
      </c>
      <c r="C6981" s="748" t="s">
        <v>16442</v>
      </c>
      <c r="D6981" s="749" t="s">
        <v>16472</v>
      </c>
      <c r="E6981" s="750">
        <v>1500</v>
      </c>
      <c r="F6981" s="748" t="s">
        <v>18775</v>
      </c>
      <c r="G6981" s="749" t="s">
        <v>18776</v>
      </c>
      <c r="H6981" s="754" t="s">
        <v>571</v>
      </c>
      <c r="I6981" s="753" t="s">
        <v>16447</v>
      </c>
      <c r="J6981" s="752" t="s">
        <v>16447</v>
      </c>
      <c r="K6981" s="762">
        <v>0</v>
      </c>
      <c r="L6981" s="762">
        <v>12</v>
      </c>
      <c r="M6981" s="763">
        <v>20220</v>
      </c>
      <c r="N6981" s="762">
        <v>0</v>
      </c>
      <c r="O6981" s="762">
        <v>6</v>
      </c>
      <c r="P6981" s="763">
        <v>9755.5</v>
      </c>
      <c r="Q6981" s="762">
        <v>0</v>
      </c>
      <c r="R6981" s="762">
        <v>0</v>
      </c>
    </row>
    <row r="6982" spans="1:18" s="28" customFormat="1" ht="36" x14ac:dyDescent="0.2">
      <c r="A6982" s="748" t="s">
        <v>16441</v>
      </c>
      <c r="B6982" s="748" t="s">
        <v>515</v>
      </c>
      <c r="C6982" s="748" t="s">
        <v>16442</v>
      </c>
      <c r="D6982" s="749" t="s">
        <v>16443</v>
      </c>
      <c r="E6982" s="750">
        <v>2000</v>
      </c>
      <c r="F6982" s="748" t="s">
        <v>18777</v>
      </c>
      <c r="G6982" s="749" t="s">
        <v>18778</v>
      </c>
      <c r="H6982" s="754" t="s">
        <v>16580</v>
      </c>
      <c r="I6982" s="753" t="s">
        <v>520</v>
      </c>
      <c r="J6982" s="752" t="s">
        <v>528</v>
      </c>
      <c r="K6982" s="762">
        <v>0</v>
      </c>
      <c r="L6982" s="762">
        <v>12</v>
      </c>
      <c r="M6982" s="763">
        <v>26760</v>
      </c>
      <c r="N6982" s="762">
        <v>0</v>
      </c>
      <c r="O6982" s="762">
        <v>6</v>
      </c>
      <c r="P6982" s="763">
        <v>13057.33</v>
      </c>
      <c r="Q6982" s="762">
        <v>0</v>
      </c>
      <c r="R6982" s="762">
        <v>12</v>
      </c>
    </row>
    <row r="6983" spans="1:18" s="28" customFormat="1" ht="36" x14ac:dyDescent="0.2">
      <c r="A6983" s="748" t="s">
        <v>16441</v>
      </c>
      <c r="B6983" s="748" t="s">
        <v>515</v>
      </c>
      <c r="C6983" s="748" t="s">
        <v>16442</v>
      </c>
      <c r="D6983" s="749" t="s">
        <v>18779</v>
      </c>
      <c r="E6983" s="750">
        <v>3500</v>
      </c>
      <c r="F6983" s="748" t="s">
        <v>18780</v>
      </c>
      <c r="G6983" s="749" t="s">
        <v>18781</v>
      </c>
      <c r="H6983" s="749" t="s">
        <v>16451</v>
      </c>
      <c r="I6983" s="751" t="s">
        <v>520</v>
      </c>
      <c r="J6983" s="752" t="s">
        <v>686</v>
      </c>
      <c r="K6983" s="762">
        <v>0</v>
      </c>
      <c r="L6983" s="762">
        <v>12</v>
      </c>
      <c r="M6983" s="763">
        <v>45213.600000000006</v>
      </c>
      <c r="N6983" s="762">
        <v>0</v>
      </c>
      <c r="O6983" s="762">
        <v>6</v>
      </c>
      <c r="P6983" s="763">
        <v>21850.6</v>
      </c>
      <c r="Q6983" s="762">
        <v>0</v>
      </c>
      <c r="R6983" s="762">
        <v>12</v>
      </c>
    </row>
    <row r="6984" spans="1:18" s="28" customFormat="1" ht="24" x14ac:dyDescent="0.2">
      <c r="A6984" s="748" t="s">
        <v>16441</v>
      </c>
      <c r="B6984" s="748" t="s">
        <v>515</v>
      </c>
      <c r="C6984" s="748" t="s">
        <v>16442</v>
      </c>
      <c r="D6984" s="749" t="s">
        <v>16472</v>
      </c>
      <c r="E6984" s="750">
        <v>1500</v>
      </c>
      <c r="F6984" s="748" t="s">
        <v>18782</v>
      </c>
      <c r="G6984" s="749" t="s">
        <v>18783</v>
      </c>
      <c r="H6984" s="749" t="s">
        <v>571</v>
      </c>
      <c r="I6984" s="751" t="s">
        <v>16447</v>
      </c>
      <c r="J6984" s="752" t="s">
        <v>16447</v>
      </c>
      <c r="K6984" s="762">
        <v>0</v>
      </c>
      <c r="L6984" s="762">
        <v>12</v>
      </c>
      <c r="M6984" s="763">
        <v>20220</v>
      </c>
      <c r="N6984" s="762">
        <v>0</v>
      </c>
      <c r="O6984" s="762">
        <v>6</v>
      </c>
      <c r="P6984" s="763">
        <v>9810</v>
      </c>
      <c r="Q6984" s="762">
        <v>0</v>
      </c>
      <c r="R6984" s="762">
        <v>0</v>
      </c>
    </row>
    <row r="6985" spans="1:18" s="28" customFormat="1" ht="36" x14ac:dyDescent="0.2">
      <c r="A6985" s="748" t="s">
        <v>16441</v>
      </c>
      <c r="B6985" s="748" t="s">
        <v>515</v>
      </c>
      <c r="C6985" s="748" t="s">
        <v>16442</v>
      </c>
      <c r="D6985" s="749" t="s">
        <v>16443</v>
      </c>
      <c r="E6985" s="750">
        <v>2000</v>
      </c>
      <c r="F6985" s="748" t="s">
        <v>18784</v>
      </c>
      <c r="G6985" s="749" t="s">
        <v>18785</v>
      </c>
      <c r="H6985" s="749" t="s">
        <v>18786</v>
      </c>
      <c r="I6985" s="753" t="s">
        <v>16447</v>
      </c>
      <c r="J6985" s="752" t="s">
        <v>16448</v>
      </c>
      <c r="K6985" s="762">
        <v>0</v>
      </c>
      <c r="L6985" s="762">
        <v>12</v>
      </c>
      <c r="M6985" s="763">
        <v>26687.33</v>
      </c>
      <c r="N6985" s="762">
        <v>0</v>
      </c>
      <c r="O6985" s="762">
        <v>6</v>
      </c>
      <c r="P6985" s="763">
        <v>13080</v>
      </c>
      <c r="Q6985" s="762">
        <v>0</v>
      </c>
      <c r="R6985" s="762">
        <v>12</v>
      </c>
    </row>
    <row r="6986" spans="1:18" s="28" customFormat="1" ht="24" x14ac:dyDescent="0.2">
      <c r="A6986" s="748" t="s">
        <v>16441</v>
      </c>
      <c r="B6986" s="748" t="s">
        <v>515</v>
      </c>
      <c r="C6986" s="748" t="s">
        <v>16442</v>
      </c>
      <c r="D6986" s="749" t="s">
        <v>16781</v>
      </c>
      <c r="E6986" s="750">
        <v>3500</v>
      </c>
      <c r="F6986" s="748" t="s">
        <v>18787</v>
      </c>
      <c r="G6986" s="749" t="s">
        <v>18788</v>
      </c>
      <c r="H6986" s="754" t="s">
        <v>571</v>
      </c>
      <c r="I6986" s="753" t="s">
        <v>16447</v>
      </c>
      <c r="J6986" s="752" t="s">
        <v>16447</v>
      </c>
      <c r="K6986" s="762">
        <v>0</v>
      </c>
      <c r="L6986" s="762">
        <v>12</v>
      </c>
      <c r="M6986" s="763">
        <v>45213.600000000006</v>
      </c>
      <c r="N6986" s="762">
        <v>0</v>
      </c>
      <c r="O6986" s="762">
        <v>6</v>
      </c>
      <c r="P6986" s="763">
        <v>22200.6</v>
      </c>
      <c r="Q6986" s="762">
        <v>0</v>
      </c>
      <c r="R6986" s="762">
        <v>12</v>
      </c>
    </row>
    <row r="6987" spans="1:18" s="28" customFormat="1" ht="24" x14ac:dyDescent="0.2">
      <c r="A6987" s="748" t="s">
        <v>16441</v>
      </c>
      <c r="B6987" s="748" t="s">
        <v>515</v>
      </c>
      <c r="C6987" s="748" t="s">
        <v>16442</v>
      </c>
      <c r="D6987" s="749" t="s">
        <v>2020</v>
      </c>
      <c r="E6987" s="750">
        <v>6500</v>
      </c>
      <c r="F6987" s="748" t="s">
        <v>18789</v>
      </c>
      <c r="G6987" s="749" t="s">
        <v>18790</v>
      </c>
      <c r="H6987" s="749" t="s">
        <v>16451</v>
      </c>
      <c r="I6987" s="751" t="s">
        <v>520</v>
      </c>
      <c r="J6987" s="752" t="s">
        <v>686</v>
      </c>
      <c r="K6987" s="762">
        <v>0</v>
      </c>
      <c r="L6987" s="762">
        <v>12</v>
      </c>
      <c r="M6987" s="763">
        <v>81213.60000000002</v>
      </c>
      <c r="N6987" s="762">
        <v>0</v>
      </c>
      <c r="O6987" s="762">
        <v>6</v>
      </c>
      <c r="P6987" s="763">
        <v>40200.600000000006</v>
      </c>
      <c r="Q6987" s="762">
        <v>0</v>
      </c>
      <c r="R6987" s="762">
        <v>0</v>
      </c>
    </row>
    <row r="6988" spans="1:18" s="28" customFormat="1" ht="24" x14ac:dyDescent="0.2">
      <c r="A6988" s="748" t="s">
        <v>16441</v>
      </c>
      <c r="B6988" s="748" t="s">
        <v>515</v>
      </c>
      <c r="C6988" s="748" t="s">
        <v>16442</v>
      </c>
      <c r="D6988" s="749" t="s">
        <v>16443</v>
      </c>
      <c r="E6988" s="750">
        <v>2000</v>
      </c>
      <c r="F6988" s="748" t="s">
        <v>18791</v>
      </c>
      <c r="G6988" s="749" t="s">
        <v>18792</v>
      </c>
      <c r="H6988" s="749" t="s">
        <v>571</v>
      </c>
      <c r="I6988" s="751" t="s">
        <v>16447</v>
      </c>
      <c r="J6988" s="752" t="s">
        <v>16447</v>
      </c>
      <c r="K6988" s="762">
        <v>0</v>
      </c>
      <c r="L6988" s="762">
        <v>12</v>
      </c>
      <c r="M6988" s="763">
        <v>26760</v>
      </c>
      <c r="N6988" s="762">
        <v>0</v>
      </c>
      <c r="O6988" s="762">
        <v>6</v>
      </c>
      <c r="P6988" s="763">
        <v>13080</v>
      </c>
      <c r="Q6988" s="762">
        <v>0</v>
      </c>
      <c r="R6988" s="762">
        <v>0</v>
      </c>
    </row>
    <row r="6989" spans="1:18" s="28" customFormat="1" ht="24" x14ac:dyDescent="0.2">
      <c r="A6989" s="748" t="s">
        <v>16441</v>
      </c>
      <c r="B6989" s="748" t="s">
        <v>515</v>
      </c>
      <c r="C6989" s="748" t="s">
        <v>16442</v>
      </c>
      <c r="D6989" s="749" t="s">
        <v>16443</v>
      </c>
      <c r="E6989" s="750">
        <v>2000</v>
      </c>
      <c r="F6989" s="748" t="s">
        <v>18793</v>
      </c>
      <c r="G6989" s="749" t="s">
        <v>18794</v>
      </c>
      <c r="H6989" s="749" t="s">
        <v>565</v>
      </c>
      <c r="I6989" s="753" t="s">
        <v>520</v>
      </c>
      <c r="J6989" s="752" t="s">
        <v>528</v>
      </c>
      <c r="K6989" s="762">
        <v>0</v>
      </c>
      <c r="L6989" s="762">
        <v>2</v>
      </c>
      <c r="M6989" s="763">
        <v>4360</v>
      </c>
      <c r="N6989" s="762">
        <v>0</v>
      </c>
      <c r="O6989" s="762">
        <v>0</v>
      </c>
      <c r="P6989" s="763">
        <v>0</v>
      </c>
      <c r="Q6989" s="762">
        <v>0</v>
      </c>
      <c r="R6989" s="762">
        <v>12</v>
      </c>
    </row>
    <row r="6990" spans="1:18" s="28" customFormat="1" ht="24" x14ac:dyDescent="0.2">
      <c r="A6990" s="748" t="s">
        <v>16441</v>
      </c>
      <c r="B6990" s="748" t="s">
        <v>515</v>
      </c>
      <c r="C6990" s="748" t="s">
        <v>16442</v>
      </c>
      <c r="D6990" s="749" t="s">
        <v>16487</v>
      </c>
      <c r="E6990" s="750">
        <v>1800</v>
      </c>
      <c r="F6990" s="748" t="s">
        <v>18795</v>
      </c>
      <c r="G6990" s="749" t="s">
        <v>18796</v>
      </c>
      <c r="H6990" s="754" t="s">
        <v>18797</v>
      </c>
      <c r="I6990" s="753" t="s">
        <v>520</v>
      </c>
      <c r="J6990" s="752" t="s">
        <v>528</v>
      </c>
      <c r="K6990" s="762">
        <v>1</v>
      </c>
      <c r="L6990" s="762">
        <v>2</v>
      </c>
      <c r="M6990" s="763">
        <v>3886.5299999999997</v>
      </c>
      <c r="N6990" s="762">
        <v>0</v>
      </c>
      <c r="O6990" s="762">
        <v>6</v>
      </c>
      <c r="P6990" s="763">
        <v>11554.199999999999</v>
      </c>
      <c r="Q6990" s="762">
        <v>0</v>
      </c>
      <c r="R6990" s="762">
        <v>12</v>
      </c>
    </row>
    <row r="6991" spans="1:18" s="28" customFormat="1" ht="24" x14ac:dyDescent="0.2">
      <c r="A6991" s="748" t="s">
        <v>16441</v>
      </c>
      <c r="B6991" s="748" t="s">
        <v>515</v>
      </c>
      <c r="C6991" s="748" t="s">
        <v>16442</v>
      </c>
      <c r="D6991" s="749" t="s">
        <v>16472</v>
      </c>
      <c r="E6991" s="750">
        <v>1500</v>
      </c>
      <c r="F6991" s="748" t="s">
        <v>18798</v>
      </c>
      <c r="G6991" s="749" t="s">
        <v>18799</v>
      </c>
      <c r="H6991" s="754" t="s">
        <v>571</v>
      </c>
      <c r="I6991" s="753" t="s">
        <v>16447</v>
      </c>
      <c r="J6991" s="752" t="s">
        <v>16447</v>
      </c>
      <c r="K6991" s="762">
        <v>0</v>
      </c>
      <c r="L6991" s="762">
        <v>12</v>
      </c>
      <c r="M6991" s="763">
        <v>20162.169999999998</v>
      </c>
      <c r="N6991" s="762">
        <v>0</v>
      </c>
      <c r="O6991" s="762">
        <v>6</v>
      </c>
      <c r="P6991" s="763">
        <v>9751</v>
      </c>
      <c r="Q6991" s="762">
        <v>0</v>
      </c>
      <c r="R6991" s="762">
        <v>12</v>
      </c>
    </row>
    <row r="6992" spans="1:18" s="28" customFormat="1" ht="24" x14ac:dyDescent="0.2">
      <c r="A6992" s="748" t="s">
        <v>16441</v>
      </c>
      <c r="B6992" s="748" t="s">
        <v>515</v>
      </c>
      <c r="C6992" s="748" t="s">
        <v>16442</v>
      </c>
      <c r="D6992" s="749" t="s">
        <v>18763</v>
      </c>
      <c r="E6992" s="750">
        <v>10000</v>
      </c>
      <c r="F6992" s="748" t="s">
        <v>18800</v>
      </c>
      <c r="G6992" s="749" t="s">
        <v>18801</v>
      </c>
      <c r="H6992" s="749" t="s">
        <v>16466</v>
      </c>
      <c r="I6992" s="751" t="s">
        <v>520</v>
      </c>
      <c r="J6992" s="752" t="s">
        <v>528</v>
      </c>
      <c r="K6992" s="762">
        <v>0</v>
      </c>
      <c r="L6992" s="762">
        <v>12</v>
      </c>
      <c r="M6992" s="763">
        <v>123213.60000000002</v>
      </c>
      <c r="N6992" s="762">
        <v>0</v>
      </c>
      <c r="O6992" s="762">
        <v>6</v>
      </c>
      <c r="P6992" s="763">
        <v>61200.600000000006</v>
      </c>
      <c r="Q6992" s="762">
        <v>0</v>
      </c>
      <c r="R6992" s="762">
        <v>12</v>
      </c>
    </row>
    <row r="6993" spans="1:18" s="28" customFormat="1" ht="24" x14ac:dyDescent="0.2">
      <c r="A6993" s="748" t="s">
        <v>16441</v>
      </c>
      <c r="B6993" s="748" t="s">
        <v>515</v>
      </c>
      <c r="C6993" s="748" t="s">
        <v>16442</v>
      </c>
      <c r="D6993" s="749" t="s">
        <v>16472</v>
      </c>
      <c r="E6993" s="750">
        <v>1500</v>
      </c>
      <c r="F6993" s="748" t="s">
        <v>18802</v>
      </c>
      <c r="G6993" s="749" t="s">
        <v>18803</v>
      </c>
      <c r="H6993" s="749" t="s">
        <v>3924</v>
      </c>
      <c r="I6993" s="751" t="s">
        <v>16447</v>
      </c>
      <c r="J6993" s="752" t="s">
        <v>16448</v>
      </c>
      <c r="K6993" s="762">
        <v>0</v>
      </c>
      <c r="L6993" s="762">
        <v>12</v>
      </c>
      <c r="M6993" s="763">
        <v>20220</v>
      </c>
      <c r="N6993" s="762">
        <v>0</v>
      </c>
      <c r="O6993" s="762">
        <v>6</v>
      </c>
      <c r="P6993" s="763">
        <v>9810</v>
      </c>
      <c r="Q6993" s="762">
        <v>0</v>
      </c>
      <c r="R6993" s="762">
        <v>12</v>
      </c>
    </row>
    <row r="6994" spans="1:18" s="28" customFormat="1" ht="36" x14ac:dyDescent="0.2">
      <c r="A6994" s="748" t="s">
        <v>16441</v>
      </c>
      <c r="B6994" s="748" t="s">
        <v>515</v>
      </c>
      <c r="C6994" s="748" t="s">
        <v>16442</v>
      </c>
      <c r="D6994" s="749" t="s">
        <v>18804</v>
      </c>
      <c r="E6994" s="750">
        <v>10000</v>
      </c>
      <c r="F6994" s="748" t="s">
        <v>18805</v>
      </c>
      <c r="G6994" s="749" t="s">
        <v>18806</v>
      </c>
      <c r="H6994" s="749" t="s">
        <v>16999</v>
      </c>
      <c r="I6994" s="753" t="s">
        <v>520</v>
      </c>
      <c r="J6994" s="752" t="s">
        <v>528</v>
      </c>
      <c r="K6994" s="762">
        <v>0</v>
      </c>
      <c r="L6994" s="762">
        <v>12</v>
      </c>
      <c r="M6994" s="763">
        <v>123213.60000000002</v>
      </c>
      <c r="N6994" s="762">
        <v>0</v>
      </c>
      <c r="O6994" s="762">
        <v>6</v>
      </c>
      <c r="P6994" s="763">
        <v>61200.600000000006</v>
      </c>
      <c r="Q6994" s="762">
        <v>0</v>
      </c>
      <c r="R6994" s="762">
        <v>0</v>
      </c>
    </row>
    <row r="6995" spans="1:18" s="28" customFormat="1" ht="24" x14ac:dyDescent="0.2">
      <c r="A6995" s="748" t="s">
        <v>16441</v>
      </c>
      <c r="B6995" s="748" t="s">
        <v>515</v>
      </c>
      <c r="C6995" s="748" t="s">
        <v>16442</v>
      </c>
      <c r="D6995" s="749" t="s">
        <v>18807</v>
      </c>
      <c r="E6995" s="750">
        <v>6000</v>
      </c>
      <c r="F6995" s="748" t="s">
        <v>18808</v>
      </c>
      <c r="G6995" s="749" t="s">
        <v>18809</v>
      </c>
      <c r="H6995" s="754" t="s">
        <v>16516</v>
      </c>
      <c r="I6995" s="753" t="s">
        <v>520</v>
      </c>
      <c r="J6995" s="752" t="s">
        <v>528</v>
      </c>
      <c r="K6995" s="762">
        <v>0</v>
      </c>
      <c r="L6995" s="762">
        <v>2</v>
      </c>
      <c r="M6995" s="763">
        <v>12435.6</v>
      </c>
      <c r="N6995" s="762">
        <v>0</v>
      </c>
      <c r="O6995" s="762">
        <v>0</v>
      </c>
      <c r="P6995" s="763">
        <v>0</v>
      </c>
      <c r="Q6995" s="762">
        <v>0</v>
      </c>
      <c r="R6995" s="762">
        <v>0</v>
      </c>
    </row>
    <row r="6996" spans="1:18" s="28" customFormat="1" ht="24" x14ac:dyDescent="0.2">
      <c r="A6996" s="748" t="s">
        <v>16441</v>
      </c>
      <c r="B6996" s="748" t="s">
        <v>515</v>
      </c>
      <c r="C6996" s="748" t="s">
        <v>16442</v>
      </c>
      <c r="D6996" s="749" t="s">
        <v>16443</v>
      </c>
      <c r="E6996" s="750">
        <v>2000</v>
      </c>
      <c r="F6996" s="748" t="s">
        <v>18810</v>
      </c>
      <c r="G6996" s="749" t="s">
        <v>18811</v>
      </c>
      <c r="H6996" s="749" t="s">
        <v>571</v>
      </c>
      <c r="I6996" s="751" t="s">
        <v>16447</v>
      </c>
      <c r="J6996" s="752" t="s">
        <v>16447</v>
      </c>
      <c r="K6996" s="762">
        <v>0</v>
      </c>
      <c r="L6996" s="762">
        <v>12</v>
      </c>
      <c r="M6996" s="763">
        <v>26760</v>
      </c>
      <c r="N6996" s="762">
        <v>0</v>
      </c>
      <c r="O6996" s="762">
        <v>6</v>
      </c>
      <c r="P6996" s="763">
        <v>13079.78</v>
      </c>
      <c r="Q6996" s="762">
        <v>0</v>
      </c>
      <c r="R6996" s="762">
        <v>12</v>
      </c>
    </row>
    <row r="6997" spans="1:18" s="28" customFormat="1" ht="24" x14ac:dyDescent="0.2">
      <c r="A6997" s="748" t="s">
        <v>16441</v>
      </c>
      <c r="B6997" s="748" t="s">
        <v>515</v>
      </c>
      <c r="C6997" s="748" t="s">
        <v>16442</v>
      </c>
      <c r="D6997" s="749" t="s">
        <v>16567</v>
      </c>
      <c r="E6997" s="750">
        <v>10000</v>
      </c>
      <c r="F6997" s="748" t="s">
        <v>18812</v>
      </c>
      <c r="G6997" s="749" t="s">
        <v>18813</v>
      </c>
      <c r="H6997" s="749" t="s">
        <v>18814</v>
      </c>
      <c r="I6997" s="751" t="s">
        <v>520</v>
      </c>
      <c r="J6997" s="752" t="s">
        <v>528</v>
      </c>
      <c r="K6997" s="762">
        <v>1</v>
      </c>
      <c r="L6997" s="762">
        <v>2</v>
      </c>
      <c r="M6997" s="763">
        <v>19862.259999999998</v>
      </c>
      <c r="N6997" s="762">
        <v>0</v>
      </c>
      <c r="O6997" s="762">
        <v>2</v>
      </c>
      <c r="P6997" s="763">
        <v>20455.400000000001</v>
      </c>
      <c r="Q6997" s="762">
        <v>0</v>
      </c>
      <c r="R6997" s="762">
        <v>0</v>
      </c>
    </row>
    <row r="6998" spans="1:18" s="28" customFormat="1" ht="24" x14ac:dyDescent="0.2">
      <c r="A6998" s="748" t="s">
        <v>16441</v>
      </c>
      <c r="B6998" s="748" t="s">
        <v>515</v>
      </c>
      <c r="C6998" s="748" t="s">
        <v>16442</v>
      </c>
      <c r="D6998" s="749" t="s">
        <v>16443</v>
      </c>
      <c r="E6998" s="750">
        <v>2000</v>
      </c>
      <c r="F6998" s="748" t="s">
        <v>18815</v>
      </c>
      <c r="G6998" s="749" t="s">
        <v>18816</v>
      </c>
      <c r="H6998" s="749" t="s">
        <v>16451</v>
      </c>
      <c r="I6998" s="753" t="s">
        <v>520</v>
      </c>
      <c r="J6998" s="752" t="s">
        <v>686</v>
      </c>
      <c r="K6998" s="762">
        <v>0</v>
      </c>
      <c r="L6998" s="762">
        <v>12</v>
      </c>
      <c r="M6998" s="763">
        <v>26754</v>
      </c>
      <c r="N6998" s="762">
        <v>0</v>
      </c>
      <c r="O6998" s="762">
        <v>6</v>
      </c>
      <c r="P6998" s="763">
        <v>13080</v>
      </c>
      <c r="Q6998" s="762">
        <v>0</v>
      </c>
      <c r="R6998" s="762">
        <v>0</v>
      </c>
    </row>
    <row r="6999" spans="1:18" s="28" customFormat="1" ht="48" x14ac:dyDescent="0.2">
      <c r="A6999" s="748" t="s">
        <v>16441</v>
      </c>
      <c r="B6999" s="748" t="s">
        <v>515</v>
      </c>
      <c r="C6999" s="748" t="s">
        <v>16442</v>
      </c>
      <c r="D6999" s="749" t="s">
        <v>16443</v>
      </c>
      <c r="E6999" s="750">
        <v>2000</v>
      </c>
      <c r="F6999" s="748" t="s">
        <v>18817</v>
      </c>
      <c r="G6999" s="749" t="s">
        <v>18818</v>
      </c>
      <c r="H6999" s="754" t="s">
        <v>624</v>
      </c>
      <c r="I6999" s="753" t="s">
        <v>16447</v>
      </c>
      <c r="J6999" s="752" t="s">
        <v>16448</v>
      </c>
      <c r="K6999" s="762">
        <v>0</v>
      </c>
      <c r="L6999" s="762">
        <v>7</v>
      </c>
      <c r="M6999" s="763">
        <v>15542</v>
      </c>
      <c r="N6999" s="762">
        <v>0</v>
      </c>
      <c r="O6999" s="762">
        <v>0</v>
      </c>
      <c r="P6999" s="763">
        <v>0</v>
      </c>
      <c r="Q6999" s="762">
        <v>0</v>
      </c>
      <c r="R6999" s="762">
        <v>12</v>
      </c>
    </row>
    <row r="7000" spans="1:18" s="28" customFormat="1" ht="24" x14ac:dyDescent="0.2">
      <c r="A7000" s="748" t="s">
        <v>16441</v>
      </c>
      <c r="B7000" s="748" t="s">
        <v>515</v>
      </c>
      <c r="C7000" s="748" t="s">
        <v>16442</v>
      </c>
      <c r="D7000" s="749" t="s">
        <v>18819</v>
      </c>
      <c r="E7000" s="750">
        <v>5000</v>
      </c>
      <c r="F7000" s="748" t="s">
        <v>18820</v>
      </c>
      <c r="G7000" s="749" t="s">
        <v>18821</v>
      </c>
      <c r="H7000" s="754" t="s">
        <v>16516</v>
      </c>
      <c r="I7000" s="753" t="s">
        <v>520</v>
      </c>
      <c r="J7000" s="752" t="s">
        <v>528</v>
      </c>
      <c r="K7000" s="762">
        <v>0</v>
      </c>
      <c r="L7000" s="762">
        <v>12</v>
      </c>
      <c r="M7000" s="763">
        <v>63213.600000000013</v>
      </c>
      <c r="N7000" s="762">
        <v>0</v>
      </c>
      <c r="O7000" s="762">
        <v>6</v>
      </c>
      <c r="P7000" s="763">
        <v>31200.6</v>
      </c>
      <c r="Q7000" s="762">
        <v>0</v>
      </c>
      <c r="R7000" s="762">
        <v>12</v>
      </c>
    </row>
    <row r="7001" spans="1:18" s="28" customFormat="1" ht="36" x14ac:dyDescent="0.2">
      <c r="A7001" s="748" t="s">
        <v>16441</v>
      </c>
      <c r="B7001" s="748" t="s">
        <v>515</v>
      </c>
      <c r="C7001" s="748" t="s">
        <v>16442</v>
      </c>
      <c r="D7001" s="749" t="s">
        <v>18822</v>
      </c>
      <c r="E7001" s="750">
        <v>10000</v>
      </c>
      <c r="F7001" s="748" t="s">
        <v>18823</v>
      </c>
      <c r="G7001" s="749" t="s">
        <v>18824</v>
      </c>
      <c r="H7001" s="749" t="s">
        <v>16516</v>
      </c>
      <c r="I7001" s="751" t="s">
        <v>520</v>
      </c>
      <c r="J7001" s="752" t="s">
        <v>528</v>
      </c>
      <c r="K7001" s="762">
        <v>0</v>
      </c>
      <c r="L7001" s="762">
        <v>12</v>
      </c>
      <c r="M7001" s="763">
        <v>123213.60000000002</v>
      </c>
      <c r="N7001" s="762">
        <v>0</v>
      </c>
      <c r="O7001" s="762">
        <v>6</v>
      </c>
      <c r="P7001" s="763">
        <v>61200.600000000006</v>
      </c>
      <c r="Q7001" s="762">
        <v>0</v>
      </c>
      <c r="R7001" s="762">
        <v>0</v>
      </c>
    </row>
    <row r="7002" spans="1:18" s="28" customFormat="1" ht="24" x14ac:dyDescent="0.2">
      <c r="A7002" s="748" t="s">
        <v>16441</v>
      </c>
      <c r="B7002" s="748" t="s">
        <v>515</v>
      </c>
      <c r="C7002" s="748" t="s">
        <v>16442</v>
      </c>
      <c r="D7002" s="749" t="s">
        <v>16443</v>
      </c>
      <c r="E7002" s="750">
        <v>2000</v>
      </c>
      <c r="F7002" s="748" t="s">
        <v>18825</v>
      </c>
      <c r="G7002" s="749" t="s">
        <v>18826</v>
      </c>
      <c r="H7002" s="749" t="s">
        <v>18827</v>
      </c>
      <c r="I7002" s="751" t="s">
        <v>520</v>
      </c>
      <c r="J7002" s="752" t="s">
        <v>686</v>
      </c>
      <c r="K7002" s="762">
        <v>0</v>
      </c>
      <c r="L7002" s="762">
        <v>3</v>
      </c>
      <c r="M7002" s="763">
        <v>4643.7</v>
      </c>
      <c r="N7002" s="762">
        <v>0</v>
      </c>
      <c r="O7002" s="762">
        <v>0</v>
      </c>
      <c r="P7002" s="763">
        <v>0</v>
      </c>
      <c r="Q7002" s="762">
        <v>0</v>
      </c>
      <c r="R7002" s="762">
        <v>12</v>
      </c>
    </row>
    <row r="7003" spans="1:18" s="28" customFormat="1" ht="36" x14ac:dyDescent="0.2">
      <c r="A7003" s="748" t="s">
        <v>16441</v>
      </c>
      <c r="B7003" s="748" t="s">
        <v>515</v>
      </c>
      <c r="C7003" s="748" t="s">
        <v>16442</v>
      </c>
      <c r="D7003" s="749" t="s">
        <v>16472</v>
      </c>
      <c r="E7003" s="750">
        <v>1200</v>
      </c>
      <c r="F7003" s="748" t="s">
        <v>18828</v>
      </c>
      <c r="G7003" s="749" t="s">
        <v>18829</v>
      </c>
      <c r="H7003" s="749" t="s">
        <v>16462</v>
      </c>
      <c r="I7003" s="753" t="s">
        <v>16475</v>
      </c>
      <c r="J7003" s="752" t="s">
        <v>16447</v>
      </c>
      <c r="K7003" s="762">
        <v>0</v>
      </c>
      <c r="L7003" s="762">
        <v>1</v>
      </c>
      <c r="M7003" s="763">
        <v>1308</v>
      </c>
      <c r="N7003" s="762">
        <v>0</v>
      </c>
      <c r="O7003" s="762">
        <v>0</v>
      </c>
      <c r="P7003" s="763">
        <v>0</v>
      </c>
      <c r="Q7003" s="762">
        <v>0</v>
      </c>
      <c r="R7003" s="762">
        <v>0</v>
      </c>
    </row>
    <row r="7004" spans="1:18" s="28" customFormat="1" ht="36" x14ac:dyDescent="0.2">
      <c r="A7004" s="748" t="s">
        <v>16441</v>
      </c>
      <c r="B7004" s="748" t="s">
        <v>515</v>
      </c>
      <c r="C7004" s="748" t="s">
        <v>16442</v>
      </c>
      <c r="D7004" s="749" t="s">
        <v>16443</v>
      </c>
      <c r="E7004" s="750">
        <v>2000</v>
      </c>
      <c r="F7004" s="748" t="s">
        <v>18830</v>
      </c>
      <c r="G7004" s="749" t="s">
        <v>18831</v>
      </c>
      <c r="H7004" s="754" t="s">
        <v>2604</v>
      </c>
      <c r="I7004" s="753" t="s">
        <v>16447</v>
      </c>
      <c r="J7004" s="752" t="s">
        <v>16448</v>
      </c>
      <c r="K7004" s="762">
        <v>0</v>
      </c>
      <c r="L7004" s="762">
        <v>12</v>
      </c>
      <c r="M7004" s="763">
        <v>26166.67</v>
      </c>
      <c r="N7004" s="762">
        <v>0</v>
      </c>
      <c r="O7004" s="762">
        <v>6</v>
      </c>
      <c r="P7004" s="763">
        <v>12571.33</v>
      </c>
      <c r="Q7004" s="762">
        <v>0</v>
      </c>
      <c r="R7004" s="762">
        <v>12</v>
      </c>
    </row>
    <row r="7005" spans="1:18" s="28" customFormat="1" ht="24" x14ac:dyDescent="0.2">
      <c r="A7005" s="748" t="s">
        <v>16441</v>
      </c>
      <c r="B7005" s="748" t="s">
        <v>515</v>
      </c>
      <c r="C7005" s="748" t="s">
        <v>16442</v>
      </c>
      <c r="D7005" s="749" t="s">
        <v>18025</v>
      </c>
      <c r="E7005" s="750">
        <v>1000</v>
      </c>
      <c r="F7005" s="748" t="s">
        <v>18832</v>
      </c>
      <c r="G7005" s="749" t="s">
        <v>18833</v>
      </c>
      <c r="H7005" s="749" t="s">
        <v>571</v>
      </c>
      <c r="I7005" s="751" t="s">
        <v>16447</v>
      </c>
      <c r="J7005" s="752" t="s">
        <v>16447</v>
      </c>
      <c r="K7005" s="762">
        <v>0</v>
      </c>
      <c r="L7005" s="762">
        <v>12</v>
      </c>
      <c r="M7005" s="763">
        <v>13680</v>
      </c>
      <c r="N7005" s="762">
        <v>0</v>
      </c>
      <c r="O7005" s="762">
        <v>6</v>
      </c>
      <c r="P7005" s="763">
        <v>6569.5</v>
      </c>
      <c r="Q7005" s="762">
        <v>0</v>
      </c>
      <c r="R7005" s="762">
        <v>0</v>
      </c>
    </row>
    <row r="7006" spans="1:18" s="28" customFormat="1" ht="48" x14ac:dyDescent="0.2">
      <c r="A7006" s="748" t="s">
        <v>16441</v>
      </c>
      <c r="B7006" s="748" t="s">
        <v>515</v>
      </c>
      <c r="C7006" s="748" t="s">
        <v>16442</v>
      </c>
      <c r="D7006" s="749" t="s">
        <v>16443</v>
      </c>
      <c r="E7006" s="750">
        <v>2000</v>
      </c>
      <c r="F7006" s="748" t="s">
        <v>18834</v>
      </c>
      <c r="G7006" s="749" t="s">
        <v>18835</v>
      </c>
      <c r="H7006" s="749" t="s">
        <v>624</v>
      </c>
      <c r="I7006" s="751" t="s">
        <v>16447</v>
      </c>
      <c r="J7006" s="752" t="s">
        <v>16448</v>
      </c>
      <c r="K7006" s="762">
        <v>0</v>
      </c>
      <c r="L7006" s="762">
        <v>12</v>
      </c>
      <c r="M7006" s="763">
        <v>26760</v>
      </c>
      <c r="N7006" s="762">
        <v>0</v>
      </c>
      <c r="O7006" s="762">
        <v>6</v>
      </c>
      <c r="P7006" s="763">
        <v>13080</v>
      </c>
      <c r="Q7006" s="762">
        <v>0</v>
      </c>
      <c r="R7006" s="762">
        <v>0</v>
      </c>
    </row>
    <row r="7007" spans="1:18" s="28" customFormat="1" ht="36" x14ac:dyDescent="0.2">
      <c r="A7007" s="748" t="s">
        <v>16441</v>
      </c>
      <c r="B7007" s="748" t="s">
        <v>515</v>
      </c>
      <c r="C7007" s="748" t="s">
        <v>16442</v>
      </c>
      <c r="D7007" s="749" t="s">
        <v>16443</v>
      </c>
      <c r="E7007" s="750">
        <v>2000</v>
      </c>
      <c r="F7007" s="748" t="s">
        <v>18836</v>
      </c>
      <c r="G7007" s="749" t="s">
        <v>18837</v>
      </c>
      <c r="H7007" s="749" t="s">
        <v>18838</v>
      </c>
      <c r="I7007" s="753" t="s">
        <v>520</v>
      </c>
      <c r="J7007" s="752" t="s">
        <v>528</v>
      </c>
      <c r="K7007" s="762">
        <v>0</v>
      </c>
      <c r="L7007" s="762">
        <v>12</v>
      </c>
      <c r="M7007" s="763">
        <v>26536</v>
      </c>
      <c r="N7007" s="762">
        <v>0</v>
      </c>
      <c r="O7007" s="762">
        <v>6</v>
      </c>
      <c r="P7007" s="763">
        <v>13007.33</v>
      </c>
      <c r="Q7007" s="762">
        <v>0</v>
      </c>
      <c r="R7007" s="762">
        <v>12</v>
      </c>
    </row>
    <row r="7008" spans="1:18" s="28" customFormat="1" ht="24" x14ac:dyDescent="0.2">
      <c r="A7008" s="748" t="s">
        <v>16441</v>
      </c>
      <c r="B7008" s="748" t="s">
        <v>515</v>
      </c>
      <c r="C7008" s="748" t="s">
        <v>16442</v>
      </c>
      <c r="D7008" s="749" t="s">
        <v>3472</v>
      </c>
      <c r="E7008" s="750">
        <v>8000</v>
      </c>
      <c r="F7008" s="748" t="s">
        <v>18839</v>
      </c>
      <c r="G7008" s="749" t="s">
        <v>18840</v>
      </c>
      <c r="H7008" s="754" t="s">
        <v>16516</v>
      </c>
      <c r="I7008" s="753" t="s">
        <v>520</v>
      </c>
      <c r="J7008" s="752" t="s">
        <v>528</v>
      </c>
      <c r="K7008" s="762">
        <v>0</v>
      </c>
      <c r="L7008" s="762">
        <v>12</v>
      </c>
      <c r="M7008" s="763">
        <v>99213.60000000002</v>
      </c>
      <c r="N7008" s="762">
        <v>0</v>
      </c>
      <c r="O7008" s="762">
        <v>6</v>
      </c>
      <c r="P7008" s="763">
        <v>48933.93</v>
      </c>
      <c r="Q7008" s="762">
        <v>0</v>
      </c>
      <c r="R7008" s="762">
        <v>12</v>
      </c>
    </row>
    <row r="7009" spans="1:18" s="28" customFormat="1" ht="24" x14ac:dyDescent="0.2">
      <c r="A7009" s="748" t="s">
        <v>16441</v>
      </c>
      <c r="B7009" s="748" t="s">
        <v>515</v>
      </c>
      <c r="C7009" s="748" t="s">
        <v>16442</v>
      </c>
      <c r="D7009" s="749" t="s">
        <v>18841</v>
      </c>
      <c r="E7009" s="750">
        <v>13500</v>
      </c>
      <c r="F7009" s="748" t="s">
        <v>18842</v>
      </c>
      <c r="G7009" s="749" t="s">
        <v>18843</v>
      </c>
      <c r="H7009" s="754" t="s">
        <v>16920</v>
      </c>
      <c r="I7009" s="753" t="s">
        <v>520</v>
      </c>
      <c r="J7009" s="752" t="s">
        <v>686</v>
      </c>
      <c r="K7009" s="762">
        <v>0</v>
      </c>
      <c r="L7009" s="762">
        <v>12</v>
      </c>
      <c r="M7009" s="763">
        <v>165213.59999999998</v>
      </c>
      <c r="N7009" s="762">
        <v>0</v>
      </c>
      <c r="O7009" s="762">
        <v>6</v>
      </c>
      <c r="P7009" s="763">
        <v>82200.600000000006</v>
      </c>
      <c r="Q7009" s="762">
        <v>0</v>
      </c>
      <c r="R7009" s="762">
        <v>12</v>
      </c>
    </row>
    <row r="7010" spans="1:18" s="28" customFormat="1" ht="24" x14ac:dyDescent="0.2">
      <c r="A7010" s="748" t="s">
        <v>16441</v>
      </c>
      <c r="B7010" s="748" t="s">
        <v>515</v>
      </c>
      <c r="C7010" s="748" t="s">
        <v>16442</v>
      </c>
      <c r="D7010" s="749" t="s">
        <v>18844</v>
      </c>
      <c r="E7010" s="750">
        <v>15500</v>
      </c>
      <c r="F7010" s="748" t="s">
        <v>18845</v>
      </c>
      <c r="G7010" s="749" t="s">
        <v>18846</v>
      </c>
      <c r="H7010" s="749" t="s">
        <v>16516</v>
      </c>
      <c r="I7010" s="751" t="s">
        <v>520</v>
      </c>
      <c r="J7010" s="752" t="s">
        <v>528</v>
      </c>
      <c r="K7010" s="762">
        <v>0</v>
      </c>
      <c r="L7010" s="762">
        <v>12</v>
      </c>
      <c r="M7010" s="763">
        <v>189213.59999999998</v>
      </c>
      <c r="N7010" s="762">
        <v>0</v>
      </c>
      <c r="O7010" s="762">
        <v>6</v>
      </c>
      <c r="P7010" s="763">
        <v>94200.659999999989</v>
      </c>
      <c r="Q7010" s="762">
        <v>0</v>
      </c>
      <c r="R7010" s="762">
        <v>0</v>
      </c>
    </row>
    <row r="7011" spans="1:18" s="28" customFormat="1" ht="24" x14ac:dyDescent="0.2">
      <c r="A7011" s="748" t="s">
        <v>16441</v>
      </c>
      <c r="B7011" s="748" t="s">
        <v>515</v>
      </c>
      <c r="C7011" s="748" t="s">
        <v>16442</v>
      </c>
      <c r="D7011" s="749" t="s">
        <v>16443</v>
      </c>
      <c r="E7011" s="750">
        <v>2000</v>
      </c>
      <c r="F7011" s="748" t="s">
        <v>18847</v>
      </c>
      <c r="G7011" s="749" t="s">
        <v>18848</v>
      </c>
      <c r="H7011" s="749" t="s">
        <v>18849</v>
      </c>
      <c r="I7011" s="751" t="s">
        <v>520</v>
      </c>
      <c r="J7011" s="752" t="s">
        <v>528</v>
      </c>
      <c r="K7011" s="762">
        <v>0</v>
      </c>
      <c r="L7011" s="762">
        <v>12</v>
      </c>
      <c r="M7011" s="763">
        <v>26760</v>
      </c>
      <c r="N7011" s="762">
        <v>0</v>
      </c>
      <c r="O7011" s="762">
        <v>6</v>
      </c>
      <c r="P7011" s="763">
        <v>13007.33</v>
      </c>
      <c r="Q7011" s="762">
        <v>0</v>
      </c>
      <c r="R7011" s="762">
        <v>0</v>
      </c>
    </row>
    <row r="7012" spans="1:18" s="28" customFormat="1" ht="36" x14ac:dyDescent="0.2">
      <c r="A7012" s="748" t="s">
        <v>16441</v>
      </c>
      <c r="B7012" s="748" t="s">
        <v>515</v>
      </c>
      <c r="C7012" s="748" t="s">
        <v>16442</v>
      </c>
      <c r="D7012" s="749" t="s">
        <v>16443</v>
      </c>
      <c r="E7012" s="750">
        <v>2000</v>
      </c>
      <c r="F7012" s="748" t="s">
        <v>18850</v>
      </c>
      <c r="G7012" s="749" t="s">
        <v>18851</v>
      </c>
      <c r="H7012" s="749" t="s">
        <v>18852</v>
      </c>
      <c r="I7012" s="753" t="s">
        <v>16447</v>
      </c>
      <c r="J7012" s="752" t="s">
        <v>16448</v>
      </c>
      <c r="K7012" s="762">
        <v>0</v>
      </c>
      <c r="L7012" s="762">
        <v>2</v>
      </c>
      <c r="M7012" s="763">
        <v>4390.47</v>
      </c>
      <c r="N7012" s="762">
        <v>0</v>
      </c>
      <c r="O7012" s="762">
        <v>0</v>
      </c>
      <c r="P7012" s="763">
        <v>0</v>
      </c>
      <c r="Q7012" s="762">
        <v>0</v>
      </c>
      <c r="R7012" s="762">
        <v>12</v>
      </c>
    </row>
    <row r="7013" spans="1:18" s="28" customFormat="1" ht="36" x14ac:dyDescent="0.2">
      <c r="A7013" s="748" t="s">
        <v>16441</v>
      </c>
      <c r="B7013" s="748" t="s">
        <v>515</v>
      </c>
      <c r="C7013" s="748" t="s">
        <v>16442</v>
      </c>
      <c r="D7013" s="749" t="s">
        <v>18853</v>
      </c>
      <c r="E7013" s="750">
        <v>10000</v>
      </c>
      <c r="F7013" s="748" t="s">
        <v>18854</v>
      </c>
      <c r="G7013" s="749" t="s">
        <v>18855</v>
      </c>
      <c r="H7013" s="754" t="s">
        <v>4184</v>
      </c>
      <c r="I7013" s="753" t="s">
        <v>520</v>
      </c>
      <c r="J7013" s="752" t="s">
        <v>528</v>
      </c>
      <c r="K7013" s="762">
        <v>0</v>
      </c>
      <c r="L7013" s="762">
        <v>12</v>
      </c>
      <c r="M7013" s="763">
        <v>123213.60000000002</v>
      </c>
      <c r="N7013" s="762">
        <v>0</v>
      </c>
      <c r="O7013" s="762">
        <v>6</v>
      </c>
      <c r="P7013" s="763">
        <v>61200.600000000006</v>
      </c>
      <c r="Q7013" s="762">
        <v>0</v>
      </c>
      <c r="R7013" s="762">
        <v>12</v>
      </c>
    </row>
    <row r="7014" spans="1:18" s="28" customFormat="1" ht="24" x14ac:dyDescent="0.2">
      <c r="A7014" s="748" t="s">
        <v>16441</v>
      </c>
      <c r="B7014" s="748" t="s">
        <v>515</v>
      </c>
      <c r="C7014" s="748" t="s">
        <v>16442</v>
      </c>
      <c r="D7014" s="749" t="s">
        <v>16472</v>
      </c>
      <c r="E7014" s="750">
        <v>1500</v>
      </c>
      <c r="F7014" s="748" t="s">
        <v>18856</v>
      </c>
      <c r="G7014" s="749" t="s">
        <v>18857</v>
      </c>
      <c r="H7014" s="749" t="s">
        <v>571</v>
      </c>
      <c r="I7014" s="751" t="s">
        <v>16447</v>
      </c>
      <c r="J7014" s="752" t="s">
        <v>16447</v>
      </c>
      <c r="K7014" s="762">
        <v>0</v>
      </c>
      <c r="L7014" s="762">
        <v>12</v>
      </c>
      <c r="M7014" s="763">
        <v>20220</v>
      </c>
      <c r="N7014" s="762">
        <v>0</v>
      </c>
      <c r="O7014" s="762">
        <v>6</v>
      </c>
      <c r="P7014" s="763">
        <v>9755.5</v>
      </c>
      <c r="Q7014" s="762">
        <v>0</v>
      </c>
      <c r="R7014" s="762">
        <v>12</v>
      </c>
    </row>
    <row r="7015" spans="1:18" s="28" customFormat="1" ht="24" x14ac:dyDescent="0.2">
      <c r="A7015" s="748" t="s">
        <v>16441</v>
      </c>
      <c r="B7015" s="748" t="s">
        <v>515</v>
      </c>
      <c r="C7015" s="748" t="s">
        <v>16442</v>
      </c>
      <c r="D7015" s="749" t="s">
        <v>16844</v>
      </c>
      <c r="E7015" s="750">
        <v>15500</v>
      </c>
      <c r="F7015" s="748" t="s">
        <v>18858</v>
      </c>
      <c r="G7015" s="749" t="s">
        <v>18859</v>
      </c>
      <c r="H7015" s="749" t="s">
        <v>16516</v>
      </c>
      <c r="I7015" s="751" t="s">
        <v>520</v>
      </c>
      <c r="J7015" s="752" t="s">
        <v>528</v>
      </c>
      <c r="K7015" s="762">
        <v>0</v>
      </c>
      <c r="L7015" s="762">
        <v>12</v>
      </c>
      <c r="M7015" s="763">
        <v>189213.59999999998</v>
      </c>
      <c r="N7015" s="762">
        <v>0</v>
      </c>
      <c r="O7015" s="762">
        <v>6</v>
      </c>
      <c r="P7015" s="763">
        <v>94200.6</v>
      </c>
      <c r="Q7015" s="762">
        <v>0</v>
      </c>
      <c r="R7015" s="762">
        <v>0</v>
      </c>
    </row>
    <row r="7016" spans="1:18" s="28" customFormat="1" ht="24" x14ac:dyDescent="0.2">
      <c r="A7016" s="748" t="s">
        <v>16441</v>
      </c>
      <c r="B7016" s="748" t="s">
        <v>515</v>
      </c>
      <c r="C7016" s="748" t="s">
        <v>16442</v>
      </c>
      <c r="D7016" s="749" t="s">
        <v>16443</v>
      </c>
      <c r="E7016" s="750">
        <v>2000</v>
      </c>
      <c r="F7016" s="748" t="s">
        <v>18860</v>
      </c>
      <c r="G7016" s="749" t="s">
        <v>18861</v>
      </c>
      <c r="H7016" s="749" t="s">
        <v>571</v>
      </c>
      <c r="I7016" s="753" t="s">
        <v>16447</v>
      </c>
      <c r="J7016" s="752" t="s">
        <v>16447</v>
      </c>
      <c r="K7016" s="762">
        <v>0</v>
      </c>
      <c r="L7016" s="762">
        <v>12</v>
      </c>
      <c r="M7016" s="763">
        <v>26232.66</v>
      </c>
      <c r="N7016" s="762">
        <v>0</v>
      </c>
      <c r="O7016" s="762">
        <v>6</v>
      </c>
      <c r="P7016" s="763">
        <v>12644</v>
      </c>
      <c r="Q7016" s="762">
        <v>0</v>
      </c>
      <c r="R7016" s="762">
        <v>0</v>
      </c>
    </row>
    <row r="7017" spans="1:18" s="28" customFormat="1" ht="24" x14ac:dyDescent="0.2">
      <c r="A7017" s="748" t="s">
        <v>16441</v>
      </c>
      <c r="B7017" s="748" t="s">
        <v>515</v>
      </c>
      <c r="C7017" s="748" t="s">
        <v>16442</v>
      </c>
      <c r="D7017" s="749" t="s">
        <v>16443</v>
      </c>
      <c r="E7017" s="750">
        <v>2000</v>
      </c>
      <c r="F7017" s="748" t="s">
        <v>18862</v>
      </c>
      <c r="G7017" s="749" t="s">
        <v>18863</v>
      </c>
      <c r="H7017" s="754" t="s">
        <v>16459</v>
      </c>
      <c r="I7017" s="753" t="s">
        <v>520</v>
      </c>
      <c r="J7017" s="752" t="s">
        <v>686</v>
      </c>
      <c r="K7017" s="762">
        <v>0</v>
      </c>
      <c r="L7017" s="762">
        <v>12</v>
      </c>
      <c r="M7017" s="763">
        <v>26687.33</v>
      </c>
      <c r="N7017" s="762">
        <v>0</v>
      </c>
      <c r="O7017" s="762">
        <v>6</v>
      </c>
      <c r="P7017" s="763">
        <v>13080</v>
      </c>
      <c r="Q7017" s="762">
        <v>0</v>
      </c>
      <c r="R7017" s="762">
        <v>12</v>
      </c>
    </row>
    <row r="7018" spans="1:18" s="28" customFormat="1" ht="24" x14ac:dyDescent="0.2">
      <c r="A7018" s="748" t="s">
        <v>16441</v>
      </c>
      <c r="B7018" s="748" t="s">
        <v>515</v>
      </c>
      <c r="C7018" s="748" t="s">
        <v>16442</v>
      </c>
      <c r="D7018" s="749" t="s">
        <v>16443</v>
      </c>
      <c r="E7018" s="750">
        <v>2000</v>
      </c>
      <c r="F7018" s="748" t="s">
        <v>18864</v>
      </c>
      <c r="G7018" s="749" t="s">
        <v>18865</v>
      </c>
      <c r="H7018" s="754" t="s">
        <v>16904</v>
      </c>
      <c r="I7018" s="753" t="s">
        <v>16905</v>
      </c>
      <c r="J7018" s="752" t="s">
        <v>528</v>
      </c>
      <c r="K7018" s="762">
        <v>0</v>
      </c>
      <c r="L7018" s="762">
        <v>12</v>
      </c>
      <c r="M7018" s="763">
        <v>26754</v>
      </c>
      <c r="N7018" s="762">
        <v>0</v>
      </c>
      <c r="O7018" s="762">
        <v>6</v>
      </c>
      <c r="P7018" s="763">
        <v>13080</v>
      </c>
      <c r="Q7018" s="762">
        <v>0</v>
      </c>
      <c r="R7018" s="762">
        <v>12</v>
      </c>
    </row>
    <row r="7019" spans="1:18" s="28" customFormat="1" ht="96" x14ac:dyDescent="0.2">
      <c r="A7019" s="748" t="s">
        <v>16441</v>
      </c>
      <c r="B7019" s="748" t="s">
        <v>515</v>
      </c>
      <c r="C7019" s="748" t="s">
        <v>16442</v>
      </c>
      <c r="D7019" s="749" t="s">
        <v>16443</v>
      </c>
      <c r="E7019" s="750">
        <v>2000</v>
      </c>
      <c r="F7019" s="748" t="s">
        <v>18866</v>
      </c>
      <c r="G7019" s="749" t="s">
        <v>18867</v>
      </c>
      <c r="H7019" s="749" t="s">
        <v>18868</v>
      </c>
      <c r="I7019" s="751" t="s">
        <v>16447</v>
      </c>
      <c r="J7019" s="752" t="s">
        <v>16448</v>
      </c>
      <c r="K7019" s="762">
        <v>1</v>
      </c>
      <c r="L7019" s="762">
        <v>2</v>
      </c>
      <c r="M7019" s="763">
        <v>4308</v>
      </c>
      <c r="N7019" s="762">
        <v>0</v>
      </c>
      <c r="O7019" s="762">
        <v>0</v>
      </c>
      <c r="P7019" s="763">
        <v>0</v>
      </c>
      <c r="Q7019" s="762">
        <v>0</v>
      </c>
      <c r="R7019" s="762">
        <v>12</v>
      </c>
    </row>
    <row r="7020" spans="1:18" s="28" customFormat="1" ht="24" x14ac:dyDescent="0.2">
      <c r="A7020" s="748" t="s">
        <v>16441</v>
      </c>
      <c r="B7020" s="748" t="s">
        <v>515</v>
      </c>
      <c r="C7020" s="748" t="s">
        <v>16442</v>
      </c>
      <c r="D7020" s="749" t="s">
        <v>16472</v>
      </c>
      <c r="E7020" s="750">
        <v>1500</v>
      </c>
      <c r="F7020" s="748" t="s">
        <v>18869</v>
      </c>
      <c r="G7020" s="749" t="s">
        <v>18870</v>
      </c>
      <c r="H7020" s="749" t="s">
        <v>571</v>
      </c>
      <c r="I7020" s="751" t="s">
        <v>16447</v>
      </c>
      <c r="J7020" s="752" t="s">
        <v>16447</v>
      </c>
      <c r="K7020" s="762">
        <v>0</v>
      </c>
      <c r="L7020" s="762">
        <v>10</v>
      </c>
      <c r="M7020" s="763">
        <v>16591</v>
      </c>
      <c r="N7020" s="762">
        <v>0</v>
      </c>
      <c r="O7020" s="762">
        <v>0</v>
      </c>
      <c r="P7020" s="763">
        <v>0</v>
      </c>
      <c r="Q7020" s="762">
        <v>0</v>
      </c>
      <c r="R7020" s="762">
        <v>12</v>
      </c>
    </row>
    <row r="7021" spans="1:18" s="28" customFormat="1" ht="36" x14ac:dyDescent="0.2">
      <c r="A7021" s="748" t="s">
        <v>16441</v>
      </c>
      <c r="B7021" s="748" t="s">
        <v>515</v>
      </c>
      <c r="C7021" s="748" t="s">
        <v>16442</v>
      </c>
      <c r="D7021" s="749" t="s">
        <v>18871</v>
      </c>
      <c r="E7021" s="750">
        <v>3000</v>
      </c>
      <c r="F7021" s="748" t="s">
        <v>18872</v>
      </c>
      <c r="G7021" s="749" t="s">
        <v>18873</v>
      </c>
      <c r="H7021" s="749" t="s">
        <v>16605</v>
      </c>
      <c r="I7021" s="753" t="s">
        <v>520</v>
      </c>
      <c r="J7021" s="752" t="s">
        <v>528</v>
      </c>
      <c r="K7021" s="762">
        <v>0</v>
      </c>
      <c r="L7021" s="762">
        <v>12</v>
      </c>
      <c r="M7021" s="763">
        <v>39213.600000000006</v>
      </c>
      <c r="N7021" s="762">
        <v>0</v>
      </c>
      <c r="O7021" s="762">
        <v>6</v>
      </c>
      <c r="P7021" s="763">
        <v>19200.599999999999</v>
      </c>
      <c r="Q7021" s="762">
        <v>0</v>
      </c>
      <c r="R7021" s="762">
        <v>0</v>
      </c>
    </row>
    <row r="7022" spans="1:18" s="28" customFormat="1" ht="48" x14ac:dyDescent="0.2">
      <c r="A7022" s="748" t="s">
        <v>16441</v>
      </c>
      <c r="B7022" s="748" t="s">
        <v>515</v>
      </c>
      <c r="C7022" s="748" t="s">
        <v>16442</v>
      </c>
      <c r="D7022" s="749" t="s">
        <v>18874</v>
      </c>
      <c r="E7022" s="750">
        <v>11000</v>
      </c>
      <c r="F7022" s="748" t="s">
        <v>18875</v>
      </c>
      <c r="G7022" s="749" t="s">
        <v>18876</v>
      </c>
      <c r="H7022" s="754" t="s">
        <v>17002</v>
      </c>
      <c r="I7022" s="753" t="s">
        <v>16905</v>
      </c>
      <c r="J7022" s="752" t="s">
        <v>528</v>
      </c>
      <c r="K7022" s="762">
        <v>0</v>
      </c>
      <c r="L7022" s="762">
        <v>12</v>
      </c>
      <c r="M7022" s="763">
        <v>135213.6</v>
      </c>
      <c r="N7022" s="762">
        <v>0</v>
      </c>
      <c r="O7022" s="762">
        <v>6</v>
      </c>
      <c r="P7022" s="763">
        <v>67200.600000000006</v>
      </c>
      <c r="Q7022" s="762">
        <v>0</v>
      </c>
      <c r="R7022" s="762">
        <v>12</v>
      </c>
    </row>
    <row r="7023" spans="1:18" s="28" customFormat="1" ht="48" x14ac:dyDescent="0.2">
      <c r="A7023" s="748" t="s">
        <v>16441</v>
      </c>
      <c r="B7023" s="748" t="s">
        <v>515</v>
      </c>
      <c r="C7023" s="748" t="s">
        <v>16442</v>
      </c>
      <c r="D7023" s="749" t="s">
        <v>16443</v>
      </c>
      <c r="E7023" s="750">
        <v>2000</v>
      </c>
      <c r="F7023" s="748" t="s">
        <v>18877</v>
      </c>
      <c r="G7023" s="749" t="s">
        <v>18878</v>
      </c>
      <c r="H7023" s="749" t="s">
        <v>18879</v>
      </c>
      <c r="I7023" s="751" t="s">
        <v>520</v>
      </c>
      <c r="J7023" s="752" t="s">
        <v>16447</v>
      </c>
      <c r="K7023" s="762">
        <v>0</v>
      </c>
      <c r="L7023" s="762">
        <v>1</v>
      </c>
      <c r="M7023" s="763">
        <v>217.03000000000003</v>
      </c>
      <c r="N7023" s="762">
        <v>0</v>
      </c>
      <c r="O7023" s="762">
        <v>0</v>
      </c>
      <c r="P7023" s="763">
        <v>0</v>
      </c>
      <c r="Q7023" s="762">
        <v>0</v>
      </c>
      <c r="R7023" s="762">
        <v>0</v>
      </c>
    </row>
    <row r="7024" spans="1:18" s="28" customFormat="1" ht="36" x14ac:dyDescent="0.2">
      <c r="A7024" s="748" t="s">
        <v>16441</v>
      </c>
      <c r="B7024" s="748" t="s">
        <v>515</v>
      </c>
      <c r="C7024" s="748" t="s">
        <v>16442</v>
      </c>
      <c r="D7024" s="749" t="s">
        <v>16888</v>
      </c>
      <c r="E7024" s="750">
        <v>4000</v>
      </c>
      <c r="F7024" s="748" t="s">
        <v>18880</v>
      </c>
      <c r="G7024" s="749" t="s">
        <v>18881</v>
      </c>
      <c r="H7024" s="749" t="s">
        <v>4184</v>
      </c>
      <c r="I7024" s="751" t="s">
        <v>520</v>
      </c>
      <c r="J7024" s="752" t="s">
        <v>528</v>
      </c>
      <c r="K7024" s="762">
        <v>0</v>
      </c>
      <c r="L7024" s="762">
        <v>12</v>
      </c>
      <c r="M7024" s="763">
        <v>51213.600000000013</v>
      </c>
      <c r="N7024" s="762">
        <v>0</v>
      </c>
      <c r="O7024" s="762">
        <v>6</v>
      </c>
      <c r="P7024" s="763">
        <v>24800.6</v>
      </c>
      <c r="Q7024" s="762">
        <v>0</v>
      </c>
      <c r="R7024" s="762">
        <v>12</v>
      </c>
    </row>
    <row r="7025" spans="1:18" s="28" customFormat="1" ht="48" x14ac:dyDescent="0.2">
      <c r="A7025" s="748" t="s">
        <v>16441</v>
      </c>
      <c r="B7025" s="748" t="s">
        <v>515</v>
      </c>
      <c r="C7025" s="748" t="s">
        <v>16442</v>
      </c>
      <c r="D7025" s="749" t="s">
        <v>16688</v>
      </c>
      <c r="E7025" s="750">
        <v>15500</v>
      </c>
      <c r="F7025" s="748" t="s">
        <v>18882</v>
      </c>
      <c r="G7025" s="749" t="s">
        <v>18883</v>
      </c>
      <c r="H7025" s="749" t="s">
        <v>18884</v>
      </c>
      <c r="I7025" s="753" t="s">
        <v>520</v>
      </c>
      <c r="J7025" s="752" t="s">
        <v>528</v>
      </c>
      <c r="K7025" s="762">
        <v>0</v>
      </c>
      <c r="L7025" s="762">
        <v>12</v>
      </c>
      <c r="M7025" s="763">
        <v>189213.19999999998</v>
      </c>
      <c r="N7025" s="762">
        <v>0</v>
      </c>
      <c r="O7025" s="762">
        <v>1</v>
      </c>
      <c r="P7025" s="763">
        <v>15727.7</v>
      </c>
      <c r="Q7025" s="762">
        <v>0</v>
      </c>
      <c r="R7025" s="762">
        <v>12</v>
      </c>
    </row>
    <row r="7026" spans="1:18" s="28" customFormat="1" ht="36" x14ac:dyDescent="0.2">
      <c r="A7026" s="748" t="s">
        <v>16441</v>
      </c>
      <c r="B7026" s="748" t="s">
        <v>515</v>
      </c>
      <c r="C7026" s="748" t="s">
        <v>16442</v>
      </c>
      <c r="D7026" s="749" t="s">
        <v>16487</v>
      </c>
      <c r="E7026" s="750">
        <v>1800</v>
      </c>
      <c r="F7026" s="748" t="s">
        <v>18885</v>
      </c>
      <c r="G7026" s="749" t="s">
        <v>18886</v>
      </c>
      <c r="H7026" s="754" t="s">
        <v>2604</v>
      </c>
      <c r="I7026" s="753" t="s">
        <v>16447</v>
      </c>
      <c r="J7026" s="752" t="s">
        <v>16448</v>
      </c>
      <c r="K7026" s="762">
        <v>1</v>
      </c>
      <c r="L7026" s="762">
        <v>2</v>
      </c>
      <c r="M7026" s="763">
        <v>3886.5299999999997</v>
      </c>
      <c r="N7026" s="762">
        <v>0</v>
      </c>
      <c r="O7026" s="762">
        <v>6</v>
      </c>
      <c r="P7026" s="763">
        <v>11706.560000000001</v>
      </c>
      <c r="Q7026" s="762">
        <v>3</v>
      </c>
      <c r="R7026" s="762">
        <v>0</v>
      </c>
    </row>
    <row r="7027" spans="1:18" s="28" customFormat="1" ht="84" x14ac:dyDescent="0.2">
      <c r="A7027" s="748" t="s">
        <v>16441</v>
      </c>
      <c r="B7027" s="748" t="s">
        <v>515</v>
      </c>
      <c r="C7027" s="748" t="s">
        <v>16442</v>
      </c>
      <c r="D7027" s="749" t="s">
        <v>16443</v>
      </c>
      <c r="E7027" s="750">
        <v>2000</v>
      </c>
      <c r="F7027" s="748" t="s">
        <v>18887</v>
      </c>
      <c r="G7027" s="749" t="s">
        <v>18888</v>
      </c>
      <c r="H7027" s="754" t="s">
        <v>18889</v>
      </c>
      <c r="I7027" s="753" t="s">
        <v>16447</v>
      </c>
      <c r="J7027" s="752" t="s">
        <v>16448</v>
      </c>
      <c r="K7027" s="762">
        <v>0</v>
      </c>
      <c r="L7027" s="762">
        <v>10</v>
      </c>
      <c r="M7027" s="763">
        <v>20603.7</v>
      </c>
      <c r="N7027" s="762">
        <v>0</v>
      </c>
      <c r="O7027" s="762">
        <v>0</v>
      </c>
      <c r="P7027" s="763">
        <v>0</v>
      </c>
      <c r="Q7027" s="762">
        <v>0</v>
      </c>
      <c r="R7027" s="762">
        <v>0</v>
      </c>
    </row>
    <row r="7028" spans="1:18" s="28" customFormat="1" ht="24" x14ac:dyDescent="0.2">
      <c r="A7028" s="748" t="s">
        <v>16441</v>
      </c>
      <c r="B7028" s="748" t="s">
        <v>515</v>
      </c>
      <c r="C7028" s="748" t="s">
        <v>16442</v>
      </c>
      <c r="D7028" s="749" t="s">
        <v>16443</v>
      </c>
      <c r="E7028" s="750">
        <v>2000</v>
      </c>
      <c r="F7028" s="748" t="s">
        <v>18890</v>
      </c>
      <c r="G7028" s="749" t="s">
        <v>18891</v>
      </c>
      <c r="H7028" s="749" t="s">
        <v>16516</v>
      </c>
      <c r="I7028" s="751" t="s">
        <v>520</v>
      </c>
      <c r="J7028" s="752" t="s">
        <v>528</v>
      </c>
      <c r="K7028" s="762">
        <v>0</v>
      </c>
      <c r="L7028" s="762">
        <v>1</v>
      </c>
      <c r="M7028" s="763">
        <v>2180</v>
      </c>
      <c r="N7028" s="762">
        <v>0</v>
      </c>
      <c r="O7028" s="762">
        <v>0</v>
      </c>
      <c r="P7028" s="763">
        <v>0</v>
      </c>
      <c r="Q7028" s="762">
        <v>0</v>
      </c>
      <c r="R7028" s="762">
        <v>12</v>
      </c>
    </row>
    <row r="7029" spans="1:18" s="28" customFormat="1" ht="36" x14ac:dyDescent="0.2">
      <c r="A7029" s="748" t="s">
        <v>16441</v>
      </c>
      <c r="B7029" s="748" t="s">
        <v>515</v>
      </c>
      <c r="C7029" s="748" t="s">
        <v>16442</v>
      </c>
      <c r="D7029" s="749" t="s">
        <v>18892</v>
      </c>
      <c r="E7029" s="750">
        <v>8000</v>
      </c>
      <c r="F7029" s="748" t="s">
        <v>18893</v>
      </c>
      <c r="G7029" s="749" t="s">
        <v>18894</v>
      </c>
      <c r="H7029" s="749" t="s">
        <v>565</v>
      </c>
      <c r="I7029" s="751" t="s">
        <v>520</v>
      </c>
      <c r="J7029" s="752" t="s">
        <v>528</v>
      </c>
      <c r="K7029" s="762">
        <v>0</v>
      </c>
      <c r="L7029" s="762">
        <v>12</v>
      </c>
      <c r="M7029" s="763">
        <v>99213.60000000002</v>
      </c>
      <c r="N7029" s="762">
        <v>0</v>
      </c>
      <c r="O7029" s="762">
        <v>6</v>
      </c>
      <c r="P7029" s="763">
        <v>49200.600000000006</v>
      </c>
      <c r="Q7029" s="762">
        <v>0</v>
      </c>
      <c r="R7029" s="762">
        <v>12</v>
      </c>
    </row>
    <row r="7030" spans="1:18" s="28" customFormat="1" ht="36" x14ac:dyDescent="0.2">
      <c r="A7030" s="748" t="s">
        <v>16441</v>
      </c>
      <c r="B7030" s="748" t="s">
        <v>515</v>
      </c>
      <c r="C7030" s="748" t="s">
        <v>16442</v>
      </c>
      <c r="D7030" s="749" t="s">
        <v>16662</v>
      </c>
      <c r="E7030" s="750">
        <v>9000</v>
      </c>
      <c r="F7030" s="748" t="s">
        <v>18895</v>
      </c>
      <c r="G7030" s="749" t="s">
        <v>18896</v>
      </c>
      <c r="H7030" s="749" t="s">
        <v>16614</v>
      </c>
      <c r="I7030" s="753" t="s">
        <v>520</v>
      </c>
      <c r="J7030" s="752" t="s">
        <v>528</v>
      </c>
      <c r="K7030" s="762">
        <v>0</v>
      </c>
      <c r="L7030" s="762">
        <v>12</v>
      </c>
      <c r="M7030" s="763">
        <v>111213.60000000002</v>
      </c>
      <c r="N7030" s="762">
        <v>0</v>
      </c>
      <c r="O7030" s="762">
        <v>6</v>
      </c>
      <c r="P7030" s="763">
        <v>55200.600000000006</v>
      </c>
      <c r="Q7030" s="762">
        <v>0</v>
      </c>
      <c r="R7030" s="762">
        <v>12</v>
      </c>
    </row>
    <row r="7031" spans="1:18" s="28" customFormat="1" ht="36" x14ac:dyDescent="0.2">
      <c r="A7031" s="748" t="s">
        <v>16441</v>
      </c>
      <c r="B7031" s="748" t="s">
        <v>515</v>
      </c>
      <c r="C7031" s="748" t="s">
        <v>16442</v>
      </c>
      <c r="D7031" s="749" t="s">
        <v>18897</v>
      </c>
      <c r="E7031" s="750">
        <v>9000</v>
      </c>
      <c r="F7031" s="748" t="s">
        <v>18898</v>
      </c>
      <c r="G7031" s="749" t="s">
        <v>18899</v>
      </c>
      <c r="H7031" s="754" t="s">
        <v>16451</v>
      </c>
      <c r="I7031" s="753" t="s">
        <v>520</v>
      </c>
      <c r="J7031" s="752" t="s">
        <v>686</v>
      </c>
      <c r="K7031" s="762">
        <v>0</v>
      </c>
      <c r="L7031" s="762">
        <v>12</v>
      </c>
      <c r="M7031" s="763">
        <v>111213.60000000002</v>
      </c>
      <c r="N7031" s="762">
        <v>0</v>
      </c>
      <c r="O7031" s="762">
        <v>6</v>
      </c>
      <c r="P7031" s="763">
        <v>55200.600000000006</v>
      </c>
      <c r="Q7031" s="762">
        <v>0</v>
      </c>
      <c r="R7031" s="762">
        <v>0</v>
      </c>
    </row>
    <row r="7032" spans="1:18" s="28" customFormat="1" ht="24" x14ac:dyDescent="0.2">
      <c r="A7032" s="748" t="s">
        <v>16441</v>
      </c>
      <c r="B7032" s="748" t="s">
        <v>515</v>
      </c>
      <c r="C7032" s="748" t="s">
        <v>16442</v>
      </c>
      <c r="D7032" s="749" t="s">
        <v>18900</v>
      </c>
      <c r="E7032" s="750">
        <v>10000</v>
      </c>
      <c r="F7032" s="748" t="s">
        <v>18901</v>
      </c>
      <c r="G7032" s="749" t="s">
        <v>18902</v>
      </c>
      <c r="H7032" s="754" t="s">
        <v>18461</v>
      </c>
      <c r="I7032" s="753" t="s">
        <v>16905</v>
      </c>
      <c r="J7032" s="752" t="s">
        <v>528</v>
      </c>
      <c r="K7032" s="762">
        <v>0</v>
      </c>
      <c r="L7032" s="762">
        <v>12</v>
      </c>
      <c r="M7032" s="763">
        <v>123213.60000000002</v>
      </c>
      <c r="N7032" s="762">
        <v>0</v>
      </c>
      <c r="O7032" s="762">
        <v>6</v>
      </c>
      <c r="P7032" s="763">
        <v>61200.600000000006</v>
      </c>
      <c r="Q7032" s="762">
        <v>0</v>
      </c>
      <c r="R7032" s="762">
        <v>0</v>
      </c>
    </row>
    <row r="7033" spans="1:18" s="28" customFormat="1" ht="36" x14ac:dyDescent="0.2">
      <c r="A7033" s="748" t="s">
        <v>16441</v>
      </c>
      <c r="B7033" s="748" t="s">
        <v>515</v>
      </c>
      <c r="C7033" s="748" t="s">
        <v>16442</v>
      </c>
      <c r="D7033" s="749" t="s">
        <v>16443</v>
      </c>
      <c r="E7033" s="750">
        <v>2000</v>
      </c>
      <c r="F7033" s="748" t="s">
        <v>18903</v>
      </c>
      <c r="G7033" s="749" t="s">
        <v>18904</v>
      </c>
      <c r="H7033" s="749" t="s">
        <v>576</v>
      </c>
      <c r="I7033" s="751" t="s">
        <v>520</v>
      </c>
      <c r="J7033" s="752" t="s">
        <v>16447</v>
      </c>
      <c r="K7033" s="762">
        <v>0</v>
      </c>
      <c r="L7033" s="762">
        <v>12</v>
      </c>
      <c r="M7033" s="763">
        <v>25846</v>
      </c>
      <c r="N7033" s="762">
        <v>0</v>
      </c>
      <c r="O7033" s="762">
        <v>1</v>
      </c>
      <c r="P7033" s="763">
        <v>150.37</v>
      </c>
      <c r="Q7033" s="762">
        <v>0</v>
      </c>
      <c r="R7033" s="762">
        <v>0</v>
      </c>
    </row>
    <row r="7034" spans="1:18" s="28" customFormat="1" ht="36" x14ac:dyDescent="0.2">
      <c r="A7034" s="748" t="s">
        <v>16441</v>
      </c>
      <c r="B7034" s="748" t="s">
        <v>515</v>
      </c>
      <c r="C7034" s="748" t="s">
        <v>16442</v>
      </c>
      <c r="D7034" s="749" t="s">
        <v>17740</v>
      </c>
      <c r="E7034" s="750">
        <v>10000</v>
      </c>
      <c r="F7034" s="748" t="s">
        <v>18905</v>
      </c>
      <c r="G7034" s="749" t="s">
        <v>18906</v>
      </c>
      <c r="H7034" s="749" t="s">
        <v>565</v>
      </c>
      <c r="I7034" s="753" t="s">
        <v>520</v>
      </c>
      <c r="J7034" s="752" t="s">
        <v>528</v>
      </c>
      <c r="K7034" s="762">
        <v>0</v>
      </c>
      <c r="L7034" s="762">
        <v>2</v>
      </c>
      <c r="M7034" s="763">
        <v>24912.26</v>
      </c>
      <c r="N7034" s="762">
        <v>0</v>
      </c>
      <c r="O7034" s="762">
        <v>0</v>
      </c>
      <c r="P7034" s="763">
        <v>0</v>
      </c>
      <c r="Q7034" s="762">
        <v>0</v>
      </c>
      <c r="R7034" s="762">
        <v>12</v>
      </c>
    </row>
    <row r="7035" spans="1:18" s="28" customFormat="1" ht="24" x14ac:dyDescent="0.2">
      <c r="A7035" s="748" t="s">
        <v>16441</v>
      </c>
      <c r="B7035" s="748" t="s">
        <v>515</v>
      </c>
      <c r="C7035" s="748" t="s">
        <v>16442</v>
      </c>
      <c r="D7035" s="749" t="s">
        <v>18907</v>
      </c>
      <c r="E7035" s="750">
        <v>14000</v>
      </c>
      <c r="F7035" s="748" t="s">
        <v>18908</v>
      </c>
      <c r="G7035" s="749" t="s">
        <v>18909</v>
      </c>
      <c r="H7035" s="754" t="s">
        <v>16516</v>
      </c>
      <c r="I7035" s="753" t="s">
        <v>520</v>
      </c>
      <c r="J7035" s="752" t="s">
        <v>528</v>
      </c>
      <c r="K7035" s="762">
        <v>0</v>
      </c>
      <c r="L7035" s="762">
        <v>12</v>
      </c>
      <c r="M7035" s="763">
        <v>171213.59999999998</v>
      </c>
      <c r="N7035" s="762">
        <v>0</v>
      </c>
      <c r="O7035" s="762">
        <v>1</v>
      </c>
      <c r="P7035" s="763">
        <v>1526</v>
      </c>
      <c r="Q7035" s="762">
        <v>0</v>
      </c>
      <c r="R7035" s="762">
        <v>12</v>
      </c>
    </row>
    <row r="7036" spans="1:18" s="28" customFormat="1" ht="48" x14ac:dyDescent="0.2">
      <c r="A7036" s="748" t="s">
        <v>16441</v>
      </c>
      <c r="B7036" s="748" t="s">
        <v>515</v>
      </c>
      <c r="C7036" s="748" t="s">
        <v>16442</v>
      </c>
      <c r="D7036" s="749" t="s">
        <v>18910</v>
      </c>
      <c r="E7036" s="750">
        <v>14000</v>
      </c>
      <c r="F7036" s="748" t="s">
        <v>18911</v>
      </c>
      <c r="G7036" s="749" t="s">
        <v>18912</v>
      </c>
      <c r="H7036" s="754" t="s">
        <v>16516</v>
      </c>
      <c r="I7036" s="753" t="s">
        <v>520</v>
      </c>
      <c r="J7036" s="752" t="s">
        <v>528</v>
      </c>
      <c r="K7036" s="762">
        <v>0</v>
      </c>
      <c r="L7036" s="762">
        <v>12</v>
      </c>
      <c r="M7036" s="763">
        <v>171213.59999999998</v>
      </c>
      <c r="N7036" s="762">
        <v>0</v>
      </c>
      <c r="O7036" s="762">
        <v>6</v>
      </c>
      <c r="P7036" s="763">
        <v>85200.659999999989</v>
      </c>
      <c r="Q7036" s="762">
        <v>0</v>
      </c>
      <c r="R7036" s="762">
        <v>12</v>
      </c>
    </row>
    <row r="7037" spans="1:18" s="28" customFormat="1" ht="24" x14ac:dyDescent="0.2">
      <c r="A7037" s="748" t="s">
        <v>16441</v>
      </c>
      <c r="B7037" s="748" t="s">
        <v>515</v>
      </c>
      <c r="C7037" s="748" t="s">
        <v>16442</v>
      </c>
      <c r="D7037" s="749" t="s">
        <v>17030</v>
      </c>
      <c r="E7037" s="750">
        <v>3000</v>
      </c>
      <c r="F7037" s="748" t="s">
        <v>18913</v>
      </c>
      <c r="G7037" s="749" t="s">
        <v>18914</v>
      </c>
      <c r="H7037" s="749" t="s">
        <v>571</v>
      </c>
      <c r="I7037" s="751" t="s">
        <v>16447</v>
      </c>
      <c r="J7037" s="752" t="s">
        <v>16447</v>
      </c>
      <c r="K7037" s="762">
        <v>0</v>
      </c>
      <c r="L7037" s="762">
        <v>12</v>
      </c>
      <c r="M7037" s="763">
        <v>39213.600000000006</v>
      </c>
      <c r="N7037" s="762">
        <v>0</v>
      </c>
      <c r="O7037" s="762">
        <v>6</v>
      </c>
      <c r="P7037" s="763">
        <v>19200.599999999999</v>
      </c>
      <c r="Q7037" s="762">
        <v>0</v>
      </c>
      <c r="R7037" s="762">
        <v>0</v>
      </c>
    </row>
    <row r="7038" spans="1:18" s="28" customFormat="1" ht="24" x14ac:dyDescent="0.2">
      <c r="A7038" s="748" t="s">
        <v>16441</v>
      </c>
      <c r="B7038" s="748" t="s">
        <v>515</v>
      </c>
      <c r="C7038" s="748" t="s">
        <v>16442</v>
      </c>
      <c r="D7038" s="749" t="s">
        <v>814</v>
      </c>
      <c r="E7038" s="750">
        <v>8000</v>
      </c>
      <c r="F7038" s="748" t="s">
        <v>18915</v>
      </c>
      <c r="G7038" s="749" t="s">
        <v>18916</v>
      </c>
      <c r="H7038" s="749" t="s">
        <v>16516</v>
      </c>
      <c r="I7038" s="751" t="s">
        <v>520</v>
      </c>
      <c r="J7038" s="752" t="s">
        <v>528</v>
      </c>
      <c r="K7038" s="762">
        <v>0</v>
      </c>
      <c r="L7038" s="762">
        <v>12</v>
      </c>
      <c r="M7038" s="763">
        <v>99213.60000000002</v>
      </c>
      <c r="N7038" s="762">
        <v>0</v>
      </c>
      <c r="O7038" s="762">
        <v>6</v>
      </c>
      <c r="P7038" s="763">
        <v>49200.600000000006</v>
      </c>
      <c r="Q7038" s="762">
        <v>0</v>
      </c>
      <c r="R7038" s="762">
        <v>0</v>
      </c>
    </row>
    <row r="7039" spans="1:18" s="28" customFormat="1" ht="36" x14ac:dyDescent="0.2">
      <c r="A7039" s="748" t="s">
        <v>16441</v>
      </c>
      <c r="B7039" s="748" t="s">
        <v>515</v>
      </c>
      <c r="C7039" s="748" t="s">
        <v>16442</v>
      </c>
      <c r="D7039" s="749" t="s">
        <v>16443</v>
      </c>
      <c r="E7039" s="750">
        <v>2000</v>
      </c>
      <c r="F7039" s="748" t="s">
        <v>18917</v>
      </c>
      <c r="G7039" s="749" t="s">
        <v>18918</v>
      </c>
      <c r="H7039" s="749" t="s">
        <v>16462</v>
      </c>
      <c r="I7039" s="753" t="s">
        <v>16447</v>
      </c>
      <c r="J7039" s="752" t="s">
        <v>16447</v>
      </c>
      <c r="K7039" s="762">
        <v>0</v>
      </c>
      <c r="L7039" s="762">
        <v>12</v>
      </c>
      <c r="M7039" s="763">
        <v>26754</v>
      </c>
      <c r="N7039" s="762">
        <v>0</v>
      </c>
      <c r="O7039" s="762">
        <v>6</v>
      </c>
      <c r="P7039" s="763">
        <v>13080</v>
      </c>
      <c r="Q7039" s="762">
        <v>0</v>
      </c>
      <c r="R7039" s="762">
        <v>0</v>
      </c>
    </row>
    <row r="7040" spans="1:18" s="28" customFormat="1" ht="24" x14ac:dyDescent="0.2">
      <c r="A7040" s="748" t="s">
        <v>16441</v>
      </c>
      <c r="B7040" s="748" t="s">
        <v>515</v>
      </c>
      <c r="C7040" s="748" t="s">
        <v>16442</v>
      </c>
      <c r="D7040" s="749" t="s">
        <v>16443</v>
      </c>
      <c r="E7040" s="750">
        <v>2000</v>
      </c>
      <c r="F7040" s="748" t="s">
        <v>18919</v>
      </c>
      <c r="G7040" s="749" t="s">
        <v>18920</v>
      </c>
      <c r="H7040" s="754" t="s">
        <v>16961</v>
      </c>
      <c r="I7040" s="753" t="s">
        <v>16447</v>
      </c>
      <c r="J7040" s="752" t="s">
        <v>16448</v>
      </c>
      <c r="K7040" s="762">
        <v>0</v>
      </c>
      <c r="L7040" s="762">
        <v>12</v>
      </c>
      <c r="M7040" s="763">
        <v>26760</v>
      </c>
      <c r="N7040" s="762">
        <v>0</v>
      </c>
      <c r="O7040" s="762">
        <v>6</v>
      </c>
      <c r="P7040" s="763">
        <v>13074</v>
      </c>
      <c r="Q7040" s="762">
        <v>0</v>
      </c>
      <c r="R7040" s="762">
        <v>0</v>
      </c>
    </row>
    <row r="7041" spans="1:18" s="28" customFormat="1" ht="24" x14ac:dyDescent="0.2">
      <c r="A7041" s="748" t="s">
        <v>16441</v>
      </c>
      <c r="B7041" s="748" t="s">
        <v>515</v>
      </c>
      <c r="C7041" s="748" t="s">
        <v>16442</v>
      </c>
      <c r="D7041" s="749" t="s">
        <v>16443</v>
      </c>
      <c r="E7041" s="750">
        <v>2000</v>
      </c>
      <c r="F7041" s="748" t="s">
        <v>18921</v>
      </c>
      <c r="G7041" s="749" t="s">
        <v>18922</v>
      </c>
      <c r="H7041" s="749" t="s">
        <v>571</v>
      </c>
      <c r="I7041" s="751" t="s">
        <v>16447</v>
      </c>
      <c r="J7041" s="752" t="s">
        <v>16447</v>
      </c>
      <c r="K7041" s="762">
        <v>0</v>
      </c>
      <c r="L7041" s="762">
        <v>12</v>
      </c>
      <c r="M7041" s="763">
        <v>26687.33</v>
      </c>
      <c r="N7041" s="762">
        <v>0</v>
      </c>
      <c r="O7041" s="762">
        <v>6</v>
      </c>
      <c r="P7041" s="763">
        <v>13007.33</v>
      </c>
      <c r="Q7041" s="762">
        <v>0</v>
      </c>
      <c r="R7041" s="762">
        <v>0</v>
      </c>
    </row>
    <row r="7042" spans="1:18" s="28" customFormat="1" ht="24" x14ac:dyDescent="0.2">
      <c r="A7042" s="748" t="s">
        <v>16441</v>
      </c>
      <c r="B7042" s="748" t="s">
        <v>515</v>
      </c>
      <c r="C7042" s="748" t="s">
        <v>16442</v>
      </c>
      <c r="D7042" s="749" t="s">
        <v>16443</v>
      </c>
      <c r="E7042" s="750">
        <v>2000</v>
      </c>
      <c r="F7042" s="748" t="s">
        <v>18923</v>
      </c>
      <c r="G7042" s="749" t="s">
        <v>18924</v>
      </c>
      <c r="H7042" s="749" t="s">
        <v>16451</v>
      </c>
      <c r="I7042" s="751" t="s">
        <v>520</v>
      </c>
      <c r="J7042" s="752" t="s">
        <v>686</v>
      </c>
      <c r="K7042" s="762">
        <v>0</v>
      </c>
      <c r="L7042" s="762">
        <v>12</v>
      </c>
      <c r="M7042" s="763">
        <v>26760</v>
      </c>
      <c r="N7042" s="762">
        <v>0</v>
      </c>
      <c r="O7042" s="762">
        <v>6</v>
      </c>
      <c r="P7042" s="763">
        <v>13080</v>
      </c>
      <c r="Q7042" s="762">
        <v>0</v>
      </c>
      <c r="R7042" s="762">
        <v>12</v>
      </c>
    </row>
    <row r="7043" spans="1:18" s="28" customFormat="1" ht="24" x14ac:dyDescent="0.2">
      <c r="A7043" s="748" t="s">
        <v>16441</v>
      </c>
      <c r="B7043" s="748" t="s">
        <v>515</v>
      </c>
      <c r="C7043" s="748" t="s">
        <v>16442</v>
      </c>
      <c r="D7043" s="749" t="s">
        <v>16611</v>
      </c>
      <c r="E7043" s="750">
        <v>1800</v>
      </c>
      <c r="F7043" s="748" t="s">
        <v>18925</v>
      </c>
      <c r="G7043" s="749" t="s">
        <v>18926</v>
      </c>
      <c r="H7043" s="749" t="s">
        <v>16605</v>
      </c>
      <c r="I7043" s="753" t="s">
        <v>520</v>
      </c>
      <c r="J7043" s="752" t="s">
        <v>528</v>
      </c>
      <c r="K7043" s="762">
        <v>1</v>
      </c>
      <c r="L7043" s="762">
        <v>2</v>
      </c>
      <c r="M7043" s="763">
        <v>3755.73</v>
      </c>
      <c r="N7043" s="762">
        <v>0</v>
      </c>
      <c r="O7043" s="762">
        <v>6</v>
      </c>
      <c r="P7043" s="763">
        <v>11772</v>
      </c>
      <c r="Q7043" s="762">
        <v>3</v>
      </c>
      <c r="R7043" s="762">
        <v>12</v>
      </c>
    </row>
    <row r="7044" spans="1:18" s="28" customFormat="1" ht="24" x14ac:dyDescent="0.2">
      <c r="A7044" s="748" t="s">
        <v>16441</v>
      </c>
      <c r="B7044" s="748" t="s">
        <v>515</v>
      </c>
      <c r="C7044" s="748" t="s">
        <v>16442</v>
      </c>
      <c r="D7044" s="749" t="s">
        <v>18927</v>
      </c>
      <c r="E7044" s="750">
        <v>8000</v>
      </c>
      <c r="F7044" s="748" t="s">
        <v>18928</v>
      </c>
      <c r="G7044" s="749" t="s">
        <v>18929</v>
      </c>
      <c r="H7044" s="754" t="s">
        <v>16516</v>
      </c>
      <c r="I7044" s="753" t="s">
        <v>520</v>
      </c>
      <c r="J7044" s="752" t="s">
        <v>528</v>
      </c>
      <c r="K7044" s="762">
        <v>0</v>
      </c>
      <c r="L7044" s="762">
        <v>12</v>
      </c>
      <c r="M7044" s="763">
        <v>99213.60000000002</v>
      </c>
      <c r="N7044" s="762">
        <v>0</v>
      </c>
      <c r="O7044" s="762">
        <v>6</v>
      </c>
      <c r="P7044" s="763">
        <v>49281.240000000005</v>
      </c>
      <c r="Q7044" s="762">
        <v>0</v>
      </c>
      <c r="R7044" s="762">
        <v>0</v>
      </c>
    </row>
    <row r="7045" spans="1:18" s="28" customFormat="1" ht="24" x14ac:dyDescent="0.2">
      <c r="A7045" s="748" t="s">
        <v>16441</v>
      </c>
      <c r="B7045" s="748" t="s">
        <v>515</v>
      </c>
      <c r="C7045" s="748" t="s">
        <v>16442</v>
      </c>
      <c r="D7045" s="749" t="s">
        <v>16443</v>
      </c>
      <c r="E7045" s="750">
        <v>2000</v>
      </c>
      <c r="F7045" s="748" t="s">
        <v>18930</v>
      </c>
      <c r="G7045" s="749" t="s">
        <v>18931</v>
      </c>
      <c r="H7045" s="754" t="s">
        <v>16451</v>
      </c>
      <c r="I7045" s="753" t="s">
        <v>520</v>
      </c>
      <c r="J7045" s="752" t="s">
        <v>686</v>
      </c>
      <c r="K7045" s="762">
        <v>0</v>
      </c>
      <c r="L7045" s="762">
        <v>12</v>
      </c>
      <c r="M7045" s="763">
        <v>26681.33</v>
      </c>
      <c r="N7045" s="762">
        <v>0</v>
      </c>
      <c r="O7045" s="762">
        <v>6</v>
      </c>
      <c r="P7045" s="763">
        <v>12637.99</v>
      </c>
      <c r="Q7045" s="762">
        <v>0</v>
      </c>
      <c r="R7045" s="762">
        <v>12</v>
      </c>
    </row>
    <row r="7046" spans="1:18" s="28" customFormat="1" ht="24" x14ac:dyDescent="0.2">
      <c r="A7046" s="748" t="s">
        <v>16441</v>
      </c>
      <c r="B7046" s="748" t="s">
        <v>515</v>
      </c>
      <c r="C7046" s="748" t="s">
        <v>16442</v>
      </c>
      <c r="D7046" s="749" t="s">
        <v>5249</v>
      </c>
      <c r="E7046" s="750">
        <v>10000</v>
      </c>
      <c r="F7046" s="748" t="s">
        <v>18932</v>
      </c>
      <c r="G7046" s="749" t="s">
        <v>18933</v>
      </c>
      <c r="H7046" s="749" t="s">
        <v>16459</v>
      </c>
      <c r="I7046" s="751" t="s">
        <v>520</v>
      </c>
      <c r="J7046" s="752" t="s">
        <v>686</v>
      </c>
      <c r="K7046" s="762">
        <v>0</v>
      </c>
      <c r="L7046" s="762">
        <v>12</v>
      </c>
      <c r="M7046" s="763">
        <v>123213.60000000002</v>
      </c>
      <c r="N7046" s="762">
        <v>0</v>
      </c>
      <c r="O7046" s="762">
        <v>6</v>
      </c>
      <c r="P7046" s="763">
        <v>61200.600000000006</v>
      </c>
      <c r="Q7046" s="762">
        <v>0</v>
      </c>
      <c r="R7046" s="762">
        <v>12</v>
      </c>
    </row>
    <row r="7047" spans="1:18" s="28" customFormat="1" ht="24" x14ac:dyDescent="0.2">
      <c r="A7047" s="748" t="s">
        <v>16441</v>
      </c>
      <c r="B7047" s="748" t="s">
        <v>515</v>
      </c>
      <c r="C7047" s="748" t="s">
        <v>16442</v>
      </c>
      <c r="D7047" s="749" t="s">
        <v>814</v>
      </c>
      <c r="E7047" s="750">
        <v>11000</v>
      </c>
      <c r="F7047" s="748" t="s">
        <v>18934</v>
      </c>
      <c r="G7047" s="749" t="s">
        <v>18935</v>
      </c>
      <c r="H7047" s="749" t="s">
        <v>16516</v>
      </c>
      <c r="I7047" s="751" t="s">
        <v>520</v>
      </c>
      <c r="J7047" s="752" t="s">
        <v>528</v>
      </c>
      <c r="K7047" s="762">
        <v>0</v>
      </c>
      <c r="L7047" s="762">
        <v>12</v>
      </c>
      <c r="M7047" s="763">
        <v>135213.6</v>
      </c>
      <c r="N7047" s="762">
        <v>0</v>
      </c>
      <c r="O7047" s="762">
        <v>6</v>
      </c>
      <c r="P7047" s="763">
        <v>67200.600000000006</v>
      </c>
      <c r="Q7047" s="762">
        <v>0</v>
      </c>
      <c r="R7047" s="762">
        <v>0</v>
      </c>
    </row>
    <row r="7048" spans="1:18" s="28" customFormat="1" ht="24" x14ac:dyDescent="0.2">
      <c r="A7048" s="748" t="s">
        <v>16441</v>
      </c>
      <c r="B7048" s="748" t="s">
        <v>515</v>
      </c>
      <c r="C7048" s="748" t="s">
        <v>16442</v>
      </c>
      <c r="D7048" s="749" t="s">
        <v>16443</v>
      </c>
      <c r="E7048" s="750">
        <v>2000</v>
      </c>
      <c r="F7048" s="748" t="s">
        <v>18936</v>
      </c>
      <c r="G7048" s="749" t="s">
        <v>18937</v>
      </c>
      <c r="H7048" s="749" t="s">
        <v>16961</v>
      </c>
      <c r="I7048" s="753" t="s">
        <v>16447</v>
      </c>
      <c r="J7048" s="752" t="s">
        <v>16448</v>
      </c>
      <c r="K7048" s="762">
        <v>0</v>
      </c>
      <c r="L7048" s="762">
        <v>12</v>
      </c>
      <c r="M7048" s="763">
        <v>26614.67</v>
      </c>
      <c r="N7048" s="762">
        <v>0</v>
      </c>
      <c r="O7048" s="762">
        <v>6</v>
      </c>
      <c r="P7048" s="763">
        <v>12855.63</v>
      </c>
      <c r="Q7048" s="762">
        <v>0</v>
      </c>
      <c r="R7048" s="762">
        <v>12</v>
      </c>
    </row>
    <row r="7049" spans="1:18" s="28" customFormat="1" ht="24" x14ac:dyDescent="0.2">
      <c r="A7049" s="748" t="s">
        <v>16441</v>
      </c>
      <c r="B7049" s="748" t="s">
        <v>515</v>
      </c>
      <c r="C7049" s="748" t="s">
        <v>16442</v>
      </c>
      <c r="D7049" s="749" t="s">
        <v>18938</v>
      </c>
      <c r="E7049" s="750">
        <v>8000</v>
      </c>
      <c r="F7049" s="748" t="s">
        <v>18939</v>
      </c>
      <c r="G7049" s="749" t="s">
        <v>18940</v>
      </c>
      <c r="H7049" s="754" t="s">
        <v>18309</v>
      </c>
      <c r="I7049" s="753" t="s">
        <v>520</v>
      </c>
      <c r="J7049" s="752" t="s">
        <v>528</v>
      </c>
      <c r="K7049" s="762">
        <v>0</v>
      </c>
      <c r="L7049" s="762">
        <v>12</v>
      </c>
      <c r="M7049" s="763">
        <v>99213.60000000002</v>
      </c>
      <c r="N7049" s="762">
        <v>0</v>
      </c>
      <c r="O7049" s="762">
        <v>6</v>
      </c>
      <c r="P7049" s="763">
        <v>49200.600000000006</v>
      </c>
      <c r="Q7049" s="762">
        <v>0</v>
      </c>
      <c r="R7049" s="762">
        <v>12</v>
      </c>
    </row>
    <row r="7050" spans="1:18" s="28" customFormat="1" ht="24" x14ac:dyDescent="0.2">
      <c r="A7050" s="748" t="s">
        <v>16441</v>
      </c>
      <c r="B7050" s="748" t="s">
        <v>515</v>
      </c>
      <c r="C7050" s="748" t="s">
        <v>16442</v>
      </c>
      <c r="D7050" s="749" t="s">
        <v>16472</v>
      </c>
      <c r="E7050" s="750">
        <v>1500</v>
      </c>
      <c r="F7050" s="748" t="s">
        <v>18941</v>
      </c>
      <c r="G7050" s="749" t="s">
        <v>18942</v>
      </c>
      <c r="H7050" s="749" t="s">
        <v>571</v>
      </c>
      <c r="I7050" s="751" t="s">
        <v>16447</v>
      </c>
      <c r="J7050" s="752" t="s">
        <v>16447</v>
      </c>
      <c r="K7050" s="762">
        <v>0</v>
      </c>
      <c r="L7050" s="762">
        <v>12</v>
      </c>
      <c r="M7050" s="763">
        <v>20220</v>
      </c>
      <c r="N7050" s="762">
        <v>0</v>
      </c>
      <c r="O7050" s="762">
        <v>6</v>
      </c>
      <c r="P7050" s="763">
        <v>9810</v>
      </c>
      <c r="Q7050" s="762">
        <v>0</v>
      </c>
      <c r="R7050" s="762">
        <v>0</v>
      </c>
    </row>
    <row r="7051" spans="1:18" s="28" customFormat="1" ht="24" x14ac:dyDescent="0.2">
      <c r="A7051" s="748" t="s">
        <v>16441</v>
      </c>
      <c r="B7051" s="748" t="s">
        <v>515</v>
      </c>
      <c r="C7051" s="748" t="s">
        <v>16442</v>
      </c>
      <c r="D7051" s="749" t="s">
        <v>16443</v>
      </c>
      <c r="E7051" s="750">
        <v>2000</v>
      </c>
      <c r="F7051" s="748" t="s">
        <v>18943</v>
      </c>
      <c r="G7051" s="749" t="s">
        <v>18944</v>
      </c>
      <c r="H7051" s="749" t="s">
        <v>571</v>
      </c>
      <c r="I7051" s="751" t="s">
        <v>16447</v>
      </c>
      <c r="J7051" s="752" t="s">
        <v>16447</v>
      </c>
      <c r="K7051" s="762">
        <v>0</v>
      </c>
      <c r="L7051" s="762">
        <v>12</v>
      </c>
      <c r="M7051" s="763">
        <v>26614.67</v>
      </c>
      <c r="N7051" s="762">
        <v>0</v>
      </c>
      <c r="O7051" s="762">
        <v>6</v>
      </c>
      <c r="P7051" s="763">
        <v>13080</v>
      </c>
      <c r="Q7051" s="762">
        <v>0</v>
      </c>
      <c r="R7051" s="762">
        <v>0</v>
      </c>
    </row>
    <row r="7052" spans="1:18" s="28" customFormat="1" ht="36" x14ac:dyDescent="0.2">
      <c r="A7052" s="748" t="s">
        <v>16441</v>
      </c>
      <c r="B7052" s="748" t="s">
        <v>515</v>
      </c>
      <c r="C7052" s="748" t="s">
        <v>16442</v>
      </c>
      <c r="D7052" s="749" t="s">
        <v>18945</v>
      </c>
      <c r="E7052" s="750">
        <v>3500</v>
      </c>
      <c r="F7052" s="748" t="s">
        <v>18946</v>
      </c>
      <c r="G7052" s="749" t="s">
        <v>18947</v>
      </c>
      <c r="H7052" s="749" t="s">
        <v>16614</v>
      </c>
      <c r="I7052" s="753" t="s">
        <v>520</v>
      </c>
      <c r="J7052" s="752" t="s">
        <v>528</v>
      </c>
      <c r="K7052" s="762">
        <v>0</v>
      </c>
      <c r="L7052" s="762">
        <v>5</v>
      </c>
      <c r="M7052" s="763">
        <v>18589</v>
      </c>
      <c r="N7052" s="762">
        <v>0</v>
      </c>
      <c r="O7052" s="762">
        <v>0</v>
      </c>
      <c r="P7052" s="763">
        <v>0</v>
      </c>
      <c r="Q7052" s="762">
        <v>0</v>
      </c>
      <c r="R7052" s="762">
        <v>0</v>
      </c>
    </row>
    <row r="7053" spans="1:18" s="28" customFormat="1" ht="36" x14ac:dyDescent="0.2">
      <c r="A7053" s="748" t="s">
        <v>16441</v>
      </c>
      <c r="B7053" s="748" t="s">
        <v>515</v>
      </c>
      <c r="C7053" s="748" t="s">
        <v>16442</v>
      </c>
      <c r="D7053" s="749" t="s">
        <v>18948</v>
      </c>
      <c r="E7053" s="750">
        <v>5000</v>
      </c>
      <c r="F7053" s="748" t="s">
        <v>18946</v>
      </c>
      <c r="G7053" s="749" t="s">
        <v>18947</v>
      </c>
      <c r="H7053" s="754" t="s">
        <v>16614</v>
      </c>
      <c r="I7053" s="753" t="s">
        <v>520</v>
      </c>
      <c r="J7053" s="752" t="s">
        <v>528</v>
      </c>
      <c r="K7053" s="762">
        <v>0</v>
      </c>
      <c r="L7053" s="762">
        <v>2</v>
      </c>
      <c r="M7053" s="763">
        <v>12745.6</v>
      </c>
      <c r="N7053" s="762">
        <v>0</v>
      </c>
      <c r="O7053" s="762">
        <v>0</v>
      </c>
      <c r="P7053" s="763">
        <v>0</v>
      </c>
      <c r="Q7053" s="762">
        <v>0</v>
      </c>
      <c r="R7053" s="762">
        <v>0</v>
      </c>
    </row>
    <row r="7054" spans="1:18" s="28" customFormat="1" ht="48" x14ac:dyDescent="0.2">
      <c r="A7054" s="748" t="s">
        <v>16441</v>
      </c>
      <c r="B7054" s="748" t="s">
        <v>515</v>
      </c>
      <c r="C7054" s="748" t="s">
        <v>16442</v>
      </c>
      <c r="D7054" s="749" t="s">
        <v>16443</v>
      </c>
      <c r="E7054" s="750">
        <v>2000</v>
      </c>
      <c r="F7054" s="748" t="s">
        <v>18949</v>
      </c>
      <c r="G7054" s="749" t="s">
        <v>18950</v>
      </c>
      <c r="H7054" s="754" t="s">
        <v>624</v>
      </c>
      <c r="I7054" s="753" t="s">
        <v>16447</v>
      </c>
      <c r="J7054" s="752" t="s">
        <v>16448</v>
      </c>
      <c r="K7054" s="762">
        <v>0</v>
      </c>
      <c r="L7054" s="762">
        <v>4</v>
      </c>
      <c r="M7054" s="763">
        <v>8720</v>
      </c>
      <c r="N7054" s="762">
        <v>0</v>
      </c>
      <c r="O7054" s="762">
        <v>0</v>
      </c>
      <c r="P7054" s="763">
        <v>0</v>
      </c>
      <c r="Q7054" s="762">
        <v>0</v>
      </c>
      <c r="R7054" s="762">
        <v>12</v>
      </c>
    </row>
    <row r="7055" spans="1:18" s="28" customFormat="1" ht="24" x14ac:dyDescent="0.2">
      <c r="A7055" s="748" t="s">
        <v>16441</v>
      </c>
      <c r="B7055" s="748" t="s">
        <v>515</v>
      </c>
      <c r="C7055" s="748" t="s">
        <v>16442</v>
      </c>
      <c r="D7055" s="749" t="s">
        <v>18951</v>
      </c>
      <c r="E7055" s="750">
        <v>3500</v>
      </c>
      <c r="F7055" s="748" t="s">
        <v>18952</v>
      </c>
      <c r="G7055" s="749" t="s">
        <v>18953</v>
      </c>
      <c r="H7055" s="749" t="s">
        <v>3924</v>
      </c>
      <c r="I7055" s="751" t="s">
        <v>16447</v>
      </c>
      <c r="J7055" s="752" t="s">
        <v>16448</v>
      </c>
      <c r="K7055" s="762">
        <v>0</v>
      </c>
      <c r="L7055" s="762">
        <v>12</v>
      </c>
      <c r="M7055" s="763">
        <v>45213.600000000006</v>
      </c>
      <c r="N7055" s="762">
        <v>0</v>
      </c>
      <c r="O7055" s="762">
        <v>6</v>
      </c>
      <c r="P7055" s="763">
        <v>22200.66</v>
      </c>
      <c r="Q7055" s="762">
        <v>0</v>
      </c>
      <c r="R7055" s="762">
        <v>12</v>
      </c>
    </row>
    <row r="7056" spans="1:18" s="28" customFormat="1" ht="24" x14ac:dyDescent="0.2">
      <c r="A7056" s="748" t="s">
        <v>16441</v>
      </c>
      <c r="B7056" s="748" t="s">
        <v>515</v>
      </c>
      <c r="C7056" s="748" t="s">
        <v>16442</v>
      </c>
      <c r="D7056" s="749" t="s">
        <v>16781</v>
      </c>
      <c r="E7056" s="750">
        <v>3500</v>
      </c>
      <c r="F7056" s="748" t="s">
        <v>18954</v>
      </c>
      <c r="G7056" s="749" t="s">
        <v>18955</v>
      </c>
      <c r="H7056" s="749" t="s">
        <v>571</v>
      </c>
      <c r="I7056" s="751" t="s">
        <v>16447</v>
      </c>
      <c r="J7056" s="752" t="s">
        <v>16447</v>
      </c>
      <c r="K7056" s="762">
        <v>0</v>
      </c>
      <c r="L7056" s="762">
        <v>12</v>
      </c>
      <c r="M7056" s="763">
        <v>45213.600000000006</v>
      </c>
      <c r="N7056" s="762">
        <v>0</v>
      </c>
      <c r="O7056" s="762">
        <v>6</v>
      </c>
      <c r="P7056" s="763">
        <v>22200.6</v>
      </c>
      <c r="Q7056" s="762">
        <v>0</v>
      </c>
      <c r="R7056" s="762">
        <v>12</v>
      </c>
    </row>
    <row r="7057" spans="1:18" s="28" customFormat="1" ht="36" x14ac:dyDescent="0.2">
      <c r="A7057" s="748" t="s">
        <v>16441</v>
      </c>
      <c r="B7057" s="748" t="s">
        <v>515</v>
      </c>
      <c r="C7057" s="748" t="s">
        <v>16442</v>
      </c>
      <c r="D7057" s="749" t="s">
        <v>18956</v>
      </c>
      <c r="E7057" s="750">
        <v>14000</v>
      </c>
      <c r="F7057" s="748" t="s">
        <v>18957</v>
      </c>
      <c r="G7057" s="749" t="s">
        <v>18958</v>
      </c>
      <c r="H7057" s="749" t="s">
        <v>18623</v>
      </c>
      <c r="I7057" s="753" t="s">
        <v>520</v>
      </c>
      <c r="J7057" s="752" t="s">
        <v>528</v>
      </c>
      <c r="K7057" s="762">
        <v>0</v>
      </c>
      <c r="L7057" s="762">
        <v>12</v>
      </c>
      <c r="M7057" s="763">
        <v>171213.59999999998</v>
      </c>
      <c r="N7057" s="762">
        <v>0</v>
      </c>
      <c r="O7057" s="762">
        <v>6</v>
      </c>
      <c r="P7057" s="763">
        <v>85200.6</v>
      </c>
      <c r="Q7057" s="762">
        <v>0</v>
      </c>
      <c r="R7057" s="762">
        <v>12</v>
      </c>
    </row>
    <row r="7058" spans="1:18" s="28" customFormat="1" ht="24" x14ac:dyDescent="0.2">
      <c r="A7058" s="748" t="s">
        <v>16441</v>
      </c>
      <c r="B7058" s="748" t="s">
        <v>515</v>
      </c>
      <c r="C7058" s="748" t="s">
        <v>16442</v>
      </c>
      <c r="D7058" s="749" t="s">
        <v>16487</v>
      </c>
      <c r="E7058" s="750">
        <v>1800</v>
      </c>
      <c r="F7058" s="748" t="s">
        <v>18959</v>
      </c>
      <c r="G7058" s="749" t="s">
        <v>18960</v>
      </c>
      <c r="H7058" s="754" t="s">
        <v>16574</v>
      </c>
      <c r="I7058" s="753" t="s">
        <v>520</v>
      </c>
      <c r="J7058" s="752" t="s">
        <v>528</v>
      </c>
      <c r="K7058" s="762">
        <v>1</v>
      </c>
      <c r="L7058" s="762">
        <v>2</v>
      </c>
      <c r="M7058" s="763">
        <v>3886.5299999999997</v>
      </c>
      <c r="N7058" s="762">
        <v>0</v>
      </c>
      <c r="O7058" s="762">
        <v>6</v>
      </c>
      <c r="P7058" s="763">
        <v>11641.17</v>
      </c>
      <c r="Q7058" s="762">
        <v>3</v>
      </c>
      <c r="R7058" s="762">
        <v>0</v>
      </c>
    </row>
    <row r="7059" spans="1:18" s="28" customFormat="1" ht="24" x14ac:dyDescent="0.2">
      <c r="A7059" s="748" t="s">
        <v>16441</v>
      </c>
      <c r="B7059" s="748" t="s">
        <v>515</v>
      </c>
      <c r="C7059" s="748" t="s">
        <v>16442</v>
      </c>
      <c r="D7059" s="749" t="s">
        <v>16472</v>
      </c>
      <c r="E7059" s="750">
        <v>1500</v>
      </c>
      <c r="F7059" s="748" t="s">
        <v>18961</v>
      </c>
      <c r="G7059" s="749" t="s">
        <v>18962</v>
      </c>
      <c r="H7059" s="749" t="s">
        <v>571</v>
      </c>
      <c r="I7059" s="751" t="s">
        <v>16447</v>
      </c>
      <c r="J7059" s="752" t="s">
        <v>16447</v>
      </c>
      <c r="K7059" s="762">
        <v>0</v>
      </c>
      <c r="L7059" s="762">
        <v>12</v>
      </c>
      <c r="M7059" s="763">
        <v>20220</v>
      </c>
      <c r="N7059" s="762">
        <v>0</v>
      </c>
      <c r="O7059" s="762">
        <v>6</v>
      </c>
      <c r="P7059" s="763">
        <v>9810</v>
      </c>
      <c r="Q7059" s="762">
        <v>0</v>
      </c>
      <c r="R7059" s="762">
        <v>12</v>
      </c>
    </row>
    <row r="7060" spans="1:18" s="28" customFormat="1" ht="24" x14ac:dyDescent="0.2">
      <c r="A7060" s="748" t="s">
        <v>16441</v>
      </c>
      <c r="B7060" s="748" t="s">
        <v>515</v>
      </c>
      <c r="C7060" s="748" t="s">
        <v>16442</v>
      </c>
      <c r="D7060" s="749" t="s">
        <v>16443</v>
      </c>
      <c r="E7060" s="750">
        <v>2000</v>
      </c>
      <c r="F7060" s="748" t="s">
        <v>18963</v>
      </c>
      <c r="G7060" s="749" t="s">
        <v>18964</v>
      </c>
      <c r="H7060" s="754" t="s">
        <v>17002</v>
      </c>
      <c r="I7060" s="753" t="s">
        <v>16905</v>
      </c>
      <c r="J7060" s="752" t="s">
        <v>528</v>
      </c>
      <c r="K7060" s="762">
        <v>0</v>
      </c>
      <c r="L7060" s="762">
        <v>12</v>
      </c>
      <c r="M7060" s="763">
        <v>26760</v>
      </c>
      <c r="N7060" s="762">
        <v>0</v>
      </c>
      <c r="O7060" s="762">
        <v>6</v>
      </c>
      <c r="P7060" s="763">
        <v>13080</v>
      </c>
      <c r="Q7060" s="762">
        <v>0</v>
      </c>
      <c r="R7060" s="762">
        <v>0</v>
      </c>
    </row>
    <row r="7061" spans="1:18" s="28" customFormat="1" ht="24" x14ac:dyDescent="0.2">
      <c r="A7061" s="748" t="s">
        <v>16441</v>
      </c>
      <c r="B7061" s="748" t="s">
        <v>515</v>
      </c>
      <c r="C7061" s="748" t="s">
        <v>16442</v>
      </c>
      <c r="D7061" s="749" t="s">
        <v>18965</v>
      </c>
      <c r="E7061" s="750">
        <v>6500</v>
      </c>
      <c r="F7061" s="748" t="s">
        <v>18966</v>
      </c>
      <c r="G7061" s="749" t="s">
        <v>18967</v>
      </c>
      <c r="H7061" s="749" t="s">
        <v>16451</v>
      </c>
      <c r="I7061" s="753" t="s">
        <v>520</v>
      </c>
      <c r="J7061" s="752" t="s">
        <v>686</v>
      </c>
      <c r="K7061" s="762">
        <v>0</v>
      </c>
      <c r="L7061" s="762">
        <v>12</v>
      </c>
      <c r="M7061" s="763">
        <v>81213.60000000002</v>
      </c>
      <c r="N7061" s="762">
        <v>0</v>
      </c>
      <c r="O7061" s="762">
        <v>6</v>
      </c>
      <c r="P7061" s="763">
        <v>40200.600000000006</v>
      </c>
      <c r="Q7061" s="762">
        <v>0</v>
      </c>
      <c r="R7061" s="762">
        <v>0</v>
      </c>
    </row>
    <row r="7062" spans="1:18" s="28" customFormat="1" ht="36" x14ac:dyDescent="0.2">
      <c r="A7062" s="748" t="s">
        <v>16441</v>
      </c>
      <c r="B7062" s="748" t="s">
        <v>515</v>
      </c>
      <c r="C7062" s="748" t="s">
        <v>16442</v>
      </c>
      <c r="D7062" s="749" t="s">
        <v>16443</v>
      </c>
      <c r="E7062" s="750">
        <v>2000</v>
      </c>
      <c r="F7062" s="748" t="s">
        <v>18968</v>
      </c>
      <c r="G7062" s="749" t="s">
        <v>18969</v>
      </c>
      <c r="H7062" s="754" t="s">
        <v>16462</v>
      </c>
      <c r="I7062" s="753" t="s">
        <v>16447</v>
      </c>
      <c r="J7062" s="752" t="s">
        <v>16447</v>
      </c>
      <c r="K7062" s="762">
        <v>0</v>
      </c>
      <c r="L7062" s="762">
        <v>12</v>
      </c>
      <c r="M7062" s="763">
        <v>26760</v>
      </c>
      <c r="N7062" s="762">
        <v>0</v>
      </c>
      <c r="O7062" s="762">
        <v>6</v>
      </c>
      <c r="P7062" s="763">
        <v>13001.33</v>
      </c>
      <c r="Q7062" s="762">
        <v>0</v>
      </c>
      <c r="R7062" s="762">
        <v>0</v>
      </c>
    </row>
    <row r="7063" spans="1:18" s="28" customFormat="1" ht="24" x14ac:dyDescent="0.2">
      <c r="A7063" s="748" t="s">
        <v>16441</v>
      </c>
      <c r="B7063" s="748" t="s">
        <v>515</v>
      </c>
      <c r="C7063" s="748" t="s">
        <v>18970</v>
      </c>
      <c r="D7063" s="749" t="s">
        <v>558</v>
      </c>
      <c r="E7063" s="750">
        <v>2000</v>
      </c>
      <c r="F7063" s="748" t="s">
        <v>18971</v>
      </c>
      <c r="G7063" s="749" t="s">
        <v>18972</v>
      </c>
      <c r="H7063" s="754" t="s">
        <v>571</v>
      </c>
      <c r="I7063" s="753" t="s">
        <v>16447</v>
      </c>
      <c r="J7063" s="752" t="s">
        <v>16447</v>
      </c>
      <c r="K7063" s="762">
        <v>0</v>
      </c>
      <c r="L7063" s="762">
        <v>12</v>
      </c>
      <c r="M7063" s="763">
        <v>26760</v>
      </c>
      <c r="N7063" s="762">
        <v>0</v>
      </c>
      <c r="O7063" s="762">
        <v>6</v>
      </c>
      <c r="P7063" s="763">
        <v>13068</v>
      </c>
      <c r="Q7063" s="762">
        <v>0</v>
      </c>
      <c r="R7063" s="762">
        <v>0</v>
      </c>
    </row>
    <row r="7064" spans="1:18" s="28" customFormat="1" ht="24" x14ac:dyDescent="0.2">
      <c r="A7064" s="748" t="s">
        <v>16441</v>
      </c>
      <c r="B7064" s="748" t="s">
        <v>515</v>
      </c>
      <c r="C7064" s="748" t="s">
        <v>18970</v>
      </c>
      <c r="D7064" s="749" t="s">
        <v>558</v>
      </c>
      <c r="E7064" s="750">
        <v>4400</v>
      </c>
      <c r="F7064" s="748" t="s">
        <v>18973</v>
      </c>
      <c r="G7064" s="749" t="s">
        <v>18974</v>
      </c>
      <c r="H7064" s="749" t="s">
        <v>16459</v>
      </c>
      <c r="I7064" s="751" t="s">
        <v>520</v>
      </c>
      <c r="J7064" s="752" t="s">
        <v>686</v>
      </c>
      <c r="K7064" s="762">
        <v>0</v>
      </c>
      <c r="L7064" s="762">
        <v>12</v>
      </c>
      <c r="M7064" s="763">
        <v>58152</v>
      </c>
      <c r="N7064" s="762">
        <v>0</v>
      </c>
      <c r="O7064" s="762">
        <v>6</v>
      </c>
      <c r="P7064" s="763">
        <v>28776</v>
      </c>
      <c r="Q7064" s="762">
        <v>0</v>
      </c>
      <c r="R7064" s="762">
        <v>0</v>
      </c>
    </row>
    <row r="7065" spans="1:18" s="28" customFormat="1" ht="48" x14ac:dyDescent="0.2">
      <c r="A7065" s="748" t="s">
        <v>16441</v>
      </c>
      <c r="B7065" s="748" t="s">
        <v>515</v>
      </c>
      <c r="C7065" s="748" t="s">
        <v>16442</v>
      </c>
      <c r="D7065" s="749" t="s">
        <v>16443</v>
      </c>
      <c r="E7065" s="750">
        <v>2000</v>
      </c>
      <c r="F7065" s="748" t="s">
        <v>18975</v>
      </c>
      <c r="G7065" s="749" t="s">
        <v>18976</v>
      </c>
      <c r="H7065" s="749" t="s">
        <v>18977</v>
      </c>
      <c r="I7065" s="753" t="s">
        <v>16905</v>
      </c>
      <c r="J7065" s="752" t="s">
        <v>528</v>
      </c>
      <c r="K7065" s="762">
        <v>0</v>
      </c>
      <c r="L7065" s="762">
        <v>12</v>
      </c>
      <c r="M7065" s="763">
        <v>26760</v>
      </c>
      <c r="N7065" s="762">
        <v>0</v>
      </c>
      <c r="O7065" s="762">
        <v>6</v>
      </c>
      <c r="P7065" s="763">
        <v>13080</v>
      </c>
      <c r="Q7065" s="762">
        <v>0</v>
      </c>
      <c r="R7065" s="762">
        <v>0</v>
      </c>
    </row>
    <row r="7066" spans="1:18" s="28" customFormat="1" ht="24" x14ac:dyDescent="0.2">
      <c r="A7066" s="748" t="s">
        <v>16441</v>
      </c>
      <c r="B7066" s="748" t="s">
        <v>515</v>
      </c>
      <c r="C7066" s="748" t="s">
        <v>16442</v>
      </c>
      <c r="D7066" s="749" t="s">
        <v>16965</v>
      </c>
      <c r="E7066" s="750">
        <v>15500</v>
      </c>
      <c r="F7066" s="748" t="s">
        <v>18978</v>
      </c>
      <c r="G7066" s="749" t="s">
        <v>18979</v>
      </c>
      <c r="H7066" s="749" t="s">
        <v>16770</v>
      </c>
      <c r="I7066" s="753" t="s">
        <v>520</v>
      </c>
      <c r="J7066" s="752" t="s">
        <v>528</v>
      </c>
      <c r="K7066" s="762">
        <v>0</v>
      </c>
      <c r="L7066" s="762">
        <v>0</v>
      </c>
      <c r="M7066" s="763">
        <v>0</v>
      </c>
      <c r="N7066" s="762">
        <v>1</v>
      </c>
      <c r="O7066" s="762">
        <v>6</v>
      </c>
      <c r="P7066" s="763">
        <v>83800.600000000006</v>
      </c>
      <c r="Q7066" s="762">
        <v>0</v>
      </c>
      <c r="R7066" s="762">
        <v>0</v>
      </c>
    </row>
    <row r="7067" spans="1:18" s="28" customFormat="1" ht="24" x14ac:dyDescent="0.2">
      <c r="A7067" s="748" t="s">
        <v>16441</v>
      </c>
      <c r="B7067" s="748" t="s">
        <v>515</v>
      </c>
      <c r="C7067" s="748" t="s">
        <v>16442</v>
      </c>
      <c r="D7067" s="749" t="s">
        <v>16443</v>
      </c>
      <c r="E7067" s="750">
        <v>2000</v>
      </c>
      <c r="F7067" s="748" t="s">
        <v>18980</v>
      </c>
      <c r="G7067" s="749" t="s">
        <v>18981</v>
      </c>
      <c r="H7067" s="754" t="s">
        <v>16459</v>
      </c>
      <c r="I7067" s="753" t="s">
        <v>520</v>
      </c>
      <c r="J7067" s="752" t="s">
        <v>686</v>
      </c>
      <c r="K7067" s="762">
        <v>0</v>
      </c>
      <c r="L7067" s="762">
        <v>0</v>
      </c>
      <c r="M7067" s="763">
        <v>0</v>
      </c>
      <c r="N7067" s="762">
        <v>1</v>
      </c>
      <c r="O7067" s="762">
        <v>2</v>
      </c>
      <c r="P7067" s="763">
        <v>3778.67</v>
      </c>
      <c r="Q7067" s="762">
        <v>3</v>
      </c>
      <c r="R7067" s="762">
        <v>0</v>
      </c>
    </row>
    <row r="7068" spans="1:18" s="28" customFormat="1" ht="60" x14ac:dyDescent="0.2">
      <c r="A7068" s="748" t="s">
        <v>16441</v>
      </c>
      <c r="B7068" s="748" t="s">
        <v>515</v>
      </c>
      <c r="C7068" s="748" t="s">
        <v>16442</v>
      </c>
      <c r="D7068" s="749" t="s">
        <v>16443</v>
      </c>
      <c r="E7068" s="750">
        <v>2000</v>
      </c>
      <c r="F7068" s="748" t="s">
        <v>18982</v>
      </c>
      <c r="G7068" s="749" t="s">
        <v>18983</v>
      </c>
      <c r="H7068" s="749" t="s">
        <v>18984</v>
      </c>
      <c r="I7068" s="751" t="s">
        <v>16447</v>
      </c>
      <c r="J7068" s="752" t="s">
        <v>16447</v>
      </c>
      <c r="K7068" s="762">
        <v>0</v>
      </c>
      <c r="L7068" s="762">
        <v>0</v>
      </c>
      <c r="M7068" s="763">
        <v>0</v>
      </c>
      <c r="N7068" s="762">
        <v>1</v>
      </c>
      <c r="O7068" s="762">
        <v>2</v>
      </c>
      <c r="P7068" s="763">
        <v>3778.67</v>
      </c>
      <c r="Q7068" s="762">
        <v>0</v>
      </c>
      <c r="R7068" s="762">
        <v>0</v>
      </c>
    </row>
    <row r="7069" spans="1:18" s="28" customFormat="1" ht="24" x14ac:dyDescent="0.2">
      <c r="A7069" s="748" t="s">
        <v>16441</v>
      </c>
      <c r="B7069" s="748" t="s">
        <v>515</v>
      </c>
      <c r="C7069" s="748" t="s">
        <v>16442</v>
      </c>
      <c r="D7069" s="749" t="s">
        <v>16443</v>
      </c>
      <c r="E7069" s="750">
        <v>2000</v>
      </c>
      <c r="F7069" s="748" t="s">
        <v>18985</v>
      </c>
      <c r="G7069" s="749" t="s">
        <v>18986</v>
      </c>
      <c r="H7069" s="749" t="s">
        <v>16459</v>
      </c>
      <c r="I7069" s="751" t="s">
        <v>520</v>
      </c>
      <c r="J7069" s="752" t="s">
        <v>686</v>
      </c>
      <c r="K7069" s="762">
        <v>0</v>
      </c>
      <c r="L7069" s="762">
        <v>0</v>
      </c>
      <c r="M7069" s="763">
        <v>0</v>
      </c>
      <c r="N7069" s="762">
        <v>1</v>
      </c>
      <c r="O7069" s="762">
        <v>2</v>
      </c>
      <c r="P7069" s="763">
        <v>3778.67</v>
      </c>
      <c r="Q7069" s="762">
        <v>3</v>
      </c>
      <c r="R7069" s="762">
        <v>0</v>
      </c>
    </row>
    <row r="7070" spans="1:18" s="28" customFormat="1" ht="24" x14ac:dyDescent="0.2">
      <c r="A7070" s="748" t="s">
        <v>16441</v>
      </c>
      <c r="B7070" s="748" t="s">
        <v>515</v>
      </c>
      <c r="C7070" s="748" t="s">
        <v>16442</v>
      </c>
      <c r="D7070" s="749" t="s">
        <v>16611</v>
      </c>
      <c r="E7070" s="750">
        <v>1800</v>
      </c>
      <c r="F7070" s="748" t="s">
        <v>18987</v>
      </c>
      <c r="G7070" s="749" t="s">
        <v>18988</v>
      </c>
      <c r="H7070" s="749" t="s">
        <v>16451</v>
      </c>
      <c r="I7070" s="753" t="s">
        <v>520</v>
      </c>
      <c r="J7070" s="752" t="s">
        <v>686</v>
      </c>
      <c r="K7070" s="762">
        <v>0</v>
      </c>
      <c r="L7070" s="762">
        <v>0</v>
      </c>
      <c r="M7070" s="763">
        <v>0</v>
      </c>
      <c r="N7070" s="762">
        <v>1</v>
      </c>
      <c r="O7070" s="762">
        <v>1</v>
      </c>
      <c r="P7070" s="763">
        <v>752.25</v>
      </c>
      <c r="Q7070" s="762">
        <v>3</v>
      </c>
      <c r="R7070" s="762">
        <v>0</v>
      </c>
    </row>
    <row r="7071" spans="1:18" s="28" customFormat="1" ht="36" x14ac:dyDescent="0.2">
      <c r="A7071" s="748" t="s">
        <v>16441</v>
      </c>
      <c r="B7071" s="748" t="s">
        <v>515</v>
      </c>
      <c r="C7071" s="748" t="s">
        <v>16442</v>
      </c>
      <c r="D7071" s="749" t="s">
        <v>16443</v>
      </c>
      <c r="E7071" s="750">
        <v>2000</v>
      </c>
      <c r="F7071" s="748" t="s">
        <v>18989</v>
      </c>
      <c r="G7071" s="749" t="s">
        <v>16692</v>
      </c>
      <c r="H7071" s="754" t="s">
        <v>16462</v>
      </c>
      <c r="I7071" s="753" t="s">
        <v>16447</v>
      </c>
      <c r="J7071" s="752" t="s">
        <v>16447</v>
      </c>
      <c r="K7071" s="762">
        <v>1</v>
      </c>
      <c r="L7071" s="762">
        <v>0</v>
      </c>
      <c r="M7071" s="763">
        <v>0</v>
      </c>
      <c r="N7071" s="762">
        <v>1</v>
      </c>
      <c r="O7071" s="762">
        <v>2</v>
      </c>
      <c r="P7071" s="763">
        <v>3778.67</v>
      </c>
      <c r="Q7071" s="762">
        <v>3</v>
      </c>
      <c r="R7071" s="762">
        <v>0</v>
      </c>
    </row>
    <row r="7072" spans="1:18" s="28" customFormat="1" ht="36" x14ac:dyDescent="0.2">
      <c r="A7072" s="748" t="s">
        <v>16441</v>
      </c>
      <c r="B7072" s="748" t="s">
        <v>515</v>
      </c>
      <c r="C7072" s="748" t="s">
        <v>16442</v>
      </c>
      <c r="D7072" s="749" t="s">
        <v>16443</v>
      </c>
      <c r="E7072" s="750">
        <v>2000</v>
      </c>
      <c r="F7072" s="748" t="s">
        <v>18990</v>
      </c>
      <c r="G7072" s="749" t="s">
        <v>18991</v>
      </c>
      <c r="H7072" s="754" t="s">
        <v>2604</v>
      </c>
      <c r="I7072" s="753" t="s">
        <v>16447</v>
      </c>
      <c r="J7072" s="752" t="s">
        <v>16448</v>
      </c>
      <c r="K7072" s="762">
        <v>0</v>
      </c>
      <c r="L7072" s="762">
        <v>0</v>
      </c>
      <c r="M7072" s="763">
        <v>0</v>
      </c>
      <c r="N7072" s="762">
        <v>1</v>
      </c>
      <c r="O7072" s="762">
        <v>2</v>
      </c>
      <c r="P7072" s="763">
        <v>3778.67</v>
      </c>
      <c r="Q7072" s="762">
        <v>3</v>
      </c>
      <c r="R7072" s="762">
        <v>0</v>
      </c>
    </row>
    <row r="7073" spans="1:18" s="28" customFormat="1" ht="24" x14ac:dyDescent="0.2">
      <c r="A7073" s="748" t="s">
        <v>16441</v>
      </c>
      <c r="B7073" s="748" t="s">
        <v>515</v>
      </c>
      <c r="C7073" s="748" t="s">
        <v>16442</v>
      </c>
      <c r="D7073" s="749" t="s">
        <v>16487</v>
      </c>
      <c r="E7073" s="750">
        <v>1800</v>
      </c>
      <c r="F7073" s="748" t="s">
        <v>18992</v>
      </c>
      <c r="G7073" s="749" t="s">
        <v>18993</v>
      </c>
      <c r="H7073" s="749" t="s">
        <v>16516</v>
      </c>
      <c r="I7073" s="751" t="s">
        <v>520</v>
      </c>
      <c r="J7073" s="752" t="s">
        <v>528</v>
      </c>
      <c r="K7073" s="762">
        <v>0</v>
      </c>
      <c r="L7073" s="762">
        <v>0</v>
      </c>
      <c r="M7073" s="763">
        <v>0</v>
      </c>
      <c r="N7073" s="762">
        <v>1</v>
      </c>
      <c r="O7073" s="762">
        <v>1</v>
      </c>
      <c r="P7073" s="763">
        <v>1438.8</v>
      </c>
      <c r="Q7073" s="762">
        <v>3</v>
      </c>
      <c r="R7073" s="762">
        <v>0</v>
      </c>
    </row>
    <row r="7074" spans="1:18" s="28" customFormat="1" ht="24" x14ac:dyDescent="0.2">
      <c r="A7074" s="748" t="s">
        <v>16441</v>
      </c>
      <c r="B7074" s="748" t="s">
        <v>515</v>
      </c>
      <c r="C7074" s="748" t="s">
        <v>16442</v>
      </c>
      <c r="D7074" s="749" t="s">
        <v>18175</v>
      </c>
      <c r="E7074" s="750">
        <v>15500</v>
      </c>
      <c r="F7074" s="748" t="s">
        <v>18994</v>
      </c>
      <c r="G7074" s="749" t="s">
        <v>18995</v>
      </c>
      <c r="H7074" s="749" t="s">
        <v>565</v>
      </c>
      <c r="I7074" s="751" t="s">
        <v>520</v>
      </c>
      <c r="J7074" s="752" t="s">
        <v>528</v>
      </c>
      <c r="K7074" s="762">
        <v>0</v>
      </c>
      <c r="L7074" s="762">
        <v>0</v>
      </c>
      <c r="M7074" s="763">
        <v>0</v>
      </c>
      <c r="N7074" s="762">
        <v>1</v>
      </c>
      <c r="O7074" s="762">
        <v>1</v>
      </c>
      <c r="P7074" s="763">
        <v>11386.3</v>
      </c>
      <c r="Q7074" s="762">
        <v>0</v>
      </c>
      <c r="R7074" s="762">
        <v>0</v>
      </c>
    </row>
    <row r="7075" spans="1:18" s="28" customFormat="1" ht="24" x14ac:dyDescent="0.2">
      <c r="A7075" s="748" t="s">
        <v>16441</v>
      </c>
      <c r="B7075" s="748" t="s">
        <v>515</v>
      </c>
      <c r="C7075" s="748" t="s">
        <v>16442</v>
      </c>
      <c r="D7075" s="749" t="s">
        <v>16965</v>
      </c>
      <c r="E7075" s="750">
        <v>15500</v>
      </c>
      <c r="F7075" s="748" t="s">
        <v>18996</v>
      </c>
      <c r="G7075" s="749" t="s">
        <v>18997</v>
      </c>
      <c r="H7075" s="749" t="s">
        <v>16516</v>
      </c>
      <c r="I7075" s="753" t="s">
        <v>520</v>
      </c>
      <c r="J7075" s="752" t="s">
        <v>528</v>
      </c>
      <c r="K7075" s="762">
        <v>0</v>
      </c>
      <c r="L7075" s="762">
        <v>0</v>
      </c>
      <c r="M7075" s="763">
        <v>0</v>
      </c>
      <c r="N7075" s="762">
        <v>1</v>
      </c>
      <c r="O7075" s="762">
        <v>4</v>
      </c>
      <c r="P7075" s="763">
        <v>50211.869999999995</v>
      </c>
      <c r="Q7075" s="762">
        <v>0</v>
      </c>
      <c r="R7075" s="762">
        <v>12</v>
      </c>
    </row>
    <row r="7076" spans="1:18" s="28" customFormat="1" ht="24" x14ac:dyDescent="0.2">
      <c r="A7076" s="748" t="s">
        <v>16441</v>
      </c>
      <c r="B7076" s="748" t="s">
        <v>515</v>
      </c>
      <c r="C7076" s="748" t="s">
        <v>16442</v>
      </c>
      <c r="D7076" s="749" t="s">
        <v>18998</v>
      </c>
      <c r="E7076" s="750">
        <v>14000</v>
      </c>
      <c r="F7076" s="748" t="s">
        <v>18999</v>
      </c>
      <c r="G7076" s="749" t="s">
        <v>14785</v>
      </c>
      <c r="H7076" s="754" t="s">
        <v>16516</v>
      </c>
      <c r="I7076" s="753" t="s">
        <v>520</v>
      </c>
      <c r="J7076" s="752" t="s">
        <v>528</v>
      </c>
      <c r="K7076" s="762">
        <v>0</v>
      </c>
      <c r="L7076" s="762">
        <v>0</v>
      </c>
      <c r="M7076" s="763">
        <v>0</v>
      </c>
      <c r="N7076" s="762">
        <v>1</v>
      </c>
      <c r="O7076" s="762">
        <v>2</v>
      </c>
      <c r="P7076" s="763">
        <v>25105.93</v>
      </c>
      <c r="Q7076" s="762">
        <v>0</v>
      </c>
      <c r="R7076" s="762">
        <v>12</v>
      </c>
    </row>
    <row r="7077" spans="1:18" s="28" customFormat="1" ht="48" x14ac:dyDescent="0.2">
      <c r="A7077" s="748" t="s">
        <v>16441</v>
      </c>
      <c r="B7077" s="748" t="s">
        <v>515</v>
      </c>
      <c r="C7077" s="748" t="s">
        <v>16442</v>
      </c>
      <c r="D7077" s="749" t="s">
        <v>16487</v>
      </c>
      <c r="E7077" s="750">
        <v>1800</v>
      </c>
      <c r="F7077" s="748" t="s">
        <v>19000</v>
      </c>
      <c r="G7077" s="749" t="s">
        <v>19001</v>
      </c>
      <c r="H7077" s="749" t="s">
        <v>1539</v>
      </c>
      <c r="I7077" s="751" t="s">
        <v>16447</v>
      </c>
      <c r="J7077" s="752" t="s">
        <v>16448</v>
      </c>
      <c r="K7077" s="762">
        <v>0</v>
      </c>
      <c r="L7077" s="762">
        <v>0</v>
      </c>
      <c r="M7077" s="763">
        <v>0</v>
      </c>
      <c r="N7077" s="762">
        <v>1</v>
      </c>
      <c r="O7077" s="762">
        <v>2</v>
      </c>
      <c r="P7077" s="763">
        <v>2534.19</v>
      </c>
      <c r="Q7077" s="762">
        <v>3</v>
      </c>
      <c r="R7077" s="762">
        <v>0</v>
      </c>
    </row>
    <row r="7078" spans="1:18" s="28" customFormat="1" ht="24" x14ac:dyDescent="0.2">
      <c r="A7078" s="748" t="s">
        <v>16441</v>
      </c>
      <c r="B7078" s="748" t="s">
        <v>515</v>
      </c>
      <c r="C7078" s="748" t="s">
        <v>16442</v>
      </c>
      <c r="D7078" s="749" t="s">
        <v>16443</v>
      </c>
      <c r="E7078" s="750">
        <v>2000</v>
      </c>
      <c r="F7078" s="748" t="s">
        <v>19002</v>
      </c>
      <c r="G7078" s="749" t="s">
        <v>19003</v>
      </c>
      <c r="H7078" s="749" t="s">
        <v>19004</v>
      </c>
      <c r="I7078" s="751" t="s">
        <v>16447</v>
      </c>
      <c r="J7078" s="752" t="s">
        <v>16447</v>
      </c>
      <c r="K7078" s="762">
        <v>0</v>
      </c>
      <c r="L7078" s="762">
        <v>0</v>
      </c>
      <c r="M7078" s="763">
        <v>0</v>
      </c>
      <c r="N7078" s="762">
        <v>1</v>
      </c>
      <c r="O7078" s="762">
        <v>2</v>
      </c>
      <c r="P7078" s="763">
        <v>3778.67</v>
      </c>
      <c r="Q7078" s="762">
        <v>3</v>
      </c>
      <c r="R7078" s="762">
        <v>0</v>
      </c>
    </row>
    <row r="7079" spans="1:18" s="28" customFormat="1" ht="24" x14ac:dyDescent="0.2">
      <c r="A7079" s="748" t="s">
        <v>16441</v>
      </c>
      <c r="B7079" s="748" t="s">
        <v>515</v>
      </c>
      <c r="C7079" s="748" t="s">
        <v>16442</v>
      </c>
      <c r="D7079" s="749" t="s">
        <v>16443</v>
      </c>
      <c r="E7079" s="750">
        <v>2000</v>
      </c>
      <c r="F7079" s="748" t="s">
        <v>19005</v>
      </c>
      <c r="G7079" s="749" t="s">
        <v>19006</v>
      </c>
      <c r="H7079" s="749" t="s">
        <v>534</v>
      </c>
      <c r="I7079" s="753" t="s">
        <v>520</v>
      </c>
      <c r="J7079" s="752" t="s">
        <v>16447</v>
      </c>
      <c r="K7079" s="762">
        <v>0</v>
      </c>
      <c r="L7079" s="762">
        <v>0</v>
      </c>
      <c r="M7079" s="763">
        <v>0</v>
      </c>
      <c r="N7079" s="762">
        <v>1</v>
      </c>
      <c r="O7079" s="762">
        <v>2</v>
      </c>
      <c r="P7079" s="763">
        <v>1824.25</v>
      </c>
      <c r="Q7079" s="762">
        <v>0</v>
      </c>
      <c r="R7079" s="762">
        <v>12</v>
      </c>
    </row>
    <row r="7080" spans="1:18" s="28" customFormat="1" ht="24" x14ac:dyDescent="0.2">
      <c r="A7080" s="748" t="s">
        <v>16441</v>
      </c>
      <c r="B7080" s="748" t="s">
        <v>515</v>
      </c>
      <c r="C7080" s="748" t="s">
        <v>16442</v>
      </c>
      <c r="D7080" s="749" t="s">
        <v>18094</v>
      </c>
      <c r="E7080" s="750">
        <v>15500</v>
      </c>
      <c r="F7080" s="748" t="s">
        <v>19007</v>
      </c>
      <c r="G7080" s="749" t="s">
        <v>19008</v>
      </c>
      <c r="H7080" s="754" t="s">
        <v>16516</v>
      </c>
      <c r="I7080" s="753" t="s">
        <v>520</v>
      </c>
      <c r="J7080" s="752" t="s">
        <v>528</v>
      </c>
      <c r="K7080" s="762">
        <v>0</v>
      </c>
      <c r="L7080" s="762">
        <v>0</v>
      </c>
      <c r="M7080" s="763">
        <v>0</v>
      </c>
      <c r="N7080" s="762">
        <v>1</v>
      </c>
      <c r="O7080" s="762">
        <v>2</v>
      </c>
      <c r="P7080" s="763">
        <v>29305.93</v>
      </c>
      <c r="Q7080" s="762">
        <v>0</v>
      </c>
      <c r="R7080" s="762">
        <v>0</v>
      </c>
    </row>
    <row r="7081" spans="1:18" s="28" customFormat="1" ht="24" x14ac:dyDescent="0.2">
      <c r="A7081" s="748" t="s">
        <v>16441</v>
      </c>
      <c r="B7081" s="748" t="s">
        <v>515</v>
      </c>
      <c r="C7081" s="748" t="s">
        <v>16442</v>
      </c>
      <c r="D7081" s="749" t="s">
        <v>19009</v>
      </c>
      <c r="E7081" s="750">
        <v>12000</v>
      </c>
      <c r="F7081" s="748" t="s">
        <v>19010</v>
      </c>
      <c r="G7081" s="749" t="s">
        <v>19011</v>
      </c>
      <c r="H7081" s="754" t="s">
        <v>16516</v>
      </c>
      <c r="I7081" s="753" t="s">
        <v>520</v>
      </c>
      <c r="J7081" s="752" t="s">
        <v>528</v>
      </c>
      <c r="K7081" s="762">
        <v>0</v>
      </c>
      <c r="L7081" s="762">
        <v>0</v>
      </c>
      <c r="M7081" s="763">
        <v>0</v>
      </c>
      <c r="N7081" s="762">
        <v>1</v>
      </c>
      <c r="O7081" s="762">
        <v>2</v>
      </c>
      <c r="P7081" s="763">
        <v>13939.269999999999</v>
      </c>
      <c r="Q7081" s="762">
        <v>3</v>
      </c>
      <c r="R7081" s="762">
        <v>0</v>
      </c>
    </row>
    <row r="7082" spans="1:18" s="28" customFormat="1" ht="36" x14ac:dyDescent="0.2">
      <c r="A7082" s="748" t="s">
        <v>16441</v>
      </c>
      <c r="B7082" s="748" t="s">
        <v>515</v>
      </c>
      <c r="C7082" s="748" t="s">
        <v>16442</v>
      </c>
      <c r="D7082" s="749" t="s">
        <v>17071</v>
      </c>
      <c r="E7082" s="750">
        <v>15500</v>
      </c>
      <c r="F7082" s="748" t="s">
        <v>19012</v>
      </c>
      <c r="G7082" s="749" t="s">
        <v>19013</v>
      </c>
      <c r="H7082" s="749" t="s">
        <v>565</v>
      </c>
      <c r="I7082" s="751" t="s">
        <v>520</v>
      </c>
      <c r="J7082" s="752" t="s">
        <v>528</v>
      </c>
      <c r="K7082" s="762">
        <v>0</v>
      </c>
      <c r="L7082" s="762">
        <v>0</v>
      </c>
      <c r="M7082" s="763">
        <v>0</v>
      </c>
      <c r="N7082" s="762">
        <v>1</v>
      </c>
      <c r="O7082" s="762">
        <v>2</v>
      </c>
      <c r="P7082" s="763">
        <v>14745.22</v>
      </c>
      <c r="Q7082" s="762">
        <v>0</v>
      </c>
      <c r="R7082" s="762">
        <v>0</v>
      </c>
    </row>
    <row r="7083" spans="1:18" s="28" customFormat="1" ht="36" x14ac:dyDescent="0.2">
      <c r="A7083" s="748" t="s">
        <v>16441</v>
      </c>
      <c r="B7083" s="748" t="s">
        <v>515</v>
      </c>
      <c r="C7083" s="748" t="s">
        <v>16442</v>
      </c>
      <c r="D7083" s="749" t="s">
        <v>16443</v>
      </c>
      <c r="E7083" s="750">
        <v>2000</v>
      </c>
      <c r="F7083" s="748" t="s">
        <v>19014</v>
      </c>
      <c r="G7083" s="749" t="s">
        <v>19015</v>
      </c>
      <c r="H7083" s="749" t="s">
        <v>19016</v>
      </c>
      <c r="I7083" s="751" t="s">
        <v>520</v>
      </c>
      <c r="J7083" s="752" t="s">
        <v>16447</v>
      </c>
      <c r="K7083" s="762">
        <v>0</v>
      </c>
      <c r="L7083" s="762">
        <v>0</v>
      </c>
      <c r="M7083" s="763">
        <v>0</v>
      </c>
      <c r="N7083" s="762">
        <v>1</v>
      </c>
      <c r="O7083" s="762">
        <v>2</v>
      </c>
      <c r="P7083" s="763">
        <v>2805.58</v>
      </c>
      <c r="Q7083" s="762">
        <v>3</v>
      </c>
      <c r="R7083" s="762">
        <v>0</v>
      </c>
    </row>
    <row r="7084" spans="1:18" s="28" customFormat="1" ht="24" x14ac:dyDescent="0.2">
      <c r="A7084" s="748" t="s">
        <v>16441</v>
      </c>
      <c r="B7084" s="748" t="s">
        <v>515</v>
      </c>
      <c r="C7084" s="748" t="s">
        <v>16442</v>
      </c>
      <c r="D7084" s="749" t="s">
        <v>16487</v>
      </c>
      <c r="E7084" s="750">
        <v>1800</v>
      </c>
      <c r="F7084" s="748" t="s">
        <v>19017</v>
      </c>
      <c r="G7084" s="749" t="s">
        <v>19018</v>
      </c>
      <c r="H7084" s="749" t="s">
        <v>19019</v>
      </c>
      <c r="I7084" s="753" t="s">
        <v>520</v>
      </c>
      <c r="J7084" s="752" t="s">
        <v>686</v>
      </c>
      <c r="K7084" s="762">
        <v>0</v>
      </c>
      <c r="L7084" s="762">
        <v>0</v>
      </c>
      <c r="M7084" s="763">
        <v>0</v>
      </c>
      <c r="N7084" s="762">
        <v>1</v>
      </c>
      <c r="O7084" s="762">
        <v>1</v>
      </c>
      <c r="P7084" s="763">
        <v>1438.8</v>
      </c>
      <c r="Q7084" s="762">
        <v>3</v>
      </c>
      <c r="R7084" s="762">
        <v>0</v>
      </c>
    </row>
    <row r="7085" spans="1:18" s="28" customFormat="1" ht="24" x14ac:dyDescent="0.2">
      <c r="A7085" s="748" t="s">
        <v>16441</v>
      </c>
      <c r="B7085" s="748" t="s">
        <v>515</v>
      </c>
      <c r="C7085" s="748" t="s">
        <v>16442</v>
      </c>
      <c r="D7085" s="749" t="s">
        <v>16443</v>
      </c>
      <c r="E7085" s="750">
        <v>2000</v>
      </c>
      <c r="F7085" s="748" t="s">
        <v>19020</v>
      </c>
      <c r="G7085" s="749" t="s">
        <v>19021</v>
      </c>
      <c r="H7085" s="754" t="s">
        <v>534</v>
      </c>
      <c r="I7085" s="753" t="s">
        <v>520</v>
      </c>
      <c r="J7085" s="752" t="s">
        <v>16447</v>
      </c>
      <c r="K7085" s="762">
        <v>0</v>
      </c>
      <c r="L7085" s="762">
        <v>0</v>
      </c>
      <c r="M7085" s="763">
        <v>0</v>
      </c>
      <c r="N7085" s="762">
        <v>1</v>
      </c>
      <c r="O7085" s="762">
        <v>2</v>
      </c>
      <c r="P7085" s="763">
        <v>2805.58</v>
      </c>
      <c r="Q7085" s="762">
        <v>3</v>
      </c>
      <c r="R7085" s="762">
        <v>0</v>
      </c>
    </row>
    <row r="7086" spans="1:18" s="28" customFormat="1" ht="24" x14ac:dyDescent="0.2">
      <c r="A7086" s="748" t="s">
        <v>16441</v>
      </c>
      <c r="B7086" s="748" t="s">
        <v>515</v>
      </c>
      <c r="C7086" s="748" t="s">
        <v>16442</v>
      </c>
      <c r="D7086" s="749" t="s">
        <v>16443</v>
      </c>
      <c r="E7086" s="750">
        <v>2000</v>
      </c>
      <c r="F7086" s="748" t="s">
        <v>19022</v>
      </c>
      <c r="G7086" s="749" t="s">
        <v>19023</v>
      </c>
      <c r="H7086" s="749" t="s">
        <v>16684</v>
      </c>
      <c r="I7086" s="751" t="s">
        <v>16447</v>
      </c>
      <c r="J7086" s="752" t="s">
        <v>16448</v>
      </c>
      <c r="K7086" s="762">
        <v>0</v>
      </c>
      <c r="L7086" s="762">
        <v>0</v>
      </c>
      <c r="M7086" s="763">
        <v>0</v>
      </c>
      <c r="N7086" s="762">
        <v>1</v>
      </c>
      <c r="O7086" s="762">
        <v>1</v>
      </c>
      <c r="P7086" s="763">
        <v>825.58</v>
      </c>
      <c r="Q7086" s="762">
        <v>3</v>
      </c>
      <c r="R7086" s="762">
        <v>0</v>
      </c>
    </row>
    <row r="7087" spans="1:18" s="28" customFormat="1" ht="36" x14ac:dyDescent="0.2">
      <c r="A7087" s="748" t="s">
        <v>16441</v>
      </c>
      <c r="B7087" s="748" t="s">
        <v>515</v>
      </c>
      <c r="C7087" s="748" t="s">
        <v>16442</v>
      </c>
      <c r="D7087" s="749" t="s">
        <v>17417</v>
      </c>
      <c r="E7087" s="750">
        <v>15500</v>
      </c>
      <c r="F7087" s="748" t="s">
        <v>3399</v>
      </c>
      <c r="G7087" s="749" t="s">
        <v>3400</v>
      </c>
      <c r="H7087" s="749" t="s">
        <v>4184</v>
      </c>
      <c r="I7087" s="751" t="s">
        <v>520</v>
      </c>
      <c r="J7087" s="752" t="s">
        <v>528</v>
      </c>
      <c r="K7087" s="762">
        <v>0</v>
      </c>
      <c r="L7087" s="762">
        <v>0</v>
      </c>
      <c r="M7087" s="763">
        <v>0</v>
      </c>
      <c r="N7087" s="762">
        <v>1</v>
      </c>
      <c r="O7087" s="762">
        <v>6</v>
      </c>
      <c r="P7087" s="763">
        <v>86967.27</v>
      </c>
      <c r="Q7087" s="762">
        <v>0</v>
      </c>
      <c r="R7087" s="762">
        <v>0</v>
      </c>
    </row>
    <row r="7088" spans="1:18" s="28" customFormat="1" ht="24" x14ac:dyDescent="0.2">
      <c r="A7088" s="748" t="s">
        <v>16441</v>
      </c>
      <c r="B7088" s="748" t="s">
        <v>515</v>
      </c>
      <c r="C7088" s="748" t="s">
        <v>16442</v>
      </c>
      <c r="D7088" s="749" t="s">
        <v>16443</v>
      </c>
      <c r="E7088" s="750">
        <v>2000</v>
      </c>
      <c r="F7088" s="748" t="s">
        <v>19024</v>
      </c>
      <c r="G7088" s="749" t="s">
        <v>19025</v>
      </c>
      <c r="H7088" s="749" t="s">
        <v>16451</v>
      </c>
      <c r="I7088" s="753" t="s">
        <v>520</v>
      </c>
      <c r="J7088" s="752" t="s">
        <v>686</v>
      </c>
      <c r="K7088" s="762">
        <v>0</v>
      </c>
      <c r="L7088" s="762">
        <v>0</v>
      </c>
      <c r="M7088" s="763">
        <v>0</v>
      </c>
      <c r="N7088" s="762">
        <v>1</v>
      </c>
      <c r="O7088" s="762">
        <v>2</v>
      </c>
      <c r="P7088" s="763">
        <v>3772.46</v>
      </c>
      <c r="Q7088" s="762">
        <v>3</v>
      </c>
      <c r="R7088" s="762">
        <v>0</v>
      </c>
    </row>
    <row r="7089" spans="1:18" s="28" customFormat="1" ht="36" x14ac:dyDescent="0.2">
      <c r="A7089" s="748" t="s">
        <v>16441</v>
      </c>
      <c r="B7089" s="748" t="s">
        <v>515</v>
      </c>
      <c r="C7089" s="748" t="s">
        <v>16442</v>
      </c>
      <c r="D7089" s="749" t="s">
        <v>16443</v>
      </c>
      <c r="E7089" s="750">
        <v>2000</v>
      </c>
      <c r="F7089" s="748" t="s">
        <v>19026</v>
      </c>
      <c r="G7089" s="749" t="s">
        <v>19027</v>
      </c>
      <c r="H7089" s="754" t="s">
        <v>16462</v>
      </c>
      <c r="I7089" s="753" t="s">
        <v>16447</v>
      </c>
      <c r="J7089" s="752" t="s">
        <v>16447</v>
      </c>
      <c r="K7089" s="762">
        <v>0</v>
      </c>
      <c r="L7089" s="762">
        <v>0</v>
      </c>
      <c r="M7089" s="763">
        <v>0</v>
      </c>
      <c r="N7089" s="762">
        <v>1</v>
      </c>
      <c r="O7089" s="762">
        <v>2</v>
      </c>
      <c r="P7089" s="763">
        <v>3778.67</v>
      </c>
      <c r="Q7089" s="762">
        <v>3</v>
      </c>
      <c r="R7089" s="762">
        <v>0</v>
      </c>
    </row>
    <row r="7090" spans="1:18" s="28" customFormat="1" ht="24" x14ac:dyDescent="0.2">
      <c r="A7090" s="748" t="s">
        <v>16441</v>
      </c>
      <c r="B7090" s="748" t="s">
        <v>515</v>
      </c>
      <c r="C7090" s="748" t="s">
        <v>16442</v>
      </c>
      <c r="D7090" s="749" t="s">
        <v>16443</v>
      </c>
      <c r="E7090" s="750">
        <v>2000</v>
      </c>
      <c r="F7090" s="748" t="s">
        <v>19028</v>
      </c>
      <c r="G7090" s="749" t="s">
        <v>19029</v>
      </c>
      <c r="H7090" s="754" t="s">
        <v>16451</v>
      </c>
      <c r="I7090" s="753" t="s">
        <v>520</v>
      </c>
      <c r="J7090" s="752" t="s">
        <v>686</v>
      </c>
      <c r="K7090" s="762">
        <v>0</v>
      </c>
      <c r="L7090" s="762">
        <v>0</v>
      </c>
      <c r="M7090" s="763">
        <v>0</v>
      </c>
      <c r="N7090" s="762">
        <v>1</v>
      </c>
      <c r="O7090" s="762">
        <v>2</v>
      </c>
      <c r="P7090" s="763">
        <v>3778.67</v>
      </c>
      <c r="Q7090" s="762">
        <v>3</v>
      </c>
      <c r="R7090" s="762">
        <v>0</v>
      </c>
    </row>
    <row r="7091" spans="1:18" s="28" customFormat="1" ht="24" x14ac:dyDescent="0.2">
      <c r="A7091" s="748" t="s">
        <v>16441</v>
      </c>
      <c r="B7091" s="748" t="s">
        <v>515</v>
      </c>
      <c r="C7091" s="748" t="s">
        <v>16442</v>
      </c>
      <c r="D7091" s="749" t="s">
        <v>19030</v>
      </c>
      <c r="E7091" s="750">
        <v>15500</v>
      </c>
      <c r="F7091" s="748" t="s">
        <v>19031</v>
      </c>
      <c r="G7091" s="749" t="s">
        <v>19032</v>
      </c>
      <c r="H7091" s="749" t="s">
        <v>16516</v>
      </c>
      <c r="I7091" s="751" t="s">
        <v>520</v>
      </c>
      <c r="J7091" s="752" t="s">
        <v>528</v>
      </c>
      <c r="K7091" s="762">
        <v>0</v>
      </c>
      <c r="L7091" s="762">
        <v>0</v>
      </c>
      <c r="M7091" s="763">
        <v>0</v>
      </c>
      <c r="N7091" s="762">
        <v>1</v>
      </c>
      <c r="O7091" s="762">
        <v>6</v>
      </c>
      <c r="P7091" s="763">
        <v>83800.600000000006</v>
      </c>
      <c r="Q7091" s="762">
        <v>0</v>
      </c>
      <c r="R7091" s="762">
        <v>0</v>
      </c>
    </row>
    <row r="7092" spans="1:18" s="28" customFormat="1" ht="36" x14ac:dyDescent="0.2">
      <c r="A7092" s="748" t="s">
        <v>16441</v>
      </c>
      <c r="B7092" s="748" t="s">
        <v>515</v>
      </c>
      <c r="C7092" s="748" t="s">
        <v>16442</v>
      </c>
      <c r="D7092" s="749" t="s">
        <v>16487</v>
      </c>
      <c r="E7092" s="750">
        <v>1800</v>
      </c>
      <c r="F7092" s="748" t="s">
        <v>19033</v>
      </c>
      <c r="G7092" s="749" t="s">
        <v>19034</v>
      </c>
      <c r="H7092" s="749" t="s">
        <v>16462</v>
      </c>
      <c r="I7092" s="751" t="s">
        <v>16447</v>
      </c>
      <c r="J7092" s="752" t="s">
        <v>16447</v>
      </c>
      <c r="K7092" s="762">
        <v>0</v>
      </c>
      <c r="L7092" s="762">
        <v>0</v>
      </c>
      <c r="M7092" s="763">
        <v>0</v>
      </c>
      <c r="N7092" s="762">
        <v>1</v>
      </c>
      <c r="O7092" s="762">
        <v>1</v>
      </c>
      <c r="P7092" s="763">
        <v>1438.8</v>
      </c>
      <c r="Q7092" s="762">
        <v>3</v>
      </c>
      <c r="R7092" s="762">
        <v>0</v>
      </c>
    </row>
    <row r="7093" spans="1:18" s="28" customFormat="1" ht="36" x14ac:dyDescent="0.2">
      <c r="A7093" s="748" t="s">
        <v>16441</v>
      </c>
      <c r="B7093" s="748" t="s">
        <v>515</v>
      </c>
      <c r="C7093" s="748" t="s">
        <v>16442</v>
      </c>
      <c r="D7093" s="749" t="s">
        <v>19035</v>
      </c>
      <c r="E7093" s="750">
        <v>15500</v>
      </c>
      <c r="F7093" s="748" t="s">
        <v>19036</v>
      </c>
      <c r="G7093" s="749" t="s">
        <v>19037</v>
      </c>
      <c r="H7093" s="749" t="s">
        <v>16516</v>
      </c>
      <c r="I7093" s="753" t="s">
        <v>520</v>
      </c>
      <c r="J7093" s="752" t="s">
        <v>528</v>
      </c>
      <c r="K7093" s="762">
        <v>0</v>
      </c>
      <c r="L7093" s="762">
        <v>0</v>
      </c>
      <c r="M7093" s="763">
        <v>0</v>
      </c>
      <c r="N7093" s="762">
        <v>1</v>
      </c>
      <c r="O7093" s="762">
        <v>6</v>
      </c>
      <c r="P7093" s="763">
        <v>82200.600000000006</v>
      </c>
      <c r="Q7093" s="762">
        <v>0</v>
      </c>
      <c r="R7093" s="762">
        <v>0</v>
      </c>
    </row>
    <row r="7094" spans="1:18" s="28" customFormat="1" ht="24" x14ac:dyDescent="0.2">
      <c r="A7094" s="748" t="s">
        <v>16441</v>
      </c>
      <c r="B7094" s="748" t="s">
        <v>515</v>
      </c>
      <c r="C7094" s="748" t="s">
        <v>16442</v>
      </c>
      <c r="D7094" s="749" t="s">
        <v>16487</v>
      </c>
      <c r="E7094" s="750">
        <v>1800</v>
      </c>
      <c r="F7094" s="748" t="s">
        <v>19038</v>
      </c>
      <c r="G7094" s="749" t="s">
        <v>19039</v>
      </c>
      <c r="H7094" s="754" t="s">
        <v>5943</v>
      </c>
      <c r="I7094" s="753" t="s">
        <v>520</v>
      </c>
      <c r="J7094" s="752" t="s">
        <v>16447</v>
      </c>
      <c r="K7094" s="762">
        <v>0</v>
      </c>
      <c r="L7094" s="762">
        <v>0</v>
      </c>
      <c r="M7094" s="763">
        <v>0</v>
      </c>
      <c r="N7094" s="762">
        <v>1</v>
      </c>
      <c r="O7094" s="762">
        <v>2</v>
      </c>
      <c r="P7094" s="763">
        <v>2534.2200000000003</v>
      </c>
      <c r="Q7094" s="762">
        <v>3</v>
      </c>
      <c r="R7094" s="762">
        <v>0</v>
      </c>
    </row>
    <row r="7095" spans="1:18" s="28" customFormat="1" ht="36" x14ac:dyDescent="0.2">
      <c r="A7095" s="748" t="s">
        <v>16441</v>
      </c>
      <c r="B7095" s="748" t="s">
        <v>515</v>
      </c>
      <c r="C7095" s="748" t="s">
        <v>16442</v>
      </c>
      <c r="D7095" s="749" t="s">
        <v>16443</v>
      </c>
      <c r="E7095" s="750">
        <v>2000</v>
      </c>
      <c r="F7095" s="748" t="s">
        <v>19040</v>
      </c>
      <c r="G7095" s="749" t="s">
        <v>19041</v>
      </c>
      <c r="H7095" s="749" t="s">
        <v>2604</v>
      </c>
      <c r="I7095" s="751" t="s">
        <v>16447</v>
      </c>
      <c r="J7095" s="752" t="s">
        <v>16448</v>
      </c>
      <c r="K7095" s="762">
        <v>0</v>
      </c>
      <c r="L7095" s="762">
        <v>0</v>
      </c>
      <c r="M7095" s="763">
        <v>0</v>
      </c>
      <c r="N7095" s="762">
        <v>1</v>
      </c>
      <c r="O7095" s="762">
        <v>2</v>
      </c>
      <c r="P7095" s="763">
        <v>3778.67</v>
      </c>
      <c r="Q7095" s="762">
        <v>3</v>
      </c>
      <c r="R7095" s="762">
        <v>0</v>
      </c>
    </row>
    <row r="7096" spans="1:18" s="28" customFormat="1" ht="60" x14ac:dyDescent="0.2">
      <c r="A7096" s="748" t="s">
        <v>16441</v>
      </c>
      <c r="B7096" s="748" t="s">
        <v>515</v>
      </c>
      <c r="C7096" s="748" t="s">
        <v>16442</v>
      </c>
      <c r="D7096" s="749" t="s">
        <v>16567</v>
      </c>
      <c r="E7096" s="750">
        <v>11000</v>
      </c>
      <c r="F7096" s="748" t="s">
        <v>19042</v>
      </c>
      <c r="G7096" s="749" t="s">
        <v>19043</v>
      </c>
      <c r="H7096" s="749" t="s">
        <v>19044</v>
      </c>
      <c r="I7096" s="753" t="s">
        <v>16905</v>
      </c>
      <c r="J7096" s="752" t="s">
        <v>528</v>
      </c>
      <c r="K7096" s="762">
        <v>0</v>
      </c>
      <c r="L7096" s="762">
        <v>0</v>
      </c>
      <c r="M7096" s="763">
        <v>0</v>
      </c>
      <c r="N7096" s="762">
        <v>1</v>
      </c>
      <c r="O7096" s="762">
        <v>2</v>
      </c>
      <c r="P7096" s="763">
        <v>14305.93</v>
      </c>
      <c r="Q7096" s="762">
        <v>3</v>
      </c>
      <c r="R7096" s="762">
        <v>0</v>
      </c>
    </row>
    <row r="7097" spans="1:18" s="28" customFormat="1" ht="48" x14ac:dyDescent="0.2">
      <c r="A7097" s="748" t="s">
        <v>16441</v>
      </c>
      <c r="B7097" s="748" t="s">
        <v>515</v>
      </c>
      <c r="C7097" s="748" t="s">
        <v>16442</v>
      </c>
      <c r="D7097" s="749" t="s">
        <v>16443</v>
      </c>
      <c r="E7097" s="750">
        <v>2000</v>
      </c>
      <c r="F7097" s="748" t="s">
        <v>19045</v>
      </c>
      <c r="G7097" s="749" t="s">
        <v>19046</v>
      </c>
      <c r="H7097" s="749" t="s">
        <v>19047</v>
      </c>
      <c r="I7097" s="753" t="s">
        <v>16447</v>
      </c>
      <c r="J7097" s="752" t="s">
        <v>16447</v>
      </c>
      <c r="K7097" s="762">
        <v>0</v>
      </c>
      <c r="L7097" s="762">
        <v>0</v>
      </c>
      <c r="M7097" s="763">
        <v>0</v>
      </c>
      <c r="N7097" s="762">
        <v>1</v>
      </c>
      <c r="O7097" s="762">
        <v>2</v>
      </c>
      <c r="P7097" s="763">
        <v>3778.67</v>
      </c>
      <c r="Q7097" s="762">
        <v>0</v>
      </c>
      <c r="R7097" s="762">
        <v>0</v>
      </c>
    </row>
    <row r="7098" spans="1:18" s="28" customFormat="1" ht="36" x14ac:dyDescent="0.2">
      <c r="A7098" s="748" t="s">
        <v>16441</v>
      </c>
      <c r="B7098" s="748" t="s">
        <v>515</v>
      </c>
      <c r="C7098" s="748" t="s">
        <v>16442</v>
      </c>
      <c r="D7098" s="749" t="s">
        <v>19048</v>
      </c>
      <c r="E7098" s="750">
        <v>15500</v>
      </c>
      <c r="F7098" s="748" t="s">
        <v>19049</v>
      </c>
      <c r="G7098" s="749" t="s">
        <v>19050</v>
      </c>
      <c r="H7098" s="754" t="s">
        <v>565</v>
      </c>
      <c r="I7098" s="753" t="s">
        <v>520</v>
      </c>
      <c r="J7098" s="752" t="s">
        <v>528</v>
      </c>
      <c r="K7098" s="762">
        <v>0</v>
      </c>
      <c r="L7098" s="762">
        <v>0</v>
      </c>
      <c r="M7098" s="763">
        <v>0</v>
      </c>
      <c r="N7098" s="762">
        <v>1</v>
      </c>
      <c r="O7098" s="762">
        <v>3</v>
      </c>
      <c r="P7098" s="763">
        <v>36558.899999999994</v>
      </c>
      <c r="Q7098" s="762">
        <v>0</v>
      </c>
      <c r="R7098" s="762">
        <v>0</v>
      </c>
    </row>
    <row r="7099" spans="1:18" s="28" customFormat="1" ht="24" x14ac:dyDescent="0.2">
      <c r="A7099" s="748" t="s">
        <v>16441</v>
      </c>
      <c r="B7099" s="748" t="s">
        <v>515</v>
      </c>
      <c r="C7099" s="748" t="s">
        <v>16442</v>
      </c>
      <c r="D7099" s="749" t="s">
        <v>19051</v>
      </c>
      <c r="E7099" s="750">
        <v>8000</v>
      </c>
      <c r="F7099" s="748" t="s">
        <v>19052</v>
      </c>
      <c r="G7099" s="749" t="s">
        <v>19053</v>
      </c>
      <c r="H7099" s="754" t="s">
        <v>16516</v>
      </c>
      <c r="I7099" s="753" t="s">
        <v>520</v>
      </c>
      <c r="J7099" s="752" t="s">
        <v>528</v>
      </c>
      <c r="K7099" s="762">
        <v>0</v>
      </c>
      <c r="L7099" s="762">
        <v>0</v>
      </c>
      <c r="M7099" s="763">
        <v>0</v>
      </c>
      <c r="N7099" s="762">
        <v>1</v>
      </c>
      <c r="O7099" s="762">
        <v>2</v>
      </c>
      <c r="P7099" s="763">
        <v>15839.27</v>
      </c>
      <c r="Q7099" s="762">
        <v>3</v>
      </c>
      <c r="R7099" s="762">
        <v>0</v>
      </c>
    </row>
    <row r="7100" spans="1:18" s="28" customFormat="1" ht="60" x14ac:dyDescent="0.2">
      <c r="A7100" s="748" t="s">
        <v>16441</v>
      </c>
      <c r="B7100" s="748" t="s">
        <v>515</v>
      </c>
      <c r="C7100" s="748" t="s">
        <v>16442</v>
      </c>
      <c r="D7100" s="749" t="s">
        <v>16443</v>
      </c>
      <c r="E7100" s="750">
        <v>2000</v>
      </c>
      <c r="F7100" s="748" t="s">
        <v>19054</v>
      </c>
      <c r="G7100" s="749" t="s">
        <v>19055</v>
      </c>
      <c r="H7100" s="749" t="s">
        <v>19056</v>
      </c>
      <c r="I7100" s="753" t="s">
        <v>16905</v>
      </c>
      <c r="J7100" s="752" t="s">
        <v>528</v>
      </c>
      <c r="K7100" s="762">
        <v>0</v>
      </c>
      <c r="L7100" s="762">
        <v>0</v>
      </c>
      <c r="M7100" s="763">
        <v>0</v>
      </c>
      <c r="N7100" s="762">
        <v>1</v>
      </c>
      <c r="O7100" s="762">
        <v>2</v>
      </c>
      <c r="P7100" s="763">
        <v>3778.67</v>
      </c>
      <c r="Q7100" s="762">
        <v>3</v>
      </c>
      <c r="R7100" s="762">
        <v>0</v>
      </c>
    </row>
    <row r="7101" spans="1:18" s="28" customFormat="1" ht="36" x14ac:dyDescent="0.2">
      <c r="A7101" s="748" t="s">
        <v>16441</v>
      </c>
      <c r="B7101" s="748" t="s">
        <v>515</v>
      </c>
      <c r="C7101" s="748" t="s">
        <v>16442</v>
      </c>
      <c r="D7101" s="749" t="s">
        <v>16487</v>
      </c>
      <c r="E7101" s="750">
        <v>1800</v>
      </c>
      <c r="F7101" s="748" t="s">
        <v>19057</v>
      </c>
      <c r="G7101" s="749" t="s">
        <v>19058</v>
      </c>
      <c r="H7101" s="749" t="s">
        <v>16462</v>
      </c>
      <c r="I7101" s="751" t="s">
        <v>16447</v>
      </c>
      <c r="J7101" s="752" t="s">
        <v>16447</v>
      </c>
      <c r="K7101" s="762">
        <v>0</v>
      </c>
      <c r="L7101" s="762">
        <v>0</v>
      </c>
      <c r="M7101" s="763">
        <v>0</v>
      </c>
      <c r="N7101" s="762">
        <v>1</v>
      </c>
      <c r="O7101" s="762">
        <v>2</v>
      </c>
      <c r="P7101" s="763">
        <v>2534</v>
      </c>
      <c r="Q7101" s="762">
        <v>3</v>
      </c>
      <c r="R7101" s="762">
        <v>0</v>
      </c>
    </row>
    <row r="7102" spans="1:18" s="28" customFormat="1" ht="24" x14ac:dyDescent="0.2">
      <c r="A7102" s="748" t="s">
        <v>16441</v>
      </c>
      <c r="B7102" s="748" t="s">
        <v>515</v>
      </c>
      <c r="C7102" s="748" t="s">
        <v>16442</v>
      </c>
      <c r="D7102" s="749" t="s">
        <v>19059</v>
      </c>
      <c r="E7102" s="750">
        <v>14000</v>
      </c>
      <c r="F7102" s="748" t="s">
        <v>19060</v>
      </c>
      <c r="G7102" s="749" t="s">
        <v>19061</v>
      </c>
      <c r="H7102" s="749" t="s">
        <v>16860</v>
      </c>
      <c r="I7102" s="753" t="s">
        <v>520</v>
      </c>
      <c r="J7102" s="752" t="s">
        <v>528</v>
      </c>
      <c r="K7102" s="762">
        <v>0</v>
      </c>
      <c r="L7102" s="762">
        <v>0</v>
      </c>
      <c r="M7102" s="763">
        <v>0</v>
      </c>
      <c r="N7102" s="762">
        <v>1</v>
      </c>
      <c r="O7102" s="762">
        <v>1</v>
      </c>
      <c r="P7102" s="763">
        <v>1526</v>
      </c>
      <c r="Q7102" s="762">
        <v>0</v>
      </c>
      <c r="R7102" s="762">
        <v>0</v>
      </c>
    </row>
    <row r="7103" spans="1:18" s="28" customFormat="1" ht="36" x14ac:dyDescent="0.2">
      <c r="A7103" s="748" t="s">
        <v>16441</v>
      </c>
      <c r="B7103" s="748" t="s">
        <v>515</v>
      </c>
      <c r="C7103" s="748" t="s">
        <v>16442</v>
      </c>
      <c r="D7103" s="749" t="s">
        <v>19062</v>
      </c>
      <c r="E7103" s="750">
        <v>15500</v>
      </c>
      <c r="F7103" s="748" t="s">
        <v>19063</v>
      </c>
      <c r="G7103" s="749" t="s">
        <v>19064</v>
      </c>
      <c r="H7103" s="754" t="s">
        <v>17862</v>
      </c>
      <c r="I7103" s="753" t="s">
        <v>520</v>
      </c>
      <c r="J7103" s="752" t="s">
        <v>528</v>
      </c>
      <c r="K7103" s="762">
        <v>0</v>
      </c>
      <c r="L7103" s="762">
        <v>0</v>
      </c>
      <c r="M7103" s="763">
        <v>0</v>
      </c>
      <c r="N7103" s="762">
        <v>1</v>
      </c>
      <c r="O7103" s="762">
        <v>4</v>
      </c>
      <c r="P7103" s="763">
        <v>49745.2</v>
      </c>
      <c r="Q7103" s="762">
        <v>0</v>
      </c>
      <c r="R7103" s="762">
        <v>0</v>
      </c>
    </row>
    <row r="7104" spans="1:18" s="28" customFormat="1" ht="24" x14ac:dyDescent="0.2">
      <c r="A7104" s="748" t="s">
        <v>16441</v>
      </c>
      <c r="B7104" s="748" t="s">
        <v>515</v>
      </c>
      <c r="C7104" s="748" t="s">
        <v>16442</v>
      </c>
      <c r="D7104" s="749" t="s">
        <v>16443</v>
      </c>
      <c r="E7104" s="750">
        <v>2000</v>
      </c>
      <c r="F7104" s="748" t="s">
        <v>19065</v>
      </c>
      <c r="G7104" s="749" t="s">
        <v>19066</v>
      </c>
      <c r="H7104" s="749" t="s">
        <v>5166</v>
      </c>
      <c r="I7104" s="751" t="s">
        <v>16447</v>
      </c>
      <c r="J7104" s="752" t="s">
        <v>16448</v>
      </c>
      <c r="K7104" s="762">
        <v>0</v>
      </c>
      <c r="L7104" s="762">
        <v>0</v>
      </c>
      <c r="M7104" s="763">
        <v>0</v>
      </c>
      <c r="N7104" s="762">
        <v>1</v>
      </c>
      <c r="O7104" s="762">
        <v>1</v>
      </c>
      <c r="P7104" s="763">
        <v>825.58</v>
      </c>
      <c r="Q7104" s="762">
        <v>3</v>
      </c>
      <c r="R7104" s="762">
        <v>0</v>
      </c>
    </row>
    <row r="7105" spans="1:18" s="28" customFormat="1" ht="36" x14ac:dyDescent="0.2">
      <c r="A7105" s="748" t="s">
        <v>16441</v>
      </c>
      <c r="B7105" s="748" t="s">
        <v>515</v>
      </c>
      <c r="C7105" s="748" t="s">
        <v>16442</v>
      </c>
      <c r="D7105" s="749" t="s">
        <v>16443</v>
      </c>
      <c r="E7105" s="750">
        <v>2000</v>
      </c>
      <c r="F7105" s="748" t="s">
        <v>19067</v>
      </c>
      <c r="G7105" s="749" t="s">
        <v>19068</v>
      </c>
      <c r="H7105" s="749" t="s">
        <v>19069</v>
      </c>
      <c r="I7105" s="751" t="s">
        <v>520</v>
      </c>
      <c r="J7105" s="752" t="s">
        <v>16447</v>
      </c>
      <c r="K7105" s="762">
        <v>0</v>
      </c>
      <c r="L7105" s="762">
        <v>0</v>
      </c>
      <c r="M7105" s="763">
        <v>0</v>
      </c>
      <c r="N7105" s="762">
        <v>1</v>
      </c>
      <c r="O7105" s="762">
        <v>2</v>
      </c>
      <c r="P7105" s="763">
        <v>3778.67</v>
      </c>
      <c r="Q7105" s="762">
        <v>3</v>
      </c>
      <c r="R7105" s="762">
        <v>0</v>
      </c>
    </row>
    <row r="7106" spans="1:18" s="28" customFormat="1" ht="24" x14ac:dyDescent="0.2">
      <c r="A7106" s="748" t="s">
        <v>16441</v>
      </c>
      <c r="B7106" s="748" t="s">
        <v>515</v>
      </c>
      <c r="C7106" s="748" t="s">
        <v>16442</v>
      </c>
      <c r="D7106" s="749" t="s">
        <v>19070</v>
      </c>
      <c r="E7106" s="750">
        <v>10000</v>
      </c>
      <c r="F7106" s="748" t="s">
        <v>19071</v>
      </c>
      <c r="G7106" s="749" t="s">
        <v>19072</v>
      </c>
      <c r="H7106" s="749" t="s">
        <v>17373</v>
      </c>
      <c r="I7106" s="753" t="s">
        <v>520</v>
      </c>
      <c r="J7106" s="752" t="s">
        <v>528</v>
      </c>
      <c r="K7106" s="762">
        <v>0</v>
      </c>
      <c r="L7106" s="762">
        <v>0</v>
      </c>
      <c r="M7106" s="763">
        <v>0</v>
      </c>
      <c r="N7106" s="762">
        <v>1</v>
      </c>
      <c r="O7106" s="762">
        <v>1</v>
      </c>
      <c r="P7106" s="763">
        <v>7519.63</v>
      </c>
      <c r="Q7106" s="762">
        <v>3</v>
      </c>
      <c r="R7106" s="762">
        <v>0</v>
      </c>
    </row>
    <row r="7107" spans="1:18" s="28" customFormat="1" ht="48" x14ac:dyDescent="0.2">
      <c r="A7107" s="748" t="s">
        <v>16441</v>
      </c>
      <c r="B7107" s="748" t="s">
        <v>515</v>
      </c>
      <c r="C7107" s="748" t="s">
        <v>16442</v>
      </c>
      <c r="D7107" s="749" t="s">
        <v>16443</v>
      </c>
      <c r="E7107" s="750">
        <v>2000</v>
      </c>
      <c r="F7107" s="748" t="s">
        <v>19073</v>
      </c>
      <c r="G7107" s="749" t="s">
        <v>19074</v>
      </c>
      <c r="H7107" s="754" t="s">
        <v>19075</v>
      </c>
      <c r="I7107" s="753" t="s">
        <v>520</v>
      </c>
      <c r="J7107" s="752" t="s">
        <v>16447</v>
      </c>
      <c r="K7107" s="762">
        <v>0</v>
      </c>
      <c r="L7107" s="762">
        <v>0</v>
      </c>
      <c r="M7107" s="763">
        <v>0</v>
      </c>
      <c r="N7107" s="762">
        <v>1</v>
      </c>
      <c r="O7107" s="762">
        <v>2</v>
      </c>
      <c r="P7107" s="763">
        <v>3778.67</v>
      </c>
      <c r="Q7107" s="762">
        <v>3</v>
      </c>
      <c r="R7107" s="762">
        <v>0</v>
      </c>
    </row>
    <row r="7108" spans="1:18" s="28" customFormat="1" ht="24" x14ac:dyDescent="0.2">
      <c r="A7108" s="748" t="s">
        <v>16441</v>
      </c>
      <c r="B7108" s="748" t="s">
        <v>515</v>
      </c>
      <c r="C7108" s="748" t="s">
        <v>16442</v>
      </c>
      <c r="D7108" s="749" t="s">
        <v>16443</v>
      </c>
      <c r="E7108" s="750">
        <v>2000</v>
      </c>
      <c r="F7108" s="748" t="s">
        <v>19076</v>
      </c>
      <c r="G7108" s="749" t="s">
        <v>19077</v>
      </c>
      <c r="H7108" s="754" t="s">
        <v>16860</v>
      </c>
      <c r="I7108" s="753" t="s">
        <v>520</v>
      </c>
      <c r="J7108" s="752" t="s">
        <v>528</v>
      </c>
      <c r="K7108" s="762">
        <v>0</v>
      </c>
      <c r="L7108" s="762">
        <v>0</v>
      </c>
      <c r="M7108" s="763">
        <v>0</v>
      </c>
      <c r="N7108" s="762">
        <v>1</v>
      </c>
      <c r="O7108" s="762">
        <v>1</v>
      </c>
      <c r="P7108" s="763">
        <v>1598.67</v>
      </c>
      <c r="Q7108" s="762">
        <v>3</v>
      </c>
      <c r="R7108" s="762">
        <v>0</v>
      </c>
    </row>
    <row r="7109" spans="1:18" s="28" customFormat="1" ht="24" x14ac:dyDescent="0.2">
      <c r="A7109" s="748" t="s">
        <v>16441</v>
      </c>
      <c r="B7109" s="748" t="s">
        <v>515</v>
      </c>
      <c r="C7109" s="748" t="s">
        <v>16442</v>
      </c>
      <c r="D7109" s="749" t="s">
        <v>2493</v>
      </c>
      <c r="E7109" s="750">
        <v>7000</v>
      </c>
      <c r="F7109" s="748" t="s">
        <v>19078</v>
      </c>
      <c r="G7109" s="749" t="s">
        <v>19079</v>
      </c>
      <c r="H7109" s="749" t="s">
        <v>16459</v>
      </c>
      <c r="I7109" s="751" t="s">
        <v>520</v>
      </c>
      <c r="J7109" s="752" t="s">
        <v>686</v>
      </c>
      <c r="K7109" s="762">
        <v>0</v>
      </c>
      <c r="L7109" s="762">
        <v>0</v>
      </c>
      <c r="M7109" s="763">
        <v>0</v>
      </c>
      <c r="N7109" s="762">
        <v>1</v>
      </c>
      <c r="O7109" s="762">
        <v>1</v>
      </c>
      <c r="P7109" s="763">
        <v>5319.63</v>
      </c>
      <c r="Q7109" s="762">
        <v>3</v>
      </c>
      <c r="R7109" s="762">
        <v>0</v>
      </c>
    </row>
    <row r="7110" spans="1:18" s="28" customFormat="1" ht="72" x14ac:dyDescent="0.2">
      <c r="A7110" s="748" t="s">
        <v>16441</v>
      </c>
      <c r="B7110" s="748" t="s">
        <v>515</v>
      </c>
      <c r="C7110" s="748" t="s">
        <v>16442</v>
      </c>
      <c r="D7110" s="749" t="s">
        <v>16443</v>
      </c>
      <c r="E7110" s="750">
        <v>2000</v>
      </c>
      <c r="F7110" s="748" t="s">
        <v>19080</v>
      </c>
      <c r="G7110" s="749" t="s">
        <v>19081</v>
      </c>
      <c r="H7110" s="749" t="s">
        <v>5451</v>
      </c>
      <c r="I7110" s="751" t="s">
        <v>16447</v>
      </c>
      <c r="J7110" s="752" t="s">
        <v>16448</v>
      </c>
      <c r="K7110" s="762">
        <v>0</v>
      </c>
      <c r="L7110" s="762">
        <v>0</v>
      </c>
      <c r="M7110" s="763">
        <v>0</v>
      </c>
      <c r="N7110" s="762">
        <v>1</v>
      </c>
      <c r="O7110" s="762">
        <v>1</v>
      </c>
      <c r="P7110" s="763">
        <v>1598.67</v>
      </c>
      <c r="Q7110" s="762">
        <v>3</v>
      </c>
      <c r="R7110" s="762">
        <v>0</v>
      </c>
    </row>
    <row r="7111" spans="1:18" s="28" customFormat="1" ht="24" x14ac:dyDescent="0.2">
      <c r="A7111" s="748" t="s">
        <v>16441</v>
      </c>
      <c r="B7111" s="748" t="s">
        <v>515</v>
      </c>
      <c r="C7111" s="748" t="s">
        <v>16442</v>
      </c>
      <c r="D7111" s="749" t="s">
        <v>16443</v>
      </c>
      <c r="E7111" s="750">
        <v>2000</v>
      </c>
      <c r="F7111" s="748" t="s">
        <v>19082</v>
      </c>
      <c r="G7111" s="749" t="s">
        <v>19083</v>
      </c>
      <c r="H7111" s="749" t="s">
        <v>16860</v>
      </c>
      <c r="I7111" s="753" t="s">
        <v>520</v>
      </c>
      <c r="J7111" s="752" t="s">
        <v>528</v>
      </c>
      <c r="K7111" s="762">
        <v>0</v>
      </c>
      <c r="L7111" s="762">
        <v>0</v>
      </c>
      <c r="M7111" s="763">
        <v>0</v>
      </c>
      <c r="N7111" s="762">
        <v>1</v>
      </c>
      <c r="O7111" s="762">
        <v>2</v>
      </c>
      <c r="P7111" s="763">
        <v>3778.67</v>
      </c>
      <c r="Q7111" s="762">
        <v>3</v>
      </c>
      <c r="R7111" s="762">
        <v>0</v>
      </c>
    </row>
    <row r="7112" spans="1:18" s="28" customFormat="1" ht="36" x14ac:dyDescent="0.2">
      <c r="A7112" s="748" t="s">
        <v>16441</v>
      </c>
      <c r="B7112" s="748" t="s">
        <v>515</v>
      </c>
      <c r="C7112" s="748" t="s">
        <v>16442</v>
      </c>
      <c r="D7112" s="749" t="s">
        <v>16611</v>
      </c>
      <c r="E7112" s="750">
        <v>1800</v>
      </c>
      <c r="F7112" s="748" t="s">
        <v>19084</v>
      </c>
      <c r="G7112" s="749" t="s">
        <v>19085</v>
      </c>
      <c r="H7112" s="754" t="s">
        <v>16462</v>
      </c>
      <c r="I7112" s="753" t="s">
        <v>16447</v>
      </c>
      <c r="J7112" s="752" t="s">
        <v>16447</v>
      </c>
      <c r="K7112" s="762">
        <v>0</v>
      </c>
      <c r="L7112" s="762">
        <v>0</v>
      </c>
      <c r="M7112" s="763">
        <v>0</v>
      </c>
      <c r="N7112" s="762">
        <v>1</v>
      </c>
      <c r="O7112" s="762">
        <v>1</v>
      </c>
      <c r="P7112" s="763">
        <v>1438.8</v>
      </c>
      <c r="Q7112" s="762">
        <v>3</v>
      </c>
      <c r="R7112" s="762">
        <v>0</v>
      </c>
    </row>
    <row r="7113" spans="1:18" s="28" customFormat="1" ht="24" x14ac:dyDescent="0.2">
      <c r="A7113" s="748" t="s">
        <v>16441</v>
      </c>
      <c r="B7113" s="748" t="s">
        <v>515</v>
      </c>
      <c r="C7113" s="748" t="s">
        <v>16442</v>
      </c>
      <c r="D7113" s="749" t="s">
        <v>16443</v>
      </c>
      <c r="E7113" s="750">
        <v>2000</v>
      </c>
      <c r="F7113" s="748" t="s">
        <v>19086</v>
      </c>
      <c r="G7113" s="749" t="s">
        <v>19087</v>
      </c>
      <c r="H7113" s="749" t="s">
        <v>1042</v>
      </c>
      <c r="I7113" s="751" t="s">
        <v>520</v>
      </c>
      <c r="J7113" s="752" t="s">
        <v>16447</v>
      </c>
      <c r="K7113" s="762">
        <v>0</v>
      </c>
      <c r="L7113" s="762">
        <v>0</v>
      </c>
      <c r="M7113" s="763">
        <v>0</v>
      </c>
      <c r="N7113" s="762">
        <v>1</v>
      </c>
      <c r="O7113" s="762">
        <v>2</v>
      </c>
      <c r="P7113" s="763">
        <v>3778.67</v>
      </c>
      <c r="Q7113" s="762">
        <v>3</v>
      </c>
      <c r="R7113" s="762">
        <v>0</v>
      </c>
    </row>
    <row r="7114" spans="1:18" s="28" customFormat="1" ht="36" x14ac:dyDescent="0.2">
      <c r="A7114" s="748" t="s">
        <v>16441</v>
      </c>
      <c r="B7114" s="748" t="s">
        <v>515</v>
      </c>
      <c r="C7114" s="748" t="s">
        <v>16442</v>
      </c>
      <c r="D7114" s="749" t="s">
        <v>16443</v>
      </c>
      <c r="E7114" s="750">
        <v>2000</v>
      </c>
      <c r="F7114" s="748" t="s">
        <v>19088</v>
      </c>
      <c r="G7114" s="749" t="s">
        <v>19089</v>
      </c>
      <c r="H7114" s="749" t="s">
        <v>2604</v>
      </c>
      <c r="I7114" s="751" t="s">
        <v>16447</v>
      </c>
      <c r="J7114" s="752" t="s">
        <v>16448</v>
      </c>
      <c r="K7114" s="762">
        <v>0</v>
      </c>
      <c r="L7114" s="762">
        <v>0</v>
      </c>
      <c r="M7114" s="763">
        <v>0</v>
      </c>
      <c r="N7114" s="762">
        <v>1</v>
      </c>
      <c r="O7114" s="762">
        <v>2</v>
      </c>
      <c r="P7114" s="763">
        <v>3778.67</v>
      </c>
      <c r="Q7114" s="762">
        <v>3</v>
      </c>
      <c r="R7114" s="762">
        <v>0</v>
      </c>
    </row>
    <row r="7115" spans="1:18" s="28" customFormat="1" ht="48" x14ac:dyDescent="0.2">
      <c r="A7115" s="748" t="s">
        <v>16441</v>
      </c>
      <c r="B7115" s="748" t="s">
        <v>515</v>
      </c>
      <c r="C7115" s="748" t="s">
        <v>16442</v>
      </c>
      <c r="D7115" s="749" t="s">
        <v>16443</v>
      </c>
      <c r="E7115" s="750">
        <v>2000</v>
      </c>
      <c r="F7115" s="748" t="s">
        <v>19090</v>
      </c>
      <c r="G7115" s="749" t="s">
        <v>19091</v>
      </c>
      <c r="H7115" s="749" t="s">
        <v>624</v>
      </c>
      <c r="I7115" s="753" t="s">
        <v>16447</v>
      </c>
      <c r="J7115" s="752" t="s">
        <v>16448</v>
      </c>
      <c r="K7115" s="762">
        <v>0</v>
      </c>
      <c r="L7115" s="762">
        <v>0</v>
      </c>
      <c r="M7115" s="763">
        <v>0</v>
      </c>
      <c r="N7115" s="762">
        <v>1</v>
      </c>
      <c r="O7115" s="762">
        <v>2</v>
      </c>
      <c r="P7115" s="763">
        <v>3778.67</v>
      </c>
      <c r="Q7115" s="762">
        <v>3</v>
      </c>
      <c r="R7115" s="762">
        <v>0</v>
      </c>
    </row>
    <row r="7116" spans="1:18" s="28" customFormat="1" ht="36" x14ac:dyDescent="0.2">
      <c r="A7116" s="748" t="s">
        <v>16441</v>
      </c>
      <c r="B7116" s="748" t="s">
        <v>515</v>
      </c>
      <c r="C7116" s="748" t="s">
        <v>16442</v>
      </c>
      <c r="D7116" s="749" t="s">
        <v>19048</v>
      </c>
      <c r="E7116" s="750">
        <v>15500</v>
      </c>
      <c r="F7116" s="748" t="s">
        <v>19092</v>
      </c>
      <c r="G7116" s="749" t="s">
        <v>19093</v>
      </c>
      <c r="H7116" s="754" t="s">
        <v>16459</v>
      </c>
      <c r="I7116" s="753" t="s">
        <v>520</v>
      </c>
      <c r="J7116" s="752" t="s">
        <v>686</v>
      </c>
      <c r="K7116" s="762">
        <v>0</v>
      </c>
      <c r="L7116" s="762">
        <v>0</v>
      </c>
      <c r="M7116" s="763">
        <v>0</v>
      </c>
      <c r="N7116" s="762">
        <v>1</v>
      </c>
      <c r="O7116" s="762">
        <v>3</v>
      </c>
      <c r="P7116" s="763">
        <v>43541.7</v>
      </c>
      <c r="Q7116" s="762">
        <v>0</v>
      </c>
      <c r="R7116" s="762">
        <v>12</v>
      </c>
    </row>
    <row r="7117" spans="1:18" s="28" customFormat="1" ht="24" x14ac:dyDescent="0.2">
      <c r="A7117" s="748" t="s">
        <v>16441</v>
      </c>
      <c r="B7117" s="748" t="s">
        <v>515</v>
      </c>
      <c r="C7117" s="748" t="s">
        <v>16442</v>
      </c>
      <c r="D7117" s="749" t="s">
        <v>18094</v>
      </c>
      <c r="E7117" s="750">
        <v>15500</v>
      </c>
      <c r="F7117" s="748" t="s">
        <v>19094</v>
      </c>
      <c r="G7117" s="749" t="s">
        <v>19095</v>
      </c>
      <c r="H7117" s="754" t="s">
        <v>565</v>
      </c>
      <c r="I7117" s="753" t="s">
        <v>520</v>
      </c>
      <c r="J7117" s="752" t="s">
        <v>528</v>
      </c>
      <c r="K7117" s="762">
        <v>0</v>
      </c>
      <c r="L7117" s="762">
        <v>0</v>
      </c>
      <c r="M7117" s="763">
        <v>0</v>
      </c>
      <c r="N7117" s="762">
        <v>1</v>
      </c>
      <c r="O7117" s="762">
        <v>1</v>
      </c>
      <c r="P7117" s="763">
        <v>16561.03</v>
      </c>
      <c r="Q7117" s="762">
        <v>0</v>
      </c>
      <c r="R7117" s="762">
        <v>0</v>
      </c>
    </row>
    <row r="7118" spans="1:18" s="28" customFormat="1" ht="36" x14ac:dyDescent="0.2">
      <c r="A7118" s="748" t="s">
        <v>16441</v>
      </c>
      <c r="B7118" s="748" t="s">
        <v>515</v>
      </c>
      <c r="C7118" s="748" t="s">
        <v>16442</v>
      </c>
      <c r="D7118" s="749" t="s">
        <v>19048</v>
      </c>
      <c r="E7118" s="750">
        <v>15500</v>
      </c>
      <c r="F7118" s="748" t="s">
        <v>19094</v>
      </c>
      <c r="G7118" s="749" t="s">
        <v>19095</v>
      </c>
      <c r="H7118" s="749" t="s">
        <v>565</v>
      </c>
      <c r="I7118" s="751" t="s">
        <v>520</v>
      </c>
      <c r="J7118" s="752" t="s">
        <v>528</v>
      </c>
      <c r="K7118" s="762">
        <v>0</v>
      </c>
      <c r="L7118" s="762">
        <v>0</v>
      </c>
      <c r="M7118" s="763">
        <v>0</v>
      </c>
      <c r="N7118" s="762">
        <v>1</v>
      </c>
      <c r="O7118" s="762">
        <v>1</v>
      </c>
      <c r="P7118" s="763">
        <v>15186.3</v>
      </c>
      <c r="Q7118" s="762">
        <v>0</v>
      </c>
      <c r="R7118" s="762">
        <v>0</v>
      </c>
    </row>
    <row r="7119" spans="1:18" s="28" customFormat="1" ht="24" x14ac:dyDescent="0.2">
      <c r="A7119" s="748" t="s">
        <v>16441</v>
      </c>
      <c r="B7119" s="748" t="s">
        <v>515</v>
      </c>
      <c r="C7119" s="748" t="s">
        <v>16442</v>
      </c>
      <c r="D7119" s="749" t="s">
        <v>18175</v>
      </c>
      <c r="E7119" s="750">
        <v>15500</v>
      </c>
      <c r="F7119" s="748" t="s">
        <v>19094</v>
      </c>
      <c r="G7119" s="749" t="s">
        <v>19095</v>
      </c>
      <c r="H7119" s="749" t="s">
        <v>565</v>
      </c>
      <c r="I7119" s="751" t="s">
        <v>520</v>
      </c>
      <c r="J7119" s="752" t="s">
        <v>528</v>
      </c>
      <c r="K7119" s="762">
        <v>0</v>
      </c>
      <c r="L7119" s="762">
        <v>0</v>
      </c>
      <c r="M7119" s="763">
        <v>0</v>
      </c>
      <c r="N7119" s="762">
        <v>1</v>
      </c>
      <c r="O7119" s="762">
        <v>3</v>
      </c>
      <c r="P7119" s="763">
        <v>42558.9</v>
      </c>
      <c r="Q7119" s="762">
        <v>0</v>
      </c>
      <c r="R7119" s="762">
        <v>0</v>
      </c>
    </row>
    <row r="7120" spans="1:18" s="28" customFormat="1" ht="48" x14ac:dyDescent="0.2">
      <c r="A7120" s="748" t="s">
        <v>16441</v>
      </c>
      <c r="B7120" s="748" t="s">
        <v>515</v>
      </c>
      <c r="C7120" s="748" t="s">
        <v>16442</v>
      </c>
      <c r="D7120" s="749" t="s">
        <v>19096</v>
      </c>
      <c r="E7120" s="750">
        <v>12000</v>
      </c>
      <c r="F7120" s="748" t="s">
        <v>19097</v>
      </c>
      <c r="G7120" s="749" t="s">
        <v>19098</v>
      </c>
      <c r="H7120" s="749" t="s">
        <v>19099</v>
      </c>
      <c r="I7120" s="753" t="s">
        <v>520</v>
      </c>
      <c r="J7120" s="752" t="s">
        <v>16447</v>
      </c>
      <c r="K7120" s="762">
        <v>0</v>
      </c>
      <c r="L7120" s="762">
        <v>0</v>
      </c>
      <c r="M7120" s="763">
        <v>0</v>
      </c>
      <c r="N7120" s="762">
        <v>1</v>
      </c>
      <c r="O7120" s="762">
        <v>2</v>
      </c>
      <c r="P7120" s="763">
        <v>15572.599999999999</v>
      </c>
      <c r="Q7120" s="762">
        <v>3</v>
      </c>
      <c r="R7120" s="762">
        <v>0</v>
      </c>
    </row>
    <row r="7121" spans="1:18" s="28" customFormat="1" ht="24" x14ac:dyDescent="0.2">
      <c r="A7121" s="748" t="s">
        <v>16441</v>
      </c>
      <c r="B7121" s="748" t="s">
        <v>515</v>
      </c>
      <c r="C7121" s="748" t="s">
        <v>16442</v>
      </c>
      <c r="D7121" s="749" t="s">
        <v>16456</v>
      </c>
      <c r="E7121" s="750">
        <v>15500</v>
      </c>
      <c r="F7121" s="748" t="s">
        <v>19100</v>
      </c>
      <c r="G7121" s="749" t="s">
        <v>19101</v>
      </c>
      <c r="H7121" s="754" t="s">
        <v>16459</v>
      </c>
      <c r="I7121" s="753" t="s">
        <v>520</v>
      </c>
      <c r="J7121" s="752" t="s">
        <v>686</v>
      </c>
      <c r="K7121" s="762">
        <v>0</v>
      </c>
      <c r="L7121" s="762">
        <v>0</v>
      </c>
      <c r="M7121" s="763">
        <v>0</v>
      </c>
      <c r="N7121" s="762">
        <v>1</v>
      </c>
      <c r="O7121" s="762">
        <v>4</v>
      </c>
      <c r="P7121" s="763">
        <v>47411.899999999994</v>
      </c>
      <c r="Q7121" s="762">
        <v>0</v>
      </c>
      <c r="R7121" s="762">
        <v>0</v>
      </c>
    </row>
    <row r="7122" spans="1:18" s="28" customFormat="1" ht="60" x14ac:dyDescent="0.2">
      <c r="A7122" s="748" t="s">
        <v>16441</v>
      </c>
      <c r="B7122" s="748" t="s">
        <v>515</v>
      </c>
      <c r="C7122" s="748" t="s">
        <v>16442</v>
      </c>
      <c r="D7122" s="749" t="s">
        <v>16443</v>
      </c>
      <c r="E7122" s="750">
        <v>2000</v>
      </c>
      <c r="F7122" s="748" t="s">
        <v>19102</v>
      </c>
      <c r="G7122" s="749" t="s">
        <v>19103</v>
      </c>
      <c r="H7122" s="749" t="s">
        <v>19104</v>
      </c>
      <c r="I7122" s="751" t="s">
        <v>16447</v>
      </c>
      <c r="J7122" s="752" t="s">
        <v>16447</v>
      </c>
      <c r="K7122" s="762">
        <v>0</v>
      </c>
      <c r="L7122" s="762">
        <v>0</v>
      </c>
      <c r="M7122" s="763">
        <v>0</v>
      </c>
      <c r="N7122" s="762">
        <v>1</v>
      </c>
      <c r="O7122" s="762">
        <v>2</v>
      </c>
      <c r="P7122" s="763">
        <v>3778.67</v>
      </c>
      <c r="Q7122" s="762">
        <v>3</v>
      </c>
      <c r="R7122" s="762">
        <v>0</v>
      </c>
    </row>
    <row r="7123" spans="1:18" s="28" customFormat="1" ht="48" x14ac:dyDescent="0.2">
      <c r="A7123" s="748" t="s">
        <v>16441</v>
      </c>
      <c r="B7123" s="748" t="s">
        <v>515</v>
      </c>
      <c r="C7123" s="748" t="s">
        <v>16442</v>
      </c>
      <c r="D7123" s="749" t="s">
        <v>16443</v>
      </c>
      <c r="E7123" s="750">
        <v>2000</v>
      </c>
      <c r="F7123" s="748" t="s">
        <v>19105</v>
      </c>
      <c r="G7123" s="749" t="s">
        <v>19106</v>
      </c>
      <c r="H7123" s="749" t="s">
        <v>2044</v>
      </c>
      <c r="I7123" s="751" t="s">
        <v>520</v>
      </c>
      <c r="J7123" s="752" t="s">
        <v>16447</v>
      </c>
      <c r="K7123" s="762">
        <v>0</v>
      </c>
      <c r="L7123" s="762">
        <v>0</v>
      </c>
      <c r="M7123" s="763">
        <v>0</v>
      </c>
      <c r="N7123" s="762">
        <v>1</v>
      </c>
      <c r="O7123" s="762">
        <v>2</v>
      </c>
      <c r="P7123" s="763">
        <v>3778.67</v>
      </c>
      <c r="Q7123" s="762">
        <v>3</v>
      </c>
      <c r="R7123" s="762">
        <v>0</v>
      </c>
    </row>
    <row r="7124" spans="1:18" s="28" customFormat="1" ht="36" x14ac:dyDescent="0.2">
      <c r="A7124" s="748" t="s">
        <v>16441</v>
      </c>
      <c r="B7124" s="748" t="s">
        <v>515</v>
      </c>
      <c r="C7124" s="748" t="s">
        <v>16442</v>
      </c>
      <c r="D7124" s="749" t="s">
        <v>18261</v>
      </c>
      <c r="E7124" s="750">
        <v>14000</v>
      </c>
      <c r="F7124" s="748" t="s">
        <v>5203</v>
      </c>
      <c r="G7124" s="749" t="s">
        <v>5204</v>
      </c>
      <c r="H7124" s="749" t="s">
        <v>565</v>
      </c>
      <c r="I7124" s="753" t="s">
        <v>520</v>
      </c>
      <c r="J7124" s="752" t="s">
        <v>528</v>
      </c>
      <c r="K7124" s="762">
        <v>0</v>
      </c>
      <c r="L7124" s="762">
        <v>0</v>
      </c>
      <c r="M7124" s="763">
        <v>0</v>
      </c>
      <c r="N7124" s="762">
        <v>1</v>
      </c>
      <c r="O7124" s="762">
        <v>2</v>
      </c>
      <c r="P7124" s="763">
        <v>25105.93</v>
      </c>
      <c r="Q7124" s="762">
        <v>0</v>
      </c>
      <c r="R7124" s="762">
        <v>0</v>
      </c>
    </row>
    <row r="7125" spans="1:18" s="28" customFormat="1" ht="24" x14ac:dyDescent="0.2">
      <c r="A7125" s="748" t="s">
        <v>16441</v>
      </c>
      <c r="B7125" s="748" t="s">
        <v>515</v>
      </c>
      <c r="C7125" s="748" t="s">
        <v>16442</v>
      </c>
      <c r="D7125" s="749" t="s">
        <v>16443</v>
      </c>
      <c r="E7125" s="750">
        <v>2000</v>
      </c>
      <c r="F7125" s="748" t="s">
        <v>19107</v>
      </c>
      <c r="G7125" s="749" t="s">
        <v>19108</v>
      </c>
      <c r="H7125" s="754" t="s">
        <v>534</v>
      </c>
      <c r="I7125" s="753" t="s">
        <v>520</v>
      </c>
      <c r="J7125" s="752" t="s">
        <v>16447</v>
      </c>
      <c r="K7125" s="762">
        <v>0</v>
      </c>
      <c r="L7125" s="762">
        <v>0</v>
      </c>
      <c r="M7125" s="763">
        <v>0</v>
      </c>
      <c r="N7125" s="762">
        <v>1</v>
      </c>
      <c r="O7125" s="762">
        <v>2</v>
      </c>
      <c r="P7125" s="763">
        <v>3778.67</v>
      </c>
      <c r="Q7125" s="762">
        <v>3</v>
      </c>
      <c r="R7125" s="762">
        <v>0</v>
      </c>
    </row>
    <row r="7126" spans="1:18" s="28" customFormat="1" ht="72" x14ac:dyDescent="0.2">
      <c r="A7126" s="748" t="s">
        <v>16441</v>
      </c>
      <c r="B7126" s="748" t="s">
        <v>515</v>
      </c>
      <c r="C7126" s="748" t="s">
        <v>16442</v>
      </c>
      <c r="D7126" s="749" t="s">
        <v>16487</v>
      </c>
      <c r="E7126" s="750">
        <v>1800</v>
      </c>
      <c r="F7126" s="748" t="s">
        <v>19109</v>
      </c>
      <c r="G7126" s="749" t="s">
        <v>19110</v>
      </c>
      <c r="H7126" s="754" t="s">
        <v>1104</v>
      </c>
      <c r="I7126" s="753" t="s">
        <v>520</v>
      </c>
      <c r="J7126" s="752" t="s">
        <v>16447</v>
      </c>
      <c r="K7126" s="762">
        <v>0</v>
      </c>
      <c r="L7126" s="762">
        <v>0</v>
      </c>
      <c r="M7126" s="763">
        <v>0</v>
      </c>
      <c r="N7126" s="762">
        <v>1</v>
      </c>
      <c r="O7126" s="762">
        <v>2</v>
      </c>
      <c r="P7126" s="763">
        <v>2534.25</v>
      </c>
      <c r="Q7126" s="762">
        <v>3</v>
      </c>
      <c r="R7126" s="762">
        <v>0</v>
      </c>
    </row>
    <row r="7127" spans="1:18" s="28" customFormat="1" ht="36" x14ac:dyDescent="0.2">
      <c r="A7127" s="748" t="s">
        <v>16441</v>
      </c>
      <c r="B7127" s="748" t="s">
        <v>515</v>
      </c>
      <c r="C7127" s="748" t="s">
        <v>16442</v>
      </c>
      <c r="D7127" s="749" t="s">
        <v>16443</v>
      </c>
      <c r="E7127" s="750">
        <v>2000</v>
      </c>
      <c r="F7127" s="748" t="s">
        <v>19111</v>
      </c>
      <c r="G7127" s="749" t="s">
        <v>19112</v>
      </c>
      <c r="H7127" s="749" t="s">
        <v>3725</v>
      </c>
      <c r="I7127" s="751" t="s">
        <v>520</v>
      </c>
      <c r="J7127" s="752" t="s">
        <v>16447</v>
      </c>
      <c r="K7127" s="762">
        <v>0</v>
      </c>
      <c r="L7127" s="762">
        <v>0</v>
      </c>
      <c r="M7127" s="763">
        <v>0</v>
      </c>
      <c r="N7127" s="762">
        <v>1</v>
      </c>
      <c r="O7127" s="762">
        <v>2</v>
      </c>
      <c r="P7127" s="763">
        <v>3778.67</v>
      </c>
      <c r="Q7127" s="762">
        <v>3</v>
      </c>
      <c r="R7127" s="762">
        <v>0</v>
      </c>
    </row>
    <row r="7128" spans="1:18" s="28" customFormat="1" ht="24" x14ac:dyDescent="0.2">
      <c r="A7128" s="748" t="s">
        <v>16441</v>
      </c>
      <c r="B7128" s="748" t="s">
        <v>515</v>
      </c>
      <c r="C7128" s="748" t="s">
        <v>16442</v>
      </c>
      <c r="D7128" s="749" t="s">
        <v>16487</v>
      </c>
      <c r="E7128" s="750">
        <v>1800</v>
      </c>
      <c r="F7128" s="748" t="s">
        <v>19113</v>
      </c>
      <c r="G7128" s="749" t="s">
        <v>19114</v>
      </c>
      <c r="H7128" s="749" t="s">
        <v>16516</v>
      </c>
      <c r="I7128" s="751" t="s">
        <v>520</v>
      </c>
      <c r="J7128" s="752" t="s">
        <v>528</v>
      </c>
      <c r="K7128" s="762">
        <v>0</v>
      </c>
      <c r="L7128" s="762">
        <v>0</v>
      </c>
      <c r="M7128" s="763">
        <v>0</v>
      </c>
      <c r="N7128" s="762">
        <v>1</v>
      </c>
      <c r="O7128" s="762">
        <v>2</v>
      </c>
      <c r="P7128" s="763">
        <v>2534.25</v>
      </c>
      <c r="Q7128" s="762">
        <v>3</v>
      </c>
      <c r="R7128" s="762">
        <v>0</v>
      </c>
    </row>
    <row r="7129" spans="1:18" s="28" customFormat="1" ht="60" x14ac:dyDescent="0.2">
      <c r="A7129" s="748" t="s">
        <v>16441</v>
      </c>
      <c r="B7129" s="748" t="s">
        <v>515</v>
      </c>
      <c r="C7129" s="748" t="s">
        <v>16442</v>
      </c>
      <c r="D7129" s="749" t="s">
        <v>16443</v>
      </c>
      <c r="E7129" s="750">
        <v>2000</v>
      </c>
      <c r="F7129" s="748" t="s">
        <v>19115</v>
      </c>
      <c r="G7129" s="749" t="s">
        <v>19116</v>
      </c>
      <c r="H7129" s="749" t="s">
        <v>19117</v>
      </c>
      <c r="I7129" s="753" t="s">
        <v>16905</v>
      </c>
      <c r="J7129" s="752" t="s">
        <v>528</v>
      </c>
      <c r="K7129" s="762">
        <v>0</v>
      </c>
      <c r="L7129" s="762">
        <v>0</v>
      </c>
      <c r="M7129" s="763">
        <v>0</v>
      </c>
      <c r="N7129" s="762">
        <v>1</v>
      </c>
      <c r="O7129" s="762">
        <v>2</v>
      </c>
      <c r="P7129" s="763">
        <v>3778.67</v>
      </c>
      <c r="Q7129" s="762">
        <v>3</v>
      </c>
      <c r="R7129" s="762">
        <v>0</v>
      </c>
    </row>
    <row r="7130" spans="1:18" s="28" customFormat="1" ht="24" x14ac:dyDescent="0.2">
      <c r="A7130" s="748" t="s">
        <v>16441</v>
      </c>
      <c r="B7130" s="748" t="s">
        <v>515</v>
      </c>
      <c r="C7130" s="748" t="s">
        <v>16442</v>
      </c>
      <c r="D7130" s="749" t="s">
        <v>19118</v>
      </c>
      <c r="E7130" s="750">
        <v>15500</v>
      </c>
      <c r="F7130" s="748" t="s">
        <v>19119</v>
      </c>
      <c r="G7130" s="749" t="s">
        <v>19120</v>
      </c>
      <c r="H7130" s="754" t="s">
        <v>16516</v>
      </c>
      <c r="I7130" s="753" t="s">
        <v>520</v>
      </c>
      <c r="J7130" s="752" t="s">
        <v>528</v>
      </c>
      <c r="K7130" s="762">
        <v>0</v>
      </c>
      <c r="L7130" s="762">
        <v>0</v>
      </c>
      <c r="M7130" s="763">
        <v>0</v>
      </c>
      <c r="N7130" s="762">
        <v>1</v>
      </c>
      <c r="O7130" s="762">
        <v>1</v>
      </c>
      <c r="P7130" s="763">
        <v>14686.3</v>
      </c>
      <c r="Q7130" s="762">
        <v>0</v>
      </c>
      <c r="R7130" s="762">
        <v>12</v>
      </c>
    </row>
    <row r="7131" spans="1:18" s="28" customFormat="1" ht="36" x14ac:dyDescent="0.2">
      <c r="A7131" s="748" t="s">
        <v>16441</v>
      </c>
      <c r="B7131" s="748" t="s">
        <v>515</v>
      </c>
      <c r="C7131" s="748" t="s">
        <v>16442</v>
      </c>
      <c r="D7131" s="749" t="s">
        <v>18056</v>
      </c>
      <c r="E7131" s="750">
        <v>15500</v>
      </c>
      <c r="F7131" s="748" t="s">
        <v>19119</v>
      </c>
      <c r="G7131" s="749" t="s">
        <v>19120</v>
      </c>
      <c r="H7131" s="749" t="s">
        <v>16516</v>
      </c>
      <c r="I7131" s="751" t="s">
        <v>520</v>
      </c>
      <c r="J7131" s="752" t="s">
        <v>528</v>
      </c>
      <c r="K7131" s="762">
        <v>0</v>
      </c>
      <c r="L7131" s="762">
        <v>0</v>
      </c>
      <c r="M7131" s="763">
        <v>0</v>
      </c>
      <c r="N7131" s="762">
        <v>1</v>
      </c>
      <c r="O7131" s="762">
        <v>5</v>
      </c>
      <c r="P7131" s="763">
        <v>74014.3</v>
      </c>
      <c r="Q7131" s="762">
        <v>0</v>
      </c>
      <c r="R7131" s="762">
        <v>0</v>
      </c>
    </row>
    <row r="7132" spans="1:18" s="28" customFormat="1" ht="24" x14ac:dyDescent="0.2">
      <c r="A7132" s="748" t="s">
        <v>16441</v>
      </c>
      <c r="B7132" s="748" t="s">
        <v>515</v>
      </c>
      <c r="C7132" s="748" t="s">
        <v>16442</v>
      </c>
      <c r="D7132" s="749" t="s">
        <v>18175</v>
      </c>
      <c r="E7132" s="750">
        <v>15500</v>
      </c>
      <c r="F7132" s="748" t="s">
        <v>5999</v>
      </c>
      <c r="G7132" s="749" t="s">
        <v>6000</v>
      </c>
      <c r="H7132" s="749" t="s">
        <v>565</v>
      </c>
      <c r="I7132" s="751" t="s">
        <v>520</v>
      </c>
      <c r="J7132" s="752" t="s">
        <v>528</v>
      </c>
      <c r="K7132" s="762">
        <v>0</v>
      </c>
      <c r="L7132" s="762">
        <v>0</v>
      </c>
      <c r="M7132" s="763">
        <v>0</v>
      </c>
      <c r="N7132" s="762">
        <v>1</v>
      </c>
      <c r="O7132" s="762">
        <v>2</v>
      </c>
      <c r="P7132" s="763">
        <v>25155.4</v>
      </c>
      <c r="Q7132" s="762">
        <v>0</v>
      </c>
      <c r="R7132" s="762">
        <v>0</v>
      </c>
    </row>
    <row r="7133" spans="1:18" s="28" customFormat="1" ht="36" x14ac:dyDescent="0.2">
      <c r="A7133" s="748" t="s">
        <v>16441</v>
      </c>
      <c r="B7133" s="748" t="s">
        <v>515</v>
      </c>
      <c r="C7133" s="748" t="s">
        <v>16442</v>
      </c>
      <c r="D7133" s="749" t="s">
        <v>18615</v>
      </c>
      <c r="E7133" s="750">
        <v>15500</v>
      </c>
      <c r="F7133" s="748" t="s">
        <v>6206</v>
      </c>
      <c r="G7133" s="749" t="s">
        <v>6207</v>
      </c>
      <c r="H7133" s="749" t="s">
        <v>16614</v>
      </c>
      <c r="I7133" s="753" t="s">
        <v>520</v>
      </c>
      <c r="J7133" s="752" t="s">
        <v>528</v>
      </c>
      <c r="K7133" s="762">
        <v>0</v>
      </c>
      <c r="L7133" s="762">
        <v>0</v>
      </c>
      <c r="M7133" s="763">
        <v>0</v>
      </c>
      <c r="N7133" s="762">
        <v>1</v>
      </c>
      <c r="O7133" s="762">
        <v>6</v>
      </c>
      <c r="P7133" s="763">
        <v>86967.27</v>
      </c>
      <c r="Q7133" s="762">
        <v>0</v>
      </c>
      <c r="R7133" s="762">
        <v>0</v>
      </c>
    </row>
    <row r="7134" spans="1:18" s="28" customFormat="1" ht="24" x14ac:dyDescent="0.2">
      <c r="A7134" s="748" t="s">
        <v>16441</v>
      </c>
      <c r="B7134" s="748" t="s">
        <v>515</v>
      </c>
      <c r="C7134" s="748" t="s">
        <v>16442</v>
      </c>
      <c r="D7134" s="749" t="s">
        <v>16443</v>
      </c>
      <c r="E7134" s="750">
        <v>2000</v>
      </c>
      <c r="F7134" s="748" t="s">
        <v>19121</v>
      </c>
      <c r="G7134" s="749" t="s">
        <v>19122</v>
      </c>
      <c r="H7134" s="754" t="s">
        <v>16860</v>
      </c>
      <c r="I7134" s="753" t="s">
        <v>520</v>
      </c>
      <c r="J7134" s="752" t="s">
        <v>528</v>
      </c>
      <c r="K7134" s="762">
        <v>0</v>
      </c>
      <c r="L7134" s="762">
        <v>0</v>
      </c>
      <c r="M7134" s="763">
        <v>0</v>
      </c>
      <c r="N7134" s="762">
        <v>1</v>
      </c>
      <c r="O7134" s="762">
        <v>1</v>
      </c>
      <c r="P7134" s="763">
        <v>1598.67</v>
      </c>
      <c r="Q7134" s="762">
        <v>3</v>
      </c>
      <c r="R7134" s="762">
        <v>0</v>
      </c>
    </row>
    <row r="7135" spans="1:18" s="28" customFormat="1" ht="24" x14ac:dyDescent="0.2">
      <c r="A7135" s="748" t="s">
        <v>16441</v>
      </c>
      <c r="B7135" s="748" t="s">
        <v>515</v>
      </c>
      <c r="C7135" s="748" t="s">
        <v>16442</v>
      </c>
      <c r="D7135" s="749" t="s">
        <v>16443</v>
      </c>
      <c r="E7135" s="750">
        <v>2000</v>
      </c>
      <c r="F7135" s="748" t="s">
        <v>19123</v>
      </c>
      <c r="G7135" s="749" t="s">
        <v>19124</v>
      </c>
      <c r="H7135" s="754" t="s">
        <v>534</v>
      </c>
      <c r="I7135" s="753" t="s">
        <v>520</v>
      </c>
      <c r="J7135" s="752" t="s">
        <v>16447</v>
      </c>
      <c r="K7135" s="762">
        <v>0</v>
      </c>
      <c r="L7135" s="762">
        <v>0</v>
      </c>
      <c r="M7135" s="763">
        <v>0</v>
      </c>
      <c r="N7135" s="762">
        <v>1</v>
      </c>
      <c r="O7135" s="762">
        <v>2</v>
      </c>
      <c r="P7135" s="763">
        <v>3778.67</v>
      </c>
      <c r="Q7135" s="762">
        <v>3</v>
      </c>
      <c r="R7135" s="762">
        <v>0</v>
      </c>
    </row>
    <row r="7136" spans="1:18" s="28" customFormat="1" ht="48" x14ac:dyDescent="0.2">
      <c r="A7136" s="748" t="s">
        <v>16441</v>
      </c>
      <c r="B7136" s="748" t="s">
        <v>515</v>
      </c>
      <c r="C7136" s="748" t="s">
        <v>16442</v>
      </c>
      <c r="D7136" s="749" t="s">
        <v>16443</v>
      </c>
      <c r="E7136" s="750">
        <v>2000</v>
      </c>
      <c r="F7136" s="748" t="s">
        <v>19125</v>
      </c>
      <c r="G7136" s="749" t="s">
        <v>19126</v>
      </c>
      <c r="H7136" s="749" t="s">
        <v>1491</v>
      </c>
      <c r="I7136" s="751" t="s">
        <v>520</v>
      </c>
      <c r="J7136" s="752" t="s">
        <v>16447</v>
      </c>
      <c r="K7136" s="762">
        <v>0</v>
      </c>
      <c r="L7136" s="762">
        <v>0</v>
      </c>
      <c r="M7136" s="763">
        <v>0</v>
      </c>
      <c r="N7136" s="762">
        <v>1</v>
      </c>
      <c r="O7136" s="762">
        <v>2</v>
      </c>
      <c r="P7136" s="763">
        <v>3778.67</v>
      </c>
      <c r="Q7136" s="762">
        <v>3</v>
      </c>
      <c r="R7136" s="762">
        <v>0</v>
      </c>
    </row>
    <row r="7137" spans="1:18" s="28" customFormat="1" ht="48" x14ac:dyDescent="0.2">
      <c r="A7137" s="748" t="s">
        <v>16441</v>
      </c>
      <c r="B7137" s="748" t="s">
        <v>515</v>
      </c>
      <c r="C7137" s="748" t="s">
        <v>16442</v>
      </c>
      <c r="D7137" s="749" t="s">
        <v>16443</v>
      </c>
      <c r="E7137" s="750">
        <v>2000</v>
      </c>
      <c r="F7137" s="748" t="s">
        <v>19127</v>
      </c>
      <c r="G7137" s="749" t="s">
        <v>19128</v>
      </c>
      <c r="H7137" s="749" t="s">
        <v>624</v>
      </c>
      <c r="I7137" s="751" t="s">
        <v>16447</v>
      </c>
      <c r="J7137" s="752" t="s">
        <v>16448</v>
      </c>
      <c r="K7137" s="762">
        <v>0</v>
      </c>
      <c r="L7137" s="762">
        <v>0</v>
      </c>
      <c r="M7137" s="763">
        <v>0</v>
      </c>
      <c r="N7137" s="762">
        <v>1</v>
      </c>
      <c r="O7137" s="762">
        <v>2</v>
      </c>
      <c r="P7137" s="763">
        <v>2805.58</v>
      </c>
      <c r="Q7137" s="762">
        <v>3</v>
      </c>
      <c r="R7137" s="762">
        <v>0</v>
      </c>
    </row>
    <row r="7138" spans="1:18" s="28" customFormat="1" ht="24" x14ac:dyDescent="0.2">
      <c r="A7138" s="748" t="s">
        <v>16441</v>
      </c>
      <c r="B7138" s="748" t="s">
        <v>515</v>
      </c>
      <c r="C7138" s="748" t="s">
        <v>16442</v>
      </c>
      <c r="D7138" s="749" t="s">
        <v>19129</v>
      </c>
      <c r="E7138" s="750">
        <v>15600</v>
      </c>
      <c r="F7138" s="748" t="s">
        <v>19130</v>
      </c>
      <c r="G7138" s="749" t="s">
        <v>19131</v>
      </c>
      <c r="H7138" s="749" t="s">
        <v>16516</v>
      </c>
      <c r="I7138" s="753" t="s">
        <v>520</v>
      </c>
      <c r="J7138" s="752" t="s">
        <v>528</v>
      </c>
      <c r="K7138" s="762">
        <v>0</v>
      </c>
      <c r="L7138" s="762">
        <v>0</v>
      </c>
      <c r="M7138" s="763">
        <v>0</v>
      </c>
      <c r="N7138" s="762">
        <v>1</v>
      </c>
      <c r="O7138" s="762">
        <v>1</v>
      </c>
      <c r="P7138" s="763">
        <v>3347.7</v>
      </c>
      <c r="Q7138" s="762">
        <v>0</v>
      </c>
      <c r="R7138" s="762">
        <v>0</v>
      </c>
    </row>
    <row r="7139" spans="1:18" s="28" customFormat="1" ht="24" x14ac:dyDescent="0.2">
      <c r="A7139" s="748" t="s">
        <v>16441</v>
      </c>
      <c r="B7139" s="748" t="s">
        <v>515</v>
      </c>
      <c r="C7139" s="748" t="s">
        <v>16442</v>
      </c>
      <c r="D7139" s="749" t="s">
        <v>16443</v>
      </c>
      <c r="E7139" s="750">
        <v>2000</v>
      </c>
      <c r="F7139" s="748" t="s">
        <v>19132</v>
      </c>
      <c r="G7139" s="749" t="s">
        <v>19133</v>
      </c>
      <c r="H7139" s="754" t="s">
        <v>16516</v>
      </c>
      <c r="I7139" s="753" t="s">
        <v>520</v>
      </c>
      <c r="J7139" s="752" t="s">
        <v>16447</v>
      </c>
      <c r="K7139" s="762">
        <v>0</v>
      </c>
      <c r="L7139" s="762">
        <v>0</v>
      </c>
      <c r="M7139" s="763">
        <v>0</v>
      </c>
      <c r="N7139" s="762">
        <v>1</v>
      </c>
      <c r="O7139" s="762">
        <v>1</v>
      </c>
      <c r="P7139" s="763">
        <v>1598.67</v>
      </c>
      <c r="Q7139" s="762">
        <v>0</v>
      </c>
      <c r="R7139" s="762">
        <v>12</v>
      </c>
    </row>
    <row r="7140" spans="1:18" s="28" customFormat="1" ht="24" x14ac:dyDescent="0.2">
      <c r="A7140" s="748" t="s">
        <v>16441</v>
      </c>
      <c r="B7140" s="748" t="s">
        <v>515</v>
      </c>
      <c r="C7140" s="748" t="s">
        <v>16442</v>
      </c>
      <c r="D7140" s="749" t="s">
        <v>16443</v>
      </c>
      <c r="E7140" s="750">
        <v>2000</v>
      </c>
      <c r="F7140" s="748" t="s">
        <v>19134</v>
      </c>
      <c r="G7140" s="749" t="s">
        <v>19135</v>
      </c>
      <c r="H7140" s="749" t="s">
        <v>16451</v>
      </c>
      <c r="I7140" s="753" t="s">
        <v>520</v>
      </c>
      <c r="J7140" s="752" t="s">
        <v>528</v>
      </c>
      <c r="K7140" s="762">
        <v>0</v>
      </c>
      <c r="L7140" s="762">
        <v>0</v>
      </c>
      <c r="M7140" s="763">
        <v>0</v>
      </c>
      <c r="N7140" s="762">
        <v>1</v>
      </c>
      <c r="O7140" s="762">
        <v>1</v>
      </c>
      <c r="P7140" s="763">
        <v>292.25</v>
      </c>
      <c r="Q7140" s="762">
        <v>0</v>
      </c>
      <c r="R7140" s="762">
        <v>12</v>
      </c>
    </row>
    <row r="7141" spans="1:18" s="28" customFormat="1" ht="24" x14ac:dyDescent="0.2">
      <c r="A7141" s="748" t="s">
        <v>16441</v>
      </c>
      <c r="B7141" s="748" t="s">
        <v>515</v>
      </c>
      <c r="C7141" s="748" t="s">
        <v>16442</v>
      </c>
      <c r="D7141" s="749" t="s">
        <v>16443</v>
      </c>
      <c r="E7141" s="750">
        <v>2000</v>
      </c>
      <c r="F7141" s="748" t="s">
        <v>19136</v>
      </c>
      <c r="G7141" s="749" t="s">
        <v>19137</v>
      </c>
      <c r="H7141" s="749" t="s">
        <v>16459</v>
      </c>
      <c r="I7141" s="753" t="s">
        <v>520</v>
      </c>
      <c r="J7141" s="752" t="s">
        <v>528</v>
      </c>
      <c r="K7141" s="762">
        <v>0</v>
      </c>
      <c r="L7141" s="762">
        <v>0</v>
      </c>
      <c r="M7141" s="763">
        <v>0</v>
      </c>
      <c r="N7141" s="762">
        <v>1</v>
      </c>
      <c r="O7141" s="762">
        <v>1</v>
      </c>
      <c r="P7141" s="763">
        <v>1598.67</v>
      </c>
      <c r="Q7141" s="762">
        <v>0</v>
      </c>
      <c r="R7141" s="762">
        <v>12</v>
      </c>
    </row>
    <row r="7142" spans="1:18" s="28" customFormat="1" ht="24" x14ac:dyDescent="0.2">
      <c r="A7142" s="748" t="s">
        <v>16441</v>
      </c>
      <c r="B7142" s="748" t="s">
        <v>515</v>
      </c>
      <c r="C7142" s="748" t="s">
        <v>16442</v>
      </c>
      <c r="D7142" s="749" t="s">
        <v>16443</v>
      </c>
      <c r="E7142" s="750">
        <v>2000</v>
      </c>
      <c r="F7142" s="748" t="s">
        <v>19138</v>
      </c>
      <c r="G7142" s="749" t="s">
        <v>19139</v>
      </c>
      <c r="H7142" s="749" t="s">
        <v>565</v>
      </c>
      <c r="I7142" s="753" t="s">
        <v>520</v>
      </c>
      <c r="J7142" s="752" t="s">
        <v>528</v>
      </c>
      <c r="K7142" s="762">
        <v>0</v>
      </c>
      <c r="L7142" s="762">
        <v>0</v>
      </c>
      <c r="M7142" s="763">
        <v>0</v>
      </c>
      <c r="N7142" s="762">
        <v>1</v>
      </c>
      <c r="O7142" s="762">
        <v>1</v>
      </c>
      <c r="P7142" s="763">
        <v>1598.67</v>
      </c>
      <c r="Q7142" s="762">
        <v>0</v>
      </c>
      <c r="R7142" s="762">
        <v>12</v>
      </c>
    </row>
    <row r="7143" spans="1:18" s="28" customFormat="1" ht="24" x14ac:dyDescent="0.2">
      <c r="A7143" s="748" t="s">
        <v>16441</v>
      </c>
      <c r="B7143" s="748" t="s">
        <v>515</v>
      </c>
      <c r="C7143" s="748" t="s">
        <v>16442</v>
      </c>
      <c r="D7143" s="749" t="s">
        <v>16443</v>
      </c>
      <c r="E7143" s="750">
        <v>2000</v>
      </c>
      <c r="F7143" s="748" t="s">
        <v>19140</v>
      </c>
      <c r="G7143" s="749" t="s">
        <v>19141</v>
      </c>
      <c r="H7143" s="754" t="s">
        <v>16516</v>
      </c>
      <c r="I7143" s="753" t="s">
        <v>520</v>
      </c>
      <c r="J7143" s="752" t="s">
        <v>528</v>
      </c>
      <c r="K7143" s="762">
        <v>0</v>
      </c>
      <c r="L7143" s="762">
        <v>0</v>
      </c>
      <c r="M7143" s="763">
        <v>0</v>
      </c>
      <c r="N7143" s="762">
        <v>1</v>
      </c>
      <c r="O7143" s="762">
        <v>2</v>
      </c>
      <c r="P7143" s="763">
        <v>3778.67</v>
      </c>
      <c r="Q7143" s="762">
        <v>3</v>
      </c>
      <c r="R7143" s="762">
        <v>0</v>
      </c>
    </row>
    <row r="7144" spans="1:18" s="28" customFormat="1" ht="12" x14ac:dyDescent="0.2">
      <c r="A7144" s="748" t="s">
        <v>16441</v>
      </c>
      <c r="B7144" s="748" t="s">
        <v>515</v>
      </c>
      <c r="C7144" s="748" t="s">
        <v>16442</v>
      </c>
      <c r="D7144" s="749" t="s">
        <v>16921</v>
      </c>
      <c r="E7144" s="750">
        <v>15500</v>
      </c>
      <c r="F7144" s="748"/>
      <c r="G7144" s="749" t="s">
        <v>19142</v>
      </c>
      <c r="H7144" s="753"/>
      <c r="I7144" s="753"/>
      <c r="J7144" s="751"/>
      <c r="K7144" s="762">
        <v>0</v>
      </c>
      <c r="L7144" s="762">
        <v>0</v>
      </c>
      <c r="M7144" s="763">
        <v>0</v>
      </c>
      <c r="N7144" s="762">
        <v>0</v>
      </c>
      <c r="O7144" s="762">
        <v>0</v>
      </c>
      <c r="P7144" s="763">
        <v>0</v>
      </c>
      <c r="Q7144" s="762">
        <v>1</v>
      </c>
      <c r="R7144" s="762">
        <v>12</v>
      </c>
    </row>
    <row r="7145" spans="1:18" s="28" customFormat="1" ht="12" x14ac:dyDescent="0.2">
      <c r="A7145" s="748" t="s">
        <v>16441</v>
      </c>
      <c r="B7145" s="748" t="s">
        <v>515</v>
      </c>
      <c r="C7145" s="748" t="s">
        <v>16442</v>
      </c>
      <c r="D7145" s="749" t="s">
        <v>16921</v>
      </c>
      <c r="E7145" s="750">
        <v>15500</v>
      </c>
      <c r="F7145" s="748"/>
      <c r="G7145" s="749" t="s">
        <v>19142</v>
      </c>
      <c r="H7145" s="748"/>
      <c r="I7145" s="751"/>
      <c r="J7145" s="751"/>
      <c r="K7145" s="762">
        <v>0</v>
      </c>
      <c r="L7145" s="762">
        <v>0</v>
      </c>
      <c r="M7145" s="763">
        <v>0</v>
      </c>
      <c r="N7145" s="762">
        <v>0</v>
      </c>
      <c r="O7145" s="762">
        <v>0</v>
      </c>
      <c r="P7145" s="763">
        <v>0</v>
      </c>
      <c r="Q7145" s="762">
        <v>1</v>
      </c>
      <c r="R7145" s="762">
        <v>12</v>
      </c>
    </row>
    <row r="7146" spans="1:18" s="28" customFormat="1" ht="12" x14ac:dyDescent="0.2">
      <c r="A7146" s="756" t="s">
        <v>16441</v>
      </c>
      <c r="B7146" s="756" t="s">
        <v>515</v>
      </c>
      <c r="C7146" s="756" t="s">
        <v>16442</v>
      </c>
      <c r="D7146" s="757" t="s">
        <v>19143</v>
      </c>
      <c r="E7146" s="758">
        <v>15000</v>
      </c>
      <c r="F7146" s="756"/>
      <c r="G7146" s="757" t="s">
        <v>19142</v>
      </c>
      <c r="H7146" s="756"/>
      <c r="I7146" s="759"/>
      <c r="J7146" s="759"/>
      <c r="K7146" s="764">
        <v>0</v>
      </c>
      <c r="L7146" s="764">
        <v>0</v>
      </c>
      <c r="M7146" s="765">
        <v>0</v>
      </c>
      <c r="N7146" s="764">
        <v>0</v>
      </c>
      <c r="O7146" s="764">
        <v>0</v>
      </c>
      <c r="P7146" s="765">
        <v>0</v>
      </c>
      <c r="Q7146" s="764">
        <v>1</v>
      </c>
      <c r="R7146" s="764">
        <v>12</v>
      </c>
    </row>
    <row r="7148" spans="1:18" s="435" customFormat="1" ht="12.75" x14ac:dyDescent="0.25">
      <c r="A7148" s="618" t="s">
        <v>283</v>
      </c>
      <c r="B7148" s="615"/>
      <c r="C7148" s="615"/>
      <c r="D7148" s="615"/>
      <c r="E7148" s="615"/>
      <c r="F7148" s="615"/>
      <c r="G7148" s="615"/>
      <c r="H7148" s="615"/>
      <c r="I7148" s="615"/>
      <c r="J7148" s="615"/>
      <c r="K7148" s="616"/>
      <c r="L7148" s="616"/>
      <c r="M7148" s="616"/>
      <c r="N7148" s="616"/>
      <c r="O7148" s="616"/>
      <c r="P7148" s="616"/>
      <c r="Q7148" s="616"/>
      <c r="R7148" s="617"/>
    </row>
    <row r="7149" spans="1:18" s="28" customFormat="1" ht="12" x14ac:dyDescent="0.2">
      <c r="A7149" s="766">
        <v>1205</v>
      </c>
      <c r="B7149" s="766" t="s">
        <v>27035</v>
      </c>
      <c r="C7149" s="766" t="s">
        <v>147</v>
      </c>
      <c r="D7149" s="713" t="s">
        <v>27036</v>
      </c>
      <c r="E7149" s="713">
        <v>4000</v>
      </c>
      <c r="F7149" s="713" t="s">
        <v>27037</v>
      </c>
      <c r="G7149" s="746" t="s">
        <v>27038</v>
      </c>
      <c r="H7149" s="746" t="s">
        <v>27039</v>
      </c>
      <c r="I7149" s="746" t="s">
        <v>27040</v>
      </c>
      <c r="J7149" s="713" t="s">
        <v>27039</v>
      </c>
      <c r="K7149" s="772">
        <v>2</v>
      </c>
      <c r="L7149" s="772">
        <v>12</v>
      </c>
      <c r="M7149" s="728">
        <v>48000</v>
      </c>
      <c r="N7149" s="772">
        <v>0</v>
      </c>
      <c r="O7149" s="772">
        <v>6</v>
      </c>
      <c r="P7149" s="728">
        <v>24000</v>
      </c>
      <c r="Q7149" s="772">
        <v>0</v>
      </c>
      <c r="R7149" s="772">
        <v>12</v>
      </c>
    </row>
    <row r="7150" spans="1:18" s="28" customFormat="1" ht="12" x14ac:dyDescent="0.2">
      <c r="A7150" s="767">
        <v>1205</v>
      </c>
      <c r="B7150" s="767" t="s">
        <v>27035</v>
      </c>
      <c r="C7150" s="767" t="s">
        <v>147</v>
      </c>
      <c r="D7150" s="718" t="s">
        <v>27041</v>
      </c>
      <c r="E7150" s="718">
        <v>4000</v>
      </c>
      <c r="F7150" s="718" t="s">
        <v>27042</v>
      </c>
      <c r="G7150" s="753" t="s">
        <v>27043</v>
      </c>
      <c r="H7150" s="753" t="s">
        <v>27039</v>
      </c>
      <c r="I7150" s="753" t="s">
        <v>27040</v>
      </c>
      <c r="J7150" s="718" t="s">
        <v>27039</v>
      </c>
      <c r="K7150" s="773">
        <v>2</v>
      </c>
      <c r="L7150" s="773">
        <v>12</v>
      </c>
      <c r="M7150" s="733">
        <v>48000</v>
      </c>
      <c r="N7150" s="773">
        <v>0</v>
      </c>
      <c r="O7150" s="773">
        <v>6</v>
      </c>
      <c r="P7150" s="733">
        <v>24000</v>
      </c>
      <c r="Q7150" s="773">
        <v>0</v>
      </c>
      <c r="R7150" s="773">
        <v>12</v>
      </c>
    </row>
    <row r="7151" spans="1:18" s="28" customFormat="1" ht="12" x14ac:dyDescent="0.2">
      <c r="A7151" s="767">
        <v>1205</v>
      </c>
      <c r="B7151" s="767" t="s">
        <v>27035</v>
      </c>
      <c r="C7151" s="767" t="s">
        <v>147</v>
      </c>
      <c r="D7151" s="718" t="s">
        <v>27044</v>
      </c>
      <c r="E7151" s="718">
        <v>3000</v>
      </c>
      <c r="F7151" s="718" t="s">
        <v>27045</v>
      </c>
      <c r="G7151" s="753" t="s">
        <v>27046</v>
      </c>
      <c r="H7151" s="753" t="s">
        <v>27047</v>
      </c>
      <c r="I7151" s="753" t="s">
        <v>27040</v>
      </c>
      <c r="J7151" s="718" t="s">
        <v>27047</v>
      </c>
      <c r="K7151" s="773">
        <v>2</v>
      </c>
      <c r="L7151" s="773">
        <v>12</v>
      </c>
      <c r="M7151" s="733">
        <v>36000</v>
      </c>
      <c r="N7151" s="773">
        <v>0</v>
      </c>
      <c r="O7151" s="773">
        <v>6</v>
      </c>
      <c r="P7151" s="733">
        <v>17928.75</v>
      </c>
      <c r="Q7151" s="773">
        <v>0</v>
      </c>
      <c r="R7151" s="773">
        <v>12</v>
      </c>
    </row>
    <row r="7152" spans="1:18" s="28" customFormat="1" ht="12" x14ac:dyDescent="0.2">
      <c r="A7152" s="767">
        <v>1205</v>
      </c>
      <c r="B7152" s="767" t="s">
        <v>27035</v>
      </c>
      <c r="C7152" s="767" t="s">
        <v>147</v>
      </c>
      <c r="D7152" s="718" t="s">
        <v>27048</v>
      </c>
      <c r="E7152" s="718">
        <v>11000</v>
      </c>
      <c r="F7152" s="718" t="s">
        <v>27049</v>
      </c>
      <c r="G7152" s="753" t="s">
        <v>27050</v>
      </c>
      <c r="H7152" s="753" t="s">
        <v>27051</v>
      </c>
      <c r="I7152" s="753" t="s">
        <v>27040</v>
      </c>
      <c r="J7152" s="718" t="s">
        <v>27051</v>
      </c>
      <c r="K7152" s="773">
        <v>2</v>
      </c>
      <c r="L7152" s="773">
        <v>12</v>
      </c>
      <c r="M7152" s="733">
        <v>132000</v>
      </c>
      <c r="N7152" s="773">
        <v>0</v>
      </c>
      <c r="O7152" s="773">
        <v>6</v>
      </c>
      <c r="P7152" s="733">
        <v>66000</v>
      </c>
      <c r="Q7152" s="773">
        <v>0</v>
      </c>
      <c r="R7152" s="773">
        <v>12</v>
      </c>
    </row>
    <row r="7153" spans="1:18" s="28" customFormat="1" ht="12" x14ac:dyDescent="0.2">
      <c r="A7153" s="767">
        <v>1205</v>
      </c>
      <c r="B7153" s="767" t="s">
        <v>27035</v>
      </c>
      <c r="C7153" s="767" t="s">
        <v>147</v>
      </c>
      <c r="D7153" s="718" t="s">
        <v>27052</v>
      </c>
      <c r="E7153" s="718">
        <v>8000</v>
      </c>
      <c r="F7153" s="718" t="s">
        <v>27053</v>
      </c>
      <c r="G7153" s="753" t="s">
        <v>27054</v>
      </c>
      <c r="H7153" s="753" t="s">
        <v>27055</v>
      </c>
      <c r="I7153" s="753" t="s">
        <v>27040</v>
      </c>
      <c r="J7153" s="718" t="s">
        <v>27055</v>
      </c>
      <c r="K7153" s="773">
        <v>2</v>
      </c>
      <c r="L7153" s="773">
        <v>12</v>
      </c>
      <c r="M7153" s="733">
        <v>96000</v>
      </c>
      <c r="N7153" s="773">
        <v>0</v>
      </c>
      <c r="O7153" s="773">
        <v>6</v>
      </c>
      <c r="P7153" s="733">
        <v>48000</v>
      </c>
      <c r="Q7153" s="773">
        <v>0</v>
      </c>
      <c r="R7153" s="773">
        <v>12</v>
      </c>
    </row>
    <row r="7154" spans="1:18" s="28" customFormat="1" ht="12" x14ac:dyDescent="0.2">
      <c r="A7154" s="767">
        <v>1205</v>
      </c>
      <c r="B7154" s="767" t="s">
        <v>27035</v>
      </c>
      <c r="C7154" s="767" t="s">
        <v>147</v>
      </c>
      <c r="D7154" s="718" t="s">
        <v>27056</v>
      </c>
      <c r="E7154" s="718">
        <v>8000</v>
      </c>
      <c r="F7154" s="718" t="s">
        <v>27057</v>
      </c>
      <c r="G7154" s="753" t="s">
        <v>27058</v>
      </c>
      <c r="H7154" s="753" t="s">
        <v>27059</v>
      </c>
      <c r="I7154" s="753" t="s">
        <v>27040</v>
      </c>
      <c r="J7154" s="718" t="s">
        <v>27059</v>
      </c>
      <c r="K7154" s="773">
        <v>2</v>
      </c>
      <c r="L7154" s="773">
        <v>12</v>
      </c>
      <c r="M7154" s="733">
        <v>95200</v>
      </c>
      <c r="N7154" s="773">
        <v>0</v>
      </c>
      <c r="O7154" s="773">
        <v>6</v>
      </c>
      <c r="P7154" s="733">
        <v>48000</v>
      </c>
      <c r="Q7154" s="773">
        <v>0</v>
      </c>
      <c r="R7154" s="773">
        <v>12</v>
      </c>
    </row>
    <row r="7155" spans="1:18" s="28" customFormat="1" ht="12" x14ac:dyDescent="0.2">
      <c r="A7155" s="767">
        <v>1205</v>
      </c>
      <c r="B7155" s="767" t="s">
        <v>27035</v>
      </c>
      <c r="C7155" s="767" t="s">
        <v>147</v>
      </c>
      <c r="D7155" s="718" t="s">
        <v>27044</v>
      </c>
      <c r="E7155" s="718">
        <v>2800</v>
      </c>
      <c r="F7155" s="718" t="s">
        <v>27060</v>
      </c>
      <c r="G7155" s="753" t="s">
        <v>27061</v>
      </c>
      <c r="H7155" s="753" t="s">
        <v>27062</v>
      </c>
      <c r="I7155" s="753" t="s">
        <v>27040</v>
      </c>
      <c r="J7155" s="718" t="s">
        <v>27063</v>
      </c>
      <c r="K7155" s="773">
        <v>2</v>
      </c>
      <c r="L7155" s="773">
        <v>12</v>
      </c>
      <c r="M7155" s="733">
        <v>33600</v>
      </c>
      <c r="N7155" s="773">
        <v>0</v>
      </c>
      <c r="O7155" s="773">
        <v>6</v>
      </c>
      <c r="P7155" s="733">
        <v>16800</v>
      </c>
      <c r="Q7155" s="773">
        <v>0</v>
      </c>
      <c r="R7155" s="773">
        <v>12</v>
      </c>
    </row>
    <row r="7156" spans="1:18" s="28" customFormat="1" ht="12" x14ac:dyDescent="0.2">
      <c r="A7156" s="767">
        <v>1205</v>
      </c>
      <c r="B7156" s="767" t="s">
        <v>27035</v>
      </c>
      <c r="C7156" s="767" t="s">
        <v>147</v>
      </c>
      <c r="D7156" s="718" t="s">
        <v>27064</v>
      </c>
      <c r="E7156" s="718">
        <v>6000</v>
      </c>
      <c r="F7156" s="718" t="s">
        <v>27065</v>
      </c>
      <c r="G7156" s="753" t="s">
        <v>27066</v>
      </c>
      <c r="H7156" s="753" t="s">
        <v>27067</v>
      </c>
      <c r="I7156" s="753" t="s">
        <v>27040</v>
      </c>
      <c r="J7156" s="718" t="s">
        <v>27067</v>
      </c>
      <c r="K7156" s="773">
        <v>2</v>
      </c>
      <c r="L7156" s="773">
        <v>12</v>
      </c>
      <c r="M7156" s="733">
        <v>44600</v>
      </c>
      <c r="N7156" s="773">
        <v>0</v>
      </c>
      <c r="O7156" s="773">
        <v>6</v>
      </c>
      <c r="P7156" s="733">
        <v>35572.080000000002</v>
      </c>
      <c r="Q7156" s="773">
        <v>0</v>
      </c>
      <c r="R7156" s="773">
        <v>12</v>
      </c>
    </row>
    <row r="7157" spans="1:18" s="28" customFormat="1" ht="12" x14ac:dyDescent="0.2">
      <c r="A7157" s="767">
        <v>1205</v>
      </c>
      <c r="B7157" s="767" t="s">
        <v>27035</v>
      </c>
      <c r="C7157" s="767" t="s">
        <v>147</v>
      </c>
      <c r="D7157" s="718" t="s">
        <v>27068</v>
      </c>
      <c r="E7157" s="718">
        <v>5500</v>
      </c>
      <c r="F7157" s="718" t="s">
        <v>27069</v>
      </c>
      <c r="G7157" s="753" t="s">
        <v>27070</v>
      </c>
      <c r="H7157" s="753" t="s">
        <v>27059</v>
      </c>
      <c r="I7157" s="753" t="s">
        <v>27040</v>
      </c>
      <c r="J7157" s="718" t="s">
        <v>27059</v>
      </c>
      <c r="K7157" s="773">
        <v>2</v>
      </c>
      <c r="L7157" s="773">
        <v>12</v>
      </c>
      <c r="M7157" s="733">
        <v>66000</v>
      </c>
      <c r="N7157" s="773">
        <v>0</v>
      </c>
      <c r="O7157" s="773">
        <v>6</v>
      </c>
      <c r="P7157" s="733">
        <v>32883.129999999997</v>
      </c>
      <c r="Q7157" s="773">
        <v>0</v>
      </c>
      <c r="R7157" s="773">
        <v>12</v>
      </c>
    </row>
    <row r="7158" spans="1:18" s="28" customFormat="1" ht="12" x14ac:dyDescent="0.2">
      <c r="A7158" s="767">
        <v>1205</v>
      </c>
      <c r="B7158" s="767" t="s">
        <v>27035</v>
      </c>
      <c r="C7158" s="767" t="s">
        <v>147</v>
      </c>
      <c r="D7158" s="718" t="s">
        <v>27071</v>
      </c>
      <c r="E7158" s="718">
        <v>9000</v>
      </c>
      <c r="F7158" s="718" t="s">
        <v>27072</v>
      </c>
      <c r="G7158" s="753" t="s">
        <v>27073</v>
      </c>
      <c r="H7158" s="753" t="s">
        <v>27039</v>
      </c>
      <c r="I7158" s="753" t="s">
        <v>27040</v>
      </c>
      <c r="J7158" s="718" t="s">
        <v>27039</v>
      </c>
      <c r="K7158" s="773">
        <v>2</v>
      </c>
      <c r="L7158" s="773">
        <v>12</v>
      </c>
      <c r="M7158" s="733">
        <v>108000</v>
      </c>
      <c r="N7158" s="773">
        <v>0</v>
      </c>
      <c r="O7158" s="773">
        <v>6</v>
      </c>
      <c r="P7158" s="733">
        <v>54000</v>
      </c>
      <c r="Q7158" s="773">
        <v>0</v>
      </c>
      <c r="R7158" s="773">
        <v>12</v>
      </c>
    </row>
    <row r="7159" spans="1:18" s="28" customFormat="1" ht="12" x14ac:dyDescent="0.2">
      <c r="A7159" s="767">
        <v>1205</v>
      </c>
      <c r="B7159" s="767" t="s">
        <v>27035</v>
      </c>
      <c r="C7159" s="767" t="s">
        <v>147</v>
      </c>
      <c r="D7159" s="718" t="s">
        <v>27074</v>
      </c>
      <c r="E7159" s="718">
        <v>8000</v>
      </c>
      <c r="F7159" s="718" t="s">
        <v>27075</v>
      </c>
      <c r="G7159" s="753" t="s">
        <v>27076</v>
      </c>
      <c r="H7159" s="753" t="s">
        <v>27047</v>
      </c>
      <c r="I7159" s="753" t="s">
        <v>27040</v>
      </c>
      <c r="J7159" s="718" t="s">
        <v>27047</v>
      </c>
      <c r="K7159" s="773">
        <v>2</v>
      </c>
      <c r="L7159" s="773">
        <v>12</v>
      </c>
      <c r="M7159" s="733">
        <v>96000</v>
      </c>
      <c r="N7159" s="773">
        <v>0</v>
      </c>
      <c r="O7159" s="773">
        <v>6</v>
      </c>
      <c r="P7159" s="733">
        <v>48000</v>
      </c>
      <c r="Q7159" s="773">
        <v>0</v>
      </c>
      <c r="R7159" s="773">
        <v>12</v>
      </c>
    </row>
    <row r="7160" spans="1:18" s="28" customFormat="1" ht="12" x14ac:dyDescent="0.2">
      <c r="A7160" s="767">
        <v>1205</v>
      </c>
      <c r="B7160" s="767" t="s">
        <v>27035</v>
      </c>
      <c r="C7160" s="767" t="s">
        <v>147</v>
      </c>
      <c r="D7160" s="718" t="s">
        <v>27077</v>
      </c>
      <c r="E7160" s="718">
        <v>9000</v>
      </c>
      <c r="F7160" s="718" t="s">
        <v>27078</v>
      </c>
      <c r="G7160" s="753" t="s">
        <v>27079</v>
      </c>
      <c r="H7160" s="753" t="s">
        <v>27080</v>
      </c>
      <c r="I7160" s="753" t="s">
        <v>27040</v>
      </c>
      <c r="J7160" s="718" t="s">
        <v>27081</v>
      </c>
      <c r="K7160" s="773">
        <v>2</v>
      </c>
      <c r="L7160" s="773">
        <v>12</v>
      </c>
      <c r="M7160" s="733">
        <v>108000</v>
      </c>
      <c r="N7160" s="773">
        <v>0</v>
      </c>
      <c r="O7160" s="773">
        <v>6</v>
      </c>
      <c r="P7160" s="733">
        <v>54000</v>
      </c>
      <c r="Q7160" s="773">
        <v>0</v>
      </c>
      <c r="R7160" s="773">
        <v>12</v>
      </c>
    </row>
    <row r="7161" spans="1:18" s="28" customFormat="1" ht="12" x14ac:dyDescent="0.2">
      <c r="A7161" s="767">
        <v>1205</v>
      </c>
      <c r="B7161" s="767" t="s">
        <v>27035</v>
      </c>
      <c r="C7161" s="767" t="s">
        <v>147</v>
      </c>
      <c r="D7161" s="718" t="s">
        <v>27082</v>
      </c>
      <c r="E7161" s="718">
        <v>3000</v>
      </c>
      <c r="F7161" s="718" t="s">
        <v>27083</v>
      </c>
      <c r="G7161" s="753" t="s">
        <v>27084</v>
      </c>
      <c r="H7161" s="753"/>
      <c r="I7161" s="753" t="s">
        <v>27040</v>
      </c>
      <c r="J7161" s="718"/>
      <c r="K7161" s="773">
        <v>2</v>
      </c>
      <c r="L7161" s="773">
        <v>12</v>
      </c>
      <c r="M7161" s="733">
        <v>36000</v>
      </c>
      <c r="N7161" s="773">
        <v>0</v>
      </c>
      <c r="O7161" s="773">
        <v>6</v>
      </c>
      <c r="P7161" s="733">
        <v>17971.669999999998</v>
      </c>
      <c r="Q7161" s="773">
        <v>0</v>
      </c>
      <c r="R7161" s="773">
        <v>12</v>
      </c>
    </row>
    <row r="7162" spans="1:18" s="28" customFormat="1" ht="12" x14ac:dyDescent="0.2">
      <c r="A7162" s="767">
        <v>1205</v>
      </c>
      <c r="B7162" s="767" t="s">
        <v>27035</v>
      </c>
      <c r="C7162" s="767" t="s">
        <v>147</v>
      </c>
      <c r="D7162" s="718" t="s">
        <v>27085</v>
      </c>
      <c r="E7162" s="718">
        <v>4000</v>
      </c>
      <c r="F7162" s="718" t="s">
        <v>27086</v>
      </c>
      <c r="G7162" s="753" t="s">
        <v>27087</v>
      </c>
      <c r="H7162" s="753"/>
      <c r="I7162" s="753"/>
      <c r="J7162" s="718" t="s">
        <v>27088</v>
      </c>
      <c r="K7162" s="773">
        <v>2</v>
      </c>
      <c r="L7162" s="773">
        <v>12</v>
      </c>
      <c r="M7162" s="733">
        <v>45600</v>
      </c>
      <c r="N7162" s="773">
        <v>0</v>
      </c>
      <c r="O7162" s="773">
        <v>6</v>
      </c>
      <c r="P7162" s="733">
        <v>24000</v>
      </c>
      <c r="Q7162" s="773">
        <v>0</v>
      </c>
      <c r="R7162" s="773">
        <v>12</v>
      </c>
    </row>
    <row r="7163" spans="1:18" s="28" customFormat="1" ht="12" x14ac:dyDescent="0.2">
      <c r="A7163" s="767">
        <v>1205</v>
      </c>
      <c r="B7163" s="767" t="s">
        <v>27035</v>
      </c>
      <c r="C7163" s="767" t="s">
        <v>147</v>
      </c>
      <c r="D7163" s="718" t="s">
        <v>27089</v>
      </c>
      <c r="E7163" s="718">
        <v>8000</v>
      </c>
      <c r="F7163" s="718" t="s">
        <v>27090</v>
      </c>
      <c r="G7163" s="753" t="s">
        <v>27091</v>
      </c>
      <c r="H7163" s="753"/>
      <c r="I7163" s="753" t="s">
        <v>27040</v>
      </c>
      <c r="J7163" s="718"/>
      <c r="K7163" s="773">
        <v>2</v>
      </c>
      <c r="L7163" s="773">
        <v>12</v>
      </c>
      <c r="M7163" s="733">
        <v>96000</v>
      </c>
      <c r="N7163" s="773">
        <v>0</v>
      </c>
      <c r="O7163" s="773">
        <v>6</v>
      </c>
      <c r="P7163" s="733">
        <v>47955</v>
      </c>
      <c r="Q7163" s="773">
        <v>0</v>
      </c>
      <c r="R7163" s="773">
        <v>12</v>
      </c>
    </row>
    <row r="7164" spans="1:18" s="28" customFormat="1" ht="12" x14ac:dyDescent="0.2">
      <c r="A7164" s="767">
        <v>1205</v>
      </c>
      <c r="B7164" s="767" t="s">
        <v>27035</v>
      </c>
      <c r="C7164" s="767" t="s">
        <v>147</v>
      </c>
      <c r="D7164" s="718" t="s">
        <v>27041</v>
      </c>
      <c r="E7164" s="718">
        <v>3500</v>
      </c>
      <c r="F7164" s="718" t="s">
        <v>27092</v>
      </c>
      <c r="G7164" s="753" t="s">
        <v>27093</v>
      </c>
      <c r="H7164" s="753"/>
      <c r="I7164" s="753"/>
      <c r="J7164" s="718"/>
      <c r="K7164" s="773">
        <v>2</v>
      </c>
      <c r="L7164" s="773">
        <v>12</v>
      </c>
      <c r="M7164" s="733">
        <v>42000</v>
      </c>
      <c r="N7164" s="773">
        <v>0</v>
      </c>
      <c r="O7164" s="773">
        <v>6</v>
      </c>
      <c r="P7164" s="733">
        <v>21000</v>
      </c>
      <c r="Q7164" s="773">
        <v>0</v>
      </c>
      <c r="R7164" s="773">
        <v>12</v>
      </c>
    </row>
    <row r="7165" spans="1:18" s="28" customFormat="1" ht="12" x14ac:dyDescent="0.2">
      <c r="A7165" s="767">
        <v>1205</v>
      </c>
      <c r="B7165" s="767" t="s">
        <v>27035</v>
      </c>
      <c r="C7165" s="767" t="s">
        <v>147</v>
      </c>
      <c r="D7165" s="718" t="s">
        <v>27041</v>
      </c>
      <c r="E7165" s="718">
        <v>4000</v>
      </c>
      <c r="F7165" s="718" t="s">
        <v>27094</v>
      </c>
      <c r="G7165" s="753" t="s">
        <v>27095</v>
      </c>
      <c r="H7165" s="753" t="s">
        <v>27096</v>
      </c>
      <c r="I7165" s="753" t="s">
        <v>27097</v>
      </c>
      <c r="J7165" s="718" t="s">
        <v>27096</v>
      </c>
      <c r="K7165" s="773">
        <v>2</v>
      </c>
      <c r="L7165" s="773">
        <v>12</v>
      </c>
      <c r="M7165" s="733">
        <v>48000</v>
      </c>
      <c r="N7165" s="773">
        <v>0</v>
      </c>
      <c r="O7165" s="773">
        <v>6</v>
      </c>
      <c r="P7165" s="733">
        <v>24000</v>
      </c>
      <c r="Q7165" s="773">
        <v>0</v>
      </c>
      <c r="R7165" s="773">
        <v>12</v>
      </c>
    </row>
    <row r="7166" spans="1:18" s="28" customFormat="1" ht="12" x14ac:dyDescent="0.2">
      <c r="A7166" s="767">
        <v>1205</v>
      </c>
      <c r="B7166" s="767" t="s">
        <v>27035</v>
      </c>
      <c r="C7166" s="767" t="s">
        <v>147</v>
      </c>
      <c r="D7166" s="718" t="s">
        <v>27098</v>
      </c>
      <c r="E7166" s="718">
        <v>4500</v>
      </c>
      <c r="F7166" s="718" t="s">
        <v>27099</v>
      </c>
      <c r="G7166" s="753" t="s">
        <v>27100</v>
      </c>
      <c r="H7166" s="753" t="s">
        <v>27101</v>
      </c>
      <c r="I7166" s="753" t="s">
        <v>27097</v>
      </c>
      <c r="J7166" s="718" t="s">
        <v>27102</v>
      </c>
      <c r="K7166" s="773">
        <v>2</v>
      </c>
      <c r="L7166" s="773">
        <v>12</v>
      </c>
      <c r="M7166" s="733">
        <v>54000</v>
      </c>
      <c r="N7166" s="773">
        <v>0</v>
      </c>
      <c r="O7166" s="773">
        <v>6</v>
      </c>
      <c r="P7166" s="733">
        <v>27000</v>
      </c>
      <c r="Q7166" s="773">
        <v>0</v>
      </c>
      <c r="R7166" s="773">
        <v>12</v>
      </c>
    </row>
    <row r="7167" spans="1:18" s="28" customFormat="1" ht="12" x14ac:dyDescent="0.2">
      <c r="A7167" s="767">
        <v>1205</v>
      </c>
      <c r="B7167" s="767" t="s">
        <v>27035</v>
      </c>
      <c r="C7167" s="767" t="s">
        <v>147</v>
      </c>
      <c r="D7167" s="718" t="s">
        <v>27103</v>
      </c>
      <c r="E7167" s="718">
        <v>4500</v>
      </c>
      <c r="F7167" s="718" t="s">
        <v>27104</v>
      </c>
      <c r="G7167" s="753" t="s">
        <v>27105</v>
      </c>
      <c r="H7167" s="753" t="s">
        <v>27047</v>
      </c>
      <c r="I7167" s="753" t="s">
        <v>27040</v>
      </c>
      <c r="J7167" s="718" t="s">
        <v>27047</v>
      </c>
      <c r="K7167" s="773">
        <v>2</v>
      </c>
      <c r="L7167" s="773">
        <v>12</v>
      </c>
      <c r="M7167" s="733">
        <v>41822</v>
      </c>
      <c r="N7167" s="773">
        <v>0</v>
      </c>
      <c r="O7167" s="773">
        <v>0</v>
      </c>
      <c r="P7167" s="733">
        <v>0</v>
      </c>
      <c r="Q7167" s="773">
        <v>0</v>
      </c>
      <c r="R7167" s="773">
        <v>0</v>
      </c>
    </row>
    <row r="7168" spans="1:18" s="28" customFormat="1" ht="12" x14ac:dyDescent="0.2">
      <c r="A7168" s="767">
        <v>1205</v>
      </c>
      <c r="B7168" s="767" t="s">
        <v>27035</v>
      </c>
      <c r="C7168" s="767" t="s">
        <v>147</v>
      </c>
      <c r="D7168" s="718" t="s">
        <v>27106</v>
      </c>
      <c r="E7168" s="718">
        <v>3000</v>
      </c>
      <c r="F7168" s="768">
        <v>44730483</v>
      </c>
      <c r="G7168" s="753" t="s">
        <v>27107</v>
      </c>
      <c r="H7168" s="753"/>
      <c r="I7168" s="753"/>
      <c r="J7168" s="718"/>
      <c r="K7168" s="773">
        <v>1</v>
      </c>
      <c r="L7168" s="773">
        <v>2</v>
      </c>
      <c r="M7168" s="733">
        <v>5800</v>
      </c>
      <c r="N7168" s="773">
        <v>3</v>
      </c>
      <c r="O7168" s="773">
        <v>6</v>
      </c>
      <c r="P7168" s="733">
        <v>18000</v>
      </c>
      <c r="Q7168" s="773">
        <v>3</v>
      </c>
      <c r="R7168" s="773">
        <v>12</v>
      </c>
    </row>
    <row r="7169" spans="1:18" s="28" customFormat="1" ht="12" x14ac:dyDescent="0.2">
      <c r="A7169" s="767">
        <v>1205</v>
      </c>
      <c r="B7169" s="767" t="s">
        <v>27035</v>
      </c>
      <c r="C7169" s="767" t="s">
        <v>147</v>
      </c>
      <c r="D7169" s="718" t="s">
        <v>27041</v>
      </c>
      <c r="E7169" s="718">
        <v>4000</v>
      </c>
      <c r="F7169" s="718" t="s">
        <v>27108</v>
      </c>
      <c r="G7169" s="753" t="s">
        <v>27109</v>
      </c>
      <c r="H7169" s="753" t="s">
        <v>27110</v>
      </c>
      <c r="I7169" s="753" t="s">
        <v>27097</v>
      </c>
      <c r="J7169" s="718" t="s">
        <v>27110</v>
      </c>
      <c r="K7169" s="773">
        <v>2</v>
      </c>
      <c r="L7169" s="773">
        <v>12</v>
      </c>
      <c r="M7169" s="733">
        <v>48000</v>
      </c>
      <c r="N7169" s="773">
        <v>0</v>
      </c>
      <c r="O7169" s="773">
        <v>6</v>
      </c>
      <c r="P7169" s="733">
        <v>24000</v>
      </c>
      <c r="Q7169" s="773">
        <v>0</v>
      </c>
      <c r="R7169" s="773">
        <v>12</v>
      </c>
    </row>
    <row r="7170" spans="1:18" s="28" customFormat="1" ht="12" x14ac:dyDescent="0.2">
      <c r="A7170" s="767">
        <v>1205</v>
      </c>
      <c r="B7170" s="767" t="s">
        <v>27035</v>
      </c>
      <c r="C7170" s="767" t="s">
        <v>147</v>
      </c>
      <c r="D7170" s="718" t="s">
        <v>27111</v>
      </c>
      <c r="E7170" s="718">
        <v>4000</v>
      </c>
      <c r="F7170" s="718" t="s">
        <v>27112</v>
      </c>
      <c r="G7170" s="753" t="s">
        <v>27113</v>
      </c>
      <c r="H7170" s="753" t="s">
        <v>27047</v>
      </c>
      <c r="I7170" s="753" t="s">
        <v>27040</v>
      </c>
      <c r="J7170" s="718"/>
      <c r="K7170" s="773">
        <v>2</v>
      </c>
      <c r="L7170" s="773">
        <v>12</v>
      </c>
      <c r="M7170" s="733">
        <v>48000</v>
      </c>
      <c r="N7170" s="773">
        <v>0</v>
      </c>
      <c r="O7170" s="773">
        <v>6</v>
      </c>
      <c r="P7170" s="733">
        <v>23821.39</v>
      </c>
      <c r="Q7170" s="773">
        <v>0</v>
      </c>
      <c r="R7170" s="773">
        <v>12</v>
      </c>
    </row>
    <row r="7171" spans="1:18" s="28" customFormat="1" ht="12" x14ac:dyDescent="0.2">
      <c r="A7171" s="767">
        <v>1205</v>
      </c>
      <c r="B7171" s="767" t="s">
        <v>27035</v>
      </c>
      <c r="C7171" s="767" t="s">
        <v>147</v>
      </c>
      <c r="D7171" s="718" t="s">
        <v>27114</v>
      </c>
      <c r="E7171" s="718">
        <v>8000</v>
      </c>
      <c r="F7171" s="718" t="s">
        <v>27115</v>
      </c>
      <c r="G7171" s="753" t="s">
        <v>27116</v>
      </c>
      <c r="H7171" s="753" t="s">
        <v>27055</v>
      </c>
      <c r="I7171" s="753" t="s">
        <v>27040</v>
      </c>
      <c r="J7171" s="718" t="s">
        <v>27055</v>
      </c>
      <c r="K7171" s="773">
        <v>2</v>
      </c>
      <c r="L7171" s="773">
        <v>12</v>
      </c>
      <c r="M7171" s="733">
        <v>96000</v>
      </c>
      <c r="N7171" s="773">
        <v>0</v>
      </c>
      <c r="O7171" s="773">
        <v>6</v>
      </c>
      <c r="P7171" s="733">
        <v>47998.89</v>
      </c>
      <c r="Q7171" s="773">
        <v>0</v>
      </c>
      <c r="R7171" s="773">
        <v>12</v>
      </c>
    </row>
    <row r="7172" spans="1:18" s="28" customFormat="1" ht="12" x14ac:dyDescent="0.2">
      <c r="A7172" s="767">
        <v>1205</v>
      </c>
      <c r="B7172" s="767" t="s">
        <v>27035</v>
      </c>
      <c r="C7172" s="767" t="s">
        <v>147</v>
      </c>
      <c r="D7172" s="718" t="s">
        <v>27117</v>
      </c>
      <c r="E7172" s="718">
        <v>6000</v>
      </c>
      <c r="F7172" s="718" t="s">
        <v>27118</v>
      </c>
      <c r="G7172" s="753" t="s">
        <v>27119</v>
      </c>
      <c r="H7172" s="753" t="s">
        <v>27051</v>
      </c>
      <c r="I7172" s="753" t="s">
        <v>27040</v>
      </c>
      <c r="J7172" s="718" t="s">
        <v>27051</v>
      </c>
      <c r="K7172" s="773">
        <v>2</v>
      </c>
      <c r="L7172" s="773">
        <v>12</v>
      </c>
      <c r="M7172" s="733">
        <v>72000</v>
      </c>
      <c r="N7172" s="773">
        <v>0</v>
      </c>
      <c r="O7172" s="773">
        <v>6</v>
      </c>
      <c r="P7172" s="733">
        <v>35943.75</v>
      </c>
      <c r="Q7172" s="773">
        <v>0</v>
      </c>
      <c r="R7172" s="773">
        <v>12</v>
      </c>
    </row>
    <row r="7173" spans="1:18" s="28" customFormat="1" ht="12" x14ac:dyDescent="0.2">
      <c r="A7173" s="767">
        <v>1205</v>
      </c>
      <c r="B7173" s="767" t="s">
        <v>27035</v>
      </c>
      <c r="C7173" s="767" t="s">
        <v>147</v>
      </c>
      <c r="D7173" s="718" t="s">
        <v>27056</v>
      </c>
      <c r="E7173" s="718">
        <v>7000</v>
      </c>
      <c r="F7173" s="718" t="s">
        <v>27120</v>
      </c>
      <c r="G7173" s="753" t="s">
        <v>27121</v>
      </c>
      <c r="H7173" s="753" t="s">
        <v>27040</v>
      </c>
      <c r="I7173" s="753" t="s">
        <v>27059</v>
      </c>
      <c r="J7173" s="718" t="s">
        <v>27059</v>
      </c>
      <c r="K7173" s="773">
        <v>2</v>
      </c>
      <c r="L7173" s="773">
        <v>12</v>
      </c>
      <c r="M7173" s="733">
        <v>84000</v>
      </c>
      <c r="N7173" s="773">
        <v>0</v>
      </c>
      <c r="O7173" s="773">
        <v>6</v>
      </c>
      <c r="P7173" s="733">
        <v>41828.89</v>
      </c>
      <c r="Q7173" s="773">
        <v>0</v>
      </c>
      <c r="R7173" s="773">
        <v>12</v>
      </c>
    </row>
    <row r="7174" spans="1:18" s="28" customFormat="1" ht="12" x14ac:dyDescent="0.2">
      <c r="A7174" s="767">
        <v>1205</v>
      </c>
      <c r="B7174" s="767" t="s">
        <v>27035</v>
      </c>
      <c r="C7174" s="767" t="s">
        <v>147</v>
      </c>
      <c r="D7174" s="718" t="s">
        <v>27122</v>
      </c>
      <c r="E7174" s="718">
        <v>8000</v>
      </c>
      <c r="F7174" s="718" t="s">
        <v>27123</v>
      </c>
      <c r="G7174" s="753" t="s">
        <v>27124</v>
      </c>
      <c r="H7174" s="753" t="s">
        <v>27081</v>
      </c>
      <c r="I7174" s="753" t="s">
        <v>27040</v>
      </c>
      <c r="J7174" s="718" t="s">
        <v>27081</v>
      </c>
      <c r="K7174" s="773">
        <v>2</v>
      </c>
      <c r="L7174" s="773">
        <v>12</v>
      </c>
      <c r="M7174" s="733">
        <v>96000</v>
      </c>
      <c r="N7174" s="773">
        <v>0</v>
      </c>
      <c r="O7174" s="773">
        <v>6</v>
      </c>
      <c r="P7174" s="733">
        <v>48000</v>
      </c>
      <c r="Q7174" s="773">
        <v>0</v>
      </c>
      <c r="R7174" s="773">
        <v>12</v>
      </c>
    </row>
    <row r="7175" spans="1:18" s="28" customFormat="1" ht="12" x14ac:dyDescent="0.2">
      <c r="A7175" s="767">
        <v>1205</v>
      </c>
      <c r="B7175" s="767" t="s">
        <v>27035</v>
      </c>
      <c r="C7175" s="767" t="s">
        <v>147</v>
      </c>
      <c r="D7175" s="718" t="s">
        <v>27041</v>
      </c>
      <c r="E7175" s="718">
        <v>4000</v>
      </c>
      <c r="F7175" s="718" t="s">
        <v>27125</v>
      </c>
      <c r="G7175" s="753" t="s">
        <v>27126</v>
      </c>
      <c r="H7175" s="753" t="s">
        <v>27081</v>
      </c>
      <c r="I7175" s="753" t="s">
        <v>27040</v>
      </c>
      <c r="J7175" s="718" t="s">
        <v>27097</v>
      </c>
      <c r="K7175" s="773">
        <v>2</v>
      </c>
      <c r="L7175" s="773">
        <v>12</v>
      </c>
      <c r="M7175" s="733">
        <v>48000</v>
      </c>
      <c r="N7175" s="773">
        <v>0</v>
      </c>
      <c r="O7175" s="773">
        <v>6</v>
      </c>
      <c r="P7175" s="733">
        <v>24000</v>
      </c>
      <c r="Q7175" s="773">
        <v>0</v>
      </c>
      <c r="R7175" s="773">
        <v>12</v>
      </c>
    </row>
    <row r="7176" spans="1:18" s="28" customFormat="1" ht="12" x14ac:dyDescent="0.2">
      <c r="A7176" s="767">
        <v>1205</v>
      </c>
      <c r="B7176" s="767" t="s">
        <v>27035</v>
      </c>
      <c r="C7176" s="767" t="s">
        <v>147</v>
      </c>
      <c r="D7176" s="718" t="s">
        <v>27127</v>
      </c>
      <c r="E7176" s="718">
        <v>9000</v>
      </c>
      <c r="F7176" s="718" t="s">
        <v>27128</v>
      </c>
      <c r="G7176" s="753" t="s">
        <v>27129</v>
      </c>
      <c r="H7176" s="753" t="s">
        <v>27055</v>
      </c>
      <c r="I7176" s="753" t="s">
        <v>27040</v>
      </c>
      <c r="J7176" s="718" t="s">
        <v>27055</v>
      </c>
      <c r="K7176" s="773">
        <v>2</v>
      </c>
      <c r="L7176" s="773">
        <v>12</v>
      </c>
      <c r="M7176" s="733">
        <v>108000</v>
      </c>
      <c r="N7176" s="773">
        <v>0</v>
      </c>
      <c r="O7176" s="773">
        <v>6</v>
      </c>
      <c r="P7176" s="733">
        <v>54000</v>
      </c>
      <c r="Q7176" s="773">
        <v>0</v>
      </c>
      <c r="R7176" s="773">
        <v>12</v>
      </c>
    </row>
    <row r="7177" spans="1:18" s="28" customFormat="1" ht="12" x14ac:dyDescent="0.2">
      <c r="A7177" s="767">
        <v>1205</v>
      </c>
      <c r="B7177" s="767" t="s">
        <v>27035</v>
      </c>
      <c r="C7177" s="767" t="s">
        <v>147</v>
      </c>
      <c r="D7177" s="718" t="s">
        <v>27111</v>
      </c>
      <c r="E7177" s="718">
        <v>6000</v>
      </c>
      <c r="F7177" s="718" t="s">
        <v>27130</v>
      </c>
      <c r="G7177" s="753" t="s">
        <v>27131</v>
      </c>
      <c r="H7177" s="753" t="s">
        <v>27132</v>
      </c>
      <c r="I7177" s="753" t="s">
        <v>27040</v>
      </c>
      <c r="J7177" s="718" t="s">
        <v>27132</v>
      </c>
      <c r="K7177" s="773">
        <v>2</v>
      </c>
      <c r="L7177" s="773">
        <v>12</v>
      </c>
      <c r="M7177" s="733">
        <v>72000</v>
      </c>
      <c r="N7177" s="773">
        <v>0</v>
      </c>
      <c r="O7177" s="773">
        <v>6</v>
      </c>
      <c r="P7177" s="733">
        <v>36000</v>
      </c>
      <c r="Q7177" s="773">
        <v>0</v>
      </c>
      <c r="R7177" s="773">
        <v>12</v>
      </c>
    </row>
    <row r="7178" spans="1:18" s="28" customFormat="1" ht="12" x14ac:dyDescent="0.2">
      <c r="A7178" s="767">
        <v>1205</v>
      </c>
      <c r="B7178" s="767" t="s">
        <v>27035</v>
      </c>
      <c r="C7178" s="767" t="s">
        <v>147</v>
      </c>
      <c r="D7178" s="718" t="s">
        <v>27041</v>
      </c>
      <c r="E7178" s="718">
        <v>4000</v>
      </c>
      <c r="F7178" s="718" t="s">
        <v>27133</v>
      </c>
      <c r="G7178" s="753" t="s">
        <v>27134</v>
      </c>
      <c r="H7178" s="753" t="s">
        <v>27132</v>
      </c>
      <c r="I7178" s="753" t="s">
        <v>27040</v>
      </c>
      <c r="J7178" s="718" t="s">
        <v>27132</v>
      </c>
      <c r="K7178" s="773">
        <v>2</v>
      </c>
      <c r="L7178" s="773">
        <v>12</v>
      </c>
      <c r="M7178" s="733">
        <v>48000</v>
      </c>
      <c r="N7178" s="773">
        <v>0</v>
      </c>
      <c r="O7178" s="773">
        <v>6</v>
      </c>
      <c r="P7178" s="733">
        <v>24000</v>
      </c>
      <c r="Q7178" s="773">
        <v>0</v>
      </c>
      <c r="R7178" s="773">
        <v>12</v>
      </c>
    </row>
    <row r="7179" spans="1:18" s="28" customFormat="1" ht="12" x14ac:dyDescent="0.2">
      <c r="A7179" s="767">
        <v>1205</v>
      </c>
      <c r="B7179" s="767" t="s">
        <v>27035</v>
      </c>
      <c r="C7179" s="767" t="s">
        <v>147</v>
      </c>
      <c r="D7179" s="718" t="s">
        <v>27135</v>
      </c>
      <c r="E7179" s="718">
        <v>6000</v>
      </c>
      <c r="F7179" s="718" t="s">
        <v>27136</v>
      </c>
      <c r="G7179" s="753" t="s">
        <v>27137</v>
      </c>
      <c r="H7179" s="753" t="s">
        <v>27138</v>
      </c>
      <c r="I7179" s="753" t="s">
        <v>27040</v>
      </c>
      <c r="J7179" s="718" t="s">
        <v>27138</v>
      </c>
      <c r="K7179" s="773">
        <v>2</v>
      </c>
      <c r="L7179" s="773">
        <v>12</v>
      </c>
      <c r="M7179" s="733">
        <v>72000</v>
      </c>
      <c r="N7179" s="773">
        <v>0</v>
      </c>
      <c r="O7179" s="773">
        <v>6</v>
      </c>
      <c r="P7179" s="733">
        <v>36000</v>
      </c>
      <c r="Q7179" s="773">
        <v>0</v>
      </c>
      <c r="R7179" s="773">
        <v>12</v>
      </c>
    </row>
    <row r="7180" spans="1:18" s="28" customFormat="1" ht="12" x14ac:dyDescent="0.2">
      <c r="A7180" s="767">
        <v>1205</v>
      </c>
      <c r="B7180" s="767" t="s">
        <v>27035</v>
      </c>
      <c r="C7180" s="767" t="s">
        <v>147</v>
      </c>
      <c r="D7180" s="718" t="s">
        <v>27139</v>
      </c>
      <c r="E7180" s="718">
        <v>4500</v>
      </c>
      <c r="F7180" s="718" t="s">
        <v>27140</v>
      </c>
      <c r="G7180" s="753" t="s">
        <v>27141</v>
      </c>
      <c r="H7180" s="753" t="s">
        <v>27067</v>
      </c>
      <c r="I7180" s="753" t="s">
        <v>27040</v>
      </c>
      <c r="J7180" s="718" t="s">
        <v>27067</v>
      </c>
      <c r="K7180" s="773">
        <v>2</v>
      </c>
      <c r="L7180" s="773">
        <v>12</v>
      </c>
      <c r="M7180" s="733">
        <v>34350</v>
      </c>
      <c r="N7180" s="773">
        <v>3</v>
      </c>
      <c r="O7180" s="773">
        <v>6</v>
      </c>
      <c r="P7180" s="733">
        <v>26838.12</v>
      </c>
      <c r="Q7180" s="773">
        <v>3</v>
      </c>
      <c r="R7180" s="773">
        <v>12</v>
      </c>
    </row>
    <row r="7181" spans="1:18" s="28" customFormat="1" ht="12" x14ac:dyDescent="0.2">
      <c r="A7181" s="767">
        <v>1205</v>
      </c>
      <c r="B7181" s="767" t="s">
        <v>27035</v>
      </c>
      <c r="C7181" s="767" t="s">
        <v>147</v>
      </c>
      <c r="D7181" s="718" t="s">
        <v>27142</v>
      </c>
      <c r="E7181" s="718">
        <v>8000</v>
      </c>
      <c r="F7181" s="718" t="s">
        <v>27143</v>
      </c>
      <c r="G7181" s="753" t="s">
        <v>27144</v>
      </c>
      <c r="H7181" s="753" t="s">
        <v>27059</v>
      </c>
      <c r="I7181" s="753" t="s">
        <v>27040</v>
      </c>
      <c r="J7181" s="718" t="s">
        <v>27059</v>
      </c>
      <c r="K7181" s="773">
        <v>2</v>
      </c>
      <c r="L7181" s="773">
        <v>12</v>
      </c>
      <c r="M7181" s="733">
        <v>96000</v>
      </c>
      <c r="N7181" s="773">
        <v>0</v>
      </c>
      <c r="O7181" s="773">
        <v>6</v>
      </c>
      <c r="P7181" s="733">
        <v>47870</v>
      </c>
      <c r="Q7181" s="773">
        <v>0</v>
      </c>
      <c r="R7181" s="773">
        <v>12</v>
      </c>
    </row>
    <row r="7182" spans="1:18" s="28" customFormat="1" ht="12" x14ac:dyDescent="0.2">
      <c r="A7182" s="767">
        <v>1205</v>
      </c>
      <c r="B7182" s="767" t="s">
        <v>27035</v>
      </c>
      <c r="C7182" s="767" t="s">
        <v>147</v>
      </c>
      <c r="D7182" s="718" t="s">
        <v>27145</v>
      </c>
      <c r="E7182" s="718">
        <v>3000</v>
      </c>
      <c r="F7182" s="718" t="s">
        <v>27146</v>
      </c>
      <c r="G7182" s="753" t="s">
        <v>27147</v>
      </c>
      <c r="H7182" s="753"/>
      <c r="I7182" s="753" t="s">
        <v>27040</v>
      </c>
      <c r="J7182" s="718"/>
      <c r="K7182" s="773">
        <v>2</v>
      </c>
      <c r="L7182" s="773">
        <v>12</v>
      </c>
      <c r="M7182" s="733">
        <v>22300</v>
      </c>
      <c r="N7182" s="773">
        <v>3</v>
      </c>
      <c r="O7182" s="773">
        <v>6</v>
      </c>
      <c r="P7182" s="733">
        <v>17971.87</v>
      </c>
      <c r="Q7182" s="773">
        <v>3</v>
      </c>
      <c r="R7182" s="773">
        <v>12</v>
      </c>
    </row>
    <row r="7183" spans="1:18" s="28" customFormat="1" ht="12" x14ac:dyDescent="0.2">
      <c r="A7183" s="767">
        <v>1205</v>
      </c>
      <c r="B7183" s="767" t="s">
        <v>27035</v>
      </c>
      <c r="C7183" s="767" t="s">
        <v>147</v>
      </c>
      <c r="D7183" s="718" t="s">
        <v>27088</v>
      </c>
      <c r="E7183" s="718">
        <v>4000</v>
      </c>
      <c r="F7183" s="718" t="s">
        <v>27148</v>
      </c>
      <c r="G7183" s="753" t="s">
        <v>27149</v>
      </c>
      <c r="H7183" s="753"/>
      <c r="I7183" s="753"/>
      <c r="J7183" s="718" t="s">
        <v>27088</v>
      </c>
      <c r="K7183" s="773">
        <v>2</v>
      </c>
      <c r="L7183" s="773">
        <v>12</v>
      </c>
      <c r="M7183" s="733">
        <v>48000</v>
      </c>
      <c r="N7183" s="773">
        <v>0</v>
      </c>
      <c r="O7183" s="773">
        <v>6</v>
      </c>
      <c r="P7183" s="733">
        <v>24000</v>
      </c>
      <c r="Q7183" s="773">
        <v>0</v>
      </c>
      <c r="R7183" s="773">
        <v>12</v>
      </c>
    </row>
    <row r="7184" spans="1:18" s="28" customFormat="1" ht="12" x14ac:dyDescent="0.2">
      <c r="A7184" s="767">
        <v>1205</v>
      </c>
      <c r="B7184" s="767" t="s">
        <v>27035</v>
      </c>
      <c r="C7184" s="767" t="s">
        <v>147</v>
      </c>
      <c r="D7184" s="718" t="s">
        <v>27127</v>
      </c>
      <c r="E7184" s="718">
        <v>9000</v>
      </c>
      <c r="F7184" s="718" t="s">
        <v>27150</v>
      </c>
      <c r="G7184" s="753" t="s">
        <v>27151</v>
      </c>
      <c r="H7184" s="753" t="s">
        <v>27047</v>
      </c>
      <c r="I7184" s="753" t="s">
        <v>27040</v>
      </c>
      <c r="J7184" s="718" t="s">
        <v>27047</v>
      </c>
      <c r="K7184" s="773">
        <v>2</v>
      </c>
      <c r="L7184" s="773">
        <v>12</v>
      </c>
      <c r="M7184" s="733">
        <v>108000</v>
      </c>
      <c r="N7184" s="773">
        <v>0</v>
      </c>
      <c r="O7184" s="773">
        <v>6</v>
      </c>
      <c r="P7184" s="733">
        <v>54000</v>
      </c>
      <c r="Q7184" s="773">
        <v>0</v>
      </c>
      <c r="R7184" s="773">
        <v>12</v>
      </c>
    </row>
    <row r="7185" spans="1:18" s="28" customFormat="1" ht="12" x14ac:dyDescent="0.2">
      <c r="A7185" s="767">
        <v>1205</v>
      </c>
      <c r="B7185" s="767" t="s">
        <v>27035</v>
      </c>
      <c r="C7185" s="767" t="s">
        <v>147</v>
      </c>
      <c r="D7185" s="718" t="s">
        <v>27152</v>
      </c>
      <c r="E7185" s="718">
        <v>3000</v>
      </c>
      <c r="F7185" s="718" t="s">
        <v>27153</v>
      </c>
      <c r="G7185" s="753" t="s">
        <v>27154</v>
      </c>
      <c r="H7185" s="753" t="s">
        <v>27155</v>
      </c>
      <c r="I7185" s="753"/>
      <c r="J7185" s="718" t="s">
        <v>27155</v>
      </c>
      <c r="K7185" s="773">
        <v>2</v>
      </c>
      <c r="L7185" s="773">
        <v>12</v>
      </c>
      <c r="M7185" s="733">
        <v>22300</v>
      </c>
      <c r="N7185" s="773">
        <v>3</v>
      </c>
      <c r="O7185" s="773">
        <v>6</v>
      </c>
      <c r="P7185" s="733">
        <v>17907.91</v>
      </c>
      <c r="Q7185" s="773">
        <v>3</v>
      </c>
      <c r="R7185" s="773">
        <v>12</v>
      </c>
    </row>
    <row r="7186" spans="1:18" s="28" customFormat="1" ht="12" x14ac:dyDescent="0.2">
      <c r="A7186" s="767">
        <v>1205</v>
      </c>
      <c r="B7186" s="767" t="s">
        <v>27035</v>
      </c>
      <c r="C7186" s="767" t="s">
        <v>147</v>
      </c>
      <c r="D7186" s="718" t="s">
        <v>27156</v>
      </c>
      <c r="E7186" s="718">
        <v>3000</v>
      </c>
      <c r="F7186" s="768">
        <v>72935355</v>
      </c>
      <c r="G7186" s="753" t="s">
        <v>27157</v>
      </c>
      <c r="H7186" s="753"/>
      <c r="I7186" s="753"/>
      <c r="J7186" s="718"/>
      <c r="K7186" s="773">
        <v>2</v>
      </c>
      <c r="L7186" s="773">
        <v>12</v>
      </c>
      <c r="M7186" s="733">
        <v>5800</v>
      </c>
      <c r="N7186" s="773">
        <v>2</v>
      </c>
      <c r="O7186" s="773">
        <v>5</v>
      </c>
      <c r="P7186" s="733">
        <v>12900</v>
      </c>
      <c r="Q7186" s="773">
        <v>3</v>
      </c>
      <c r="R7186" s="773">
        <v>12</v>
      </c>
    </row>
    <row r="7187" spans="1:18" s="28" customFormat="1" ht="12" x14ac:dyDescent="0.2">
      <c r="A7187" s="767">
        <v>1205</v>
      </c>
      <c r="B7187" s="767" t="s">
        <v>27035</v>
      </c>
      <c r="C7187" s="767" t="s">
        <v>147</v>
      </c>
      <c r="D7187" s="718" t="s">
        <v>27158</v>
      </c>
      <c r="E7187" s="718">
        <v>3000</v>
      </c>
      <c r="F7187" s="718" t="s">
        <v>27159</v>
      </c>
      <c r="G7187" s="753" t="s">
        <v>27160</v>
      </c>
      <c r="H7187" s="753" t="s">
        <v>27047</v>
      </c>
      <c r="I7187" s="753" t="s">
        <v>27040</v>
      </c>
      <c r="J7187" s="718" t="s">
        <v>27047</v>
      </c>
      <c r="K7187" s="773">
        <v>2</v>
      </c>
      <c r="L7187" s="773">
        <v>12</v>
      </c>
      <c r="M7187" s="733">
        <v>22400</v>
      </c>
      <c r="N7187" s="773">
        <v>3</v>
      </c>
      <c r="O7187" s="773">
        <v>6</v>
      </c>
      <c r="P7187" s="733">
        <v>18000</v>
      </c>
      <c r="Q7187" s="773">
        <v>3</v>
      </c>
      <c r="R7187" s="773">
        <v>12</v>
      </c>
    </row>
    <row r="7188" spans="1:18" s="28" customFormat="1" ht="12" x14ac:dyDescent="0.2">
      <c r="A7188" s="767">
        <v>1205</v>
      </c>
      <c r="B7188" s="767" t="s">
        <v>27035</v>
      </c>
      <c r="C7188" s="767" t="s">
        <v>147</v>
      </c>
      <c r="D7188" s="718" t="s">
        <v>27044</v>
      </c>
      <c r="E7188" s="718">
        <v>3000</v>
      </c>
      <c r="F7188" s="718" t="s">
        <v>27161</v>
      </c>
      <c r="G7188" s="753" t="s">
        <v>27162</v>
      </c>
      <c r="H7188" s="753" t="s">
        <v>27110</v>
      </c>
      <c r="I7188" s="753" t="s">
        <v>27097</v>
      </c>
      <c r="J7188" s="718" t="s">
        <v>27110</v>
      </c>
      <c r="K7188" s="773">
        <v>2</v>
      </c>
      <c r="L7188" s="773">
        <v>12</v>
      </c>
      <c r="M7188" s="733">
        <v>36000</v>
      </c>
      <c r="N7188" s="773">
        <v>0</v>
      </c>
      <c r="O7188" s="773">
        <v>6</v>
      </c>
      <c r="P7188" s="733">
        <v>18000</v>
      </c>
      <c r="Q7188" s="773">
        <v>0</v>
      </c>
      <c r="R7188" s="773">
        <v>12</v>
      </c>
    </row>
    <row r="7189" spans="1:18" s="28" customFormat="1" ht="12" x14ac:dyDescent="0.2">
      <c r="A7189" s="767">
        <v>1205</v>
      </c>
      <c r="B7189" s="767" t="s">
        <v>27035</v>
      </c>
      <c r="C7189" s="767" t="s">
        <v>147</v>
      </c>
      <c r="D7189" s="718" t="s">
        <v>27036</v>
      </c>
      <c r="E7189" s="718">
        <v>3000</v>
      </c>
      <c r="F7189" s="718" t="s">
        <v>27163</v>
      </c>
      <c r="G7189" s="753" t="s">
        <v>27164</v>
      </c>
      <c r="H7189" s="753" t="s">
        <v>27110</v>
      </c>
      <c r="I7189" s="753"/>
      <c r="J7189" s="718" t="s">
        <v>27110</v>
      </c>
      <c r="K7189" s="773">
        <v>2</v>
      </c>
      <c r="L7189" s="773">
        <v>12</v>
      </c>
      <c r="M7189" s="733">
        <v>36000</v>
      </c>
      <c r="N7189" s="773">
        <v>0</v>
      </c>
      <c r="O7189" s="773">
        <v>6</v>
      </c>
      <c r="P7189" s="733">
        <v>18000</v>
      </c>
      <c r="Q7189" s="773">
        <v>0</v>
      </c>
      <c r="R7189" s="773">
        <v>12</v>
      </c>
    </row>
    <row r="7190" spans="1:18" s="28" customFormat="1" ht="12" x14ac:dyDescent="0.2">
      <c r="A7190" s="767">
        <v>1205</v>
      </c>
      <c r="B7190" s="767" t="s">
        <v>27035</v>
      </c>
      <c r="C7190" s="767" t="s">
        <v>147</v>
      </c>
      <c r="D7190" s="718" t="s">
        <v>27165</v>
      </c>
      <c r="E7190" s="718">
        <v>10000</v>
      </c>
      <c r="F7190" s="718" t="s">
        <v>27166</v>
      </c>
      <c r="G7190" s="753" t="s">
        <v>27167</v>
      </c>
      <c r="H7190" s="753" t="s">
        <v>27080</v>
      </c>
      <c r="I7190" s="753" t="s">
        <v>27040</v>
      </c>
      <c r="J7190" s="718" t="s">
        <v>27081</v>
      </c>
      <c r="K7190" s="773">
        <v>2</v>
      </c>
      <c r="L7190" s="773">
        <v>12</v>
      </c>
      <c r="M7190" s="733">
        <v>120000</v>
      </c>
      <c r="N7190" s="773">
        <v>0</v>
      </c>
      <c r="O7190" s="773">
        <v>6</v>
      </c>
      <c r="P7190" s="733">
        <v>60000</v>
      </c>
      <c r="Q7190" s="773">
        <v>0</v>
      </c>
      <c r="R7190" s="773">
        <v>12</v>
      </c>
    </row>
    <row r="7191" spans="1:18" s="28" customFormat="1" ht="12" x14ac:dyDescent="0.2">
      <c r="A7191" s="767">
        <v>1205</v>
      </c>
      <c r="B7191" s="767" t="s">
        <v>27035</v>
      </c>
      <c r="C7191" s="767" t="s">
        <v>147</v>
      </c>
      <c r="D7191" s="718" t="s">
        <v>27103</v>
      </c>
      <c r="E7191" s="718">
        <v>6000</v>
      </c>
      <c r="F7191" s="718" t="s">
        <v>27168</v>
      </c>
      <c r="G7191" s="753" t="s">
        <v>27169</v>
      </c>
      <c r="H7191" s="753" t="s">
        <v>27096</v>
      </c>
      <c r="I7191" s="753" t="s">
        <v>27097</v>
      </c>
      <c r="J7191" s="718" t="s">
        <v>27096</v>
      </c>
      <c r="K7191" s="773">
        <v>2</v>
      </c>
      <c r="L7191" s="773">
        <v>12</v>
      </c>
      <c r="M7191" s="733">
        <v>72000</v>
      </c>
      <c r="N7191" s="773">
        <v>0</v>
      </c>
      <c r="O7191" s="773">
        <v>6</v>
      </c>
      <c r="P7191" s="733">
        <v>36000</v>
      </c>
      <c r="Q7191" s="773">
        <v>0</v>
      </c>
      <c r="R7191" s="773">
        <v>12</v>
      </c>
    </row>
    <row r="7192" spans="1:18" s="28" customFormat="1" ht="12" x14ac:dyDescent="0.2">
      <c r="A7192" s="767">
        <v>1205</v>
      </c>
      <c r="B7192" s="767" t="s">
        <v>27035</v>
      </c>
      <c r="C7192" s="767" t="s">
        <v>147</v>
      </c>
      <c r="D7192" s="718" t="s">
        <v>27041</v>
      </c>
      <c r="E7192" s="718">
        <v>4000</v>
      </c>
      <c r="F7192" s="718" t="s">
        <v>27170</v>
      </c>
      <c r="G7192" s="753" t="s">
        <v>27171</v>
      </c>
      <c r="H7192" s="753" t="s">
        <v>27172</v>
      </c>
      <c r="I7192" s="753" t="s">
        <v>27097</v>
      </c>
      <c r="J7192" s="718" t="s">
        <v>27172</v>
      </c>
      <c r="K7192" s="773">
        <v>2</v>
      </c>
      <c r="L7192" s="773">
        <v>12</v>
      </c>
      <c r="M7192" s="733">
        <v>48000</v>
      </c>
      <c r="N7192" s="773">
        <v>0</v>
      </c>
      <c r="O7192" s="773">
        <v>6</v>
      </c>
      <c r="P7192" s="733">
        <v>24000</v>
      </c>
      <c r="Q7192" s="773">
        <v>0</v>
      </c>
      <c r="R7192" s="773">
        <v>12</v>
      </c>
    </row>
    <row r="7193" spans="1:18" s="28" customFormat="1" ht="12" x14ac:dyDescent="0.2">
      <c r="A7193" s="767">
        <v>1205</v>
      </c>
      <c r="B7193" s="767" t="s">
        <v>27035</v>
      </c>
      <c r="C7193" s="767" t="s">
        <v>147</v>
      </c>
      <c r="D7193" s="718" t="s">
        <v>27173</v>
      </c>
      <c r="E7193" s="718">
        <v>3000</v>
      </c>
      <c r="F7193" s="718" t="s">
        <v>27174</v>
      </c>
      <c r="G7193" s="753" t="s">
        <v>27175</v>
      </c>
      <c r="H7193" s="753"/>
      <c r="I7193" s="753" t="s">
        <v>27040</v>
      </c>
      <c r="J7193" s="718"/>
      <c r="K7193" s="773">
        <v>2</v>
      </c>
      <c r="L7193" s="773">
        <v>12</v>
      </c>
      <c r="M7193" s="733">
        <v>36000</v>
      </c>
      <c r="N7193" s="773">
        <v>0</v>
      </c>
      <c r="O7193" s="773">
        <v>6</v>
      </c>
      <c r="P7193" s="733">
        <v>18000</v>
      </c>
      <c r="Q7193" s="773">
        <v>0</v>
      </c>
      <c r="R7193" s="773">
        <v>12</v>
      </c>
    </row>
    <row r="7194" spans="1:18" s="28" customFormat="1" ht="12" x14ac:dyDescent="0.2">
      <c r="A7194" s="767">
        <v>1205</v>
      </c>
      <c r="B7194" s="767" t="s">
        <v>27035</v>
      </c>
      <c r="C7194" s="767" t="s">
        <v>147</v>
      </c>
      <c r="D7194" s="718" t="s">
        <v>27041</v>
      </c>
      <c r="E7194" s="718">
        <v>4000</v>
      </c>
      <c r="F7194" s="718" t="s">
        <v>27176</v>
      </c>
      <c r="G7194" s="753" t="s">
        <v>27177</v>
      </c>
      <c r="H7194" s="753"/>
      <c r="I7194" s="753" t="s">
        <v>27040</v>
      </c>
      <c r="J7194" s="718" t="s">
        <v>27178</v>
      </c>
      <c r="K7194" s="773">
        <v>2</v>
      </c>
      <c r="L7194" s="773">
        <v>12</v>
      </c>
      <c r="M7194" s="733">
        <v>48000</v>
      </c>
      <c r="N7194" s="773">
        <v>0</v>
      </c>
      <c r="O7194" s="773">
        <v>6</v>
      </c>
      <c r="P7194" s="733">
        <v>24000</v>
      </c>
      <c r="Q7194" s="773">
        <v>0</v>
      </c>
      <c r="R7194" s="773">
        <v>12</v>
      </c>
    </row>
    <row r="7195" spans="1:18" s="28" customFormat="1" ht="12" x14ac:dyDescent="0.2">
      <c r="A7195" s="767">
        <v>1205</v>
      </c>
      <c r="B7195" s="767" t="s">
        <v>27035</v>
      </c>
      <c r="C7195" s="767" t="s">
        <v>147</v>
      </c>
      <c r="D7195" s="718" t="s">
        <v>27114</v>
      </c>
      <c r="E7195" s="718">
        <v>8000</v>
      </c>
      <c r="F7195" s="718" t="s">
        <v>27179</v>
      </c>
      <c r="G7195" s="753" t="s">
        <v>27180</v>
      </c>
      <c r="H7195" s="753" t="s">
        <v>27055</v>
      </c>
      <c r="I7195" s="753" t="s">
        <v>27040</v>
      </c>
      <c r="J7195" s="718" t="s">
        <v>27055</v>
      </c>
      <c r="K7195" s="773">
        <v>2</v>
      </c>
      <c r="L7195" s="773">
        <v>12</v>
      </c>
      <c r="M7195" s="733">
        <v>96000</v>
      </c>
      <c r="N7195" s="773">
        <v>0</v>
      </c>
      <c r="O7195" s="773">
        <v>6</v>
      </c>
      <c r="P7195" s="733">
        <v>48000</v>
      </c>
      <c r="Q7195" s="773">
        <v>0</v>
      </c>
      <c r="R7195" s="773">
        <v>12</v>
      </c>
    </row>
    <row r="7196" spans="1:18" s="28" customFormat="1" ht="12" x14ac:dyDescent="0.2">
      <c r="A7196" s="767">
        <v>1205</v>
      </c>
      <c r="B7196" s="767" t="s">
        <v>27035</v>
      </c>
      <c r="C7196" s="767" t="s">
        <v>147</v>
      </c>
      <c r="D7196" s="718" t="s">
        <v>27181</v>
      </c>
      <c r="E7196" s="718">
        <v>7000</v>
      </c>
      <c r="F7196" s="718" t="s">
        <v>27182</v>
      </c>
      <c r="G7196" s="753" t="s">
        <v>27183</v>
      </c>
      <c r="H7196" s="753" t="s">
        <v>27080</v>
      </c>
      <c r="I7196" s="753" t="s">
        <v>27040</v>
      </c>
      <c r="J7196" s="718" t="s">
        <v>27081</v>
      </c>
      <c r="K7196" s="773">
        <v>2</v>
      </c>
      <c r="L7196" s="773">
        <v>12</v>
      </c>
      <c r="M7196" s="733">
        <v>84000</v>
      </c>
      <c r="N7196" s="773">
        <v>0</v>
      </c>
      <c r="O7196" s="773">
        <v>6</v>
      </c>
      <c r="P7196" s="733">
        <v>42000</v>
      </c>
      <c r="Q7196" s="773">
        <v>0</v>
      </c>
      <c r="R7196" s="773">
        <v>12</v>
      </c>
    </row>
    <row r="7197" spans="1:18" s="28" customFormat="1" ht="12" x14ac:dyDescent="0.2">
      <c r="A7197" s="767">
        <v>1205</v>
      </c>
      <c r="B7197" s="767" t="s">
        <v>27035</v>
      </c>
      <c r="C7197" s="767" t="s">
        <v>147</v>
      </c>
      <c r="D7197" s="718" t="s">
        <v>27184</v>
      </c>
      <c r="E7197" s="718">
        <v>10000</v>
      </c>
      <c r="F7197" s="718" t="s">
        <v>27185</v>
      </c>
      <c r="G7197" s="753" t="s">
        <v>27186</v>
      </c>
      <c r="H7197" s="753" t="s">
        <v>27187</v>
      </c>
      <c r="I7197" s="753" t="s">
        <v>27040</v>
      </c>
      <c r="J7197" s="718" t="s">
        <v>27187</v>
      </c>
      <c r="K7197" s="773">
        <v>2</v>
      </c>
      <c r="L7197" s="773">
        <v>12</v>
      </c>
      <c r="M7197" s="733">
        <v>78666.67</v>
      </c>
      <c r="N7197" s="773">
        <v>3</v>
      </c>
      <c r="O7197" s="773">
        <v>6</v>
      </c>
      <c r="P7197" s="733">
        <v>59791.67</v>
      </c>
      <c r="Q7197" s="773">
        <v>3</v>
      </c>
      <c r="R7197" s="773">
        <v>12</v>
      </c>
    </row>
    <row r="7198" spans="1:18" s="28" customFormat="1" ht="12" x14ac:dyDescent="0.2">
      <c r="A7198" s="767">
        <v>1205</v>
      </c>
      <c r="B7198" s="767" t="s">
        <v>27035</v>
      </c>
      <c r="C7198" s="767" t="s">
        <v>147</v>
      </c>
      <c r="D7198" s="718" t="s">
        <v>27156</v>
      </c>
      <c r="E7198" s="718">
        <v>3000</v>
      </c>
      <c r="F7198" s="768">
        <v>8661639</v>
      </c>
      <c r="G7198" s="753" t="s">
        <v>27188</v>
      </c>
      <c r="H7198" s="753" t="s">
        <v>27101</v>
      </c>
      <c r="I7198" s="753"/>
      <c r="J7198" s="718" t="s">
        <v>27101</v>
      </c>
      <c r="K7198" s="773">
        <v>1</v>
      </c>
      <c r="L7198" s="773">
        <v>2</v>
      </c>
      <c r="M7198" s="733">
        <v>5800</v>
      </c>
      <c r="N7198" s="773">
        <v>3</v>
      </c>
      <c r="O7198" s="773">
        <v>6</v>
      </c>
      <c r="P7198" s="733">
        <v>18000</v>
      </c>
      <c r="Q7198" s="773">
        <v>3</v>
      </c>
      <c r="R7198" s="773">
        <v>12</v>
      </c>
    </row>
    <row r="7199" spans="1:18" s="28" customFormat="1" ht="12" x14ac:dyDescent="0.2">
      <c r="A7199" s="767">
        <v>1205</v>
      </c>
      <c r="B7199" s="767" t="s">
        <v>27035</v>
      </c>
      <c r="C7199" s="767" t="s">
        <v>147</v>
      </c>
      <c r="D7199" s="718" t="s">
        <v>27111</v>
      </c>
      <c r="E7199" s="718">
        <v>6000</v>
      </c>
      <c r="F7199" s="718" t="s">
        <v>27189</v>
      </c>
      <c r="G7199" s="753" t="s">
        <v>27190</v>
      </c>
      <c r="H7199" s="753" t="s">
        <v>27191</v>
      </c>
      <c r="I7199" s="753" t="s">
        <v>27040</v>
      </c>
      <c r="J7199" s="753" t="s">
        <v>27191</v>
      </c>
      <c r="K7199" s="773">
        <v>2</v>
      </c>
      <c r="L7199" s="773">
        <v>12</v>
      </c>
      <c r="M7199" s="733">
        <v>84000</v>
      </c>
      <c r="N7199" s="773">
        <v>0</v>
      </c>
      <c r="O7199" s="773">
        <v>6</v>
      </c>
      <c r="P7199" s="733">
        <v>41675.760000000002</v>
      </c>
      <c r="Q7199" s="773">
        <v>0</v>
      </c>
      <c r="R7199" s="773">
        <v>12</v>
      </c>
    </row>
    <row r="7200" spans="1:18" s="28" customFormat="1" ht="12" x14ac:dyDescent="0.2">
      <c r="A7200" s="767">
        <v>1205</v>
      </c>
      <c r="B7200" s="767" t="s">
        <v>27035</v>
      </c>
      <c r="C7200" s="767" t="s">
        <v>147</v>
      </c>
      <c r="D7200" s="718" t="s">
        <v>27192</v>
      </c>
      <c r="E7200" s="718">
        <v>9000</v>
      </c>
      <c r="F7200" s="718" t="s">
        <v>27193</v>
      </c>
      <c r="G7200" s="753" t="s">
        <v>27194</v>
      </c>
      <c r="H7200" s="753" t="s">
        <v>27039</v>
      </c>
      <c r="I7200" s="753" t="s">
        <v>27040</v>
      </c>
      <c r="J7200" s="718" t="s">
        <v>27039</v>
      </c>
      <c r="K7200" s="773">
        <v>2</v>
      </c>
      <c r="L7200" s="773">
        <v>12</v>
      </c>
      <c r="M7200" s="733">
        <v>108000</v>
      </c>
      <c r="N7200" s="773">
        <v>0</v>
      </c>
      <c r="O7200" s="773">
        <v>6</v>
      </c>
      <c r="P7200" s="733">
        <v>52311.87</v>
      </c>
      <c r="Q7200" s="773">
        <v>0</v>
      </c>
      <c r="R7200" s="773">
        <v>12</v>
      </c>
    </row>
    <row r="7201" spans="1:18" s="28" customFormat="1" ht="12" x14ac:dyDescent="0.2">
      <c r="A7201" s="767">
        <v>1205</v>
      </c>
      <c r="B7201" s="767" t="s">
        <v>27035</v>
      </c>
      <c r="C7201" s="767" t="s">
        <v>147</v>
      </c>
      <c r="D7201" s="718" t="s">
        <v>27041</v>
      </c>
      <c r="E7201" s="718">
        <v>3000</v>
      </c>
      <c r="F7201" s="718" t="s">
        <v>27195</v>
      </c>
      <c r="G7201" s="753" t="s">
        <v>27196</v>
      </c>
      <c r="H7201" s="753"/>
      <c r="I7201" s="753"/>
      <c r="J7201" s="718"/>
      <c r="K7201" s="773">
        <v>2</v>
      </c>
      <c r="L7201" s="773">
        <v>12</v>
      </c>
      <c r="M7201" s="733">
        <v>36000</v>
      </c>
      <c r="N7201" s="773">
        <v>0</v>
      </c>
      <c r="O7201" s="773">
        <v>6</v>
      </c>
      <c r="P7201" s="733">
        <v>18000</v>
      </c>
      <c r="Q7201" s="773">
        <v>0</v>
      </c>
      <c r="R7201" s="773">
        <v>12</v>
      </c>
    </row>
    <row r="7202" spans="1:18" s="28" customFormat="1" ht="12" x14ac:dyDescent="0.2">
      <c r="A7202" s="767">
        <v>1205</v>
      </c>
      <c r="B7202" s="767" t="s">
        <v>27035</v>
      </c>
      <c r="C7202" s="767" t="s">
        <v>147</v>
      </c>
      <c r="D7202" s="718" t="s">
        <v>27052</v>
      </c>
      <c r="E7202" s="718">
        <v>8000</v>
      </c>
      <c r="F7202" s="718" t="s">
        <v>27197</v>
      </c>
      <c r="G7202" s="753" t="s">
        <v>27198</v>
      </c>
      <c r="H7202" s="753" t="s">
        <v>27199</v>
      </c>
      <c r="I7202" s="753" t="s">
        <v>27040</v>
      </c>
      <c r="J7202" s="718"/>
      <c r="K7202" s="773">
        <v>2</v>
      </c>
      <c r="L7202" s="773">
        <v>12</v>
      </c>
      <c r="M7202" s="733">
        <v>96000</v>
      </c>
      <c r="N7202" s="773">
        <v>0</v>
      </c>
      <c r="O7202" s="773">
        <v>6</v>
      </c>
      <c r="P7202" s="733">
        <v>47844.45</v>
      </c>
      <c r="Q7202" s="773">
        <v>0</v>
      </c>
      <c r="R7202" s="773">
        <v>12</v>
      </c>
    </row>
    <row r="7203" spans="1:18" s="28" customFormat="1" ht="12" x14ac:dyDescent="0.2">
      <c r="A7203" s="767">
        <v>1205</v>
      </c>
      <c r="B7203" s="767" t="s">
        <v>27035</v>
      </c>
      <c r="C7203" s="767" t="s">
        <v>147</v>
      </c>
      <c r="D7203" s="718" t="s">
        <v>27200</v>
      </c>
      <c r="E7203" s="718">
        <v>3000</v>
      </c>
      <c r="F7203" s="718" t="s">
        <v>27201</v>
      </c>
      <c r="G7203" s="753" t="s">
        <v>27202</v>
      </c>
      <c r="H7203" s="753" t="s">
        <v>27203</v>
      </c>
      <c r="I7203" s="753" t="s">
        <v>27097</v>
      </c>
      <c r="J7203" s="718" t="s">
        <v>27204</v>
      </c>
      <c r="K7203" s="773">
        <v>2</v>
      </c>
      <c r="L7203" s="773">
        <v>12</v>
      </c>
      <c r="M7203" s="733">
        <v>29224</v>
      </c>
      <c r="N7203" s="773">
        <v>0</v>
      </c>
      <c r="O7203" s="773">
        <v>6</v>
      </c>
      <c r="P7203" s="733">
        <v>18000</v>
      </c>
      <c r="Q7203" s="773">
        <v>0</v>
      </c>
      <c r="R7203" s="773">
        <v>12</v>
      </c>
    </row>
    <row r="7204" spans="1:18" s="28" customFormat="1" ht="12" x14ac:dyDescent="0.2">
      <c r="A7204" s="767">
        <v>1205</v>
      </c>
      <c r="B7204" s="767" t="s">
        <v>27035</v>
      </c>
      <c r="C7204" s="767" t="s">
        <v>147</v>
      </c>
      <c r="D7204" s="718" t="s">
        <v>27122</v>
      </c>
      <c r="E7204" s="718">
        <v>9000</v>
      </c>
      <c r="F7204" s="718" t="s">
        <v>27205</v>
      </c>
      <c r="G7204" s="753" t="s">
        <v>27206</v>
      </c>
      <c r="H7204" s="753" t="s">
        <v>27059</v>
      </c>
      <c r="I7204" s="753" t="s">
        <v>27040</v>
      </c>
      <c r="J7204" s="718" t="s">
        <v>27059</v>
      </c>
      <c r="K7204" s="773">
        <v>2</v>
      </c>
      <c r="L7204" s="773">
        <v>12</v>
      </c>
      <c r="M7204" s="733">
        <v>108000</v>
      </c>
      <c r="N7204" s="773">
        <v>0</v>
      </c>
      <c r="O7204" s="773">
        <v>6</v>
      </c>
      <c r="P7204" s="733">
        <v>53840.62</v>
      </c>
      <c r="Q7204" s="773">
        <v>0</v>
      </c>
      <c r="R7204" s="773">
        <v>12</v>
      </c>
    </row>
    <row r="7205" spans="1:18" s="28" customFormat="1" ht="12" x14ac:dyDescent="0.2">
      <c r="A7205" s="767">
        <v>1205</v>
      </c>
      <c r="B7205" s="767" t="s">
        <v>27035</v>
      </c>
      <c r="C7205" s="767" t="s">
        <v>147</v>
      </c>
      <c r="D7205" s="718" t="s">
        <v>27207</v>
      </c>
      <c r="E7205" s="718">
        <v>8000</v>
      </c>
      <c r="F7205" s="718" t="s">
        <v>27208</v>
      </c>
      <c r="G7205" s="753" t="s">
        <v>27209</v>
      </c>
      <c r="H7205" s="753" t="s">
        <v>27210</v>
      </c>
      <c r="I7205" s="753" t="s">
        <v>27040</v>
      </c>
      <c r="J7205" s="718" t="s">
        <v>27210</v>
      </c>
      <c r="K7205" s="773">
        <v>2</v>
      </c>
      <c r="L7205" s="773">
        <v>12</v>
      </c>
      <c r="M7205" s="733">
        <v>96000</v>
      </c>
      <c r="N7205" s="773">
        <v>0</v>
      </c>
      <c r="O7205" s="773">
        <v>6</v>
      </c>
      <c r="P7205" s="733">
        <v>48000</v>
      </c>
      <c r="Q7205" s="773">
        <v>0</v>
      </c>
      <c r="R7205" s="773">
        <v>12</v>
      </c>
    </row>
    <row r="7206" spans="1:18" s="28" customFormat="1" ht="12" x14ac:dyDescent="0.2">
      <c r="A7206" s="767">
        <v>1205</v>
      </c>
      <c r="B7206" s="767" t="s">
        <v>27035</v>
      </c>
      <c r="C7206" s="767" t="s">
        <v>147</v>
      </c>
      <c r="D7206" s="718" t="s">
        <v>27211</v>
      </c>
      <c r="E7206" s="718">
        <v>7000</v>
      </c>
      <c r="F7206" s="718" t="s">
        <v>27212</v>
      </c>
      <c r="G7206" s="753" t="s">
        <v>27213</v>
      </c>
      <c r="H7206" s="753" t="s">
        <v>27059</v>
      </c>
      <c r="I7206" s="753" t="s">
        <v>27040</v>
      </c>
      <c r="J7206" s="718"/>
      <c r="K7206" s="773">
        <v>2</v>
      </c>
      <c r="L7206" s="773">
        <v>5</v>
      </c>
      <c r="M7206" s="733">
        <v>45000</v>
      </c>
      <c r="N7206" s="773">
        <v>0</v>
      </c>
      <c r="O7206" s="773">
        <v>0</v>
      </c>
      <c r="P7206" s="733">
        <v>0</v>
      </c>
      <c r="Q7206" s="773">
        <v>0</v>
      </c>
      <c r="R7206" s="773">
        <v>0</v>
      </c>
    </row>
    <row r="7207" spans="1:18" s="28" customFormat="1" ht="12" x14ac:dyDescent="0.2">
      <c r="A7207" s="767">
        <v>1205</v>
      </c>
      <c r="B7207" s="767" t="s">
        <v>27035</v>
      </c>
      <c r="C7207" s="767" t="s">
        <v>147</v>
      </c>
      <c r="D7207" s="718" t="s">
        <v>27052</v>
      </c>
      <c r="E7207" s="718">
        <v>8000</v>
      </c>
      <c r="F7207" s="718" t="s">
        <v>27214</v>
      </c>
      <c r="G7207" s="753" t="s">
        <v>27215</v>
      </c>
      <c r="H7207" s="753" t="s">
        <v>27047</v>
      </c>
      <c r="I7207" s="753" t="s">
        <v>27040</v>
      </c>
      <c r="J7207" s="718" t="s">
        <v>27047</v>
      </c>
      <c r="K7207" s="773">
        <v>2</v>
      </c>
      <c r="L7207" s="773">
        <v>12</v>
      </c>
      <c r="M7207" s="733">
        <v>96000</v>
      </c>
      <c r="N7207" s="773">
        <v>0</v>
      </c>
      <c r="O7207" s="773">
        <v>6</v>
      </c>
      <c r="P7207" s="733">
        <v>48000</v>
      </c>
      <c r="Q7207" s="773">
        <v>0</v>
      </c>
      <c r="R7207" s="773">
        <v>12</v>
      </c>
    </row>
    <row r="7208" spans="1:18" s="28" customFormat="1" ht="12" x14ac:dyDescent="0.2">
      <c r="A7208" s="767">
        <v>1205</v>
      </c>
      <c r="B7208" s="767" t="s">
        <v>27035</v>
      </c>
      <c r="C7208" s="767" t="s">
        <v>147</v>
      </c>
      <c r="D7208" s="718" t="s">
        <v>27216</v>
      </c>
      <c r="E7208" s="718">
        <v>3000</v>
      </c>
      <c r="F7208" s="768">
        <v>45081617</v>
      </c>
      <c r="G7208" s="753" t="s">
        <v>27217</v>
      </c>
      <c r="H7208" s="753" t="s">
        <v>27218</v>
      </c>
      <c r="I7208" s="753" t="s">
        <v>27040</v>
      </c>
      <c r="J7208" s="718"/>
      <c r="K7208" s="773">
        <v>2</v>
      </c>
      <c r="L7208" s="773">
        <v>12</v>
      </c>
      <c r="M7208" s="733">
        <v>0</v>
      </c>
      <c r="N7208" s="773">
        <v>2</v>
      </c>
      <c r="O7208" s="773">
        <v>6</v>
      </c>
      <c r="P7208" s="733">
        <v>8400</v>
      </c>
      <c r="Q7208" s="773">
        <v>3</v>
      </c>
      <c r="R7208" s="773">
        <v>12</v>
      </c>
    </row>
    <row r="7209" spans="1:18" s="28" customFormat="1" ht="12" x14ac:dyDescent="0.2">
      <c r="A7209" s="767">
        <v>1205</v>
      </c>
      <c r="B7209" s="767" t="s">
        <v>27035</v>
      </c>
      <c r="C7209" s="767" t="s">
        <v>147</v>
      </c>
      <c r="D7209" s="718" t="s">
        <v>27200</v>
      </c>
      <c r="E7209" s="718">
        <v>3000</v>
      </c>
      <c r="F7209" s="718" t="s">
        <v>27219</v>
      </c>
      <c r="G7209" s="753" t="s">
        <v>27220</v>
      </c>
      <c r="H7209" s="753" t="s">
        <v>27110</v>
      </c>
      <c r="I7209" s="753" t="s">
        <v>27097</v>
      </c>
      <c r="J7209" s="718" t="s">
        <v>27110</v>
      </c>
      <c r="K7209" s="773">
        <v>2</v>
      </c>
      <c r="L7209" s="773">
        <v>12</v>
      </c>
      <c r="M7209" s="733">
        <v>36000</v>
      </c>
      <c r="N7209" s="773">
        <v>0</v>
      </c>
      <c r="O7209" s="773">
        <v>6</v>
      </c>
      <c r="P7209" s="733">
        <v>17940.830000000002</v>
      </c>
      <c r="Q7209" s="773">
        <v>0</v>
      </c>
      <c r="R7209" s="773">
        <v>12</v>
      </c>
    </row>
    <row r="7210" spans="1:18" s="28" customFormat="1" ht="12" x14ac:dyDescent="0.2">
      <c r="A7210" s="767">
        <v>1205</v>
      </c>
      <c r="B7210" s="767" t="s">
        <v>27035</v>
      </c>
      <c r="C7210" s="767" t="s">
        <v>147</v>
      </c>
      <c r="D7210" s="718" t="s">
        <v>27221</v>
      </c>
      <c r="E7210" s="718">
        <v>7000</v>
      </c>
      <c r="F7210" s="718" t="s">
        <v>27222</v>
      </c>
      <c r="G7210" s="753" t="s">
        <v>27223</v>
      </c>
      <c r="H7210" s="753" t="s">
        <v>27224</v>
      </c>
      <c r="I7210" s="753" t="s">
        <v>27040</v>
      </c>
      <c r="J7210" s="718" t="s">
        <v>27097</v>
      </c>
      <c r="K7210" s="773">
        <v>2</v>
      </c>
      <c r="L7210" s="773">
        <v>12</v>
      </c>
      <c r="M7210" s="733">
        <v>84000</v>
      </c>
      <c r="N7210" s="773">
        <v>0</v>
      </c>
      <c r="O7210" s="773">
        <v>6</v>
      </c>
      <c r="P7210" s="733">
        <v>41983.96</v>
      </c>
      <c r="Q7210" s="773">
        <v>0</v>
      </c>
      <c r="R7210" s="773">
        <v>12</v>
      </c>
    </row>
    <row r="7211" spans="1:18" s="28" customFormat="1" ht="12" x14ac:dyDescent="0.2">
      <c r="A7211" s="767">
        <v>1205</v>
      </c>
      <c r="B7211" s="767" t="s">
        <v>27035</v>
      </c>
      <c r="C7211" s="767" t="s">
        <v>147</v>
      </c>
      <c r="D7211" s="718" t="s">
        <v>27225</v>
      </c>
      <c r="E7211" s="718">
        <v>8000</v>
      </c>
      <c r="F7211" s="718" t="s">
        <v>27226</v>
      </c>
      <c r="G7211" s="753" t="s">
        <v>27227</v>
      </c>
      <c r="H7211" s="753" t="s">
        <v>27228</v>
      </c>
      <c r="I7211" s="753" t="s">
        <v>27040</v>
      </c>
      <c r="J7211" s="718" t="s">
        <v>27228</v>
      </c>
      <c r="K7211" s="773">
        <v>2</v>
      </c>
      <c r="L7211" s="773">
        <v>12</v>
      </c>
      <c r="M7211" s="733">
        <v>96000</v>
      </c>
      <c r="N7211" s="773">
        <v>0</v>
      </c>
      <c r="O7211" s="773">
        <v>6</v>
      </c>
      <c r="P7211" s="733">
        <v>48000</v>
      </c>
      <c r="Q7211" s="773">
        <v>0</v>
      </c>
      <c r="R7211" s="773">
        <v>12</v>
      </c>
    </row>
    <row r="7212" spans="1:18" s="28" customFormat="1" ht="12" x14ac:dyDescent="0.2">
      <c r="A7212" s="767">
        <v>1205</v>
      </c>
      <c r="B7212" s="767" t="s">
        <v>27035</v>
      </c>
      <c r="C7212" s="767" t="s">
        <v>147</v>
      </c>
      <c r="D7212" s="718" t="s">
        <v>27036</v>
      </c>
      <c r="E7212" s="718">
        <v>3000</v>
      </c>
      <c r="F7212" s="718" t="s">
        <v>27229</v>
      </c>
      <c r="G7212" s="753" t="s">
        <v>27230</v>
      </c>
      <c r="H7212" s="753" t="s">
        <v>27047</v>
      </c>
      <c r="I7212" s="753" t="s">
        <v>27040</v>
      </c>
      <c r="J7212" s="718"/>
      <c r="K7212" s="773">
        <v>2</v>
      </c>
      <c r="L7212" s="773">
        <v>12</v>
      </c>
      <c r="M7212" s="733">
        <v>31300</v>
      </c>
      <c r="N7212" s="773">
        <v>0</v>
      </c>
      <c r="O7212" s="773">
        <v>6</v>
      </c>
      <c r="P7212" s="733">
        <v>18000</v>
      </c>
      <c r="Q7212" s="773">
        <v>0</v>
      </c>
      <c r="R7212" s="773">
        <v>12</v>
      </c>
    </row>
    <row r="7213" spans="1:18" s="28" customFormat="1" ht="12" x14ac:dyDescent="0.2">
      <c r="A7213" s="767">
        <v>1205</v>
      </c>
      <c r="B7213" s="767" t="s">
        <v>27035</v>
      </c>
      <c r="C7213" s="767" t="s">
        <v>147</v>
      </c>
      <c r="D7213" s="718" t="s">
        <v>27041</v>
      </c>
      <c r="E7213" s="718">
        <v>3500</v>
      </c>
      <c r="F7213" s="718" t="s">
        <v>27231</v>
      </c>
      <c r="G7213" s="753" t="s">
        <v>27232</v>
      </c>
      <c r="H7213" s="753" t="s">
        <v>27101</v>
      </c>
      <c r="I7213" s="753"/>
      <c r="J7213" s="718" t="s">
        <v>27101</v>
      </c>
      <c r="K7213" s="773">
        <v>2</v>
      </c>
      <c r="L7213" s="773">
        <v>12</v>
      </c>
      <c r="M7213" s="733">
        <v>42000</v>
      </c>
      <c r="N7213" s="773">
        <v>0</v>
      </c>
      <c r="O7213" s="773">
        <v>6</v>
      </c>
      <c r="P7213" s="733">
        <v>21000</v>
      </c>
      <c r="Q7213" s="773">
        <v>0</v>
      </c>
      <c r="R7213" s="773">
        <v>12</v>
      </c>
    </row>
    <row r="7214" spans="1:18" s="28" customFormat="1" ht="12" x14ac:dyDescent="0.2">
      <c r="A7214" s="767">
        <v>1205</v>
      </c>
      <c r="B7214" s="767" t="s">
        <v>27035</v>
      </c>
      <c r="C7214" s="767" t="s">
        <v>147</v>
      </c>
      <c r="D7214" s="718" t="s">
        <v>27233</v>
      </c>
      <c r="E7214" s="718">
        <v>4000</v>
      </c>
      <c r="F7214" s="718" t="s">
        <v>27234</v>
      </c>
      <c r="G7214" s="753" t="s">
        <v>27235</v>
      </c>
      <c r="H7214" s="753" t="s">
        <v>27110</v>
      </c>
      <c r="I7214" s="753" t="s">
        <v>27097</v>
      </c>
      <c r="J7214" s="718" t="s">
        <v>27110</v>
      </c>
      <c r="K7214" s="773">
        <v>2</v>
      </c>
      <c r="L7214" s="773">
        <v>12</v>
      </c>
      <c r="M7214" s="733">
        <v>48000</v>
      </c>
      <c r="N7214" s="773">
        <v>0</v>
      </c>
      <c r="O7214" s="773">
        <v>6</v>
      </c>
      <c r="P7214" s="733">
        <v>24000</v>
      </c>
      <c r="Q7214" s="773">
        <v>0</v>
      </c>
      <c r="R7214" s="773">
        <v>12</v>
      </c>
    </row>
    <row r="7215" spans="1:18" s="28" customFormat="1" ht="12" x14ac:dyDescent="0.2">
      <c r="A7215" s="767">
        <v>1205</v>
      </c>
      <c r="B7215" s="767" t="s">
        <v>27035</v>
      </c>
      <c r="C7215" s="767" t="s">
        <v>147</v>
      </c>
      <c r="D7215" s="718" t="s">
        <v>27173</v>
      </c>
      <c r="E7215" s="718">
        <v>3000</v>
      </c>
      <c r="F7215" s="718" t="s">
        <v>27236</v>
      </c>
      <c r="G7215" s="753" t="s">
        <v>27237</v>
      </c>
      <c r="H7215" s="753" t="s">
        <v>27238</v>
      </c>
      <c r="I7215" s="753"/>
      <c r="J7215" s="718" t="s">
        <v>27238</v>
      </c>
      <c r="K7215" s="773">
        <v>2</v>
      </c>
      <c r="L7215" s="773">
        <v>12</v>
      </c>
      <c r="M7215" s="733">
        <v>36000</v>
      </c>
      <c r="N7215" s="773">
        <v>0</v>
      </c>
      <c r="O7215" s="773">
        <v>6</v>
      </c>
      <c r="P7215" s="733">
        <v>18000</v>
      </c>
      <c r="Q7215" s="773">
        <v>0</v>
      </c>
      <c r="R7215" s="773">
        <v>12</v>
      </c>
    </row>
    <row r="7216" spans="1:18" s="28" customFormat="1" ht="12" x14ac:dyDescent="0.2">
      <c r="A7216" s="767">
        <v>1205</v>
      </c>
      <c r="B7216" s="767" t="s">
        <v>27035</v>
      </c>
      <c r="C7216" s="767" t="s">
        <v>147</v>
      </c>
      <c r="D7216" s="718" t="s">
        <v>27036</v>
      </c>
      <c r="E7216" s="718">
        <v>3000</v>
      </c>
      <c r="F7216" s="718" t="s">
        <v>27239</v>
      </c>
      <c r="G7216" s="753" t="s">
        <v>27240</v>
      </c>
      <c r="H7216" s="753" t="s">
        <v>27110</v>
      </c>
      <c r="I7216" s="753" t="s">
        <v>27097</v>
      </c>
      <c r="J7216" s="718" t="s">
        <v>27110</v>
      </c>
      <c r="K7216" s="773">
        <v>2</v>
      </c>
      <c r="L7216" s="773">
        <v>12</v>
      </c>
      <c r="M7216" s="733">
        <v>36000</v>
      </c>
      <c r="N7216" s="773">
        <v>0</v>
      </c>
      <c r="O7216" s="773">
        <v>6</v>
      </c>
      <c r="P7216" s="733">
        <v>18000</v>
      </c>
      <c r="Q7216" s="773">
        <v>0</v>
      </c>
      <c r="R7216" s="773">
        <v>12</v>
      </c>
    </row>
    <row r="7217" spans="1:18" s="28" customFormat="1" ht="12" x14ac:dyDescent="0.2">
      <c r="A7217" s="767">
        <v>1205</v>
      </c>
      <c r="B7217" s="767" t="s">
        <v>27035</v>
      </c>
      <c r="C7217" s="767" t="s">
        <v>147</v>
      </c>
      <c r="D7217" s="718" t="s">
        <v>27241</v>
      </c>
      <c r="E7217" s="718">
        <v>3500</v>
      </c>
      <c r="F7217" s="718" t="s">
        <v>27242</v>
      </c>
      <c r="G7217" s="753" t="s">
        <v>27243</v>
      </c>
      <c r="H7217" s="753" t="s">
        <v>27244</v>
      </c>
      <c r="I7217" s="753" t="s">
        <v>27040</v>
      </c>
      <c r="J7217" s="718"/>
      <c r="K7217" s="773">
        <v>2</v>
      </c>
      <c r="L7217" s="773">
        <v>12</v>
      </c>
      <c r="M7217" s="733">
        <v>26133.33</v>
      </c>
      <c r="N7217" s="773">
        <v>0</v>
      </c>
      <c r="O7217" s="773">
        <v>6</v>
      </c>
      <c r="P7217" s="733">
        <v>21000</v>
      </c>
      <c r="Q7217" s="773">
        <v>0</v>
      </c>
      <c r="R7217" s="773">
        <v>12</v>
      </c>
    </row>
    <row r="7218" spans="1:18" s="28" customFormat="1" ht="12" x14ac:dyDescent="0.2">
      <c r="A7218" s="767">
        <v>1205</v>
      </c>
      <c r="B7218" s="767" t="s">
        <v>27035</v>
      </c>
      <c r="C7218" s="767" t="s">
        <v>147</v>
      </c>
      <c r="D7218" s="718" t="s">
        <v>27245</v>
      </c>
      <c r="E7218" s="718">
        <v>8000</v>
      </c>
      <c r="F7218" s="718" t="s">
        <v>27246</v>
      </c>
      <c r="G7218" s="753" t="s">
        <v>27247</v>
      </c>
      <c r="H7218" s="753" t="s">
        <v>27248</v>
      </c>
      <c r="I7218" s="753" t="s">
        <v>27040</v>
      </c>
      <c r="J7218" s="718" t="s">
        <v>27248</v>
      </c>
      <c r="K7218" s="773">
        <v>2</v>
      </c>
      <c r="L7218" s="773">
        <v>12</v>
      </c>
      <c r="M7218" s="733">
        <v>96000</v>
      </c>
      <c r="N7218" s="773">
        <v>0</v>
      </c>
      <c r="O7218" s="773">
        <v>6</v>
      </c>
      <c r="P7218" s="733">
        <v>48000</v>
      </c>
      <c r="Q7218" s="773">
        <v>0</v>
      </c>
      <c r="R7218" s="773">
        <v>12</v>
      </c>
    </row>
    <row r="7219" spans="1:18" s="28" customFormat="1" ht="12" x14ac:dyDescent="0.2">
      <c r="A7219" s="767">
        <v>1205</v>
      </c>
      <c r="B7219" s="767" t="s">
        <v>27035</v>
      </c>
      <c r="C7219" s="767" t="s">
        <v>147</v>
      </c>
      <c r="D7219" s="718" t="s">
        <v>27036</v>
      </c>
      <c r="E7219" s="718">
        <v>3000</v>
      </c>
      <c r="F7219" s="718" t="s">
        <v>27249</v>
      </c>
      <c r="G7219" s="753" t="s">
        <v>27250</v>
      </c>
      <c r="H7219" s="753" t="s">
        <v>27110</v>
      </c>
      <c r="I7219" s="753" t="s">
        <v>27097</v>
      </c>
      <c r="J7219" s="718" t="s">
        <v>27110</v>
      </c>
      <c r="K7219" s="773">
        <v>2</v>
      </c>
      <c r="L7219" s="773">
        <v>12</v>
      </c>
      <c r="M7219" s="733">
        <v>36000</v>
      </c>
      <c r="N7219" s="773">
        <v>0</v>
      </c>
      <c r="O7219" s="773">
        <v>6</v>
      </c>
      <c r="P7219" s="733">
        <v>18000</v>
      </c>
      <c r="Q7219" s="773">
        <v>0</v>
      </c>
      <c r="R7219" s="773">
        <v>12</v>
      </c>
    </row>
    <row r="7220" spans="1:18" s="28" customFormat="1" ht="12" x14ac:dyDescent="0.2">
      <c r="A7220" s="767">
        <v>1205</v>
      </c>
      <c r="B7220" s="767" t="s">
        <v>27035</v>
      </c>
      <c r="C7220" s="767" t="s">
        <v>147</v>
      </c>
      <c r="D7220" s="718" t="s">
        <v>27251</v>
      </c>
      <c r="E7220" s="718">
        <v>10000</v>
      </c>
      <c r="F7220" s="718" t="s">
        <v>27252</v>
      </c>
      <c r="G7220" s="753" t="s">
        <v>27253</v>
      </c>
      <c r="H7220" s="753" t="s">
        <v>27081</v>
      </c>
      <c r="I7220" s="753" t="s">
        <v>27040</v>
      </c>
      <c r="J7220" s="718" t="s">
        <v>27081</v>
      </c>
      <c r="K7220" s="773">
        <v>2</v>
      </c>
      <c r="L7220" s="773">
        <v>12</v>
      </c>
      <c r="M7220" s="733">
        <v>120000</v>
      </c>
      <c r="N7220" s="773">
        <v>0</v>
      </c>
      <c r="O7220" s="773">
        <v>6</v>
      </c>
      <c r="P7220" s="733">
        <v>60000</v>
      </c>
      <c r="Q7220" s="773">
        <v>0</v>
      </c>
      <c r="R7220" s="773">
        <v>12</v>
      </c>
    </row>
    <row r="7221" spans="1:18" s="28" customFormat="1" ht="12" x14ac:dyDescent="0.2">
      <c r="A7221" s="767">
        <v>1205</v>
      </c>
      <c r="B7221" s="767" t="s">
        <v>27035</v>
      </c>
      <c r="C7221" s="767" t="s">
        <v>147</v>
      </c>
      <c r="D7221" s="718" t="s">
        <v>27041</v>
      </c>
      <c r="E7221" s="718">
        <v>3000</v>
      </c>
      <c r="F7221" s="718" t="s">
        <v>27254</v>
      </c>
      <c r="G7221" s="753" t="s">
        <v>27255</v>
      </c>
      <c r="H7221" s="753" t="s">
        <v>27256</v>
      </c>
      <c r="I7221" s="753" t="s">
        <v>27097</v>
      </c>
      <c r="J7221" s="718" t="s">
        <v>27256</v>
      </c>
      <c r="K7221" s="773">
        <v>2</v>
      </c>
      <c r="L7221" s="773">
        <v>12</v>
      </c>
      <c r="M7221" s="733">
        <v>36000</v>
      </c>
      <c r="N7221" s="773">
        <v>0</v>
      </c>
      <c r="O7221" s="773">
        <v>6</v>
      </c>
      <c r="P7221" s="733">
        <v>18000</v>
      </c>
      <c r="Q7221" s="773">
        <v>0</v>
      </c>
      <c r="R7221" s="773">
        <v>12</v>
      </c>
    </row>
    <row r="7222" spans="1:18" s="28" customFormat="1" ht="12" x14ac:dyDescent="0.2">
      <c r="A7222" s="767">
        <v>1205</v>
      </c>
      <c r="B7222" s="767" t="s">
        <v>27035</v>
      </c>
      <c r="C7222" s="767" t="s">
        <v>147</v>
      </c>
      <c r="D7222" s="718" t="s">
        <v>27257</v>
      </c>
      <c r="E7222" s="718">
        <v>10000</v>
      </c>
      <c r="F7222" s="718" t="s">
        <v>27258</v>
      </c>
      <c r="G7222" s="753" t="s">
        <v>27259</v>
      </c>
      <c r="H7222" s="753" t="s">
        <v>27059</v>
      </c>
      <c r="I7222" s="753" t="s">
        <v>27040</v>
      </c>
      <c r="J7222" s="718" t="s">
        <v>27059</v>
      </c>
      <c r="K7222" s="773">
        <v>2</v>
      </c>
      <c r="L7222" s="773">
        <v>12</v>
      </c>
      <c r="M7222" s="733">
        <v>120000</v>
      </c>
      <c r="N7222" s="773">
        <v>0</v>
      </c>
      <c r="O7222" s="773">
        <v>6</v>
      </c>
      <c r="P7222" s="733">
        <v>59766.67</v>
      </c>
      <c r="Q7222" s="773">
        <v>0</v>
      </c>
      <c r="R7222" s="773">
        <v>12</v>
      </c>
    </row>
    <row r="7223" spans="1:18" s="28" customFormat="1" ht="12" x14ac:dyDescent="0.2">
      <c r="A7223" s="767">
        <v>1205</v>
      </c>
      <c r="B7223" s="767" t="s">
        <v>27035</v>
      </c>
      <c r="C7223" s="767" t="s">
        <v>147</v>
      </c>
      <c r="D7223" s="718" t="s">
        <v>27044</v>
      </c>
      <c r="E7223" s="718">
        <v>3000</v>
      </c>
      <c r="F7223" s="718" t="s">
        <v>27260</v>
      </c>
      <c r="G7223" s="753" t="s">
        <v>27261</v>
      </c>
      <c r="H7223" s="753"/>
      <c r="I7223" s="753"/>
      <c r="J7223" s="718"/>
      <c r="K7223" s="773">
        <v>2</v>
      </c>
      <c r="L7223" s="773">
        <v>12</v>
      </c>
      <c r="M7223" s="733">
        <v>36000</v>
      </c>
      <c r="N7223" s="773">
        <v>0</v>
      </c>
      <c r="O7223" s="773">
        <v>6</v>
      </c>
      <c r="P7223" s="733">
        <v>18000</v>
      </c>
      <c r="Q7223" s="773">
        <v>0</v>
      </c>
      <c r="R7223" s="773">
        <v>12</v>
      </c>
    </row>
    <row r="7224" spans="1:18" s="28" customFormat="1" ht="12" x14ac:dyDescent="0.2">
      <c r="A7224" s="767">
        <v>1205</v>
      </c>
      <c r="B7224" s="767" t="s">
        <v>27035</v>
      </c>
      <c r="C7224" s="767" t="s">
        <v>147</v>
      </c>
      <c r="D7224" s="718" t="s">
        <v>27262</v>
      </c>
      <c r="E7224" s="718">
        <v>3000</v>
      </c>
      <c r="F7224" s="718" t="s">
        <v>27263</v>
      </c>
      <c r="G7224" s="753" t="s">
        <v>27264</v>
      </c>
      <c r="H7224" s="753" t="s">
        <v>27191</v>
      </c>
      <c r="I7224" s="753" t="s">
        <v>27040</v>
      </c>
      <c r="J7224" s="718"/>
      <c r="K7224" s="773">
        <v>2</v>
      </c>
      <c r="L7224" s="773">
        <v>12</v>
      </c>
      <c r="M7224" s="733">
        <v>31300</v>
      </c>
      <c r="N7224" s="773">
        <v>0</v>
      </c>
      <c r="O7224" s="773">
        <v>6</v>
      </c>
      <c r="P7224" s="733">
        <v>18000</v>
      </c>
      <c r="Q7224" s="773">
        <v>0</v>
      </c>
      <c r="R7224" s="773">
        <v>12</v>
      </c>
    </row>
    <row r="7225" spans="1:18" s="28" customFormat="1" ht="12" x14ac:dyDescent="0.2">
      <c r="A7225" s="767">
        <v>1205</v>
      </c>
      <c r="B7225" s="767" t="s">
        <v>27035</v>
      </c>
      <c r="C7225" s="767" t="s">
        <v>147</v>
      </c>
      <c r="D7225" s="718" t="s">
        <v>27041</v>
      </c>
      <c r="E7225" s="718">
        <v>4000</v>
      </c>
      <c r="F7225" s="718" t="s">
        <v>27265</v>
      </c>
      <c r="G7225" s="753" t="s">
        <v>27266</v>
      </c>
      <c r="H7225" s="753" t="s">
        <v>27267</v>
      </c>
      <c r="I7225" s="753" t="s">
        <v>27097</v>
      </c>
      <c r="J7225" s="718" t="s">
        <v>27267</v>
      </c>
      <c r="K7225" s="773">
        <v>2</v>
      </c>
      <c r="L7225" s="773">
        <v>12</v>
      </c>
      <c r="M7225" s="733">
        <v>48000</v>
      </c>
      <c r="N7225" s="773">
        <v>0</v>
      </c>
      <c r="O7225" s="773">
        <v>6</v>
      </c>
      <c r="P7225" s="733">
        <v>24000</v>
      </c>
      <c r="Q7225" s="773">
        <v>0</v>
      </c>
      <c r="R7225" s="773">
        <v>12</v>
      </c>
    </row>
    <row r="7226" spans="1:18" s="28" customFormat="1" ht="12" x14ac:dyDescent="0.2">
      <c r="A7226" s="767">
        <v>1205</v>
      </c>
      <c r="B7226" s="767" t="s">
        <v>27035</v>
      </c>
      <c r="C7226" s="767" t="s">
        <v>147</v>
      </c>
      <c r="D7226" s="718" t="s">
        <v>27041</v>
      </c>
      <c r="E7226" s="718">
        <v>4500</v>
      </c>
      <c r="F7226" s="718" t="s">
        <v>27268</v>
      </c>
      <c r="G7226" s="753" t="s">
        <v>27269</v>
      </c>
      <c r="H7226" s="753" t="s">
        <v>27101</v>
      </c>
      <c r="I7226" s="753" t="s">
        <v>27097</v>
      </c>
      <c r="J7226" s="718"/>
      <c r="K7226" s="773">
        <v>2</v>
      </c>
      <c r="L7226" s="773">
        <v>12</v>
      </c>
      <c r="M7226" s="733">
        <v>54000</v>
      </c>
      <c r="N7226" s="773">
        <v>0</v>
      </c>
      <c r="O7226" s="773">
        <v>6</v>
      </c>
      <c r="P7226" s="733">
        <v>27000</v>
      </c>
      <c r="Q7226" s="773">
        <v>0</v>
      </c>
      <c r="R7226" s="773">
        <v>12</v>
      </c>
    </row>
    <row r="7227" spans="1:18" s="28" customFormat="1" ht="12" x14ac:dyDescent="0.2">
      <c r="A7227" s="767">
        <v>1205</v>
      </c>
      <c r="B7227" s="767" t="s">
        <v>27035</v>
      </c>
      <c r="C7227" s="767" t="s">
        <v>147</v>
      </c>
      <c r="D7227" s="718" t="s">
        <v>27200</v>
      </c>
      <c r="E7227" s="718">
        <v>5500</v>
      </c>
      <c r="F7227" s="718" t="s">
        <v>27270</v>
      </c>
      <c r="G7227" s="753" t="s">
        <v>27271</v>
      </c>
      <c r="H7227" s="753" t="s">
        <v>27272</v>
      </c>
      <c r="I7227" s="753" t="s">
        <v>27097</v>
      </c>
      <c r="J7227" s="718" t="s">
        <v>27272</v>
      </c>
      <c r="K7227" s="773">
        <v>2</v>
      </c>
      <c r="L7227" s="773">
        <v>12</v>
      </c>
      <c r="M7227" s="733">
        <v>66000</v>
      </c>
      <c r="N7227" s="773">
        <v>0</v>
      </c>
      <c r="O7227" s="773">
        <v>6</v>
      </c>
      <c r="P7227" s="733">
        <v>33000</v>
      </c>
      <c r="Q7227" s="773">
        <v>0</v>
      </c>
      <c r="R7227" s="773">
        <v>12</v>
      </c>
    </row>
    <row r="7228" spans="1:18" s="28" customFormat="1" ht="12" x14ac:dyDescent="0.2">
      <c r="A7228" s="767">
        <v>1205</v>
      </c>
      <c r="B7228" s="767" t="s">
        <v>27035</v>
      </c>
      <c r="C7228" s="767" t="s">
        <v>147</v>
      </c>
      <c r="D7228" s="718" t="s">
        <v>27273</v>
      </c>
      <c r="E7228" s="718">
        <v>8000</v>
      </c>
      <c r="F7228" s="718" t="s">
        <v>27274</v>
      </c>
      <c r="G7228" s="753" t="s">
        <v>27275</v>
      </c>
      <c r="H7228" s="753" t="s">
        <v>27081</v>
      </c>
      <c r="I7228" s="753" t="s">
        <v>27040</v>
      </c>
      <c r="J7228" s="718" t="s">
        <v>27081</v>
      </c>
      <c r="K7228" s="773">
        <v>2</v>
      </c>
      <c r="L7228" s="773">
        <v>12</v>
      </c>
      <c r="M7228" s="733">
        <v>96000</v>
      </c>
      <c r="N7228" s="773">
        <v>0</v>
      </c>
      <c r="O7228" s="773">
        <v>6</v>
      </c>
      <c r="P7228" s="733">
        <v>47947.78</v>
      </c>
      <c r="Q7228" s="773">
        <v>0</v>
      </c>
      <c r="R7228" s="773">
        <v>12</v>
      </c>
    </row>
    <row r="7229" spans="1:18" s="28" customFormat="1" ht="12" x14ac:dyDescent="0.2">
      <c r="A7229" s="767">
        <v>1205</v>
      </c>
      <c r="B7229" s="767" t="s">
        <v>27035</v>
      </c>
      <c r="C7229" s="767" t="s">
        <v>147</v>
      </c>
      <c r="D7229" s="718" t="s">
        <v>27276</v>
      </c>
      <c r="E7229" s="718">
        <v>6000</v>
      </c>
      <c r="F7229" s="718" t="s">
        <v>27277</v>
      </c>
      <c r="G7229" s="753" t="s">
        <v>27278</v>
      </c>
      <c r="H7229" s="753" t="s">
        <v>27279</v>
      </c>
      <c r="I7229" s="753" t="s">
        <v>27040</v>
      </c>
      <c r="J7229" s="753" t="s">
        <v>27279</v>
      </c>
      <c r="K7229" s="773">
        <v>2</v>
      </c>
      <c r="L7229" s="773">
        <v>12</v>
      </c>
      <c r="M7229" s="733">
        <v>72000</v>
      </c>
      <c r="N7229" s="773">
        <v>0</v>
      </c>
      <c r="O7229" s="773">
        <v>6</v>
      </c>
      <c r="P7229" s="733">
        <v>36000</v>
      </c>
      <c r="Q7229" s="773">
        <v>0</v>
      </c>
      <c r="R7229" s="773">
        <v>12</v>
      </c>
    </row>
    <row r="7230" spans="1:18" s="28" customFormat="1" ht="12" x14ac:dyDescent="0.2">
      <c r="A7230" s="767">
        <v>1205</v>
      </c>
      <c r="B7230" s="767" t="s">
        <v>27035</v>
      </c>
      <c r="C7230" s="767" t="s">
        <v>147</v>
      </c>
      <c r="D7230" s="718" t="s">
        <v>27036</v>
      </c>
      <c r="E7230" s="718">
        <v>3000</v>
      </c>
      <c r="F7230" s="718" t="s">
        <v>27280</v>
      </c>
      <c r="G7230" s="753" t="s">
        <v>27281</v>
      </c>
      <c r="H7230" s="753" t="s">
        <v>27039</v>
      </c>
      <c r="I7230" s="753" t="s">
        <v>27040</v>
      </c>
      <c r="J7230" s="718" t="s">
        <v>27039</v>
      </c>
      <c r="K7230" s="773">
        <v>2</v>
      </c>
      <c r="L7230" s="773">
        <v>12</v>
      </c>
      <c r="M7230" s="733">
        <v>36000</v>
      </c>
      <c r="N7230" s="773">
        <v>0</v>
      </c>
      <c r="O7230" s="773">
        <v>6</v>
      </c>
      <c r="P7230" s="733">
        <v>15930</v>
      </c>
      <c r="Q7230" s="773">
        <v>0</v>
      </c>
      <c r="R7230" s="773">
        <v>12</v>
      </c>
    </row>
    <row r="7231" spans="1:18" s="28" customFormat="1" ht="12" x14ac:dyDescent="0.2">
      <c r="A7231" s="767">
        <v>1205</v>
      </c>
      <c r="B7231" s="767" t="s">
        <v>27035</v>
      </c>
      <c r="C7231" s="767" t="s">
        <v>147</v>
      </c>
      <c r="D7231" s="718" t="s">
        <v>27074</v>
      </c>
      <c r="E7231" s="718">
        <v>8000</v>
      </c>
      <c r="F7231" s="718" t="s">
        <v>27282</v>
      </c>
      <c r="G7231" s="753" t="s">
        <v>27283</v>
      </c>
      <c r="H7231" s="753" t="s">
        <v>27055</v>
      </c>
      <c r="I7231" s="753" t="s">
        <v>27040</v>
      </c>
      <c r="J7231" s="718" t="s">
        <v>27055</v>
      </c>
      <c r="K7231" s="773">
        <v>2</v>
      </c>
      <c r="L7231" s="773">
        <v>12</v>
      </c>
      <c r="M7231" s="733">
        <v>96000</v>
      </c>
      <c r="N7231" s="773">
        <v>0</v>
      </c>
      <c r="O7231" s="773">
        <v>6</v>
      </c>
      <c r="P7231" s="733">
        <v>47987.78</v>
      </c>
      <c r="Q7231" s="773">
        <v>0</v>
      </c>
      <c r="R7231" s="773">
        <v>12</v>
      </c>
    </row>
    <row r="7232" spans="1:18" s="28" customFormat="1" ht="12" x14ac:dyDescent="0.2">
      <c r="A7232" s="767">
        <v>1205</v>
      </c>
      <c r="B7232" s="767" t="s">
        <v>27035</v>
      </c>
      <c r="C7232" s="767" t="s">
        <v>147</v>
      </c>
      <c r="D7232" s="718" t="s">
        <v>27044</v>
      </c>
      <c r="E7232" s="718">
        <v>4000</v>
      </c>
      <c r="F7232" s="718" t="s">
        <v>27284</v>
      </c>
      <c r="G7232" s="753" t="s">
        <v>27285</v>
      </c>
      <c r="H7232" s="753" t="s">
        <v>27187</v>
      </c>
      <c r="I7232" s="753" t="s">
        <v>27040</v>
      </c>
      <c r="J7232" s="718"/>
      <c r="K7232" s="773">
        <v>2</v>
      </c>
      <c r="L7232" s="773">
        <v>12</v>
      </c>
      <c r="M7232" s="733">
        <v>48000</v>
      </c>
      <c r="N7232" s="773">
        <v>0</v>
      </c>
      <c r="O7232" s="773">
        <v>6</v>
      </c>
      <c r="P7232" s="733">
        <v>24000</v>
      </c>
      <c r="Q7232" s="773">
        <v>0</v>
      </c>
      <c r="R7232" s="773">
        <v>12</v>
      </c>
    </row>
    <row r="7233" spans="1:18" s="28" customFormat="1" ht="12" x14ac:dyDescent="0.2">
      <c r="A7233" s="767">
        <v>1205</v>
      </c>
      <c r="B7233" s="767" t="s">
        <v>27035</v>
      </c>
      <c r="C7233" s="767" t="s">
        <v>147</v>
      </c>
      <c r="D7233" s="718" t="s">
        <v>27286</v>
      </c>
      <c r="E7233" s="718">
        <v>3000</v>
      </c>
      <c r="F7233" s="718" t="s">
        <v>27287</v>
      </c>
      <c r="G7233" s="753" t="s">
        <v>27288</v>
      </c>
      <c r="H7233" s="753" t="s">
        <v>27238</v>
      </c>
      <c r="I7233" s="753"/>
      <c r="J7233" s="718" t="s">
        <v>27238</v>
      </c>
      <c r="K7233" s="773">
        <v>2</v>
      </c>
      <c r="L7233" s="773">
        <v>12</v>
      </c>
      <c r="M7233" s="733">
        <v>48000</v>
      </c>
      <c r="N7233" s="773">
        <v>2</v>
      </c>
      <c r="O7233" s="773">
        <v>4</v>
      </c>
      <c r="P7233" s="733">
        <v>14961.84</v>
      </c>
      <c r="Q7233" s="773">
        <v>3</v>
      </c>
      <c r="R7233" s="773">
        <v>12</v>
      </c>
    </row>
    <row r="7234" spans="1:18" s="28" customFormat="1" ht="12" x14ac:dyDescent="0.2">
      <c r="A7234" s="767">
        <v>1205</v>
      </c>
      <c r="B7234" s="767" t="s">
        <v>27035</v>
      </c>
      <c r="C7234" s="767" t="s">
        <v>147</v>
      </c>
      <c r="D7234" s="718" t="s">
        <v>27098</v>
      </c>
      <c r="E7234" s="718">
        <v>4000</v>
      </c>
      <c r="F7234" s="718" t="s">
        <v>27289</v>
      </c>
      <c r="G7234" s="753" t="s">
        <v>27290</v>
      </c>
      <c r="H7234" s="753" t="s">
        <v>27051</v>
      </c>
      <c r="I7234" s="753" t="s">
        <v>27040</v>
      </c>
      <c r="J7234" s="718" t="s">
        <v>27051</v>
      </c>
      <c r="K7234" s="773">
        <v>2</v>
      </c>
      <c r="L7234" s="773">
        <v>12</v>
      </c>
      <c r="M7234" s="733">
        <v>48000</v>
      </c>
      <c r="N7234" s="773">
        <v>0</v>
      </c>
      <c r="O7234" s="773">
        <v>6</v>
      </c>
      <c r="P7234" s="733">
        <v>24000</v>
      </c>
      <c r="Q7234" s="773">
        <v>0</v>
      </c>
      <c r="R7234" s="773">
        <v>12</v>
      </c>
    </row>
    <row r="7235" spans="1:18" s="28" customFormat="1" ht="12" x14ac:dyDescent="0.2">
      <c r="A7235" s="767">
        <v>1205</v>
      </c>
      <c r="B7235" s="767" t="s">
        <v>27035</v>
      </c>
      <c r="C7235" s="767" t="s">
        <v>147</v>
      </c>
      <c r="D7235" s="718" t="s">
        <v>27291</v>
      </c>
      <c r="E7235" s="718">
        <v>4000</v>
      </c>
      <c r="F7235" s="718" t="s">
        <v>27292</v>
      </c>
      <c r="G7235" s="753" t="s">
        <v>27293</v>
      </c>
      <c r="H7235" s="753"/>
      <c r="I7235" s="753"/>
      <c r="J7235" s="718"/>
      <c r="K7235" s="773">
        <v>2</v>
      </c>
      <c r="L7235" s="773">
        <v>12</v>
      </c>
      <c r="M7235" s="733">
        <v>29733.33</v>
      </c>
      <c r="N7235" s="773">
        <v>0</v>
      </c>
      <c r="O7235" s="773">
        <v>6</v>
      </c>
      <c r="P7235" s="733">
        <v>24000</v>
      </c>
      <c r="Q7235" s="773">
        <v>0</v>
      </c>
      <c r="R7235" s="773">
        <v>12</v>
      </c>
    </row>
    <row r="7236" spans="1:18" s="28" customFormat="1" ht="12" x14ac:dyDescent="0.2">
      <c r="A7236" s="767">
        <v>1205</v>
      </c>
      <c r="B7236" s="767" t="s">
        <v>27035</v>
      </c>
      <c r="C7236" s="767" t="s">
        <v>147</v>
      </c>
      <c r="D7236" s="718" t="s">
        <v>27294</v>
      </c>
      <c r="E7236" s="718">
        <v>7000</v>
      </c>
      <c r="F7236" s="718" t="s">
        <v>27295</v>
      </c>
      <c r="G7236" s="753" t="s">
        <v>27296</v>
      </c>
      <c r="H7236" s="753" t="s">
        <v>27080</v>
      </c>
      <c r="I7236" s="753" t="s">
        <v>27040</v>
      </c>
      <c r="J7236" s="718" t="s">
        <v>27081</v>
      </c>
      <c r="K7236" s="773">
        <v>1</v>
      </c>
      <c r="L7236" s="773">
        <v>5</v>
      </c>
      <c r="M7236" s="733">
        <v>35000</v>
      </c>
      <c r="N7236" s="773">
        <v>0</v>
      </c>
      <c r="O7236" s="773">
        <v>0</v>
      </c>
      <c r="P7236" s="733">
        <v>0</v>
      </c>
      <c r="Q7236" s="773">
        <v>0</v>
      </c>
      <c r="R7236" s="773">
        <v>0</v>
      </c>
    </row>
    <row r="7237" spans="1:18" s="28" customFormat="1" ht="12" x14ac:dyDescent="0.2">
      <c r="A7237" s="767">
        <v>1205</v>
      </c>
      <c r="B7237" s="767" t="s">
        <v>27035</v>
      </c>
      <c r="C7237" s="767" t="s">
        <v>147</v>
      </c>
      <c r="D7237" s="718" t="s">
        <v>27297</v>
      </c>
      <c r="E7237" s="718">
        <v>5500</v>
      </c>
      <c r="F7237" s="718" t="s">
        <v>27298</v>
      </c>
      <c r="G7237" s="753" t="s">
        <v>27299</v>
      </c>
      <c r="H7237" s="753" t="s">
        <v>27047</v>
      </c>
      <c r="I7237" s="753" t="s">
        <v>27040</v>
      </c>
      <c r="J7237" s="718" t="s">
        <v>27047</v>
      </c>
      <c r="K7237" s="773">
        <v>2</v>
      </c>
      <c r="L7237" s="773">
        <v>12</v>
      </c>
      <c r="M7237" s="733">
        <v>66000</v>
      </c>
      <c r="N7237" s="773">
        <v>0</v>
      </c>
      <c r="O7237" s="773">
        <v>6</v>
      </c>
      <c r="P7237" s="733">
        <v>33000</v>
      </c>
      <c r="Q7237" s="773">
        <v>0</v>
      </c>
      <c r="R7237" s="773">
        <v>12</v>
      </c>
    </row>
    <row r="7238" spans="1:18" s="28" customFormat="1" ht="12" x14ac:dyDescent="0.2">
      <c r="A7238" s="767">
        <v>1205</v>
      </c>
      <c r="B7238" s="767" t="s">
        <v>27035</v>
      </c>
      <c r="C7238" s="767" t="s">
        <v>147</v>
      </c>
      <c r="D7238" s="718" t="s">
        <v>27300</v>
      </c>
      <c r="E7238" s="718">
        <v>4000</v>
      </c>
      <c r="F7238" s="718" t="s">
        <v>27301</v>
      </c>
      <c r="G7238" s="753" t="s">
        <v>27302</v>
      </c>
      <c r="H7238" s="753" t="s">
        <v>27110</v>
      </c>
      <c r="I7238" s="753" t="s">
        <v>27097</v>
      </c>
      <c r="J7238" s="718" t="s">
        <v>27303</v>
      </c>
      <c r="K7238" s="773">
        <v>2</v>
      </c>
      <c r="L7238" s="773">
        <v>12</v>
      </c>
      <c r="M7238" s="733">
        <v>48000</v>
      </c>
      <c r="N7238" s="773">
        <v>0</v>
      </c>
      <c r="O7238" s="773">
        <v>6</v>
      </c>
      <c r="P7238" s="733">
        <v>17583</v>
      </c>
      <c r="Q7238" s="773">
        <v>0</v>
      </c>
      <c r="R7238" s="773">
        <v>12</v>
      </c>
    </row>
    <row r="7239" spans="1:18" s="28" customFormat="1" ht="12" x14ac:dyDescent="0.2">
      <c r="A7239" s="767">
        <v>1205</v>
      </c>
      <c r="B7239" s="767" t="s">
        <v>27035</v>
      </c>
      <c r="C7239" s="767" t="s">
        <v>147</v>
      </c>
      <c r="D7239" s="718" t="s">
        <v>27041</v>
      </c>
      <c r="E7239" s="718">
        <v>4000</v>
      </c>
      <c r="F7239" s="718" t="s">
        <v>27304</v>
      </c>
      <c r="G7239" s="753" t="s">
        <v>27305</v>
      </c>
      <c r="H7239" s="753" t="s">
        <v>27306</v>
      </c>
      <c r="I7239" s="753" t="s">
        <v>27097</v>
      </c>
      <c r="J7239" s="718" t="s">
        <v>27307</v>
      </c>
      <c r="K7239" s="773">
        <v>2</v>
      </c>
      <c r="L7239" s="773">
        <v>12</v>
      </c>
      <c r="M7239" s="733">
        <v>48000</v>
      </c>
      <c r="N7239" s="773">
        <v>0</v>
      </c>
      <c r="O7239" s="773">
        <v>6</v>
      </c>
      <c r="P7239" s="733">
        <v>24000</v>
      </c>
      <c r="Q7239" s="773">
        <v>0</v>
      </c>
      <c r="R7239" s="773">
        <v>12</v>
      </c>
    </row>
    <row r="7240" spans="1:18" s="28" customFormat="1" ht="12" x14ac:dyDescent="0.2">
      <c r="A7240" s="767">
        <v>1205</v>
      </c>
      <c r="B7240" s="767" t="s">
        <v>27035</v>
      </c>
      <c r="C7240" s="767" t="s">
        <v>147</v>
      </c>
      <c r="D7240" s="718" t="s">
        <v>27044</v>
      </c>
      <c r="E7240" s="718">
        <v>3500</v>
      </c>
      <c r="F7240" s="718" t="s">
        <v>27308</v>
      </c>
      <c r="G7240" s="753" t="s">
        <v>27309</v>
      </c>
      <c r="H7240" s="753" t="s">
        <v>27039</v>
      </c>
      <c r="I7240" s="753" t="s">
        <v>27040</v>
      </c>
      <c r="J7240" s="718"/>
      <c r="K7240" s="773">
        <v>2</v>
      </c>
      <c r="L7240" s="773">
        <v>12</v>
      </c>
      <c r="M7240" s="733">
        <v>42000</v>
      </c>
      <c r="N7240" s="773">
        <v>0</v>
      </c>
      <c r="O7240" s="773">
        <v>6</v>
      </c>
      <c r="P7240" s="733">
        <v>21000</v>
      </c>
      <c r="Q7240" s="773">
        <v>0</v>
      </c>
      <c r="R7240" s="773">
        <v>12</v>
      </c>
    </row>
    <row r="7241" spans="1:18" s="28" customFormat="1" ht="12" x14ac:dyDescent="0.2">
      <c r="A7241" s="767">
        <v>1205</v>
      </c>
      <c r="B7241" s="767" t="s">
        <v>27035</v>
      </c>
      <c r="C7241" s="767" t="s">
        <v>147</v>
      </c>
      <c r="D7241" s="718" t="s">
        <v>27310</v>
      </c>
      <c r="E7241" s="718">
        <v>11000</v>
      </c>
      <c r="F7241" s="718" t="s">
        <v>27311</v>
      </c>
      <c r="G7241" s="753" t="s">
        <v>27312</v>
      </c>
      <c r="H7241" s="753" t="s">
        <v>27313</v>
      </c>
      <c r="I7241" s="753" t="s">
        <v>27040</v>
      </c>
      <c r="J7241" s="718" t="s">
        <v>27313</v>
      </c>
      <c r="K7241" s="773">
        <v>2</v>
      </c>
      <c r="L7241" s="773">
        <v>12</v>
      </c>
      <c r="M7241" s="733">
        <v>132000</v>
      </c>
      <c r="N7241" s="773">
        <v>0</v>
      </c>
      <c r="O7241" s="773">
        <v>6</v>
      </c>
      <c r="P7241" s="733">
        <v>66000</v>
      </c>
      <c r="Q7241" s="773">
        <v>0</v>
      </c>
      <c r="R7241" s="773">
        <v>12</v>
      </c>
    </row>
    <row r="7242" spans="1:18" s="28" customFormat="1" ht="12" x14ac:dyDescent="0.2">
      <c r="A7242" s="767">
        <v>1205</v>
      </c>
      <c r="B7242" s="767" t="s">
        <v>27035</v>
      </c>
      <c r="C7242" s="767" t="s">
        <v>147</v>
      </c>
      <c r="D7242" s="718" t="s">
        <v>27184</v>
      </c>
      <c r="E7242" s="718">
        <v>10000</v>
      </c>
      <c r="F7242" s="718" t="s">
        <v>27314</v>
      </c>
      <c r="G7242" s="753" t="s">
        <v>27315</v>
      </c>
      <c r="H7242" s="753" t="s">
        <v>27187</v>
      </c>
      <c r="I7242" s="753" t="s">
        <v>27040</v>
      </c>
      <c r="J7242" s="718" t="s">
        <v>27187</v>
      </c>
      <c r="K7242" s="773">
        <v>2</v>
      </c>
      <c r="L7242" s="773">
        <v>12</v>
      </c>
      <c r="M7242" s="733">
        <v>120000</v>
      </c>
      <c r="N7242" s="773">
        <v>3</v>
      </c>
      <c r="O7242" s="773">
        <v>6</v>
      </c>
      <c r="P7242" s="733">
        <v>60000</v>
      </c>
      <c r="Q7242" s="773">
        <v>3</v>
      </c>
      <c r="R7242" s="773">
        <v>12</v>
      </c>
    </row>
    <row r="7243" spans="1:18" s="28" customFormat="1" ht="12" x14ac:dyDescent="0.2">
      <c r="A7243" s="767">
        <v>1205</v>
      </c>
      <c r="B7243" s="767" t="s">
        <v>27035</v>
      </c>
      <c r="C7243" s="767" t="s">
        <v>147</v>
      </c>
      <c r="D7243" s="718" t="s">
        <v>27041</v>
      </c>
      <c r="E7243" s="718">
        <v>4000</v>
      </c>
      <c r="F7243" s="718" t="s">
        <v>27316</v>
      </c>
      <c r="G7243" s="753" t="s">
        <v>27317</v>
      </c>
      <c r="H7243" s="753"/>
      <c r="I7243" s="753"/>
      <c r="J7243" s="718"/>
      <c r="K7243" s="773">
        <v>2</v>
      </c>
      <c r="L7243" s="773">
        <v>12</v>
      </c>
      <c r="M7243" s="733">
        <v>48000</v>
      </c>
      <c r="N7243" s="773">
        <v>0</v>
      </c>
      <c r="O7243" s="773">
        <v>6</v>
      </c>
      <c r="P7243" s="733">
        <v>24000</v>
      </c>
      <c r="Q7243" s="773">
        <v>0</v>
      </c>
      <c r="R7243" s="773">
        <v>12</v>
      </c>
    </row>
    <row r="7244" spans="1:18" s="28" customFormat="1" ht="12" x14ac:dyDescent="0.2">
      <c r="A7244" s="767">
        <v>1205</v>
      </c>
      <c r="B7244" s="767" t="s">
        <v>27035</v>
      </c>
      <c r="C7244" s="767" t="s">
        <v>147</v>
      </c>
      <c r="D7244" s="718" t="s">
        <v>27184</v>
      </c>
      <c r="E7244" s="718">
        <v>8000</v>
      </c>
      <c r="F7244" s="718" t="s">
        <v>27318</v>
      </c>
      <c r="G7244" s="753" t="s">
        <v>27319</v>
      </c>
      <c r="H7244" s="753" t="s">
        <v>27187</v>
      </c>
      <c r="I7244" s="753" t="s">
        <v>27040</v>
      </c>
      <c r="J7244" s="718" t="s">
        <v>27187</v>
      </c>
      <c r="K7244" s="773">
        <v>2</v>
      </c>
      <c r="L7244" s="773">
        <v>12</v>
      </c>
      <c r="M7244" s="733">
        <v>62933.33</v>
      </c>
      <c r="N7244" s="773">
        <v>3</v>
      </c>
      <c r="O7244" s="773">
        <v>6</v>
      </c>
      <c r="P7244" s="733">
        <v>48000</v>
      </c>
      <c r="Q7244" s="773">
        <v>3</v>
      </c>
      <c r="R7244" s="773">
        <v>12</v>
      </c>
    </row>
    <row r="7245" spans="1:18" s="28" customFormat="1" ht="12" x14ac:dyDescent="0.2">
      <c r="A7245" s="767">
        <v>1205</v>
      </c>
      <c r="B7245" s="767" t="s">
        <v>27035</v>
      </c>
      <c r="C7245" s="767" t="s">
        <v>147</v>
      </c>
      <c r="D7245" s="718" t="s">
        <v>27056</v>
      </c>
      <c r="E7245" s="718">
        <v>8000</v>
      </c>
      <c r="F7245" s="718" t="s">
        <v>27320</v>
      </c>
      <c r="G7245" s="753" t="s">
        <v>27321</v>
      </c>
      <c r="H7245" s="753" t="s">
        <v>27059</v>
      </c>
      <c r="I7245" s="753" t="s">
        <v>27040</v>
      </c>
      <c r="J7245" s="718" t="s">
        <v>27059</v>
      </c>
      <c r="K7245" s="773">
        <v>2</v>
      </c>
      <c r="L7245" s="773">
        <v>12</v>
      </c>
      <c r="M7245" s="733">
        <v>96000</v>
      </c>
      <c r="N7245" s="773">
        <v>0</v>
      </c>
      <c r="O7245" s="773">
        <v>6</v>
      </c>
      <c r="P7245" s="733">
        <v>47890.559999999998</v>
      </c>
      <c r="Q7245" s="773">
        <v>0</v>
      </c>
      <c r="R7245" s="773">
        <v>12</v>
      </c>
    </row>
    <row r="7246" spans="1:18" s="28" customFormat="1" ht="12" x14ac:dyDescent="0.2">
      <c r="A7246" s="767">
        <v>1205</v>
      </c>
      <c r="B7246" s="767" t="s">
        <v>27035</v>
      </c>
      <c r="C7246" s="767" t="s">
        <v>147</v>
      </c>
      <c r="D7246" s="718" t="s">
        <v>27200</v>
      </c>
      <c r="E7246" s="718">
        <v>3000</v>
      </c>
      <c r="F7246" s="718" t="s">
        <v>27322</v>
      </c>
      <c r="G7246" s="753" t="s">
        <v>27323</v>
      </c>
      <c r="H7246" s="753"/>
      <c r="I7246" s="753"/>
      <c r="J7246" s="718"/>
      <c r="K7246" s="773">
        <v>2</v>
      </c>
      <c r="L7246" s="773">
        <v>12</v>
      </c>
      <c r="M7246" s="733">
        <v>27000</v>
      </c>
      <c r="N7246" s="773">
        <v>0</v>
      </c>
      <c r="O7246" s="773">
        <v>0</v>
      </c>
      <c r="P7246" s="733">
        <v>0</v>
      </c>
      <c r="Q7246" s="773">
        <v>3</v>
      </c>
      <c r="R7246" s="773">
        <v>12</v>
      </c>
    </row>
    <row r="7247" spans="1:18" s="28" customFormat="1" ht="12" x14ac:dyDescent="0.2">
      <c r="A7247" s="767">
        <v>1205</v>
      </c>
      <c r="B7247" s="767" t="s">
        <v>27035</v>
      </c>
      <c r="C7247" s="767" t="s">
        <v>147</v>
      </c>
      <c r="D7247" s="718" t="s">
        <v>27324</v>
      </c>
      <c r="E7247" s="718">
        <v>3800</v>
      </c>
      <c r="F7247" s="718" t="s">
        <v>27325</v>
      </c>
      <c r="G7247" s="753" t="s">
        <v>27326</v>
      </c>
      <c r="H7247" s="753" t="s">
        <v>27110</v>
      </c>
      <c r="I7247" s="753" t="s">
        <v>27097</v>
      </c>
      <c r="J7247" s="718" t="s">
        <v>27110</v>
      </c>
      <c r="K7247" s="773">
        <v>2</v>
      </c>
      <c r="L7247" s="773">
        <v>12</v>
      </c>
      <c r="M7247" s="733">
        <v>45600</v>
      </c>
      <c r="N7247" s="773">
        <v>0</v>
      </c>
      <c r="O7247" s="773">
        <v>6</v>
      </c>
      <c r="P7247" s="733">
        <v>22722.94</v>
      </c>
      <c r="Q7247" s="773">
        <v>0</v>
      </c>
      <c r="R7247" s="773">
        <v>12</v>
      </c>
    </row>
    <row r="7248" spans="1:18" s="28" customFormat="1" ht="12" x14ac:dyDescent="0.2">
      <c r="A7248" s="767">
        <v>1205</v>
      </c>
      <c r="B7248" s="767" t="s">
        <v>27035</v>
      </c>
      <c r="C7248" s="767" t="s">
        <v>147</v>
      </c>
      <c r="D7248" s="718" t="s">
        <v>27327</v>
      </c>
      <c r="E7248" s="718">
        <v>7000</v>
      </c>
      <c r="F7248" s="768">
        <v>43378352</v>
      </c>
      <c r="G7248" s="753" t="s">
        <v>27328</v>
      </c>
      <c r="H7248" s="753" t="s">
        <v>27055</v>
      </c>
      <c r="I7248" s="753" t="s">
        <v>27040</v>
      </c>
      <c r="J7248" s="718" t="s">
        <v>27055</v>
      </c>
      <c r="K7248" s="773">
        <v>2</v>
      </c>
      <c r="L7248" s="773">
        <v>12</v>
      </c>
      <c r="M7248" s="733">
        <v>84000</v>
      </c>
      <c r="N7248" s="773">
        <v>0</v>
      </c>
      <c r="O7248" s="773">
        <v>6</v>
      </c>
      <c r="P7248" s="733">
        <v>42000</v>
      </c>
      <c r="Q7248" s="773">
        <v>0</v>
      </c>
      <c r="R7248" s="773">
        <v>12</v>
      </c>
    </row>
    <row r="7249" spans="1:18" s="28" customFormat="1" ht="12" x14ac:dyDescent="0.2">
      <c r="A7249" s="767">
        <v>1205</v>
      </c>
      <c r="B7249" s="767" t="s">
        <v>27035</v>
      </c>
      <c r="C7249" s="767" t="s">
        <v>147</v>
      </c>
      <c r="D7249" s="718" t="s">
        <v>27139</v>
      </c>
      <c r="E7249" s="718">
        <v>4000</v>
      </c>
      <c r="F7249" s="718" t="s">
        <v>27329</v>
      </c>
      <c r="G7249" s="753" t="s">
        <v>27330</v>
      </c>
      <c r="H7249" s="753" t="s">
        <v>27110</v>
      </c>
      <c r="I7249" s="753" t="s">
        <v>27097</v>
      </c>
      <c r="J7249" s="718" t="s">
        <v>27110</v>
      </c>
      <c r="K7249" s="773">
        <v>2</v>
      </c>
      <c r="L7249" s="773">
        <v>12</v>
      </c>
      <c r="M7249" s="733">
        <v>48000</v>
      </c>
      <c r="N7249" s="773">
        <v>0</v>
      </c>
      <c r="O7249" s="773">
        <v>6</v>
      </c>
      <c r="P7249" s="733">
        <v>24000</v>
      </c>
      <c r="Q7249" s="773">
        <v>0</v>
      </c>
      <c r="R7249" s="773">
        <v>12</v>
      </c>
    </row>
    <row r="7250" spans="1:18" s="28" customFormat="1" ht="12" x14ac:dyDescent="0.2">
      <c r="A7250" s="767">
        <v>1205</v>
      </c>
      <c r="B7250" s="767" t="s">
        <v>27035</v>
      </c>
      <c r="C7250" s="767" t="s">
        <v>147</v>
      </c>
      <c r="D7250" s="718" t="s">
        <v>27331</v>
      </c>
      <c r="E7250" s="718">
        <v>4500</v>
      </c>
      <c r="F7250" s="718" t="s">
        <v>27332</v>
      </c>
      <c r="G7250" s="753" t="s">
        <v>27333</v>
      </c>
      <c r="H7250" s="753" t="s">
        <v>27047</v>
      </c>
      <c r="I7250" s="753" t="s">
        <v>27040</v>
      </c>
      <c r="J7250" s="718"/>
      <c r="K7250" s="773">
        <v>2</v>
      </c>
      <c r="L7250" s="773">
        <v>12</v>
      </c>
      <c r="M7250" s="733">
        <v>54000</v>
      </c>
      <c r="N7250" s="773">
        <v>0</v>
      </c>
      <c r="O7250" s="773">
        <v>6</v>
      </c>
      <c r="P7250" s="733">
        <v>26891.25</v>
      </c>
      <c r="Q7250" s="773">
        <v>0</v>
      </c>
      <c r="R7250" s="773">
        <v>12</v>
      </c>
    </row>
    <row r="7251" spans="1:18" s="28" customFormat="1" ht="12" x14ac:dyDescent="0.2">
      <c r="A7251" s="767">
        <v>1205</v>
      </c>
      <c r="B7251" s="767" t="s">
        <v>27035</v>
      </c>
      <c r="C7251" s="767" t="s">
        <v>147</v>
      </c>
      <c r="D7251" s="718" t="s">
        <v>27334</v>
      </c>
      <c r="E7251" s="718">
        <v>7000</v>
      </c>
      <c r="F7251" s="718" t="s">
        <v>27335</v>
      </c>
      <c r="G7251" s="753" t="s">
        <v>27336</v>
      </c>
      <c r="H7251" s="753" t="s">
        <v>27337</v>
      </c>
      <c r="I7251" s="753" t="s">
        <v>27040</v>
      </c>
      <c r="J7251" s="718" t="s">
        <v>27337</v>
      </c>
      <c r="K7251" s="773">
        <v>2</v>
      </c>
      <c r="L7251" s="773">
        <v>12</v>
      </c>
      <c r="M7251" s="733">
        <v>84000</v>
      </c>
      <c r="N7251" s="773">
        <v>0</v>
      </c>
      <c r="O7251" s="773">
        <v>6</v>
      </c>
      <c r="P7251" s="733">
        <v>42000</v>
      </c>
      <c r="Q7251" s="773">
        <v>0</v>
      </c>
      <c r="R7251" s="773">
        <v>12</v>
      </c>
    </row>
    <row r="7252" spans="1:18" s="28" customFormat="1" ht="12" x14ac:dyDescent="0.2">
      <c r="A7252" s="767">
        <v>1205</v>
      </c>
      <c r="B7252" s="767" t="s">
        <v>27035</v>
      </c>
      <c r="C7252" s="767" t="s">
        <v>147</v>
      </c>
      <c r="D7252" s="718" t="s">
        <v>27127</v>
      </c>
      <c r="E7252" s="718">
        <v>9000</v>
      </c>
      <c r="F7252" s="718" t="s">
        <v>27338</v>
      </c>
      <c r="G7252" s="753" t="s">
        <v>27339</v>
      </c>
      <c r="H7252" s="753" t="s">
        <v>27051</v>
      </c>
      <c r="I7252" s="753" t="s">
        <v>27040</v>
      </c>
      <c r="J7252" s="718" t="s">
        <v>27051</v>
      </c>
      <c r="K7252" s="773">
        <v>2</v>
      </c>
      <c r="L7252" s="773">
        <v>12</v>
      </c>
      <c r="M7252" s="733">
        <v>108000</v>
      </c>
      <c r="N7252" s="773">
        <v>0</v>
      </c>
      <c r="O7252" s="773">
        <v>6</v>
      </c>
      <c r="P7252" s="733">
        <v>54000</v>
      </c>
      <c r="Q7252" s="773">
        <v>0</v>
      </c>
      <c r="R7252" s="773">
        <v>12</v>
      </c>
    </row>
    <row r="7253" spans="1:18" s="28" customFormat="1" ht="12" x14ac:dyDescent="0.2">
      <c r="A7253" s="767">
        <v>1205</v>
      </c>
      <c r="B7253" s="767" t="s">
        <v>27035</v>
      </c>
      <c r="C7253" s="767" t="s">
        <v>147</v>
      </c>
      <c r="D7253" s="718" t="s">
        <v>27241</v>
      </c>
      <c r="E7253" s="718">
        <v>3500</v>
      </c>
      <c r="F7253" s="718" t="s">
        <v>27340</v>
      </c>
      <c r="G7253" s="753" t="s">
        <v>27341</v>
      </c>
      <c r="H7253" s="753" t="s">
        <v>27059</v>
      </c>
      <c r="I7253" s="753" t="s">
        <v>27040</v>
      </c>
      <c r="J7253" s="718" t="s">
        <v>27059</v>
      </c>
      <c r="K7253" s="773">
        <v>2</v>
      </c>
      <c r="L7253" s="773">
        <v>12</v>
      </c>
      <c r="M7253" s="733">
        <v>26133.33</v>
      </c>
      <c r="N7253" s="773">
        <v>3</v>
      </c>
      <c r="O7253" s="773">
        <v>6</v>
      </c>
      <c r="P7253" s="733">
        <v>21000</v>
      </c>
      <c r="Q7253" s="773">
        <v>3</v>
      </c>
      <c r="R7253" s="773">
        <v>12</v>
      </c>
    </row>
    <row r="7254" spans="1:18" s="28" customFormat="1" ht="12" x14ac:dyDescent="0.2">
      <c r="A7254" s="767">
        <v>1205</v>
      </c>
      <c r="B7254" s="767" t="s">
        <v>27035</v>
      </c>
      <c r="C7254" s="767" t="s">
        <v>147</v>
      </c>
      <c r="D7254" s="718" t="s">
        <v>27041</v>
      </c>
      <c r="E7254" s="718">
        <v>4000</v>
      </c>
      <c r="F7254" s="718" t="s">
        <v>27342</v>
      </c>
      <c r="G7254" s="753" t="s">
        <v>27343</v>
      </c>
      <c r="H7254" s="753" t="s">
        <v>27132</v>
      </c>
      <c r="I7254" s="753" t="s">
        <v>27040</v>
      </c>
      <c r="J7254" s="718" t="s">
        <v>27132</v>
      </c>
      <c r="K7254" s="773">
        <v>2</v>
      </c>
      <c r="L7254" s="773">
        <v>12</v>
      </c>
      <c r="M7254" s="733">
        <v>48000</v>
      </c>
      <c r="N7254" s="773">
        <v>0</v>
      </c>
      <c r="O7254" s="773">
        <v>6</v>
      </c>
      <c r="P7254" s="733">
        <v>24000</v>
      </c>
      <c r="Q7254" s="773">
        <v>0</v>
      </c>
      <c r="R7254" s="773">
        <v>12</v>
      </c>
    </row>
    <row r="7255" spans="1:18" s="28" customFormat="1" ht="12" x14ac:dyDescent="0.2">
      <c r="A7255" s="767">
        <v>1205</v>
      </c>
      <c r="B7255" s="767" t="s">
        <v>27035</v>
      </c>
      <c r="C7255" s="767" t="s">
        <v>147</v>
      </c>
      <c r="D7255" s="718" t="s">
        <v>27344</v>
      </c>
      <c r="E7255" s="718">
        <v>5500</v>
      </c>
      <c r="F7255" s="718" t="s">
        <v>27345</v>
      </c>
      <c r="G7255" s="753" t="s">
        <v>27346</v>
      </c>
      <c r="H7255" s="753" t="s">
        <v>27039</v>
      </c>
      <c r="I7255" s="753" t="s">
        <v>27040</v>
      </c>
      <c r="J7255" s="718"/>
      <c r="K7255" s="773">
        <v>2</v>
      </c>
      <c r="L7255" s="773">
        <v>12</v>
      </c>
      <c r="M7255" s="733">
        <v>66000</v>
      </c>
      <c r="N7255" s="773">
        <v>0</v>
      </c>
      <c r="O7255" s="773">
        <v>6</v>
      </c>
      <c r="P7255" s="733">
        <v>33000</v>
      </c>
      <c r="Q7255" s="773">
        <v>0</v>
      </c>
      <c r="R7255" s="773">
        <v>12</v>
      </c>
    </row>
    <row r="7256" spans="1:18" s="28" customFormat="1" ht="12" x14ac:dyDescent="0.2">
      <c r="A7256" s="767">
        <v>1205</v>
      </c>
      <c r="B7256" s="767" t="s">
        <v>27035</v>
      </c>
      <c r="C7256" s="767" t="s">
        <v>147</v>
      </c>
      <c r="D7256" s="718" t="s">
        <v>27347</v>
      </c>
      <c r="E7256" s="718">
        <v>9000</v>
      </c>
      <c r="F7256" s="718" t="s">
        <v>27348</v>
      </c>
      <c r="G7256" s="753" t="s">
        <v>27349</v>
      </c>
      <c r="H7256" s="753" t="s">
        <v>27350</v>
      </c>
      <c r="I7256" s="753" t="s">
        <v>27040</v>
      </c>
      <c r="J7256" s="718" t="s">
        <v>27350</v>
      </c>
      <c r="K7256" s="773">
        <v>2</v>
      </c>
      <c r="L7256" s="773">
        <v>12</v>
      </c>
      <c r="M7256" s="733">
        <v>28000</v>
      </c>
      <c r="N7256" s="773">
        <v>0</v>
      </c>
      <c r="O7256" s="773">
        <v>0</v>
      </c>
      <c r="P7256" s="733">
        <v>0</v>
      </c>
      <c r="Q7256" s="773">
        <v>0</v>
      </c>
      <c r="R7256" s="773">
        <v>0</v>
      </c>
    </row>
    <row r="7257" spans="1:18" s="28" customFormat="1" ht="12" x14ac:dyDescent="0.2">
      <c r="A7257" s="767">
        <v>1205</v>
      </c>
      <c r="B7257" s="767" t="s">
        <v>27035</v>
      </c>
      <c r="C7257" s="767" t="s">
        <v>147</v>
      </c>
      <c r="D7257" s="718" t="s">
        <v>27334</v>
      </c>
      <c r="E7257" s="718">
        <v>8000</v>
      </c>
      <c r="F7257" s="718" t="s">
        <v>27351</v>
      </c>
      <c r="G7257" s="753" t="s">
        <v>27352</v>
      </c>
      <c r="H7257" s="753" t="s">
        <v>27337</v>
      </c>
      <c r="I7257" s="753" t="s">
        <v>27040</v>
      </c>
      <c r="J7257" s="718" t="s">
        <v>27337</v>
      </c>
      <c r="K7257" s="773">
        <v>2</v>
      </c>
      <c r="L7257" s="773">
        <v>12</v>
      </c>
      <c r="M7257" s="733">
        <v>96000</v>
      </c>
      <c r="N7257" s="773">
        <v>0</v>
      </c>
      <c r="O7257" s="773">
        <v>6</v>
      </c>
      <c r="P7257" s="733">
        <v>48000</v>
      </c>
      <c r="Q7257" s="773">
        <v>0</v>
      </c>
      <c r="R7257" s="773">
        <v>12</v>
      </c>
    </row>
    <row r="7258" spans="1:18" s="28" customFormat="1" ht="12" x14ac:dyDescent="0.2">
      <c r="A7258" s="767">
        <v>1205</v>
      </c>
      <c r="B7258" s="767" t="s">
        <v>27035</v>
      </c>
      <c r="C7258" s="767" t="s">
        <v>147</v>
      </c>
      <c r="D7258" s="718" t="s">
        <v>27353</v>
      </c>
      <c r="E7258" s="718">
        <v>9000</v>
      </c>
      <c r="F7258" s="718" t="s">
        <v>27354</v>
      </c>
      <c r="G7258" s="753" t="s">
        <v>27355</v>
      </c>
      <c r="H7258" s="753" t="s">
        <v>27059</v>
      </c>
      <c r="I7258" s="753" t="s">
        <v>27040</v>
      </c>
      <c r="J7258" s="718" t="s">
        <v>27059</v>
      </c>
      <c r="K7258" s="773">
        <v>2</v>
      </c>
      <c r="L7258" s="773">
        <v>12</v>
      </c>
      <c r="M7258" s="733">
        <v>108000</v>
      </c>
      <c r="N7258" s="773">
        <v>0</v>
      </c>
      <c r="O7258" s="773">
        <v>6</v>
      </c>
      <c r="P7258" s="733">
        <v>53629.37</v>
      </c>
      <c r="Q7258" s="773">
        <v>0</v>
      </c>
      <c r="R7258" s="773">
        <v>12</v>
      </c>
    </row>
    <row r="7259" spans="1:18" s="28" customFormat="1" ht="12" x14ac:dyDescent="0.2">
      <c r="A7259" s="767">
        <v>1205</v>
      </c>
      <c r="B7259" s="767" t="s">
        <v>27035</v>
      </c>
      <c r="C7259" s="767" t="s">
        <v>147</v>
      </c>
      <c r="D7259" s="718" t="s">
        <v>27041</v>
      </c>
      <c r="E7259" s="718">
        <v>4000</v>
      </c>
      <c r="F7259" s="718" t="s">
        <v>27356</v>
      </c>
      <c r="G7259" s="753" t="s">
        <v>27357</v>
      </c>
      <c r="H7259" s="753" t="s">
        <v>27101</v>
      </c>
      <c r="I7259" s="753" t="s">
        <v>27097</v>
      </c>
      <c r="J7259" s="718" t="s">
        <v>27358</v>
      </c>
      <c r="K7259" s="773">
        <v>2</v>
      </c>
      <c r="L7259" s="773">
        <v>12</v>
      </c>
      <c r="M7259" s="733">
        <v>48000</v>
      </c>
      <c r="N7259" s="773">
        <v>0</v>
      </c>
      <c r="O7259" s="773">
        <v>6</v>
      </c>
      <c r="P7259" s="733">
        <v>24000</v>
      </c>
      <c r="Q7259" s="773">
        <v>0</v>
      </c>
      <c r="R7259" s="773">
        <v>12</v>
      </c>
    </row>
    <row r="7260" spans="1:18" s="28" customFormat="1" ht="12" x14ac:dyDescent="0.2">
      <c r="A7260" s="767">
        <v>1205</v>
      </c>
      <c r="B7260" s="767" t="s">
        <v>27035</v>
      </c>
      <c r="C7260" s="767" t="s">
        <v>147</v>
      </c>
      <c r="D7260" s="718" t="s">
        <v>27233</v>
      </c>
      <c r="E7260" s="718">
        <v>4500</v>
      </c>
      <c r="F7260" s="718" t="s">
        <v>27359</v>
      </c>
      <c r="G7260" s="753" t="s">
        <v>27360</v>
      </c>
      <c r="H7260" s="753" t="s">
        <v>27097</v>
      </c>
      <c r="I7260" s="753" t="s">
        <v>27097</v>
      </c>
      <c r="J7260" s="718"/>
      <c r="K7260" s="773">
        <v>2</v>
      </c>
      <c r="L7260" s="773">
        <v>12</v>
      </c>
      <c r="M7260" s="733">
        <v>54000</v>
      </c>
      <c r="N7260" s="773">
        <v>0</v>
      </c>
      <c r="O7260" s="773">
        <v>6</v>
      </c>
      <c r="P7260" s="733">
        <v>22523.119999999999</v>
      </c>
      <c r="Q7260" s="773">
        <v>0</v>
      </c>
      <c r="R7260" s="773">
        <v>12</v>
      </c>
    </row>
    <row r="7261" spans="1:18" s="28" customFormat="1" ht="12" x14ac:dyDescent="0.2">
      <c r="A7261" s="767">
        <v>1205</v>
      </c>
      <c r="B7261" s="767" t="s">
        <v>27035</v>
      </c>
      <c r="C7261" s="767" t="s">
        <v>147</v>
      </c>
      <c r="D7261" s="718" t="s">
        <v>27361</v>
      </c>
      <c r="E7261" s="718">
        <v>7000</v>
      </c>
      <c r="F7261" s="718" t="s">
        <v>27362</v>
      </c>
      <c r="G7261" s="753" t="s">
        <v>27363</v>
      </c>
      <c r="H7261" s="753" t="s">
        <v>27364</v>
      </c>
      <c r="I7261" s="753" t="s">
        <v>27040</v>
      </c>
      <c r="J7261" s="718" t="s">
        <v>27364</v>
      </c>
      <c r="K7261" s="773">
        <v>2</v>
      </c>
      <c r="L7261" s="773">
        <v>12</v>
      </c>
      <c r="M7261" s="733">
        <v>84000</v>
      </c>
      <c r="N7261" s="773">
        <v>0</v>
      </c>
      <c r="O7261" s="773">
        <v>0</v>
      </c>
      <c r="P7261" s="733">
        <v>0</v>
      </c>
      <c r="Q7261" s="773">
        <v>0</v>
      </c>
      <c r="R7261" s="773">
        <v>0</v>
      </c>
    </row>
    <row r="7262" spans="1:18" s="28" customFormat="1" ht="12" x14ac:dyDescent="0.2">
      <c r="A7262" s="767">
        <v>1205</v>
      </c>
      <c r="B7262" s="767" t="s">
        <v>27035</v>
      </c>
      <c r="C7262" s="767" t="s">
        <v>147</v>
      </c>
      <c r="D7262" s="718" t="s">
        <v>27365</v>
      </c>
      <c r="E7262" s="718">
        <v>8000</v>
      </c>
      <c r="F7262" s="718" t="s">
        <v>27366</v>
      </c>
      <c r="G7262" s="753" t="s">
        <v>27367</v>
      </c>
      <c r="H7262" s="753" t="s">
        <v>27368</v>
      </c>
      <c r="I7262" s="753" t="s">
        <v>27040</v>
      </c>
      <c r="J7262" s="718" t="s">
        <v>27368</v>
      </c>
      <c r="K7262" s="773">
        <v>2</v>
      </c>
      <c r="L7262" s="773">
        <v>12</v>
      </c>
      <c r="M7262" s="733">
        <v>96000</v>
      </c>
      <c r="N7262" s="773">
        <v>0</v>
      </c>
      <c r="O7262" s="773">
        <v>6</v>
      </c>
      <c r="P7262" s="733">
        <v>48000</v>
      </c>
      <c r="Q7262" s="773">
        <v>0</v>
      </c>
      <c r="R7262" s="773">
        <v>12</v>
      </c>
    </row>
    <row r="7263" spans="1:18" s="28" customFormat="1" ht="12" x14ac:dyDescent="0.2">
      <c r="A7263" s="767">
        <v>1205</v>
      </c>
      <c r="B7263" s="767" t="s">
        <v>27035</v>
      </c>
      <c r="C7263" s="767" t="s">
        <v>147</v>
      </c>
      <c r="D7263" s="718" t="s">
        <v>27369</v>
      </c>
      <c r="E7263" s="718">
        <v>6000</v>
      </c>
      <c r="F7263" s="718" t="s">
        <v>27370</v>
      </c>
      <c r="G7263" s="753" t="s">
        <v>27371</v>
      </c>
      <c r="H7263" s="753" t="s">
        <v>27039</v>
      </c>
      <c r="I7263" s="753" t="s">
        <v>27040</v>
      </c>
      <c r="J7263" s="718" t="s">
        <v>27039</v>
      </c>
      <c r="K7263" s="773">
        <v>2</v>
      </c>
      <c r="L7263" s="773">
        <v>12</v>
      </c>
      <c r="M7263" s="733">
        <v>72000</v>
      </c>
      <c r="N7263" s="773">
        <v>0</v>
      </c>
      <c r="O7263" s="773">
        <v>6</v>
      </c>
      <c r="P7263" s="733">
        <v>35996.67</v>
      </c>
      <c r="Q7263" s="773">
        <v>0</v>
      </c>
      <c r="R7263" s="773">
        <v>12</v>
      </c>
    </row>
    <row r="7264" spans="1:18" s="28" customFormat="1" ht="12" x14ac:dyDescent="0.2">
      <c r="A7264" s="767">
        <v>1205</v>
      </c>
      <c r="B7264" s="767" t="s">
        <v>27035</v>
      </c>
      <c r="C7264" s="767" t="s">
        <v>147</v>
      </c>
      <c r="D7264" s="718" t="s">
        <v>27044</v>
      </c>
      <c r="E7264" s="718">
        <v>4000</v>
      </c>
      <c r="F7264" s="718" t="s">
        <v>27372</v>
      </c>
      <c r="G7264" s="753" t="s">
        <v>27373</v>
      </c>
      <c r="H7264" s="753" t="s">
        <v>27047</v>
      </c>
      <c r="I7264" s="753" t="s">
        <v>27040</v>
      </c>
      <c r="J7264" s="718"/>
      <c r="K7264" s="773">
        <v>2</v>
      </c>
      <c r="L7264" s="773">
        <v>12</v>
      </c>
      <c r="M7264" s="733">
        <v>48000</v>
      </c>
      <c r="N7264" s="773">
        <v>0</v>
      </c>
      <c r="O7264" s="773">
        <v>6</v>
      </c>
      <c r="P7264" s="733">
        <v>23947.5</v>
      </c>
      <c r="Q7264" s="773">
        <v>0</v>
      </c>
      <c r="R7264" s="773">
        <v>12</v>
      </c>
    </row>
    <row r="7265" spans="1:18" s="28" customFormat="1" ht="12" x14ac:dyDescent="0.2">
      <c r="A7265" s="767">
        <v>1205</v>
      </c>
      <c r="B7265" s="767" t="s">
        <v>27035</v>
      </c>
      <c r="C7265" s="767" t="s">
        <v>147</v>
      </c>
      <c r="D7265" s="718" t="s">
        <v>27200</v>
      </c>
      <c r="E7265" s="718">
        <v>4500</v>
      </c>
      <c r="F7265" s="718" t="s">
        <v>27374</v>
      </c>
      <c r="G7265" s="753" t="s">
        <v>27375</v>
      </c>
      <c r="H7265" s="753" t="s">
        <v>27101</v>
      </c>
      <c r="I7265" s="753" t="s">
        <v>27097</v>
      </c>
      <c r="J7265" s="718" t="s">
        <v>27102</v>
      </c>
      <c r="K7265" s="773">
        <v>2</v>
      </c>
      <c r="L7265" s="773">
        <v>12</v>
      </c>
      <c r="M7265" s="733">
        <v>54000</v>
      </c>
      <c r="N7265" s="773">
        <v>0</v>
      </c>
      <c r="O7265" s="773">
        <v>6</v>
      </c>
      <c r="P7265" s="733">
        <v>27000</v>
      </c>
      <c r="Q7265" s="773">
        <v>0</v>
      </c>
      <c r="R7265" s="773">
        <v>12</v>
      </c>
    </row>
    <row r="7266" spans="1:18" s="28" customFormat="1" ht="12" x14ac:dyDescent="0.2">
      <c r="A7266" s="767">
        <v>1205</v>
      </c>
      <c r="B7266" s="767" t="s">
        <v>27035</v>
      </c>
      <c r="C7266" s="767" t="s">
        <v>147</v>
      </c>
      <c r="D7266" s="718" t="s">
        <v>27200</v>
      </c>
      <c r="E7266" s="718">
        <v>4500</v>
      </c>
      <c r="F7266" s="718" t="s">
        <v>27376</v>
      </c>
      <c r="G7266" s="753" t="s">
        <v>27377</v>
      </c>
      <c r="H7266" s="753" t="s">
        <v>27238</v>
      </c>
      <c r="I7266" s="753"/>
      <c r="J7266" s="718" t="s">
        <v>27238</v>
      </c>
      <c r="K7266" s="773">
        <v>2</v>
      </c>
      <c r="L7266" s="773">
        <v>12</v>
      </c>
      <c r="M7266" s="733">
        <v>54000</v>
      </c>
      <c r="N7266" s="773">
        <v>0</v>
      </c>
      <c r="O7266" s="773">
        <v>6</v>
      </c>
      <c r="P7266" s="733">
        <v>27000</v>
      </c>
      <c r="Q7266" s="773">
        <v>0</v>
      </c>
      <c r="R7266" s="773">
        <v>12</v>
      </c>
    </row>
    <row r="7267" spans="1:18" s="28" customFormat="1" ht="12" x14ac:dyDescent="0.2">
      <c r="A7267" s="767">
        <v>1205</v>
      </c>
      <c r="B7267" s="767" t="s">
        <v>27035</v>
      </c>
      <c r="C7267" s="767" t="s">
        <v>147</v>
      </c>
      <c r="D7267" s="718" t="s">
        <v>27286</v>
      </c>
      <c r="E7267" s="718">
        <v>5500</v>
      </c>
      <c r="F7267" s="718" t="s">
        <v>27378</v>
      </c>
      <c r="G7267" s="753" t="s">
        <v>27379</v>
      </c>
      <c r="H7267" s="753" t="s">
        <v>27256</v>
      </c>
      <c r="I7267" s="753" t="s">
        <v>27097</v>
      </c>
      <c r="J7267" s="718" t="s">
        <v>27256</v>
      </c>
      <c r="K7267" s="773">
        <v>2</v>
      </c>
      <c r="L7267" s="773">
        <v>12</v>
      </c>
      <c r="M7267" s="733">
        <v>66000</v>
      </c>
      <c r="N7267" s="773">
        <v>0</v>
      </c>
      <c r="O7267" s="773">
        <v>6</v>
      </c>
      <c r="P7267" s="733">
        <v>33000</v>
      </c>
      <c r="Q7267" s="773">
        <v>0</v>
      </c>
      <c r="R7267" s="773">
        <v>12</v>
      </c>
    </row>
    <row r="7268" spans="1:18" s="28" customFormat="1" ht="12" x14ac:dyDescent="0.2">
      <c r="A7268" s="767">
        <v>1205</v>
      </c>
      <c r="B7268" s="767" t="s">
        <v>27035</v>
      </c>
      <c r="C7268" s="767" t="s">
        <v>147</v>
      </c>
      <c r="D7268" s="718" t="s">
        <v>27139</v>
      </c>
      <c r="E7268" s="718">
        <v>3700</v>
      </c>
      <c r="F7268" s="718" t="s">
        <v>27380</v>
      </c>
      <c r="G7268" s="753" t="s">
        <v>27381</v>
      </c>
      <c r="H7268" s="753" t="s">
        <v>27097</v>
      </c>
      <c r="I7268" s="753" t="s">
        <v>27097</v>
      </c>
      <c r="J7268" s="718" t="s">
        <v>27382</v>
      </c>
      <c r="K7268" s="773">
        <v>2</v>
      </c>
      <c r="L7268" s="773">
        <v>12</v>
      </c>
      <c r="M7268" s="733">
        <v>44400</v>
      </c>
      <c r="N7268" s="773">
        <v>0</v>
      </c>
      <c r="O7268" s="773">
        <v>6</v>
      </c>
      <c r="P7268" s="733">
        <v>22195.89</v>
      </c>
      <c r="Q7268" s="773">
        <v>0</v>
      </c>
      <c r="R7268" s="773">
        <v>12</v>
      </c>
    </row>
    <row r="7269" spans="1:18" s="28" customFormat="1" ht="12" x14ac:dyDescent="0.2">
      <c r="A7269" s="767">
        <v>1205</v>
      </c>
      <c r="B7269" s="767" t="s">
        <v>27035</v>
      </c>
      <c r="C7269" s="767" t="s">
        <v>147</v>
      </c>
      <c r="D7269" s="718" t="s">
        <v>27052</v>
      </c>
      <c r="E7269" s="718">
        <v>5500</v>
      </c>
      <c r="F7269" s="718" t="s">
        <v>27383</v>
      </c>
      <c r="G7269" s="753" t="s">
        <v>27384</v>
      </c>
      <c r="H7269" s="753" t="s">
        <v>27210</v>
      </c>
      <c r="I7269" s="753" t="s">
        <v>27040</v>
      </c>
      <c r="J7269" s="718" t="s">
        <v>27210</v>
      </c>
      <c r="K7269" s="773">
        <v>2</v>
      </c>
      <c r="L7269" s="773">
        <v>12</v>
      </c>
      <c r="M7269" s="733">
        <v>66000</v>
      </c>
      <c r="N7269" s="773">
        <v>0</v>
      </c>
      <c r="O7269" s="773">
        <v>6</v>
      </c>
      <c r="P7269" s="733">
        <v>33000</v>
      </c>
      <c r="Q7269" s="773">
        <v>0</v>
      </c>
      <c r="R7269" s="773">
        <v>12</v>
      </c>
    </row>
    <row r="7270" spans="1:18" s="28" customFormat="1" ht="12" x14ac:dyDescent="0.2">
      <c r="A7270" s="767">
        <v>1205</v>
      </c>
      <c r="B7270" s="767" t="s">
        <v>27035</v>
      </c>
      <c r="C7270" s="767" t="s">
        <v>147</v>
      </c>
      <c r="D7270" s="718" t="s">
        <v>27074</v>
      </c>
      <c r="E7270" s="718">
        <v>8000</v>
      </c>
      <c r="F7270" s="718" t="s">
        <v>27385</v>
      </c>
      <c r="G7270" s="753" t="s">
        <v>27386</v>
      </c>
      <c r="H7270" s="753" t="s">
        <v>27059</v>
      </c>
      <c r="I7270" s="753" t="s">
        <v>27040</v>
      </c>
      <c r="J7270" s="718" t="s">
        <v>27059</v>
      </c>
      <c r="K7270" s="773">
        <v>2</v>
      </c>
      <c r="L7270" s="773">
        <v>12</v>
      </c>
      <c r="M7270" s="733">
        <v>96000</v>
      </c>
      <c r="N7270" s="773">
        <v>0</v>
      </c>
      <c r="O7270" s="773">
        <v>6</v>
      </c>
      <c r="P7270" s="733">
        <v>48000</v>
      </c>
      <c r="Q7270" s="773">
        <v>0</v>
      </c>
      <c r="R7270" s="773">
        <v>12</v>
      </c>
    </row>
    <row r="7271" spans="1:18" s="28" customFormat="1" ht="12" x14ac:dyDescent="0.2">
      <c r="A7271" s="767">
        <v>1205</v>
      </c>
      <c r="B7271" s="767" t="s">
        <v>27035</v>
      </c>
      <c r="C7271" s="767" t="s">
        <v>147</v>
      </c>
      <c r="D7271" s="718" t="s">
        <v>27387</v>
      </c>
      <c r="E7271" s="718">
        <v>4500</v>
      </c>
      <c r="F7271" s="718" t="s">
        <v>27388</v>
      </c>
      <c r="G7271" s="753" t="s">
        <v>27389</v>
      </c>
      <c r="H7271" s="753" t="s">
        <v>27390</v>
      </c>
      <c r="I7271" s="753" t="s">
        <v>27097</v>
      </c>
      <c r="J7271" s="718" t="s">
        <v>27390</v>
      </c>
      <c r="K7271" s="773">
        <v>2</v>
      </c>
      <c r="L7271" s="773">
        <v>12</v>
      </c>
      <c r="M7271" s="733">
        <v>52861.69</v>
      </c>
      <c r="N7271" s="773">
        <v>0</v>
      </c>
      <c r="O7271" s="773">
        <v>6</v>
      </c>
      <c r="P7271" s="733">
        <v>27000</v>
      </c>
      <c r="Q7271" s="773">
        <v>0</v>
      </c>
      <c r="R7271" s="773">
        <v>12</v>
      </c>
    </row>
    <row r="7272" spans="1:18" s="28" customFormat="1" ht="12" x14ac:dyDescent="0.2">
      <c r="A7272" s="767">
        <v>1205</v>
      </c>
      <c r="B7272" s="767" t="s">
        <v>27035</v>
      </c>
      <c r="C7272" s="767" t="s">
        <v>147</v>
      </c>
      <c r="D7272" s="718" t="s">
        <v>27110</v>
      </c>
      <c r="E7272" s="718">
        <v>3800</v>
      </c>
      <c r="F7272" s="718" t="s">
        <v>27391</v>
      </c>
      <c r="G7272" s="753" t="s">
        <v>27392</v>
      </c>
      <c r="H7272" s="753" t="s">
        <v>27110</v>
      </c>
      <c r="I7272" s="753"/>
      <c r="J7272" s="718" t="s">
        <v>27110</v>
      </c>
      <c r="K7272" s="773">
        <v>2</v>
      </c>
      <c r="L7272" s="773">
        <v>12</v>
      </c>
      <c r="M7272" s="733">
        <v>45600</v>
      </c>
      <c r="N7272" s="773">
        <v>0</v>
      </c>
      <c r="O7272" s="773">
        <v>6</v>
      </c>
      <c r="P7272" s="733">
        <v>22800</v>
      </c>
      <c r="Q7272" s="773">
        <v>0</v>
      </c>
      <c r="R7272" s="773">
        <v>12</v>
      </c>
    </row>
    <row r="7273" spans="1:18" s="28" customFormat="1" ht="12" x14ac:dyDescent="0.2">
      <c r="A7273" s="767">
        <v>1205</v>
      </c>
      <c r="B7273" s="767" t="s">
        <v>27035</v>
      </c>
      <c r="C7273" s="767" t="s">
        <v>147</v>
      </c>
      <c r="D7273" s="718" t="s">
        <v>27393</v>
      </c>
      <c r="E7273" s="718">
        <v>9000</v>
      </c>
      <c r="F7273" s="718" t="s">
        <v>27394</v>
      </c>
      <c r="G7273" s="753" t="s">
        <v>27395</v>
      </c>
      <c r="H7273" s="753" t="s">
        <v>27396</v>
      </c>
      <c r="I7273" s="753" t="s">
        <v>27040</v>
      </c>
      <c r="J7273" s="718" t="s">
        <v>27396</v>
      </c>
      <c r="K7273" s="773">
        <v>2</v>
      </c>
      <c r="L7273" s="773">
        <v>12</v>
      </c>
      <c r="M7273" s="733">
        <v>108000</v>
      </c>
      <c r="N7273" s="773">
        <v>0</v>
      </c>
      <c r="O7273" s="773">
        <v>6</v>
      </c>
      <c r="P7273" s="733">
        <v>54000</v>
      </c>
      <c r="Q7273" s="773">
        <v>0</v>
      </c>
      <c r="R7273" s="773">
        <v>12</v>
      </c>
    </row>
    <row r="7274" spans="1:18" s="28" customFormat="1" ht="12" x14ac:dyDescent="0.2">
      <c r="A7274" s="767">
        <v>1205</v>
      </c>
      <c r="B7274" s="767" t="s">
        <v>27035</v>
      </c>
      <c r="C7274" s="767" t="s">
        <v>147</v>
      </c>
      <c r="D7274" s="718" t="s">
        <v>27041</v>
      </c>
      <c r="E7274" s="718">
        <v>3000</v>
      </c>
      <c r="F7274" s="718" t="s">
        <v>27397</v>
      </c>
      <c r="G7274" s="753" t="s">
        <v>27398</v>
      </c>
      <c r="H7274" s="753"/>
      <c r="I7274" s="753"/>
      <c r="J7274" s="718"/>
      <c r="K7274" s="773">
        <v>2</v>
      </c>
      <c r="L7274" s="773">
        <v>12</v>
      </c>
      <c r="M7274" s="733">
        <v>33900</v>
      </c>
      <c r="N7274" s="773">
        <v>0</v>
      </c>
      <c r="O7274" s="773">
        <v>6</v>
      </c>
      <c r="P7274" s="733">
        <v>940</v>
      </c>
      <c r="Q7274" s="773">
        <v>3</v>
      </c>
      <c r="R7274" s="773">
        <v>12</v>
      </c>
    </row>
    <row r="7275" spans="1:18" s="28" customFormat="1" ht="12" x14ac:dyDescent="0.2">
      <c r="A7275" s="767">
        <v>1205</v>
      </c>
      <c r="B7275" s="767" t="s">
        <v>27035</v>
      </c>
      <c r="C7275" s="767" t="s">
        <v>147</v>
      </c>
      <c r="D7275" s="718" t="s">
        <v>27399</v>
      </c>
      <c r="E7275" s="718">
        <v>4000</v>
      </c>
      <c r="F7275" s="718" t="s">
        <v>27400</v>
      </c>
      <c r="G7275" s="753" t="s">
        <v>27401</v>
      </c>
      <c r="H7275" s="753" t="s">
        <v>27059</v>
      </c>
      <c r="I7275" s="753" t="s">
        <v>27040</v>
      </c>
      <c r="J7275" s="718" t="s">
        <v>27059</v>
      </c>
      <c r="K7275" s="773">
        <v>2</v>
      </c>
      <c r="L7275" s="773">
        <v>12</v>
      </c>
      <c r="M7275" s="733">
        <v>48000</v>
      </c>
      <c r="N7275" s="773">
        <v>0</v>
      </c>
      <c r="O7275" s="773">
        <v>6</v>
      </c>
      <c r="P7275" s="733">
        <v>23917.5</v>
      </c>
      <c r="Q7275" s="773">
        <v>0</v>
      </c>
      <c r="R7275" s="773">
        <v>12</v>
      </c>
    </row>
    <row r="7276" spans="1:18" s="28" customFormat="1" ht="12" x14ac:dyDescent="0.2">
      <c r="A7276" s="767">
        <v>1205</v>
      </c>
      <c r="B7276" s="767" t="s">
        <v>27035</v>
      </c>
      <c r="C7276" s="767" t="s">
        <v>147</v>
      </c>
      <c r="D7276" s="718" t="s">
        <v>27233</v>
      </c>
      <c r="E7276" s="718">
        <v>3500</v>
      </c>
      <c r="F7276" s="718" t="s">
        <v>27402</v>
      </c>
      <c r="G7276" s="753" t="s">
        <v>27403</v>
      </c>
      <c r="H7276" s="753" t="s">
        <v>27256</v>
      </c>
      <c r="I7276" s="753" t="s">
        <v>27097</v>
      </c>
      <c r="J7276" s="718" t="s">
        <v>27256</v>
      </c>
      <c r="K7276" s="773">
        <v>2</v>
      </c>
      <c r="L7276" s="773">
        <v>12</v>
      </c>
      <c r="M7276" s="733">
        <v>42000</v>
      </c>
      <c r="N7276" s="773">
        <v>0</v>
      </c>
      <c r="O7276" s="773">
        <v>6</v>
      </c>
      <c r="P7276" s="733">
        <v>20930.490000000002</v>
      </c>
      <c r="Q7276" s="773">
        <v>0</v>
      </c>
      <c r="R7276" s="773">
        <v>12</v>
      </c>
    </row>
    <row r="7277" spans="1:18" s="28" customFormat="1" ht="12" x14ac:dyDescent="0.2">
      <c r="A7277" s="767">
        <v>1205</v>
      </c>
      <c r="B7277" s="767" t="s">
        <v>27035</v>
      </c>
      <c r="C7277" s="767" t="s">
        <v>147</v>
      </c>
      <c r="D7277" s="718" t="s">
        <v>27286</v>
      </c>
      <c r="E7277" s="718">
        <v>4000</v>
      </c>
      <c r="F7277" s="718" t="s">
        <v>27404</v>
      </c>
      <c r="G7277" s="753" t="s">
        <v>27405</v>
      </c>
      <c r="H7277" s="753" t="s">
        <v>27406</v>
      </c>
      <c r="I7277" s="753" t="s">
        <v>27040</v>
      </c>
      <c r="J7277" s="718" t="s">
        <v>27097</v>
      </c>
      <c r="K7277" s="773">
        <v>2</v>
      </c>
      <c r="L7277" s="773">
        <v>12</v>
      </c>
      <c r="M7277" s="733">
        <v>48000</v>
      </c>
      <c r="N7277" s="773">
        <v>0</v>
      </c>
      <c r="O7277" s="773">
        <v>6</v>
      </c>
      <c r="P7277" s="733">
        <v>24000</v>
      </c>
      <c r="Q7277" s="773">
        <v>0</v>
      </c>
      <c r="R7277" s="773">
        <v>12</v>
      </c>
    </row>
    <row r="7278" spans="1:18" s="28" customFormat="1" ht="12" x14ac:dyDescent="0.2">
      <c r="A7278" s="767">
        <v>1205</v>
      </c>
      <c r="B7278" s="767" t="s">
        <v>27035</v>
      </c>
      <c r="C7278" s="767" t="s">
        <v>147</v>
      </c>
      <c r="D7278" s="718" t="s">
        <v>27127</v>
      </c>
      <c r="E7278" s="718">
        <v>9000</v>
      </c>
      <c r="F7278" s="718" t="s">
        <v>27407</v>
      </c>
      <c r="G7278" s="753" t="s">
        <v>27408</v>
      </c>
      <c r="H7278" s="753" t="s">
        <v>27409</v>
      </c>
      <c r="I7278" s="753" t="s">
        <v>27040</v>
      </c>
      <c r="J7278" s="718" t="s">
        <v>27409</v>
      </c>
      <c r="K7278" s="773">
        <v>2</v>
      </c>
      <c r="L7278" s="773">
        <v>12</v>
      </c>
      <c r="M7278" s="733">
        <v>108000</v>
      </c>
      <c r="N7278" s="773">
        <v>0</v>
      </c>
      <c r="O7278" s="773">
        <v>6</v>
      </c>
      <c r="P7278" s="733">
        <v>54000</v>
      </c>
      <c r="Q7278" s="773">
        <v>0</v>
      </c>
      <c r="R7278" s="773">
        <v>12</v>
      </c>
    </row>
    <row r="7279" spans="1:18" s="28" customFormat="1" ht="12" x14ac:dyDescent="0.2">
      <c r="A7279" s="767">
        <v>1205</v>
      </c>
      <c r="B7279" s="767" t="s">
        <v>27035</v>
      </c>
      <c r="C7279" s="767" t="s">
        <v>147</v>
      </c>
      <c r="D7279" s="718" t="s">
        <v>27410</v>
      </c>
      <c r="E7279" s="718">
        <v>10000</v>
      </c>
      <c r="F7279" s="718" t="s">
        <v>27411</v>
      </c>
      <c r="G7279" s="753" t="s">
        <v>27412</v>
      </c>
      <c r="H7279" s="753" t="s">
        <v>27051</v>
      </c>
      <c r="I7279" s="753" t="s">
        <v>27040</v>
      </c>
      <c r="J7279" s="718" t="s">
        <v>27051</v>
      </c>
      <c r="K7279" s="773">
        <v>2</v>
      </c>
      <c r="L7279" s="773">
        <v>12</v>
      </c>
      <c r="M7279" s="733">
        <v>120000</v>
      </c>
      <c r="N7279" s="773">
        <v>0</v>
      </c>
      <c r="O7279" s="773">
        <v>6</v>
      </c>
      <c r="P7279" s="733">
        <v>59964.58</v>
      </c>
      <c r="Q7279" s="773">
        <v>0</v>
      </c>
      <c r="R7279" s="773">
        <v>12</v>
      </c>
    </row>
    <row r="7280" spans="1:18" s="28" customFormat="1" ht="12" x14ac:dyDescent="0.2">
      <c r="A7280" s="767">
        <v>1205</v>
      </c>
      <c r="B7280" s="767" t="s">
        <v>27035</v>
      </c>
      <c r="C7280" s="767" t="s">
        <v>147</v>
      </c>
      <c r="D7280" s="718" t="s">
        <v>27200</v>
      </c>
      <c r="E7280" s="718">
        <v>4500</v>
      </c>
      <c r="F7280" s="718" t="s">
        <v>27413</v>
      </c>
      <c r="G7280" s="753" t="s">
        <v>27414</v>
      </c>
      <c r="H7280" s="753" t="s">
        <v>27101</v>
      </c>
      <c r="I7280" s="753"/>
      <c r="J7280" s="718" t="s">
        <v>27415</v>
      </c>
      <c r="K7280" s="773">
        <v>2</v>
      </c>
      <c r="L7280" s="773">
        <v>12</v>
      </c>
      <c r="M7280" s="733">
        <v>54000</v>
      </c>
      <c r="N7280" s="773">
        <v>0</v>
      </c>
      <c r="O7280" s="773">
        <v>6</v>
      </c>
      <c r="P7280" s="733">
        <v>27000</v>
      </c>
      <c r="Q7280" s="773">
        <v>0</v>
      </c>
      <c r="R7280" s="773">
        <v>12</v>
      </c>
    </row>
    <row r="7281" spans="1:18" s="28" customFormat="1" ht="12" x14ac:dyDescent="0.2">
      <c r="A7281" s="767">
        <v>1205</v>
      </c>
      <c r="B7281" s="767" t="s">
        <v>27035</v>
      </c>
      <c r="C7281" s="767" t="s">
        <v>147</v>
      </c>
      <c r="D7281" s="718" t="s">
        <v>27416</v>
      </c>
      <c r="E7281" s="718">
        <v>5500</v>
      </c>
      <c r="F7281" s="718" t="s">
        <v>27417</v>
      </c>
      <c r="G7281" s="753" t="s">
        <v>27418</v>
      </c>
      <c r="H7281" s="753" t="s">
        <v>27419</v>
      </c>
      <c r="I7281" s="753" t="s">
        <v>27040</v>
      </c>
      <c r="J7281" s="718" t="s">
        <v>27419</v>
      </c>
      <c r="K7281" s="773">
        <v>2</v>
      </c>
      <c r="L7281" s="773">
        <v>12</v>
      </c>
      <c r="M7281" s="733">
        <v>66000</v>
      </c>
      <c r="N7281" s="773">
        <v>0</v>
      </c>
      <c r="O7281" s="773">
        <v>6</v>
      </c>
      <c r="P7281" s="733">
        <v>32913.300000000003</v>
      </c>
      <c r="Q7281" s="773">
        <v>0</v>
      </c>
      <c r="R7281" s="773">
        <v>12</v>
      </c>
    </row>
    <row r="7282" spans="1:18" s="28" customFormat="1" ht="12" x14ac:dyDescent="0.2">
      <c r="A7282" s="767">
        <v>1205</v>
      </c>
      <c r="B7282" s="767" t="s">
        <v>27035</v>
      </c>
      <c r="C7282" s="767" t="s">
        <v>147</v>
      </c>
      <c r="D7282" s="718" t="s">
        <v>27420</v>
      </c>
      <c r="E7282" s="718">
        <v>6000</v>
      </c>
      <c r="F7282" s="718" t="s">
        <v>27421</v>
      </c>
      <c r="G7282" s="753" t="s">
        <v>27422</v>
      </c>
      <c r="H7282" s="753" t="s">
        <v>27390</v>
      </c>
      <c r="I7282" s="753" t="s">
        <v>27097</v>
      </c>
      <c r="J7282" s="718" t="s">
        <v>27390</v>
      </c>
      <c r="K7282" s="773">
        <v>2</v>
      </c>
      <c r="L7282" s="773">
        <v>12</v>
      </c>
      <c r="M7282" s="733">
        <v>72000</v>
      </c>
      <c r="N7282" s="773">
        <v>0</v>
      </c>
      <c r="O7282" s="773">
        <v>6</v>
      </c>
      <c r="P7282" s="733">
        <v>36000</v>
      </c>
      <c r="Q7282" s="773">
        <v>0</v>
      </c>
      <c r="R7282" s="773">
        <v>12</v>
      </c>
    </row>
    <row r="7283" spans="1:18" s="28" customFormat="1" ht="12" x14ac:dyDescent="0.2">
      <c r="A7283" s="767">
        <v>1205</v>
      </c>
      <c r="B7283" s="767" t="s">
        <v>27035</v>
      </c>
      <c r="C7283" s="767" t="s">
        <v>147</v>
      </c>
      <c r="D7283" s="718" t="s">
        <v>27036</v>
      </c>
      <c r="E7283" s="718">
        <v>3000</v>
      </c>
      <c r="F7283" s="718" t="s">
        <v>27423</v>
      </c>
      <c r="G7283" s="753" t="s">
        <v>27424</v>
      </c>
      <c r="H7283" s="753" t="s">
        <v>27081</v>
      </c>
      <c r="I7283" s="753" t="s">
        <v>27040</v>
      </c>
      <c r="J7283" s="718" t="s">
        <v>27081</v>
      </c>
      <c r="K7283" s="773">
        <v>2</v>
      </c>
      <c r="L7283" s="773">
        <v>12</v>
      </c>
      <c r="M7283" s="733">
        <v>35500</v>
      </c>
      <c r="N7283" s="773">
        <v>0</v>
      </c>
      <c r="O7283" s="773">
        <v>6</v>
      </c>
      <c r="P7283" s="733">
        <v>18000</v>
      </c>
      <c r="Q7283" s="773">
        <v>0</v>
      </c>
      <c r="R7283" s="773">
        <v>12</v>
      </c>
    </row>
    <row r="7284" spans="1:18" s="28" customFormat="1" ht="12" x14ac:dyDescent="0.2">
      <c r="A7284" s="767">
        <v>1205</v>
      </c>
      <c r="B7284" s="767" t="s">
        <v>27035</v>
      </c>
      <c r="C7284" s="767" t="s">
        <v>147</v>
      </c>
      <c r="D7284" s="718" t="s">
        <v>27425</v>
      </c>
      <c r="E7284" s="718">
        <v>9000</v>
      </c>
      <c r="F7284" s="718" t="s">
        <v>27426</v>
      </c>
      <c r="G7284" s="753" t="s">
        <v>27427</v>
      </c>
      <c r="H7284" s="753" t="s">
        <v>27081</v>
      </c>
      <c r="I7284" s="753" t="s">
        <v>27040</v>
      </c>
      <c r="J7284" s="718" t="s">
        <v>27081</v>
      </c>
      <c r="K7284" s="773">
        <v>2</v>
      </c>
      <c r="L7284" s="773">
        <v>12</v>
      </c>
      <c r="M7284" s="733">
        <v>108000</v>
      </c>
      <c r="N7284" s="773">
        <v>0</v>
      </c>
      <c r="O7284" s="773">
        <v>6</v>
      </c>
      <c r="P7284" s="733">
        <v>53890</v>
      </c>
      <c r="Q7284" s="773">
        <v>0</v>
      </c>
      <c r="R7284" s="773">
        <v>12</v>
      </c>
    </row>
    <row r="7285" spans="1:18" s="28" customFormat="1" ht="12" x14ac:dyDescent="0.2">
      <c r="A7285" s="767">
        <v>1205</v>
      </c>
      <c r="B7285" s="767" t="s">
        <v>27035</v>
      </c>
      <c r="C7285" s="767" t="s">
        <v>147</v>
      </c>
      <c r="D7285" s="718" t="s">
        <v>27041</v>
      </c>
      <c r="E7285" s="718">
        <v>4000</v>
      </c>
      <c r="F7285" s="718" t="s">
        <v>27428</v>
      </c>
      <c r="G7285" s="753" t="s">
        <v>27429</v>
      </c>
      <c r="H7285" s="753" t="s">
        <v>27110</v>
      </c>
      <c r="I7285" s="753" t="s">
        <v>27097</v>
      </c>
      <c r="J7285" s="718" t="s">
        <v>27110</v>
      </c>
      <c r="K7285" s="773">
        <v>2</v>
      </c>
      <c r="L7285" s="773">
        <v>12</v>
      </c>
      <c r="M7285" s="733">
        <v>47866.67</v>
      </c>
      <c r="N7285" s="773">
        <v>0</v>
      </c>
      <c r="O7285" s="773">
        <v>6</v>
      </c>
      <c r="P7285" s="733">
        <v>24000</v>
      </c>
      <c r="Q7285" s="773">
        <v>0</v>
      </c>
      <c r="R7285" s="773">
        <v>12</v>
      </c>
    </row>
    <row r="7286" spans="1:18" s="28" customFormat="1" ht="12" x14ac:dyDescent="0.2">
      <c r="A7286" s="767">
        <v>1205</v>
      </c>
      <c r="B7286" s="767" t="s">
        <v>27035</v>
      </c>
      <c r="C7286" s="767" t="s">
        <v>147</v>
      </c>
      <c r="D7286" s="718" t="s">
        <v>27056</v>
      </c>
      <c r="E7286" s="718">
        <v>10000</v>
      </c>
      <c r="F7286" s="718" t="s">
        <v>27430</v>
      </c>
      <c r="G7286" s="753" t="s">
        <v>27431</v>
      </c>
      <c r="H7286" s="753" t="s">
        <v>27059</v>
      </c>
      <c r="I7286" s="753" t="s">
        <v>27040</v>
      </c>
      <c r="J7286" s="718" t="s">
        <v>27059</v>
      </c>
      <c r="K7286" s="773">
        <v>2</v>
      </c>
      <c r="L7286" s="773">
        <v>12</v>
      </c>
      <c r="M7286" s="733">
        <v>119666.67</v>
      </c>
      <c r="N7286" s="773">
        <v>0</v>
      </c>
      <c r="O7286" s="773">
        <v>6</v>
      </c>
      <c r="P7286" s="733">
        <v>60000</v>
      </c>
      <c r="Q7286" s="773">
        <v>0</v>
      </c>
      <c r="R7286" s="773">
        <v>12</v>
      </c>
    </row>
    <row r="7287" spans="1:18" s="28" customFormat="1" ht="12" x14ac:dyDescent="0.2">
      <c r="A7287" s="767">
        <v>1205</v>
      </c>
      <c r="B7287" s="767" t="s">
        <v>27035</v>
      </c>
      <c r="C7287" s="767" t="s">
        <v>147</v>
      </c>
      <c r="D7287" s="718" t="s">
        <v>27432</v>
      </c>
      <c r="E7287" s="718">
        <v>4000</v>
      </c>
      <c r="F7287" s="718" t="s">
        <v>27433</v>
      </c>
      <c r="G7287" s="753" t="s">
        <v>27434</v>
      </c>
      <c r="H7287" s="753" t="s">
        <v>27110</v>
      </c>
      <c r="I7287" s="753" t="s">
        <v>27097</v>
      </c>
      <c r="J7287" s="718" t="s">
        <v>27110</v>
      </c>
      <c r="K7287" s="773">
        <v>2</v>
      </c>
      <c r="L7287" s="773">
        <v>12</v>
      </c>
      <c r="M7287" s="733">
        <v>48000</v>
      </c>
      <c r="N7287" s="773">
        <v>0</v>
      </c>
      <c r="O7287" s="773">
        <v>6</v>
      </c>
      <c r="P7287" s="733">
        <v>23959.439999999999</v>
      </c>
      <c r="Q7287" s="773">
        <v>0</v>
      </c>
      <c r="R7287" s="773">
        <v>12</v>
      </c>
    </row>
    <row r="7288" spans="1:18" s="28" customFormat="1" ht="12" x14ac:dyDescent="0.2">
      <c r="A7288" s="767">
        <v>1205</v>
      </c>
      <c r="B7288" s="767" t="s">
        <v>27035</v>
      </c>
      <c r="C7288" s="767" t="s">
        <v>147</v>
      </c>
      <c r="D7288" s="718" t="s">
        <v>27435</v>
      </c>
      <c r="E7288" s="718">
        <v>9000</v>
      </c>
      <c r="F7288" s="718" t="s">
        <v>27436</v>
      </c>
      <c r="G7288" s="753" t="s">
        <v>27437</v>
      </c>
      <c r="H7288" s="753" t="s">
        <v>27051</v>
      </c>
      <c r="I7288" s="753" t="s">
        <v>27438</v>
      </c>
      <c r="J7288" s="718" t="s">
        <v>27051</v>
      </c>
      <c r="K7288" s="773">
        <v>2</v>
      </c>
      <c r="L7288" s="773">
        <v>12</v>
      </c>
      <c r="M7288" s="733">
        <v>108000</v>
      </c>
      <c r="N7288" s="773">
        <v>0</v>
      </c>
      <c r="O7288" s="773">
        <v>6</v>
      </c>
      <c r="P7288" s="733">
        <v>54000</v>
      </c>
      <c r="Q7288" s="773">
        <v>0</v>
      </c>
      <c r="R7288" s="773">
        <v>12</v>
      </c>
    </row>
    <row r="7289" spans="1:18" s="28" customFormat="1" ht="12" x14ac:dyDescent="0.2">
      <c r="A7289" s="767">
        <v>1205</v>
      </c>
      <c r="B7289" s="767" t="s">
        <v>27035</v>
      </c>
      <c r="C7289" s="767" t="s">
        <v>147</v>
      </c>
      <c r="D7289" s="718" t="s">
        <v>27041</v>
      </c>
      <c r="E7289" s="718">
        <v>4000</v>
      </c>
      <c r="F7289" s="718" t="s">
        <v>27439</v>
      </c>
      <c r="G7289" s="753" t="s">
        <v>27440</v>
      </c>
      <c r="H7289" s="753" t="s">
        <v>27096</v>
      </c>
      <c r="I7289" s="753" t="s">
        <v>27097</v>
      </c>
      <c r="J7289" s="718" t="s">
        <v>27096</v>
      </c>
      <c r="K7289" s="773">
        <v>2</v>
      </c>
      <c r="L7289" s="773">
        <v>12</v>
      </c>
      <c r="M7289" s="733">
        <v>48000</v>
      </c>
      <c r="N7289" s="773">
        <v>0</v>
      </c>
      <c r="O7289" s="773">
        <v>6</v>
      </c>
      <c r="P7289" s="733">
        <v>24000</v>
      </c>
      <c r="Q7289" s="773">
        <v>0</v>
      </c>
      <c r="R7289" s="773">
        <v>12</v>
      </c>
    </row>
    <row r="7290" spans="1:18" s="28" customFormat="1" ht="12" x14ac:dyDescent="0.2">
      <c r="A7290" s="767">
        <v>1205</v>
      </c>
      <c r="B7290" s="767" t="s">
        <v>27035</v>
      </c>
      <c r="C7290" s="767" t="s">
        <v>147</v>
      </c>
      <c r="D7290" s="718" t="s">
        <v>27127</v>
      </c>
      <c r="E7290" s="718">
        <v>9000</v>
      </c>
      <c r="F7290" s="718" t="s">
        <v>27441</v>
      </c>
      <c r="G7290" s="753" t="s">
        <v>27442</v>
      </c>
      <c r="H7290" s="753" t="s">
        <v>27443</v>
      </c>
      <c r="I7290" s="753" t="s">
        <v>27444</v>
      </c>
      <c r="J7290" s="718" t="s">
        <v>27443</v>
      </c>
      <c r="K7290" s="773">
        <v>2</v>
      </c>
      <c r="L7290" s="773">
        <v>12</v>
      </c>
      <c r="M7290" s="733">
        <v>108000</v>
      </c>
      <c r="N7290" s="773">
        <v>0</v>
      </c>
      <c r="O7290" s="773">
        <v>6</v>
      </c>
      <c r="P7290" s="733">
        <v>54000</v>
      </c>
      <c r="Q7290" s="773">
        <v>0</v>
      </c>
      <c r="R7290" s="773">
        <v>12</v>
      </c>
    </row>
    <row r="7291" spans="1:18" s="28" customFormat="1" ht="12" x14ac:dyDescent="0.2">
      <c r="A7291" s="767">
        <v>1205</v>
      </c>
      <c r="B7291" s="767" t="s">
        <v>27035</v>
      </c>
      <c r="C7291" s="767" t="s">
        <v>147</v>
      </c>
      <c r="D7291" s="718" t="s">
        <v>27158</v>
      </c>
      <c r="E7291" s="718">
        <v>3000</v>
      </c>
      <c r="F7291" s="768">
        <v>43384050</v>
      </c>
      <c r="G7291" s="753" t="s">
        <v>27445</v>
      </c>
      <c r="H7291" s="753" t="s">
        <v>27446</v>
      </c>
      <c r="I7291" s="753"/>
      <c r="J7291" s="718"/>
      <c r="K7291" s="773">
        <v>1</v>
      </c>
      <c r="L7291" s="773">
        <v>2</v>
      </c>
      <c r="M7291" s="733">
        <v>5800</v>
      </c>
      <c r="N7291" s="773">
        <v>0</v>
      </c>
      <c r="O7291" s="773">
        <v>1</v>
      </c>
      <c r="P7291" s="733">
        <v>483.33</v>
      </c>
      <c r="Q7291" s="773">
        <v>3</v>
      </c>
      <c r="R7291" s="773">
        <v>12</v>
      </c>
    </row>
    <row r="7292" spans="1:18" s="28" customFormat="1" ht="12" x14ac:dyDescent="0.2">
      <c r="A7292" s="767">
        <v>1205</v>
      </c>
      <c r="B7292" s="767" t="s">
        <v>27035</v>
      </c>
      <c r="C7292" s="767" t="s">
        <v>147</v>
      </c>
      <c r="D7292" s="718" t="s">
        <v>27447</v>
      </c>
      <c r="E7292" s="718">
        <v>3000</v>
      </c>
      <c r="F7292" s="718" t="s">
        <v>27448</v>
      </c>
      <c r="G7292" s="753" t="s">
        <v>27449</v>
      </c>
      <c r="H7292" s="753" t="s">
        <v>27450</v>
      </c>
      <c r="I7292" s="753"/>
      <c r="J7292" s="718" t="s">
        <v>27450</v>
      </c>
      <c r="K7292" s="773">
        <v>2</v>
      </c>
      <c r="L7292" s="773">
        <v>12</v>
      </c>
      <c r="M7292" s="733">
        <v>22300</v>
      </c>
      <c r="N7292" s="773">
        <v>3</v>
      </c>
      <c r="O7292" s="773">
        <v>6</v>
      </c>
      <c r="P7292" s="733">
        <v>17999.580000000002</v>
      </c>
      <c r="Q7292" s="773">
        <v>3</v>
      </c>
      <c r="R7292" s="773">
        <v>12</v>
      </c>
    </row>
    <row r="7293" spans="1:18" s="28" customFormat="1" ht="12" x14ac:dyDescent="0.2">
      <c r="A7293" s="767">
        <v>1205</v>
      </c>
      <c r="B7293" s="767" t="s">
        <v>27035</v>
      </c>
      <c r="C7293" s="767" t="s">
        <v>147</v>
      </c>
      <c r="D7293" s="718" t="s">
        <v>27098</v>
      </c>
      <c r="E7293" s="718">
        <v>4500</v>
      </c>
      <c r="F7293" s="718" t="s">
        <v>27451</v>
      </c>
      <c r="G7293" s="753" t="s">
        <v>27452</v>
      </c>
      <c r="H7293" s="753" t="s">
        <v>27101</v>
      </c>
      <c r="I7293" s="753" t="s">
        <v>27097</v>
      </c>
      <c r="J7293" s="718" t="s">
        <v>27453</v>
      </c>
      <c r="K7293" s="773">
        <v>2</v>
      </c>
      <c r="L7293" s="773">
        <v>12</v>
      </c>
      <c r="M7293" s="733">
        <v>54000</v>
      </c>
      <c r="N7293" s="773">
        <v>0</v>
      </c>
      <c r="O7293" s="773">
        <v>6</v>
      </c>
      <c r="P7293" s="733">
        <v>27000</v>
      </c>
      <c r="Q7293" s="773">
        <v>0</v>
      </c>
      <c r="R7293" s="773">
        <v>12</v>
      </c>
    </row>
    <row r="7294" spans="1:18" s="28" customFormat="1" ht="12" x14ac:dyDescent="0.2">
      <c r="A7294" s="767">
        <v>1205</v>
      </c>
      <c r="B7294" s="767" t="s">
        <v>27035</v>
      </c>
      <c r="C7294" s="767" t="s">
        <v>147</v>
      </c>
      <c r="D7294" s="718" t="s">
        <v>27152</v>
      </c>
      <c r="E7294" s="718">
        <v>3000</v>
      </c>
      <c r="F7294" s="718" t="s">
        <v>27454</v>
      </c>
      <c r="G7294" s="753" t="s">
        <v>27455</v>
      </c>
      <c r="H7294" s="753"/>
      <c r="I7294" s="753"/>
      <c r="J7294" s="718"/>
      <c r="K7294" s="773">
        <v>2</v>
      </c>
      <c r="L7294" s="773">
        <v>12</v>
      </c>
      <c r="M7294" s="733">
        <v>36000</v>
      </c>
      <c r="N7294" s="773">
        <v>0</v>
      </c>
      <c r="O7294" s="773">
        <v>6</v>
      </c>
      <c r="P7294" s="733">
        <v>17915.419999999998</v>
      </c>
      <c r="Q7294" s="773">
        <v>0</v>
      </c>
      <c r="R7294" s="773">
        <v>12</v>
      </c>
    </row>
    <row r="7295" spans="1:18" s="28" customFormat="1" ht="12" x14ac:dyDescent="0.2">
      <c r="A7295" s="767">
        <v>1205</v>
      </c>
      <c r="B7295" s="767" t="s">
        <v>27035</v>
      </c>
      <c r="C7295" s="767" t="s">
        <v>147</v>
      </c>
      <c r="D7295" s="718" t="s">
        <v>27456</v>
      </c>
      <c r="E7295" s="718">
        <v>6000</v>
      </c>
      <c r="F7295" s="718" t="s">
        <v>27457</v>
      </c>
      <c r="G7295" s="753" t="s">
        <v>27458</v>
      </c>
      <c r="H7295" s="753" t="s">
        <v>27055</v>
      </c>
      <c r="I7295" s="753" t="s">
        <v>27040</v>
      </c>
      <c r="J7295" s="718" t="s">
        <v>27055</v>
      </c>
      <c r="K7295" s="773">
        <v>2</v>
      </c>
      <c r="L7295" s="773">
        <v>12</v>
      </c>
      <c r="M7295" s="733">
        <v>72000</v>
      </c>
      <c r="N7295" s="773">
        <v>0</v>
      </c>
      <c r="O7295" s="773">
        <v>6</v>
      </c>
      <c r="P7295" s="733">
        <v>36000</v>
      </c>
      <c r="Q7295" s="773">
        <v>0</v>
      </c>
      <c r="R7295" s="773">
        <v>12</v>
      </c>
    </row>
    <row r="7296" spans="1:18" s="28" customFormat="1" ht="12" x14ac:dyDescent="0.2">
      <c r="A7296" s="767">
        <v>1205</v>
      </c>
      <c r="B7296" s="767" t="s">
        <v>27035</v>
      </c>
      <c r="C7296" s="767" t="s">
        <v>147</v>
      </c>
      <c r="D7296" s="718" t="s">
        <v>27459</v>
      </c>
      <c r="E7296" s="718">
        <v>11000</v>
      </c>
      <c r="F7296" s="718" t="s">
        <v>27460</v>
      </c>
      <c r="G7296" s="753" t="s">
        <v>27461</v>
      </c>
      <c r="H7296" s="753" t="s">
        <v>27059</v>
      </c>
      <c r="I7296" s="753" t="s">
        <v>27040</v>
      </c>
      <c r="J7296" s="718" t="s">
        <v>27059</v>
      </c>
      <c r="K7296" s="773">
        <v>2</v>
      </c>
      <c r="L7296" s="773">
        <v>12</v>
      </c>
      <c r="M7296" s="733">
        <v>132000</v>
      </c>
      <c r="N7296" s="773">
        <v>0</v>
      </c>
      <c r="O7296" s="773">
        <v>6</v>
      </c>
      <c r="P7296" s="733">
        <v>64324.02</v>
      </c>
      <c r="Q7296" s="773">
        <v>0</v>
      </c>
      <c r="R7296" s="773">
        <v>12</v>
      </c>
    </row>
    <row r="7297" spans="1:18" s="28" customFormat="1" ht="12" x14ac:dyDescent="0.2">
      <c r="A7297" s="767">
        <v>1205</v>
      </c>
      <c r="B7297" s="767" t="s">
        <v>27035</v>
      </c>
      <c r="C7297" s="767" t="s">
        <v>147</v>
      </c>
      <c r="D7297" s="718" t="s">
        <v>27462</v>
      </c>
      <c r="E7297" s="718">
        <v>7000</v>
      </c>
      <c r="F7297" s="718" t="s">
        <v>27463</v>
      </c>
      <c r="G7297" s="753" t="s">
        <v>27464</v>
      </c>
      <c r="H7297" s="753" t="s">
        <v>27047</v>
      </c>
      <c r="I7297" s="753" t="s">
        <v>27040</v>
      </c>
      <c r="J7297" s="718" t="s">
        <v>27047</v>
      </c>
      <c r="K7297" s="773">
        <v>2</v>
      </c>
      <c r="L7297" s="773">
        <v>12</v>
      </c>
      <c r="M7297" s="733">
        <v>84000</v>
      </c>
      <c r="N7297" s="773">
        <v>0</v>
      </c>
      <c r="O7297" s="773">
        <v>6</v>
      </c>
      <c r="P7297" s="733">
        <v>42000</v>
      </c>
      <c r="Q7297" s="773">
        <v>0</v>
      </c>
      <c r="R7297" s="773">
        <v>12</v>
      </c>
    </row>
    <row r="7298" spans="1:18" s="28" customFormat="1" ht="12" x14ac:dyDescent="0.2">
      <c r="A7298" s="767">
        <v>1205</v>
      </c>
      <c r="B7298" s="767" t="s">
        <v>27035</v>
      </c>
      <c r="C7298" s="767" t="s">
        <v>147</v>
      </c>
      <c r="D7298" s="718" t="s">
        <v>27041</v>
      </c>
      <c r="E7298" s="718">
        <v>4000</v>
      </c>
      <c r="F7298" s="718" t="s">
        <v>27465</v>
      </c>
      <c r="G7298" s="753" t="s">
        <v>27466</v>
      </c>
      <c r="H7298" s="753" t="s">
        <v>27039</v>
      </c>
      <c r="I7298" s="753" t="s">
        <v>27040</v>
      </c>
      <c r="J7298" s="718" t="s">
        <v>27039</v>
      </c>
      <c r="K7298" s="773">
        <v>2</v>
      </c>
      <c r="L7298" s="773">
        <v>12</v>
      </c>
      <c r="M7298" s="733">
        <v>48000</v>
      </c>
      <c r="N7298" s="773">
        <v>0</v>
      </c>
      <c r="O7298" s="773">
        <v>6</v>
      </c>
      <c r="P7298" s="733">
        <v>24000</v>
      </c>
      <c r="Q7298" s="773">
        <v>0</v>
      </c>
      <c r="R7298" s="773">
        <v>12</v>
      </c>
    </row>
    <row r="7299" spans="1:18" s="28" customFormat="1" ht="12" x14ac:dyDescent="0.2">
      <c r="A7299" s="767">
        <v>1205</v>
      </c>
      <c r="B7299" s="767" t="s">
        <v>27035</v>
      </c>
      <c r="C7299" s="767" t="s">
        <v>147</v>
      </c>
      <c r="D7299" s="718" t="s">
        <v>27041</v>
      </c>
      <c r="E7299" s="718">
        <v>4000</v>
      </c>
      <c r="F7299" s="718" t="s">
        <v>27467</v>
      </c>
      <c r="G7299" s="753" t="s">
        <v>27468</v>
      </c>
      <c r="H7299" s="753"/>
      <c r="I7299" s="753" t="s">
        <v>27040</v>
      </c>
      <c r="J7299" s="718" t="s">
        <v>27210</v>
      </c>
      <c r="K7299" s="773">
        <v>2</v>
      </c>
      <c r="L7299" s="773">
        <v>12</v>
      </c>
      <c r="M7299" s="733">
        <v>48000</v>
      </c>
      <c r="N7299" s="773">
        <v>0</v>
      </c>
      <c r="O7299" s="773">
        <v>6</v>
      </c>
      <c r="P7299" s="733">
        <v>24000</v>
      </c>
      <c r="Q7299" s="773">
        <v>0</v>
      </c>
      <c r="R7299" s="773">
        <v>12</v>
      </c>
    </row>
    <row r="7300" spans="1:18" s="28" customFormat="1" ht="12" x14ac:dyDescent="0.2">
      <c r="A7300" s="767">
        <v>1205</v>
      </c>
      <c r="B7300" s="767" t="s">
        <v>27035</v>
      </c>
      <c r="C7300" s="767" t="s">
        <v>147</v>
      </c>
      <c r="D7300" s="718" t="s">
        <v>27241</v>
      </c>
      <c r="E7300" s="718">
        <v>3000</v>
      </c>
      <c r="F7300" s="718" t="s">
        <v>27469</v>
      </c>
      <c r="G7300" s="753" t="s">
        <v>27470</v>
      </c>
      <c r="H7300" s="753"/>
      <c r="I7300" s="753"/>
      <c r="J7300" s="718"/>
      <c r="K7300" s="773">
        <v>2</v>
      </c>
      <c r="L7300" s="773">
        <v>12</v>
      </c>
      <c r="M7300" s="733">
        <v>22300</v>
      </c>
      <c r="N7300" s="773">
        <v>3</v>
      </c>
      <c r="O7300" s="773">
        <v>6</v>
      </c>
      <c r="P7300" s="733">
        <v>17956.25</v>
      </c>
      <c r="Q7300" s="773">
        <v>3</v>
      </c>
      <c r="R7300" s="773">
        <v>12</v>
      </c>
    </row>
    <row r="7301" spans="1:18" s="28" customFormat="1" ht="12" x14ac:dyDescent="0.2">
      <c r="A7301" s="767">
        <v>1205</v>
      </c>
      <c r="B7301" s="767" t="s">
        <v>27035</v>
      </c>
      <c r="C7301" s="767" t="s">
        <v>147</v>
      </c>
      <c r="D7301" s="718" t="s">
        <v>27393</v>
      </c>
      <c r="E7301" s="718">
        <v>9000</v>
      </c>
      <c r="F7301" s="718" t="s">
        <v>27471</v>
      </c>
      <c r="G7301" s="753" t="s">
        <v>27472</v>
      </c>
      <c r="H7301" s="753" t="s">
        <v>27210</v>
      </c>
      <c r="I7301" s="753" t="s">
        <v>27040</v>
      </c>
      <c r="J7301" s="718" t="s">
        <v>27210</v>
      </c>
      <c r="K7301" s="773">
        <v>2</v>
      </c>
      <c r="L7301" s="773">
        <v>12</v>
      </c>
      <c r="M7301" s="733">
        <v>108000</v>
      </c>
      <c r="N7301" s="773">
        <v>0</v>
      </c>
      <c r="O7301" s="773">
        <v>6</v>
      </c>
      <c r="P7301" s="733">
        <v>53892.5</v>
      </c>
      <c r="Q7301" s="773">
        <v>0</v>
      </c>
      <c r="R7301" s="773">
        <v>12</v>
      </c>
    </row>
    <row r="7302" spans="1:18" s="28" customFormat="1" ht="12" x14ac:dyDescent="0.2">
      <c r="A7302" s="767">
        <v>1205</v>
      </c>
      <c r="B7302" s="767" t="s">
        <v>27035</v>
      </c>
      <c r="C7302" s="767" t="s">
        <v>147</v>
      </c>
      <c r="D7302" s="718" t="s">
        <v>27041</v>
      </c>
      <c r="E7302" s="718">
        <v>4000</v>
      </c>
      <c r="F7302" s="718" t="s">
        <v>27473</v>
      </c>
      <c r="G7302" s="753" t="s">
        <v>27474</v>
      </c>
      <c r="H7302" s="753" t="s">
        <v>27039</v>
      </c>
      <c r="I7302" s="753" t="s">
        <v>27040</v>
      </c>
      <c r="J7302" s="718" t="s">
        <v>27039</v>
      </c>
      <c r="K7302" s="773">
        <v>2</v>
      </c>
      <c r="L7302" s="773">
        <v>12</v>
      </c>
      <c r="M7302" s="733">
        <v>46144.66</v>
      </c>
      <c r="N7302" s="773">
        <v>0</v>
      </c>
      <c r="O7302" s="773">
        <v>6</v>
      </c>
      <c r="P7302" s="733">
        <v>24000</v>
      </c>
      <c r="Q7302" s="773">
        <v>0</v>
      </c>
      <c r="R7302" s="773">
        <v>12</v>
      </c>
    </row>
    <row r="7303" spans="1:18" s="28" customFormat="1" ht="12" x14ac:dyDescent="0.2">
      <c r="A7303" s="767">
        <v>1205</v>
      </c>
      <c r="B7303" s="767" t="s">
        <v>27035</v>
      </c>
      <c r="C7303" s="767" t="s">
        <v>147</v>
      </c>
      <c r="D7303" s="718" t="s">
        <v>27475</v>
      </c>
      <c r="E7303" s="718">
        <v>7000</v>
      </c>
      <c r="F7303" s="718" t="s">
        <v>27476</v>
      </c>
      <c r="G7303" s="753" t="s">
        <v>27477</v>
      </c>
      <c r="H7303" s="753" t="s">
        <v>27055</v>
      </c>
      <c r="I7303" s="753" t="s">
        <v>27040</v>
      </c>
      <c r="J7303" s="718" t="s">
        <v>27055</v>
      </c>
      <c r="K7303" s="773">
        <v>2</v>
      </c>
      <c r="L7303" s="773">
        <v>12</v>
      </c>
      <c r="M7303" s="733">
        <v>84000</v>
      </c>
      <c r="N7303" s="773">
        <v>0</v>
      </c>
      <c r="O7303" s="773">
        <v>6</v>
      </c>
      <c r="P7303" s="733">
        <v>41983.96</v>
      </c>
      <c r="Q7303" s="773">
        <v>0</v>
      </c>
      <c r="R7303" s="773">
        <v>12</v>
      </c>
    </row>
    <row r="7304" spans="1:18" s="28" customFormat="1" ht="12" x14ac:dyDescent="0.2">
      <c r="A7304" s="767">
        <v>1205</v>
      </c>
      <c r="B7304" s="767" t="s">
        <v>27035</v>
      </c>
      <c r="C7304" s="767" t="s">
        <v>147</v>
      </c>
      <c r="D7304" s="718" t="s">
        <v>27200</v>
      </c>
      <c r="E7304" s="718">
        <v>5500</v>
      </c>
      <c r="F7304" s="718" t="s">
        <v>27478</v>
      </c>
      <c r="G7304" s="753" t="s">
        <v>27479</v>
      </c>
      <c r="H7304" s="753" t="s">
        <v>27155</v>
      </c>
      <c r="I7304" s="753" t="s">
        <v>27097</v>
      </c>
      <c r="J7304" s="718" t="s">
        <v>27155</v>
      </c>
      <c r="K7304" s="773">
        <v>2</v>
      </c>
      <c r="L7304" s="773">
        <v>12</v>
      </c>
      <c r="M7304" s="733">
        <v>66000</v>
      </c>
      <c r="N7304" s="773">
        <v>0</v>
      </c>
      <c r="O7304" s="773">
        <v>6</v>
      </c>
      <c r="P7304" s="733">
        <v>33000</v>
      </c>
      <c r="Q7304" s="773">
        <v>0</v>
      </c>
      <c r="R7304" s="773">
        <v>12</v>
      </c>
    </row>
    <row r="7305" spans="1:18" s="28" customFormat="1" ht="12" x14ac:dyDescent="0.2">
      <c r="A7305" s="767">
        <v>1205</v>
      </c>
      <c r="B7305" s="767" t="s">
        <v>27035</v>
      </c>
      <c r="C7305" s="767" t="s">
        <v>147</v>
      </c>
      <c r="D7305" s="718" t="s">
        <v>27041</v>
      </c>
      <c r="E7305" s="718">
        <v>3000</v>
      </c>
      <c r="F7305" s="718" t="s">
        <v>27480</v>
      </c>
      <c r="G7305" s="753" t="s">
        <v>27481</v>
      </c>
      <c r="H7305" s="753" t="s">
        <v>27482</v>
      </c>
      <c r="I7305" s="753" t="s">
        <v>27040</v>
      </c>
      <c r="J7305" s="718"/>
      <c r="K7305" s="773">
        <v>2</v>
      </c>
      <c r="L7305" s="773">
        <v>12</v>
      </c>
      <c r="M7305" s="733">
        <v>36000</v>
      </c>
      <c r="N7305" s="773">
        <v>0</v>
      </c>
      <c r="O7305" s="773">
        <v>6</v>
      </c>
      <c r="P7305" s="733">
        <v>18000</v>
      </c>
      <c r="Q7305" s="773">
        <v>0</v>
      </c>
      <c r="R7305" s="773">
        <v>12</v>
      </c>
    </row>
    <row r="7306" spans="1:18" s="28" customFormat="1" ht="12" x14ac:dyDescent="0.2">
      <c r="A7306" s="767">
        <v>1205</v>
      </c>
      <c r="B7306" s="767" t="s">
        <v>27035</v>
      </c>
      <c r="C7306" s="767" t="s">
        <v>147</v>
      </c>
      <c r="D7306" s="718" t="s">
        <v>27127</v>
      </c>
      <c r="E7306" s="718">
        <v>9000</v>
      </c>
      <c r="F7306" s="718" t="s">
        <v>27483</v>
      </c>
      <c r="G7306" s="753" t="s">
        <v>27484</v>
      </c>
      <c r="H7306" s="753" t="s">
        <v>27047</v>
      </c>
      <c r="I7306" s="753" t="s">
        <v>27040</v>
      </c>
      <c r="J7306" s="718" t="s">
        <v>27047</v>
      </c>
      <c r="K7306" s="773">
        <v>2</v>
      </c>
      <c r="L7306" s="773">
        <v>12</v>
      </c>
      <c r="M7306" s="733">
        <v>108000</v>
      </c>
      <c r="N7306" s="773">
        <v>0</v>
      </c>
      <c r="O7306" s="773">
        <v>6</v>
      </c>
      <c r="P7306" s="733">
        <v>54000</v>
      </c>
      <c r="Q7306" s="773">
        <v>0</v>
      </c>
      <c r="R7306" s="773">
        <v>12</v>
      </c>
    </row>
    <row r="7307" spans="1:18" s="28" customFormat="1" ht="12" x14ac:dyDescent="0.2">
      <c r="A7307" s="767">
        <v>1205</v>
      </c>
      <c r="B7307" s="767" t="s">
        <v>27035</v>
      </c>
      <c r="C7307" s="767" t="s">
        <v>147</v>
      </c>
      <c r="D7307" s="718" t="s">
        <v>27485</v>
      </c>
      <c r="E7307" s="718">
        <v>4000</v>
      </c>
      <c r="F7307" s="718" t="s">
        <v>27486</v>
      </c>
      <c r="G7307" s="753" t="s">
        <v>27487</v>
      </c>
      <c r="H7307" s="753"/>
      <c r="I7307" s="753"/>
      <c r="J7307" s="718"/>
      <c r="K7307" s="773">
        <v>2</v>
      </c>
      <c r="L7307" s="773">
        <v>12</v>
      </c>
      <c r="M7307" s="733">
        <v>48000</v>
      </c>
      <c r="N7307" s="773">
        <v>0</v>
      </c>
      <c r="O7307" s="773">
        <v>6</v>
      </c>
      <c r="P7307" s="733">
        <v>23965.83</v>
      </c>
      <c r="Q7307" s="773">
        <v>0</v>
      </c>
      <c r="R7307" s="773">
        <v>12</v>
      </c>
    </row>
    <row r="7308" spans="1:18" s="28" customFormat="1" ht="12" x14ac:dyDescent="0.2">
      <c r="A7308" s="767">
        <v>1205</v>
      </c>
      <c r="B7308" s="767" t="s">
        <v>27035</v>
      </c>
      <c r="C7308" s="767" t="s">
        <v>147</v>
      </c>
      <c r="D7308" s="718" t="s">
        <v>27156</v>
      </c>
      <c r="E7308" s="718">
        <v>3000</v>
      </c>
      <c r="F7308" s="768">
        <v>43284269</v>
      </c>
      <c r="G7308" s="753" t="s">
        <v>27488</v>
      </c>
      <c r="H7308" s="753" t="s">
        <v>27101</v>
      </c>
      <c r="I7308" s="753" t="s">
        <v>27097</v>
      </c>
      <c r="J7308" s="753" t="s">
        <v>27101</v>
      </c>
      <c r="K7308" s="773">
        <v>1</v>
      </c>
      <c r="L7308" s="773">
        <v>2</v>
      </c>
      <c r="M7308" s="733">
        <v>5800</v>
      </c>
      <c r="N7308" s="773">
        <v>0</v>
      </c>
      <c r="O7308" s="773">
        <v>6</v>
      </c>
      <c r="P7308" s="733">
        <v>18000</v>
      </c>
      <c r="Q7308" s="773">
        <v>0</v>
      </c>
      <c r="R7308" s="773">
        <v>12</v>
      </c>
    </row>
    <row r="7309" spans="1:18" s="28" customFormat="1" ht="12" x14ac:dyDescent="0.2">
      <c r="A7309" s="767">
        <v>1205</v>
      </c>
      <c r="B7309" s="767" t="s">
        <v>27035</v>
      </c>
      <c r="C7309" s="767" t="s">
        <v>147</v>
      </c>
      <c r="D7309" s="718" t="s">
        <v>27127</v>
      </c>
      <c r="E7309" s="718">
        <v>9000</v>
      </c>
      <c r="F7309" s="718" t="s">
        <v>27489</v>
      </c>
      <c r="G7309" s="753" t="s">
        <v>27490</v>
      </c>
      <c r="H7309" s="753" t="s">
        <v>27055</v>
      </c>
      <c r="I7309" s="753" t="s">
        <v>27040</v>
      </c>
      <c r="J7309" s="718" t="s">
        <v>27055</v>
      </c>
      <c r="K7309" s="773">
        <v>2</v>
      </c>
      <c r="L7309" s="773">
        <v>12</v>
      </c>
      <c r="M7309" s="733">
        <v>108000</v>
      </c>
      <c r="N7309" s="773">
        <v>0</v>
      </c>
      <c r="O7309" s="773">
        <v>6</v>
      </c>
      <c r="P7309" s="733">
        <v>54000</v>
      </c>
      <c r="Q7309" s="773">
        <v>0</v>
      </c>
      <c r="R7309" s="773">
        <v>12</v>
      </c>
    </row>
    <row r="7310" spans="1:18" s="28" customFormat="1" ht="12" x14ac:dyDescent="0.2">
      <c r="A7310" s="767">
        <v>1205</v>
      </c>
      <c r="B7310" s="767" t="s">
        <v>27035</v>
      </c>
      <c r="C7310" s="767" t="s">
        <v>147</v>
      </c>
      <c r="D7310" s="718" t="s">
        <v>27077</v>
      </c>
      <c r="E7310" s="718">
        <v>4000</v>
      </c>
      <c r="F7310" s="718" t="s">
        <v>27491</v>
      </c>
      <c r="G7310" s="753" t="s">
        <v>27492</v>
      </c>
      <c r="H7310" s="753" t="s">
        <v>27493</v>
      </c>
      <c r="I7310" s="753" t="s">
        <v>27040</v>
      </c>
      <c r="J7310" s="718"/>
      <c r="K7310" s="773">
        <v>2</v>
      </c>
      <c r="L7310" s="773">
        <v>12</v>
      </c>
      <c r="M7310" s="733">
        <v>48000</v>
      </c>
      <c r="N7310" s="773">
        <v>0</v>
      </c>
      <c r="O7310" s="773">
        <v>6</v>
      </c>
      <c r="P7310" s="733">
        <v>24000</v>
      </c>
      <c r="Q7310" s="773">
        <v>0</v>
      </c>
      <c r="R7310" s="773">
        <v>12</v>
      </c>
    </row>
    <row r="7311" spans="1:18" s="28" customFormat="1" ht="12" x14ac:dyDescent="0.2">
      <c r="A7311" s="767">
        <v>1205</v>
      </c>
      <c r="B7311" s="767" t="s">
        <v>27035</v>
      </c>
      <c r="C7311" s="767" t="s">
        <v>147</v>
      </c>
      <c r="D7311" s="718" t="s">
        <v>27297</v>
      </c>
      <c r="E7311" s="718">
        <v>6000</v>
      </c>
      <c r="F7311" s="718" t="s">
        <v>27494</v>
      </c>
      <c r="G7311" s="753" t="s">
        <v>27495</v>
      </c>
      <c r="H7311" s="753" t="s">
        <v>27496</v>
      </c>
      <c r="I7311" s="753" t="s">
        <v>27040</v>
      </c>
      <c r="J7311" s="718" t="s">
        <v>27496</v>
      </c>
      <c r="K7311" s="773">
        <v>2</v>
      </c>
      <c r="L7311" s="773">
        <v>12</v>
      </c>
      <c r="M7311" s="733">
        <v>72000</v>
      </c>
      <c r="N7311" s="773">
        <v>0</v>
      </c>
      <c r="O7311" s="773">
        <v>6</v>
      </c>
      <c r="P7311" s="733">
        <v>36000</v>
      </c>
      <c r="Q7311" s="773">
        <v>0</v>
      </c>
      <c r="R7311" s="773">
        <v>12</v>
      </c>
    </row>
    <row r="7312" spans="1:18" s="28" customFormat="1" ht="12" x14ac:dyDescent="0.2">
      <c r="A7312" s="767">
        <v>1205</v>
      </c>
      <c r="B7312" s="767" t="s">
        <v>27035</v>
      </c>
      <c r="C7312" s="767" t="s">
        <v>147</v>
      </c>
      <c r="D7312" s="718" t="s">
        <v>27497</v>
      </c>
      <c r="E7312" s="718">
        <v>10000</v>
      </c>
      <c r="F7312" s="718" t="s">
        <v>27498</v>
      </c>
      <c r="G7312" s="753" t="s">
        <v>27499</v>
      </c>
      <c r="H7312" s="753" t="s">
        <v>27051</v>
      </c>
      <c r="I7312" s="753" t="s">
        <v>27040</v>
      </c>
      <c r="J7312" s="718" t="s">
        <v>27051</v>
      </c>
      <c r="K7312" s="773">
        <v>2</v>
      </c>
      <c r="L7312" s="773">
        <v>12</v>
      </c>
      <c r="M7312" s="733">
        <v>120000</v>
      </c>
      <c r="N7312" s="773">
        <v>0</v>
      </c>
      <c r="O7312" s="773">
        <v>6</v>
      </c>
      <c r="P7312" s="733">
        <v>60000</v>
      </c>
      <c r="Q7312" s="773">
        <v>0</v>
      </c>
      <c r="R7312" s="773">
        <v>12</v>
      </c>
    </row>
    <row r="7313" spans="1:18" s="28" customFormat="1" ht="12" x14ac:dyDescent="0.2">
      <c r="A7313" s="767">
        <v>1205</v>
      </c>
      <c r="B7313" s="767" t="s">
        <v>27035</v>
      </c>
      <c r="C7313" s="767" t="s">
        <v>147</v>
      </c>
      <c r="D7313" s="718" t="s">
        <v>27052</v>
      </c>
      <c r="E7313" s="718">
        <v>7000</v>
      </c>
      <c r="F7313" s="718" t="s">
        <v>27500</v>
      </c>
      <c r="G7313" s="753" t="s">
        <v>27501</v>
      </c>
      <c r="H7313" s="753" t="s">
        <v>27502</v>
      </c>
      <c r="I7313" s="753" t="s">
        <v>27040</v>
      </c>
      <c r="J7313" s="718" t="s">
        <v>27502</v>
      </c>
      <c r="K7313" s="773">
        <v>2</v>
      </c>
      <c r="L7313" s="773">
        <v>12</v>
      </c>
      <c r="M7313" s="733">
        <v>84000</v>
      </c>
      <c r="N7313" s="773">
        <v>0</v>
      </c>
      <c r="O7313" s="773">
        <v>6</v>
      </c>
      <c r="P7313" s="733">
        <v>41871.18</v>
      </c>
      <c r="Q7313" s="773">
        <v>0</v>
      </c>
      <c r="R7313" s="773">
        <v>12</v>
      </c>
    </row>
    <row r="7314" spans="1:18" s="28" customFormat="1" ht="12" x14ac:dyDescent="0.2">
      <c r="A7314" s="767">
        <v>1205</v>
      </c>
      <c r="B7314" s="767" t="s">
        <v>27035</v>
      </c>
      <c r="C7314" s="767" t="s">
        <v>147</v>
      </c>
      <c r="D7314" s="718" t="s">
        <v>27139</v>
      </c>
      <c r="E7314" s="718">
        <v>3000</v>
      </c>
      <c r="F7314" s="718" t="s">
        <v>27503</v>
      </c>
      <c r="G7314" s="753" t="s">
        <v>27504</v>
      </c>
      <c r="H7314" s="753" t="s">
        <v>27110</v>
      </c>
      <c r="I7314" s="753" t="s">
        <v>27097</v>
      </c>
      <c r="J7314" s="718" t="s">
        <v>27110</v>
      </c>
      <c r="K7314" s="773">
        <v>2</v>
      </c>
      <c r="L7314" s="773">
        <v>12</v>
      </c>
      <c r="M7314" s="733">
        <v>48000</v>
      </c>
      <c r="N7314" s="773">
        <v>0</v>
      </c>
      <c r="O7314" s="773">
        <v>2</v>
      </c>
      <c r="P7314" s="733">
        <v>8000</v>
      </c>
      <c r="Q7314" s="773">
        <v>0</v>
      </c>
      <c r="R7314" s="773">
        <v>12</v>
      </c>
    </row>
    <row r="7315" spans="1:18" s="28" customFormat="1" ht="12" x14ac:dyDescent="0.2">
      <c r="A7315" s="767">
        <v>1205</v>
      </c>
      <c r="B7315" s="767" t="s">
        <v>27035</v>
      </c>
      <c r="C7315" s="767" t="s">
        <v>147</v>
      </c>
      <c r="D7315" s="718" t="s">
        <v>27145</v>
      </c>
      <c r="E7315" s="718">
        <v>3500</v>
      </c>
      <c r="F7315" s="718" t="s">
        <v>27505</v>
      </c>
      <c r="G7315" s="753" t="s">
        <v>27506</v>
      </c>
      <c r="H7315" s="753"/>
      <c r="I7315" s="753"/>
      <c r="J7315" s="718"/>
      <c r="K7315" s="773">
        <v>2</v>
      </c>
      <c r="L7315" s="773">
        <v>12</v>
      </c>
      <c r="M7315" s="733">
        <v>26133.33</v>
      </c>
      <c r="N7315" s="773">
        <v>2</v>
      </c>
      <c r="O7315" s="773">
        <v>2</v>
      </c>
      <c r="P7315" s="733">
        <v>7000</v>
      </c>
      <c r="Q7315" s="773">
        <v>3</v>
      </c>
      <c r="R7315" s="773">
        <v>12</v>
      </c>
    </row>
    <row r="7316" spans="1:18" s="28" customFormat="1" ht="12" x14ac:dyDescent="0.2">
      <c r="A7316" s="767">
        <v>1205</v>
      </c>
      <c r="B7316" s="767" t="s">
        <v>27035</v>
      </c>
      <c r="C7316" s="767" t="s">
        <v>147</v>
      </c>
      <c r="D7316" s="718" t="s">
        <v>27111</v>
      </c>
      <c r="E7316" s="718">
        <v>6000</v>
      </c>
      <c r="F7316" s="718" t="s">
        <v>27507</v>
      </c>
      <c r="G7316" s="753" t="s">
        <v>27508</v>
      </c>
      <c r="H7316" s="753" t="s">
        <v>27047</v>
      </c>
      <c r="I7316" s="753" t="s">
        <v>27040</v>
      </c>
      <c r="J7316" s="718" t="s">
        <v>27047</v>
      </c>
      <c r="K7316" s="773">
        <v>2</v>
      </c>
      <c r="L7316" s="773">
        <v>12</v>
      </c>
      <c r="M7316" s="733">
        <v>72000</v>
      </c>
      <c r="N7316" s="773">
        <v>0</v>
      </c>
      <c r="O7316" s="773">
        <v>6</v>
      </c>
      <c r="P7316" s="733">
        <v>35957.08</v>
      </c>
      <c r="Q7316" s="773">
        <v>0</v>
      </c>
      <c r="R7316" s="773">
        <v>12</v>
      </c>
    </row>
    <row r="7317" spans="1:18" s="28" customFormat="1" ht="12" x14ac:dyDescent="0.2">
      <c r="A7317" s="767">
        <v>1205</v>
      </c>
      <c r="B7317" s="767" t="s">
        <v>27035</v>
      </c>
      <c r="C7317" s="767" t="s">
        <v>147</v>
      </c>
      <c r="D7317" s="718" t="s">
        <v>27297</v>
      </c>
      <c r="E7317" s="718">
        <v>4500</v>
      </c>
      <c r="F7317" s="718" t="s">
        <v>27509</v>
      </c>
      <c r="G7317" s="753" t="s">
        <v>27510</v>
      </c>
      <c r="H7317" s="753" t="s">
        <v>27051</v>
      </c>
      <c r="I7317" s="753" t="s">
        <v>27040</v>
      </c>
      <c r="J7317" s="718" t="s">
        <v>27051</v>
      </c>
      <c r="K7317" s="773">
        <v>2</v>
      </c>
      <c r="L7317" s="773">
        <v>12</v>
      </c>
      <c r="M7317" s="733">
        <v>54000</v>
      </c>
      <c r="N7317" s="773">
        <v>0</v>
      </c>
      <c r="O7317" s="773">
        <v>6</v>
      </c>
      <c r="P7317" s="733">
        <v>27000</v>
      </c>
      <c r="Q7317" s="773">
        <v>0</v>
      </c>
      <c r="R7317" s="773">
        <v>12</v>
      </c>
    </row>
    <row r="7318" spans="1:18" s="28" customFormat="1" ht="12" x14ac:dyDescent="0.2">
      <c r="A7318" s="767">
        <v>1205</v>
      </c>
      <c r="B7318" s="767" t="s">
        <v>27035</v>
      </c>
      <c r="C7318" s="767" t="s">
        <v>147</v>
      </c>
      <c r="D7318" s="718" t="s">
        <v>27041</v>
      </c>
      <c r="E7318" s="718">
        <v>4000</v>
      </c>
      <c r="F7318" s="718" t="s">
        <v>27511</v>
      </c>
      <c r="G7318" s="753" t="s">
        <v>27512</v>
      </c>
      <c r="H7318" s="753" t="s">
        <v>27110</v>
      </c>
      <c r="I7318" s="753" t="s">
        <v>27097</v>
      </c>
      <c r="J7318" s="718" t="s">
        <v>27513</v>
      </c>
      <c r="K7318" s="773">
        <v>2</v>
      </c>
      <c r="L7318" s="773">
        <v>12</v>
      </c>
      <c r="M7318" s="733">
        <v>40256</v>
      </c>
      <c r="N7318" s="773">
        <v>0</v>
      </c>
      <c r="O7318" s="773">
        <v>6</v>
      </c>
      <c r="P7318" s="733">
        <v>24000</v>
      </c>
      <c r="Q7318" s="773">
        <v>0</v>
      </c>
      <c r="R7318" s="773">
        <v>12</v>
      </c>
    </row>
    <row r="7319" spans="1:18" s="28" customFormat="1" ht="12" x14ac:dyDescent="0.2">
      <c r="A7319" s="767">
        <v>1205</v>
      </c>
      <c r="B7319" s="767" t="s">
        <v>27035</v>
      </c>
      <c r="C7319" s="767" t="s">
        <v>147</v>
      </c>
      <c r="D7319" s="718" t="s">
        <v>27514</v>
      </c>
      <c r="E7319" s="718">
        <v>4500</v>
      </c>
      <c r="F7319" s="718" t="s">
        <v>27515</v>
      </c>
      <c r="G7319" s="753" t="s">
        <v>27516</v>
      </c>
      <c r="H7319" s="753" t="s">
        <v>27155</v>
      </c>
      <c r="I7319" s="753" t="s">
        <v>27097</v>
      </c>
      <c r="J7319" s="718" t="s">
        <v>27155</v>
      </c>
      <c r="K7319" s="773">
        <v>2</v>
      </c>
      <c r="L7319" s="773">
        <v>12</v>
      </c>
      <c r="M7319" s="733">
        <v>54000</v>
      </c>
      <c r="N7319" s="773">
        <v>0</v>
      </c>
      <c r="O7319" s="773">
        <v>6</v>
      </c>
      <c r="P7319" s="733">
        <v>2850</v>
      </c>
      <c r="Q7319" s="773">
        <v>0</v>
      </c>
      <c r="R7319" s="773">
        <v>12</v>
      </c>
    </row>
    <row r="7320" spans="1:18" s="28" customFormat="1" ht="12" x14ac:dyDescent="0.2">
      <c r="A7320" s="767">
        <v>1205</v>
      </c>
      <c r="B7320" s="767" t="s">
        <v>27035</v>
      </c>
      <c r="C7320" s="767" t="s">
        <v>147</v>
      </c>
      <c r="D7320" s="718" t="s">
        <v>27447</v>
      </c>
      <c r="E7320" s="718">
        <v>3000</v>
      </c>
      <c r="F7320" s="718" t="s">
        <v>27517</v>
      </c>
      <c r="G7320" s="753" t="s">
        <v>27518</v>
      </c>
      <c r="H7320" s="753"/>
      <c r="I7320" s="753" t="s">
        <v>27040</v>
      </c>
      <c r="J7320" s="718"/>
      <c r="K7320" s="773">
        <v>2</v>
      </c>
      <c r="L7320" s="773">
        <v>12</v>
      </c>
      <c r="M7320" s="733">
        <v>36000</v>
      </c>
      <c r="N7320" s="773">
        <v>0</v>
      </c>
      <c r="O7320" s="773">
        <v>6</v>
      </c>
      <c r="P7320" s="733">
        <v>18000</v>
      </c>
      <c r="Q7320" s="773">
        <v>0</v>
      </c>
      <c r="R7320" s="773">
        <v>12</v>
      </c>
    </row>
    <row r="7321" spans="1:18" s="28" customFormat="1" ht="12" x14ac:dyDescent="0.2">
      <c r="A7321" s="767">
        <v>1205</v>
      </c>
      <c r="B7321" s="767" t="s">
        <v>27035</v>
      </c>
      <c r="C7321" s="767" t="s">
        <v>147</v>
      </c>
      <c r="D7321" s="718" t="s">
        <v>27241</v>
      </c>
      <c r="E7321" s="718">
        <v>3000</v>
      </c>
      <c r="F7321" s="718" t="s">
        <v>27519</v>
      </c>
      <c r="G7321" s="753" t="s">
        <v>27520</v>
      </c>
      <c r="H7321" s="753"/>
      <c r="I7321" s="753"/>
      <c r="J7321" s="718"/>
      <c r="K7321" s="773">
        <v>2</v>
      </c>
      <c r="L7321" s="773">
        <v>12</v>
      </c>
      <c r="M7321" s="733">
        <v>36000</v>
      </c>
      <c r="N7321" s="773">
        <v>0</v>
      </c>
      <c r="O7321" s="773">
        <v>6</v>
      </c>
      <c r="P7321" s="733">
        <v>18000</v>
      </c>
      <c r="Q7321" s="773">
        <v>0</v>
      </c>
      <c r="R7321" s="773">
        <v>12</v>
      </c>
    </row>
    <row r="7322" spans="1:18" s="28" customFormat="1" ht="12" x14ac:dyDescent="0.2">
      <c r="A7322" s="767">
        <v>1205</v>
      </c>
      <c r="B7322" s="767" t="s">
        <v>27035</v>
      </c>
      <c r="C7322" s="767" t="s">
        <v>147</v>
      </c>
      <c r="D7322" s="718" t="s">
        <v>27041</v>
      </c>
      <c r="E7322" s="718">
        <v>4000</v>
      </c>
      <c r="F7322" s="768">
        <v>42765518</v>
      </c>
      <c r="G7322" s="753" t="s">
        <v>27521</v>
      </c>
      <c r="H7322" s="753"/>
      <c r="I7322" s="753"/>
      <c r="J7322" s="718"/>
      <c r="K7322" s="773">
        <v>1</v>
      </c>
      <c r="L7322" s="773">
        <v>8</v>
      </c>
      <c r="M7322" s="733">
        <v>7733.33</v>
      </c>
      <c r="N7322" s="773">
        <v>3</v>
      </c>
      <c r="O7322" s="773">
        <v>6</v>
      </c>
      <c r="P7322" s="733">
        <v>24000</v>
      </c>
      <c r="Q7322" s="773">
        <v>3</v>
      </c>
      <c r="R7322" s="773">
        <v>12</v>
      </c>
    </row>
    <row r="7323" spans="1:18" s="28" customFormat="1" ht="12" x14ac:dyDescent="0.2">
      <c r="A7323" s="767">
        <v>1205</v>
      </c>
      <c r="B7323" s="767" t="s">
        <v>27035</v>
      </c>
      <c r="C7323" s="767" t="s">
        <v>147</v>
      </c>
      <c r="D7323" s="718" t="s">
        <v>27200</v>
      </c>
      <c r="E7323" s="718">
        <v>8000</v>
      </c>
      <c r="F7323" s="718" t="s">
        <v>27522</v>
      </c>
      <c r="G7323" s="753" t="s">
        <v>27523</v>
      </c>
      <c r="H7323" s="753" t="s">
        <v>27051</v>
      </c>
      <c r="I7323" s="753" t="s">
        <v>27040</v>
      </c>
      <c r="J7323" s="718" t="s">
        <v>27051</v>
      </c>
      <c r="K7323" s="773">
        <v>2</v>
      </c>
      <c r="L7323" s="773">
        <v>12</v>
      </c>
      <c r="M7323" s="733">
        <v>96000</v>
      </c>
      <c r="N7323" s="773">
        <v>0</v>
      </c>
      <c r="O7323" s="773">
        <v>6</v>
      </c>
      <c r="P7323" s="733">
        <v>48000</v>
      </c>
      <c r="Q7323" s="773">
        <v>0</v>
      </c>
      <c r="R7323" s="773">
        <v>12</v>
      </c>
    </row>
    <row r="7324" spans="1:18" s="28" customFormat="1" ht="12" x14ac:dyDescent="0.2">
      <c r="A7324" s="767">
        <v>1205</v>
      </c>
      <c r="B7324" s="767" t="s">
        <v>27035</v>
      </c>
      <c r="C7324" s="767" t="s">
        <v>147</v>
      </c>
      <c r="D7324" s="718" t="s">
        <v>27286</v>
      </c>
      <c r="E7324" s="718">
        <v>4500</v>
      </c>
      <c r="F7324" s="718" t="s">
        <v>27524</v>
      </c>
      <c r="G7324" s="753" t="s">
        <v>27525</v>
      </c>
      <c r="H7324" s="753" t="s">
        <v>27155</v>
      </c>
      <c r="I7324" s="753" t="s">
        <v>27097</v>
      </c>
      <c r="J7324" s="718" t="s">
        <v>27155</v>
      </c>
      <c r="K7324" s="773">
        <v>2</v>
      </c>
      <c r="L7324" s="773">
        <v>12</v>
      </c>
      <c r="M7324" s="733">
        <v>54000</v>
      </c>
      <c r="N7324" s="773">
        <v>0</v>
      </c>
      <c r="O7324" s="773">
        <v>6</v>
      </c>
      <c r="P7324" s="733">
        <v>27000</v>
      </c>
      <c r="Q7324" s="773">
        <v>0</v>
      </c>
      <c r="R7324" s="773">
        <v>12</v>
      </c>
    </row>
    <row r="7325" spans="1:18" s="28" customFormat="1" ht="12" x14ac:dyDescent="0.2">
      <c r="A7325" s="767">
        <v>1205</v>
      </c>
      <c r="B7325" s="767" t="s">
        <v>27035</v>
      </c>
      <c r="C7325" s="767" t="s">
        <v>147</v>
      </c>
      <c r="D7325" s="718" t="s">
        <v>27514</v>
      </c>
      <c r="E7325" s="718">
        <v>4500</v>
      </c>
      <c r="F7325" s="718" t="s">
        <v>27526</v>
      </c>
      <c r="G7325" s="753" t="s">
        <v>27527</v>
      </c>
      <c r="H7325" s="753" t="s">
        <v>27210</v>
      </c>
      <c r="I7325" s="753" t="s">
        <v>27040</v>
      </c>
      <c r="J7325" s="718" t="s">
        <v>27210</v>
      </c>
      <c r="K7325" s="773">
        <v>2</v>
      </c>
      <c r="L7325" s="773">
        <v>12</v>
      </c>
      <c r="M7325" s="733">
        <v>35400</v>
      </c>
      <c r="N7325" s="773">
        <v>3</v>
      </c>
      <c r="O7325" s="773">
        <v>6</v>
      </c>
      <c r="P7325" s="733">
        <v>27000</v>
      </c>
      <c r="Q7325" s="773">
        <v>3</v>
      </c>
      <c r="R7325" s="773">
        <v>12</v>
      </c>
    </row>
    <row r="7326" spans="1:18" s="28" customFormat="1" ht="12" x14ac:dyDescent="0.2">
      <c r="A7326" s="767">
        <v>1205</v>
      </c>
      <c r="B7326" s="767" t="s">
        <v>27035</v>
      </c>
      <c r="C7326" s="767" t="s">
        <v>147</v>
      </c>
      <c r="D7326" s="718" t="s">
        <v>27528</v>
      </c>
      <c r="E7326" s="718">
        <v>5500</v>
      </c>
      <c r="F7326" s="718" t="s">
        <v>27529</v>
      </c>
      <c r="G7326" s="753" t="s">
        <v>27530</v>
      </c>
      <c r="H7326" s="753" t="s">
        <v>27155</v>
      </c>
      <c r="I7326" s="753" t="s">
        <v>27097</v>
      </c>
      <c r="J7326" s="718" t="s">
        <v>27155</v>
      </c>
      <c r="K7326" s="773">
        <v>2</v>
      </c>
      <c r="L7326" s="773">
        <v>12</v>
      </c>
      <c r="M7326" s="733">
        <v>66000</v>
      </c>
      <c r="N7326" s="773">
        <v>0</v>
      </c>
      <c r="O7326" s="773">
        <v>6</v>
      </c>
      <c r="P7326" s="733">
        <v>33000</v>
      </c>
      <c r="Q7326" s="773">
        <v>0</v>
      </c>
      <c r="R7326" s="773">
        <v>12</v>
      </c>
    </row>
    <row r="7327" spans="1:18" s="28" customFormat="1" ht="12" x14ac:dyDescent="0.2">
      <c r="A7327" s="767">
        <v>1205</v>
      </c>
      <c r="B7327" s="767" t="s">
        <v>27035</v>
      </c>
      <c r="C7327" s="767" t="s">
        <v>147</v>
      </c>
      <c r="D7327" s="718" t="s">
        <v>27041</v>
      </c>
      <c r="E7327" s="718">
        <v>3000</v>
      </c>
      <c r="F7327" s="718" t="s">
        <v>27531</v>
      </c>
      <c r="G7327" s="753" t="s">
        <v>27532</v>
      </c>
      <c r="H7327" s="753" t="s">
        <v>27155</v>
      </c>
      <c r="I7327" s="753" t="s">
        <v>27097</v>
      </c>
      <c r="J7327" s="718" t="s">
        <v>27155</v>
      </c>
      <c r="K7327" s="773">
        <v>2</v>
      </c>
      <c r="L7327" s="773">
        <v>12</v>
      </c>
      <c r="M7327" s="733">
        <v>36000</v>
      </c>
      <c r="N7327" s="773">
        <v>0</v>
      </c>
      <c r="O7327" s="773">
        <v>6</v>
      </c>
      <c r="P7327" s="733">
        <v>18000</v>
      </c>
      <c r="Q7327" s="773">
        <v>0</v>
      </c>
      <c r="R7327" s="773">
        <v>12</v>
      </c>
    </row>
    <row r="7328" spans="1:18" s="28" customFormat="1" ht="12" x14ac:dyDescent="0.2">
      <c r="A7328" s="767">
        <v>1205</v>
      </c>
      <c r="B7328" s="767" t="s">
        <v>27035</v>
      </c>
      <c r="C7328" s="767" t="s">
        <v>147</v>
      </c>
      <c r="D7328" s="718" t="s">
        <v>27425</v>
      </c>
      <c r="E7328" s="718">
        <v>8000</v>
      </c>
      <c r="F7328" s="718" t="s">
        <v>27533</v>
      </c>
      <c r="G7328" s="753" t="s">
        <v>27534</v>
      </c>
      <c r="H7328" s="753" t="s">
        <v>27535</v>
      </c>
      <c r="I7328" s="753" t="s">
        <v>27040</v>
      </c>
      <c r="J7328" s="718" t="s">
        <v>27535</v>
      </c>
      <c r="K7328" s="773">
        <v>2</v>
      </c>
      <c r="L7328" s="773">
        <v>12</v>
      </c>
      <c r="M7328" s="733">
        <v>96000</v>
      </c>
      <c r="N7328" s="773">
        <v>0</v>
      </c>
      <c r="O7328" s="773">
        <v>6</v>
      </c>
      <c r="P7328" s="733">
        <v>48000</v>
      </c>
      <c r="Q7328" s="773">
        <v>0</v>
      </c>
      <c r="R7328" s="773">
        <v>12</v>
      </c>
    </row>
    <row r="7329" spans="1:18" s="28" customFormat="1" ht="12" x14ac:dyDescent="0.2">
      <c r="A7329" s="767">
        <v>1205</v>
      </c>
      <c r="B7329" s="767" t="s">
        <v>27035</v>
      </c>
      <c r="C7329" s="767" t="s">
        <v>147</v>
      </c>
      <c r="D7329" s="718" t="s">
        <v>27536</v>
      </c>
      <c r="E7329" s="718">
        <v>4000</v>
      </c>
      <c r="F7329" s="718" t="s">
        <v>27537</v>
      </c>
      <c r="G7329" s="753" t="s">
        <v>27538</v>
      </c>
      <c r="H7329" s="753" t="s">
        <v>27110</v>
      </c>
      <c r="I7329" s="753" t="s">
        <v>27097</v>
      </c>
      <c r="J7329" s="718" t="s">
        <v>27110</v>
      </c>
      <c r="K7329" s="773">
        <v>2</v>
      </c>
      <c r="L7329" s="773">
        <v>12</v>
      </c>
      <c r="M7329" s="733">
        <v>48000</v>
      </c>
      <c r="N7329" s="773">
        <v>0</v>
      </c>
      <c r="O7329" s="773">
        <v>6</v>
      </c>
      <c r="P7329" s="733">
        <v>24000</v>
      </c>
      <c r="Q7329" s="773">
        <v>0</v>
      </c>
      <c r="R7329" s="773">
        <v>12</v>
      </c>
    </row>
    <row r="7330" spans="1:18" s="28" customFormat="1" ht="12" x14ac:dyDescent="0.2">
      <c r="A7330" s="767">
        <v>1205</v>
      </c>
      <c r="B7330" s="767" t="s">
        <v>27035</v>
      </c>
      <c r="C7330" s="767" t="s">
        <v>147</v>
      </c>
      <c r="D7330" s="718" t="s">
        <v>27361</v>
      </c>
      <c r="E7330" s="718">
        <v>8000</v>
      </c>
      <c r="F7330" s="718" t="s">
        <v>27539</v>
      </c>
      <c r="G7330" s="753" t="s">
        <v>27540</v>
      </c>
      <c r="H7330" s="753" t="s">
        <v>27187</v>
      </c>
      <c r="I7330" s="753" t="s">
        <v>27040</v>
      </c>
      <c r="J7330" s="718" t="s">
        <v>27187</v>
      </c>
      <c r="K7330" s="773">
        <v>2</v>
      </c>
      <c r="L7330" s="773">
        <v>12</v>
      </c>
      <c r="M7330" s="733">
        <v>96000</v>
      </c>
      <c r="N7330" s="773">
        <v>0</v>
      </c>
      <c r="O7330" s="773">
        <v>6</v>
      </c>
      <c r="P7330" s="733">
        <v>48000</v>
      </c>
      <c r="Q7330" s="773">
        <v>0</v>
      </c>
      <c r="R7330" s="773">
        <v>12</v>
      </c>
    </row>
    <row r="7331" spans="1:18" s="28" customFormat="1" ht="12" x14ac:dyDescent="0.2">
      <c r="A7331" s="767">
        <v>1205</v>
      </c>
      <c r="B7331" s="767" t="s">
        <v>27035</v>
      </c>
      <c r="C7331" s="767" t="s">
        <v>147</v>
      </c>
      <c r="D7331" s="718" t="s">
        <v>27041</v>
      </c>
      <c r="E7331" s="718">
        <v>3000</v>
      </c>
      <c r="F7331" s="718" t="s">
        <v>27541</v>
      </c>
      <c r="G7331" s="753" t="s">
        <v>27542</v>
      </c>
      <c r="H7331" s="753" t="s">
        <v>27244</v>
      </c>
      <c r="I7331" s="753" t="s">
        <v>27040</v>
      </c>
      <c r="J7331" s="718" t="s">
        <v>27244</v>
      </c>
      <c r="K7331" s="773">
        <v>2</v>
      </c>
      <c r="L7331" s="773">
        <v>12</v>
      </c>
      <c r="M7331" s="733">
        <v>36000</v>
      </c>
      <c r="N7331" s="773">
        <v>0</v>
      </c>
      <c r="O7331" s="773">
        <v>6</v>
      </c>
      <c r="P7331" s="733">
        <v>18000</v>
      </c>
      <c r="Q7331" s="773">
        <v>0</v>
      </c>
      <c r="R7331" s="773">
        <v>12</v>
      </c>
    </row>
    <row r="7332" spans="1:18" s="28" customFormat="1" ht="12" x14ac:dyDescent="0.2">
      <c r="A7332" s="767">
        <v>1205</v>
      </c>
      <c r="B7332" s="767" t="s">
        <v>27035</v>
      </c>
      <c r="C7332" s="767" t="s">
        <v>147</v>
      </c>
      <c r="D7332" s="718" t="s">
        <v>27462</v>
      </c>
      <c r="E7332" s="718">
        <v>7000</v>
      </c>
      <c r="F7332" s="718" t="s">
        <v>27543</v>
      </c>
      <c r="G7332" s="753" t="s">
        <v>27544</v>
      </c>
      <c r="H7332" s="753" t="s">
        <v>27244</v>
      </c>
      <c r="I7332" s="753" t="s">
        <v>27040</v>
      </c>
      <c r="J7332" s="718" t="s">
        <v>27244</v>
      </c>
      <c r="K7332" s="773">
        <v>2</v>
      </c>
      <c r="L7332" s="773">
        <v>12</v>
      </c>
      <c r="M7332" s="733">
        <v>84000</v>
      </c>
      <c r="N7332" s="773">
        <v>0</v>
      </c>
      <c r="O7332" s="773">
        <v>6</v>
      </c>
      <c r="P7332" s="733">
        <v>42000</v>
      </c>
      <c r="Q7332" s="773">
        <v>0</v>
      </c>
      <c r="R7332" s="773">
        <v>12</v>
      </c>
    </row>
    <row r="7333" spans="1:18" s="28" customFormat="1" ht="12" x14ac:dyDescent="0.2">
      <c r="A7333" s="767">
        <v>1205</v>
      </c>
      <c r="B7333" s="767" t="s">
        <v>27035</v>
      </c>
      <c r="C7333" s="767" t="s">
        <v>147</v>
      </c>
      <c r="D7333" s="718" t="s">
        <v>27041</v>
      </c>
      <c r="E7333" s="718">
        <v>4000</v>
      </c>
      <c r="F7333" s="718" t="s">
        <v>27545</v>
      </c>
      <c r="G7333" s="753" t="s">
        <v>27546</v>
      </c>
      <c r="H7333" s="753" t="s">
        <v>27110</v>
      </c>
      <c r="I7333" s="753" t="s">
        <v>27097</v>
      </c>
      <c r="J7333" s="718" t="s">
        <v>27110</v>
      </c>
      <c r="K7333" s="773">
        <v>2</v>
      </c>
      <c r="L7333" s="773">
        <v>12</v>
      </c>
      <c r="M7333" s="733">
        <v>48000</v>
      </c>
      <c r="N7333" s="773">
        <v>0</v>
      </c>
      <c r="O7333" s="773">
        <v>6</v>
      </c>
      <c r="P7333" s="733">
        <v>24000</v>
      </c>
      <c r="Q7333" s="773">
        <v>0</v>
      </c>
      <c r="R7333" s="773">
        <v>12</v>
      </c>
    </row>
    <row r="7334" spans="1:18" s="28" customFormat="1" ht="12" x14ac:dyDescent="0.2">
      <c r="A7334" s="767">
        <v>1205</v>
      </c>
      <c r="B7334" s="767" t="s">
        <v>27035</v>
      </c>
      <c r="C7334" s="767" t="s">
        <v>147</v>
      </c>
      <c r="D7334" s="718" t="s">
        <v>27071</v>
      </c>
      <c r="E7334" s="718">
        <v>9000</v>
      </c>
      <c r="F7334" s="718" t="s">
        <v>27547</v>
      </c>
      <c r="G7334" s="753" t="s">
        <v>27548</v>
      </c>
      <c r="H7334" s="753" t="s">
        <v>27039</v>
      </c>
      <c r="I7334" s="753" t="s">
        <v>27040</v>
      </c>
      <c r="J7334" s="718" t="s">
        <v>27039</v>
      </c>
      <c r="K7334" s="773">
        <v>2</v>
      </c>
      <c r="L7334" s="773">
        <v>12</v>
      </c>
      <c r="M7334" s="733">
        <v>108000</v>
      </c>
      <c r="N7334" s="773">
        <v>0</v>
      </c>
      <c r="O7334" s="773">
        <v>6</v>
      </c>
      <c r="P7334" s="733">
        <v>54000</v>
      </c>
      <c r="Q7334" s="773">
        <v>0</v>
      </c>
      <c r="R7334" s="773">
        <v>12</v>
      </c>
    </row>
    <row r="7335" spans="1:18" s="28" customFormat="1" ht="12" x14ac:dyDescent="0.2">
      <c r="A7335" s="767">
        <v>1205</v>
      </c>
      <c r="B7335" s="767" t="s">
        <v>27035</v>
      </c>
      <c r="C7335" s="767" t="s">
        <v>147</v>
      </c>
      <c r="D7335" s="718" t="s">
        <v>27549</v>
      </c>
      <c r="E7335" s="718">
        <v>5000</v>
      </c>
      <c r="F7335" s="718" t="s">
        <v>27550</v>
      </c>
      <c r="G7335" s="753" t="s">
        <v>27551</v>
      </c>
      <c r="H7335" s="753"/>
      <c r="I7335" s="753"/>
      <c r="J7335" s="718"/>
      <c r="K7335" s="773">
        <v>2</v>
      </c>
      <c r="L7335" s="773">
        <v>12</v>
      </c>
      <c r="M7335" s="733">
        <v>60000</v>
      </c>
      <c r="N7335" s="773">
        <v>0</v>
      </c>
      <c r="O7335" s="773">
        <v>6</v>
      </c>
      <c r="P7335" s="733">
        <v>29998.62</v>
      </c>
      <c r="Q7335" s="773">
        <v>0</v>
      </c>
      <c r="R7335" s="773">
        <v>12</v>
      </c>
    </row>
    <row r="7336" spans="1:18" s="28" customFormat="1" ht="12" x14ac:dyDescent="0.2">
      <c r="A7336" s="767">
        <v>1205</v>
      </c>
      <c r="B7336" s="767" t="s">
        <v>27035</v>
      </c>
      <c r="C7336" s="767" t="s">
        <v>147</v>
      </c>
      <c r="D7336" s="718" t="s">
        <v>27552</v>
      </c>
      <c r="E7336" s="718">
        <v>5500</v>
      </c>
      <c r="F7336" s="718" t="s">
        <v>27553</v>
      </c>
      <c r="G7336" s="753" t="s">
        <v>27554</v>
      </c>
      <c r="H7336" s="753" t="s">
        <v>27337</v>
      </c>
      <c r="I7336" s="753" t="s">
        <v>27040</v>
      </c>
      <c r="J7336" s="718" t="s">
        <v>27337</v>
      </c>
      <c r="K7336" s="773">
        <v>2</v>
      </c>
      <c r="L7336" s="773">
        <v>12</v>
      </c>
      <c r="M7336" s="733">
        <v>64033.33</v>
      </c>
      <c r="N7336" s="773">
        <v>0</v>
      </c>
      <c r="O7336" s="773">
        <v>6</v>
      </c>
      <c r="P7336" s="733">
        <v>33000</v>
      </c>
      <c r="Q7336" s="773">
        <v>0</v>
      </c>
      <c r="R7336" s="773">
        <v>12</v>
      </c>
    </row>
    <row r="7337" spans="1:18" s="28" customFormat="1" ht="12" x14ac:dyDescent="0.2">
      <c r="A7337" s="767">
        <v>1205</v>
      </c>
      <c r="B7337" s="767" t="s">
        <v>27035</v>
      </c>
      <c r="C7337" s="767" t="s">
        <v>147</v>
      </c>
      <c r="D7337" s="718" t="s">
        <v>27555</v>
      </c>
      <c r="E7337" s="718">
        <v>4000</v>
      </c>
      <c r="F7337" s="718" t="s">
        <v>27556</v>
      </c>
      <c r="G7337" s="753" t="s">
        <v>27557</v>
      </c>
      <c r="H7337" s="753" t="s">
        <v>27558</v>
      </c>
      <c r="I7337" s="753" t="s">
        <v>27097</v>
      </c>
      <c r="J7337" s="718" t="s">
        <v>27558</v>
      </c>
      <c r="K7337" s="773">
        <v>2</v>
      </c>
      <c r="L7337" s="773">
        <v>12</v>
      </c>
      <c r="M7337" s="733">
        <v>48000</v>
      </c>
      <c r="N7337" s="773">
        <v>0</v>
      </c>
      <c r="O7337" s="773">
        <v>6</v>
      </c>
      <c r="P7337" s="733">
        <v>24000</v>
      </c>
      <c r="Q7337" s="773">
        <v>0</v>
      </c>
      <c r="R7337" s="773">
        <v>12</v>
      </c>
    </row>
    <row r="7338" spans="1:18" s="28" customFormat="1" ht="12" x14ac:dyDescent="0.2">
      <c r="A7338" s="767">
        <v>1205</v>
      </c>
      <c r="B7338" s="767" t="s">
        <v>27035</v>
      </c>
      <c r="C7338" s="767" t="s">
        <v>147</v>
      </c>
      <c r="D7338" s="718" t="s">
        <v>27447</v>
      </c>
      <c r="E7338" s="718">
        <v>3000</v>
      </c>
      <c r="F7338" s="718" t="s">
        <v>27559</v>
      </c>
      <c r="G7338" s="753" t="s">
        <v>27560</v>
      </c>
      <c r="H7338" s="753"/>
      <c r="I7338" s="753"/>
      <c r="J7338" s="718"/>
      <c r="K7338" s="773">
        <v>2</v>
      </c>
      <c r="L7338" s="773">
        <v>12</v>
      </c>
      <c r="M7338" s="733">
        <v>36000</v>
      </c>
      <c r="N7338" s="773">
        <v>0</v>
      </c>
      <c r="O7338" s="773">
        <v>6</v>
      </c>
      <c r="P7338" s="733">
        <v>18000</v>
      </c>
      <c r="Q7338" s="773">
        <v>0</v>
      </c>
      <c r="R7338" s="773">
        <v>12</v>
      </c>
    </row>
    <row r="7339" spans="1:18" s="28" customFormat="1" ht="12" x14ac:dyDescent="0.2">
      <c r="A7339" s="767">
        <v>1205</v>
      </c>
      <c r="B7339" s="767" t="s">
        <v>27035</v>
      </c>
      <c r="C7339" s="767" t="s">
        <v>147</v>
      </c>
      <c r="D7339" s="718" t="s">
        <v>27098</v>
      </c>
      <c r="E7339" s="718">
        <v>4500</v>
      </c>
      <c r="F7339" s="718" t="s">
        <v>27561</v>
      </c>
      <c r="G7339" s="753" t="s">
        <v>27562</v>
      </c>
      <c r="H7339" s="753" t="s">
        <v>27101</v>
      </c>
      <c r="I7339" s="753" t="s">
        <v>27097</v>
      </c>
      <c r="J7339" s="718" t="s">
        <v>27415</v>
      </c>
      <c r="K7339" s="773">
        <v>2</v>
      </c>
      <c r="L7339" s="773">
        <v>12</v>
      </c>
      <c r="M7339" s="733">
        <v>54000</v>
      </c>
      <c r="N7339" s="773">
        <v>0</v>
      </c>
      <c r="O7339" s="773">
        <v>6</v>
      </c>
      <c r="P7339" s="733">
        <v>27000</v>
      </c>
      <c r="Q7339" s="773">
        <v>0</v>
      </c>
      <c r="R7339" s="773">
        <v>12</v>
      </c>
    </row>
    <row r="7340" spans="1:18" s="28" customFormat="1" ht="12" x14ac:dyDescent="0.2">
      <c r="A7340" s="767">
        <v>1205</v>
      </c>
      <c r="B7340" s="767" t="s">
        <v>27035</v>
      </c>
      <c r="C7340" s="767" t="s">
        <v>147</v>
      </c>
      <c r="D7340" s="718" t="s">
        <v>27563</v>
      </c>
      <c r="E7340" s="718">
        <v>4000</v>
      </c>
      <c r="F7340" s="718" t="s">
        <v>27564</v>
      </c>
      <c r="G7340" s="753" t="s">
        <v>27565</v>
      </c>
      <c r="H7340" s="753" t="s">
        <v>27248</v>
      </c>
      <c r="I7340" s="753" t="s">
        <v>27040</v>
      </c>
      <c r="J7340" s="718" t="s">
        <v>27248</v>
      </c>
      <c r="K7340" s="773">
        <v>2</v>
      </c>
      <c r="L7340" s="773">
        <v>12</v>
      </c>
      <c r="M7340" s="733">
        <v>40175.839999999997</v>
      </c>
      <c r="N7340" s="773">
        <v>0</v>
      </c>
      <c r="O7340" s="773">
        <v>6</v>
      </c>
      <c r="P7340" s="733">
        <v>23954.17</v>
      </c>
      <c r="Q7340" s="773">
        <v>0</v>
      </c>
      <c r="R7340" s="773">
        <v>12</v>
      </c>
    </row>
    <row r="7341" spans="1:18" s="28" customFormat="1" ht="12" x14ac:dyDescent="0.2">
      <c r="A7341" s="767">
        <v>1205</v>
      </c>
      <c r="B7341" s="767" t="s">
        <v>27035</v>
      </c>
      <c r="C7341" s="767" t="s">
        <v>147</v>
      </c>
      <c r="D7341" s="718" t="s">
        <v>27085</v>
      </c>
      <c r="E7341" s="718">
        <v>3500</v>
      </c>
      <c r="F7341" s="718" t="s">
        <v>27566</v>
      </c>
      <c r="G7341" s="753" t="s">
        <v>27567</v>
      </c>
      <c r="H7341" s="753"/>
      <c r="I7341" s="753"/>
      <c r="J7341" s="718"/>
      <c r="K7341" s="773">
        <v>2</v>
      </c>
      <c r="L7341" s="773">
        <v>12</v>
      </c>
      <c r="M7341" s="733">
        <v>48000</v>
      </c>
      <c r="N7341" s="773">
        <v>0</v>
      </c>
      <c r="O7341" s="773">
        <v>6</v>
      </c>
      <c r="P7341" s="733">
        <v>23866.67</v>
      </c>
      <c r="Q7341" s="773">
        <v>0</v>
      </c>
      <c r="R7341" s="773">
        <v>12</v>
      </c>
    </row>
    <row r="7342" spans="1:18" s="28" customFormat="1" ht="12" x14ac:dyDescent="0.2">
      <c r="A7342" s="767">
        <v>1205</v>
      </c>
      <c r="B7342" s="767" t="s">
        <v>27035</v>
      </c>
      <c r="C7342" s="767" t="s">
        <v>147</v>
      </c>
      <c r="D7342" s="718" t="s">
        <v>27036</v>
      </c>
      <c r="E7342" s="718">
        <v>3000</v>
      </c>
      <c r="F7342" s="718" t="s">
        <v>27568</v>
      </c>
      <c r="G7342" s="753" t="s">
        <v>27569</v>
      </c>
      <c r="H7342" s="753" t="s">
        <v>27238</v>
      </c>
      <c r="I7342" s="753"/>
      <c r="J7342" s="718" t="s">
        <v>27238</v>
      </c>
      <c r="K7342" s="773">
        <v>2</v>
      </c>
      <c r="L7342" s="773">
        <v>12</v>
      </c>
      <c r="M7342" s="733">
        <v>36000</v>
      </c>
      <c r="N7342" s="773">
        <v>0</v>
      </c>
      <c r="O7342" s="773">
        <v>6</v>
      </c>
      <c r="P7342" s="733">
        <v>18000</v>
      </c>
      <c r="Q7342" s="773">
        <v>0</v>
      </c>
      <c r="R7342" s="773">
        <v>12</v>
      </c>
    </row>
    <row r="7343" spans="1:18" s="28" customFormat="1" ht="12" x14ac:dyDescent="0.2">
      <c r="A7343" s="767">
        <v>1205</v>
      </c>
      <c r="B7343" s="767" t="s">
        <v>27035</v>
      </c>
      <c r="C7343" s="767" t="s">
        <v>147</v>
      </c>
      <c r="D7343" s="718" t="s">
        <v>27570</v>
      </c>
      <c r="E7343" s="718">
        <v>8000</v>
      </c>
      <c r="F7343" s="718" t="s">
        <v>27571</v>
      </c>
      <c r="G7343" s="753" t="s">
        <v>27572</v>
      </c>
      <c r="H7343" s="753" t="s">
        <v>27081</v>
      </c>
      <c r="I7343" s="753" t="s">
        <v>27040</v>
      </c>
      <c r="J7343" s="718" t="s">
        <v>27081</v>
      </c>
      <c r="K7343" s="773">
        <v>2</v>
      </c>
      <c r="L7343" s="773">
        <v>12</v>
      </c>
      <c r="M7343" s="733">
        <v>96000</v>
      </c>
      <c r="N7343" s="773">
        <v>0</v>
      </c>
      <c r="O7343" s="773">
        <v>6</v>
      </c>
      <c r="P7343" s="733">
        <v>48000</v>
      </c>
      <c r="Q7343" s="773">
        <v>0</v>
      </c>
      <c r="R7343" s="773">
        <v>12</v>
      </c>
    </row>
    <row r="7344" spans="1:18" s="28" customFormat="1" ht="12" x14ac:dyDescent="0.2">
      <c r="A7344" s="767">
        <v>1205</v>
      </c>
      <c r="B7344" s="767" t="s">
        <v>27035</v>
      </c>
      <c r="C7344" s="767" t="s">
        <v>147</v>
      </c>
      <c r="D7344" s="718" t="s">
        <v>27361</v>
      </c>
      <c r="E7344" s="718">
        <v>10000</v>
      </c>
      <c r="F7344" s="718" t="s">
        <v>27573</v>
      </c>
      <c r="G7344" s="753" t="s">
        <v>27574</v>
      </c>
      <c r="H7344" s="753" t="s">
        <v>27051</v>
      </c>
      <c r="I7344" s="753" t="s">
        <v>27040</v>
      </c>
      <c r="J7344" s="718" t="s">
        <v>27051</v>
      </c>
      <c r="K7344" s="773">
        <v>2</v>
      </c>
      <c r="L7344" s="773">
        <v>12</v>
      </c>
      <c r="M7344" s="733">
        <v>114760</v>
      </c>
      <c r="N7344" s="773">
        <v>0</v>
      </c>
      <c r="O7344" s="773">
        <v>6</v>
      </c>
      <c r="P7344" s="733">
        <v>54760</v>
      </c>
      <c r="Q7344" s="773">
        <v>0</v>
      </c>
      <c r="R7344" s="773">
        <v>12</v>
      </c>
    </row>
    <row r="7345" spans="1:18" s="28" customFormat="1" ht="12" x14ac:dyDescent="0.2">
      <c r="A7345" s="767">
        <v>1205</v>
      </c>
      <c r="B7345" s="767" t="s">
        <v>27035</v>
      </c>
      <c r="C7345" s="767" t="s">
        <v>147</v>
      </c>
      <c r="D7345" s="718" t="s">
        <v>27152</v>
      </c>
      <c r="E7345" s="718">
        <v>3500</v>
      </c>
      <c r="F7345" s="718" t="s">
        <v>27575</v>
      </c>
      <c r="G7345" s="753" t="s">
        <v>27576</v>
      </c>
      <c r="H7345" s="753" t="s">
        <v>27210</v>
      </c>
      <c r="I7345" s="753" t="s">
        <v>27040</v>
      </c>
      <c r="J7345" s="718" t="s">
        <v>27210</v>
      </c>
      <c r="K7345" s="773">
        <v>2</v>
      </c>
      <c r="L7345" s="773">
        <v>12</v>
      </c>
      <c r="M7345" s="733">
        <v>27416.67</v>
      </c>
      <c r="N7345" s="773">
        <v>3</v>
      </c>
      <c r="O7345" s="773">
        <v>6</v>
      </c>
      <c r="P7345" s="733">
        <v>20944.099999999999</v>
      </c>
      <c r="Q7345" s="773">
        <v>3</v>
      </c>
      <c r="R7345" s="773">
        <v>12</v>
      </c>
    </row>
    <row r="7346" spans="1:18" s="28" customFormat="1" ht="12" x14ac:dyDescent="0.2">
      <c r="A7346" s="767">
        <v>1205</v>
      </c>
      <c r="B7346" s="767" t="s">
        <v>27035</v>
      </c>
      <c r="C7346" s="767" t="s">
        <v>147</v>
      </c>
      <c r="D7346" s="718" t="s">
        <v>27041</v>
      </c>
      <c r="E7346" s="718">
        <v>4000</v>
      </c>
      <c r="F7346" s="718" t="s">
        <v>27577</v>
      </c>
      <c r="G7346" s="753" t="s">
        <v>27578</v>
      </c>
      <c r="H7346" s="753" t="s">
        <v>27101</v>
      </c>
      <c r="I7346" s="753" t="s">
        <v>27097</v>
      </c>
      <c r="J7346" s="718" t="s">
        <v>27579</v>
      </c>
      <c r="K7346" s="773">
        <v>2</v>
      </c>
      <c r="L7346" s="773">
        <v>12</v>
      </c>
      <c r="M7346" s="733">
        <v>48000</v>
      </c>
      <c r="N7346" s="773">
        <v>0</v>
      </c>
      <c r="O7346" s="773">
        <v>6</v>
      </c>
      <c r="P7346" s="733">
        <v>24000</v>
      </c>
      <c r="Q7346" s="773">
        <v>0</v>
      </c>
      <c r="R7346" s="773">
        <v>12</v>
      </c>
    </row>
    <row r="7347" spans="1:18" s="28" customFormat="1" ht="12" x14ac:dyDescent="0.2">
      <c r="A7347" s="767">
        <v>1205</v>
      </c>
      <c r="B7347" s="767" t="s">
        <v>27035</v>
      </c>
      <c r="C7347" s="767" t="s">
        <v>147</v>
      </c>
      <c r="D7347" s="718" t="s">
        <v>27098</v>
      </c>
      <c r="E7347" s="718">
        <v>3500</v>
      </c>
      <c r="F7347" s="718" t="s">
        <v>27580</v>
      </c>
      <c r="G7347" s="753" t="s">
        <v>27581</v>
      </c>
      <c r="H7347" s="753" t="s">
        <v>27582</v>
      </c>
      <c r="I7347" s="753"/>
      <c r="J7347" s="718" t="s">
        <v>27583</v>
      </c>
      <c r="K7347" s="773">
        <v>2</v>
      </c>
      <c r="L7347" s="773">
        <v>12</v>
      </c>
      <c r="M7347" s="733">
        <v>42000</v>
      </c>
      <c r="N7347" s="773">
        <v>0</v>
      </c>
      <c r="O7347" s="773">
        <v>6</v>
      </c>
      <c r="P7347" s="733">
        <v>21000</v>
      </c>
      <c r="Q7347" s="773">
        <v>0</v>
      </c>
      <c r="R7347" s="773">
        <v>12</v>
      </c>
    </row>
    <row r="7348" spans="1:18" s="28" customFormat="1" ht="12" x14ac:dyDescent="0.2">
      <c r="A7348" s="767">
        <v>1205</v>
      </c>
      <c r="B7348" s="767" t="s">
        <v>27035</v>
      </c>
      <c r="C7348" s="767" t="s">
        <v>147</v>
      </c>
      <c r="D7348" s="718" t="s">
        <v>27347</v>
      </c>
      <c r="E7348" s="718">
        <v>9000</v>
      </c>
      <c r="F7348" s="718" t="s">
        <v>27584</v>
      </c>
      <c r="G7348" s="753" t="s">
        <v>27585</v>
      </c>
      <c r="H7348" s="753" t="s">
        <v>27067</v>
      </c>
      <c r="I7348" s="753" t="s">
        <v>27040</v>
      </c>
      <c r="J7348" s="718" t="s">
        <v>27067</v>
      </c>
      <c r="K7348" s="773">
        <v>2</v>
      </c>
      <c r="L7348" s="773">
        <v>12</v>
      </c>
      <c r="M7348" s="733">
        <v>108000</v>
      </c>
      <c r="N7348" s="773">
        <v>0</v>
      </c>
      <c r="O7348" s="773">
        <v>6</v>
      </c>
      <c r="P7348" s="733">
        <v>53999.37</v>
      </c>
      <c r="Q7348" s="773">
        <v>0</v>
      </c>
      <c r="R7348" s="773">
        <v>12</v>
      </c>
    </row>
    <row r="7349" spans="1:18" s="28" customFormat="1" ht="12" x14ac:dyDescent="0.2">
      <c r="A7349" s="767">
        <v>1205</v>
      </c>
      <c r="B7349" s="767" t="s">
        <v>27035</v>
      </c>
      <c r="C7349" s="767" t="s">
        <v>147</v>
      </c>
      <c r="D7349" s="718" t="s">
        <v>27200</v>
      </c>
      <c r="E7349" s="718">
        <v>4500</v>
      </c>
      <c r="F7349" s="718" t="s">
        <v>27586</v>
      </c>
      <c r="G7349" s="753" t="s">
        <v>27587</v>
      </c>
      <c r="H7349" s="753" t="s">
        <v>27101</v>
      </c>
      <c r="I7349" s="753"/>
      <c r="J7349" s="718" t="s">
        <v>27101</v>
      </c>
      <c r="K7349" s="773">
        <v>2</v>
      </c>
      <c r="L7349" s="773">
        <v>12</v>
      </c>
      <c r="M7349" s="733">
        <v>54000</v>
      </c>
      <c r="N7349" s="773">
        <v>0</v>
      </c>
      <c r="O7349" s="773">
        <v>6</v>
      </c>
      <c r="P7349" s="733">
        <v>27000</v>
      </c>
      <c r="Q7349" s="773">
        <v>0</v>
      </c>
      <c r="R7349" s="773">
        <v>12</v>
      </c>
    </row>
    <row r="7350" spans="1:18" s="28" customFormat="1" ht="12" x14ac:dyDescent="0.2">
      <c r="A7350" s="767">
        <v>1205</v>
      </c>
      <c r="B7350" s="767" t="s">
        <v>27035</v>
      </c>
      <c r="C7350" s="767" t="s">
        <v>147</v>
      </c>
      <c r="D7350" s="718" t="s">
        <v>27588</v>
      </c>
      <c r="E7350" s="718">
        <v>7000</v>
      </c>
      <c r="F7350" s="718" t="s">
        <v>27589</v>
      </c>
      <c r="G7350" s="753" t="s">
        <v>27590</v>
      </c>
      <c r="H7350" s="753" t="s">
        <v>27591</v>
      </c>
      <c r="I7350" s="753" t="s">
        <v>27040</v>
      </c>
      <c r="J7350" s="718" t="s">
        <v>27591</v>
      </c>
      <c r="K7350" s="773">
        <v>2</v>
      </c>
      <c r="L7350" s="773">
        <v>12</v>
      </c>
      <c r="M7350" s="733">
        <v>84000</v>
      </c>
      <c r="N7350" s="773">
        <v>0</v>
      </c>
      <c r="O7350" s="773">
        <v>6</v>
      </c>
      <c r="P7350" s="733">
        <v>41892.57</v>
      </c>
      <c r="Q7350" s="773">
        <v>0</v>
      </c>
      <c r="R7350" s="773">
        <v>12</v>
      </c>
    </row>
    <row r="7351" spans="1:18" s="28" customFormat="1" ht="12" x14ac:dyDescent="0.2">
      <c r="A7351" s="767">
        <v>1205</v>
      </c>
      <c r="B7351" s="767" t="s">
        <v>27035</v>
      </c>
      <c r="C7351" s="767" t="s">
        <v>147</v>
      </c>
      <c r="D7351" s="718" t="s">
        <v>27334</v>
      </c>
      <c r="E7351" s="718">
        <v>7000</v>
      </c>
      <c r="F7351" s="718" t="s">
        <v>27592</v>
      </c>
      <c r="G7351" s="753" t="s">
        <v>27593</v>
      </c>
      <c r="H7351" s="753" t="s">
        <v>27337</v>
      </c>
      <c r="I7351" s="753" t="s">
        <v>27040</v>
      </c>
      <c r="J7351" s="718" t="s">
        <v>27337</v>
      </c>
      <c r="K7351" s="773">
        <v>2</v>
      </c>
      <c r="L7351" s="773">
        <v>12</v>
      </c>
      <c r="M7351" s="733">
        <v>84000</v>
      </c>
      <c r="N7351" s="773">
        <v>0</v>
      </c>
      <c r="O7351" s="773">
        <v>6</v>
      </c>
      <c r="P7351" s="733">
        <v>42000</v>
      </c>
      <c r="Q7351" s="773">
        <v>0</v>
      </c>
      <c r="R7351" s="773">
        <v>12</v>
      </c>
    </row>
    <row r="7352" spans="1:18" s="28" customFormat="1" ht="12" x14ac:dyDescent="0.2">
      <c r="A7352" s="767">
        <v>1205</v>
      </c>
      <c r="B7352" s="767" t="s">
        <v>27035</v>
      </c>
      <c r="C7352" s="767" t="s">
        <v>147</v>
      </c>
      <c r="D7352" s="718" t="s">
        <v>27041</v>
      </c>
      <c r="E7352" s="718">
        <v>5000</v>
      </c>
      <c r="F7352" s="718" t="s">
        <v>27594</v>
      </c>
      <c r="G7352" s="753" t="s">
        <v>27595</v>
      </c>
      <c r="H7352" s="753" t="s">
        <v>27039</v>
      </c>
      <c r="I7352" s="753" t="s">
        <v>27040</v>
      </c>
      <c r="J7352" s="753" t="s">
        <v>27039</v>
      </c>
      <c r="K7352" s="773">
        <v>2</v>
      </c>
      <c r="L7352" s="773">
        <v>12</v>
      </c>
      <c r="M7352" s="733">
        <v>60000</v>
      </c>
      <c r="N7352" s="773">
        <v>0</v>
      </c>
      <c r="O7352" s="773">
        <v>6</v>
      </c>
      <c r="P7352" s="733">
        <v>30000</v>
      </c>
      <c r="Q7352" s="773">
        <v>0</v>
      </c>
      <c r="R7352" s="773">
        <v>12</v>
      </c>
    </row>
    <row r="7353" spans="1:18" s="28" customFormat="1" ht="12" x14ac:dyDescent="0.2">
      <c r="A7353" s="767">
        <v>1205</v>
      </c>
      <c r="B7353" s="767" t="s">
        <v>27035</v>
      </c>
      <c r="C7353" s="767" t="s">
        <v>147</v>
      </c>
      <c r="D7353" s="718" t="s">
        <v>27036</v>
      </c>
      <c r="E7353" s="718">
        <v>4500</v>
      </c>
      <c r="F7353" s="718" t="s">
        <v>27596</v>
      </c>
      <c r="G7353" s="753" t="s">
        <v>27597</v>
      </c>
      <c r="H7353" s="753" t="s">
        <v>27155</v>
      </c>
      <c r="I7353" s="753" t="s">
        <v>27097</v>
      </c>
      <c r="J7353" s="718" t="s">
        <v>27155</v>
      </c>
      <c r="K7353" s="773">
        <v>2</v>
      </c>
      <c r="L7353" s="773">
        <v>12</v>
      </c>
      <c r="M7353" s="733">
        <v>54000</v>
      </c>
      <c r="N7353" s="773">
        <v>0</v>
      </c>
      <c r="O7353" s="773">
        <v>6</v>
      </c>
      <c r="P7353" s="733">
        <v>27000</v>
      </c>
      <c r="Q7353" s="773">
        <v>0</v>
      </c>
      <c r="R7353" s="773">
        <v>12</v>
      </c>
    </row>
    <row r="7354" spans="1:18" s="28" customFormat="1" ht="12" x14ac:dyDescent="0.2">
      <c r="A7354" s="767">
        <v>1205</v>
      </c>
      <c r="B7354" s="767" t="s">
        <v>27035</v>
      </c>
      <c r="C7354" s="767" t="s">
        <v>147</v>
      </c>
      <c r="D7354" s="718" t="s">
        <v>27462</v>
      </c>
      <c r="E7354" s="718">
        <v>7000</v>
      </c>
      <c r="F7354" s="718" t="s">
        <v>27598</v>
      </c>
      <c r="G7354" s="753" t="s">
        <v>27599</v>
      </c>
      <c r="H7354" s="753" t="s">
        <v>27600</v>
      </c>
      <c r="I7354" s="753" t="s">
        <v>27040</v>
      </c>
      <c r="J7354" s="718" t="s">
        <v>27600</v>
      </c>
      <c r="K7354" s="773">
        <v>2</v>
      </c>
      <c r="L7354" s="773">
        <v>12</v>
      </c>
      <c r="M7354" s="733">
        <v>76659.34</v>
      </c>
      <c r="N7354" s="773">
        <v>0</v>
      </c>
      <c r="O7354" s="773">
        <v>6</v>
      </c>
      <c r="P7354" s="733">
        <v>42000</v>
      </c>
      <c r="Q7354" s="773">
        <v>0</v>
      </c>
      <c r="R7354" s="773">
        <v>12</v>
      </c>
    </row>
    <row r="7355" spans="1:18" s="28" customFormat="1" ht="12" x14ac:dyDescent="0.2">
      <c r="A7355" s="767">
        <v>1205</v>
      </c>
      <c r="B7355" s="767" t="s">
        <v>27035</v>
      </c>
      <c r="C7355" s="767" t="s">
        <v>147</v>
      </c>
      <c r="D7355" s="718" t="s">
        <v>27601</v>
      </c>
      <c r="E7355" s="718">
        <v>6000</v>
      </c>
      <c r="F7355" s="718" t="s">
        <v>27602</v>
      </c>
      <c r="G7355" s="753" t="s">
        <v>27603</v>
      </c>
      <c r="H7355" s="753" t="s">
        <v>27604</v>
      </c>
      <c r="I7355" s="753" t="s">
        <v>27097</v>
      </c>
      <c r="J7355" s="718" t="s">
        <v>27604</v>
      </c>
      <c r="K7355" s="773">
        <v>2</v>
      </c>
      <c r="L7355" s="773">
        <v>12</v>
      </c>
      <c r="M7355" s="733">
        <v>72000</v>
      </c>
      <c r="N7355" s="773">
        <v>0</v>
      </c>
      <c r="O7355" s="773">
        <v>6</v>
      </c>
      <c r="P7355" s="733">
        <v>30519</v>
      </c>
      <c r="Q7355" s="773">
        <v>0</v>
      </c>
      <c r="R7355" s="773">
        <v>12</v>
      </c>
    </row>
    <row r="7356" spans="1:18" s="28" customFormat="1" ht="12" x14ac:dyDescent="0.2">
      <c r="A7356" s="767">
        <v>1205</v>
      </c>
      <c r="B7356" s="767" t="s">
        <v>27035</v>
      </c>
      <c r="C7356" s="767" t="s">
        <v>147</v>
      </c>
      <c r="D7356" s="718" t="s">
        <v>27056</v>
      </c>
      <c r="E7356" s="718">
        <v>10000</v>
      </c>
      <c r="F7356" s="718" t="s">
        <v>27605</v>
      </c>
      <c r="G7356" s="753" t="s">
        <v>27606</v>
      </c>
      <c r="H7356" s="753" t="s">
        <v>27059</v>
      </c>
      <c r="I7356" s="753" t="s">
        <v>27040</v>
      </c>
      <c r="J7356" s="718" t="s">
        <v>27059</v>
      </c>
      <c r="K7356" s="773">
        <v>2</v>
      </c>
      <c r="L7356" s="773">
        <v>12</v>
      </c>
      <c r="M7356" s="733">
        <v>120000</v>
      </c>
      <c r="N7356" s="773">
        <v>0</v>
      </c>
      <c r="O7356" s="773">
        <v>6</v>
      </c>
      <c r="P7356" s="733">
        <v>59244.44</v>
      </c>
      <c r="Q7356" s="773">
        <v>0</v>
      </c>
      <c r="R7356" s="773">
        <v>12</v>
      </c>
    </row>
    <row r="7357" spans="1:18" s="28" customFormat="1" ht="12" x14ac:dyDescent="0.2">
      <c r="A7357" s="767">
        <v>1205</v>
      </c>
      <c r="B7357" s="767" t="s">
        <v>27035</v>
      </c>
      <c r="C7357" s="767" t="s">
        <v>147</v>
      </c>
      <c r="D7357" s="718" t="s">
        <v>27607</v>
      </c>
      <c r="E7357" s="718">
        <v>4000</v>
      </c>
      <c r="F7357" s="718" t="s">
        <v>27608</v>
      </c>
      <c r="G7357" s="753" t="s">
        <v>27609</v>
      </c>
      <c r="H7357" s="753" t="s">
        <v>27110</v>
      </c>
      <c r="I7357" s="753" t="s">
        <v>27097</v>
      </c>
      <c r="J7357" s="718" t="s">
        <v>27303</v>
      </c>
      <c r="K7357" s="773">
        <v>2</v>
      </c>
      <c r="L7357" s="773">
        <v>12</v>
      </c>
      <c r="M7357" s="733">
        <v>48000</v>
      </c>
      <c r="N7357" s="773">
        <v>0</v>
      </c>
      <c r="O7357" s="773">
        <v>6</v>
      </c>
      <c r="P7357" s="733">
        <v>23958.89</v>
      </c>
      <c r="Q7357" s="773">
        <v>0</v>
      </c>
      <c r="R7357" s="773">
        <v>12</v>
      </c>
    </row>
    <row r="7358" spans="1:18" s="28" customFormat="1" ht="12" x14ac:dyDescent="0.2">
      <c r="A7358" s="767">
        <v>1205</v>
      </c>
      <c r="B7358" s="767" t="s">
        <v>27035</v>
      </c>
      <c r="C7358" s="767" t="s">
        <v>147</v>
      </c>
      <c r="D7358" s="718" t="s">
        <v>27241</v>
      </c>
      <c r="E7358" s="718">
        <v>3500</v>
      </c>
      <c r="F7358" s="718" t="s">
        <v>27610</v>
      </c>
      <c r="G7358" s="753" t="s">
        <v>27611</v>
      </c>
      <c r="H7358" s="753" t="s">
        <v>27600</v>
      </c>
      <c r="I7358" s="753" t="s">
        <v>27040</v>
      </c>
      <c r="J7358" s="718" t="s">
        <v>27600</v>
      </c>
      <c r="K7358" s="773">
        <v>2</v>
      </c>
      <c r="L7358" s="773">
        <v>12</v>
      </c>
      <c r="M7358" s="733">
        <v>26133.33</v>
      </c>
      <c r="N7358" s="773">
        <v>0</v>
      </c>
      <c r="O7358" s="773">
        <v>6</v>
      </c>
      <c r="P7358" s="733">
        <v>20973.75</v>
      </c>
      <c r="Q7358" s="773">
        <v>0</v>
      </c>
      <c r="R7358" s="773">
        <v>12</v>
      </c>
    </row>
    <row r="7359" spans="1:18" s="28" customFormat="1" ht="12" x14ac:dyDescent="0.2">
      <c r="A7359" s="767">
        <v>1205</v>
      </c>
      <c r="B7359" s="767" t="s">
        <v>27035</v>
      </c>
      <c r="C7359" s="767" t="s">
        <v>147</v>
      </c>
      <c r="D7359" s="718" t="s">
        <v>27513</v>
      </c>
      <c r="E7359" s="718">
        <v>3500</v>
      </c>
      <c r="F7359" s="718" t="s">
        <v>27612</v>
      </c>
      <c r="G7359" s="753" t="s">
        <v>27613</v>
      </c>
      <c r="H7359" s="753" t="s">
        <v>27110</v>
      </c>
      <c r="I7359" s="753" t="s">
        <v>27097</v>
      </c>
      <c r="J7359" s="718" t="s">
        <v>27303</v>
      </c>
      <c r="K7359" s="773">
        <v>2</v>
      </c>
      <c r="L7359" s="773">
        <v>12</v>
      </c>
      <c r="M7359" s="733">
        <v>42000</v>
      </c>
      <c r="N7359" s="773">
        <v>0</v>
      </c>
      <c r="O7359" s="773">
        <v>6</v>
      </c>
      <c r="P7359" s="733">
        <v>21000</v>
      </c>
      <c r="Q7359" s="773">
        <v>0</v>
      </c>
      <c r="R7359" s="773">
        <v>12</v>
      </c>
    </row>
    <row r="7360" spans="1:18" s="28" customFormat="1" ht="12" x14ac:dyDescent="0.2">
      <c r="A7360" s="767">
        <v>1205</v>
      </c>
      <c r="B7360" s="767" t="s">
        <v>27035</v>
      </c>
      <c r="C7360" s="767" t="s">
        <v>147</v>
      </c>
      <c r="D7360" s="718" t="s">
        <v>27614</v>
      </c>
      <c r="E7360" s="718">
        <v>3000</v>
      </c>
      <c r="F7360" s="718" t="s">
        <v>27615</v>
      </c>
      <c r="G7360" s="753" t="s">
        <v>27616</v>
      </c>
      <c r="H7360" s="753"/>
      <c r="I7360" s="753" t="s">
        <v>27040</v>
      </c>
      <c r="J7360" s="718"/>
      <c r="K7360" s="773">
        <v>2</v>
      </c>
      <c r="L7360" s="773">
        <v>12</v>
      </c>
      <c r="M7360" s="733">
        <v>22200</v>
      </c>
      <c r="N7360" s="773">
        <v>3</v>
      </c>
      <c r="O7360" s="773">
        <v>6</v>
      </c>
      <c r="P7360" s="733">
        <v>3000</v>
      </c>
      <c r="Q7360" s="773">
        <v>3</v>
      </c>
      <c r="R7360" s="773">
        <v>12</v>
      </c>
    </row>
    <row r="7361" spans="1:18" s="28" customFormat="1" ht="12" x14ac:dyDescent="0.2">
      <c r="A7361" s="767">
        <v>1205</v>
      </c>
      <c r="B7361" s="767" t="s">
        <v>27035</v>
      </c>
      <c r="C7361" s="767" t="s">
        <v>147</v>
      </c>
      <c r="D7361" s="718" t="s">
        <v>27617</v>
      </c>
      <c r="E7361" s="718">
        <v>11000</v>
      </c>
      <c r="F7361" s="718" t="s">
        <v>27618</v>
      </c>
      <c r="G7361" s="753" t="s">
        <v>27619</v>
      </c>
      <c r="H7361" s="753" t="s">
        <v>27620</v>
      </c>
      <c r="I7361" s="753" t="s">
        <v>27040</v>
      </c>
      <c r="J7361" s="718" t="s">
        <v>27620</v>
      </c>
      <c r="K7361" s="773">
        <v>2</v>
      </c>
      <c r="L7361" s="773">
        <v>12</v>
      </c>
      <c r="M7361" s="733">
        <v>132000</v>
      </c>
      <c r="N7361" s="773">
        <v>0</v>
      </c>
      <c r="O7361" s="773">
        <v>6</v>
      </c>
      <c r="P7361" s="733">
        <v>66000</v>
      </c>
      <c r="Q7361" s="773">
        <v>0</v>
      </c>
      <c r="R7361" s="773">
        <v>12</v>
      </c>
    </row>
    <row r="7362" spans="1:18" s="28" customFormat="1" ht="12" x14ac:dyDescent="0.2">
      <c r="A7362" s="767">
        <v>1205</v>
      </c>
      <c r="B7362" s="767" t="s">
        <v>27035</v>
      </c>
      <c r="C7362" s="767" t="s">
        <v>147</v>
      </c>
      <c r="D7362" s="718" t="s">
        <v>27041</v>
      </c>
      <c r="E7362" s="718">
        <v>3000</v>
      </c>
      <c r="F7362" s="718" t="s">
        <v>27621</v>
      </c>
      <c r="G7362" s="753" t="s">
        <v>27622</v>
      </c>
      <c r="H7362" s="753" t="s">
        <v>27101</v>
      </c>
      <c r="I7362" s="753" t="s">
        <v>27097</v>
      </c>
      <c r="J7362" s="718" t="s">
        <v>27579</v>
      </c>
      <c r="K7362" s="773">
        <v>2</v>
      </c>
      <c r="L7362" s="773">
        <v>12</v>
      </c>
      <c r="M7362" s="733">
        <v>36000</v>
      </c>
      <c r="N7362" s="773">
        <v>0</v>
      </c>
      <c r="O7362" s="773">
        <v>6</v>
      </c>
      <c r="P7362" s="733">
        <v>18000</v>
      </c>
      <c r="Q7362" s="773">
        <v>0</v>
      </c>
      <c r="R7362" s="773">
        <v>12</v>
      </c>
    </row>
    <row r="7363" spans="1:18" s="28" customFormat="1" ht="12" x14ac:dyDescent="0.2">
      <c r="A7363" s="767">
        <v>1205</v>
      </c>
      <c r="B7363" s="767" t="s">
        <v>27035</v>
      </c>
      <c r="C7363" s="767" t="s">
        <v>147</v>
      </c>
      <c r="D7363" s="718" t="s">
        <v>27241</v>
      </c>
      <c r="E7363" s="718">
        <v>3000</v>
      </c>
      <c r="F7363" s="718" t="s">
        <v>27623</v>
      </c>
      <c r="G7363" s="753" t="s">
        <v>27624</v>
      </c>
      <c r="H7363" s="753"/>
      <c r="I7363" s="753"/>
      <c r="J7363" s="718"/>
      <c r="K7363" s="773">
        <v>2</v>
      </c>
      <c r="L7363" s="773">
        <v>12</v>
      </c>
      <c r="M7363" s="733">
        <v>36000</v>
      </c>
      <c r="N7363" s="773">
        <v>0</v>
      </c>
      <c r="O7363" s="773">
        <v>6</v>
      </c>
      <c r="P7363" s="733">
        <v>17842.919999999998</v>
      </c>
      <c r="Q7363" s="773">
        <v>0</v>
      </c>
      <c r="R7363" s="773">
        <v>12</v>
      </c>
    </row>
    <row r="7364" spans="1:18" s="28" customFormat="1" ht="12" x14ac:dyDescent="0.2">
      <c r="A7364" s="767">
        <v>1205</v>
      </c>
      <c r="B7364" s="767" t="s">
        <v>27035</v>
      </c>
      <c r="C7364" s="767" t="s">
        <v>147</v>
      </c>
      <c r="D7364" s="718" t="s">
        <v>27207</v>
      </c>
      <c r="E7364" s="718">
        <v>8000</v>
      </c>
      <c r="F7364" s="718" t="s">
        <v>27625</v>
      </c>
      <c r="G7364" s="753" t="s">
        <v>27626</v>
      </c>
      <c r="H7364" s="753" t="s">
        <v>27210</v>
      </c>
      <c r="I7364" s="753" t="s">
        <v>27040</v>
      </c>
      <c r="J7364" s="718" t="s">
        <v>27210</v>
      </c>
      <c r="K7364" s="773">
        <v>2</v>
      </c>
      <c r="L7364" s="773">
        <v>12</v>
      </c>
      <c r="M7364" s="733">
        <v>96000</v>
      </c>
      <c r="N7364" s="773">
        <v>0</v>
      </c>
      <c r="O7364" s="773">
        <v>6</v>
      </c>
      <c r="P7364" s="733">
        <v>48000</v>
      </c>
      <c r="Q7364" s="773">
        <v>0</v>
      </c>
      <c r="R7364" s="773">
        <v>12</v>
      </c>
    </row>
    <row r="7365" spans="1:18" s="28" customFormat="1" ht="12" x14ac:dyDescent="0.2">
      <c r="A7365" s="767">
        <v>1205</v>
      </c>
      <c r="B7365" s="767" t="s">
        <v>27035</v>
      </c>
      <c r="C7365" s="767" t="s">
        <v>147</v>
      </c>
      <c r="D7365" s="718" t="s">
        <v>27361</v>
      </c>
      <c r="E7365" s="718">
        <v>7000</v>
      </c>
      <c r="F7365" s="718" t="s">
        <v>27627</v>
      </c>
      <c r="G7365" s="753" t="s">
        <v>27628</v>
      </c>
      <c r="H7365" s="753" t="s">
        <v>27591</v>
      </c>
      <c r="I7365" s="753" t="s">
        <v>27040</v>
      </c>
      <c r="J7365" s="718" t="s">
        <v>27591</v>
      </c>
      <c r="K7365" s="773">
        <v>2</v>
      </c>
      <c r="L7365" s="773">
        <v>12</v>
      </c>
      <c r="M7365" s="733">
        <v>84000</v>
      </c>
      <c r="N7365" s="773">
        <v>0</v>
      </c>
      <c r="O7365" s="773">
        <v>6</v>
      </c>
      <c r="P7365" s="733">
        <v>42000</v>
      </c>
      <c r="Q7365" s="773">
        <v>0</v>
      </c>
      <c r="R7365" s="773">
        <v>12</v>
      </c>
    </row>
    <row r="7366" spans="1:18" s="28" customFormat="1" ht="12" x14ac:dyDescent="0.2">
      <c r="A7366" s="767">
        <v>1205</v>
      </c>
      <c r="B7366" s="767" t="s">
        <v>27035</v>
      </c>
      <c r="C7366" s="767" t="s">
        <v>147</v>
      </c>
      <c r="D7366" s="718" t="s">
        <v>27614</v>
      </c>
      <c r="E7366" s="718">
        <v>3000</v>
      </c>
      <c r="F7366" s="718" t="s">
        <v>27629</v>
      </c>
      <c r="G7366" s="753" t="s">
        <v>27630</v>
      </c>
      <c r="H7366" s="753" t="s">
        <v>27039</v>
      </c>
      <c r="I7366" s="753" t="s">
        <v>27040</v>
      </c>
      <c r="J7366" s="753" t="s">
        <v>27039</v>
      </c>
      <c r="K7366" s="773">
        <v>2</v>
      </c>
      <c r="L7366" s="773">
        <v>12</v>
      </c>
      <c r="M7366" s="733">
        <v>22300</v>
      </c>
      <c r="N7366" s="773">
        <v>3</v>
      </c>
      <c r="O7366" s="773">
        <v>6</v>
      </c>
      <c r="P7366" s="733">
        <v>18000</v>
      </c>
      <c r="Q7366" s="773">
        <v>3</v>
      </c>
      <c r="R7366" s="773">
        <v>12</v>
      </c>
    </row>
    <row r="7367" spans="1:18" s="28" customFormat="1" ht="12" x14ac:dyDescent="0.2">
      <c r="A7367" s="767">
        <v>1205</v>
      </c>
      <c r="B7367" s="767" t="s">
        <v>27035</v>
      </c>
      <c r="C7367" s="767" t="s">
        <v>147</v>
      </c>
      <c r="D7367" s="718" t="s">
        <v>27631</v>
      </c>
      <c r="E7367" s="718">
        <v>8000</v>
      </c>
      <c r="F7367" s="718" t="s">
        <v>27632</v>
      </c>
      <c r="G7367" s="753" t="s">
        <v>27633</v>
      </c>
      <c r="H7367" s="753" t="s">
        <v>27081</v>
      </c>
      <c r="I7367" s="753" t="s">
        <v>27040</v>
      </c>
      <c r="J7367" s="718" t="s">
        <v>27081</v>
      </c>
      <c r="K7367" s="773">
        <v>2</v>
      </c>
      <c r="L7367" s="773">
        <v>12</v>
      </c>
      <c r="M7367" s="733">
        <v>96000</v>
      </c>
      <c r="N7367" s="773">
        <v>0</v>
      </c>
      <c r="O7367" s="773">
        <v>6</v>
      </c>
      <c r="P7367" s="733">
        <v>47983.89</v>
      </c>
      <c r="Q7367" s="773">
        <v>0</v>
      </c>
      <c r="R7367" s="773">
        <v>12</v>
      </c>
    </row>
    <row r="7368" spans="1:18" s="28" customFormat="1" ht="12" x14ac:dyDescent="0.2">
      <c r="A7368" s="767">
        <v>1205</v>
      </c>
      <c r="B7368" s="767" t="s">
        <v>27035</v>
      </c>
      <c r="C7368" s="767" t="s">
        <v>147</v>
      </c>
      <c r="D7368" s="718" t="s">
        <v>27074</v>
      </c>
      <c r="E7368" s="718">
        <v>9000</v>
      </c>
      <c r="F7368" s="718" t="s">
        <v>27634</v>
      </c>
      <c r="G7368" s="753" t="s">
        <v>27635</v>
      </c>
      <c r="H7368" s="753" t="s">
        <v>27636</v>
      </c>
      <c r="I7368" s="753" t="s">
        <v>27040</v>
      </c>
      <c r="J7368" s="718" t="s">
        <v>27636</v>
      </c>
      <c r="K7368" s="773">
        <v>2</v>
      </c>
      <c r="L7368" s="773">
        <v>12</v>
      </c>
      <c r="M7368" s="733">
        <v>108000</v>
      </c>
      <c r="N7368" s="773">
        <v>0</v>
      </c>
      <c r="O7368" s="773">
        <v>6</v>
      </c>
      <c r="P7368" s="733">
        <v>53976.87</v>
      </c>
      <c r="Q7368" s="773">
        <v>0</v>
      </c>
      <c r="R7368" s="773">
        <v>12</v>
      </c>
    </row>
    <row r="7369" spans="1:18" s="28" customFormat="1" ht="12" x14ac:dyDescent="0.2">
      <c r="A7369" s="767">
        <v>1205</v>
      </c>
      <c r="B7369" s="767" t="s">
        <v>27035</v>
      </c>
      <c r="C7369" s="767" t="s">
        <v>147</v>
      </c>
      <c r="D7369" s="718" t="s">
        <v>27036</v>
      </c>
      <c r="E7369" s="718">
        <v>3000</v>
      </c>
      <c r="F7369" s="718" t="s">
        <v>27637</v>
      </c>
      <c r="G7369" s="753" t="s">
        <v>27638</v>
      </c>
      <c r="H7369" s="753"/>
      <c r="I7369" s="753" t="s">
        <v>27040</v>
      </c>
      <c r="J7369" s="718"/>
      <c r="K7369" s="773">
        <v>2</v>
      </c>
      <c r="L7369" s="773">
        <v>12</v>
      </c>
      <c r="M7369" s="733">
        <v>22400</v>
      </c>
      <c r="N7369" s="773">
        <v>2</v>
      </c>
      <c r="O7369" s="773">
        <v>3</v>
      </c>
      <c r="P7369" s="733">
        <v>9000</v>
      </c>
      <c r="Q7369" s="773">
        <v>3</v>
      </c>
      <c r="R7369" s="773">
        <v>12</v>
      </c>
    </row>
    <row r="7370" spans="1:18" s="28" customFormat="1" ht="12" x14ac:dyDescent="0.2">
      <c r="A7370" s="767">
        <v>1205</v>
      </c>
      <c r="B7370" s="767" t="s">
        <v>27035</v>
      </c>
      <c r="C7370" s="767" t="s">
        <v>147</v>
      </c>
      <c r="D7370" s="718" t="s">
        <v>27639</v>
      </c>
      <c r="E7370" s="718">
        <v>3000</v>
      </c>
      <c r="F7370" s="768">
        <v>43306011</v>
      </c>
      <c r="G7370" s="753" t="s">
        <v>27640</v>
      </c>
      <c r="H7370" s="753"/>
      <c r="I7370" s="753"/>
      <c r="J7370" s="718"/>
      <c r="K7370" s="773">
        <v>1</v>
      </c>
      <c r="L7370" s="773">
        <v>2</v>
      </c>
      <c r="M7370" s="733">
        <v>5800</v>
      </c>
      <c r="N7370" s="773">
        <v>3</v>
      </c>
      <c r="O7370" s="773">
        <v>6</v>
      </c>
      <c r="P7370" s="733">
        <v>18000</v>
      </c>
      <c r="Q7370" s="773">
        <v>3</v>
      </c>
      <c r="R7370" s="773">
        <v>12</v>
      </c>
    </row>
    <row r="7371" spans="1:18" s="28" customFormat="1" ht="12" x14ac:dyDescent="0.2">
      <c r="A7371" s="767">
        <v>1205</v>
      </c>
      <c r="B7371" s="767" t="s">
        <v>27035</v>
      </c>
      <c r="C7371" s="767" t="s">
        <v>147</v>
      </c>
      <c r="D7371" s="718" t="s">
        <v>27041</v>
      </c>
      <c r="E7371" s="718">
        <v>3000</v>
      </c>
      <c r="F7371" s="718" t="s">
        <v>27641</v>
      </c>
      <c r="G7371" s="753" t="s">
        <v>27642</v>
      </c>
      <c r="H7371" s="753" t="s">
        <v>27110</v>
      </c>
      <c r="I7371" s="753" t="s">
        <v>27097</v>
      </c>
      <c r="J7371" s="718" t="s">
        <v>27303</v>
      </c>
      <c r="K7371" s="773">
        <v>2</v>
      </c>
      <c r="L7371" s="773">
        <v>12</v>
      </c>
      <c r="M7371" s="733">
        <v>36000</v>
      </c>
      <c r="N7371" s="773">
        <v>0</v>
      </c>
      <c r="O7371" s="773">
        <v>6</v>
      </c>
      <c r="P7371" s="733">
        <v>18000</v>
      </c>
      <c r="Q7371" s="773">
        <v>0</v>
      </c>
      <c r="R7371" s="773">
        <v>12</v>
      </c>
    </row>
    <row r="7372" spans="1:18" s="28" customFormat="1" ht="12" x14ac:dyDescent="0.2">
      <c r="A7372" s="767">
        <v>1205</v>
      </c>
      <c r="B7372" s="767" t="s">
        <v>27035</v>
      </c>
      <c r="C7372" s="767" t="s">
        <v>147</v>
      </c>
      <c r="D7372" s="718" t="s">
        <v>27041</v>
      </c>
      <c r="E7372" s="718">
        <v>3500</v>
      </c>
      <c r="F7372" s="718" t="s">
        <v>27643</v>
      </c>
      <c r="G7372" s="753" t="s">
        <v>27644</v>
      </c>
      <c r="H7372" s="753" t="s">
        <v>27313</v>
      </c>
      <c r="I7372" s="753" t="s">
        <v>27040</v>
      </c>
      <c r="J7372" s="718" t="s">
        <v>27313</v>
      </c>
      <c r="K7372" s="773">
        <v>2</v>
      </c>
      <c r="L7372" s="773">
        <v>12</v>
      </c>
      <c r="M7372" s="733">
        <v>42000</v>
      </c>
      <c r="N7372" s="773">
        <v>0</v>
      </c>
      <c r="O7372" s="773">
        <v>6</v>
      </c>
      <c r="P7372" s="733">
        <v>21000</v>
      </c>
      <c r="Q7372" s="773">
        <v>0</v>
      </c>
      <c r="R7372" s="773">
        <v>12</v>
      </c>
    </row>
    <row r="7373" spans="1:18" s="28" customFormat="1" ht="12" x14ac:dyDescent="0.2">
      <c r="A7373" s="767">
        <v>1205</v>
      </c>
      <c r="B7373" s="767" t="s">
        <v>27035</v>
      </c>
      <c r="C7373" s="767" t="s">
        <v>147</v>
      </c>
      <c r="D7373" s="718" t="s">
        <v>27156</v>
      </c>
      <c r="E7373" s="718">
        <v>3000</v>
      </c>
      <c r="F7373" s="768">
        <v>30406761</v>
      </c>
      <c r="G7373" s="753" t="s">
        <v>27645</v>
      </c>
      <c r="H7373" s="753" t="s">
        <v>27101</v>
      </c>
      <c r="I7373" s="753"/>
      <c r="J7373" s="753" t="s">
        <v>27101</v>
      </c>
      <c r="K7373" s="773">
        <v>1</v>
      </c>
      <c r="L7373" s="773">
        <v>2</v>
      </c>
      <c r="M7373" s="733">
        <v>5800</v>
      </c>
      <c r="N7373" s="773">
        <v>3</v>
      </c>
      <c r="O7373" s="773">
        <v>6</v>
      </c>
      <c r="P7373" s="733">
        <v>18000</v>
      </c>
      <c r="Q7373" s="773">
        <v>3</v>
      </c>
      <c r="R7373" s="773">
        <v>12</v>
      </c>
    </row>
    <row r="7374" spans="1:18" s="28" customFormat="1" ht="12" x14ac:dyDescent="0.2">
      <c r="A7374" s="767">
        <v>1205</v>
      </c>
      <c r="B7374" s="767" t="s">
        <v>27035</v>
      </c>
      <c r="C7374" s="767" t="s">
        <v>147</v>
      </c>
      <c r="D7374" s="718" t="s">
        <v>27127</v>
      </c>
      <c r="E7374" s="718">
        <v>9000</v>
      </c>
      <c r="F7374" s="718" t="s">
        <v>27646</v>
      </c>
      <c r="G7374" s="753" t="s">
        <v>27647</v>
      </c>
      <c r="H7374" s="753" t="s">
        <v>27051</v>
      </c>
      <c r="I7374" s="753" t="s">
        <v>27040</v>
      </c>
      <c r="J7374" s="718" t="s">
        <v>27051</v>
      </c>
      <c r="K7374" s="773">
        <v>2</v>
      </c>
      <c r="L7374" s="773">
        <v>12</v>
      </c>
      <c r="M7374" s="733">
        <v>70800</v>
      </c>
      <c r="N7374" s="773">
        <v>0</v>
      </c>
      <c r="O7374" s="773">
        <v>6</v>
      </c>
      <c r="P7374" s="733">
        <v>54000</v>
      </c>
      <c r="Q7374" s="773">
        <v>0</v>
      </c>
      <c r="R7374" s="773">
        <v>12</v>
      </c>
    </row>
    <row r="7375" spans="1:18" s="28" customFormat="1" ht="12" x14ac:dyDescent="0.2">
      <c r="A7375" s="767">
        <v>1205</v>
      </c>
      <c r="B7375" s="767" t="s">
        <v>27035</v>
      </c>
      <c r="C7375" s="767" t="s">
        <v>147</v>
      </c>
      <c r="D7375" s="718" t="s">
        <v>27041</v>
      </c>
      <c r="E7375" s="718">
        <v>4000</v>
      </c>
      <c r="F7375" s="718" t="s">
        <v>27648</v>
      </c>
      <c r="G7375" s="753" t="s">
        <v>27649</v>
      </c>
      <c r="H7375" s="753" t="s">
        <v>27650</v>
      </c>
      <c r="I7375" s="753" t="s">
        <v>27097</v>
      </c>
      <c r="J7375" s="718" t="s">
        <v>27650</v>
      </c>
      <c r="K7375" s="773">
        <v>2</v>
      </c>
      <c r="L7375" s="773">
        <v>12</v>
      </c>
      <c r="M7375" s="733">
        <v>48000</v>
      </c>
      <c r="N7375" s="773">
        <v>0</v>
      </c>
      <c r="O7375" s="773">
        <v>6</v>
      </c>
      <c r="P7375" s="733">
        <v>24000</v>
      </c>
      <c r="Q7375" s="773">
        <v>0</v>
      </c>
      <c r="R7375" s="773">
        <v>12</v>
      </c>
    </row>
    <row r="7376" spans="1:18" s="28" customFormat="1" ht="12" x14ac:dyDescent="0.2">
      <c r="A7376" s="767">
        <v>1205</v>
      </c>
      <c r="B7376" s="767" t="s">
        <v>27035</v>
      </c>
      <c r="C7376" s="767" t="s">
        <v>147</v>
      </c>
      <c r="D7376" s="718" t="s">
        <v>27041</v>
      </c>
      <c r="E7376" s="718">
        <v>4000</v>
      </c>
      <c r="F7376" s="718" t="s">
        <v>27651</v>
      </c>
      <c r="G7376" s="753" t="s">
        <v>27652</v>
      </c>
      <c r="H7376" s="753" t="s">
        <v>27653</v>
      </c>
      <c r="I7376" s="753" t="s">
        <v>27040</v>
      </c>
      <c r="J7376" s="718" t="s">
        <v>27653</v>
      </c>
      <c r="K7376" s="773">
        <v>2</v>
      </c>
      <c r="L7376" s="773">
        <v>12</v>
      </c>
      <c r="M7376" s="733">
        <v>48000</v>
      </c>
      <c r="N7376" s="773">
        <v>0</v>
      </c>
      <c r="O7376" s="773">
        <v>6</v>
      </c>
      <c r="P7376" s="733">
        <v>24000</v>
      </c>
      <c r="Q7376" s="773">
        <v>0</v>
      </c>
      <c r="R7376" s="773">
        <v>12</v>
      </c>
    </row>
    <row r="7377" spans="1:18" s="28" customFormat="1" ht="12" x14ac:dyDescent="0.2">
      <c r="A7377" s="767">
        <v>1205</v>
      </c>
      <c r="B7377" s="767" t="s">
        <v>27035</v>
      </c>
      <c r="C7377" s="767" t="s">
        <v>147</v>
      </c>
      <c r="D7377" s="718" t="s">
        <v>27654</v>
      </c>
      <c r="E7377" s="718">
        <v>4000</v>
      </c>
      <c r="F7377" s="718" t="s">
        <v>27655</v>
      </c>
      <c r="G7377" s="753" t="s">
        <v>27656</v>
      </c>
      <c r="H7377" s="753" t="s">
        <v>27187</v>
      </c>
      <c r="I7377" s="753" t="s">
        <v>27040</v>
      </c>
      <c r="J7377" s="718" t="s">
        <v>27187</v>
      </c>
      <c r="K7377" s="773">
        <v>2</v>
      </c>
      <c r="L7377" s="773">
        <v>12</v>
      </c>
      <c r="M7377" s="733">
        <v>29733.33</v>
      </c>
      <c r="N7377" s="773">
        <v>0</v>
      </c>
      <c r="O7377" s="773">
        <v>6</v>
      </c>
      <c r="P7377" s="733">
        <v>23850</v>
      </c>
      <c r="Q7377" s="773">
        <v>0</v>
      </c>
      <c r="R7377" s="773">
        <v>12</v>
      </c>
    </row>
    <row r="7378" spans="1:18" s="28" customFormat="1" ht="12" x14ac:dyDescent="0.2">
      <c r="A7378" s="767">
        <v>1205</v>
      </c>
      <c r="B7378" s="767" t="s">
        <v>27035</v>
      </c>
      <c r="C7378" s="767" t="s">
        <v>147</v>
      </c>
      <c r="D7378" s="718" t="s">
        <v>27657</v>
      </c>
      <c r="E7378" s="718">
        <v>7000</v>
      </c>
      <c r="F7378" s="718" t="s">
        <v>27658</v>
      </c>
      <c r="G7378" s="753" t="s">
        <v>27659</v>
      </c>
      <c r="H7378" s="753" t="s">
        <v>27660</v>
      </c>
      <c r="I7378" s="753" t="s">
        <v>27040</v>
      </c>
      <c r="J7378" s="718" t="s">
        <v>27660</v>
      </c>
      <c r="K7378" s="773">
        <v>2</v>
      </c>
      <c r="L7378" s="773">
        <v>12</v>
      </c>
      <c r="M7378" s="733">
        <v>84000</v>
      </c>
      <c r="N7378" s="773">
        <v>0</v>
      </c>
      <c r="O7378" s="773">
        <v>6</v>
      </c>
      <c r="P7378" s="733">
        <v>41979.09</v>
      </c>
      <c r="Q7378" s="773">
        <v>0</v>
      </c>
      <c r="R7378" s="773">
        <v>12</v>
      </c>
    </row>
    <row r="7379" spans="1:18" s="28" customFormat="1" ht="12" x14ac:dyDescent="0.2">
      <c r="A7379" s="767">
        <v>1205</v>
      </c>
      <c r="B7379" s="767" t="s">
        <v>27035</v>
      </c>
      <c r="C7379" s="767" t="s">
        <v>147</v>
      </c>
      <c r="D7379" s="718" t="s">
        <v>27661</v>
      </c>
      <c r="E7379" s="718">
        <v>3500</v>
      </c>
      <c r="F7379" s="718" t="s">
        <v>27662</v>
      </c>
      <c r="G7379" s="753" t="s">
        <v>27663</v>
      </c>
      <c r="H7379" s="753"/>
      <c r="I7379" s="753"/>
      <c r="J7379" s="718"/>
      <c r="K7379" s="773">
        <v>2</v>
      </c>
      <c r="L7379" s="773">
        <v>12</v>
      </c>
      <c r="M7379" s="733">
        <v>42000</v>
      </c>
      <c r="N7379" s="773">
        <v>0</v>
      </c>
      <c r="O7379" s="773">
        <v>6</v>
      </c>
      <c r="P7379" s="733">
        <v>21000</v>
      </c>
      <c r="Q7379" s="773">
        <v>0</v>
      </c>
      <c r="R7379" s="773">
        <v>12</v>
      </c>
    </row>
    <row r="7380" spans="1:18" s="28" customFormat="1" ht="12" x14ac:dyDescent="0.2">
      <c r="A7380" s="767">
        <v>1205</v>
      </c>
      <c r="B7380" s="767" t="s">
        <v>27035</v>
      </c>
      <c r="C7380" s="767" t="s">
        <v>147</v>
      </c>
      <c r="D7380" s="718" t="s">
        <v>27664</v>
      </c>
      <c r="E7380" s="718">
        <v>8000</v>
      </c>
      <c r="F7380" s="718" t="s">
        <v>27665</v>
      </c>
      <c r="G7380" s="753" t="s">
        <v>27666</v>
      </c>
      <c r="H7380" s="753" t="s">
        <v>27081</v>
      </c>
      <c r="I7380" s="753" t="s">
        <v>27040</v>
      </c>
      <c r="J7380" s="718" t="s">
        <v>27081</v>
      </c>
      <c r="K7380" s="773">
        <v>2</v>
      </c>
      <c r="L7380" s="773">
        <v>12</v>
      </c>
      <c r="M7380" s="733">
        <v>96000</v>
      </c>
      <c r="N7380" s="773">
        <v>0</v>
      </c>
      <c r="O7380" s="773">
        <v>6</v>
      </c>
      <c r="P7380" s="733">
        <v>48000</v>
      </c>
      <c r="Q7380" s="773">
        <v>0</v>
      </c>
      <c r="R7380" s="773">
        <v>12</v>
      </c>
    </row>
    <row r="7381" spans="1:18" s="28" customFormat="1" ht="12" x14ac:dyDescent="0.2">
      <c r="A7381" s="767">
        <v>1205</v>
      </c>
      <c r="B7381" s="767" t="s">
        <v>27035</v>
      </c>
      <c r="C7381" s="767" t="s">
        <v>147</v>
      </c>
      <c r="D7381" s="718" t="s">
        <v>27156</v>
      </c>
      <c r="E7381" s="718">
        <v>3000</v>
      </c>
      <c r="F7381" s="769" t="s">
        <v>27667</v>
      </c>
      <c r="G7381" s="753" t="s">
        <v>27668</v>
      </c>
      <c r="H7381" s="753" t="s">
        <v>27101</v>
      </c>
      <c r="I7381" s="753"/>
      <c r="J7381" s="753" t="s">
        <v>27101</v>
      </c>
      <c r="K7381" s="773">
        <v>1</v>
      </c>
      <c r="L7381" s="773">
        <v>2</v>
      </c>
      <c r="M7381" s="733">
        <v>5800</v>
      </c>
      <c r="N7381" s="773">
        <v>3</v>
      </c>
      <c r="O7381" s="773">
        <v>6</v>
      </c>
      <c r="P7381" s="733">
        <v>18000</v>
      </c>
      <c r="Q7381" s="773">
        <v>3</v>
      </c>
      <c r="R7381" s="773">
        <v>12</v>
      </c>
    </row>
    <row r="7382" spans="1:18" s="28" customFormat="1" ht="12" x14ac:dyDescent="0.2">
      <c r="A7382" s="767">
        <v>1205</v>
      </c>
      <c r="B7382" s="767" t="s">
        <v>27035</v>
      </c>
      <c r="C7382" s="767" t="s">
        <v>147</v>
      </c>
      <c r="D7382" s="718" t="s">
        <v>27300</v>
      </c>
      <c r="E7382" s="718">
        <v>4500</v>
      </c>
      <c r="F7382" s="718" t="s">
        <v>27669</v>
      </c>
      <c r="G7382" s="753" t="s">
        <v>27670</v>
      </c>
      <c r="H7382" s="753" t="s">
        <v>27671</v>
      </c>
      <c r="I7382" s="753" t="s">
        <v>27040</v>
      </c>
      <c r="J7382" s="718"/>
      <c r="K7382" s="773">
        <v>2</v>
      </c>
      <c r="L7382" s="773">
        <v>12</v>
      </c>
      <c r="M7382" s="733">
        <v>54000</v>
      </c>
      <c r="N7382" s="773">
        <v>0</v>
      </c>
      <c r="O7382" s="773">
        <v>6</v>
      </c>
      <c r="P7382" s="733">
        <v>26925</v>
      </c>
      <c r="Q7382" s="773">
        <v>0</v>
      </c>
      <c r="R7382" s="773">
        <v>12</v>
      </c>
    </row>
    <row r="7383" spans="1:18" s="28" customFormat="1" ht="12" x14ac:dyDescent="0.2">
      <c r="A7383" s="767">
        <v>1205</v>
      </c>
      <c r="B7383" s="767" t="s">
        <v>27035</v>
      </c>
      <c r="C7383" s="767" t="s">
        <v>147</v>
      </c>
      <c r="D7383" s="718" t="s">
        <v>27127</v>
      </c>
      <c r="E7383" s="718">
        <v>9000</v>
      </c>
      <c r="F7383" s="718" t="s">
        <v>27672</v>
      </c>
      <c r="G7383" s="753" t="s">
        <v>27673</v>
      </c>
      <c r="H7383" s="753" t="s">
        <v>27051</v>
      </c>
      <c r="I7383" s="753" t="s">
        <v>27040</v>
      </c>
      <c r="J7383" s="718" t="s">
        <v>27051</v>
      </c>
      <c r="K7383" s="773">
        <v>2</v>
      </c>
      <c r="L7383" s="773">
        <v>12</v>
      </c>
      <c r="M7383" s="733">
        <v>108000</v>
      </c>
      <c r="N7383" s="773">
        <v>0</v>
      </c>
      <c r="O7383" s="773">
        <v>6</v>
      </c>
      <c r="P7383" s="733">
        <v>54000</v>
      </c>
      <c r="Q7383" s="773">
        <v>0</v>
      </c>
      <c r="R7383" s="773">
        <v>12</v>
      </c>
    </row>
    <row r="7384" spans="1:18" s="28" customFormat="1" ht="12" x14ac:dyDescent="0.2">
      <c r="A7384" s="767">
        <v>1205</v>
      </c>
      <c r="B7384" s="767" t="s">
        <v>27035</v>
      </c>
      <c r="C7384" s="767" t="s">
        <v>147</v>
      </c>
      <c r="D7384" s="718" t="s">
        <v>27156</v>
      </c>
      <c r="E7384" s="718">
        <v>3000</v>
      </c>
      <c r="F7384" s="718" t="s">
        <v>27674</v>
      </c>
      <c r="G7384" s="753" t="s">
        <v>27675</v>
      </c>
      <c r="H7384" s="753"/>
      <c r="I7384" s="753"/>
      <c r="J7384" s="718"/>
      <c r="K7384" s="773">
        <v>2</v>
      </c>
      <c r="L7384" s="773">
        <v>12</v>
      </c>
      <c r="M7384" s="733">
        <v>36000</v>
      </c>
      <c r="N7384" s="773">
        <v>0</v>
      </c>
      <c r="O7384" s="773">
        <v>6</v>
      </c>
      <c r="P7384" s="733">
        <v>18000</v>
      </c>
      <c r="Q7384" s="773">
        <v>0</v>
      </c>
      <c r="R7384" s="773">
        <v>12</v>
      </c>
    </row>
    <row r="7385" spans="1:18" s="28" customFormat="1" ht="12" x14ac:dyDescent="0.2">
      <c r="A7385" s="767">
        <v>1205</v>
      </c>
      <c r="B7385" s="767" t="s">
        <v>27035</v>
      </c>
      <c r="C7385" s="767" t="s">
        <v>147</v>
      </c>
      <c r="D7385" s="718" t="s">
        <v>27361</v>
      </c>
      <c r="E7385" s="718">
        <v>11000</v>
      </c>
      <c r="F7385" s="718" t="s">
        <v>27676</v>
      </c>
      <c r="G7385" s="753" t="s">
        <v>27677</v>
      </c>
      <c r="H7385" s="753" t="s">
        <v>27187</v>
      </c>
      <c r="I7385" s="753" t="s">
        <v>27040</v>
      </c>
      <c r="J7385" s="718" t="s">
        <v>27187</v>
      </c>
      <c r="K7385" s="773">
        <v>2</v>
      </c>
      <c r="L7385" s="773">
        <v>12</v>
      </c>
      <c r="M7385" s="733">
        <v>132000</v>
      </c>
      <c r="N7385" s="773">
        <v>0</v>
      </c>
      <c r="O7385" s="773">
        <v>6</v>
      </c>
      <c r="P7385" s="733">
        <v>66000</v>
      </c>
      <c r="Q7385" s="773">
        <v>0</v>
      </c>
      <c r="R7385" s="773">
        <v>12</v>
      </c>
    </row>
    <row r="7386" spans="1:18" s="28" customFormat="1" ht="12" x14ac:dyDescent="0.2">
      <c r="A7386" s="767">
        <v>1205</v>
      </c>
      <c r="B7386" s="767" t="s">
        <v>27035</v>
      </c>
      <c r="C7386" s="767" t="s">
        <v>147</v>
      </c>
      <c r="D7386" s="718" t="s">
        <v>27425</v>
      </c>
      <c r="E7386" s="718">
        <v>7000</v>
      </c>
      <c r="F7386" s="718" t="s">
        <v>27678</v>
      </c>
      <c r="G7386" s="753" t="s">
        <v>27679</v>
      </c>
      <c r="H7386" s="753" t="s">
        <v>27535</v>
      </c>
      <c r="I7386" s="753" t="s">
        <v>27040</v>
      </c>
      <c r="J7386" s="718" t="s">
        <v>27535</v>
      </c>
      <c r="K7386" s="773">
        <v>2</v>
      </c>
      <c r="L7386" s="773">
        <v>12</v>
      </c>
      <c r="M7386" s="733">
        <v>84000</v>
      </c>
      <c r="N7386" s="773">
        <v>0</v>
      </c>
      <c r="O7386" s="773">
        <v>6</v>
      </c>
      <c r="P7386" s="733">
        <v>42000</v>
      </c>
      <c r="Q7386" s="773">
        <v>0</v>
      </c>
      <c r="R7386" s="773">
        <v>12</v>
      </c>
    </row>
    <row r="7387" spans="1:18" s="28" customFormat="1" ht="12" x14ac:dyDescent="0.2">
      <c r="A7387" s="770">
        <v>1205</v>
      </c>
      <c r="B7387" s="770" t="s">
        <v>27035</v>
      </c>
      <c r="C7387" s="770" t="s">
        <v>147</v>
      </c>
      <c r="D7387" s="723" t="s">
        <v>27353</v>
      </c>
      <c r="E7387" s="723">
        <v>8000</v>
      </c>
      <c r="F7387" s="723" t="s">
        <v>27680</v>
      </c>
      <c r="G7387" s="771" t="s">
        <v>27681</v>
      </c>
      <c r="H7387" s="771" t="s">
        <v>27059</v>
      </c>
      <c r="I7387" s="771" t="s">
        <v>27040</v>
      </c>
      <c r="J7387" s="723" t="s">
        <v>27059</v>
      </c>
      <c r="K7387" s="774">
        <v>2</v>
      </c>
      <c r="L7387" s="774">
        <v>12</v>
      </c>
      <c r="M7387" s="738">
        <v>96000</v>
      </c>
      <c r="N7387" s="774">
        <v>0</v>
      </c>
      <c r="O7387" s="774">
        <v>6</v>
      </c>
      <c r="P7387" s="738">
        <v>48000</v>
      </c>
      <c r="Q7387" s="774">
        <v>0</v>
      </c>
      <c r="R7387" s="774">
        <v>12</v>
      </c>
    </row>
    <row r="7389" spans="1:18" s="28" customFormat="1" ht="12" x14ac:dyDescent="0.2">
      <c r="A7389" s="135"/>
      <c r="B7389" s="135"/>
      <c r="C7389" s="135"/>
      <c r="D7389" s="136"/>
      <c r="E7389" s="136"/>
      <c r="F7389" s="135"/>
      <c r="G7389" s="136"/>
      <c r="H7389" s="136"/>
      <c r="I7389" s="136"/>
      <c r="J7389" s="136"/>
      <c r="K7389" s="137"/>
      <c r="L7389" s="137"/>
      <c r="M7389" s="457"/>
      <c r="N7389" s="137"/>
      <c r="O7389" s="137"/>
      <c r="P7389" s="457"/>
      <c r="Q7389" s="137"/>
      <c r="R7389" s="137"/>
    </row>
    <row r="7390" spans="1:18" s="28" customFormat="1" ht="12" x14ac:dyDescent="0.2">
      <c r="A7390" s="60" t="s">
        <v>229</v>
      </c>
      <c r="K7390" s="67"/>
      <c r="L7390" s="67"/>
    </row>
    <row r="7391" spans="1:18" s="28" customFormat="1" ht="12.75" x14ac:dyDescent="0.2">
      <c r="A7391" s="60" t="s">
        <v>260</v>
      </c>
      <c r="K7391" s="67"/>
      <c r="L7391" s="67"/>
      <c r="M7391" s="458"/>
      <c r="P7391" s="459"/>
    </row>
  </sheetData>
  <autoFilter ref="A4:R1151" xr:uid="{00000000-0009-0000-0000-000000000000}"/>
  <mergeCells count="6">
    <mergeCell ref="A1:R1"/>
    <mergeCell ref="A3:E3"/>
    <mergeCell ref="F3:J3"/>
    <mergeCell ref="K3:M3"/>
    <mergeCell ref="N3:P3"/>
    <mergeCell ref="Q3:R3"/>
  </mergeCells>
  <conditionalFormatting sqref="F1151">
    <cfRule type="duplicateValues" dxfId="2" priority="1"/>
  </conditionalFormatting>
  <conditionalFormatting sqref="F1151">
    <cfRule type="duplicateValues" dxfId="1" priority="2"/>
  </conditionalFormatting>
  <conditionalFormatting sqref="F1151">
    <cfRule type="duplicateValues" dxfId="0" priority="3"/>
  </conditionalFormatting>
  <printOptions gridLines="1" gridLinesSet="0"/>
  <pageMargins left="0.15748031496062992" right="0.19685039370078741" top="0.39370078740157483" bottom="0.39370078740157483" header="0.51181102362204722" footer="0.31496062992125984"/>
  <pageSetup paperSize="9" scale="57" fitToHeight="0"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F23FF0-1010-4727-9E6B-7A24BD3357C6}">
  <sheetPr>
    <pageSetUpPr fitToPage="1"/>
  </sheetPr>
  <dimension ref="A1:H288"/>
  <sheetViews>
    <sheetView workbookViewId="0">
      <selection sqref="A1:H1"/>
    </sheetView>
  </sheetViews>
  <sheetFormatPr baseColWidth="10" defaultColWidth="11.42578125" defaultRowHeight="12" x14ac:dyDescent="0.2"/>
  <cols>
    <col min="1" max="1" width="46.28515625" style="65" customWidth="1"/>
    <col min="2" max="2" width="23.5703125" style="65" customWidth="1"/>
    <col min="3" max="3" width="35.42578125" style="65" customWidth="1"/>
    <col min="4" max="8" width="15.5703125" style="65" customWidth="1"/>
    <col min="9" max="16384" width="11.42578125" style="65"/>
  </cols>
  <sheetData>
    <row r="1" spans="1:8" s="1041" customFormat="1" ht="20.25" x14ac:dyDescent="0.3">
      <c r="A1" s="1226" t="s">
        <v>246</v>
      </c>
      <c r="B1" s="1226"/>
      <c r="C1" s="1226"/>
      <c r="D1" s="1226"/>
      <c r="E1" s="1226"/>
      <c r="F1" s="1226"/>
      <c r="G1" s="1226"/>
      <c r="H1" s="1226"/>
    </row>
    <row r="2" spans="1:8" s="1042" customFormat="1" ht="30.75" customHeight="1" x14ac:dyDescent="0.2">
      <c r="A2" s="159" t="s">
        <v>27835</v>
      </c>
      <c r="B2" s="413"/>
      <c r="C2" s="414"/>
      <c r="D2" s="414"/>
      <c r="E2" s="414"/>
      <c r="F2" s="414"/>
      <c r="G2" s="414"/>
      <c r="H2" s="415"/>
    </row>
    <row r="3" spans="1:8" x14ac:dyDescent="0.2">
      <c r="A3" s="1222" t="s">
        <v>224</v>
      </c>
      <c r="B3" s="1222" t="s">
        <v>133</v>
      </c>
      <c r="C3" s="1224" t="s">
        <v>223</v>
      </c>
      <c r="D3" s="1224"/>
      <c r="E3" s="1224"/>
      <c r="F3" s="1224"/>
      <c r="G3" s="1224"/>
      <c r="H3" s="1224"/>
    </row>
    <row r="4" spans="1:8" s="66" customFormat="1" ht="36.75" customHeight="1" x14ac:dyDescent="0.2">
      <c r="A4" s="1223"/>
      <c r="B4" s="1223"/>
      <c r="C4" s="160" t="s">
        <v>134</v>
      </c>
      <c r="D4" s="160" t="s">
        <v>222</v>
      </c>
      <c r="E4" s="138" t="s">
        <v>135</v>
      </c>
      <c r="F4" s="160" t="s">
        <v>136</v>
      </c>
      <c r="G4" s="160" t="s">
        <v>137</v>
      </c>
      <c r="H4" s="160" t="s">
        <v>225</v>
      </c>
    </row>
    <row r="5" spans="1:8" x14ac:dyDescent="0.2">
      <c r="A5" s="142"/>
      <c r="B5" s="142"/>
      <c r="C5" s="143"/>
      <c r="D5" s="143"/>
      <c r="E5" s="143"/>
      <c r="F5" s="143"/>
      <c r="G5" s="143"/>
      <c r="H5" s="143"/>
    </row>
    <row r="6" spans="1:8" x14ac:dyDescent="0.2">
      <c r="A6" s="470" t="s">
        <v>59</v>
      </c>
      <c r="B6" s="470"/>
      <c r="C6" s="471"/>
      <c r="D6" s="471"/>
      <c r="E6" s="471"/>
      <c r="F6" s="471"/>
      <c r="G6" s="471"/>
      <c r="H6" s="471"/>
    </row>
    <row r="7" spans="1:8" x14ac:dyDescent="0.2">
      <c r="A7" s="142"/>
      <c r="B7" s="798" t="s">
        <v>27920</v>
      </c>
      <c r="C7" s="250" t="s">
        <v>6522</v>
      </c>
      <c r="D7" s="474" t="s">
        <v>27799</v>
      </c>
      <c r="E7" s="229">
        <v>2002</v>
      </c>
      <c r="F7" s="475" t="s">
        <v>57</v>
      </c>
      <c r="G7" s="476">
        <v>0</v>
      </c>
      <c r="H7" s="476">
        <v>0</v>
      </c>
    </row>
    <row r="8" spans="1:8" x14ac:dyDescent="0.2">
      <c r="A8" s="142"/>
      <c r="B8" s="142"/>
      <c r="C8" s="143"/>
      <c r="D8" s="143"/>
      <c r="E8" s="143"/>
      <c r="F8" s="143"/>
      <c r="G8" s="476"/>
      <c r="H8" s="476"/>
    </row>
    <row r="9" spans="1:8" x14ac:dyDescent="0.2">
      <c r="A9" s="470" t="s">
        <v>60</v>
      </c>
      <c r="B9" s="470"/>
      <c r="C9" s="471"/>
      <c r="D9" s="471"/>
      <c r="E9" s="471"/>
      <c r="F9" s="471"/>
      <c r="G9" s="471"/>
      <c r="H9" s="471"/>
    </row>
    <row r="10" spans="1:8" x14ac:dyDescent="0.2">
      <c r="A10" s="142"/>
      <c r="B10" s="456" t="s">
        <v>27920</v>
      </c>
      <c r="C10" s="250" t="s">
        <v>6522</v>
      </c>
      <c r="D10" s="474" t="s">
        <v>27800</v>
      </c>
      <c r="E10" s="474" t="s">
        <v>27801</v>
      </c>
      <c r="F10" s="474" t="s">
        <v>27802</v>
      </c>
      <c r="G10" s="477">
        <v>2213249.5699999998</v>
      </c>
      <c r="H10" s="476">
        <v>23879472.120000001</v>
      </c>
    </row>
    <row r="11" spans="1:8" x14ac:dyDescent="0.2">
      <c r="A11" s="142"/>
      <c r="B11" s="456" t="s">
        <v>27920</v>
      </c>
      <c r="C11" s="250" t="s">
        <v>6522</v>
      </c>
      <c r="D11" s="474" t="s">
        <v>27803</v>
      </c>
      <c r="E11" s="474" t="s">
        <v>27804</v>
      </c>
      <c r="F11" s="474" t="s">
        <v>27802</v>
      </c>
      <c r="G11" s="787">
        <v>251524.33</v>
      </c>
      <c r="H11" s="476">
        <v>180533.63</v>
      </c>
    </row>
    <row r="12" spans="1:8" x14ac:dyDescent="0.2">
      <c r="A12" s="142"/>
      <c r="B12" s="456" t="s">
        <v>27920</v>
      </c>
      <c r="C12" s="250" t="s">
        <v>6522</v>
      </c>
      <c r="D12" s="474" t="s">
        <v>27805</v>
      </c>
      <c r="E12" s="474" t="s">
        <v>27804</v>
      </c>
      <c r="F12" s="474" t="s">
        <v>27802</v>
      </c>
      <c r="G12" s="787">
        <v>10051.1</v>
      </c>
      <c r="H12" s="476">
        <v>7956.1</v>
      </c>
    </row>
    <row r="13" spans="1:8" x14ac:dyDescent="0.2">
      <c r="A13" s="142"/>
      <c r="B13" s="456" t="s">
        <v>27920</v>
      </c>
      <c r="C13" s="250" t="s">
        <v>6522</v>
      </c>
      <c r="D13" s="474" t="s">
        <v>27806</v>
      </c>
      <c r="E13" s="474" t="s">
        <v>27804</v>
      </c>
      <c r="F13" s="474" t="s">
        <v>27802</v>
      </c>
      <c r="G13" s="787">
        <v>43026058.700000003</v>
      </c>
      <c r="H13" s="476">
        <v>47006265.009999998</v>
      </c>
    </row>
    <row r="14" spans="1:8" x14ac:dyDescent="0.2">
      <c r="A14" s="142"/>
      <c r="B14" s="456" t="s">
        <v>27920</v>
      </c>
      <c r="C14" s="250" t="s">
        <v>6522</v>
      </c>
      <c r="D14" s="474" t="s">
        <v>27807</v>
      </c>
      <c r="E14" s="474" t="s">
        <v>27804</v>
      </c>
      <c r="F14" s="474" t="s">
        <v>27802</v>
      </c>
      <c r="G14" s="787">
        <v>193180.76</v>
      </c>
      <c r="H14" s="476">
        <v>358433.34</v>
      </c>
    </row>
    <row r="15" spans="1:8" x14ac:dyDescent="0.2">
      <c r="A15" s="142"/>
      <c r="B15" s="456" t="s">
        <v>27920</v>
      </c>
      <c r="C15" s="250" t="s">
        <v>6522</v>
      </c>
      <c r="D15" s="474" t="s">
        <v>27808</v>
      </c>
      <c r="E15" s="474" t="s">
        <v>27804</v>
      </c>
      <c r="F15" s="474" t="s">
        <v>27802</v>
      </c>
      <c r="G15" s="477">
        <v>17129138.780000001</v>
      </c>
      <c r="H15" s="476">
        <v>112171966.78</v>
      </c>
    </row>
    <row r="16" spans="1:8" x14ac:dyDescent="0.2">
      <c r="A16" s="142"/>
      <c r="B16" s="456" t="s">
        <v>27920</v>
      </c>
      <c r="C16" s="250" t="s">
        <v>6522</v>
      </c>
      <c r="D16" s="474" t="s">
        <v>27809</v>
      </c>
      <c r="E16" s="474" t="s">
        <v>27810</v>
      </c>
      <c r="F16" s="474" t="s">
        <v>27811</v>
      </c>
      <c r="G16" s="477">
        <v>1010049.65</v>
      </c>
      <c r="H16" s="476">
        <v>1010303.51</v>
      </c>
    </row>
    <row r="17" spans="1:8" x14ac:dyDescent="0.2">
      <c r="A17" s="142"/>
      <c r="B17" s="456" t="s">
        <v>27920</v>
      </c>
      <c r="C17" s="250" t="s">
        <v>6522</v>
      </c>
      <c r="D17" s="474" t="s">
        <v>27812</v>
      </c>
      <c r="E17" s="474" t="s">
        <v>27813</v>
      </c>
      <c r="F17" s="474" t="s">
        <v>27802</v>
      </c>
      <c r="G17" s="477">
        <v>4584722.33</v>
      </c>
      <c r="H17" s="476">
        <v>3531660.93</v>
      </c>
    </row>
    <row r="18" spans="1:8" x14ac:dyDescent="0.2">
      <c r="A18" s="142"/>
      <c r="B18" s="456" t="s">
        <v>27920</v>
      </c>
      <c r="C18" s="250" t="s">
        <v>6522</v>
      </c>
      <c r="D18" s="474" t="s">
        <v>27814</v>
      </c>
      <c r="E18" s="474" t="s">
        <v>27815</v>
      </c>
      <c r="F18" s="474" t="s">
        <v>27802</v>
      </c>
      <c r="G18" s="476">
        <v>0</v>
      </c>
      <c r="H18" s="476">
        <v>0</v>
      </c>
    </row>
    <row r="19" spans="1:8" x14ac:dyDescent="0.2">
      <c r="A19" s="142"/>
      <c r="B19" s="456" t="s">
        <v>27920</v>
      </c>
      <c r="C19" s="250" t="s">
        <v>6522</v>
      </c>
      <c r="D19" s="474" t="s">
        <v>27816</v>
      </c>
      <c r="E19" s="474" t="s">
        <v>27817</v>
      </c>
      <c r="F19" s="474" t="s">
        <v>27802</v>
      </c>
      <c r="G19" s="477">
        <v>982096.1</v>
      </c>
      <c r="H19" s="476">
        <v>4258912.5999999996</v>
      </c>
    </row>
    <row r="20" spans="1:8" x14ac:dyDescent="0.2">
      <c r="A20" s="470" t="s">
        <v>61</v>
      </c>
      <c r="B20" s="470"/>
      <c r="C20" s="471"/>
      <c r="D20" s="471"/>
      <c r="E20" s="471"/>
      <c r="F20" s="471"/>
      <c r="G20" s="471"/>
      <c r="H20" s="471"/>
    </row>
    <row r="21" spans="1:8" x14ac:dyDescent="0.2">
      <c r="A21" s="470" t="s">
        <v>138</v>
      </c>
      <c r="B21" s="470"/>
      <c r="C21" s="471"/>
      <c r="D21" s="471"/>
      <c r="E21" s="471"/>
      <c r="F21" s="471"/>
      <c r="G21" s="471"/>
      <c r="H21" s="471"/>
    </row>
    <row r="22" spans="1:8" x14ac:dyDescent="0.2">
      <c r="A22" s="142"/>
      <c r="B22" s="456" t="s">
        <v>27920</v>
      </c>
      <c r="C22" s="250" t="s">
        <v>6522</v>
      </c>
      <c r="D22" s="143" t="s">
        <v>27818</v>
      </c>
      <c r="E22" s="416" t="s">
        <v>27819</v>
      </c>
      <c r="F22" s="416" t="s">
        <v>57</v>
      </c>
      <c r="G22" s="476">
        <v>0</v>
      </c>
      <c r="H22" s="476">
        <v>0</v>
      </c>
    </row>
    <row r="23" spans="1:8" x14ac:dyDescent="0.2">
      <c r="A23" s="142"/>
      <c r="B23" s="456" t="s">
        <v>27920</v>
      </c>
      <c r="C23" s="250" t="s">
        <v>6522</v>
      </c>
      <c r="D23" s="143" t="s">
        <v>27820</v>
      </c>
      <c r="E23" s="416" t="s">
        <v>27821</v>
      </c>
      <c r="F23" s="416" t="s">
        <v>27811</v>
      </c>
      <c r="G23" s="476">
        <v>1932211.47</v>
      </c>
      <c r="H23" s="476">
        <v>0</v>
      </c>
    </row>
    <row r="24" spans="1:8" x14ac:dyDescent="0.2">
      <c r="A24" s="470" t="s">
        <v>62</v>
      </c>
      <c r="B24" s="470"/>
      <c r="C24" s="471"/>
      <c r="D24" s="471"/>
      <c r="E24" s="471"/>
      <c r="F24" s="471"/>
      <c r="G24" s="471"/>
      <c r="H24" s="471"/>
    </row>
    <row r="25" spans="1:8" x14ac:dyDescent="0.2">
      <c r="A25" s="142"/>
      <c r="B25" s="456" t="s">
        <v>27920</v>
      </c>
      <c r="C25" s="250" t="s">
        <v>6522</v>
      </c>
      <c r="D25" s="474" t="s">
        <v>27822</v>
      </c>
      <c r="E25" s="474" t="s">
        <v>27823</v>
      </c>
      <c r="F25" s="474" t="s">
        <v>27811</v>
      </c>
      <c r="G25" s="476">
        <v>74425.460000000006</v>
      </c>
      <c r="H25" s="476">
        <v>74425.460000000006</v>
      </c>
    </row>
    <row r="26" spans="1:8" x14ac:dyDescent="0.2">
      <c r="A26" s="142"/>
      <c r="B26" s="456" t="s">
        <v>27920</v>
      </c>
      <c r="C26" s="250" t="s">
        <v>6522</v>
      </c>
      <c r="D26" s="474" t="s">
        <v>27824</v>
      </c>
      <c r="E26" s="474" t="s">
        <v>27825</v>
      </c>
      <c r="F26" s="474" t="s">
        <v>27802</v>
      </c>
      <c r="G26" s="476">
        <v>281.61</v>
      </c>
      <c r="H26" s="476">
        <v>281.61</v>
      </c>
    </row>
    <row r="27" spans="1:8" x14ac:dyDescent="0.2">
      <c r="A27" s="142"/>
      <c r="B27" s="456" t="s">
        <v>27920</v>
      </c>
      <c r="C27" s="250" t="s">
        <v>6522</v>
      </c>
      <c r="D27" s="474" t="s">
        <v>27826</v>
      </c>
      <c r="E27" s="474" t="s">
        <v>27827</v>
      </c>
      <c r="F27" s="474" t="s">
        <v>27802</v>
      </c>
      <c r="G27" s="476">
        <v>1455545.63</v>
      </c>
      <c r="H27" s="476">
        <v>6655547.6299999999</v>
      </c>
    </row>
    <row r="28" spans="1:8" x14ac:dyDescent="0.2">
      <c r="A28" s="142"/>
      <c r="B28" s="456" t="s">
        <v>27920</v>
      </c>
      <c r="C28" s="250" t="s">
        <v>6522</v>
      </c>
      <c r="D28" s="416" t="s">
        <v>27828</v>
      </c>
      <c r="E28" s="416" t="s">
        <v>27829</v>
      </c>
      <c r="F28" s="416" t="s">
        <v>27830</v>
      </c>
      <c r="G28" s="476">
        <v>2197500.6</v>
      </c>
      <c r="H28" s="476">
        <v>2186490.81</v>
      </c>
    </row>
    <row r="29" spans="1:8" x14ac:dyDescent="0.2">
      <c r="A29" s="142"/>
      <c r="B29" s="456" t="s">
        <v>27920</v>
      </c>
      <c r="C29" s="250" t="s">
        <v>6522</v>
      </c>
      <c r="D29" s="416" t="s">
        <v>27831</v>
      </c>
      <c r="E29" s="416" t="s">
        <v>27832</v>
      </c>
      <c r="F29" s="416" t="s">
        <v>57</v>
      </c>
      <c r="G29" s="476">
        <v>0</v>
      </c>
      <c r="H29" s="476">
        <v>0.11</v>
      </c>
    </row>
    <row r="30" spans="1:8" x14ac:dyDescent="0.2">
      <c r="A30" s="142"/>
      <c r="B30" s="456" t="s">
        <v>27920</v>
      </c>
      <c r="C30" s="250" t="s">
        <v>6522</v>
      </c>
      <c r="D30" s="416" t="s">
        <v>27833</v>
      </c>
      <c r="E30" s="416" t="s">
        <v>27834</v>
      </c>
      <c r="F30" s="416" t="s">
        <v>27811</v>
      </c>
      <c r="G30" s="476">
        <v>8354200.5700000003</v>
      </c>
      <c r="H30" s="476">
        <v>8354200.5700000003</v>
      </c>
    </row>
    <row r="31" spans="1:8" hidden="1" x14ac:dyDescent="0.2">
      <c r="A31" s="142" t="s">
        <v>63</v>
      </c>
      <c r="B31" s="142"/>
      <c r="C31" s="143"/>
      <c r="D31" s="143"/>
      <c r="E31" s="143"/>
      <c r="F31" s="143"/>
      <c r="G31" s="476"/>
      <c r="H31" s="476"/>
    </row>
    <row r="32" spans="1:8" hidden="1" x14ac:dyDescent="0.2">
      <c r="A32" s="142"/>
      <c r="B32" s="142"/>
      <c r="C32" s="143"/>
      <c r="D32" s="143"/>
      <c r="E32" s="143"/>
      <c r="F32" s="143"/>
      <c r="G32" s="476"/>
      <c r="H32" s="476"/>
    </row>
    <row r="33" spans="1:8" hidden="1" x14ac:dyDescent="0.2">
      <c r="A33" s="142" t="s">
        <v>64</v>
      </c>
      <c r="B33" s="142"/>
      <c r="C33" s="143"/>
      <c r="D33" s="143"/>
      <c r="E33" s="143"/>
      <c r="F33" s="143"/>
      <c r="G33" s="476"/>
      <c r="H33" s="476"/>
    </row>
    <row r="34" spans="1:8" hidden="1" x14ac:dyDescent="0.2">
      <c r="A34" s="142" t="s">
        <v>65</v>
      </c>
      <c r="B34" s="142"/>
      <c r="C34" s="143"/>
      <c r="D34" s="143"/>
      <c r="E34" s="143"/>
      <c r="F34" s="143"/>
      <c r="G34" s="476"/>
      <c r="H34" s="476"/>
    </row>
    <row r="35" spans="1:8" hidden="1" x14ac:dyDescent="0.2">
      <c r="A35" s="142" t="s">
        <v>66</v>
      </c>
      <c r="B35" s="142"/>
      <c r="C35" s="143"/>
      <c r="D35" s="143"/>
      <c r="E35" s="143"/>
      <c r="F35" s="143"/>
      <c r="G35" s="476"/>
      <c r="H35" s="476"/>
    </row>
    <row r="36" spans="1:8" hidden="1" x14ac:dyDescent="0.2">
      <c r="A36" s="142" t="s">
        <v>67</v>
      </c>
      <c r="B36" s="142"/>
      <c r="C36" s="143"/>
      <c r="D36" s="143"/>
      <c r="E36" s="143"/>
      <c r="F36" s="143"/>
      <c r="G36" s="143"/>
      <c r="H36" s="143"/>
    </row>
    <row r="37" spans="1:8" hidden="1" x14ac:dyDescent="0.2">
      <c r="A37" s="142" t="s">
        <v>68</v>
      </c>
      <c r="B37" s="142"/>
      <c r="C37" s="143"/>
      <c r="D37" s="143"/>
      <c r="E37" s="143"/>
      <c r="F37" s="143"/>
      <c r="G37" s="143"/>
      <c r="H37" s="143"/>
    </row>
    <row r="38" spans="1:8" hidden="1" x14ac:dyDescent="0.2">
      <c r="A38" s="142" t="s">
        <v>139</v>
      </c>
      <c r="B38" s="142"/>
      <c r="C38" s="143"/>
      <c r="D38" s="143"/>
      <c r="E38" s="143"/>
      <c r="F38" s="143"/>
      <c r="G38" s="143"/>
      <c r="H38" s="143"/>
    </row>
    <row r="39" spans="1:8" hidden="1" x14ac:dyDescent="0.2">
      <c r="A39" s="142"/>
      <c r="B39" s="142"/>
      <c r="C39" s="142"/>
      <c r="D39" s="142"/>
      <c r="E39" s="142"/>
      <c r="F39" s="142"/>
      <c r="G39" s="142"/>
      <c r="H39" s="142"/>
    </row>
    <row r="40" spans="1:8" x14ac:dyDescent="0.2">
      <c r="A40" s="142"/>
      <c r="B40" s="142"/>
      <c r="C40" s="143"/>
      <c r="D40" s="143"/>
      <c r="E40" s="143"/>
      <c r="F40" s="143"/>
      <c r="G40" s="143"/>
      <c r="H40" s="143"/>
    </row>
    <row r="41" spans="1:8" x14ac:dyDescent="0.2">
      <c r="A41" s="470" t="s">
        <v>59</v>
      </c>
      <c r="B41" s="470"/>
      <c r="C41" s="471"/>
      <c r="D41" s="471"/>
      <c r="E41" s="471"/>
      <c r="F41" s="471"/>
      <c r="G41" s="471"/>
      <c r="H41" s="471"/>
    </row>
    <row r="42" spans="1:8" x14ac:dyDescent="0.2">
      <c r="A42" s="142"/>
      <c r="B42" s="798" t="s">
        <v>27921</v>
      </c>
      <c r="C42" s="775" t="s">
        <v>27756</v>
      </c>
      <c r="D42" s="143" t="s">
        <v>27757</v>
      </c>
      <c r="E42" s="776">
        <v>41275</v>
      </c>
      <c r="F42" s="777" t="s">
        <v>57</v>
      </c>
      <c r="G42" s="143">
        <v>119708217.64</v>
      </c>
      <c r="H42" s="143">
        <v>170694319.27000001</v>
      </c>
    </row>
    <row r="43" spans="1:8" x14ac:dyDescent="0.2">
      <c r="A43" s="142"/>
      <c r="B43" s="798" t="s">
        <v>27921</v>
      </c>
      <c r="C43" s="775" t="s">
        <v>27758</v>
      </c>
      <c r="D43" s="143" t="s">
        <v>27757</v>
      </c>
      <c r="E43" s="776">
        <v>41275</v>
      </c>
      <c r="F43" s="777" t="s">
        <v>57</v>
      </c>
      <c r="G43" s="788">
        <v>1479236.36</v>
      </c>
      <c r="H43" s="788">
        <v>1332428</v>
      </c>
    </row>
    <row r="44" spans="1:8" x14ac:dyDescent="0.2">
      <c r="A44" s="142"/>
      <c r="B44" s="798" t="s">
        <v>27921</v>
      </c>
      <c r="C44" s="775" t="s">
        <v>27759</v>
      </c>
      <c r="D44" s="143" t="s">
        <v>27757</v>
      </c>
      <c r="E44" s="776">
        <v>41275</v>
      </c>
      <c r="F44" s="777" t="s">
        <v>57</v>
      </c>
      <c r="G44" s="788">
        <v>196193227.36000001</v>
      </c>
      <c r="H44" s="788">
        <v>103632941.93000001</v>
      </c>
    </row>
    <row r="45" spans="1:8" x14ac:dyDescent="0.2">
      <c r="A45" s="142"/>
      <c r="B45" s="798" t="s">
        <v>27921</v>
      </c>
      <c r="C45" s="775" t="s">
        <v>27760</v>
      </c>
      <c r="D45" s="143" t="s">
        <v>27757</v>
      </c>
      <c r="E45" s="776">
        <v>44438</v>
      </c>
      <c r="F45" s="777" t="s">
        <v>57</v>
      </c>
      <c r="G45" s="788">
        <v>8611288.8699999992</v>
      </c>
      <c r="H45" s="788">
        <v>1332428</v>
      </c>
    </row>
    <row r="46" spans="1:8" x14ac:dyDescent="0.2">
      <c r="A46" s="470" t="s">
        <v>60</v>
      </c>
      <c r="B46" s="470"/>
      <c r="C46" s="471"/>
      <c r="D46" s="471"/>
      <c r="E46" s="471"/>
      <c r="F46" s="471"/>
      <c r="G46" s="472"/>
      <c r="H46" s="789"/>
    </row>
    <row r="47" spans="1:8" x14ac:dyDescent="0.2">
      <c r="A47" s="142"/>
      <c r="B47" s="798" t="s">
        <v>27921</v>
      </c>
      <c r="C47" s="143" t="s">
        <v>6534</v>
      </c>
      <c r="D47" s="143" t="s">
        <v>27761</v>
      </c>
      <c r="E47" s="776">
        <v>37496</v>
      </c>
      <c r="F47" s="777" t="s">
        <v>57</v>
      </c>
      <c r="G47" s="143">
        <v>15470526.5</v>
      </c>
      <c r="H47" s="143">
        <v>18126301.32</v>
      </c>
    </row>
    <row r="48" spans="1:8" x14ac:dyDescent="0.2">
      <c r="A48" s="142"/>
      <c r="B48" s="798" t="s">
        <v>27921</v>
      </c>
      <c r="C48" s="143" t="s">
        <v>6534</v>
      </c>
      <c r="D48" s="143" t="s">
        <v>27762</v>
      </c>
      <c r="E48" s="776">
        <v>40007</v>
      </c>
      <c r="F48" s="777" t="s">
        <v>27763</v>
      </c>
      <c r="G48" s="143">
        <v>3161564.88</v>
      </c>
      <c r="H48" s="788">
        <v>3135352.52</v>
      </c>
    </row>
    <row r="49" spans="1:8" x14ac:dyDescent="0.2">
      <c r="A49" s="142"/>
      <c r="B49" s="798" t="s">
        <v>27921</v>
      </c>
      <c r="C49" s="143" t="s">
        <v>6534</v>
      </c>
      <c r="D49" s="143" t="s">
        <v>27764</v>
      </c>
      <c r="E49" s="776">
        <v>40513</v>
      </c>
      <c r="F49" s="777" t="s">
        <v>57</v>
      </c>
      <c r="G49" s="143">
        <v>4085631.76</v>
      </c>
      <c r="H49" s="143">
        <v>1575188.46</v>
      </c>
    </row>
    <row r="50" spans="1:8" x14ac:dyDescent="0.2">
      <c r="A50" s="142"/>
      <c r="B50" s="798" t="s">
        <v>27921</v>
      </c>
      <c r="C50" s="143" t="s">
        <v>6534</v>
      </c>
      <c r="D50" s="143" t="s">
        <v>27765</v>
      </c>
      <c r="E50" s="776">
        <v>40513</v>
      </c>
      <c r="F50" s="777" t="s">
        <v>57</v>
      </c>
      <c r="G50" s="788">
        <v>0</v>
      </c>
      <c r="H50" s="788">
        <v>0</v>
      </c>
    </row>
    <row r="51" spans="1:8" x14ac:dyDescent="0.2">
      <c r="A51" s="142"/>
      <c r="B51" s="798" t="s">
        <v>27921</v>
      </c>
      <c r="C51" s="143" t="s">
        <v>6534</v>
      </c>
      <c r="D51" s="143" t="s">
        <v>27766</v>
      </c>
      <c r="E51" s="776">
        <v>40513</v>
      </c>
      <c r="F51" s="777" t="s">
        <v>57</v>
      </c>
      <c r="G51" s="143">
        <v>95662358.480000004</v>
      </c>
      <c r="H51" s="143">
        <v>92272351.920000002</v>
      </c>
    </row>
    <row r="52" spans="1:8" x14ac:dyDescent="0.2">
      <c r="A52" s="470" t="s">
        <v>138</v>
      </c>
      <c r="B52" s="470"/>
      <c r="C52" s="471"/>
      <c r="D52" s="471"/>
      <c r="E52" s="471"/>
      <c r="F52" s="471"/>
      <c r="G52" s="471"/>
      <c r="H52" s="471"/>
    </row>
    <row r="53" spans="1:8" x14ac:dyDescent="0.2">
      <c r="A53" s="473"/>
      <c r="B53" s="798" t="s">
        <v>27921</v>
      </c>
      <c r="C53" s="143" t="s">
        <v>6534</v>
      </c>
      <c r="D53" s="143" t="s">
        <v>27767</v>
      </c>
      <c r="E53" s="776">
        <v>41619</v>
      </c>
      <c r="F53" s="777" t="s">
        <v>27763</v>
      </c>
      <c r="G53" s="788">
        <v>0</v>
      </c>
      <c r="H53" s="788">
        <v>0</v>
      </c>
    </row>
    <row r="54" spans="1:8" x14ac:dyDescent="0.2">
      <c r="A54" s="473"/>
      <c r="B54" s="798" t="s">
        <v>27921</v>
      </c>
      <c r="C54" s="143" t="s">
        <v>6534</v>
      </c>
      <c r="D54" s="143" t="s">
        <v>27768</v>
      </c>
      <c r="E54" s="776">
        <v>41619</v>
      </c>
      <c r="F54" s="777" t="s">
        <v>57</v>
      </c>
      <c r="G54" s="788">
        <v>0</v>
      </c>
      <c r="H54" s="788">
        <v>0</v>
      </c>
    </row>
    <row r="55" spans="1:8" x14ac:dyDescent="0.2">
      <c r="A55" s="473"/>
      <c r="B55" s="798" t="s">
        <v>27921</v>
      </c>
      <c r="C55" s="143" t="s">
        <v>6534</v>
      </c>
      <c r="D55" s="143" t="s">
        <v>27769</v>
      </c>
      <c r="E55" s="776">
        <v>41619</v>
      </c>
      <c r="F55" s="777" t="s">
        <v>27763</v>
      </c>
      <c r="G55" s="788">
        <v>0</v>
      </c>
      <c r="H55" s="788">
        <v>0</v>
      </c>
    </row>
    <row r="56" spans="1:8" x14ac:dyDescent="0.2">
      <c r="A56" s="473"/>
      <c r="B56" s="798" t="s">
        <v>27921</v>
      </c>
      <c r="C56" s="143" t="s">
        <v>6534</v>
      </c>
      <c r="D56" s="143" t="s">
        <v>27770</v>
      </c>
      <c r="E56" s="776">
        <v>41619</v>
      </c>
      <c r="F56" s="777" t="s">
        <v>57</v>
      </c>
      <c r="G56" s="788">
        <v>0</v>
      </c>
      <c r="H56" s="788">
        <v>0</v>
      </c>
    </row>
    <row r="57" spans="1:8" x14ac:dyDescent="0.2">
      <c r="A57" s="142"/>
      <c r="B57" s="142"/>
      <c r="C57" s="143"/>
      <c r="D57" s="143"/>
      <c r="E57" s="143"/>
      <c r="F57" s="143"/>
      <c r="G57" s="143"/>
      <c r="H57" s="143"/>
    </row>
    <row r="58" spans="1:8" x14ac:dyDescent="0.2">
      <c r="A58" s="470" t="s">
        <v>62</v>
      </c>
      <c r="B58" s="470"/>
      <c r="C58" s="471"/>
      <c r="D58" s="471"/>
      <c r="E58" s="471"/>
      <c r="F58" s="471"/>
      <c r="G58" s="471"/>
      <c r="H58" s="471"/>
    </row>
    <row r="59" spans="1:8" x14ac:dyDescent="0.2">
      <c r="A59" s="142"/>
      <c r="B59" s="798" t="s">
        <v>27921</v>
      </c>
      <c r="C59" s="143" t="s">
        <v>6534</v>
      </c>
      <c r="D59" s="143" t="s">
        <v>27771</v>
      </c>
      <c r="E59" s="776">
        <v>38700</v>
      </c>
      <c r="F59" s="777" t="s">
        <v>57</v>
      </c>
      <c r="G59" s="788">
        <v>1928329.92</v>
      </c>
      <c r="H59" s="788">
        <f>+G59</f>
        <v>1928329.92</v>
      </c>
    </row>
    <row r="60" spans="1:8" x14ac:dyDescent="0.2">
      <c r="A60" s="142"/>
      <c r="B60" s="798" t="s">
        <v>27921</v>
      </c>
      <c r="C60" s="143" t="s">
        <v>6534</v>
      </c>
      <c r="D60" s="143" t="s">
        <v>27772</v>
      </c>
      <c r="E60" s="776">
        <v>38344</v>
      </c>
      <c r="F60" s="777" t="s">
        <v>57</v>
      </c>
      <c r="G60" s="788">
        <v>4764854.97</v>
      </c>
      <c r="H60" s="788">
        <v>0</v>
      </c>
    </row>
    <row r="61" spans="1:8" hidden="1" x14ac:dyDescent="0.2">
      <c r="A61" s="470" t="s">
        <v>63</v>
      </c>
      <c r="B61" s="470"/>
      <c r="C61" s="471"/>
      <c r="D61" s="471"/>
      <c r="E61" s="778"/>
      <c r="F61" s="779"/>
      <c r="G61" s="471"/>
      <c r="H61" s="471"/>
    </row>
    <row r="62" spans="1:8" hidden="1" x14ac:dyDescent="0.2">
      <c r="A62" s="142"/>
      <c r="B62" s="142"/>
      <c r="C62" s="143"/>
      <c r="D62" s="143"/>
      <c r="E62" s="143"/>
      <c r="F62" s="143"/>
      <c r="G62" s="143"/>
      <c r="H62" s="143"/>
    </row>
    <row r="63" spans="1:8" hidden="1" x14ac:dyDescent="0.2">
      <c r="A63" s="142" t="s">
        <v>64</v>
      </c>
      <c r="B63" s="142"/>
      <c r="C63" s="143"/>
      <c r="D63" s="143"/>
      <c r="E63" s="143"/>
      <c r="F63" s="143"/>
      <c r="G63" s="143"/>
      <c r="H63" s="790"/>
    </row>
    <row r="64" spans="1:8" hidden="1" x14ac:dyDescent="0.2">
      <c r="A64" s="142" t="s">
        <v>65</v>
      </c>
      <c r="B64" s="142"/>
      <c r="C64" s="143"/>
      <c r="D64" s="143"/>
      <c r="E64" s="143"/>
      <c r="F64" s="143"/>
      <c r="G64" s="143"/>
      <c r="H64" s="780"/>
    </row>
    <row r="65" spans="1:8" hidden="1" x14ac:dyDescent="0.2">
      <c r="A65" s="142" t="s">
        <v>66</v>
      </c>
      <c r="B65" s="142"/>
      <c r="C65" s="143"/>
      <c r="D65" s="143"/>
      <c r="E65" s="143"/>
      <c r="F65" s="143"/>
      <c r="G65" s="143"/>
      <c r="H65" s="143"/>
    </row>
    <row r="66" spans="1:8" hidden="1" x14ac:dyDescent="0.2">
      <c r="A66" s="142" t="s">
        <v>67</v>
      </c>
      <c r="B66" s="142"/>
      <c r="C66" s="143"/>
      <c r="D66" s="143"/>
      <c r="E66" s="143"/>
      <c r="F66" s="143"/>
      <c r="G66" s="143"/>
      <c r="H66" s="143"/>
    </row>
    <row r="67" spans="1:8" hidden="1" x14ac:dyDescent="0.2">
      <c r="A67" s="142" t="s">
        <v>68</v>
      </c>
      <c r="B67" s="142"/>
      <c r="C67" s="143"/>
      <c r="D67" s="143"/>
      <c r="E67" s="143"/>
      <c r="F67" s="143"/>
      <c r="G67" s="143"/>
      <c r="H67" s="143"/>
    </row>
    <row r="68" spans="1:8" hidden="1" x14ac:dyDescent="0.2">
      <c r="A68" s="473" t="s">
        <v>139</v>
      </c>
      <c r="B68" s="473"/>
      <c r="C68" s="781"/>
      <c r="D68" s="781"/>
      <c r="E68" s="781"/>
      <c r="F68" s="781"/>
      <c r="G68" s="781"/>
      <c r="H68" s="781"/>
    </row>
    <row r="69" spans="1:8" x14ac:dyDescent="0.2">
      <c r="A69" s="791" t="s">
        <v>27773</v>
      </c>
      <c r="B69" s="792"/>
      <c r="C69" s="792"/>
      <c r="D69" s="471"/>
      <c r="E69" s="471"/>
      <c r="F69" s="471"/>
      <c r="G69" s="471"/>
      <c r="H69" s="471"/>
    </row>
    <row r="70" spans="1:8" x14ac:dyDescent="0.2">
      <c r="A70" s="142"/>
      <c r="B70" s="798" t="s">
        <v>27921</v>
      </c>
      <c r="C70" s="143" t="s">
        <v>6534</v>
      </c>
      <c r="D70" s="143" t="s">
        <v>27774</v>
      </c>
      <c r="E70" s="776">
        <v>37691</v>
      </c>
      <c r="F70" s="777" t="s">
        <v>57</v>
      </c>
      <c r="G70" s="788">
        <v>134520.34</v>
      </c>
      <c r="H70" s="788">
        <v>45708.29</v>
      </c>
    </row>
    <row r="71" spans="1:8" x14ac:dyDescent="0.2">
      <c r="A71" s="142"/>
      <c r="B71" s="798" t="s">
        <v>27921</v>
      </c>
      <c r="C71" s="143" t="s">
        <v>6534</v>
      </c>
      <c r="D71" s="143" t="s">
        <v>27775</v>
      </c>
      <c r="E71" s="776">
        <v>38808</v>
      </c>
      <c r="F71" s="777" t="s">
        <v>57</v>
      </c>
      <c r="G71" s="788">
        <v>37189416.299999997</v>
      </c>
      <c r="H71" s="788">
        <v>35074148.43</v>
      </c>
    </row>
    <row r="72" spans="1:8" x14ac:dyDescent="0.2">
      <c r="A72" s="142"/>
      <c r="B72" s="798" t="s">
        <v>27921</v>
      </c>
      <c r="C72" s="143" t="s">
        <v>6534</v>
      </c>
      <c r="D72" s="143" t="s">
        <v>27776</v>
      </c>
      <c r="E72" s="776" t="s">
        <v>27777</v>
      </c>
      <c r="F72" s="777" t="s">
        <v>57</v>
      </c>
      <c r="G72" s="788">
        <v>7361445.3600000003</v>
      </c>
      <c r="H72" s="788">
        <v>2763591.5</v>
      </c>
    </row>
    <row r="73" spans="1:8" x14ac:dyDescent="0.2">
      <c r="A73" s="142"/>
      <c r="B73" s="798" t="s">
        <v>27921</v>
      </c>
      <c r="C73" s="143" t="s">
        <v>6534</v>
      </c>
      <c r="D73" s="143" t="s">
        <v>27778</v>
      </c>
      <c r="E73" s="776" t="s">
        <v>27777</v>
      </c>
      <c r="F73" s="777" t="s">
        <v>57</v>
      </c>
      <c r="G73" s="788">
        <v>10854652.32</v>
      </c>
      <c r="H73" s="788">
        <v>4921411.2699999996</v>
      </c>
    </row>
    <row r="74" spans="1:8" x14ac:dyDescent="0.2">
      <c r="A74" s="142"/>
      <c r="B74" s="798" t="s">
        <v>27921</v>
      </c>
      <c r="C74" s="143" t="s">
        <v>6534</v>
      </c>
      <c r="D74" s="143" t="s">
        <v>27779</v>
      </c>
      <c r="E74" s="776">
        <v>42403</v>
      </c>
      <c r="F74" s="777" t="s">
        <v>57</v>
      </c>
      <c r="G74" s="788">
        <v>7363.02</v>
      </c>
      <c r="H74" s="788">
        <v>7383.02</v>
      </c>
    </row>
    <row r="75" spans="1:8" x14ac:dyDescent="0.2">
      <c r="A75" s="793" t="s">
        <v>27780</v>
      </c>
      <c r="B75" s="784"/>
      <c r="C75" s="782"/>
      <c r="D75" s="782"/>
      <c r="E75" s="783"/>
      <c r="F75" s="784"/>
      <c r="G75" s="789"/>
      <c r="H75" s="789"/>
    </row>
    <row r="76" spans="1:8" x14ac:dyDescent="0.2">
      <c r="A76" s="142"/>
      <c r="B76" s="798" t="s">
        <v>27921</v>
      </c>
      <c r="C76" s="143" t="s">
        <v>6534</v>
      </c>
      <c r="D76" s="143" t="s">
        <v>27781</v>
      </c>
      <c r="E76" s="776">
        <v>40135</v>
      </c>
      <c r="F76" s="777" t="s">
        <v>57</v>
      </c>
      <c r="G76" s="788">
        <v>5596475.3399999999</v>
      </c>
      <c r="H76" s="788">
        <v>5619061.29</v>
      </c>
    </row>
    <row r="77" spans="1:8" x14ac:dyDescent="0.2">
      <c r="A77" s="142"/>
      <c r="B77" s="798" t="s">
        <v>27921</v>
      </c>
      <c r="C77" s="143" t="s">
        <v>6534</v>
      </c>
      <c r="D77" s="143" t="s">
        <v>27782</v>
      </c>
      <c r="E77" s="776">
        <v>42146</v>
      </c>
      <c r="F77" s="777" t="s">
        <v>57</v>
      </c>
      <c r="G77" s="788">
        <v>4519771.7300000004</v>
      </c>
      <c r="H77" s="788">
        <v>4540744.45</v>
      </c>
    </row>
    <row r="78" spans="1:8" x14ac:dyDescent="0.2">
      <c r="A78" s="142"/>
      <c r="B78" s="798" t="s">
        <v>27921</v>
      </c>
      <c r="C78" s="143" t="s">
        <v>6534</v>
      </c>
      <c r="D78" s="143" t="s">
        <v>27783</v>
      </c>
      <c r="E78" s="776">
        <v>42146</v>
      </c>
      <c r="F78" s="777" t="s">
        <v>57</v>
      </c>
      <c r="G78" s="788">
        <v>437166.01</v>
      </c>
      <c r="H78" s="788">
        <v>439194.54</v>
      </c>
    </row>
    <row r="79" spans="1:8" x14ac:dyDescent="0.2">
      <c r="A79" s="142"/>
      <c r="B79" s="798" t="s">
        <v>27921</v>
      </c>
      <c r="C79" s="143" t="s">
        <v>6534</v>
      </c>
      <c r="D79" s="143" t="s">
        <v>27784</v>
      </c>
      <c r="E79" s="776">
        <v>42146</v>
      </c>
      <c r="F79" s="777" t="s">
        <v>57</v>
      </c>
      <c r="G79" s="788">
        <v>956526.34</v>
      </c>
      <c r="H79" s="788">
        <v>959749.25</v>
      </c>
    </row>
    <row r="80" spans="1:8" x14ac:dyDescent="0.2">
      <c r="A80" s="142"/>
      <c r="B80" s="798" t="s">
        <v>27921</v>
      </c>
      <c r="C80" s="143" t="s">
        <v>6534</v>
      </c>
      <c r="D80" s="143" t="s">
        <v>27785</v>
      </c>
      <c r="E80" s="776">
        <v>42146</v>
      </c>
      <c r="F80" s="777" t="s">
        <v>57</v>
      </c>
      <c r="G80" s="788">
        <v>3472792.66</v>
      </c>
      <c r="H80" s="788">
        <v>3484493.88</v>
      </c>
    </row>
    <row r="81" spans="1:8" x14ac:dyDescent="0.2">
      <c r="A81" s="142"/>
      <c r="B81" s="798" t="s">
        <v>27921</v>
      </c>
      <c r="C81" s="143" t="s">
        <v>6534</v>
      </c>
      <c r="D81" s="143" t="s">
        <v>27786</v>
      </c>
      <c r="E81" s="776">
        <v>44255</v>
      </c>
      <c r="F81" s="777" t="s">
        <v>27763</v>
      </c>
      <c r="G81" s="788">
        <v>141353.21</v>
      </c>
      <c r="H81" s="788">
        <v>141496.06</v>
      </c>
    </row>
    <row r="82" spans="1:8" x14ac:dyDescent="0.2">
      <c r="A82" s="470" t="s">
        <v>27787</v>
      </c>
      <c r="B82" s="785"/>
      <c r="C82" s="782"/>
      <c r="D82" s="782"/>
      <c r="E82" s="783"/>
      <c r="F82" s="784"/>
      <c r="G82" s="789"/>
      <c r="H82" s="789"/>
    </row>
    <row r="83" spans="1:8" x14ac:dyDescent="0.2">
      <c r="B83" s="798" t="s">
        <v>27921</v>
      </c>
      <c r="C83" s="143" t="s">
        <v>27788</v>
      </c>
      <c r="D83" s="143" t="s">
        <v>27789</v>
      </c>
      <c r="E83" s="776">
        <v>38553</v>
      </c>
      <c r="F83" s="777" t="s">
        <v>57</v>
      </c>
      <c r="G83" s="788">
        <v>228038.9</v>
      </c>
      <c r="H83" s="788">
        <v>223393.08</v>
      </c>
    </row>
    <row r="84" spans="1:8" x14ac:dyDescent="0.2">
      <c r="A84" s="142"/>
      <c r="B84" s="798" t="s">
        <v>27921</v>
      </c>
      <c r="C84" s="143" t="s">
        <v>27788</v>
      </c>
      <c r="D84" s="143" t="s">
        <v>27790</v>
      </c>
      <c r="E84" s="776">
        <v>38553</v>
      </c>
      <c r="F84" s="777" t="s">
        <v>57</v>
      </c>
      <c r="G84" s="788">
        <v>17660137.98</v>
      </c>
      <c r="H84" s="788">
        <v>58453.18</v>
      </c>
    </row>
    <row r="85" spans="1:8" x14ac:dyDescent="0.2">
      <c r="A85" s="142"/>
      <c r="B85" s="798" t="s">
        <v>27921</v>
      </c>
      <c r="C85" s="143" t="s">
        <v>19152</v>
      </c>
      <c r="D85" s="143" t="s">
        <v>27791</v>
      </c>
      <c r="E85" s="776">
        <v>43457</v>
      </c>
      <c r="F85" s="777" t="s">
        <v>57</v>
      </c>
      <c r="G85" s="788">
        <v>296</v>
      </c>
      <c r="H85" s="788">
        <v>467</v>
      </c>
    </row>
    <row r="86" spans="1:8" x14ac:dyDescent="0.2">
      <c r="A86" s="142"/>
      <c r="B86" s="798" t="s">
        <v>27921</v>
      </c>
      <c r="C86" s="143" t="s">
        <v>6531</v>
      </c>
      <c r="D86" s="143" t="s">
        <v>27792</v>
      </c>
      <c r="E86" s="776">
        <v>43457</v>
      </c>
      <c r="F86" s="777" t="s">
        <v>57</v>
      </c>
      <c r="G86" s="788">
        <v>1413.17</v>
      </c>
      <c r="H86" s="788">
        <v>2804.2</v>
      </c>
    </row>
    <row r="87" spans="1:8" x14ac:dyDescent="0.2">
      <c r="A87" s="470" t="s">
        <v>27793</v>
      </c>
      <c r="B87" s="470"/>
      <c r="C87" s="471"/>
      <c r="D87" s="471"/>
      <c r="E87" s="778"/>
      <c r="F87" s="779"/>
      <c r="G87" s="794"/>
      <c r="H87" s="794"/>
    </row>
    <row r="88" spans="1:8" x14ac:dyDescent="0.2">
      <c r="A88" s="142"/>
      <c r="B88" s="798" t="s">
        <v>27921</v>
      </c>
      <c r="C88" s="143" t="s">
        <v>6534</v>
      </c>
      <c r="D88" s="143" t="s">
        <v>27794</v>
      </c>
      <c r="E88" s="776">
        <v>40849</v>
      </c>
      <c r="F88" s="777" t="s">
        <v>57</v>
      </c>
      <c r="G88" s="788">
        <v>17100.060000000001</v>
      </c>
      <c r="H88" s="788">
        <v>17117.240000000002</v>
      </c>
    </row>
    <row r="89" spans="1:8" x14ac:dyDescent="0.2">
      <c r="A89" s="142"/>
      <c r="B89" s="798" t="s">
        <v>27921</v>
      </c>
      <c r="C89" s="143" t="s">
        <v>6534</v>
      </c>
      <c r="D89" s="143" t="s">
        <v>27795</v>
      </c>
      <c r="E89" s="776">
        <v>41164</v>
      </c>
      <c r="F89" s="777" t="s">
        <v>57</v>
      </c>
      <c r="G89" s="788">
        <v>624515.64</v>
      </c>
      <c r="H89" s="788">
        <v>625143.26</v>
      </c>
    </row>
    <row r="90" spans="1:8" x14ac:dyDescent="0.2">
      <c r="A90" s="142"/>
      <c r="B90" s="798" t="s">
        <v>27921</v>
      </c>
      <c r="C90" s="143" t="s">
        <v>6534</v>
      </c>
      <c r="D90" s="143" t="s">
        <v>27796</v>
      </c>
      <c r="E90" s="776">
        <v>41164</v>
      </c>
      <c r="F90" s="777" t="s">
        <v>57</v>
      </c>
      <c r="G90" s="788">
        <v>161948.20000000001</v>
      </c>
      <c r="H90" s="788">
        <v>162110.95000000001</v>
      </c>
    </row>
    <row r="91" spans="1:8" x14ac:dyDescent="0.2">
      <c r="A91" s="142"/>
      <c r="B91" s="798" t="s">
        <v>27921</v>
      </c>
      <c r="C91" s="143" t="s">
        <v>6534</v>
      </c>
      <c r="D91" s="143" t="s">
        <v>27797</v>
      </c>
      <c r="E91" s="776">
        <v>44216</v>
      </c>
      <c r="F91" s="777" t="s">
        <v>27763</v>
      </c>
      <c r="G91" s="788">
        <v>10771487.51</v>
      </c>
      <c r="H91" s="788">
        <v>6895.18</v>
      </c>
    </row>
    <row r="92" spans="1:8" x14ac:dyDescent="0.2">
      <c r="A92" s="142"/>
      <c r="B92" s="798" t="s">
        <v>27921</v>
      </c>
      <c r="C92" s="143" t="s">
        <v>6534</v>
      </c>
      <c r="D92" s="143" t="s">
        <v>27798</v>
      </c>
      <c r="E92" s="776">
        <v>44248</v>
      </c>
      <c r="F92" s="777" t="s">
        <v>27763</v>
      </c>
      <c r="G92" s="788">
        <v>100192.09</v>
      </c>
      <c r="H92" s="788">
        <v>32771.769999999997</v>
      </c>
    </row>
    <row r="93" spans="1:8" x14ac:dyDescent="0.2">
      <c r="A93" s="142"/>
      <c r="B93" s="142"/>
      <c r="C93" s="142"/>
      <c r="D93" s="142"/>
      <c r="E93" s="142"/>
      <c r="F93" s="142"/>
      <c r="G93" s="142"/>
      <c r="H93" s="142"/>
    </row>
    <row r="94" spans="1:8" x14ac:dyDescent="0.2">
      <c r="A94" s="142"/>
      <c r="B94" s="142"/>
      <c r="C94" s="143"/>
      <c r="D94" s="143"/>
      <c r="E94" s="143"/>
      <c r="F94" s="143"/>
      <c r="G94" s="143"/>
      <c r="H94" s="143"/>
    </row>
    <row r="95" spans="1:8" x14ac:dyDescent="0.2">
      <c r="A95" s="470" t="s">
        <v>59</v>
      </c>
      <c r="B95" s="785"/>
      <c r="C95" s="782"/>
      <c r="D95" s="782"/>
      <c r="E95" s="783"/>
      <c r="F95" s="784"/>
      <c r="G95" s="789"/>
      <c r="H95" s="789"/>
    </row>
    <row r="96" spans="1:8" x14ac:dyDescent="0.2">
      <c r="A96" s="142"/>
      <c r="B96" s="798" t="s">
        <v>27922</v>
      </c>
      <c r="C96" s="143" t="s">
        <v>6534</v>
      </c>
      <c r="D96" s="143" t="s">
        <v>27690</v>
      </c>
      <c r="E96" s="463">
        <v>2020</v>
      </c>
      <c r="F96" s="416" t="s">
        <v>27691</v>
      </c>
      <c r="G96" s="795">
        <v>74820.899999999994</v>
      </c>
      <c r="H96" s="795">
        <v>127551.78</v>
      </c>
    </row>
    <row r="97" spans="1:8" x14ac:dyDescent="0.2">
      <c r="A97" s="142"/>
      <c r="B97" s="798" t="s">
        <v>27922</v>
      </c>
      <c r="C97" s="143" t="s">
        <v>6534</v>
      </c>
      <c r="D97" s="143" t="s">
        <v>27692</v>
      </c>
      <c r="E97" s="463">
        <v>2020</v>
      </c>
      <c r="F97" s="416" t="s">
        <v>27691</v>
      </c>
      <c r="G97" s="795">
        <v>6952.45</v>
      </c>
      <c r="H97" s="795">
        <v>8502.4500000000007</v>
      </c>
    </row>
    <row r="98" spans="1:8" x14ac:dyDescent="0.2">
      <c r="A98" s="142"/>
      <c r="B98" s="798" t="s">
        <v>27922</v>
      </c>
      <c r="C98" s="143" t="s">
        <v>6534</v>
      </c>
      <c r="D98" s="143" t="s">
        <v>27693</v>
      </c>
      <c r="E98" s="463">
        <v>2019</v>
      </c>
      <c r="F98" s="416" t="s">
        <v>27691</v>
      </c>
      <c r="G98" s="795">
        <v>17696.310000000001</v>
      </c>
      <c r="H98" s="795">
        <v>131334.13</v>
      </c>
    </row>
    <row r="99" spans="1:8" x14ac:dyDescent="0.2">
      <c r="A99" s="142"/>
      <c r="B99" s="142"/>
      <c r="C99" s="142"/>
      <c r="D99" s="142"/>
      <c r="E99" s="142"/>
      <c r="F99" s="142"/>
      <c r="G99" s="142"/>
      <c r="H99" s="142"/>
    </row>
    <row r="100" spans="1:8" x14ac:dyDescent="0.2">
      <c r="A100" s="470" t="s">
        <v>60</v>
      </c>
      <c r="B100" s="785"/>
      <c r="C100" s="782"/>
      <c r="D100" s="782"/>
      <c r="E100" s="783"/>
      <c r="F100" s="784"/>
      <c r="G100" s="789"/>
      <c r="H100" s="789"/>
    </row>
    <row r="101" spans="1:8" x14ac:dyDescent="0.2">
      <c r="A101" s="142"/>
      <c r="B101" s="798" t="s">
        <v>27922</v>
      </c>
      <c r="C101" s="143" t="s">
        <v>6534</v>
      </c>
      <c r="D101" s="143" t="s">
        <v>27694</v>
      </c>
      <c r="E101" s="463">
        <v>2013</v>
      </c>
      <c r="F101" s="416" t="s">
        <v>27691</v>
      </c>
      <c r="G101" s="795">
        <v>10736393.470000001</v>
      </c>
      <c r="H101" s="795">
        <v>14717565.23</v>
      </c>
    </row>
    <row r="102" spans="1:8" x14ac:dyDescent="0.2">
      <c r="A102" s="142"/>
      <c r="B102" s="142"/>
      <c r="C102" s="143"/>
      <c r="D102" s="143"/>
      <c r="E102" s="463"/>
      <c r="F102" s="416"/>
      <c r="G102" s="231"/>
      <c r="H102" s="231"/>
    </row>
    <row r="103" spans="1:8" x14ac:dyDescent="0.2">
      <c r="A103" s="470" t="s">
        <v>61</v>
      </c>
      <c r="B103" s="785"/>
      <c r="C103" s="782"/>
      <c r="D103" s="782"/>
      <c r="E103" s="801"/>
      <c r="F103" s="802"/>
      <c r="G103" s="803"/>
      <c r="H103" s="803"/>
    </row>
    <row r="104" spans="1:8" x14ac:dyDescent="0.2">
      <c r="A104" s="470" t="s">
        <v>138</v>
      </c>
      <c r="B104" s="785"/>
      <c r="C104" s="782"/>
      <c r="D104" s="782"/>
      <c r="E104" s="801"/>
      <c r="F104" s="802"/>
      <c r="G104" s="803"/>
      <c r="H104" s="803"/>
    </row>
    <row r="105" spans="1:8" x14ac:dyDescent="0.2">
      <c r="A105" s="142"/>
      <c r="B105" s="798" t="s">
        <v>27922</v>
      </c>
      <c r="C105" s="143" t="s">
        <v>6534</v>
      </c>
      <c r="D105" s="143" t="s">
        <v>27695</v>
      </c>
      <c r="E105" s="463">
        <v>2021</v>
      </c>
      <c r="F105" s="416" t="s">
        <v>27691</v>
      </c>
      <c r="G105" s="231">
        <v>0</v>
      </c>
      <c r="H105" s="795">
        <v>935664.43</v>
      </c>
    </row>
    <row r="106" spans="1:8" x14ac:dyDescent="0.2">
      <c r="A106" s="142"/>
      <c r="B106" s="798" t="s">
        <v>27922</v>
      </c>
      <c r="C106" s="143" t="s">
        <v>6534</v>
      </c>
      <c r="D106" s="143" t="s">
        <v>27696</v>
      </c>
      <c r="E106" s="463">
        <v>2019</v>
      </c>
      <c r="F106" s="416" t="s">
        <v>27691</v>
      </c>
      <c r="G106" s="795">
        <v>288994.26</v>
      </c>
      <c r="H106" s="795">
        <v>230856.24</v>
      </c>
    </row>
    <row r="107" spans="1:8" x14ac:dyDescent="0.2">
      <c r="A107" s="142"/>
      <c r="B107" s="798" t="s">
        <v>27922</v>
      </c>
      <c r="C107" s="143" t="s">
        <v>6534</v>
      </c>
      <c r="D107" s="143" t="s">
        <v>27697</v>
      </c>
      <c r="E107" s="463">
        <v>2020</v>
      </c>
      <c r="F107" s="416" t="s">
        <v>27691</v>
      </c>
      <c r="G107" s="795">
        <v>63293.51</v>
      </c>
      <c r="H107" s="795">
        <v>62234.76</v>
      </c>
    </row>
    <row r="108" spans="1:8" x14ac:dyDescent="0.2">
      <c r="A108" s="142"/>
      <c r="B108" s="798" t="s">
        <v>27922</v>
      </c>
      <c r="C108" s="143" t="s">
        <v>6534</v>
      </c>
      <c r="D108" s="143" t="s">
        <v>27698</v>
      </c>
      <c r="E108" s="463">
        <v>2021</v>
      </c>
      <c r="F108" s="416" t="s">
        <v>27691</v>
      </c>
      <c r="G108" s="795">
        <v>5260431.5999999996</v>
      </c>
      <c r="H108" s="795">
        <v>11935162.210000001</v>
      </c>
    </row>
    <row r="109" spans="1:8" x14ac:dyDescent="0.2">
      <c r="A109" s="142"/>
      <c r="B109" s="798" t="s">
        <v>27922</v>
      </c>
      <c r="C109" s="143" t="s">
        <v>6534</v>
      </c>
      <c r="D109" s="143" t="s">
        <v>27699</v>
      </c>
      <c r="E109" s="463">
        <v>2022</v>
      </c>
      <c r="F109" s="416" t="s">
        <v>27691</v>
      </c>
      <c r="G109" s="231">
        <v>0</v>
      </c>
      <c r="H109" s="795">
        <v>41288039.969999999</v>
      </c>
    </row>
    <row r="110" spans="1:8" x14ac:dyDescent="0.2">
      <c r="A110" s="142"/>
      <c r="B110" s="798" t="s">
        <v>27922</v>
      </c>
      <c r="C110" s="143" t="s">
        <v>6534</v>
      </c>
      <c r="D110" s="143" t="s">
        <v>27700</v>
      </c>
      <c r="E110" s="463">
        <v>2016</v>
      </c>
      <c r="F110" s="416" t="s">
        <v>27691</v>
      </c>
      <c r="G110" s="795">
        <v>12166369.49</v>
      </c>
      <c r="H110" s="795">
        <v>524112.27</v>
      </c>
    </row>
    <row r="111" spans="1:8" x14ac:dyDescent="0.2">
      <c r="A111" s="142"/>
      <c r="B111" s="142"/>
      <c r="C111" s="143"/>
      <c r="D111" s="143"/>
      <c r="E111" s="143"/>
      <c r="F111" s="143"/>
      <c r="G111" s="143"/>
      <c r="H111" s="143"/>
    </row>
    <row r="112" spans="1:8" x14ac:dyDescent="0.2">
      <c r="A112" s="142"/>
      <c r="B112" s="142"/>
      <c r="C112" s="143"/>
      <c r="D112" s="143"/>
      <c r="E112" s="143"/>
      <c r="F112" s="143"/>
      <c r="G112" s="143"/>
      <c r="H112" s="143"/>
    </row>
    <row r="113" spans="1:8" x14ac:dyDescent="0.2">
      <c r="A113" s="470" t="s">
        <v>59</v>
      </c>
      <c r="B113" s="785"/>
      <c r="C113" s="782"/>
      <c r="D113" s="782"/>
      <c r="E113" s="801"/>
      <c r="F113" s="802"/>
      <c r="G113" s="803"/>
      <c r="H113" s="803"/>
    </row>
    <row r="114" spans="1:8" x14ac:dyDescent="0.2">
      <c r="A114" s="142"/>
      <c r="B114" s="798" t="s">
        <v>27923</v>
      </c>
      <c r="C114" s="416" t="s">
        <v>6522</v>
      </c>
      <c r="D114" s="465" t="s">
        <v>27701</v>
      </c>
      <c r="E114" s="796">
        <v>42783</v>
      </c>
      <c r="F114" s="464" t="s">
        <v>6524</v>
      </c>
      <c r="G114" s="797"/>
      <c r="H114" s="464"/>
    </row>
    <row r="115" spans="1:8" x14ac:dyDescent="0.2">
      <c r="A115" s="786" t="s">
        <v>27702</v>
      </c>
      <c r="B115" s="463"/>
      <c r="C115" s="416"/>
      <c r="D115" s="465"/>
      <c r="E115" s="796"/>
      <c r="F115" s="464"/>
      <c r="G115" s="797">
        <v>33735160.799999997</v>
      </c>
      <c r="H115" s="797">
        <v>3921066.1300000139</v>
      </c>
    </row>
    <row r="116" spans="1:8" x14ac:dyDescent="0.2">
      <c r="A116" s="142"/>
      <c r="B116" s="463"/>
      <c r="C116" s="416"/>
      <c r="D116" s="464"/>
      <c r="E116" s="464"/>
      <c r="F116" s="464"/>
      <c r="G116" s="464"/>
      <c r="H116" s="464"/>
    </row>
    <row r="117" spans="1:8" x14ac:dyDescent="0.2">
      <c r="A117" s="470" t="s">
        <v>27703</v>
      </c>
      <c r="B117" s="785"/>
      <c r="C117" s="782"/>
      <c r="D117" s="782"/>
      <c r="E117" s="801"/>
      <c r="F117" s="802"/>
      <c r="G117" s="803"/>
      <c r="H117" s="803"/>
    </row>
    <row r="118" spans="1:8" x14ac:dyDescent="0.2">
      <c r="A118" s="142"/>
      <c r="B118" s="798" t="s">
        <v>27923</v>
      </c>
      <c r="C118" s="416" t="s">
        <v>6522</v>
      </c>
      <c r="D118" s="465" t="s">
        <v>27701</v>
      </c>
      <c r="E118" s="796">
        <v>42783</v>
      </c>
      <c r="F118" s="464" t="s">
        <v>6524</v>
      </c>
      <c r="G118" s="797">
        <f>1247261.91-11043</f>
        <v>1236218.9099999999</v>
      </c>
      <c r="H118" s="797">
        <v>3445400.8600000027</v>
      </c>
    </row>
    <row r="119" spans="1:8" x14ac:dyDescent="0.2">
      <c r="A119" s="142"/>
      <c r="B119" s="463"/>
      <c r="C119" s="416"/>
      <c r="D119" s="465" t="s">
        <v>27704</v>
      </c>
      <c r="E119" s="796">
        <v>42783</v>
      </c>
      <c r="F119" s="464" t="s">
        <v>6524</v>
      </c>
      <c r="G119" s="797">
        <v>290010.85999999393</v>
      </c>
      <c r="H119" s="797">
        <v>1100292.4700000007</v>
      </c>
    </row>
    <row r="120" spans="1:8" x14ac:dyDescent="0.2">
      <c r="A120" s="142"/>
      <c r="B120" s="463"/>
      <c r="C120" s="416"/>
      <c r="D120" s="400" t="s">
        <v>27705</v>
      </c>
      <c r="E120" s="796">
        <v>43133</v>
      </c>
      <c r="F120" s="464" t="s">
        <v>6524</v>
      </c>
      <c r="G120" s="797">
        <v>588268.87999999768</v>
      </c>
      <c r="H120" s="797">
        <v>263203.2099999974</v>
      </c>
    </row>
    <row r="121" spans="1:8" x14ac:dyDescent="0.2">
      <c r="A121" s="142"/>
      <c r="B121" s="463"/>
      <c r="C121" s="416"/>
      <c r="D121" s="400" t="s">
        <v>27706</v>
      </c>
      <c r="E121" s="796">
        <v>43515</v>
      </c>
      <c r="F121" s="464" t="s">
        <v>6524</v>
      </c>
      <c r="G121" s="797">
        <v>277099.0700000003</v>
      </c>
      <c r="H121" s="797">
        <v>654335.0700000003</v>
      </c>
    </row>
    <row r="122" spans="1:8" x14ac:dyDescent="0.2">
      <c r="A122" s="142"/>
      <c r="B122" s="463"/>
      <c r="C122" s="416"/>
      <c r="D122" s="364">
        <v>6068002093</v>
      </c>
      <c r="E122" s="796">
        <v>43518</v>
      </c>
      <c r="F122" s="464" t="s">
        <v>27707</v>
      </c>
      <c r="G122" s="797">
        <v>20464.709999999031</v>
      </c>
      <c r="H122" s="797">
        <v>100352.46999999881</v>
      </c>
    </row>
    <row r="123" spans="1:8" x14ac:dyDescent="0.2">
      <c r="A123" s="142"/>
      <c r="B123" s="463"/>
      <c r="C123" s="416"/>
      <c r="D123" s="464"/>
      <c r="E123" s="464"/>
      <c r="F123" s="464"/>
      <c r="G123" s="464"/>
      <c r="H123" s="464"/>
    </row>
    <row r="124" spans="1:8" x14ac:dyDescent="0.2">
      <c r="A124" s="470" t="s">
        <v>27708</v>
      </c>
      <c r="B124" s="785"/>
      <c r="C124" s="782"/>
      <c r="D124" s="782"/>
      <c r="E124" s="801"/>
      <c r="F124" s="802"/>
      <c r="G124" s="803"/>
      <c r="H124" s="803"/>
    </row>
    <row r="125" spans="1:8" x14ac:dyDescent="0.2">
      <c r="A125" s="142"/>
      <c r="B125" s="798" t="s">
        <v>27923</v>
      </c>
      <c r="C125" s="416" t="s">
        <v>6522</v>
      </c>
      <c r="D125" s="465" t="s">
        <v>27701</v>
      </c>
      <c r="E125" s="796">
        <v>42783</v>
      </c>
      <c r="F125" s="464" t="s">
        <v>6524</v>
      </c>
      <c r="G125" s="797"/>
      <c r="H125" s="464"/>
    </row>
    <row r="126" spans="1:8" x14ac:dyDescent="0.2">
      <c r="A126" s="466"/>
      <c r="B126" s="463"/>
      <c r="C126" s="416"/>
      <c r="D126" s="464"/>
      <c r="E126" s="464"/>
      <c r="F126" s="464"/>
      <c r="G126" s="467"/>
      <c r="H126" s="464"/>
    </row>
    <row r="127" spans="1:8" ht="26.25" customHeight="1" x14ac:dyDescent="0.2">
      <c r="A127" s="470" t="s">
        <v>27709</v>
      </c>
      <c r="B127" s="798" t="s">
        <v>27923</v>
      </c>
      <c r="C127" s="416"/>
      <c r="D127" s="464"/>
      <c r="E127" s="464"/>
      <c r="F127" s="464"/>
      <c r="G127" s="467">
        <v>12769935.039999733</v>
      </c>
      <c r="H127" s="467">
        <v>12769935.039999733</v>
      </c>
    </row>
    <row r="128" spans="1:8" ht="18" customHeight="1" x14ac:dyDescent="0.2">
      <c r="A128" s="470" t="s">
        <v>27710</v>
      </c>
      <c r="B128" s="798" t="s">
        <v>27923</v>
      </c>
      <c r="C128" s="143"/>
      <c r="D128" s="464"/>
      <c r="E128" s="464"/>
      <c r="F128" s="464"/>
      <c r="G128" s="467">
        <v>103562631.14</v>
      </c>
      <c r="H128" s="467">
        <v>115088173.57000001</v>
      </c>
    </row>
    <row r="129" spans="1:8" ht="17.25" customHeight="1" x14ac:dyDescent="0.2">
      <c r="A129" s="470" t="s">
        <v>27711</v>
      </c>
      <c r="B129" s="798" t="s">
        <v>27923</v>
      </c>
      <c r="C129" s="143"/>
      <c r="D129" s="464"/>
      <c r="E129" s="464"/>
      <c r="F129" s="464"/>
      <c r="G129" s="467"/>
      <c r="H129" s="467">
        <v>4309.26</v>
      </c>
    </row>
    <row r="130" spans="1:8" x14ac:dyDescent="0.2">
      <c r="A130" s="142"/>
      <c r="B130" s="463"/>
      <c r="C130" s="143"/>
      <c r="D130" s="464"/>
      <c r="E130" s="464"/>
      <c r="F130" s="464"/>
      <c r="G130" s="464"/>
      <c r="H130" s="464"/>
    </row>
    <row r="131" spans="1:8" x14ac:dyDescent="0.2">
      <c r="A131" s="142"/>
      <c r="B131" s="463"/>
      <c r="C131" s="143"/>
      <c r="D131" s="464"/>
      <c r="E131" s="464"/>
      <c r="F131" s="464"/>
      <c r="G131" s="464"/>
      <c r="H131" s="464"/>
    </row>
    <row r="132" spans="1:8" x14ac:dyDescent="0.2">
      <c r="A132" s="470" t="s">
        <v>59</v>
      </c>
      <c r="B132" s="785"/>
      <c r="C132" s="782"/>
      <c r="D132" s="782"/>
      <c r="E132" s="801"/>
      <c r="F132" s="802"/>
      <c r="G132" s="803"/>
      <c r="H132" s="803"/>
    </row>
    <row r="133" spans="1:8" x14ac:dyDescent="0.2">
      <c r="A133" s="142"/>
      <c r="B133" s="798" t="s">
        <v>27924</v>
      </c>
      <c r="C133" s="143" t="s">
        <v>27712</v>
      </c>
      <c r="D133" s="143" t="s">
        <v>27713</v>
      </c>
      <c r="E133" s="416" t="s">
        <v>27714</v>
      </c>
      <c r="F133" s="416" t="s">
        <v>27691</v>
      </c>
      <c r="G133" s="143">
        <v>29439</v>
      </c>
      <c r="H133" s="143">
        <v>29439</v>
      </c>
    </row>
    <row r="134" spans="1:8" x14ac:dyDescent="0.2">
      <c r="A134" s="142"/>
      <c r="B134" s="463"/>
      <c r="C134" s="143"/>
      <c r="D134" s="143"/>
      <c r="E134" s="416"/>
      <c r="F134" s="416"/>
      <c r="G134" s="143"/>
      <c r="H134" s="143"/>
    </row>
    <row r="135" spans="1:8" x14ac:dyDescent="0.2">
      <c r="A135" s="470" t="s">
        <v>60</v>
      </c>
      <c r="B135" s="785"/>
      <c r="C135" s="782"/>
      <c r="D135" s="782"/>
      <c r="E135" s="801"/>
      <c r="F135" s="802"/>
      <c r="G135" s="803"/>
      <c r="H135" s="803"/>
    </row>
    <row r="136" spans="1:8" x14ac:dyDescent="0.2">
      <c r="A136" s="142"/>
      <c r="B136" s="798" t="s">
        <v>27924</v>
      </c>
      <c r="C136" s="143" t="s">
        <v>27715</v>
      </c>
      <c r="D136" s="143" t="s">
        <v>27716</v>
      </c>
      <c r="E136" s="416" t="s">
        <v>27717</v>
      </c>
      <c r="F136" s="416" t="s">
        <v>27691</v>
      </c>
      <c r="G136" s="143">
        <v>23038.48</v>
      </c>
      <c r="H136" s="143">
        <v>229949.33</v>
      </c>
    </row>
    <row r="137" spans="1:8" x14ac:dyDescent="0.2">
      <c r="A137" s="142"/>
      <c r="B137" s="798" t="s">
        <v>27924</v>
      </c>
      <c r="C137" s="143" t="s">
        <v>27715</v>
      </c>
      <c r="D137" s="143" t="s">
        <v>27718</v>
      </c>
      <c r="E137" s="416" t="s">
        <v>27719</v>
      </c>
      <c r="F137" s="416" t="s">
        <v>27707</v>
      </c>
      <c r="G137" s="143">
        <v>13728.68</v>
      </c>
      <c r="H137" s="143">
        <v>13695.08</v>
      </c>
    </row>
    <row r="138" spans="1:8" x14ac:dyDescent="0.2">
      <c r="A138" s="142"/>
      <c r="B138" s="798" t="s">
        <v>27924</v>
      </c>
      <c r="C138" s="143" t="s">
        <v>27720</v>
      </c>
      <c r="D138" s="143" t="s">
        <v>27721</v>
      </c>
      <c r="E138" s="416" t="s">
        <v>27722</v>
      </c>
      <c r="F138" s="416" t="s">
        <v>27707</v>
      </c>
      <c r="G138" s="143">
        <v>9002.7099999999991</v>
      </c>
      <c r="H138" s="143">
        <v>89637.67</v>
      </c>
    </row>
    <row r="139" spans="1:8" x14ac:dyDescent="0.2">
      <c r="A139" s="142"/>
      <c r="B139" s="798" t="s">
        <v>27924</v>
      </c>
      <c r="C139" s="143" t="s">
        <v>27720</v>
      </c>
      <c r="D139" s="143" t="s">
        <v>27723</v>
      </c>
      <c r="E139" s="416" t="s">
        <v>27724</v>
      </c>
      <c r="F139" s="416" t="s">
        <v>6524</v>
      </c>
      <c r="G139" s="143">
        <v>25688.98</v>
      </c>
      <c r="H139" s="143">
        <v>562792.28</v>
      </c>
    </row>
    <row r="140" spans="1:8" x14ac:dyDescent="0.2">
      <c r="A140" s="142"/>
      <c r="B140" s="798" t="s">
        <v>27924</v>
      </c>
      <c r="C140" s="143" t="s">
        <v>27720</v>
      </c>
      <c r="D140" s="143" t="s">
        <v>27725</v>
      </c>
      <c r="E140" s="416" t="s">
        <v>27724</v>
      </c>
      <c r="F140" s="416" t="s">
        <v>6524</v>
      </c>
      <c r="G140" s="143">
        <v>60</v>
      </c>
      <c r="H140" s="143">
        <v>60</v>
      </c>
    </row>
    <row r="141" spans="1:8" x14ac:dyDescent="0.2">
      <c r="A141" s="142"/>
      <c r="B141" s="798" t="s">
        <v>27924</v>
      </c>
      <c r="C141" s="143" t="s">
        <v>27726</v>
      </c>
      <c r="D141" s="143" t="s">
        <v>27713</v>
      </c>
      <c r="E141" s="416" t="s">
        <v>27714</v>
      </c>
      <c r="F141" s="416" t="s">
        <v>6524</v>
      </c>
      <c r="G141" s="143">
        <v>7260845.4900000002</v>
      </c>
      <c r="H141" s="143">
        <v>50909902.740000002</v>
      </c>
    </row>
    <row r="142" spans="1:8" x14ac:dyDescent="0.2">
      <c r="A142" s="142"/>
      <c r="B142" s="798" t="s">
        <v>27924</v>
      </c>
      <c r="C142" s="143" t="s">
        <v>27726</v>
      </c>
      <c r="D142" s="143" t="s">
        <v>27727</v>
      </c>
      <c r="E142" s="416" t="s">
        <v>27728</v>
      </c>
      <c r="F142" s="416" t="s">
        <v>6524</v>
      </c>
      <c r="G142" s="143">
        <v>154609.23000000001</v>
      </c>
      <c r="H142" s="143">
        <v>253117.96</v>
      </c>
    </row>
    <row r="143" spans="1:8" x14ac:dyDescent="0.2">
      <c r="A143" s="142"/>
      <c r="B143" s="798" t="s">
        <v>27924</v>
      </c>
      <c r="C143" s="143" t="s">
        <v>27726</v>
      </c>
      <c r="D143" s="143" t="s">
        <v>27729</v>
      </c>
      <c r="E143" s="416" t="s">
        <v>27730</v>
      </c>
      <c r="F143" s="416" t="s">
        <v>6524</v>
      </c>
      <c r="G143" s="143">
        <v>2750757.18</v>
      </c>
      <c r="H143" s="143">
        <v>1018394.05</v>
      </c>
    </row>
    <row r="144" spans="1:8" x14ac:dyDescent="0.2">
      <c r="A144" s="142"/>
      <c r="B144" s="798" t="s">
        <v>27924</v>
      </c>
      <c r="C144" s="143" t="s">
        <v>27726</v>
      </c>
      <c r="D144" s="143" t="s">
        <v>27731</v>
      </c>
      <c r="E144" s="416" t="s">
        <v>27728</v>
      </c>
      <c r="F144" s="416" t="s">
        <v>6524</v>
      </c>
      <c r="G144" s="143">
        <v>1244311.32</v>
      </c>
      <c r="H144" s="143">
        <v>1250954.72</v>
      </c>
    </row>
    <row r="145" spans="1:8" x14ac:dyDescent="0.2">
      <c r="A145" s="142"/>
      <c r="B145" s="798" t="s">
        <v>27924</v>
      </c>
      <c r="C145" s="143" t="s">
        <v>27726</v>
      </c>
      <c r="D145" s="143" t="s">
        <v>27732</v>
      </c>
      <c r="E145" s="416" t="s">
        <v>27733</v>
      </c>
      <c r="F145" s="416" t="s">
        <v>6524</v>
      </c>
      <c r="G145" s="143">
        <v>38413399.990000002</v>
      </c>
      <c r="H145" s="143">
        <v>39394512.93</v>
      </c>
    </row>
    <row r="146" spans="1:8" x14ac:dyDescent="0.2">
      <c r="A146" s="142"/>
      <c r="B146" s="798" t="s">
        <v>27924</v>
      </c>
      <c r="C146" s="143" t="s">
        <v>27734</v>
      </c>
      <c r="D146" s="468">
        <v>8705763</v>
      </c>
      <c r="E146" s="416" t="s">
        <v>27735</v>
      </c>
      <c r="F146" s="416" t="s">
        <v>6524</v>
      </c>
      <c r="G146" s="143">
        <v>5470.33</v>
      </c>
      <c r="H146" s="143">
        <v>56255813.039999999</v>
      </c>
    </row>
    <row r="147" spans="1:8" x14ac:dyDescent="0.2">
      <c r="A147" s="142"/>
      <c r="B147" s="798" t="s">
        <v>27924</v>
      </c>
      <c r="C147" s="143" t="s">
        <v>27734</v>
      </c>
      <c r="D147" s="143" t="s">
        <v>27736</v>
      </c>
      <c r="E147" s="416" t="s">
        <v>27737</v>
      </c>
      <c r="F147" s="416" t="s">
        <v>27707</v>
      </c>
      <c r="G147" s="143">
        <v>93029796.090000004</v>
      </c>
      <c r="H147" s="143">
        <v>76847381.060000002</v>
      </c>
    </row>
    <row r="148" spans="1:8" x14ac:dyDescent="0.2">
      <c r="A148" s="142"/>
      <c r="B148" s="798" t="s">
        <v>27924</v>
      </c>
      <c r="C148" s="143" t="s">
        <v>27738</v>
      </c>
      <c r="D148" s="143" t="s">
        <v>27739</v>
      </c>
      <c r="E148" s="416" t="s">
        <v>27740</v>
      </c>
      <c r="F148" s="416" t="s">
        <v>6524</v>
      </c>
      <c r="G148" s="143">
        <v>92756.93</v>
      </c>
      <c r="H148" s="143">
        <v>7528.79</v>
      </c>
    </row>
    <row r="149" spans="1:8" x14ac:dyDescent="0.2">
      <c r="A149" s="142"/>
      <c r="B149" s="798" t="s">
        <v>27924</v>
      </c>
      <c r="C149" s="143" t="s">
        <v>27738</v>
      </c>
      <c r="D149" s="143" t="s">
        <v>27741</v>
      </c>
      <c r="E149" s="416" t="s">
        <v>27740</v>
      </c>
      <c r="F149" s="416" t="s">
        <v>27707</v>
      </c>
      <c r="G149" s="143">
        <v>83134.19</v>
      </c>
      <c r="H149" s="143">
        <v>83103.08</v>
      </c>
    </row>
    <row r="150" spans="1:8" x14ac:dyDescent="0.2">
      <c r="A150" s="142"/>
      <c r="B150" s="798" t="s">
        <v>27924</v>
      </c>
      <c r="C150" s="143" t="s">
        <v>27738</v>
      </c>
      <c r="D150" s="143" t="s">
        <v>27742</v>
      </c>
      <c r="E150" s="416" t="s">
        <v>27743</v>
      </c>
      <c r="F150" s="416" t="s">
        <v>27707</v>
      </c>
      <c r="G150" s="143">
        <v>0</v>
      </c>
      <c r="H150" s="143">
        <v>0</v>
      </c>
    </row>
    <row r="151" spans="1:8" x14ac:dyDescent="0.2">
      <c r="A151" s="142"/>
      <c r="B151" s="798" t="s">
        <v>27924</v>
      </c>
      <c r="C151" s="143" t="s">
        <v>27726</v>
      </c>
      <c r="D151" s="143" t="s">
        <v>27744</v>
      </c>
      <c r="E151" s="416" t="s">
        <v>27745</v>
      </c>
      <c r="F151" s="416" t="s">
        <v>27707</v>
      </c>
      <c r="G151" s="143">
        <v>111647542.5</v>
      </c>
      <c r="H151" s="143">
        <v>111647542.5</v>
      </c>
    </row>
    <row r="152" spans="1:8" x14ac:dyDescent="0.2">
      <c r="A152" s="142"/>
      <c r="B152" s="798" t="s">
        <v>27924</v>
      </c>
      <c r="C152" s="143" t="s">
        <v>27746</v>
      </c>
      <c r="D152" s="143" t="s">
        <v>27747</v>
      </c>
      <c r="E152" s="416" t="s">
        <v>27748</v>
      </c>
      <c r="F152" s="416" t="s">
        <v>6524</v>
      </c>
      <c r="G152" s="143">
        <v>0</v>
      </c>
      <c r="H152" s="143">
        <v>0</v>
      </c>
    </row>
    <row r="153" spans="1:8" x14ac:dyDescent="0.2">
      <c r="A153" s="142"/>
      <c r="B153" s="798" t="s">
        <v>27924</v>
      </c>
      <c r="C153" s="143" t="s">
        <v>27746</v>
      </c>
      <c r="D153" s="143" t="s">
        <v>27749</v>
      </c>
      <c r="E153" s="416" t="s">
        <v>27748</v>
      </c>
      <c r="F153" s="416" t="s">
        <v>27707</v>
      </c>
      <c r="G153" s="143">
        <v>0</v>
      </c>
      <c r="H153" s="143">
        <v>0</v>
      </c>
    </row>
    <row r="154" spans="1:8" x14ac:dyDescent="0.2">
      <c r="A154" s="142"/>
      <c r="B154" s="798" t="s">
        <v>27924</v>
      </c>
      <c r="C154" s="143" t="s">
        <v>27726</v>
      </c>
      <c r="D154" s="143" t="s">
        <v>27750</v>
      </c>
      <c r="E154" s="416" t="s">
        <v>27751</v>
      </c>
      <c r="F154" s="416" t="s">
        <v>27707</v>
      </c>
      <c r="G154" s="143">
        <v>0</v>
      </c>
      <c r="H154" s="143">
        <v>0</v>
      </c>
    </row>
    <row r="155" spans="1:8" x14ac:dyDescent="0.2">
      <c r="A155" s="142"/>
      <c r="B155" s="798" t="s">
        <v>27924</v>
      </c>
      <c r="C155" s="143" t="s">
        <v>27726</v>
      </c>
      <c r="D155" s="143" t="s">
        <v>27752</v>
      </c>
      <c r="E155" s="416" t="s">
        <v>27753</v>
      </c>
      <c r="F155" s="416" t="s">
        <v>27707</v>
      </c>
      <c r="G155" s="143">
        <v>0</v>
      </c>
      <c r="H155" s="143">
        <v>103.37</v>
      </c>
    </row>
    <row r="156" spans="1:8" x14ac:dyDescent="0.2">
      <c r="A156" s="142"/>
      <c r="B156" s="798" t="s">
        <v>27924</v>
      </c>
      <c r="C156" s="143" t="s">
        <v>27726</v>
      </c>
      <c r="D156" s="143" t="s">
        <v>27754</v>
      </c>
      <c r="E156" s="416" t="s">
        <v>27753</v>
      </c>
      <c r="F156" s="416" t="s">
        <v>27707</v>
      </c>
      <c r="G156" s="143">
        <v>0</v>
      </c>
      <c r="H156" s="143">
        <v>0</v>
      </c>
    </row>
    <row r="157" spans="1:8" x14ac:dyDescent="0.2">
      <c r="A157" s="142"/>
      <c r="B157" s="463"/>
      <c r="C157" s="143"/>
      <c r="D157" s="143"/>
      <c r="E157" s="416"/>
      <c r="F157" s="416"/>
      <c r="G157" s="143"/>
      <c r="H157" s="143"/>
    </row>
    <row r="158" spans="1:8" x14ac:dyDescent="0.2">
      <c r="A158" s="470" t="s">
        <v>61</v>
      </c>
      <c r="B158" s="785"/>
      <c r="C158" s="782"/>
      <c r="D158" s="782"/>
      <c r="E158" s="801"/>
      <c r="F158" s="802"/>
      <c r="G158" s="803"/>
      <c r="H158" s="803"/>
    </row>
    <row r="159" spans="1:8" x14ac:dyDescent="0.2">
      <c r="A159" s="470" t="s">
        <v>138</v>
      </c>
      <c r="B159" s="785"/>
      <c r="C159" s="782"/>
      <c r="D159" s="782"/>
      <c r="E159" s="801"/>
      <c r="F159" s="802"/>
      <c r="G159" s="803"/>
      <c r="H159" s="803"/>
    </row>
    <row r="160" spans="1:8" x14ac:dyDescent="0.2">
      <c r="A160" s="142"/>
      <c r="B160" s="798" t="s">
        <v>27924</v>
      </c>
      <c r="C160" s="143" t="s">
        <v>27726</v>
      </c>
      <c r="D160" s="143" t="s">
        <v>27755</v>
      </c>
      <c r="E160" s="416" t="s">
        <v>348</v>
      </c>
      <c r="F160" s="416" t="s">
        <v>6524</v>
      </c>
      <c r="G160" s="143">
        <v>114847.28</v>
      </c>
      <c r="H160" s="143">
        <v>114847.28</v>
      </c>
    </row>
    <row r="161" spans="1:8" x14ac:dyDescent="0.2">
      <c r="A161" s="142"/>
      <c r="B161" s="142"/>
      <c r="C161" s="143"/>
      <c r="D161" s="143"/>
      <c r="E161" s="143"/>
      <c r="F161" s="143"/>
      <c r="G161" s="143"/>
      <c r="H161" s="143"/>
    </row>
    <row r="162" spans="1:8" ht="12" hidden="1" customHeight="1" x14ac:dyDescent="0.2">
      <c r="A162" s="142"/>
      <c r="B162" s="142"/>
      <c r="C162" s="143"/>
      <c r="D162" s="143"/>
      <c r="E162" s="143"/>
      <c r="F162" s="143"/>
      <c r="G162" s="143"/>
      <c r="H162" s="143"/>
    </row>
    <row r="163" spans="1:8" hidden="1" x14ac:dyDescent="0.2">
      <c r="A163" s="142" t="s">
        <v>62</v>
      </c>
      <c r="B163" s="142"/>
      <c r="C163" s="143"/>
      <c r="D163" s="143"/>
      <c r="E163" s="143"/>
      <c r="F163" s="143"/>
      <c r="G163" s="143">
        <v>0</v>
      </c>
      <c r="H163" s="143">
        <v>0</v>
      </c>
    </row>
    <row r="164" spans="1:8" hidden="1" x14ac:dyDescent="0.2">
      <c r="A164" s="142"/>
      <c r="B164" s="142"/>
      <c r="C164" s="143"/>
      <c r="D164" s="143"/>
      <c r="E164" s="143"/>
      <c r="F164" s="143"/>
      <c r="G164" s="143"/>
      <c r="H164" s="143"/>
    </row>
    <row r="165" spans="1:8" hidden="1" x14ac:dyDescent="0.2">
      <c r="A165" s="142" t="s">
        <v>63</v>
      </c>
      <c r="B165" s="142"/>
      <c r="C165" s="143"/>
      <c r="D165" s="143"/>
      <c r="E165" s="143"/>
      <c r="F165" s="143"/>
      <c r="G165" s="143">
        <v>0</v>
      </c>
      <c r="H165" s="143">
        <v>0</v>
      </c>
    </row>
    <row r="166" spans="1:8" hidden="1" x14ac:dyDescent="0.2">
      <c r="A166" s="142"/>
      <c r="B166" s="142"/>
      <c r="C166" s="143"/>
      <c r="D166" s="143"/>
      <c r="E166" s="143"/>
      <c r="F166" s="143"/>
      <c r="G166" s="143"/>
      <c r="H166" s="143"/>
    </row>
    <row r="167" spans="1:8" hidden="1" x14ac:dyDescent="0.2">
      <c r="A167" s="142" t="s">
        <v>64</v>
      </c>
      <c r="B167" s="142"/>
      <c r="C167" s="143"/>
      <c r="D167" s="143"/>
      <c r="E167" s="143"/>
      <c r="F167" s="143"/>
      <c r="G167" s="143"/>
      <c r="H167" s="143"/>
    </row>
    <row r="168" spans="1:8" hidden="1" x14ac:dyDescent="0.2">
      <c r="A168" s="142" t="s">
        <v>65</v>
      </c>
      <c r="B168" s="142"/>
      <c r="C168" s="143"/>
      <c r="D168" s="143"/>
      <c r="E168" s="143"/>
      <c r="F168" s="143"/>
      <c r="G168" s="143"/>
      <c r="H168" s="143"/>
    </row>
    <row r="169" spans="1:8" hidden="1" x14ac:dyDescent="0.2">
      <c r="A169" s="142" t="s">
        <v>66</v>
      </c>
      <c r="B169" s="142"/>
      <c r="C169" s="143"/>
      <c r="D169" s="143"/>
      <c r="E169" s="143"/>
      <c r="F169" s="143"/>
      <c r="G169" s="143"/>
      <c r="H169" s="143"/>
    </row>
    <row r="170" spans="1:8" hidden="1" x14ac:dyDescent="0.2">
      <c r="A170" s="142" t="s">
        <v>67</v>
      </c>
      <c r="B170" s="142"/>
      <c r="C170" s="143"/>
      <c r="D170" s="143"/>
      <c r="E170" s="143"/>
      <c r="F170" s="143"/>
      <c r="G170" s="143"/>
      <c r="H170" s="143"/>
    </row>
    <row r="171" spans="1:8" hidden="1" x14ac:dyDescent="0.2">
      <c r="A171" s="142" t="s">
        <v>68</v>
      </c>
      <c r="B171" s="142"/>
      <c r="C171" s="143"/>
      <c r="D171" s="143"/>
      <c r="E171" s="143"/>
      <c r="F171" s="143"/>
      <c r="G171" s="143"/>
      <c r="H171" s="143"/>
    </row>
    <row r="172" spans="1:8" hidden="1" x14ac:dyDescent="0.2">
      <c r="A172" s="142" t="s">
        <v>139</v>
      </c>
      <c r="B172" s="142"/>
      <c r="C172" s="143"/>
      <c r="D172" s="143"/>
      <c r="E172" s="143"/>
      <c r="F172" s="143"/>
      <c r="G172" s="143"/>
      <c r="H172" s="143"/>
    </row>
    <row r="173" spans="1:8" x14ac:dyDescent="0.2">
      <c r="A173" s="142"/>
      <c r="B173" s="142"/>
      <c r="C173" s="142"/>
      <c r="D173" s="142"/>
      <c r="E173" s="142"/>
      <c r="F173" s="142"/>
      <c r="G173" s="142"/>
      <c r="H173" s="142"/>
    </row>
    <row r="174" spans="1:8" ht="18" x14ac:dyDescent="0.25">
      <c r="A174" s="139" t="s">
        <v>9</v>
      </c>
      <c r="B174" s="140"/>
      <c r="C174" s="141"/>
      <c r="D174" s="141"/>
      <c r="E174" s="141"/>
      <c r="F174" s="141"/>
      <c r="G174" s="437"/>
      <c r="H174" s="437"/>
    </row>
    <row r="175" spans="1:8" x14ac:dyDescent="0.2">
      <c r="A175" s="111" t="s">
        <v>140</v>
      </c>
      <c r="G175" s="469"/>
      <c r="H175" s="469"/>
    </row>
    <row r="176" spans="1:8" x14ac:dyDescent="0.2">
      <c r="A176" s="111" t="s">
        <v>226</v>
      </c>
    </row>
    <row r="178" spans="1:8" ht="15.75" x14ac:dyDescent="0.25">
      <c r="A178" s="1235" t="s">
        <v>246</v>
      </c>
      <c r="B178" s="1236"/>
      <c r="C178" s="1236"/>
      <c r="D178" s="1236"/>
      <c r="E178" s="1236"/>
      <c r="F178" s="1236"/>
      <c r="G178" s="1236"/>
      <c r="H178" s="1237"/>
    </row>
    <row r="179" spans="1:8" ht="15.75" x14ac:dyDescent="0.2">
      <c r="A179" s="251" t="s">
        <v>291</v>
      </c>
      <c r="B179" s="252"/>
      <c r="C179" s="252"/>
      <c r="D179" s="252"/>
      <c r="E179" s="252"/>
      <c r="F179" s="252"/>
      <c r="G179" s="252"/>
      <c r="H179" s="252"/>
    </row>
    <row r="180" spans="1:8" ht="15" x14ac:dyDescent="0.25">
      <c r="A180" s="1227" t="s">
        <v>224</v>
      </c>
      <c r="B180" s="1229" t="s">
        <v>133</v>
      </c>
      <c r="C180" s="1231" t="s">
        <v>223</v>
      </c>
      <c r="D180" s="1232"/>
      <c r="E180" s="1232"/>
      <c r="F180" s="1232"/>
      <c r="G180" s="1232"/>
      <c r="H180" s="1233"/>
    </row>
    <row r="181" spans="1:8" ht="24" x14ac:dyDescent="0.2">
      <c r="A181" s="1228"/>
      <c r="B181" s="1230"/>
      <c r="C181" s="253" t="s">
        <v>134</v>
      </c>
      <c r="D181" s="253" t="s">
        <v>222</v>
      </c>
      <c r="E181" s="254" t="s">
        <v>135</v>
      </c>
      <c r="F181" s="253" t="s">
        <v>136</v>
      </c>
      <c r="G181" s="253" t="s">
        <v>137</v>
      </c>
      <c r="H181" s="253" t="s">
        <v>225</v>
      </c>
    </row>
    <row r="182" spans="1:8" x14ac:dyDescent="0.2">
      <c r="A182" s="255"/>
      <c r="B182" s="255"/>
      <c r="C182" s="256"/>
      <c r="D182" s="256"/>
      <c r="E182" s="256"/>
      <c r="F182" s="256"/>
      <c r="G182" s="256"/>
      <c r="H182" s="257"/>
    </row>
    <row r="183" spans="1:8" x14ac:dyDescent="0.2">
      <c r="A183" s="470" t="s">
        <v>59</v>
      </c>
      <c r="B183" s="785"/>
      <c r="C183" s="782"/>
      <c r="D183" s="782"/>
      <c r="E183" s="801"/>
      <c r="F183" s="802"/>
      <c r="G183" s="803"/>
      <c r="H183" s="803"/>
    </row>
    <row r="184" spans="1:8" x14ac:dyDescent="0.2">
      <c r="A184" s="255"/>
      <c r="B184" s="255" t="s">
        <v>27925</v>
      </c>
      <c r="C184" s="256" t="s">
        <v>6522</v>
      </c>
      <c r="D184" s="256" t="s">
        <v>6523</v>
      </c>
      <c r="E184" s="808">
        <v>40422</v>
      </c>
      <c r="F184" s="799" t="s">
        <v>6524</v>
      </c>
      <c r="G184" s="256">
        <v>0</v>
      </c>
      <c r="H184" s="257">
        <v>0</v>
      </c>
    </row>
    <row r="185" spans="1:8" ht="12.75" x14ac:dyDescent="0.2">
      <c r="A185" s="255"/>
      <c r="B185" s="258"/>
      <c r="C185" s="259"/>
      <c r="D185" s="259"/>
      <c r="E185" s="259"/>
      <c r="F185" s="261"/>
      <c r="G185" s="259"/>
      <c r="H185" s="262"/>
    </row>
    <row r="186" spans="1:8" x14ac:dyDescent="0.2">
      <c r="A186" s="470" t="s">
        <v>60</v>
      </c>
      <c r="B186" s="785"/>
      <c r="C186" s="782"/>
      <c r="D186" s="782"/>
      <c r="E186" s="801"/>
      <c r="F186" s="802"/>
      <c r="G186" s="803"/>
      <c r="H186" s="803"/>
    </row>
    <row r="187" spans="1:8" x14ac:dyDescent="0.2">
      <c r="A187" s="255"/>
      <c r="B187" s="255" t="s">
        <v>27925</v>
      </c>
      <c r="C187" s="256" t="s">
        <v>6522</v>
      </c>
      <c r="D187" s="256" t="s">
        <v>6525</v>
      </c>
      <c r="E187" s="808">
        <v>40422</v>
      </c>
      <c r="F187" s="799" t="s">
        <v>6524</v>
      </c>
      <c r="G187" s="257">
        <v>20176969.710000001</v>
      </c>
      <c r="H187" s="257">
        <v>27375920.32</v>
      </c>
    </row>
    <row r="188" spans="1:8" x14ac:dyDescent="0.2">
      <c r="A188" s="255"/>
      <c r="B188" s="255" t="s">
        <v>27925</v>
      </c>
      <c r="C188" s="256" t="s">
        <v>6522</v>
      </c>
      <c r="D188" s="256" t="s">
        <v>6526</v>
      </c>
      <c r="E188" s="808">
        <v>40422</v>
      </c>
      <c r="F188" s="799" t="s">
        <v>6524</v>
      </c>
      <c r="G188" s="257">
        <v>2071003.12</v>
      </c>
      <c r="H188" s="257">
        <v>2216545.33</v>
      </c>
    </row>
    <row r="189" spans="1:8" x14ac:dyDescent="0.2">
      <c r="A189" s="255"/>
      <c r="B189" s="255" t="s">
        <v>27925</v>
      </c>
      <c r="C189" s="256" t="s">
        <v>6527</v>
      </c>
      <c r="D189" s="256" t="s">
        <v>6528</v>
      </c>
      <c r="E189" s="808">
        <v>42632</v>
      </c>
      <c r="F189" s="799" t="s">
        <v>6524</v>
      </c>
      <c r="G189" s="257">
        <v>1338370.3899999999</v>
      </c>
      <c r="H189" s="257">
        <v>1634394.12</v>
      </c>
    </row>
    <row r="190" spans="1:8" x14ac:dyDescent="0.2">
      <c r="A190" s="255"/>
      <c r="B190" s="255" t="s">
        <v>27925</v>
      </c>
      <c r="C190" s="256" t="s">
        <v>6529</v>
      </c>
      <c r="D190" s="256" t="s">
        <v>6530</v>
      </c>
      <c r="E190" s="808">
        <v>42772</v>
      </c>
      <c r="F190" s="799" t="s">
        <v>6524</v>
      </c>
      <c r="G190" s="257">
        <v>15794.77</v>
      </c>
      <c r="H190" s="257">
        <v>14669.41</v>
      </c>
    </row>
    <row r="191" spans="1:8" x14ac:dyDescent="0.2">
      <c r="A191" s="255"/>
      <c r="B191" s="255" t="s">
        <v>27925</v>
      </c>
      <c r="C191" s="256" t="s">
        <v>6531</v>
      </c>
      <c r="D191" s="256" t="s">
        <v>6532</v>
      </c>
      <c r="E191" s="808">
        <v>44398</v>
      </c>
      <c r="F191" s="799" t="s">
        <v>6524</v>
      </c>
      <c r="G191" s="257">
        <v>383021.13</v>
      </c>
      <c r="H191" s="257">
        <v>2326477.98</v>
      </c>
    </row>
    <row r="192" spans="1:8" x14ac:dyDescent="0.2">
      <c r="A192" s="255"/>
      <c r="B192" s="255" t="s">
        <v>27925</v>
      </c>
      <c r="C192" s="256" t="s">
        <v>6533</v>
      </c>
      <c r="D192" s="809">
        <v>48769660</v>
      </c>
      <c r="E192" s="808">
        <v>44403</v>
      </c>
      <c r="F192" s="799" t="s">
        <v>6524</v>
      </c>
      <c r="G192" s="257">
        <v>0</v>
      </c>
      <c r="H192" s="257">
        <v>145576.75</v>
      </c>
    </row>
    <row r="193" spans="1:8" x14ac:dyDescent="0.2">
      <c r="A193" s="255"/>
      <c r="B193" s="255"/>
      <c r="C193" s="256"/>
      <c r="D193" s="256"/>
      <c r="E193" s="256"/>
      <c r="F193" s="799"/>
      <c r="G193" s="257"/>
      <c r="H193" s="257"/>
    </row>
    <row r="194" spans="1:8" x14ac:dyDescent="0.2">
      <c r="A194" s="255"/>
      <c r="B194" s="255" t="s">
        <v>27925</v>
      </c>
      <c r="C194" s="256" t="s">
        <v>6534</v>
      </c>
      <c r="D194" s="256" t="s">
        <v>6535</v>
      </c>
      <c r="E194" s="808">
        <v>41275</v>
      </c>
      <c r="F194" s="799" t="s">
        <v>6524</v>
      </c>
      <c r="G194" s="257">
        <v>24741223.109999999</v>
      </c>
      <c r="H194" s="257">
        <v>28781873.440000001</v>
      </c>
    </row>
    <row r="195" spans="1:8" ht="12.75" x14ac:dyDescent="0.2">
      <c r="A195" s="255"/>
      <c r="B195" s="258"/>
      <c r="C195" s="259"/>
      <c r="D195" s="259"/>
      <c r="E195" s="260"/>
      <c r="F195" s="261"/>
      <c r="G195" s="262"/>
      <c r="H195" s="262"/>
    </row>
    <row r="196" spans="1:8" ht="12.75" x14ac:dyDescent="0.2">
      <c r="A196" s="255"/>
      <c r="B196" s="258"/>
      <c r="C196" s="259"/>
      <c r="D196" s="259"/>
      <c r="E196" s="259"/>
      <c r="F196" s="261"/>
      <c r="G196" s="262"/>
      <c r="H196" s="262"/>
    </row>
    <row r="197" spans="1:8" x14ac:dyDescent="0.2">
      <c r="A197" s="470" t="s">
        <v>61</v>
      </c>
      <c r="B197" s="785"/>
      <c r="C197" s="782"/>
      <c r="D197" s="782"/>
      <c r="E197" s="801"/>
      <c r="F197" s="802"/>
      <c r="G197" s="803"/>
      <c r="H197" s="803"/>
    </row>
    <row r="198" spans="1:8" x14ac:dyDescent="0.2">
      <c r="A198" s="470" t="s">
        <v>138</v>
      </c>
      <c r="B198" s="785"/>
      <c r="C198" s="782"/>
      <c r="D198" s="782"/>
      <c r="E198" s="801"/>
      <c r="F198" s="802"/>
      <c r="G198" s="803"/>
      <c r="H198" s="803"/>
    </row>
    <row r="199" spans="1:8" x14ac:dyDescent="0.2">
      <c r="A199" s="255"/>
      <c r="B199" s="255" t="s">
        <v>27925</v>
      </c>
      <c r="C199" s="256" t="s">
        <v>6534</v>
      </c>
      <c r="D199" s="256" t="s">
        <v>6535</v>
      </c>
      <c r="E199" s="810">
        <v>44194</v>
      </c>
      <c r="F199" s="799" t="s">
        <v>6524</v>
      </c>
      <c r="G199" s="257">
        <v>0</v>
      </c>
      <c r="H199" s="257">
        <v>0</v>
      </c>
    </row>
    <row r="200" spans="1:8" x14ac:dyDescent="0.2">
      <c r="A200" s="255"/>
      <c r="B200" s="255"/>
      <c r="C200" s="256"/>
      <c r="D200" s="256"/>
      <c r="E200" s="256"/>
      <c r="F200" s="256"/>
      <c r="G200" s="257"/>
      <c r="H200" s="257"/>
    </row>
    <row r="201" spans="1:8" x14ac:dyDescent="0.2">
      <c r="A201" s="470" t="s">
        <v>6536</v>
      </c>
      <c r="B201" s="255" t="s">
        <v>27925</v>
      </c>
      <c r="C201" s="256" t="s">
        <v>6522</v>
      </c>
      <c r="D201" s="809" t="s">
        <v>6537</v>
      </c>
      <c r="E201" s="808">
        <v>43525</v>
      </c>
      <c r="F201" s="256" t="s">
        <v>6524</v>
      </c>
      <c r="G201" s="257">
        <v>349800.49</v>
      </c>
      <c r="H201" s="257">
        <v>309777.09000000003</v>
      </c>
    </row>
    <row r="202" spans="1:8" x14ac:dyDescent="0.2">
      <c r="A202" s="470" t="s">
        <v>6538</v>
      </c>
      <c r="B202" s="255" t="s">
        <v>27925</v>
      </c>
      <c r="C202" s="256" t="s">
        <v>6522</v>
      </c>
      <c r="D202" s="809" t="s">
        <v>6539</v>
      </c>
      <c r="E202" s="808">
        <v>43525</v>
      </c>
      <c r="F202" s="256" t="s">
        <v>6524</v>
      </c>
      <c r="G202" s="257">
        <v>268774.92</v>
      </c>
      <c r="H202" s="257">
        <v>268774.92</v>
      </c>
    </row>
    <row r="203" spans="1:8" x14ac:dyDescent="0.2">
      <c r="A203" s="255"/>
      <c r="B203" s="255"/>
      <c r="C203" s="255"/>
      <c r="D203" s="255"/>
      <c r="E203" s="255"/>
      <c r="F203" s="255"/>
      <c r="G203" s="255"/>
      <c r="H203" s="257"/>
    </row>
    <row r="204" spans="1:8" ht="15" x14ac:dyDescent="0.25">
      <c r="A204" s="263" t="s">
        <v>9</v>
      </c>
      <c r="B204" s="263"/>
      <c r="C204" s="264"/>
      <c r="D204" s="264"/>
      <c r="E204" s="264"/>
      <c r="F204" s="264"/>
      <c r="G204" s="265">
        <f>SUM(G187:G202)</f>
        <v>49344957.640000008</v>
      </c>
      <c r="H204" s="265">
        <f>SUM(H187:H202)</f>
        <v>63074009.359999999</v>
      </c>
    </row>
    <row r="205" spans="1:8" x14ac:dyDescent="0.2">
      <c r="A205" s="266" t="s">
        <v>140</v>
      </c>
      <c r="B205" s="267"/>
      <c r="C205" s="267"/>
      <c r="D205" s="267"/>
      <c r="E205" s="267"/>
      <c r="F205" s="267"/>
      <c r="G205" s="267"/>
      <c r="H205" s="267"/>
    </row>
    <row r="206" spans="1:8" x14ac:dyDescent="0.2">
      <c r="A206" s="266" t="s">
        <v>226</v>
      </c>
      <c r="B206" s="267"/>
      <c r="C206" s="267"/>
      <c r="D206" s="267"/>
      <c r="E206" s="267"/>
      <c r="F206" s="267"/>
      <c r="G206" s="267"/>
      <c r="H206" s="267"/>
    </row>
    <row r="209" spans="1:8" ht="20.25" x14ac:dyDescent="0.2">
      <c r="A209" s="1234" t="s">
        <v>246</v>
      </c>
      <c r="B209" s="1234"/>
      <c r="C209" s="1234"/>
      <c r="D209" s="1234"/>
      <c r="E209" s="1234"/>
      <c r="F209" s="1234"/>
      <c r="G209" s="1234"/>
      <c r="H209" s="1234"/>
    </row>
    <row r="210" spans="1:8" ht="15.75" x14ac:dyDescent="0.2">
      <c r="A210" s="161" t="s">
        <v>13915</v>
      </c>
      <c r="B210" s="1221" t="s">
        <v>13916</v>
      </c>
      <c r="C210" s="1221"/>
      <c r="D210" s="1221"/>
      <c r="E210" s="1221"/>
      <c r="F210" s="1221"/>
      <c r="G210" s="1221"/>
      <c r="H210" s="1221"/>
    </row>
    <row r="211" spans="1:8" x14ac:dyDescent="0.2">
      <c r="A211" s="1222" t="s">
        <v>224</v>
      </c>
      <c r="B211" s="1222" t="s">
        <v>133</v>
      </c>
      <c r="C211" s="1224" t="s">
        <v>223</v>
      </c>
      <c r="D211" s="1224"/>
      <c r="E211" s="1224"/>
      <c r="F211" s="1224"/>
      <c r="G211" s="1224"/>
      <c r="H211" s="1224"/>
    </row>
    <row r="212" spans="1:8" ht="24" x14ac:dyDescent="0.2">
      <c r="A212" s="1223"/>
      <c r="B212" s="1223"/>
      <c r="C212" s="160" t="s">
        <v>134</v>
      </c>
      <c r="D212" s="160" t="s">
        <v>222</v>
      </c>
      <c r="E212" s="138" t="s">
        <v>135</v>
      </c>
      <c r="F212" s="160" t="s">
        <v>136</v>
      </c>
      <c r="G212" s="160" t="s">
        <v>137</v>
      </c>
      <c r="H212" s="160" t="s">
        <v>225</v>
      </c>
    </row>
    <row r="213" spans="1:8" ht="11.45" customHeight="1" x14ac:dyDescent="0.2">
      <c r="A213" s="142"/>
      <c r="B213" s="800"/>
      <c r="C213" s="416"/>
      <c r="D213" s="416"/>
      <c r="E213" s="143"/>
      <c r="F213" s="416"/>
      <c r="G213" s="143"/>
      <c r="H213" s="143"/>
    </row>
    <row r="214" spans="1:8" x14ac:dyDescent="0.2">
      <c r="A214" s="470" t="s">
        <v>59</v>
      </c>
      <c r="B214" s="785"/>
      <c r="C214" s="782"/>
      <c r="D214" s="782"/>
      <c r="E214" s="801"/>
      <c r="F214" s="802"/>
      <c r="G214" s="803"/>
      <c r="H214" s="803"/>
    </row>
    <row r="215" spans="1:8" ht="12" customHeight="1" x14ac:dyDescent="0.2">
      <c r="A215" s="142"/>
      <c r="B215" s="800"/>
      <c r="C215" s="416"/>
      <c r="D215" s="416"/>
      <c r="E215" s="143"/>
      <c r="F215" s="416"/>
      <c r="G215" s="143"/>
      <c r="H215" s="143"/>
    </row>
    <row r="216" spans="1:8" x14ac:dyDescent="0.2">
      <c r="A216" s="470" t="s">
        <v>60</v>
      </c>
      <c r="B216" s="785"/>
      <c r="C216" s="782"/>
      <c r="D216" s="782"/>
      <c r="E216" s="801"/>
      <c r="F216" s="802"/>
      <c r="G216" s="803"/>
      <c r="H216" s="803"/>
    </row>
    <row r="217" spans="1:8" x14ac:dyDescent="0.2">
      <c r="A217" s="142"/>
      <c r="B217" s="804" t="s">
        <v>19144</v>
      </c>
      <c r="C217" s="417" t="s">
        <v>19145</v>
      </c>
      <c r="D217" s="416" t="s">
        <v>19146</v>
      </c>
      <c r="E217" s="143"/>
      <c r="F217" s="416" t="s">
        <v>19147</v>
      </c>
      <c r="G217" s="543">
        <v>9925750.1799999997</v>
      </c>
      <c r="H217" s="543">
        <v>5716511.3300000001</v>
      </c>
    </row>
    <row r="218" spans="1:8" ht="11.45" customHeight="1" x14ac:dyDescent="0.2">
      <c r="A218" s="142"/>
      <c r="B218" s="800"/>
      <c r="C218" s="417" t="s">
        <v>6522</v>
      </c>
      <c r="D218" s="416" t="s">
        <v>19148</v>
      </c>
      <c r="E218" s="143"/>
      <c r="F218" s="416" t="s">
        <v>19147</v>
      </c>
      <c r="G218" s="543">
        <v>10966485.6</v>
      </c>
      <c r="H218" s="543">
        <v>7795154.6399999997</v>
      </c>
    </row>
    <row r="219" spans="1:8" ht="11.45" customHeight="1" x14ac:dyDescent="0.2">
      <c r="A219" s="142"/>
      <c r="B219" s="800"/>
      <c r="C219" s="417" t="s">
        <v>6522</v>
      </c>
      <c r="D219" s="416" t="s">
        <v>19149</v>
      </c>
      <c r="E219" s="143"/>
      <c r="F219" s="416" t="s">
        <v>19147</v>
      </c>
      <c r="G219" s="543">
        <v>53890.69</v>
      </c>
      <c r="H219" s="543">
        <v>160080.78</v>
      </c>
    </row>
    <row r="220" spans="1:8" ht="11.45" customHeight="1" x14ac:dyDescent="0.2">
      <c r="A220" s="142"/>
      <c r="B220" s="800"/>
      <c r="C220" s="417" t="s">
        <v>6522</v>
      </c>
      <c r="D220" s="416" t="s">
        <v>19150</v>
      </c>
      <c r="E220" s="143"/>
      <c r="F220" s="416" t="s">
        <v>19151</v>
      </c>
      <c r="G220" s="543">
        <v>67453.37</v>
      </c>
      <c r="H220" s="543">
        <v>891.06</v>
      </c>
    </row>
    <row r="221" spans="1:8" ht="11.45" customHeight="1" x14ac:dyDescent="0.2">
      <c r="A221" s="142"/>
      <c r="B221" s="800"/>
      <c r="C221" s="417" t="s">
        <v>19152</v>
      </c>
      <c r="D221" s="416" t="s">
        <v>19153</v>
      </c>
      <c r="E221" s="143"/>
      <c r="F221" s="416" t="s">
        <v>19147</v>
      </c>
      <c r="G221" s="543">
        <v>2042517.86</v>
      </c>
      <c r="H221" s="543">
        <v>2308349.39</v>
      </c>
    </row>
    <row r="222" spans="1:8" ht="11.45" customHeight="1" x14ac:dyDescent="0.2">
      <c r="A222" s="142"/>
      <c r="B222" s="800"/>
      <c r="C222" s="417" t="s">
        <v>19152</v>
      </c>
      <c r="D222" s="416" t="s">
        <v>19154</v>
      </c>
      <c r="E222" s="143"/>
      <c r="F222" s="416" t="s">
        <v>19147</v>
      </c>
      <c r="G222" s="543">
        <v>1725022.26</v>
      </c>
      <c r="H222" s="543">
        <v>1724983.26</v>
      </c>
    </row>
    <row r="223" spans="1:8" ht="11.45" customHeight="1" x14ac:dyDescent="0.2">
      <c r="A223" s="142"/>
      <c r="B223" s="800"/>
      <c r="C223" s="417" t="s">
        <v>19152</v>
      </c>
      <c r="D223" s="416" t="s">
        <v>19155</v>
      </c>
      <c r="E223" s="143"/>
      <c r="F223" s="416" t="s">
        <v>19147</v>
      </c>
      <c r="G223" s="543">
        <v>1617414.14</v>
      </c>
      <c r="H223" s="543">
        <v>314.42</v>
      </c>
    </row>
    <row r="224" spans="1:8" ht="11.45" customHeight="1" x14ac:dyDescent="0.2">
      <c r="A224" s="142"/>
      <c r="B224" s="800"/>
      <c r="C224" s="417" t="s">
        <v>19152</v>
      </c>
      <c r="D224" s="416" t="s">
        <v>19156</v>
      </c>
      <c r="E224" s="143"/>
      <c r="F224" s="416" t="s">
        <v>19147</v>
      </c>
      <c r="G224" s="543">
        <v>8231.6299999999992</v>
      </c>
      <c r="H224" s="543">
        <v>8192.6299999999992</v>
      </c>
    </row>
    <row r="225" spans="1:8" ht="11.45" customHeight="1" x14ac:dyDescent="0.2">
      <c r="A225" s="142"/>
      <c r="B225" s="800"/>
      <c r="C225" s="417" t="s">
        <v>19152</v>
      </c>
      <c r="D225" s="416" t="s">
        <v>19157</v>
      </c>
      <c r="E225" s="143"/>
      <c r="F225" s="416" t="s">
        <v>19147</v>
      </c>
      <c r="G225" s="543">
        <v>62059.83</v>
      </c>
      <c r="H225" s="543">
        <v>62020.83</v>
      </c>
    </row>
    <row r="226" spans="1:8" ht="12" customHeight="1" x14ac:dyDescent="0.2">
      <c r="A226" s="142"/>
      <c r="B226" s="800"/>
      <c r="C226" s="417" t="s">
        <v>19152</v>
      </c>
      <c r="D226" s="416" t="s">
        <v>19158</v>
      </c>
      <c r="E226" s="143"/>
      <c r="F226" s="416" t="s">
        <v>19147</v>
      </c>
      <c r="G226" s="543">
        <v>238403.32</v>
      </c>
      <c r="H226" s="543">
        <v>0</v>
      </c>
    </row>
    <row r="227" spans="1:8" ht="12" customHeight="1" x14ac:dyDescent="0.2">
      <c r="A227" s="142"/>
      <c r="B227" s="800"/>
      <c r="C227" s="417"/>
      <c r="D227" s="416"/>
      <c r="E227" s="143"/>
      <c r="F227" s="416"/>
      <c r="G227" s="543"/>
      <c r="H227" s="543"/>
    </row>
    <row r="228" spans="1:8" x14ac:dyDescent="0.2">
      <c r="A228" s="470" t="s">
        <v>61</v>
      </c>
      <c r="B228" s="785"/>
      <c r="C228" s="782"/>
      <c r="D228" s="782"/>
      <c r="E228" s="801"/>
      <c r="F228" s="802"/>
      <c r="G228" s="805"/>
      <c r="H228" s="805"/>
    </row>
    <row r="229" spans="1:8" x14ac:dyDescent="0.2">
      <c r="A229" s="142"/>
      <c r="B229" s="800"/>
      <c r="C229" s="417" t="s">
        <v>19159</v>
      </c>
      <c r="D229" s="416" t="s">
        <v>19146</v>
      </c>
      <c r="E229" s="143"/>
      <c r="F229" s="416" t="s">
        <v>19147</v>
      </c>
      <c r="G229" s="543">
        <v>0</v>
      </c>
      <c r="H229" s="543">
        <v>0</v>
      </c>
    </row>
    <row r="230" spans="1:8" x14ac:dyDescent="0.2">
      <c r="A230" s="142"/>
      <c r="B230" s="800"/>
      <c r="C230" s="417" t="s">
        <v>19160</v>
      </c>
      <c r="D230" s="416" t="s">
        <v>19146</v>
      </c>
      <c r="E230" s="143"/>
      <c r="F230" s="416" t="s">
        <v>19147</v>
      </c>
      <c r="G230" s="543">
        <v>5.27</v>
      </c>
      <c r="H230" s="543">
        <v>5.27</v>
      </c>
    </row>
    <row r="231" spans="1:8" x14ac:dyDescent="0.2">
      <c r="A231" s="142"/>
      <c r="B231" s="800"/>
      <c r="C231" s="417" t="s">
        <v>19161</v>
      </c>
      <c r="D231" s="416" t="s">
        <v>19146</v>
      </c>
      <c r="E231" s="143"/>
      <c r="F231" s="416" t="s">
        <v>19147</v>
      </c>
      <c r="G231" s="543">
        <v>16928469.109999999</v>
      </c>
      <c r="H231" s="543">
        <v>4983429.59</v>
      </c>
    </row>
    <row r="232" spans="1:8" x14ac:dyDescent="0.2">
      <c r="A232" s="142"/>
      <c r="B232" s="800"/>
      <c r="C232" s="417"/>
      <c r="D232" s="416"/>
      <c r="E232" s="143"/>
      <c r="F232" s="416"/>
      <c r="G232" s="543"/>
      <c r="H232" s="543"/>
    </row>
    <row r="233" spans="1:8" x14ac:dyDescent="0.2">
      <c r="A233" s="470" t="s">
        <v>62</v>
      </c>
      <c r="B233" s="785"/>
      <c r="C233" s="782"/>
      <c r="D233" s="782"/>
      <c r="E233" s="801"/>
      <c r="F233" s="802"/>
      <c r="G233" s="805"/>
      <c r="H233" s="805"/>
    </row>
    <row r="234" spans="1:8" x14ac:dyDescent="0.2">
      <c r="A234" s="142"/>
      <c r="B234" s="800"/>
      <c r="C234" s="417" t="s">
        <v>19162</v>
      </c>
      <c r="D234" s="416"/>
      <c r="E234" s="143"/>
      <c r="F234" s="416" t="s">
        <v>19147</v>
      </c>
      <c r="G234" s="543">
        <v>1078868</v>
      </c>
      <c r="H234" s="543">
        <v>1078868</v>
      </c>
    </row>
    <row r="235" spans="1:8" ht="11.45" customHeight="1" x14ac:dyDescent="0.2">
      <c r="A235" s="142"/>
      <c r="B235" s="800"/>
      <c r="C235" s="417" t="s">
        <v>19152</v>
      </c>
      <c r="D235" s="416" t="s">
        <v>19155</v>
      </c>
      <c r="E235" s="143"/>
      <c r="F235" s="416" t="s">
        <v>19147</v>
      </c>
      <c r="G235" s="543">
        <v>4591706.45</v>
      </c>
      <c r="H235" s="543">
        <v>4591706.45</v>
      </c>
    </row>
    <row r="236" spans="1:8" ht="11.45" customHeight="1" x14ac:dyDescent="0.2">
      <c r="A236" s="142"/>
      <c r="B236" s="800"/>
      <c r="C236" s="417" t="s">
        <v>19152</v>
      </c>
      <c r="D236" s="416" t="s">
        <v>19156</v>
      </c>
      <c r="E236" s="143"/>
      <c r="F236" s="416" t="s">
        <v>19147</v>
      </c>
      <c r="G236" s="543">
        <v>2027595.23</v>
      </c>
      <c r="H236" s="543">
        <v>2027595.23</v>
      </c>
    </row>
    <row r="237" spans="1:8" ht="11.45" customHeight="1" x14ac:dyDescent="0.2">
      <c r="A237" s="142"/>
      <c r="B237" s="800"/>
      <c r="C237" s="417" t="s">
        <v>6522</v>
      </c>
      <c r="D237" s="416" t="s">
        <v>19163</v>
      </c>
      <c r="E237" s="143"/>
      <c r="F237" s="416" t="s">
        <v>19147</v>
      </c>
      <c r="G237" s="543">
        <v>0.14000000000000001</v>
      </c>
      <c r="H237" s="543">
        <v>0.14000000000000001</v>
      </c>
    </row>
    <row r="238" spans="1:8" ht="12" customHeight="1" x14ac:dyDescent="0.2">
      <c r="A238" s="142"/>
      <c r="B238" s="800"/>
      <c r="C238" s="417" t="s">
        <v>6522</v>
      </c>
      <c r="D238" s="416" t="s">
        <v>19164</v>
      </c>
      <c r="E238" s="143"/>
      <c r="F238" s="416" t="s">
        <v>19151</v>
      </c>
      <c r="G238" s="543">
        <v>156729</v>
      </c>
      <c r="H238" s="543">
        <v>61680.4</v>
      </c>
    </row>
    <row r="239" spans="1:8" ht="11.45" hidden="1" customHeight="1" x14ac:dyDescent="0.2">
      <c r="A239" s="142" t="s">
        <v>63</v>
      </c>
      <c r="B239" s="800"/>
      <c r="C239" s="416"/>
      <c r="D239" s="416"/>
      <c r="E239" s="143"/>
      <c r="F239" s="416"/>
      <c r="G239" s="543"/>
      <c r="H239" s="543"/>
    </row>
    <row r="240" spans="1:8" ht="11.45" hidden="1" customHeight="1" x14ac:dyDescent="0.2">
      <c r="A240" s="142"/>
      <c r="B240" s="800"/>
      <c r="C240" s="416"/>
      <c r="D240" s="416"/>
      <c r="E240" s="143"/>
      <c r="F240" s="416"/>
      <c r="G240" s="543"/>
      <c r="H240" s="543"/>
    </row>
    <row r="241" spans="1:8" ht="11.45" hidden="1" customHeight="1" x14ac:dyDescent="0.2">
      <c r="A241" s="142" t="s">
        <v>64</v>
      </c>
      <c r="B241" s="800"/>
      <c r="C241" s="416"/>
      <c r="D241" s="416"/>
      <c r="E241" s="143"/>
      <c r="F241" s="416"/>
      <c r="G241" s="543"/>
      <c r="H241" s="543"/>
    </row>
    <row r="242" spans="1:8" ht="11.45" hidden="1" customHeight="1" x14ac:dyDescent="0.2">
      <c r="A242" s="142" t="s">
        <v>65</v>
      </c>
      <c r="B242" s="800"/>
      <c r="C242" s="416"/>
      <c r="D242" s="416"/>
      <c r="E242" s="143"/>
      <c r="F242" s="416"/>
      <c r="G242" s="543"/>
      <c r="H242" s="543"/>
    </row>
    <row r="243" spans="1:8" ht="11.45" hidden="1" customHeight="1" x14ac:dyDescent="0.2">
      <c r="A243" s="142" t="s">
        <v>66</v>
      </c>
      <c r="B243" s="800"/>
      <c r="C243" s="416"/>
      <c r="D243" s="416"/>
      <c r="E243" s="143"/>
      <c r="F243" s="416"/>
      <c r="G243" s="543"/>
      <c r="H243" s="543"/>
    </row>
    <row r="244" spans="1:8" ht="11.45" hidden="1" customHeight="1" x14ac:dyDescent="0.2">
      <c r="A244" s="142" t="s">
        <v>67</v>
      </c>
      <c r="B244" s="800"/>
      <c r="C244" s="416"/>
      <c r="D244" s="416"/>
      <c r="E244" s="143"/>
      <c r="F244" s="416"/>
      <c r="G244" s="543"/>
      <c r="H244" s="543"/>
    </row>
    <row r="245" spans="1:8" ht="11.45" hidden="1" customHeight="1" x14ac:dyDescent="0.2">
      <c r="A245" s="142" t="s">
        <v>68</v>
      </c>
      <c r="B245" s="800"/>
      <c r="C245" s="416"/>
      <c r="D245" s="416"/>
      <c r="E245" s="143"/>
      <c r="F245" s="416"/>
      <c r="G245" s="543"/>
      <c r="H245" s="543"/>
    </row>
    <row r="246" spans="1:8" ht="11.45" hidden="1" customHeight="1" x14ac:dyDescent="0.2">
      <c r="A246" s="142" t="s">
        <v>139</v>
      </c>
      <c r="B246" s="800"/>
      <c r="C246" s="416"/>
      <c r="D246" s="416"/>
      <c r="E246" s="143"/>
      <c r="F246" s="416"/>
      <c r="G246" s="543"/>
      <c r="H246" s="543"/>
    </row>
    <row r="247" spans="1:8" x14ac:dyDescent="0.2">
      <c r="A247" s="142"/>
      <c r="B247" s="142"/>
      <c r="C247" s="142"/>
      <c r="D247" s="142"/>
      <c r="E247" s="142"/>
      <c r="F247" s="142"/>
      <c r="G247" s="543"/>
      <c r="H247" s="543"/>
    </row>
    <row r="248" spans="1:8" ht="18" x14ac:dyDescent="0.25">
      <c r="A248" s="139" t="s">
        <v>9</v>
      </c>
      <c r="B248" s="140"/>
      <c r="C248" s="141"/>
      <c r="D248" s="141"/>
      <c r="E248" s="141"/>
      <c r="F248" s="141"/>
      <c r="G248" s="807"/>
      <c r="H248" s="807"/>
    </row>
    <row r="249" spans="1:8" x14ac:dyDescent="0.2">
      <c r="A249" s="111" t="s">
        <v>140</v>
      </c>
    </row>
    <row r="250" spans="1:8" x14ac:dyDescent="0.2">
      <c r="A250" s="111" t="s">
        <v>226</v>
      </c>
    </row>
    <row r="251" spans="1:8" x14ac:dyDescent="0.2">
      <c r="A251" s="1225" t="s">
        <v>19165</v>
      </c>
      <c r="B251" s="1225"/>
      <c r="C251" s="1225"/>
      <c r="D251" s="1225"/>
      <c r="E251" s="1225"/>
      <c r="F251" s="1225"/>
      <c r="G251" s="1225"/>
      <c r="H251" s="1225"/>
    </row>
    <row r="254" spans="1:8" ht="20.25" x14ac:dyDescent="0.3">
      <c r="A254" s="1226" t="s">
        <v>246</v>
      </c>
      <c r="B254" s="1226"/>
      <c r="C254" s="1226"/>
      <c r="D254" s="1226"/>
      <c r="E254" s="1226"/>
      <c r="F254" s="1226"/>
      <c r="G254" s="1226"/>
      <c r="H254" s="1226"/>
    </row>
    <row r="255" spans="1:8" ht="15.75" x14ac:dyDescent="0.2">
      <c r="A255" s="159" t="s">
        <v>26301</v>
      </c>
      <c r="B255" s="1221"/>
      <c r="C255" s="1221"/>
      <c r="D255" s="1221"/>
      <c r="E255" s="1221"/>
      <c r="F255" s="1221"/>
      <c r="G255" s="1221"/>
      <c r="H255" s="1221"/>
    </row>
    <row r="256" spans="1:8" x14ac:dyDescent="0.2">
      <c r="A256" s="1222" t="s">
        <v>224</v>
      </c>
      <c r="B256" s="1222" t="s">
        <v>133</v>
      </c>
      <c r="C256" s="1224" t="s">
        <v>223</v>
      </c>
      <c r="D256" s="1224"/>
      <c r="E256" s="1224"/>
      <c r="F256" s="1224"/>
      <c r="G256" s="1224"/>
      <c r="H256" s="1224"/>
    </row>
    <row r="257" spans="1:8" ht="24" x14ac:dyDescent="0.2">
      <c r="A257" s="1223"/>
      <c r="B257" s="1223"/>
      <c r="C257" s="160" t="s">
        <v>134</v>
      </c>
      <c r="D257" s="160" t="s">
        <v>222</v>
      </c>
      <c r="E257" s="138" t="s">
        <v>135</v>
      </c>
      <c r="F257" s="160" t="s">
        <v>136</v>
      </c>
      <c r="G257" s="160" t="s">
        <v>137</v>
      </c>
      <c r="H257" s="160" t="s">
        <v>225</v>
      </c>
    </row>
    <row r="258" spans="1:8" x14ac:dyDescent="0.2">
      <c r="A258" s="142"/>
      <c r="B258" s="142"/>
      <c r="C258" s="143"/>
      <c r="D258" s="143"/>
      <c r="E258" s="143"/>
      <c r="F258" s="143"/>
      <c r="G258" s="143"/>
      <c r="H258" s="143"/>
    </row>
    <row r="259" spans="1:8" x14ac:dyDescent="0.2">
      <c r="A259" s="470" t="s">
        <v>59</v>
      </c>
      <c r="B259" s="785"/>
      <c r="C259" s="782"/>
      <c r="D259" s="782"/>
      <c r="E259" s="801"/>
      <c r="F259" s="802"/>
      <c r="G259" s="806"/>
      <c r="H259" s="806"/>
    </row>
    <row r="260" spans="1:8" x14ac:dyDescent="0.2">
      <c r="A260" s="142"/>
      <c r="B260" s="142">
        <v>1205</v>
      </c>
      <c r="C260" s="143" t="s">
        <v>6522</v>
      </c>
      <c r="D260" s="460" t="s">
        <v>27682</v>
      </c>
      <c r="E260" s="461">
        <v>38387</v>
      </c>
      <c r="F260" s="143" t="s">
        <v>27683</v>
      </c>
      <c r="G260" s="188">
        <v>0</v>
      </c>
      <c r="H260" s="188">
        <v>0</v>
      </c>
    </row>
    <row r="261" spans="1:8" x14ac:dyDescent="0.2">
      <c r="A261" s="142"/>
      <c r="B261" s="142"/>
      <c r="C261" s="143"/>
      <c r="D261" s="460"/>
      <c r="E261" s="461"/>
      <c r="F261" s="143"/>
      <c r="G261" s="188"/>
      <c r="H261" s="188"/>
    </row>
    <row r="262" spans="1:8" x14ac:dyDescent="0.2">
      <c r="A262" s="470" t="s">
        <v>60</v>
      </c>
      <c r="B262" s="785"/>
      <c r="C262" s="782"/>
      <c r="D262" s="782"/>
      <c r="E262" s="801"/>
      <c r="F262" s="802"/>
      <c r="G262" s="806"/>
      <c r="H262" s="806"/>
    </row>
    <row r="263" spans="1:8" x14ac:dyDescent="0.2">
      <c r="A263" s="142"/>
      <c r="B263" s="142">
        <v>1205</v>
      </c>
      <c r="C263" s="143" t="s">
        <v>6522</v>
      </c>
      <c r="D263" s="460" t="s">
        <v>27684</v>
      </c>
      <c r="E263" s="461">
        <v>38534</v>
      </c>
      <c r="F263" s="143" t="s">
        <v>27683</v>
      </c>
      <c r="G263" s="188">
        <v>1448442.56</v>
      </c>
      <c r="H263" s="188">
        <v>1631420.55</v>
      </c>
    </row>
    <row r="264" spans="1:8" x14ac:dyDescent="0.2">
      <c r="A264" s="142"/>
      <c r="B264" s="142"/>
      <c r="C264" s="143"/>
      <c r="D264" s="460"/>
      <c r="E264" s="461"/>
      <c r="F264" s="143"/>
      <c r="G264" s="188"/>
      <c r="H264" s="188"/>
    </row>
    <row r="265" spans="1:8" x14ac:dyDescent="0.2">
      <c r="A265" s="470" t="s">
        <v>61</v>
      </c>
      <c r="B265" s="785"/>
      <c r="C265" s="782"/>
      <c r="D265" s="782"/>
      <c r="E265" s="801"/>
      <c r="F265" s="802"/>
      <c r="G265" s="806"/>
      <c r="H265" s="806"/>
    </row>
    <row r="266" spans="1:8" x14ac:dyDescent="0.2">
      <c r="A266" s="470" t="s">
        <v>138</v>
      </c>
      <c r="B266" s="785"/>
      <c r="C266" s="782"/>
      <c r="D266" s="782"/>
      <c r="E266" s="801"/>
      <c r="F266" s="802"/>
      <c r="G266" s="806"/>
      <c r="H266" s="806"/>
    </row>
    <row r="267" spans="1:8" x14ac:dyDescent="0.2">
      <c r="A267" s="142"/>
      <c r="B267" s="142"/>
      <c r="C267" s="143"/>
      <c r="D267" s="460"/>
      <c r="E267" s="461"/>
      <c r="F267" s="143"/>
      <c r="G267" s="188"/>
      <c r="H267" s="188"/>
    </row>
    <row r="268" spans="1:8" x14ac:dyDescent="0.2">
      <c r="A268" s="470" t="s">
        <v>62</v>
      </c>
      <c r="B268" s="785"/>
      <c r="C268" s="782"/>
      <c r="D268" s="782"/>
      <c r="E268" s="801"/>
      <c r="F268" s="802"/>
      <c r="G268" s="806"/>
      <c r="H268" s="806"/>
    </row>
    <row r="269" spans="1:8" x14ac:dyDescent="0.2">
      <c r="A269" s="142"/>
      <c r="B269" s="142">
        <v>1205</v>
      </c>
      <c r="C269" s="143" t="s">
        <v>6522</v>
      </c>
      <c r="D269" s="460" t="s">
        <v>27685</v>
      </c>
      <c r="E269" s="461">
        <v>40118</v>
      </c>
      <c r="F269" s="143" t="s">
        <v>27683</v>
      </c>
      <c r="G269" s="188">
        <v>0</v>
      </c>
      <c r="H269" s="188">
        <v>2232480.2999999998</v>
      </c>
    </row>
    <row r="270" spans="1:8" x14ac:dyDescent="0.2">
      <c r="A270" s="142"/>
      <c r="B270" s="142"/>
      <c r="C270" s="143"/>
      <c r="D270" s="460"/>
      <c r="E270" s="143"/>
      <c r="F270" s="143"/>
      <c r="G270" s="188"/>
      <c r="H270" s="188"/>
    </row>
    <row r="271" spans="1:8" x14ac:dyDescent="0.2">
      <c r="A271" s="470" t="s">
        <v>63</v>
      </c>
      <c r="B271" s="785"/>
      <c r="C271" s="782"/>
      <c r="D271" s="782"/>
      <c r="E271" s="801"/>
      <c r="F271" s="802"/>
      <c r="G271" s="806"/>
      <c r="H271" s="806"/>
    </row>
    <row r="272" spans="1:8" x14ac:dyDescent="0.2">
      <c r="A272" s="142"/>
      <c r="B272" s="142"/>
      <c r="C272" s="143"/>
      <c r="D272" s="460"/>
      <c r="E272" s="143"/>
      <c r="F272" s="143"/>
      <c r="G272" s="188"/>
      <c r="H272" s="188"/>
    </row>
    <row r="273" spans="1:8" x14ac:dyDescent="0.2">
      <c r="A273" s="142" t="s">
        <v>64</v>
      </c>
      <c r="B273" s="142"/>
      <c r="C273" s="143"/>
      <c r="D273" s="460"/>
      <c r="E273" s="143"/>
      <c r="F273" s="143"/>
      <c r="G273" s="188"/>
      <c r="H273" s="188"/>
    </row>
    <row r="274" spans="1:8" x14ac:dyDescent="0.2">
      <c r="A274" s="142" t="s">
        <v>65</v>
      </c>
      <c r="B274" s="142"/>
      <c r="C274" s="143"/>
      <c r="D274" s="460"/>
      <c r="E274" s="143"/>
      <c r="F274" s="143"/>
      <c r="G274" s="188"/>
      <c r="H274" s="188"/>
    </row>
    <row r="275" spans="1:8" x14ac:dyDescent="0.2">
      <c r="A275" s="142" t="s">
        <v>66</v>
      </c>
      <c r="B275" s="142"/>
      <c r="C275" s="143"/>
      <c r="D275" s="460"/>
      <c r="E275" s="143"/>
      <c r="F275" s="143"/>
      <c r="G275" s="188"/>
      <c r="H275" s="188"/>
    </row>
    <row r="276" spans="1:8" x14ac:dyDescent="0.2">
      <c r="A276" s="142" t="s">
        <v>67</v>
      </c>
      <c r="B276" s="142"/>
      <c r="C276" s="143"/>
      <c r="D276" s="460"/>
      <c r="E276" s="143"/>
      <c r="F276" s="143"/>
      <c r="G276" s="188"/>
      <c r="H276" s="188"/>
    </row>
    <row r="277" spans="1:8" x14ac:dyDescent="0.2">
      <c r="A277" s="142" t="s">
        <v>68</v>
      </c>
      <c r="B277" s="142"/>
      <c r="C277" s="143"/>
      <c r="D277" s="460"/>
      <c r="E277" s="143"/>
      <c r="F277" s="143"/>
      <c r="G277" s="188"/>
      <c r="H277" s="188"/>
    </row>
    <row r="278" spans="1:8" x14ac:dyDescent="0.2">
      <c r="A278" s="142" t="s">
        <v>139</v>
      </c>
      <c r="B278" s="142"/>
      <c r="C278" s="143"/>
      <c r="D278" s="143"/>
      <c r="E278" s="143"/>
      <c r="F278" s="143"/>
      <c r="G278" s="188"/>
      <c r="H278" s="188"/>
    </row>
    <row r="279" spans="1:8" x14ac:dyDescent="0.2">
      <c r="A279" s="142"/>
      <c r="B279" s="142"/>
      <c r="C279" s="143"/>
      <c r="D279" s="143"/>
      <c r="E279" s="143"/>
      <c r="F279" s="143"/>
      <c r="G279" s="188"/>
      <c r="H279" s="188"/>
    </row>
    <row r="280" spans="1:8" x14ac:dyDescent="0.2">
      <c r="A280" s="470" t="s">
        <v>27686</v>
      </c>
      <c r="B280" s="142">
        <v>1205</v>
      </c>
      <c r="C280" s="143" t="s">
        <v>6522</v>
      </c>
      <c r="D280" s="462" t="s">
        <v>27687</v>
      </c>
      <c r="E280" s="461">
        <v>43252</v>
      </c>
      <c r="F280" s="143" t="s">
        <v>27683</v>
      </c>
      <c r="G280" s="188">
        <v>514699.33</v>
      </c>
      <c r="H280" s="188">
        <v>623998.66</v>
      </c>
    </row>
    <row r="281" spans="1:8" x14ac:dyDescent="0.2">
      <c r="A281" s="142"/>
      <c r="B281" s="142"/>
      <c r="C281" s="143"/>
      <c r="D281" s="143"/>
      <c r="E281" s="461"/>
      <c r="F281" s="143"/>
      <c r="G281" s="188"/>
      <c r="H281" s="188"/>
    </row>
    <row r="282" spans="1:8" x14ac:dyDescent="0.2">
      <c r="A282" s="470" t="s">
        <v>27688</v>
      </c>
      <c r="B282" s="142">
        <v>1205</v>
      </c>
      <c r="C282" s="143" t="s">
        <v>6522</v>
      </c>
      <c r="D282" s="462" t="s">
        <v>27689</v>
      </c>
      <c r="E282" s="461">
        <v>43160</v>
      </c>
      <c r="F282" s="143" t="s">
        <v>27683</v>
      </c>
      <c r="G282" s="188">
        <v>218229.8</v>
      </c>
      <c r="H282" s="188">
        <v>213422.58</v>
      </c>
    </row>
    <row r="283" spans="1:8" x14ac:dyDescent="0.2">
      <c r="A283" s="142"/>
      <c r="B283" s="142"/>
      <c r="C283" s="143"/>
      <c r="D283" s="143"/>
      <c r="E283" s="461"/>
      <c r="F283" s="143"/>
      <c r="G283" s="188"/>
      <c r="H283" s="188"/>
    </row>
    <row r="284" spans="1:8" x14ac:dyDescent="0.2">
      <c r="A284" s="142"/>
      <c r="B284" s="142"/>
      <c r="C284" s="143"/>
      <c r="D284" s="143"/>
      <c r="E284" s="461"/>
      <c r="F284" s="143"/>
      <c r="G284" s="143"/>
      <c r="H284" s="143"/>
    </row>
    <row r="285" spans="1:8" x14ac:dyDescent="0.2">
      <c r="A285" s="142"/>
      <c r="B285" s="142"/>
      <c r="C285" s="142"/>
      <c r="D285" s="142"/>
      <c r="E285" s="142"/>
      <c r="F285" s="142"/>
      <c r="G285" s="142"/>
      <c r="H285" s="142"/>
    </row>
    <row r="286" spans="1:8" ht="18" x14ac:dyDescent="0.25">
      <c r="A286" s="139" t="s">
        <v>9</v>
      </c>
      <c r="B286" s="140"/>
      <c r="C286" s="141"/>
      <c r="D286" s="141"/>
      <c r="E286" s="141"/>
      <c r="F286" s="141"/>
      <c r="G286" s="141"/>
      <c r="H286" s="141"/>
    </row>
    <row r="287" spans="1:8" x14ac:dyDescent="0.2">
      <c r="A287" s="111" t="s">
        <v>140</v>
      </c>
    </row>
    <row r="288" spans="1:8" x14ac:dyDescent="0.2">
      <c r="A288" s="111" t="s">
        <v>226</v>
      </c>
    </row>
  </sheetData>
  <mergeCells count="19">
    <mergeCell ref="A1:H1"/>
    <mergeCell ref="A3:A4"/>
    <mergeCell ref="B3:B4"/>
    <mergeCell ref="C3:H3"/>
    <mergeCell ref="A178:H178"/>
    <mergeCell ref="A180:A181"/>
    <mergeCell ref="B180:B181"/>
    <mergeCell ref="C180:H180"/>
    <mergeCell ref="A209:H209"/>
    <mergeCell ref="B210:H210"/>
    <mergeCell ref="B255:H255"/>
    <mergeCell ref="A256:A257"/>
    <mergeCell ref="B256:B257"/>
    <mergeCell ref="C256:H256"/>
    <mergeCell ref="A211:A212"/>
    <mergeCell ref="B211:B212"/>
    <mergeCell ref="C211:H211"/>
    <mergeCell ref="A251:H251"/>
    <mergeCell ref="A254:H254"/>
  </mergeCells>
  <printOptions horizontalCentered="1"/>
  <pageMargins left="0.70866141732283472" right="0.70866141732283472" top="0.74803149606299213" bottom="0.74803149606299213" header="0.31496062992125984" footer="0.31496062992125984"/>
  <pageSetup paperSize="9" scale="7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W14"/>
  <sheetViews>
    <sheetView workbookViewId="0">
      <selection sqref="A1:R1"/>
    </sheetView>
  </sheetViews>
  <sheetFormatPr baseColWidth="10" defaultColWidth="11.28515625" defaultRowHeight="11.25" x14ac:dyDescent="0.2"/>
  <cols>
    <col min="1" max="1" width="27.28515625" style="6" customWidth="1"/>
    <col min="2" max="2" width="35.85546875" style="6" customWidth="1"/>
    <col min="3" max="3" width="5" style="6" customWidth="1"/>
    <col min="4" max="4" width="10.7109375" style="6" bestFit="1" customWidth="1"/>
    <col min="5" max="5" width="9.85546875" style="6" bestFit="1" customWidth="1"/>
    <col min="6" max="6" width="12" style="6" bestFit="1" customWidth="1"/>
    <col min="7" max="7" width="9.85546875" style="6" bestFit="1" customWidth="1"/>
    <col min="8" max="8" width="10.7109375" style="6" bestFit="1" customWidth="1"/>
    <col min="9" max="9" width="12" style="6" bestFit="1" customWidth="1"/>
    <col min="10" max="10" width="3" style="6" bestFit="1" customWidth="1"/>
    <col min="11" max="11" width="9" style="6" bestFit="1" customWidth="1"/>
    <col min="12" max="12" width="12" style="6" bestFit="1" customWidth="1"/>
    <col min="13" max="13" width="3" style="6" bestFit="1" customWidth="1"/>
    <col min="14" max="14" width="12" style="6" bestFit="1" customWidth="1"/>
    <col min="15" max="16" width="3" style="6" bestFit="1" customWidth="1"/>
    <col min="17" max="17" width="12.85546875" style="6" bestFit="1" customWidth="1"/>
    <col min="18" max="18" width="6.28515625" style="6" customWidth="1"/>
    <col min="19" max="16384" width="11.28515625" style="6"/>
  </cols>
  <sheetData>
    <row r="1" spans="1:23" ht="38.25" customHeight="1" x14ac:dyDescent="0.2">
      <c r="A1" s="1108" t="s">
        <v>237</v>
      </c>
      <c r="B1" s="1108"/>
      <c r="C1" s="1108"/>
      <c r="D1" s="1108"/>
      <c r="E1" s="1108"/>
      <c r="F1" s="1108"/>
      <c r="G1" s="1108"/>
      <c r="H1" s="1108"/>
      <c r="I1" s="1108"/>
      <c r="J1" s="1108"/>
      <c r="K1" s="1108"/>
      <c r="L1" s="1108"/>
      <c r="M1" s="1108"/>
      <c r="N1" s="1108"/>
      <c r="O1" s="1108"/>
      <c r="P1" s="1108"/>
      <c r="Q1" s="1108"/>
      <c r="R1" s="1108"/>
    </row>
    <row r="2" spans="1:23" ht="23.25" customHeight="1" x14ac:dyDescent="0.2">
      <c r="A2" s="516" t="s">
        <v>296</v>
      </c>
      <c r="B2" s="513"/>
      <c r="C2" s="514"/>
      <c r="D2" s="514"/>
      <c r="E2" s="514"/>
      <c r="F2" s="514"/>
      <c r="G2" s="514"/>
      <c r="H2" s="514"/>
      <c r="I2" s="514"/>
      <c r="J2" s="514"/>
      <c r="K2" s="514"/>
      <c r="L2" s="514"/>
      <c r="M2" s="514"/>
      <c r="N2" s="514"/>
      <c r="O2" s="514"/>
      <c r="P2" s="514"/>
      <c r="Q2" s="514"/>
      <c r="R2" s="515"/>
      <c r="S2" s="7"/>
      <c r="T2" s="7"/>
      <c r="U2" s="7"/>
      <c r="V2" s="7"/>
      <c r="W2" s="7"/>
    </row>
    <row r="3" spans="1:23" s="8" customFormat="1" ht="28.5" customHeight="1" x14ac:dyDescent="0.25">
      <c r="A3" s="1109" t="s">
        <v>27945</v>
      </c>
      <c r="B3" s="1110" t="s">
        <v>26</v>
      </c>
      <c r="C3" s="1109" t="s">
        <v>6</v>
      </c>
      <c r="D3" s="1109"/>
      <c r="E3" s="1109"/>
      <c r="F3" s="1109"/>
      <c r="G3" s="1109"/>
      <c r="H3" s="1109"/>
      <c r="I3" s="1109"/>
      <c r="J3" s="1109" t="s">
        <v>7</v>
      </c>
      <c r="K3" s="1109"/>
      <c r="L3" s="1109"/>
      <c r="M3" s="1109"/>
      <c r="N3" s="1109"/>
      <c r="O3" s="1109" t="s">
        <v>8</v>
      </c>
      <c r="P3" s="1109"/>
      <c r="Q3" s="1109" t="s">
        <v>9</v>
      </c>
      <c r="R3" s="1109"/>
    </row>
    <row r="4" spans="1:23" s="9" customFormat="1" ht="188.25" x14ac:dyDescent="0.2">
      <c r="A4" s="1109"/>
      <c r="B4" s="1110"/>
      <c r="C4" s="108" t="s">
        <v>10</v>
      </c>
      <c r="D4" s="108" t="s">
        <v>11</v>
      </c>
      <c r="E4" s="108" t="s">
        <v>12</v>
      </c>
      <c r="F4" s="108" t="s">
        <v>13</v>
      </c>
      <c r="G4" s="108" t="s">
        <v>14</v>
      </c>
      <c r="H4" s="108" t="s">
        <v>15</v>
      </c>
      <c r="I4" s="108" t="s">
        <v>16</v>
      </c>
      <c r="J4" s="108" t="s">
        <v>17</v>
      </c>
      <c r="K4" s="108" t="s">
        <v>18</v>
      </c>
      <c r="L4" s="108" t="s">
        <v>19</v>
      </c>
      <c r="M4" s="108" t="s">
        <v>20</v>
      </c>
      <c r="N4" s="108" t="s">
        <v>21</v>
      </c>
      <c r="O4" s="108" t="s">
        <v>22</v>
      </c>
      <c r="P4" s="108" t="s">
        <v>23</v>
      </c>
      <c r="Q4" s="108" t="s">
        <v>24</v>
      </c>
      <c r="R4" s="108" t="s">
        <v>25</v>
      </c>
    </row>
    <row r="5" spans="1:23" ht="15" customHeight="1" x14ac:dyDescent="0.2">
      <c r="A5" s="17" t="s">
        <v>273</v>
      </c>
      <c r="B5" s="17" t="s">
        <v>274</v>
      </c>
      <c r="C5" s="10"/>
      <c r="D5" s="162">
        <v>44926233</v>
      </c>
      <c r="E5" s="162">
        <v>66137113</v>
      </c>
      <c r="F5" s="162">
        <v>1212604587</v>
      </c>
      <c r="G5" s="162">
        <v>31235199</v>
      </c>
      <c r="H5" s="162">
        <v>27995543</v>
      </c>
      <c r="I5" s="163">
        <f>SUM(D5:H5)</f>
        <v>1382898675</v>
      </c>
      <c r="J5" s="164"/>
      <c r="K5" s="162">
        <v>0</v>
      </c>
      <c r="L5" s="162">
        <v>2149754429</v>
      </c>
      <c r="M5" s="162"/>
      <c r="N5" s="163">
        <f>SUM(J5:M5)</f>
        <v>2149754429</v>
      </c>
      <c r="O5" s="164"/>
      <c r="P5" s="163"/>
      <c r="Q5" s="164">
        <f>+I5+N5</f>
        <v>3532653104</v>
      </c>
      <c r="R5" s="175">
        <f>+Q5/$Q$13</f>
        <v>0.26563444500773281</v>
      </c>
    </row>
    <row r="6" spans="1:23" ht="15" customHeight="1" x14ac:dyDescent="0.2">
      <c r="A6" s="17"/>
      <c r="B6" s="17" t="s">
        <v>275</v>
      </c>
      <c r="C6" s="10"/>
      <c r="D6" s="162">
        <v>47485302</v>
      </c>
      <c r="E6" s="162">
        <v>4496422</v>
      </c>
      <c r="F6" s="162">
        <v>1322224445</v>
      </c>
      <c r="G6" s="162">
        <v>3000000</v>
      </c>
      <c r="H6" s="162">
        <v>1000000</v>
      </c>
      <c r="I6" s="163">
        <f t="shared" ref="I6:I12" si="0">SUM(D6:H6)</f>
        <v>1378206169</v>
      </c>
      <c r="J6" s="164"/>
      <c r="K6" s="162">
        <v>0</v>
      </c>
      <c r="L6" s="162">
        <v>3969226493</v>
      </c>
      <c r="M6" s="162"/>
      <c r="N6" s="163">
        <f t="shared" ref="N6:N12" si="1">SUM(J6:M6)</f>
        <v>3969226493</v>
      </c>
      <c r="O6" s="164"/>
      <c r="P6" s="163"/>
      <c r="Q6" s="164">
        <f t="shared" ref="Q6:Q12" si="2">+I6+N6</f>
        <v>5347432662</v>
      </c>
      <c r="R6" s="175">
        <f t="shared" ref="R6:R13" si="3">+Q6/$Q$13</f>
        <v>0.40209504459359829</v>
      </c>
    </row>
    <row r="7" spans="1:23" ht="15" customHeight="1" x14ac:dyDescent="0.2">
      <c r="A7" s="17"/>
      <c r="B7" s="17" t="s">
        <v>276</v>
      </c>
      <c r="C7" s="10"/>
      <c r="D7" s="162">
        <v>22061991</v>
      </c>
      <c r="E7" s="162">
        <v>0</v>
      </c>
      <c r="F7" s="162">
        <v>467413072</v>
      </c>
      <c r="G7" s="162">
        <v>0</v>
      </c>
      <c r="H7" s="162">
        <v>500000</v>
      </c>
      <c r="I7" s="163">
        <f t="shared" si="0"/>
        <v>489975063</v>
      </c>
      <c r="J7" s="164"/>
      <c r="K7" s="162">
        <v>0</v>
      </c>
      <c r="L7" s="162">
        <v>1027161668</v>
      </c>
      <c r="M7" s="162"/>
      <c r="N7" s="163">
        <f t="shared" si="1"/>
        <v>1027161668</v>
      </c>
      <c r="O7" s="164"/>
      <c r="P7" s="163"/>
      <c r="Q7" s="164">
        <f t="shared" si="2"/>
        <v>1517136731</v>
      </c>
      <c r="R7" s="175">
        <f t="shared" si="3"/>
        <v>0.1140796341094778</v>
      </c>
    </row>
    <row r="8" spans="1:23" ht="15" customHeight="1" x14ac:dyDescent="0.2">
      <c r="A8" s="17"/>
      <c r="B8" s="17" t="s">
        <v>277</v>
      </c>
      <c r="C8" s="10"/>
      <c r="D8" s="162">
        <v>0</v>
      </c>
      <c r="E8" s="162">
        <v>0</v>
      </c>
      <c r="F8" s="162">
        <v>134732328</v>
      </c>
      <c r="G8" s="162">
        <v>0</v>
      </c>
      <c r="H8" s="162">
        <v>0</v>
      </c>
      <c r="I8" s="163">
        <f t="shared" si="0"/>
        <v>134732328</v>
      </c>
      <c r="J8" s="164"/>
      <c r="K8" s="162">
        <v>0</v>
      </c>
      <c r="L8" s="162">
        <v>0</v>
      </c>
      <c r="M8" s="162"/>
      <c r="N8" s="163">
        <f t="shared" si="1"/>
        <v>0</v>
      </c>
      <c r="O8" s="164"/>
      <c r="P8" s="163"/>
      <c r="Q8" s="164">
        <f t="shared" si="2"/>
        <v>134732328</v>
      </c>
      <c r="R8" s="175">
        <f t="shared" si="3"/>
        <v>1.0131067534583442E-2</v>
      </c>
    </row>
    <row r="9" spans="1:23" ht="15" customHeight="1" x14ac:dyDescent="0.2">
      <c r="A9" s="17"/>
      <c r="B9" s="17" t="s">
        <v>278</v>
      </c>
      <c r="C9" s="10"/>
      <c r="D9" s="162">
        <v>0</v>
      </c>
      <c r="E9" s="162">
        <v>0</v>
      </c>
      <c r="F9" s="162">
        <v>381372210</v>
      </c>
      <c r="G9" s="162">
        <v>0</v>
      </c>
      <c r="H9" s="162">
        <v>121572258</v>
      </c>
      <c r="I9" s="163">
        <f t="shared" si="0"/>
        <v>502944468</v>
      </c>
      <c r="J9" s="164"/>
      <c r="K9" s="162">
        <v>0</v>
      </c>
      <c r="L9" s="162">
        <v>1009241535</v>
      </c>
      <c r="M9" s="162"/>
      <c r="N9" s="163">
        <f t="shared" si="1"/>
        <v>1009241535</v>
      </c>
      <c r="O9" s="164"/>
      <c r="P9" s="163"/>
      <c r="Q9" s="164">
        <f t="shared" si="2"/>
        <v>1512186003</v>
      </c>
      <c r="R9" s="175">
        <f t="shared" si="3"/>
        <v>0.11370736888955707</v>
      </c>
    </row>
    <row r="10" spans="1:23" ht="15" customHeight="1" x14ac:dyDescent="0.2">
      <c r="A10" s="11" t="s">
        <v>279</v>
      </c>
      <c r="B10" s="11" t="s">
        <v>280</v>
      </c>
      <c r="C10" s="12"/>
      <c r="D10" s="165">
        <v>621240</v>
      </c>
      <c r="E10" s="165">
        <v>0</v>
      </c>
      <c r="F10" s="165">
        <v>132208628</v>
      </c>
      <c r="G10" s="165">
        <v>82614</v>
      </c>
      <c r="H10" s="165">
        <v>1857271</v>
      </c>
      <c r="I10" s="166">
        <f t="shared" si="0"/>
        <v>134769753</v>
      </c>
      <c r="J10" s="167"/>
      <c r="K10" s="165">
        <v>0</v>
      </c>
      <c r="L10" s="165">
        <v>995047</v>
      </c>
      <c r="M10" s="165"/>
      <c r="N10" s="166">
        <f t="shared" si="1"/>
        <v>995047</v>
      </c>
      <c r="O10" s="167"/>
      <c r="P10" s="166"/>
      <c r="Q10" s="167">
        <f t="shared" si="2"/>
        <v>135764800</v>
      </c>
      <c r="R10" s="176">
        <f t="shared" si="3"/>
        <v>1.0208703271416894E-2</v>
      </c>
    </row>
    <row r="11" spans="1:23" ht="15" customHeight="1" x14ac:dyDescent="0.2">
      <c r="A11" s="11" t="s">
        <v>281</v>
      </c>
      <c r="B11" s="11" t="s">
        <v>282</v>
      </c>
      <c r="C11" s="13"/>
      <c r="D11" s="168">
        <v>6760312</v>
      </c>
      <c r="E11" s="169">
        <v>0</v>
      </c>
      <c r="F11" s="169">
        <v>738874709</v>
      </c>
      <c r="G11" s="169">
        <v>0</v>
      </c>
      <c r="H11" s="169">
        <v>758597</v>
      </c>
      <c r="I11" s="170">
        <f t="shared" si="0"/>
        <v>746393618</v>
      </c>
      <c r="J11" s="171"/>
      <c r="K11" s="168">
        <v>0</v>
      </c>
      <c r="L11" s="168">
        <v>328070853</v>
      </c>
      <c r="M11" s="168"/>
      <c r="N11" s="170">
        <f t="shared" si="1"/>
        <v>328070853</v>
      </c>
      <c r="O11" s="171"/>
      <c r="P11" s="172"/>
      <c r="Q11" s="173">
        <f t="shared" si="2"/>
        <v>1074464471</v>
      </c>
      <c r="R11" s="177">
        <f t="shared" si="3"/>
        <v>8.0793320213478917E-2</v>
      </c>
    </row>
    <row r="12" spans="1:23" ht="15" customHeight="1" x14ac:dyDescent="0.2">
      <c r="A12" s="11" t="s">
        <v>283</v>
      </c>
      <c r="B12" s="11" t="s">
        <v>284</v>
      </c>
      <c r="C12" s="13"/>
      <c r="D12" s="168">
        <v>3910915</v>
      </c>
      <c r="E12" s="169">
        <v>0</v>
      </c>
      <c r="F12" s="169">
        <v>26356256</v>
      </c>
      <c r="G12" s="169">
        <v>359118</v>
      </c>
      <c r="H12" s="169">
        <v>14178</v>
      </c>
      <c r="I12" s="170">
        <f t="shared" si="0"/>
        <v>30640467</v>
      </c>
      <c r="J12" s="171"/>
      <c r="K12" s="168">
        <v>8506270</v>
      </c>
      <c r="L12" s="168">
        <v>5410206</v>
      </c>
      <c r="M12" s="168"/>
      <c r="N12" s="170">
        <f t="shared" si="1"/>
        <v>13916476</v>
      </c>
      <c r="O12" s="171"/>
      <c r="P12" s="172"/>
      <c r="Q12" s="173">
        <f t="shared" si="2"/>
        <v>44556943</v>
      </c>
      <c r="R12" s="177">
        <f t="shared" si="3"/>
        <v>3.3504163801547681E-3</v>
      </c>
    </row>
    <row r="13" spans="1:23" ht="22.5" customHeight="1" x14ac:dyDescent="0.2">
      <c r="A13" s="109" t="s">
        <v>33</v>
      </c>
      <c r="B13" s="109"/>
      <c r="C13" s="110"/>
      <c r="D13" s="174">
        <f>SUM(D5:D12)</f>
        <v>125765993</v>
      </c>
      <c r="E13" s="174">
        <f t="shared" ref="E13:I13" si="4">SUM(E5:E12)</f>
        <v>70633535</v>
      </c>
      <c r="F13" s="174">
        <f t="shared" si="4"/>
        <v>4415786235</v>
      </c>
      <c r="G13" s="174">
        <f t="shared" si="4"/>
        <v>34676931</v>
      </c>
      <c r="H13" s="174">
        <f t="shared" si="4"/>
        <v>153697847</v>
      </c>
      <c r="I13" s="174">
        <f t="shared" si="4"/>
        <v>4800560541</v>
      </c>
      <c r="J13" s="174"/>
      <c r="K13" s="174">
        <f t="shared" ref="K13" si="5">SUM(K5:K12)</f>
        <v>8506270</v>
      </c>
      <c r="L13" s="174">
        <f t="shared" ref="L13:N13" si="6">SUM(L5:L12)</f>
        <v>8489860231</v>
      </c>
      <c r="M13" s="174"/>
      <c r="N13" s="174">
        <f t="shared" si="6"/>
        <v>8498366501</v>
      </c>
      <c r="O13" s="174"/>
      <c r="P13" s="174"/>
      <c r="Q13" s="174">
        <f t="shared" ref="Q13" si="7">SUM(Q5:Q12)</f>
        <v>13298927042</v>
      </c>
      <c r="R13" s="178">
        <f t="shared" si="3"/>
        <v>1</v>
      </c>
    </row>
    <row r="14" spans="1:23" x14ac:dyDescent="0.2">
      <c r="A14" s="14"/>
      <c r="B14" s="14"/>
      <c r="C14" s="15"/>
      <c r="D14" s="15"/>
      <c r="E14" s="16"/>
      <c r="F14" s="16"/>
      <c r="G14" s="16"/>
      <c r="H14" s="16"/>
      <c r="I14" s="16"/>
      <c r="J14" s="16"/>
      <c r="K14" s="16"/>
      <c r="L14" s="16"/>
      <c r="M14" s="16"/>
      <c r="N14" s="16"/>
      <c r="O14" s="16"/>
      <c r="P14" s="16"/>
      <c r="Q14" s="16"/>
      <c r="R14" s="16"/>
    </row>
  </sheetData>
  <mergeCells count="7">
    <mergeCell ref="A1:R1"/>
    <mergeCell ref="A3:A4"/>
    <mergeCell ref="B3:B4"/>
    <mergeCell ref="C3:I3"/>
    <mergeCell ref="J3:N3"/>
    <mergeCell ref="O3:P3"/>
    <mergeCell ref="Q3:R3"/>
  </mergeCells>
  <pageMargins left="0.7" right="0.7" top="0.75" bottom="0.75" header="0.3" footer="0.3"/>
  <pageSetup scale="62"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U19"/>
  <sheetViews>
    <sheetView workbookViewId="0">
      <selection sqref="A1:P1"/>
    </sheetView>
  </sheetViews>
  <sheetFormatPr baseColWidth="10" defaultColWidth="11.28515625" defaultRowHeight="11.25" x14ac:dyDescent="0.2"/>
  <cols>
    <col min="1" max="1" width="33" style="6" customWidth="1"/>
    <col min="2" max="2" width="7" style="6" customWidth="1"/>
    <col min="3" max="3" width="11.28515625" style="6" bestFit="1" customWidth="1"/>
    <col min="4" max="4" width="10.5703125" style="6" bestFit="1" customWidth="1"/>
    <col min="5" max="5" width="12.42578125" style="6" bestFit="1" customWidth="1"/>
    <col min="6" max="6" width="10.5703125" style="6" bestFit="1" customWidth="1"/>
    <col min="7" max="7" width="11.28515625" style="6" bestFit="1" customWidth="1"/>
    <col min="8" max="8" width="11.7109375" style="6" customWidth="1"/>
    <col min="9" max="9" width="7" style="6" customWidth="1"/>
    <col min="10" max="10" width="9" style="6" bestFit="1" customWidth="1"/>
    <col min="11" max="11" width="12.42578125" style="6" bestFit="1" customWidth="1"/>
    <col min="12" max="12" width="7" style="6" customWidth="1"/>
    <col min="13" max="14" width="11.7109375" style="6" customWidth="1"/>
    <col min="15" max="15" width="12.85546875" style="6" bestFit="1" customWidth="1"/>
    <col min="16" max="16" width="7" style="6" customWidth="1"/>
    <col min="17" max="16384" width="11.28515625" style="6"/>
  </cols>
  <sheetData>
    <row r="1" spans="1:21" ht="28.5" customHeight="1" x14ac:dyDescent="0.2">
      <c r="A1" s="1111" t="s">
        <v>238</v>
      </c>
      <c r="B1" s="1111"/>
      <c r="C1" s="1111"/>
      <c r="D1" s="1111"/>
      <c r="E1" s="1111"/>
      <c r="F1" s="1111"/>
      <c r="G1" s="1111"/>
      <c r="H1" s="1111"/>
      <c r="I1" s="1111"/>
      <c r="J1" s="1111"/>
      <c r="K1" s="1111"/>
      <c r="L1" s="1111"/>
      <c r="M1" s="1111"/>
      <c r="N1" s="1111"/>
      <c r="O1" s="1111"/>
      <c r="P1" s="1111"/>
    </row>
    <row r="2" spans="1:21" ht="20.25" customHeight="1" x14ac:dyDescent="0.2">
      <c r="A2" s="81" t="s">
        <v>296</v>
      </c>
      <c r="B2" s="517"/>
      <c r="C2" s="518"/>
      <c r="D2" s="518"/>
      <c r="E2" s="518"/>
      <c r="F2" s="518"/>
      <c r="G2" s="518"/>
      <c r="H2" s="518"/>
      <c r="I2" s="518"/>
      <c r="J2" s="518"/>
      <c r="K2" s="518"/>
      <c r="L2" s="518"/>
      <c r="M2" s="518"/>
      <c r="N2" s="518"/>
      <c r="O2" s="518"/>
      <c r="P2" s="519"/>
      <c r="Q2" s="7"/>
      <c r="R2" s="7"/>
      <c r="S2" s="7"/>
      <c r="T2" s="7"/>
      <c r="U2" s="7"/>
    </row>
    <row r="3" spans="1:21" ht="30.75" customHeight="1" x14ac:dyDescent="0.25">
      <c r="A3" s="1112" t="s">
        <v>44</v>
      </c>
      <c r="B3" s="1114" t="s">
        <v>169</v>
      </c>
      <c r="C3" s="1114"/>
      <c r="D3" s="1114"/>
      <c r="E3" s="1114"/>
      <c r="F3" s="1114"/>
      <c r="G3" s="1114"/>
      <c r="H3" s="1114"/>
      <c r="I3" s="1114" t="s">
        <v>168</v>
      </c>
      <c r="J3" s="1114"/>
      <c r="K3" s="1114"/>
      <c r="L3" s="1114"/>
      <c r="M3" s="1114"/>
      <c r="N3" s="82" t="s">
        <v>170</v>
      </c>
      <c r="O3" s="1115" t="s">
        <v>9</v>
      </c>
      <c r="P3" s="1115"/>
    </row>
    <row r="4" spans="1:21" s="27" customFormat="1" ht="80.25" customHeight="1" x14ac:dyDescent="0.25">
      <c r="A4" s="1113"/>
      <c r="B4" s="126" t="s">
        <v>45</v>
      </c>
      <c r="C4" s="126" t="s">
        <v>46</v>
      </c>
      <c r="D4" s="126" t="s">
        <v>47</v>
      </c>
      <c r="E4" s="126" t="s">
        <v>48</v>
      </c>
      <c r="F4" s="126" t="s">
        <v>49</v>
      </c>
      <c r="G4" s="126" t="s">
        <v>50</v>
      </c>
      <c r="H4" s="127" t="s">
        <v>51</v>
      </c>
      <c r="I4" s="126" t="s">
        <v>52</v>
      </c>
      <c r="J4" s="126" t="s">
        <v>50</v>
      </c>
      <c r="K4" s="126" t="s">
        <v>53</v>
      </c>
      <c r="L4" s="126" t="s">
        <v>54</v>
      </c>
      <c r="M4" s="127" t="s">
        <v>55</v>
      </c>
      <c r="N4" s="127" t="s">
        <v>56</v>
      </c>
      <c r="O4" s="128" t="s">
        <v>57</v>
      </c>
      <c r="P4" s="128" t="s">
        <v>58</v>
      </c>
    </row>
    <row r="5" spans="1:21" x14ac:dyDescent="0.2">
      <c r="A5" s="130"/>
      <c r="B5" s="131"/>
      <c r="C5" s="131"/>
      <c r="D5" s="131"/>
      <c r="E5" s="131"/>
      <c r="F5" s="131"/>
      <c r="G5" s="131"/>
      <c r="H5" s="131"/>
      <c r="I5" s="131"/>
      <c r="J5" s="131"/>
      <c r="K5" s="131"/>
      <c r="L5" s="131"/>
      <c r="M5" s="131"/>
      <c r="N5" s="131"/>
      <c r="O5" s="131"/>
      <c r="P5" s="130"/>
    </row>
    <row r="6" spans="1:21" ht="21.75" customHeight="1" x14ac:dyDescent="0.25">
      <c r="A6" s="132" t="s">
        <v>59</v>
      </c>
      <c r="B6" s="131"/>
      <c r="C6" s="131">
        <v>121871031</v>
      </c>
      <c r="D6" s="131">
        <v>70633535</v>
      </c>
      <c r="E6" s="131">
        <v>4396077676</v>
      </c>
      <c r="F6" s="131">
        <v>34381309</v>
      </c>
      <c r="G6" s="131">
        <v>121451122</v>
      </c>
      <c r="H6" s="131">
        <f>SUM(C6:G6)</f>
        <v>4744414673</v>
      </c>
      <c r="I6" s="131"/>
      <c r="J6" s="131"/>
      <c r="K6" s="131">
        <v>7773506956</v>
      </c>
      <c r="L6" s="131"/>
      <c r="M6" s="131">
        <f>SUM(I6:L6)</f>
        <v>7773506956</v>
      </c>
      <c r="N6" s="131"/>
      <c r="O6" s="131">
        <f>+H6+M6</f>
        <v>12517921629</v>
      </c>
      <c r="P6" s="182">
        <f>+O6/$O$18</f>
        <v>0.94127305078571621</v>
      </c>
    </row>
    <row r="7" spans="1:21" ht="20.25" customHeight="1" x14ac:dyDescent="0.25">
      <c r="A7" s="132" t="s">
        <v>60</v>
      </c>
      <c r="B7" s="131"/>
      <c r="C7" s="131"/>
      <c r="D7" s="131"/>
      <c r="E7" s="131"/>
      <c r="F7" s="131"/>
      <c r="G7" s="131">
        <v>32241803</v>
      </c>
      <c r="H7" s="131">
        <f t="shared" ref="H7:H9" si="0">SUM(C7:G7)</f>
        <v>32241803</v>
      </c>
      <c r="I7" s="131"/>
      <c r="J7" s="131"/>
      <c r="K7" s="131"/>
      <c r="L7" s="131"/>
      <c r="M7" s="131">
        <f t="shared" ref="M7:M9" si="1">SUM(I7:L7)</f>
        <v>0</v>
      </c>
      <c r="N7" s="131"/>
      <c r="O7" s="131">
        <f t="shared" ref="O7:O9" si="2">+H7+M7</f>
        <v>32241803</v>
      </c>
      <c r="P7" s="182">
        <f>+O7/$O$18</f>
        <v>2.4243912984991622E-3</v>
      </c>
    </row>
    <row r="8" spans="1:21" ht="18" customHeight="1" x14ac:dyDescent="0.25">
      <c r="A8" s="132" t="s">
        <v>27898</v>
      </c>
      <c r="B8" s="131"/>
      <c r="C8" s="131"/>
      <c r="D8" s="131"/>
      <c r="E8" s="131"/>
      <c r="F8" s="131"/>
      <c r="G8" s="131"/>
      <c r="H8" s="131">
        <f t="shared" si="0"/>
        <v>0</v>
      </c>
      <c r="I8" s="131"/>
      <c r="J8" s="131"/>
      <c r="K8" s="131">
        <v>710943069</v>
      </c>
      <c r="L8" s="131"/>
      <c r="M8" s="131">
        <f t="shared" si="1"/>
        <v>710943069</v>
      </c>
      <c r="N8" s="131"/>
      <c r="O8" s="131">
        <f t="shared" si="2"/>
        <v>710943069</v>
      </c>
      <c r="P8" s="182">
        <f>+O8/$O$18</f>
        <v>5.345867879075774E-2</v>
      </c>
    </row>
    <row r="9" spans="1:21" ht="19.5" customHeight="1" x14ac:dyDescent="0.25">
      <c r="A9" s="133" t="s">
        <v>62</v>
      </c>
      <c r="B9" s="131"/>
      <c r="C9" s="131"/>
      <c r="D9" s="131"/>
      <c r="E9" s="131"/>
      <c r="F9" s="131"/>
      <c r="G9" s="131"/>
      <c r="H9" s="131">
        <f t="shared" si="0"/>
        <v>0</v>
      </c>
      <c r="I9" s="131"/>
      <c r="J9" s="131">
        <v>8506270</v>
      </c>
      <c r="K9" s="131"/>
      <c r="L9" s="131"/>
      <c r="M9" s="131">
        <f t="shared" si="1"/>
        <v>8506270</v>
      </c>
      <c r="N9" s="131"/>
      <c r="O9" s="131">
        <f t="shared" si="2"/>
        <v>8506270</v>
      </c>
      <c r="P9" s="182">
        <f>+O9/$O$18</f>
        <v>6.3962077340043509E-4</v>
      </c>
    </row>
    <row r="10" spans="1:21" ht="18" customHeight="1" x14ac:dyDescent="0.25">
      <c r="A10" s="132" t="s">
        <v>63</v>
      </c>
      <c r="B10" s="131"/>
      <c r="C10" s="131"/>
      <c r="D10" s="131"/>
      <c r="E10" s="131"/>
      <c r="F10" s="131"/>
      <c r="G10" s="131"/>
      <c r="H10" s="131"/>
      <c r="I10" s="131"/>
      <c r="J10" s="131"/>
      <c r="K10" s="131"/>
      <c r="L10" s="131"/>
      <c r="M10" s="131"/>
      <c r="N10" s="131"/>
      <c r="O10" s="131"/>
      <c r="P10" s="182"/>
    </row>
    <row r="11" spans="1:21" ht="15" x14ac:dyDescent="0.25">
      <c r="A11" s="510" t="s">
        <v>163</v>
      </c>
      <c r="B11" s="131"/>
      <c r="C11" s="131"/>
      <c r="D11" s="131"/>
      <c r="E11" s="131"/>
      <c r="F11" s="131"/>
      <c r="G11" s="131"/>
      <c r="H11" s="131"/>
      <c r="I11" s="131"/>
      <c r="J11" s="131"/>
      <c r="K11" s="131"/>
      <c r="L11" s="131"/>
      <c r="M11" s="131"/>
      <c r="N11" s="131"/>
      <c r="O11" s="131"/>
      <c r="P11" s="182"/>
    </row>
    <row r="12" spans="1:21" ht="45" x14ac:dyDescent="0.25">
      <c r="A12" s="511" t="s">
        <v>164</v>
      </c>
      <c r="B12" s="131"/>
      <c r="C12" s="131">
        <v>3894962</v>
      </c>
      <c r="D12" s="131"/>
      <c r="E12" s="131">
        <v>19708559</v>
      </c>
      <c r="F12" s="131">
        <v>295622</v>
      </c>
      <c r="G12" s="131">
        <v>4922</v>
      </c>
      <c r="H12" s="131">
        <f t="shared" ref="H12" si="3">SUM(C12:G12)</f>
        <v>23904065</v>
      </c>
      <c r="I12" s="131"/>
      <c r="J12" s="131"/>
      <c r="K12" s="131">
        <v>5410206</v>
      </c>
      <c r="L12" s="131"/>
      <c r="M12" s="131">
        <f t="shared" ref="M12" si="4">SUM(I12:L12)</f>
        <v>5410206</v>
      </c>
      <c r="N12" s="131"/>
      <c r="O12" s="131">
        <f t="shared" ref="O12" si="5">+H12+M12</f>
        <v>29314271</v>
      </c>
      <c r="P12" s="182">
        <f>+O12/$O$18</f>
        <v>2.2042583516264998E-3</v>
      </c>
    </row>
    <row r="13" spans="1:21" ht="30" x14ac:dyDescent="0.25">
      <c r="A13" s="511" t="s">
        <v>165</v>
      </c>
      <c r="B13" s="131"/>
      <c r="C13" s="131"/>
      <c r="D13" s="131"/>
      <c r="E13" s="131"/>
      <c r="F13" s="131"/>
      <c r="G13" s="131"/>
      <c r="H13" s="131"/>
      <c r="I13" s="131"/>
      <c r="J13" s="131"/>
      <c r="K13" s="131"/>
      <c r="L13" s="131"/>
      <c r="M13" s="131"/>
      <c r="N13" s="131"/>
      <c r="O13" s="131"/>
      <c r="P13" s="182"/>
    </row>
    <row r="14" spans="1:21" ht="15" x14ac:dyDescent="0.25">
      <c r="A14" s="512" t="s">
        <v>166</v>
      </c>
      <c r="B14" s="131"/>
      <c r="C14" s="131"/>
      <c r="D14" s="131"/>
      <c r="E14" s="131"/>
      <c r="F14" s="131"/>
      <c r="G14" s="131"/>
      <c r="H14" s="131"/>
      <c r="I14" s="131"/>
      <c r="J14" s="131"/>
      <c r="K14" s="131"/>
      <c r="L14" s="131"/>
      <c r="M14" s="131"/>
      <c r="N14" s="131"/>
      <c r="O14" s="131"/>
      <c r="P14" s="182"/>
    </row>
    <row r="15" spans="1:21" ht="15" x14ac:dyDescent="0.25">
      <c r="A15" s="512" t="s">
        <v>167</v>
      </c>
      <c r="B15" s="131"/>
      <c r="C15" s="131"/>
      <c r="D15" s="131"/>
      <c r="E15" s="131"/>
      <c r="F15" s="131"/>
      <c r="G15" s="131"/>
      <c r="H15" s="131"/>
      <c r="I15" s="131"/>
      <c r="J15" s="131"/>
      <c r="K15" s="131"/>
      <c r="L15" s="131"/>
      <c r="M15" s="131"/>
      <c r="N15" s="131"/>
      <c r="O15" s="131"/>
      <c r="P15" s="182"/>
    </row>
    <row r="16" spans="1:21" x14ac:dyDescent="0.2">
      <c r="A16" s="509" t="s">
        <v>69</v>
      </c>
      <c r="B16" s="131"/>
      <c r="C16" s="131"/>
      <c r="D16" s="131"/>
      <c r="E16" s="131"/>
      <c r="F16" s="131"/>
      <c r="G16" s="131"/>
      <c r="H16" s="131"/>
      <c r="I16" s="131"/>
      <c r="J16" s="131"/>
      <c r="K16" s="131"/>
      <c r="L16" s="131"/>
      <c r="M16" s="131"/>
      <c r="N16" s="131"/>
      <c r="O16" s="131"/>
      <c r="P16" s="182"/>
    </row>
    <row r="17" spans="1:16" x14ac:dyDescent="0.2">
      <c r="A17" s="130"/>
      <c r="B17" s="130"/>
      <c r="C17" s="130"/>
      <c r="D17" s="130"/>
      <c r="E17" s="130"/>
      <c r="F17" s="130"/>
      <c r="G17" s="130"/>
      <c r="H17" s="130"/>
      <c r="I17" s="130"/>
      <c r="J17" s="130"/>
      <c r="K17" s="130"/>
      <c r="L17" s="130"/>
      <c r="M17" s="130"/>
      <c r="N17" s="130"/>
      <c r="O17" s="130"/>
      <c r="P17" s="182"/>
    </row>
    <row r="18" spans="1:16" ht="19.5" customHeight="1" x14ac:dyDescent="0.2">
      <c r="A18" s="129" t="s">
        <v>9</v>
      </c>
      <c r="B18" s="179"/>
      <c r="C18" s="180">
        <f t="shared" ref="C18:H18" si="6">SUM(C6:C17)</f>
        <v>125765993</v>
      </c>
      <c r="D18" s="180">
        <f t="shared" si="6"/>
        <v>70633535</v>
      </c>
      <c r="E18" s="180">
        <f t="shared" si="6"/>
        <v>4415786235</v>
      </c>
      <c r="F18" s="180">
        <f t="shared" si="6"/>
        <v>34676931</v>
      </c>
      <c r="G18" s="180">
        <f t="shared" si="6"/>
        <v>153697847</v>
      </c>
      <c r="H18" s="180">
        <f t="shared" si="6"/>
        <v>4800560541</v>
      </c>
      <c r="I18" s="181"/>
      <c r="J18" s="180">
        <f>SUM(J6:J17)</f>
        <v>8506270</v>
      </c>
      <c r="K18" s="180">
        <f t="shared" ref="K18:O18" si="7">SUM(K6:K17)</f>
        <v>8489860231</v>
      </c>
      <c r="L18" s="181"/>
      <c r="M18" s="180">
        <f t="shared" si="7"/>
        <v>8498366501</v>
      </c>
      <c r="N18" s="181"/>
      <c r="O18" s="180">
        <f t="shared" si="7"/>
        <v>13298927042</v>
      </c>
      <c r="P18" s="183">
        <f>+O18/$O$18</f>
        <v>1</v>
      </c>
    </row>
    <row r="19" spans="1:16" x14ac:dyDescent="0.2">
      <c r="A19" s="14"/>
    </row>
  </sheetData>
  <mergeCells count="5">
    <mergeCell ref="A1:P1"/>
    <mergeCell ref="A3:A4"/>
    <mergeCell ref="B3:H3"/>
    <mergeCell ref="I3:M3"/>
    <mergeCell ref="O3:P3"/>
  </mergeCells>
  <pageMargins left="0.7" right="0.7" top="0.75" bottom="0.75" header="0.3" footer="0.3"/>
  <pageSetup paperSize="9" scale="7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V108"/>
  <sheetViews>
    <sheetView workbookViewId="0">
      <pane ySplit="4" topLeftCell="A13" activePane="bottomLeft" state="frozen"/>
      <selection pane="bottomLeft" activeCell="A13" sqref="A13"/>
    </sheetView>
  </sheetViews>
  <sheetFormatPr baseColWidth="10" defaultColWidth="11.42578125" defaultRowHeight="12" x14ac:dyDescent="0.2"/>
  <cols>
    <col min="1" max="1" width="29.7109375" style="28" customWidth="1"/>
    <col min="2" max="2" width="16.28515625" style="28" bestFit="1" customWidth="1"/>
    <col min="3" max="3" width="8.7109375" style="28" customWidth="1"/>
    <col min="4" max="4" width="13.140625" style="28" bestFit="1" customWidth="1"/>
    <col min="5" max="5" width="12.28515625" style="28" bestFit="1" customWidth="1"/>
    <col min="6" max="6" width="14.42578125" style="28" bestFit="1" customWidth="1"/>
    <col min="7" max="7" width="12.28515625" style="28" bestFit="1" customWidth="1"/>
    <col min="8" max="8" width="13" style="28" bestFit="1" customWidth="1"/>
    <col min="9" max="9" width="14.42578125" style="28" bestFit="1" customWidth="1"/>
    <col min="10" max="10" width="8.7109375" style="28" customWidth="1"/>
    <col min="11" max="11" width="11.28515625" style="28" bestFit="1" customWidth="1"/>
    <col min="12" max="12" width="14.42578125" style="28" bestFit="1" customWidth="1"/>
    <col min="13" max="13" width="8.7109375" style="28" customWidth="1"/>
    <col min="14" max="14" width="14.5703125" style="28" bestFit="1" customWidth="1"/>
    <col min="15" max="16" width="8.7109375" style="28" customWidth="1"/>
    <col min="17" max="17" width="15.28515625" style="28" bestFit="1" customWidth="1"/>
    <col min="18" max="18" width="8.7109375" style="28" customWidth="1"/>
    <col min="19" max="19" width="11.42578125" style="28"/>
    <col min="20" max="20" width="26" style="28" customWidth="1"/>
    <col min="21" max="16384" width="11.42578125" style="28"/>
  </cols>
  <sheetData>
    <row r="1" spans="1:22" ht="27" customHeight="1" x14ac:dyDescent="0.2">
      <c r="A1" s="1116" t="s">
        <v>239</v>
      </c>
      <c r="B1" s="1117"/>
      <c r="C1" s="1117"/>
      <c r="D1" s="1117"/>
      <c r="E1" s="1117"/>
      <c r="F1" s="1117"/>
      <c r="G1" s="1117"/>
      <c r="H1" s="1117"/>
      <c r="I1" s="1117"/>
      <c r="J1" s="1117"/>
      <c r="K1" s="1117"/>
      <c r="L1" s="1117"/>
      <c r="M1" s="1117"/>
      <c r="N1" s="1117"/>
      <c r="O1" s="1117"/>
      <c r="P1" s="1117"/>
      <c r="Q1" s="1117"/>
      <c r="R1" s="1118"/>
    </row>
    <row r="2" spans="1:22" ht="20.25" customHeight="1" x14ac:dyDescent="0.2">
      <c r="A2" s="1020" t="s">
        <v>296</v>
      </c>
      <c r="B2" s="223"/>
      <c r="C2" s="224"/>
      <c r="D2" s="224"/>
      <c r="E2" s="224"/>
      <c r="F2" s="224"/>
      <c r="G2" s="224"/>
      <c r="H2" s="224"/>
      <c r="I2" s="224"/>
      <c r="J2" s="224"/>
      <c r="K2" s="224"/>
      <c r="L2" s="224"/>
      <c r="M2" s="224"/>
      <c r="N2" s="224"/>
      <c r="O2" s="224"/>
      <c r="P2" s="224"/>
      <c r="Q2" s="224"/>
      <c r="R2" s="1021"/>
      <c r="S2" s="29"/>
      <c r="T2" s="29"/>
      <c r="U2" s="29"/>
      <c r="V2" s="29"/>
    </row>
    <row r="3" spans="1:22" ht="38.25" customHeight="1" x14ac:dyDescent="0.2">
      <c r="A3" s="1123" t="s">
        <v>70</v>
      </c>
      <c r="B3" s="1124" t="s">
        <v>71</v>
      </c>
      <c r="C3" s="1125" t="s">
        <v>72</v>
      </c>
      <c r="D3" s="1125"/>
      <c r="E3" s="1125"/>
      <c r="F3" s="1125"/>
      <c r="G3" s="1125"/>
      <c r="H3" s="1125"/>
      <c r="I3" s="1125"/>
      <c r="J3" s="1121" t="s">
        <v>7</v>
      </c>
      <c r="K3" s="1121"/>
      <c r="L3" s="1121"/>
      <c r="M3" s="1121"/>
      <c r="N3" s="1121"/>
      <c r="O3" s="1121" t="s">
        <v>8</v>
      </c>
      <c r="P3" s="1121"/>
      <c r="Q3" s="1121" t="s">
        <v>9</v>
      </c>
      <c r="R3" s="1122"/>
    </row>
    <row r="4" spans="1:22" ht="112.5" customHeight="1" thickBot="1" x14ac:dyDescent="0.25">
      <c r="A4" s="1123"/>
      <c r="B4" s="1124"/>
      <c r="C4" s="80" t="s">
        <v>73</v>
      </c>
      <c r="D4" s="80" t="s">
        <v>74</v>
      </c>
      <c r="E4" s="80" t="s">
        <v>75</v>
      </c>
      <c r="F4" s="80" t="s">
        <v>76</v>
      </c>
      <c r="G4" s="80" t="s">
        <v>77</v>
      </c>
      <c r="H4" s="80" t="s">
        <v>78</v>
      </c>
      <c r="I4" s="80" t="s">
        <v>16</v>
      </c>
      <c r="J4" s="80" t="s">
        <v>77</v>
      </c>
      <c r="K4" s="80" t="s">
        <v>78</v>
      </c>
      <c r="L4" s="80" t="s">
        <v>79</v>
      </c>
      <c r="M4" s="80" t="s">
        <v>80</v>
      </c>
      <c r="N4" s="80" t="s">
        <v>21</v>
      </c>
      <c r="O4" s="80" t="s">
        <v>81</v>
      </c>
      <c r="P4" s="80" t="s">
        <v>23</v>
      </c>
      <c r="Q4" s="80" t="s">
        <v>82</v>
      </c>
      <c r="R4" s="1022" t="s">
        <v>25</v>
      </c>
    </row>
    <row r="5" spans="1:22" ht="12.75" hidden="1" thickBot="1" x14ac:dyDescent="0.25">
      <c r="A5" s="52" t="s">
        <v>83</v>
      </c>
      <c r="B5" s="37">
        <v>2021</v>
      </c>
      <c r="C5" s="53"/>
      <c r="D5" s="54"/>
      <c r="E5" s="54"/>
      <c r="F5" s="54"/>
      <c r="G5" s="54"/>
      <c r="H5" s="54"/>
      <c r="I5" s="55"/>
      <c r="J5" s="53"/>
      <c r="K5" s="54"/>
      <c r="L5" s="54"/>
      <c r="M5" s="54"/>
      <c r="N5" s="55"/>
      <c r="O5" s="56"/>
      <c r="P5" s="54"/>
      <c r="Q5" s="54"/>
      <c r="R5" s="55"/>
    </row>
    <row r="6" spans="1:22" ht="12.75" hidden="1" thickBot="1" x14ac:dyDescent="0.25">
      <c r="A6" s="36"/>
      <c r="B6" s="37">
        <v>2022</v>
      </c>
      <c r="C6" s="38"/>
      <c r="D6" s="39"/>
      <c r="E6" s="39"/>
      <c r="F6" s="39"/>
      <c r="G6" s="39"/>
      <c r="H6" s="39"/>
      <c r="I6" s="40"/>
      <c r="J6" s="38"/>
      <c r="K6" s="39"/>
      <c r="L6" s="39"/>
      <c r="M6" s="39"/>
      <c r="N6" s="40"/>
      <c r="O6" s="41"/>
      <c r="P6" s="39"/>
      <c r="Q6" s="39"/>
      <c r="R6" s="40"/>
    </row>
    <row r="7" spans="1:22" ht="12.75" hidden="1" thickBot="1" x14ac:dyDescent="0.25">
      <c r="A7" s="36"/>
      <c r="B7" s="37">
        <v>2023</v>
      </c>
      <c r="C7" s="42"/>
      <c r="D7" s="43"/>
      <c r="E7" s="43"/>
      <c r="F7" s="43"/>
      <c r="G7" s="43"/>
      <c r="H7" s="43"/>
      <c r="I7" s="44"/>
      <c r="J7" s="42"/>
      <c r="K7" s="43"/>
      <c r="L7" s="43"/>
      <c r="M7" s="43"/>
      <c r="N7" s="44"/>
      <c r="O7" s="45"/>
      <c r="P7" s="43"/>
      <c r="Q7" s="43"/>
      <c r="R7" s="44"/>
    </row>
    <row r="8" spans="1:22" ht="21.75" hidden="1" customHeight="1" thickBot="1" x14ac:dyDescent="0.25">
      <c r="A8" s="46"/>
      <c r="B8" s="47" t="s">
        <v>171</v>
      </c>
      <c r="C8" s="48"/>
      <c r="D8" s="49"/>
      <c r="E8" s="49"/>
      <c r="F8" s="49"/>
      <c r="G8" s="49"/>
      <c r="H8" s="49"/>
      <c r="I8" s="50"/>
      <c r="J8" s="48"/>
      <c r="K8" s="49"/>
      <c r="L8" s="49"/>
      <c r="M8" s="49"/>
      <c r="N8" s="50"/>
      <c r="O8" s="51"/>
      <c r="P8" s="49"/>
      <c r="Q8" s="49"/>
      <c r="R8" s="50"/>
      <c r="T8" s="59"/>
    </row>
    <row r="9" spans="1:22" ht="12.75" hidden="1" thickBot="1" x14ac:dyDescent="0.25">
      <c r="A9" s="52" t="s">
        <v>84</v>
      </c>
      <c r="B9" s="31">
        <v>2021</v>
      </c>
      <c r="C9" s="53"/>
      <c r="D9" s="54"/>
      <c r="E9" s="54"/>
      <c r="F9" s="54"/>
      <c r="G9" s="54"/>
      <c r="H9" s="54"/>
      <c r="I9" s="55"/>
      <c r="J9" s="53"/>
      <c r="K9" s="54"/>
      <c r="L9" s="54"/>
      <c r="M9" s="54"/>
      <c r="N9" s="55"/>
      <c r="O9" s="56"/>
      <c r="P9" s="54"/>
      <c r="Q9" s="54"/>
      <c r="R9" s="55"/>
    </row>
    <row r="10" spans="1:22" ht="12.75" hidden="1" thickBot="1" x14ac:dyDescent="0.25">
      <c r="A10" s="36"/>
      <c r="B10" s="37">
        <v>2022</v>
      </c>
      <c r="C10" s="38"/>
      <c r="D10" s="39"/>
      <c r="E10" s="39"/>
      <c r="F10" s="39"/>
      <c r="G10" s="39"/>
      <c r="H10" s="39"/>
      <c r="I10" s="40"/>
      <c r="J10" s="38"/>
      <c r="K10" s="39"/>
      <c r="L10" s="39"/>
      <c r="M10" s="39"/>
      <c r="N10" s="40"/>
      <c r="O10" s="41"/>
      <c r="P10" s="39"/>
      <c r="Q10" s="39"/>
      <c r="R10" s="40"/>
    </row>
    <row r="11" spans="1:22" ht="12.75" hidden="1" thickBot="1" x14ac:dyDescent="0.25">
      <c r="A11" s="36"/>
      <c r="B11" s="37">
        <v>2023</v>
      </c>
      <c r="C11" s="38"/>
      <c r="D11" s="39"/>
      <c r="E11" s="39"/>
      <c r="F11" s="39"/>
      <c r="G11" s="39"/>
      <c r="H11" s="39"/>
      <c r="I11" s="40"/>
      <c r="J11" s="38"/>
      <c r="K11" s="39"/>
      <c r="L11" s="39"/>
      <c r="M11" s="39"/>
      <c r="N11" s="40"/>
      <c r="O11" s="41"/>
      <c r="P11" s="39"/>
      <c r="Q11" s="39"/>
      <c r="R11" s="40"/>
    </row>
    <row r="12" spans="1:22" ht="12.75" hidden="1" thickBot="1" x14ac:dyDescent="0.25">
      <c r="A12" s="57"/>
      <c r="B12" s="47" t="s">
        <v>171</v>
      </c>
      <c r="C12" s="48"/>
      <c r="D12" s="49"/>
      <c r="E12" s="49"/>
      <c r="F12" s="49" t="s">
        <v>85</v>
      </c>
      <c r="G12" s="49"/>
      <c r="H12" s="49"/>
      <c r="I12" s="50"/>
      <c r="J12" s="48"/>
      <c r="K12" s="49"/>
      <c r="L12" s="49"/>
      <c r="M12" s="49"/>
      <c r="N12" s="50"/>
      <c r="O12" s="51"/>
      <c r="P12" s="49"/>
      <c r="Q12" s="49"/>
      <c r="R12" s="50"/>
    </row>
    <row r="13" spans="1:22" x14ac:dyDescent="0.2">
      <c r="A13" s="30" t="s">
        <v>86</v>
      </c>
      <c r="B13" s="31">
        <v>2021</v>
      </c>
      <c r="C13" s="184"/>
      <c r="D13" s="185"/>
      <c r="E13" s="185"/>
      <c r="F13" s="185"/>
      <c r="G13" s="185"/>
      <c r="H13" s="185"/>
      <c r="I13" s="186"/>
      <c r="J13" s="184"/>
      <c r="K13" s="185"/>
      <c r="L13" s="185">
        <v>3168627</v>
      </c>
      <c r="M13" s="33"/>
      <c r="N13" s="186">
        <f>SUM(J13:M13)</f>
        <v>3168627</v>
      </c>
      <c r="O13" s="35"/>
      <c r="P13" s="33"/>
      <c r="Q13" s="185">
        <f>+I13+N13</f>
        <v>3168627</v>
      </c>
      <c r="R13" s="197">
        <f>+Q13/$Q$105</f>
        <v>2.4774889336351804E-4</v>
      </c>
    </row>
    <row r="14" spans="1:22" x14ac:dyDescent="0.2">
      <c r="A14" s="36"/>
      <c r="B14" s="37">
        <v>2022</v>
      </c>
      <c r="C14" s="187"/>
      <c r="D14" s="188"/>
      <c r="E14" s="188"/>
      <c r="F14" s="188"/>
      <c r="G14" s="188"/>
      <c r="H14" s="188"/>
      <c r="I14" s="189"/>
      <c r="J14" s="187"/>
      <c r="K14" s="188"/>
      <c r="L14" s="188"/>
      <c r="M14" s="39"/>
      <c r="N14" s="189"/>
      <c r="O14" s="41"/>
      <c r="P14" s="39"/>
      <c r="Q14" s="188">
        <f t="shared" ref="Q14:Q15" si="0">+I14+N14</f>
        <v>0</v>
      </c>
      <c r="R14" s="40"/>
    </row>
    <row r="15" spans="1:22" x14ac:dyDescent="0.2">
      <c r="A15" s="36"/>
      <c r="B15" s="37">
        <v>2023</v>
      </c>
      <c r="C15" s="187"/>
      <c r="D15" s="188"/>
      <c r="E15" s="188"/>
      <c r="F15" s="188"/>
      <c r="G15" s="188"/>
      <c r="H15" s="188"/>
      <c r="I15" s="189"/>
      <c r="J15" s="187"/>
      <c r="K15" s="188"/>
      <c r="L15" s="188"/>
      <c r="M15" s="39"/>
      <c r="N15" s="189"/>
      <c r="O15" s="41"/>
      <c r="P15" s="39"/>
      <c r="Q15" s="188">
        <f t="shared" si="0"/>
        <v>0</v>
      </c>
      <c r="R15" s="40"/>
    </row>
    <row r="16" spans="1:22" ht="12.75" thickBot="1" x14ac:dyDescent="0.25">
      <c r="A16" s="57"/>
      <c r="B16" s="47" t="s">
        <v>171</v>
      </c>
      <c r="C16" s="190"/>
      <c r="D16" s="191"/>
      <c r="E16" s="191"/>
      <c r="F16" s="191"/>
      <c r="G16" s="191"/>
      <c r="H16" s="191"/>
      <c r="I16" s="192"/>
      <c r="J16" s="190"/>
      <c r="K16" s="191"/>
      <c r="L16" s="191"/>
      <c r="M16" s="49"/>
      <c r="N16" s="192"/>
      <c r="O16" s="51"/>
      <c r="P16" s="49"/>
      <c r="Q16" s="49"/>
      <c r="R16" s="50"/>
    </row>
    <row r="17" spans="1:18" ht="12.75" hidden="1" thickBot="1" x14ac:dyDescent="0.25">
      <c r="A17" s="30" t="s">
        <v>87</v>
      </c>
      <c r="B17" s="31">
        <v>2021</v>
      </c>
      <c r="C17" s="184"/>
      <c r="D17" s="185"/>
      <c r="E17" s="185"/>
      <c r="F17" s="185"/>
      <c r="G17" s="185"/>
      <c r="H17" s="185"/>
      <c r="I17" s="186"/>
      <c r="J17" s="184"/>
      <c r="K17" s="185"/>
      <c r="L17" s="185"/>
      <c r="M17" s="33"/>
      <c r="N17" s="186"/>
      <c r="O17" s="35"/>
      <c r="P17" s="33"/>
      <c r="Q17" s="33"/>
      <c r="R17" s="34"/>
    </row>
    <row r="18" spans="1:18" ht="12.75" hidden="1" thickBot="1" x14ac:dyDescent="0.25">
      <c r="A18" s="36"/>
      <c r="B18" s="37">
        <v>2022</v>
      </c>
      <c r="C18" s="187"/>
      <c r="D18" s="188"/>
      <c r="E18" s="188"/>
      <c r="F18" s="188"/>
      <c r="G18" s="188"/>
      <c r="H18" s="188"/>
      <c r="I18" s="189"/>
      <c r="J18" s="187"/>
      <c r="K18" s="188"/>
      <c r="L18" s="188"/>
      <c r="M18" s="39"/>
      <c r="N18" s="189"/>
      <c r="O18" s="41"/>
      <c r="P18" s="39"/>
      <c r="Q18" s="39"/>
      <c r="R18" s="40"/>
    </row>
    <row r="19" spans="1:18" ht="12.75" hidden="1" thickBot="1" x14ac:dyDescent="0.25">
      <c r="A19" s="36"/>
      <c r="B19" s="37">
        <v>2023</v>
      </c>
      <c r="C19" s="187"/>
      <c r="D19" s="188"/>
      <c r="E19" s="188"/>
      <c r="F19" s="188"/>
      <c r="G19" s="188"/>
      <c r="H19" s="188"/>
      <c r="I19" s="189"/>
      <c r="J19" s="187"/>
      <c r="K19" s="188"/>
      <c r="L19" s="188"/>
      <c r="M19" s="39"/>
      <c r="N19" s="189"/>
      <c r="O19" s="41"/>
      <c r="P19" s="39"/>
      <c r="Q19" s="39"/>
      <c r="R19" s="40"/>
    </row>
    <row r="20" spans="1:18" ht="12.75" hidden="1" thickBot="1" x14ac:dyDescent="0.25">
      <c r="A20" s="57"/>
      <c r="B20" s="47" t="s">
        <v>171</v>
      </c>
      <c r="C20" s="190"/>
      <c r="D20" s="191"/>
      <c r="E20" s="191"/>
      <c r="F20" s="191"/>
      <c r="G20" s="191"/>
      <c r="H20" s="191"/>
      <c r="I20" s="192"/>
      <c r="J20" s="190"/>
      <c r="K20" s="191"/>
      <c r="L20" s="191"/>
      <c r="M20" s="49"/>
      <c r="N20" s="192"/>
      <c r="O20" s="51"/>
      <c r="P20" s="49"/>
      <c r="Q20" s="49"/>
      <c r="R20" s="50"/>
    </row>
    <row r="21" spans="1:18" ht="12.75" hidden="1" thickBot="1" x14ac:dyDescent="0.25">
      <c r="A21" s="30" t="s">
        <v>88</v>
      </c>
      <c r="B21" s="31">
        <v>2021</v>
      </c>
      <c r="C21" s="184"/>
      <c r="D21" s="185"/>
      <c r="E21" s="185"/>
      <c r="F21" s="185"/>
      <c r="G21" s="185"/>
      <c r="H21" s="185"/>
      <c r="I21" s="186"/>
      <c r="J21" s="184"/>
      <c r="K21" s="185"/>
      <c r="L21" s="185"/>
      <c r="M21" s="33"/>
      <c r="N21" s="186"/>
      <c r="O21" s="35"/>
      <c r="P21" s="33"/>
      <c r="Q21" s="33"/>
      <c r="R21" s="34"/>
    </row>
    <row r="22" spans="1:18" ht="12.75" hidden="1" thickBot="1" x14ac:dyDescent="0.25">
      <c r="A22" s="36"/>
      <c r="B22" s="37">
        <v>2022</v>
      </c>
      <c r="C22" s="187"/>
      <c r="D22" s="188"/>
      <c r="E22" s="188"/>
      <c r="F22" s="188"/>
      <c r="G22" s="188"/>
      <c r="H22" s="188"/>
      <c r="I22" s="189"/>
      <c r="J22" s="187"/>
      <c r="K22" s="188"/>
      <c r="L22" s="188"/>
      <c r="M22" s="39"/>
      <c r="N22" s="189"/>
      <c r="O22" s="41"/>
      <c r="P22" s="39"/>
      <c r="Q22" s="39"/>
      <c r="R22" s="40"/>
    </row>
    <row r="23" spans="1:18" ht="12.75" hidden="1" thickBot="1" x14ac:dyDescent="0.25">
      <c r="A23" s="36"/>
      <c r="B23" s="37">
        <v>2023</v>
      </c>
      <c r="C23" s="187"/>
      <c r="D23" s="188"/>
      <c r="E23" s="188"/>
      <c r="F23" s="188"/>
      <c r="G23" s="188"/>
      <c r="H23" s="188"/>
      <c r="I23" s="189"/>
      <c r="J23" s="187"/>
      <c r="K23" s="188"/>
      <c r="L23" s="188"/>
      <c r="M23" s="39"/>
      <c r="N23" s="189"/>
      <c r="O23" s="41"/>
      <c r="P23" s="39"/>
      <c r="Q23" s="39"/>
      <c r="R23" s="40"/>
    </row>
    <row r="24" spans="1:18" ht="12.75" hidden="1" thickBot="1" x14ac:dyDescent="0.25">
      <c r="A24" s="57"/>
      <c r="B24" s="47" t="s">
        <v>171</v>
      </c>
      <c r="C24" s="190"/>
      <c r="D24" s="191"/>
      <c r="E24" s="191"/>
      <c r="F24" s="191"/>
      <c r="G24" s="191"/>
      <c r="H24" s="191"/>
      <c r="I24" s="192"/>
      <c r="J24" s="190"/>
      <c r="K24" s="191"/>
      <c r="L24" s="191"/>
      <c r="M24" s="49"/>
      <c r="N24" s="192"/>
      <c r="O24" s="51"/>
      <c r="P24" s="49"/>
      <c r="Q24" s="49"/>
      <c r="R24" s="50"/>
    </row>
    <row r="25" spans="1:18" ht="12.75" hidden="1" thickBot="1" x14ac:dyDescent="0.25">
      <c r="A25" s="30" t="s">
        <v>89</v>
      </c>
      <c r="B25" s="31">
        <v>2021</v>
      </c>
      <c r="C25" s="184"/>
      <c r="D25" s="185"/>
      <c r="E25" s="185"/>
      <c r="F25" s="185"/>
      <c r="G25" s="185"/>
      <c r="H25" s="185"/>
      <c r="I25" s="186"/>
      <c r="J25" s="184"/>
      <c r="K25" s="185"/>
      <c r="L25" s="185"/>
      <c r="M25" s="33"/>
      <c r="N25" s="186"/>
      <c r="O25" s="35"/>
      <c r="P25" s="33"/>
      <c r="Q25" s="33"/>
      <c r="R25" s="34"/>
    </row>
    <row r="26" spans="1:18" ht="12.75" hidden="1" thickBot="1" x14ac:dyDescent="0.25">
      <c r="A26" s="36"/>
      <c r="B26" s="37">
        <v>2022</v>
      </c>
      <c r="C26" s="187"/>
      <c r="D26" s="188"/>
      <c r="E26" s="188"/>
      <c r="F26" s="188"/>
      <c r="G26" s="188"/>
      <c r="H26" s="188"/>
      <c r="I26" s="189"/>
      <c r="J26" s="187"/>
      <c r="K26" s="188"/>
      <c r="L26" s="188"/>
      <c r="M26" s="39"/>
      <c r="N26" s="189"/>
      <c r="O26" s="41"/>
      <c r="P26" s="39"/>
      <c r="Q26" s="39"/>
      <c r="R26" s="40"/>
    </row>
    <row r="27" spans="1:18" ht="12.75" hidden="1" thickBot="1" x14ac:dyDescent="0.25">
      <c r="A27" s="36"/>
      <c r="B27" s="37">
        <v>2023</v>
      </c>
      <c r="C27" s="187"/>
      <c r="D27" s="188"/>
      <c r="E27" s="188"/>
      <c r="F27" s="188"/>
      <c r="G27" s="188"/>
      <c r="H27" s="188"/>
      <c r="I27" s="189"/>
      <c r="J27" s="187"/>
      <c r="K27" s="188"/>
      <c r="L27" s="188"/>
      <c r="M27" s="39"/>
      <c r="N27" s="189"/>
      <c r="O27" s="41"/>
      <c r="P27" s="39"/>
      <c r="Q27" s="39"/>
      <c r="R27" s="40"/>
    </row>
    <row r="28" spans="1:18" ht="12.75" hidden="1" thickBot="1" x14ac:dyDescent="0.25">
      <c r="A28" s="57"/>
      <c r="B28" s="47" t="s">
        <v>171</v>
      </c>
      <c r="C28" s="190"/>
      <c r="D28" s="191"/>
      <c r="E28" s="191"/>
      <c r="F28" s="191"/>
      <c r="G28" s="191"/>
      <c r="H28" s="191"/>
      <c r="I28" s="192"/>
      <c r="J28" s="190"/>
      <c r="K28" s="191"/>
      <c r="L28" s="191"/>
      <c r="M28" s="49"/>
      <c r="N28" s="192"/>
      <c r="O28" s="51"/>
      <c r="P28" s="49"/>
      <c r="Q28" s="49"/>
      <c r="R28" s="50"/>
    </row>
    <row r="29" spans="1:18" ht="12.75" hidden="1" thickBot="1" x14ac:dyDescent="0.25">
      <c r="A29" s="30" t="s">
        <v>90</v>
      </c>
      <c r="B29" s="31">
        <v>2021</v>
      </c>
      <c r="C29" s="184"/>
      <c r="D29" s="185"/>
      <c r="E29" s="185"/>
      <c r="F29" s="185"/>
      <c r="G29" s="185"/>
      <c r="H29" s="185"/>
      <c r="I29" s="186"/>
      <c r="J29" s="184"/>
      <c r="K29" s="185"/>
      <c r="L29" s="185"/>
      <c r="M29" s="33"/>
      <c r="N29" s="186"/>
      <c r="O29" s="35"/>
      <c r="P29" s="33"/>
      <c r="Q29" s="33"/>
      <c r="R29" s="34"/>
    </row>
    <row r="30" spans="1:18" ht="12.75" hidden="1" thickBot="1" x14ac:dyDescent="0.25">
      <c r="A30" s="36"/>
      <c r="B30" s="37">
        <v>2022</v>
      </c>
      <c r="C30" s="187"/>
      <c r="D30" s="188"/>
      <c r="E30" s="188"/>
      <c r="F30" s="188"/>
      <c r="G30" s="188"/>
      <c r="H30" s="188"/>
      <c r="I30" s="189"/>
      <c r="J30" s="187"/>
      <c r="K30" s="188"/>
      <c r="L30" s="188"/>
      <c r="M30" s="39"/>
      <c r="N30" s="189"/>
      <c r="O30" s="41"/>
      <c r="P30" s="39"/>
      <c r="Q30" s="39"/>
      <c r="R30" s="40"/>
    </row>
    <row r="31" spans="1:18" ht="12.75" hidden="1" thickBot="1" x14ac:dyDescent="0.25">
      <c r="A31" s="36"/>
      <c r="B31" s="37">
        <v>2023</v>
      </c>
      <c r="C31" s="187"/>
      <c r="D31" s="188"/>
      <c r="E31" s="188"/>
      <c r="F31" s="188"/>
      <c r="G31" s="188"/>
      <c r="H31" s="188"/>
      <c r="I31" s="189"/>
      <c r="J31" s="187"/>
      <c r="K31" s="188"/>
      <c r="L31" s="188"/>
      <c r="M31" s="39"/>
      <c r="N31" s="189"/>
      <c r="O31" s="41"/>
      <c r="P31" s="39"/>
      <c r="Q31" s="39"/>
      <c r="R31" s="40"/>
    </row>
    <row r="32" spans="1:18" ht="12.75" hidden="1" thickBot="1" x14ac:dyDescent="0.25">
      <c r="A32" s="57"/>
      <c r="B32" s="47" t="s">
        <v>171</v>
      </c>
      <c r="C32" s="190"/>
      <c r="D32" s="191"/>
      <c r="E32" s="191"/>
      <c r="F32" s="191"/>
      <c r="G32" s="191"/>
      <c r="H32" s="191"/>
      <c r="I32" s="192"/>
      <c r="J32" s="190"/>
      <c r="K32" s="191"/>
      <c r="L32" s="191"/>
      <c r="M32" s="49"/>
      <c r="N32" s="192"/>
      <c r="O32" s="51"/>
      <c r="P32" s="49"/>
      <c r="Q32" s="49"/>
      <c r="R32" s="50"/>
    </row>
    <row r="33" spans="1:18" ht="12.75" hidden="1" thickBot="1" x14ac:dyDescent="0.25">
      <c r="A33" s="30" t="s">
        <v>91</v>
      </c>
      <c r="B33" s="31">
        <v>2021</v>
      </c>
      <c r="C33" s="184"/>
      <c r="D33" s="185"/>
      <c r="E33" s="185"/>
      <c r="F33" s="185"/>
      <c r="G33" s="185"/>
      <c r="H33" s="185"/>
      <c r="I33" s="186"/>
      <c r="J33" s="184"/>
      <c r="K33" s="185"/>
      <c r="L33" s="185"/>
      <c r="M33" s="33"/>
      <c r="N33" s="186"/>
      <c r="O33" s="35"/>
      <c r="P33" s="33"/>
      <c r="Q33" s="33"/>
      <c r="R33" s="34"/>
    </row>
    <row r="34" spans="1:18" ht="12.75" hidden="1" thickBot="1" x14ac:dyDescent="0.25">
      <c r="A34" s="36"/>
      <c r="B34" s="37">
        <v>2022</v>
      </c>
      <c r="C34" s="187"/>
      <c r="D34" s="188"/>
      <c r="E34" s="188"/>
      <c r="F34" s="188"/>
      <c r="G34" s="188"/>
      <c r="H34" s="188"/>
      <c r="I34" s="189"/>
      <c r="J34" s="187"/>
      <c r="K34" s="188"/>
      <c r="L34" s="188"/>
      <c r="M34" s="39"/>
      <c r="N34" s="189"/>
      <c r="O34" s="41"/>
      <c r="P34" s="39"/>
      <c r="Q34" s="39"/>
      <c r="R34" s="40"/>
    </row>
    <row r="35" spans="1:18" ht="12.75" hidden="1" thickBot="1" x14ac:dyDescent="0.25">
      <c r="A35" s="36"/>
      <c r="B35" s="37">
        <v>2023</v>
      </c>
      <c r="C35" s="187"/>
      <c r="D35" s="188"/>
      <c r="E35" s="188"/>
      <c r="F35" s="188"/>
      <c r="G35" s="188"/>
      <c r="H35" s="188"/>
      <c r="I35" s="189"/>
      <c r="J35" s="187"/>
      <c r="K35" s="188"/>
      <c r="L35" s="188"/>
      <c r="M35" s="39"/>
      <c r="N35" s="189"/>
      <c r="O35" s="41"/>
      <c r="P35" s="39"/>
      <c r="Q35" s="39"/>
      <c r="R35" s="40"/>
    </row>
    <row r="36" spans="1:18" ht="12.75" hidden="1" thickBot="1" x14ac:dyDescent="0.25">
      <c r="A36" s="57"/>
      <c r="B36" s="47" t="s">
        <v>171</v>
      </c>
      <c r="C36" s="190"/>
      <c r="D36" s="191"/>
      <c r="E36" s="191"/>
      <c r="F36" s="191"/>
      <c r="G36" s="191"/>
      <c r="H36" s="191"/>
      <c r="I36" s="192"/>
      <c r="J36" s="190"/>
      <c r="K36" s="191"/>
      <c r="L36" s="191"/>
      <c r="M36" s="49"/>
      <c r="N36" s="192"/>
      <c r="O36" s="51"/>
      <c r="P36" s="49"/>
      <c r="Q36" s="49"/>
      <c r="R36" s="50"/>
    </row>
    <row r="37" spans="1:18" ht="12.75" hidden="1" thickBot="1" x14ac:dyDescent="0.25">
      <c r="A37" s="30" t="s">
        <v>92</v>
      </c>
      <c r="B37" s="31">
        <v>2021</v>
      </c>
      <c r="C37" s="184"/>
      <c r="D37" s="185"/>
      <c r="E37" s="185"/>
      <c r="F37" s="185"/>
      <c r="G37" s="185"/>
      <c r="H37" s="185"/>
      <c r="I37" s="186"/>
      <c r="J37" s="184"/>
      <c r="K37" s="185"/>
      <c r="L37" s="185"/>
      <c r="M37" s="33"/>
      <c r="N37" s="186"/>
      <c r="O37" s="35"/>
      <c r="P37" s="33"/>
      <c r="Q37" s="33"/>
      <c r="R37" s="34"/>
    </row>
    <row r="38" spans="1:18" ht="12.75" hidden="1" thickBot="1" x14ac:dyDescent="0.25">
      <c r="A38" s="36"/>
      <c r="B38" s="37">
        <v>2022</v>
      </c>
      <c r="C38" s="187"/>
      <c r="D38" s="188"/>
      <c r="E38" s="188"/>
      <c r="F38" s="188"/>
      <c r="G38" s="188"/>
      <c r="H38" s="188"/>
      <c r="I38" s="189"/>
      <c r="J38" s="187"/>
      <c r="K38" s="188"/>
      <c r="L38" s="188"/>
      <c r="M38" s="39"/>
      <c r="N38" s="189"/>
      <c r="O38" s="41"/>
      <c r="P38" s="39"/>
      <c r="Q38" s="39"/>
      <c r="R38" s="40"/>
    </row>
    <row r="39" spans="1:18" ht="12.75" hidden="1" thickBot="1" x14ac:dyDescent="0.25">
      <c r="A39" s="36"/>
      <c r="B39" s="37">
        <v>2023</v>
      </c>
      <c r="C39" s="187"/>
      <c r="D39" s="188"/>
      <c r="E39" s="188"/>
      <c r="F39" s="188"/>
      <c r="G39" s="188"/>
      <c r="H39" s="188"/>
      <c r="I39" s="189"/>
      <c r="J39" s="187"/>
      <c r="K39" s="188"/>
      <c r="L39" s="188"/>
      <c r="M39" s="39"/>
      <c r="N39" s="189"/>
      <c r="O39" s="41"/>
      <c r="P39" s="39"/>
      <c r="Q39" s="39"/>
      <c r="R39" s="40"/>
    </row>
    <row r="40" spans="1:18" ht="12.75" hidden="1" thickBot="1" x14ac:dyDescent="0.25">
      <c r="A40" s="57"/>
      <c r="B40" s="47" t="s">
        <v>171</v>
      </c>
      <c r="C40" s="190"/>
      <c r="D40" s="191"/>
      <c r="E40" s="191"/>
      <c r="F40" s="191"/>
      <c r="G40" s="191"/>
      <c r="H40" s="191"/>
      <c r="I40" s="192"/>
      <c r="J40" s="190"/>
      <c r="K40" s="191"/>
      <c r="L40" s="191"/>
      <c r="M40" s="49"/>
      <c r="N40" s="192"/>
      <c r="O40" s="51"/>
      <c r="P40" s="49"/>
      <c r="Q40" s="49"/>
      <c r="R40" s="50"/>
    </row>
    <row r="41" spans="1:18" ht="12.75" hidden="1" thickBot="1" x14ac:dyDescent="0.25">
      <c r="A41" s="30" t="s">
        <v>93</v>
      </c>
      <c r="B41" s="31">
        <v>2021</v>
      </c>
      <c r="C41" s="184"/>
      <c r="D41" s="185"/>
      <c r="E41" s="185"/>
      <c r="F41" s="185"/>
      <c r="G41" s="185"/>
      <c r="H41" s="185"/>
      <c r="I41" s="186"/>
      <c r="J41" s="184"/>
      <c r="K41" s="185"/>
      <c r="L41" s="185"/>
      <c r="M41" s="33"/>
      <c r="N41" s="186"/>
      <c r="O41" s="35"/>
      <c r="P41" s="33"/>
      <c r="Q41" s="33"/>
      <c r="R41" s="34"/>
    </row>
    <row r="42" spans="1:18" ht="12.75" hidden="1" thickBot="1" x14ac:dyDescent="0.25">
      <c r="A42" s="36"/>
      <c r="B42" s="37">
        <v>2022</v>
      </c>
      <c r="C42" s="187"/>
      <c r="D42" s="188"/>
      <c r="E42" s="188"/>
      <c r="F42" s="188"/>
      <c r="G42" s="188"/>
      <c r="H42" s="188"/>
      <c r="I42" s="189"/>
      <c r="J42" s="187"/>
      <c r="K42" s="188"/>
      <c r="L42" s="188"/>
      <c r="M42" s="39"/>
      <c r="N42" s="189"/>
      <c r="O42" s="41"/>
      <c r="P42" s="39"/>
      <c r="Q42" s="39"/>
      <c r="R42" s="40"/>
    </row>
    <row r="43" spans="1:18" ht="12.75" hidden="1" thickBot="1" x14ac:dyDescent="0.25">
      <c r="A43" s="36"/>
      <c r="B43" s="37">
        <v>2023</v>
      </c>
      <c r="C43" s="187"/>
      <c r="D43" s="188"/>
      <c r="E43" s="188"/>
      <c r="F43" s="188"/>
      <c r="G43" s="188"/>
      <c r="H43" s="188"/>
      <c r="I43" s="189"/>
      <c r="J43" s="187"/>
      <c r="K43" s="188"/>
      <c r="L43" s="188"/>
      <c r="M43" s="39"/>
      <c r="N43" s="189"/>
      <c r="O43" s="41"/>
      <c r="P43" s="39"/>
      <c r="Q43" s="39"/>
      <c r="R43" s="40"/>
    </row>
    <row r="44" spans="1:18" ht="12.75" hidden="1" thickBot="1" x14ac:dyDescent="0.25">
      <c r="A44" s="57"/>
      <c r="B44" s="47" t="s">
        <v>171</v>
      </c>
      <c r="C44" s="190"/>
      <c r="D44" s="191"/>
      <c r="E44" s="191"/>
      <c r="F44" s="191"/>
      <c r="G44" s="191"/>
      <c r="H44" s="191"/>
      <c r="I44" s="192"/>
      <c r="J44" s="190"/>
      <c r="K44" s="191"/>
      <c r="L44" s="191"/>
      <c r="M44" s="49"/>
      <c r="N44" s="192"/>
      <c r="O44" s="51"/>
      <c r="P44" s="49"/>
      <c r="Q44" s="49"/>
      <c r="R44" s="50"/>
    </row>
    <row r="45" spans="1:18" ht="12.75" hidden="1" thickBot="1" x14ac:dyDescent="0.25">
      <c r="A45" s="30" t="s">
        <v>94</v>
      </c>
      <c r="B45" s="31">
        <v>2021</v>
      </c>
      <c r="C45" s="184"/>
      <c r="D45" s="185"/>
      <c r="E45" s="185"/>
      <c r="F45" s="185"/>
      <c r="G45" s="185"/>
      <c r="H45" s="185"/>
      <c r="I45" s="186"/>
      <c r="J45" s="184"/>
      <c r="K45" s="185"/>
      <c r="L45" s="185"/>
      <c r="M45" s="33"/>
      <c r="N45" s="186"/>
      <c r="O45" s="35"/>
      <c r="P45" s="33"/>
      <c r="Q45" s="33"/>
      <c r="R45" s="34"/>
    </row>
    <row r="46" spans="1:18" ht="12.75" hidden="1" thickBot="1" x14ac:dyDescent="0.25">
      <c r="A46" s="36"/>
      <c r="B46" s="37">
        <v>2022</v>
      </c>
      <c r="C46" s="187"/>
      <c r="D46" s="188"/>
      <c r="E46" s="188"/>
      <c r="F46" s="188"/>
      <c r="G46" s="188"/>
      <c r="H46" s="188"/>
      <c r="I46" s="189"/>
      <c r="J46" s="187"/>
      <c r="K46" s="188"/>
      <c r="L46" s="188"/>
      <c r="M46" s="39"/>
      <c r="N46" s="189"/>
      <c r="O46" s="41"/>
      <c r="P46" s="39"/>
      <c r="Q46" s="39"/>
      <c r="R46" s="40"/>
    </row>
    <row r="47" spans="1:18" ht="12.75" hidden="1" thickBot="1" x14ac:dyDescent="0.25">
      <c r="A47" s="36"/>
      <c r="B47" s="37">
        <v>2023</v>
      </c>
      <c r="C47" s="187"/>
      <c r="D47" s="188"/>
      <c r="E47" s="188"/>
      <c r="F47" s="188"/>
      <c r="G47" s="188"/>
      <c r="H47" s="188"/>
      <c r="I47" s="189"/>
      <c r="J47" s="187"/>
      <c r="K47" s="188"/>
      <c r="L47" s="188"/>
      <c r="M47" s="39"/>
      <c r="N47" s="189"/>
      <c r="O47" s="41"/>
      <c r="P47" s="39"/>
      <c r="Q47" s="39"/>
      <c r="R47" s="40"/>
    </row>
    <row r="48" spans="1:18" ht="12.75" hidden="1" thickBot="1" x14ac:dyDescent="0.25">
      <c r="A48" s="57"/>
      <c r="B48" s="47" t="s">
        <v>171</v>
      </c>
      <c r="C48" s="190"/>
      <c r="D48" s="191"/>
      <c r="E48" s="191"/>
      <c r="F48" s="191"/>
      <c r="G48" s="191"/>
      <c r="H48" s="191"/>
      <c r="I48" s="192"/>
      <c r="J48" s="190"/>
      <c r="K48" s="191"/>
      <c r="L48" s="191"/>
      <c r="M48" s="49"/>
      <c r="N48" s="192"/>
      <c r="O48" s="51"/>
      <c r="P48" s="49"/>
      <c r="Q48" s="49"/>
      <c r="R48" s="58"/>
    </row>
    <row r="49" spans="1:18" ht="12.75" hidden="1" thickBot="1" x14ac:dyDescent="0.25">
      <c r="A49" s="30" t="s">
        <v>95</v>
      </c>
      <c r="B49" s="31">
        <v>2021</v>
      </c>
      <c r="C49" s="184"/>
      <c r="D49" s="185"/>
      <c r="E49" s="185"/>
      <c r="F49" s="185"/>
      <c r="G49" s="185"/>
      <c r="H49" s="185"/>
      <c r="I49" s="186"/>
      <c r="J49" s="184"/>
      <c r="K49" s="185"/>
      <c r="L49" s="185"/>
      <c r="M49" s="33"/>
      <c r="N49" s="186"/>
      <c r="O49" s="35"/>
      <c r="P49" s="33"/>
      <c r="Q49" s="33"/>
      <c r="R49" s="34"/>
    </row>
    <row r="50" spans="1:18" ht="12.75" hidden="1" thickBot="1" x14ac:dyDescent="0.25">
      <c r="A50" s="36"/>
      <c r="B50" s="37">
        <v>2022</v>
      </c>
      <c r="C50" s="187"/>
      <c r="D50" s="188"/>
      <c r="E50" s="188"/>
      <c r="F50" s="188"/>
      <c r="G50" s="188"/>
      <c r="H50" s="188"/>
      <c r="I50" s="189"/>
      <c r="J50" s="187"/>
      <c r="K50" s="188"/>
      <c r="L50" s="188"/>
      <c r="M50" s="39"/>
      <c r="N50" s="189"/>
      <c r="O50" s="41"/>
      <c r="P50" s="39"/>
      <c r="Q50" s="39"/>
      <c r="R50" s="40"/>
    </row>
    <row r="51" spans="1:18" ht="12.75" hidden="1" thickBot="1" x14ac:dyDescent="0.25">
      <c r="A51" s="36"/>
      <c r="B51" s="37">
        <v>2023</v>
      </c>
      <c r="C51" s="187"/>
      <c r="D51" s="188"/>
      <c r="E51" s="188"/>
      <c r="F51" s="188"/>
      <c r="G51" s="188"/>
      <c r="H51" s="188"/>
      <c r="I51" s="189"/>
      <c r="J51" s="187"/>
      <c r="K51" s="188"/>
      <c r="L51" s="188"/>
      <c r="M51" s="39"/>
      <c r="N51" s="189"/>
      <c r="O51" s="41"/>
      <c r="P51" s="39"/>
      <c r="Q51" s="39"/>
      <c r="R51" s="40"/>
    </row>
    <row r="52" spans="1:18" ht="12.75" hidden="1" thickBot="1" x14ac:dyDescent="0.25">
      <c r="A52" s="57"/>
      <c r="B52" s="47" t="s">
        <v>171</v>
      </c>
      <c r="C52" s="190"/>
      <c r="D52" s="191"/>
      <c r="E52" s="191"/>
      <c r="F52" s="191"/>
      <c r="G52" s="191"/>
      <c r="H52" s="191"/>
      <c r="I52" s="192"/>
      <c r="J52" s="190"/>
      <c r="K52" s="191"/>
      <c r="L52" s="191"/>
      <c r="M52" s="49"/>
      <c r="N52" s="192"/>
      <c r="O52" s="51"/>
      <c r="P52" s="49"/>
      <c r="Q52" s="49"/>
      <c r="R52" s="50"/>
    </row>
    <row r="53" spans="1:18" ht="12.75" hidden="1" thickBot="1" x14ac:dyDescent="0.25">
      <c r="A53" s="30" t="s">
        <v>96</v>
      </c>
      <c r="B53" s="31">
        <v>2021</v>
      </c>
      <c r="C53" s="184"/>
      <c r="D53" s="185"/>
      <c r="E53" s="185"/>
      <c r="F53" s="185"/>
      <c r="G53" s="185"/>
      <c r="H53" s="185"/>
      <c r="I53" s="186"/>
      <c r="J53" s="184"/>
      <c r="K53" s="185"/>
      <c r="L53" s="185"/>
      <c r="M53" s="33"/>
      <c r="N53" s="186"/>
      <c r="O53" s="35"/>
      <c r="P53" s="33"/>
      <c r="Q53" s="33"/>
      <c r="R53" s="34"/>
    </row>
    <row r="54" spans="1:18" ht="12.75" hidden="1" thickBot="1" x14ac:dyDescent="0.25">
      <c r="A54" s="36"/>
      <c r="B54" s="37">
        <v>2022</v>
      </c>
      <c r="C54" s="187"/>
      <c r="D54" s="188"/>
      <c r="E54" s="188"/>
      <c r="F54" s="188"/>
      <c r="G54" s="188"/>
      <c r="H54" s="188"/>
      <c r="I54" s="189"/>
      <c r="J54" s="187"/>
      <c r="K54" s="188"/>
      <c r="L54" s="188"/>
      <c r="M54" s="39"/>
      <c r="N54" s="189"/>
      <c r="O54" s="41"/>
      <c r="P54" s="39"/>
      <c r="Q54" s="39"/>
      <c r="R54" s="40"/>
    </row>
    <row r="55" spans="1:18" ht="12.75" hidden="1" thickBot="1" x14ac:dyDescent="0.25">
      <c r="A55" s="36"/>
      <c r="B55" s="37">
        <v>2023</v>
      </c>
      <c r="C55" s="187"/>
      <c r="D55" s="188"/>
      <c r="E55" s="188"/>
      <c r="F55" s="188"/>
      <c r="G55" s="188"/>
      <c r="H55" s="188"/>
      <c r="I55" s="189"/>
      <c r="J55" s="187"/>
      <c r="K55" s="188"/>
      <c r="L55" s="188"/>
      <c r="M55" s="39"/>
      <c r="N55" s="189"/>
      <c r="O55" s="41"/>
      <c r="P55" s="39"/>
      <c r="Q55" s="39"/>
      <c r="R55" s="40"/>
    </row>
    <row r="56" spans="1:18" ht="12.75" hidden="1" thickBot="1" x14ac:dyDescent="0.25">
      <c r="A56" s="57"/>
      <c r="B56" s="47" t="s">
        <v>171</v>
      </c>
      <c r="C56" s="190"/>
      <c r="D56" s="191"/>
      <c r="E56" s="191"/>
      <c r="F56" s="191"/>
      <c r="G56" s="191"/>
      <c r="H56" s="191"/>
      <c r="I56" s="192"/>
      <c r="J56" s="190"/>
      <c r="K56" s="191"/>
      <c r="L56" s="191"/>
      <c r="M56" s="49"/>
      <c r="N56" s="192"/>
      <c r="O56" s="51"/>
      <c r="P56" s="49"/>
      <c r="Q56" s="49"/>
      <c r="R56" s="50"/>
    </row>
    <row r="57" spans="1:18" ht="12.75" hidden="1" thickBot="1" x14ac:dyDescent="0.25">
      <c r="A57" s="30" t="s">
        <v>97</v>
      </c>
      <c r="B57" s="31">
        <v>2021</v>
      </c>
      <c r="C57" s="184"/>
      <c r="D57" s="185"/>
      <c r="E57" s="185"/>
      <c r="F57" s="185"/>
      <c r="G57" s="185"/>
      <c r="H57" s="185"/>
      <c r="I57" s="186"/>
      <c r="J57" s="184"/>
      <c r="K57" s="185"/>
      <c r="L57" s="185"/>
      <c r="M57" s="33"/>
      <c r="N57" s="186"/>
      <c r="O57" s="35"/>
      <c r="P57" s="33"/>
      <c r="Q57" s="33"/>
      <c r="R57" s="34"/>
    </row>
    <row r="58" spans="1:18" ht="12.75" hidden="1" thickBot="1" x14ac:dyDescent="0.25">
      <c r="A58" s="36"/>
      <c r="B58" s="37">
        <v>2022</v>
      </c>
      <c r="C58" s="187"/>
      <c r="D58" s="188"/>
      <c r="E58" s="188"/>
      <c r="F58" s="188"/>
      <c r="G58" s="188"/>
      <c r="H58" s="188"/>
      <c r="I58" s="189"/>
      <c r="J58" s="187"/>
      <c r="K58" s="188"/>
      <c r="L58" s="188"/>
      <c r="M58" s="39"/>
      <c r="N58" s="189"/>
      <c r="O58" s="41"/>
      <c r="P58" s="39"/>
      <c r="Q58" s="39"/>
      <c r="R58" s="40"/>
    </row>
    <row r="59" spans="1:18" ht="12.75" hidden="1" thickBot="1" x14ac:dyDescent="0.25">
      <c r="A59" s="36"/>
      <c r="B59" s="37">
        <v>2023</v>
      </c>
      <c r="C59" s="187"/>
      <c r="D59" s="188"/>
      <c r="E59" s="188"/>
      <c r="F59" s="188"/>
      <c r="G59" s="188"/>
      <c r="H59" s="188"/>
      <c r="I59" s="189"/>
      <c r="J59" s="187"/>
      <c r="K59" s="188"/>
      <c r="L59" s="188"/>
      <c r="M59" s="39"/>
      <c r="N59" s="189"/>
      <c r="O59" s="41"/>
      <c r="P59" s="39"/>
      <c r="Q59" s="39"/>
      <c r="R59" s="40"/>
    </row>
    <row r="60" spans="1:18" ht="12.75" hidden="1" thickBot="1" x14ac:dyDescent="0.25">
      <c r="A60" s="57"/>
      <c r="B60" s="47" t="s">
        <v>171</v>
      </c>
      <c r="C60" s="190"/>
      <c r="D60" s="191"/>
      <c r="E60" s="191"/>
      <c r="F60" s="191"/>
      <c r="G60" s="191"/>
      <c r="H60" s="191"/>
      <c r="I60" s="192"/>
      <c r="J60" s="190"/>
      <c r="K60" s="191"/>
      <c r="L60" s="191"/>
      <c r="M60" s="49"/>
      <c r="N60" s="192"/>
      <c r="O60" s="51"/>
      <c r="P60" s="49"/>
      <c r="Q60" s="49"/>
      <c r="R60" s="50"/>
    </row>
    <row r="61" spans="1:18" x14ac:dyDescent="0.2">
      <c r="A61" s="30" t="s">
        <v>98</v>
      </c>
      <c r="B61" s="31">
        <v>2021</v>
      </c>
      <c r="C61" s="184"/>
      <c r="D61" s="185">
        <v>121677337</v>
      </c>
      <c r="E61" s="185">
        <v>8252089</v>
      </c>
      <c r="F61" s="185">
        <v>3064922352</v>
      </c>
      <c r="G61" s="185">
        <v>24483146</v>
      </c>
      <c r="H61" s="185">
        <v>23268529</v>
      </c>
      <c r="I61" s="186">
        <f>SUM(D61:H61)</f>
        <v>3242603453</v>
      </c>
      <c r="J61" s="184"/>
      <c r="K61" s="185">
        <v>7513106</v>
      </c>
      <c r="L61" s="185">
        <v>8773109484</v>
      </c>
      <c r="M61" s="33"/>
      <c r="N61" s="186">
        <f t="shared" ref="N61:N63" si="1">SUM(J61:M61)</f>
        <v>8780622590</v>
      </c>
      <c r="O61" s="35"/>
      <c r="P61" s="33"/>
      <c r="Q61" s="185">
        <f t="shared" ref="Q61:Q63" si="2">+I61+N61</f>
        <v>12023226043</v>
      </c>
      <c r="R61" s="197">
        <f>+Q61/$Q$105</f>
        <v>0.94007308112083876</v>
      </c>
    </row>
    <row r="62" spans="1:18" x14ac:dyDescent="0.2">
      <c r="A62" s="36"/>
      <c r="B62" s="37">
        <v>2022</v>
      </c>
      <c r="C62" s="187"/>
      <c r="D62" s="188">
        <v>115863766</v>
      </c>
      <c r="E62" s="188">
        <v>8999549</v>
      </c>
      <c r="F62" s="188">
        <v>3706627298</v>
      </c>
      <c r="G62" s="188">
        <v>46741986</v>
      </c>
      <c r="H62" s="188">
        <v>39433930</v>
      </c>
      <c r="I62" s="189">
        <f t="shared" ref="I62:I63" si="3">SUM(D62:H62)</f>
        <v>3917666529</v>
      </c>
      <c r="J62" s="187"/>
      <c r="K62" s="188">
        <v>7513106</v>
      </c>
      <c r="L62" s="188">
        <v>8587985191</v>
      </c>
      <c r="M62" s="39"/>
      <c r="N62" s="189">
        <f t="shared" si="1"/>
        <v>8595498297</v>
      </c>
      <c r="O62" s="41"/>
      <c r="P62" s="39"/>
      <c r="Q62" s="188">
        <f t="shared" si="2"/>
        <v>12513164826</v>
      </c>
      <c r="R62" s="199">
        <f>+Q62/$Q$106</f>
        <v>0.90759291412835397</v>
      </c>
    </row>
    <row r="63" spans="1:18" x14ac:dyDescent="0.2">
      <c r="A63" s="36"/>
      <c r="B63" s="37">
        <v>2023</v>
      </c>
      <c r="C63" s="187"/>
      <c r="D63" s="188">
        <v>125765993</v>
      </c>
      <c r="E63" s="188">
        <v>8999549</v>
      </c>
      <c r="F63" s="188">
        <v>3859854930</v>
      </c>
      <c r="G63" s="188">
        <v>34676931</v>
      </c>
      <c r="H63" s="188">
        <v>32125589</v>
      </c>
      <c r="I63" s="189">
        <f t="shared" si="3"/>
        <v>4061422992</v>
      </c>
      <c r="J63" s="187"/>
      <c r="K63" s="188">
        <v>8506270</v>
      </c>
      <c r="L63" s="188">
        <v>7480618696</v>
      </c>
      <c r="M63" s="39"/>
      <c r="N63" s="189">
        <f t="shared" si="1"/>
        <v>7489124966</v>
      </c>
      <c r="O63" s="41"/>
      <c r="P63" s="39"/>
      <c r="Q63" s="188">
        <f t="shared" si="2"/>
        <v>11550547958</v>
      </c>
      <c r="R63" s="198">
        <f>+Q63/$Q$107</f>
        <v>0.86853232005271119</v>
      </c>
    </row>
    <row r="64" spans="1:18" ht="12.75" thickBot="1" x14ac:dyDescent="0.25">
      <c r="A64" s="57"/>
      <c r="B64" s="47" t="s">
        <v>171</v>
      </c>
      <c r="C64" s="190"/>
      <c r="D64" s="195">
        <f t="shared" ref="D64" si="4">+D63/D62-1</f>
        <v>8.5464397903310063E-2</v>
      </c>
      <c r="E64" s="195">
        <f t="shared" ref="E64" si="5">+E63/E62-1</f>
        <v>0</v>
      </c>
      <c r="F64" s="195">
        <f t="shared" ref="F64" si="6">+F63/F62-1</f>
        <v>4.1338828989544663E-2</v>
      </c>
      <c r="G64" s="195">
        <f t="shared" ref="G64" si="7">+G63/G62-1</f>
        <v>-0.25812029039587658</v>
      </c>
      <c r="H64" s="195">
        <f t="shared" ref="H64" si="8">+H63/H62-1</f>
        <v>-0.18533128704138802</v>
      </c>
      <c r="I64" s="196">
        <f t="shared" ref="I64" si="9">+I63/I62-1</f>
        <v>3.6694410291397306E-2</v>
      </c>
      <c r="J64" s="190"/>
      <c r="K64" s="195">
        <f t="shared" ref="K64" si="10">+K63/K62-1</f>
        <v>0.1321908675320167</v>
      </c>
      <c r="L64" s="195">
        <f t="shared" ref="L64" si="11">+L63/L62-1</f>
        <v>-0.1289436893953303</v>
      </c>
      <c r="M64" s="49"/>
      <c r="N64" s="196">
        <f t="shared" ref="N64" si="12">+N63/N62-1</f>
        <v>-0.12871543833429022</v>
      </c>
      <c r="O64" s="51"/>
      <c r="P64" s="49"/>
      <c r="Q64" s="195">
        <f t="shared" ref="Q64" si="13">+Q63/Q62-1</f>
        <v>-7.6928329594113776E-2</v>
      </c>
      <c r="R64" s="50"/>
    </row>
    <row r="65" spans="1:18" x14ac:dyDescent="0.2">
      <c r="A65" s="30" t="s">
        <v>99</v>
      </c>
      <c r="B65" s="31">
        <v>2021</v>
      </c>
      <c r="C65" s="184"/>
      <c r="D65" s="185"/>
      <c r="E65" s="185"/>
      <c r="F65" s="185">
        <v>134844213</v>
      </c>
      <c r="G65" s="185">
        <v>25613151</v>
      </c>
      <c r="H65" s="185">
        <v>44146131</v>
      </c>
      <c r="I65" s="186">
        <f t="shared" ref="I65:I67" si="14">SUM(D65:H65)</f>
        <v>204603495</v>
      </c>
      <c r="J65" s="184"/>
      <c r="K65" s="185"/>
      <c r="L65" s="185">
        <v>398345316</v>
      </c>
      <c r="M65" s="33"/>
      <c r="N65" s="186">
        <f t="shared" ref="N65:N67" si="15">SUM(J65:M65)</f>
        <v>398345316</v>
      </c>
      <c r="O65" s="35"/>
      <c r="P65" s="33"/>
      <c r="Q65" s="185">
        <f t="shared" ref="Q65:Q67" si="16">+I65+N65</f>
        <v>602948811</v>
      </c>
      <c r="R65" s="197">
        <f>+Q65/$Q$105</f>
        <v>4.7143415959057029E-2</v>
      </c>
    </row>
    <row r="66" spans="1:18" x14ac:dyDescent="0.2">
      <c r="A66" s="36"/>
      <c r="B66" s="37">
        <v>2022</v>
      </c>
      <c r="C66" s="187"/>
      <c r="D66" s="188"/>
      <c r="E66" s="188"/>
      <c r="F66" s="188">
        <v>202725358</v>
      </c>
      <c r="G66" s="188">
        <v>38398792</v>
      </c>
      <c r="H66" s="188">
        <v>111843903</v>
      </c>
      <c r="I66" s="189">
        <f t="shared" si="14"/>
        <v>352968053</v>
      </c>
      <c r="J66" s="187"/>
      <c r="K66" s="188"/>
      <c r="L66" s="188">
        <v>774221618</v>
      </c>
      <c r="M66" s="39"/>
      <c r="N66" s="189">
        <f t="shared" si="15"/>
        <v>774221618</v>
      </c>
      <c r="O66" s="41"/>
      <c r="P66" s="39"/>
      <c r="Q66" s="188">
        <f t="shared" si="16"/>
        <v>1127189671</v>
      </c>
      <c r="R66" s="199">
        <f>+Q66/$Q$106</f>
        <v>8.1756244123997165E-2</v>
      </c>
    </row>
    <row r="67" spans="1:18" x14ac:dyDescent="0.2">
      <c r="A67" s="36"/>
      <c r="B67" s="37">
        <v>2023</v>
      </c>
      <c r="C67" s="187"/>
      <c r="D67" s="188"/>
      <c r="E67" s="188"/>
      <c r="F67" s="188">
        <v>421198977</v>
      </c>
      <c r="G67" s="188"/>
      <c r="H67" s="188">
        <v>121572258</v>
      </c>
      <c r="I67" s="189">
        <f t="shared" si="14"/>
        <v>542771235</v>
      </c>
      <c r="J67" s="187"/>
      <c r="K67" s="188"/>
      <c r="L67" s="188">
        <v>1009241535</v>
      </c>
      <c r="M67" s="39"/>
      <c r="N67" s="189">
        <f t="shared" si="15"/>
        <v>1009241535</v>
      </c>
      <c r="O67" s="41"/>
      <c r="P67" s="39"/>
      <c r="Q67" s="188">
        <f t="shared" si="16"/>
        <v>1552012770</v>
      </c>
      <c r="R67" s="198">
        <f>+Q67/$Q$107</f>
        <v>0.11670210424483958</v>
      </c>
    </row>
    <row r="68" spans="1:18" ht="12.75" thickBot="1" x14ac:dyDescent="0.25">
      <c r="A68" s="57"/>
      <c r="B68" s="47" t="s">
        <v>171</v>
      </c>
      <c r="C68" s="190"/>
      <c r="D68" s="191"/>
      <c r="E68" s="191"/>
      <c r="F68" s="194">
        <f t="shared" ref="F68:I68" si="17">+F67/F66-1</f>
        <v>1.0776827386340093</v>
      </c>
      <c r="G68" s="191"/>
      <c r="H68" s="195">
        <f t="shared" si="17"/>
        <v>8.6981540692477433E-2</v>
      </c>
      <c r="I68" s="196">
        <f t="shared" si="17"/>
        <v>0.53773473374373637</v>
      </c>
      <c r="J68" s="190"/>
      <c r="K68" s="191"/>
      <c r="L68" s="195">
        <f t="shared" ref="L68" si="18">+L67/L66-1</f>
        <v>0.3035563868742297</v>
      </c>
      <c r="M68" s="49"/>
      <c r="N68" s="196">
        <f t="shared" ref="N68" si="19">+N67/N66-1</f>
        <v>0.3035563868742297</v>
      </c>
      <c r="O68" s="51"/>
      <c r="P68" s="49"/>
      <c r="Q68" s="195">
        <f t="shared" ref="Q68" si="20">+Q67/Q66-1</f>
        <v>0.37688696936258559</v>
      </c>
      <c r="R68" s="50"/>
    </row>
    <row r="69" spans="1:18" ht="12.75" hidden="1" thickBot="1" x14ac:dyDescent="0.25">
      <c r="A69" s="30" t="s">
        <v>100</v>
      </c>
      <c r="B69" s="31">
        <v>2021</v>
      </c>
      <c r="C69" s="184"/>
      <c r="D69" s="185"/>
      <c r="E69" s="185"/>
      <c r="F69" s="185"/>
      <c r="G69" s="185"/>
      <c r="H69" s="185"/>
      <c r="I69" s="186"/>
      <c r="J69" s="184"/>
      <c r="K69" s="185"/>
      <c r="L69" s="185"/>
      <c r="M69" s="33"/>
      <c r="N69" s="186"/>
      <c r="O69" s="35"/>
      <c r="P69" s="33"/>
      <c r="Q69" s="33"/>
      <c r="R69" s="34"/>
    </row>
    <row r="70" spans="1:18" ht="12.75" hidden="1" thickBot="1" x14ac:dyDescent="0.25">
      <c r="A70" s="36"/>
      <c r="B70" s="37">
        <v>2022</v>
      </c>
      <c r="C70" s="187"/>
      <c r="D70" s="188"/>
      <c r="E70" s="188"/>
      <c r="F70" s="188"/>
      <c r="G70" s="188"/>
      <c r="H70" s="188"/>
      <c r="I70" s="189"/>
      <c r="J70" s="187"/>
      <c r="K70" s="188"/>
      <c r="L70" s="188"/>
      <c r="M70" s="39"/>
      <c r="N70" s="189"/>
      <c r="O70" s="41"/>
      <c r="P70" s="39"/>
      <c r="Q70" s="39"/>
      <c r="R70" s="40"/>
    </row>
    <row r="71" spans="1:18" ht="12.75" hidden="1" thickBot="1" x14ac:dyDescent="0.25">
      <c r="A71" s="36"/>
      <c r="B71" s="37">
        <v>2023</v>
      </c>
      <c r="C71" s="187"/>
      <c r="D71" s="188"/>
      <c r="E71" s="188"/>
      <c r="F71" s="188"/>
      <c r="G71" s="188"/>
      <c r="H71" s="188"/>
      <c r="I71" s="189"/>
      <c r="J71" s="187"/>
      <c r="K71" s="188"/>
      <c r="L71" s="188"/>
      <c r="M71" s="39"/>
      <c r="N71" s="189"/>
      <c r="O71" s="41"/>
      <c r="P71" s="39"/>
      <c r="Q71" s="39"/>
      <c r="R71" s="40"/>
    </row>
    <row r="72" spans="1:18" ht="12.75" hidden="1" thickBot="1" x14ac:dyDescent="0.25">
      <c r="A72" s="57"/>
      <c r="B72" s="47" t="s">
        <v>171</v>
      </c>
      <c r="C72" s="190"/>
      <c r="D72" s="191"/>
      <c r="E72" s="191"/>
      <c r="F72" s="191"/>
      <c r="G72" s="191"/>
      <c r="H72" s="191"/>
      <c r="I72" s="192"/>
      <c r="J72" s="190"/>
      <c r="K72" s="191"/>
      <c r="L72" s="191"/>
      <c r="M72" s="49"/>
      <c r="N72" s="192"/>
      <c r="O72" s="51"/>
      <c r="P72" s="49"/>
      <c r="Q72" s="49"/>
      <c r="R72" s="50"/>
    </row>
    <row r="73" spans="1:18" ht="12.75" hidden="1" thickBot="1" x14ac:dyDescent="0.25">
      <c r="A73" s="30" t="s">
        <v>101</v>
      </c>
      <c r="B73" s="31">
        <v>2021</v>
      </c>
      <c r="C73" s="184"/>
      <c r="D73" s="185"/>
      <c r="E73" s="185"/>
      <c r="F73" s="185"/>
      <c r="G73" s="185"/>
      <c r="H73" s="185"/>
      <c r="I73" s="186"/>
      <c r="J73" s="184"/>
      <c r="K73" s="185"/>
      <c r="L73" s="185"/>
      <c r="M73" s="33"/>
      <c r="N73" s="186"/>
      <c r="O73" s="35"/>
      <c r="P73" s="33"/>
      <c r="Q73" s="33"/>
      <c r="R73" s="34"/>
    </row>
    <row r="74" spans="1:18" ht="12.75" hidden="1" thickBot="1" x14ac:dyDescent="0.25">
      <c r="A74" s="36"/>
      <c r="B74" s="37">
        <v>2022</v>
      </c>
      <c r="C74" s="187"/>
      <c r="D74" s="188"/>
      <c r="E74" s="188"/>
      <c r="F74" s="188"/>
      <c r="G74" s="188"/>
      <c r="H74" s="188"/>
      <c r="I74" s="189"/>
      <c r="J74" s="187"/>
      <c r="K74" s="188"/>
      <c r="L74" s="188"/>
      <c r="M74" s="39"/>
      <c r="N74" s="189"/>
      <c r="O74" s="41"/>
      <c r="P74" s="39"/>
      <c r="Q74" s="39"/>
      <c r="R74" s="40"/>
    </row>
    <row r="75" spans="1:18" ht="12.75" hidden="1" thickBot="1" x14ac:dyDescent="0.25">
      <c r="A75" s="36"/>
      <c r="B75" s="37">
        <v>2023</v>
      </c>
      <c r="C75" s="187"/>
      <c r="D75" s="188"/>
      <c r="E75" s="188"/>
      <c r="F75" s="188"/>
      <c r="G75" s="188"/>
      <c r="H75" s="188"/>
      <c r="I75" s="189"/>
      <c r="J75" s="187"/>
      <c r="K75" s="188"/>
      <c r="L75" s="188"/>
      <c r="M75" s="39"/>
      <c r="N75" s="189"/>
      <c r="O75" s="41"/>
      <c r="P75" s="39"/>
      <c r="Q75" s="39"/>
      <c r="R75" s="40"/>
    </row>
    <row r="76" spans="1:18" ht="12.75" hidden="1" thickBot="1" x14ac:dyDescent="0.25">
      <c r="A76" s="57"/>
      <c r="B76" s="47" t="s">
        <v>171</v>
      </c>
      <c r="C76" s="190"/>
      <c r="D76" s="191"/>
      <c r="E76" s="191"/>
      <c r="F76" s="191"/>
      <c r="G76" s="191"/>
      <c r="H76" s="191"/>
      <c r="I76" s="192"/>
      <c r="J76" s="190"/>
      <c r="K76" s="191"/>
      <c r="L76" s="191"/>
      <c r="M76" s="49"/>
      <c r="N76" s="192"/>
      <c r="O76" s="51"/>
      <c r="P76" s="49"/>
      <c r="Q76" s="49"/>
      <c r="R76" s="50"/>
    </row>
    <row r="77" spans="1:18" ht="12.75" hidden="1" thickBot="1" x14ac:dyDescent="0.25">
      <c r="A77" s="30" t="s">
        <v>102</v>
      </c>
      <c r="B77" s="31">
        <v>2021</v>
      </c>
      <c r="C77" s="184"/>
      <c r="D77" s="185"/>
      <c r="E77" s="185"/>
      <c r="F77" s="185"/>
      <c r="G77" s="185"/>
      <c r="H77" s="185"/>
      <c r="I77" s="186"/>
      <c r="J77" s="184"/>
      <c r="K77" s="185"/>
      <c r="L77" s="185"/>
      <c r="M77" s="33"/>
      <c r="N77" s="186"/>
      <c r="O77" s="35"/>
      <c r="P77" s="33"/>
      <c r="Q77" s="33"/>
      <c r="R77" s="34"/>
    </row>
    <row r="78" spans="1:18" ht="12.75" hidden="1" thickBot="1" x14ac:dyDescent="0.25">
      <c r="A78" s="36"/>
      <c r="B78" s="37">
        <v>2022</v>
      </c>
      <c r="C78" s="187"/>
      <c r="D78" s="188"/>
      <c r="E78" s="188"/>
      <c r="F78" s="188"/>
      <c r="G78" s="188"/>
      <c r="H78" s="188"/>
      <c r="I78" s="189"/>
      <c r="J78" s="187"/>
      <c r="K78" s="188"/>
      <c r="L78" s="188"/>
      <c r="M78" s="39"/>
      <c r="N78" s="189"/>
      <c r="O78" s="41"/>
      <c r="P78" s="39"/>
      <c r="Q78" s="39"/>
      <c r="R78" s="40"/>
    </row>
    <row r="79" spans="1:18" ht="12.75" hidden="1" thickBot="1" x14ac:dyDescent="0.25">
      <c r="A79" s="36"/>
      <c r="B79" s="37">
        <v>2023</v>
      </c>
      <c r="C79" s="187"/>
      <c r="D79" s="188"/>
      <c r="E79" s="188"/>
      <c r="F79" s="188"/>
      <c r="G79" s="188"/>
      <c r="H79" s="188"/>
      <c r="I79" s="189"/>
      <c r="J79" s="187"/>
      <c r="K79" s="188"/>
      <c r="L79" s="188"/>
      <c r="M79" s="39"/>
      <c r="N79" s="189"/>
      <c r="O79" s="41"/>
      <c r="P79" s="39"/>
      <c r="Q79" s="39"/>
      <c r="R79" s="40"/>
    </row>
    <row r="80" spans="1:18" ht="12.75" hidden="1" thickBot="1" x14ac:dyDescent="0.25">
      <c r="A80" s="57"/>
      <c r="B80" s="47" t="s">
        <v>171</v>
      </c>
      <c r="C80" s="190"/>
      <c r="D80" s="191"/>
      <c r="E80" s="191"/>
      <c r="F80" s="191"/>
      <c r="G80" s="191"/>
      <c r="H80" s="191"/>
      <c r="I80" s="192"/>
      <c r="J80" s="190"/>
      <c r="K80" s="191"/>
      <c r="L80" s="191"/>
      <c r="M80" s="49"/>
      <c r="N80" s="192"/>
      <c r="O80" s="51"/>
      <c r="P80" s="49"/>
      <c r="Q80" s="49"/>
      <c r="R80" s="50"/>
    </row>
    <row r="81" spans="1:18" ht="12.75" hidden="1" thickBot="1" x14ac:dyDescent="0.25">
      <c r="A81" s="30" t="s">
        <v>103</v>
      </c>
      <c r="B81" s="31">
        <v>2021</v>
      </c>
      <c r="C81" s="184"/>
      <c r="D81" s="185"/>
      <c r="E81" s="185"/>
      <c r="F81" s="185"/>
      <c r="G81" s="185"/>
      <c r="H81" s="185"/>
      <c r="I81" s="186"/>
      <c r="J81" s="184"/>
      <c r="K81" s="185"/>
      <c r="L81" s="185"/>
      <c r="M81" s="33"/>
      <c r="N81" s="186"/>
      <c r="O81" s="35"/>
      <c r="P81" s="33"/>
      <c r="Q81" s="33"/>
      <c r="R81" s="34"/>
    </row>
    <row r="82" spans="1:18" ht="12.75" hidden="1" thickBot="1" x14ac:dyDescent="0.25">
      <c r="A82" s="36"/>
      <c r="B82" s="37">
        <v>2022</v>
      </c>
      <c r="C82" s="187"/>
      <c r="D82" s="188"/>
      <c r="E82" s="188"/>
      <c r="F82" s="188"/>
      <c r="G82" s="188"/>
      <c r="H82" s="188"/>
      <c r="I82" s="189"/>
      <c r="J82" s="187"/>
      <c r="K82" s="188"/>
      <c r="L82" s="188"/>
      <c r="M82" s="39"/>
      <c r="N82" s="189"/>
      <c r="O82" s="41"/>
      <c r="P82" s="39"/>
      <c r="Q82" s="39"/>
      <c r="R82" s="40"/>
    </row>
    <row r="83" spans="1:18" ht="12.75" hidden="1" thickBot="1" x14ac:dyDescent="0.25">
      <c r="A83" s="36"/>
      <c r="B83" s="37">
        <v>2023</v>
      </c>
      <c r="C83" s="187"/>
      <c r="D83" s="188"/>
      <c r="E83" s="188"/>
      <c r="F83" s="188"/>
      <c r="G83" s="188"/>
      <c r="H83" s="188"/>
      <c r="I83" s="189"/>
      <c r="J83" s="187"/>
      <c r="K83" s="188"/>
      <c r="L83" s="188"/>
      <c r="M83" s="39"/>
      <c r="N83" s="189"/>
      <c r="O83" s="41"/>
      <c r="P83" s="39"/>
      <c r="Q83" s="39"/>
      <c r="R83" s="40"/>
    </row>
    <row r="84" spans="1:18" ht="12.75" hidden="1" thickBot="1" x14ac:dyDescent="0.25">
      <c r="A84" s="57"/>
      <c r="B84" s="47" t="s">
        <v>171</v>
      </c>
      <c r="C84" s="190"/>
      <c r="D84" s="191"/>
      <c r="E84" s="191"/>
      <c r="F84" s="191"/>
      <c r="G84" s="191"/>
      <c r="H84" s="191"/>
      <c r="I84" s="192"/>
      <c r="J84" s="190"/>
      <c r="K84" s="191"/>
      <c r="L84" s="191"/>
      <c r="M84" s="49"/>
      <c r="N84" s="192"/>
      <c r="O84" s="51"/>
      <c r="P84" s="49"/>
      <c r="Q84" s="49"/>
      <c r="R84" s="50"/>
    </row>
    <row r="85" spans="1:18" x14ac:dyDescent="0.2">
      <c r="A85" s="30" t="s">
        <v>104</v>
      </c>
      <c r="B85" s="31">
        <v>2021</v>
      </c>
      <c r="C85" s="184"/>
      <c r="D85" s="185"/>
      <c r="E85" s="185"/>
      <c r="F85" s="185">
        <v>62648608</v>
      </c>
      <c r="G85" s="185"/>
      <c r="H85" s="185"/>
      <c r="I85" s="186">
        <f t="shared" ref="I85:I87" si="21">SUM(D85:H85)</f>
        <v>62648608</v>
      </c>
      <c r="J85" s="184"/>
      <c r="K85" s="185"/>
      <c r="L85" s="185">
        <v>30000000</v>
      </c>
      <c r="M85" s="33"/>
      <c r="N85" s="186">
        <f t="shared" ref="N85:N87" si="22">SUM(J85:M85)</f>
        <v>30000000</v>
      </c>
      <c r="O85" s="35"/>
      <c r="P85" s="33"/>
      <c r="Q85" s="185">
        <f t="shared" ref="Q85:Q87" si="23">+I85+N85</f>
        <v>92648608</v>
      </c>
      <c r="R85" s="197">
        <f>+Q85/$Q$105</f>
        <v>7.2440177097747339E-3</v>
      </c>
    </row>
    <row r="86" spans="1:18" x14ac:dyDescent="0.2">
      <c r="A86" s="36"/>
      <c r="B86" s="37">
        <v>2022</v>
      </c>
      <c r="C86" s="187"/>
      <c r="D86" s="188"/>
      <c r="E86" s="188"/>
      <c r="F86" s="188">
        <v>83156721</v>
      </c>
      <c r="G86" s="188"/>
      <c r="H86" s="188"/>
      <c r="I86" s="189">
        <f t="shared" si="21"/>
        <v>83156721</v>
      </c>
      <c r="J86" s="187"/>
      <c r="K86" s="188"/>
      <c r="L86" s="188">
        <v>0</v>
      </c>
      <c r="M86" s="39"/>
      <c r="N86" s="189">
        <f t="shared" si="22"/>
        <v>0</v>
      </c>
      <c r="O86" s="41"/>
      <c r="P86" s="39"/>
      <c r="Q86" s="188">
        <f t="shared" si="23"/>
        <v>83156721</v>
      </c>
      <c r="R86" s="199">
        <f>+Q86/$Q$106</f>
        <v>6.0314438266593391E-3</v>
      </c>
    </row>
    <row r="87" spans="1:18" x14ac:dyDescent="0.2">
      <c r="A87" s="36"/>
      <c r="B87" s="37">
        <v>2023</v>
      </c>
      <c r="C87" s="187"/>
      <c r="D87" s="188"/>
      <c r="E87" s="188"/>
      <c r="F87" s="188">
        <v>134732328</v>
      </c>
      <c r="G87" s="188"/>
      <c r="H87" s="188"/>
      <c r="I87" s="189">
        <f t="shared" si="21"/>
        <v>134732328</v>
      </c>
      <c r="J87" s="187"/>
      <c r="K87" s="188"/>
      <c r="L87" s="188"/>
      <c r="M87" s="39"/>
      <c r="N87" s="189">
        <f t="shared" si="22"/>
        <v>0</v>
      </c>
      <c r="O87" s="41"/>
      <c r="P87" s="39"/>
      <c r="Q87" s="188">
        <f t="shared" si="23"/>
        <v>134732328</v>
      </c>
      <c r="R87" s="198">
        <f>+Q87/$Q$107</f>
        <v>1.0131067534583442E-2</v>
      </c>
    </row>
    <row r="88" spans="1:18" ht="12.75" thickBot="1" x14ac:dyDescent="0.25">
      <c r="A88" s="57"/>
      <c r="B88" s="47" t="s">
        <v>171</v>
      </c>
      <c r="C88" s="190"/>
      <c r="D88" s="191"/>
      <c r="E88" s="191"/>
      <c r="F88" s="195">
        <f t="shared" ref="F88" si="24">+F87/F86-1</f>
        <v>0.6202217497248359</v>
      </c>
      <c r="G88" s="191"/>
      <c r="H88" s="191"/>
      <c r="I88" s="196">
        <f t="shared" ref="I88" si="25">+I87/I86-1</f>
        <v>0.6202217497248359</v>
      </c>
      <c r="J88" s="190"/>
      <c r="K88" s="191"/>
      <c r="L88" s="191"/>
      <c r="M88" s="49"/>
      <c r="N88" s="192"/>
      <c r="O88" s="51"/>
      <c r="P88" s="49"/>
      <c r="Q88" s="195">
        <f t="shared" ref="Q88" si="26">+Q87/Q86-1</f>
        <v>0.6202217497248359</v>
      </c>
      <c r="R88" s="50"/>
    </row>
    <row r="89" spans="1:18" ht="12.75" hidden="1" thickBot="1" x14ac:dyDescent="0.25">
      <c r="A89" s="30" t="s">
        <v>105</v>
      </c>
      <c r="B89" s="31">
        <v>2021</v>
      </c>
      <c r="C89" s="184"/>
      <c r="D89" s="185"/>
      <c r="E89" s="185"/>
      <c r="F89" s="185"/>
      <c r="G89" s="185"/>
      <c r="H89" s="185"/>
      <c r="I89" s="186"/>
      <c r="J89" s="184"/>
      <c r="K89" s="185"/>
      <c r="L89" s="185"/>
      <c r="M89" s="33"/>
      <c r="N89" s="186"/>
      <c r="O89" s="35"/>
      <c r="P89" s="33"/>
      <c r="Q89" s="33"/>
      <c r="R89" s="34"/>
    </row>
    <row r="90" spans="1:18" ht="12.75" hidden="1" thickBot="1" x14ac:dyDescent="0.25">
      <c r="A90" s="36"/>
      <c r="B90" s="37">
        <v>2022</v>
      </c>
      <c r="C90" s="187"/>
      <c r="D90" s="188"/>
      <c r="E90" s="188"/>
      <c r="F90" s="188"/>
      <c r="G90" s="188"/>
      <c r="H90" s="188"/>
      <c r="I90" s="189"/>
      <c r="J90" s="187"/>
      <c r="K90" s="188"/>
      <c r="L90" s="188"/>
      <c r="M90" s="39"/>
      <c r="N90" s="189"/>
      <c r="O90" s="41"/>
      <c r="P90" s="39"/>
      <c r="Q90" s="39"/>
      <c r="R90" s="40"/>
    </row>
    <row r="91" spans="1:18" ht="12.75" hidden="1" thickBot="1" x14ac:dyDescent="0.25">
      <c r="A91" s="36"/>
      <c r="B91" s="37">
        <v>2023</v>
      </c>
      <c r="C91" s="187"/>
      <c r="D91" s="188"/>
      <c r="E91" s="188"/>
      <c r="F91" s="188"/>
      <c r="G91" s="188"/>
      <c r="H91" s="188"/>
      <c r="I91" s="189"/>
      <c r="J91" s="187"/>
      <c r="K91" s="188"/>
      <c r="L91" s="188"/>
      <c r="M91" s="39"/>
      <c r="N91" s="189"/>
      <c r="O91" s="41"/>
      <c r="P91" s="39"/>
      <c r="Q91" s="39"/>
      <c r="R91" s="40"/>
    </row>
    <row r="92" spans="1:18" ht="12.75" hidden="1" thickBot="1" x14ac:dyDescent="0.25">
      <c r="A92" s="57"/>
      <c r="B92" s="47" t="s">
        <v>171</v>
      </c>
      <c r="C92" s="190"/>
      <c r="D92" s="191"/>
      <c r="E92" s="191"/>
      <c r="F92" s="191"/>
      <c r="G92" s="191"/>
      <c r="H92" s="191"/>
      <c r="I92" s="192"/>
      <c r="J92" s="190"/>
      <c r="K92" s="191"/>
      <c r="L92" s="191"/>
      <c r="M92" s="49"/>
      <c r="N92" s="192"/>
      <c r="O92" s="51"/>
      <c r="P92" s="49"/>
      <c r="Q92" s="49"/>
      <c r="R92" s="50"/>
    </row>
    <row r="93" spans="1:18" ht="12.75" hidden="1" thickBot="1" x14ac:dyDescent="0.25">
      <c r="A93" s="30" t="s">
        <v>106</v>
      </c>
      <c r="B93" s="31">
        <v>2021</v>
      </c>
      <c r="C93" s="184"/>
      <c r="D93" s="185"/>
      <c r="E93" s="185"/>
      <c r="F93" s="185"/>
      <c r="G93" s="185"/>
      <c r="H93" s="185"/>
      <c r="I93" s="186"/>
      <c r="J93" s="184"/>
      <c r="K93" s="185"/>
      <c r="L93" s="185"/>
      <c r="M93" s="33"/>
      <c r="N93" s="186"/>
      <c r="O93" s="35"/>
      <c r="P93" s="33"/>
      <c r="Q93" s="33"/>
      <c r="R93" s="34"/>
    </row>
    <row r="94" spans="1:18" ht="12.75" hidden="1" thickBot="1" x14ac:dyDescent="0.25">
      <c r="A94" s="36"/>
      <c r="B94" s="37">
        <v>2022</v>
      </c>
      <c r="C94" s="187"/>
      <c r="D94" s="188"/>
      <c r="E94" s="188"/>
      <c r="F94" s="188"/>
      <c r="G94" s="188"/>
      <c r="H94" s="188"/>
      <c r="I94" s="189"/>
      <c r="J94" s="187"/>
      <c r="K94" s="188"/>
      <c r="L94" s="188"/>
      <c r="M94" s="39"/>
      <c r="N94" s="189"/>
      <c r="O94" s="41"/>
      <c r="P94" s="39"/>
      <c r="Q94" s="39"/>
      <c r="R94" s="40"/>
    </row>
    <row r="95" spans="1:18" ht="12.75" hidden="1" thickBot="1" x14ac:dyDescent="0.25">
      <c r="A95" s="36"/>
      <c r="B95" s="37">
        <v>2023</v>
      </c>
      <c r="C95" s="187"/>
      <c r="D95" s="188"/>
      <c r="E95" s="188"/>
      <c r="F95" s="188"/>
      <c r="G95" s="188"/>
      <c r="H95" s="188"/>
      <c r="I95" s="189"/>
      <c r="J95" s="187"/>
      <c r="K95" s="188"/>
      <c r="L95" s="188"/>
      <c r="M95" s="39"/>
      <c r="N95" s="189"/>
      <c r="O95" s="41"/>
      <c r="P95" s="39"/>
      <c r="Q95" s="39"/>
      <c r="R95" s="40"/>
    </row>
    <row r="96" spans="1:18" ht="12.75" hidden="1" thickBot="1" x14ac:dyDescent="0.25">
      <c r="A96" s="57"/>
      <c r="B96" s="47" t="s">
        <v>171</v>
      </c>
      <c r="C96" s="190"/>
      <c r="D96" s="191"/>
      <c r="E96" s="191"/>
      <c r="F96" s="191"/>
      <c r="G96" s="191"/>
      <c r="H96" s="191"/>
      <c r="I96" s="192"/>
      <c r="J96" s="190"/>
      <c r="K96" s="191"/>
      <c r="L96" s="191"/>
      <c r="M96" s="49"/>
      <c r="N96" s="192"/>
      <c r="O96" s="51"/>
      <c r="P96" s="49"/>
      <c r="Q96" s="49"/>
      <c r="R96" s="58"/>
    </row>
    <row r="97" spans="1:18" x14ac:dyDescent="0.2">
      <c r="A97" s="30" t="s">
        <v>107</v>
      </c>
      <c r="B97" s="31">
        <v>2021</v>
      </c>
      <c r="C97" s="184"/>
      <c r="D97" s="185"/>
      <c r="E97" s="185">
        <v>67679570</v>
      </c>
      <c r="F97" s="185"/>
      <c r="G97" s="185"/>
      <c r="H97" s="185"/>
      <c r="I97" s="186">
        <f t="shared" ref="I97:I99" si="27">SUM(D97:H97)</f>
        <v>67679570</v>
      </c>
      <c r="J97" s="184"/>
      <c r="K97" s="185"/>
      <c r="L97" s="185"/>
      <c r="M97" s="33"/>
      <c r="N97" s="186"/>
      <c r="O97" s="35"/>
      <c r="P97" s="33"/>
      <c r="Q97" s="185">
        <f t="shared" ref="Q97:Q99" si="28">+I97+N97</f>
        <v>67679570</v>
      </c>
      <c r="R97" s="197">
        <f>+Q97/$Q$105</f>
        <v>5.2917363169659145E-3</v>
      </c>
    </row>
    <row r="98" spans="1:18" x14ac:dyDescent="0.2">
      <c r="A98" s="36"/>
      <c r="B98" s="37">
        <v>2022</v>
      </c>
      <c r="C98" s="187"/>
      <c r="D98" s="188"/>
      <c r="E98" s="188">
        <v>63688562</v>
      </c>
      <c r="F98" s="188"/>
      <c r="G98" s="188"/>
      <c r="H98" s="188"/>
      <c r="I98" s="189">
        <f t="shared" si="27"/>
        <v>63688562</v>
      </c>
      <c r="J98" s="187"/>
      <c r="K98" s="188"/>
      <c r="L98" s="188"/>
      <c r="M98" s="39"/>
      <c r="N98" s="189"/>
      <c r="O98" s="41"/>
      <c r="P98" s="39"/>
      <c r="Q98" s="188">
        <f t="shared" si="28"/>
        <v>63688562</v>
      </c>
      <c r="R98" s="199">
        <f>+Q98/$Q$106</f>
        <v>4.6193979209895805E-3</v>
      </c>
    </row>
    <row r="99" spans="1:18" x14ac:dyDescent="0.2">
      <c r="A99" s="36"/>
      <c r="B99" s="37">
        <v>2023</v>
      </c>
      <c r="C99" s="187"/>
      <c r="D99" s="188"/>
      <c r="E99" s="188">
        <v>61633986</v>
      </c>
      <c r="F99" s="188"/>
      <c r="G99" s="188"/>
      <c r="H99" s="188"/>
      <c r="I99" s="189">
        <f t="shared" si="27"/>
        <v>61633986</v>
      </c>
      <c r="J99" s="187"/>
      <c r="K99" s="188"/>
      <c r="L99" s="188"/>
      <c r="M99" s="39"/>
      <c r="N99" s="189"/>
      <c r="O99" s="41"/>
      <c r="P99" s="39"/>
      <c r="Q99" s="188">
        <f t="shared" si="28"/>
        <v>61633986</v>
      </c>
      <c r="R99" s="198">
        <f>+Q99/$Q$107</f>
        <v>4.6345081678657724E-3</v>
      </c>
    </row>
    <row r="100" spans="1:18" ht="12.75" thickBot="1" x14ac:dyDescent="0.25">
      <c r="A100" s="57"/>
      <c r="B100" s="47" t="s">
        <v>171</v>
      </c>
      <c r="C100" s="190"/>
      <c r="D100" s="191"/>
      <c r="E100" s="195">
        <f t="shared" ref="E100" si="29">+E99/E98-1</f>
        <v>-3.2259732917191641E-2</v>
      </c>
      <c r="F100" s="191"/>
      <c r="G100" s="191"/>
      <c r="H100" s="191"/>
      <c r="I100" s="196">
        <f t="shared" ref="I100" si="30">+I99/I98-1</f>
        <v>-3.2259732917191641E-2</v>
      </c>
      <c r="J100" s="190"/>
      <c r="K100" s="191"/>
      <c r="L100" s="191"/>
      <c r="M100" s="49"/>
      <c r="N100" s="192"/>
      <c r="O100" s="51"/>
      <c r="P100" s="49"/>
      <c r="Q100" s="195">
        <f t="shared" ref="Q100" si="31">+Q99/Q98-1</f>
        <v>-3.2259732917191641E-2</v>
      </c>
      <c r="R100" s="50"/>
    </row>
    <row r="101" spans="1:18" hidden="1" x14ac:dyDescent="0.2">
      <c r="A101" s="30" t="s">
        <v>108</v>
      </c>
      <c r="B101" s="31">
        <v>2021</v>
      </c>
      <c r="C101" s="32"/>
      <c r="D101" s="33"/>
      <c r="E101" s="33"/>
      <c r="F101" s="33"/>
      <c r="G101" s="33"/>
      <c r="H101" s="33"/>
      <c r="I101" s="34"/>
      <c r="J101" s="32"/>
      <c r="K101" s="33"/>
      <c r="L101" s="33"/>
      <c r="M101" s="33"/>
      <c r="N101" s="34"/>
      <c r="O101" s="35"/>
      <c r="P101" s="33"/>
      <c r="Q101" s="33"/>
      <c r="R101" s="34"/>
    </row>
    <row r="102" spans="1:18" hidden="1" x14ac:dyDescent="0.2">
      <c r="A102" s="36"/>
      <c r="B102" s="37">
        <v>2022</v>
      </c>
      <c r="C102" s="38"/>
      <c r="D102" s="39"/>
      <c r="E102" s="39"/>
      <c r="F102" s="39"/>
      <c r="G102" s="39"/>
      <c r="H102" s="39"/>
      <c r="I102" s="40"/>
      <c r="J102" s="38"/>
      <c r="K102" s="39"/>
      <c r="L102" s="39"/>
      <c r="M102" s="39"/>
      <c r="N102" s="40"/>
      <c r="O102" s="41"/>
      <c r="P102" s="39"/>
      <c r="Q102" s="39"/>
      <c r="R102" s="40"/>
    </row>
    <row r="103" spans="1:18" hidden="1" x14ac:dyDescent="0.2">
      <c r="A103" s="36"/>
      <c r="B103" s="37">
        <v>2023</v>
      </c>
      <c r="C103" s="38"/>
      <c r="D103" s="39"/>
      <c r="E103" s="39"/>
      <c r="F103" s="39"/>
      <c r="G103" s="39"/>
      <c r="H103" s="39"/>
      <c r="I103" s="40"/>
      <c r="J103" s="38"/>
      <c r="K103" s="39"/>
      <c r="L103" s="39"/>
      <c r="M103" s="39"/>
      <c r="N103" s="40"/>
      <c r="O103" s="41"/>
      <c r="P103" s="39"/>
      <c r="Q103" s="39"/>
      <c r="R103" s="40"/>
    </row>
    <row r="104" spans="1:18" hidden="1" x14ac:dyDescent="0.2">
      <c r="A104" s="96"/>
      <c r="B104" s="97" t="s">
        <v>171</v>
      </c>
      <c r="C104" s="98"/>
      <c r="D104" s="99"/>
      <c r="E104" s="99"/>
      <c r="F104" s="99"/>
      <c r="G104" s="99"/>
      <c r="H104" s="99"/>
      <c r="I104" s="100"/>
      <c r="J104" s="98"/>
      <c r="K104" s="99"/>
      <c r="L104" s="99"/>
      <c r="M104" s="99"/>
      <c r="N104" s="100"/>
      <c r="O104" s="101"/>
      <c r="P104" s="99"/>
      <c r="Q104" s="99"/>
      <c r="R104" s="100"/>
    </row>
    <row r="105" spans="1:18" ht="24.75" customHeight="1" x14ac:dyDescent="0.25">
      <c r="A105" s="1119" t="s">
        <v>33</v>
      </c>
      <c r="B105" s="95">
        <v>2021</v>
      </c>
      <c r="C105" s="77"/>
      <c r="D105" s="193">
        <f>+D13+D61+D65+D85+D97</f>
        <v>121677337</v>
      </c>
      <c r="E105" s="193">
        <f t="shared" ref="E105:R107" si="32">+E13+E61+E65+E85+E97</f>
        <v>75931659</v>
      </c>
      <c r="F105" s="193">
        <f t="shared" si="32"/>
        <v>3262415173</v>
      </c>
      <c r="G105" s="193">
        <f t="shared" si="32"/>
        <v>50096297</v>
      </c>
      <c r="H105" s="193">
        <f t="shared" si="32"/>
        <v>67414660</v>
      </c>
      <c r="I105" s="193">
        <f t="shared" si="32"/>
        <v>3577535126</v>
      </c>
      <c r="J105" s="193">
        <f t="shared" si="32"/>
        <v>0</v>
      </c>
      <c r="K105" s="193">
        <f t="shared" si="32"/>
        <v>7513106</v>
      </c>
      <c r="L105" s="193">
        <f t="shared" si="32"/>
        <v>9204623427</v>
      </c>
      <c r="M105" s="193">
        <f t="shared" si="32"/>
        <v>0</v>
      </c>
      <c r="N105" s="193">
        <f t="shared" si="32"/>
        <v>9212136533</v>
      </c>
      <c r="O105" s="193">
        <f t="shared" si="32"/>
        <v>0</v>
      </c>
      <c r="P105" s="193">
        <f t="shared" si="32"/>
        <v>0</v>
      </c>
      <c r="Q105" s="193">
        <f t="shared" si="32"/>
        <v>12789671659</v>
      </c>
      <c r="R105" s="1023">
        <f t="shared" si="32"/>
        <v>1</v>
      </c>
    </row>
    <row r="106" spans="1:18" ht="21" customHeight="1" x14ac:dyDescent="0.25">
      <c r="A106" s="1119"/>
      <c r="B106" s="95">
        <v>2022</v>
      </c>
      <c r="C106" s="77"/>
      <c r="D106" s="193">
        <f>+D14+D62+D66+D86+D98</f>
        <v>115863766</v>
      </c>
      <c r="E106" s="193">
        <f t="shared" ref="E106:H107" si="33">+E14+E62+E66+E86+E98</f>
        <v>72688111</v>
      </c>
      <c r="F106" s="193">
        <f t="shared" si="33"/>
        <v>3992509377</v>
      </c>
      <c r="G106" s="193">
        <f t="shared" si="33"/>
        <v>85140778</v>
      </c>
      <c r="H106" s="193">
        <f t="shared" si="33"/>
        <v>151277833</v>
      </c>
      <c r="I106" s="193">
        <f t="shared" si="32"/>
        <v>4417479865</v>
      </c>
      <c r="J106" s="193">
        <f t="shared" ref="J106:N106" si="34">+J14+J62+J66+J86+J98</f>
        <v>0</v>
      </c>
      <c r="K106" s="193">
        <f t="shared" si="34"/>
        <v>7513106</v>
      </c>
      <c r="L106" s="193">
        <f t="shared" si="34"/>
        <v>9362206809</v>
      </c>
      <c r="M106" s="193">
        <f t="shared" si="34"/>
        <v>0</v>
      </c>
      <c r="N106" s="193">
        <f t="shared" si="34"/>
        <v>9369719915</v>
      </c>
      <c r="O106" s="193">
        <f t="shared" si="32"/>
        <v>0</v>
      </c>
      <c r="P106" s="193">
        <f t="shared" si="32"/>
        <v>0</v>
      </c>
      <c r="Q106" s="193">
        <f t="shared" si="32"/>
        <v>13787199780</v>
      </c>
      <c r="R106" s="1023">
        <f t="shared" si="32"/>
        <v>1</v>
      </c>
    </row>
    <row r="107" spans="1:18" ht="21" customHeight="1" x14ac:dyDescent="0.25">
      <c r="A107" s="1119"/>
      <c r="B107" s="95">
        <v>2023</v>
      </c>
      <c r="C107" s="77"/>
      <c r="D107" s="193">
        <f>+D15+D63+D67+D87+D99</f>
        <v>125765993</v>
      </c>
      <c r="E107" s="193">
        <f t="shared" si="33"/>
        <v>70633535</v>
      </c>
      <c r="F107" s="193">
        <f t="shared" si="33"/>
        <v>4415786235</v>
      </c>
      <c r="G107" s="193">
        <f t="shared" si="33"/>
        <v>34676931</v>
      </c>
      <c r="H107" s="193">
        <f t="shared" si="33"/>
        <v>153697847</v>
      </c>
      <c r="I107" s="193">
        <f t="shared" si="32"/>
        <v>4800560541</v>
      </c>
      <c r="J107" s="193">
        <f t="shared" ref="J107:N107" si="35">+J15+J63+J67+J87+J99</f>
        <v>0</v>
      </c>
      <c r="K107" s="193">
        <f t="shared" si="35"/>
        <v>8506270</v>
      </c>
      <c r="L107" s="193">
        <f t="shared" si="35"/>
        <v>8489860231</v>
      </c>
      <c r="M107" s="193">
        <f t="shared" si="35"/>
        <v>0</v>
      </c>
      <c r="N107" s="193">
        <f t="shared" si="35"/>
        <v>8498366501</v>
      </c>
      <c r="O107" s="193"/>
      <c r="P107" s="193"/>
      <c r="Q107" s="193">
        <f t="shared" si="32"/>
        <v>13298927042</v>
      </c>
      <c r="R107" s="1023">
        <f t="shared" si="32"/>
        <v>1</v>
      </c>
    </row>
    <row r="108" spans="1:18" ht="34.5" customHeight="1" thickBot="1" x14ac:dyDescent="0.25">
      <c r="A108" s="1120"/>
      <c r="B108" s="1024" t="s">
        <v>285</v>
      </c>
      <c r="C108" s="1025"/>
      <c r="D108" s="1026">
        <f t="shared" ref="D108" si="36">+D107/D106-1</f>
        <v>8.5464397903310063E-2</v>
      </c>
      <c r="E108" s="1027">
        <f t="shared" ref="E108" si="37">+E107/E106-1</f>
        <v>-2.8265640305331408E-2</v>
      </c>
      <c r="F108" s="1027">
        <f t="shared" ref="F108" si="38">+F107/F106-1</f>
        <v>0.10601774924773077</v>
      </c>
      <c r="G108" s="1027">
        <f t="shared" ref="G108" si="39">+G107/G106-1</f>
        <v>-0.59271066327347866</v>
      </c>
      <c r="H108" s="1027">
        <f t="shared" ref="H108" si="40">+H107/H106-1</f>
        <v>1.5997148769311131E-2</v>
      </c>
      <c r="I108" s="1027">
        <f t="shared" ref="I108" si="41">+I107/I106-1</f>
        <v>8.6719280609556249E-2</v>
      </c>
      <c r="J108" s="1028"/>
      <c r="K108" s="1027">
        <f t="shared" ref="K108" si="42">+K107/K106-1</f>
        <v>0.1321908675320167</v>
      </c>
      <c r="L108" s="1027">
        <f t="shared" ref="L108" si="43">+L107/L106-1</f>
        <v>-9.3177452260657545E-2</v>
      </c>
      <c r="M108" s="1028"/>
      <c r="N108" s="1027">
        <f t="shared" ref="N108" si="44">+N107/N106-1</f>
        <v>-9.2996740767570696E-2</v>
      </c>
      <c r="O108" s="1028"/>
      <c r="P108" s="1028"/>
      <c r="Q108" s="1027">
        <f t="shared" ref="Q108" si="45">+Q107/Q106-1</f>
        <v>-3.5414931660618931E-2</v>
      </c>
      <c r="R108" s="1029"/>
    </row>
  </sheetData>
  <mergeCells count="8">
    <mergeCell ref="A1:R1"/>
    <mergeCell ref="A105:A108"/>
    <mergeCell ref="Q3:R3"/>
    <mergeCell ref="A3:A4"/>
    <mergeCell ref="B3:B4"/>
    <mergeCell ref="C3:I3"/>
    <mergeCell ref="J3:N3"/>
    <mergeCell ref="O3:P3"/>
  </mergeCells>
  <printOptions horizontalCentered="1"/>
  <pageMargins left="0.11811023622047245" right="0.11811023622047245" top="0.74803149606299213" bottom="0.74803149606299213" header="0.31496062992125984" footer="0.31496062992125984"/>
  <pageSetup scale="58" fitToHeight="0" orientation="landscape" r:id="rId1"/>
  <ignoredErrors>
    <ignoredError sqref="I64"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M42"/>
  <sheetViews>
    <sheetView workbookViewId="0">
      <selection activeCell="A36" sqref="A36"/>
    </sheetView>
  </sheetViews>
  <sheetFormatPr baseColWidth="10" defaultColWidth="11.28515625" defaultRowHeight="15" x14ac:dyDescent="0.25"/>
  <cols>
    <col min="1" max="1" width="64" customWidth="1"/>
    <col min="2" max="2" width="19.7109375" bestFit="1" customWidth="1"/>
    <col min="3" max="3" width="18.140625" bestFit="1" customWidth="1"/>
    <col min="4" max="4" width="16.85546875" bestFit="1" customWidth="1"/>
    <col min="5" max="5" width="10.140625" customWidth="1"/>
    <col min="6" max="6" width="17" customWidth="1"/>
    <col min="7" max="7" width="18.140625" bestFit="1" customWidth="1"/>
    <col min="8" max="8" width="16.85546875" bestFit="1" customWidth="1"/>
    <col min="9" max="9" width="15.5703125" bestFit="1" customWidth="1"/>
    <col min="11" max="11" width="15.7109375" customWidth="1"/>
    <col min="12" max="12" width="18.140625" bestFit="1" customWidth="1"/>
    <col min="13" max="13" width="17.28515625" customWidth="1"/>
  </cols>
  <sheetData>
    <row r="1" spans="1:13" ht="29.25" customHeight="1" x14ac:dyDescent="0.25">
      <c r="A1" s="1127" t="s">
        <v>175</v>
      </c>
      <c r="B1" s="1127"/>
      <c r="C1" s="1127"/>
      <c r="D1" s="1127"/>
      <c r="E1" s="1127"/>
      <c r="F1" s="1127"/>
      <c r="G1" s="1127"/>
      <c r="H1" s="1127"/>
      <c r="I1" s="1127"/>
      <c r="J1" s="1127"/>
      <c r="K1" s="1127"/>
      <c r="L1" s="1127"/>
      <c r="M1" s="1127"/>
    </row>
    <row r="2" spans="1:13" ht="22.5" customHeight="1" x14ac:dyDescent="0.25">
      <c r="A2" s="102" t="s">
        <v>293</v>
      </c>
      <c r="B2" s="1128"/>
      <c r="C2" s="1128"/>
      <c r="D2" s="1128"/>
      <c r="E2" s="1128"/>
      <c r="F2" s="1128"/>
      <c r="G2" s="1128"/>
      <c r="H2" s="1128"/>
      <c r="I2" s="1128"/>
      <c r="J2" s="1128"/>
      <c r="K2" s="1128"/>
      <c r="L2" s="1128"/>
      <c r="M2" s="1128"/>
    </row>
    <row r="3" spans="1:13" s="22" customFormat="1" ht="28.35" customHeight="1" x14ac:dyDescent="0.25">
      <c r="A3" s="103" t="s">
        <v>34</v>
      </c>
      <c r="B3" s="1129">
        <v>2021</v>
      </c>
      <c r="C3" s="1130"/>
      <c r="D3" s="1130"/>
      <c r="E3" s="1130"/>
      <c r="F3" s="1131"/>
      <c r="G3" s="1129" t="s">
        <v>35</v>
      </c>
      <c r="H3" s="1130"/>
      <c r="I3" s="1130"/>
      <c r="J3" s="1130"/>
      <c r="K3" s="1131"/>
      <c r="L3" s="1126" t="s">
        <v>36</v>
      </c>
      <c r="M3" s="1126"/>
    </row>
    <row r="4" spans="1:13" s="22" customFormat="1" ht="48.75" customHeight="1" x14ac:dyDescent="0.25">
      <c r="A4" s="92" t="s">
        <v>37</v>
      </c>
      <c r="B4" s="104" t="s">
        <v>38</v>
      </c>
      <c r="C4" s="104" t="s">
        <v>39</v>
      </c>
      <c r="D4" s="104" t="s">
        <v>40</v>
      </c>
      <c r="E4" s="104" t="s">
        <v>30</v>
      </c>
      <c r="F4" s="105" t="s">
        <v>162</v>
      </c>
      <c r="G4" s="104" t="s">
        <v>38</v>
      </c>
      <c r="H4" s="104" t="s">
        <v>39</v>
      </c>
      <c r="I4" s="104" t="s">
        <v>40</v>
      </c>
      <c r="J4" s="104" t="s">
        <v>30</v>
      </c>
      <c r="K4" s="105" t="s">
        <v>162</v>
      </c>
      <c r="L4" s="104" t="s">
        <v>38</v>
      </c>
      <c r="M4" s="105" t="s">
        <v>162</v>
      </c>
    </row>
    <row r="5" spans="1:13" s="28" customFormat="1" ht="24" x14ac:dyDescent="0.2">
      <c r="A5" s="1030" t="s">
        <v>286</v>
      </c>
      <c r="B5" s="544">
        <v>374158962</v>
      </c>
      <c r="C5" s="544">
        <v>951812109</v>
      </c>
      <c r="D5" s="544">
        <v>808121891.96999979</v>
      </c>
      <c r="E5" s="1033">
        <f>+D5/C5</f>
        <v>0.84903510296694473</v>
      </c>
      <c r="F5" s="544">
        <v>1158582</v>
      </c>
      <c r="G5" s="544">
        <v>837045238</v>
      </c>
      <c r="H5" s="544">
        <v>859131044</v>
      </c>
      <c r="I5" s="544">
        <f>+H5</f>
        <v>859131044</v>
      </c>
      <c r="J5" s="1033">
        <f t="shared" ref="J5:J9" si="0">+I5/H5</f>
        <v>1</v>
      </c>
      <c r="K5" s="544">
        <v>1461558</v>
      </c>
      <c r="L5" s="544">
        <v>1385919093</v>
      </c>
      <c r="M5" s="544">
        <v>2421212</v>
      </c>
    </row>
    <row r="6" spans="1:13" s="28" customFormat="1" ht="24" x14ac:dyDescent="0.2">
      <c r="A6" s="858" t="s">
        <v>287</v>
      </c>
      <c r="B6" s="188">
        <v>3400000</v>
      </c>
      <c r="C6" s="188">
        <v>3400000</v>
      </c>
      <c r="D6" s="188">
        <v>0</v>
      </c>
      <c r="E6" s="1034">
        <f t="shared" ref="E6:E8" si="1">+D6/C6</f>
        <v>0</v>
      </c>
      <c r="F6" s="39">
        <v>0</v>
      </c>
      <c r="G6" s="188">
        <v>3400000</v>
      </c>
      <c r="H6" s="188">
        <v>3400000</v>
      </c>
      <c r="I6" s="188">
        <v>0</v>
      </c>
      <c r="J6" s="1034">
        <f t="shared" si="0"/>
        <v>0</v>
      </c>
      <c r="K6" s="39">
        <v>0</v>
      </c>
      <c r="L6" s="1035">
        <v>0</v>
      </c>
      <c r="M6" s="39">
        <v>0</v>
      </c>
    </row>
    <row r="7" spans="1:13" s="28" customFormat="1" ht="24" x14ac:dyDescent="0.2">
      <c r="A7" s="858" t="s">
        <v>289</v>
      </c>
      <c r="B7" s="188">
        <v>8433190748</v>
      </c>
      <c r="C7" s="188">
        <v>9223759044</v>
      </c>
      <c r="D7" s="188">
        <v>7967452901.1699972</v>
      </c>
      <c r="E7" s="1034">
        <f t="shared" si="1"/>
        <v>0.86379673007099833</v>
      </c>
      <c r="F7" s="188">
        <v>33035304</v>
      </c>
      <c r="G7" s="1035">
        <v>0</v>
      </c>
      <c r="H7" s="188">
        <v>173440</v>
      </c>
      <c r="I7" s="188">
        <f t="shared" ref="I7:I8" si="2">+H7</f>
        <v>173440</v>
      </c>
      <c r="J7" s="1034">
        <f t="shared" si="0"/>
        <v>1</v>
      </c>
      <c r="K7" s="188">
        <v>33396698</v>
      </c>
      <c r="L7" s="188">
        <v>9391273812</v>
      </c>
      <c r="M7" s="188">
        <v>33725844</v>
      </c>
    </row>
    <row r="8" spans="1:13" s="28" customFormat="1" ht="24" x14ac:dyDescent="0.2">
      <c r="A8" s="858" t="s">
        <v>290</v>
      </c>
      <c r="B8" s="188">
        <v>792663549</v>
      </c>
      <c r="C8" s="188">
        <v>978074512</v>
      </c>
      <c r="D8" s="188">
        <v>968080223.46999979</v>
      </c>
      <c r="E8" s="1034">
        <f t="shared" si="1"/>
        <v>0.98978166958919767</v>
      </c>
      <c r="F8" s="365" t="s">
        <v>13914</v>
      </c>
      <c r="G8" s="188">
        <v>9805293605</v>
      </c>
      <c r="H8" s="188">
        <v>8657872599</v>
      </c>
      <c r="I8" s="188">
        <f t="shared" si="2"/>
        <v>8657872599</v>
      </c>
      <c r="J8" s="1034">
        <f t="shared" si="0"/>
        <v>1</v>
      </c>
      <c r="K8" s="365" t="s">
        <v>13914</v>
      </c>
      <c r="L8" s="188">
        <v>483264565</v>
      </c>
      <c r="M8" s="365" t="s">
        <v>13914</v>
      </c>
    </row>
    <row r="9" spans="1:13" s="23" customFormat="1" ht="22.5" customHeight="1" x14ac:dyDescent="0.25">
      <c r="A9" s="106" t="s">
        <v>43</v>
      </c>
      <c r="B9" s="205">
        <f>SUM(B5:B8)</f>
        <v>9603413259</v>
      </c>
      <c r="C9" s="205">
        <f t="shared" ref="C9:D9" si="3">SUM(C5:C8)</f>
        <v>11157045665</v>
      </c>
      <c r="D9" s="205">
        <f t="shared" si="3"/>
        <v>9743655016.6099968</v>
      </c>
      <c r="E9" s="216">
        <v>0.98978166958919767</v>
      </c>
      <c r="F9" s="206"/>
      <c r="G9" s="205">
        <f t="shared" ref="G9:I9" si="4">SUM(G5:G8)</f>
        <v>10645738843</v>
      </c>
      <c r="H9" s="205">
        <f t="shared" si="4"/>
        <v>9520577083</v>
      </c>
      <c r="I9" s="205">
        <f t="shared" si="4"/>
        <v>9517177083</v>
      </c>
      <c r="J9" s="216">
        <f t="shared" si="0"/>
        <v>0.99964287879081715</v>
      </c>
      <c r="K9" s="206"/>
      <c r="L9" s="205">
        <f>SUM(L5:L8)</f>
        <v>11260457470</v>
      </c>
      <c r="M9" s="107"/>
    </row>
    <row r="10" spans="1:13" x14ac:dyDescent="0.25">
      <c r="A10" s="24" t="s">
        <v>41</v>
      </c>
    </row>
    <row r="11" spans="1:13" x14ac:dyDescent="0.25">
      <c r="A11" s="24" t="s">
        <v>42</v>
      </c>
    </row>
    <row r="13" spans="1:13" ht="20.25" x14ac:dyDescent="0.25">
      <c r="A13" s="1127" t="s">
        <v>175</v>
      </c>
      <c r="B13" s="1127"/>
      <c r="C13" s="1127"/>
      <c r="D13" s="1127"/>
      <c r="E13" s="1127"/>
      <c r="F13" s="1127"/>
      <c r="G13" s="1127"/>
      <c r="H13" s="1127"/>
      <c r="I13" s="1127"/>
      <c r="J13" s="1127"/>
      <c r="K13" s="1127"/>
      <c r="L13" s="1127"/>
      <c r="M13" s="1127"/>
    </row>
    <row r="14" spans="1:13" x14ac:dyDescent="0.25">
      <c r="A14" s="102" t="s">
        <v>291</v>
      </c>
      <c r="B14" s="202"/>
      <c r="C14" s="203"/>
      <c r="D14" s="203"/>
      <c r="E14" s="203"/>
      <c r="F14" s="203"/>
      <c r="G14" s="203"/>
      <c r="H14" s="203"/>
      <c r="I14" s="203"/>
      <c r="J14" s="203"/>
      <c r="K14" s="203"/>
      <c r="L14" s="203"/>
      <c r="M14" s="204"/>
    </row>
    <row r="15" spans="1:13" ht="18" x14ac:dyDescent="0.25">
      <c r="A15" s="103" t="s">
        <v>34</v>
      </c>
      <c r="B15" s="1129">
        <v>2021</v>
      </c>
      <c r="C15" s="1130"/>
      <c r="D15" s="1130"/>
      <c r="E15" s="1130"/>
      <c r="F15" s="1131"/>
      <c r="G15" s="1129" t="s">
        <v>35</v>
      </c>
      <c r="H15" s="1130"/>
      <c r="I15" s="1130"/>
      <c r="J15" s="1130"/>
      <c r="K15" s="1131"/>
      <c r="L15" s="1126" t="s">
        <v>36</v>
      </c>
      <c r="M15" s="1126"/>
    </row>
    <row r="16" spans="1:13" ht="45" x14ac:dyDescent="0.25">
      <c r="A16" s="92" t="s">
        <v>37</v>
      </c>
      <c r="B16" s="104" t="s">
        <v>38</v>
      </c>
      <c r="C16" s="104" t="s">
        <v>39</v>
      </c>
      <c r="D16" s="104" t="s">
        <v>40</v>
      </c>
      <c r="E16" s="104" t="s">
        <v>30</v>
      </c>
      <c r="F16" s="105" t="s">
        <v>162</v>
      </c>
      <c r="G16" s="104" t="s">
        <v>38</v>
      </c>
      <c r="H16" s="104" t="s">
        <v>39</v>
      </c>
      <c r="I16" s="104" t="s">
        <v>40</v>
      </c>
      <c r="J16" s="104" t="s">
        <v>30</v>
      </c>
      <c r="K16" s="105" t="s">
        <v>162</v>
      </c>
      <c r="L16" s="104" t="s">
        <v>38</v>
      </c>
      <c r="M16" s="105" t="s">
        <v>162</v>
      </c>
    </row>
    <row r="17" spans="1:13" s="1036" customFormat="1" ht="24" x14ac:dyDescent="0.2">
      <c r="A17" s="1030" t="s">
        <v>289</v>
      </c>
      <c r="B17" s="544">
        <v>60577041</v>
      </c>
      <c r="C17" s="544">
        <v>93909096</v>
      </c>
      <c r="D17" s="544">
        <v>91532490.040000051</v>
      </c>
      <c r="E17" s="1033">
        <f t="shared" ref="E17" si="5">+D17/C17</f>
        <v>0.97469248388888818</v>
      </c>
      <c r="F17" s="544">
        <v>4560743</v>
      </c>
      <c r="G17" s="544">
        <v>83937187</v>
      </c>
      <c r="H17" s="544">
        <v>99131150</v>
      </c>
      <c r="I17" s="544">
        <v>93814914.119999975</v>
      </c>
      <c r="J17" s="1033">
        <f t="shared" ref="J17:J18" si="6">+I17/H17</f>
        <v>0.94637169164283852</v>
      </c>
      <c r="K17" s="544">
        <v>4138445</v>
      </c>
      <c r="L17" s="544">
        <v>96669033</v>
      </c>
      <c r="M17" s="544">
        <v>4214251</v>
      </c>
    </row>
    <row r="18" spans="1:13" ht="18" x14ac:dyDescent="0.25">
      <c r="A18" s="106" t="s">
        <v>43</v>
      </c>
      <c r="B18" s="205">
        <f>SUM(B17)</f>
        <v>60577041</v>
      </c>
      <c r="C18" s="205">
        <f t="shared" ref="C18:D18" si="7">SUM(C17)</f>
        <v>93909096</v>
      </c>
      <c r="D18" s="205">
        <f t="shared" si="7"/>
        <v>91532490.040000051</v>
      </c>
      <c r="E18" s="216">
        <v>0.98978166958919767</v>
      </c>
      <c r="F18" s="206"/>
      <c r="G18" s="205">
        <f t="shared" ref="G18:I18" si="8">SUM(G17)</f>
        <v>83937187</v>
      </c>
      <c r="H18" s="205">
        <f t="shared" si="8"/>
        <v>99131150</v>
      </c>
      <c r="I18" s="205">
        <f t="shared" si="8"/>
        <v>93814914.119999975</v>
      </c>
      <c r="J18" s="216">
        <f t="shared" si="6"/>
        <v>0.94637169164283852</v>
      </c>
      <c r="K18" s="206"/>
      <c r="L18" s="205">
        <f>SUM(L17)</f>
        <v>96669033</v>
      </c>
      <c r="M18" s="206"/>
    </row>
    <row r="19" spans="1:13" x14ac:dyDescent="0.25">
      <c r="A19" s="24" t="s">
        <v>41</v>
      </c>
    </row>
    <row r="20" spans="1:13" x14ac:dyDescent="0.25">
      <c r="A20" s="24" t="s">
        <v>42</v>
      </c>
    </row>
    <row r="22" spans="1:13" ht="20.25" x14ac:dyDescent="0.25">
      <c r="A22" s="1127" t="s">
        <v>175</v>
      </c>
      <c r="B22" s="1127"/>
      <c r="C22" s="1127"/>
      <c r="D22" s="1127"/>
      <c r="E22" s="1127"/>
      <c r="F22" s="1127"/>
      <c r="G22" s="1127"/>
      <c r="H22" s="1127"/>
      <c r="I22" s="1127"/>
      <c r="J22" s="1127"/>
      <c r="K22" s="1127"/>
      <c r="L22" s="1127"/>
      <c r="M22" s="1127"/>
    </row>
    <row r="23" spans="1:13" x14ac:dyDescent="0.25">
      <c r="A23" s="102" t="s">
        <v>292</v>
      </c>
      <c r="B23" s="202"/>
      <c r="C23" s="203"/>
      <c r="D23" s="203"/>
      <c r="E23" s="203"/>
      <c r="F23" s="203"/>
      <c r="G23" s="203"/>
      <c r="H23" s="203"/>
      <c r="I23" s="203"/>
      <c r="J23" s="203"/>
      <c r="K23" s="203"/>
      <c r="L23" s="203"/>
      <c r="M23" s="204"/>
    </row>
    <row r="24" spans="1:13" ht="18" x14ac:dyDescent="0.25">
      <c r="A24" s="103" t="s">
        <v>34</v>
      </c>
      <c r="B24" s="1129">
        <v>2021</v>
      </c>
      <c r="C24" s="1130"/>
      <c r="D24" s="1130"/>
      <c r="E24" s="1130"/>
      <c r="F24" s="1131"/>
      <c r="G24" s="1129" t="s">
        <v>35</v>
      </c>
      <c r="H24" s="1130"/>
      <c r="I24" s="1130"/>
      <c r="J24" s="1130"/>
      <c r="K24" s="1131"/>
      <c r="L24" s="1126" t="s">
        <v>36</v>
      </c>
      <c r="M24" s="1126"/>
    </row>
    <row r="25" spans="1:13" ht="45" x14ac:dyDescent="0.25">
      <c r="A25" s="92" t="s">
        <v>37</v>
      </c>
      <c r="B25" s="104" t="s">
        <v>38</v>
      </c>
      <c r="C25" s="104" t="s">
        <v>39</v>
      </c>
      <c r="D25" s="104" t="s">
        <v>40</v>
      </c>
      <c r="E25" s="104" t="s">
        <v>30</v>
      </c>
      <c r="F25" s="105" t="s">
        <v>162</v>
      </c>
      <c r="G25" s="104" t="s">
        <v>38</v>
      </c>
      <c r="H25" s="104" t="s">
        <v>39</v>
      </c>
      <c r="I25" s="104" t="s">
        <v>40</v>
      </c>
      <c r="J25" s="104" t="s">
        <v>30</v>
      </c>
      <c r="K25" s="105" t="s">
        <v>162</v>
      </c>
      <c r="L25" s="104" t="s">
        <v>38</v>
      </c>
      <c r="M25" s="105" t="s">
        <v>162</v>
      </c>
    </row>
    <row r="26" spans="1:13" s="1036" customFormat="1" ht="24" x14ac:dyDescent="0.2">
      <c r="A26" s="835" t="s">
        <v>290</v>
      </c>
      <c r="B26" s="562">
        <v>2301496772</v>
      </c>
      <c r="C26" s="562">
        <v>1636172240</v>
      </c>
      <c r="D26" s="562">
        <v>1309848599.9399993</v>
      </c>
      <c r="E26" s="1037">
        <f>+D26/C26</f>
        <v>0.80055666996281472</v>
      </c>
      <c r="F26" s="1038" t="s">
        <v>303</v>
      </c>
      <c r="G26" s="562">
        <v>923674786</v>
      </c>
      <c r="H26" s="562">
        <v>916676658</v>
      </c>
      <c r="I26" s="562">
        <v>916676658</v>
      </c>
      <c r="J26" s="1037">
        <f>+I26/H26</f>
        <v>1</v>
      </c>
      <c r="K26" s="1038" t="s">
        <v>304</v>
      </c>
      <c r="L26" s="562">
        <v>930715071</v>
      </c>
      <c r="M26" s="1038" t="s">
        <v>305</v>
      </c>
    </row>
    <row r="27" spans="1:13" ht="18" x14ac:dyDescent="0.25">
      <c r="A27" s="217" t="s">
        <v>43</v>
      </c>
      <c r="B27" s="205">
        <f t="shared" ref="B27:D27" si="9">SUM(B26)</f>
        <v>2301496772</v>
      </c>
      <c r="C27" s="205">
        <f t="shared" si="9"/>
        <v>1636172240</v>
      </c>
      <c r="D27" s="205">
        <f t="shared" si="9"/>
        <v>1309848599.9399993</v>
      </c>
      <c r="E27" s="216">
        <f>+D27/C27</f>
        <v>0.80055666996281472</v>
      </c>
      <c r="F27" s="206"/>
      <c r="G27" s="205">
        <f t="shared" ref="G27:I27" si="10">SUM(G26)</f>
        <v>923674786</v>
      </c>
      <c r="H27" s="205">
        <f t="shared" si="10"/>
        <v>916676658</v>
      </c>
      <c r="I27" s="205">
        <f t="shared" si="10"/>
        <v>916676658</v>
      </c>
      <c r="J27" s="216">
        <f>+I27/H27</f>
        <v>1</v>
      </c>
      <c r="K27" s="206"/>
      <c r="L27" s="205">
        <f>SUM(L26)</f>
        <v>930715071</v>
      </c>
      <c r="M27" s="206"/>
    </row>
    <row r="28" spans="1:13" x14ac:dyDescent="0.25">
      <c r="A28" s="24" t="s">
        <v>41</v>
      </c>
    </row>
    <row r="29" spans="1:13" x14ac:dyDescent="0.25">
      <c r="A29" s="24" t="s">
        <v>42</v>
      </c>
    </row>
    <row r="31" spans="1:13" ht="20.25" x14ac:dyDescent="0.25">
      <c r="A31" s="1127" t="s">
        <v>175</v>
      </c>
      <c r="B31" s="1127"/>
      <c r="C31" s="1127"/>
      <c r="D31" s="1127"/>
      <c r="E31" s="1127"/>
      <c r="F31" s="1127"/>
      <c r="G31" s="1127"/>
      <c r="H31" s="1127"/>
      <c r="I31" s="1127"/>
      <c r="J31" s="1127"/>
      <c r="K31" s="1127"/>
      <c r="L31" s="1127"/>
      <c r="M31" s="1127"/>
    </row>
    <row r="32" spans="1:13" x14ac:dyDescent="0.25">
      <c r="A32" s="102" t="s">
        <v>306</v>
      </c>
      <c r="B32" s="1128"/>
      <c r="C32" s="1128"/>
      <c r="D32" s="1128"/>
      <c r="E32" s="1128"/>
      <c r="F32" s="1128"/>
      <c r="G32" s="1128"/>
      <c r="H32" s="1128"/>
      <c r="I32" s="1128"/>
      <c r="J32" s="1128"/>
      <c r="K32" s="1128"/>
      <c r="L32" s="1128"/>
      <c r="M32" s="1128"/>
    </row>
    <row r="33" spans="1:13" ht="18" x14ac:dyDescent="0.25">
      <c r="A33" s="103" t="s">
        <v>34</v>
      </c>
      <c r="B33" s="1129">
        <v>2021</v>
      </c>
      <c r="C33" s="1130"/>
      <c r="D33" s="1130"/>
      <c r="E33" s="1130"/>
      <c r="F33" s="1131"/>
      <c r="G33" s="1129" t="s">
        <v>35</v>
      </c>
      <c r="H33" s="1130"/>
      <c r="I33" s="1130"/>
      <c r="J33" s="1130"/>
      <c r="K33" s="1131"/>
      <c r="L33" s="1126" t="s">
        <v>36</v>
      </c>
      <c r="M33" s="1126"/>
    </row>
    <row r="34" spans="1:13" ht="45" x14ac:dyDescent="0.25">
      <c r="A34" s="92" t="s">
        <v>37</v>
      </c>
      <c r="B34" s="104" t="s">
        <v>38</v>
      </c>
      <c r="C34" s="104" t="s">
        <v>39</v>
      </c>
      <c r="D34" s="104" t="s">
        <v>40</v>
      </c>
      <c r="E34" s="104" t="s">
        <v>30</v>
      </c>
      <c r="F34" s="105" t="s">
        <v>162</v>
      </c>
      <c r="G34" s="104" t="s">
        <v>38</v>
      </c>
      <c r="H34" s="104" t="s">
        <v>39</v>
      </c>
      <c r="I34" s="104" t="s">
        <v>40</v>
      </c>
      <c r="J34" s="104" t="s">
        <v>30</v>
      </c>
      <c r="K34" s="105" t="s">
        <v>162</v>
      </c>
      <c r="L34" s="104" t="s">
        <v>38</v>
      </c>
      <c r="M34" s="105" t="s">
        <v>162</v>
      </c>
    </row>
    <row r="35" spans="1:13" ht="26.25" x14ac:dyDescent="0.25">
      <c r="A35" s="26" t="s">
        <v>288</v>
      </c>
      <c r="B35" s="200">
        <v>0</v>
      </c>
      <c r="C35" s="200">
        <v>130000</v>
      </c>
      <c r="D35" s="200">
        <v>6560</v>
      </c>
      <c r="E35" s="218">
        <f t="shared" ref="E35:E40" si="11">+D35/C35</f>
        <v>5.046153846153846E-2</v>
      </c>
      <c r="F35" s="856" t="s">
        <v>27903</v>
      </c>
      <c r="G35" s="200">
        <v>0</v>
      </c>
      <c r="H35" s="200">
        <v>173440</v>
      </c>
      <c r="I35" s="200">
        <v>16004737.029999999</v>
      </c>
      <c r="J35" s="218">
        <f t="shared" ref="J35:J40" si="12">+I35/H35</f>
        <v>92.278234720940958</v>
      </c>
      <c r="K35" s="856" t="s">
        <v>27942</v>
      </c>
      <c r="L35" s="200">
        <v>0</v>
      </c>
      <c r="M35" s="1031"/>
    </row>
    <row r="36" spans="1:13" ht="56.25" x14ac:dyDescent="0.25">
      <c r="A36" s="25" t="s">
        <v>289</v>
      </c>
      <c r="B36" s="201">
        <v>13643385</v>
      </c>
      <c r="C36" s="201">
        <v>16191771</v>
      </c>
      <c r="D36" s="201">
        <v>15139672.569999993</v>
      </c>
      <c r="E36" s="219">
        <f t="shared" si="11"/>
        <v>0.93502264638006505</v>
      </c>
      <c r="F36" s="857" t="s">
        <v>27899</v>
      </c>
      <c r="G36" s="201">
        <v>13679451</v>
      </c>
      <c r="H36" s="201">
        <v>16538780</v>
      </c>
      <c r="I36" s="201">
        <v>85040</v>
      </c>
      <c r="J36" s="219">
        <f t="shared" si="12"/>
        <v>5.1418544777788932E-3</v>
      </c>
      <c r="K36" s="857" t="s">
        <v>27938</v>
      </c>
      <c r="L36" s="201">
        <v>12910882</v>
      </c>
      <c r="M36" s="1032" t="s">
        <v>27934</v>
      </c>
    </row>
    <row r="37" spans="1:13" ht="57" x14ac:dyDescent="0.25">
      <c r="A37" s="25"/>
      <c r="B37" s="201"/>
      <c r="C37" s="201"/>
      <c r="D37" s="201"/>
      <c r="E37" s="219"/>
      <c r="F37" s="857" t="s">
        <v>27900</v>
      </c>
      <c r="G37" s="201"/>
      <c r="H37" s="201"/>
      <c r="I37" s="201"/>
      <c r="J37" s="219"/>
      <c r="K37" s="857" t="s">
        <v>27939</v>
      </c>
      <c r="L37" s="201"/>
      <c r="M37" s="1032" t="s">
        <v>27935</v>
      </c>
    </row>
    <row r="38" spans="1:13" ht="57" x14ac:dyDescent="0.25">
      <c r="A38" s="25"/>
      <c r="B38" s="201"/>
      <c r="C38" s="201"/>
      <c r="D38" s="201"/>
      <c r="E38" s="219"/>
      <c r="F38" s="857" t="s">
        <v>27901</v>
      </c>
      <c r="G38" s="201"/>
      <c r="H38" s="201"/>
      <c r="I38" s="201"/>
      <c r="J38" s="219"/>
      <c r="K38" s="857" t="s">
        <v>27940</v>
      </c>
      <c r="L38" s="201"/>
      <c r="M38" s="1032" t="s">
        <v>27936</v>
      </c>
    </row>
    <row r="39" spans="1:13" ht="90" x14ac:dyDescent="0.25">
      <c r="A39" s="25"/>
      <c r="B39" s="201"/>
      <c r="C39" s="201"/>
      <c r="D39" s="201"/>
      <c r="E39" s="219"/>
      <c r="F39" s="857" t="s">
        <v>27902</v>
      </c>
      <c r="G39" s="201"/>
      <c r="H39" s="201"/>
      <c r="I39" s="201"/>
      <c r="J39" s="219"/>
      <c r="K39" s="857" t="s">
        <v>27941</v>
      </c>
      <c r="L39" s="201"/>
      <c r="M39" s="1032" t="s">
        <v>27937</v>
      </c>
    </row>
    <row r="40" spans="1:13" ht="18" x14ac:dyDescent="0.25">
      <c r="A40" s="831" t="s">
        <v>43</v>
      </c>
      <c r="B40" s="832">
        <f>SUM(B35:B36)</f>
        <v>13643385</v>
      </c>
      <c r="C40" s="832">
        <f>SUM(C35:C36)</f>
        <v>16321771</v>
      </c>
      <c r="D40" s="832">
        <f>SUM(D35:D36)</f>
        <v>15146232.569999993</v>
      </c>
      <c r="E40" s="833">
        <f t="shared" si="11"/>
        <v>0.92797727464746271</v>
      </c>
      <c r="F40" s="834"/>
      <c r="G40" s="832">
        <f>SUM(G35:G36)</f>
        <v>13679451</v>
      </c>
      <c r="H40" s="832">
        <f>SUM(H35:H36)</f>
        <v>16712220</v>
      </c>
      <c r="I40" s="832">
        <f>SUM(I35:I36)</f>
        <v>16089777.029999999</v>
      </c>
      <c r="J40" s="833">
        <f t="shared" si="12"/>
        <v>0.96275521923478746</v>
      </c>
      <c r="K40" s="834"/>
      <c r="L40" s="832">
        <f>SUM(L35:L36)</f>
        <v>12910882</v>
      </c>
      <c r="M40" s="834"/>
    </row>
    <row r="41" spans="1:13" x14ac:dyDescent="0.25">
      <c r="A41" s="24" t="s">
        <v>41</v>
      </c>
    </row>
    <row r="42" spans="1:13" x14ac:dyDescent="0.25">
      <c r="A42" s="24" t="s">
        <v>42</v>
      </c>
    </row>
  </sheetData>
  <mergeCells count="18">
    <mergeCell ref="A31:M31"/>
    <mergeCell ref="B32:M32"/>
    <mergeCell ref="B33:F33"/>
    <mergeCell ref="G33:K33"/>
    <mergeCell ref="L33:M33"/>
    <mergeCell ref="A22:M22"/>
    <mergeCell ref="B24:F24"/>
    <mergeCell ref="G24:K24"/>
    <mergeCell ref="L24:M24"/>
    <mergeCell ref="A13:M13"/>
    <mergeCell ref="B15:F15"/>
    <mergeCell ref="G15:K15"/>
    <mergeCell ref="L15:M15"/>
    <mergeCell ref="L3:M3"/>
    <mergeCell ref="A1:M1"/>
    <mergeCell ref="B2:M2"/>
    <mergeCell ref="B3:F3"/>
    <mergeCell ref="G3:K3"/>
  </mergeCells>
  <printOptions horizontalCentered="1"/>
  <pageMargins left="0.11811023622047245" right="0.11811023622047245" top="0.74803149606299213" bottom="0.15748031496062992" header="0.31496062992125984" footer="0.31496062992125984"/>
  <pageSetup paperSize="9" scale="4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U175"/>
  <sheetViews>
    <sheetView workbookViewId="0">
      <selection sqref="A1:J1"/>
    </sheetView>
  </sheetViews>
  <sheetFormatPr baseColWidth="10" defaultColWidth="11.42578125" defaultRowHeight="12" x14ac:dyDescent="0.2"/>
  <cols>
    <col min="1" max="1" width="63.5703125" style="28" customWidth="1"/>
    <col min="2" max="5" width="15.5703125" style="28" bestFit="1" customWidth="1"/>
    <col min="6" max="6" width="20.7109375" style="28" bestFit="1" customWidth="1"/>
    <col min="7" max="7" width="14.28515625" style="28" customWidth="1"/>
    <col min="8" max="8" width="12.7109375" style="28" customWidth="1"/>
    <col min="9" max="9" width="15" style="28" customWidth="1"/>
    <col min="10" max="10" width="12.7109375" style="28" customWidth="1"/>
    <col min="11" max="16384" width="11.42578125" style="28"/>
  </cols>
  <sheetData>
    <row r="1" spans="1:21" s="60" customFormat="1" ht="20.25" x14ac:dyDescent="0.2">
      <c r="A1" s="1132" t="s">
        <v>240</v>
      </c>
      <c r="B1" s="1132"/>
      <c r="C1" s="1132"/>
      <c r="D1" s="1132"/>
      <c r="E1" s="1132"/>
      <c r="F1" s="1132"/>
      <c r="G1" s="1132"/>
      <c r="H1" s="1132"/>
      <c r="I1" s="1132"/>
      <c r="J1" s="1132"/>
    </row>
    <row r="2" spans="1:21" ht="18" x14ac:dyDescent="0.2">
      <c r="A2" s="75" t="s">
        <v>296</v>
      </c>
      <c r="B2" s="1137" t="s">
        <v>249</v>
      </c>
      <c r="C2" s="1138"/>
      <c r="D2" s="1138"/>
      <c r="E2" s="1138"/>
      <c r="F2" s="1138"/>
      <c r="G2" s="1138"/>
      <c r="H2" s="1138"/>
      <c r="I2" s="1138"/>
      <c r="J2" s="1139"/>
      <c r="K2" s="29"/>
      <c r="L2" s="29"/>
      <c r="M2" s="29"/>
      <c r="N2" s="29"/>
      <c r="O2" s="29"/>
      <c r="P2" s="29"/>
      <c r="Q2" s="29"/>
      <c r="R2" s="29"/>
      <c r="S2" s="29"/>
      <c r="T2" s="29"/>
      <c r="U2" s="29"/>
    </row>
    <row r="3" spans="1:21" ht="12.75" x14ac:dyDescent="0.2">
      <c r="A3" s="209" t="s">
        <v>297</v>
      </c>
      <c r="B3" s="1140"/>
      <c r="C3" s="1141"/>
      <c r="D3" s="1141"/>
      <c r="E3" s="1141"/>
      <c r="F3" s="1141"/>
      <c r="G3" s="1141"/>
      <c r="H3" s="1141"/>
      <c r="I3" s="1141"/>
      <c r="J3" s="1142"/>
    </row>
    <row r="4" spans="1:21" ht="19.149999999999999" customHeight="1" x14ac:dyDescent="0.2">
      <c r="A4" s="1135" t="s">
        <v>247</v>
      </c>
      <c r="B4" s="1133" t="s">
        <v>176</v>
      </c>
      <c r="C4" s="1133" t="s">
        <v>109</v>
      </c>
      <c r="D4" s="1133" t="s">
        <v>177</v>
      </c>
      <c r="E4" s="1133" t="s">
        <v>179</v>
      </c>
      <c r="F4" s="1133" t="s">
        <v>178</v>
      </c>
      <c r="G4" s="1133" t="s">
        <v>180</v>
      </c>
      <c r="H4" s="1133" t="s">
        <v>182</v>
      </c>
      <c r="I4" s="1133" t="s">
        <v>181</v>
      </c>
      <c r="J4" s="1133" t="s">
        <v>183</v>
      </c>
    </row>
    <row r="5" spans="1:21" ht="19.149999999999999" customHeight="1" x14ac:dyDescent="0.2">
      <c r="A5" s="1136"/>
      <c r="B5" s="1134"/>
      <c r="C5" s="1134"/>
      <c r="D5" s="1134"/>
      <c r="E5" s="1134"/>
      <c r="F5" s="1134"/>
      <c r="G5" s="1134"/>
      <c r="H5" s="1134"/>
      <c r="I5" s="1134"/>
      <c r="J5" s="1134"/>
    </row>
    <row r="6" spans="1:21" x14ac:dyDescent="0.2">
      <c r="A6" s="116" t="s">
        <v>110</v>
      </c>
      <c r="B6" s="207">
        <v>435287</v>
      </c>
      <c r="C6" s="207">
        <v>1261763</v>
      </c>
      <c r="D6" s="207">
        <v>1890409</v>
      </c>
      <c r="E6" s="207">
        <v>2240527</v>
      </c>
      <c r="F6" s="207">
        <v>2313056</v>
      </c>
      <c r="G6" s="207">
        <f>+D6-B6</f>
        <v>1455122</v>
      </c>
      <c r="H6" s="211">
        <f>+(D6/B6)-1</f>
        <v>3.3429024988111289</v>
      </c>
      <c r="I6" s="207">
        <f>+F6-D6</f>
        <v>422647</v>
      </c>
      <c r="J6" s="211">
        <f>+(F6/D6)-1</f>
        <v>0.22357436935604946</v>
      </c>
    </row>
    <row r="7" spans="1:21" x14ac:dyDescent="0.2">
      <c r="A7" s="116" t="s">
        <v>294</v>
      </c>
      <c r="B7" s="207">
        <v>24049418</v>
      </c>
      <c r="C7" s="207">
        <v>79058055</v>
      </c>
      <c r="D7" s="207">
        <v>46334129</v>
      </c>
      <c r="E7" s="207">
        <v>41572051</v>
      </c>
      <c r="F7" s="207">
        <v>47925085</v>
      </c>
      <c r="G7" s="207">
        <f t="shared" ref="G7:G30" si="0">+D7-B7</f>
        <v>22284711</v>
      </c>
      <c r="H7" s="211">
        <f t="shared" ref="H7:H31" si="1">+(D7/B7)-1</f>
        <v>0.9266216338374591</v>
      </c>
      <c r="I7" s="207">
        <f t="shared" ref="I7:I30" si="2">+F7-D7</f>
        <v>1590956</v>
      </c>
      <c r="J7" s="211">
        <f t="shared" ref="J7:J31" si="3">+(F7/D7)-1</f>
        <v>3.4336590205461759E-2</v>
      </c>
    </row>
    <row r="8" spans="1:21" x14ac:dyDescent="0.2">
      <c r="A8" s="116" t="s">
        <v>111</v>
      </c>
      <c r="B8" s="207">
        <v>5594508</v>
      </c>
      <c r="C8" s="207">
        <v>14751375</v>
      </c>
      <c r="D8" s="207">
        <v>10329618</v>
      </c>
      <c r="E8" s="207">
        <v>26528007</v>
      </c>
      <c r="F8" s="207">
        <v>18150242</v>
      </c>
      <c r="G8" s="207">
        <f t="shared" si="0"/>
        <v>4735110</v>
      </c>
      <c r="H8" s="211">
        <f t="shared" si="1"/>
        <v>0.84638541941489764</v>
      </c>
      <c r="I8" s="207">
        <f t="shared" si="2"/>
        <v>7820624</v>
      </c>
      <c r="J8" s="211">
        <f t="shared" si="3"/>
        <v>0.75710679717294482</v>
      </c>
    </row>
    <row r="9" spans="1:21" x14ac:dyDescent="0.2">
      <c r="A9" s="116" t="s">
        <v>112</v>
      </c>
      <c r="B9" s="207">
        <v>233284437</v>
      </c>
      <c r="C9" s="207">
        <v>336524645</v>
      </c>
      <c r="D9" s="207">
        <v>328022958</v>
      </c>
      <c r="E9" s="207">
        <v>358382650</v>
      </c>
      <c r="F9" s="207">
        <v>349553540</v>
      </c>
      <c r="G9" s="207">
        <f t="shared" si="0"/>
        <v>94738521</v>
      </c>
      <c r="H9" s="211">
        <f t="shared" si="1"/>
        <v>0.40610733496979923</v>
      </c>
      <c r="I9" s="207">
        <f t="shared" si="2"/>
        <v>21530582</v>
      </c>
      <c r="J9" s="211">
        <f t="shared" si="3"/>
        <v>6.5637424073226036E-2</v>
      </c>
    </row>
    <row r="10" spans="1:21" x14ac:dyDescent="0.2">
      <c r="A10" s="116" t="s">
        <v>271</v>
      </c>
      <c r="B10" s="207">
        <v>66214440</v>
      </c>
      <c r="C10" s="207">
        <v>226958410</v>
      </c>
      <c r="D10" s="207">
        <v>203716149</v>
      </c>
      <c r="E10" s="207">
        <v>270507462</v>
      </c>
      <c r="F10" s="207">
        <v>344713282</v>
      </c>
      <c r="G10" s="207">
        <f t="shared" si="0"/>
        <v>137501709</v>
      </c>
      <c r="H10" s="211">
        <f t="shared" si="1"/>
        <v>2.0766121256934289</v>
      </c>
      <c r="I10" s="207">
        <f t="shared" si="2"/>
        <v>140997133</v>
      </c>
      <c r="J10" s="211">
        <f t="shared" si="3"/>
        <v>0.6921254583503833</v>
      </c>
    </row>
    <row r="11" spans="1:21" x14ac:dyDescent="0.2">
      <c r="A11" s="116" t="s">
        <v>270</v>
      </c>
      <c r="B11" s="207">
        <v>940963</v>
      </c>
      <c r="C11" s="207">
        <v>1211616</v>
      </c>
      <c r="D11" s="207">
        <v>3249999</v>
      </c>
      <c r="E11" s="207">
        <v>6577482</v>
      </c>
      <c r="F11" s="207">
        <v>3464272</v>
      </c>
      <c r="G11" s="207">
        <f t="shared" si="0"/>
        <v>2309036</v>
      </c>
      <c r="H11" s="211">
        <f t="shared" si="1"/>
        <v>2.4539073268555724</v>
      </c>
      <c r="I11" s="207">
        <f t="shared" si="2"/>
        <v>214273</v>
      </c>
      <c r="J11" s="211">
        <f t="shared" si="3"/>
        <v>6.5930174132361241E-2</v>
      </c>
    </row>
    <row r="12" spans="1:21" x14ac:dyDescent="0.2">
      <c r="A12" s="116" t="s">
        <v>267</v>
      </c>
      <c r="B12" s="207">
        <v>3219574</v>
      </c>
      <c r="C12" s="207">
        <v>3710199</v>
      </c>
      <c r="D12" s="207">
        <v>4372800</v>
      </c>
      <c r="E12" s="207">
        <v>7586659</v>
      </c>
      <c r="F12" s="207">
        <v>13257176</v>
      </c>
      <c r="G12" s="207">
        <f t="shared" si="0"/>
        <v>1153226</v>
      </c>
      <c r="H12" s="211">
        <f t="shared" si="1"/>
        <v>0.35819210864542939</v>
      </c>
      <c r="I12" s="207">
        <f t="shared" si="2"/>
        <v>8884376</v>
      </c>
      <c r="J12" s="211">
        <f t="shared" si="3"/>
        <v>2.0317361873399196</v>
      </c>
    </row>
    <row r="13" spans="1:21" x14ac:dyDescent="0.2">
      <c r="A13" s="116" t="s">
        <v>253</v>
      </c>
      <c r="B13" s="207">
        <v>3030163</v>
      </c>
      <c r="C13" s="207">
        <v>3614298</v>
      </c>
      <c r="D13" s="207">
        <v>7624610</v>
      </c>
      <c r="E13" s="207">
        <v>8526956</v>
      </c>
      <c r="F13" s="207">
        <v>8661274</v>
      </c>
      <c r="G13" s="207">
        <f t="shared" si="0"/>
        <v>4594447</v>
      </c>
      <c r="H13" s="211">
        <f t="shared" si="1"/>
        <v>1.5162375753383563</v>
      </c>
      <c r="I13" s="207">
        <f t="shared" si="2"/>
        <v>1036664</v>
      </c>
      <c r="J13" s="211">
        <f t="shared" si="3"/>
        <v>0.13596288859364614</v>
      </c>
    </row>
    <row r="14" spans="1:21" x14ac:dyDescent="0.2">
      <c r="A14" s="116" t="s">
        <v>269</v>
      </c>
      <c r="B14" s="207">
        <v>4189562</v>
      </c>
      <c r="C14" s="207">
        <v>4214449</v>
      </c>
      <c r="D14" s="207">
        <v>9692691</v>
      </c>
      <c r="E14" s="207">
        <v>14641518</v>
      </c>
      <c r="F14" s="207">
        <v>11892841</v>
      </c>
      <c r="G14" s="207">
        <f t="shared" si="0"/>
        <v>5503129</v>
      </c>
      <c r="H14" s="211">
        <f t="shared" si="1"/>
        <v>1.3135332524020411</v>
      </c>
      <c r="I14" s="207">
        <f t="shared" si="2"/>
        <v>2200150</v>
      </c>
      <c r="J14" s="211">
        <f t="shared" si="3"/>
        <v>0.22699062623578947</v>
      </c>
    </row>
    <row r="15" spans="1:21" x14ac:dyDescent="0.2">
      <c r="A15" s="116" t="s">
        <v>265</v>
      </c>
      <c r="B15" s="207">
        <v>27800</v>
      </c>
      <c r="C15" s="207">
        <v>377659</v>
      </c>
      <c r="D15" s="207">
        <v>2263900</v>
      </c>
      <c r="E15" s="207">
        <v>4500610</v>
      </c>
      <c r="F15" s="207">
        <v>2412000</v>
      </c>
      <c r="G15" s="207">
        <f t="shared" si="0"/>
        <v>2236100</v>
      </c>
      <c r="H15" s="211">
        <f t="shared" si="1"/>
        <v>80.435251798561154</v>
      </c>
      <c r="I15" s="207">
        <f t="shared" si="2"/>
        <v>148100</v>
      </c>
      <c r="J15" s="211">
        <f t="shared" si="3"/>
        <v>6.5418083837625263E-2</v>
      </c>
    </row>
    <row r="16" spans="1:21" x14ac:dyDescent="0.2">
      <c r="A16" s="116" t="s">
        <v>113</v>
      </c>
      <c r="B16" s="207">
        <v>1211219</v>
      </c>
      <c r="C16" s="207">
        <v>1067351</v>
      </c>
      <c r="D16" s="207">
        <v>3175435</v>
      </c>
      <c r="E16" s="207">
        <v>2925215</v>
      </c>
      <c r="F16" s="207">
        <v>5424066</v>
      </c>
      <c r="G16" s="207">
        <f t="shared" si="0"/>
        <v>1964216</v>
      </c>
      <c r="H16" s="211">
        <f t="shared" si="1"/>
        <v>1.6216852608818058</v>
      </c>
      <c r="I16" s="207">
        <f t="shared" si="2"/>
        <v>2248631</v>
      </c>
      <c r="J16" s="211">
        <f t="shared" si="3"/>
        <v>0.70813321639397442</v>
      </c>
    </row>
    <row r="17" spans="1:10" x14ac:dyDescent="0.2">
      <c r="A17" s="116" t="s">
        <v>114</v>
      </c>
      <c r="B17" s="207">
        <v>8223999</v>
      </c>
      <c r="C17" s="207">
        <v>17928706</v>
      </c>
      <c r="D17" s="207">
        <v>13224882</v>
      </c>
      <c r="E17" s="207">
        <v>19577615</v>
      </c>
      <c r="F17" s="207">
        <v>25100827</v>
      </c>
      <c r="G17" s="207">
        <f t="shared" si="0"/>
        <v>5000883</v>
      </c>
      <c r="H17" s="211">
        <f t="shared" si="1"/>
        <v>0.60808409631372773</v>
      </c>
      <c r="I17" s="207">
        <f t="shared" si="2"/>
        <v>11875945</v>
      </c>
      <c r="J17" s="211">
        <f t="shared" si="3"/>
        <v>0.89800007289289985</v>
      </c>
    </row>
    <row r="18" spans="1:10" x14ac:dyDescent="0.2">
      <c r="A18" s="116" t="s">
        <v>254</v>
      </c>
      <c r="B18" s="207">
        <v>66900</v>
      </c>
      <c r="C18" s="207">
        <v>292636</v>
      </c>
      <c r="D18" s="207">
        <v>446500</v>
      </c>
      <c r="E18" s="207">
        <v>776119</v>
      </c>
      <c r="F18" s="207">
        <v>731200</v>
      </c>
      <c r="G18" s="207">
        <f t="shared" si="0"/>
        <v>379600</v>
      </c>
      <c r="H18" s="211">
        <f t="shared" si="1"/>
        <v>5.6741405082212255</v>
      </c>
      <c r="I18" s="207">
        <f t="shared" si="2"/>
        <v>284700</v>
      </c>
      <c r="J18" s="211">
        <f t="shared" si="3"/>
        <v>0.63762597984322511</v>
      </c>
    </row>
    <row r="19" spans="1:10" x14ac:dyDescent="0.2">
      <c r="A19" s="116" t="s">
        <v>262</v>
      </c>
      <c r="B19" s="207">
        <v>1429394</v>
      </c>
      <c r="C19" s="207">
        <v>957707</v>
      </c>
      <c r="D19" s="207">
        <v>2961158</v>
      </c>
      <c r="E19" s="207">
        <v>3458839</v>
      </c>
      <c r="F19" s="207">
        <v>5679813</v>
      </c>
      <c r="G19" s="207">
        <f t="shared" si="0"/>
        <v>1531764</v>
      </c>
      <c r="H19" s="211">
        <f t="shared" si="1"/>
        <v>1.0716177624923571</v>
      </c>
      <c r="I19" s="207">
        <f t="shared" si="2"/>
        <v>2718655</v>
      </c>
      <c r="J19" s="211">
        <f t="shared" si="3"/>
        <v>0.91810534932617571</v>
      </c>
    </row>
    <row r="20" spans="1:10" x14ac:dyDescent="0.2">
      <c r="A20" s="123" t="s">
        <v>251</v>
      </c>
      <c r="B20" s="207">
        <v>1212700</v>
      </c>
      <c r="C20" s="207">
        <v>724862</v>
      </c>
      <c r="D20" s="207">
        <v>344000</v>
      </c>
      <c r="E20" s="207">
        <v>1609200</v>
      </c>
      <c r="F20" s="207">
        <v>913854</v>
      </c>
      <c r="G20" s="207">
        <f t="shared" si="0"/>
        <v>-868700</v>
      </c>
      <c r="H20" s="211">
        <f t="shared" si="1"/>
        <v>-0.71633544982270969</v>
      </c>
      <c r="I20" s="207">
        <f t="shared" si="2"/>
        <v>569854</v>
      </c>
      <c r="J20" s="211">
        <f t="shared" si="3"/>
        <v>1.6565523255813952</v>
      </c>
    </row>
    <row r="21" spans="1:10" x14ac:dyDescent="0.2">
      <c r="A21" s="116" t="s">
        <v>115</v>
      </c>
      <c r="B21" s="207">
        <v>2514799233</v>
      </c>
      <c r="C21" s="207">
        <v>2615680201</v>
      </c>
      <c r="D21" s="207">
        <v>2852764894</v>
      </c>
      <c r="E21" s="207">
        <v>2759451782</v>
      </c>
      <c r="F21" s="207">
        <v>2663525201</v>
      </c>
      <c r="G21" s="207">
        <f t="shared" si="0"/>
        <v>337965661</v>
      </c>
      <c r="H21" s="211">
        <f t="shared" si="1"/>
        <v>0.13439071261240509</v>
      </c>
      <c r="I21" s="207">
        <f t="shared" si="2"/>
        <v>-189239693</v>
      </c>
      <c r="J21" s="211">
        <f t="shared" si="3"/>
        <v>-6.6335537638595232E-2</v>
      </c>
    </row>
    <row r="22" spans="1:10" x14ac:dyDescent="0.2">
      <c r="A22" s="116" t="s">
        <v>116</v>
      </c>
      <c r="B22" s="207">
        <v>3879986</v>
      </c>
      <c r="C22" s="207">
        <v>6808341</v>
      </c>
      <c r="D22" s="207">
        <v>5283911</v>
      </c>
      <c r="E22" s="207">
        <v>6455091</v>
      </c>
      <c r="F22" s="207">
        <v>6878287</v>
      </c>
      <c r="G22" s="207">
        <f t="shared" si="0"/>
        <v>1403925</v>
      </c>
      <c r="H22" s="211">
        <f t="shared" si="1"/>
        <v>0.36183764580593847</v>
      </c>
      <c r="I22" s="207">
        <f t="shared" si="2"/>
        <v>1594376</v>
      </c>
      <c r="J22" s="211">
        <f t="shared" si="3"/>
        <v>0.30174164553490779</v>
      </c>
    </row>
    <row r="23" spans="1:10" x14ac:dyDescent="0.2">
      <c r="A23" s="116" t="s">
        <v>264</v>
      </c>
      <c r="B23" s="207">
        <v>12183168</v>
      </c>
      <c r="C23" s="207">
        <v>66170012</v>
      </c>
      <c r="D23" s="207">
        <v>40740676</v>
      </c>
      <c r="E23" s="207">
        <v>71513744</v>
      </c>
      <c r="F23" s="207">
        <v>76317315</v>
      </c>
      <c r="G23" s="207">
        <f t="shared" si="0"/>
        <v>28557508</v>
      </c>
      <c r="H23" s="211">
        <f t="shared" si="1"/>
        <v>2.3440133141068071</v>
      </c>
      <c r="I23" s="207">
        <f t="shared" si="2"/>
        <v>35576639</v>
      </c>
      <c r="J23" s="211">
        <f t="shared" si="3"/>
        <v>0.8732461631220847</v>
      </c>
    </row>
    <row r="24" spans="1:10" x14ac:dyDescent="0.2">
      <c r="A24" s="116" t="s">
        <v>252</v>
      </c>
      <c r="B24" s="207">
        <v>3232050</v>
      </c>
      <c r="C24" s="207">
        <v>5260445</v>
      </c>
      <c r="D24" s="207">
        <v>5523411</v>
      </c>
      <c r="E24" s="207">
        <v>12497672</v>
      </c>
      <c r="F24" s="207">
        <v>4105713</v>
      </c>
      <c r="G24" s="207">
        <f t="shared" si="0"/>
        <v>2291361</v>
      </c>
      <c r="H24" s="211">
        <f t="shared" si="1"/>
        <v>0.70894973778252202</v>
      </c>
      <c r="I24" s="207">
        <f t="shared" si="2"/>
        <v>-1417698</v>
      </c>
      <c r="J24" s="211">
        <f t="shared" si="3"/>
        <v>-0.25667074204689821</v>
      </c>
    </row>
    <row r="25" spans="1:10" x14ac:dyDescent="0.2">
      <c r="A25" s="116" t="s">
        <v>250</v>
      </c>
      <c r="B25" s="207">
        <v>9496397</v>
      </c>
      <c r="C25" s="207">
        <v>29381364</v>
      </c>
      <c r="D25" s="207">
        <v>14498420</v>
      </c>
      <c r="E25" s="207">
        <v>24088519</v>
      </c>
      <c r="F25" s="207">
        <v>26838026</v>
      </c>
      <c r="G25" s="207">
        <f t="shared" si="0"/>
        <v>5002023</v>
      </c>
      <c r="H25" s="211">
        <f t="shared" si="1"/>
        <v>0.5267285055584765</v>
      </c>
      <c r="I25" s="207">
        <f t="shared" si="2"/>
        <v>12339606</v>
      </c>
      <c r="J25" s="211">
        <f t="shared" si="3"/>
        <v>0.85110005090209828</v>
      </c>
    </row>
    <row r="26" spans="1:10" x14ac:dyDescent="0.2">
      <c r="A26" s="116" t="s">
        <v>266</v>
      </c>
      <c r="B26" s="207">
        <v>43178856</v>
      </c>
      <c r="C26" s="207">
        <v>61546916</v>
      </c>
      <c r="D26" s="207">
        <v>55203293</v>
      </c>
      <c r="E26" s="207">
        <v>61273159</v>
      </c>
      <c r="F26" s="207">
        <v>75145269</v>
      </c>
      <c r="G26" s="207">
        <f t="shared" si="0"/>
        <v>12024437</v>
      </c>
      <c r="H26" s="211">
        <f t="shared" si="1"/>
        <v>0.27847974944032794</v>
      </c>
      <c r="I26" s="207">
        <f t="shared" si="2"/>
        <v>19941976</v>
      </c>
      <c r="J26" s="211">
        <f t="shared" si="3"/>
        <v>0.3612461307335415</v>
      </c>
    </row>
    <row r="27" spans="1:10" x14ac:dyDescent="0.2">
      <c r="A27" s="116" t="s">
        <v>263</v>
      </c>
      <c r="B27" s="207">
        <v>280069432</v>
      </c>
      <c r="C27" s="207">
        <v>231700761</v>
      </c>
      <c r="D27" s="207">
        <v>280867595</v>
      </c>
      <c r="E27" s="207">
        <v>188306703</v>
      </c>
      <c r="F27" s="207">
        <v>495128435</v>
      </c>
      <c r="G27" s="207">
        <f t="shared" si="0"/>
        <v>798163</v>
      </c>
      <c r="H27" s="211">
        <f t="shared" si="1"/>
        <v>2.8498754551693484E-3</v>
      </c>
      <c r="I27" s="207">
        <f t="shared" si="2"/>
        <v>214260840</v>
      </c>
      <c r="J27" s="211">
        <f t="shared" si="3"/>
        <v>0.76285354314370091</v>
      </c>
    </row>
    <row r="28" spans="1:10" x14ac:dyDescent="0.2">
      <c r="A28" s="116" t="s">
        <v>268</v>
      </c>
      <c r="B28" s="207">
        <v>891138</v>
      </c>
      <c r="C28" s="207">
        <v>1644426</v>
      </c>
      <c r="D28" s="207">
        <v>4741719</v>
      </c>
      <c r="E28" s="207">
        <v>5554093</v>
      </c>
      <c r="F28" s="207">
        <v>5716712</v>
      </c>
      <c r="G28" s="207">
        <f t="shared" si="0"/>
        <v>3850581</v>
      </c>
      <c r="H28" s="211">
        <f t="shared" si="1"/>
        <v>4.320970489419147</v>
      </c>
      <c r="I28" s="207">
        <f t="shared" si="2"/>
        <v>974993</v>
      </c>
      <c r="J28" s="211">
        <f t="shared" si="3"/>
        <v>0.20562015589704918</v>
      </c>
    </row>
    <row r="29" spans="1:10" x14ac:dyDescent="0.2">
      <c r="A29" s="116" t="s">
        <v>117</v>
      </c>
      <c r="B29" s="207">
        <v>6644950</v>
      </c>
      <c r="C29" s="207">
        <v>7869887</v>
      </c>
      <c r="D29" s="207">
        <v>17605834</v>
      </c>
      <c r="E29" s="207">
        <v>18556936</v>
      </c>
      <c r="F29" s="207">
        <v>23822266</v>
      </c>
      <c r="G29" s="207">
        <f t="shared" si="0"/>
        <v>10960884</v>
      </c>
      <c r="H29" s="211">
        <f t="shared" si="1"/>
        <v>1.6495058653563985</v>
      </c>
      <c r="I29" s="207">
        <f t="shared" si="2"/>
        <v>6216432</v>
      </c>
      <c r="J29" s="211">
        <f t="shared" si="3"/>
        <v>0.35308932255069547</v>
      </c>
    </row>
    <row r="30" spans="1:10" x14ac:dyDescent="0.2">
      <c r="A30" s="116" t="s">
        <v>272</v>
      </c>
      <c r="B30" s="207">
        <v>34909599</v>
      </c>
      <c r="C30" s="207">
        <v>209718125</v>
      </c>
      <c r="D30" s="207">
        <v>77630386</v>
      </c>
      <c r="E30" s="207">
        <v>201014549</v>
      </c>
      <c r="F30" s="207">
        <v>198116483</v>
      </c>
      <c r="G30" s="207">
        <f t="shared" si="0"/>
        <v>42720787</v>
      </c>
      <c r="H30" s="211">
        <f t="shared" si="1"/>
        <v>1.2237547329031191</v>
      </c>
      <c r="I30" s="207">
        <f t="shared" si="2"/>
        <v>120486097</v>
      </c>
      <c r="J30" s="211">
        <f t="shared" si="3"/>
        <v>1.5520481503209322</v>
      </c>
    </row>
    <row r="31" spans="1:10" ht="18.75" thickBot="1" x14ac:dyDescent="0.25">
      <c r="A31" s="118" t="s">
        <v>9</v>
      </c>
      <c r="B31" s="208">
        <f>SUM(B6:B30)</f>
        <v>3262415173</v>
      </c>
      <c r="C31" s="208">
        <f t="shared" ref="C31:I31" si="4">SUM(C6:C30)</f>
        <v>3928434209</v>
      </c>
      <c r="D31" s="208">
        <f t="shared" si="4"/>
        <v>3992509377</v>
      </c>
      <c r="E31" s="208">
        <f t="shared" si="4"/>
        <v>4118123158</v>
      </c>
      <c r="F31" s="208">
        <f t="shared" si="4"/>
        <v>4415786235</v>
      </c>
      <c r="G31" s="212">
        <f t="shared" si="4"/>
        <v>730094204</v>
      </c>
      <c r="H31" s="214">
        <f t="shared" si="1"/>
        <v>0.2237894827250424</v>
      </c>
      <c r="I31" s="213">
        <f t="shared" si="4"/>
        <v>423276858</v>
      </c>
      <c r="J31" s="215">
        <f t="shared" si="3"/>
        <v>0.10601774924773077</v>
      </c>
    </row>
    <row r="32" spans="1:10" x14ac:dyDescent="0.2">
      <c r="A32" s="113" t="s">
        <v>118</v>
      </c>
      <c r="B32" s="29"/>
      <c r="C32" s="29"/>
      <c r="D32" s="29"/>
      <c r="E32" s="29"/>
      <c r="F32" s="29"/>
      <c r="G32" s="29"/>
      <c r="H32" s="29"/>
      <c r="I32" s="29"/>
    </row>
    <row r="33" spans="1:10" x14ac:dyDescent="0.2">
      <c r="A33" s="113" t="s">
        <v>248</v>
      </c>
      <c r="B33" s="62"/>
      <c r="C33" s="62"/>
      <c r="D33" s="62"/>
      <c r="E33" s="62"/>
      <c r="F33" s="62"/>
      <c r="G33" s="62"/>
      <c r="H33" s="62"/>
      <c r="I33" s="62"/>
    </row>
    <row r="34" spans="1:10" x14ac:dyDescent="0.2">
      <c r="A34" s="113" t="s">
        <v>119</v>
      </c>
      <c r="B34" s="29"/>
      <c r="C34" s="29"/>
      <c r="D34" s="29"/>
      <c r="E34" s="29"/>
      <c r="F34" s="29"/>
      <c r="G34" s="29"/>
      <c r="H34" s="29"/>
      <c r="I34" s="29"/>
    </row>
    <row r="35" spans="1:10" x14ac:dyDescent="0.2">
      <c r="A35" s="113"/>
      <c r="B35" s="29"/>
      <c r="C35" s="29"/>
      <c r="D35" s="29"/>
      <c r="E35" s="29"/>
      <c r="F35" s="29"/>
      <c r="G35" s="29"/>
      <c r="H35" s="29"/>
      <c r="I35" s="29"/>
    </row>
    <row r="36" spans="1:10" ht="20.25" x14ac:dyDescent="0.2">
      <c r="A36" s="1132" t="s">
        <v>240</v>
      </c>
      <c r="B36" s="1132"/>
      <c r="C36" s="1132"/>
      <c r="D36" s="1132"/>
      <c r="E36" s="1132"/>
      <c r="F36" s="1132"/>
      <c r="G36" s="1132"/>
      <c r="H36" s="1132"/>
      <c r="I36" s="1132"/>
      <c r="J36" s="1132"/>
    </row>
    <row r="37" spans="1:10" ht="18" x14ac:dyDescent="0.2">
      <c r="A37" s="75" t="s">
        <v>296</v>
      </c>
      <c r="B37" s="1137" t="s">
        <v>249</v>
      </c>
      <c r="C37" s="1138"/>
      <c r="D37" s="1138"/>
      <c r="E37" s="1138"/>
      <c r="F37" s="1138"/>
      <c r="G37" s="1138"/>
      <c r="H37" s="1138"/>
      <c r="I37" s="1138"/>
      <c r="J37" s="1139"/>
    </row>
    <row r="38" spans="1:10" ht="12.75" x14ac:dyDescent="0.2">
      <c r="A38" s="209" t="s">
        <v>298</v>
      </c>
      <c r="B38" s="1140"/>
      <c r="C38" s="1141"/>
      <c r="D38" s="1141"/>
      <c r="E38" s="1141"/>
      <c r="F38" s="1141"/>
      <c r="G38" s="1141"/>
      <c r="H38" s="1141"/>
      <c r="I38" s="1141"/>
      <c r="J38" s="1142"/>
    </row>
    <row r="39" spans="1:10" ht="19.149999999999999" customHeight="1" x14ac:dyDescent="0.2">
      <c r="A39" s="1135" t="s">
        <v>247</v>
      </c>
      <c r="B39" s="1133" t="s">
        <v>176</v>
      </c>
      <c r="C39" s="1133" t="s">
        <v>109</v>
      </c>
      <c r="D39" s="1133" t="s">
        <v>177</v>
      </c>
      <c r="E39" s="1133" t="s">
        <v>179</v>
      </c>
      <c r="F39" s="1133" t="s">
        <v>178</v>
      </c>
      <c r="G39" s="1133" t="s">
        <v>180</v>
      </c>
      <c r="H39" s="1133" t="s">
        <v>182</v>
      </c>
      <c r="I39" s="1133" t="s">
        <v>181</v>
      </c>
      <c r="J39" s="1133" t="s">
        <v>183</v>
      </c>
    </row>
    <row r="40" spans="1:10" ht="19.149999999999999" customHeight="1" x14ac:dyDescent="0.2">
      <c r="A40" s="1136"/>
      <c r="B40" s="1134"/>
      <c r="C40" s="1134"/>
      <c r="D40" s="1134"/>
      <c r="E40" s="1134"/>
      <c r="F40" s="1134"/>
      <c r="G40" s="1134"/>
      <c r="H40" s="1134"/>
      <c r="I40" s="1134"/>
      <c r="J40" s="1134"/>
    </row>
    <row r="41" spans="1:10" x14ac:dyDescent="0.2">
      <c r="A41" s="116" t="s">
        <v>110</v>
      </c>
      <c r="B41" s="207">
        <v>383057</v>
      </c>
      <c r="C41" s="207">
        <v>863409</v>
      </c>
      <c r="D41" s="207">
        <v>1137784</v>
      </c>
      <c r="E41" s="207">
        <v>1257470</v>
      </c>
      <c r="F41" s="207">
        <v>2273056</v>
      </c>
      <c r="G41" s="207">
        <f t="shared" ref="G41:G65" si="5">+D41-B41</f>
        <v>754727</v>
      </c>
      <c r="H41" s="211">
        <f t="shared" ref="H41:H66" si="6">+(D41/B41)-1</f>
        <v>1.9702733535740111</v>
      </c>
      <c r="I41" s="207">
        <f t="shared" ref="I41:I65" si="7">+F41-D41</f>
        <v>1135272</v>
      </c>
      <c r="J41" s="211">
        <f t="shared" ref="J41:J66" si="8">+(F41/D41)-1</f>
        <v>0.99779219957390852</v>
      </c>
    </row>
    <row r="42" spans="1:10" x14ac:dyDescent="0.2">
      <c r="A42" s="116" t="s">
        <v>294</v>
      </c>
      <c r="B42" s="207">
        <v>21378394</v>
      </c>
      <c r="C42" s="207">
        <v>69562269</v>
      </c>
      <c r="D42" s="207">
        <v>28511037</v>
      </c>
      <c r="E42" s="207">
        <v>24656326</v>
      </c>
      <c r="F42" s="207">
        <v>46605085</v>
      </c>
      <c r="G42" s="207">
        <f t="shared" si="5"/>
        <v>7132643</v>
      </c>
      <c r="H42" s="211">
        <f t="shared" si="6"/>
        <v>0.33363792434548634</v>
      </c>
      <c r="I42" s="207">
        <f t="shared" si="7"/>
        <v>18094048</v>
      </c>
      <c r="J42" s="211">
        <f t="shared" si="8"/>
        <v>0.63463310717179455</v>
      </c>
    </row>
    <row r="43" spans="1:10" x14ac:dyDescent="0.2">
      <c r="A43" s="116" t="s">
        <v>111</v>
      </c>
      <c r="B43" s="207">
        <v>4886947</v>
      </c>
      <c r="C43" s="207">
        <v>9922823</v>
      </c>
      <c r="D43" s="207">
        <v>6461574</v>
      </c>
      <c r="E43" s="207">
        <v>17694556</v>
      </c>
      <c r="F43" s="207">
        <v>18150242</v>
      </c>
      <c r="G43" s="207">
        <f t="shared" si="5"/>
        <v>1574627</v>
      </c>
      <c r="H43" s="211">
        <f t="shared" si="6"/>
        <v>0.32221077904057482</v>
      </c>
      <c r="I43" s="207">
        <f t="shared" si="7"/>
        <v>11688668</v>
      </c>
      <c r="J43" s="211">
        <f t="shared" si="8"/>
        <v>1.8089505745813637</v>
      </c>
    </row>
    <row r="44" spans="1:10" x14ac:dyDescent="0.2">
      <c r="A44" s="116" t="s">
        <v>112</v>
      </c>
      <c r="B44" s="207">
        <v>180675334</v>
      </c>
      <c r="C44" s="207">
        <v>245684398</v>
      </c>
      <c r="D44" s="207">
        <v>265316284</v>
      </c>
      <c r="E44" s="207">
        <v>279385202</v>
      </c>
      <c r="F44" s="207">
        <v>334865288</v>
      </c>
      <c r="G44" s="207">
        <f t="shared" si="5"/>
        <v>84640950</v>
      </c>
      <c r="H44" s="211">
        <f t="shared" si="6"/>
        <v>0.46846986872043095</v>
      </c>
      <c r="I44" s="207">
        <f t="shared" si="7"/>
        <v>69549004</v>
      </c>
      <c r="J44" s="211">
        <f t="shared" si="8"/>
        <v>0.26213620570684615</v>
      </c>
    </row>
    <row r="45" spans="1:10" x14ac:dyDescent="0.2">
      <c r="A45" s="116" t="s">
        <v>271</v>
      </c>
      <c r="B45" s="207">
        <v>66214440</v>
      </c>
      <c r="C45" s="207">
        <v>155034432</v>
      </c>
      <c r="D45" s="207">
        <v>171096661</v>
      </c>
      <c r="E45" s="207">
        <v>183332721</v>
      </c>
      <c r="F45" s="207">
        <v>344713282</v>
      </c>
      <c r="G45" s="207">
        <f t="shared" si="5"/>
        <v>104882221</v>
      </c>
      <c r="H45" s="211">
        <f t="shared" si="6"/>
        <v>1.5839780718526049</v>
      </c>
      <c r="I45" s="207">
        <f t="shared" si="7"/>
        <v>173616621</v>
      </c>
      <c r="J45" s="211">
        <f t="shared" si="8"/>
        <v>1.0147282827453892</v>
      </c>
    </row>
    <row r="46" spans="1:10" x14ac:dyDescent="0.2">
      <c r="A46" s="116" t="s">
        <v>270</v>
      </c>
      <c r="B46" s="207">
        <v>726283</v>
      </c>
      <c r="C46" s="207">
        <v>564811</v>
      </c>
      <c r="D46" s="207">
        <v>2982220</v>
      </c>
      <c r="E46" s="207">
        <v>1756360</v>
      </c>
      <c r="F46" s="207">
        <v>3458772</v>
      </c>
      <c r="G46" s="207">
        <f t="shared" si="5"/>
        <v>2255937</v>
      </c>
      <c r="H46" s="211">
        <f t="shared" si="6"/>
        <v>3.1061404438765603</v>
      </c>
      <c r="I46" s="207">
        <f t="shared" si="7"/>
        <v>476552</v>
      </c>
      <c r="J46" s="211">
        <f t="shared" si="8"/>
        <v>0.1597977345735726</v>
      </c>
    </row>
    <row r="47" spans="1:10" x14ac:dyDescent="0.2">
      <c r="A47" s="116" t="s">
        <v>267</v>
      </c>
      <c r="B47" s="207">
        <v>3064574</v>
      </c>
      <c r="C47" s="207">
        <v>1950275</v>
      </c>
      <c r="D47" s="207">
        <v>3426095</v>
      </c>
      <c r="E47" s="207">
        <v>6200051</v>
      </c>
      <c r="F47" s="207">
        <v>13257176</v>
      </c>
      <c r="G47" s="207">
        <f t="shared" si="5"/>
        <v>361521</v>
      </c>
      <c r="H47" s="211">
        <f t="shared" si="6"/>
        <v>0.11796778279787001</v>
      </c>
      <c r="I47" s="207">
        <f t="shared" si="7"/>
        <v>9831081</v>
      </c>
      <c r="J47" s="211">
        <f t="shared" si="8"/>
        <v>2.8694712201500541</v>
      </c>
    </row>
    <row r="48" spans="1:10" x14ac:dyDescent="0.2">
      <c r="A48" s="116" t="s">
        <v>253</v>
      </c>
      <c r="B48" s="207">
        <v>2434668</v>
      </c>
      <c r="C48" s="207">
        <v>2037029</v>
      </c>
      <c r="D48" s="207">
        <v>5442006</v>
      </c>
      <c r="E48" s="207">
        <v>5771517</v>
      </c>
      <c r="F48" s="207">
        <v>8551274</v>
      </c>
      <c r="G48" s="207">
        <f t="shared" si="5"/>
        <v>3007338</v>
      </c>
      <c r="H48" s="211">
        <f t="shared" si="6"/>
        <v>1.2352148218976877</v>
      </c>
      <c r="I48" s="207">
        <f t="shared" si="7"/>
        <v>3109268</v>
      </c>
      <c r="J48" s="211">
        <f t="shared" si="8"/>
        <v>0.57134593383395749</v>
      </c>
    </row>
    <row r="49" spans="1:10" x14ac:dyDescent="0.2">
      <c r="A49" s="116" t="s">
        <v>269</v>
      </c>
      <c r="B49" s="207">
        <v>2755155</v>
      </c>
      <c r="C49" s="207">
        <v>2634032</v>
      </c>
      <c r="D49" s="207">
        <v>9132466</v>
      </c>
      <c r="E49" s="207">
        <v>11164947</v>
      </c>
      <c r="F49" s="207">
        <v>11669141</v>
      </c>
      <c r="G49" s="207">
        <f t="shared" si="5"/>
        <v>6377311</v>
      </c>
      <c r="H49" s="211">
        <f t="shared" si="6"/>
        <v>2.3146832029413953</v>
      </c>
      <c r="I49" s="207">
        <f t="shared" si="7"/>
        <v>2536675</v>
      </c>
      <c r="J49" s="211">
        <f t="shared" si="8"/>
        <v>0.27776451617777709</v>
      </c>
    </row>
    <row r="50" spans="1:10" x14ac:dyDescent="0.2">
      <c r="A50" s="116" t="s">
        <v>265</v>
      </c>
      <c r="B50" s="207">
        <v>7000</v>
      </c>
      <c r="C50" s="207">
        <v>291850</v>
      </c>
      <c r="D50" s="207">
        <v>211900</v>
      </c>
      <c r="E50" s="207">
        <v>199310</v>
      </c>
      <c r="F50" s="207">
        <v>2412000</v>
      </c>
      <c r="G50" s="207">
        <f t="shared" si="5"/>
        <v>204900</v>
      </c>
      <c r="H50" s="211">
        <f t="shared" si="6"/>
        <v>29.271428571428572</v>
      </c>
      <c r="I50" s="207">
        <f t="shared" si="7"/>
        <v>2200100</v>
      </c>
      <c r="J50" s="211">
        <f t="shared" si="8"/>
        <v>10.382727701746107</v>
      </c>
    </row>
    <row r="51" spans="1:10" x14ac:dyDescent="0.2">
      <c r="A51" s="116" t="s">
        <v>113</v>
      </c>
      <c r="B51" s="207">
        <v>1180709</v>
      </c>
      <c r="C51" s="207">
        <v>668880</v>
      </c>
      <c r="D51" s="207">
        <v>2765470</v>
      </c>
      <c r="E51" s="207">
        <v>2419371</v>
      </c>
      <c r="F51" s="207">
        <v>5424066</v>
      </c>
      <c r="G51" s="207">
        <f t="shared" si="5"/>
        <v>1584761</v>
      </c>
      <c r="H51" s="211">
        <f t="shared" si="6"/>
        <v>1.3422113323435325</v>
      </c>
      <c r="I51" s="207">
        <f t="shared" si="7"/>
        <v>2658596</v>
      </c>
      <c r="J51" s="211">
        <f t="shared" si="8"/>
        <v>0.96135412786976526</v>
      </c>
    </row>
    <row r="52" spans="1:10" x14ac:dyDescent="0.2">
      <c r="A52" s="116" t="s">
        <v>114</v>
      </c>
      <c r="B52" s="207">
        <v>4439734</v>
      </c>
      <c r="C52" s="207">
        <v>15593058</v>
      </c>
      <c r="D52" s="207">
        <v>11292389</v>
      </c>
      <c r="E52" s="207">
        <v>13123720</v>
      </c>
      <c r="F52" s="207">
        <v>24455927</v>
      </c>
      <c r="G52" s="207">
        <f t="shared" si="5"/>
        <v>6852655</v>
      </c>
      <c r="H52" s="211">
        <f t="shared" si="6"/>
        <v>1.5434832357073645</v>
      </c>
      <c r="I52" s="207">
        <f t="shared" si="7"/>
        <v>13163538</v>
      </c>
      <c r="J52" s="211">
        <f t="shared" si="8"/>
        <v>1.16570001263683</v>
      </c>
    </row>
    <row r="53" spans="1:10" x14ac:dyDescent="0.2">
      <c r="A53" s="116" t="s">
        <v>254</v>
      </c>
      <c r="B53" s="207">
        <v>66900</v>
      </c>
      <c r="C53" s="207">
        <v>90836</v>
      </c>
      <c r="D53" s="207">
        <v>106500</v>
      </c>
      <c r="E53" s="207">
        <v>99626</v>
      </c>
      <c r="F53" s="207">
        <v>679457</v>
      </c>
      <c r="G53" s="207">
        <f t="shared" si="5"/>
        <v>39600</v>
      </c>
      <c r="H53" s="211">
        <f t="shared" si="6"/>
        <v>0.59192825112107617</v>
      </c>
      <c r="I53" s="207">
        <f t="shared" si="7"/>
        <v>572957</v>
      </c>
      <c r="J53" s="211">
        <f t="shared" si="8"/>
        <v>5.3798779342723009</v>
      </c>
    </row>
    <row r="54" spans="1:10" x14ac:dyDescent="0.2">
      <c r="A54" s="116" t="s">
        <v>262</v>
      </c>
      <c r="B54" s="207">
        <v>574150</v>
      </c>
      <c r="C54" s="207">
        <v>480750</v>
      </c>
      <c r="D54" s="207">
        <v>2401158</v>
      </c>
      <c r="E54" s="207">
        <v>2666015</v>
      </c>
      <c r="F54" s="207">
        <v>5579813</v>
      </c>
      <c r="G54" s="207">
        <f t="shared" si="5"/>
        <v>1827008</v>
      </c>
      <c r="H54" s="211">
        <f t="shared" si="6"/>
        <v>3.1821092049116082</v>
      </c>
      <c r="I54" s="207">
        <f t="shared" si="7"/>
        <v>3178655</v>
      </c>
      <c r="J54" s="211">
        <f t="shared" si="8"/>
        <v>1.3238008494234865</v>
      </c>
    </row>
    <row r="55" spans="1:10" x14ac:dyDescent="0.2">
      <c r="A55" s="123" t="s">
        <v>251</v>
      </c>
      <c r="B55" s="207">
        <v>284000</v>
      </c>
      <c r="C55" s="207">
        <v>500721</v>
      </c>
      <c r="D55" s="207">
        <v>224000</v>
      </c>
      <c r="E55" s="207">
        <v>711600</v>
      </c>
      <c r="F55" s="207">
        <v>809110</v>
      </c>
      <c r="G55" s="207">
        <f t="shared" si="5"/>
        <v>-60000</v>
      </c>
      <c r="H55" s="211">
        <f t="shared" si="6"/>
        <v>-0.21126760563380287</v>
      </c>
      <c r="I55" s="207">
        <f t="shared" si="7"/>
        <v>585110</v>
      </c>
      <c r="J55" s="211">
        <f t="shared" si="8"/>
        <v>2.6120982142857141</v>
      </c>
    </row>
    <row r="56" spans="1:10" x14ac:dyDescent="0.2">
      <c r="A56" s="116" t="s">
        <v>115</v>
      </c>
      <c r="B56" s="207">
        <v>2118079320</v>
      </c>
      <c r="C56" s="207">
        <v>2336578946</v>
      </c>
      <c r="D56" s="207">
        <v>2644129356</v>
      </c>
      <c r="E56" s="207">
        <v>2427315805</v>
      </c>
      <c r="F56" s="207">
        <v>2663337901</v>
      </c>
      <c r="G56" s="207">
        <f t="shared" si="5"/>
        <v>526050036</v>
      </c>
      <c r="H56" s="211">
        <f t="shared" si="6"/>
        <v>0.24836182055731504</v>
      </c>
      <c r="I56" s="207">
        <f t="shared" si="7"/>
        <v>19208545</v>
      </c>
      <c r="J56" s="211">
        <f t="shared" si="8"/>
        <v>7.2646010893575585E-3</v>
      </c>
    </row>
    <row r="57" spans="1:10" x14ac:dyDescent="0.2">
      <c r="A57" s="116" t="s">
        <v>116</v>
      </c>
      <c r="B57" s="207">
        <v>3800754</v>
      </c>
      <c r="C57" s="207">
        <v>5137027</v>
      </c>
      <c r="D57" s="207">
        <v>3216083</v>
      </c>
      <c r="E57" s="207">
        <v>3580241</v>
      </c>
      <c r="F57" s="207">
        <v>6878287</v>
      </c>
      <c r="G57" s="207">
        <f t="shared" si="5"/>
        <v>-584671</v>
      </c>
      <c r="H57" s="211">
        <f t="shared" si="6"/>
        <v>-0.15383026631031627</v>
      </c>
      <c r="I57" s="207">
        <f t="shared" si="7"/>
        <v>3662204</v>
      </c>
      <c r="J57" s="211">
        <f t="shared" si="8"/>
        <v>1.1387156363812752</v>
      </c>
    </row>
    <row r="58" spans="1:10" x14ac:dyDescent="0.2">
      <c r="A58" s="116" t="s">
        <v>264</v>
      </c>
      <c r="B58" s="207">
        <v>10189036</v>
      </c>
      <c r="C58" s="207">
        <v>24738921</v>
      </c>
      <c r="D58" s="207">
        <v>36578208</v>
      </c>
      <c r="E58" s="207">
        <v>60060352</v>
      </c>
      <c r="F58" s="207">
        <v>76317315</v>
      </c>
      <c r="G58" s="207">
        <f t="shared" si="5"/>
        <v>26389172</v>
      </c>
      <c r="H58" s="211">
        <f t="shared" si="6"/>
        <v>2.5899576760745568</v>
      </c>
      <c r="I58" s="207">
        <f t="shared" si="7"/>
        <v>39739107</v>
      </c>
      <c r="J58" s="211">
        <f t="shared" si="8"/>
        <v>1.0864148128853115</v>
      </c>
    </row>
    <row r="59" spans="1:10" x14ac:dyDescent="0.2">
      <c r="A59" s="116" t="s">
        <v>252</v>
      </c>
      <c r="B59" s="207">
        <v>2458286</v>
      </c>
      <c r="C59" s="207">
        <v>4907945</v>
      </c>
      <c r="D59" s="207">
        <v>5279301</v>
      </c>
      <c r="E59" s="207">
        <v>10930491</v>
      </c>
      <c r="F59" s="207">
        <v>3865713</v>
      </c>
      <c r="G59" s="207">
        <f t="shared" si="5"/>
        <v>2821015</v>
      </c>
      <c r="H59" s="211">
        <f t="shared" si="6"/>
        <v>1.1475536206934427</v>
      </c>
      <c r="I59" s="207">
        <f t="shared" si="7"/>
        <v>-1413588</v>
      </c>
      <c r="J59" s="211">
        <f t="shared" si="8"/>
        <v>-0.26776044783201414</v>
      </c>
    </row>
    <row r="60" spans="1:10" x14ac:dyDescent="0.2">
      <c r="A60" s="116" t="s">
        <v>250</v>
      </c>
      <c r="B60" s="207">
        <v>8089597</v>
      </c>
      <c r="C60" s="207">
        <v>18781583</v>
      </c>
      <c r="D60" s="207">
        <v>9942562</v>
      </c>
      <c r="E60" s="207">
        <v>19372752</v>
      </c>
      <c r="F60" s="207">
        <v>26513586</v>
      </c>
      <c r="G60" s="207">
        <f t="shared" si="5"/>
        <v>1852965</v>
      </c>
      <c r="H60" s="211">
        <f t="shared" si="6"/>
        <v>0.22905529162948413</v>
      </c>
      <c r="I60" s="207">
        <f t="shared" si="7"/>
        <v>16571024</v>
      </c>
      <c r="J60" s="211">
        <f t="shared" si="8"/>
        <v>1.666675450452308</v>
      </c>
    </row>
    <row r="61" spans="1:10" x14ac:dyDescent="0.2">
      <c r="A61" s="116" t="s">
        <v>266</v>
      </c>
      <c r="B61" s="207">
        <v>32752280</v>
      </c>
      <c r="C61" s="207">
        <v>44948707</v>
      </c>
      <c r="D61" s="207">
        <v>46712449</v>
      </c>
      <c r="E61" s="207">
        <v>51001887</v>
      </c>
      <c r="F61" s="207">
        <v>74365269</v>
      </c>
      <c r="G61" s="207">
        <f t="shared" si="5"/>
        <v>13960169</v>
      </c>
      <c r="H61" s="211">
        <f t="shared" si="6"/>
        <v>0.42623502852320505</v>
      </c>
      <c r="I61" s="207">
        <f t="shared" si="7"/>
        <v>27652820</v>
      </c>
      <c r="J61" s="211">
        <f t="shared" si="8"/>
        <v>0.59197966691919746</v>
      </c>
    </row>
    <row r="62" spans="1:10" x14ac:dyDescent="0.2">
      <c r="A62" s="116" t="s">
        <v>263</v>
      </c>
      <c r="B62" s="207">
        <v>261025779</v>
      </c>
      <c r="C62" s="207">
        <v>103742723</v>
      </c>
      <c r="D62" s="207">
        <v>215596725</v>
      </c>
      <c r="E62" s="207">
        <v>115264562</v>
      </c>
      <c r="F62" s="207">
        <v>494938595</v>
      </c>
      <c r="G62" s="207">
        <f t="shared" si="5"/>
        <v>-45429054</v>
      </c>
      <c r="H62" s="211">
        <f t="shared" si="6"/>
        <v>-0.1740404881618991</v>
      </c>
      <c r="I62" s="207">
        <f t="shared" si="7"/>
        <v>279341870</v>
      </c>
      <c r="J62" s="211">
        <f t="shared" si="8"/>
        <v>1.2956684291006741</v>
      </c>
    </row>
    <row r="63" spans="1:10" x14ac:dyDescent="0.2">
      <c r="A63" s="116" t="s">
        <v>268</v>
      </c>
      <c r="B63" s="207">
        <v>573256</v>
      </c>
      <c r="C63" s="207">
        <v>1178351</v>
      </c>
      <c r="D63" s="207">
        <v>4169899</v>
      </c>
      <c r="E63" s="207">
        <v>4801973</v>
      </c>
      <c r="F63" s="207">
        <v>5716712</v>
      </c>
      <c r="G63" s="207">
        <f t="shared" si="5"/>
        <v>3596643</v>
      </c>
      <c r="H63" s="211">
        <f t="shared" si="6"/>
        <v>6.2740608035502463</v>
      </c>
      <c r="I63" s="207">
        <f t="shared" si="7"/>
        <v>1546813</v>
      </c>
      <c r="J63" s="211">
        <f t="shared" si="8"/>
        <v>0.37094735388075351</v>
      </c>
    </row>
    <row r="64" spans="1:10" x14ac:dyDescent="0.2">
      <c r="A64" s="116" t="s">
        <v>117</v>
      </c>
      <c r="B64" s="207">
        <v>5038888</v>
      </c>
      <c r="C64" s="207">
        <v>5369305</v>
      </c>
      <c r="D64" s="207">
        <v>15529523</v>
      </c>
      <c r="E64" s="207">
        <v>14446447</v>
      </c>
      <c r="F64" s="207">
        <v>23563646</v>
      </c>
      <c r="G64" s="207">
        <f t="shared" si="5"/>
        <v>10490635</v>
      </c>
      <c r="H64" s="211">
        <f t="shared" si="6"/>
        <v>2.081934545875995</v>
      </c>
      <c r="I64" s="207">
        <f t="shared" si="7"/>
        <v>8034123</v>
      </c>
      <c r="J64" s="211">
        <f t="shared" si="8"/>
        <v>0.51734512386504083</v>
      </c>
    </row>
    <row r="65" spans="1:10" x14ac:dyDescent="0.2">
      <c r="A65" s="116" t="s">
        <v>272</v>
      </c>
      <c r="B65" s="207">
        <v>28020307</v>
      </c>
      <c r="C65" s="207">
        <v>125439114</v>
      </c>
      <c r="D65" s="207">
        <v>64223340</v>
      </c>
      <c r="E65" s="207">
        <v>112233764</v>
      </c>
      <c r="F65" s="207">
        <v>197676963</v>
      </c>
      <c r="G65" s="207">
        <f t="shared" si="5"/>
        <v>36203033</v>
      </c>
      <c r="H65" s="211">
        <f t="shared" si="6"/>
        <v>1.2920284206736206</v>
      </c>
      <c r="I65" s="207">
        <f t="shared" si="7"/>
        <v>133453623</v>
      </c>
      <c r="J65" s="211">
        <f t="shared" si="8"/>
        <v>2.077961423370382</v>
      </c>
    </row>
    <row r="66" spans="1:10" ht="18.75" thickBot="1" x14ac:dyDescent="0.25">
      <c r="A66" s="118" t="s">
        <v>9</v>
      </c>
      <c r="B66" s="208">
        <f>SUM(B41:B65)</f>
        <v>2759098848</v>
      </c>
      <c r="C66" s="208">
        <f t="shared" ref="C66" si="9">SUM(C41:C65)</f>
        <v>3176702195</v>
      </c>
      <c r="D66" s="208">
        <f t="shared" ref="D66" si="10">SUM(D41:D65)</f>
        <v>3555884990</v>
      </c>
      <c r="E66" s="208">
        <f t="shared" ref="E66" si="11">SUM(E41:E65)</f>
        <v>3369447066</v>
      </c>
      <c r="F66" s="208">
        <f t="shared" ref="F66:I66" si="12">SUM(F41:F65)</f>
        <v>4396077676</v>
      </c>
      <c r="G66" s="212">
        <f t="shared" si="12"/>
        <v>796786142</v>
      </c>
      <c r="H66" s="214">
        <f t="shared" si="6"/>
        <v>0.28878492069161266</v>
      </c>
      <c r="I66" s="213">
        <f t="shared" si="12"/>
        <v>840192686</v>
      </c>
      <c r="J66" s="215">
        <f t="shared" si="8"/>
        <v>0.23628230057013178</v>
      </c>
    </row>
    <row r="67" spans="1:10" x14ac:dyDescent="0.2">
      <c r="A67" s="113" t="s">
        <v>118</v>
      </c>
      <c r="B67" s="29"/>
      <c r="C67" s="29"/>
      <c r="D67" s="29"/>
      <c r="E67" s="29"/>
      <c r="F67" s="29"/>
      <c r="G67" s="29"/>
      <c r="H67" s="29"/>
      <c r="I67" s="29"/>
    </row>
    <row r="68" spans="1:10" x14ac:dyDescent="0.2">
      <c r="A68" s="113" t="s">
        <v>248</v>
      </c>
      <c r="B68" s="62"/>
      <c r="C68" s="62"/>
      <c r="D68" s="62"/>
      <c r="E68" s="62"/>
      <c r="F68" s="62"/>
      <c r="G68" s="62"/>
      <c r="H68" s="62"/>
      <c r="I68" s="62"/>
    </row>
    <row r="69" spans="1:10" x14ac:dyDescent="0.2">
      <c r="A69" s="113" t="s">
        <v>119</v>
      </c>
      <c r="B69" s="29"/>
      <c r="C69" s="29"/>
      <c r="D69" s="29"/>
      <c r="E69" s="29"/>
      <c r="F69" s="29"/>
      <c r="G69" s="29"/>
      <c r="H69" s="29"/>
      <c r="I69" s="29"/>
    </row>
    <row r="70" spans="1:10" x14ac:dyDescent="0.2">
      <c r="A70" s="61"/>
      <c r="B70" s="29"/>
      <c r="C70" s="29"/>
      <c r="D70" s="29"/>
      <c r="E70" s="29"/>
      <c r="F70" s="29"/>
      <c r="G70" s="29"/>
      <c r="H70" s="29"/>
      <c r="I70" s="29"/>
    </row>
    <row r="71" spans="1:10" ht="20.25" x14ac:dyDescent="0.2">
      <c r="A71" s="1132" t="s">
        <v>240</v>
      </c>
      <c r="B71" s="1132"/>
      <c r="C71" s="1132"/>
      <c r="D71" s="1132"/>
      <c r="E71" s="1132"/>
      <c r="F71" s="1132"/>
      <c r="G71" s="1132"/>
      <c r="H71" s="1132"/>
      <c r="I71" s="1132"/>
      <c r="J71" s="1132"/>
    </row>
    <row r="72" spans="1:10" ht="18" x14ac:dyDescent="0.2">
      <c r="A72" s="75" t="s">
        <v>296</v>
      </c>
      <c r="B72" s="1137" t="s">
        <v>249</v>
      </c>
      <c r="C72" s="1138"/>
      <c r="D72" s="1138"/>
      <c r="E72" s="1138"/>
      <c r="F72" s="1138"/>
      <c r="G72" s="1138"/>
      <c r="H72" s="1138"/>
      <c r="I72" s="1138"/>
      <c r="J72" s="1139"/>
    </row>
    <row r="73" spans="1:10" x14ac:dyDescent="0.2">
      <c r="A73" s="89" t="s">
        <v>299</v>
      </c>
      <c r="B73" s="1140"/>
      <c r="C73" s="1141"/>
      <c r="D73" s="1141"/>
      <c r="E73" s="1141"/>
      <c r="F73" s="1141"/>
      <c r="G73" s="1141"/>
      <c r="H73" s="1141"/>
      <c r="I73" s="1141"/>
      <c r="J73" s="1142"/>
    </row>
    <row r="74" spans="1:10" ht="19.149999999999999" customHeight="1" x14ac:dyDescent="0.2">
      <c r="A74" s="1135" t="s">
        <v>247</v>
      </c>
      <c r="B74" s="1133" t="s">
        <v>176</v>
      </c>
      <c r="C74" s="1133" t="s">
        <v>109</v>
      </c>
      <c r="D74" s="1133" t="s">
        <v>177</v>
      </c>
      <c r="E74" s="1133" t="s">
        <v>179</v>
      </c>
      <c r="F74" s="1133" t="s">
        <v>178</v>
      </c>
      <c r="G74" s="1133" t="s">
        <v>180</v>
      </c>
      <c r="H74" s="1133" t="s">
        <v>182</v>
      </c>
      <c r="I74" s="1133" t="s">
        <v>181</v>
      </c>
      <c r="J74" s="1133" t="s">
        <v>183</v>
      </c>
    </row>
    <row r="75" spans="1:10" ht="19.149999999999999" customHeight="1" x14ac:dyDescent="0.2">
      <c r="A75" s="1136"/>
      <c r="B75" s="1134"/>
      <c r="C75" s="1134"/>
      <c r="D75" s="1134"/>
      <c r="E75" s="1134"/>
      <c r="F75" s="1134"/>
      <c r="G75" s="1134"/>
      <c r="H75" s="1134"/>
      <c r="I75" s="1134"/>
      <c r="J75" s="1134"/>
    </row>
    <row r="76" spans="1:10" x14ac:dyDescent="0.2">
      <c r="A76" s="116" t="s">
        <v>110</v>
      </c>
      <c r="B76" s="207">
        <v>52230</v>
      </c>
      <c r="C76" s="207">
        <v>398354</v>
      </c>
      <c r="D76" s="207">
        <v>682238</v>
      </c>
      <c r="E76" s="207">
        <v>983057</v>
      </c>
      <c r="F76" s="207">
        <v>0</v>
      </c>
      <c r="G76" s="207">
        <f t="shared" ref="G76:G99" si="13">+D76-B76</f>
        <v>630008</v>
      </c>
      <c r="H76" s="211">
        <f t="shared" ref="H76:H99" si="14">+(D76/B76)-1</f>
        <v>12.062186482864254</v>
      </c>
      <c r="I76" s="207">
        <f t="shared" ref="I76:I99" si="15">+F76-D76</f>
        <v>-682238</v>
      </c>
      <c r="J76" s="211">
        <f t="shared" ref="J76:J99" si="16">+(F76/D76)-1</f>
        <v>-1</v>
      </c>
    </row>
    <row r="77" spans="1:10" x14ac:dyDescent="0.2">
      <c r="A77" s="116" t="s">
        <v>294</v>
      </c>
      <c r="B77" s="207">
        <v>2671024</v>
      </c>
      <c r="C77" s="207">
        <v>9495786</v>
      </c>
      <c r="D77" s="207">
        <v>17154731</v>
      </c>
      <c r="E77" s="207">
        <v>16524258</v>
      </c>
      <c r="F77" s="207">
        <v>0</v>
      </c>
      <c r="G77" s="207">
        <f t="shared" si="13"/>
        <v>14483707</v>
      </c>
      <c r="H77" s="211">
        <f t="shared" si="14"/>
        <v>5.4225297114514879</v>
      </c>
      <c r="I77" s="207">
        <f t="shared" si="15"/>
        <v>-17154731</v>
      </c>
      <c r="J77" s="211">
        <f t="shared" si="16"/>
        <v>-1</v>
      </c>
    </row>
    <row r="78" spans="1:10" x14ac:dyDescent="0.2">
      <c r="A78" s="116" t="s">
        <v>111</v>
      </c>
      <c r="B78" s="207">
        <v>707561</v>
      </c>
      <c r="C78" s="207">
        <v>4802323</v>
      </c>
      <c r="D78" s="207">
        <v>3816218</v>
      </c>
      <c r="E78" s="207">
        <v>8771147</v>
      </c>
      <c r="F78" s="207">
        <v>0</v>
      </c>
      <c r="G78" s="207">
        <f t="shared" si="13"/>
        <v>3108657</v>
      </c>
      <c r="H78" s="211">
        <f t="shared" si="14"/>
        <v>4.393482682058508</v>
      </c>
      <c r="I78" s="207">
        <f t="shared" si="15"/>
        <v>-3816218</v>
      </c>
      <c r="J78" s="211">
        <f t="shared" si="16"/>
        <v>-1</v>
      </c>
    </row>
    <row r="79" spans="1:10" x14ac:dyDescent="0.2">
      <c r="A79" s="116" t="s">
        <v>112</v>
      </c>
      <c r="B79" s="207">
        <v>36944066</v>
      </c>
      <c r="C79" s="207">
        <v>75175210</v>
      </c>
      <c r="D79" s="207">
        <v>47110345</v>
      </c>
      <c r="E79" s="207">
        <v>63182119</v>
      </c>
      <c r="F79" s="207">
        <v>0</v>
      </c>
      <c r="G79" s="207">
        <f t="shared" si="13"/>
        <v>10166279</v>
      </c>
      <c r="H79" s="211">
        <f t="shared" si="14"/>
        <v>0.27518029553108736</v>
      </c>
      <c r="I79" s="207">
        <f t="shared" si="15"/>
        <v>-47110345</v>
      </c>
      <c r="J79" s="211">
        <f t="shared" si="16"/>
        <v>-1</v>
      </c>
    </row>
    <row r="80" spans="1:10" x14ac:dyDescent="0.2">
      <c r="A80" s="116" t="s">
        <v>271</v>
      </c>
      <c r="B80" s="207">
        <v>0</v>
      </c>
      <c r="C80" s="207">
        <v>63225490</v>
      </c>
      <c r="D80" s="207">
        <v>31533058</v>
      </c>
      <c r="E80" s="207">
        <v>82391816</v>
      </c>
      <c r="F80" s="207">
        <v>0</v>
      </c>
      <c r="G80" s="207">
        <f t="shared" si="13"/>
        <v>31533058</v>
      </c>
      <c r="H80" s="211">
        <v>0</v>
      </c>
      <c r="I80" s="207">
        <f t="shared" si="15"/>
        <v>-31533058</v>
      </c>
      <c r="J80" s="211">
        <f t="shared" si="16"/>
        <v>-1</v>
      </c>
    </row>
    <row r="81" spans="1:10" x14ac:dyDescent="0.2">
      <c r="A81" s="116" t="s">
        <v>270</v>
      </c>
      <c r="B81" s="207">
        <v>214680</v>
      </c>
      <c r="C81" s="207">
        <v>646565</v>
      </c>
      <c r="D81" s="207">
        <v>267779</v>
      </c>
      <c r="E81" s="207">
        <v>4818212</v>
      </c>
      <c r="F81" s="207">
        <v>0</v>
      </c>
      <c r="G81" s="207">
        <f t="shared" si="13"/>
        <v>53099</v>
      </c>
      <c r="H81" s="211">
        <f t="shared" si="14"/>
        <v>0.24734022731507355</v>
      </c>
      <c r="I81" s="207">
        <f t="shared" si="15"/>
        <v>-267779</v>
      </c>
      <c r="J81" s="211">
        <f t="shared" si="16"/>
        <v>-1</v>
      </c>
    </row>
    <row r="82" spans="1:10" x14ac:dyDescent="0.2">
      <c r="A82" s="116" t="s">
        <v>267</v>
      </c>
      <c r="B82" s="207">
        <v>155000</v>
      </c>
      <c r="C82" s="207">
        <v>1382016</v>
      </c>
      <c r="D82" s="207">
        <v>946705</v>
      </c>
      <c r="E82" s="207">
        <v>1188308</v>
      </c>
      <c r="F82" s="207">
        <v>0</v>
      </c>
      <c r="G82" s="207">
        <f t="shared" si="13"/>
        <v>791705</v>
      </c>
      <c r="H82" s="211">
        <f t="shared" si="14"/>
        <v>5.1077741935483871</v>
      </c>
      <c r="I82" s="207">
        <f t="shared" si="15"/>
        <v>-946705</v>
      </c>
      <c r="J82" s="211">
        <f t="shared" si="16"/>
        <v>-1</v>
      </c>
    </row>
    <row r="83" spans="1:10" x14ac:dyDescent="0.2">
      <c r="A83" s="116" t="s">
        <v>253</v>
      </c>
      <c r="B83" s="207">
        <v>595495</v>
      </c>
      <c r="C83" s="207">
        <v>1544373</v>
      </c>
      <c r="D83" s="207">
        <v>2098813</v>
      </c>
      <c r="E83" s="207">
        <v>2727939</v>
      </c>
      <c r="F83" s="207">
        <v>0</v>
      </c>
      <c r="G83" s="207">
        <f t="shared" si="13"/>
        <v>1503318</v>
      </c>
      <c r="H83" s="211">
        <f t="shared" si="14"/>
        <v>2.5244846724153853</v>
      </c>
      <c r="I83" s="207">
        <f t="shared" si="15"/>
        <v>-2098813</v>
      </c>
      <c r="J83" s="211">
        <f t="shared" si="16"/>
        <v>-1</v>
      </c>
    </row>
    <row r="84" spans="1:10" x14ac:dyDescent="0.2">
      <c r="A84" s="116" t="s">
        <v>269</v>
      </c>
      <c r="B84" s="207">
        <v>1434407</v>
      </c>
      <c r="C84" s="207">
        <v>1252443</v>
      </c>
      <c r="D84" s="207">
        <v>560225</v>
      </c>
      <c r="E84" s="207">
        <v>3192736</v>
      </c>
      <c r="F84" s="207">
        <v>0</v>
      </c>
      <c r="G84" s="207">
        <f t="shared" si="13"/>
        <v>-874182</v>
      </c>
      <c r="H84" s="211">
        <f t="shared" si="14"/>
        <v>-0.60943790709331447</v>
      </c>
      <c r="I84" s="207">
        <f t="shared" si="15"/>
        <v>-560225</v>
      </c>
      <c r="J84" s="211">
        <f t="shared" si="16"/>
        <v>-1</v>
      </c>
    </row>
    <row r="85" spans="1:10" x14ac:dyDescent="0.2">
      <c r="A85" s="116" t="s">
        <v>265</v>
      </c>
      <c r="B85" s="207">
        <v>20800</v>
      </c>
      <c r="C85" s="207">
        <v>85809</v>
      </c>
      <c r="D85" s="207">
        <v>2052000</v>
      </c>
      <c r="E85" s="207">
        <v>4301300</v>
      </c>
      <c r="F85" s="207">
        <v>0</v>
      </c>
      <c r="G85" s="207">
        <f t="shared" si="13"/>
        <v>2031200</v>
      </c>
      <c r="H85" s="211">
        <f t="shared" si="14"/>
        <v>97.65384615384616</v>
      </c>
      <c r="I85" s="207">
        <f t="shared" si="15"/>
        <v>-2052000</v>
      </c>
      <c r="J85" s="211">
        <f t="shared" si="16"/>
        <v>-1</v>
      </c>
    </row>
    <row r="86" spans="1:10" x14ac:dyDescent="0.2">
      <c r="A86" s="116" t="s">
        <v>113</v>
      </c>
      <c r="B86" s="207">
        <v>30510</v>
      </c>
      <c r="C86" s="207">
        <v>388471</v>
      </c>
      <c r="D86" s="207">
        <v>409965</v>
      </c>
      <c r="E86" s="207">
        <v>505844</v>
      </c>
      <c r="F86" s="207">
        <v>0</v>
      </c>
      <c r="G86" s="207">
        <f t="shared" si="13"/>
        <v>379455</v>
      </c>
      <c r="H86" s="211">
        <f t="shared" si="14"/>
        <v>12.437069813176008</v>
      </c>
      <c r="I86" s="207">
        <f t="shared" si="15"/>
        <v>-409965</v>
      </c>
      <c r="J86" s="211">
        <f t="shared" si="16"/>
        <v>-1</v>
      </c>
    </row>
    <row r="87" spans="1:10" x14ac:dyDescent="0.2">
      <c r="A87" s="116" t="s">
        <v>114</v>
      </c>
      <c r="B87" s="207">
        <v>3052385</v>
      </c>
      <c r="C87" s="207">
        <v>1717497</v>
      </c>
      <c r="D87" s="207">
        <v>1932493</v>
      </c>
      <c r="E87" s="207">
        <v>6119783</v>
      </c>
      <c r="F87" s="207">
        <v>0</v>
      </c>
      <c r="G87" s="207">
        <f t="shared" si="13"/>
        <v>-1119892</v>
      </c>
      <c r="H87" s="211">
        <f t="shared" si="14"/>
        <v>-0.36689080833512155</v>
      </c>
      <c r="I87" s="207">
        <f t="shared" si="15"/>
        <v>-1932493</v>
      </c>
      <c r="J87" s="211">
        <f t="shared" si="16"/>
        <v>-1</v>
      </c>
    </row>
    <row r="88" spans="1:10" x14ac:dyDescent="0.2">
      <c r="A88" s="116" t="s">
        <v>254</v>
      </c>
      <c r="B88" s="207">
        <v>0</v>
      </c>
      <c r="C88" s="207">
        <v>201800</v>
      </c>
      <c r="D88" s="207">
        <v>90000</v>
      </c>
      <c r="E88" s="207">
        <v>338440</v>
      </c>
      <c r="F88" s="207">
        <v>0</v>
      </c>
      <c r="G88" s="207">
        <f t="shared" si="13"/>
        <v>90000</v>
      </c>
      <c r="H88" s="211">
        <v>0</v>
      </c>
      <c r="I88" s="207">
        <f t="shared" si="15"/>
        <v>-90000</v>
      </c>
      <c r="J88" s="211">
        <f t="shared" si="16"/>
        <v>-1</v>
      </c>
    </row>
    <row r="89" spans="1:10" x14ac:dyDescent="0.2">
      <c r="A89" s="116" t="s">
        <v>262</v>
      </c>
      <c r="B89" s="207">
        <v>855244</v>
      </c>
      <c r="C89" s="207">
        <v>292657</v>
      </c>
      <c r="D89" s="207">
        <v>460000</v>
      </c>
      <c r="E89" s="207">
        <v>490000</v>
      </c>
      <c r="F89" s="207">
        <v>0</v>
      </c>
      <c r="G89" s="207">
        <f t="shared" si="13"/>
        <v>-395244</v>
      </c>
      <c r="H89" s="211">
        <f t="shared" si="14"/>
        <v>-0.46214179813012424</v>
      </c>
      <c r="I89" s="207">
        <f t="shared" si="15"/>
        <v>-460000</v>
      </c>
      <c r="J89" s="211">
        <f t="shared" si="16"/>
        <v>-1</v>
      </c>
    </row>
    <row r="90" spans="1:10" x14ac:dyDescent="0.2">
      <c r="A90" s="123" t="s">
        <v>251</v>
      </c>
      <c r="B90" s="207">
        <v>631760</v>
      </c>
      <c r="C90" s="207">
        <v>93500</v>
      </c>
      <c r="D90" s="207">
        <v>0</v>
      </c>
      <c r="E90" s="207">
        <v>0</v>
      </c>
      <c r="F90" s="207">
        <v>0</v>
      </c>
      <c r="G90" s="207">
        <f t="shared" si="13"/>
        <v>-631760</v>
      </c>
      <c r="H90" s="211">
        <f t="shared" si="14"/>
        <v>-1</v>
      </c>
      <c r="I90" s="207">
        <f t="shared" si="15"/>
        <v>0</v>
      </c>
      <c r="J90" s="211">
        <v>0</v>
      </c>
    </row>
    <row r="91" spans="1:10" x14ac:dyDescent="0.2">
      <c r="A91" s="116" t="s">
        <v>115</v>
      </c>
      <c r="B91" s="207">
        <v>396469913</v>
      </c>
      <c r="C91" s="207">
        <v>275345895</v>
      </c>
      <c r="D91" s="207">
        <v>208461138</v>
      </c>
      <c r="E91" s="207">
        <v>330743891</v>
      </c>
      <c r="F91" s="207">
        <v>0</v>
      </c>
      <c r="G91" s="207">
        <f t="shared" si="13"/>
        <v>-188008775</v>
      </c>
      <c r="H91" s="211">
        <f t="shared" si="14"/>
        <v>-0.47420691667970272</v>
      </c>
      <c r="I91" s="207">
        <f t="shared" si="15"/>
        <v>-208461138</v>
      </c>
      <c r="J91" s="211">
        <f t="shared" si="16"/>
        <v>-1</v>
      </c>
    </row>
    <row r="92" spans="1:10" x14ac:dyDescent="0.2">
      <c r="A92" s="116" t="s">
        <v>116</v>
      </c>
      <c r="B92" s="207">
        <v>79232</v>
      </c>
      <c r="C92" s="207">
        <v>1664730</v>
      </c>
      <c r="D92" s="207">
        <v>1965828</v>
      </c>
      <c r="E92" s="207">
        <v>2866850</v>
      </c>
      <c r="F92" s="207">
        <v>0</v>
      </c>
      <c r="G92" s="207">
        <f t="shared" si="13"/>
        <v>1886596</v>
      </c>
      <c r="H92" s="211">
        <f t="shared" si="14"/>
        <v>23.8110359450727</v>
      </c>
      <c r="I92" s="207">
        <f t="shared" si="15"/>
        <v>-1965828</v>
      </c>
      <c r="J92" s="211">
        <f t="shared" si="16"/>
        <v>-1</v>
      </c>
    </row>
    <row r="93" spans="1:10" x14ac:dyDescent="0.2">
      <c r="A93" s="116" t="s">
        <v>264</v>
      </c>
      <c r="B93" s="207">
        <v>1994132</v>
      </c>
      <c r="C93" s="207">
        <v>41030923</v>
      </c>
      <c r="D93" s="207">
        <v>4162468</v>
      </c>
      <c r="E93" s="207">
        <v>11353422</v>
      </c>
      <c r="F93" s="207">
        <v>0</v>
      </c>
      <c r="G93" s="207">
        <f t="shared" si="13"/>
        <v>2168336</v>
      </c>
      <c r="H93" s="211">
        <f t="shared" si="14"/>
        <v>1.0873583092794257</v>
      </c>
      <c r="I93" s="207">
        <f t="shared" si="15"/>
        <v>-4162468</v>
      </c>
      <c r="J93" s="211">
        <f t="shared" si="16"/>
        <v>-1</v>
      </c>
    </row>
    <row r="94" spans="1:10" x14ac:dyDescent="0.2">
      <c r="A94" s="116" t="s">
        <v>252</v>
      </c>
      <c r="B94" s="207">
        <v>773764</v>
      </c>
      <c r="C94" s="207">
        <v>222500</v>
      </c>
      <c r="D94" s="207">
        <v>40110</v>
      </c>
      <c r="E94" s="207">
        <v>181315</v>
      </c>
      <c r="F94" s="207">
        <v>0</v>
      </c>
      <c r="G94" s="207">
        <f t="shared" si="13"/>
        <v>-733654</v>
      </c>
      <c r="H94" s="211">
        <f t="shared" si="14"/>
        <v>-0.94816248882088083</v>
      </c>
      <c r="I94" s="207">
        <f t="shared" si="15"/>
        <v>-40110</v>
      </c>
      <c r="J94" s="211">
        <f t="shared" si="16"/>
        <v>-1</v>
      </c>
    </row>
    <row r="95" spans="1:10" x14ac:dyDescent="0.2">
      <c r="A95" s="116" t="s">
        <v>250</v>
      </c>
      <c r="B95" s="207">
        <v>1406800</v>
      </c>
      <c r="C95" s="207">
        <v>2142458</v>
      </c>
      <c r="D95" s="207">
        <v>4555858</v>
      </c>
      <c r="E95" s="207">
        <v>2383577</v>
      </c>
      <c r="F95" s="207">
        <v>0</v>
      </c>
      <c r="G95" s="207">
        <f t="shared" si="13"/>
        <v>3149058</v>
      </c>
      <c r="H95" s="211">
        <f t="shared" si="14"/>
        <v>2.2384546488484505</v>
      </c>
      <c r="I95" s="207">
        <f t="shared" si="15"/>
        <v>-4555858</v>
      </c>
      <c r="J95" s="211">
        <f t="shared" si="16"/>
        <v>-1</v>
      </c>
    </row>
    <row r="96" spans="1:10" x14ac:dyDescent="0.2">
      <c r="A96" s="116" t="s">
        <v>266</v>
      </c>
      <c r="B96" s="207">
        <v>8281193</v>
      </c>
      <c r="C96" s="207">
        <v>9410499</v>
      </c>
      <c r="D96" s="207">
        <v>8490844</v>
      </c>
      <c r="E96" s="207">
        <v>8485398</v>
      </c>
      <c r="F96" s="207">
        <v>0</v>
      </c>
      <c r="G96" s="207">
        <f t="shared" si="13"/>
        <v>209651</v>
      </c>
      <c r="H96" s="211">
        <f t="shared" si="14"/>
        <v>2.5316521423905947E-2</v>
      </c>
      <c r="I96" s="207">
        <f t="shared" si="15"/>
        <v>-8490844</v>
      </c>
      <c r="J96" s="211">
        <f t="shared" si="16"/>
        <v>-1</v>
      </c>
    </row>
    <row r="97" spans="1:10" x14ac:dyDescent="0.2">
      <c r="A97" s="116" t="s">
        <v>263</v>
      </c>
      <c r="B97" s="207">
        <v>18955653</v>
      </c>
      <c r="C97" s="207">
        <v>52643647</v>
      </c>
      <c r="D97" s="207">
        <v>64764517</v>
      </c>
      <c r="E97" s="207">
        <v>69971740</v>
      </c>
      <c r="F97" s="207">
        <v>0</v>
      </c>
      <c r="G97" s="207">
        <f t="shared" si="13"/>
        <v>45808864</v>
      </c>
      <c r="H97" s="211">
        <f t="shared" si="14"/>
        <v>2.4166333916325646</v>
      </c>
      <c r="I97" s="207">
        <f t="shared" si="15"/>
        <v>-64764517</v>
      </c>
      <c r="J97" s="211">
        <f t="shared" si="16"/>
        <v>-1</v>
      </c>
    </row>
    <row r="98" spans="1:10" x14ac:dyDescent="0.2">
      <c r="A98" s="116" t="s">
        <v>268</v>
      </c>
      <c r="B98" s="207">
        <v>317882</v>
      </c>
      <c r="C98" s="207">
        <v>466075</v>
      </c>
      <c r="D98" s="207">
        <v>346000</v>
      </c>
      <c r="E98" s="207">
        <v>497494</v>
      </c>
      <c r="F98" s="207">
        <v>0</v>
      </c>
      <c r="G98" s="207">
        <f t="shared" si="13"/>
        <v>28118</v>
      </c>
      <c r="H98" s="211">
        <f t="shared" si="14"/>
        <v>8.8454206277801095E-2</v>
      </c>
      <c r="I98" s="207">
        <f t="shared" si="15"/>
        <v>-346000</v>
      </c>
      <c r="J98" s="211">
        <f t="shared" si="16"/>
        <v>-1</v>
      </c>
    </row>
    <row r="99" spans="1:10" x14ac:dyDescent="0.2">
      <c r="A99" s="116" t="s">
        <v>117</v>
      </c>
      <c r="B99" s="207">
        <v>1606062</v>
      </c>
      <c r="C99" s="207">
        <v>2211833</v>
      </c>
      <c r="D99" s="207">
        <v>2076311</v>
      </c>
      <c r="E99" s="207">
        <v>3842959</v>
      </c>
      <c r="F99" s="207">
        <v>0</v>
      </c>
      <c r="G99" s="207">
        <f t="shared" si="13"/>
        <v>470249</v>
      </c>
      <c r="H99" s="211">
        <f t="shared" si="14"/>
        <v>0.29279629304472676</v>
      </c>
      <c r="I99" s="207">
        <f t="shared" si="15"/>
        <v>-2076311</v>
      </c>
      <c r="J99" s="211">
        <f t="shared" si="16"/>
        <v>-1</v>
      </c>
    </row>
    <row r="100" spans="1:10" x14ac:dyDescent="0.2">
      <c r="A100" s="116" t="s">
        <v>272</v>
      </c>
      <c r="B100" s="207">
        <v>6486102</v>
      </c>
      <c r="C100" s="207">
        <v>31908114</v>
      </c>
      <c r="D100" s="207">
        <v>12540806</v>
      </c>
      <c r="E100" s="207">
        <v>58182326</v>
      </c>
      <c r="F100" s="207">
        <v>0</v>
      </c>
      <c r="G100" s="207">
        <f t="shared" ref="G100" si="17">+D100-B100</f>
        <v>6054704</v>
      </c>
      <c r="H100" s="211">
        <f t="shared" ref="H100:J101" si="18">+(D100/B100)-1</f>
        <v>0.93348886588585867</v>
      </c>
      <c r="I100" s="207">
        <f t="shared" ref="I100" si="19">+F100-D100</f>
        <v>-12540806</v>
      </c>
      <c r="J100" s="211">
        <f t="shared" ref="J100" si="20">+(F100/D100)-1</f>
        <v>-1</v>
      </c>
    </row>
    <row r="101" spans="1:10" ht="18.75" thickBot="1" x14ac:dyDescent="0.25">
      <c r="A101" s="118" t="s">
        <v>9</v>
      </c>
      <c r="B101" s="208">
        <f>SUM(B76:B100)</f>
        <v>483735895</v>
      </c>
      <c r="C101" s="208">
        <f t="shared" ref="C101" si="21">SUM(C76:C100)</f>
        <v>577748968</v>
      </c>
      <c r="D101" s="208">
        <f t="shared" ref="D101" si="22">SUM(D76:D100)</f>
        <v>416518450</v>
      </c>
      <c r="E101" s="208">
        <f t="shared" ref="E101:I101" si="23">SUM(E76:E100)</f>
        <v>684043931</v>
      </c>
      <c r="F101" s="208">
        <f t="shared" ref="F101" si="24">SUM(F76:F100)</f>
        <v>0</v>
      </c>
      <c r="G101" s="212">
        <f t="shared" si="23"/>
        <v>-67217445</v>
      </c>
      <c r="H101" s="214">
        <f t="shared" si="18"/>
        <v>-0.13895484229054367</v>
      </c>
      <c r="I101" s="213">
        <f t="shared" si="23"/>
        <v>-416518450</v>
      </c>
      <c r="J101" s="215">
        <f t="shared" si="18"/>
        <v>-1</v>
      </c>
    </row>
    <row r="102" spans="1:10" x14ac:dyDescent="0.2">
      <c r="A102" s="113" t="s">
        <v>118</v>
      </c>
      <c r="B102" s="29"/>
      <c r="C102" s="29"/>
      <c r="D102" s="29"/>
      <c r="E102" s="29"/>
      <c r="F102" s="29"/>
      <c r="G102" s="29"/>
      <c r="H102" s="29"/>
      <c r="I102" s="29"/>
    </row>
    <row r="103" spans="1:10" x14ac:dyDescent="0.2">
      <c r="A103" s="113" t="s">
        <v>248</v>
      </c>
      <c r="B103" s="62"/>
      <c r="C103" s="62"/>
      <c r="D103" s="62"/>
      <c r="E103" s="62"/>
      <c r="F103" s="62"/>
      <c r="G103" s="62"/>
      <c r="H103" s="62"/>
      <c r="I103" s="62"/>
    </row>
    <row r="104" spans="1:10" x14ac:dyDescent="0.2">
      <c r="A104" s="113" t="s">
        <v>119</v>
      </c>
      <c r="B104" s="29"/>
      <c r="C104" s="29"/>
      <c r="D104" s="29"/>
      <c r="E104" s="29"/>
      <c r="F104" s="29"/>
      <c r="G104" s="29"/>
      <c r="H104" s="29"/>
      <c r="I104" s="29"/>
    </row>
    <row r="106" spans="1:10" ht="20.25" x14ac:dyDescent="0.2">
      <c r="A106" s="1132" t="s">
        <v>240</v>
      </c>
      <c r="B106" s="1132"/>
      <c r="C106" s="1132"/>
      <c r="D106" s="1132"/>
      <c r="E106" s="1132"/>
      <c r="F106" s="1132"/>
      <c r="G106" s="1132"/>
      <c r="H106" s="1132"/>
      <c r="I106" s="1132"/>
      <c r="J106" s="1132"/>
    </row>
    <row r="107" spans="1:10" ht="18" x14ac:dyDescent="0.2">
      <c r="A107" s="75" t="s">
        <v>296</v>
      </c>
      <c r="B107" s="1137" t="s">
        <v>249</v>
      </c>
      <c r="C107" s="1138"/>
      <c r="D107" s="1138"/>
      <c r="E107" s="1138"/>
      <c r="F107" s="1138"/>
      <c r="G107" s="1138"/>
      <c r="H107" s="1138"/>
      <c r="I107" s="1138"/>
      <c r="J107" s="1139"/>
    </row>
    <row r="108" spans="1:10" ht="25.5" x14ac:dyDescent="0.2">
      <c r="A108" s="210" t="s">
        <v>300</v>
      </c>
      <c r="B108" s="1140"/>
      <c r="C108" s="1141"/>
      <c r="D108" s="1141"/>
      <c r="E108" s="1141"/>
      <c r="F108" s="1141"/>
      <c r="G108" s="1141"/>
      <c r="H108" s="1141"/>
      <c r="I108" s="1141"/>
      <c r="J108" s="1142"/>
    </row>
    <row r="109" spans="1:10" ht="19.149999999999999" customHeight="1" x14ac:dyDescent="0.2">
      <c r="A109" s="1135" t="s">
        <v>247</v>
      </c>
      <c r="B109" s="1133" t="s">
        <v>176</v>
      </c>
      <c r="C109" s="1133" t="s">
        <v>109</v>
      </c>
      <c r="D109" s="1133" t="s">
        <v>177</v>
      </c>
      <c r="E109" s="1133" t="s">
        <v>179</v>
      </c>
      <c r="F109" s="1133" t="s">
        <v>178</v>
      </c>
      <c r="G109" s="1133" t="s">
        <v>180</v>
      </c>
      <c r="H109" s="1133" t="s">
        <v>182</v>
      </c>
      <c r="I109" s="1133" t="s">
        <v>181</v>
      </c>
      <c r="J109" s="1133" t="s">
        <v>183</v>
      </c>
    </row>
    <row r="110" spans="1:10" ht="19.149999999999999" customHeight="1" x14ac:dyDescent="0.2">
      <c r="A110" s="1136"/>
      <c r="B110" s="1134"/>
      <c r="C110" s="1134"/>
      <c r="D110" s="1134"/>
      <c r="E110" s="1134"/>
      <c r="F110" s="1134"/>
      <c r="G110" s="1134"/>
      <c r="H110" s="1134"/>
      <c r="I110" s="1134"/>
      <c r="J110" s="1134"/>
    </row>
    <row r="111" spans="1:10" x14ac:dyDescent="0.2">
      <c r="A111" s="116" t="s">
        <v>271</v>
      </c>
      <c r="B111" s="207">
        <v>0</v>
      </c>
      <c r="C111" s="207">
        <v>8248089</v>
      </c>
      <c r="D111" s="207">
        <v>0</v>
      </c>
      <c r="E111" s="207">
        <v>3407276</v>
      </c>
      <c r="F111" s="207">
        <v>0</v>
      </c>
      <c r="G111" s="72">
        <f t="shared" ref="G111:G122" si="25">+D111-B111</f>
        <v>0</v>
      </c>
      <c r="H111" s="211">
        <v>0</v>
      </c>
      <c r="I111" s="72">
        <f t="shared" ref="I111:I122" si="26">+F111-D111</f>
        <v>0</v>
      </c>
      <c r="J111" s="211">
        <v>0</v>
      </c>
    </row>
    <row r="112" spans="1:10" x14ac:dyDescent="0.2">
      <c r="A112" s="116" t="s">
        <v>267</v>
      </c>
      <c r="B112" s="207"/>
      <c r="C112" s="207"/>
      <c r="D112" s="207">
        <v>0</v>
      </c>
      <c r="E112" s="207">
        <v>0</v>
      </c>
      <c r="F112" s="207">
        <v>0</v>
      </c>
      <c r="G112" s="72">
        <f t="shared" si="25"/>
        <v>0</v>
      </c>
      <c r="H112" s="211">
        <v>0</v>
      </c>
      <c r="I112" s="72">
        <f t="shared" si="26"/>
        <v>0</v>
      </c>
      <c r="J112" s="211">
        <v>0</v>
      </c>
    </row>
    <row r="113" spans="1:10" x14ac:dyDescent="0.2">
      <c r="A113" s="116" t="s">
        <v>253</v>
      </c>
      <c r="B113" s="207">
        <v>0</v>
      </c>
      <c r="C113" s="207">
        <v>32896</v>
      </c>
      <c r="D113" s="207">
        <v>0</v>
      </c>
      <c r="E113" s="207">
        <v>6109</v>
      </c>
      <c r="F113" s="207">
        <v>0</v>
      </c>
      <c r="G113" s="72">
        <f t="shared" si="25"/>
        <v>0</v>
      </c>
      <c r="H113" s="211">
        <v>0</v>
      </c>
      <c r="I113" s="72">
        <f t="shared" si="26"/>
        <v>0</v>
      </c>
      <c r="J113" s="211">
        <v>0</v>
      </c>
    </row>
    <row r="114" spans="1:10" x14ac:dyDescent="0.2">
      <c r="A114" s="116" t="s">
        <v>269</v>
      </c>
      <c r="B114" s="207">
        <v>0</v>
      </c>
      <c r="C114" s="207">
        <v>319848</v>
      </c>
      <c r="D114" s="207">
        <v>0</v>
      </c>
      <c r="E114" s="207">
        <v>33740</v>
      </c>
      <c r="F114" s="207">
        <v>0</v>
      </c>
      <c r="G114" s="72">
        <f t="shared" si="25"/>
        <v>0</v>
      </c>
      <c r="H114" s="211">
        <v>0</v>
      </c>
      <c r="I114" s="72">
        <f t="shared" si="26"/>
        <v>0</v>
      </c>
      <c r="J114" s="211">
        <v>0</v>
      </c>
    </row>
    <row r="115" spans="1:10" x14ac:dyDescent="0.2">
      <c r="A115" s="116" t="s">
        <v>113</v>
      </c>
      <c r="B115" s="207">
        <v>0</v>
      </c>
      <c r="C115" s="207">
        <v>10000</v>
      </c>
      <c r="D115" s="207"/>
      <c r="E115" s="207"/>
      <c r="F115" s="207">
        <v>0</v>
      </c>
      <c r="G115" s="72">
        <f t="shared" si="25"/>
        <v>0</v>
      </c>
      <c r="H115" s="211">
        <v>0</v>
      </c>
      <c r="I115" s="72">
        <f t="shared" si="26"/>
        <v>0</v>
      </c>
      <c r="J115" s="211">
        <v>0</v>
      </c>
    </row>
    <row r="116" spans="1:10" x14ac:dyDescent="0.2">
      <c r="A116" s="116" t="s">
        <v>115</v>
      </c>
      <c r="B116" s="207">
        <v>0</v>
      </c>
      <c r="C116" s="207">
        <v>3220388</v>
      </c>
      <c r="D116" s="207">
        <v>0</v>
      </c>
      <c r="E116" s="207">
        <v>1087782</v>
      </c>
      <c r="F116" s="207">
        <v>0</v>
      </c>
      <c r="G116" s="72">
        <f t="shared" si="25"/>
        <v>0</v>
      </c>
      <c r="H116" s="211">
        <v>0</v>
      </c>
      <c r="I116" s="72">
        <f t="shared" si="26"/>
        <v>0</v>
      </c>
      <c r="J116" s="211">
        <v>0</v>
      </c>
    </row>
    <row r="117" spans="1:10" x14ac:dyDescent="0.2">
      <c r="A117" s="116" t="s">
        <v>264</v>
      </c>
      <c r="B117" s="207">
        <v>0</v>
      </c>
      <c r="C117" s="207">
        <v>400018</v>
      </c>
      <c r="D117" s="207">
        <v>0</v>
      </c>
      <c r="E117" s="207">
        <v>99970</v>
      </c>
      <c r="F117" s="207">
        <v>0</v>
      </c>
      <c r="G117" s="72">
        <f t="shared" si="25"/>
        <v>0</v>
      </c>
      <c r="H117" s="211">
        <v>0</v>
      </c>
      <c r="I117" s="72">
        <f t="shared" si="26"/>
        <v>0</v>
      </c>
      <c r="J117" s="211">
        <v>0</v>
      </c>
    </row>
    <row r="118" spans="1:10" x14ac:dyDescent="0.2">
      <c r="A118" s="116" t="s">
        <v>250</v>
      </c>
      <c r="B118" s="207">
        <v>0</v>
      </c>
      <c r="C118" s="207">
        <v>8457323</v>
      </c>
      <c r="D118" s="207">
        <v>0</v>
      </c>
      <c r="E118" s="207">
        <v>2332190</v>
      </c>
      <c r="F118" s="207">
        <v>0</v>
      </c>
      <c r="G118" s="72">
        <f t="shared" si="25"/>
        <v>0</v>
      </c>
      <c r="H118" s="211">
        <v>0</v>
      </c>
      <c r="I118" s="72">
        <f t="shared" si="26"/>
        <v>0</v>
      </c>
      <c r="J118" s="211">
        <v>0</v>
      </c>
    </row>
    <row r="119" spans="1:10" x14ac:dyDescent="0.2">
      <c r="A119" s="116" t="s">
        <v>266</v>
      </c>
      <c r="B119" s="207">
        <v>0</v>
      </c>
      <c r="C119" s="207">
        <v>5289538</v>
      </c>
      <c r="D119" s="207">
        <v>0</v>
      </c>
      <c r="E119" s="207">
        <v>1785874</v>
      </c>
      <c r="F119" s="207">
        <v>0</v>
      </c>
      <c r="G119" s="72">
        <f t="shared" si="25"/>
        <v>0</v>
      </c>
      <c r="H119" s="211">
        <v>0</v>
      </c>
      <c r="I119" s="72">
        <f t="shared" si="26"/>
        <v>0</v>
      </c>
      <c r="J119" s="211">
        <v>0</v>
      </c>
    </row>
    <row r="120" spans="1:10" x14ac:dyDescent="0.2">
      <c r="A120" s="116" t="s">
        <v>263</v>
      </c>
      <c r="B120" s="207">
        <v>0</v>
      </c>
      <c r="C120" s="207">
        <v>74988383</v>
      </c>
      <c r="D120" s="207">
        <v>0</v>
      </c>
      <c r="E120" s="207">
        <v>2135668</v>
      </c>
      <c r="F120" s="207">
        <v>0</v>
      </c>
      <c r="G120" s="72">
        <f t="shared" si="25"/>
        <v>0</v>
      </c>
      <c r="H120" s="211">
        <v>0</v>
      </c>
      <c r="I120" s="72">
        <f t="shared" si="26"/>
        <v>0</v>
      </c>
      <c r="J120" s="211">
        <v>0</v>
      </c>
    </row>
    <row r="121" spans="1:10" x14ac:dyDescent="0.2">
      <c r="A121" s="116" t="s">
        <v>117</v>
      </c>
      <c r="B121" s="207">
        <v>0</v>
      </c>
      <c r="C121" s="207">
        <v>280000</v>
      </c>
      <c r="D121" s="207">
        <v>0</v>
      </c>
      <c r="E121" s="207">
        <v>47627</v>
      </c>
      <c r="F121" s="207">
        <v>0</v>
      </c>
      <c r="G121" s="72">
        <f t="shared" si="25"/>
        <v>0</v>
      </c>
      <c r="H121" s="211">
        <v>0</v>
      </c>
      <c r="I121" s="72">
        <f t="shared" si="26"/>
        <v>0</v>
      </c>
      <c r="J121" s="211">
        <v>0</v>
      </c>
    </row>
    <row r="122" spans="1:10" x14ac:dyDescent="0.2">
      <c r="A122" s="116" t="s">
        <v>295</v>
      </c>
      <c r="B122" s="207">
        <v>0</v>
      </c>
      <c r="C122" s="207">
        <v>51760004</v>
      </c>
      <c r="D122" s="207">
        <v>0</v>
      </c>
      <c r="E122" s="207">
        <v>29120130</v>
      </c>
      <c r="F122" s="207">
        <v>0</v>
      </c>
      <c r="G122" s="72">
        <f t="shared" si="25"/>
        <v>0</v>
      </c>
      <c r="H122" s="211">
        <v>0</v>
      </c>
      <c r="I122" s="72">
        <f t="shared" si="26"/>
        <v>0</v>
      </c>
      <c r="J122" s="211">
        <v>0</v>
      </c>
    </row>
    <row r="123" spans="1:10" ht="18.75" thickBot="1" x14ac:dyDescent="0.25">
      <c r="A123" s="118" t="s">
        <v>9</v>
      </c>
      <c r="B123" s="208">
        <f>SUM(B111:B122)</f>
        <v>0</v>
      </c>
      <c r="C123" s="208">
        <f>SUM(C111:C122)</f>
        <v>153006487</v>
      </c>
      <c r="D123" s="208">
        <f>SUM(D111:D122)</f>
        <v>0</v>
      </c>
      <c r="E123" s="208">
        <f>SUM(E111:E122)</f>
        <v>40056366</v>
      </c>
      <c r="F123" s="208">
        <f>SUM(F111:F122)</f>
        <v>0</v>
      </c>
      <c r="G123" s="119"/>
      <c r="H123" s="120"/>
      <c r="I123" s="121"/>
      <c r="J123" s="122"/>
    </row>
    <row r="124" spans="1:10" x14ac:dyDescent="0.2">
      <c r="A124" s="113" t="s">
        <v>118</v>
      </c>
      <c r="B124" s="29"/>
      <c r="C124" s="29"/>
      <c r="D124" s="29"/>
      <c r="E124" s="29"/>
      <c r="F124" s="29"/>
      <c r="G124" s="29"/>
      <c r="H124" s="29"/>
      <c r="I124" s="29"/>
    </row>
    <row r="125" spans="1:10" x14ac:dyDescent="0.2">
      <c r="A125" s="113" t="s">
        <v>248</v>
      </c>
      <c r="B125" s="62"/>
      <c r="C125" s="62"/>
      <c r="D125" s="62"/>
      <c r="E125" s="62"/>
      <c r="F125" s="62"/>
      <c r="G125" s="62"/>
      <c r="H125" s="62"/>
      <c r="I125" s="62"/>
    </row>
    <row r="126" spans="1:10" x14ac:dyDescent="0.2">
      <c r="A126" s="113" t="s">
        <v>119</v>
      </c>
      <c r="B126" s="29"/>
      <c r="C126" s="29"/>
      <c r="D126" s="29"/>
      <c r="E126" s="29"/>
      <c r="F126" s="29"/>
      <c r="G126" s="29"/>
      <c r="H126" s="29"/>
      <c r="I126" s="29"/>
    </row>
    <row r="128" spans="1:10" ht="20.25" x14ac:dyDescent="0.2">
      <c r="A128" s="1132" t="s">
        <v>240</v>
      </c>
      <c r="B128" s="1132"/>
      <c r="C128" s="1132"/>
      <c r="D128" s="1132"/>
      <c r="E128" s="1132"/>
      <c r="F128" s="1132"/>
      <c r="G128" s="1132"/>
      <c r="H128" s="1132"/>
      <c r="I128" s="1132"/>
      <c r="J128" s="1132"/>
    </row>
    <row r="129" spans="1:10" ht="18" x14ac:dyDescent="0.2">
      <c r="A129" s="75" t="s">
        <v>296</v>
      </c>
      <c r="B129" s="1137" t="s">
        <v>249</v>
      </c>
      <c r="C129" s="1138"/>
      <c r="D129" s="1138"/>
      <c r="E129" s="1138"/>
      <c r="F129" s="1138"/>
      <c r="G129" s="1138"/>
      <c r="H129" s="1138"/>
      <c r="I129" s="1138"/>
      <c r="J129" s="1139"/>
    </row>
    <row r="130" spans="1:10" ht="12.75" x14ac:dyDescent="0.2">
      <c r="A130" s="209" t="s">
        <v>301</v>
      </c>
      <c r="B130" s="1140"/>
      <c r="C130" s="1141"/>
      <c r="D130" s="1141"/>
      <c r="E130" s="1141"/>
      <c r="F130" s="1141"/>
      <c r="G130" s="1141"/>
      <c r="H130" s="1141"/>
      <c r="I130" s="1141"/>
      <c r="J130" s="1142"/>
    </row>
    <row r="131" spans="1:10" ht="19.149999999999999" customHeight="1" x14ac:dyDescent="0.2">
      <c r="A131" s="1135" t="s">
        <v>247</v>
      </c>
      <c r="B131" s="1133" t="s">
        <v>176</v>
      </c>
      <c r="C131" s="1133" t="s">
        <v>109</v>
      </c>
      <c r="D131" s="1133" t="s">
        <v>177</v>
      </c>
      <c r="E131" s="1133" t="s">
        <v>179</v>
      </c>
      <c r="F131" s="1133" t="s">
        <v>178</v>
      </c>
      <c r="G131" s="1133" t="s">
        <v>180</v>
      </c>
      <c r="H131" s="1133" t="s">
        <v>182</v>
      </c>
      <c r="I131" s="1133" t="s">
        <v>181</v>
      </c>
      <c r="J131" s="1133" t="s">
        <v>183</v>
      </c>
    </row>
    <row r="132" spans="1:10" ht="19.149999999999999" customHeight="1" x14ac:dyDescent="0.2">
      <c r="A132" s="1136"/>
      <c r="B132" s="1134"/>
      <c r="C132" s="1134"/>
      <c r="D132" s="1134"/>
      <c r="E132" s="1134"/>
      <c r="F132" s="1134"/>
      <c r="G132" s="1134"/>
      <c r="H132" s="1134"/>
      <c r="I132" s="1134"/>
      <c r="J132" s="1134"/>
    </row>
    <row r="133" spans="1:10" x14ac:dyDescent="0.2">
      <c r="A133" s="116" t="s">
        <v>271</v>
      </c>
      <c r="B133" s="207"/>
      <c r="C133" s="207"/>
      <c r="D133" s="207">
        <v>0</v>
      </c>
      <c r="E133" s="207">
        <v>0</v>
      </c>
      <c r="F133" s="207">
        <v>0</v>
      </c>
      <c r="G133" s="72">
        <f t="shared" ref="G133:G138" si="27">+D133-B133</f>
        <v>0</v>
      </c>
      <c r="H133" s="211">
        <v>0</v>
      </c>
      <c r="I133" s="72">
        <f t="shared" ref="I133:I138" si="28">+F133-D133</f>
        <v>0</v>
      </c>
      <c r="J133" s="211">
        <v>0</v>
      </c>
    </row>
    <row r="134" spans="1:10" x14ac:dyDescent="0.2">
      <c r="A134" s="116" t="s">
        <v>251</v>
      </c>
      <c r="B134" s="207"/>
      <c r="C134" s="207"/>
      <c r="D134" s="207">
        <v>0</v>
      </c>
      <c r="E134" s="207">
        <v>450000</v>
      </c>
      <c r="F134" s="207">
        <v>0</v>
      </c>
      <c r="G134" s="72">
        <f t="shared" si="27"/>
        <v>0</v>
      </c>
      <c r="H134" s="211">
        <v>0</v>
      </c>
      <c r="I134" s="72">
        <f t="shared" si="28"/>
        <v>0</v>
      </c>
      <c r="J134" s="211">
        <v>0</v>
      </c>
    </row>
    <row r="135" spans="1:10" x14ac:dyDescent="0.2">
      <c r="A135" s="116" t="s">
        <v>115</v>
      </c>
      <c r="B135" s="207">
        <v>0</v>
      </c>
      <c r="C135" s="207">
        <v>0</v>
      </c>
      <c r="D135" s="207"/>
      <c r="E135" s="207"/>
      <c r="F135" s="207">
        <v>0</v>
      </c>
      <c r="G135" s="72">
        <f t="shared" si="27"/>
        <v>0</v>
      </c>
      <c r="H135" s="211">
        <v>0</v>
      </c>
      <c r="I135" s="72">
        <f t="shared" si="28"/>
        <v>0</v>
      </c>
      <c r="J135" s="211">
        <v>0</v>
      </c>
    </row>
    <row r="136" spans="1:10" x14ac:dyDescent="0.2">
      <c r="A136" s="116" t="s">
        <v>252</v>
      </c>
      <c r="B136" s="207">
        <v>0</v>
      </c>
      <c r="C136" s="207">
        <v>130000</v>
      </c>
      <c r="D136" s="207">
        <v>0</v>
      </c>
      <c r="E136" s="207">
        <v>1200296</v>
      </c>
      <c r="F136" s="207">
        <v>0</v>
      </c>
      <c r="G136" s="72">
        <f t="shared" si="27"/>
        <v>0</v>
      </c>
      <c r="H136" s="211">
        <v>0</v>
      </c>
      <c r="I136" s="72">
        <f t="shared" si="28"/>
        <v>0</v>
      </c>
      <c r="J136" s="211">
        <v>0</v>
      </c>
    </row>
    <row r="137" spans="1:10" x14ac:dyDescent="0.2">
      <c r="A137" s="116" t="s">
        <v>263</v>
      </c>
      <c r="B137" s="207"/>
      <c r="C137" s="207"/>
      <c r="D137" s="207">
        <v>0</v>
      </c>
      <c r="E137" s="207">
        <v>289603</v>
      </c>
      <c r="F137" s="207">
        <v>0</v>
      </c>
      <c r="G137" s="72">
        <f t="shared" si="27"/>
        <v>0</v>
      </c>
      <c r="H137" s="211">
        <v>0</v>
      </c>
      <c r="I137" s="72">
        <f t="shared" si="28"/>
        <v>0</v>
      </c>
      <c r="J137" s="211">
        <v>0</v>
      </c>
    </row>
    <row r="138" spans="1:10" x14ac:dyDescent="0.2">
      <c r="A138" s="116" t="s">
        <v>272</v>
      </c>
      <c r="B138" s="207">
        <v>0</v>
      </c>
      <c r="C138" s="207">
        <v>0</v>
      </c>
      <c r="D138" s="207">
        <v>0</v>
      </c>
      <c r="E138" s="207">
        <v>330000</v>
      </c>
      <c r="F138" s="207">
        <v>0</v>
      </c>
      <c r="G138" s="72">
        <f t="shared" si="27"/>
        <v>0</v>
      </c>
      <c r="H138" s="211">
        <v>0</v>
      </c>
      <c r="I138" s="72">
        <f t="shared" si="28"/>
        <v>0</v>
      </c>
      <c r="J138" s="211">
        <v>0</v>
      </c>
    </row>
    <row r="139" spans="1:10" ht="18.75" thickBot="1" x14ac:dyDescent="0.25">
      <c r="A139" s="118" t="s">
        <v>9</v>
      </c>
      <c r="B139" s="208">
        <f>SUM(B133:B138)</f>
        <v>0</v>
      </c>
      <c r="C139" s="208">
        <f>SUM(C133:C138)</f>
        <v>130000</v>
      </c>
      <c r="D139" s="208">
        <f>SUM(D133:D138)</f>
        <v>0</v>
      </c>
      <c r="E139" s="208">
        <f>SUM(E133:E138)</f>
        <v>2269899</v>
      </c>
      <c r="F139" s="208">
        <f>SUM(F133:F138)</f>
        <v>0</v>
      </c>
      <c r="G139" s="119"/>
      <c r="H139" s="120"/>
      <c r="I139" s="121"/>
      <c r="J139" s="122"/>
    </row>
    <row r="140" spans="1:10" x14ac:dyDescent="0.2">
      <c r="A140" s="113" t="s">
        <v>118</v>
      </c>
      <c r="B140" s="29"/>
      <c r="C140" s="29"/>
      <c r="D140" s="29"/>
      <c r="E140" s="29"/>
      <c r="F140" s="29"/>
      <c r="G140" s="29"/>
      <c r="H140" s="29"/>
      <c r="I140" s="29"/>
    </row>
    <row r="141" spans="1:10" x14ac:dyDescent="0.2">
      <c r="A141" s="113" t="s">
        <v>248</v>
      </c>
      <c r="B141" s="62"/>
      <c r="C141" s="62"/>
      <c r="D141" s="62"/>
      <c r="E141" s="62"/>
      <c r="F141" s="62"/>
      <c r="G141" s="62"/>
      <c r="H141" s="62"/>
      <c r="I141" s="62"/>
    </row>
    <row r="142" spans="1:10" x14ac:dyDescent="0.2">
      <c r="A142" s="113" t="s">
        <v>119</v>
      </c>
      <c r="B142" s="29"/>
      <c r="C142" s="29"/>
      <c r="D142" s="29"/>
      <c r="E142" s="29"/>
      <c r="F142" s="29"/>
      <c r="G142" s="29"/>
      <c r="H142" s="29"/>
      <c r="I142" s="29"/>
    </row>
    <row r="144" spans="1:10" ht="20.25" x14ac:dyDescent="0.2">
      <c r="A144" s="1132" t="s">
        <v>240</v>
      </c>
      <c r="B144" s="1132"/>
      <c r="C144" s="1132"/>
      <c r="D144" s="1132"/>
      <c r="E144" s="1132"/>
      <c r="F144" s="1132"/>
      <c r="G144" s="1132"/>
      <c r="H144" s="1132"/>
      <c r="I144" s="1132"/>
      <c r="J144" s="1132"/>
    </row>
    <row r="145" spans="1:10" ht="18" x14ac:dyDescent="0.2">
      <c r="A145" s="75" t="s">
        <v>296</v>
      </c>
      <c r="B145" s="1137" t="s">
        <v>249</v>
      </c>
      <c r="C145" s="1138"/>
      <c r="D145" s="1138"/>
      <c r="E145" s="1138"/>
      <c r="F145" s="1138"/>
      <c r="G145" s="1138"/>
      <c r="H145" s="1138"/>
      <c r="I145" s="1138"/>
      <c r="J145" s="1139"/>
    </row>
    <row r="146" spans="1:10" ht="12.75" x14ac:dyDescent="0.2">
      <c r="A146" s="209" t="s">
        <v>302</v>
      </c>
      <c r="B146" s="1140"/>
      <c r="C146" s="1141"/>
      <c r="D146" s="1141"/>
      <c r="E146" s="1141"/>
      <c r="F146" s="1141"/>
      <c r="G146" s="1141"/>
      <c r="H146" s="1141"/>
      <c r="I146" s="1141"/>
      <c r="J146" s="1142"/>
    </row>
    <row r="147" spans="1:10" ht="19.149999999999999" customHeight="1" x14ac:dyDescent="0.2">
      <c r="A147" s="1135" t="s">
        <v>247</v>
      </c>
      <c r="B147" s="1133" t="s">
        <v>176</v>
      </c>
      <c r="C147" s="1133" t="s">
        <v>109</v>
      </c>
      <c r="D147" s="1133" t="s">
        <v>177</v>
      </c>
      <c r="E147" s="1133" t="s">
        <v>179</v>
      </c>
      <c r="F147" s="1133" t="s">
        <v>178</v>
      </c>
      <c r="G147" s="1133" t="s">
        <v>180</v>
      </c>
      <c r="H147" s="1133" t="s">
        <v>182</v>
      </c>
      <c r="I147" s="1133" t="s">
        <v>181</v>
      </c>
      <c r="J147" s="1133" t="s">
        <v>183</v>
      </c>
    </row>
    <row r="148" spans="1:10" ht="19.149999999999999" customHeight="1" x14ac:dyDescent="0.2">
      <c r="A148" s="1136"/>
      <c r="B148" s="1134"/>
      <c r="C148" s="1134"/>
      <c r="D148" s="1134"/>
      <c r="E148" s="1134"/>
      <c r="F148" s="1134"/>
      <c r="G148" s="1134"/>
      <c r="H148" s="1134"/>
      <c r="I148" s="1134"/>
      <c r="J148" s="1134"/>
    </row>
    <row r="149" spans="1:10" x14ac:dyDescent="0.2">
      <c r="A149" s="116" t="s">
        <v>110</v>
      </c>
      <c r="B149" s="207">
        <v>0</v>
      </c>
      <c r="C149" s="207">
        <v>0</v>
      </c>
      <c r="D149" s="207">
        <v>70387</v>
      </c>
      <c r="E149" s="207">
        <v>0</v>
      </c>
      <c r="F149" s="207">
        <v>40000</v>
      </c>
      <c r="G149" s="207">
        <f t="shared" ref="G149:G171" si="29">+D149-B149</f>
        <v>70387</v>
      </c>
      <c r="H149" s="211">
        <v>0</v>
      </c>
      <c r="I149" s="207">
        <f t="shared" ref="I149:I171" si="30">+F149-D149</f>
        <v>-30387</v>
      </c>
      <c r="J149" s="211">
        <f t="shared" ref="J149:J172" si="31">+(F149/D149)-1</f>
        <v>-0.43171324250216658</v>
      </c>
    </row>
    <row r="150" spans="1:10" x14ac:dyDescent="0.2">
      <c r="A150" s="116" t="s">
        <v>294</v>
      </c>
      <c r="B150" s="207">
        <v>0</v>
      </c>
      <c r="C150" s="207">
        <v>0</v>
      </c>
      <c r="D150" s="207">
        <v>668361</v>
      </c>
      <c r="E150" s="207">
        <v>391467</v>
      </c>
      <c r="F150" s="207">
        <v>1320000</v>
      </c>
      <c r="G150" s="207">
        <f t="shared" si="29"/>
        <v>668361</v>
      </c>
      <c r="H150" s="211">
        <v>0</v>
      </c>
      <c r="I150" s="207">
        <f t="shared" si="30"/>
        <v>651639</v>
      </c>
      <c r="J150" s="211">
        <f t="shared" si="31"/>
        <v>0.97498058683854993</v>
      </c>
    </row>
    <row r="151" spans="1:10" x14ac:dyDescent="0.2">
      <c r="A151" s="116" t="s">
        <v>111</v>
      </c>
      <c r="B151" s="207">
        <v>0</v>
      </c>
      <c r="C151" s="207">
        <v>26229</v>
      </c>
      <c r="D151" s="207">
        <v>51826</v>
      </c>
      <c r="E151" s="207">
        <v>62304</v>
      </c>
      <c r="F151" s="207">
        <v>0</v>
      </c>
      <c r="G151" s="207">
        <f t="shared" si="29"/>
        <v>51826</v>
      </c>
      <c r="H151" s="211">
        <v>0</v>
      </c>
      <c r="I151" s="207">
        <f t="shared" si="30"/>
        <v>-51826</v>
      </c>
      <c r="J151" s="211">
        <f t="shared" si="31"/>
        <v>-1</v>
      </c>
    </row>
    <row r="152" spans="1:10" x14ac:dyDescent="0.2">
      <c r="A152" s="116" t="s">
        <v>112</v>
      </c>
      <c r="B152" s="207">
        <v>15665037</v>
      </c>
      <c r="C152" s="207">
        <v>15665037</v>
      </c>
      <c r="D152" s="207">
        <v>15596329</v>
      </c>
      <c r="E152" s="207">
        <v>15815329</v>
      </c>
      <c r="F152" s="207">
        <v>14688252</v>
      </c>
      <c r="G152" s="207">
        <f t="shared" si="29"/>
        <v>-68708</v>
      </c>
      <c r="H152" s="211">
        <f t="shared" ref="H152:H172" si="32">+(D152/B152)-1</f>
        <v>-4.3860732662169832E-3</v>
      </c>
      <c r="I152" s="207">
        <f t="shared" si="30"/>
        <v>-908077</v>
      </c>
      <c r="J152" s="211">
        <f t="shared" si="31"/>
        <v>-5.8223765348884293E-2</v>
      </c>
    </row>
    <row r="153" spans="1:10" x14ac:dyDescent="0.2">
      <c r="A153" s="116" t="s">
        <v>271</v>
      </c>
      <c r="B153" s="207">
        <v>0</v>
      </c>
      <c r="C153" s="207">
        <v>450399</v>
      </c>
      <c r="D153" s="207">
        <v>1086430</v>
      </c>
      <c r="E153" s="207">
        <v>1375649</v>
      </c>
      <c r="F153" s="207">
        <v>0</v>
      </c>
      <c r="G153" s="207">
        <f t="shared" si="29"/>
        <v>1086430</v>
      </c>
      <c r="H153" s="211">
        <v>0</v>
      </c>
      <c r="I153" s="207">
        <f t="shared" si="30"/>
        <v>-1086430</v>
      </c>
      <c r="J153" s="211">
        <f t="shared" si="31"/>
        <v>-1</v>
      </c>
    </row>
    <row r="154" spans="1:10" x14ac:dyDescent="0.2">
      <c r="A154" s="116" t="s">
        <v>270</v>
      </c>
      <c r="B154" s="207">
        <v>0</v>
      </c>
      <c r="C154" s="207">
        <v>240</v>
      </c>
      <c r="D154" s="207">
        <v>0</v>
      </c>
      <c r="E154" s="207">
        <v>2910</v>
      </c>
      <c r="F154" s="207">
        <v>5500</v>
      </c>
      <c r="G154" s="207">
        <f t="shared" si="29"/>
        <v>0</v>
      </c>
      <c r="H154" s="211">
        <v>0</v>
      </c>
      <c r="I154" s="207">
        <f t="shared" si="30"/>
        <v>5500</v>
      </c>
      <c r="J154" s="211">
        <v>0</v>
      </c>
    </row>
    <row r="155" spans="1:10" x14ac:dyDescent="0.2">
      <c r="A155" s="116" t="s">
        <v>267</v>
      </c>
      <c r="B155" s="207">
        <v>0</v>
      </c>
      <c r="C155" s="207">
        <v>377908</v>
      </c>
      <c r="D155" s="207">
        <v>0</v>
      </c>
      <c r="E155" s="207">
        <v>198300</v>
      </c>
      <c r="F155" s="207">
        <v>0</v>
      </c>
      <c r="G155" s="207">
        <f t="shared" si="29"/>
        <v>0</v>
      </c>
      <c r="H155" s="211">
        <v>0</v>
      </c>
      <c r="I155" s="207">
        <f t="shared" si="30"/>
        <v>0</v>
      </c>
      <c r="J155" s="211">
        <v>0</v>
      </c>
    </row>
    <row r="156" spans="1:10" x14ac:dyDescent="0.2">
      <c r="A156" s="116" t="s">
        <v>253</v>
      </c>
      <c r="B156" s="207">
        <v>0</v>
      </c>
      <c r="C156" s="207">
        <v>0</v>
      </c>
      <c r="D156" s="207">
        <v>83791</v>
      </c>
      <c r="E156" s="207">
        <v>21391</v>
      </c>
      <c r="F156" s="207">
        <v>110000</v>
      </c>
      <c r="G156" s="207">
        <f t="shared" si="29"/>
        <v>83791</v>
      </c>
      <c r="H156" s="211">
        <v>0</v>
      </c>
      <c r="I156" s="207">
        <f t="shared" si="30"/>
        <v>26209</v>
      </c>
      <c r="J156" s="211">
        <f t="shared" si="31"/>
        <v>0.31279015646071784</v>
      </c>
    </row>
    <row r="157" spans="1:10" x14ac:dyDescent="0.2">
      <c r="A157" s="116" t="s">
        <v>269</v>
      </c>
      <c r="B157" s="207">
        <v>0</v>
      </c>
      <c r="C157" s="207">
        <v>8126</v>
      </c>
      <c r="D157" s="207">
        <v>0</v>
      </c>
      <c r="E157" s="207">
        <v>250095</v>
      </c>
      <c r="F157" s="207">
        <v>223700</v>
      </c>
      <c r="G157" s="207">
        <f t="shared" si="29"/>
        <v>0</v>
      </c>
      <c r="H157" s="211">
        <v>0</v>
      </c>
      <c r="I157" s="207">
        <f t="shared" si="30"/>
        <v>223700</v>
      </c>
      <c r="J157" s="211">
        <v>0</v>
      </c>
    </row>
    <row r="158" spans="1:10" x14ac:dyDescent="0.2">
      <c r="A158" s="116" t="s">
        <v>114</v>
      </c>
      <c r="B158" s="207">
        <v>731880</v>
      </c>
      <c r="C158" s="207">
        <v>618151</v>
      </c>
      <c r="D158" s="207">
        <v>0</v>
      </c>
      <c r="E158" s="207">
        <v>334112</v>
      </c>
      <c r="F158" s="207">
        <v>644900</v>
      </c>
      <c r="G158" s="207">
        <f t="shared" si="29"/>
        <v>-731880</v>
      </c>
      <c r="H158" s="211">
        <f t="shared" si="32"/>
        <v>-1</v>
      </c>
      <c r="I158" s="207">
        <f t="shared" si="30"/>
        <v>644900</v>
      </c>
      <c r="J158" s="211">
        <v>0</v>
      </c>
    </row>
    <row r="159" spans="1:10" x14ac:dyDescent="0.2">
      <c r="A159" s="116" t="s">
        <v>254</v>
      </c>
      <c r="B159" s="207">
        <v>0</v>
      </c>
      <c r="C159" s="207">
        <v>0</v>
      </c>
      <c r="D159" s="207">
        <v>250000</v>
      </c>
      <c r="E159" s="207">
        <v>338053</v>
      </c>
      <c r="F159" s="207">
        <v>51743</v>
      </c>
      <c r="G159" s="207">
        <f t="shared" si="29"/>
        <v>250000</v>
      </c>
      <c r="H159" s="211">
        <v>0</v>
      </c>
      <c r="I159" s="207">
        <f t="shared" si="30"/>
        <v>-198257</v>
      </c>
      <c r="J159" s="211">
        <f t="shared" si="31"/>
        <v>-0.79302800000000007</v>
      </c>
    </row>
    <row r="160" spans="1:10" x14ac:dyDescent="0.2">
      <c r="A160" s="116" t="s">
        <v>262</v>
      </c>
      <c r="B160" s="207">
        <v>0</v>
      </c>
      <c r="C160" s="207">
        <v>184300</v>
      </c>
      <c r="D160" s="207">
        <v>100000</v>
      </c>
      <c r="E160" s="207">
        <v>302824</v>
      </c>
      <c r="F160" s="207">
        <v>100000</v>
      </c>
      <c r="G160" s="207">
        <f t="shared" si="29"/>
        <v>100000</v>
      </c>
      <c r="H160" s="211">
        <v>0</v>
      </c>
      <c r="I160" s="207">
        <f t="shared" si="30"/>
        <v>0</v>
      </c>
      <c r="J160" s="211">
        <f t="shared" si="31"/>
        <v>0</v>
      </c>
    </row>
    <row r="161" spans="1:10" x14ac:dyDescent="0.2">
      <c r="A161" s="116" t="s">
        <v>251</v>
      </c>
      <c r="B161" s="207">
        <v>296940</v>
      </c>
      <c r="C161" s="207">
        <v>130641</v>
      </c>
      <c r="D161" s="207">
        <v>120000</v>
      </c>
      <c r="E161" s="207">
        <v>447600</v>
      </c>
      <c r="F161" s="207">
        <v>104744</v>
      </c>
      <c r="G161" s="207">
        <f t="shared" si="29"/>
        <v>-176940</v>
      </c>
      <c r="H161" s="211">
        <f t="shared" si="32"/>
        <v>-0.59587795514245301</v>
      </c>
      <c r="I161" s="207">
        <f t="shared" si="30"/>
        <v>-15256</v>
      </c>
      <c r="J161" s="211">
        <f t="shared" si="31"/>
        <v>-0.12713333333333332</v>
      </c>
    </row>
    <row r="162" spans="1:10" x14ac:dyDescent="0.2">
      <c r="A162" s="116" t="s">
        <v>115</v>
      </c>
      <c r="B162" s="207">
        <v>250000</v>
      </c>
      <c r="C162" s="207">
        <v>534972</v>
      </c>
      <c r="D162" s="207">
        <v>174400</v>
      </c>
      <c r="E162" s="207">
        <v>304304</v>
      </c>
      <c r="F162" s="207">
        <v>187300</v>
      </c>
      <c r="G162" s="207">
        <f t="shared" si="29"/>
        <v>-75600</v>
      </c>
      <c r="H162" s="211">
        <f t="shared" si="32"/>
        <v>-0.3024</v>
      </c>
      <c r="I162" s="207">
        <f t="shared" si="30"/>
        <v>12900</v>
      </c>
      <c r="J162" s="211">
        <f t="shared" si="31"/>
        <v>7.3967889908256979E-2</v>
      </c>
    </row>
    <row r="163" spans="1:10" x14ac:dyDescent="0.2">
      <c r="A163" s="123" t="s">
        <v>116</v>
      </c>
      <c r="B163" s="207">
        <v>0</v>
      </c>
      <c r="C163" s="207">
        <v>6584</v>
      </c>
      <c r="D163" s="207">
        <v>102000</v>
      </c>
      <c r="E163" s="207">
        <v>8000</v>
      </c>
      <c r="F163" s="207">
        <v>0</v>
      </c>
      <c r="G163" s="207">
        <f t="shared" si="29"/>
        <v>102000</v>
      </c>
      <c r="H163" s="211">
        <v>0</v>
      </c>
      <c r="I163" s="207">
        <f t="shared" si="30"/>
        <v>-102000</v>
      </c>
      <c r="J163" s="211">
        <f t="shared" si="31"/>
        <v>-1</v>
      </c>
    </row>
    <row r="164" spans="1:10" x14ac:dyDescent="0.2">
      <c r="A164" s="116" t="s">
        <v>264</v>
      </c>
      <c r="B164" s="207">
        <v>0</v>
      </c>
      <c r="C164" s="207">
        <v>150</v>
      </c>
      <c r="D164" s="207"/>
      <c r="E164" s="207"/>
      <c r="F164" s="207">
        <v>0</v>
      </c>
      <c r="G164" s="207">
        <f t="shared" si="29"/>
        <v>0</v>
      </c>
      <c r="H164" s="211">
        <v>0</v>
      </c>
      <c r="I164" s="207">
        <f t="shared" si="30"/>
        <v>0</v>
      </c>
      <c r="J164" s="211">
        <v>0</v>
      </c>
    </row>
    <row r="165" spans="1:10" x14ac:dyDescent="0.2">
      <c r="A165" s="116" t="s">
        <v>252</v>
      </c>
      <c r="B165" s="207">
        <v>0</v>
      </c>
      <c r="C165" s="207">
        <v>0</v>
      </c>
      <c r="D165" s="207">
        <v>204000</v>
      </c>
      <c r="E165" s="207">
        <v>185570</v>
      </c>
      <c r="F165" s="207">
        <v>240000</v>
      </c>
      <c r="G165" s="207">
        <f t="shared" si="29"/>
        <v>204000</v>
      </c>
      <c r="H165" s="211">
        <v>0</v>
      </c>
      <c r="I165" s="207">
        <f t="shared" si="30"/>
        <v>36000</v>
      </c>
      <c r="J165" s="211">
        <f t="shared" si="31"/>
        <v>0.17647058823529416</v>
      </c>
    </row>
    <row r="166" spans="1:10" x14ac:dyDescent="0.2">
      <c r="A166" s="116" t="s">
        <v>250</v>
      </c>
      <c r="B166" s="207">
        <v>0</v>
      </c>
      <c r="C166" s="207">
        <v>0</v>
      </c>
      <c r="D166" s="207">
        <v>0</v>
      </c>
      <c r="E166" s="207">
        <v>0</v>
      </c>
      <c r="F166" s="207">
        <v>324440</v>
      </c>
      <c r="G166" s="207">
        <f t="shared" si="29"/>
        <v>0</v>
      </c>
      <c r="H166" s="211">
        <v>0</v>
      </c>
      <c r="I166" s="207">
        <f t="shared" si="30"/>
        <v>324440</v>
      </c>
      <c r="J166" s="211">
        <v>0</v>
      </c>
    </row>
    <row r="167" spans="1:10" x14ac:dyDescent="0.2">
      <c r="A167" s="116" t="s">
        <v>266</v>
      </c>
      <c r="B167" s="207">
        <v>2145383</v>
      </c>
      <c r="C167" s="207">
        <v>1898172</v>
      </c>
      <c r="D167" s="207">
        <v>0</v>
      </c>
      <c r="E167" s="207">
        <v>0</v>
      </c>
      <c r="F167" s="207">
        <v>780000</v>
      </c>
      <c r="G167" s="207">
        <f t="shared" si="29"/>
        <v>-2145383</v>
      </c>
      <c r="H167" s="211">
        <f t="shared" si="32"/>
        <v>-1</v>
      </c>
      <c r="I167" s="207">
        <f t="shared" si="30"/>
        <v>780000</v>
      </c>
      <c r="J167" s="211">
        <v>0</v>
      </c>
    </row>
    <row r="168" spans="1:10" x14ac:dyDescent="0.2">
      <c r="A168" s="116" t="s">
        <v>263</v>
      </c>
      <c r="B168" s="207">
        <v>88000</v>
      </c>
      <c r="C168" s="207">
        <v>326008</v>
      </c>
      <c r="D168" s="207">
        <v>506353</v>
      </c>
      <c r="E168" s="207">
        <v>645130</v>
      </c>
      <c r="F168" s="207">
        <v>189840</v>
      </c>
      <c r="G168" s="207">
        <f t="shared" si="29"/>
        <v>418353</v>
      </c>
      <c r="H168" s="211">
        <f t="shared" si="32"/>
        <v>4.7540113636363639</v>
      </c>
      <c r="I168" s="207">
        <f t="shared" si="30"/>
        <v>-316513</v>
      </c>
      <c r="J168" s="211">
        <f t="shared" si="31"/>
        <v>-0.62508368667708103</v>
      </c>
    </row>
    <row r="169" spans="1:10" x14ac:dyDescent="0.2">
      <c r="A169" s="116" t="s">
        <v>268</v>
      </c>
      <c r="B169" s="207"/>
      <c r="C169" s="207"/>
      <c r="D169" s="207">
        <v>225820</v>
      </c>
      <c r="E169" s="207">
        <v>254626</v>
      </c>
      <c r="F169" s="207">
        <v>0</v>
      </c>
      <c r="G169" s="207">
        <f t="shared" si="29"/>
        <v>225820</v>
      </c>
      <c r="H169" s="211">
        <v>0</v>
      </c>
      <c r="I169" s="207">
        <f t="shared" si="30"/>
        <v>-225820</v>
      </c>
      <c r="J169" s="211">
        <f t="shared" si="31"/>
        <v>-1</v>
      </c>
    </row>
    <row r="170" spans="1:10" x14ac:dyDescent="0.2">
      <c r="A170" s="116" t="s">
        <v>117</v>
      </c>
      <c r="B170" s="207">
        <v>0</v>
      </c>
      <c r="C170" s="207">
        <v>8749</v>
      </c>
      <c r="D170" s="207">
        <v>0</v>
      </c>
      <c r="E170" s="207">
        <v>219903</v>
      </c>
      <c r="F170" s="207">
        <v>258620</v>
      </c>
      <c r="G170" s="207">
        <f t="shared" si="29"/>
        <v>0</v>
      </c>
      <c r="H170" s="211">
        <v>0</v>
      </c>
      <c r="I170" s="207">
        <f t="shared" si="30"/>
        <v>258620</v>
      </c>
      <c r="J170" s="211">
        <v>0</v>
      </c>
    </row>
    <row r="171" spans="1:10" x14ac:dyDescent="0.2">
      <c r="A171" s="116" t="s">
        <v>272</v>
      </c>
      <c r="B171" s="207">
        <v>403190</v>
      </c>
      <c r="C171" s="207">
        <v>610893</v>
      </c>
      <c r="D171" s="207">
        <v>866240</v>
      </c>
      <c r="E171" s="207">
        <v>1148329</v>
      </c>
      <c r="F171" s="207">
        <v>439520</v>
      </c>
      <c r="G171" s="207">
        <f t="shared" si="29"/>
        <v>463050</v>
      </c>
      <c r="H171" s="211">
        <f t="shared" si="32"/>
        <v>1.1484659837793596</v>
      </c>
      <c r="I171" s="207">
        <f t="shared" si="30"/>
        <v>-426720</v>
      </c>
      <c r="J171" s="211">
        <f t="shared" si="31"/>
        <v>-0.49261174732175839</v>
      </c>
    </row>
    <row r="172" spans="1:10" ht="18.75" thickBot="1" x14ac:dyDescent="0.25">
      <c r="A172" s="118" t="s">
        <v>9</v>
      </c>
      <c r="B172" s="208">
        <f t="shared" ref="B172:G172" si="33">SUM(B149:B171)</f>
        <v>19580430</v>
      </c>
      <c r="C172" s="208">
        <f t="shared" si="33"/>
        <v>20846559</v>
      </c>
      <c r="D172" s="208">
        <f t="shared" si="33"/>
        <v>20105937</v>
      </c>
      <c r="E172" s="208">
        <f t="shared" si="33"/>
        <v>22305896</v>
      </c>
      <c r="F172" s="208">
        <f t="shared" si="33"/>
        <v>19708559</v>
      </c>
      <c r="G172" s="208">
        <f t="shared" si="33"/>
        <v>525507</v>
      </c>
      <c r="H172" s="214">
        <f t="shared" si="32"/>
        <v>2.6838378932434015E-2</v>
      </c>
      <c r="I172" s="208">
        <f>SUM(I149:I171)</f>
        <v>-397378</v>
      </c>
      <c r="J172" s="215">
        <f t="shared" si="31"/>
        <v>-1.9764211934017339E-2</v>
      </c>
    </row>
    <row r="173" spans="1:10" x14ac:dyDescent="0.2">
      <c r="A173" s="113" t="s">
        <v>118</v>
      </c>
      <c r="B173" s="29"/>
      <c r="C173" s="29"/>
      <c r="D173" s="29"/>
      <c r="E173" s="29"/>
      <c r="F173" s="29"/>
      <c r="G173" s="29"/>
      <c r="H173" s="29"/>
      <c r="I173" s="29"/>
    </row>
    <row r="174" spans="1:10" x14ac:dyDescent="0.2">
      <c r="A174" s="113" t="s">
        <v>248</v>
      </c>
      <c r="B174" s="62"/>
      <c r="C174" s="62"/>
      <c r="D174" s="62"/>
      <c r="E174" s="62"/>
      <c r="F174" s="62"/>
      <c r="G174" s="62"/>
      <c r="H174" s="62"/>
      <c r="I174" s="62"/>
    </row>
    <row r="175" spans="1:10" x14ac:dyDescent="0.2">
      <c r="A175" s="113" t="s">
        <v>119</v>
      </c>
      <c r="B175" s="29"/>
      <c r="C175" s="29"/>
      <c r="D175" s="29"/>
      <c r="E175" s="29"/>
      <c r="F175" s="29"/>
      <c r="G175" s="29"/>
      <c r="H175" s="29"/>
      <c r="I175" s="29"/>
    </row>
  </sheetData>
  <mergeCells count="72">
    <mergeCell ref="A36:J36"/>
    <mergeCell ref="B37:J38"/>
    <mergeCell ref="A39:A40"/>
    <mergeCell ref="B39:B40"/>
    <mergeCell ref="C39:C40"/>
    <mergeCell ref="D39:D40"/>
    <mergeCell ref="E39:E40"/>
    <mergeCell ref="F39:F40"/>
    <mergeCell ref="G39:G40"/>
    <mergeCell ref="H39:H40"/>
    <mergeCell ref="I39:I40"/>
    <mergeCell ref="J39:J40"/>
    <mergeCell ref="A144:J144"/>
    <mergeCell ref="B145:J146"/>
    <mergeCell ref="A147:A148"/>
    <mergeCell ref="B147:B148"/>
    <mergeCell ref="C147:C148"/>
    <mergeCell ref="D147:D148"/>
    <mergeCell ref="E147:E148"/>
    <mergeCell ref="F147:F148"/>
    <mergeCell ref="G147:G148"/>
    <mergeCell ref="H147:H148"/>
    <mergeCell ref="I147:I148"/>
    <mergeCell ref="J147:J148"/>
    <mergeCell ref="A128:J128"/>
    <mergeCell ref="B129:J130"/>
    <mergeCell ref="A131:A132"/>
    <mergeCell ref="B131:B132"/>
    <mergeCell ref="C131:C132"/>
    <mergeCell ref="D131:D132"/>
    <mergeCell ref="E131:E132"/>
    <mergeCell ref="F131:F132"/>
    <mergeCell ref="G131:G132"/>
    <mergeCell ref="H131:H132"/>
    <mergeCell ref="I131:I132"/>
    <mergeCell ref="J131:J132"/>
    <mergeCell ref="A106:J106"/>
    <mergeCell ref="B107:J108"/>
    <mergeCell ref="A109:A110"/>
    <mergeCell ref="B109:B110"/>
    <mergeCell ref="C109:C110"/>
    <mergeCell ref="D109:D110"/>
    <mergeCell ref="E109:E110"/>
    <mergeCell ref="F109:F110"/>
    <mergeCell ref="G109:G110"/>
    <mergeCell ref="H109:H110"/>
    <mergeCell ref="I109:I110"/>
    <mergeCell ref="J109:J110"/>
    <mergeCell ref="A71:J71"/>
    <mergeCell ref="B72:J73"/>
    <mergeCell ref="A74:A75"/>
    <mergeCell ref="B74:B75"/>
    <mergeCell ref="C74:C75"/>
    <mergeCell ref="D74:D75"/>
    <mergeCell ref="E74:E75"/>
    <mergeCell ref="F74:F75"/>
    <mergeCell ref="G74:G75"/>
    <mergeCell ref="H74:H75"/>
    <mergeCell ref="I74:I75"/>
    <mergeCell ref="J74:J75"/>
    <mergeCell ref="A1:J1"/>
    <mergeCell ref="G4:G5"/>
    <mergeCell ref="H4:H5"/>
    <mergeCell ref="I4:I5"/>
    <mergeCell ref="J4:J5"/>
    <mergeCell ref="A4:A5"/>
    <mergeCell ref="B4:B5"/>
    <mergeCell ref="C4:C5"/>
    <mergeCell ref="D4:D5"/>
    <mergeCell ref="E4:E5"/>
    <mergeCell ref="F4:F5"/>
    <mergeCell ref="B2:J3"/>
  </mergeCells>
  <pageMargins left="0.7" right="0.7" top="0.75" bottom="0.75" header="0.3" footer="0.3"/>
  <pageSetup paperSize="9" scale="65"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D8EEF-4D3B-490C-B591-0AE0229A80E2}">
  <sheetPr>
    <pageSetUpPr fitToPage="1"/>
  </sheetPr>
  <dimension ref="A1:N5762"/>
  <sheetViews>
    <sheetView zoomScale="110" zoomScaleNormal="110" workbookViewId="0">
      <selection sqref="A1:J1"/>
    </sheetView>
  </sheetViews>
  <sheetFormatPr baseColWidth="10" defaultColWidth="11.42578125" defaultRowHeight="12" outlineLevelRow="1" x14ac:dyDescent="0.2"/>
  <cols>
    <col min="1" max="1" width="45.7109375" style="28" customWidth="1"/>
    <col min="2" max="3" width="20.28515625" style="28" customWidth="1"/>
    <col min="4" max="9" width="17.7109375" style="28" customWidth="1"/>
    <col min="10" max="10" width="36.42578125" style="28" customWidth="1"/>
    <col min="11" max="16384" width="11.42578125" style="28"/>
  </cols>
  <sheetData>
    <row r="1" spans="1:14" ht="20.25" x14ac:dyDescent="0.2">
      <c r="A1" s="1132" t="s">
        <v>241</v>
      </c>
      <c r="B1" s="1132"/>
      <c r="C1" s="1132"/>
      <c r="D1" s="1132"/>
      <c r="E1" s="1132"/>
      <c r="F1" s="1132"/>
      <c r="G1" s="1132"/>
      <c r="H1" s="1132"/>
      <c r="I1" s="1132"/>
      <c r="J1" s="1132"/>
    </row>
    <row r="2" spans="1:14" ht="20.25" x14ac:dyDescent="0.2">
      <c r="A2" s="1132" t="s">
        <v>233</v>
      </c>
      <c r="B2" s="1132"/>
      <c r="C2" s="1132"/>
      <c r="D2" s="1132"/>
      <c r="E2" s="1132"/>
      <c r="F2" s="1132"/>
      <c r="G2" s="1132"/>
      <c r="H2" s="1132"/>
      <c r="I2" s="1132"/>
      <c r="J2" s="1132"/>
    </row>
    <row r="3" spans="1:14" ht="20.25" x14ac:dyDescent="0.2">
      <c r="A3" s="147" t="s">
        <v>296</v>
      </c>
      <c r="B3" s="220"/>
      <c r="C3" s="221"/>
      <c r="D3" s="221"/>
      <c r="E3" s="221"/>
      <c r="F3" s="221"/>
      <c r="G3" s="221"/>
      <c r="H3" s="221"/>
      <c r="I3" s="221"/>
      <c r="J3" s="222"/>
      <c r="K3" s="29"/>
      <c r="L3" s="29"/>
      <c r="M3" s="29"/>
      <c r="N3" s="29"/>
    </row>
    <row r="4" spans="1:14" x14ac:dyDescent="0.2">
      <c r="A4" s="89"/>
      <c r="B4" s="89"/>
      <c r="C4" s="89"/>
      <c r="D4" s="89"/>
      <c r="E4" s="89"/>
      <c r="F4" s="89"/>
      <c r="G4" s="90"/>
      <c r="H4" s="77"/>
      <c r="I4" s="77"/>
      <c r="J4" s="77"/>
    </row>
    <row r="5" spans="1:14" hidden="1" x14ac:dyDescent="0.2">
      <c r="A5" s="76" t="s">
        <v>120</v>
      </c>
      <c r="B5" s="76"/>
      <c r="C5" s="76"/>
      <c r="D5" s="76"/>
      <c r="E5" s="76"/>
      <c r="F5" s="76"/>
      <c r="G5" s="76" t="s">
        <v>82</v>
      </c>
      <c r="H5" s="76" t="s">
        <v>126</v>
      </c>
      <c r="I5" s="76"/>
      <c r="J5" s="76"/>
    </row>
    <row r="6" spans="1:14" s="1039" customFormat="1" ht="36.75" thickBot="1" x14ac:dyDescent="0.25">
      <c r="A6" s="268" t="s">
        <v>234</v>
      </c>
      <c r="B6" s="148" t="s">
        <v>189</v>
      </c>
      <c r="C6" s="148" t="s">
        <v>121</v>
      </c>
      <c r="D6" s="148" t="s">
        <v>190</v>
      </c>
      <c r="E6" s="148" t="s">
        <v>235</v>
      </c>
      <c r="F6" s="148" t="s">
        <v>191</v>
      </c>
      <c r="G6" s="148" t="s">
        <v>236</v>
      </c>
      <c r="H6" s="148" t="s">
        <v>122</v>
      </c>
      <c r="I6" s="148" t="s">
        <v>124</v>
      </c>
      <c r="J6" s="148" t="s">
        <v>128</v>
      </c>
    </row>
    <row r="7" spans="1:14" ht="18.75" thickBot="1" x14ac:dyDescent="0.25">
      <c r="A7" s="836" t="s">
        <v>13286</v>
      </c>
      <c r="B7" s="837"/>
      <c r="C7" s="838"/>
      <c r="D7" s="838"/>
      <c r="E7" s="839"/>
      <c r="F7" s="838"/>
      <c r="G7" s="838"/>
      <c r="H7" s="840"/>
      <c r="I7" s="838"/>
      <c r="J7" s="841"/>
    </row>
    <row r="8" spans="1:14" ht="28.9" customHeight="1" outlineLevel="1" x14ac:dyDescent="0.2">
      <c r="A8" s="87" t="s">
        <v>211</v>
      </c>
      <c r="B8" s="269"/>
      <c r="C8" s="269"/>
      <c r="D8" s="269"/>
      <c r="E8" s="337"/>
      <c r="F8" s="269"/>
      <c r="G8" s="269"/>
      <c r="H8" s="269"/>
      <c r="I8" s="338"/>
      <c r="J8" s="269"/>
    </row>
    <row r="9" spans="1:14" outlineLevel="1" x14ac:dyDescent="0.2">
      <c r="A9" s="274" t="s">
        <v>13287</v>
      </c>
      <c r="B9" s="274" t="s">
        <v>12548</v>
      </c>
      <c r="C9" s="274" t="s">
        <v>13288</v>
      </c>
      <c r="D9" s="274" t="s">
        <v>13289</v>
      </c>
      <c r="E9" s="339">
        <v>528650</v>
      </c>
      <c r="F9" s="274" t="s">
        <v>13290</v>
      </c>
      <c r="G9" s="340" t="s">
        <v>13291</v>
      </c>
      <c r="H9" s="309">
        <v>44323</v>
      </c>
      <c r="I9" s="341">
        <v>45053</v>
      </c>
      <c r="J9" s="271" t="s">
        <v>13292</v>
      </c>
    </row>
    <row r="10" spans="1:14" outlineLevel="1" x14ac:dyDescent="0.2">
      <c r="A10" s="274" t="s">
        <v>13293</v>
      </c>
      <c r="B10" s="274" t="s">
        <v>322</v>
      </c>
      <c r="C10" s="274" t="s">
        <v>13288</v>
      </c>
      <c r="D10" s="274" t="s">
        <v>13294</v>
      </c>
      <c r="E10" s="339">
        <f>+VLOOKUP(D10,[3]EJECUCIÓN!$E$128:$K$165,7,FALSE)</f>
        <v>47200</v>
      </c>
      <c r="F10" s="274" t="s">
        <v>13295</v>
      </c>
      <c r="G10" s="340" t="s">
        <v>13291</v>
      </c>
      <c r="H10" s="309">
        <f>+VLOOKUP(D10,[3]EJECUCIÓN!$E$128:$K$165,3,FALSE)</f>
        <v>44336</v>
      </c>
      <c r="I10" s="342" t="str">
        <f>+VLOOKUP(D10,[3]EJECUCIÓN!$E$128:$O$165,11,FALSE)</f>
        <v>Sujeto a proceso judicial</v>
      </c>
      <c r="J10" s="271" t="s">
        <v>13292</v>
      </c>
    </row>
    <row r="11" spans="1:14" outlineLevel="1" x14ac:dyDescent="0.2">
      <c r="A11" s="274" t="s">
        <v>13296</v>
      </c>
      <c r="B11" s="274" t="s">
        <v>322</v>
      </c>
      <c r="C11" s="274" t="s">
        <v>13288</v>
      </c>
      <c r="D11" s="274" t="s">
        <v>13297</v>
      </c>
      <c r="E11" s="339">
        <f>+VLOOKUP(D11,[3]EJECUCIÓN!$E$128:$K$165,7,FALSE)</f>
        <v>1313863.67</v>
      </c>
      <c r="F11" s="274" t="s">
        <v>13298</v>
      </c>
      <c r="G11" s="340" t="s">
        <v>13291</v>
      </c>
      <c r="H11" s="309">
        <f>+VLOOKUP(D11,[3]EJECUCIÓN!$E$128:$K$165,3,FALSE)</f>
        <v>44357</v>
      </c>
      <c r="I11" s="341">
        <f>+VLOOKUP(D11,[3]EJECUCIÓN!$E$128:$O$165,11,FALSE)</f>
        <v>45453</v>
      </c>
      <c r="J11" s="271" t="s">
        <v>13292</v>
      </c>
    </row>
    <row r="12" spans="1:14" outlineLevel="1" x14ac:dyDescent="0.2">
      <c r="A12" s="274" t="s">
        <v>13299</v>
      </c>
      <c r="B12" s="274" t="s">
        <v>12548</v>
      </c>
      <c r="C12" s="274" t="s">
        <v>13288</v>
      </c>
      <c r="D12" s="274" t="s">
        <v>13300</v>
      </c>
      <c r="E12" s="339">
        <f>+VLOOKUP(D12,[3]EJECUCIÓN!$E$128:$K$165,7,FALSE)</f>
        <v>95000</v>
      </c>
      <c r="F12" s="274" t="s">
        <v>13301</v>
      </c>
      <c r="G12" s="340" t="s">
        <v>13291</v>
      </c>
      <c r="H12" s="309">
        <f>+VLOOKUP(D12,[3]EJECUCIÓN!$E$128:$K$165,3,FALSE)</f>
        <v>44364</v>
      </c>
      <c r="I12" s="341">
        <f>+VLOOKUP(D12,[3]EJECUCIÓN!$E$128:$O$165,11,FALSE)</f>
        <v>44046</v>
      </c>
      <c r="J12" s="271" t="s">
        <v>13292</v>
      </c>
    </row>
    <row r="13" spans="1:14" outlineLevel="1" x14ac:dyDescent="0.2">
      <c r="A13" s="274" t="s">
        <v>13302</v>
      </c>
      <c r="B13" s="274" t="s">
        <v>13303</v>
      </c>
      <c r="C13" s="274" t="s">
        <v>13288</v>
      </c>
      <c r="D13" s="274" t="s">
        <v>13304</v>
      </c>
      <c r="E13" s="339">
        <f>+VLOOKUP(D13,[3]EJECUCIÓN!$E$128:$K$165,7,FALSE)</f>
        <v>2057943.6</v>
      </c>
      <c r="F13" s="274" t="s">
        <v>13305</v>
      </c>
      <c r="G13" s="340" t="s">
        <v>13291</v>
      </c>
      <c r="H13" s="309">
        <f>+VLOOKUP(D13,[3]EJECUCIÓN!$E$128:$K$165,3,FALSE)</f>
        <v>44379</v>
      </c>
      <c r="I13" s="341">
        <f>+VLOOKUP(D13,[3]EJECUCIÓN!$E$128:$O$165,11,FALSE)</f>
        <v>45475</v>
      </c>
      <c r="J13" s="271" t="s">
        <v>13292</v>
      </c>
    </row>
    <row r="14" spans="1:14" outlineLevel="1" x14ac:dyDescent="0.2">
      <c r="A14" s="274" t="s">
        <v>13306</v>
      </c>
      <c r="B14" s="274" t="s">
        <v>12548</v>
      </c>
      <c r="C14" s="274" t="s">
        <v>13288</v>
      </c>
      <c r="D14" s="274" t="s">
        <v>13307</v>
      </c>
      <c r="E14" s="339">
        <f>+VLOOKUP(D14,[3]EJECUCIÓN!$E$128:$K$165,7,FALSE)</f>
        <v>34480</v>
      </c>
      <c r="F14" s="274" t="s">
        <v>13308</v>
      </c>
      <c r="G14" s="340" t="s">
        <v>13291</v>
      </c>
      <c r="H14" s="309">
        <f>+VLOOKUP(D14,[3]EJECUCIÓN!$E$128:$K$165,3,FALSE)</f>
        <v>44392</v>
      </c>
      <c r="I14" s="341">
        <f>+VLOOKUP(D14,[3]EJECUCIÓN!$E$128:$O$165,11,FALSE)</f>
        <v>44543</v>
      </c>
      <c r="J14" s="271" t="s">
        <v>13292</v>
      </c>
    </row>
    <row r="15" spans="1:14" outlineLevel="1" x14ac:dyDescent="0.2">
      <c r="A15" s="274" t="s">
        <v>13309</v>
      </c>
      <c r="B15" s="274" t="s">
        <v>12548</v>
      </c>
      <c r="C15" s="274" t="s">
        <v>13288</v>
      </c>
      <c r="D15" s="274" t="s">
        <v>13310</v>
      </c>
      <c r="E15" s="339">
        <f>+VLOOKUP(D15,[3]EJECUCIÓN!$E$128:$K$165,7,FALSE)</f>
        <v>399800</v>
      </c>
      <c r="F15" s="274" t="s">
        <v>13311</v>
      </c>
      <c r="G15" s="340" t="s">
        <v>13291</v>
      </c>
      <c r="H15" s="309">
        <f>+VLOOKUP(D15,[3]EJECUCIÓN!$E$128:$K$165,3,FALSE)</f>
        <v>44404</v>
      </c>
      <c r="I15" s="341">
        <f>+VLOOKUP(D15,[3]EJECUCIÓN!$E$128:$O$165,11,FALSE)</f>
        <v>45148</v>
      </c>
      <c r="J15" s="271" t="s">
        <v>13292</v>
      </c>
    </row>
    <row r="16" spans="1:14" outlineLevel="1" x14ac:dyDescent="0.2">
      <c r="A16" s="274" t="s">
        <v>13312</v>
      </c>
      <c r="B16" s="274" t="s">
        <v>12548</v>
      </c>
      <c r="C16" s="274" t="s">
        <v>13288</v>
      </c>
      <c r="D16" s="274" t="s">
        <v>13313</v>
      </c>
      <c r="E16" s="339">
        <f>+VLOOKUP(D16,[3]EJECUCIÓN!$E$128:$K$165,7,FALSE)</f>
        <v>22720930.600000001</v>
      </c>
      <c r="F16" s="274" t="s">
        <v>13314</v>
      </c>
      <c r="G16" s="340" t="s">
        <v>13291</v>
      </c>
      <c r="H16" s="309">
        <f>+VLOOKUP(D16,[3]EJECUCIÓN!$E$128:$K$165,3,FALSE)</f>
        <v>44419</v>
      </c>
      <c r="I16" s="341">
        <f>+VLOOKUP(D16,[3]EJECUCIÓN!$E$128:$O$165,11,FALSE)</f>
        <v>45151</v>
      </c>
      <c r="J16" s="271" t="s">
        <v>13292</v>
      </c>
    </row>
    <row r="17" spans="1:10" outlineLevel="1" x14ac:dyDescent="0.2">
      <c r="A17" s="274" t="s">
        <v>13315</v>
      </c>
      <c r="B17" s="274" t="s">
        <v>12548</v>
      </c>
      <c r="C17" s="274" t="s">
        <v>13288</v>
      </c>
      <c r="D17" s="274" t="s">
        <v>13316</v>
      </c>
      <c r="E17" s="339">
        <f>+VLOOKUP(D17,[3]EJECUCIÓN!$E$128:$K$165,7,FALSE)</f>
        <v>68868</v>
      </c>
      <c r="F17" s="274" t="s">
        <v>13317</v>
      </c>
      <c r="G17" s="340" t="s">
        <v>13291</v>
      </c>
      <c r="H17" s="309">
        <f>+VLOOKUP(D17,[3]EJECUCIÓN!$E$128:$K$165,3,FALSE)</f>
        <v>44460</v>
      </c>
      <c r="I17" s="341">
        <f>+VLOOKUP(D17,[3]EJECUCIÓN!$E$128:$O$165,11,FALSE)</f>
        <v>44641</v>
      </c>
      <c r="J17" s="271" t="s">
        <v>13292</v>
      </c>
    </row>
    <row r="18" spans="1:10" outlineLevel="1" x14ac:dyDescent="0.2">
      <c r="A18" s="274" t="s">
        <v>13318</v>
      </c>
      <c r="B18" s="274" t="s">
        <v>13303</v>
      </c>
      <c r="C18" s="274" t="s">
        <v>13288</v>
      </c>
      <c r="D18" s="274" t="s">
        <v>13319</v>
      </c>
      <c r="E18" s="339">
        <f>+VLOOKUP(D18,[3]EJECUCIÓN!$E$128:$K$165,7,FALSE)</f>
        <v>87000</v>
      </c>
      <c r="F18" s="274" t="s">
        <v>13320</v>
      </c>
      <c r="G18" s="340" t="s">
        <v>13291</v>
      </c>
      <c r="H18" s="309">
        <f>+VLOOKUP(D18,[3]EJECUCIÓN!$E$128:$K$165,3,FALSE)</f>
        <v>44491</v>
      </c>
      <c r="I18" s="341">
        <f>+VLOOKUP(D18,[3]EJECUCIÓN!$E$128:$O$165,11,FALSE)</f>
        <v>44858</v>
      </c>
      <c r="J18" s="271" t="s">
        <v>13292</v>
      </c>
    </row>
    <row r="19" spans="1:10" outlineLevel="1" x14ac:dyDescent="0.2">
      <c r="A19" s="274" t="s">
        <v>13321</v>
      </c>
      <c r="B19" s="274" t="s">
        <v>13303</v>
      </c>
      <c r="C19" s="274" t="s">
        <v>13288</v>
      </c>
      <c r="D19" s="274" t="s">
        <v>13319</v>
      </c>
      <c r="E19" s="339">
        <f>+VLOOKUP(D19,[3]EJECUCIÓN!$E$128:$K$165,7,FALSE)</f>
        <v>87000</v>
      </c>
      <c r="F19" s="274" t="s">
        <v>13320</v>
      </c>
      <c r="G19" s="340" t="s">
        <v>13291</v>
      </c>
      <c r="H19" s="309">
        <f>+VLOOKUP(D19,[3]EJECUCIÓN!$E$128:$K$165,3,FALSE)</f>
        <v>44491</v>
      </c>
      <c r="I19" s="341">
        <f>+VLOOKUP(D19,[3]EJECUCIÓN!$E$128:$O$165,11,FALSE)</f>
        <v>44858</v>
      </c>
      <c r="J19" s="271" t="s">
        <v>13292</v>
      </c>
    </row>
    <row r="20" spans="1:10" outlineLevel="1" x14ac:dyDescent="0.2">
      <c r="A20" s="274" t="s">
        <v>13322</v>
      </c>
      <c r="B20" s="274" t="s">
        <v>12548</v>
      </c>
      <c r="C20" s="274" t="s">
        <v>13288</v>
      </c>
      <c r="D20" s="274" t="s">
        <v>13323</v>
      </c>
      <c r="E20" s="339">
        <f>+VLOOKUP(D20,[3]EJECUCIÓN!$E$128:$K$165,7,FALSE)</f>
        <v>71400</v>
      </c>
      <c r="F20" s="274" t="s">
        <v>13324</v>
      </c>
      <c r="G20" s="340" t="s">
        <v>13291</v>
      </c>
      <c r="H20" s="309">
        <f>+VLOOKUP(D20,[3]EJECUCIÓN!$E$128:$K$165,3,FALSE)</f>
        <v>44512</v>
      </c>
      <c r="I20" s="341">
        <f>+VLOOKUP(D20,[3]EJECUCIÓN!$E$128:$O$165,11,FALSE)</f>
        <v>44693</v>
      </c>
      <c r="J20" s="271" t="s">
        <v>13292</v>
      </c>
    </row>
    <row r="21" spans="1:10" outlineLevel="1" x14ac:dyDescent="0.2">
      <c r="A21" s="274" t="s">
        <v>13325</v>
      </c>
      <c r="B21" s="274" t="s">
        <v>13303</v>
      </c>
      <c r="C21" s="274" t="s">
        <v>13288</v>
      </c>
      <c r="D21" s="274" t="s">
        <v>13326</v>
      </c>
      <c r="E21" s="339">
        <f>+VLOOKUP(D21,[3]EJECUCIÓN!$E$128:$K$165,7,FALSE)</f>
        <v>453000</v>
      </c>
      <c r="F21" s="274" t="s">
        <v>13327</v>
      </c>
      <c r="G21" s="340" t="s">
        <v>13291</v>
      </c>
      <c r="H21" s="309">
        <f>+VLOOKUP(D21,[3]EJECUCIÓN!$E$128:$K$165,3,FALSE)</f>
        <v>44512</v>
      </c>
      <c r="I21" s="341">
        <f>+VLOOKUP(D21,[3]EJECUCIÓN!$E$128:$O$165,11,FALSE)</f>
        <v>44878</v>
      </c>
      <c r="J21" s="271" t="s">
        <v>13292</v>
      </c>
    </row>
    <row r="22" spans="1:10" outlineLevel="1" x14ac:dyDescent="0.2">
      <c r="A22" s="274" t="s">
        <v>13328</v>
      </c>
      <c r="B22" s="274" t="s">
        <v>322</v>
      </c>
      <c r="C22" s="274" t="s">
        <v>13288</v>
      </c>
      <c r="D22" s="274" t="s">
        <v>13329</v>
      </c>
      <c r="E22" s="339">
        <f>+VLOOKUP(D22,[3]EJECUCIÓN!$E$128:$K$165,7,FALSE)</f>
        <v>80000</v>
      </c>
      <c r="F22" s="274" t="s">
        <v>13330</v>
      </c>
      <c r="G22" s="340" t="s">
        <v>13291</v>
      </c>
      <c r="H22" s="309">
        <f>+VLOOKUP(D22,[3]EJECUCIÓN!$E$128:$K$165,3,FALSE)</f>
        <v>44519</v>
      </c>
      <c r="I22" s="342" t="str">
        <f>+VLOOKUP(D22,[3]EJECUCIÓN!$E$128:$O$165,11,FALSE)</f>
        <v>Sujeto a proceso judicial</v>
      </c>
      <c r="J22" s="271" t="s">
        <v>13292</v>
      </c>
    </row>
    <row r="23" spans="1:10" outlineLevel="1" x14ac:dyDescent="0.2">
      <c r="A23" s="274" t="s">
        <v>13331</v>
      </c>
      <c r="B23" s="274" t="s">
        <v>322</v>
      </c>
      <c r="C23" s="274" t="s">
        <v>13288</v>
      </c>
      <c r="D23" s="274" t="s">
        <v>13332</v>
      </c>
      <c r="E23" s="339">
        <f>+VLOOKUP(D23,[3]EJECUCIÓN!$E$128:$K$165,7,FALSE)</f>
        <v>41401.26</v>
      </c>
      <c r="F23" s="274" t="s">
        <v>13333</v>
      </c>
      <c r="G23" s="340" t="s">
        <v>13291</v>
      </c>
      <c r="H23" s="309">
        <f>+VLOOKUP(D23,[3]EJECUCIÓN!$E$128:$K$165,3,FALSE)</f>
        <v>44522</v>
      </c>
      <c r="I23" s="342" t="str">
        <f>+VLOOKUP(D23,[3]EJECUCIÓN!$E$128:$O$165,11,FALSE)</f>
        <v>Sujeto a proceso judicial</v>
      </c>
      <c r="J23" s="271" t="s">
        <v>13292</v>
      </c>
    </row>
    <row r="24" spans="1:10" outlineLevel="1" x14ac:dyDescent="0.2">
      <c r="A24" s="274" t="s">
        <v>13334</v>
      </c>
      <c r="B24" s="274" t="s">
        <v>322</v>
      </c>
      <c r="C24" s="274" t="s">
        <v>13288</v>
      </c>
      <c r="D24" s="274" t="s">
        <v>13332</v>
      </c>
      <c r="E24" s="339">
        <f>+VLOOKUP(D24,[3]EJECUCIÓN!$E$128:$K$165,7,FALSE)</f>
        <v>41401.26</v>
      </c>
      <c r="F24" s="274" t="s">
        <v>13333</v>
      </c>
      <c r="G24" s="340" t="s">
        <v>13291</v>
      </c>
      <c r="H24" s="309">
        <f>+VLOOKUP(D24,[3]EJECUCIÓN!$E$128:$K$165,3,FALSE)</f>
        <v>44522</v>
      </c>
      <c r="I24" s="342" t="str">
        <f>+VLOOKUP(D24,[3]EJECUCIÓN!$E$128:$O$165,11,FALSE)</f>
        <v>Sujeto a proceso judicial</v>
      </c>
      <c r="J24" s="271" t="s">
        <v>13292</v>
      </c>
    </row>
    <row r="25" spans="1:10" outlineLevel="1" x14ac:dyDescent="0.2">
      <c r="A25" s="274" t="s">
        <v>13335</v>
      </c>
      <c r="B25" s="274" t="s">
        <v>322</v>
      </c>
      <c r="C25" s="274" t="s">
        <v>13288</v>
      </c>
      <c r="D25" s="274" t="s">
        <v>13332</v>
      </c>
      <c r="E25" s="339">
        <f>+VLOOKUP(D25,[3]EJECUCIÓN!$E$128:$K$165,7,FALSE)</f>
        <v>41401.26</v>
      </c>
      <c r="F25" s="274" t="s">
        <v>13333</v>
      </c>
      <c r="G25" s="340" t="s">
        <v>13291</v>
      </c>
      <c r="H25" s="309">
        <f>+VLOOKUP(D25,[3]EJECUCIÓN!$E$128:$K$165,3,FALSE)</f>
        <v>44522</v>
      </c>
      <c r="I25" s="342" t="str">
        <f>+VLOOKUP(D25,[3]EJECUCIÓN!$E$128:$O$165,11,FALSE)</f>
        <v>Sujeto a proceso judicial</v>
      </c>
      <c r="J25" s="271" t="s">
        <v>13292</v>
      </c>
    </row>
    <row r="26" spans="1:10" outlineLevel="1" x14ac:dyDescent="0.2">
      <c r="A26" s="274" t="s">
        <v>13336</v>
      </c>
      <c r="B26" s="274" t="s">
        <v>322</v>
      </c>
      <c r="C26" s="274" t="s">
        <v>13288</v>
      </c>
      <c r="D26" s="274" t="s">
        <v>13332</v>
      </c>
      <c r="E26" s="339">
        <f>+VLOOKUP(D26,[3]EJECUCIÓN!$E$128:$K$165,7,FALSE)</f>
        <v>41401.26</v>
      </c>
      <c r="F26" s="274" t="s">
        <v>13333</v>
      </c>
      <c r="G26" s="340" t="s">
        <v>13291</v>
      </c>
      <c r="H26" s="309">
        <f>+VLOOKUP(D26,[3]EJECUCIÓN!$E$128:$K$165,3,FALSE)</f>
        <v>44522</v>
      </c>
      <c r="I26" s="342" t="str">
        <f>+VLOOKUP(D26,[3]EJECUCIÓN!$E$128:$O$165,11,FALSE)</f>
        <v>Sujeto a proceso judicial</v>
      </c>
      <c r="J26" s="271" t="s">
        <v>13292</v>
      </c>
    </row>
    <row r="27" spans="1:10" outlineLevel="1" x14ac:dyDescent="0.2">
      <c r="A27" s="274" t="s">
        <v>13337</v>
      </c>
      <c r="B27" s="274" t="s">
        <v>12548</v>
      </c>
      <c r="C27" s="274" t="s">
        <v>13288</v>
      </c>
      <c r="D27" s="274" t="s">
        <v>13338</v>
      </c>
      <c r="E27" s="339">
        <f>+VLOOKUP(D27,[3]EJECUCIÓN!$E$128:$K$165,7,FALSE)</f>
        <v>309000</v>
      </c>
      <c r="F27" s="274" t="s">
        <v>13339</v>
      </c>
      <c r="G27" s="340" t="s">
        <v>13291</v>
      </c>
      <c r="H27" s="309">
        <f>+VLOOKUP(D27,[3]EJECUCIÓN!$E$128:$K$165,3,FALSE)</f>
        <v>44525</v>
      </c>
      <c r="I27" s="341">
        <f>+VLOOKUP(D27,[3]EJECUCIÓN!$E$128:$O$165,11,FALSE)</f>
        <v>44891</v>
      </c>
      <c r="J27" s="271" t="s">
        <v>13292</v>
      </c>
    </row>
    <row r="28" spans="1:10" outlineLevel="1" x14ac:dyDescent="0.2">
      <c r="A28" s="274" t="s">
        <v>13340</v>
      </c>
      <c r="B28" s="274" t="s">
        <v>322</v>
      </c>
      <c r="C28" s="274" t="s">
        <v>13288</v>
      </c>
      <c r="D28" s="274" t="s">
        <v>13341</v>
      </c>
      <c r="E28" s="339">
        <f>+VLOOKUP(D28,[3]EJECUCIÓN!$E$128:$K$165,7,FALSE)</f>
        <v>200000</v>
      </c>
      <c r="F28" s="274" t="s">
        <v>13342</v>
      </c>
      <c r="G28" s="340" t="s">
        <v>13291</v>
      </c>
      <c r="H28" s="309">
        <f>+VLOOKUP(D28,[3]EJECUCIÓN!$E$128:$K$165,3,FALSE)</f>
        <v>44525</v>
      </c>
      <c r="I28" s="342" t="str">
        <f>+VLOOKUP(D28,[3]EJECUCIÓN!$E$128:$O$165,11,FALSE)</f>
        <v>Sujeto a proceso judicial</v>
      </c>
      <c r="J28" s="271" t="s">
        <v>13292</v>
      </c>
    </row>
    <row r="29" spans="1:10" outlineLevel="1" x14ac:dyDescent="0.2">
      <c r="A29" s="274" t="s">
        <v>13343</v>
      </c>
      <c r="B29" s="274" t="s">
        <v>12548</v>
      </c>
      <c r="C29" s="274" t="s">
        <v>13288</v>
      </c>
      <c r="D29" s="274" t="s">
        <v>13344</v>
      </c>
      <c r="E29" s="339">
        <f>+VLOOKUP(D29,[3]EJECUCIÓN!$E$128:$K$165,7,FALSE)</f>
        <v>350000</v>
      </c>
      <c r="F29" s="274" t="s">
        <v>13345</v>
      </c>
      <c r="G29" s="340" t="s">
        <v>13291</v>
      </c>
      <c r="H29" s="309">
        <f>+VLOOKUP(D29,[3]EJECUCIÓN!$E$128:$K$165,3,FALSE)</f>
        <v>44529</v>
      </c>
      <c r="I29" s="341">
        <f>+VLOOKUP(D29,[3]EJECUCIÓN!$E$128:$O$165,11,FALSE)</f>
        <v>44895</v>
      </c>
      <c r="J29" s="271" t="s">
        <v>13292</v>
      </c>
    </row>
    <row r="30" spans="1:10" outlineLevel="1" x14ac:dyDescent="0.2">
      <c r="A30" s="274" t="s">
        <v>13346</v>
      </c>
      <c r="B30" s="274" t="s">
        <v>13303</v>
      </c>
      <c r="C30" s="274" t="s">
        <v>13288</v>
      </c>
      <c r="D30" s="274" t="s">
        <v>13319</v>
      </c>
      <c r="E30" s="339">
        <f>+VLOOKUP(D30,[3]EJECUCIÓN!$E$128:$K$165,7,FALSE)</f>
        <v>87000</v>
      </c>
      <c r="F30" s="274" t="s">
        <v>13320</v>
      </c>
      <c r="G30" s="340" t="s">
        <v>13291</v>
      </c>
      <c r="H30" s="309">
        <f>+VLOOKUP(D30,[3]EJECUCIÓN!$E$128:$K$165,3,FALSE)</f>
        <v>44491</v>
      </c>
      <c r="I30" s="341">
        <f>+VLOOKUP(D30,[3]EJECUCIÓN!$E$128:$O$165,11,FALSE)</f>
        <v>44858</v>
      </c>
      <c r="J30" s="271" t="s">
        <v>13292</v>
      </c>
    </row>
    <row r="31" spans="1:10" outlineLevel="1" x14ac:dyDescent="0.2">
      <c r="A31" s="274" t="s">
        <v>13347</v>
      </c>
      <c r="B31" s="274" t="s">
        <v>13348</v>
      </c>
      <c r="C31" s="274" t="s">
        <v>13288</v>
      </c>
      <c r="D31" s="274" t="s">
        <v>13349</v>
      </c>
      <c r="E31" s="339">
        <f>+VLOOKUP(D31,[3]EJECUCIÓN!$E$128:$K$165,7,FALSE)</f>
        <v>175350</v>
      </c>
      <c r="F31" s="274" t="s">
        <v>13350</v>
      </c>
      <c r="G31" s="340" t="s">
        <v>13291</v>
      </c>
      <c r="H31" s="309">
        <f>+VLOOKUP(D31,[3]EJECUCIÓN!$E$128:$K$165,3,FALSE)</f>
        <v>44531</v>
      </c>
      <c r="I31" s="342" t="str">
        <f>+VLOOKUP(D31,[3]EJECUCIÓN!$E$128:$O$165,11,FALSE)</f>
        <v>Hasta agotar el monto contractual</v>
      </c>
      <c r="J31" s="271" t="s">
        <v>13292</v>
      </c>
    </row>
    <row r="32" spans="1:10" outlineLevel="1" x14ac:dyDescent="0.2">
      <c r="A32" s="274" t="s">
        <v>13351</v>
      </c>
      <c r="B32" s="274" t="s">
        <v>12548</v>
      </c>
      <c r="C32" s="274" t="s">
        <v>13288</v>
      </c>
      <c r="D32" s="274" t="s">
        <v>13352</v>
      </c>
      <c r="E32" s="339">
        <f>+VLOOKUP(D32,[3]EJECUCIÓN!$E$128:$K$165,7,FALSE)</f>
        <v>105292</v>
      </c>
      <c r="F32" s="274" t="s">
        <v>13353</v>
      </c>
      <c r="G32" s="340" t="s">
        <v>13291</v>
      </c>
      <c r="H32" s="309">
        <f>+VLOOKUP(D32,[3]EJECUCIÓN!$E$128:$K$165,3,FALSE)</f>
        <v>44532</v>
      </c>
      <c r="I32" s="341">
        <f>+VLOOKUP(D32,[3]EJECUCIÓN!$E$128:$O$165,11,FALSE)</f>
        <v>45341</v>
      </c>
      <c r="J32" s="271" t="s">
        <v>13292</v>
      </c>
    </row>
    <row r="33" spans="1:10" outlineLevel="1" x14ac:dyDescent="0.2">
      <c r="A33" s="274" t="s">
        <v>13354</v>
      </c>
      <c r="B33" s="274" t="s">
        <v>12548</v>
      </c>
      <c r="C33" s="274" t="s">
        <v>13288</v>
      </c>
      <c r="D33" s="274" t="s">
        <v>13355</v>
      </c>
      <c r="E33" s="339">
        <f>+VLOOKUP(D33,[3]EJECUCIÓN!$E$128:$K$165,7,FALSE)</f>
        <v>5179672.32</v>
      </c>
      <c r="F33" s="274" t="s">
        <v>13356</v>
      </c>
      <c r="G33" s="340" t="s">
        <v>13291</v>
      </c>
      <c r="H33" s="309">
        <f>+VLOOKUP(D33,[3]EJECUCIÓN!$E$128:$K$165,3,FALSE)</f>
        <v>44544</v>
      </c>
      <c r="I33" s="341">
        <f>+VLOOKUP(D33,[3]EJECUCIÓN!$E$128:$O$165,11,FALSE)</f>
        <v>45645</v>
      </c>
      <c r="J33" s="271" t="s">
        <v>13292</v>
      </c>
    </row>
    <row r="34" spans="1:10" outlineLevel="1" x14ac:dyDescent="0.2">
      <c r="A34" s="274" t="s">
        <v>13357</v>
      </c>
      <c r="B34" s="274" t="s">
        <v>13303</v>
      </c>
      <c r="C34" s="274" t="s">
        <v>13288</v>
      </c>
      <c r="D34" s="274" t="s">
        <v>13358</v>
      </c>
      <c r="E34" s="339">
        <f>+VLOOKUP(D34,[3]EJECUCIÓN!$E$128:$K$165,7,FALSE)</f>
        <v>786754</v>
      </c>
      <c r="F34" s="274" t="s">
        <v>13359</v>
      </c>
      <c r="G34" s="340" t="s">
        <v>13291</v>
      </c>
      <c r="H34" s="309">
        <f>+VLOOKUP(D34,[3]EJECUCIÓN!$E$128:$K$165,3,FALSE)</f>
        <v>44545</v>
      </c>
      <c r="I34" s="341">
        <f>+VLOOKUP(D34,[3]EJECUCIÓN!$E$128:$O$165,11,FALSE)</f>
        <v>44550</v>
      </c>
      <c r="J34" s="271" t="s">
        <v>13292</v>
      </c>
    </row>
    <row r="35" spans="1:10" outlineLevel="1" x14ac:dyDescent="0.2">
      <c r="A35" s="343" t="s">
        <v>210</v>
      </c>
      <c r="B35" s="344"/>
      <c r="C35" s="344"/>
      <c r="D35" s="344"/>
      <c r="E35" s="344"/>
      <c r="F35" s="344"/>
      <c r="G35" s="344"/>
      <c r="H35" s="344"/>
      <c r="I35" s="344"/>
      <c r="J35" s="343"/>
    </row>
    <row r="36" spans="1:10" outlineLevel="1" x14ac:dyDescent="0.2">
      <c r="A36" s="274" t="s">
        <v>13360</v>
      </c>
      <c r="B36" s="274" t="s">
        <v>322</v>
      </c>
      <c r="C36" s="345"/>
      <c r="D36" s="274" t="s">
        <v>13361</v>
      </c>
      <c r="E36" s="339">
        <v>132309.39000000001</v>
      </c>
      <c r="F36" s="274" t="s">
        <v>13298</v>
      </c>
      <c r="G36" s="340" t="s">
        <v>13291</v>
      </c>
      <c r="H36" s="309">
        <v>44615</v>
      </c>
      <c r="I36" s="309">
        <v>45345</v>
      </c>
      <c r="J36" s="271" t="s">
        <v>13292</v>
      </c>
    </row>
    <row r="37" spans="1:10" outlineLevel="1" x14ac:dyDescent="0.2">
      <c r="A37" s="274" t="s">
        <v>13362</v>
      </c>
      <c r="B37" s="274" t="s">
        <v>322</v>
      </c>
      <c r="C37" s="345"/>
      <c r="D37" s="274" t="s">
        <v>13363</v>
      </c>
      <c r="E37" s="339">
        <v>70000</v>
      </c>
      <c r="F37" s="274" t="s">
        <v>13364</v>
      </c>
      <c r="G37" s="340" t="s">
        <v>13291</v>
      </c>
      <c r="H37" s="309">
        <v>44622</v>
      </c>
      <c r="I37" s="341" t="s">
        <v>13365</v>
      </c>
      <c r="J37" s="271" t="s">
        <v>13292</v>
      </c>
    </row>
    <row r="38" spans="1:10" outlineLevel="1" x14ac:dyDescent="0.2">
      <c r="A38" s="274" t="s">
        <v>13366</v>
      </c>
      <c r="B38" s="274" t="s">
        <v>322</v>
      </c>
      <c r="C38" s="345"/>
      <c r="D38" s="274" t="s">
        <v>13367</v>
      </c>
      <c r="E38" s="339">
        <v>328512</v>
      </c>
      <c r="F38" s="274" t="s">
        <v>13368</v>
      </c>
      <c r="G38" s="340" t="s">
        <v>13291</v>
      </c>
      <c r="H38" s="309">
        <v>44686</v>
      </c>
      <c r="I38" s="309">
        <v>45417</v>
      </c>
      <c r="J38" s="271" t="s">
        <v>13292</v>
      </c>
    </row>
    <row r="39" spans="1:10" outlineLevel="1" x14ac:dyDescent="0.2">
      <c r="A39" s="274" t="s">
        <v>13369</v>
      </c>
      <c r="B39" s="274" t="s">
        <v>12548</v>
      </c>
      <c r="C39" s="345"/>
      <c r="D39" s="274" t="s">
        <v>13370</v>
      </c>
      <c r="E39" s="339">
        <v>316890</v>
      </c>
      <c r="F39" s="274" t="s">
        <v>13371</v>
      </c>
      <c r="G39" s="340" t="s">
        <v>13291</v>
      </c>
      <c r="H39" s="309">
        <v>44691</v>
      </c>
      <c r="I39" s="309">
        <v>45057</v>
      </c>
      <c r="J39" s="271" t="s">
        <v>13292</v>
      </c>
    </row>
    <row r="40" spans="1:10" outlineLevel="1" x14ac:dyDescent="0.2">
      <c r="A40" s="274" t="s">
        <v>13372</v>
      </c>
      <c r="B40" s="274" t="s">
        <v>12548</v>
      </c>
      <c r="C40" s="345"/>
      <c r="D40" s="274" t="s">
        <v>13373</v>
      </c>
      <c r="E40" s="339">
        <v>186480</v>
      </c>
      <c r="F40" s="274" t="s">
        <v>13374</v>
      </c>
      <c r="G40" s="340" t="s">
        <v>13291</v>
      </c>
      <c r="H40" s="309">
        <v>44693</v>
      </c>
      <c r="I40" s="309">
        <v>45433</v>
      </c>
      <c r="J40" s="271" t="s">
        <v>13292</v>
      </c>
    </row>
    <row r="41" spans="1:10" outlineLevel="1" x14ac:dyDescent="0.2">
      <c r="A41" s="274" t="s">
        <v>13375</v>
      </c>
      <c r="B41" s="274" t="s">
        <v>12548</v>
      </c>
      <c r="C41" s="345"/>
      <c r="D41" s="274" t="s">
        <v>13376</v>
      </c>
      <c r="E41" s="339">
        <v>184800</v>
      </c>
      <c r="F41" s="274" t="s">
        <v>13377</v>
      </c>
      <c r="G41" s="340" t="s">
        <v>13291</v>
      </c>
      <c r="H41" s="309">
        <v>44711</v>
      </c>
      <c r="I41" s="309">
        <v>45444</v>
      </c>
      <c r="J41" s="271" t="s">
        <v>13292</v>
      </c>
    </row>
    <row r="42" spans="1:10" outlineLevel="1" x14ac:dyDescent="0.2">
      <c r="A42" s="274" t="s">
        <v>13378</v>
      </c>
      <c r="B42" s="274" t="s">
        <v>322</v>
      </c>
      <c r="C42" s="345"/>
      <c r="D42" s="274" t="s">
        <v>13379</v>
      </c>
      <c r="E42" s="339">
        <v>640722.72</v>
      </c>
      <c r="F42" s="274" t="s">
        <v>13380</v>
      </c>
      <c r="G42" s="340" t="s">
        <v>13291</v>
      </c>
      <c r="H42" s="309">
        <v>44711</v>
      </c>
      <c r="I42" s="309">
        <v>45076</v>
      </c>
      <c r="J42" s="271" t="s">
        <v>13292</v>
      </c>
    </row>
    <row r="43" spans="1:10" outlineLevel="1" x14ac:dyDescent="0.2">
      <c r="A43" s="274" t="s">
        <v>13381</v>
      </c>
      <c r="B43" s="274" t="s">
        <v>12548</v>
      </c>
      <c r="C43" s="345"/>
      <c r="D43" s="274" t="s">
        <v>13382</v>
      </c>
      <c r="E43" s="339">
        <v>198466.23</v>
      </c>
      <c r="F43" s="274" t="s">
        <v>13383</v>
      </c>
      <c r="G43" s="340" t="s">
        <v>13291</v>
      </c>
      <c r="H43" s="309">
        <v>44720</v>
      </c>
      <c r="I43" s="309">
        <v>45457</v>
      </c>
      <c r="J43" s="271" t="s">
        <v>13292</v>
      </c>
    </row>
    <row r="44" spans="1:10" outlineLevel="1" x14ac:dyDescent="0.2">
      <c r="A44" s="274" t="s">
        <v>13384</v>
      </c>
      <c r="B44" s="274" t="s">
        <v>322</v>
      </c>
      <c r="C44" s="345"/>
      <c r="D44" s="274" t="s">
        <v>13385</v>
      </c>
      <c r="E44" s="339">
        <v>100000</v>
      </c>
      <c r="F44" s="274" t="s">
        <v>13386</v>
      </c>
      <c r="G44" s="340" t="s">
        <v>13291</v>
      </c>
      <c r="H44" s="309">
        <v>44720</v>
      </c>
      <c r="I44" s="341" t="s">
        <v>13387</v>
      </c>
      <c r="J44" s="271" t="s">
        <v>13292</v>
      </c>
    </row>
    <row r="45" spans="1:10" outlineLevel="1" x14ac:dyDescent="0.2">
      <c r="A45" s="274" t="s">
        <v>13388</v>
      </c>
      <c r="B45" s="274" t="s">
        <v>12548</v>
      </c>
      <c r="C45" s="345"/>
      <c r="D45" s="274" t="s">
        <v>13389</v>
      </c>
      <c r="E45" s="339">
        <v>65625</v>
      </c>
      <c r="F45" s="274" t="s">
        <v>13359</v>
      </c>
      <c r="G45" s="340" t="s">
        <v>13291</v>
      </c>
      <c r="H45" s="309">
        <v>44721</v>
      </c>
      <c r="I45" s="309">
        <v>44796</v>
      </c>
      <c r="J45" s="271" t="s">
        <v>13292</v>
      </c>
    </row>
    <row r="46" spans="1:10" outlineLevel="1" x14ac:dyDescent="0.2">
      <c r="A46" s="274" t="s">
        <v>13390</v>
      </c>
      <c r="B46" s="274" t="s">
        <v>12548</v>
      </c>
      <c r="C46" s="345"/>
      <c r="D46" s="274" t="s">
        <v>13391</v>
      </c>
      <c r="E46" s="339">
        <v>165600</v>
      </c>
      <c r="F46" s="274" t="s">
        <v>13392</v>
      </c>
      <c r="G46" s="340" t="s">
        <v>13291</v>
      </c>
      <c r="H46" s="309">
        <v>44729</v>
      </c>
      <c r="I46" s="309">
        <v>45459</v>
      </c>
      <c r="J46" s="271" t="s">
        <v>13292</v>
      </c>
    </row>
    <row r="47" spans="1:10" outlineLevel="1" x14ac:dyDescent="0.2">
      <c r="A47" s="274" t="s">
        <v>13393</v>
      </c>
      <c r="B47" s="274" t="s">
        <v>13303</v>
      </c>
      <c r="C47" s="345"/>
      <c r="D47" s="274" t="s">
        <v>13394</v>
      </c>
      <c r="E47" s="339" t="s">
        <v>13395</v>
      </c>
      <c r="F47" s="274" t="s">
        <v>13396</v>
      </c>
      <c r="G47" s="340" t="s">
        <v>13291</v>
      </c>
      <c r="H47" s="309">
        <v>44742</v>
      </c>
      <c r="I47" s="309">
        <v>45472</v>
      </c>
      <c r="J47" s="271" t="s">
        <v>13292</v>
      </c>
    </row>
    <row r="48" spans="1:10" outlineLevel="1" x14ac:dyDescent="0.2">
      <c r="A48" s="274" t="s">
        <v>13397</v>
      </c>
      <c r="B48" s="274" t="s">
        <v>12548</v>
      </c>
      <c r="C48" s="345"/>
      <c r="D48" s="274" t="s">
        <v>13398</v>
      </c>
      <c r="E48" s="339">
        <v>393860</v>
      </c>
      <c r="F48" s="274" t="s">
        <v>13371</v>
      </c>
      <c r="G48" s="340" t="s">
        <v>13291</v>
      </c>
      <c r="H48" s="309">
        <v>44747</v>
      </c>
      <c r="I48" s="309">
        <v>45843</v>
      </c>
      <c r="J48" s="271" t="s">
        <v>13292</v>
      </c>
    </row>
    <row r="49" spans="1:10" outlineLevel="1" x14ac:dyDescent="0.2">
      <c r="A49" s="274" t="s">
        <v>13399</v>
      </c>
      <c r="B49" s="274" t="s">
        <v>12548</v>
      </c>
      <c r="C49" s="345"/>
      <c r="D49" s="274" t="s">
        <v>13400</v>
      </c>
      <c r="E49" s="339">
        <v>384000</v>
      </c>
      <c r="F49" s="274" t="s">
        <v>13401</v>
      </c>
      <c r="G49" s="340" t="s">
        <v>13291</v>
      </c>
      <c r="H49" s="309">
        <v>44753</v>
      </c>
      <c r="I49" s="309">
        <v>45869</v>
      </c>
      <c r="J49" s="271" t="s">
        <v>13292</v>
      </c>
    </row>
    <row r="50" spans="1:10" outlineLevel="1" x14ac:dyDescent="0.2">
      <c r="A50" s="274" t="s">
        <v>13402</v>
      </c>
      <c r="B50" s="274" t="s">
        <v>12548</v>
      </c>
      <c r="C50" s="345"/>
      <c r="D50" s="274" t="s">
        <v>13403</v>
      </c>
      <c r="E50" s="339">
        <v>82326.05</v>
      </c>
      <c r="F50" s="274" t="s">
        <v>13404</v>
      </c>
      <c r="G50" s="340" t="s">
        <v>13291</v>
      </c>
      <c r="H50" s="309">
        <v>44760</v>
      </c>
      <c r="I50" s="309">
        <v>45308</v>
      </c>
      <c r="J50" s="271" t="s">
        <v>13292</v>
      </c>
    </row>
    <row r="51" spans="1:10" outlineLevel="1" x14ac:dyDescent="0.2">
      <c r="A51" s="274" t="s">
        <v>13405</v>
      </c>
      <c r="B51" s="274" t="s">
        <v>12548</v>
      </c>
      <c r="C51" s="345"/>
      <c r="D51" s="274" t="s">
        <v>13406</v>
      </c>
      <c r="E51" s="339"/>
      <c r="F51" s="274" t="s">
        <v>13407</v>
      </c>
      <c r="G51" s="340" t="s">
        <v>13291</v>
      </c>
      <c r="H51" s="309">
        <v>44784</v>
      </c>
      <c r="I51" s="309">
        <v>45514</v>
      </c>
      <c r="J51" s="271" t="s">
        <v>13292</v>
      </c>
    </row>
    <row r="52" spans="1:10" outlineLevel="1" x14ac:dyDescent="0.2">
      <c r="A52" s="274" t="s">
        <v>13408</v>
      </c>
      <c r="B52" s="274" t="s">
        <v>12548</v>
      </c>
      <c r="C52" s="345"/>
      <c r="D52" s="274" t="s">
        <v>13409</v>
      </c>
      <c r="E52" s="339">
        <v>100426</v>
      </c>
      <c r="F52" s="274" t="s">
        <v>13410</v>
      </c>
      <c r="G52" s="340" t="s">
        <v>13291</v>
      </c>
      <c r="H52" s="309">
        <v>44788</v>
      </c>
      <c r="I52" s="309">
        <v>44787</v>
      </c>
      <c r="J52" s="271" t="s">
        <v>13292</v>
      </c>
    </row>
    <row r="53" spans="1:10" outlineLevel="1" x14ac:dyDescent="0.2">
      <c r="A53" s="274" t="s">
        <v>13411</v>
      </c>
      <c r="B53" s="274" t="s">
        <v>322</v>
      </c>
      <c r="C53" s="345"/>
      <c r="D53" s="274" t="s">
        <v>13412</v>
      </c>
      <c r="E53" s="339">
        <v>100000</v>
      </c>
      <c r="F53" s="274" t="s">
        <v>13413</v>
      </c>
      <c r="G53" s="340" t="s">
        <v>13291</v>
      </c>
      <c r="H53" s="309">
        <v>44789</v>
      </c>
      <c r="I53" s="309" t="s">
        <v>13414</v>
      </c>
      <c r="J53" s="271" t="s">
        <v>13292</v>
      </c>
    </row>
    <row r="54" spans="1:10" outlineLevel="1" x14ac:dyDescent="0.2">
      <c r="A54" s="274" t="s">
        <v>13415</v>
      </c>
      <c r="B54" s="274" t="s">
        <v>12548</v>
      </c>
      <c r="C54" s="345"/>
      <c r="D54" s="274" t="s">
        <v>13416</v>
      </c>
      <c r="E54" s="339">
        <v>265040</v>
      </c>
      <c r="F54" s="274" t="s">
        <v>13417</v>
      </c>
      <c r="G54" s="340" t="s">
        <v>13291</v>
      </c>
      <c r="H54" s="309">
        <v>44789</v>
      </c>
      <c r="I54" s="309">
        <v>44939</v>
      </c>
      <c r="J54" s="271" t="s">
        <v>13292</v>
      </c>
    </row>
    <row r="55" spans="1:10" outlineLevel="1" x14ac:dyDescent="0.2">
      <c r="A55" s="274" t="s">
        <v>13418</v>
      </c>
      <c r="B55" s="274" t="s">
        <v>13303</v>
      </c>
      <c r="C55" s="345"/>
      <c r="D55" s="274" t="s">
        <v>13419</v>
      </c>
      <c r="E55" s="339">
        <v>358110</v>
      </c>
      <c r="F55" s="274" t="s">
        <v>13420</v>
      </c>
      <c r="G55" s="340" t="s">
        <v>13291</v>
      </c>
      <c r="H55" s="309">
        <v>44795</v>
      </c>
      <c r="I55" s="309">
        <v>45526</v>
      </c>
      <c r="J55" s="271" t="s">
        <v>13292</v>
      </c>
    </row>
    <row r="56" spans="1:10" outlineLevel="1" x14ac:dyDescent="0.2">
      <c r="A56" s="274" t="s">
        <v>13421</v>
      </c>
      <c r="B56" s="274" t="s">
        <v>12548</v>
      </c>
      <c r="C56" s="345"/>
      <c r="D56" s="274" t="s">
        <v>13422</v>
      </c>
      <c r="E56" s="339">
        <v>859680</v>
      </c>
      <c r="F56" s="274" t="s">
        <v>13311</v>
      </c>
      <c r="G56" s="340" t="s">
        <v>13291</v>
      </c>
      <c r="H56" s="309">
        <v>44805</v>
      </c>
      <c r="I56" s="309">
        <v>45901</v>
      </c>
      <c r="J56" s="271" t="s">
        <v>13292</v>
      </c>
    </row>
    <row r="57" spans="1:10" outlineLevel="1" x14ac:dyDescent="0.2">
      <c r="A57" s="274" t="s">
        <v>13423</v>
      </c>
      <c r="B57" s="274" t="s">
        <v>12548</v>
      </c>
      <c r="C57" s="345"/>
      <c r="D57" s="274" t="s">
        <v>13424</v>
      </c>
      <c r="E57" s="339">
        <v>214800</v>
      </c>
      <c r="F57" s="274" t="s">
        <v>13425</v>
      </c>
      <c r="G57" s="340" t="s">
        <v>13291</v>
      </c>
      <c r="H57" s="309">
        <v>44805</v>
      </c>
      <c r="I57" s="309">
        <v>45535</v>
      </c>
      <c r="J57" s="271" t="s">
        <v>13292</v>
      </c>
    </row>
    <row r="58" spans="1:10" outlineLevel="1" x14ac:dyDescent="0.2">
      <c r="A58" s="274" t="s">
        <v>13426</v>
      </c>
      <c r="B58" s="274" t="s">
        <v>12548</v>
      </c>
      <c r="C58" s="345"/>
      <c r="D58" s="274" t="s">
        <v>13427</v>
      </c>
      <c r="E58" s="339">
        <v>212219.76</v>
      </c>
      <c r="F58" s="274" t="s">
        <v>13428</v>
      </c>
      <c r="G58" s="340" t="s">
        <v>13291</v>
      </c>
      <c r="H58" s="309">
        <v>44809</v>
      </c>
      <c r="I58" s="309">
        <v>45539</v>
      </c>
      <c r="J58" s="271" t="s">
        <v>13292</v>
      </c>
    </row>
    <row r="59" spans="1:10" outlineLevel="1" x14ac:dyDescent="0.2">
      <c r="A59" s="343" t="s">
        <v>212</v>
      </c>
      <c r="B59" s="344"/>
      <c r="C59" s="344"/>
      <c r="D59" s="344"/>
      <c r="E59" s="344"/>
      <c r="F59" s="344"/>
      <c r="G59" s="344"/>
      <c r="H59" s="344"/>
      <c r="I59" s="344"/>
      <c r="J59" s="343"/>
    </row>
    <row r="60" spans="1:10" outlineLevel="1" x14ac:dyDescent="0.2">
      <c r="A60" s="274" t="s">
        <v>13429</v>
      </c>
      <c r="B60" s="274" t="s">
        <v>322</v>
      </c>
      <c r="C60" s="345"/>
      <c r="D60" s="345"/>
      <c r="E60" s="339">
        <v>108000</v>
      </c>
      <c r="F60" s="345"/>
      <c r="G60" s="346"/>
      <c r="H60" s="347"/>
      <c r="I60" s="348"/>
      <c r="J60" s="271" t="s">
        <v>13292</v>
      </c>
    </row>
    <row r="61" spans="1:10" outlineLevel="1" x14ac:dyDescent="0.2">
      <c r="A61" s="274" t="s">
        <v>13430</v>
      </c>
      <c r="B61" s="274" t="s">
        <v>322</v>
      </c>
      <c r="C61" s="345"/>
      <c r="D61" s="345"/>
      <c r="E61" s="339">
        <v>126635.74</v>
      </c>
      <c r="F61" s="345"/>
      <c r="G61" s="346"/>
      <c r="H61" s="347"/>
      <c r="I61" s="348"/>
      <c r="J61" s="271" t="s">
        <v>13292</v>
      </c>
    </row>
    <row r="62" spans="1:10" outlineLevel="1" x14ac:dyDescent="0.2">
      <c r="A62" s="274" t="s">
        <v>13431</v>
      </c>
      <c r="B62" s="274" t="s">
        <v>322</v>
      </c>
      <c r="C62" s="345"/>
      <c r="D62" s="345"/>
      <c r="E62" s="339">
        <v>107614.9</v>
      </c>
      <c r="F62" s="345"/>
      <c r="G62" s="346"/>
      <c r="H62" s="347"/>
      <c r="I62" s="348"/>
      <c r="J62" s="271" t="s">
        <v>13292</v>
      </c>
    </row>
    <row r="63" spans="1:10" outlineLevel="1" x14ac:dyDescent="0.2">
      <c r="A63" s="274" t="s">
        <v>13432</v>
      </c>
      <c r="B63" s="274" t="s">
        <v>322</v>
      </c>
      <c r="C63" s="345"/>
      <c r="D63" s="345"/>
      <c r="E63" s="339">
        <v>102873.86</v>
      </c>
      <c r="F63" s="345"/>
      <c r="G63" s="346"/>
      <c r="H63" s="347"/>
      <c r="I63" s="348"/>
      <c r="J63" s="271" t="s">
        <v>13292</v>
      </c>
    </row>
    <row r="64" spans="1:10" outlineLevel="1" x14ac:dyDescent="0.2">
      <c r="A64" s="274" t="s">
        <v>13433</v>
      </c>
      <c r="B64" s="274" t="s">
        <v>322</v>
      </c>
      <c r="C64" s="345"/>
      <c r="D64" s="345"/>
      <c r="E64" s="339">
        <v>70903.839999999997</v>
      </c>
      <c r="F64" s="345"/>
      <c r="G64" s="346"/>
      <c r="H64" s="347"/>
      <c r="I64" s="348"/>
      <c r="J64" s="271" t="s">
        <v>13292</v>
      </c>
    </row>
    <row r="65" spans="1:10" outlineLevel="1" x14ac:dyDescent="0.2">
      <c r="A65" s="274" t="s">
        <v>13434</v>
      </c>
      <c r="B65" s="274" t="s">
        <v>322</v>
      </c>
      <c r="C65" s="345"/>
      <c r="D65" s="345"/>
      <c r="E65" s="339">
        <v>63379.360000000001</v>
      </c>
      <c r="F65" s="345"/>
      <c r="G65" s="346"/>
      <c r="H65" s="347"/>
      <c r="I65" s="348"/>
      <c r="J65" s="271" t="s">
        <v>13292</v>
      </c>
    </row>
    <row r="66" spans="1:10" outlineLevel="1" x14ac:dyDescent="0.2">
      <c r="A66" s="274" t="s">
        <v>13435</v>
      </c>
      <c r="B66" s="274" t="s">
        <v>322</v>
      </c>
      <c r="C66" s="345"/>
      <c r="D66" s="345"/>
      <c r="E66" s="339">
        <v>101407</v>
      </c>
      <c r="F66" s="345"/>
      <c r="G66" s="346"/>
      <c r="H66" s="347"/>
      <c r="I66" s="348"/>
      <c r="J66" s="271" t="s">
        <v>13292</v>
      </c>
    </row>
    <row r="67" spans="1:10" outlineLevel="1" x14ac:dyDescent="0.2">
      <c r="A67" s="274" t="s">
        <v>13436</v>
      </c>
      <c r="B67" s="274" t="s">
        <v>322</v>
      </c>
      <c r="C67" s="345"/>
      <c r="D67" s="345"/>
      <c r="E67" s="339">
        <v>42383.12</v>
      </c>
      <c r="F67" s="345"/>
      <c r="G67" s="346"/>
      <c r="H67" s="347"/>
      <c r="I67" s="348"/>
      <c r="J67" s="271" t="s">
        <v>13292</v>
      </c>
    </row>
    <row r="68" spans="1:10" outlineLevel="1" x14ac:dyDescent="0.2">
      <c r="A68" s="274" t="s">
        <v>13437</v>
      </c>
      <c r="B68" s="274" t="s">
        <v>322</v>
      </c>
      <c r="C68" s="345"/>
      <c r="D68" s="345"/>
      <c r="E68" s="339">
        <v>73520.06</v>
      </c>
      <c r="F68" s="345"/>
      <c r="G68" s="346"/>
      <c r="H68" s="347"/>
      <c r="I68" s="348"/>
      <c r="J68" s="271" t="s">
        <v>13292</v>
      </c>
    </row>
    <row r="69" spans="1:10" outlineLevel="1" x14ac:dyDescent="0.2">
      <c r="A69" s="274" t="s">
        <v>13438</v>
      </c>
      <c r="B69" s="274" t="s">
        <v>322</v>
      </c>
      <c r="C69" s="345"/>
      <c r="D69" s="345"/>
      <c r="E69" s="339">
        <v>135600</v>
      </c>
      <c r="F69" s="345"/>
      <c r="G69" s="346"/>
      <c r="H69" s="347"/>
      <c r="I69" s="348"/>
      <c r="J69" s="271" t="s">
        <v>13292</v>
      </c>
    </row>
    <row r="70" spans="1:10" outlineLevel="1" x14ac:dyDescent="0.2">
      <c r="A70" s="274" t="s">
        <v>13439</v>
      </c>
      <c r="B70" s="274" t="s">
        <v>322</v>
      </c>
      <c r="C70" s="345"/>
      <c r="D70" s="345"/>
      <c r="E70" s="339">
        <v>76800</v>
      </c>
      <c r="F70" s="345"/>
      <c r="G70" s="346"/>
      <c r="H70" s="347"/>
      <c r="I70" s="348"/>
      <c r="J70" s="271" t="s">
        <v>13292</v>
      </c>
    </row>
    <row r="71" spans="1:10" outlineLevel="1" x14ac:dyDescent="0.2">
      <c r="A71" s="274" t="s">
        <v>13440</v>
      </c>
      <c r="B71" s="274" t="s">
        <v>322</v>
      </c>
      <c r="C71" s="345"/>
      <c r="D71" s="345"/>
      <c r="E71" s="339">
        <v>156000</v>
      </c>
      <c r="F71" s="345"/>
      <c r="G71" s="346"/>
      <c r="H71" s="347"/>
      <c r="I71" s="348"/>
      <c r="J71" s="271" t="s">
        <v>13292</v>
      </c>
    </row>
    <row r="72" spans="1:10" outlineLevel="1" x14ac:dyDescent="0.2">
      <c r="A72" s="274" t="s">
        <v>13441</v>
      </c>
      <c r="B72" s="274" t="s">
        <v>322</v>
      </c>
      <c r="C72" s="345"/>
      <c r="D72" s="345"/>
      <c r="E72" s="339">
        <v>126000</v>
      </c>
      <c r="F72" s="345"/>
      <c r="G72" s="346"/>
      <c r="H72" s="347"/>
      <c r="I72" s="348"/>
      <c r="J72" s="271" t="s">
        <v>13292</v>
      </c>
    </row>
    <row r="73" spans="1:10" outlineLevel="1" x14ac:dyDescent="0.2">
      <c r="A73" s="274" t="s">
        <v>13442</v>
      </c>
      <c r="B73" s="274" t="s">
        <v>322</v>
      </c>
      <c r="C73" s="345"/>
      <c r="D73" s="345"/>
      <c r="E73" s="339">
        <v>144000</v>
      </c>
      <c r="F73" s="345"/>
      <c r="G73" s="346"/>
      <c r="H73" s="347"/>
      <c r="I73" s="348"/>
      <c r="J73" s="271" t="s">
        <v>13292</v>
      </c>
    </row>
    <row r="74" spans="1:10" outlineLevel="1" x14ac:dyDescent="0.2">
      <c r="A74" s="274" t="s">
        <v>13443</v>
      </c>
      <c r="B74" s="274" t="s">
        <v>12548</v>
      </c>
      <c r="C74" s="345"/>
      <c r="D74" s="345"/>
      <c r="E74" s="339">
        <v>173000</v>
      </c>
      <c r="F74" s="345"/>
      <c r="G74" s="346"/>
      <c r="H74" s="347"/>
      <c r="I74" s="348"/>
      <c r="J74" s="271" t="s">
        <v>13292</v>
      </c>
    </row>
    <row r="75" spans="1:10" outlineLevel="1" x14ac:dyDescent="0.2">
      <c r="A75" s="274" t="s">
        <v>13444</v>
      </c>
      <c r="B75" s="274" t="s">
        <v>12548</v>
      </c>
      <c r="C75" s="345"/>
      <c r="D75" s="345"/>
      <c r="E75" s="339">
        <v>166816.79999999999</v>
      </c>
      <c r="F75" s="345"/>
      <c r="G75" s="346"/>
      <c r="H75" s="347"/>
      <c r="I75" s="348"/>
      <c r="J75" s="271" t="s">
        <v>13292</v>
      </c>
    </row>
    <row r="76" spans="1:10" outlineLevel="1" x14ac:dyDescent="0.2">
      <c r="A76" s="274" t="s">
        <v>13445</v>
      </c>
      <c r="B76" s="274" t="s">
        <v>12548</v>
      </c>
      <c r="C76" s="345"/>
      <c r="D76" s="345"/>
      <c r="E76" s="339">
        <v>174000</v>
      </c>
      <c r="F76" s="345"/>
      <c r="G76" s="346"/>
      <c r="H76" s="347"/>
      <c r="I76" s="348"/>
      <c r="J76" s="271" t="s">
        <v>13292</v>
      </c>
    </row>
    <row r="77" spans="1:10" outlineLevel="1" x14ac:dyDescent="0.2">
      <c r="A77" s="274" t="s">
        <v>13446</v>
      </c>
      <c r="B77" s="274" t="s">
        <v>12548</v>
      </c>
      <c r="C77" s="345"/>
      <c r="D77" s="345"/>
      <c r="E77" s="339">
        <v>336000</v>
      </c>
      <c r="F77" s="345"/>
      <c r="G77" s="346"/>
      <c r="H77" s="347"/>
      <c r="I77" s="348"/>
      <c r="J77" s="271" t="s">
        <v>13292</v>
      </c>
    </row>
    <row r="78" spans="1:10" outlineLevel="1" x14ac:dyDescent="0.2">
      <c r="A78" s="274" t="s">
        <v>13447</v>
      </c>
      <c r="B78" s="274" t="s">
        <v>12548</v>
      </c>
      <c r="C78" s="345"/>
      <c r="D78" s="345"/>
      <c r="E78" s="339">
        <v>319200</v>
      </c>
      <c r="F78" s="345"/>
      <c r="G78" s="346"/>
      <c r="H78" s="347"/>
      <c r="I78" s="348"/>
      <c r="J78" s="271" t="s">
        <v>13292</v>
      </c>
    </row>
    <row r="79" spans="1:10" outlineLevel="1" x14ac:dyDescent="0.2">
      <c r="A79" s="274" t="s">
        <v>13448</v>
      </c>
      <c r="B79" s="274" t="s">
        <v>12548</v>
      </c>
      <c r="C79" s="345"/>
      <c r="D79" s="345"/>
      <c r="E79" s="339">
        <v>460000</v>
      </c>
      <c r="F79" s="345"/>
      <c r="G79" s="346"/>
      <c r="H79" s="347"/>
      <c r="I79" s="348"/>
      <c r="J79" s="271" t="s">
        <v>13292</v>
      </c>
    </row>
    <row r="80" spans="1:10" outlineLevel="1" x14ac:dyDescent="0.2">
      <c r="A80" s="274" t="s">
        <v>13449</v>
      </c>
      <c r="B80" s="274" t="s">
        <v>12548</v>
      </c>
      <c r="C80" s="345"/>
      <c r="D80" s="345"/>
      <c r="E80" s="339">
        <v>1690000</v>
      </c>
      <c r="F80" s="345"/>
      <c r="G80" s="346"/>
      <c r="H80" s="347"/>
      <c r="I80" s="348"/>
      <c r="J80" s="271" t="s">
        <v>13292</v>
      </c>
    </row>
    <row r="81" spans="1:10" outlineLevel="1" x14ac:dyDescent="0.2">
      <c r="A81" s="274" t="s">
        <v>13450</v>
      </c>
      <c r="B81" s="274" t="s">
        <v>12548</v>
      </c>
      <c r="C81" s="345"/>
      <c r="D81" s="345"/>
      <c r="E81" s="339">
        <v>1299990</v>
      </c>
      <c r="F81" s="345"/>
      <c r="G81" s="346"/>
      <c r="H81" s="347"/>
      <c r="I81" s="348"/>
      <c r="J81" s="271" t="s">
        <v>13292</v>
      </c>
    </row>
    <row r="82" spans="1:10" outlineLevel="1" x14ac:dyDescent="0.2">
      <c r="A82" s="274" t="s">
        <v>13451</v>
      </c>
      <c r="B82" s="274" t="s">
        <v>12548</v>
      </c>
      <c r="C82" s="345"/>
      <c r="D82" s="345"/>
      <c r="E82" s="339">
        <v>321955.5</v>
      </c>
      <c r="F82" s="345"/>
      <c r="G82" s="346"/>
      <c r="H82" s="347"/>
      <c r="I82" s="348"/>
      <c r="J82" s="271" t="s">
        <v>13292</v>
      </c>
    </row>
    <row r="83" spans="1:10" outlineLevel="1" x14ac:dyDescent="0.2">
      <c r="A83" s="274" t="s">
        <v>13452</v>
      </c>
      <c r="B83" s="274" t="s">
        <v>12548</v>
      </c>
      <c r="C83" s="345"/>
      <c r="D83" s="345"/>
      <c r="E83" s="339">
        <v>174000</v>
      </c>
      <c r="F83" s="345"/>
      <c r="G83" s="346"/>
      <c r="H83" s="347"/>
      <c r="I83" s="348"/>
      <c r="J83" s="271" t="s">
        <v>13292</v>
      </c>
    </row>
    <row r="84" spans="1:10" outlineLevel="1" x14ac:dyDescent="0.2">
      <c r="A84" s="274" t="s">
        <v>13453</v>
      </c>
      <c r="B84" s="274" t="s">
        <v>12548</v>
      </c>
      <c r="C84" s="345"/>
      <c r="D84" s="345"/>
      <c r="E84" s="339">
        <v>166816.79999999999</v>
      </c>
      <c r="F84" s="345"/>
      <c r="G84" s="346"/>
      <c r="H84" s="347"/>
      <c r="I84" s="348"/>
      <c r="J84" s="271" t="s">
        <v>13292</v>
      </c>
    </row>
    <row r="85" spans="1:10" outlineLevel="1" x14ac:dyDescent="0.2">
      <c r="A85" s="274" t="s">
        <v>13454</v>
      </c>
      <c r="B85" s="274" t="s">
        <v>12548</v>
      </c>
      <c r="C85" s="345"/>
      <c r="D85" s="345"/>
      <c r="E85" s="339">
        <v>172800</v>
      </c>
      <c r="F85" s="345"/>
      <c r="G85" s="346"/>
      <c r="H85" s="347"/>
      <c r="I85" s="348"/>
      <c r="J85" s="271" t="s">
        <v>13292</v>
      </c>
    </row>
    <row r="86" spans="1:10" outlineLevel="1" x14ac:dyDescent="0.2">
      <c r="A86" s="274" t="s">
        <v>13455</v>
      </c>
      <c r="B86" s="274" t="s">
        <v>12548</v>
      </c>
      <c r="C86" s="345"/>
      <c r="D86" s="345"/>
      <c r="E86" s="339">
        <v>3542888.16</v>
      </c>
      <c r="F86" s="345"/>
      <c r="G86" s="346"/>
      <c r="H86" s="347"/>
      <c r="I86" s="348"/>
      <c r="J86" s="271" t="s">
        <v>13292</v>
      </c>
    </row>
    <row r="87" spans="1:10" outlineLevel="1" x14ac:dyDescent="0.2">
      <c r="A87" s="274" t="s">
        <v>13456</v>
      </c>
      <c r="B87" s="274" t="s">
        <v>12548</v>
      </c>
      <c r="C87" s="345"/>
      <c r="D87" s="345"/>
      <c r="E87" s="339">
        <v>1188558.3999999999</v>
      </c>
      <c r="F87" s="345"/>
      <c r="G87" s="346"/>
      <c r="H87" s="347"/>
      <c r="I87" s="348"/>
      <c r="J87" s="271" t="s">
        <v>13292</v>
      </c>
    </row>
    <row r="88" spans="1:10" outlineLevel="1" x14ac:dyDescent="0.2">
      <c r="A88" s="274" t="s">
        <v>13457</v>
      </c>
      <c r="B88" s="274" t="s">
        <v>12548</v>
      </c>
      <c r="C88" s="345"/>
      <c r="D88" s="345"/>
      <c r="E88" s="339">
        <v>2380500</v>
      </c>
      <c r="F88" s="345"/>
      <c r="G88" s="346"/>
      <c r="H88" s="347"/>
      <c r="I88" s="348"/>
      <c r="J88" s="271" t="s">
        <v>13292</v>
      </c>
    </row>
    <row r="89" spans="1:10" outlineLevel="1" x14ac:dyDescent="0.2">
      <c r="A89" s="274" t="s">
        <v>13458</v>
      </c>
      <c r="B89" s="274" t="s">
        <v>12548</v>
      </c>
      <c r="C89" s="345"/>
      <c r="D89" s="345"/>
      <c r="E89" s="339">
        <v>169646.4</v>
      </c>
      <c r="F89" s="345"/>
      <c r="G89" s="346"/>
      <c r="H89" s="347"/>
      <c r="I89" s="348"/>
      <c r="J89" s="271" t="s">
        <v>13292</v>
      </c>
    </row>
    <row r="90" spans="1:10" outlineLevel="1" x14ac:dyDescent="0.2">
      <c r="A90" s="274" t="s">
        <v>13459</v>
      </c>
      <c r="B90" s="274" t="s">
        <v>12548</v>
      </c>
      <c r="C90" s="345"/>
      <c r="D90" s="345"/>
      <c r="E90" s="339">
        <v>110000</v>
      </c>
      <c r="F90" s="345"/>
      <c r="G90" s="346"/>
      <c r="H90" s="347"/>
      <c r="I90" s="348"/>
      <c r="J90" s="271" t="s">
        <v>13292</v>
      </c>
    </row>
    <row r="91" spans="1:10" outlineLevel="1" x14ac:dyDescent="0.2">
      <c r="A91" s="274" t="s">
        <v>13460</v>
      </c>
      <c r="B91" s="274" t="s">
        <v>12548</v>
      </c>
      <c r="C91" s="345"/>
      <c r="D91" s="345"/>
      <c r="E91" s="339">
        <v>2495000</v>
      </c>
      <c r="F91" s="345"/>
      <c r="G91" s="346"/>
      <c r="H91" s="347"/>
      <c r="I91" s="348"/>
      <c r="J91" s="271" t="s">
        <v>13292</v>
      </c>
    </row>
    <row r="92" spans="1:10" outlineLevel="1" x14ac:dyDescent="0.2">
      <c r="A92" s="274" t="s">
        <v>13461</v>
      </c>
      <c r="B92" s="274" t="s">
        <v>12548</v>
      </c>
      <c r="C92" s="345"/>
      <c r="D92" s="345"/>
      <c r="E92" s="339">
        <v>189500</v>
      </c>
      <c r="F92" s="345"/>
      <c r="G92" s="346"/>
      <c r="H92" s="347"/>
      <c r="I92" s="348"/>
      <c r="J92" s="271" t="s">
        <v>13292</v>
      </c>
    </row>
    <row r="93" spans="1:10" outlineLevel="1" x14ac:dyDescent="0.2">
      <c r="A93" s="274" t="s">
        <v>13462</v>
      </c>
      <c r="B93" s="274" t="s">
        <v>12548</v>
      </c>
      <c r="C93" s="345"/>
      <c r="D93" s="345"/>
      <c r="E93" s="339">
        <v>211992</v>
      </c>
      <c r="F93" s="345"/>
      <c r="G93" s="346"/>
      <c r="H93" s="347"/>
      <c r="I93" s="348"/>
      <c r="J93" s="271" t="s">
        <v>13292</v>
      </c>
    </row>
    <row r="94" spans="1:10" outlineLevel="1" x14ac:dyDescent="0.2">
      <c r="A94" s="274" t="s">
        <v>13463</v>
      </c>
      <c r="B94" s="274" t="s">
        <v>12548</v>
      </c>
      <c r="C94" s="345"/>
      <c r="D94" s="345"/>
      <c r="E94" s="339">
        <v>4874887.42</v>
      </c>
      <c r="F94" s="345"/>
      <c r="G94" s="346"/>
      <c r="H94" s="347"/>
      <c r="I94" s="348"/>
      <c r="J94" s="271" t="s">
        <v>13292</v>
      </c>
    </row>
    <row r="95" spans="1:10" outlineLevel="1" x14ac:dyDescent="0.2">
      <c r="A95" s="274" t="s">
        <v>13464</v>
      </c>
      <c r="B95" s="274" t="s">
        <v>12548</v>
      </c>
      <c r="C95" s="345"/>
      <c r="D95" s="345"/>
      <c r="E95" s="339">
        <v>1595000</v>
      </c>
      <c r="F95" s="345"/>
      <c r="G95" s="346"/>
      <c r="H95" s="347"/>
      <c r="I95" s="348"/>
      <c r="J95" s="271" t="s">
        <v>13292</v>
      </c>
    </row>
    <row r="96" spans="1:10" outlineLevel="1" x14ac:dyDescent="0.2">
      <c r="A96" s="274" t="s">
        <v>13465</v>
      </c>
      <c r="B96" s="274" t="s">
        <v>12548</v>
      </c>
      <c r="C96" s="345"/>
      <c r="D96" s="345"/>
      <c r="E96" s="339">
        <v>6052842.1500000004</v>
      </c>
      <c r="F96" s="345"/>
      <c r="G96" s="346"/>
      <c r="H96" s="347"/>
      <c r="I96" s="348"/>
      <c r="J96" s="271" t="s">
        <v>13292</v>
      </c>
    </row>
    <row r="97" spans="1:10" outlineLevel="1" x14ac:dyDescent="0.2">
      <c r="A97" s="274" t="s">
        <v>13466</v>
      </c>
      <c r="B97" s="274" t="s">
        <v>12548</v>
      </c>
      <c r="C97" s="345"/>
      <c r="D97" s="345"/>
      <c r="E97" s="339">
        <v>336000</v>
      </c>
      <c r="F97" s="345"/>
      <c r="G97" s="346"/>
      <c r="H97" s="347"/>
      <c r="I97" s="348"/>
      <c r="J97" s="271" t="s">
        <v>13292</v>
      </c>
    </row>
    <row r="98" spans="1:10" outlineLevel="1" x14ac:dyDescent="0.2">
      <c r="A98" s="274" t="s">
        <v>13467</v>
      </c>
      <c r="B98" s="274" t="s">
        <v>12548</v>
      </c>
      <c r="C98" s="345"/>
      <c r="D98" s="345"/>
      <c r="E98" s="339">
        <v>188659.74</v>
      </c>
      <c r="F98" s="345"/>
      <c r="G98" s="346"/>
      <c r="H98" s="347"/>
      <c r="I98" s="348"/>
      <c r="J98" s="271" t="s">
        <v>13292</v>
      </c>
    </row>
    <row r="99" spans="1:10" outlineLevel="1" x14ac:dyDescent="0.2">
      <c r="A99" s="274" t="s">
        <v>13468</v>
      </c>
      <c r="B99" s="274" t="s">
        <v>12548</v>
      </c>
      <c r="C99" s="345"/>
      <c r="D99" s="345"/>
      <c r="E99" s="339">
        <v>2925000</v>
      </c>
      <c r="F99" s="345"/>
      <c r="G99" s="346"/>
      <c r="H99" s="347"/>
      <c r="I99" s="348"/>
      <c r="J99" s="271" t="s">
        <v>13292</v>
      </c>
    </row>
    <row r="100" spans="1:10" outlineLevel="1" x14ac:dyDescent="0.2">
      <c r="A100" s="274" t="s">
        <v>13469</v>
      </c>
      <c r="B100" s="274" t="s">
        <v>12548</v>
      </c>
      <c r="C100" s="345"/>
      <c r="D100" s="345"/>
      <c r="E100" s="339">
        <v>69372.240000000005</v>
      </c>
      <c r="F100" s="345"/>
      <c r="G100" s="346"/>
      <c r="H100" s="347"/>
      <c r="I100" s="348"/>
      <c r="J100" s="271" t="s">
        <v>13292</v>
      </c>
    </row>
    <row r="101" spans="1:10" outlineLevel="1" x14ac:dyDescent="0.2">
      <c r="A101" s="274" t="s">
        <v>13470</v>
      </c>
      <c r="B101" s="274" t="s">
        <v>12548</v>
      </c>
      <c r="C101" s="345"/>
      <c r="D101" s="345"/>
      <c r="E101" s="339">
        <v>528650</v>
      </c>
      <c r="F101" s="345"/>
      <c r="G101" s="346"/>
      <c r="H101" s="347"/>
      <c r="I101" s="348"/>
      <c r="J101" s="271" t="s">
        <v>13292</v>
      </c>
    </row>
    <row r="102" spans="1:10" outlineLevel="1" x14ac:dyDescent="0.2">
      <c r="A102" s="274" t="s">
        <v>13471</v>
      </c>
      <c r="B102" s="274" t="s">
        <v>12548</v>
      </c>
      <c r="C102" s="345"/>
      <c r="D102" s="345"/>
      <c r="E102" s="339">
        <v>179016</v>
      </c>
      <c r="F102" s="345"/>
      <c r="G102" s="346"/>
      <c r="H102" s="347"/>
      <c r="I102" s="348"/>
      <c r="J102" s="271" t="s">
        <v>13292</v>
      </c>
    </row>
    <row r="103" spans="1:10" outlineLevel="1" x14ac:dyDescent="0.2">
      <c r="A103" s="274" t="s">
        <v>13472</v>
      </c>
      <c r="B103" s="274" t="s">
        <v>12548</v>
      </c>
      <c r="C103" s="345"/>
      <c r="D103" s="345"/>
      <c r="E103" s="339">
        <v>179016</v>
      </c>
      <c r="F103" s="345"/>
      <c r="G103" s="346"/>
      <c r="H103" s="347"/>
      <c r="I103" s="348"/>
      <c r="J103" s="271" t="s">
        <v>13292</v>
      </c>
    </row>
    <row r="104" spans="1:10" outlineLevel="1" x14ac:dyDescent="0.2">
      <c r="A104" s="274" t="s">
        <v>13473</v>
      </c>
      <c r="B104" s="274" t="s">
        <v>12548</v>
      </c>
      <c r="C104" s="345"/>
      <c r="D104" s="345"/>
      <c r="E104" s="339">
        <v>2057943.6</v>
      </c>
      <c r="F104" s="345"/>
      <c r="G104" s="346"/>
      <c r="H104" s="347"/>
      <c r="I104" s="348"/>
      <c r="J104" s="271" t="s">
        <v>13292</v>
      </c>
    </row>
    <row r="105" spans="1:10" outlineLevel="1" x14ac:dyDescent="0.2">
      <c r="A105" s="274" t="s">
        <v>13474</v>
      </c>
      <c r="B105" s="274" t="s">
        <v>12548</v>
      </c>
      <c r="C105" s="345"/>
      <c r="D105" s="345"/>
      <c r="E105" s="339">
        <v>35000</v>
      </c>
      <c r="F105" s="345"/>
      <c r="G105" s="346"/>
      <c r="H105" s="347"/>
      <c r="I105" s="348"/>
      <c r="J105" s="271" t="s">
        <v>13292</v>
      </c>
    </row>
    <row r="106" spans="1:10" outlineLevel="1" x14ac:dyDescent="0.2">
      <c r="A106" s="274" t="s">
        <v>13475</v>
      </c>
      <c r="B106" s="274" t="s">
        <v>12548</v>
      </c>
      <c r="C106" s="345"/>
      <c r="D106" s="345"/>
      <c r="E106" s="339">
        <v>22720930.600000001</v>
      </c>
      <c r="F106" s="345"/>
      <c r="G106" s="346"/>
      <c r="H106" s="347"/>
      <c r="I106" s="348"/>
      <c r="J106" s="271" t="s">
        <v>13292</v>
      </c>
    </row>
    <row r="107" spans="1:10" outlineLevel="1" x14ac:dyDescent="0.2">
      <c r="A107" s="274" t="s">
        <v>13476</v>
      </c>
      <c r="B107" s="274" t="s">
        <v>12548</v>
      </c>
      <c r="C107" s="345"/>
      <c r="D107" s="345"/>
      <c r="E107" s="339">
        <v>32000</v>
      </c>
      <c r="F107" s="345"/>
      <c r="G107" s="346"/>
      <c r="H107" s="347"/>
      <c r="I107" s="348"/>
      <c r="J107" s="271" t="s">
        <v>13292</v>
      </c>
    </row>
    <row r="108" spans="1:10" outlineLevel="1" x14ac:dyDescent="0.2">
      <c r="A108" s="274" t="s">
        <v>13477</v>
      </c>
      <c r="B108" s="274" t="s">
        <v>12548</v>
      </c>
      <c r="C108" s="345"/>
      <c r="D108" s="345"/>
      <c r="E108" s="339">
        <v>87000</v>
      </c>
      <c r="F108" s="345"/>
      <c r="G108" s="346"/>
      <c r="H108" s="347"/>
      <c r="I108" s="348"/>
      <c r="J108" s="271" t="s">
        <v>13292</v>
      </c>
    </row>
    <row r="109" spans="1:10" outlineLevel="1" x14ac:dyDescent="0.2">
      <c r="A109" s="274" t="s">
        <v>13478</v>
      </c>
      <c r="B109" s="274" t="s">
        <v>12548</v>
      </c>
      <c r="C109" s="345"/>
      <c r="D109" s="345"/>
      <c r="E109" s="339">
        <v>53760</v>
      </c>
      <c r="F109" s="345"/>
      <c r="G109" s="346"/>
      <c r="H109" s="347"/>
      <c r="I109" s="348"/>
      <c r="J109" s="271" t="s">
        <v>13292</v>
      </c>
    </row>
    <row r="110" spans="1:10" outlineLevel="1" x14ac:dyDescent="0.2">
      <c r="A110" s="274" t="s">
        <v>13479</v>
      </c>
      <c r="B110" s="274" t="s">
        <v>12548</v>
      </c>
      <c r="C110" s="345"/>
      <c r="D110" s="345"/>
      <c r="E110" s="339">
        <v>453000</v>
      </c>
      <c r="F110" s="345"/>
      <c r="G110" s="346"/>
      <c r="H110" s="347"/>
      <c r="I110" s="348"/>
      <c r="J110" s="271" t="s">
        <v>13292</v>
      </c>
    </row>
    <row r="111" spans="1:10" outlineLevel="1" x14ac:dyDescent="0.2">
      <c r="A111" s="274" t="s">
        <v>13480</v>
      </c>
      <c r="B111" s="274" t="s">
        <v>12548</v>
      </c>
      <c r="C111" s="345"/>
      <c r="D111" s="345"/>
      <c r="E111" s="339">
        <v>131400</v>
      </c>
      <c r="F111" s="345"/>
      <c r="G111" s="346"/>
      <c r="H111" s="347"/>
      <c r="I111" s="348"/>
      <c r="J111" s="271" t="s">
        <v>13292</v>
      </c>
    </row>
    <row r="112" spans="1:10" outlineLevel="1" x14ac:dyDescent="0.2">
      <c r="A112" s="274" t="s">
        <v>13481</v>
      </c>
      <c r="B112" s="274" t="s">
        <v>12548</v>
      </c>
      <c r="C112" s="345"/>
      <c r="D112" s="345"/>
      <c r="E112" s="339">
        <v>175350</v>
      </c>
      <c r="F112" s="345"/>
      <c r="G112" s="346"/>
      <c r="H112" s="347"/>
      <c r="I112" s="348"/>
      <c r="J112" s="271" t="s">
        <v>13292</v>
      </c>
    </row>
    <row r="113" spans="1:10" outlineLevel="1" x14ac:dyDescent="0.2">
      <c r="A113" s="274" t="s">
        <v>13482</v>
      </c>
      <c r="B113" s="274" t="s">
        <v>12548</v>
      </c>
      <c r="C113" s="345"/>
      <c r="D113" s="345"/>
      <c r="E113" s="339">
        <v>105292</v>
      </c>
      <c r="F113" s="345"/>
      <c r="G113" s="346"/>
      <c r="H113" s="347"/>
      <c r="I113" s="348"/>
      <c r="J113" s="271" t="s">
        <v>13292</v>
      </c>
    </row>
    <row r="114" spans="1:10" outlineLevel="1" x14ac:dyDescent="0.2">
      <c r="A114" s="274" t="s">
        <v>13483</v>
      </c>
      <c r="B114" s="274" t="s">
        <v>12548</v>
      </c>
      <c r="C114" s="345"/>
      <c r="D114" s="345"/>
      <c r="E114" s="339">
        <v>5179672.32</v>
      </c>
      <c r="F114" s="345"/>
      <c r="G114" s="346"/>
      <c r="H114" s="347"/>
      <c r="I114" s="348"/>
      <c r="J114" s="271" t="s">
        <v>13292</v>
      </c>
    </row>
    <row r="115" spans="1:10" outlineLevel="1" x14ac:dyDescent="0.2">
      <c r="A115" s="274" t="s">
        <v>13484</v>
      </c>
      <c r="B115" s="274" t="s">
        <v>12548</v>
      </c>
      <c r="C115" s="345"/>
      <c r="D115" s="345"/>
      <c r="E115" s="339">
        <v>786754</v>
      </c>
      <c r="F115" s="345"/>
      <c r="G115" s="346"/>
      <c r="H115" s="347"/>
      <c r="I115" s="348"/>
      <c r="J115" s="271" t="s">
        <v>13292</v>
      </c>
    </row>
    <row r="116" spans="1:10" outlineLevel="1" x14ac:dyDescent="0.2">
      <c r="A116" s="274" t="s">
        <v>13485</v>
      </c>
      <c r="B116" s="274" t="s">
        <v>12548</v>
      </c>
      <c r="C116" s="345"/>
      <c r="D116" s="345"/>
      <c r="E116" s="339">
        <v>5836032</v>
      </c>
      <c r="F116" s="345"/>
      <c r="G116" s="346"/>
      <c r="H116" s="347"/>
      <c r="I116" s="348"/>
      <c r="J116" s="271" t="s">
        <v>13292</v>
      </c>
    </row>
    <row r="117" spans="1:10" outlineLevel="1" x14ac:dyDescent="0.2">
      <c r="A117" s="274" t="s">
        <v>13486</v>
      </c>
      <c r="B117" s="274" t="s">
        <v>12548</v>
      </c>
      <c r="C117" s="345"/>
      <c r="D117" s="345"/>
      <c r="E117" s="339">
        <v>176000</v>
      </c>
      <c r="F117" s="345"/>
      <c r="G117" s="346"/>
      <c r="H117" s="347"/>
      <c r="I117" s="348"/>
      <c r="J117" s="271" t="s">
        <v>13292</v>
      </c>
    </row>
    <row r="118" spans="1:10" outlineLevel="1" x14ac:dyDescent="0.2">
      <c r="A118" s="274" t="s">
        <v>13487</v>
      </c>
      <c r="B118" s="274" t="s">
        <v>12548</v>
      </c>
      <c r="C118" s="345"/>
      <c r="D118" s="345"/>
      <c r="E118" s="339">
        <v>84000</v>
      </c>
      <c r="F118" s="345"/>
      <c r="G118" s="346"/>
      <c r="H118" s="347"/>
      <c r="I118" s="348"/>
      <c r="J118" s="271" t="s">
        <v>13292</v>
      </c>
    </row>
    <row r="119" spans="1:10" outlineLevel="1" x14ac:dyDescent="0.2">
      <c r="A119" s="274" t="s">
        <v>13488</v>
      </c>
      <c r="B119" s="274" t="s">
        <v>12548</v>
      </c>
      <c r="C119" s="345"/>
      <c r="D119" s="345"/>
      <c r="E119" s="339">
        <v>35196</v>
      </c>
      <c r="F119" s="345"/>
      <c r="G119" s="346"/>
      <c r="H119" s="347"/>
      <c r="I119" s="348"/>
      <c r="J119" s="271" t="s">
        <v>13292</v>
      </c>
    </row>
    <row r="120" spans="1:10" outlineLevel="1" x14ac:dyDescent="0.2">
      <c r="A120" s="274" t="s">
        <v>13489</v>
      </c>
      <c r="B120" s="274" t="s">
        <v>12548</v>
      </c>
      <c r="C120" s="345"/>
      <c r="D120" s="345"/>
      <c r="E120" s="339">
        <v>18144</v>
      </c>
      <c r="F120" s="345"/>
      <c r="G120" s="346"/>
      <c r="H120" s="347"/>
      <c r="I120" s="348"/>
      <c r="J120" s="271" t="s">
        <v>13292</v>
      </c>
    </row>
    <row r="121" spans="1:10" outlineLevel="1" x14ac:dyDescent="0.2">
      <c r="A121" s="274" t="s">
        <v>13490</v>
      </c>
      <c r="B121" s="274" t="s">
        <v>12548</v>
      </c>
      <c r="C121" s="345"/>
      <c r="D121" s="345"/>
      <c r="E121" s="339">
        <v>186480</v>
      </c>
      <c r="F121" s="345"/>
      <c r="G121" s="346"/>
      <c r="H121" s="347"/>
      <c r="I121" s="348"/>
      <c r="J121" s="271" t="s">
        <v>13292</v>
      </c>
    </row>
    <row r="122" spans="1:10" outlineLevel="1" x14ac:dyDescent="0.2">
      <c r="A122" s="274" t="s">
        <v>13491</v>
      </c>
      <c r="B122" s="274" t="s">
        <v>12548</v>
      </c>
      <c r="C122" s="345"/>
      <c r="D122" s="345"/>
      <c r="E122" s="339">
        <v>184800</v>
      </c>
      <c r="F122" s="345"/>
      <c r="G122" s="346"/>
      <c r="H122" s="347"/>
      <c r="I122" s="348"/>
      <c r="J122" s="271" t="s">
        <v>13292</v>
      </c>
    </row>
    <row r="123" spans="1:10" outlineLevel="1" x14ac:dyDescent="0.2">
      <c r="A123" s="274" t="s">
        <v>13492</v>
      </c>
      <c r="B123" s="274" t="s">
        <v>12548</v>
      </c>
      <c r="C123" s="345"/>
      <c r="D123" s="345"/>
      <c r="E123" s="339">
        <v>640722.72</v>
      </c>
      <c r="F123" s="345"/>
      <c r="G123" s="346"/>
      <c r="H123" s="347"/>
      <c r="I123" s="348"/>
      <c r="J123" s="271" t="s">
        <v>13292</v>
      </c>
    </row>
    <row r="124" spans="1:10" outlineLevel="1" x14ac:dyDescent="0.2">
      <c r="A124" s="274" t="s">
        <v>13493</v>
      </c>
      <c r="B124" s="274" t="s">
        <v>12548</v>
      </c>
      <c r="C124" s="345"/>
      <c r="D124" s="345"/>
      <c r="E124" s="339">
        <v>100000</v>
      </c>
      <c r="F124" s="345"/>
      <c r="G124" s="346"/>
      <c r="H124" s="347"/>
      <c r="I124" s="348"/>
      <c r="J124" s="271" t="s">
        <v>13292</v>
      </c>
    </row>
    <row r="125" spans="1:10" outlineLevel="1" x14ac:dyDescent="0.2">
      <c r="A125" s="274" t="s">
        <v>13494</v>
      </c>
      <c r="B125" s="274" t="s">
        <v>12548</v>
      </c>
      <c r="C125" s="345"/>
      <c r="D125" s="345"/>
      <c r="E125" s="339">
        <v>65625</v>
      </c>
      <c r="F125" s="345"/>
      <c r="G125" s="346"/>
      <c r="H125" s="347"/>
      <c r="I125" s="348"/>
      <c r="J125" s="271" t="s">
        <v>13292</v>
      </c>
    </row>
    <row r="126" spans="1:10" outlineLevel="1" x14ac:dyDescent="0.2">
      <c r="A126" s="274" t="s">
        <v>13495</v>
      </c>
      <c r="B126" s="274" t="s">
        <v>12548</v>
      </c>
      <c r="C126" s="345"/>
      <c r="D126" s="345"/>
      <c r="E126" s="339">
        <v>165600</v>
      </c>
      <c r="F126" s="345"/>
      <c r="G126" s="346"/>
      <c r="H126" s="347"/>
      <c r="I126" s="348"/>
      <c r="J126" s="271" t="s">
        <v>13292</v>
      </c>
    </row>
    <row r="127" spans="1:10" outlineLevel="1" x14ac:dyDescent="0.2">
      <c r="A127" s="274" t="s">
        <v>13496</v>
      </c>
      <c r="B127" s="274" t="s">
        <v>12548</v>
      </c>
      <c r="C127" s="345"/>
      <c r="D127" s="345"/>
      <c r="E127" s="339">
        <v>738101.7</v>
      </c>
      <c r="F127" s="345"/>
      <c r="G127" s="346"/>
      <c r="H127" s="347"/>
      <c r="I127" s="348"/>
      <c r="J127" s="271" t="s">
        <v>13292</v>
      </c>
    </row>
    <row r="128" spans="1:10" ht="12.75" outlineLevel="1" thickBot="1" x14ac:dyDescent="0.25">
      <c r="A128" s="274" t="s">
        <v>13497</v>
      </c>
      <c r="B128" s="274" t="s">
        <v>12548</v>
      </c>
      <c r="C128" s="345"/>
      <c r="D128" s="345"/>
      <c r="E128" s="339">
        <v>82326.05</v>
      </c>
      <c r="F128" s="345"/>
      <c r="G128" s="346"/>
      <c r="H128" s="347"/>
      <c r="I128" s="348"/>
      <c r="J128" s="271" t="s">
        <v>13292</v>
      </c>
    </row>
    <row r="129" spans="1:10" ht="18.75" thickBot="1" x14ac:dyDescent="0.25">
      <c r="A129" s="836" t="s">
        <v>7303</v>
      </c>
      <c r="B129" s="837"/>
      <c r="C129" s="838"/>
      <c r="D129" s="838"/>
      <c r="E129" s="839"/>
      <c r="F129" s="838"/>
      <c r="G129" s="838"/>
      <c r="H129" s="840"/>
      <c r="I129" s="838"/>
      <c r="J129" s="1048"/>
    </row>
    <row r="130" spans="1:10" ht="22.5" customHeight="1" outlineLevel="1" x14ac:dyDescent="0.2">
      <c r="A130" s="87" t="s">
        <v>211</v>
      </c>
      <c r="B130" s="269"/>
      <c r="C130" s="269"/>
      <c r="D130" s="269"/>
      <c r="E130" s="269"/>
      <c r="F130" s="269"/>
      <c r="G130" s="269"/>
      <c r="H130" s="269"/>
      <c r="I130" s="1043"/>
      <c r="J130" s="1050"/>
    </row>
    <row r="131" spans="1:10" outlineLevel="1" x14ac:dyDescent="0.2">
      <c r="A131" s="306" t="s">
        <v>7304</v>
      </c>
      <c r="B131" s="274" t="s">
        <v>7305</v>
      </c>
      <c r="C131" s="274" t="s">
        <v>7306</v>
      </c>
      <c r="D131" s="274">
        <v>12</v>
      </c>
      <c r="E131" s="307">
        <v>18000</v>
      </c>
      <c r="F131" s="308" t="s">
        <v>7307</v>
      </c>
      <c r="G131" s="306" t="s">
        <v>142</v>
      </c>
      <c r="H131" s="309">
        <v>44209</v>
      </c>
      <c r="I131" s="1044">
        <v>44379</v>
      </c>
      <c r="J131" s="271"/>
    </row>
    <row r="132" spans="1:10" outlineLevel="1" x14ac:dyDescent="0.2">
      <c r="A132" s="306" t="s">
        <v>7308</v>
      </c>
      <c r="B132" s="274" t="s">
        <v>7305</v>
      </c>
      <c r="C132" s="274" t="s">
        <v>7306</v>
      </c>
      <c r="D132" s="274">
        <v>14</v>
      </c>
      <c r="E132" s="311">
        <v>18000</v>
      </c>
      <c r="F132" s="308" t="s">
        <v>7309</v>
      </c>
      <c r="G132" s="306" t="s">
        <v>142</v>
      </c>
      <c r="H132" s="309">
        <v>44209</v>
      </c>
      <c r="I132" s="1044">
        <v>44289</v>
      </c>
      <c r="J132" s="271"/>
    </row>
    <row r="133" spans="1:10" outlineLevel="1" x14ac:dyDescent="0.2">
      <c r="A133" s="306" t="s">
        <v>7310</v>
      </c>
      <c r="B133" s="274" t="s">
        <v>7305</v>
      </c>
      <c r="C133" s="274" t="s">
        <v>7306</v>
      </c>
      <c r="D133" s="274">
        <v>17</v>
      </c>
      <c r="E133" s="311">
        <v>18000</v>
      </c>
      <c r="F133" s="308" t="s">
        <v>7311</v>
      </c>
      <c r="G133" s="306" t="s">
        <v>142</v>
      </c>
      <c r="H133" s="309">
        <v>44209</v>
      </c>
      <c r="I133" s="1044">
        <v>44289</v>
      </c>
      <c r="J133" s="271"/>
    </row>
    <row r="134" spans="1:10" outlineLevel="1" x14ac:dyDescent="0.2">
      <c r="A134" s="306" t="s">
        <v>7312</v>
      </c>
      <c r="B134" s="274" t="s">
        <v>7305</v>
      </c>
      <c r="C134" s="274" t="s">
        <v>7306</v>
      </c>
      <c r="D134" s="274">
        <v>29</v>
      </c>
      <c r="E134" s="311">
        <v>18000</v>
      </c>
      <c r="F134" s="308" t="s">
        <v>7313</v>
      </c>
      <c r="G134" s="306" t="s">
        <v>142</v>
      </c>
      <c r="H134" s="309">
        <v>44210</v>
      </c>
      <c r="I134" s="1044">
        <v>44380</v>
      </c>
      <c r="J134" s="271"/>
    </row>
    <row r="135" spans="1:10" outlineLevel="1" x14ac:dyDescent="0.2">
      <c r="A135" s="306" t="s">
        <v>7314</v>
      </c>
      <c r="B135" s="274" t="s">
        <v>7305</v>
      </c>
      <c r="C135" s="274" t="s">
        <v>7306</v>
      </c>
      <c r="D135" s="274">
        <v>85</v>
      </c>
      <c r="E135" s="311">
        <v>18000</v>
      </c>
      <c r="F135" s="308" t="s">
        <v>7315</v>
      </c>
      <c r="G135" s="306" t="s">
        <v>142</v>
      </c>
      <c r="H135" s="309">
        <v>44215</v>
      </c>
      <c r="I135" s="1044">
        <v>44395</v>
      </c>
      <c r="J135" s="271"/>
    </row>
    <row r="136" spans="1:10" outlineLevel="1" x14ac:dyDescent="0.2">
      <c r="A136" s="306" t="s">
        <v>7316</v>
      </c>
      <c r="B136" s="274" t="s">
        <v>7305</v>
      </c>
      <c r="C136" s="274" t="s">
        <v>7306</v>
      </c>
      <c r="D136" s="274">
        <v>117</v>
      </c>
      <c r="E136" s="311">
        <v>18000</v>
      </c>
      <c r="F136" s="308" t="s">
        <v>7317</v>
      </c>
      <c r="G136" s="306" t="s">
        <v>142</v>
      </c>
      <c r="H136" s="309">
        <v>44217</v>
      </c>
      <c r="I136" s="1044">
        <v>44387</v>
      </c>
      <c r="J136" s="271"/>
    </row>
    <row r="137" spans="1:10" outlineLevel="1" x14ac:dyDescent="0.2">
      <c r="A137" s="306" t="s">
        <v>7318</v>
      </c>
      <c r="B137" s="274" t="s">
        <v>7305</v>
      </c>
      <c r="C137" s="274" t="s">
        <v>7306</v>
      </c>
      <c r="D137" s="274">
        <v>118</v>
      </c>
      <c r="E137" s="311">
        <v>18000</v>
      </c>
      <c r="F137" s="308" t="s">
        <v>7319</v>
      </c>
      <c r="G137" s="306" t="s">
        <v>142</v>
      </c>
      <c r="H137" s="309">
        <v>44217</v>
      </c>
      <c r="I137" s="1044">
        <v>44387</v>
      </c>
      <c r="J137" s="271"/>
    </row>
    <row r="138" spans="1:10" outlineLevel="1" x14ac:dyDescent="0.2">
      <c r="A138" s="306" t="s">
        <v>7320</v>
      </c>
      <c r="B138" s="274" t="s">
        <v>7305</v>
      </c>
      <c r="C138" s="274" t="s">
        <v>7306</v>
      </c>
      <c r="D138" s="274">
        <v>121</v>
      </c>
      <c r="E138" s="311">
        <v>18000</v>
      </c>
      <c r="F138" s="308" t="s">
        <v>7321</v>
      </c>
      <c r="G138" s="306" t="s">
        <v>142</v>
      </c>
      <c r="H138" s="309">
        <v>44217</v>
      </c>
      <c r="I138" s="1044">
        <v>44337</v>
      </c>
      <c r="J138" s="271"/>
    </row>
    <row r="139" spans="1:10" outlineLevel="1" x14ac:dyDescent="0.2">
      <c r="A139" s="306" t="s">
        <v>7322</v>
      </c>
      <c r="B139" s="274" t="s">
        <v>7305</v>
      </c>
      <c r="C139" s="274" t="s">
        <v>7306</v>
      </c>
      <c r="D139" s="274">
        <v>133</v>
      </c>
      <c r="E139" s="311">
        <v>18000</v>
      </c>
      <c r="F139" s="308" t="s">
        <v>7323</v>
      </c>
      <c r="G139" s="306" t="s">
        <v>142</v>
      </c>
      <c r="H139" s="309">
        <v>44218</v>
      </c>
      <c r="I139" s="1044">
        <v>44338</v>
      </c>
      <c r="J139" s="271"/>
    </row>
    <row r="140" spans="1:10" outlineLevel="1" x14ac:dyDescent="0.2">
      <c r="A140" s="306" t="s">
        <v>7324</v>
      </c>
      <c r="B140" s="274" t="s">
        <v>7305</v>
      </c>
      <c r="C140" s="274" t="s">
        <v>7306</v>
      </c>
      <c r="D140" s="274">
        <v>199</v>
      </c>
      <c r="E140" s="311">
        <v>18000</v>
      </c>
      <c r="F140" s="308" t="s">
        <v>7325</v>
      </c>
      <c r="G140" s="306" t="s">
        <v>142</v>
      </c>
      <c r="H140" s="309">
        <v>44224</v>
      </c>
      <c r="I140" s="1044">
        <v>44404</v>
      </c>
      <c r="J140" s="271"/>
    </row>
    <row r="141" spans="1:10" outlineLevel="1" x14ac:dyDescent="0.2">
      <c r="A141" s="306" t="s">
        <v>7326</v>
      </c>
      <c r="B141" s="274" t="s">
        <v>7305</v>
      </c>
      <c r="C141" s="274" t="s">
        <v>7306</v>
      </c>
      <c r="D141" s="274">
        <v>261</v>
      </c>
      <c r="E141" s="311">
        <v>18000</v>
      </c>
      <c r="F141" s="308" t="s">
        <v>7327</v>
      </c>
      <c r="G141" s="306" t="s">
        <v>142</v>
      </c>
      <c r="H141" s="309">
        <v>44235</v>
      </c>
      <c r="I141" s="1044">
        <v>44405</v>
      </c>
      <c r="J141" s="271"/>
    </row>
    <row r="142" spans="1:10" outlineLevel="1" x14ac:dyDescent="0.2">
      <c r="A142" s="306" t="s">
        <v>7328</v>
      </c>
      <c r="B142" s="274" t="s">
        <v>7305</v>
      </c>
      <c r="C142" s="274" t="s">
        <v>7306</v>
      </c>
      <c r="D142" s="274">
        <v>270</v>
      </c>
      <c r="E142" s="311">
        <v>18000</v>
      </c>
      <c r="F142" s="308" t="s">
        <v>7329</v>
      </c>
      <c r="G142" s="306" t="s">
        <v>142</v>
      </c>
      <c r="H142" s="309">
        <v>44236</v>
      </c>
      <c r="I142" s="1044">
        <v>44406</v>
      </c>
      <c r="J142" s="271"/>
    </row>
    <row r="143" spans="1:10" outlineLevel="1" x14ac:dyDescent="0.2">
      <c r="A143" s="306" t="s">
        <v>7330</v>
      </c>
      <c r="B143" s="274" t="s">
        <v>7305</v>
      </c>
      <c r="C143" s="274" t="s">
        <v>7306</v>
      </c>
      <c r="D143" s="274">
        <v>301</v>
      </c>
      <c r="E143" s="311">
        <v>18000</v>
      </c>
      <c r="F143" s="308" t="s">
        <v>7331</v>
      </c>
      <c r="G143" s="306" t="s">
        <v>142</v>
      </c>
      <c r="H143" s="309">
        <v>44238</v>
      </c>
      <c r="I143" s="1044">
        <v>44408</v>
      </c>
      <c r="J143" s="271"/>
    </row>
    <row r="144" spans="1:10" outlineLevel="1" x14ac:dyDescent="0.2">
      <c r="A144" s="306" t="s">
        <v>7332</v>
      </c>
      <c r="B144" s="274" t="s">
        <v>7305</v>
      </c>
      <c r="C144" s="274" t="s">
        <v>7306</v>
      </c>
      <c r="D144" s="274">
        <v>377</v>
      </c>
      <c r="E144" s="311">
        <v>18000</v>
      </c>
      <c r="F144" s="308" t="s">
        <v>7333</v>
      </c>
      <c r="G144" s="306" t="s">
        <v>142</v>
      </c>
      <c r="H144" s="309">
        <v>44249</v>
      </c>
      <c r="I144" s="1044">
        <v>44339</v>
      </c>
      <c r="J144" s="271"/>
    </row>
    <row r="145" spans="1:10" outlineLevel="1" x14ac:dyDescent="0.2">
      <c r="A145" s="306" t="s">
        <v>7334</v>
      </c>
      <c r="B145" s="274" t="s">
        <v>7305</v>
      </c>
      <c r="C145" s="274" t="s">
        <v>7306</v>
      </c>
      <c r="D145" s="274">
        <v>444</v>
      </c>
      <c r="E145" s="311">
        <v>18000</v>
      </c>
      <c r="F145" s="308" t="s">
        <v>7335</v>
      </c>
      <c r="G145" s="306" t="s">
        <v>142</v>
      </c>
      <c r="H145" s="309">
        <v>44256</v>
      </c>
      <c r="I145" s="1044">
        <v>44376</v>
      </c>
      <c r="J145" s="271"/>
    </row>
    <row r="146" spans="1:10" outlineLevel="1" x14ac:dyDescent="0.2">
      <c r="A146" s="306" t="s">
        <v>7336</v>
      </c>
      <c r="B146" s="274" t="s">
        <v>7305</v>
      </c>
      <c r="C146" s="274" t="s">
        <v>7306</v>
      </c>
      <c r="D146" s="274">
        <v>634</v>
      </c>
      <c r="E146" s="311">
        <v>18000</v>
      </c>
      <c r="F146" s="308" t="s">
        <v>7337</v>
      </c>
      <c r="G146" s="306" t="s">
        <v>142</v>
      </c>
      <c r="H146" s="309">
        <v>44274</v>
      </c>
      <c r="I146" s="1044">
        <v>44454</v>
      </c>
      <c r="J146" s="271"/>
    </row>
    <row r="147" spans="1:10" outlineLevel="1" x14ac:dyDescent="0.2">
      <c r="A147" s="306" t="s">
        <v>7338</v>
      </c>
      <c r="B147" s="274" t="s">
        <v>7305</v>
      </c>
      <c r="C147" s="274" t="s">
        <v>7306</v>
      </c>
      <c r="D147" s="274">
        <v>857</v>
      </c>
      <c r="E147" s="311">
        <v>18000</v>
      </c>
      <c r="F147" s="308" t="s">
        <v>7339</v>
      </c>
      <c r="G147" s="306" t="s">
        <v>142</v>
      </c>
      <c r="H147" s="309">
        <v>44307</v>
      </c>
      <c r="I147" s="1044">
        <v>44427</v>
      </c>
      <c r="J147" s="271"/>
    </row>
    <row r="148" spans="1:10" outlineLevel="1" x14ac:dyDescent="0.2">
      <c r="A148" s="306" t="s">
        <v>7340</v>
      </c>
      <c r="B148" s="274" t="s">
        <v>7305</v>
      </c>
      <c r="C148" s="274" t="s">
        <v>7306</v>
      </c>
      <c r="D148" s="274">
        <v>990</v>
      </c>
      <c r="E148" s="311">
        <v>18000</v>
      </c>
      <c r="F148" s="308" t="s">
        <v>7341</v>
      </c>
      <c r="G148" s="306" t="s">
        <v>142</v>
      </c>
      <c r="H148" s="309">
        <v>44321</v>
      </c>
      <c r="I148" s="1044">
        <v>44381</v>
      </c>
      <c r="J148" s="271"/>
    </row>
    <row r="149" spans="1:10" outlineLevel="1" x14ac:dyDescent="0.2">
      <c r="A149" s="306" t="s">
        <v>7342</v>
      </c>
      <c r="B149" s="274" t="s">
        <v>7305</v>
      </c>
      <c r="C149" s="274" t="s">
        <v>7306</v>
      </c>
      <c r="D149" s="274">
        <v>1036</v>
      </c>
      <c r="E149" s="311">
        <v>18000</v>
      </c>
      <c r="F149" s="308" t="s">
        <v>7343</v>
      </c>
      <c r="G149" s="306" t="s">
        <v>142</v>
      </c>
      <c r="H149" s="309">
        <v>44323</v>
      </c>
      <c r="I149" s="1044">
        <v>44383</v>
      </c>
      <c r="J149" s="271"/>
    </row>
    <row r="150" spans="1:10" outlineLevel="1" x14ac:dyDescent="0.2">
      <c r="A150" s="306" t="s">
        <v>7344</v>
      </c>
      <c r="B150" s="274" t="s">
        <v>7305</v>
      </c>
      <c r="C150" s="274" t="s">
        <v>7306</v>
      </c>
      <c r="D150" s="274">
        <v>1176</v>
      </c>
      <c r="E150" s="311">
        <v>18000</v>
      </c>
      <c r="F150" s="308" t="s">
        <v>7345</v>
      </c>
      <c r="G150" s="306" t="s">
        <v>142</v>
      </c>
      <c r="H150" s="309">
        <v>44341</v>
      </c>
      <c r="I150" s="1044">
        <v>44346</v>
      </c>
      <c r="J150" s="271"/>
    </row>
    <row r="151" spans="1:10" outlineLevel="1" x14ac:dyDescent="0.2">
      <c r="A151" s="306" t="s">
        <v>7346</v>
      </c>
      <c r="B151" s="274" t="s">
        <v>7305</v>
      </c>
      <c r="C151" s="274" t="s">
        <v>7306</v>
      </c>
      <c r="D151" s="274">
        <v>1254</v>
      </c>
      <c r="E151" s="311">
        <v>18000</v>
      </c>
      <c r="F151" s="308" t="s">
        <v>7347</v>
      </c>
      <c r="G151" s="306" t="s">
        <v>142</v>
      </c>
      <c r="H151" s="309">
        <v>44350</v>
      </c>
      <c r="I151" s="1044">
        <v>44440</v>
      </c>
      <c r="J151" s="271"/>
    </row>
    <row r="152" spans="1:10" outlineLevel="1" x14ac:dyDescent="0.2">
      <c r="A152" s="306" t="s">
        <v>7348</v>
      </c>
      <c r="B152" s="274" t="s">
        <v>7305</v>
      </c>
      <c r="C152" s="274" t="s">
        <v>7306</v>
      </c>
      <c r="D152" s="274">
        <v>1258</v>
      </c>
      <c r="E152" s="311">
        <v>18000</v>
      </c>
      <c r="F152" s="308" t="s">
        <v>7349</v>
      </c>
      <c r="G152" s="306" t="s">
        <v>142</v>
      </c>
      <c r="H152" s="309">
        <v>44350</v>
      </c>
      <c r="I152" s="1044">
        <v>44440</v>
      </c>
      <c r="J152" s="271"/>
    </row>
    <row r="153" spans="1:10" outlineLevel="1" x14ac:dyDescent="0.2">
      <c r="A153" s="306" t="s">
        <v>7350</v>
      </c>
      <c r="B153" s="274" t="s">
        <v>7305</v>
      </c>
      <c r="C153" s="274" t="s">
        <v>7306</v>
      </c>
      <c r="D153" s="274">
        <v>1260</v>
      </c>
      <c r="E153" s="311">
        <v>18000</v>
      </c>
      <c r="F153" s="308" t="s">
        <v>7351</v>
      </c>
      <c r="G153" s="306" t="s">
        <v>142</v>
      </c>
      <c r="H153" s="309">
        <v>44350</v>
      </c>
      <c r="I153" s="1044">
        <v>44440</v>
      </c>
      <c r="J153" s="271"/>
    </row>
    <row r="154" spans="1:10" outlineLevel="1" x14ac:dyDescent="0.2">
      <c r="A154" s="306" t="s">
        <v>7352</v>
      </c>
      <c r="B154" s="274" t="s">
        <v>7305</v>
      </c>
      <c r="C154" s="274" t="s">
        <v>7306</v>
      </c>
      <c r="D154" s="274">
        <v>1272</v>
      </c>
      <c r="E154" s="311">
        <v>18000</v>
      </c>
      <c r="F154" s="308" t="s">
        <v>7333</v>
      </c>
      <c r="G154" s="306" t="s">
        <v>142</v>
      </c>
      <c r="H154" s="309">
        <v>44351</v>
      </c>
      <c r="I154" s="1044">
        <v>44441</v>
      </c>
      <c r="J154" s="271"/>
    </row>
    <row r="155" spans="1:10" outlineLevel="1" x14ac:dyDescent="0.2">
      <c r="A155" s="306" t="s">
        <v>7353</v>
      </c>
      <c r="B155" s="274" t="s">
        <v>7305</v>
      </c>
      <c r="C155" s="274" t="s">
        <v>7306</v>
      </c>
      <c r="D155" s="274">
        <v>1280</v>
      </c>
      <c r="E155" s="311">
        <v>18000</v>
      </c>
      <c r="F155" s="308" t="s">
        <v>7354</v>
      </c>
      <c r="G155" s="306" t="s">
        <v>142</v>
      </c>
      <c r="H155" s="309">
        <v>44351</v>
      </c>
      <c r="I155" s="1044">
        <v>44441</v>
      </c>
      <c r="J155" s="271"/>
    </row>
    <row r="156" spans="1:10" outlineLevel="1" x14ac:dyDescent="0.2">
      <c r="A156" s="306" t="s">
        <v>7355</v>
      </c>
      <c r="B156" s="274" t="s">
        <v>7305</v>
      </c>
      <c r="C156" s="274" t="s">
        <v>7306</v>
      </c>
      <c r="D156" s="274">
        <v>1368</v>
      </c>
      <c r="E156" s="311">
        <v>18000</v>
      </c>
      <c r="F156" s="308" t="s">
        <v>7311</v>
      </c>
      <c r="G156" s="306" t="s">
        <v>142</v>
      </c>
      <c r="H156" s="309">
        <v>44363</v>
      </c>
      <c r="I156" s="1044">
        <v>44453</v>
      </c>
      <c r="J156" s="271"/>
    </row>
    <row r="157" spans="1:10" outlineLevel="1" x14ac:dyDescent="0.2">
      <c r="A157" s="306" t="s">
        <v>7356</v>
      </c>
      <c r="B157" s="274" t="s">
        <v>7305</v>
      </c>
      <c r="C157" s="274" t="s">
        <v>7306</v>
      </c>
      <c r="D157" s="274">
        <v>1373</v>
      </c>
      <c r="E157" s="311">
        <v>18000</v>
      </c>
      <c r="F157" s="308" t="s">
        <v>7321</v>
      </c>
      <c r="G157" s="306" t="s">
        <v>142</v>
      </c>
      <c r="H157" s="309">
        <v>44363</v>
      </c>
      <c r="I157" s="1044">
        <v>44483</v>
      </c>
      <c r="J157" s="271"/>
    </row>
    <row r="158" spans="1:10" outlineLevel="1" x14ac:dyDescent="0.2">
      <c r="A158" s="306" t="s">
        <v>7357</v>
      </c>
      <c r="B158" s="274" t="s">
        <v>7305</v>
      </c>
      <c r="C158" s="274" t="s">
        <v>7306</v>
      </c>
      <c r="D158" s="274">
        <v>1414</v>
      </c>
      <c r="E158" s="311">
        <v>18000</v>
      </c>
      <c r="F158" s="308" t="s">
        <v>7358</v>
      </c>
      <c r="G158" s="306" t="s">
        <v>142</v>
      </c>
      <c r="H158" s="309">
        <v>44368</v>
      </c>
      <c r="I158" s="1044">
        <v>44458</v>
      </c>
      <c r="J158" s="271"/>
    </row>
    <row r="159" spans="1:10" outlineLevel="1" x14ac:dyDescent="0.2">
      <c r="A159" s="306" t="s">
        <v>7359</v>
      </c>
      <c r="B159" s="274" t="s">
        <v>7305</v>
      </c>
      <c r="C159" s="274" t="s">
        <v>7306</v>
      </c>
      <c r="D159" s="274">
        <v>1512</v>
      </c>
      <c r="E159" s="311">
        <v>18000</v>
      </c>
      <c r="F159" s="308" t="s">
        <v>7307</v>
      </c>
      <c r="G159" s="306" t="s">
        <v>142</v>
      </c>
      <c r="H159" s="309">
        <v>44379</v>
      </c>
      <c r="I159" s="1044">
        <v>44559</v>
      </c>
      <c r="J159" s="271"/>
    </row>
    <row r="160" spans="1:10" outlineLevel="1" x14ac:dyDescent="0.2">
      <c r="A160" s="306" t="s">
        <v>7360</v>
      </c>
      <c r="B160" s="274" t="s">
        <v>7305</v>
      </c>
      <c r="C160" s="274" t="s">
        <v>7306</v>
      </c>
      <c r="D160" s="274">
        <v>1529</v>
      </c>
      <c r="E160" s="311">
        <v>18000</v>
      </c>
      <c r="F160" s="308" t="s">
        <v>7313</v>
      </c>
      <c r="G160" s="306" t="s">
        <v>142</v>
      </c>
      <c r="H160" s="309">
        <v>44382</v>
      </c>
      <c r="I160" s="1044">
        <v>44562</v>
      </c>
      <c r="J160" s="271"/>
    </row>
    <row r="161" spans="1:10" outlineLevel="1" x14ac:dyDescent="0.2">
      <c r="A161" s="306" t="s">
        <v>7361</v>
      </c>
      <c r="B161" s="274" t="s">
        <v>7305</v>
      </c>
      <c r="C161" s="274" t="s">
        <v>7306</v>
      </c>
      <c r="D161" s="274">
        <v>1535</v>
      </c>
      <c r="E161" s="311">
        <v>18000</v>
      </c>
      <c r="F161" s="308" t="s">
        <v>7362</v>
      </c>
      <c r="G161" s="306" t="s">
        <v>142</v>
      </c>
      <c r="H161" s="309">
        <v>44382</v>
      </c>
      <c r="I161" s="1044">
        <v>44472</v>
      </c>
      <c r="J161" s="271"/>
    </row>
    <row r="162" spans="1:10" outlineLevel="1" x14ac:dyDescent="0.2">
      <c r="A162" s="306" t="s">
        <v>7363</v>
      </c>
      <c r="B162" s="274" t="s">
        <v>7305</v>
      </c>
      <c r="C162" s="274" t="s">
        <v>7306</v>
      </c>
      <c r="D162" s="274">
        <v>2031</v>
      </c>
      <c r="E162" s="311">
        <v>18000</v>
      </c>
      <c r="F162" s="308" t="s">
        <v>7364</v>
      </c>
      <c r="G162" s="306" t="s">
        <v>142</v>
      </c>
      <c r="H162" s="309">
        <v>44448</v>
      </c>
      <c r="I162" s="1044">
        <v>44598</v>
      </c>
      <c r="J162" s="271"/>
    </row>
    <row r="163" spans="1:10" outlineLevel="1" x14ac:dyDescent="0.2">
      <c r="A163" s="306" t="s">
        <v>7365</v>
      </c>
      <c r="B163" s="274" t="s">
        <v>7305</v>
      </c>
      <c r="C163" s="274" t="s">
        <v>7306</v>
      </c>
      <c r="D163" s="274">
        <v>2235</v>
      </c>
      <c r="E163" s="311">
        <v>18000</v>
      </c>
      <c r="F163" s="308" t="s">
        <v>7333</v>
      </c>
      <c r="G163" s="306" t="s">
        <v>142</v>
      </c>
      <c r="H163" s="309">
        <v>44481</v>
      </c>
      <c r="I163" s="1044">
        <v>44571</v>
      </c>
      <c r="J163" s="271"/>
    </row>
    <row r="164" spans="1:10" outlineLevel="1" x14ac:dyDescent="0.2">
      <c r="A164" s="306" t="s">
        <v>7366</v>
      </c>
      <c r="B164" s="274" t="s">
        <v>7305</v>
      </c>
      <c r="C164" s="274" t="s">
        <v>7306</v>
      </c>
      <c r="D164" s="274">
        <v>2400</v>
      </c>
      <c r="E164" s="311">
        <v>18000</v>
      </c>
      <c r="F164" s="308" t="s">
        <v>7367</v>
      </c>
      <c r="G164" s="306" t="s">
        <v>142</v>
      </c>
      <c r="H164" s="309">
        <v>44498</v>
      </c>
      <c r="I164" s="1044">
        <v>44558</v>
      </c>
      <c r="J164" s="271"/>
    </row>
    <row r="165" spans="1:10" outlineLevel="1" x14ac:dyDescent="0.2">
      <c r="A165" s="306" t="s">
        <v>7368</v>
      </c>
      <c r="B165" s="274" t="s">
        <v>7305</v>
      </c>
      <c r="C165" s="274" t="s">
        <v>7306</v>
      </c>
      <c r="D165" s="274">
        <v>1815</v>
      </c>
      <c r="E165" s="311">
        <v>18115.95</v>
      </c>
      <c r="F165" s="308" t="s">
        <v>7369</v>
      </c>
      <c r="G165" s="306" t="s">
        <v>142</v>
      </c>
      <c r="H165" s="309">
        <v>44414</v>
      </c>
      <c r="I165" s="1044">
        <v>44444</v>
      </c>
      <c r="J165" s="271"/>
    </row>
    <row r="166" spans="1:10" outlineLevel="1" x14ac:dyDescent="0.2">
      <c r="A166" s="306" t="s">
        <v>7370</v>
      </c>
      <c r="B166" s="274" t="s">
        <v>7305</v>
      </c>
      <c r="C166" s="274" t="s">
        <v>7306</v>
      </c>
      <c r="D166" s="274">
        <v>1217</v>
      </c>
      <c r="E166" s="311">
        <v>18200</v>
      </c>
      <c r="F166" s="308" t="s">
        <v>7371</v>
      </c>
      <c r="G166" s="306" t="s">
        <v>142</v>
      </c>
      <c r="H166" s="309">
        <v>44347</v>
      </c>
      <c r="I166" s="1044">
        <v>44357</v>
      </c>
      <c r="J166" s="271"/>
    </row>
    <row r="167" spans="1:10" outlineLevel="1" x14ac:dyDescent="0.2">
      <c r="A167" s="306" t="s">
        <v>7372</v>
      </c>
      <c r="B167" s="274" t="s">
        <v>7305</v>
      </c>
      <c r="C167" s="274" t="s">
        <v>7306</v>
      </c>
      <c r="D167" s="274">
        <v>482</v>
      </c>
      <c r="E167" s="311">
        <v>18208</v>
      </c>
      <c r="F167" s="308" t="s">
        <v>7373</v>
      </c>
      <c r="G167" s="306" t="s">
        <v>142</v>
      </c>
      <c r="H167" s="309">
        <v>44260</v>
      </c>
      <c r="I167" s="1044">
        <v>44265</v>
      </c>
      <c r="J167" s="271"/>
    </row>
    <row r="168" spans="1:10" outlineLevel="1" x14ac:dyDescent="0.2">
      <c r="A168" s="306" t="s">
        <v>7374</v>
      </c>
      <c r="B168" s="274" t="s">
        <v>7305</v>
      </c>
      <c r="C168" s="274" t="s">
        <v>7306</v>
      </c>
      <c r="D168" s="274">
        <v>2568</v>
      </c>
      <c r="E168" s="311">
        <v>18340</v>
      </c>
      <c r="F168" s="308" t="s">
        <v>7375</v>
      </c>
      <c r="G168" s="306" t="s">
        <v>142</v>
      </c>
      <c r="H168" s="309">
        <v>44523</v>
      </c>
      <c r="I168" s="1044">
        <v>44558</v>
      </c>
      <c r="J168" s="271"/>
    </row>
    <row r="169" spans="1:10" outlineLevel="1" x14ac:dyDescent="0.2">
      <c r="A169" s="306" t="s">
        <v>7376</v>
      </c>
      <c r="B169" s="274" t="s">
        <v>7305</v>
      </c>
      <c r="C169" s="274" t="s">
        <v>7306</v>
      </c>
      <c r="D169" s="274">
        <v>177</v>
      </c>
      <c r="E169" s="311">
        <v>18399.740000000002</v>
      </c>
      <c r="F169" s="308" t="s">
        <v>7377</v>
      </c>
      <c r="G169" s="312" t="s">
        <v>142</v>
      </c>
      <c r="H169" s="313">
        <v>44223</v>
      </c>
      <c r="I169" s="1045">
        <v>44588</v>
      </c>
      <c r="J169" s="271"/>
    </row>
    <row r="170" spans="1:10" outlineLevel="1" x14ac:dyDescent="0.2">
      <c r="A170" s="314" t="s">
        <v>7378</v>
      </c>
      <c r="B170" s="315" t="s">
        <v>7305</v>
      </c>
      <c r="C170" s="315" t="s">
        <v>7306</v>
      </c>
      <c r="D170" s="315">
        <v>1877</v>
      </c>
      <c r="E170" s="311">
        <v>18450</v>
      </c>
      <c r="F170" s="308" t="s">
        <v>7379</v>
      </c>
      <c r="G170" s="312" t="s">
        <v>142</v>
      </c>
      <c r="H170" s="313">
        <v>44426</v>
      </c>
      <c r="I170" s="1045">
        <v>44561</v>
      </c>
      <c r="J170" s="271"/>
    </row>
    <row r="171" spans="1:10" outlineLevel="1" x14ac:dyDescent="0.2">
      <c r="A171" s="312" t="s">
        <v>7380</v>
      </c>
      <c r="B171" s="316" t="s">
        <v>7305</v>
      </c>
      <c r="C171" s="316" t="s">
        <v>7306</v>
      </c>
      <c r="D171" s="316">
        <v>453</v>
      </c>
      <c r="E171" s="311">
        <v>18492.5</v>
      </c>
      <c r="F171" s="317" t="s">
        <v>7381</v>
      </c>
      <c r="G171" s="312" t="s">
        <v>142</v>
      </c>
      <c r="H171" s="313">
        <v>44256</v>
      </c>
      <c r="I171" s="1045">
        <v>44616</v>
      </c>
      <c r="J171" s="271"/>
    </row>
    <row r="172" spans="1:10" outlineLevel="1" x14ac:dyDescent="0.2">
      <c r="A172" s="312" t="s">
        <v>7382</v>
      </c>
      <c r="B172" s="316" t="s">
        <v>7305</v>
      </c>
      <c r="C172" s="316" t="s">
        <v>7306</v>
      </c>
      <c r="D172" s="316">
        <v>1861</v>
      </c>
      <c r="E172" s="311">
        <v>18497.5</v>
      </c>
      <c r="F172" s="317" t="s">
        <v>7381</v>
      </c>
      <c r="G172" s="312" t="s">
        <v>142</v>
      </c>
      <c r="H172" s="313">
        <v>44424</v>
      </c>
      <c r="I172" s="1045">
        <v>44574</v>
      </c>
      <c r="J172" s="271"/>
    </row>
    <row r="173" spans="1:10" outlineLevel="1" x14ac:dyDescent="0.2">
      <c r="A173" s="312" t="s">
        <v>7383</v>
      </c>
      <c r="B173" s="316" t="s">
        <v>7305</v>
      </c>
      <c r="C173" s="316" t="s">
        <v>7306</v>
      </c>
      <c r="D173" s="316">
        <v>329</v>
      </c>
      <c r="E173" s="311">
        <v>18500</v>
      </c>
      <c r="F173" s="317" t="s">
        <v>7384</v>
      </c>
      <c r="G173" s="312" t="s">
        <v>142</v>
      </c>
      <c r="H173" s="313">
        <v>44243</v>
      </c>
      <c r="I173" s="1045">
        <v>44303</v>
      </c>
      <c r="J173" s="271"/>
    </row>
    <row r="174" spans="1:10" outlineLevel="1" x14ac:dyDescent="0.2">
      <c r="A174" s="312" t="s">
        <v>7385</v>
      </c>
      <c r="B174" s="316" t="s">
        <v>7305</v>
      </c>
      <c r="C174" s="316" t="s">
        <v>7306</v>
      </c>
      <c r="D174" s="316">
        <v>2285</v>
      </c>
      <c r="E174" s="311">
        <v>18666.669999999998</v>
      </c>
      <c r="F174" s="317" t="s">
        <v>7386</v>
      </c>
      <c r="G174" s="312" t="s">
        <v>142</v>
      </c>
      <c r="H174" s="313">
        <v>44484</v>
      </c>
      <c r="I174" s="1045">
        <v>44554</v>
      </c>
      <c r="J174" s="271"/>
    </row>
    <row r="175" spans="1:10" outlineLevel="1" x14ac:dyDescent="0.2">
      <c r="A175" s="312" t="s">
        <v>7387</v>
      </c>
      <c r="B175" s="316" t="s">
        <v>7305</v>
      </c>
      <c r="C175" s="316" t="s">
        <v>7306</v>
      </c>
      <c r="D175" s="316">
        <v>523</v>
      </c>
      <c r="E175" s="311">
        <v>18740</v>
      </c>
      <c r="F175" s="317" t="s">
        <v>7388</v>
      </c>
      <c r="G175" s="312" t="s">
        <v>142</v>
      </c>
      <c r="H175" s="313">
        <v>44265</v>
      </c>
      <c r="I175" s="1045">
        <v>44270</v>
      </c>
      <c r="J175" s="271"/>
    </row>
    <row r="176" spans="1:10" outlineLevel="1" x14ac:dyDescent="0.2">
      <c r="A176" s="312" t="s">
        <v>7389</v>
      </c>
      <c r="B176" s="316" t="s">
        <v>7305</v>
      </c>
      <c r="C176" s="316" t="s">
        <v>7306</v>
      </c>
      <c r="D176" s="316">
        <v>2353</v>
      </c>
      <c r="E176" s="311">
        <v>18750</v>
      </c>
      <c r="F176" s="317" t="s">
        <v>7390</v>
      </c>
      <c r="G176" s="312" t="s">
        <v>142</v>
      </c>
      <c r="H176" s="313">
        <v>44494</v>
      </c>
      <c r="I176" s="1045">
        <v>44564</v>
      </c>
      <c r="J176" s="271"/>
    </row>
    <row r="177" spans="1:10" outlineLevel="1" x14ac:dyDescent="0.2">
      <c r="A177" s="312" t="s">
        <v>7391</v>
      </c>
      <c r="B177" s="316" t="s">
        <v>7305</v>
      </c>
      <c r="C177" s="316" t="s">
        <v>7306</v>
      </c>
      <c r="D177" s="316">
        <v>457</v>
      </c>
      <c r="E177" s="311">
        <v>18850</v>
      </c>
      <c r="F177" s="317" t="s">
        <v>7392</v>
      </c>
      <c r="G177" s="312" t="s">
        <v>142</v>
      </c>
      <c r="H177" s="313">
        <v>44257</v>
      </c>
      <c r="I177" s="1045">
        <v>44407</v>
      </c>
      <c r="J177" s="271"/>
    </row>
    <row r="178" spans="1:10" outlineLevel="1" x14ac:dyDescent="0.2">
      <c r="A178" s="312" t="s">
        <v>7393</v>
      </c>
      <c r="B178" s="316" t="s">
        <v>7305</v>
      </c>
      <c r="C178" s="316" t="s">
        <v>7306</v>
      </c>
      <c r="D178" s="316">
        <v>466</v>
      </c>
      <c r="E178" s="311">
        <v>18870</v>
      </c>
      <c r="F178" s="317" t="s">
        <v>7394</v>
      </c>
      <c r="G178" s="312" t="s">
        <v>142</v>
      </c>
      <c r="H178" s="313">
        <v>44258</v>
      </c>
      <c r="I178" s="1045">
        <v>44428</v>
      </c>
      <c r="J178" s="271"/>
    </row>
    <row r="179" spans="1:10" outlineLevel="1" x14ac:dyDescent="0.2">
      <c r="A179" s="312" t="s">
        <v>7395</v>
      </c>
      <c r="B179" s="316" t="s">
        <v>7305</v>
      </c>
      <c r="C179" s="316" t="s">
        <v>7306</v>
      </c>
      <c r="D179" s="316">
        <v>2562</v>
      </c>
      <c r="E179" s="311">
        <v>18915</v>
      </c>
      <c r="F179" s="317" t="s">
        <v>7396</v>
      </c>
      <c r="G179" s="312" t="s">
        <v>142</v>
      </c>
      <c r="H179" s="313">
        <v>44522</v>
      </c>
      <c r="I179" s="1045">
        <v>44562</v>
      </c>
      <c r="J179" s="271"/>
    </row>
    <row r="180" spans="1:10" outlineLevel="1" x14ac:dyDescent="0.2">
      <c r="A180" s="312" t="s">
        <v>7397</v>
      </c>
      <c r="B180" s="316" t="s">
        <v>7305</v>
      </c>
      <c r="C180" s="316" t="s">
        <v>7306</v>
      </c>
      <c r="D180" s="316">
        <v>2563</v>
      </c>
      <c r="E180" s="311">
        <v>18915</v>
      </c>
      <c r="F180" s="317" t="s">
        <v>7396</v>
      </c>
      <c r="G180" s="312" t="s">
        <v>142</v>
      </c>
      <c r="H180" s="313">
        <v>44522</v>
      </c>
      <c r="I180" s="1045">
        <v>44562</v>
      </c>
      <c r="J180" s="271"/>
    </row>
    <row r="181" spans="1:10" outlineLevel="1" x14ac:dyDescent="0.2">
      <c r="A181" s="312" t="s">
        <v>7398</v>
      </c>
      <c r="B181" s="316" t="s">
        <v>7305</v>
      </c>
      <c r="C181" s="316" t="s">
        <v>7306</v>
      </c>
      <c r="D181" s="316">
        <v>2749</v>
      </c>
      <c r="E181" s="311">
        <v>18952.25</v>
      </c>
      <c r="F181" s="317" t="s">
        <v>7399</v>
      </c>
      <c r="G181" s="312" t="s">
        <v>142</v>
      </c>
      <c r="H181" s="313">
        <v>44539</v>
      </c>
      <c r="I181" s="1045">
        <v>44544</v>
      </c>
      <c r="J181" s="271"/>
    </row>
    <row r="182" spans="1:10" outlineLevel="1" x14ac:dyDescent="0.2">
      <c r="A182" s="312" t="s">
        <v>7400</v>
      </c>
      <c r="B182" s="316" t="s">
        <v>7305</v>
      </c>
      <c r="C182" s="316" t="s">
        <v>7306</v>
      </c>
      <c r="D182" s="316">
        <v>2750</v>
      </c>
      <c r="E182" s="311">
        <v>18952.25</v>
      </c>
      <c r="F182" s="317" t="s">
        <v>7401</v>
      </c>
      <c r="G182" s="312" t="s">
        <v>142</v>
      </c>
      <c r="H182" s="313">
        <v>44539</v>
      </c>
      <c r="I182" s="1045">
        <v>44544</v>
      </c>
      <c r="J182" s="271"/>
    </row>
    <row r="183" spans="1:10" outlineLevel="1" x14ac:dyDescent="0.2">
      <c r="A183" s="312" t="s">
        <v>7402</v>
      </c>
      <c r="B183" s="316" t="s">
        <v>7305</v>
      </c>
      <c r="C183" s="316" t="s">
        <v>7306</v>
      </c>
      <c r="D183" s="316">
        <v>2751</v>
      </c>
      <c r="E183" s="311">
        <v>18952.25</v>
      </c>
      <c r="F183" s="317" t="s">
        <v>7403</v>
      </c>
      <c r="G183" s="312" t="s">
        <v>142</v>
      </c>
      <c r="H183" s="313">
        <v>44539</v>
      </c>
      <c r="I183" s="1045">
        <v>44544</v>
      </c>
      <c r="J183" s="271"/>
    </row>
    <row r="184" spans="1:10" outlineLevel="1" x14ac:dyDescent="0.2">
      <c r="A184" s="312" t="s">
        <v>7404</v>
      </c>
      <c r="B184" s="316" t="s">
        <v>7305</v>
      </c>
      <c r="C184" s="316" t="s">
        <v>7306</v>
      </c>
      <c r="D184" s="316">
        <v>1502</v>
      </c>
      <c r="E184" s="311">
        <v>18960</v>
      </c>
      <c r="F184" s="317" t="s">
        <v>7405</v>
      </c>
      <c r="G184" s="312" t="s">
        <v>142</v>
      </c>
      <c r="H184" s="313">
        <v>44377</v>
      </c>
      <c r="I184" s="1045">
        <v>44467</v>
      </c>
      <c r="J184" s="271"/>
    </row>
    <row r="185" spans="1:10" outlineLevel="1" x14ac:dyDescent="0.2">
      <c r="A185" s="312" t="s">
        <v>7406</v>
      </c>
      <c r="B185" s="316" t="s">
        <v>7305</v>
      </c>
      <c r="C185" s="316" t="s">
        <v>7306</v>
      </c>
      <c r="D185" s="316">
        <v>241</v>
      </c>
      <c r="E185" s="311">
        <v>18963</v>
      </c>
      <c r="F185" s="317" t="s">
        <v>7407</v>
      </c>
      <c r="G185" s="312" t="s">
        <v>142</v>
      </c>
      <c r="H185" s="313">
        <v>44230</v>
      </c>
      <c r="I185" s="1045">
        <v>44400</v>
      </c>
      <c r="J185" s="271"/>
    </row>
    <row r="186" spans="1:10" outlineLevel="1" x14ac:dyDescent="0.2">
      <c r="A186" s="312" t="s">
        <v>7408</v>
      </c>
      <c r="B186" s="316" t="s">
        <v>7305</v>
      </c>
      <c r="C186" s="316" t="s">
        <v>7306</v>
      </c>
      <c r="D186" s="316">
        <v>726</v>
      </c>
      <c r="E186" s="311">
        <v>19000</v>
      </c>
      <c r="F186" s="317" t="s">
        <v>7409</v>
      </c>
      <c r="G186" s="312" t="s">
        <v>142</v>
      </c>
      <c r="H186" s="313">
        <v>44286</v>
      </c>
      <c r="I186" s="1045">
        <v>44651</v>
      </c>
      <c r="J186" s="271"/>
    </row>
    <row r="187" spans="1:10" outlineLevel="1" x14ac:dyDescent="0.2">
      <c r="A187" s="312" t="s">
        <v>7410</v>
      </c>
      <c r="B187" s="316" t="s">
        <v>7305</v>
      </c>
      <c r="C187" s="316" t="s">
        <v>7306</v>
      </c>
      <c r="D187" s="316">
        <v>1286</v>
      </c>
      <c r="E187" s="311">
        <v>19000</v>
      </c>
      <c r="F187" s="317" t="s">
        <v>7411</v>
      </c>
      <c r="G187" s="312" t="s">
        <v>142</v>
      </c>
      <c r="H187" s="313">
        <v>44354</v>
      </c>
      <c r="I187" s="1045">
        <v>44414</v>
      </c>
      <c r="J187" s="271"/>
    </row>
    <row r="188" spans="1:10" outlineLevel="1" x14ac:dyDescent="0.2">
      <c r="A188" s="312" t="s">
        <v>7412</v>
      </c>
      <c r="B188" s="316" t="s">
        <v>7305</v>
      </c>
      <c r="C188" s="316" t="s">
        <v>7306</v>
      </c>
      <c r="D188" s="316">
        <v>1736</v>
      </c>
      <c r="E188" s="311">
        <v>19000</v>
      </c>
      <c r="F188" s="317" t="s">
        <v>7413</v>
      </c>
      <c r="G188" s="312" t="s">
        <v>142</v>
      </c>
      <c r="H188" s="313">
        <v>44404</v>
      </c>
      <c r="I188" s="1045">
        <v>44419</v>
      </c>
      <c r="J188" s="271"/>
    </row>
    <row r="189" spans="1:10" outlineLevel="1" x14ac:dyDescent="0.2">
      <c r="A189" s="312" t="s">
        <v>7414</v>
      </c>
      <c r="B189" s="316" t="s">
        <v>7305</v>
      </c>
      <c r="C189" s="316" t="s">
        <v>7306</v>
      </c>
      <c r="D189" s="316">
        <v>2722</v>
      </c>
      <c r="E189" s="311">
        <v>19000</v>
      </c>
      <c r="F189" s="317" t="s">
        <v>7415</v>
      </c>
      <c r="G189" s="312" t="s">
        <v>142</v>
      </c>
      <c r="H189" s="313">
        <v>44536</v>
      </c>
      <c r="I189" s="1045">
        <v>44561</v>
      </c>
      <c r="J189" s="271"/>
    </row>
    <row r="190" spans="1:10" outlineLevel="1" x14ac:dyDescent="0.2">
      <c r="A190" s="312" t="s">
        <v>7416</v>
      </c>
      <c r="B190" s="316" t="s">
        <v>7305</v>
      </c>
      <c r="C190" s="316" t="s">
        <v>7306</v>
      </c>
      <c r="D190" s="316">
        <v>1052</v>
      </c>
      <c r="E190" s="311">
        <v>19040</v>
      </c>
      <c r="F190" s="317" t="s">
        <v>7417</v>
      </c>
      <c r="G190" s="312" t="s">
        <v>142</v>
      </c>
      <c r="H190" s="313">
        <v>44326</v>
      </c>
      <c r="I190" s="1045">
        <v>44476</v>
      </c>
      <c r="J190" s="271"/>
    </row>
    <row r="191" spans="1:10" outlineLevel="1" x14ac:dyDescent="0.2">
      <c r="A191" s="312" t="s">
        <v>7418</v>
      </c>
      <c r="B191" s="316" t="s">
        <v>7305</v>
      </c>
      <c r="C191" s="316" t="s">
        <v>7306</v>
      </c>
      <c r="D191" s="316">
        <v>280</v>
      </c>
      <c r="E191" s="311">
        <v>19041</v>
      </c>
      <c r="F191" s="317" t="s">
        <v>7419</v>
      </c>
      <c r="G191" s="312" t="s">
        <v>142</v>
      </c>
      <c r="H191" s="313">
        <v>44237</v>
      </c>
      <c r="I191" s="1045">
        <v>44327</v>
      </c>
      <c r="J191" s="271"/>
    </row>
    <row r="192" spans="1:10" outlineLevel="1" x14ac:dyDescent="0.2">
      <c r="A192" s="312" t="s">
        <v>7420</v>
      </c>
      <c r="B192" s="316" t="s">
        <v>7305</v>
      </c>
      <c r="C192" s="316" t="s">
        <v>7306</v>
      </c>
      <c r="D192" s="316">
        <v>493</v>
      </c>
      <c r="E192" s="311">
        <v>19200</v>
      </c>
      <c r="F192" s="317" t="s">
        <v>7413</v>
      </c>
      <c r="G192" s="312" t="s">
        <v>142</v>
      </c>
      <c r="H192" s="313">
        <v>44263</v>
      </c>
      <c r="I192" s="1045">
        <v>44293</v>
      </c>
      <c r="J192" s="271"/>
    </row>
    <row r="193" spans="1:10" outlineLevel="1" x14ac:dyDescent="0.2">
      <c r="A193" s="312" t="s">
        <v>7421</v>
      </c>
      <c r="B193" s="316" t="s">
        <v>7305</v>
      </c>
      <c r="C193" s="316" t="s">
        <v>7306</v>
      </c>
      <c r="D193" s="316">
        <v>1430</v>
      </c>
      <c r="E193" s="311">
        <v>19200</v>
      </c>
      <c r="F193" s="317" t="s">
        <v>7422</v>
      </c>
      <c r="G193" s="312" t="s">
        <v>142</v>
      </c>
      <c r="H193" s="313">
        <v>44369</v>
      </c>
      <c r="I193" s="1045">
        <v>44549</v>
      </c>
      <c r="J193" s="271"/>
    </row>
    <row r="194" spans="1:10" outlineLevel="1" x14ac:dyDescent="0.2">
      <c r="A194" s="312" t="s">
        <v>7423</v>
      </c>
      <c r="B194" s="316" t="s">
        <v>7305</v>
      </c>
      <c r="C194" s="316" t="s">
        <v>7306</v>
      </c>
      <c r="D194" s="316">
        <v>1667</v>
      </c>
      <c r="E194" s="311">
        <v>19250</v>
      </c>
      <c r="F194" s="317" t="s">
        <v>7424</v>
      </c>
      <c r="G194" s="312" t="s">
        <v>142</v>
      </c>
      <c r="H194" s="313">
        <v>44397</v>
      </c>
      <c r="I194" s="1045">
        <v>44562</v>
      </c>
      <c r="J194" s="271"/>
    </row>
    <row r="195" spans="1:10" outlineLevel="1" x14ac:dyDescent="0.2">
      <c r="A195" s="312" t="s">
        <v>7425</v>
      </c>
      <c r="B195" s="316" t="s">
        <v>7305</v>
      </c>
      <c r="C195" s="316" t="s">
        <v>7306</v>
      </c>
      <c r="D195" s="316">
        <v>326</v>
      </c>
      <c r="E195" s="311">
        <v>19261</v>
      </c>
      <c r="F195" s="317" t="s">
        <v>7426</v>
      </c>
      <c r="G195" s="312" t="s">
        <v>142</v>
      </c>
      <c r="H195" s="313">
        <v>44242</v>
      </c>
      <c r="I195" s="1045">
        <v>44412</v>
      </c>
      <c r="J195" s="271"/>
    </row>
    <row r="196" spans="1:10" outlineLevel="1" x14ac:dyDescent="0.2">
      <c r="A196" s="312" t="s">
        <v>7427</v>
      </c>
      <c r="B196" s="316" t="s">
        <v>7305</v>
      </c>
      <c r="C196" s="316" t="s">
        <v>7306</v>
      </c>
      <c r="D196" s="316">
        <v>169</v>
      </c>
      <c r="E196" s="311">
        <v>19300</v>
      </c>
      <c r="F196" s="317" t="s">
        <v>7428</v>
      </c>
      <c r="G196" s="312" t="s">
        <v>142</v>
      </c>
      <c r="H196" s="313">
        <v>44222</v>
      </c>
      <c r="I196" s="1045">
        <v>44282</v>
      </c>
      <c r="J196" s="271"/>
    </row>
    <row r="197" spans="1:10" outlineLevel="1" x14ac:dyDescent="0.2">
      <c r="A197" s="312" t="s">
        <v>7429</v>
      </c>
      <c r="B197" s="316" t="s">
        <v>7305</v>
      </c>
      <c r="C197" s="316" t="s">
        <v>7306</v>
      </c>
      <c r="D197" s="316">
        <v>1623</v>
      </c>
      <c r="E197" s="311">
        <v>19335</v>
      </c>
      <c r="F197" s="317" t="s">
        <v>7430</v>
      </c>
      <c r="G197" s="312" t="s">
        <v>142</v>
      </c>
      <c r="H197" s="313">
        <v>44392</v>
      </c>
      <c r="I197" s="1045">
        <v>44397</v>
      </c>
      <c r="J197" s="271"/>
    </row>
    <row r="198" spans="1:10" outlineLevel="1" x14ac:dyDescent="0.2">
      <c r="A198" s="312" t="s">
        <v>7431</v>
      </c>
      <c r="B198" s="316" t="s">
        <v>7305</v>
      </c>
      <c r="C198" s="316" t="s">
        <v>7306</v>
      </c>
      <c r="D198" s="316">
        <v>19</v>
      </c>
      <c r="E198" s="311">
        <v>19440</v>
      </c>
      <c r="F198" s="317" t="s">
        <v>7432</v>
      </c>
      <c r="G198" s="312" t="s">
        <v>142</v>
      </c>
      <c r="H198" s="313">
        <v>44209</v>
      </c>
      <c r="I198" s="1045">
        <v>44379</v>
      </c>
      <c r="J198" s="271"/>
    </row>
    <row r="199" spans="1:10" outlineLevel="1" x14ac:dyDescent="0.2">
      <c r="A199" s="312" t="s">
        <v>7433</v>
      </c>
      <c r="B199" s="316" t="s">
        <v>7305</v>
      </c>
      <c r="C199" s="316" t="s">
        <v>7306</v>
      </c>
      <c r="D199" s="316">
        <v>98</v>
      </c>
      <c r="E199" s="311">
        <v>19440</v>
      </c>
      <c r="F199" s="317" t="s">
        <v>7434</v>
      </c>
      <c r="G199" s="312" t="s">
        <v>142</v>
      </c>
      <c r="H199" s="313">
        <v>44215</v>
      </c>
      <c r="I199" s="1045">
        <v>44385</v>
      </c>
      <c r="J199" s="271"/>
    </row>
    <row r="200" spans="1:10" outlineLevel="1" x14ac:dyDescent="0.2">
      <c r="A200" s="312" t="s">
        <v>7435</v>
      </c>
      <c r="B200" s="316" t="s">
        <v>7305</v>
      </c>
      <c r="C200" s="316" t="s">
        <v>7306</v>
      </c>
      <c r="D200" s="316">
        <v>759</v>
      </c>
      <c r="E200" s="311">
        <v>19500</v>
      </c>
      <c r="F200" s="317" t="s">
        <v>7436</v>
      </c>
      <c r="G200" s="312" t="s">
        <v>142</v>
      </c>
      <c r="H200" s="313">
        <v>44293</v>
      </c>
      <c r="I200" s="1045">
        <v>44323</v>
      </c>
      <c r="J200" s="271"/>
    </row>
    <row r="201" spans="1:10" outlineLevel="1" x14ac:dyDescent="0.2">
      <c r="A201" s="312" t="s">
        <v>7437</v>
      </c>
      <c r="B201" s="316" t="s">
        <v>7305</v>
      </c>
      <c r="C201" s="316" t="s">
        <v>7306</v>
      </c>
      <c r="D201" s="316">
        <v>1259</v>
      </c>
      <c r="E201" s="311">
        <v>19500</v>
      </c>
      <c r="F201" s="317" t="s">
        <v>7438</v>
      </c>
      <c r="G201" s="312" t="s">
        <v>142</v>
      </c>
      <c r="H201" s="313">
        <v>44350</v>
      </c>
      <c r="I201" s="1045">
        <v>44353</v>
      </c>
      <c r="J201" s="271"/>
    </row>
    <row r="202" spans="1:10" outlineLevel="1" x14ac:dyDescent="0.2">
      <c r="A202" s="312" t="s">
        <v>7439</v>
      </c>
      <c r="B202" s="316" t="s">
        <v>7305</v>
      </c>
      <c r="C202" s="316" t="s">
        <v>7306</v>
      </c>
      <c r="D202" s="316">
        <v>1577</v>
      </c>
      <c r="E202" s="311">
        <v>19500</v>
      </c>
      <c r="F202" s="317" t="s">
        <v>7440</v>
      </c>
      <c r="G202" s="312" t="s">
        <v>142</v>
      </c>
      <c r="H202" s="313">
        <v>44386</v>
      </c>
      <c r="I202" s="1045">
        <v>44476</v>
      </c>
      <c r="J202" s="271"/>
    </row>
    <row r="203" spans="1:10" outlineLevel="1" x14ac:dyDescent="0.2">
      <c r="A203" s="312" t="s">
        <v>7441</v>
      </c>
      <c r="B203" s="316" t="s">
        <v>7305</v>
      </c>
      <c r="C203" s="316" t="s">
        <v>7306</v>
      </c>
      <c r="D203" s="316">
        <v>2336</v>
      </c>
      <c r="E203" s="311">
        <v>19500</v>
      </c>
      <c r="F203" s="317" t="s">
        <v>7442</v>
      </c>
      <c r="G203" s="312" t="s">
        <v>142</v>
      </c>
      <c r="H203" s="313">
        <v>44491</v>
      </c>
      <c r="I203" s="1045">
        <v>44556</v>
      </c>
      <c r="J203" s="271"/>
    </row>
    <row r="204" spans="1:10" outlineLevel="1" x14ac:dyDescent="0.2">
      <c r="A204" s="312" t="s">
        <v>7443</v>
      </c>
      <c r="B204" s="316" t="s">
        <v>7305</v>
      </c>
      <c r="C204" s="316" t="s">
        <v>7306</v>
      </c>
      <c r="D204" s="316">
        <v>2337</v>
      </c>
      <c r="E204" s="311">
        <v>19500</v>
      </c>
      <c r="F204" s="317" t="s">
        <v>7444</v>
      </c>
      <c r="G204" s="312" t="s">
        <v>142</v>
      </c>
      <c r="H204" s="313">
        <v>44491</v>
      </c>
      <c r="I204" s="1045">
        <v>44556</v>
      </c>
      <c r="J204" s="271"/>
    </row>
    <row r="205" spans="1:10" outlineLevel="1" x14ac:dyDescent="0.2">
      <c r="A205" s="312" t="s">
        <v>7445</v>
      </c>
      <c r="B205" s="316" t="s">
        <v>7305</v>
      </c>
      <c r="C205" s="316" t="s">
        <v>7306</v>
      </c>
      <c r="D205" s="316">
        <v>2345</v>
      </c>
      <c r="E205" s="311">
        <v>19500</v>
      </c>
      <c r="F205" s="317" t="s">
        <v>7446</v>
      </c>
      <c r="G205" s="312" t="s">
        <v>142</v>
      </c>
      <c r="H205" s="313">
        <v>44491</v>
      </c>
      <c r="I205" s="1045">
        <v>44556</v>
      </c>
      <c r="J205" s="271"/>
    </row>
    <row r="206" spans="1:10" outlineLevel="1" x14ac:dyDescent="0.2">
      <c r="A206" s="312" t="s">
        <v>7447</v>
      </c>
      <c r="B206" s="316" t="s">
        <v>7305</v>
      </c>
      <c r="C206" s="316" t="s">
        <v>7306</v>
      </c>
      <c r="D206" s="316">
        <v>2346</v>
      </c>
      <c r="E206" s="311">
        <v>19500</v>
      </c>
      <c r="F206" s="317" t="s">
        <v>7448</v>
      </c>
      <c r="G206" s="312" t="s">
        <v>142</v>
      </c>
      <c r="H206" s="313">
        <v>44491</v>
      </c>
      <c r="I206" s="1045">
        <v>44556</v>
      </c>
      <c r="J206" s="271"/>
    </row>
    <row r="207" spans="1:10" outlineLevel="1" x14ac:dyDescent="0.2">
      <c r="A207" s="312" t="s">
        <v>7449</v>
      </c>
      <c r="B207" s="316" t="s">
        <v>7305</v>
      </c>
      <c r="C207" s="316" t="s">
        <v>7306</v>
      </c>
      <c r="D207" s="316">
        <v>2215</v>
      </c>
      <c r="E207" s="311">
        <v>19501.310000000001</v>
      </c>
      <c r="F207" s="317" t="s">
        <v>7450</v>
      </c>
      <c r="G207" s="312" t="s">
        <v>142</v>
      </c>
      <c r="H207" s="313">
        <v>44473</v>
      </c>
      <c r="I207" s="1045">
        <v>44478</v>
      </c>
      <c r="J207" s="271"/>
    </row>
    <row r="208" spans="1:10" outlineLevel="1" x14ac:dyDescent="0.2">
      <c r="A208" s="312" t="s">
        <v>7451</v>
      </c>
      <c r="B208" s="316" t="s">
        <v>7305</v>
      </c>
      <c r="C208" s="316" t="s">
        <v>7306</v>
      </c>
      <c r="D208" s="316">
        <v>1158</v>
      </c>
      <c r="E208" s="311">
        <v>19600</v>
      </c>
      <c r="F208" s="317" t="s">
        <v>7452</v>
      </c>
      <c r="G208" s="312" t="s">
        <v>142</v>
      </c>
      <c r="H208" s="313">
        <v>44340</v>
      </c>
      <c r="I208" s="1045">
        <v>44355</v>
      </c>
      <c r="J208" s="271"/>
    </row>
    <row r="209" spans="1:10" outlineLevel="1" x14ac:dyDescent="0.2">
      <c r="A209" s="312" t="s">
        <v>7453</v>
      </c>
      <c r="B209" s="316" t="s">
        <v>7305</v>
      </c>
      <c r="C209" s="316" t="s">
        <v>7306</v>
      </c>
      <c r="D209" s="316">
        <v>2052</v>
      </c>
      <c r="E209" s="311">
        <v>19700</v>
      </c>
      <c r="F209" s="317" t="s">
        <v>7454</v>
      </c>
      <c r="G209" s="312" t="s">
        <v>142</v>
      </c>
      <c r="H209" s="313">
        <v>44453</v>
      </c>
      <c r="I209" s="1045">
        <v>44543</v>
      </c>
      <c r="J209" s="271"/>
    </row>
    <row r="210" spans="1:10" outlineLevel="1" x14ac:dyDescent="0.2">
      <c r="A210" s="312" t="s">
        <v>7455</v>
      </c>
      <c r="B210" s="316" t="s">
        <v>7305</v>
      </c>
      <c r="C210" s="316" t="s">
        <v>7306</v>
      </c>
      <c r="D210" s="316">
        <v>2103</v>
      </c>
      <c r="E210" s="311">
        <v>19700</v>
      </c>
      <c r="F210" s="317" t="s">
        <v>7456</v>
      </c>
      <c r="G210" s="312" t="s">
        <v>142</v>
      </c>
      <c r="H210" s="313">
        <v>44459</v>
      </c>
      <c r="I210" s="1045">
        <v>44549</v>
      </c>
      <c r="J210" s="271"/>
    </row>
    <row r="211" spans="1:10" outlineLevel="1" x14ac:dyDescent="0.2">
      <c r="A211" s="312" t="s">
        <v>7457</v>
      </c>
      <c r="B211" s="316" t="s">
        <v>7305</v>
      </c>
      <c r="C211" s="316" t="s">
        <v>7306</v>
      </c>
      <c r="D211" s="316">
        <v>1604</v>
      </c>
      <c r="E211" s="311">
        <v>19727.2</v>
      </c>
      <c r="F211" s="317" t="s">
        <v>7458</v>
      </c>
      <c r="G211" s="312" t="s">
        <v>142</v>
      </c>
      <c r="H211" s="313">
        <v>44390</v>
      </c>
      <c r="I211" s="1045">
        <v>44395</v>
      </c>
      <c r="J211" s="271"/>
    </row>
    <row r="212" spans="1:10" outlineLevel="1" x14ac:dyDescent="0.2">
      <c r="A212" s="312" t="s">
        <v>7459</v>
      </c>
      <c r="B212" s="316" t="s">
        <v>7305</v>
      </c>
      <c r="C212" s="316" t="s">
        <v>7306</v>
      </c>
      <c r="D212" s="316">
        <v>1712</v>
      </c>
      <c r="E212" s="311">
        <v>19764</v>
      </c>
      <c r="F212" s="317" t="s">
        <v>7460</v>
      </c>
      <c r="G212" s="312" t="s">
        <v>142</v>
      </c>
      <c r="H212" s="313">
        <v>44400</v>
      </c>
      <c r="I212" s="1045">
        <v>44560</v>
      </c>
      <c r="J212" s="271"/>
    </row>
    <row r="213" spans="1:10" outlineLevel="1" x14ac:dyDescent="0.2">
      <c r="A213" s="312" t="s">
        <v>7461</v>
      </c>
      <c r="B213" s="316" t="s">
        <v>7305</v>
      </c>
      <c r="C213" s="316" t="s">
        <v>7306</v>
      </c>
      <c r="D213" s="316">
        <v>803</v>
      </c>
      <c r="E213" s="311">
        <v>19865.07</v>
      </c>
      <c r="F213" s="317" t="s">
        <v>7462</v>
      </c>
      <c r="G213" s="312" t="s">
        <v>142</v>
      </c>
      <c r="H213" s="313">
        <v>44300</v>
      </c>
      <c r="I213" s="1045">
        <v>44305</v>
      </c>
      <c r="J213" s="271"/>
    </row>
    <row r="214" spans="1:10" outlineLevel="1" x14ac:dyDescent="0.2">
      <c r="A214" s="312" t="s">
        <v>7463</v>
      </c>
      <c r="B214" s="316" t="s">
        <v>7305</v>
      </c>
      <c r="C214" s="316" t="s">
        <v>7306</v>
      </c>
      <c r="D214" s="316">
        <v>473</v>
      </c>
      <c r="E214" s="311">
        <v>19920</v>
      </c>
      <c r="F214" s="317" t="s">
        <v>7464</v>
      </c>
      <c r="G214" s="312" t="s">
        <v>142</v>
      </c>
      <c r="H214" s="313">
        <v>44259</v>
      </c>
      <c r="I214" s="1045">
        <v>44274</v>
      </c>
      <c r="J214" s="271"/>
    </row>
    <row r="215" spans="1:10" outlineLevel="1" x14ac:dyDescent="0.2">
      <c r="A215" s="312" t="s">
        <v>7465</v>
      </c>
      <c r="B215" s="316" t="s">
        <v>7305</v>
      </c>
      <c r="C215" s="316" t="s">
        <v>7306</v>
      </c>
      <c r="D215" s="316">
        <v>51</v>
      </c>
      <c r="E215" s="311">
        <v>20000</v>
      </c>
      <c r="F215" s="317" t="s">
        <v>7466</v>
      </c>
      <c r="G215" s="312" t="s">
        <v>142</v>
      </c>
      <c r="H215" s="313">
        <v>44211</v>
      </c>
      <c r="I215" s="1045">
        <v>44321</v>
      </c>
      <c r="J215" s="271"/>
    </row>
    <row r="216" spans="1:10" outlineLevel="1" x14ac:dyDescent="0.2">
      <c r="A216" s="312" t="s">
        <v>7467</v>
      </c>
      <c r="B216" s="316" t="s">
        <v>7305</v>
      </c>
      <c r="C216" s="316" t="s">
        <v>7306</v>
      </c>
      <c r="D216" s="316">
        <v>655</v>
      </c>
      <c r="E216" s="311">
        <v>20000</v>
      </c>
      <c r="F216" s="317" t="s">
        <v>7468</v>
      </c>
      <c r="G216" s="312" t="s">
        <v>142</v>
      </c>
      <c r="H216" s="313">
        <v>44277</v>
      </c>
      <c r="I216" s="1045">
        <v>44427</v>
      </c>
      <c r="J216" s="271"/>
    </row>
    <row r="217" spans="1:10" outlineLevel="1" x14ac:dyDescent="0.2">
      <c r="A217" s="312" t="s">
        <v>7469</v>
      </c>
      <c r="B217" s="316" t="s">
        <v>7305</v>
      </c>
      <c r="C217" s="316" t="s">
        <v>7306</v>
      </c>
      <c r="D217" s="316">
        <v>943</v>
      </c>
      <c r="E217" s="311">
        <v>20000</v>
      </c>
      <c r="F217" s="317" t="s">
        <v>7371</v>
      </c>
      <c r="G217" s="312" t="s">
        <v>142</v>
      </c>
      <c r="H217" s="313">
        <v>44315</v>
      </c>
      <c r="I217" s="1045">
        <v>44336</v>
      </c>
      <c r="J217" s="271"/>
    </row>
    <row r="218" spans="1:10" outlineLevel="1" x14ac:dyDescent="0.2">
      <c r="A218" s="312" t="s">
        <v>7470</v>
      </c>
      <c r="B218" s="316" t="s">
        <v>7305</v>
      </c>
      <c r="C218" s="316" t="s">
        <v>7306</v>
      </c>
      <c r="D218" s="316">
        <v>1055</v>
      </c>
      <c r="E218" s="311">
        <v>20000</v>
      </c>
      <c r="F218" s="317" t="s">
        <v>7471</v>
      </c>
      <c r="G218" s="312" t="s">
        <v>142</v>
      </c>
      <c r="H218" s="313">
        <v>44326</v>
      </c>
      <c r="I218" s="1045">
        <v>44386</v>
      </c>
      <c r="J218" s="271"/>
    </row>
    <row r="219" spans="1:10" outlineLevel="1" x14ac:dyDescent="0.2">
      <c r="A219" s="312" t="s">
        <v>7472</v>
      </c>
      <c r="B219" s="316" t="s">
        <v>7305</v>
      </c>
      <c r="C219" s="316" t="s">
        <v>7306</v>
      </c>
      <c r="D219" s="316">
        <v>1086</v>
      </c>
      <c r="E219" s="311">
        <v>20000</v>
      </c>
      <c r="F219" s="317" t="s">
        <v>7473</v>
      </c>
      <c r="G219" s="312" t="s">
        <v>142</v>
      </c>
      <c r="H219" s="313">
        <v>44328</v>
      </c>
      <c r="I219" s="1045">
        <v>44388</v>
      </c>
      <c r="J219" s="271"/>
    </row>
    <row r="220" spans="1:10" outlineLevel="1" x14ac:dyDescent="0.2">
      <c r="A220" s="312" t="s">
        <v>7474</v>
      </c>
      <c r="B220" s="316" t="s">
        <v>7305</v>
      </c>
      <c r="C220" s="316" t="s">
        <v>7306</v>
      </c>
      <c r="D220" s="316">
        <v>1119</v>
      </c>
      <c r="E220" s="311">
        <v>20000</v>
      </c>
      <c r="F220" s="317" t="s">
        <v>7475</v>
      </c>
      <c r="G220" s="312" t="s">
        <v>142</v>
      </c>
      <c r="H220" s="313">
        <v>44335</v>
      </c>
      <c r="I220" s="1045">
        <v>44395</v>
      </c>
      <c r="J220" s="271"/>
    </row>
    <row r="221" spans="1:10" outlineLevel="1" x14ac:dyDescent="0.2">
      <c r="A221" s="312" t="s">
        <v>7476</v>
      </c>
      <c r="B221" s="316" t="s">
        <v>7305</v>
      </c>
      <c r="C221" s="316" t="s">
        <v>7306</v>
      </c>
      <c r="D221" s="316">
        <v>1148</v>
      </c>
      <c r="E221" s="311">
        <v>20000</v>
      </c>
      <c r="F221" s="317" t="s">
        <v>7477</v>
      </c>
      <c r="G221" s="312" t="s">
        <v>142</v>
      </c>
      <c r="H221" s="313">
        <v>44337</v>
      </c>
      <c r="I221" s="1045">
        <v>44358</v>
      </c>
      <c r="J221" s="271"/>
    </row>
    <row r="222" spans="1:10" outlineLevel="1" x14ac:dyDescent="0.2">
      <c r="A222" s="312" t="s">
        <v>7478</v>
      </c>
      <c r="B222" s="316" t="s">
        <v>7305</v>
      </c>
      <c r="C222" s="316" t="s">
        <v>7306</v>
      </c>
      <c r="D222" s="316">
        <v>1213</v>
      </c>
      <c r="E222" s="311">
        <v>20000</v>
      </c>
      <c r="F222" s="317" t="s">
        <v>7479</v>
      </c>
      <c r="G222" s="312" t="s">
        <v>142</v>
      </c>
      <c r="H222" s="313">
        <v>44344</v>
      </c>
      <c r="I222" s="1045">
        <v>44404</v>
      </c>
      <c r="J222" s="271"/>
    </row>
    <row r="223" spans="1:10" outlineLevel="1" x14ac:dyDescent="0.2">
      <c r="A223" s="312" t="s">
        <v>7480</v>
      </c>
      <c r="B223" s="316" t="s">
        <v>7305</v>
      </c>
      <c r="C223" s="316" t="s">
        <v>7306</v>
      </c>
      <c r="D223" s="316">
        <v>1353</v>
      </c>
      <c r="E223" s="311">
        <v>20000</v>
      </c>
      <c r="F223" s="317" t="s">
        <v>7481</v>
      </c>
      <c r="G223" s="312" t="s">
        <v>142</v>
      </c>
      <c r="H223" s="313">
        <v>44362</v>
      </c>
      <c r="I223" s="1045">
        <v>44422</v>
      </c>
      <c r="J223" s="271"/>
    </row>
    <row r="224" spans="1:10" outlineLevel="1" x14ac:dyDescent="0.2">
      <c r="A224" s="312" t="s">
        <v>7482</v>
      </c>
      <c r="B224" s="316" t="s">
        <v>7305</v>
      </c>
      <c r="C224" s="316" t="s">
        <v>7306</v>
      </c>
      <c r="D224" s="316">
        <v>1951</v>
      </c>
      <c r="E224" s="311">
        <v>20000</v>
      </c>
      <c r="F224" s="317" t="s">
        <v>7483</v>
      </c>
      <c r="G224" s="312" t="s">
        <v>142</v>
      </c>
      <c r="H224" s="313">
        <v>44433</v>
      </c>
      <c r="I224" s="1045">
        <v>44493</v>
      </c>
      <c r="J224" s="271"/>
    </row>
    <row r="225" spans="1:10" outlineLevel="1" x14ac:dyDescent="0.2">
      <c r="A225" s="312" t="s">
        <v>7484</v>
      </c>
      <c r="B225" s="316" t="s">
        <v>7305</v>
      </c>
      <c r="C225" s="316" t="s">
        <v>7306</v>
      </c>
      <c r="D225" s="316">
        <v>2381</v>
      </c>
      <c r="E225" s="311">
        <v>20000</v>
      </c>
      <c r="F225" s="317" t="s">
        <v>7485</v>
      </c>
      <c r="G225" s="312" t="s">
        <v>142</v>
      </c>
      <c r="H225" s="313">
        <v>44497</v>
      </c>
      <c r="I225" s="1045">
        <v>44557</v>
      </c>
      <c r="J225" s="271"/>
    </row>
    <row r="226" spans="1:10" outlineLevel="1" x14ac:dyDescent="0.2">
      <c r="A226" s="312" t="s">
        <v>7486</v>
      </c>
      <c r="B226" s="316" t="s">
        <v>7305</v>
      </c>
      <c r="C226" s="316" t="s">
        <v>7306</v>
      </c>
      <c r="D226" s="316">
        <v>2397</v>
      </c>
      <c r="E226" s="311">
        <v>20000</v>
      </c>
      <c r="F226" s="317" t="s">
        <v>7487</v>
      </c>
      <c r="G226" s="312" t="s">
        <v>142</v>
      </c>
      <c r="H226" s="313">
        <v>44498</v>
      </c>
      <c r="I226" s="1045">
        <v>44558</v>
      </c>
      <c r="J226" s="271"/>
    </row>
    <row r="227" spans="1:10" outlineLevel="1" x14ac:dyDescent="0.2">
      <c r="A227" s="312" t="s">
        <v>7488</v>
      </c>
      <c r="B227" s="316" t="s">
        <v>7305</v>
      </c>
      <c r="C227" s="316" t="s">
        <v>7306</v>
      </c>
      <c r="D227" s="316">
        <v>2426</v>
      </c>
      <c r="E227" s="311">
        <v>20000</v>
      </c>
      <c r="F227" s="317" t="s">
        <v>7489</v>
      </c>
      <c r="G227" s="312" t="s">
        <v>142</v>
      </c>
      <c r="H227" s="313">
        <v>44509</v>
      </c>
      <c r="I227" s="1045">
        <v>44559</v>
      </c>
      <c r="J227" s="271"/>
    </row>
    <row r="228" spans="1:10" outlineLevel="1" x14ac:dyDescent="0.2">
      <c r="A228" s="312" t="s">
        <v>7490</v>
      </c>
      <c r="B228" s="316" t="s">
        <v>7305</v>
      </c>
      <c r="C228" s="316" t="s">
        <v>7306</v>
      </c>
      <c r="D228" s="316">
        <v>2477</v>
      </c>
      <c r="E228" s="311">
        <v>20000</v>
      </c>
      <c r="F228" s="317" t="s">
        <v>7491</v>
      </c>
      <c r="G228" s="312" t="s">
        <v>142</v>
      </c>
      <c r="H228" s="313">
        <v>44512</v>
      </c>
      <c r="I228" s="1045">
        <v>44557</v>
      </c>
      <c r="J228" s="271"/>
    </row>
    <row r="229" spans="1:10" outlineLevel="1" x14ac:dyDescent="0.2">
      <c r="A229" s="312" t="s">
        <v>7492</v>
      </c>
      <c r="B229" s="316" t="s">
        <v>7305</v>
      </c>
      <c r="C229" s="316" t="s">
        <v>7306</v>
      </c>
      <c r="D229" s="316">
        <v>2478</v>
      </c>
      <c r="E229" s="311">
        <v>20000</v>
      </c>
      <c r="F229" s="317" t="s">
        <v>7493</v>
      </c>
      <c r="G229" s="312" t="s">
        <v>142</v>
      </c>
      <c r="H229" s="313">
        <v>44512</v>
      </c>
      <c r="I229" s="1045">
        <v>44557</v>
      </c>
      <c r="J229" s="271"/>
    </row>
    <row r="230" spans="1:10" outlineLevel="1" x14ac:dyDescent="0.2">
      <c r="A230" s="312" t="s">
        <v>7494</v>
      </c>
      <c r="B230" s="316" t="s">
        <v>7305</v>
      </c>
      <c r="C230" s="316" t="s">
        <v>7306</v>
      </c>
      <c r="D230" s="316">
        <v>2480</v>
      </c>
      <c r="E230" s="311">
        <v>20000</v>
      </c>
      <c r="F230" s="317" t="s">
        <v>7495</v>
      </c>
      <c r="G230" s="312" t="s">
        <v>142</v>
      </c>
      <c r="H230" s="313">
        <v>44512</v>
      </c>
      <c r="I230" s="1045">
        <v>44562</v>
      </c>
      <c r="J230" s="271"/>
    </row>
    <row r="231" spans="1:10" outlineLevel="1" x14ac:dyDescent="0.2">
      <c r="A231" s="312" t="s">
        <v>7496</v>
      </c>
      <c r="B231" s="316" t="s">
        <v>7305</v>
      </c>
      <c r="C231" s="316" t="s">
        <v>7306</v>
      </c>
      <c r="D231" s="316">
        <v>2486</v>
      </c>
      <c r="E231" s="311">
        <v>20000</v>
      </c>
      <c r="F231" s="317" t="s">
        <v>7497</v>
      </c>
      <c r="G231" s="312" t="s">
        <v>142</v>
      </c>
      <c r="H231" s="313">
        <v>44515</v>
      </c>
      <c r="I231" s="1045">
        <v>44560</v>
      </c>
      <c r="J231" s="271"/>
    </row>
    <row r="232" spans="1:10" outlineLevel="1" x14ac:dyDescent="0.2">
      <c r="A232" s="312" t="s">
        <v>7498</v>
      </c>
      <c r="B232" s="316" t="s">
        <v>7305</v>
      </c>
      <c r="C232" s="316" t="s">
        <v>7306</v>
      </c>
      <c r="D232" s="316">
        <v>2487</v>
      </c>
      <c r="E232" s="311">
        <v>20000</v>
      </c>
      <c r="F232" s="317" t="s">
        <v>7499</v>
      </c>
      <c r="G232" s="312" t="s">
        <v>142</v>
      </c>
      <c r="H232" s="313">
        <v>44515</v>
      </c>
      <c r="I232" s="1045">
        <v>44560</v>
      </c>
      <c r="J232" s="271"/>
    </row>
    <row r="233" spans="1:10" outlineLevel="1" x14ac:dyDescent="0.2">
      <c r="A233" s="312" t="s">
        <v>7500</v>
      </c>
      <c r="B233" s="316" t="s">
        <v>7305</v>
      </c>
      <c r="C233" s="316" t="s">
        <v>7306</v>
      </c>
      <c r="D233" s="316">
        <v>2519</v>
      </c>
      <c r="E233" s="311">
        <v>20000</v>
      </c>
      <c r="F233" s="317" t="s">
        <v>7501</v>
      </c>
      <c r="G233" s="312" t="s">
        <v>142</v>
      </c>
      <c r="H233" s="313">
        <v>44517</v>
      </c>
      <c r="I233" s="1045">
        <v>44557</v>
      </c>
      <c r="J233" s="271"/>
    </row>
    <row r="234" spans="1:10" outlineLevel="1" x14ac:dyDescent="0.2">
      <c r="A234" s="312" t="s">
        <v>7502</v>
      </c>
      <c r="B234" s="316" t="s">
        <v>7305</v>
      </c>
      <c r="C234" s="316" t="s">
        <v>7306</v>
      </c>
      <c r="D234" s="316">
        <v>2690</v>
      </c>
      <c r="E234" s="311">
        <v>20000</v>
      </c>
      <c r="F234" s="317" t="s">
        <v>7436</v>
      </c>
      <c r="G234" s="312" t="s">
        <v>142</v>
      </c>
      <c r="H234" s="313">
        <v>44532</v>
      </c>
      <c r="I234" s="1045">
        <v>44540</v>
      </c>
      <c r="J234" s="271"/>
    </row>
    <row r="235" spans="1:10" outlineLevel="1" x14ac:dyDescent="0.2">
      <c r="A235" s="312" t="s">
        <v>7503</v>
      </c>
      <c r="B235" s="316" t="s">
        <v>7305</v>
      </c>
      <c r="C235" s="316" t="s">
        <v>7306</v>
      </c>
      <c r="D235" s="316">
        <v>2217</v>
      </c>
      <c r="E235" s="311">
        <v>20070</v>
      </c>
      <c r="F235" s="317" t="s">
        <v>7504</v>
      </c>
      <c r="G235" s="312" t="s">
        <v>142</v>
      </c>
      <c r="H235" s="313">
        <v>44474</v>
      </c>
      <c r="I235" s="1045">
        <v>44564</v>
      </c>
      <c r="J235" s="271"/>
    </row>
    <row r="236" spans="1:10" outlineLevel="1" x14ac:dyDescent="0.2">
      <c r="A236" s="312" t="s">
        <v>7505</v>
      </c>
      <c r="B236" s="316" t="s">
        <v>7305</v>
      </c>
      <c r="C236" s="316" t="s">
        <v>7306</v>
      </c>
      <c r="D236" s="316">
        <v>2404</v>
      </c>
      <c r="E236" s="311">
        <v>20074</v>
      </c>
      <c r="F236" s="317" t="s">
        <v>7506</v>
      </c>
      <c r="G236" s="312" t="s">
        <v>142</v>
      </c>
      <c r="H236" s="313">
        <v>44503</v>
      </c>
      <c r="I236" s="1045">
        <v>44523</v>
      </c>
      <c r="J236" s="271"/>
    </row>
    <row r="237" spans="1:10" outlineLevel="1" x14ac:dyDescent="0.2">
      <c r="A237" s="312" t="s">
        <v>7507</v>
      </c>
      <c r="B237" s="316" t="s">
        <v>7305</v>
      </c>
      <c r="C237" s="316" t="s">
        <v>7306</v>
      </c>
      <c r="D237" s="316">
        <v>780</v>
      </c>
      <c r="E237" s="311">
        <v>20120</v>
      </c>
      <c r="F237" s="317" t="s">
        <v>7508</v>
      </c>
      <c r="G237" s="312" t="s">
        <v>142</v>
      </c>
      <c r="H237" s="313">
        <v>44298</v>
      </c>
      <c r="I237" s="1045">
        <v>44418</v>
      </c>
      <c r="J237" s="271"/>
    </row>
    <row r="238" spans="1:10" outlineLevel="1" x14ac:dyDescent="0.2">
      <c r="A238" s="312" t="s">
        <v>7509</v>
      </c>
      <c r="B238" s="316" t="s">
        <v>7305</v>
      </c>
      <c r="C238" s="316" t="s">
        <v>7306</v>
      </c>
      <c r="D238" s="316">
        <v>649</v>
      </c>
      <c r="E238" s="311">
        <v>20201.59</v>
      </c>
      <c r="F238" s="317" t="s">
        <v>7510</v>
      </c>
      <c r="G238" s="312" t="s">
        <v>142</v>
      </c>
      <c r="H238" s="313">
        <v>44277</v>
      </c>
      <c r="I238" s="1045">
        <v>44282</v>
      </c>
      <c r="J238" s="271"/>
    </row>
    <row r="239" spans="1:10" outlineLevel="1" x14ac:dyDescent="0.2">
      <c r="A239" s="312" t="s">
        <v>7511</v>
      </c>
      <c r="B239" s="316" t="s">
        <v>7305</v>
      </c>
      <c r="C239" s="316" t="s">
        <v>7306</v>
      </c>
      <c r="D239" s="316">
        <v>1647</v>
      </c>
      <c r="E239" s="311">
        <v>20380</v>
      </c>
      <c r="F239" s="317" t="s">
        <v>7512</v>
      </c>
      <c r="G239" s="312" t="s">
        <v>142</v>
      </c>
      <c r="H239" s="313">
        <v>44396</v>
      </c>
      <c r="I239" s="1045">
        <v>44561</v>
      </c>
      <c r="J239" s="271"/>
    </row>
    <row r="240" spans="1:10" outlineLevel="1" x14ac:dyDescent="0.2">
      <c r="A240" s="312" t="s">
        <v>7513</v>
      </c>
      <c r="B240" s="316" t="s">
        <v>7305</v>
      </c>
      <c r="C240" s="316" t="s">
        <v>7306</v>
      </c>
      <c r="D240" s="316">
        <v>172</v>
      </c>
      <c r="E240" s="311">
        <v>20400</v>
      </c>
      <c r="F240" s="317" t="s">
        <v>7514</v>
      </c>
      <c r="G240" s="312" t="s">
        <v>142</v>
      </c>
      <c r="H240" s="313">
        <v>44222</v>
      </c>
      <c r="I240" s="1045">
        <v>44342</v>
      </c>
      <c r="J240" s="271"/>
    </row>
    <row r="241" spans="1:10" outlineLevel="1" x14ac:dyDescent="0.2">
      <c r="A241" s="312" t="s">
        <v>7515</v>
      </c>
      <c r="B241" s="316" t="s">
        <v>7305</v>
      </c>
      <c r="C241" s="316" t="s">
        <v>7306</v>
      </c>
      <c r="D241" s="316">
        <v>1603</v>
      </c>
      <c r="E241" s="311">
        <v>20400</v>
      </c>
      <c r="F241" s="317" t="s">
        <v>7516</v>
      </c>
      <c r="G241" s="312" t="s">
        <v>142</v>
      </c>
      <c r="H241" s="313">
        <v>44389</v>
      </c>
      <c r="I241" s="1045">
        <v>44569</v>
      </c>
      <c r="J241" s="271"/>
    </row>
    <row r="242" spans="1:10" outlineLevel="1" x14ac:dyDescent="0.2">
      <c r="A242" s="312" t="s">
        <v>7517</v>
      </c>
      <c r="B242" s="316" t="s">
        <v>7305</v>
      </c>
      <c r="C242" s="316" t="s">
        <v>7306</v>
      </c>
      <c r="D242" s="316">
        <v>1621</v>
      </c>
      <c r="E242" s="311">
        <v>20533</v>
      </c>
      <c r="F242" s="317" t="s">
        <v>7518</v>
      </c>
      <c r="G242" s="312" t="s">
        <v>142</v>
      </c>
      <c r="H242" s="313">
        <v>44392</v>
      </c>
      <c r="I242" s="1045">
        <v>44568</v>
      </c>
      <c r="J242" s="271"/>
    </row>
    <row r="243" spans="1:10" outlineLevel="1" x14ac:dyDescent="0.2">
      <c r="A243" s="312" t="s">
        <v>7519</v>
      </c>
      <c r="B243" s="316" t="s">
        <v>7305</v>
      </c>
      <c r="C243" s="316" t="s">
        <v>7306</v>
      </c>
      <c r="D243" s="316">
        <v>1313</v>
      </c>
      <c r="E243" s="311">
        <v>20640</v>
      </c>
      <c r="F243" s="317" t="s">
        <v>7520</v>
      </c>
      <c r="G243" s="312" t="s">
        <v>142</v>
      </c>
      <c r="H243" s="313">
        <v>44357</v>
      </c>
      <c r="I243" s="1045">
        <v>44447</v>
      </c>
      <c r="J243" s="271"/>
    </row>
    <row r="244" spans="1:10" outlineLevel="1" x14ac:dyDescent="0.2">
      <c r="A244" s="312" t="s">
        <v>7521</v>
      </c>
      <c r="B244" s="316" t="s">
        <v>7305</v>
      </c>
      <c r="C244" s="316" t="s">
        <v>7306</v>
      </c>
      <c r="D244" s="316">
        <v>284</v>
      </c>
      <c r="E244" s="311">
        <v>20700</v>
      </c>
      <c r="F244" s="317" t="s">
        <v>7522</v>
      </c>
      <c r="G244" s="312" t="s">
        <v>142</v>
      </c>
      <c r="H244" s="313">
        <v>44237</v>
      </c>
      <c r="I244" s="1045">
        <v>44327</v>
      </c>
      <c r="J244" s="271"/>
    </row>
    <row r="245" spans="1:10" outlineLevel="1" x14ac:dyDescent="0.2">
      <c r="A245" s="312" t="s">
        <v>7523</v>
      </c>
      <c r="B245" s="316" t="s">
        <v>7305</v>
      </c>
      <c r="C245" s="316" t="s">
        <v>7306</v>
      </c>
      <c r="D245" s="316">
        <v>2680</v>
      </c>
      <c r="E245" s="311">
        <v>20750.64</v>
      </c>
      <c r="F245" s="317" t="s">
        <v>7450</v>
      </c>
      <c r="G245" s="312" t="s">
        <v>142</v>
      </c>
      <c r="H245" s="313">
        <v>44531</v>
      </c>
      <c r="I245" s="1045">
        <v>44536</v>
      </c>
      <c r="J245" s="271"/>
    </row>
    <row r="246" spans="1:10" outlineLevel="1" x14ac:dyDescent="0.2">
      <c r="A246" s="312" t="s">
        <v>7524</v>
      </c>
      <c r="B246" s="316" t="s">
        <v>7305</v>
      </c>
      <c r="C246" s="316" t="s">
        <v>7306</v>
      </c>
      <c r="D246" s="316">
        <v>2380</v>
      </c>
      <c r="E246" s="311">
        <v>20800</v>
      </c>
      <c r="F246" s="317" t="s">
        <v>7525</v>
      </c>
      <c r="G246" s="312" t="s">
        <v>142</v>
      </c>
      <c r="H246" s="313">
        <v>44497</v>
      </c>
      <c r="I246" s="1045">
        <v>44562</v>
      </c>
      <c r="J246" s="271"/>
    </row>
    <row r="247" spans="1:10" outlineLevel="1" x14ac:dyDescent="0.2">
      <c r="A247" s="312" t="s">
        <v>7526</v>
      </c>
      <c r="B247" s="316" t="s">
        <v>7305</v>
      </c>
      <c r="C247" s="316" t="s">
        <v>7306</v>
      </c>
      <c r="D247" s="316">
        <v>599</v>
      </c>
      <c r="E247" s="311">
        <v>20880</v>
      </c>
      <c r="F247" s="317" t="s">
        <v>7527</v>
      </c>
      <c r="G247" s="312" t="s">
        <v>142</v>
      </c>
      <c r="H247" s="313">
        <v>44272</v>
      </c>
      <c r="I247" s="1045">
        <v>44302</v>
      </c>
      <c r="J247" s="271"/>
    </row>
    <row r="248" spans="1:10" outlineLevel="1" x14ac:dyDescent="0.2">
      <c r="A248" s="312" t="s">
        <v>7528</v>
      </c>
      <c r="B248" s="316" t="s">
        <v>7305</v>
      </c>
      <c r="C248" s="316" t="s">
        <v>7306</v>
      </c>
      <c r="D248" s="316">
        <v>64</v>
      </c>
      <c r="E248" s="311">
        <v>20910</v>
      </c>
      <c r="F248" s="317" t="s">
        <v>7529</v>
      </c>
      <c r="G248" s="312" t="s">
        <v>142</v>
      </c>
      <c r="H248" s="313">
        <v>44211</v>
      </c>
      <c r="I248" s="1045">
        <v>44381</v>
      </c>
      <c r="J248" s="271"/>
    </row>
    <row r="249" spans="1:10" outlineLevel="1" x14ac:dyDescent="0.2">
      <c r="A249" s="312" t="s">
        <v>7530</v>
      </c>
      <c r="B249" s="316" t="s">
        <v>7305</v>
      </c>
      <c r="C249" s="316" t="s">
        <v>7306</v>
      </c>
      <c r="D249" s="316">
        <v>398</v>
      </c>
      <c r="E249" s="311">
        <v>20910</v>
      </c>
      <c r="F249" s="317" t="s">
        <v>7531</v>
      </c>
      <c r="G249" s="312" t="s">
        <v>142</v>
      </c>
      <c r="H249" s="313">
        <v>44251</v>
      </c>
      <c r="I249" s="1045">
        <v>44341</v>
      </c>
      <c r="J249" s="271"/>
    </row>
    <row r="250" spans="1:10" outlineLevel="1" x14ac:dyDescent="0.2">
      <c r="A250" s="312" t="s">
        <v>7532</v>
      </c>
      <c r="B250" s="316" t="s">
        <v>7305</v>
      </c>
      <c r="C250" s="316" t="s">
        <v>7306</v>
      </c>
      <c r="D250" s="316">
        <v>1558</v>
      </c>
      <c r="E250" s="311">
        <v>20910</v>
      </c>
      <c r="F250" s="317" t="s">
        <v>7529</v>
      </c>
      <c r="G250" s="312" t="s">
        <v>142</v>
      </c>
      <c r="H250" s="313">
        <v>44385</v>
      </c>
      <c r="I250" s="1045">
        <v>44555</v>
      </c>
      <c r="J250" s="271"/>
    </row>
    <row r="251" spans="1:10" outlineLevel="1" x14ac:dyDescent="0.2">
      <c r="A251" s="312" t="s">
        <v>7533</v>
      </c>
      <c r="B251" s="316" t="s">
        <v>7305</v>
      </c>
      <c r="C251" s="316" t="s">
        <v>7306</v>
      </c>
      <c r="D251" s="316">
        <v>2202</v>
      </c>
      <c r="E251" s="311">
        <v>20999.7</v>
      </c>
      <c r="F251" s="317" t="s">
        <v>7534</v>
      </c>
      <c r="G251" s="312" t="s">
        <v>142</v>
      </c>
      <c r="H251" s="313">
        <v>44473</v>
      </c>
      <c r="I251" s="1045">
        <v>44583</v>
      </c>
      <c r="J251" s="271"/>
    </row>
    <row r="252" spans="1:10" outlineLevel="1" x14ac:dyDescent="0.2">
      <c r="A252" s="312" t="s">
        <v>7535</v>
      </c>
      <c r="B252" s="316" t="s">
        <v>7305</v>
      </c>
      <c r="C252" s="316" t="s">
        <v>7306</v>
      </c>
      <c r="D252" s="316">
        <v>18</v>
      </c>
      <c r="E252" s="311">
        <v>21000</v>
      </c>
      <c r="F252" s="317" t="s">
        <v>7536</v>
      </c>
      <c r="G252" s="312" t="s">
        <v>142</v>
      </c>
      <c r="H252" s="313">
        <v>44209</v>
      </c>
      <c r="I252" s="1045">
        <v>44379</v>
      </c>
      <c r="J252" s="271"/>
    </row>
    <row r="253" spans="1:10" outlineLevel="1" x14ac:dyDescent="0.2">
      <c r="A253" s="312" t="s">
        <v>7537</v>
      </c>
      <c r="B253" s="316" t="s">
        <v>7305</v>
      </c>
      <c r="C253" s="316" t="s">
        <v>7306</v>
      </c>
      <c r="D253" s="316">
        <v>22</v>
      </c>
      <c r="E253" s="311">
        <v>21000</v>
      </c>
      <c r="F253" s="317" t="s">
        <v>7538</v>
      </c>
      <c r="G253" s="312" t="s">
        <v>142</v>
      </c>
      <c r="H253" s="313">
        <v>44209</v>
      </c>
      <c r="I253" s="1045">
        <v>44379</v>
      </c>
      <c r="J253" s="271"/>
    </row>
    <row r="254" spans="1:10" outlineLevel="1" x14ac:dyDescent="0.2">
      <c r="A254" s="312" t="s">
        <v>7539</v>
      </c>
      <c r="B254" s="316" t="s">
        <v>7305</v>
      </c>
      <c r="C254" s="316" t="s">
        <v>7306</v>
      </c>
      <c r="D254" s="316">
        <v>44</v>
      </c>
      <c r="E254" s="311">
        <v>21000</v>
      </c>
      <c r="F254" s="317" t="s">
        <v>7540</v>
      </c>
      <c r="G254" s="312" t="s">
        <v>142</v>
      </c>
      <c r="H254" s="313">
        <v>44211</v>
      </c>
      <c r="I254" s="1045">
        <v>44381</v>
      </c>
      <c r="J254" s="271"/>
    </row>
    <row r="255" spans="1:10" outlineLevel="1" x14ac:dyDescent="0.2">
      <c r="A255" s="312" t="s">
        <v>7541</v>
      </c>
      <c r="B255" s="316" t="s">
        <v>7305</v>
      </c>
      <c r="C255" s="316" t="s">
        <v>7306</v>
      </c>
      <c r="D255" s="316">
        <v>45</v>
      </c>
      <c r="E255" s="311">
        <v>21000</v>
      </c>
      <c r="F255" s="317" t="s">
        <v>7424</v>
      </c>
      <c r="G255" s="312" t="s">
        <v>142</v>
      </c>
      <c r="H255" s="313">
        <v>44211</v>
      </c>
      <c r="I255" s="1045">
        <v>44381</v>
      </c>
      <c r="J255" s="271"/>
    </row>
    <row r="256" spans="1:10" outlineLevel="1" x14ac:dyDescent="0.2">
      <c r="A256" s="312" t="s">
        <v>7542</v>
      </c>
      <c r="B256" s="316" t="s">
        <v>7305</v>
      </c>
      <c r="C256" s="316" t="s">
        <v>7306</v>
      </c>
      <c r="D256" s="316">
        <v>52</v>
      </c>
      <c r="E256" s="311">
        <v>21000</v>
      </c>
      <c r="F256" s="317" t="s">
        <v>7543</v>
      </c>
      <c r="G256" s="312" t="s">
        <v>142</v>
      </c>
      <c r="H256" s="313">
        <v>44211</v>
      </c>
      <c r="I256" s="1045">
        <v>44381</v>
      </c>
      <c r="J256" s="271"/>
    </row>
    <row r="257" spans="1:10" outlineLevel="1" x14ac:dyDescent="0.2">
      <c r="A257" s="312" t="s">
        <v>7544</v>
      </c>
      <c r="B257" s="316" t="s">
        <v>7305</v>
      </c>
      <c r="C257" s="316" t="s">
        <v>7306</v>
      </c>
      <c r="D257" s="316">
        <v>95</v>
      </c>
      <c r="E257" s="311">
        <v>21000</v>
      </c>
      <c r="F257" s="317" t="s">
        <v>7545</v>
      </c>
      <c r="G257" s="312" t="s">
        <v>142</v>
      </c>
      <c r="H257" s="313">
        <v>44215</v>
      </c>
      <c r="I257" s="1045">
        <v>44395</v>
      </c>
      <c r="J257" s="271"/>
    </row>
    <row r="258" spans="1:10" outlineLevel="1" x14ac:dyDescent="0.2">
      <c r="A258" s="312" t="s">
        <v>7546</v>
      </c>
      <c r="B258" s="316" t="s">
        <v>7305</v>
      </c>
      <c r="C258" s="316" t="s">
        <v>7306</v>
      </c>
      <c r="D258" s="316">
        <v>123</v>
      </c>
      <c r="E258" s="311">
        <v>21000</v>
      </c>
      <c r="F258" s="317" t="s">
        <v>7547</v>
      </c>
      <c r="G258" s="312" t="s">
        <v>142</v>
      </c>
      <c r="H258" s="313">
        <v>44217</v>
      </c>
      <c r="I258" s="1045">
        <v>44397</v>
      </c>
      <c r="J258" s="271"/>
    </row>
    <row r="259" spans="1:10" outlineLevel="1" x14ac:dyDescent="0.2">
      <c r="A259" s="312" t="s">
        <v>7548</v>
      </c>
      <c r="B259" s="316" t="s">
        <v>7305</v>
      </c>
      <c r="C259" s="316" t="s">
        <v>7306</v>
      </c>
      <c r="D259" s="316">
        <v>148</v>
      </c>
      <c r="E259" s="311">
        <v>21000</v>
      </c>
      <c r="F259" s="317" t="s">
        <v>7549</v>
      </c>
      <c r="G259" s="312" t="s">
        <v>142</v>
      </c>
      <c r="H259" s="313">
        <v>44221</v>
      </c>
      <c r="I259" s="1045">
        <v>44391</v>
      </c>
      <c r="J259" s="271"/>
    </row>
    <row r="260" spans="1:10" outlineLevel="1" x14ac:dyDescent="0.2">
      <c r="A260" s="312" t="s">
        <v>7550</v>
      </c>
      <c r="B260" s="316" t="s">
        <v>7305</v>
      </c>
      <c r="C260" s="316" t="s">
        <v>7306</v>
      </c>
      <c r="D260" s="316">
        <v>149</v>
      </c>
      <c r="E260" s="311">
        <v>21000</v>
      </c>
      <c r="F260" s="317" t="s">
        <v>7460</v>
      </c>
      <c r="G260" s="312" t="s">
        <v>142</v>
      </c>
      <c r="H260" s="313">
        <v>44221</v>
      </c>
      <c r="I260" s="1045">
        <v>44391</v>
      </c>
      <c r="J260" s="271"/>
    </row>
    <row r="261" spans="1:10" outlineLevel="1" x14ac:dyDescent="0.2">
      <c r="A261" s="312" t="s">
        <v>7551</v>
      </c>
      <c r="B261" s="316" t="s">
        <v>7305</v>
      </c>
      <c r="C261" s="316" t="s">
        <v>7306</v>
      </c>
      <c r="D261" s="316">
        <v>171</v>
      </c>
      <c r="E261" s="311">
        <v>21000</v>
      </c>
      <c r="F261" s="317" t="s">
        <v>7512</v>
      </c>
      <c r="G261" s="312" t="s">
        <v>142</v>
      </c>
      <c r="H261" s="313">
        <v>44222</v>
      </c>
      <c r="I261" s="1045">
        <v>44392</v>
      </c>
      <c r="J261" s="271"/>
    </row>
    <row r="262" spans="1:10" outlineLevel="1" x14ac:dyDescent="0.2">
      <c r="A262" s="312" t="s">
        <v>7552</v>
      </c>
      <c r="B262" s="316" t="s">
        <v>7305</v>
      </c>
      <c r="C262" s="316" t="s">
        <v>7306</v>
      </c>
      <c r="D262" s="316">
        <v>361</v>
      </c>
      <c r="E262" s="311">
        <v>21000</v>
      </c>
      <c r="F262" s="317" t="s">
        <v>7553</v>
      </c>
      <c r="G262" s="312" t="s">
        <v>142</v>
      </c>
      <c r="H262" s="313">
        <v>44245</v>
      </c>
      <c r="I262" s="1045">
        <v>44415</v>
      </c>
      <c r="J262" s="271"/>
    </row>
    <row r="263" spans="1:10" outlineLevel="1" x14ac:dyDescent="0.2">
      <c r="A263" s="312" t="s">
        <v>7554</v>
      </c>
      <c r="B263" s="316" t="s">
        <v>7305</v>
      </c>
      <c r="C263" s="316" t="s">
        <v>7306</v>
      </c>
      <c r="D263" s="316">
        <v>830</v>
      </c>
      <c r="E263" s="311">
        <v>21000</v>
      </c>
      <c r="F263" s="317" t="s">
        <v>7555</v>
      </c>
      <c r="G263" s="312" t="s">
        <v>142</v>
      </c>
      <c r="H263" s="313">
        <v>44302</v>
      </c>
      <c r="I263" s="1045">
        <v>44312</v>
      </c>
      <c r="J263" s="271"/>
    </row>
    <row r="264" spans="1:10" outlineLevel="1" x14ac:dyDescent="0.2">
      <c r="A264" s="312" t="s">
        <v>7556</v>
      </c>
      <c r="B264" s="316" t="s">
        <v>7305</v>
      </c>
      <c r="C264" s="316" t="s">
        <v>7306</v>
      </c>
      <c r="D264" s="316">
        <v>1332</v>
      </c>
      <c r="E264" s="311">
        <v>21000</v>
      </c>
      <c r="F264" s="317" t="s">
        <v>7557</v>
      </c>
      <c r="G264" s="312" t="s">
        <v>142</v>
      </c>
      <c r="H264" s="313">
        <v>44358</v>
      </c>
      <c r="I264" s="1045">
        <v>44538</v>
      </c>
      <c r="J264" s="271"/>
    </row>
    <row r="265" spans="1:10" outlineLevel="1" x14ac:dyDescent="0.2">
      <c r="A265" s="312" t="s">
        <v>7558</v>
      </c>
      <c r="B265" s="316" t="s">
        <v>7305</v>
      </c>
      <c r="C265" s="316" t="s">
        <v>7306</v>
      </c>
      <c r="D265" s="316">
        <v>1393</v>
      </c>
      <c r="E265" s="311">
        <v>21000</v>
      </c>
      <c r="F265" s="317" t="s">
        <v>7559</v>
      </c>
      <c r="G265" s="312" t="s">
        <v>142</v>
      </c>
      <c r="H265" s="313">
        <v>44364</v>
      </c>
      <c r="I265" s="1045">
        <v>44454</v>
      </c>
      <c r="J265" s="271"/>
    </row>
    <row r="266" spans="1:10" outlineLevel="1" x14ac:dyDescent="0.2">
      <c r="A266" s="312" t="s">
        <v>7560</v>
      </c>
      <c r="B266" s="316" t="s">
        <v>7305</v>
      </c>
      <c r="C266" s="316" t="s">
        <v>7306</v>
      </c>
      <c r="D266" s="316">
        <v>1441</v>
      </c>
      <c r="E266" s="311">
        <v>21000</v>
      </c>
      <c r="F266" s="317" t="s">
        <v>7561</v>
      </c>
      <c r="G266" s="312" t="s">
        <v>142</v>
      </c>
      <c r="H266" s="313">
        <v>44370</v>
      </c>
      <c r="I266" s="1045">
        <v>44460</v>
      </c>
      <c r="J266" s="271"/>
    </row>
    <row r="267" spans="1:10" outlineLevel="1" x14ac:dyDescent="0.2">
      <c r="A267" s="312" t="s">
        <v>7562</v>
      </c>
      <c r="B267" s="316" t="s">
        <v>7305</v>
      </c>
      <c r="C267" s="316" t="s">
        <v>7306</v>
      </c>
      <c r="D267" s="316">
        <v>1498</v>
      </c>
      <c r="E267" s="311">
        <v>21000</v>
      </c>
      <c r="F267" s="317" t="s">
        <v>7563</v>
      </c>
      <c r="G267" s="312" t="s">
        <v>142</v>
      </c>
      <c r="H267" s="313">
        <v>44377</v>
      </c>
      <c r="I267" s="1045">
        <v>44467</v>
      </c>
      <c r="J267" s="271"/>
    </row>
    <row r="268" spans="1:10" outlineLevel="1" x14ac:dyDescent="0.2">
      <c r="A268" s="312" t="s">
        <v>7564</v>
      </c>
      <c r="B268" s="316" t="s">
        <v>7305</v>
      </c>
      <c r="C268" s="316" t="s">
        <v>7306</v>
      </c>
      <c r="D268" s="316">
        <v>1534</v>
      </c>
      <c r="E268" s="311">
        <v>21000</v>
      </c>
      <c r="F268" s="317" t="s">
        <v>7538</v>
      </c>
      <c r="G268" s="312" t="s">
        <v>142</v>
      </c>
      <c r="H268" s="313">
        <v>44382</v>
      </c>
      <c r="I268" s="1045">
        <v>44562</v>
      </c>
      <c r="J268" s="271"/>
    </row>
    <row r="269" spans="1:10" outlineLevel="1" x14ac:dyDescent="0.2">
      <c r="A269" s="312" t="s">
        <v>7565</v>
      </c>
      <c r="B269" s="316" t="s">
        <v>7305</v>
      </c>
      <c r="C269" s="316" t="s">
        <v>7306</v>
      </c>
      <c r="D269" s="316">
        <v>1543</v>
      </c>
      <c r="E269" s="311">
        <v>21000</v>
      </c>
      <c r="F269" s="317" t="s">
        <v>7566</v>
      </c>
      <c r="G269" s="312" t="s">
        <v>142</v>
      </c>
      <c r="H269" s="313">
        <v>44383</v>
      </c>
      <c r="I269" s="1045">
        <v>44563</v>
      </c>
      <c r="J269" s="271"/>
    </row>
    <row r="270" spans="1:10" outlineLevel="1" x14ac:dyDescent="0.2">
      <c r="A270" s="312" t="s">
        <v>7567</v>
      </c>
      <c r="B270" s="316" t="s">
        <v>7305</v>
      </c>
      <c r="C270" s="316" t="s">
        <v>7306</v>
      </c>
      <c r="D270" s="316">
        <v>1591</v>
      </c>
      <c r="E270" s="311">
        <v>21000</v>
      </c>
      <c r="F270" s="317" t="s">
        <v>7543</v>
      </c>
      <c r="G270" s="312" t="s">
        <v>142</v>
      </c>
      <c r="H270" s="313">
        <v>44386</v>
      </c>
      <c r="I270" s="1045">
        <v>44556</v>
      </c>
      <c r="J270" s="271"/>
    </row>
    <row r="271" spans="1:10" outlineLevel="1" x14ac:dyDescent="0.2">
      <c r="A271" s="312" t="s">
        <v>7568</v>
      </c>
      <c r="B271" s="316" t="s">
        <v>7305</v>
      </c>
      <c r="C271" s="316" t="s">
        <v>7306</v>
      </c>
      <c r="D271" s="316">
        <v>1608</v>
      </c>
      <c r="E271" s="311">
        <v>21000</v>
      </c>
      <c r="F271" s="317" t="s">
        <v>7569</v>
      </c>
      <c r="G271" s="312" t="s">
        <v>142</v>
      </c>
      <c r="H271" s="313">
        <v>44390</v>
      </c>
      <c r="I271" s="1045">
        <v>44480</v>
      </c>
      <c r="J271" s="271"/>
    </row>
    <row r="272" spans="1:10" outlineLevel="1" x14ac:dyDescent="0.2">
      <c r="A272" s="312" t="s">
        <v>7570</v>
      </c>
      <c r="B272" s="316" t="s">
        <v>7305</v>
      </c>
      <c r="C272" s="316" t="s">
        <v>7306</v>
      </c>
      <c r="D272" s="316">
        <v>1871</v>
      </c>
      <c r="E272" s="311">
        <v>21000</v>
      </c>
      <c r="F272" s="317" t="s">
        <v>7571</v>
      </c>
      <c r="G272" s="312" t="s">
        <v>142</v>
      </c>
      <c r="H272" s="313">
        <v>44426</v>
      </c>
      <c r="I272" s="1045">
        <v>44566</v>
      </c>
      <c r="J272" s="271"/>
    </row>
    <row r="273" spans="1:10" outlineLevel="1" x14ac:dyDescent="0.2">
      <c r="A273" s="312" t="s">
        <v>7572</v>
      </c>
      <c r="B273" s="316" t="s">
        <v>7305</v>
      </c>
      <c r="C273" s="316" t="s">
        <v>7306</v>
      </c>
      <c r="D273" s="316">
        <v>2319</v>
      </c>
      <c r="E273" s="311">
        <v>21000</v>
      </c>
      <c r="F273" s="317" t="s">
        <v>7573</v>
      </c>
      <c r="G273" s="312" t="s">
        <v>142</v>
      </c>
      <c r="H273" s="313">
        <v>44490</v>
      </c>
      <c r="I273" s="1045">
        <v>44511</v>
      </c>
      <c r="J273" s="271"/>
    </row>
    <row r="274" spans="1:10" outlineLevel="1" x14ac:dyDescent="0.2">
      <c r="A274" s="312" t="s">
        <v>7574</v>
      </c>
      <c r="B274" s="316" t="s">
        <v>7305</v>
      </c>
      <c r="C274" s="316" t="s">
        <v>7306</v>
      </c>
      <c r="D274" s="316">
        <v>2456</v>
      </c>
      <c r="E274" s="311">
        <v>21100</v>
      </c>
      <c r="F274" s="317" t="s">
        <v>7575</v>
      </c>
      <c r="G274" s="312" t="s">
        <v>142</v>
      </c>
      <c r="H274" s="313">
        <v>44510</v>
      </c>
      <c r="I274" s="1045">
        <v>44560</v>
      </c>
      <c r="J274" s="271"/>
    </row>
    <row r="275" spans="1:10" outlineLevel="1" x14ac:dyDescent="0.2">
      <c r="A275" s="312" t="s">
        <v>7576</v>
      </c>
      <c r="B275" s="316" t="s">
        <v>7305</v>
      </c>
      <c r="C275" s="316" t="s">
        <v>7306</v>
      </c>
      <c r="D275" s="316">
        <v>2496</v>
      </c>
      <c r="E275" s="311">
        <v>21120</v>
      </c>
      <c r="F275" s="317" t="s">
        <v>7577</v>
      </c>
      <c r="G275" s="312" t="s">
        <v>142</v>
      </c>
      <c r="H275" s="313">
        <v>44516</v>
      </c>
      <c r="I275" s="1045">
        <v>44696</v>
      </c>
      <c r="J275" s="271"/>
    </row>
    <row r="276" spans="1:10" outlineLevel="1" x14ac:dyDescent="0.2">
      <c r="A276" s="312" t="s">
        <v>7578</v>
      </c>
      <c r="B276" s="316" t="s">
        <v>7305</v>
      </c>
      <c r="C276" s="316" t="s">
        <v>7306</v>
      </c>
      <c r="D276" s="316">
        <v>1958</v>
      </c>
      <c r="E276" s="311">
        <v>21155.1</v>
      </c>
      <c r="F276" s="317" t="s">
        <v>7483</v>
      </c>
      <c r="G276" s="312" t="s">
        <v>142</v>
      </c>
      <c r="H276" s="313">
        <v>44434</v>
      </c>
      <c r="I276" s="1045">
        <v>44439</v>
      </c>
      <c r="J276" s="271"/>
    </row>
    <row r="277" spans="1:10" outlineLevel="1" x14ac:dyDescent="0.2">
      <c r="A277" s="312" t="s">
        <v>7579</v>
      </c>
      <c r="B277" s="316" t="s">
        <v>7305</v>
      </c>
      <c r="C277" s="316" t="s">
        <v>7306</v>
      </c>
      <c r="D277" s="316">
        <v>2727</v>
      </c>
      <c r="E277" s="311">
        <v>21155.1</v>
      </c>
      <c r="F277" s="317" t="s">
        <v>7483</v>
      </c>
      <c r="G277" s="312" t="s">
        <v>142</v>
      </c>
      <c r="H277" s="313">
        <v>44536</v>
      </c>
      <c r="I277" s="1045">
        <v>44541</v>
      </c>
      <c r="J277" s="271"/>
    </row>
    <row r="278" spans="1:10" outlineLevel="1" x14ac:dyDescent="0.2">
      <c r="A278" s="312" t="s">
        <v>7580</v>
      </c>
      <c r="B278" s="316" t="s">
        <v>7305</v>
      </c>
      <c r="C278" s="316" t="s">
        <v>7306</v>
      </c>
      <c r="D278" s="316">
        <v>2595</v>
      </c>
      <c r="E278" s="311">
        <v>21181</v>
      </c>
      <c r="F278" s="317" t="s">
        <v>7581</v>
      </c>
      <c r="G278" s="312" t="s">
        <v>142</v>
      </c>
      <c r="H278" s="313">
        <v>44525</v>
      </c>
      <c r="I278" s="1045">
        <v>44560</v>
      </c>
      <c r="J278" s="271"/>
    </row>
    <row r="279" spans="1:10" outlineLevel="1" x14ac:dyDescent="0.2">
      <c r="A279" s="312" t="s">
        <v>7582</v>
      </c>
      <c r="B279" s="316" t="s">
        <v>7305</v>
      </c>
      <c r="C279" s="316" t="s">
        <v>7306</v>
      </c>
      <c r="D279" s="316">
        <v>2517</v>
      </c>
      <c r="E279" s="311">
        <v>21200</v>
      </c>
      <c r="F279" s="317" t="s">
        <v>7583</v>
      </c>
      <c r="G279" s="312" t="s">
        <v>142</v>
      </c>
      <c r="H279" s="313">
        <v>44517</v>
      </c>
      <c r="I279" s="1045">
        <v>44557</v>
      </c>
      <c r="J279" s="271"/>
    </row>
    <row r="280" spans="1:10" outlineLevel="1" x14ac:dyDescent="0.2">
      <c r="A280" s="312" t="s">
        <v>7584</v>
      </c>
      <c r="B280" s="316" t="s">
        <v>7305</v>
      </c>
      <c r="C280" s="316" t="s">
        <v>7306</v>
      </c>
      <c r="D280" s="316">
        <v>300</v>
      </c>
      <c r="E280" s="311">
        <v>21271.200000000001</v>
      </c>
      <c r="F280" s="317" t="s">
        <v>7585</v>
      </c>
      <c r="G280" s="312" t="s">
        <v>142</v>
      </c>
      <c r="H280" s="313">
        <v>44238</v>
      </c>
      <c r="I280" s="1045">
        <v>44358</v>
      </c>
      <c r="J280" s="271"/>
    </row>
    <row r="281" spans="1:10" outlineLevel="1" x14ac:dyDescent="0.2">
      <c r="A281" s="312" t="s">
        <v>7586</v>
      </c>
      <c r="B281" s="316" t="s">
        <v>7305</v>
      </c>
      <c r="C281" s="316" t="s">
        <v>7306</v>
      </c>
      <c r="D281" s="316">
        <v>2702</v>
      </c>
      <c r="E281" s="311">
        <v>21290</v>
      </c>
      <c r="F281" s="317" t="s">
        <v>7587</v>
      </c>
      <c r="G281" s="312" t="s">
        <v>142</v>
      </c>
      <c r="H281" s="313">
        <v>44533</v>
      </c>
      <c r="I281" s="1045">
        <v>44558</v>
      </c>
      <c r="J281" s="271"/>
    </row>
    <row r="282" spans="1:10" outlineLevel="1" x14ac:dyDescent="0.2">
      <c r="A282" s="312" t="s">
        <v>7588</v>
      </c>
      <c r="B282" s="316" t="s">
        <v>7305</v>
      </c>
      <c r="C282" s="316" t="s">
        <v>7306</v>
      </c>
      <c r="D282" s="316">
        <v>465</v>
      </c>
      <c r="E282" s="311">
        <v>21292.95</v>
      </c>
      <c r="F282" s="317" t="s">
        <v>7589</v>
      </c>
      <c r="G282" s="312" t="s">
        <v>142</v>
      </c>
      <c r="H282" s="313">
        <v>44258</v>
      </c>
      <c r="I282" s="1045">
        <v>44263</v>
      </c>
      <c r="J282" s="271"/>
    </row>
    <row r="283" spans="1:10" outlineLevel="1" x14ac:dyDescent="0.2">
      <c r="A283" s="312" t="s">
        <v>7590</v>
      </c>
      <c r="B283" s="316" t="s">
        <v>7305</v>
      </c>
      <c r="C283" s="316" t="s">
        <v>7306</v>
      </c>
      <c r="D283" s="316">
        <v>2721</v>
      </c>
      <c r="E283" s="311">
        <v>21297.55</v>
      </c>
      <c r="F283" s="317" t="s">
        <v>7450</v>
      </c>
      <c r="G283" s="312" t="s">
        <v>142</v>
      </c>
      <c r="H283" s="313">
        <v>44536</v>
      </c>
      <c r="I283" s="1045">
        <v>44541</v>
      </c>
      <c r="J283" s="271"/>
    </row>
    <row r="284" spans="1:10" outlineLevel="1" x14ac:dyDescent="0.2">
      <c r="A284" s="312" t="s">
        <v>7591</v>
      </c>
      <c r="B284" s="316" t="s">
        <v>7305</v>
      </c>
      <c r="C284" s="316" t="s">
        <v>7306</v>
      </c>
      <c r="D284" s="316">
        <v>368</v>
      </c>
      <c r="E284" s="311">
        <v>21312</v>
      </c>
      <c r="F284" s="317" t="s">
        <v>7592</v>
      </c>
      <c r="G284" s="312" t="s">
        <v>142</v>
      </c>
      <c r="H284" s="313">
        <v>44245</v>
      </c>
      <c r="I284" s="1045">
        <v>44365</v>
      </c>
      <c r="J284" s="271"/>
    </row>
    <row r="285" spans="1:10" outlineLevel="1" x14ac:dyDescent="0.2">
      <c r="A285" s="312" t="s">
        <v>7593</v>
      </c>
      <c r="B285" s="316" t="s">
        <v>7305</v>
      </c>
      <c r="C285" s="316" t="s">
        <v>7306</v>
      </c>
      <c r="D285" s="316">
        <v>1124</v>
      </c>
      <c r="E285" s="311">
        <v>21360</v>
      </c>
      <c r="F285" s="317" t="s">
        <v>7594</v>
      </c>
      <c r="G285" s="312" t="s">
        <v>142</v>
      </c>
      <c r="H285" s="313">
        <v>44335</v>
      </c>
      <c r="I285" s="1045">
        <v>44415</v>
      </c>
      <c r="J285" s="271"/>
    </row>
    <row r="286" spans="1:10" outlineLevel="1" x14ac:dyDescent="0.2">
      <c r="A286" s="312" t="s">
        <v>7595</v>
      </c>
      <c r="B286" s="316" t="s">
        <v>7305</v>
      </c>
      <c r="C286" s="316" t="s">
        <v>7306</v>
      </c>
      <c r="D286" s="316">
        <v>2423</v>
      </c>
      <c r="E286" s="311">
        <v>21394</v>
      </c>
      <c r="F286" s="317" t="s">
        <v>7596</v>
      </c>
      <c r="G286" s="312" t="s">
        <v>142</v>
      </c>
      <c r="H286" s="313">
        <v>44509</v>
      </c>
      <c r="I286" s="1045">
        <v>44514</v>
      </c>
      <c r="J286" s="271"/>
    </row>
    <row r="287" spans="1:10" outlineLevel="1" x14ac:dyDescent="0.2">
      <c r="A287" s="312" t="s">
        <v>7597</v>
      </c>
      <c r="B287" s="316" t="s">
        <v>7305</v>
      </c>
      <c r="C287" s="316" t="s">
        <v>7306</v>
      </c>
      <c r="D287" s="316">
        <v>912</v>
      </c>
      <c r="E287" s="311">
        <v>21574.32</v>
      </c>
      <c r="F287" s="317" t="s">
        <v>7598</v>
      </c>
      <c r="G287" s="312" t="s">
        <v>142</v>
      </c>
      <c r="H287" s="313">
        <v>44313</v>
      </c>
      <c r="I287" s="1045">
        <v>44318</v>
      </c>
      <c r="J287" s="271"/>
    </row>
    <row r="288" spans="1:10" outlineLevel="1" x14ac:dyDescent="0.2">
      <c r="A288" s="312" t="s">
        <v>7599</v>
      </c>
      <c r="B288" s="316" t="s">
        <v>7305</v>
      </c>
      <c r="C288" s="316" t="s">
        <v>7306</v>
      </c>
      <c r="D288" s="316">
        <v>297</v>
      </c>
      <c r="E288" s="311">
        <v>21600</v>
      </c>
      <c r="F288" s="317" t="s">
        <v>7600</v>
      </c>
      <c r="G288" s="312" t="s">
        <v>142</v>
      </c>
      <c r="H288" s="313">
        <v>44238</v>
      </c>
      <c r="I288" s="1045">
        <v>44538</v>
      </c>
      <c r="J288" s="271"/>
    </row>
    <row r="289" spans="1:10" outlineLevel="1" x14ac:dyDescent="0.2">
      <c r="A289" s="312" t="s">
        <v>7601</v>
      </c>
      <c r="B289" s="316" t="s">
        <v>7305</v>
      </c>
      <c r="C289" s="316" t="s">
        <v>7306</v>
      </c>
      <c r="D289" s="316">
        <v>2378</v>
      </c>
      <c r="E289" s="311">
        <v>21600</v>
      </c>
      <c r="F289" s="317" t="s">
        <v>7602</v>
      </c>
      <c r="G289" s="312" t="s">
        <v>142</v>
      </c>
      <c r="H289" s="313">
        <v>44497</v>
      </c>
      <c r="I289" s="1045">
        <v>44557</v>
      </c>
      <c r="J289" s="271"/>
    </row>
    <row r="290" spans="1:10" outlineLevel="1" x14ac:dyDescent="0.2">
      <c r="A290" s="312" t="s">
        <v>7603</v>
      </c>
      <c r="B290" s="316" t="s">
        <v>7305</v>
      </c>
      <c r="C290" s="316" t="s">
        <v>7306</v>
      </c>
      <c r="D290" s="316">
        <v>2448</v>
      </c>
      <c r="E290" s="311">
        <v>21666.67</v>
      </c>
      <c r="F290" s="317" t="s">
        <v>7604</v>
      </c>
      <c r="G290" s="312" t="s">
        <v>142</v>
      </c>
      <c r="H290" s="313">
        <v>44510</v>
      </c>
      <c r="I290" s="1045">
        <v>44560</v>
      </c>
      <c r="J290" s="271"/>
    </row>
    <row r="291" spans="1:10" outlineLevel="1" x14ac:dyDescent="0.2">
      <c r="A291" s="312" t="s">
        <v>7605</v>
      </c>
      <c r="B291" s="316" t="s">
        <v>7305</v>
      </c>
      <c r="C291" s="316" t="s">
        <v>7306</v>
      </c>
      <c r="D291" s="316">
        <v>2469</v>
      </c>
      <c r="E291" s="311">
        <v>21666.67</v>
      </c>
      <c r="F291" s="317" t="s">
        <v>7606</v>
      </c>
      <c r="G291" s="312" t="s">
        <v>142</v>
      </c>
      <c r="H291" s="313">
        <v>44511</v>
      </c>
      <c r="I291" s="1045">
        <v>44561</v>
      </c>
      <c r="J291" s="271"/>
    </row>
    <row r="292" spans="1:10" outlineLevel="1" x14ac:dyDescent="0.2">
      <c r="A292" s="312" t="s">
        <v>7607</v>
      </c>
      <c r="B292" s="316" t="s">
        <v>7305</v>
      </c>
      <c r="C292" s="316" t="s">
        <v>7306</v>
      </c>
      <c r="D292" s="316">
        <v>2585</v>
      </c>
      <c r="E292" s="311">
        <v>21750</v>
      </c>
      <c r="F292" s="317" t="s">
        <v>7396</v>
      </c>
      <c r="G292" s="312" t="s">
        <v>142</v>
      </c>
      <c r="H292" s="313">
        <v>44524</v>
      </c>
      <c r="I292" s="1045">
        <v>44826</v>
      </c>
      <c r="J292" s="271"/>
    </row>
    <row r="293" spans="1:10" outlineLevel="1" x14ac:dyDescent="0.2">
      <c r="A293" s="312" t="s">
        <v>7608</v>
      </c>
      <c r="B293" s="316" t="s">
        <v>7305</v>
      </c>
      <c r="C293" s="316" t="s">
        <v>7306</v>
      </c>
      <c r="D293" s="316">
        <v>175</v>
      </c>
      <c r="E293" s="311">
        <v>21835</v>
      </c>
      <c r="F293" s="317" t="s">
        <v>7609</v>
      </c>
      <c r="G293" s="312" t="s">
        <v>142</v>
      </c>
      <c r="H293" s="313">
        <v>44223</v>
      </c>
      <c r="I293" s="1045">
        <v>44230</v>
      </c>
      <c r="J293" s="271"/>
    </row>
    <row r="294" spans="1:10" outlineLevel="1" x14ac:dyDescent="0.2">
      <c r="A294" s="312" t="s">
        <v>7610</v>
      </c>
      <c r="B294" s="316" t="s">
        <v>7305</v>
      </c>
      <c r="C294" s="316" t="s">
        <v>7306</v>
      </c>
      <c r="D294" s="316">
        <v>2327</v>
      </c>
      <c r="E294" s="311">
        <v>21945</v>
      </c>
      <c r="F294" s="317" t="s">
        <v>7611</v>
      </c>
      <c r="G294" s="312" t="s">
        <v>142</v>
      </c>
      <c r="H294" s="313">
        <v>44490</v>
      </c>
      <c r="I294" s="1045">
        <v>44560</v>
      </c>
      <c r="J294" s="271"/>
    </row>
    <row r="295" spans="1:10" outlineLevel="1" x14ac:dyDescent="0.2">
      <c r="A295" s="312" t="s">
        <v>7612</v>
      </c>
      <c r="B295" s="316" t="s">
        <v>7305</v>
      </c>
      <c r="C295" s="316" t="s">
        <v>7306</v>
      </c>
      <c r="D295" s="316">
        <v>2748</v>
      </c>
      <c r="E295" s="311">
        <v>21989.3</v>
      </c>
      <c r="F295" s="317" t="s">
        <v>7483</v>
      </c>
      <c r="G295" s="312" t="s">
        <v>142</v>
      </c>
      <c r="H295" s="313">
        <v>44539</v>
      </c>
      <c r="I295" s="1045">
        <v>44544</v>
      </c>
      <c r="J295" s="271"/>
    </row>
    <row r="296" spans="1:10" outlineLevel="1" x14ac:dyDescent="0.2">
      <c r="A296" s="312" t="s">
        <v>7613</v>
      </c>
      <c r="B296" s="316" t="s">
        <v>7305</v>
      </c>
      <c r="C296" s="316" t="s">
        <v>7306</v>
      </c>
      <c r="D296" s="316">
        <v>1427</v>
      </c>
      <c r="E296" s="311">
        <v>22000</v>
      </c>
      <c r="F296" s="317" t="s">
        <v>7483</v>
      </c>
      <c r="G296" s="312" t="s">
        <v>142</v>
      </c>
      <c r="H296" s="313">
        <v>44369</v>
      </c>
      <c r="I296" s="1045">
        <v>44399</v>
      </c>
      <c r="J296" s="271"/>
    </row>
    <row r="297" spans="1:10" outlineLevel="1" x14ac:dyDescent="0.2">
      <c r="A297" s="312" t="s">
        <v>7614</v>
      </c>
      <c r="B297" s="316" t="s">
        <v>7305</v>
      </c>
      <c r="C297" s="316" t="s">
        <v>7306</v>
      </c>
      <c r="D297" s="316">
        <v>2559</v>
      </c>
      <c r="E297" s="311">
        <v>22000</v>
      </c>
      <c r="F297" s="317" t="s">
        <v>7615</v>
      </c>
      <c r="G297" s="312" t="s">
        <v>142</v>
      </c>
      <c r="H297" s="313">
        <v>44520</v>
      </c>
      <c r="I297" s="1045">
        <v>44560</v>
      </c>
      <c r="J297" s="271"/>
    </row>
    <row r="298" spans="1:10" outlineLevel="1" x14ac:dyDescent="0.2">
      <c r="A298" s="312" t="s">
        <v>7616</v>
      </c>
      <c r="B298" s="316" t="s">
        <v>7305</v>
      </c>
      <c r="C298" s="316" t="s">
        <v>7306</v>
      </c>
      <c r="D298" s="316">
        <v>1509</v>
      </c>
      <c r="E298" s="311">
        <v>22260</v>
      </c>
      <c r="F298" s="317" t="s">
        <v>7617</v>
      </c>
      <c r="G298" s="312" t="s">
        <v>142</v>
      </c>
      <c r="H298" s="313">
        <v>44378</v>
      </c>
      <c r="I298" s="1045">
        <v>44408</v>
      </c>
      <c r="J298" s="271"/>
    </row>
    <row r="299" spans="1:10" outlineLevel="1" x14ac:dyDescent="0.2">
      <c r="A299" s="312" t="s">
        <v>7618</v>
      </c>
      <c r="B299" s="316" t="s">
        <v>7305</v>
      </c>
      <c r="C299" s="316" t="s">
        <v>7306</v>
      </c>
      <c r="D299" s="316">
        <v>223</v>
      </c>
      <c r="E299" s="311">
        <v>22400</v>
      </c>
      <c r="F299" s="317" t="s">
        <v>7619</v>
      </c>
      <c r="G299" s="312" t="s">
        <v>142</v>
      </c>
      <c r="H299" s="313">
        <v>44229</v>
      </c>
      <c r="I299" s="1045">
        <v>44409</v>
      </c>
      <c r="J299" s="271"/>
    </row>
    <row r="300" spans="1:10" outlineLevel="1" x14ac:dyDescent="0.2">
      <c r="A300" s="312" t="s">
        <v>7620</v>
      </c>
      <c r="B300" s="316" t="s">
        <v>7305</v>
      </c>
      <c r="C300" s="316" t="s">
        <v>7306</v>
      </c>
      <c r="D300" s="316">
        <v>773</v>
      </c>
      <c r="E300" s="311">
        <v>22450</v>
      </c>
      <c r="F300" s="317" t="s">
        <v>7621</v>
      </c>
      <c r="G300" s="312" t="s">
        <v>142</v>
      </c>
      <c r="H300" s="313">
        <v>44295</v>
      </c>
      <c r="I300" s="1045">
        <v>44300</v>
      </c>
      <c r="J300" s="271"/>
    </row>
    <row r="301" spans="1:10" outlineLevel="1" x14ac:dyDescent="0.2">
      <c r="A301" s="312" t="s">
        <v>7622</v>
      </c>
      <c r="B301" s="316" t="s">
        <v>7305</v>
      </c>
      <c r="C301" s="316" t="s">
        <v>7306</v>
      </c>
      <c r="D301" s="316">
        <v>885</v>
      </c>
      <c r="E301" s="311">
        <v>22500</v>
      </c>
      <c r="F301" s="317" t="s">
        <v>7623</v>
      </c>
      <c r="G301" s="312" t="s">
        <v>142</v>
      </c>
      <c r="H301" s="313">
        <v>44309</v>
      </c>
      <c r="I301" s="1045">
        <v>44459</v>
      </c>
      <c r="J301" s="271"/>
    </row>
    <row r="302" spans="1:10" outlineLevel="1" x14ac:dyDescent="0.2">
      <c r="A302" s="312" t="s">
        <v>7624</v>
      </c>
      <c r="B302" s="316" t="s">
        <v>7305</v>
      </c>
      <c r="C302" s="316" t="s">
        <v>7306</v>
      </c>
      <c r="D302" s="316">
        <v>521</v>
      </c>
      <c r="E302" s="311">
        <v>22600</v>
      </c>
      <c r="F302" s="317" t="s">
        <v>7625</v>
      </c>
      <c r="G302" s="312" t="s">
        <v>142</v>
      </c>
      <c r="H302" s="313">
        <v>44265</v>
      </c>
      <c r="I302" s="1045">
        <v>44415</v>
      </c>
      <c r="J302" s="271"/>
    </row>
    <row r="303" spans="1:10" outlineLevel="1" x14ac:dyDescent="0.2">
      <c r="A303" s="312" t="s">
        <v>7626</v>
      </c>
      <c r="B303" s="316" t="s">
        <v>7305</v>
      </c>
      <c r="C303" s="316" t="s">
        <v>7306</v>
      </c>
      <c r="D303" s="316">
        <v>2182</v>
      </c>
      <c r="E303" s="311">
        <v>22700</v>
      </c>
      <c r="F303" s="317" t="s">
        <v>7627</v>
      </c>
      <c r="G303" s="312" t="s">
        <v>142</v>
      </c>
      <c r="H303" s="313">
        <v>44468</v>
      </c>
      <c r="I303" s="1045">
        <v>44488</v>
      </c>
      <c r="J303" s="271"/>
    </row>
    <row r="304" spans="1:10" outlineLevel="1" x14ac:dyDescent="0.2">
      <c r="A304" s="312" t="s">
        <v>7628</v>
      </c>
      <c r="B304" s="316" t="s">
        <v>7305</v>
      </c>
      <c r="C304" s="316" t="s">
        <v>7306</v>
      </c>
      <c r="D304" s="316">
        <v>2179</v>
      </c>
      <c r="E304" s="311">
        <v>22990</v>
      </c>
      <c r="F304" s="317" t="s">
        <v>7629</v>
      </c>
      <c r="G304" s="312" t="s">
        <v>142</v>
      </c>
      <c r="H304" s="313">
        <v>44468</v>
      </c>
      <c r="I304" s="1045">
        <v>44558</v>
      </c>
      <c r="J304" s="271"/>
    </row>
    <row r="305" spans="1:10" outlineLevel="1" x14ac:dyDescent="0.2">
      <c r="A305" s="312" t="s">
        <v>7630</v>
      </c>
      <c r="B305" s="316" t="s">
        <v>7305</v>
      </c>
      <c r="C305" s="316" t="s">
        <v>7306</v>
      </c>
      <c r="D305" s="316">
        <v>1233</v>
      </c>
      <c r="E305" s="311">
        <v>23000</v>
      </c>
      <c r="F305" s="317" t="s">
        <v>7631</v>
      </c>
      <c r="G305" s="312" t="s">
        <v>142</v>
      </c>
      <c r="H305" s="313">
        <v>44348</v>
      </c>
      <c r="I305" s="1045">
        <v>44713</v>
      </c>
      <c r="J305" s="271"/>
    </row>
    <row r="306" spans="1:10" outlineLevel="1" x14ac:dyDescent="0.2">
      <c r="A306" s="312" t="s">
        <v>7632</v>
      </c>
      <c r="B306" s="316" t="s">
        <v>7305</v>
      </c>
      <c r="C306" s="316" t="s">
        <v>7306</v>
      </c>
      <c r="D306" s="316">
        <v>1337</v>
      </c>
      <c r="E306" s="311">
        <v>23100</v>
      </c>
      <c r="F306" s="317" t="s">
        <v>7629</v>
      </c>
      <c r="G306" s="312" t="s">
        <v>142</v>
      </c>
      <c r="H306" s="313">
        <v>44358</v>
      </c>
      <c r="I306" s="1045">
        <v>44448</v>
      </c>
      <c r="J306" s="271"/>
    </row>
    <row r="307" spans="1:10" outlineLevel="1" x14ac:dyDescent="0.2">
      <c r="A307" s="312" t="s">
        <v>7633</v>
      </c>
      <c r="B307" s="316" t="s">
        <v>7305</v>
      </c>
      <c r="C307" s="316" t="s">
        <v>7306</v>
      </c>
      <c r="D307" s="316">
        <v>2459</v>
      </c>
      <c r="E307" s="311">
        <v>23280</v>
      </c>
      <c r="F307" s="317" t="s">
        <v>7634</v>
      </c>
      <c r="G307" s="312" t="s">
        <v>142</v>
      </c>
      <c r="H307" s="313">
        <v>44511</v>
      </c>
      <c r="I307" s="1045">
        <v>44559</v>
      </c>
      <c r="J307" s="271"/>
    </row>
    <row r="308" spans="1:10" outlineLevel="1" x14ac:dyDescent="0.2">
      <c r="A308" s="312" t="s">
        <v>7635</v>
      </c>
      <c r="B308" s="316" t="s">
        <v>7305</v>
      </c>
      <c r="C308" s="316" t="s">
        <v>7306</v>
      </c>
      <c r="D308" s="316">
        <v>141</v>
      </c>
      <c r="E308" s="311">
        <v>23300</v>
      </c>
      <c r="F308" s="317" t="s">
        <v>7456</v>
      </c>
      <c r="G308" s="312" t="s">
        <v>142</v>
      </c>
      <c r="H308" s="313">
        <v>44221</v>
      </c>
      <c r="I308" s="1045">
        <v>44341</v>
      </c>
      <c r="J308" s="271"/>
    </row>
    <row r="309" spans="1:10" outlineLevel="1" x14ac:dyDescent="0.2">
      <c r="A309" s="312" t="s">
        <v>7636</v>
      </c>
      <c r="B309" s="316" t="s">
        <v>7305</v>
      </c>
      <c r="C309" s="316" t="s">
        <v>7306</v>
      </c>
      <c r="D309" s="316">
        <v>2670</v>
      </c>
      <c r="E309" s="311">
        <v>23325.06</v>
      </c>
      <c r="F309" s="317" t="s">
        <v>7637</v>
      </c>
      <c r="G309" s="312" t="s">
        <v>142</v>
      </c>
      <c r="H309" s="313">
        <v>44530</v>
      </c>
      <c r="I309" s="1045">
        <v>44550</v>
      </c>
      <c r="J309" s="271"/>
    </row>
    <row r="310" spans="1:10" outlineLevel="1" x14ac:dyDescent="0.2">
      <c r="A310" s="312" t="s">
        <v>7638</v>
      </c>
      <c r="B310" s="316" t="s">
        <v>7305</v>
      </c>
      <c r="C310" s="316" t="s">
        <v>7306</v>
      </c>
      <c r="D310" s="316">
        <v>2322</v>
      </c>
      <c r="E310" s="311">
        <v>23333.33</v>
      </c>
      <c r="F310" s="317" t="s">
        <v>7471</v>
      </c>
      <c r="G310" s="312" t="s">
        <v>142</v>
      </c>
      <c r="H310" s="313">
        <v>44490</v>
      </c>
      <c r="I310" s="1045">
        <v>44560</v>
      </c>
      <c r="J310" s="271"/>
    </row>
    <row r="311" spans="1:10" outlineLevel="1" x14ac:dyDescent="0.2">
      <c r="A311" s="312" t="s">
        <v>7639</v>
      </c>
      <c r="B311" s="316" t="s">
        <v>7305</v>
      </c>
      <c r="C311" s="316" t="s">
        <v>7306</v>
      </c>
      <c r="D311" s="316">
        <v>446</v>
      </c>
      <c r="E311" s="311">
        <v>23350</v>
      </c>
      <c r="F311" s="317" t="s">
        <v>7583</v>
      </c>
      <c r="G311" s="312" t="s">
        <v>142</v>
      </c>
      <c r="H311" s="313">
        <v>44256</v>
      </c>
      <c r="I311" s="1045">
        <v>44376</v>
      </c>
      <c r="J311" s="271"/>
    </row>
    <row r="312" spans="1:10" outlineLevel="1" x14ac:dyDescent="0.2">
      <c r="A312" s="312" t="s">
        <v>7640</v>
      </c>
      <c r="B312" s="316" t="s">
        <v>7305</v>
      </c>
      <c r="C312" s="316" t="s">
        <v>7306</v>
      </c>
      <c r="D312" s="316">
        <v>409</v>
      </c>
      <c r="E312" s="311">
        <v>23400</v>
      </c>
      <c r="F312" s="317" t="s">
        <v>7641</v>
      </c>
      <c r="G312" s="312" t="s">
        <v>142</v>
      </c>
      <c r="H312" s="313">
        <v>44252</v>
      </c>
      <c r="I312" s="1045">
        <v>44432</v>
      </c>
      <c r="J312" s="271"/>
    </row>
    <row r="313" spans="1:10" outlineLevel="1" x14ac:dyDescent="0.2">
      <c r="A313" s="312" t="s">
        <v>7642</v>
      </c>
      <c r="B313" s="316" t="s">
        <v>7305</v>
      </c>
      <c r="C313" s="316" t="s">
        <v>7306</v>
      </c>
      <c r="D313" s="316">
        <v>2229</v>
      </c>
      <c r="E313" s="311">
        <v>23466.66</v>
      </c>
      <c r="F313" s="317" t="s">
        <v>7643</v>
      </c>
      <c r="G313" s="312" t="s">
        <v>142</v>
      </c>
      <c r="H313" s="313">
        <v>44476</v>
      </c>
      <c r="I313" s="1045">
        <v>44564</v>
      </c>
      <c r="J313" s="271"/>
    </row>
    <row r="314" spans="1:10" outlineLevel="1" x14ac:dyDescent="0.2">
      <c r="A314" s="312" t="s">
        <v>7644</v>
      </c>
      <c r="B314" s="316" t="s">
        <v>7305</v>
      </c>
      <c r="C314" s="316" t="s">
        <v>7306</v>
      </c>
      <c r="D314" s="316">
        <v>582</v>
      </c>
      <c r="E314" s="311">
        <v>23492</v>
      </c>
      <c r="F314" s="317" t="s">
        <v>7645</v>
      </c>
      <c r="G314" s="312" t="s">
        <v>142</v>
      </c>
      <c r="H314" s="313">
        <v>44271</v>
      </c>
      <c r="I314" s="1045">
        <v>44276</v>
      </c>
      <c r="J314" s="271"/>
    </row>
    <row r="315" spans="1:10" outlineLevel="1" x14ac:dyDescent="0.2">
      <c r="A315" s="312" t="s">
        <v>7646</v>
      </c>
      <c r="B315" s="316" t="s">
        <v>7305</v>
      </c>
      <c r="C315" s="316" t="s">
        <v>7306</v>
      </c>
      <c r="D315" s="316">
        <v>2637</v>
      </c>
      <c r="E315" s="311">
        <v>23493.360000000001</v>
      </c>
      <c r="F315" s="317" t="s">
        <v>7647</v>
      </c>
      <c r="G315" s="312" t="s">
        <v>142</v>
      </c>
      <c r="H315" s="313">
        <v>44529</v>
      </c>
      <c r="I315" s="1045">
        <v>44534</v>
      </c>
      <c r="J315" s="271"/>
    </row>
    <row r="316" spans="1:10" outlineLevel="1" x14ac:dyDescent="0.2">
      <c r="A316" s="312" t="s">
        <v>7648</v>
      </c>
      <c r="B316" s="316" t="s">
        <v>7305</v>
      </c>
      <c r="C316" s="316" t="s">
        <v>7306</v>
      </c>
      <c r="D316" s="316">
        <v>2638</v>
      </c>
      <c r="E316" s="311">
        <v>23493.360000000001</v>
      </c>
      <c r="F316" s="317" t="s">
        <v>7649</v>
      </c>
      <c r="G316" s="312" t="s">
        <v>142</v>
      </c>
      <c r="H316" s="313">
        <v>44529</v>
      </c>
      <c r="I316" s="1045">
        <v>44534</v>
      </c>
      <c r="J316" s="271"/>
    </row>
    <row r="317" spans="1:10" outlineLevel="1" x14ac:dyDescent="0.2">
      <c r="A317" s="312" t="s">
        <v>7650</v>
      </c>
      <c r="B317" s="316" t="s">
        <v>7305</v>
      </c>
      <c r="C317" s="316" t="s">
        <v>7306</v>
      </c>
      <c r="D317" s="316">
        <v>2639</v>
      </c>
      <c r="E317" s="311">
        <v>23493.360000000001</v>
      </c>
      <c r="F317" s="317" t="s">
        <v>7651</v>
      </c>
      <c r="G317" s="312" t="s">
        <v>142</v>
      </c>
      <c r="H317" s="313">
        <v>44529</v>
      </c>
      <c r="I317" s="1045">
        <v>44534</v>
      </c>
      <c r="J317" s="271"/>
    </row>
    <row r="318" spans="1:10" outlineLevel="1" x14ac:dyDescent="0.2">
      <c r="A318" s="312" t="s">
        <v>7652</v>
      </c>
      <c r="B318" s="316" t="s">
        <v>7305</v>
      </c>
      <c r="C318" s="316" t="s">
        <v>7306</v>
      </c>
      <c r="D318" s="316">
        <v>1662</v>
      </c>
      <c r="E318" s="311">
        <v>23520</v>
      </c>
      <c r="F318" s="317" t="s">
        <v>7653</v>
      </c>
      <c r="G318" s="312" t="s">
        <v>142</v>
      </c>
      <c r="H318" s="313">
        <v>44397</v>
      </c>
      <c r="I318" s="1045">
        <v>44557</v>
      </c>
      <c r="J318" s="271"/>
    </row>
    <row r="319" spans="1:10" outlineLevel="1" x14ac:dyDescent="0.2">
      <c r="A319" s="312" t="s">
        <v>7654</v>
      </c>
      <c r="B319" s="316" t="s">
        <v>7305</v>
      </c>
      <c r="C319" s="316" t="s">
        <v>7306</v>
      </c>
      <c r="D319" s="316">
        <v>2665</v>
      </c>
      <c r="E319" s="311">
        <v>23700</v>
      </c>
      <c r="F319" s="317" t="s">
        <v>7655</v>
      </c>
      <c r="G319" s="312" t="s">
        <v>142</v>
      </c>
      <c r="H319" s="313">
        <v>44530</v>
      </c>
      <c r="I319" s="1045">
        <v>44560</v>
      </c>
      <c r="J319" s="271"/>
    </row>
    <row r="320" spans="1:10" outlineLevel="1" x14ac:dyDescent="0.2">
      <c r="A320" s="312" t="s">
        <v>7656</v>
      </c>
      <c r="B320" s="316" t="s">
        <v>7305</v>
      </c>
      <c r="C320" s="316" t="s">
        <v>7306</v>
      </c>
      <c r="D320" s="316">
        <v>2165</v>
      </c>
      <c r="E320" s="311">
        <v>23750</v>
      </c>
      <c r="F320" s="317" t="s">
        <v>7657</v>
      </c>
      <c r="G320" s="312" t="s">
        <v>142</v>
      </c>
      <c r="H320" s="313">
        <v>44467</v>
      </c>
      <c r="I320" s="1045">
        <v>44562</v>
      </c>
      <c r="J320" s="271"/>
    </row>
    <row r="321" spans="1:10" outlineLevel="1" x14ac:dyDescent="0.2">
      <c r="A321" s="312" t="s">
        <v>7658</v>
      </c>
      <c r="B321" s="316" t="s">
        <v>7305</v>
      </c>
      <c r="C321" s="316" t="s">
        <v>7306</v>
      </c>
      <c r="D321" s="316">
        <v>2359</v>
      </c>
      <c r="E321" s="311">
        <v>23760</v>
      </c>
      <c r="F321" s="317" t="s">
        <v>7464</v>
      </c>
      <c r="G321" s="312" t="s">
        <v>142</v>
      </c>
      <c r="H321" s="313">
        <v>44495</v>
      </c>
      <c r="I321" s="1045">
        <v>44510</v>
      </c>
      <c r="J321" s="271"/>
    </row>
    <row r="322" spans="1:10" outlineLevel="1" x14ac:dyDescent="0.2">
      <c r="A322" s="312" t="s">
        <v>7659</v>
      </c>
      <c r="B322" s="316" t="s">
        <v>7305</v>
      </c>
      <c r="C322" s="316" t="s">
        <v>7306</v>
      </c>
      <c r="D322" s="316">
        <v>323</v>
      </c>
      <c r="E322" s="311">
        <v>23800</v>
      </c>
      <c r="F322" s="317" t="s">
        <v>7660</v>
      </c>
      <c r="G322" s="312" t="s">
        <v>142</v>
      </c>
      <c r="H322" s="313">
        <v>44242</v>
      </c>
      <c r="I322" s="1045">
        <v>44392</v>
      </c>
      <c r="J322" s="271"/>
    </row>
    <row r="323" spans="1:10" outlineLevel="1" x14ac:dyDescent="0.2">
      <c r="A323" s="312" t="s">
        <v>7661</v>
      </c>
      <c r="B323" s="316" t="s">
        <v>7305</v>
      </c>
      <c r="C323" s="316" t="s">
        <v>7306</v>
      </c>
      <c r="D323" s="316">
        <v>1173</v>
      </c>
      <c r="E323" s="311">
        <v>23955</v>
      </c>
      <c r="F323" s="317" t="s">
        <v>7662</v>
      </c>
      <c r="G323" s="312" t="s">
        <v>142</v>
      </c>
      <c r="H323" s="313">
        <v>44341</v>
      </c>
      <c r="I323" s="1045">
        <v>44431</v>
      </c>
      <c r="J323" s="271"/>
    </row>
    <row r="324" spans="1:10" outlineLevel="1" x14ac:dyDescent="0.2">
      <c r="A324" s="312" t="s">
        <v>7663</v>
      </c>
      <c r="B324" s="316" t="s">
        <v>7305</v>
      </c>
      <c r="C324" s="316" t="s">
        <v>7306</v>
      </c>
      <c r="D324" s="316">
        <v>1175</v>
      </c>
      <c r="E324" s="311">
        <v>23999.4</v>
      </c>
      <c r="F324" s="317" t="s">
        <v>7664</v>
      </c>
      <c r="G324" s="312" t="s">
        <v>142</v>
      </c>
      <c r="H324" s="313">
        <v>44341</v>
      </c>
      <c r="I324" s="1045">
        <v>44521</v>
      </c>
      <c r="J324" s="271"/>
    </row>
    <row r="325" spans="1:10" outlineLevel="1" x14ac:dyDescent="0.2">
      <c r="A325" s="312" t="s">
        <v>7665</v>
      </c>
      <c r="B325" s="316" t="s">
        <v>7305</v>
      </c>
      <c r="C325" s="316" t="s">
        <v>7306</v>
      </c>
      <c r="D325" s="316">
        <v>77</v>
      </c>
      <c r="E325" s="311">
        <v>24000</v>
      </c>
      <c r="F325" s="317" t="s">
        <v>7666</v>
      </c>
      <c r="G325" s="312" t="s">
        <v>142</v>
      </c>
      <c r="H325" s="313">
        <v>44214</v>
      </c>
      <c r="I325" s="1045">
        <v>44574</v>
      </c>
      <c r="J325" s="271"/>
    </row>
    <row r="326" spans="1:10" outlineLevel="1" x14ac:dyDescent="0.2">
      <c r="A326" s="312" t="s">
        <v>7667</v>
      </c>
      <c r="B326" s="316" t="s">
        <v>7305</v>
      </c>
      <c r="C326" s="316" t="s">
        <v>7306</v>
      </c>
      <c r="D326" s="316">
        <v>159</v>
      </c>
      <c r="E326" s="311">
        <v>24000</v>
      </c>
      <c r="F326" s="317" t="s">
        <v>7668</v>
      </c>
      <c r="G326" s="312" t="s">
        <v>142</v>
      </c>
      <c r="H326" s="313">
        <v>44221</v>
      </c>
      <c r="I326" s="1045">
        <v>44401</v>
      </c>
      <c r="J326" s="271"/>
    </row>
    <row r="327" spans="1:10" outlineLevel="1" x14ac:dyDescent="0.2">
      <c r="A327" s="312" t="s">
        <v>7669</v>
      </c>
      <c r="B327" s="316" t="s">
        <v>7305</v>
      </c>
      <c r="C327" s="316" t="s">
        <v>7306</v>
      </c>
      <c r="D327" s="316">
        <v>250</v>
      </c>
      <c r="E327" s="311">
        <v>24000</v>
      </c>
      <c r="F327" s="317" t="s">
        <v>7670</v>
      </c>
      <c r="G327" s="312" t="s">
        <v>142</v>
      </c>
      <c r="H327" s="313">
        <v>44232</v>
      </c>
      <c r="I327" s="1045">
        <v>44322</v>
      </c>
      <c r="J327" s="271"/>
    </row>
    <row r="328" spans="1:10" outlineLevel="1" x14ac:dyDescent="0.2">
      <c r="A328" s="312" t="s">
        <v>7671</v>
      </c>
      <c r="B328" s="316" t="s">
        <v>7305</v>
      </c>
      <c r="C328" s="316" t="s">
        <v>7306</v>
      </c>
      <c r="D328" s="316">
        <v>254</v>
      </c>
      <c r="E328" s="311">
        <v>24000</v>
      </c>
      <c r="F328" s="317" t="s">
        <v>7672</v>
      </c>
      <c r="G328" s="312" t="s">
        <v>142</v>
      </c>
      <c r="H328" s="313">
        <v>44232</v>
      </c>
      <c r="I328" s="1045">
        <v>44322</v>
      </c>
      <c r="J328" s="271"/>
    </row>
    <row r="329" spans="1:10" outlineLevel="1" x14ac:dyDescent="0.2">
      <c r="A329" s="312" t="s">
        <v>7673</v>
      </c>
      <c r="B329" s="316" t="s">
        <v>7305</v>
      </c>
      <c r="C329" s="316" t="s">
        <v>7306</v>
      </c>
      <c r="D329" s="316">
        <v>744</v>
      </c>
      <c r="E329" s="311">
        <v>24000</v>
      </c>
      <c r="F329" s="317" t="s">
        <v>7674</v>
      </c>
      <c r="G329" s="312" t="s">
        <v>142</v>
      </c>
      <c r="H329" s="313">
        <v>44292</v>
      </c>
      <c r="I329" s="1045">
        <v>44382</v>
      </c>
      <c r="J329" s="271"/>
    </row>
    <row r="330" spans="1:10" outlineLevel="1" x14ac:dyDescent="0.2">
      <c r="A330" s="312" t="s">
        <v>7675</v>
      </c>
      <c r="B330" s="316" t="s">
        <v>7305</v>
      </c>
      <c r="C330" s="316" t="s">
        <v>7306</v>
      </c>
      <c r="D330" s="316">
        <v>889</v>
      </c>
      <c r="E330" s="311">
        <v>24000</v>
      </c>
      <c r="F330" s="317" t="s">
        <v>7676</v>
      </c>
      <c r="G330" s="312" t="s">
        <v>142</v>
      </c>
      <c r="H330" s="313">
        <v>44309</v>
      </c>
      <c r="I330" s="1045">
        <v>44459</v>
      </c>
      <c r="J330" s="271"/>
    </row>
    <row r="331" spans="1:10" outlineLevel="1" x14ac:dyDescent="0.2">
      <c r="A331" s="312" t="s">
        <v>7677</v>
      </c>
      <c r="B331" s="316" t="s">
        <v>7305</v>
      </c>
      <c r="C331" s="316" t="s">
        <v>7306</v>
      </c>
      <c r="D331" s="316">
        <v>910</v>
      </c>
      <c r="E331" s="311">
        <v>24000</v>
      </c>
      <c r="F331" s="317" t="s">
        <v>7678</v>
      </c>
      <c r="G331" s="312" t="s">
        <v>142</v>
      </c>
      <c r="H331" s="313">
        <v>44313</v>
      </c>
      <c r="I331" s="1045">
        <v>44403</v>
      </c>
      <c r="J331" s="271"/>
    </row>
    <row r="332" spans="1:10" outlineLevel="1" x14ac:dyDescent="0.2">
      <c r="A332" s="312" t="s">
        <v>7679</v>
      </c>
      <c r="B332" s="316" t="s">
        <v>7305</v>
      </c>
      <c r="C332" s="316" t="s">
        <v>7306</v>
      </c>
      <c r="D332" s="316">
        <v>1438</v>
      </c>
      <c r="E332" s="311">
        <v>24000</v>
      </c>
      <c r="F332" s="317" t="s">
        <v>7680</v>
      </c>
      <c r="G332" s="312" t="s">
        <v>142</v>
      </c>
      <c r="H332" s="313">
        <v>44370</v>
      </c>
      <c r="I332" s="1045">
        <v>44490</v>
      </c>
      <c r="J332" s="271"/>
    </row>
    <row r="333" spans="1:10" outlineLevel="1" x14ac:dyDescent="0.2">
      <c r="A333" s="312" t="s">
        <v>7681</v>
      </c>
      <c r="B333" s="316" t="s">
        <v>7305</v>
      </c>
      <c r="C333" s="316" t="s">
        <v>7306</v>
      </c>
      <c r="D333" s="316">
        <v>1527</v>
      </c>
      <c r="E333" s="311">
        <v>24000</v>
      </c>
      <c r="F333" s="317" t="s">
        <v>7682</v>
      </c>
      <c r="G333" s="312" t="s">
        <v>142</v>
      </c>
      <c r="H333" s="313">
        <v>44382</v>
      </c>
      <c r="I333" s="1045">
        <v>44472</v>
      </c>
      <c r="J333" s="271"/>
    </row>
    <row r="334" spans="1:10" outlineLevel="1" x14ac:dyDescent="0.2">
      <c r="A334" s="312" t="s">
        <v>7683</v>
      </c>
      <c r="B334" s="316" t="s">
        <v>7305</v>
      </c>
      <c r="C334" s="316" t="s">
        <v>7306</v>
      </c>
      <c r="D334" s="316">
        <v>1530</v>
      </c>
      <c r="E334" s="311">
        <v>24000</v>
      </c>
      <c r="F334" s="317" t="s">
        <v>7674</v>
      </c>
      <c r="G334" s="312" t="s">
        <v>142</v>
      </c>
      <c r="H334" s="313">
        <v>44382</v>
      </c>
      <c r="I334" s="1045">
        <v>44472</v>
      </c>
      <c r="J334" s="271"/>
    </row>
    <row r="335" spans="1:10" outlineLevel="1" x14ac:dyDescent="0.2">
      <c r="A335" s="312" t="s">
        <v>7684</v>
      </c>
      <c r="B335" s="316" t="s">
        <v>7305</v>
      </c>
      <c r="C335" s="316" t="s">
        <v>7306</v>
      </c>
      <c r="D335" s="316">
        <v>1586</v>
      </c>
      <c r="E335" s="311">
        <v>24000</v>
      </c>
      <c r="F335" s="317" t="s">
        <v>7685</v>
      </c>
      <c r="G335" s="312" t="s">
        <v>142</v>
      </c>
      <c r="H335" s="313">
        <v>44386</v>
      </c>
      <c r="I335" s="1045">
        <v>44476</v>
      </c>
      <c r="J335" s="271"/>
    </row>
    <row r="336" spans="1:10" outlineLevel="1" x14ac:dyDescent="0.2">
      <c r="A336" s="312" t="s">
        <v>7686</v>
      </c>
      <c r="B336" s="316" t="s">
        <v>7305</v>
      </c>
      <c r="C336" s="316" t="s">
        <v>7306</v>
      </c>
      <c r="D336" s="316">
        <v>1612</v>
      </c>
      <c r="E336" s="311">
        <v>24000</v>
      </c>
      <c r="F336" s="317" t="s">
        <v>7687</v>
      </c>
      <c r="G336" s="312" t="s">
        <v>142</v>
      </c>
      <c r="H336" s="313">
        <v>44391</v>
      </c>
      <c r="I336" s="1045">
        <v>44556</v>
      </c>
      <c r="J336" s="271"/>
    </row>
    <row r="337" spans="1:10" outlineLevel="1" x14ac:dyDescent="0.2">
      <c r="A337" s="312" t="s">
        <v>7688</v>
      </c>
      <c r="B337" s="316" t="s">
        <v>7305</v>
      </c>
      <c r="C337" s="316" t="s">
        <v>7306</v>
      </c>
      <c r="D337" s="316">
        <v>1633</v>
      </c>
      <c r="E337" s="311">
        <v>24000</v>
      </c>
      <c r="F337" s="317" t="s">
        <v>7689</v>
      </c>
      <c r="G337" s="312" t="s">
        <v>142</v>
      </c>
      <c r="H337" s="313">
        <v>44393</v>
      </c>
      <c r="I337" s="1045">
        <v>44483</v>
      </c>
      <c r="J337" s="271"/>
    </row>
    <row r="338" spans="1:10" outlineLevel="1" x14ac:dyDescent="0.2">
      <c r="A338" s="312" t="s">
        <v>7690</v>
      </c>
      <c r="B338" s="316" t="s">
        <v>7305</v>
      </c>
      <c r="C338" s="316" t="s">
        <v>7306</v>
      </c>
      <c r="D338" s="316">
        <v>2062</v>
      </c>
      <c r="E338" s="311">
        <v>24000</v>
      </c>
      <c r="F338" s="317" t="s">
        <v>7436</v>
      </c>
      <c r="G338" s="312" t="s">
        <v>142</v>
      </c>
      <c r="H338" s="313">
        <v>44453</v>
      </c>
      <c r="I338" s="1045">
        <v>44468</v>
      </c>
      <c r="J338" s="271"/>
    </row>
    <row r="339" spans="1:10" outlineLevel="1" x14ac:dyDescent="0.2">
      <c r="A339" s="312" t="s">
        <v>7691</v>
      </c>
      <c r="B339" s="316" t="s">
        <v>7305</v>
      </c>
      <c r="C339" s="316" t="s">
        <v>7306</v>
      </c>
      <c r="D339" s="316">
        <v>2164</v>
      </c>
      <c r="E339" s="311">
        <v>24000</v>
      </c>
      <c r="F339" s="317" t="s">
        <v>7692</v>
      </c>
      <c r="G339" s="312" t="s">
        <v>142</v>
      </c>
      <c r="H339" s="313">
        <v>44467</v>
      </c>
      <c r="I339" s="1045">
        <v>44557</v>
      </c>
      <c r="J339" s="271"/>
    </row>
    <row r="340" spans="1:10" outlineLevel="1" x14ac:dyDescent="0.2">
      <c r="A340" s="312" t="s">
        <v>7693</v>
      </c>
      <c r="B340" s="316" t="s">
        <v>7305</v>
      </c>
      <c r="C340" s="316" t="s">
        <v>7306</v>
      </c>
      <c r="D340" s="316">
        <v>2204</v>
      </c>
      <c r="E340" s="311">
        <v>24000</v>
      </c>
      <c r="F340" s="317" t="s">
        <v>7694</v>
      </c>
      <c r="G340" s="312" t="s">
        <v>142</v>
      </c>
      <c r="H340" s="313">
        <v>44473</v>
      </c>
      <c r="I340" s="1045">
        <v>44563</v>
      </c>
      <c r="J340" s="271"/>
    </row>
    <row r="341" spans="1:10" outlineLevel="1" x14ac:dyDescent="0.2">
      <c r="A341" s="312" t="s">
        <v>7695</v>
      </c>
      <c r="B341" s="316" t="s">
        <v>7305</v>
      </c>
      <c r="C341" s="316" t="s">
        <v>7306</v>
      </c>
      <c r="D341" s="316">
        <v>2251</v>
      </c>
      <c r="E341" s="311">
        <v>24000</v>
      </c>
      <c r="F341" s="317" t="s">
        <v>7696</v>
      </c>
      <c r="G341" s="312" t="s">
        <v>142</v>
      </c>
      <c r="H341" s="313">
        <v>44482</v>
      </c>
      <c r="I341" s="1045">
        <v>44562</v>
      </c>
      <c r="J341" s="271"/>
    </row>
    <row r="342" spans="1:10" outlineLevel="1" x14ac:dyDescent="0.2">
      <c r="A342" s="312" t="s">
        <v>7697</v>
      </c>
      <c r="B342" s="316" t="s">
        <v>7305</v>
      </c>
      <c r="C342" s="316" t="s">
        <v>7306</v>
      </c>
      <c r="D342" s="316">
        <v>2290</v>
      </c>
      <c r="E342" s="311">
        <v>24000</v>
      </c>
      <c r="F342" s="317" t="s">
        <v>7698</v>
      </c>
      <c r="G342" s="312" t="s">
        <v>142</v>
      </c>
      <c r="H342" s="313">
        <v>44484</v>
      </c>
      <c r="I342" s="1045">
        <v>44564</v>
      </c>
      <c r="J342" s="271"/>
    </row>
    <row r="343" spans="1:10" outlineLevel="1" x14ac:dyDescent="0.2">
      <c r="A343" s="312" t="s">
        <v>7699</v>
      </c>
      <c r="B343" s="316" t="s">
        <v>7305</v>
      </c>
      <c r="C343" s="316" t="s">
        <v>7306</v>
      </c>
      <c r="D343" s="316">
        <v>217</v>
      </c>
      <c r="E343" s="311">
        <v>24080</v>
      </c>
      <c r="F343" s="317" t="s">
        <v>7700</v>
      </c>
      <c r="G343" s="312" t="s">
        <v>142</v>
      </c>
      <c r="H343" s="313">
        <v>44228</v>
      </c>
      <c r="I343" s="1045">
        <v>44408</v>
      </c>
      <c r="J343" s="271"/>
    </row>
    <row r="344" spans="1:10" outlineLevel="1" x14ac:dyDescent="0.2">
      <c r="A344" s="312" t="s">
        <v>7701</v>
      </c>
      <c r="B344" s="316" t="s">
        <v>7305</v>
      </c>
      <c r="C344" s="316" t="s">
        <v>7306</v>
      </c>
      <c r="D344" s="316">
        <v>718</v>
      </c>
      <c r="E344" s="311">
        <v>24095.599999999999</v>
      </c>
      <c r="F344" s="317" t="s">
        <v>7702</v>
      </c>
      <c r="G344" s="312" t="s">
        <v>142</v>
      </c>
      <c r="H344" s="313">
        <v>44285</v>
      </c>
      <c r="I344" s="1045">
        <v>44405</v>
      </c>
      <c r="J344" s="271"/>
    </row>
    <row r="345" spans="1:10" outlineLevel="1" x14ac:dyDescent="0.2">
      <c r="A345" s="312" t="s">
        <v>7703</v>
      </c>
      <c r="B345" s="316" t="s">
        <v>7305</v>
      </c>
      <c r="C345" s="316" t="s">
        <v>7306</v>
      </c>
      <c r="D345" s="316">
        <v>1716</v>
      </c>
      <c r="E345" s="311">
        <v>24096.28</v>
      </c>
      <c r="F345" s="317" t="s">
        <v>7704</v>
      </c>
      <c r="G345" s="312" t="s">
        <v>142</v>
      </c>
      <c r="H345" s="313">
        <v>44400</v>
      </c>
      <c r="I345" s="1045">
        <v>44405</v>
      </c>
      <c r="J345" s="271"/>
    </row>
    <row r="346" spans="1:10" outlineLevel="1" x14ac:dyDescent="0.2">
      <c r="A346" s="312" t="s">
        <v>7705</v>
      </c>
      <c r="B346" s="316" t="s">
        <v>7305</v>
      </c>
      <c r="C346" s="316" t="s">
        <v>7306</v>
      </c>
      <c r="D346" s="316">
        <v>2112</v>
      </c>
      <c r="E346" s="311">
        <v>24096.28</v>
      </c>
      <c r="F346" s="317" t="s">
        <v>7704</v>
      </c>
      <c r="G346" s="312" t="s">
        <v>142</v>
      </c>
      <c r="H346" s="313">
        <v>44460</v>
      </c>
      <c r="I346" s="1045">
        <v>44465</v>
      </c>
      <c r="J346" s="271"/>
    </row>
    <row r="347" spans="1:10" outlineLevel="1" x14ac:dyDescent="0.2">
      <c r="A347" s="312" t="s">
        <v>7706</v>
      </c>
      <c r="B347" s="316" t="s">
        <v>7305</v>
      </c>
      <c r="C347" s="316" t="s">
        <v>7306</v>
      </c>
      <c r="D347" s="316">
        <v>455</v>
      </c>
      <c r="E347" s="311">
        <v>24100</v>
      </c>
      <c r="F347" s="317" t="s">
        <v>7707</v>
      </c>
      <c r="G347" s="312" t="s">
        <v>142</v>
      </c>
      <c r="H347" s="313">
        <v>44257</v>
      </c>
      <c r="I347" s="1045">
        <v>44407</v>
      </c>
      <c r="J347" s="271"/>
    </row>
    <row r="348" spans="1:10" outlineLevel="1" x14ac:dyDescent="0.2">
      <c r="A348" s="312" t="s">
        <v>7708</v>
      </c>
      <c r="B348" s="316" t="s">
        <v>7305</v>
      </c>
      <c r="C348" s="316" t="s">
        <v>7306</v>
      </c>
      <c r="D348" s="316">
        <v>2157</v>
      </c>
      <c r="E348" s="311">
        <v>24110</v>
      </c>
      <c r="F348" s="317" t="s">
        <v>7709</v>
      </c>
      <c r="G348" s="312" t="s">
        <v>142</v>
      </c>
      <c r="H348" s="313">
        <v>44466</v>
      </c>
      <c r="I348" s="1045">
        <v>44556</v>
      </c>
      <c r="J348" s="271"/>
    </row>
    <row r="349" spans="1:10" outlineLevel="1" x14ac:dyDescent="0.2">
      <c r="A349" s="312" t="s">
        <v>7710</v>
      </c>
      <c r="B349" s="316" t="s">
        <v>7305</v>
      </c>
      <c r="C349" s="316" t="s">
        <v>7306</v>
      </c>
      <c r="D349" s="316">
        <v>1398</v>
      </c>
      <c r="E349" s="311">
        <v>24300</v>
      </c>
      <c r="F349" s="317" t="s">
        <v>7711</v>
      </c>
      <c r="G349" s="312" t="s">
        <v>142</v>
      </c>
      <c r="H349" s="313">
        <v>44365</v>
      </c>
      <c r="I349" s="1045">
        <v>44545</v>
      </c>
      <c r="J349" s="271"/>
    </row>
    <row r="350" spans="1:10" outlineLevel="1" x14ac:dyDescent="0.2">
      <c r="A350" s="312" t="s">
        <v>7712</v>
      </c>
      <c r="B350" s="316" t="s">
        <v>7305</v>
      </c>
      <c r="C350" s="316" t="s">
        <v>7306</v>
      </c>
      <c r="D350" s="316">
        <v>702</v>
      </c>
      <c r="E350" s="311">
        <v>24360</v>
      </c>
      <c r="F350" s="317" t="s">
        <v>7713</v>
      </c>
      <c r="G350" s="312" t="s">
        <v>142</v>
      </c>
      <c r="H350" s="313">
        <v>44281</v>
      </c>
      <c r="I350" s="1045">
        <v>44311</v>
      </c>
      <c r="J350" s="271"/>
    </row>
    <row r="351" spans="1:10" outlineLevel="1" x14ac:dyDescent="0.2">
      <c r="A351" s="312" t="s">
        <v>7714</v>
      </c>
      <c r="B351" s="316" t="s">
        <v>7305</v>
      </c>
      <c r="C351" s="316" t="s">
        <v>7306</v>
      </c>
      <c r="D351" s="316">
        <v>164</v>
      </c>
      <c r="E351" s="311">
        <v>24400</v>
      </c>
      <c r="F351" s="317" t="s">
        <v>7715</v>
      </c>
      <c r="G351" s="312" t="s">
        <v>142</v>
      </c>
      <c r="H351" s="313">
        <v>44222</v>
      </c>
      <c r="I351" s="1045">
        <v>44282</v>
      </c>
      <c r="J351" s="271"/>
    </row>
    <row r="352" spans="1:10" outlineLevel="1" x14ac:dyDescent="0.2">
      <c r="A352" s="312" t="s">
        <v>7716</v>
      </c>
      <c r="B352" s="316" t="s">
        <v>7305</v>
      </c>
      <c r="C352" s="316" t="s">
        <v>7306</v>
      </c>
      <c r="D352" s="316">
        <v>165</v>
      </c>
      <c r="E352" s="311">
        <v>24400</v>
      </c>
      <c r="F352" s="317" t="s">
        <v>7717</v>
      </c>
      <c r="G352" s="312" t="s">
        <v>142</v>
      </c>
      <c r="H352" s="313">
        <v>44222</v>
      </c>
      <c r="I352" s="1045">
        <v>44282</v>
      </c>
      <c r="J352" s="271"/>
    </row>
    <row r="353" spans="1:10" outlineLevel="1" x14ac:dyDescent="0.2">
      <c r="A353" s="312" t="s">
        <v>7718</v>
      </c>
      <c r="B353" s="316" t="s">
        <v>7305</v>
      </c>
      <c r="C353" s="316" t="s">
        <v>7306</v>
      </c>
      <c r="D353" s="316">
        <v>811</v>
      </c>
      <c r="E353" s="311">
        <v>24400</v>
      </c>
      <c r="F353" s="317" t="s">
        <v>7715</v>
      </c>
      <c r="G353" s="312" t="s">
        <v>142</v>
      </c>
      <c r="H353" s="313">
        <v>44301</v>
      </c>
      <c r="I353" s="1045">
        <v>44361</v>
      </c>
      <c r="J353" s="271"/>
    </row>
    <row r="354" spans="1:10" outlineLevel="1" x14ac:dyDescent="0.2">
      <c r="A354" s="312" t="s">
        <v>7719</v>
      </c>
      <c r="B354" s="316" t="s">
        <v>7305</v>
      </c>
      <c r="C354" s="316" t="s">
        <v>7306</v>
      </c>
      <c r="D354" s="316">
        <v>2273</v>
      </c>
      <c r="E354" s="311">
        <v>24500</v>
      </c>
      <c r="F354" s="317" t="s">
        <v>7720</v>
      </c>
      <c r="G354" s="312" t="s">
        <v>142</v>
      </c>
      <c r="H354" s="313">
        <v>44483</v>
      </c>
      <c r="I354" s="1045">
        <v>44513</v>
      </c>
      <c r="J354" s="271"/>
    </row>
    <row r="355" spans="1:10" outlineLevel="1" x14ac:dyDescent="0.2">
      <c r="A355" s="312" t="s">
        <v>7721</v>
      </c>
      <c r="B355" s="316" t="s">
        <v>7305</v>
      </c>
      <c r="C355" s="316" t="s">
        <v>7306</v>
      </c>
      <c r="D355" s="316">
        <v>247</v>
      </c>
      <c r="E355" s="311">
        <v>24598.799999999999</v>
      </c>
      <c r="F355" s="317" t="s">
        <v>7722</v>
      </c>
      <c r="G355" s="312" t="s">
        <v>142</v>
      </c>
      <c r="H355" s="313">
        <v>44232</v>
      </c>
      <c r="I355" s="1045">
        <v>44412</v>
      </c>
      <c r="J355" s="271"/>
    </row>
    <row r="356" spans="1:10" outlineLevel="1" x14ac:dyDescent="0.2">
      <c r="A356" s="312" t="s">
        <v>7723</v>
      </c>
      <c r="B356" s="316" t="s">
        <v>7305</v>
      </c>
      <c r="C356" s="316" t="s">
        <v>7306</v>
      </c>
      <c r="D356" s="316">
        <v>195</v>
      </c>
      <c r="E356" s="311">
        <v>24600</v>
      </c>
      <c r="F356" s="317" t="s">
        <v>7724</v>
      </c>
      <c r="G356" s="312" t="s">
        <v>142</v>
      </c>
      <c r="H356" s="313">
        <v>44224</v>
      </c>
      <c r="I356" s="1045">
        <v>44404</v>
      </c>
      <c r="J356" s="271"/>
    </row>
    <row r="357" spans="1:10" outlineLevel="1" x14ac:dyDescent="0.2">
      <c r="A357" s="312" t="s">
        <v>7725</v>
      </c>
      <c r="B357" s="316" t="s">
        <v>7305</v>
      </c>
      <c r="C357" s="316" t="s">
        <v>7306</v>
      </c>
      <c r="D357" s="316">
        <v>201</v>
      </c>
      <c r="E357" s="311">
        <v>24600</v>
      </c>
      <c r="F357" s="317" t="s">
        <v>7726</v>
      </c>
      <c r="G357" s="312" t="s">
        <v>142</v>
      </c>
      <c r="H357" s="313">
        <v>44224</v>
      </c>
      <c r="I357" s="1045">
        <v>44404</v>
      </c>
      <c r="J357" s="271"/>
    </row>
    <row r="358" spans="1:10" outlineLevel="1" x14ac:dyDescent="0.2">
      <c r="A358" s="312" t="s">
        <v>7727</v>
      </c>
      <c r="B358" s="316" t="s">
        <v>7305</v>
      </c>
      <c r="C358" s="316" t="s">
        <v>7306</v>
      </c>
      <c r="D358" s="316">
        <v>256</v>
      </c>
      <c r="E358" s="311">
        <v>24600</v>
      </c>
      <c r="F358" s="317" t="s">
        <v>7379</v>
      </c>
      <c r="G358" s="312" t="s">
        <v>142</v>
      </c>
      <c r="H358" s="313">
        <v>44232</v>
      </c>
      <c r="I358" s="1045">
        <v>44412</v>
      </c>
      <c r="J358" s="271"/>
    </row>
    <row r="359" spans="1:10" outlineLevel="1" x14ac:dyDescent="0.2">
      <c r="A359" s="312" t="s">
        <v>7728</v>
      </c>
      <c r="B359" s="316" t="s">
        <v>7305</v>
      </c>
      <c r="C359" s="316" t="s">
        <v>7306</v>
      </c>
      <c r="D359" s="316">
        <v>1764</v>
      </c>
      <c r="E359" s="311">
        <v>24650</v>
      </c>
      <c r="F359" s="317" t="s">
        <v>7729</v>
      </c>
      <c r="G359" s="312" t="s">
        <v>142</v>
      </c>
      <c r="H359" s="313">
        <v>44411</v>
      </c>
      <c r="I359" s="1045">
        <v>44441</v>
      </c>
      <c r="J359" s="271"/>
    </row>
    <row r="360" spans="1:10" outlineLevel="1" x14ac:dyDescent="0.2">
      <c r="A360" s="312" t="s">
        <v>7730</v>
      </c>
      <c r="B360" s="316" t="s">
        <v>7305</v>
      </c>
      <c r="C360" s="316" t="s">
        <v>7306</v>
      </c>
      <c r="D360" s="316">
        <v>327</v>
      </c>
      <c r="E360" s="311">
        <v>24690</v>
      </c>
      <c r="F360" s="317" t="s">
        <v>7731</v>
      </c>
      <c r="G360" s="312" t="s">
        <v>142</v>
      </c>
      <c r="H360" s="313">
        <v>44243</v>
      </c>
      <c r="I360" s="1045">
        <v>44333</v>
      </c>
      <c r="J360" s="271"/>
    </row>
    <row r="361" spans="1:10" outlineLevel="1" x14ac:dyDescent="0.2">
      <c r="A361" s="312" t="s">
        <v>7732</v>
      </c>
      <c r="B361" s="316" t="s">
        <v>7305</v>
      </c>
      <c r="C361" s="316" t="s">
        <v>7306</v>
      </c>
      <c r="D361" s="316">
        <v>203</v>
      </c>
      <c r="E361" s="311">
        <v>24700</v>
      </c>
      <c r="F361" s="317" t="s">
        <v>7454</v>
      </c>
      <c r="G361" s="312" t="s">
        <v>142</v>
      </c>
      <c r="H361" s="313">
        <v>44225</v>
      </c>
      <c r="I361" s="1045">
        <v>44345</v>
      </c>
      <c r="J361" s="271"/>
    </row>
    <row r="362" spans="1:10" outlineLevel="1" x14ac:dyDescent="0.2">
      <c r="A362" s="312" t="s">
        <v>7733</v>
      </c>
      <c r="B362" s="316" t="s">
        <v>7305</v>
      </c>
      <c r="C362" s="316" t="s">
        <v>7306</v>
      </c>
      <c r="D362" s="316">
        <v>877</v>
      </c>
      <c r="E362" s="311">
        <v>24700</v>
      </c>
      <c r="F362" s="317" t="s">
        <v>7734</v>
      </c>
      <c r="G362" s="312" t="s">
        <v>142</v>
      </c>
      <c r="H362" s="313">
        <v>44308</v>
      </c>
      <c r="I362" s="1045">
        <v>44388</v>
      </c>
      <c r="J362" s="271"/>
    </row>
    <row r="363" spans="1:10" outlineLevel="1" x14ac:dyDescent="0.2">
      <c r="A363" s="312" t="s">
        <v>7735</v>
      </c>
      <c r="B363" s="316" t="s">
        <v>7305</v>
      </c>
      <c r="C363" s="316" t="s">
        <v>7306</v>
      </c>
      <c r="D363" s="316">
        <v>2266</v>
      </c>
      <c r="E363" s="311">
        <v>24750</v>
      </c>
      <c r="F363" s="317" t="s">
        <v>7736</v>
      </c>
      <c r="G363" s="312" t="s">
        <v>142</v>
      </c>
      <c r="H363" s="313">
        <v>44483</v>
      </c>
      <c r="I363" s="1045">
        <v>44543</v>
      </c>
      <c r="J363" s="271"/>
    </row>
    <row r="364" spans="1:10" outlineLevel="1" x14ac:dyDescent="0.2">
      <c r="A364" s="312" t="s">
        <v>7737</v>
      </c>
      <c r="B364" s="316" t="s">
        <v>7305</v>
      </c>
      <c r="C364" s="316" t="s">
        <v>7306</v>
      </c>
      <c r="D364" s="316">
        <v>2358</v>
      </c>
      <c r="E364" s="311">
        <v>24840</v>
      </c>
      <c r="F364" s="317" t="s">
        <v>7738</v>
      </c>
      <c r="G364" s="312" t="s">
        <v>142</v>
      </c>
      <c r="H364" s="313">
        <v>44495</v>
      </c>
      <c r="I364" s="1045">
        <v>44860</v>
      </c>
      <c r="J364" s="271"/>
    </row>
    <row r="365" spans="1:10" outlineLevel="1" x14ac:dyDescent="0.2">
      <c r="A365" s="312" t="s">
        <v>7739</v>
      </c>
      <c r="B365" s="316" t="s">
        <v>7305</v>
      </c>
      <c r="C365" s="316" t="s">
        <v>7306</v>
      </c>
      <c r="D365" s="316">
        <v>610</v>
      </c>
      <c r="E365" s="311">
        <v>24900</v>
      </c>
      <c r="F365" s="317" t="s">
        <v>7740</v>
      </c>
      <c r="G365" s="312" t="s">
        <v>142</v>
      </c>
      <c r="H365" s="313">
        <v>44273</v>
      </c>
      <c r="I365" s="1045">
        <v>44278</v>
      </c>
      <c r="J365" s="271"/>
    </row>
    <row r="366" spans="1:10" outlineLevel="1" x14ac:dyDescent="0.2">
      <c r="A366" s="312" t="s">
        <v>7741</v>
      </c>
      <c r="B366" s="316" t="s">
        <v>7305</v>
      </c>
      <c r="C366" s="316" t="s">
        <v>7306</v>
      </c>
      <c r="D366" s="316">
        <v>675</v>
      </c>
      <c r="E366" s="311">
        <v>24900</v>
      </c>
      <c r="F366" s="317" t="s">
        <v>7742</v>
      </c>
      <c r="G366" s="312" t="s">
        <v>142</v>
      </c>
      <c r="H366" s="313">
        <v>44279</v>
      </c>
      <c r="I366" s="1045">
        <v>44369</v>
      </c>
      <c r="J366" s="271"/>
    </row>
    <row r="367" spans="1:10" outlineLevel="1" x14ac:dyDescent="0.2">
      <c r="A367" s="312" t="s">
        <v>7743</v>
      </c>
      <c r="B367" s="316" t="s">
        <v>7305</v>
      </c>
      <c r="C367" s="316" t="s">
        <v>7306</v>
      </c>
      <c r="D367" s="316">
        <v>393</v>
      </c>
      <c r="E367" s="311">
        <v>24908.400000000001</v>
      </c>
      <c r="F367" s="317" t="s">
        <v>7744</v>
      </c>
      <c r="G367" s="312" t="s">
        <v>142</v>
      </c>
      <c r="H367" s="313">
        <v>44250</v>
      </c>
      <c r="I367" s="1045">
        <v>44340</v>
      </c>
      <c r="J367" s="271"/>
    </row>
    <row r="368" spans="1:10" outlineLevel="1" x14ac:dyDescent="0.2">
      <c r="A368" s="312" t="s">
        <v>7745</v>
      </c>
      <c r="B368" s="316" t="s">
        <v>7305</v>
      </c>
      <c r="C368" s="316" t="s">
        <v>7306</v>
      </c>
      <c r="D368" s="316">
        <v>190</v>
      </c>
      <c r="E368" s="311">
        <v>25000</v>
      </c>
      <c r="F368" s="317" t="s">
        <v>7746</v>
      </c>
      <c r="G368" s="312" t="s">
        <v>142</v>
      </c>
      <c r="H368" s="313">
        <v>44223</v>
      </c>
      <c r="I368" s="1045">
        <v>44373</v>
      </c>
      <c r="J368" s="271"/>
    </row>
    <row r="369" spans="1:10" outlineLevel="1" x14ac:dyDescent="0.2">
      <c r="A369" s="312" t="s">
        <v>7747</v>
      </c>
      <c r="B369" s="316" t="s">
        <v>7305</v>
      </c>
      <c r="C369" s="316" t="s">
        <v>7306</v>
      </c>
      <c r="D369" s="316">
        <v>234</v>
      </c>
      <c r="E369" s="311">
        <v>25000</v>
      </c>
      <c r="F369" s="317" t="s">
        <v>7748</v>
      </c>
      <c r="G369" s="312" t="s">
        <v>142</v>
      </c>
      <c r="H369" s="313">
        <v>44230</v>
      </c>
      <c r="I369" s="1045">
        <v>44370</v>
      </c>
      <c r="J369" s="271"/>
    </row>
    <row r="370" spans="1:10" outlineLevel="1" x14ac:dyDescent="0.2">
      <c r="A370" s="312" t="s">
        <v>7749</v>
      </c>
      <c r="B370" s="316" t="s">
        <v>7305</v>
      </c>
      <c r="C370" s="316" t="s">
        <v>7306</v>
      </c>
      <c r="D370" s="316">
        <v>418</v>
      </c>
      <c r="E370" s="311">
        <v>25000</v>
      </c>
      <c r="F370" s="317" t="s">
        <v>7750</v>
      </c>
      <c r="G370" s="312" t="s">
        <v>142</v>
      </c>
      <c r="H370" s="313">
        <v>44253</v>
      </c>
      <c r="I370" s="1045">
        <v>44343</v>
      </c>
      <c r="J370" s="271"/>
    </row>
    <row r="371" spans="1:10" outlineLevel="1" x14ac:dyDescent="0.2">
      <c r="A371" s="312" t="s">
        <v>7751</v>
      </c>
      <c r="B371" s="316" t="s">
        <v>7305</v>
      </c>
      <c r="C371" s="316" t="s">
        <v>7306</v>
      </c>
      <c r="D371" s="316">
        <v>1205</v>
      </c>
      <c r="E371" s="311">
        <v>25000</v>
      </c>
      <c r="F371" s="317" t="s">
        <v>7752</v>
      </c>
      <c r="G371" s="312" t="s">
        <v>142</v>
      </c>
      <c r="H371" s="313">
        <v>44344</v>
      </c>
      <c r="I371" s="1045">
        <v>44359</v>
      </c>
      <c r="J371" s="271"/>
    </row>
    <row r="372" spans="1:10" outlineLevel="1" x14ac:dyDescent="0.2">
      <c r="A372" s="312" t="s">
        <v>7753</v>
      </c>
      <c r="B372" s="316" t="s">
        <v>7305</v>
      </c>
      <c r="C372" s="316" t="s">
        <v>7306</v>
      </c>
      <c r="D372" s="316">
        <v>1409</v>
      </c>
      <c r="E372" s="311">
        <v>25000</v>
      </c>
      <c r="F372" s="317" t="s">
        <v>7754</v>
      </c>
      <c r="G372" s="312" t="s">
        <v>142</v>
      </c>
      <c r="H372" s="313">
        <v>44368</v>
      </c>
      <c r="I372" s="1045">
        <v>44373</v>
      </c>
      <c r="J372" s="271"/>
    </row>
    <row r="373" spans="1:10" outlineLevel="1" x14ac:dyDescent="0.2">
      <c r="A373" s="312" t="s">
        <v>7755</v>
      </c>
      <c r="B373" s="316" t="s">
        <v>7305</v>
      </c>
      <c r="C373" s="316" t="s">
        <v>7306</v>
      </c>
      <c r="D373" s="316">
        <v>2292</v>
      </c>
      <c r="E373" s="311">
        <v>25000</v>
      </c>
      <c r="F373" s="317" t="s">
        <v>7756</v>
      </c>
      <c r="G373" s="312" t="s">
        <v>142</v>
      </c>
      <c r="H373" s="313">
        <v>44484</v>
      </c>
      <c r="I373" s="1045">
        <v>44564</v>
      </c>
      <c r="J373" s="271"/>
    </row>
    <row r="374" spans="1:10" outlineLevel="1" x14ac:dyDescent="0.2">
      <c r="A374" s="312" t="s">
        <v>7757</v>
      </c>
      <c r="B374" s="316" t="s">
        <v>7305</v>
      </c>
      <c r="C374" s="316" t="s">
        <v>7306</v>
      </c>
      <c r="D374" s="316">
        <v>2370</v>
      </c>
      <c r="E374" s="311">
        <v>25000</v>
      </c>
      <c r="F374" s="317" t="s">
        <v>7758</v>
      </c>
      <c r="G374" s="312" t="s">
        <v>142</v>
      </c>
      <c r="H374" s="313">
        <v>44496</v>
      </c>
      <c r="I374" s="1045">
        <v>44556</v>
      </c>
      <c r="J374" s="271"/>
    </row>
    <row r="375" spans="1:10" outlineLevel="1" x14ac:dyDescent="0.2">
      <c r="A375" s="312" t="s">
        <v>7759</v>
      </c>
      <c r="B375" s="316" t="s">
        <v>7305</v>
      </c>
      <c r="C375" s="316" t="s">
        <v>7306</v>
      </c>
      <c r="D375" s="316">
        <v>815</v>
      </c>
      <c r="E375" s="311">
        <v>25012.22</v>
      </c>
      <c r="F375" s="317" t="s">
        <v>7450</v>
      </c>
      <c r="G375" s="312" t="s">
        <v>142</v>
      </c>
      <c r="H375" s="313">
        <v>44301</v>
      </c>
      <c r="I375" s="1045">
        <v>44306</v>
      </c>
      <c r="J375" s="271"/>
    </row>
    <row r="376" spans="1:10" outlineLevel="1" x14ac:dyDescent="0.2">
      <c r="A376" s="312" t="s">
        <v>7760</v>
      </c>
      <c r="B376" s="316" t="s">
        <v>7305</v>
      </c>
      <c r="C376" s="316" t="s">
        <v>7306</v>
      </c>
      <c r="D376" s="316">
        <v>2449</v>
      </c>
      <c r="E376" s="311">
        <v>25020</v>
      </c>
      <c r="F376" s="317" t="s">
        <v>7761</v>
      </c>
      <c r="G376" s="312" t="s">
        <v>142</v>
      </c>
      <c r="H376" s="313">
        <v>44510</v>
      </c>
      <c r="I376" s="1045">
        <v>44555</v>
      </c>
      <c r="J376" s="271"/>
    </row>
    <row r="377" spans="1:10" outlineLevel="1" x14ac:dyDescent="0.2">
      <c r="A377" s="312" t="s">
        <v>7762</v>
      </c>
      <c r="B377" s="316" t="s">
        <v>7305</v>
      </c>
      <c r="C377" s="316" t="s">
        <v>7306</v>
      </c>
      <c r="D377" s="316">
        <v>84</v>
      </c>
      <c r="E377" s="311">
        <v>25200</v>
      </c>
      <c r="F377" s="317" t="s">
        <v>7763</v>
      </c>
      <c r="G377" s="312" t="s">
        <v>142</v>
      </c>
      <c r="H377" s="313">
        <v>44215</v>
      </c>
      <c r="I377" s="1045">
        <v>44385</v>
      </c>
      <c r="J377" s="271"/>
    </row>
    <row r="378" spans="1:10" outlineLevel="1" x14ac:dyDescent="0.2">
      <c r="A378" s="312" t="s">
        <v>7764</v>
      </c>
      <c r="B378" s="316" t="s">
        <v>7305</v>
      </c>
      <c r="C378" s="316" t="s">
        <v>7306</v>
      </c>
      <c r="D378" s="316">
        <v>874</v>
      </c>
      <c r="E378" s="311">
        <v>25200</v>
      </c>
      <c r="F378" s="317" t="s">
        <v>7765</v>
      </c>
      <c r="G378" s="312" t="s">
        <v>142</v>
      </c>
      <c r="H378" s="313">
        <v>44308</v>
      </c>
      <c r="I378" s="1045">
        <v>44428</v>
      </c>
      <c r="J378" s="271"/>
    </row>
    <row r="379" spans="1:10" outlineLevel="1" x14ac:dyDescent="0.2">
      <c r="A379" s="312" t="s">
        <v>7766</v>
      </c>
      <c r="B379" s="316" t="s">
        <v>7305</v>
      </c>
      <c r="C379" s="316" t="s">
        <v>7306</v>
      </c>
      <c r="D379" s="316">
        <v>778</v>
      </c>
      <c r="E379" s="311">
        <v>25248.5</v>
      </c>
      <c r="F379" s="317" t="s">
        <v>7413</v>
      </c>
      <c r="G379" s="312" t="s">
        <v>142</v>
      </c>
      <c r="H379" s="313">
        <v>44296</v>
      </c>
      <c r="I379" s="1045">
        <v>44311</v>
      </c>
      <c r="J379" s="271"/>
    </row>
    <row r="380" spans="1:10" outlineLevel="1" x14ac:dyDescent="0.2">
      <c r="A380" s="312" t="s">
        <v>7767</v>
      </c>
      <c r="B380" s="316" t="s">
        <v>7305</v>
      </c>
      <c r="C380" s="316" t="s">
        <v>7306</v>
      </c>
      <c r="D380" s="316">
        <v>795</v>
      </c>
      <c r="E380" s="311">
        <v>25280</v>
      </c>
      <c r="F380" s="317" t="s">
        <v>7768</v>
      </c>
      <c r="G380" s="312" t="s">
        <v>142</v>
      </c>
      <c r="H380" s="313">
        <v>44300</v>
      </c>
      <c r="I380" s="1045">
        <v>44450</v>
      </c>
      <c r="J380" s="271"/>
    </row>
    <row r="381" spans="1:10" outlineLevel="1" x14ac:dyDescent="0.2">
      <c r="A381" s="312" t="s">
        <v>7769</v>
      </c>
      <c r="B381" s="316" t="s">
        <v>7305</v>
      </c>
      <c r="C381" s="316" t="s">
        <v>7306</v>
      </c>
      <c r="D381" s="316">
        <v>2356</v>
      </c>
      <c r="E381" s="311">
        <v>25324</v>
      </c>
      <c r="F381" s="317" t="s">
        <v>7770</v>
      </c>
      <c r="G381" s="312" t="s">
        <v>142</v>
      </c>
      <c r="H381" s="313">
        <v>44495</v>
      </c>
      <c r="I381" s="1045">
        <v>44565</v>
      </c>
      <c r="J381" s="271"/>
    </row>
    <row r="382" spans="1:10" outlineLevel="1" x14ac:dyDescent="0.2">
      <c r="A382" s="312" t="s">
        <v>7771</v>
      </c>
      <c r="B382" s="316" t="s">
        <v>7305</v>
      </c>
      <c r="C382" s="316" t="s">
        <v>7306</v>
      </c>
      <c r="D382" s="316">
        <v>445</v>
      </c>
      <c r="E382" s="311">
        <v>25400</v>
      </c>
      <c r="F382" s="317" t="s">
        <v>7772</v>
      </c>
      <c r="G382" s="312" t="s">
        <v>142</v>
      </c>
      <c r="H382" s="313">
        <v>44256</v>
      </c>
      <c r="I382" s="1045">
        <v>44376</v>
      </c>
      <c r="J382" s="271"/>
    </row>
    <row r="383" spans="1:10" outlineLevel="1" x14ac:dyDescent="0.2">
      <c r="A383" s="312" t="s">
        <v>7773</v>
      </c>
      <c r="B383" s="316" t="s">
        <v>7305</v>
      </c>
      <c r="C383" s="316" t="s">
        <v>7306</v>
      </c>
      <c r="D383" s="316">
        <v>439</v>
      </c>
      <c r="E383" s="311">
        <v>25403</v>
      </c>
      <c r="F383" s="317" t="s">
        <v>7774</v>
      </c>
      <c r="G383" s="312" t="s">
        <v>142</v>
      </c>
      <c r="H383" s="313">
        <v>44253</v>
      </c>
      <c r="I383" s="1045">
        <v>44283</v>
      </c>
      <c r="J383" s="271"/>
    </row>
    <row r="384" spans="1:10" outlineLevel="1" x14ac:dyDescent="0.2">
      <c r="A384" s="312" t="s">
        <v>7775</v>
      </c>
      <c r="B384" s="316" t="s">
        <v>7305</v>
      </c>
      <c r="C384" s="316" t="s">
        <v>7306</v>
      </c>
      <c r="D384" s="316">
        <v>63</v>
      </c>
      <c r="E384" s="311">
        <v>25477.5</v>
      </c>
      <c r="F384" s="317" t="s">
        <v>7653</v>
      </c>
      <c r="G384" s="312" t="s">
        <v>142</v>
      </c>
      <c r="H384" s="313">
        <v>44211</v>
      </c>
      <c r="I384" s="1045">
        <v>44381</v>
      </c>
      <c r="J384" s="271"/>
    </row>
    <row r="385" spans="1:10" outlineLevel="1" x14ac:dyDescent="0.2">
      <c r="A385" s="312" t="s">
        <v>7776</v>
      </c>
      <c r="B385" s="316" t="s">
        <v>7305</v>
      </c>
      <c r="C385" s="316" t="s">
        <v>7306</v>
      </c>
      <c r="D385" s="316">
        <v>924</v>
      </c>
      <c r="E385" s="311">
        <v>25500</v>
      </c>
      <c r="F385" s="317" t="s">
        <v>7413</v>
      </c>
      <c r="G385" s="312" t="s">
        <v>142</v>
      </c>
      <c r="H385" s="313">
        <v>44313</v>
      </c>
      <c r="I385" s="1045">
        <v>44328</v>
      </c>
      <c r="J385" s="271"/>
    </row>
    <row r="386" spans="1:10" outlineLevel="1" x14ac:dyDescent="0.2">
      <c r="A386" s="312" t="s">
        <v>7777</v>
      </c>
      <c r="B386" s="316" t="s">
        <v>7305</v>
      </c>
      <c r="C386" s="316" t="s">
        <v>7306</v>
      </c>
      <c r="D386" s="316">
        <v>2253</v>
      </c>
      <c r="E386" s="311">
        <v>25500</v>
      </c>
      <c r="F386" s="317" t="s">
        <v>7778</v>
      </c>
      <c r="G386" s="312" t="s">
        <v>142</v>
      </c>
      <c r="H386" s="313">
        <v>44482</v>
      </c>
      <c r="I386" s="1045">
        <v>44562</v>
      </c>
      <c r="J386" s="271"/>
    </row>
    <row r="387" spans="1:10" outlineLevel="1" x14ac:dyDescent="0.2">
      <c r="A387" s="312" t="s">
        <v>7779</v>
      </c>
      <c r="B387" s="316" t="s">
        <v>7305</v>
      </c>
      <c r="C387" s="316" t="s">
        <v>7306</v>
      </c>
      <c r="D387" s="316">
        <v>2405</v>
      </c>
      <c r="E387" s="311">
        <v>25500</v>
      </c>
      <c r="F387" s="317" t="s">
        <v>7780</v>
      </c>
      <c r="G387" s="312" t="s">
        <v>142</v>
      </c>
      <c r="H387" s="313">
        <v>44504</v>
      </c>
      <c r="I387" s="1045">
        <v>44559</v>
      </c>
      <c r="J387" s="271"/>
    </row>
    <row r="388" spans="1:10" outlineLevel="1" x14ac:dyDescent="0.2">
      <c r="A388" s="312" t="s">
        <v>7781</v>
      </c>
      <c r="B388" s="316" t="s">
        <v>7305</v>
      </c>
      <c r="C388" s="316" t="s">
        <v>7306</v>
      </c>
      <c r="D388" s="316">
        <v>2180</v>
      </c>
      <c r="E388" s="311">
        <v>25510</v>
      </c>
      <c r="F388" s="317" t="s">
        <v>7782</v>
      </c>
      <c r="G388" s="312" t="s">
        <v>142</v>
      </c>
      <c r="H388" s="313">
        <v>44468</v>
      </c>
      <c r="I388" s="1045">
        <v>44558</v>
      </c>
      <c r="J388" s="271"/>
    </row>
    <row r="389" spans="1:10" outlineLevel="1" x14ac:dyDescent="0.2">
      <c r="A389" s="312" t="s">
        <v>7783</v>
      </c>
      <c r="B389" s="316" t="s">
        <v>7305</v>
      </c>
      <c r="C389" s="316" t="s">
        <v>7306</v>
      </c>
      <c r="D389" s="316">
        <v>721</v>
      </c>
      <c r="E389" s="311">
        <v>25594</v>
      </c>
      <c r="F389" s="317" t="s">
        <v>7784</v>
      </c>
      <c r="G389" s="312" t="s">
        <v>142</v>
      </c>
      <c r="H389" s="313">
        <v>44285</v>
      </c>
      <c r="I389" s="1045">
        <v>44305</v>
      </c>
      <c r="J389" s="271"/>
    </row>
    <row r="390" spans="1:10" outlineLevel="1" x14ac:dyDescent="0.2">
      <c r="A390" s="312" t="s">
        <v>7785</v>
      </c>
      <c r="B390" s="316" t="s">
        <v>7305</v>
      </c>
      <c r="C390" s="316" t="s">
        <v>7306</v>
      </c>
      <c r="D390" s="316">
        <v>2281</v>
      </c>
      <c r="E390" s="311">
        <v>25611.21</v>
      </c>
      <c r="F390" s="317" t="s">
        <v>7786</v>
      </c>
      <c r="G390" s="312" t="s">
        <v>142</v>
      </c>
      <c r="H390" s="313">
        <v>44484</v>
      </c>
      <c r="I390" s="1045">
        <v>44491</v>
      </c>
      <c r="J390" s="271"/>
    </row>
    <row r="391" spans="1:10" outlineLevel="1" x14ac:dyDescent="0.2">
      <c r="A391" s="312" t="s">
        <v>7787</v>
      </c>
      <c r="B391" s="316" t="s">
        <v>7305</v>
      </c>
      <c r="C391" s="316" t="s">
        <v>7306</v>
      </c>
      <c r="D391" s="316">
        <v>460</v>
      </c>
      <c r="E391" s="311">
        <v>25640</v>
      </c>
      <c r="F391" s="317" t="s">
        <v>7788</v>
      </c>
      <c r="G391" s="312" t="s">
        <v>142</v>
      </c>
      <c r="H391" s="313">
        <v>44257</v>
      </c>
      <c r="I391" s="1045">
        <v>44377</v>
      </c>
      <c r="J391" s="271"/>
    </row>
    <row r="392" spans="1:10" outlineLevel="1" x14ac:dyDescent="0.2">
      <c r="A392" s="312" t="s">
        <v>7789</v>
      </c>
      <c r="B392" s="316" t="s">
        <v>7305</v>
      </c>
      <c r="C392" s="316" t="s">
        <v>7306</v>
      </c>
      <c r="D392" s="316">
        <v>659</v>
      </c>
      <c r="E392" s="311">
        <v>25667.4</v>
      </c>
      <c r="F392" s="317" t="s">
        <v>7790</v>
      </c>
      <c r="G392" s="312" t="s">
        <v>142</v>
      </c>
      <c r="H392" s="313">
        <v>44277</v>
      </c>
      <c r="I392" s="1045">
        <v>44387</v>
      </c>
      <c r="J392" s="271"/>
    </row>
    <row r="393" spans="1:10" outlineLevel="1" x14ac:dyDescent="0.2">
      <c r="A393" s="312" t="s">
        <v>7791</v>
      </c>
      <c r="B393" s="316" t="s">
        <v>7305</v>
      </c>
      <c r="C393" s="316" t="s">
        <v>7306</v>
      </c>
      <c r="D393" s="316">
        <v>831</v>
      </c>
      <c r="E393" s="311">
        <v>25674.44</v>
      </c>
      <c r="F393" s="317" t="s">
        <v>7792</v>
      </c>
      <c r="G393" s="312" t="s">
        <v>142</v>
      </c>
      <c r="H393" s="313">
        <v>44302</v>
      </c>
      <c r="I393" s="1045">
        <v>44322</v>
      </c>
      <c r="J393" s="271"/>
    </row>
    <row r="394" spans="1:10" outlineLevel="1" x14ac:dyDescent="0.2">
      <c r="A394" s="312" t="s">
        <v>7793</v>
      </c>
      <c r="B394" s="316" t="s">
        <v>7305</v>
      </c>
      <c r="C394" s="316" t="s">
        <v>7306</v>
      </c>
      <c r="D394" s="316">
        <v>2075</v>
      </c>
      <c r="E394" s="311">
        <v>25730.75</v>
      </c>
      <c r="F394" s="317" t="s">
        <v>7794</v>
      </c>
      <c r="G394" s="312" t="s">
        <v>142</v>
      </c>
      <c r="H394" s="313">
        <v>44454</v>
      </c>
      <c r="I394" s="1045">
        <v>44469</v>
      </c>
      <c r="J394" s="271"/>
    </row>
    <row r="395" spans="1:10" outlineLevel="1" x14ac:dyDescent="0.2">
      <c r="A395" s="312" t="s">
        <v>7795</v>
      </c>
      <c r="B395" s="316" t="s">
        <v>7305</v>
      </c>
      <c r="C395" s="316" t="s">
        <v>7306</v>
      </c>
      <c r="D395" s="316">
        <v>904</v>
      </c>
      <c r="E395" s="311">
        <v>25785</v>
      </c>
      <c r="F395" s="317" t="s">
        <v>7796</v>
      </c>
      <c r="G395" s="312" t="s">
        <v>142</v>
      </c>
      <c r="H395" s="313">
        <v>44312</v>
      </c>
      <c r="I395" s="1045">
        <v>44317</v>
      </c>
      <c r="J395" s="271"/>
    </row>
    <row r="396" spans="1:10" outlineLevel="1" x14ac:dyDescent="0.2">
      <c r="A396" s="312" t="s">
        <v>7797</v>
      </c>
      <c r="B396" s="316" t="s">
        <v>7305</v>
      </c>
      <c r="C396" s="316" t="s">
        <v>7306</v>
      </c>
      <c r="D396" s="316">
        <v>1859</v>
      </c>
      <c r="E396" s="311">
        <v>25960</v>
      </c>
      <c r="F396" s="317" t="s">
        <v>7798</v>
      </c>
      <c r="G396" s="312" t="s">
        <v>142</v>
      </c>
      <c r="H396" s="313">
        <v>44424</v>
      </c>
      <c r="I396" s="1045">
        <v>44789</v>
      </c>
      <c r="J396" s="271"/>
    </row>
    <row r="397" spans="1:10" outlineLevel="1" x14ac:dyDescent="0.2">
      <c r="A397" s="312" t="s">
        <v>7799</v>
      </c>
      <c r="B397" s="316" t="s">
        <v>7305</v>
      </c>
      <c r="C397" s="316" t="s">
        <v>7306</v>
      </c>
      <c r="D397" s="316">
        <v>2138</v>
      </c>
      <c r="E397" s="311">
        <v>25990</v>
      </c>
      <c r="F397" s="317" t="s">
        <v>7800</v>
      </c>
      <c r="G397" s="312" t="s">
        <v>142</v>
      </c>
      <c r="H397" s="313">
        <v>44463</v>
      </c>
      <c r="I397" s="1045">
        <v>44553</v>
      </c>
      <c r="J397" s="271"/>
    </row>
    <row r="398" spans="1:10" outlineLevel="1" x14ac:dyDescent="0.2">
      <c r="A398" s="312" t="s">
        <v>7801</v>
      </c>
      <c r="B398" s="316" t="s">
        <v>7305</v>
      </c>
      <c r="C398" s="316" t="s">
        <v>7306</v>
      </c>
      <c r="D398" s="316">
        <v>1165</v>
      </c>
      <c r="E398" s="311">
        <v>26000</v>
      </c>
      <c r="F398" s="317" t="s">
        <v>7602</v>
      </c>
      <c r="G398" s="312" t="s">
        <v>142</v>
      </c>
      <c r="H398" s="313">
        <v>44340</v>
      </c>
      <c r="I398" s="1045">
        <v>44415</v>
      </c>
      <c r="J398" s="271"/>
    </row>
    <row r="399" spans="1:10" outlineLevel="1" x14ac:dyDescent="0.2">
      <c r="A399" s="312" t="s">
        <v>7802</v>
      </c>
      <c r="B399" s="316" t="s">
        <v>7305</v>
      </c>
      <c r="C399" s="316" t="s">
        <v>7306</v>
      </c>
      <c r="D399" s="316">
        <v>2417</v>
      </c>
      <c r="E399" s="311">
        <v>26000</v>
      </c>
      <c r="F399" s="317" t="s">
        <v>7803</v>
      </c>
      <c r="G399" s="312" t="s">
        <v>142</v>
      </c>
      <c r="H399" s="313">
        <v>44505</v>
      </c>
      <c r="I399" s="1045">
        <v>44560</v>
      </c>
      <c r="J399" s="271"/>
    </row>
    <row r="400" spans="1:10" outlineLevel="1" x14ac:dyDescent="0.2">
      <c r="A400" s="312" t="s">
        <v>7804</v>
      </c>
      <c r="B400" s="316" t="s">
        <v>7305</v>
      </c>
      <c r="C400" s="316" t="s">
        <v>7306</v>
      </c>
      <c r="D400" s="316">
        <v>2009</v>
      </c>
      <c r="E400" s="311">
        <v>26019</v>
      </c>
      <c r="F400" s="317" t="s">
        <v>7805</v>
      </c>
      <c r="G400" s="312" t="s">
        <v>142</v>
      </c>
      <c r="H400" s="313">
        <v>44446</v>
      </c>
      <c r="I400" s="1045">
        <v>44466</v>
      </c>
      <c r="J400" s="271"/>
    </row>
    <row r="401" spans="1:10" outlineLevel="1" x14ac:dyDescent="0.2">
      <c r="A401" s="312" t="s">
        <v>7806</v>
      </c>
      <c r="B401" s="316" t="s">
        <v>7305</v>
      </c>
      <c r="C401" s="316" t="s">
        <v>7306</v>
      </c>
      <c r="D401" s="316">
        <v>1311</v>
      </c>
      <c r="E401" s="311">
        <v>26047.14</v>
      </c>
      <c r="F401" s="317" t="s">
        <v>7807</v>
      </c>
      <c r="G401" s="312" t="s">
        <v>142</v>
      </c>
      <c r="H401" s="313">
        <v>44356</v>
      </c>
      <c r="I401" s="1045">
        <v>44361</v>
      </c>
      <c r="J401" s="271"/>
    </row>
    <row r="402" spans="1:10" outlineLevel="1" x14ac:dyDescent="0.2">
      <c r="A402" s="312" t="s">
        <v>7808</v>
      </c>
      <c r="B402" s="316" t="s">
        <v>7305</v>
      </c>
      <c r="C402" s="316" t="s">
        <v>7306</v>
      </c>
      <c r="D402" s="316">
        <v>2498</v>
      </c>
      <c r="E402" s="311">
        <v>26055</v>
      </c>
      <c r="F402" s="317" t="s">
        <v>7809</v>
      </c>
      <c r="G402" s="312" t="s">
        <v>142</v>
      </c>
      <c r="H402" s="313">
        <v>44516</v>
      </c>
      <c r="I402" s="1045">
        <v>44561</v>
      </c>
      <c r="J402" s="271"/>
    </row>
    <row r="403" spans="1:10" outlineLevel="1" x14ac:dyDescent="0.2">
      <c r="A403" s="312" t="s">
        <v>7810</v>
      </c>
      <c r="B403" s="316" t="s">
        <v>7305</v>
      </c>
      <c r="C403" s="316" t="s">
        <v>7306</v>
      </c>
      <c r="D403" s="316">
        <v>1682</v>
      </c>
      <c r="E403" s="311">
        <v>26200</v>
      </c>
      <c r="F403" s="317" t="s">
        <v>7734</v>
      </c>
      <c r="G403" s="312" t="s">
        <v>142</v>
      </c>
      <c r="H403" s="313">
        <v>44398</v>
      </c>
      <c r="I403" s="1045">
        <v>44478</v>
      </c>
      <c r="J403" s="271"/>
    </row>
    <row r="404" spans="1:10" outlineLevel="1" x14ac:dyDescent="0.2">
      <c r="A404" s="312" t="s">
        <v>7811</v>
      </c>
      <c r="B404" s="316" t="s">
        <v>7305</v>
      </c>
      <c r="C404" s="316" t="s">
        <v>7306</v>
      </c>
      <c r="D404" s="316">
        <v>835</v>
      </c>
      <c r="E404" s="311">
        <v>26250</v>
      </c>
      <c r="F404" s="317" t="s">
        <v>7812</v>
      </c>
      <c r="G404" s="312" t="s">
        <v>142</v>
      </c>
      <c r="H404" s="313">
        <v>44302</v>
      </c>
      <c r="I404" s="1045">
        <v>44472</v>
      </c>
      <c r="J404" s="271"/>
    </row>
    <row r="405" spans="1:10" outlineLevel="1" x14ac:dyDescent="0.2">
      <c r="A405" s="312" t="s">
        <v>7813</v>
      </c>
      <c r="B405" s="316" t="s">
        <v>7305</v>
      </c>
      <c r="C405" s="316" t="s">
        <v>7306</v>
      </c>
      <c r="D405" s="316">
        <v>251</v>
      </c>
      <c r="E405" s="311">
        <v>26300</v>
      </c>
      <c r="F405" s="317" t="s">
        <v>7504</v>
      </c>
      <c r="G405" s="312" t="s">
        <v>142</v>
      </c>
      <c r="H405" s="313">
        <v>44232</v>
      </c>
      <c r="I405" s="1045">
        <v>44382</v>
      </c>
      <c r="J405" s="271"/>
    </row>
    <row r="406" spans="1:10" outlineLevel="1" x14ac:dyDescent="0.2">
      <c r="A406" s="312" t="s">
        <v>7814</v>
      </c>
      <c r="B406" s="316" t="s">
        <v>7305</v>
      </c>
      <c r="C406" s="316" t="s">
        <v>7306</v>
      </c>
      <c r="D406" s="316">
        <v>572</v>
      </c>
      <c r="E406" s="311">
        <v>26325</v>
      </c>
      <c r="F406" s="317" t="s">
        <v>7815</v>
      </c>
      <c r="G406" s="312" t="s">
        <v>142</v>
      </c>
      <c r="H406" s="313">
        <v>44267</v>
      </c>
      <c r="I406" s="1045">
        <v>44272</v>
      </c>
      <c r="J406" s="271"/>
    </row>
    <row r="407" spans="1:10" outlineLevel="1" x14ac:dyDescent="0.2">
      <c r="A407" s="312" t="s">
        <v>7816</v>
      </c>
      <c r="B407" s="316" t="s">
        <v>7305</v>
      </c>
      <c r="C407" s="316" t="s">
        <v>7306</v>
      </c>
      <c r="D407" s="316">
        <v>1434</v>
      </c>
      <c r="E407" s="311">
        <v>26750</v>
      </c>
      <c r="F407" s="317" t="s">
        <v>7817</v>
      </c>
      <c r="G407" s="312" t="s">
        <v>142</v>
      </c>
      <c r="H407" s="313">
        <v>44369</v>
      </c>
      <c r="I407" s="1045">
        <v>44414</v>
      </c>
      <c r="J407" s="271"/>
    </row>
    <row r="408" spans="1:10" outlineLevel="1" x14ac:dyDescent="0.2">
      <c r="A408" s="312" t="s">
        <v>7818</v>
      </c>
      <c r="B408" s="316" t="s">
        <v>7305</v>
      </c>
      <c r="C408" s="316" t="s">
        <v>7306</v>
      </c>
      <c r="D408" s="316">
        <v>1519</v>
      </c>
      <c r="E408" s="311">
        <v>26776</v>
      </c>
      <c r="F408" s="317" t="s">
        <v>7819</v>
      </c>
      <c r="G408" s="312" t="s">
        <v>142</v>
      </c>
      <c r="H408" s="313">
        <v>44382</v>
      </c>
      <c r="I408" s="1045">
        <v>44387</v>
      </c>
      <c r="J408" s="271"/>
    </row>
    <row r="409" spans="1:10" outlineLevel="1" x14ac:dyDescent="0.2">
      <c r="A409" s="312" t="s">
        <v>7820</v>
      </c>
      <c r="B409" s="316" t="s">
        <v>7305</v>
      </c>
      <c r="C409" s="316" t="s">
        <v>7306</v>
      </c>
      <c r="D409" s="316">
        <v>2535</v>
      </c>
      <c r="E409" s="311">
        <v>26891.02</v>
      </c>
      <c r="F409" s="317" t="s">
        <v>7377</v>
      </c>
      <c r="G409" s="312" t="s">
        <v>142</v>
      </c>
      <c r="H409" s="313">
        <v>44518</v>
      </c>
      <c r="I409" s="1045">
        <v>44883</v>
      </c>
      <c r="J409" s="271"/>
    </row>
    <row r="410" spans="1:10" outlineLevel="1" x14ac:dyDescent="0.2">
      <c r="A410" s="312" t="s">
        <v>7821</v>
      </c>
      <c r="B410" s="316" t="s">
        <v>7305</v>
      </c>
      <c r="C410" s="316" t="s">
        <v>7306</v>
      </c>
      <c r="D410" s="316">
        <v>923</v>
      </c>
      <c r="E410" s="311">
        <v>26950</v>
      </c>
      <c r="F410" s="317" t="s">
        <v>7822</v>
      </c>
      <c r="G410" s="312" t="s">
        <v>142</v>
      </c>
      <c r="H410" s="313">
        <v>44313</v>
      </c>
      <c r="I410" s="1045">
        <v>44383</v>
      </c>
      <c r="J410" s="271"/>
    </row>
    <row r="411" spans="1:10" outlineLevel="1" x14ac:dyDescent="0.2">
      <c r="A411" s="312" t="s">
        <v>7823</v>
      </c>
      <c r="B411" s="316" t="s">
        <v>7305</v>
      </c>
      <c r="C411" s="316" t="s">
        <v>7306</v>
      </c>
      <c r="D411" s="316">
        <v>798</v>
      </c>
      <c r="E411" s="311">
        <v>26960</v>
      </c>
      <c r="F411" s="317" t="s">
        <v>7824</v>
      </c>
      <c r="G411" s="312" t="s">
        <v>142</v>
      </c>
      <c r="H411" s="313">
        <v>44300</v>
      </c>
      <c r="I411" s="1045">
        <v>44305</v>
      </c>
      <c r="J411" s="271"/>
    </row>
    <row r="412" spans="1:10" outlineLevel="1" x14ac:dyDescent="0.2">
      <c r="A412" s="312" t="s">
        <v>7825</v>
      </c>
      <c r="B412" s="316" t="s">
        <v>7305</v>
      </c>
      <c r="C412" s="316" t="s">
        <v>7306</v>
      </c>
      <c r="D412" s="316">
        <v>2512</v>
      </c>
      <c r="E412" s="311">
        <v>26970</v>
      </c>
      <c r="F412" s="317" t="s">
        <v>7826</v>
      </c>
      <c r="G412" s="312" t="s">
        <v>142</v>
      </c>
      <c r="H412" s="313">
        <v>44516</v>
      </c>
      <c r="I412" s="1045">
        <v>44561</v>
      </c>
      <c r="J412" s="271"/>
    </row>
    <row r="413" spans="1:10" outlineLevel="1" x14ac:dyDescent="0.2">
      <c r="A413" s="312" t="s">
        <v>7827</v>
      </c>
      <c r="B413" s="316" t="s">
        <v>7305</v>
      </c>
      <c r="C413" s="316" t="s">
        <v>7306</v>
      </c>
      <c r="D413" s="316">
        <v>1982</v>
      </c>
      <c r="E413" s="311">
        <v>26982.48</v>
      </c>
      <c r="F413" s="317" t="s">
        <v>7704</v>
      </c>
      <c r="G413" s="312" t="s">
        <v>142</v>
      </c>
      <c r="H413" s="313">
        <v>44441</v>
      </c>
      <c r="I413" s="1045">
        <v>44446</v>
      </c>
      <c r="J413" s="271"/>
    </row>
    <row r="414" spans="1:10" outlineLevel="1" x14ac:dyDescent="0.2">
      <c r="A414" s="312" t="s">
        <v>7828</v>
      </c>
      <c r="B414" s="316" t="s">
        <v>7305</v>
      </c>
      <c r="C414" s="316" t="s">
        <v>7306</v>
      </c>
      <c r="D414" s="316">
        <v>2555</v>
      </c>
      <c r="E414" s="311">
        <v>26982.48</v>
      </c>
      <c r="F414" s="317" t="s">
        <v>7704</v>
      </c>
      <c r="G414" s="312" t="s">
        <v>142</v>
      </c>
      <c r="H414" s="313">
        <v>44519</v>
      </c>
      <c r="I414" s="1045">
        <v>44524</v>
      </c>
      <c r="J414" s="271"/>
    </row>
    <row r="415" spans="1:10" outlineLevel="1" x14ac:dyDescent="0.2">
      <c r="A415" s="312" t="s">
        <v>7829</v>
      </c>
      <c r="B415" s="316" t="s">
        <v>7305</v>
      </c>
      <c r="C415" s="316" t="s">
        <v>7306</v>
      </c>
      <c r="D415" s="316">
        <v>10</v>
      </c>
      <c r="E415" s="311">
        <v>27000</v>
      </c>
      <c r="F415" s="317" t="s">
        <v>7830</v>
      </c>
      <c r="G415" s="312" t="s">
        <v>142</v>
      </c>
      <c r="H415" s="313">
        <v>44209</v>
      </c>
      <c r="I415" s="1045">
        <v>44379</v>
      </c>
      <c r="J415" s="271"/>
    </row>
    <row r="416" spans="1:10" outlineLevel="1" x14ac:dyDescent="0.2">
      <c r="A416" s="312" t="s">
        <v>7831</v>
      </c>
      <c r="B416" s="316" t="s">
        <v>7305</v>
      </c>
      <c r="C416" s="316" t="s">
        <v>7306</v>
      </c>
      <c r="D416" s="316">
        <v>70</v>
      </c>
      <c r="E416" s="311">
        <v>27000</v>
      </c>
      <c r="F416" s="317" t="s">
        <v>7832</v>
      </c>
      <c r="G416" s="312" t="s">
        <v>142</v>
      </c>
      <c r="H416" s="313">
        <v>44214</v>
      </c>
      <c r="I416" s="1045">
        <v>44304</v>
      </c>
      <c r="J416" s="271"/>
    </row>
    <row r="417" spans="1:10" outlineLevel="1" x14ac:dyDescent="0.2">
      <c r="A417" s="312" t="s">
        <v>7833</v>
      </c>
      <c r="B417" s="316" t="s">
        <v>7305</v>
      </c>
      <c r="C417" s="316" t="s">
        <v>7306</v>
      </c>
      <c r="D417" s="316">
        <v>134</v>
      </c>
      <c r="E417" s="311">
        <v>27000</v>
      </c>
      <c r="F417" s="317" t="s">
        <v>7834</v>
      </c>
      <c r="G417" s="312" t="s">
        <v>142</v>
      </c>
      <c r="H417" s="313">
        <v>44218</v>
      </c>
      <c r="I417" s="1045">
        <v>44308</v>
      </c>
      <c r="J417" s="271"/>
    </row>
    <row r="418" spans="1:10" outlineLevel="1" x14ac:dyDescent="0.2">
      <c r="A418" s="312" t="s">
        <v>7835</v>
      </c>
      <c r="B418" s="316" t="s">
        <v>7305</v>
      </c>
      <c r="C418" s="316" t="s">
        <v>7306</v>
      </c>
      <c r="D418" s="316">
        <v>176</v>
      </c>
      <c r="E418" s="311">
        <v>27000</v>
      </c>
      <c r="F418" s="317" t="s">
        <v>7571</v>
      </c>
      <c r="G418" s="312" t="s">
        <v>142</v>
      </c>
      <c r="H418" s="313">
        <v>44223</v>
      </c>
      <c r="I418" s="1045">
        <v>44403</v>
      </c>
      <c r="J418" s="271"/>
    </row>
    <row r="419" spans="1:10" outlineLevel="1" x14ac:dyDescent="0.2">
      <c r="A419" s="312" t="s">
        <v>7836</v>
      </c>
      <c r="B419" s="316" t="s">
        <v>7305</v>
      </c>
      <c r="C419" s="316" t="s">
        <v>7306</v>
      </c>
      <c r="D419" s="316">
        <v>183</v>
      </c>
      <c r="E419" s="311">
        <v>27000</v>
      </c>
      <c r="F419" s="317" t="s">
        <v>7485</v>
      </c>
      <c r="G419" s="312" t="s">
        <v>142</v>
      </c>
      <c r="H419" s="313">
        <v>44223</v>
      </c>
      <c r="I419" s="1045">
        <v>44313</v>
      </c>
      <c r="J419" s="271"/>
    </row>
    <row r="420" spans="1:10" outlineLevel="1" x14ac:dyDescent="0.2">
      <c r="A420" s="312" t="s">
        <v>7837</v>
      </c>
      <c r="B420" s="316" t="s">
        <v>7305</v>
      </c>
      <c r="C420" s="316" t="s">
        <v>7306</v>
      </c>
      <c r="D420" s="316">
        <v>285</v>
      </c>
      <c r="E420" s="311">
        <v>27000</v>
      </c>
      <c r="F420" s="317" t="s">
        <v>7838</v>
      </c>
      <c r="G420" s="312" t="s">
        <v>142</v>
      </c>
      <c r="H420" s="313">
        <v>44237</v>
      </c>
      <c r="I420" s="1045">
        <v>44537</v>
      </c>
      <c r="J420" s="271"/>
    </row>
    <row r="421" spans="1:10" outlineLevel="1" x14ac:dyDescent="0.2">
      <c r="A421" s="312" t="s">
        <v>7839</v>
      </c>
      <c r="B421" s="316" t="s">
        <v>7305</v>
      </c>
      <c r="C421" s="316" t="s">
        <v>7306</v>
      </c>
      <c r="D421" s="316">
        <v>1100</v>
      </c>
      <c r="E421" s="311">
        <v>27000</v>
      </c>
      <c r="F421" s="317" t="s">
        <v>7485</v>
      </c>
      <c r="G421" s="312" t="s">
        <v>142</v>
      </c>
      <c r="H421" s="313">
        <v>44330</v>
      </c>
      <c r="I421" s="1045">
        <v>44420</v>
      </c>
      <c r="J421" s="271"/>
    </row>
    <row r="422" spans="1:10" outlineLevel="1" x14ac:dyDescent="0.2">
      <c r="A422" s="312" t="s">
        <v>7840</v>
      </c>
      <c r="B422" s="316" t="s">
        <v>7305</v>
      </c>
      <c r="C422" s="316" t="s">
        <v>7306</v>
      </c>
      <c r="D422" s="316">
        <v>1250</v>
      </c>
      <c r="E422" s="311">
        <v>27000</v>
      </c>
      <c r="F422" s="317" t="s">
        <v>7834</v>
      </c>
      <c r="G422" s="312" t="s">
        <v>142</v>
      </c>
      <c r="H422" s="313">
        <v>44349</v>
      </c>
      <c r="I422" s="1045">
        <v>44439</v>
      </c>
      <c r="J422" s="271"/>
    </row>
    <row r="423" spans="1:10" outlineLevel="1" x14ac:dyDescent="0.2">
      <c r="A423" s="312" t="s">
        <v>7841</v>
      </c>
      <c r="B423" s="316" t="s">
        <v>7305</v>
      </c>
      <c r="C423" s="316" t="s">
        <v>7306</v>
      </c>
      <c r="D423" s="316">
        <v>1399</v>
      </c>
      <c r="E423" s="311">
        <v>27000</v>
      </c>
      <c r="F423" s="317" t="s">
        <v>7842</v>
      </c>
      <c r="G423" s="312" t="s">
        <v>142</v>
      </c>
      <c r="H423" s="313">
        <v>44365</v>
      </c>
      <c r="I423" s="1045">
        <v>44455</v>
      </c>
      <c r="J423" s="271"/>
    </row>
    <row r="424" spans="1:10" outlineLevel="1" x14ac:dyDescent="0.2">
      <c r="A424" s="312" t="s">
        <v>7843</v>
      </c>
      <c r="B424" s="316" t="s">
        <v>7305</v>
      </c>
      <c r="C424" s="316" t="s">
        <v>7306</v>
      </c>
      <c r="D424" s="316">
        <v>1444</v>
      </c>
      <c r="E424" s="311">
        <v>27000</v>
      </c>
      <c r="F424" s="317" t="s">
        <v>7844</v>
      </c>
      <c r="G424" s="312" t="s">
        <v>142</v>
      </c>
      <c r="H424" s="313">
        <v>44370</v>
      </c>
      <c r="I424" s="1045">
        <v>44460</v>
      </c>
      <c r="J424" s="271"/>
    </row>
    <row r="425" spans="1:10" outlineLevel="1" x14ac:dyDescent="0.2">
      <c r="A425" s="312" t="s">
        <v>7845</v>
      </c>
      <c r="B425" s="316" t="s">
        <v>7305</v>
      </c>
      <c r="C425" s="316" t="s">
        <v>7306</v>
      </c>
      <c r="D425" s="316">
        <v>1481</v>
      </c>
      <c r="E425" s="311">
        <v>27000</v>
      </c>
      <c r="F425" s="317" t="s">
        <v>7846</v>
      </c>
      <c r="G425" s="312" t="s">
        <v>142</v>
      </c>
      <c r="H425" s="313">
        <v>44375</v>
      </c>
      <c r="I425" s="1045">
        <v>44465</v>
      </c>
      <c r="J425" s="271"/>
    </row>
    <row r="426" spans="1:10" outlineLevel="1" x14ac:dyDescent="0.2">
      <c r="A426" s="312" t="s">
        <v>7847</v>
      </c>
      <c r="B426" s="316" t="s">
        <v>7305</v>
      </c>
      <c r="C426" s="316" t="s">
        <v>7306</v>
      </c>
      <c r="D426" s="316">
        <v>1487</v>
      </c>
      <c r="E426" s="311">
        <v>27000</v>
      </c>
      <c r="F426" s="317" t="s">
        <v>7848</v>
      </c>
      <c r="G426" s="312" t="s">
        <v>142</v>
      </c>
      <c r="H426" s="313">
        <v>44375</v>
      </c>
      <c r="I426" s="1045">
        <v>44465</v>
      </c>
      <c r="J426" s="271"/>
    </row>
    <row r="427" spans="1:10" outlineLevel="1" x14ac:dyDescent="0.2">
      <c r="A427" s="312" t="s">
        <v>7849</v>
      </c>
      <c r="B427" s="316" t="s">
        <v>7305</v>
      </c>
      <c r="C427" s="316" t="s">
        <v>7306</v>
      </c>
      <c r="D427" s="316">
        <v>1514</v>
      </c>
      <c r="E427" s="311">
        <v>27000</v>
      </c>
      <c r="F427" s="317" t="s">
        <v>7830</v>
      </c>
      <c r="G427" s="312" t="s">
        <v>142</v>
      </c>
      <c r="H427" s="313">
        <v>44379</v>
      </c>
      <c r="I427" s="1045">
        <v>44559</v>
      </c>
      <c r="J427" s="271"/>
    </row>
    <row r="428" spans="1:10" outlineLevel="1" x14ac:dyDescent="0.2">
      <c r="A428" s="312" t="s">
        <v>7850</v>
      </c>
      <c r="B428" s="316" t="s">
        <v>7305</v>
      </c>
      <c r="C428" s="316" t="s">
        <v>7306</v>
      </c>
      <c r="D428" s="316">
        <v>1538</v>
      </c>
      <c r="E428" s="311">
        <v>27000</v>
      </c>
      <c r="F428" s="317" t="s">
        <v>7341</v>
      </c>
      <c r="G428" s="312" t="s">
        <v>142</v>
      </c>
      <c r="H428" s="313">
        <v>44382</v>
      </c>
      <c r="I428" s="1045">
        <v>44472</v>
      </c>
      <c r="J428" s="271"/>
    </row>
    <row r="429" spans="1:10" outlineLevel="1" x14ac:dyDescent="0.2">
      <c r="A429" s="312" t="s">
        <v>7851</v>
      </c>
      <c r="B429" s="316" t="s">
        <v>7305</v>
      </c>
      <c r="C429" s="316" t="s">
        <v>7306</v>
      </c>
      <c r="D429" s="316">
        <v>1544</v>
      </c>
      <c r="E429" s="311">
        <v>27000</v>
      </c>
      <c r="F429" s="317" t="s">
        <v>7852</v>
      </c>
      <c r="G429" s="312" t="s">
        <v>142</v>
      </c>
      <c r="H429" s="313">
        <v>44383</v>
      </c>
      <c r="I429" s="1045">
        <v>44562</v>
      </c>
      <c r="J429" s="271"/>
    </row>
    <row r="430" spans="1:10" outlineLevel="1" x14ac:dyDescent="0.2">
      <c r="A430" s="312" t="s">
        <v>7853</v>
      </c>
      <c r="B430" s="316" t="s">
        <v>7305</v>
      </c>
      <c r="C430" s="316" t="s">
        <v>7306</v>
      </c>
      <c r="D430" s="316">
        <v>1569</v>
      </c>
      <c r="E430" s="311">
        <v>27000</v>
      </c>
      <c r="F430" s="317" t="s">
        <v>7343</v>
      </c>
      <c r="G430" s="312" t="s">
        <v>142</v>
      </c>
      <c r="H430" s="313">
        <v>44385</v>
      </c>
      <c r="I430" s="1045">
        <v>44475</v>
      </c>
      <c r="J430" s="271"/>
    </row>
    <row r="431" spans="1:10" outlineLevel="1" x14ac:dyDescent="0.2">
      <c r="A431" s="312" t="s">
        <v>7854</v>
      </c>
      <c r="B431" s="316" t="s">
        <v>7305</v>
      </c>
      <c r="C431" s="316" t="s">
        <v>7306</v>
      </c>
      <c r="D431" s="316">
        <v>2416</v>
      </c>
      <c r="E431" s="311">
        <v>27000</v>
      </c>
      <c r="F431" s="317" t="s">
        <v>7855</v>
      </c>
      <c r="G431" s="312" t="s">
        <v>142</v>
      </c>
      <c r="H431" s="313">
        <v>44505</v>
      </c>
      <c r="I431" s="1045">
        <v>44560</v>
      </c>
      <c r="J431" s="271"/>
    </row>
    <row r="432" spans="1:10" outlineLevel="1" x14ac:dyDescent="0.2">
      <c r="A432" s="312" t="s">
        <v>7856</v>
      </c>
      <c r="B432" s="316" t="s">
        <v>7305</v>
      </c>
      <c r="C432" s="316" t="s">
        <v>7306</v>
      </c>
      <c r="D432" s="316">
        <v>279</v>
      </c>
      <c r="E432" s="311">
        <v>27000.53</v>
      </c>
      <c r="F432" s="317" t="s">
        <v>7857</v>
      </c>
      <c r="G432" s="312" t="s">
        <v>142</v>
      </c>
      <c r="H432" s="313">
        <v>44236</v>
      </c>
      <c r="I432" s="1045">
        <v>44251</v>
      </c>
      <c r="J432" s="271"/>
    </row>
    <row r="433" spans="1:10" outlineLevel="1" x14ac:dyDescent="0.2">
      <c r="A433" s="312" t="s">
        <v>7858</v>
      </c>
      <c r="B433" s="316" t="s">
        <v>7305</v>
      </c>
      <c r="C433" s="316" t="s">
        <v>7306</v>
      </c>
      <c r="D433" s="316">
        <v>2185</v>
      </c>
      <c r="E433" s="311">
        <v>27048.799999999999</v>
      </c>
      <c r="F433" s="317" t="s">
        <v>7651</v>
      </c>
      <c r="G433" s="312" t="s">
        <v>142</v>
      </c>
      <c r="H433" s="313">
        <v>44470</v>
      </c>
      <c r="I433" s="1045">
        <v>44475</v>
      </c>
      <c r="J433" s="271"/>
    </row>
    <row r="434" spans="1:10" outlineLevel="1" x14ac:dyDescent="0.2">
      <c r="A434" s="312" t="s">
        <v>7859</v>
      </c>
      <c r="B434" s="316" t="s">
        <v>7305</v>
      </c>
      <c r="C434" s="316" t="s">
        <v>7306</v>
      </c>
      <c r="D434" s="316">
        <v>2186</v>
      </c>
      <c r="E434" s="311">
        <v>27048.799999999999</v>
      </c>
      <c r="F434" s="317" t="s">
        <v>7860</v>
      </c>
      <c r="G434" s="312" t="s">
        <v>142</v>
      </c>
      <c r="H434" s="313">
        <v>44470</v>
      </c>
      <c r="I434" s="1045">
        <v>44475</v>
      </c>
      <c r="J434" s="271"/>
    </row>
    <row r="435" spans="1:10" outlineLevel="1" x14ac:dyDescent="0.2">
      <c r="A435" s="312" t="s">
        <v>7861</v>
      </c>
      <c r="B435" s="316" t="s">
        <v>7305</v>
      </c>
      <c r="C435" s="316" t="s">
        <v>7306</v>
      </c>
      <c r="D435" s="316">
        <v>2187</v>
      </c>
      <c r="E435" s="311">
        <v>27048.799999999999</v>
      </c>
      <c r="F435" s="317" t="s">
        <v>7862</v>
      </c>
      <c r="G435" s="312" t="s">
        <v>142</v>
      </c>
      <c r="H435" s="313">
        <v>44470</v>
      </c>
      <c r="I435" s="1045">
        <v>44475</v>
      </c>
      <c r="J435" s="271"/>
    </row>
    <row r="436" spans="1:10" outlineLevel="1" x14ac:dyDescent="0.2">
      <c r="A436" s="312" t="s">
        <v>7863</v>
      </c>
      <c r="B436" s="316" t="s">
        <v>7305</v>
      </c>
      <c r="C436" s="316" t="s">
        <v>7306</v>
      </c>
      <c r="D436" s="316">
        <v>2577</v>
      </c>
      <c r="E436" s="311">
        <v>27048.799999999999</v>
      </c>
      <c r="F436" s="317" t="s">
        <v>7651</v>
      </c>
      <c r="G436" s="312" t="s">
        <v>142</v>
      </c>
      <c r="H436" s="313">
        <v>44523</v>
      </c>
      <c r="I436" s="1045">
        <v>44528</v>
      </c>
      <c r="J436" s="271"/>
    </row>
    <row r="437" spans="1:10" outlineLevel="1" x14ac:dyDescent="0.2">
      <c r="A437" s="312" t="s">
        <v>7864</v>
      </c>
      <c r="B437" s="316" t="s">
        <v>7305</v>
      </c>
      <c r="C437" s="316" t="s">
        <v>7306</v>
      </c>
      <c r="D437" s="316">
        <v>2578</v>
      </c>
      <c r="E437" s="311">
        <v>27048.799999999999</v>
      </c>
      <c r="F437" s="317" t="s">
        <v>7860</v>
      </c>
      <c r="G437" s="312" t="s">
        <v>142</v>
      </c>
      <c r="H437" s="313">
        <v>44523</v>
      </c>
      <c r="I437" s="1045">
        <v>44528</v>
      </c>
      <c r="J437" s="271"/>
    </row>
    <row r="438" spans="1:10" outlineLevel="1" x14ac:dyDescent="0.2">
      <c r="A438" s="312" t="s">
        <v>7865</v>
      </c>
      <c r="B438" s="316" t="s">
        <v>7305</v>
      </c>
      <c r="C438" s="316" t="s">
        <v>7306</v>
      </c>
      <c r="D438" s="316">
        <v>2579</v>
      </c>
      <c r="E438" s="311">
        <v>27048.799999999999</v>
      </c>
      <c r="F438" s="317" t="s">
        <v>7862</v>
      </c>
      <c r="G438" s="312" t="s">
        <v>142</v>
      </c>
      <c r="H438" s="313">
        <v>44523</v>
      </c>
      <c r="I438" s="1045">
        <v>44528</v>
      </c>
      <c r="J438" s="271"/>
    </row>
    <row r="439" spans="1:10" outlineLevel="1" x14ac:dyDescent="0.2">
      <c r="A439" s="312" t="s">
        <v>7866</v>
      </c>
      <c r="B439" s="316" t="s">
        <v>7305</v>
      </c>
      <c r="C439" s="316" t="s">
        <v>7306</v>
      </c>
      <c r="D439" s="316">
        <v>2181</v>
      </c>
      <c r="E439" s="311">
        <v>27281.14</v>
      </c>
      <c r="F439" s="317" t="s">
        <v>7867</v>
      </c>
      <c r="G439" s="312" t="s">
        <v>142</v>
      </c>
      <c r="H439" s="313">
        <v>44468</v>
      </c>
      <c r="I439" s="1045">
        <v>44488</v>
      </c>
      <c r="J439" s="271"/>
    </row>
    <row r="440" spans="1:10" outlineLevel="1" x14ac:dyDescent="0.2">
      <c r="A440" s="312" t="s">
        <v>7868</v>
      </c>
      <c r="B440" s="316" t="s">
        <v>7305</v>
      </c>
      <c r="C440" s="316" t="s">
        <v>7306</v>
      </c>
      <c r="D440" s="316">
        <v>132</v>
      </c>
      <c r="E440" s="311">
        <v>27300</v>
      </c>
      <c r="F440" s="317" t="s">
        <v>7869</v>
      </c>
      <c r="G440" s="312" t="s">
        <v>142</v>
      </c>
      <c r="H440" s="313">
        <v>44218</v>
      </c>
      <c r="I440" s="1045">
        <v>44308</v>
      </c>
      <c r="J440" s="271"/>
    </row>
    <row r="441" spans="1:10" outlineLevel="1" x14ac:dyDescent="0.2">
      <c r="A441" s="312" t="s">
        <v>7870</v>
      </c>
      <c r="B441" s="316" t="s">
        <v>7305</v>
      </c>
      <c r="C441" s="316" t="s">
        <v>7306</v>
      </c>
      <c r="D441" s="316">
        <v>788</v>
      </c>
      <c r="E441" s="311">
        <v>27300</v>
      </c>
      <c r="F441" s="317" t="s">
        <v>7428</v>
      </c>
      <c r="G441" s="312" t="s">
        <v>142</v>
      </c>
      <c r="H441" s="313">
        <v>44298</v>
      </c>
      <c r="I441" s="1045">
        <v>44388</v>
      </c>
      <c r="J441" s="271"/>
    </row>
    <row r="442" spans="1:10" outlineLevel="1" x14ac:dyDescent="0.2">
      <c r="A442" s="312" t="s">
        <v>7871</v>
      </c>
      <c r="B442" s="316" t="s">
        <v>7305</v>
      </c>
      <c r="C442" s="316" t="s">
        <v>7306</v>
      </c>
      <c r="D442" s="316">
        <v>1035</v>
      </c>
      <c r="E442" s="311">
        <v>27300</v>
      </c>
      <c r="F442" s="317" t="s">
        <v>7869</v>
      </c>
      <c r="G442" s="312" t="s">
        <v>142</v>
      </c>
      <c r="H442" s="313">
        <v>44323</v>
      </c>
      <c r="I442" s="1045">
        <v>44413</v>
      </c>
      <c r="J442" s="271"/>
    </row>
    <row r="443" spans="1:10" outlineLevel="1" x14ac:dyDescent="0.2">
      <c r="A443" s="312" t="s">
        <v>7872</v>
      </c>
      <c r="B443" s="316" t="s">
        <v>7305</v>
      </c>
      <c r="C443" s="316" t="s">
        <v>7306</v>
      </c>
      <c r="D443" s="316">
        <v>683</v>
      </c>
      <c r="E443" s="311">
        <v>27350</v>
      </c>
      <c r="F443" s="317" t="s">
        <v>7413</v>
      </c>
      <c r="G443" s="312" t="s">
        <v>142</v>
      </c>
      <c r="H443" s="313">
        <v>44280</v>
      </c>
      <c r="I443" s="1045">
        <v>44295</v>
      </c>
      <c r="J443" s="271"/>
    </row>
    <row r="444" spans="1:10" outlineLevel="1" x14ac:dyDescent="0.2">
      <c r="A444" s="312" t="s">
        <v>7873</v>
      </c>
      <c r="B444" s="316" t="s">
        <v>7305</v>
      </c>
      <c r="C444" s="316" t="s">
        <v>7306</v>
      </c>
      <c r="D444" s="316">
        <v>2280</v>
      </c>
      <c r="E444" s="311">
        <v>27354.33</v>
      </c>
      <c r="F444" s="317" t="s">
        <v>7670</v>
      </c>
      <c r="G444" s="312" t="s">
        <v>142</v>
      </c>
      <c r="H444" s="313">
        <v>44484</v>
      </c>
      <c r="I444" s="1045">
        <v>44564</v>
      </c>
      <c r="J444" s="271"/>
    </row>
    <row r="445" spans="1:10" outlineLevel="1" x14ac:dyDescent="0.2">
      <c r="A445" s="312" t="s">
        <v>7874</v>
      </c>
      <c r="B445" s="316" t="s">
        <v>7305</v>
      </c>
      <c r="C445" s="316" t="s">
        <v>7306</v>
      </c>
      <c r="D445" s="316">
        <v>769</v>
      </c>
      <c r="E445" s="311">
        <v>27462</v>
      </c>
      <c r="F445" s="317" t="s">
        <v>7875</v>
      </c>
      <c r="G445" s="312" t="s">
        <v>142</v>
      </c>
      <c r="H445" s="313">
        <v>44295</v>
      </c>
      <c r="I445" s="1045">
        <v>44310</v>
      </c>
      <c r="J445" s="271"/>
    </row>
    <row r="446" spans="1:10" outlineLevel="1" x14ac:dyDescent="0.2">
      <c r="A446" s="312" t="s">
        <v>7876</v>
      </c>
      <c r="B446" s="316" t="s">
        <v>7305</v>
      </c>
      <c r="C446" s="316" t="s">
        <v>7306</v>
      </c>
      <c r="D446" s="316">
        <v>2560</v>
      </c>
      <c r="E446" s="311">
        <v>27490</v>
      </c>
      <c r="F446" s="317" t="s">
        <v>7877</v>
      </c>
      <c r="G446" s="312" t="s">
        <v>142</v>
      </c>
      <c r="H446" s="313">
        <v>44520</v>
      </c>
      <c r="I446" s="1045">
        <v>44560</v>
      </c>
      <c r="J446" s="271"/>
    </row>
    <row r="447" spans="1:10" outlineLevel="1" x14ac:dyDescent="0.2">
      <c r="A447" s="312" t="s">
        <v>7878</v>
      </c>
      <c r="B447" s="316" t="s">
        <v>7305</v>
      </c>
      <c r="C447" s="316" t="s">
        <v>7306</v>
      </c>
      <c r="D447" s="316">
        <v>189</v>
      </c>
      <c r="E447" s="311">
        <v>27500</v>
      </c>
      <c r="F447" s="317" t="s">
        <v>7879</v>
      </c>
      <c r="G447" s="312" t="s">
        <v>142</v>
      </c>
      <c r="H447" s="313">
        <v>44223</v>
      </c>
      <c r="I447" s="1045">
        <v>44373</v>
      </c>
      <c r="J447" s="271"/>
    </row>
    <row r="448" spans="1:10" outlineLevel="1" x14ac:dyDescent="0.2">
      <c r="A448" s="312" t="s">
        <v>7880</v>
      </c>
      <c r="B448" s="316" t="s">
        <v>7305</v>
      </c>
      <c r="C448" s="316" t="s">
        <v>7306</v>
      </c>
      <c r="D448" s="316">
        <v>27</v>
      </c>
      <c r="E448" s="311">
        <v>27540</v>
      </c>
      <c r="F448" s="317" t="s">
        <v>7881</v>
      </c>
      <c r="G448" s="312" t="s">
        <v>142</v>
      </c>
      <c r="H448" s="313">
        <v>44210</v>
      </c>
      <c r="I448" s="1045">
        <v>44380</v>
      </c>
      <c r="J448" s="271"/>
    </row>
    <row r="449" spans="1:10" outlineLevel="1" x14ac:dyDescent="0.2">
      <c r="A449" s="312" t="s">
        <v>7882</v>
      </c>
      <c r="B449" s="316" t="s">
        <v>7305</v>
      </c>
      <c r="C449" s="316" t="s">
        <v>7306</v>
      </c>
      <c r="D449" s="316">
        <v>1589</v>
      </c>
      <c r="E449" s="311">
        <v>27540</v>
      </c>
      <c r="F449" s="317" t="s">
        <v>7881</v>
      </c>
      <c r="G449" s="312" t="s">
        <v>142</v>
      </c>
      <c r="H449" s="313">
        <v>44386</v>
      </c>
      <c r="I449" s="1045">
        <v>44566</v>
      </c>
      <c r="J449" s="271"/>
    </row>
    <row r="450" spans="1:10" outlineLevel="1" x14ac:dyDescent="0.2">
      <c r="A450" s="312" t="s">
        <v>7883</v>
      </c>
      <c r="B450" s="316" t="s">
        <v>7305</v>
      </c>
      <c r="C450" s="316" t="s">
        <v>7306</v>
      </c>
      <c r="D450" s="316">
        <v>559</v>
      </c>
      <c r="E450" s="311">
        <v>27640</v>
      </c>
      <c r="F450" s="317" t="s">
        <v>7884</v>
      </c>
      <c r="G450" s="312" t="s">
        <v>142</v>
      </c>
      <c r="H450" s="313">
        <v>44266</v>
      </c>
      <c r="I450" s="1045">
        <v>44386</v>
      </c>
      <c r="J450" s="271"/>
    </row>
    <row r="451" spans="1:10" outlineLevel="1" x14ac:dyDescent="0.2">
      <c r="A451" s="312" t="s">
        <v>7885</v>
      </c>
      <c r="B451" s="316" t="s">
        <v>7305</v>
      </c>
      <c r="C451" s="316" t="s">
        <v>7306</v>
      </c>
      <c r="D451" s="316">
        <v>2527</v>
      </c>
      <c r="E451" s="311">
        <v>27786.27</v>
      </c>
      <c r="F451" s="317" t="s">
        <v>7886</v>
      </c>
      <c r="G451" s="312" t="s">
        <v>142</v>
      </c>
      <c r="H451" s="313">
        <v>44517</v>
      </c>
      <c r="I451" s="1045">
        <v>44532</v>
      </c>
      <c r="J451" s="271"/>
    </row>
    <row r="452" spans="1:10" outlineLevel="1" x14ac:dyDescent="0.2">
      <c r="A452" s="312" t="s">
        <v>7887</v>
      </c>
      <c r="B452" s="316" t="s">
        <v>7305</v>
      </c>
      <c r="C452" s="316" t="s">
        <v>7306</v>
      </c>
      <c r="D452" s="316">
        <v>1551</v>
      </c>
      <c r="E452" s="311">
        <v>27800</v>
      </c>
      <c r="F452" s="317" t="s">
        <v>7888</v>
      </c>
      <c r="G452" s="312" t="s">
        <v>142</v>
      </c>
      <c r="H452" s="313">
        <v>44385</v>
      </c>
      <c r="I452" s="1045">
        <v>44392</v>
      </c>
      <c r="J452" s="271"/>
    </row>
    <row r="453" spans="1:10" outlineLevel="1" x14ac:dyDescent="0.2">
      <c r="A453" s="312" t="s">
        <v>7889</v>
      </c>
      <c r="B453" s="316" t="s">
        <v>7305</v>
      </c>
      <c r="C453" s="316" t="s">
        <v>7306</v>
      </c>
      <c r="D453" s="316">
        <v>1791</v>
      </c>
      <c r="E453" s="311">
        <v>27899.9</v>
      </c>
      <c r="F453" s="317" t="s">
        <v>7890</v>
      </c>
      <c r="G453" s="312" t="s">
        <v>142</v>
      </c>
      <c r="H453" s="313">
        <v>44413</v>
      </c>
      <c r="I453" s="1045">
        <v>44428</v>
      </c>
      <c r="J453" s="271"/>
    </row>
    <row r="454" spans="1:10" outlineLevel="1" x14ac:dyDescent="0.2">
      <c r="A454" s="312" t="s">
        <v>7891</v>
      </c>
      <c r="B454" s="316" t="s">
        <v>7305</v>
      </c>
      <c r="C454" s="316" t="s">
        <v>7306</v>
      </c>
      <c r="D454" s="316">
        <v>1312</v>
      </c>
      <c r="E454" s="311">
        <v>27932.720000000001</v>
      </c>
      <c r="F454" s="317" t="s">
        <v>7892</v>
      </c>
      <c r="G454" s="312" t="s">
        <v>142</v>
      </c>
      <c r="H454" s="313">
        <v>44356</v>
      </c>
      <c r="I454" s="1045">
        <v>44377</v>
      </c>
      <c r="J454" s="271"/>
    </row>
    <row r="455" spans="1:10" outlineLevel="1" x14ac:dyDescent="0.2">
      <c r="A455" s="312" t="s">
        <v>7893</v>
      </c>
      <c r="B455" s="316" t="s">
        <v>7305</v>
      </c>
      <c r="C455" s="316" t="s">
        <v>7306</v>
      </c>
      <c r="D455" s="316">
        <v>965</v>
      </c>
      <c r="E455" s="311">
        <v>27966</v>
      </c>
      <c r="F455" s="317" t="s">
        <v>7894</v>
      </c>
      <c r="G455" s="312" t="s">
        <v>142</v>
      </c>
      <c r="H455" s="313">
        <v>44319</v>
      </c>
      <c r="I455" s="1045">
        <v>44334</v>
      </c>
      <c r="J455" s="271"/>
    </row>
    <row r="456" spans="1:10" outlineLevel="1" x14ac:dyDescent="0.2">
      <c r="A456" s="312" t="s">
        <v>7895</v>
      </c>
      <c r="B456" s="316" t="s">
        <v>7305</v>
      </c>
      <c r="C456" s="316" t="s">
        <v>7306</v>
      </c>
      <c r="D456" s="316">
        <v>7</v>
      </c>
      <c r="E456" s="311">
        <v>28000</v>
      </c>
      <c r="F456" s="317" t="s">
        <v>7896</v>
      </c>
      <c r="G456" s="312" t="s">
        <v>142</v>
      </c>
      <c r="H456" s="313">
        <v>44209</v>
      </c>
      <c r="I456" s="1045">
        <v>44319</v>
      </c>
      <c r="J456" s="271"/>
    </row>
    <row r="457" spans="1:10" outlineLevel="1" x14ac:dyDescent="0.2">
      <c r="A457" s="312" t="s">
        <v>7897</v>
      </c>
      <c r="B457" s="316" t="s">
        <v>7305</v>
      </c>
      <c r="C457" s="316" t="s">
        <v>7306</v>
      </c>
      <c r="D457" s="316">
        <v>8</v>
      </c>
      <c r="E457" s="311">
        <v>28000</v>
      </c>
      <c r="F457" s="317" t="s">
        <v>7898</v>
      </c>
      <c r="G457" s="312" t="s">
        <v>142</v>
      </c>
      <c r="H457" s="313">
        <v>44209</v>
      </c>
      <c r="I457" s="1045">
        <v>44319</v>
      </c>
      <c r="J457" s="271"/>
    </row>
    <row r="458" spans="1:10" outlineLevel="1" x14ac:dyDescent="0.2">
      <c r="A458" s="312" t="s">
        <v>7899</v>
      </c>
      <c r="B458" s="316" t="s">
        <v>7305</v>
      </c>
      <c r="C458" s="316" t="s">
        <v>7306</v>
      </c>
      <c r="D458" s="316">
        <v>43</v>
      </c>
      <c r="E458" s="311">
        <v>28000</v>
      </c>
      <c r="F458" s="317" t="s">
        <v>7900</v>
      </c>
      <c r="G458" s="312" t="s">
        <v>142</v>
      </c>
      <c r="H458" s="313">
        <v>44210</v>
      </c>
      <c r="I458" s="1045">
        <v>44320</v>
      </c>
      <c r="J458" s="271"/>
    </row>
    <row r="459" spans="1:10" outlineLevel="1" x14ac:dyDescent="0.2">
      <c r="A459" s="312" t="s">
        <v>7901</v>
      </c>
      <c r="B459" s="316" t="s">
        <v>7305</v>
      </c>
      <c r="C459" s="316" t="s">
        <v>7306</v>
      </c>
      <c r="D459" s="316">
        <v>594</v>
      </c>
      <c r="E459" s="311">
        <v>28000</v>
      </c>
      <c r="F459" s="317" t="s">
        <v>7902</v>
      </c>
      <c r="G459" s="312" t="s">
        <v>142</v>
      </c>
      <c r="H459" s="313">
        <v>44271</v>
      </c>
      <c r="I459" s="1045">
        <v>44276</v>
      </c>
      <c r="J459" s="271"/>
    </row>
    <row r="460" spans="1:10" outlineLevel="1" x14ac:dyDescent="0.2">
      <c r="A460" s="312" t="s">
        <v>7903</v>
      </c>
      <c r="B460" s="316" t="s">
        <v>7305</v>
      </c>
      <c r="C460" s="316" t="s">
        <v>7306</v>
      </c>
      <c r="D460" s="316">
        <v>720</v>
      </c>
      <c r="E460" s="311">
        <v>28000</v>
      </c>
      <c r="F460" s="317" t="s">
        <v>7904</v>
      </c>
      <c r="G460" s="312" t="s">
        <v>142</v>
      </c>
      <c r="H460" s="313">
        <v>44285</v>
      </c>
      <c r="I460" s="1045">
        <v>44305</v>
      </c>
      <c r="J460" s="271"/>
    </row>
    <row r="461" spans="1:10" outlineLevel="1" x14ac:dyDescent="0.2">
      <c r="A461" s="312" t="s">
        <v>7905</v>
      </c>
      <c r="B461" s="316" t="s">
        <v>7305</v>
      </c>
      <c r="C461" s="316" t="s">
        <v>7306</v>
      </c>
      <c r="D461" s="316">
        <v>1628</v>
      </c>
      <c r="E461" s="311">
        <v>28000</v>
      </c>
      <c r="F461" s="317" t="s">
        <v>7906</v>
      </c>
      <c r="G461" s="312" t="s">
        <v>142</v>
      </c>
      <c r="H461" s="313">
        <v>44392</v>
      </c>
      <c r="I461" s="1045">
        <v>44512</v>
      </c>
      <c r="J461" s="271"/>
    </row>
    <row r="462" spans="1:10" outlineLevel="1" x14ac:dyDescent="0.2">
      <c r="A462" s="312" t="s">
        <v>7907</v>
      </c>
      <c r="B462" s="316" t="s">
        <v>7305</v>
      </c>
      <c r="C462" s="316" t="s">
        <v>7306</v>
      </c>
      <c r="D462" s="316">
        <v>2084</v>
      </c>
      <c r="E462" s="311">
        <v>28000</v>
      </c>
      <c r="F462" s="317" t="s">
        <v>7908</v>
      </c>
      <c r="G462" s="312" t="s">
        <v>142</v>
      </c>
      <c r="H462" s="313">
        <v>44456</v>
      </c>
      <c r="I462" s="1045">
        <v>44546</v>
      </c>
      <c r="J462" s="271"/>
    </row>
    <row r="463" spans="1:10" outlineLevel="1" x14ac:dyDescent="0.2">
      <c r="A463" s="312" t="s">
        <v>7909</v>
      </c>
      <c r="B463" s="316" t="s">
        <v>7305</v>
      </c>
      <c r="C463" s="316" t="s">
        <v>7306</v>
      </c>
      <c r="D463" s="316">
        <v>2333</v>
      </c>
      <c r="E463" s="311">
        <v>28000</v>
      </c>
      <c r="F463" s="317" t="s">
        <v>7910</v>
      </c>
      <c r="G463" s="312" t="s">
        <v>142</v>
      </c>
      <c r="H463" s="313">
        <v>44491</v>
      </c>
      <c r="I463" s="1045">
        <v>44511</v>
      </c>
      <c r="J463" s="271"/>
    </row>
    <row r="464" spans="1:10" outlineLevel="1" x14ac:dyDescent="0.2">
      <c r="A464" s="312" t="s">
        <v>7911</v>
      </c>
      <c r="B464" s="316" t="s">
        <v>7305</v>
      </c>
      <c r="C464" s="316" t="s">
        <v>7306</v>
      </c>
      <c r="D464" s="316">
        <v>2276</v>
      </c>
      <c r="E464" s="311">
        <v>28050</v>
      </c>
      <c r="F464" s="317" t="s">
        <v>7912</v>
      </c>
      <c r="G464" s="312" t="s">
        <v>142</v>
      </c>
      <c r="H464" s="313">
        <v>44483</v>
      </c>
      <c r="I464" s="1045">
        <v>44498</v>
      </c>
      <c r="J464" s="271"/>
    </row>
    <row r="465" spans="1:10" outlineLevel="1" x14ac:dyDescent="0.2">
      <c r="A465" s="312" t="s">
        <v>7913</v>
      </c>
      <c r="B465" s="316" t="s">
        <v>7305</v>
      </c>
      <c r="C465" s="316" t="s">
        <v>7306</v>
      </c>
      <c r="D465" s="316">
        <v>69</v>
      </c>
      <c r="E465" s="311">
        <v>28075</v>
      </c>
      <c r="F465" s="317" t="s">
        <v>7914</v>
      </c>
      <c r="G465" s="312" t="s">
        <v>142</v>
      </c>
      <c r="H465" s="313">
        <v>44214</v>
      </c>
      <c r="I465" s="1045">
        <v>44394</v>
      </c>
      <c r="J465" s="271"/>
    </row>
    <row r="466" spans="1:10" outlineLevel="1" x14ac:dyDescent="0.2">
      <c r="A466" s="312" t="s">
        <v>7915</v>
      </c>
      <c r="B466" s="316" t="s">
        <v>7305</v>
      </c>
      <c r="C466" s="316" t="s">
        <v>7306</v>
      </c>
      <c r="D466" s="316">
        <v>392</v>
      </c>
      <c r="E466" s="311">
        <v>28080</v>
      </c>
      <c r="F466" s="317" t="s">
        <v>7916</v>
      </c>
      <c r="G466" s="312" t="s">
        <v>142</v>
      </c>
      <c r="H466" s="313">
        <v>44250</v>
      </c>
      <c r="I466" s="1045">
        <v>44520</v>
      </c>
      <c r="J466" s="271"/>
    </row>
    <row r="467" spans="1:10" outlineLevel="1" x14ac:dyDescent="0.2">
      <c r="A467" s="312" t="s">
        <v>7917</v>
      </c>
      <c r="B467" s="316" t="s">
        <v>7305</v>
      </c>
      <c r="C467" s="316" t="s">
        <v>7306</v>
      </c>
      <c r="D467" s="316">
        <v>935</v>
      </c>
      <c r="E467" s="311">
        <v>28150.12</v>
      </c>
      <c r="F467" s="317" t="s">
        <v>7918</v>
      </c>
      <c r="G467" s="312" t="s">
        <v>142</v>
      </c>
      <c r="H467" s="313">
        <v>44314</v>
      </c>
      <c r="I467" s="1045">
        <v>44329</v>
      </c>
      <c r="J467" s="271"/>
    </row>
    <row r="468" spans="1:10" outlineLevel="1" x14ac:dyDescent="0.2">
      <c r="A468" s="312" t="s">
        <v>7919</v>
      </c>
      <c r="B468" s="316" t="s">
        <v>7305</v>
      </c>
      <c r="C468" s="316" t="s">
        <v>7306</v>
      </c>
      <c r="D468" s="316">
        <v>848</v>
      </c>
      <c r="E468" s="311">
        <v>28409.200000000001</v>
      </c>
      <c r="F468" s="317" t="s">
        <v>7589</v>
      </c>
      <c r="G468" s="312" t="s">
        <v>142</v>
      </c>
      <c r="H468" s="313">
        <v>44305</v>
      </c>
      <c r="I468" s="1045">
        <v>44310</v>
      </c>
      <c r="J468" s="271"/>
    </row>
    <row r="469" spans="1:10" outlineLevel="1" x14ac:dyDescent="0.2">
      <c r="A469" s="312" t="s">
        <v>7920</v>
      </c>
      <c r="B469" s="316" t="s">
        <v>7305</v>
      </c>
      <c r="C469" s="316" t="s">
        <v>7306</v>
      </c>
      <c r="D469" s="316">
        <v>2205</v>
      </c>
      <c r="E469" s="311">
        <v>28500</v>
      </c>
      <c r="F469" s="317" t="s">
        <v>7869</v>
      </c>
      <c r="G469" s="312" t="s">
        <v>142</v>
      </c>
      <c r="H469" s="313">
        <v>44473</v>
      </c>
      <c r="I469" s="1045">
        <v>44563</v>
      </c>
      <c r="J469" s="271"/>
    </row>
    <row r="470" spans="1:10" outlineLevel="1" x14ac:dyDescent="0.2">
      <c r="A470" s="312" t="s">
        <v>7921</v>
      </c>
      <c r="B470" s="316" t="s">
        <v>7305</v>
      </c>
      <c r="C470" s="316" t="s">
        <v>7306</v>
      </c>
      <c r="D470" s="316">
        <v>791</v>
      </c>
      <c r="E470" s="311">
        <v>28520</v>
      </c>
      <c r="F470" s="317" t="s">
        <v>7922</v>
      </c>
      <c r="G470" s="312" t="s">
        <v>142</v>
      </c>
      <c r="H470" s="313">
        <v>44299</v>
      </c>
      <c r="I470" s="1045">
        <v>44419</v>
      </c>
      <c r="J470" s="271"/>
    </row>
    <row r="471" spans="1:10" outlineLevel="1" x14ac:dyDescent="0.2">
      <c r="A471" s="312" t="s">
        <v>7923</v>
      </c>
      <c r="B471" s="316" t="s">
        <v>7305</v>
      </c>
      <c r="C471" s="316" t="s">
        <v>7306</v>
      </c>
      <c r="D471" s="316">
        <v>1711</v>
      </c>
      <c r="E471" s="311">
        <v>28530</v>
      </c>
      <c r="F471" s="317" t="s">
        <v>7924</v>
      </c>
      <c r="G471" s="312" t="s">
        <v>142</v>
      </c>
      <c r="H471" s="313">
        <v>44399</v>
      </c>
      <c r="I471" s="1045">
        <v>44549</v>
      </c>
      <c r="J471" s="271"/>
    </row>
    <row r="472" spans="1:10" outlineLevel="1" x14ac:dyDescent="0.2">
      <c r="A472" s="312" t="s">
        <v>7925</v>
      </c>
      <c r="B472" s="316" t="s">
        <v>7305</v>
      </c>
      <c r="C472" s="316" t="s">
        <v>7306</v>
      </c>
      <c r="D472" s="316">
        <v>2230</v>
      </c>
      <c r="E472" s="311">
        <v>28680</v>
      </c>
      <c r="F472" s="317" t="s">
        <v>7926</v>
      </c>
      <c r="G472" s="312" t="s">
        <v>142</v>
      </c>
      <c r="H472" s="313">
        <v>44476</v>
      </c>
      <c r="I472" s="1045">
        <v>44556</v>
      </c>
      <c r="J472" s="271"/>
    </row>
    <row r="473" spans="1:10" outlineLevel="1" x14ac:dyDescent="0.2">
      <c r="A473" s="312" t="s">
        <v>7927</v>
      </c>
      <c r="B473" s="316" t="s">
        <v>7305</v>
      </c>
      <c r="C473" s="316" t="s">
        <v>7306</v>
      </c>
      <c r="D473" s="316">
        <v>225</v>
      </c>
      <c r="E473" s="311">
        <v>28700</v>
      </c>
      <c r="F473" s="317" t="s">
        <v>7928</v>
      </c>
      <c r="G473" s="312" t="s">
        <v>142</v>
      </c>
      <c r="H473" s="313">
        <v>44229</v>
      </c>
      <c r="I473" s="1045">
        <v>44309</v>
      </c>
      <c r="J473" s="271"/>
    </row>
    <row r="474" spans="1:10" outlineLevel="1" x14ac:dyDescent="0.2">
      <c r="A474" s="312" t="s">
        <v>7929</v>
      </c>
      <c r="B474" s="316" t="s">
        <v>7305</v>
      </c>
      <c r="C474" s="316" t="s">
        <v>7306</v>
      </c>
      <c r="D474" s="316">
        <v>2057</v>
      </c>
      <c r="E474" s="311">
        <v>28700</v>
      </c>
      <c r="F474" s="317" t="s">
        <v>7428</v>
      </c>
      <c r="G474" s="312" t="s">
        <v>142</v>
      </c>
      <c r="H474" s="313">
        <v>44453</v>
      </c>
      <c r="I474" s="1045">
        <v>44543</v>
      </c>
      <c r="J474" s="271"/>
    </row>
    <row r="475" spans="1:10" outlineLevel="1" x14ac:dyDescent="0.2">
      <c r="A475" s="312" t="s">
        <v>7930</v>
      </c>
      <c r="B475" s="316" t="s">
        <v>7305</v>
      </c>
      <c r="C475" s="316" t="s">
        <v>7306</v>
      </c>
      <c r="D475" s="316">
        <v>2099</v>
      </c>
      <c r="E475" s="311">
        <v>28700</v>
      </c>
      <c r="F475" s="317" t="s">
        <v>7411</v>
      </c>
      <c r="G475" s="312" t="s">
        <v>142</v>
      </c>
      <c r="H475" s="313">
        <v>44456</v>
      </c>
      <c r="I475" s="1045">
        <v>44546</v>
      </c>
      <c r="J475" s="271"/>
    </row>
    <row r="476" spans="1:10" outlineLevel="1" x14ac:dyDescent="0.2">
      <c r="A476" s="312" t="s">
        <v>7931</v>
      </c>
      <c r="B476" s="316" t="s">
        <v>7305</v>
      </c>
      <c r="C476" s="316" t="s">
        <v>7306</v>
      </c>
      <c r="D476" s="316">
        <v>1648</v>
      </c>
      <c r="E476" s="311">
        <v>28750</v>
      </c>
      <c r="F476" s="317" t="s">
        <v>7932</v>
      </c>
      <c r="G476" s="312" t="s">
        <v>142</v>
      </c>
      <c r="H476" s="313">
        <v>44396</v>
      </c>
      <c r="I476" s="1045">
        <v>44546</v>
      </c>
      <c r="J476" s="271"/>
    </row>
    <row r="477" spans="1:10" outlineLevel="1" x14ac:dyDescent="0.2">
      <c r="A477" s="312" t="s">
        <v>7933</v>
      </c>
      <c r="B477" s="316" t="s">
        <v>7305</v>
      </c>
      <c r="C477" s="316" t="s">
        <v>7306</v>
      </c>
      <c r="D477" s="316">
        <v>1024</v>
      </c>
      <c r="E477" s="311">
        <v>28800</v>
      </c>
      <c r="F477" s="317" t="s">
        <v>7928</v>
      </c>
      <c r="G477" s="312" t="s">
        <v>142</v>
      </c>
      <c r="H477" s="313">
        <v>44323</v>
      </c>
      <c r="I477" s="1045">
        <v>44403</v>
      </c>
      <c r="J477" s="271"/>
    </row>
    <row r="478" spans="1:10" outlineLevel="1" x14ac:dyDescent="0.2">
      <c r="A478" s="312" t="s">
        <v>7934</v>
      </c>
      <c r="B478" s="316" t="s">
        <v>7305</v>
      </c>
      <c r="C478" s="316" t="s">
        <v>7306</v>
      </c>
      <c r="D478" s="316">
        <v>292</v>
      </c>
      <c r="E478" s="311">
        <v>28860</v>
      </c>
      <c r="F478" s="317" t="s">
        <v>7877</v>
      </c>
      <c r="G478" s="312" t="s">
        <v>142</v>
      </c>
      <c r="H478" s="313">
        <v>44237</v>
      </c>
      <c r="I478" s="1045">
        <v>44417</v>
      </c>
      <c r="J478" s="271"/>
    </row>
    <row r="479" spans="1:10" outlineLevel="1" x14ac:dyDescent="0.2">
      <c r="A479" s="312" t="s">
        <v>7935</v>
      </c>
      <c r="B479" s="316" t="s">
        <v>7305</v>
      </c>
      <c r="C479" s="316" t="s">
        <v>7306</v>
      </c>
      <c r="D479" s="316">
        <v>1777</v>
      </c>
      <c r="E479" s="311">
        <v>28957.200000000001</v>
      </c>
      <c r="F479" s="317" t="s">
        <v>7936</v>
      </c>
      <c r="G479" s="312" t="s">
        <v>142</v>
      </c>
      <c r="H479" s="313">
        <v>44412</v>
      </c>
      <c r="I479" s="1045">
        <v>44457</v>
      </c>
      <c r="J479" s="271"/>
    </row>
    <row r="480" spans="1:10" outlineLevel="1" x14ac:dyDescent="0.2">
      <c r="A480" s="312" t="s">
        <v>7937</v>
      </c>
      <c r="B480" s="316" t="s">
        <v>7305</v>
      </c>
      <c r="C480" s="316" t="s">
        <v>7306</v>
      </c>
      <c r="D480" s="316">
        <v>730</v>
      </c>
      <c r="E480" s="311">
        <v>29000</v>
      </c>
      <c r="F480" s="317" t="s">
        <v>7774</v>
      </c>
      <c r="G480" s="312" t="s">
        <v>142</v>
      </c>
      <c r="H480" s="313">
        <v>44286</v>
      </c>
      <c r="I480" s="1045">
        <v>44316</v>
      </c>
      <c r="J480" s="271"/>
    </row>
    <row r="481" spans="1:10" outlineLevel="1" x14ac:dyDescent="0.2">
      <c r="A481" s="312" t="s">
        <v>7938</v>
      </c>
      <c r="B481" s="316" t="s">
        <v>7305</v>
      </c>
      <c r="C481" s="316" t="s">
        <v>7306</v>
      </c>
      <c r="D481" s="316">
        <v>1039</v>
      </c>
      <c r="E481" s="311">
        <v>29000</v>
      </c>
      <c r="F481" s="317" t="s">
        <v>7900</v>
      </c>
      <c r="G481" s="312" t="s">
        <v>142</v>
      </c>
      <c r="H481" s="313">
        <v>44326</v>
      </c>
      <c r="I481" s="1045">
        <v>44446</v>
      </c>
      <c r="J481" s="271"/>
    </row>
    <row r="482" spans="1:10" outlineLevel="1" x14ac:dyDescent="0.2">
      <c r="A482" s="312" t="s">
        <v>7939</v>
      </c>
      <c r="B482" s="316" t="s">
        <v>7305</v>
      </c>
      <c r="C482" s="316" t="s">
        <v>7306</v>
      </c>
      <c r="D482" s="316">
        <v>1545</v>
      </c>
      <c r="E482" s="311">
        <v>29000</v>
      </c>
      <c r="F482" s="317" t="s">
        <v>7436</v>
      </c>
      <c r="G482" s="312" t="s">
        <v>142</v>
      </c>
      <c r="H482" s="313">
        <v>44384</v>
      </c>
      <c r="I482" s="1045">
        <v>44409</v>
      </c>
      <c r="J482" s="271"/>
    </row>
    <row r="483" spans="1:10" outlineLevel="1" x14ac:dyDescent="0.2">
      <c r="A483" s="312" t="s">
        <v>7940</v>
      </c>
      <c r="B483" s="316" t="s">
        <v>7305</v>
      </c>
      <c r="C483" s="316" t="s">
        <v>7306</v>
      </c>
      <c r="D483" s="316">
        <v>1050</v>
      </c>
      <c r="E483" s="311">
        <v>29040</v>
      </c>
      <c r="F483" s="317" t="s">
        <v>7709</v>
      </c>
      <c r="G483" s="312" t="s">
        <v>142</v>
      </c>
      <c r="H483" s="313">
        <v>44326</v>
      </c>
      <c r="I483" s="1045">
        <v>44416</v>
      </c>
      <c r="J483" s="271"/>
    </row>
    <row r="484" spans="1:10" outlineLevel="1" x14ac:dyDescent="0.2">
      <c r="A484" s="312" t="s">
        <v>7941</v>
      </c>
      <c r="B484" s="316" t="s">
        <v>7305</v>
      </c>
      <c r="C484" s="316" t="s">
        <v>7306</v>
      </c>
      <c r="D484" s="316">
        <v>1090</v>
      </c>
      <c r="E484" s="311">
        <v>29040</v>
      </c>
      <c r="F484" s="317" t="s">
        <v>7800</v>
      </c>
      <c r="G484" s="312" t="s">
        <v>142</v>
      </c>
      <c r="H484" s="313">
        <v>44329</v>
      </c>
      <c r="I484" s="1045">
        <v>44419</v>
      </c>
      <c r="J484" s="271"/>
    </row>
    <row r="485" spans="1:10" outlineLevel="1" x14ac:dyDescent="0.2">
      <c r="A485" s="312" t="s">
        <v>7942</v>
      </c>
      <c r="B485" s="316" t="s">
        <v>7305</v>
      </c>
      <c r="C485" s="316" t="s">
        <v>7306</v>
      </c>
      <c r="D485" s="316">
        <v>1620</v>
      </c>
      <c r="E485" s="311">
        <v>29160</v>
      </c>
      <c r="F485" s="317" t="s">
        <v>7943</v>
      </c>
      <c r="G485" s="312" t="s">
        <v>142</v>
      </c>
      <c r="H485" s="313">
        <v>44391</v>
      </c>
      <c r="I485" s="1045">
        <v>44541</v>
      </c>
      <c r="J485" s="271"/>
    </row>
    <row r="486" spans="1:10" outlineLevel="1" x14ac:dyDescent="0.2">
      <c r="A486" s="312" t="s">
        <v>7944</v>
      </c>
      <c r="B486" s="316" t="s">
        <v>7305</v>
      </c>
      <c r="C486" s="316" t="s">
        <v>7306</v>
      </c>
      <c r="D486" s="316">
        <v>2457</v>
      </c>
      <c r="E486" s="311">
        <v>29200</v>
      </c>
      <c r="F486" s="317" t="s">
        <v>7945</v>
      </c>
      <c r="G486" s="312" t="s">
        <v>142</v>
      </c>
      <c r="H486" s="313">
        <v>44511</v>
      </c>
      <c r="I486" s="1045">
        <v>44561</v>
      </c>
      <c r="J486" s="271"/>
    </row>
    <row r="487" spans="1:10" outlineLevel="1" x14ac:dyDescent="0.2">
      <c r="A487" s="312" t="s">
        <v>7946</v>
      </c>
      <c r="B487" s="316" t="s">
        <v>7305</v>
      </c>
      <c r="C487" s="316" t="s">
        <v>7306</v>
      </c>
      <c r="D487" s="316">
        <v>2458</v>
      </c>
      <c r="E487" s="311">
        <v>29240</v>
      </c>
      <c r="F487" s="317" t="s">
        <v>7947</v>
      </c>
      <c r="G487" s="312" t="s">
        <v>142</v>
      </c>
      <c r="H487" s="313">
        <v>44511</v>
      </c>
      <c r="I487" s="1045">
        <v>44526</v>
      </c>
      <c r="J487" s="271"/>
    </row>
    <row r="488" spans="1:10" outlineLevel="1" x14ac:dyDescent="0.2">
      <c r="A488" s="312" t="s">
        <v>7948</v>
      </c>
      <c r="B488" s="316" t="s">
        <v>7305</v>
      </c>
      <c r="C488" s="316" t="s">
        <v>7306</v>
      </c>
      <c r="D488" s="316">
        <v>1428</v>
      </c>
      <c r="E488" s="311">
        <v>29250</v>
      </c>
      <c r="F488" s="317" t="s">
        <v>7949</v>
      </c>
      <c r="G488" s="312" t="s">
        <v>142</v>
      </c>
      <c r="H488" s="313">
        <v>44369</v>
      </c>
      <c r="I488" s="1045">
        <v>44504</v>
      </c>
      <c r="J488" s="271"/>
    </row>
    <row r="489" spans="1:10" outlineLevel="1" x14ac:dyDescent="0.2">
      <c r="A489" s="312" t="s">
        <v>7950</v>
      </c>
      <c r="B489" s="316" t="s">
        <v>7305</v>
      </c>
      <c r="C489" s="316" t="s">
        <v>7306</v>
      </c>
      <c r="D489" s="316">
        <v>799</v>
      </c>
      <c r="E489" s="311">
        <v>29260</v>
      </c>
      <c r="F489" s="317" t="s">
        <v>7951</v>
      </c>
      <c r="G489" s="312" t="s">
        <v>142</v>
      </c>
      <c r="H489" s="313">
        <v>44300</v>
      </c>
      <c r="I489" s="1045">
        <v>44420</v>
      </c>
      <c r="J489" s="271"/>
    </row>
    <row r="490" spans="1:10" outlineLevel="1" x14ac:dyDescent="0.2">
      <c r="A490" s="312" t="s">
        <v>7952</v>
      </c>
      <c r="B490" s="316" t="s">
        <v>7305</v>
      </c>
      <c r="C490" s="316" t="s">
        <v>7306</v>
      </c>
      <c r="D490" s="316">
        <v>1358</v>
      </c>
      <c r="E490" s="311">
        <v>29330</v>
      </c>
      <c r="F490" s="317" t="s">
        <v>7643</v>
      </c>
      <c r="G490" s="312" t="s">
        <v>142</v>
      </c>
      <c r="H490" s="313">
        <v>44362</v>
      </c>
      <c r="I490" s="1045">
        <v>44472</v>
      </c>
      <c r="J490" s="271"/>
    </row>
    <row r="491" spans="1:10" outlineLevel="1" x14ac:dyDescent="0.2">
      <c r="A491" s="312" t="s">
        <v>7953</v>
      </c>
      <c r="B491" s="316" t="s">
        <v>7305</v>
      </c>
      <c r="C491" s="316" t="s">
        <v>7306</v>
      </c>
      <c r="D491" s="316">
        <v>701</v>
      </c>
      <c r="E491" s="311">
        <v>29500</v>
      </c>
      <c r="F491" s="317" t="s">
        <v>7954</v>
      </c>
      <c r="G491" s="312" t="s">
        <v>142</v>
      </c>
      <c r="H491" s="313">
        <v>44281</v>
      </c>
      <c r="I491" s="1045">
        <v>44286</v>
      </c>
      <c r="J491" s="271"/>
    </row>
    <row r="492" spans="1:10" outlineLevel="1" x14ac:dyDescent="0.2">
      <c r="A492" s="312" t="s">
        <v>7955</v>
      </c>
      <c r="B492" s="316" t="s">
        <v>7305</v>
      </c>
      <c r="C492" s="316" t="s">
        <v>7306</v>
      </c>
      <c r="D492" s="316">
        <v>1824</v>
      </c>
      <c r="E492" s="311">
        <v>29500</v>
      </c>
      <c r="F492" s="317" t="s">
        <v>7956</v>
      </c>
      <c r="G492" s="312" t="s">
        <v>142</v>
      </c>
      <c r="H492" s="313">
        <v>44418</v>
      </c>
      <c r="I492" s="1045">
        <v>44448</v>
      </c>
      <c r="J492" s="271"/>
    </row>
    <row r="493" spans="1:10" outlineLevel="1" x14ac:dyDescent="0.2">
      <c r="A493" s="312" t="s">
        <v>7957</v>
      </c>
      <c r="B493" s="316" t="s">
        <v>7305</v>
      </c>
      <c r="C493" s="316" t="s">
        <v>7306</v>
      </c>
      <c r="D493" s="316">
        <v>2593</v>
      </c>
      <c r="E493" s="311">
        <v>29500</v>
      </c>
      <c r="F493" s="317" t="s">
        <v>7958</v>
      </c>
      <c r="G493" s="312" t="s">
        <v>142</v>
      </c>
      <c r="H493" s="313">
        <v>44524</v>
      </c>
      <c r="I493" s="1045">
        <v>44544</v>
      </c>
      <c r="J493" s="271"/>
    </row>
    <row r="494" spans="1:10" outlineLevel="1" x14ac:dyDescent="0.2">
      <c r="A494" s="312" t="s">
        <v>7959</v>
      </c>
      <c r="B494" s="316" t="s">
        <v>7305</v>
      </c>
      <c r="C494" s="316" t="s">
        <v>7306</v>
      </c>
      <c r="D494" s="316">
        <v>1216</v>
      </c>
      <c r="E494" s="311">
        <v>29700</v>
      </c>
      <c r="F494" s="317" t="s">
        <v>7960</v>
      </c>
      <c r="G494" s="312" t="s">
        <v>142</v>
      </c>
      <c r="H494" s="313">
        <v>44347</v>
      </c>
      <c r="I494" s="1045">
        <v>44422</v>
      </c>
      <c r="J494" s="271"/>
    </row>
    <row r="495" spans="1:10" outlineLevel="1" x14ac:dyDescent="0.2">
      <c r="A495" s="312" t="s">
        <v>7961</v>
      </c>
      <c r="B495" s="316" t="s">
        <v>7305</v>
      </c>
      <c r="C495" s="316" t="s">
        <v>7306</v>
      </c>
      <c r="D495" s="316">
        <v>1683</v>
      </c>
      <c r="E495" s="311">
        <v>29700</v>
      </c>
      <c r="F495" s="317" t="s">
        <v>7962</v>
      </c>
      <c r="G495" s="312" t="s">
        <v>142</v>
      </c>
      <c r="H495" s="313">
        <v>44398</v>
      </c>
      <c r="I495" s="1045">
        <v>44488</v>
      </c>
      <c r="J495" s="271"/>
    </row>
    <row r="496" spans="1:10" outlineLevel="1" x14ac:dyDescent="0.2">
      <c r="A496" s="312" t="s">
        <v>7963</v>
      </c>
      <c r="B496" s="316" t="s">
        <v>7305</v>
      </c>
      <c r="C496" s="316" t="s">
        <v>7306</v>
      </c>
      <c r="D496" s="316">
        <v>2275</v>
      </c>
      <c r="E496" s="311">
        <v>29700</v>
      </c>
      <c r="F496" s="317" t="s">
        <v>7964</v>
      </c>
      <c r="G496" s="312" t="s">
        <v>142</v>
      </c>
      <c r="H496" s="313">
        <v>44483</v>
      </c>
      <c r="I496" s="1045">
        <v>44543</v>
      </c>
      <c r="J496" s="271"/>
    </row>
    <row r="497" spans="1:10" outlineLevel="1" x14ac:dyDescent="0.2">
      <c r="A497" s="312" t="s">
        <v>7965</v>
      </c>
      <c r="B497" s="316" t="s">
        <v>7305</v>
      </c>
      <c r="C497" s="316" t="s">
        <v>7306</v>
      </c>
      <c r="D497" s="316">
        <v>1107</v>
      </c>
      <c r="E497" s="311">
        <v>29750</v>
      </c>
      <c r="F497" s="317" t="s">
        <v>7966</v>
      </c>
      <c r="G497" s="312" t="s">
        <v>142</v>
      </c>
      <c r="H497" s="313">
        <v>44330</v>
      </c>
      <c r="I497" s="1045">
        <v>44335</v>
      </c>
      <c r="J497" s="271"/>
    </row>
    <row r="498" spans="1:10" outlineLevel="1" x14ac:dyDescent="0.2">
      <c r="A498" s="312" t="s">
        <v>7967</v>
      </c>
      <c r="B498" s="316" t="s">
        <v>7305</v>
      </c>
      <c r="C498" s="316" t="s">
        <v>7306</v>
      </c>
      <c r="D498" s="316">
        <v>2463</v>
      </c>
      <c r="E498" s="311">
        <v>29780</v>
      </c>
      <c r="F498" s="317" t="s">
        <v>7968</v>
      </c>
      <c r="G498" s="312" t="s">
        <v>142</v>
      </c>
      <c r="H498" s="313">
        <v>44511</v>
      </c>
      <c r="I498" s="1045">
        <v>44561</v>
      </c>
      <c r="J498" s="271"/>
    </row>
    <row r="499" spans="1:10" outlineLevel="1" x14ac:dyDescent="0.2">
      <c r="A499" s="312" t="s">
        <v>7969</v>
      </c>
      <c r="B499" s="316" t="s">
        <v>7305</v>
      </c>
      <c r="C499" s="316" t="s">
        <v>7306</v>
      </c>
      <c r="D499" s="316">
        <v>758</v>
      </c>
      <c r="E499" s="311">
        <v>29850</v>
      </c>
      <c r="F499" s="317" t="s">
        <v>7655</v>
      </c>
      <c r="G499" s="312" t="s">
        <v>142</v>
      </c>
      <c r="H499" s="313">
        <v>44293</v>
      </c>
      <c r="I499" s="1045">
        <v>44383</v>
      </c>
      <c r="J499" s="271"/>
    </row>
    <row r="500" spans="1:10" outlineLevel="1" x14ac:dyDescent="0.2">
      <c r="A500" s="312" t="s">
        <v>7970</v>
      </c>
      <c r="B500" s="316" t="s">
        <v>7305</v>
      </c>
      <c r="C500" s="316" t="s">
        <v>7306</v>
      </c>
      <c r="D500" s="316">
        <v>1101</v>
      </c>
      <c r="E500" s="311">
        <v>29878.080000000002</v>
      </c>
      <c r="F500" s="317" t="s">
        <v>7971</v>
      </c>
      <c r="G500" s="312" t="s">
        <v>142</v>
      </c>
      <c r="H500" s="313">
        <v>44330</v>
      </c>
      <c r="I500" s="1045">
        <v>44420</v>
      </c>
      <c r="J500" s="271"/>
    </row>
    <row r="501" spans="1:10" outlineLevel="1" x14ac:dyDescent="0.2">
      <c r="A501" s="312" t="s">
        <v>7972</v>
      </c>
      <c r="B501" s="316" t="s">
        <v>7305</v>
      </c>
      <c r="C501" s="316" t="s">
        <v>7306</v>
      </c>
      <c r="D501" s="316">
        <v>737</v>
      </c>
      <c r="E501" s="311">
        <v>29900</v>
      </c>
      <c r="F501" s="317" t="s">
        <v>7973</v>
      </c>
      <c r="G501" s="312" t="s">
        <v>142</v>
      </c>
      <c r="H501" s="313">
        <v>44291</v>
      </c>
      <c r="I501" s="1045">
        <v>44316</v>
      </c>
      <c r="J501" s="271"/>
    </row>
    <row r="502" spans="1:10" outlineLevel="1" x14ac:dyDescent="0.2">
      <c r="A502" s="312" t="s">
        <v>7974</v>
      </c>
      <c r="B502" s="316" t="s">
        <v>7305</v>
      </c>
      <c r="C502" s="316" t="s">
        <v>7306</v>
      </c>
      <c r="D502" s="316">
        <v>2419</v>
      </c>
      <c r="E502" s="311">
        <v>29900</v>
      </c>
      <c r="F502" s="317" t="s">
        <v>7975</v>
      </c>
      <c r="G502" s="312" t="s">
        <v>142</v>
      </c>
      <c r="H502" s="313">
        <v>44508</v>
      </c>
      <c r="I502" s="1045">
        <v>44558</v>
      </c>
      <c r="J502" s="271"/>
    </row>
    <row r="503" spans="1:10" outlineLevel="1" x14ac:dyDescent="0.2">
      <c r="A503" s="312" t="s">
        <v>7976</v>
      </c>
      <c r="B503" s="316" t="s">
        <v>7305</v>
      </c>
      <c r="C503" s="316" t="s">
        <v>7306</v>
      </c>
      <c r="D503" s="316">
        <v>3</v>
      </c>
      <c r="E503" s="311">
        <v>30000</v>
      </c>
      <c r="F503" s="317" t="s">
        <v>7977</v>
      </c>
      <c r="G503" s="312" t="s">
        <v>142</v>
      </c>
      <c r="H503" s="313">
        <v>44208</v>
      </c>
      <c r="I503" s="1045">
        <v>44298</v>
      </c>
      <c r="J503" s="271"/>
    </row>
    <row r="504" spans="1:10" outlineLevel="1" x14ac:dyDescent="0.2">
      <c r="A504" s="312" t="s">
        <v>7978</v>
      </c>
      <c r="B504" s="316" t="s">
        <v>7305</v>
      </c>
      <c r="C504" s="316" t="s">
        <v>7306</v>
      </c>
      <c r="D504" s="316">
        <v>4</v>
      </c>
      <c r="E504" s="311">
        <v>30000</v>
      </c>
      <c r="F504" s="317" t="s">
        <v>7347</v>
      </c>
      <c r="G504" s="312" t="s">
        <v>142</v>
      </c>
      <c r="H504" s="313">
        <v>44209</v>
      </c>
      <c r="I504" s="1045">
        <v>44349</v>
      </c>
      <c r="J504" s="271"/>
    </row>
    <row r="505" spans="1:10" outlineLevel="1" x14ac:dyDescent="0.2">
      <c r="A505" s="312" t="s">
        <v>7979</v>
      </c>
      <c r="B505" s="316" t="s">
        <v>7305</v>
      </c>
      <c r="C505" s="316" t="s">
        <v>7306</v>
      </c>
      <c r="D505" s="316">
        <v>6</v>
      </c>
      <c r="E505" s="311">
        <v>30000</v>
      </c>
      <c r="F505" s="317" t="s">
        <v>7980</v>
      </c>
      <c r="G505" s="312" t="s">
        <v>142</v>
      </c>
      <c r="H505" s="313">
        <v>44209</v>
      </c>
      <c r="I505" s="1045">
        <v>44379</v>
      </c>
      <c r="J505" s="271"/>
    </row>
    <row r="506" spans="1:10" outlineLevel="1" x14ac:dyDescent="0.2">
      <c r="A506" s="312" t="s">
        <v>7981</v>
      </c>
      <c r="B506" s="316" t="s">
        <v>7305</v>
      </c>
      <c r="C506" s="316" t="s">
        <v>7306</v>
      </c>
      <c r="D506" s="316">
        <v>13</v>
      </c>
      <c r="E506" s="311">
        <v>30000</v>
      </c>
      <c r="F506" s="317" t="s">
        <v>7351</v>
      </c>
      <c r="G506" s="312" t="s">
        <v>142</v>
      </c>
      <c r="H506" s="313">
        <v>44209</v>
      </c>
      <c r="I506" s="1045">
        <v>44349</v>
      </c>
      <c r="J506" s="271"/>
    </row>
    <row r="507" spans="1:10" outlineLevel="1" x14ac:dyDescent="0.2">
      <c r="A507" s="312" t="s">
        <v>7982</v>
      </c>
      <c r="B507" s="316" t="s">
        <v>7305</v>
      </c>
      <c r="C507" s="316" t="s">
        <v>7306</v>
      </c>
      <c r="D507" s="316">
        <v>16</v>
      </c>
      <c r="E507" s="311">
        <v>30000</v>
      </c>
      <c r="F507" s="317" t="s">
        <v>7349</v>
      </c>
      <c r="G507" s="312" t="s">
        <v>142</v>
      </c>
      <c r="H507" s="313">
        <v>44209</v>
      </c>
      <c r="I507" s="1045">
        <v>44349</v>
      </c>
      <c r="J507" s="271"/>
    </row>
    <row r="508" spans="1:10" outlineLevel="1" x14ac:dyDescent="0.2">
      <c r="A508" s="312" t="s">
        <v>7983</v>
      </c>
      <c r="B508" s="316" t="s">
        <v>7305</v>
      </c>
      <c r="C508" s="316" t="s">
        <v>7306</v>
      </c>
      <c r="D508" s="316">
        <v>20</v>
      </c>
      <c r="E508" s="311">
        <v>30000</v>
      </c>
      <c r="F508" s="317" t="s">
        <v>7354</v>
      </c>
      <c r="G508" s="312" t="s">
        <v>142</v>
      </c>
      <c r="H508" s="313">
        <v>44209</v>
      </c>
      <c r="I508" s="1045">
        <v>44349</v>
      </c>
      <c r="J508" s="271"/>
    </row>
    <row r="509" spans="1:10" outlineLevel="1" x14ac:dyDescent="0.2">
      <c r="A509" s="312" t="s">
        <v>7984</v>
      </c>
      <c r="B509" s="316" t="s">
        <v>7305</v>
      </c>
      <c r="C509" s="316" t="s">
        <v>7306</v>
      </c>
      <c r="D509" s="316">
        <v>21</v>
      </c>
      <c r="E509" s="311">
        <v>30000</v>
      </c>
      <c r="F509" s="317" t="s">
        <v>7985</v>
      </c>
      <c r="G509" s="312" t="s">
        <v>142</v>
      </c>
      <c r="H509" s="313">
        <v>44209</v>
      </c>
      <c r="I509" s="1045">
        <v>44379</v>
      </c>
      <c r="J509" s="271"/>
    </row>
    <row r="510" spans="1:10" outlineLevel="1" x14ac:dyDescent="0.2">
      <c r="A510" s="312" t="s">
        <v>7986</v>
      </c>
      <c r="B510" s="316" t="s">
        <v>7305</v>
      </c>
      <c r="C510" s="316" t="s">
        <v>7306</v>
      </c>
      <c r="D510" s="316">
        <v>23</v>
      </c>
      <c r="E510" s="311">
        <v>30000</v>
      </c>
      <c r="F510" s="317" t="s">
        <v>7987</v>
      </c>
      <c r="G510" s="312" t="s">
        <v>142</v>
      </c>
      <c r="H510" s="313">
        <v>44209</v>
      </c>
      <c r="I510" s="1045">
        <v>44379</v>
      </c>
      <c r="J510" s="271"/>
    </row>
    <row r="511" spans="1:10" outlineLevel="1" x14ac:dyDescent="0.2">
      <c r="A511" s="312" t="s">
        <v>7988</v>
      </c>
      <c r="B511" s="316" t="s">
        <v>7305</v>
      </c>
      <c r="C511" s="316" t="s">
        <v>7306</v>
      </c>
      <c r="D511" s="316">
        <v>26</v>
      </c>
      <c r="E511" s="311">
        <v>30000</v>
      </c>
      <c r="F511" s="317" t="s">
        <v>7989</v>
      </c>
      <c r="G511" s="312" t="s">
        <v>142</v>
      </c>
      <c r="H511" s="313">
        <v>44210</v>
      </c>
      <c r="I511" s="1045">
        <v>44380</v>
      </c>
      <c r="J511" s="271"/>
    </row>
    <row r="512" spans="1:10" outlineLevel="1" x14ac:dyDescent="0.2">
      <c r="A512" s="312" t="s">
        <v>7990</v>
      </c>
      <c r="B512" s="316" t="s">
        <v>7305</v>
      </c>
      <c r="C512" s="316" t="s">
        <v>7306</v>
      </c>
      <c r="D512" s="316">
        <v>32</v>
      </c>
      <c r="E512" s="311">
        <v>30000</v>
      </c>
      <c r="F512" s="317" t="s">
        <v>7991</v>
      </c>
      <c r="G512" s="312" t="s">
        <v>142</v>
      </c>
      <c r="H512" s="313">
        <v>44210</v>
      </c>
      <c r="I512" s="1045">
        <v>44350</v>
      </c>
      <c r="J512" s="271"/>
    </row>
    <row r="513" spans="1:10" outlineLevel="1" x14ac:dyDescent="0.2">
      <c r="A513" s="312" t="s">
        <v>7992</v>
      </c>
      <c r="B513" s="316" t="s">
        <v>7305</v>
      </c>
      <c r="C513" s="316" t="s">
        <v>7306</v>
      </c>
      <c r="D513" s="316">
        <v>34</v>
      </c>
      <c r="E513" s="311">
        <v>30000</v>
      </c>
      <c r="F513" s="317" t="s">
        <v>7390</v>
      </c>
      <c r="G513" s="312" t="s">
        <v>142</v>
      </c>
      <c r="H513" s="313">
        <v>44210</v>
      </c>
      <c r="I513" s="1045">
        <v>44320</v>
      </c>
      <c r="J513" s="271"/>
    </row>
    <row r="514" spans="1:10" outlineLevel="1" x14ac:dyDescent="0.2">
      <c r="A514" s="312" t="s">
        <v>7993</v>
      </c>
      <c r="B514" s="316" t="s">
        <v>7305</v>
      </c>
      <c r="C514" s="316" t="s">
        <v>7306</v>
      </c>
      <c r="D514" s="316">
        <v>38</v>
      </c>
      <c r="E514" s="311">
        <v>30000</v>
      </c>
      <c r="F514" s="317" t="s">
        <v>7994</v>
      </c>
      <c r="G514" s="312" t="s">
        <v>142</v>
      </c>
      <c r="H514" s="313">
        <v>44210</v>
      </c>
      <c r="I514" s="1045">
        <v>44350</v>
      </c>
      <c r="J514" s="271"/>
    </row>
    <row r="515" spans="1:10" outlineLevel="1" x14ac:dyDescent="0.2">
      <c r="A515" s="312" t="s">
        <v>7995</v>
      </c>
      <c r="B515" s="316" t="s">
        <v>7305</v>
      </c>
      <c r="C515" s="316" t="s">
        <v>7306</v>
      </c>
      <c r="D515" s="316">
        <v>40</v>
      </c>
      <c r="E515" s="311">
        <v>30000</v>
      </c>
      <c r="F515" s="317" t="s">
        <v>7996</v>
      </c>
      <c r="G515" s="312" t="s">
        <v>142</v>
      </c>
      <c r="H515" s="313">
        <v>44210</v>
      </c>
      <c r="I515" s="1045">
        <v>44380</v>
      </c>
      <c r="J515" s="271"/>
    </row>
    <row r="516" spans="1:10" outlineLevel="1" x14ac:dyDescent="0.2">
      <c r="A516" s="312" t="s">
        <v>7997</v>
      </c>
      <c r="B516" s="316" t="s">
        <v>7305</v>
      </c>
      <c r="C516" s="316" t="s">
        <v>7306</v>
      </c>
      <c r="D516" s="316">
        <v>41</v>
      </c>
      <c r="E516" s="311">
        <v>30000</v>
      </c>
      <c r="F516" s="317" t="s">
        <v>7770</v>
      </c>
      <c r="G516" s="312" t="s">
        <v>142</v>
      </c>
      <c r="H516" s="313">
        <v>44210</v>
      </c>
      <c r="I516" s="1045">
        <v>44290</v>
      </c>
      <c r="J516" s="271"/>
    </row>
    <row r="517" spans="1:10" outlineLevel="1" x14ac:dyDescent="0.2">
      <c r="A517" s="312" t="s">
        <v>7998</v>
      </c>
      <c r="B517" s="316" t="s">
        <v>7305</v>
      </c>
      <c r="C517" s="316" t="s">
        <v>7306</v>
      </c>
      <c r="D517" s="316">
        <v>42</v>
      </c>
      <c r="E517" s="311">
        <v>30000</v>
      </c>
      <c r="F517" s="317" t="s">
        <v>7709</v>
      </c>
      <c r="G517" s="312" t="s">
        <v>142</v>
      </c>
      <c r="H517" s="313">
        <v>44210</v>
      </c>
      <c r="I517" s="1045">
        <v>44320</v>
      </c>
      <c r="J517" s="271"/>
    </row>
    <row r="518" spans="1:10" outlineLevel="1" x14ac:dyDescent="0.2">
      <c r="A518" s="312" t="s">
        <v>7999</v>
      </c>
      <c r="B518" s="316" t="s">
        <v>7305</v>
      </c>
      <c r="C518" s="316" t="s">
        <v>7306</v>
      </c>
      <c r="D518" s="316">
        <v>46</v>
      </c>
      <c r="E518" s="311">
        <v>30000</v>
      </c>
      <c r="F518" s="317" t="s">
        <v>7362</v>
      </c>
      <c r="G518" s="312" t="s">
        <v>142</v>
      </c>
      <c r="H518" s="313">
        <v>44211</v>
      </c>
      <c r="I518" s="1045">
        <v>44351</v>
      </c>
      <c r="J518" s="271"/>
    </row>
    <row r="519" spans="1:10" outlineLevel="1" x14ac:dyDescent="0.2">
      <c r="A519" s="312" t="s">
        <v>8000</v>
      </c>
      <c r="B519" s="316" t="s">
        <v>7305</v>
      </c>
      <c r="C519" s="316" t="s">
        <v>7306</v>
      </c>
      <c r="D519" s="316">
        <v>57</v>
      </c>
      <c r="E519" s="311">
        <v>30000</v>
      </c>
      <c r="F519" s="317" t="s">
        <v>8001</v>
      </c>
      <c r="G519" s="312" t="s">
        <v>142</v>
      </c>
      <c r="H519" s="313">
        <v>44211</v>
      </c>
      <c r="I519" s="1045">
        <v>44381</v>
      </c>
      <c r="J519" s="271"/>
    </row>
    <row r="520" spans="1:10" outlineLevel="1" x14ac:dyDescent="0.2">
      <c r="A520" s="312" t="s">
        <v>8002</v>
      </c>
      <c r="B520" s="316" t="s">
        <v>7305</v>
      </c>
      <c r="C520" s="316" t="s">
        <v>7306</v>
      </c>
      <c r="D520" s="316">
        <v>65</v>
      </c>
      <c r="E520" s="311">
        <v>30000</v>
      </c>
      <c r="F520" s="317" t="s">
        <v>8003</v>
      </c>
      <c r="G520" s="312" t="s">
        <v>142</v>
      </c>
      <c r="H520" s="313">
        <v>44211</v>
      </c>
      <c r="I520" s="1045">
        <v>44291</v>
      </c>
      <c r="J520" s="271"/>
    </row>
    <row r="521" spans="1:10" outlineLevel="1" x14ac:dyDescent="0.2">
      <c r="A521" s="312" t="s">
        <v>8004</v>
      </c>
      <c r="B521" s="316" t="s">
        <v>7305</v>
      </c>
      <c r="C521" s="316" t="s">
        <v>7306</v>
      </c>
      <c r="D521" s="316">
        <v>66</v>
      </c>
      <c r="E521" s="311">
        <v>30000</v>
      </c>
      <c r="F521" s="317" t="s">
        <v>8005</v>
      </c>
      <c r="G521" s="312" t="s">
        <v>142</v>
      </c>
      <c r="H521" s="313">
        <v>44211</v>
      </c>
      <c r="I521" s="1045">
        <v>44291</v>
      </c>
      <c r="J521" s="271"/>
    </row>
    <row r="522" spans="1:10" outlineLevel="1" x14ac:dyDescent="0.2">
      <c r="A522" s="312" t="s">
        <v>8006</v>
      </c>
      <c r="B522" s="316" t="s">
        <v>7305</v>
      </c>
      <c r="C522" s="316" t="s">
        <v>7306</v>
      </c>
      <c r="D522" s="316">
        <v>79</v>
      </c>
      <c r="E522" s="311">
        <v>30000</v>
      </c>
      <c r="F522" s="317" t="s">
        <v>8007</v>
      </c>
      <c r="G522" s="312" t="s">
        <v>142</v>
      </c>
      <c r="H522" s="313">
        <v>44214</v>
      </c>
      <c r="I522" s="1045">
        <v>44354</v>
      </c>
      <c r="J522" s="271"/>
    </row>
    <row r="523" spans="1:10" outlineLevel="1" x14ac:dyDescent="0.2">
      <c r="A523" s="312" t="s">
        <v>8008</v>
      </c>
      <c r="B523" s="316" t="s">
        <v>7305</v>
      </c>
      <c r="C523" s="316" t="s">
        <v>7306</v>
      </c>
      <c r="D523" s="316">
        <v>96</v>
      </c>
      <c r="E523" s="311">
        <v>30000</v>
      </c>
      <c r="F523" s="317" t="s">
        <v>8009</v>
      </c>
      <c r="G523" s="312" t="s">
        <v>142</v>
      </c>
      <c r="H523" s="313">
        <v>44215</v>
      </c>
      <c r="I523" s="1045">
        <v>44395</v>
      </c>
      <c r="J523" s="271"/>
    </row>
    <row r="524" spans="1:10" outlineLevel="1" x14ac:dyDescent="0.2">
      <c r="A524" s="312" t="s">
        <v>8010</v>
      </c>
      <c r="B524" s="316" t="s">
        <v>7305</v>
      </c>
      <c r="C524" s="316" t="s">
        <v>7306</v>
      </c>
      <c r="D524" s="316">
        <v>107</v>
      </c>
      <c r="E524" s="311">
        <v>30000</v>
      </c>
      <c r="F524" s="317" t="s">
        <v>7479</v>
      </c>
      <c r="G524" s="312" t="s">
        <v>142</v>
      </c>
      <c r="H524" s="313">
        <v>44216</v>
      </c>
      <c r="I524" s="1045">
        <v>44306</v>
      </c>
      <c r="J524" s="271"/>
    </row>
    <row r="525" spans="1:10" outlineLevel="1" x14ac:dyDescent="0.2">
      <c r="A525" s="312" t="s">
        <v>8011</v>
      </c>
      <c r="B525" s="316" t="s">
        <v>7305</v>
      </c>
      <c r="C525" s="316" t="s">
        <v>7306</v>
      </c>
      <c r="D525" s="316">
        <v>115</v>
      </c>
      <c r="E525" s="311">
        <v>30000</v>
      </c>
      <c r="F525" s="317" t="s">
        <v>7481</v>
      </c>
      <c r="G525" s="312" t="s">
        <v>142</v>
      </c>
      <c r="H525" s="313">
        <v>44217</v>
      </c>
      <c r="I525" s="1045">
        <v>44307</v>
      </c>
      <c r="J525" s="271"/>
    </row>
    <row r="526" spans="1:10" outlineLevel="1" x14ac:dyDescent="0.2">
      <c r="A526" s="312" t="s">
        <v>8012</v>
      </c>
      <c r="B526" s="316" t="s">
        <v>7305</v>
      </c>
      <c r="C526" s="316" t="s">
        <v>7306</v>
      </c>
      <c r="D526" s="316">
        <v>144</v>
      </c>
      <c r="E526" s="311">
        <v>30000</v>
      </c>
      <c r="F526" s="317" t="s">
        <v>7657</v>
      </c>
      <c r="G526" s="312" t="s">
        <v>142</v>
      </c>
      <c r="H526" s="313">
        <v>44221</v>
      </c>
      <c r="I526" s="1045">
        <v>44331</v>
      </c>
      <c r="J526" s="271"/>
    </row>
    <row r="527" spans="1:10" outlineLevel="1" x14ac:dyDescent="0.2">
      <c r="A527" s="312" t="s">
        <v>8013</v>
      </c>
      <c r="B527" s="316" t="s">
        <v>7305</v>
      </c>
      <c r="C527" s="316" t="s">
        <v>7306</v>
      </c>
      <c r="D527" s="316">
        <v>155</v>
      </c>
      <c r="E527" s="311">
        <v>30000</v>
      </c>
      <c r="F527" s="317" t="s">
        <v>7680</v>
      </c>
      <c r="G527" s="312" t="s">
        <v>142</v>
      </c>
      <c r="H527" s="313">
        <v>44221</v>
      </c>
      <c r="I527" s="1045">
        <v>44361</v>
      </c>
      <c r="J527" s="271"/>
    </row>
    <row r="528" spans="1:10" outlineLevel="1" x14ac:dyDescent="0.2">
      <c r="A528" s="312" t="s">
        <v>8014</v>
      </c>
      <c r="B528" s="316" t="s">
        <v>7305</v>
      </c>
      <c r="C528" s="316" t="s">
        <v>7306</v>
      </c>
      <c r="D528" s="316">
        <v>158</v>
      </c>
      <c r="E528" s="311">
        <v>30000</v>
      </c>
      <c r="F528" s="317" t="s">
        <v>8015</v>
      </c>
      <c r="G528" s="312" t="s">
        <v>142</v>
      </c>
      <c r="H528" s="313">
        <v>44221</v>
      </c>
      <c r="I528" s="1045">
        <v>44311</v>
      </c>
      <c r="J528" s="271"/>
    </row>
    <row r="529" spans="1:10" outlineLevel="1" x14ac:dyDescent="0.2">
      <c r="A529" s="312" t="s">
        <v>8016</v>
      </c>
      <c r="B529" s="316" t="s">
        <v>7305</v>
      </c>
      <c r="C529" s="316" t="s">
        <v>7306</v>
      </c>
      <c r="D529" s="316">
        <v>567</v>
      </c>
      <c r="E529" s="311">
        <v>30000</v>
      </c>
      <c r="F529" s="317" t="s">
        <v>8017</v>
      </c>
      <c r="G529" s="312" t="s">
        <v>142</v>
      </c>
      <c r="H529" s="313">
        <v>44267</v>
      </c>
      <c r="I529" s="1045">
        <v>44272</v>
      </c>
      <c r="J529" s="271"/>
    </row>
    <row r="530" spans="1:10" outlineLevel="1" x14ac:dyDescent="0.2">
      <c r="A530" s="312" t="s">
        <v>8018</v>
      </c>
      <c r="B530" s="316" t="s">
        <v>7305</v>
      </c>
      <c r="C530" s="316" t="s">
        <v>7306</v>
      </c>
      <c r="D530" s="316">
        <v>749</v>
      </c>
      <c r="E530" s="311">
        <v>30000</v>
      </c>
      <c r="F530" s="317" t="s">
        <v>8019</v>
      </c>
      <c r="G530" s="312" t="s">
        <v>142</v>
      </c>
      <c r="H530" s="313">
        <v>44292</v>
      </c>
      <c r="I530" s="1045">
        <v>44307</v>
      </c>
      <c r="J530" s="271"/>
    </row>
    <row r="531" spans="1:10" outlineLevel="1" x14ac:dyDescent="0.2">
      <c r="A531" s="312" t="s">
        <v>8020</v>
      </c>
      <c r="B531" s="316" t="s">
        <v>7305</v>
      </c>
      <c r="C531" s="316" t="s">
        <v>7306</v>
      </c>
      <c r="D531" s="316">
        <v>754</v>
      </c>
      <c r="E531" s="311">
        <v>30000</v>
      </c>
      <c r="F531" s="317" t="s">
        <v>8021</v>
      </c>
      <c r="G531" s="312" t="s">
        <v>142</v>
      </c>
      <c r="H531" s="313">
        <v>44292</v>
      </c>
      <c r="I531" s="1045">
        <v>44320</v>
      </c>
      <c r="J531" s="271"/>
    </row>
    <row r="532" spans="1:10" outlineLevel="1" x14ac:dyDescent="0.2">
      <c r="A532" s="312" t="s">
        <v>8022</v>
      </c>
      <c r="B532" s="316" t="s">
        <v>7305</v>
      </c>
      <c r="C532" s="316" t="s">
        <v>7306</v>
      </c>
      <c r="D532" s="316">
        <v>764</v>
      </c>
      <c r="E532" s="311">
        <v>30000</v>
      </c>
      <c r="F532" s="317" t="s">
        <v>8023</v>
      </c>
      <c r="G532" s="312" t="s">
        <v>142</v>
      </c>
      <c r="H532" s="313">
        <v>44294</v>
      </c>
      <c r="I532" s="1045">
        <v>44299</v>
      </c>
      <c r="J532" s="271"/>
    </row>
    <row r="533" spans="1:10" outlineLevel="1" x14ac:dyDescent="0.2">
      <c r="A533" s="312" t="s">
        <v>8024</v>
      </c>
      <c r="B533" s="316" t="s">
        <v>7305</v>
      </c>
      <c r="C533" s="316" t="s">
        <v>7306</v>
      </c>
      <c r="D533" s="316">
        <v>797</v>
      </c>
      <c r="E533" s="311">
        <v>30000</v>
      </c>
      <c r="F533" s="317" t="s">
        <v>8003</v>
      </c>
      <c r="G533" s="312" t="s">
        <v>142</v>
      </c>
      <c r="H533" s="313">
        <v>44300</v>
      </c>
      <c r="I533" s="1045">
        <v>44380</v>
      </c>
      <c r="J533" s="271"/>
    </row>
    <row r="534" spans="1:10" outlineLevel="1" x14ac:dyDescent="0.2">
      <c r="A534" s="312" t="s">
        <v>8025</v>
      </c>
      <c r="B534" s="316" t="s">
        <v>7305</v>
      </c>
      <c r="C534" s="316" t="s">
        <v>7306</v>
      </c>
      <c r="D534" s="316">
        <v>809</v>
      </c>
      <c r="E534" s="311">
        <v>30000</v>
      </c>
      <c r="F534" s="317" t="s">
        <v>8005</v>
      </c>
      <c r="G534" s="312" t="s">
        <v>142</v>
      </c>
      <c r="H534" s="313">
        <v>44300</v>
      </c>
      <c r="I534" s="1045">
        <v>44380</v>
      </c>
      <c r="J534" s="271"/>
    </row>
    <row r="535" spans="1:10" outlineLevel="1" x14ac:dyDescent="0.2">
      <c r="A535" s="312" t="s">
        <v>8026</v>
      </c>
      <c r="B535" s="316" t="s">
        <v>7305</v>
      </c>
      <c r="C535" s="316" t="s">
        <v>7306</v>
      </c>
      <c r="D535" s="316">
        <v>832</v>
      </c>
      <c r="E535" s="311">
        <v>30000</v>
      </c>
      <c r="F535" s="317" t="s">
        <v>8027</v>
      </c>
      <c r="G535" s="312" t="s">
        <v>142</v>
      </c>
      <c r="H535" s="313">
        <v>44302</v>
      </c>
      <c r="I535" s="1045">
        <v>44392</v>
      </c>
      <c r="J535" s="271"/>
    </row>
    <row r="536" spans="1:10" outlineLevel="1" x14ac:dyDescent="0.2">
      <c r="A536" s="312" t="s">
        <v>8028</v>
      </c>
      <c r="B536" s="316" t="s">
        <v>7305</v>
      </c>
      <c r="C536" s="316" t="s">
        <v>7306</v>
      </c>
      <c r="D536" s="316">
        <v>840</v>
      </c>
      <c r="E536" s="311">
        <v>30000</v>
      </c>
      <c r="F536" s="317" t="s">
        <v>8029</v>
      </c>
      <c r="G536" s="312" t="s">
        <v>142</v>
      </c>
      <c r="H536" s="313">
        <v>44305</v>
      </c>
      <c r="I536" s="1045">
        <v>44395</v>
      </c>
      <c r="J536" s="271"/>
    </row>
    <row r="537" spans="1:10" outlineLevel="1" x14ac:dyDescent="0.2">
      <c r="A537" s="312" t="s">
        <v>8030</v>
      </c>
      <c r="B537" s="316" t="s">
        <v>7305</v>
      </c>
      <c r="C537" s="316" t="s">
        <v>7306</v>
      </c>
      <c r="D537" s="316">
        <v>849</v>
      </c>
      <c r="E537" s="311">
        <v>30000</v>
      </c>
      <c r="F537" s="317" t="s">
        <v>8031</v>
      </c>
      <c r="G537" s="312" t="s">
        <v>142</v>
      </c>
      <c r="H537" s="313">
        <v>44306</v>
      </c>
      <c r="I537" s="1045">
        <v>44486</v>
      </c>
      <c r="J537" s="271"/>
    </row>
    <row r="538" spans="1:10" outlineLevel="1" x14ac:dyDescent="0.2">
      <c r="A538" s="312" t="s">
        <v>8032</v>
      </c>
      <c r="B538" s="316" t="s">
        <v>7305</v>
      </c>
      <c r="C538" s="316" t="s">
        <v>7306</v>
      </c>
      <c r="D538" s="316">
        <v>876</v>
      </c>
      <c r="E538" s="311">
        <v>30000</v>
      </c>
      <c r="F538" s="317" t="s">
        <v>7977</v>
      </c>
      <c r="G538" s="312" t="s">
        <v>142</v>
      </c>
      <c r="H538" s="313">
        <v>44308</v>
      </c>
      <c r="I538" s="1045">
        <v>44398</v>
      </c>
      <c r="J538" s="271"/>
    </row>
    <row r="539" spans="1:10" outlineLevel="1" x14ac:dyDescent="0.2">
      <c r="A539" s="312" t="s">
        <v>8033</v>
      </c>
      <c r="B539" s="316" t="s">
        <v>7305</v>
      </c>
      <c r="C539" s="316" t="s">
        <v>7306</v>
      </c>
      <c r="D539" s="316">
        <v>909</v>
      </c>
      <c r="E539" s="311">
        <v>30000</v>
      </c>
      <c r="F539" s="317" t="s">
        <v>8034</v>
      </c>
      <c r="G539" s="312" t="s">
        <v>142</v>
      </c>
      <c r="H539" s="313">
        <v>44312</v>
      </c>
      <c r="I539" s="1045">
        <v>44342</v>
      </c>
      <c r="J539" s="271"/>
    </row>
    <row r="540" spans="1:10" outlineLevel="1" x14ac:dyDescent="0.2">
      <c r="A540" s="312" t="s">
        <v>8035</v>
      </c>
      <c r="B540" s="316" t="s">
        <v>7305</v>
      </c>
      <c r="C540" s="316" t="s">
        <v>7306</v>
      </c>
      <c r="D540" s="316">
        <v>1019</v>
      </c>
      <c r="E540" s="311">
        <v>30000</v>
      </c>
      <c r="F540" s="317" t="s">
        <v>8015</v>
      </c>
      <c r="G540" s="312" t="s">
        <v>142</v>
      </c>
      <c r="H540" s="313">
        <v>44322</v>
      </c>
      <c r="I540" s="1045">
        <v>44412</v>
      </c>
      <c r="J540" s="271"/>
    </row>
    <row r="541" spans="1:10" outlineLevel="1" x14ac:dyDescent="0.2">
      <c r="A541" s="312" t="s">
        <v>8036</v>
      </c>
      <c r="B541" s="316" t="s">
        <v>7305</v>
      </c>
      <c r="C541" s="316" t="s">
        <v>7306</v>
      </c>
      <c r="D541" s="316">
        <v>1031</v>
      </c>
      <c r="E541" s="311">
        <v>30000</v>
      </c>
      <c r="F541" s="317" t="s">
        <v>7390</v>
      </c>
      <c r="G541" s="312" t="s">
        <v>142</v>
      </c>
      <c r="H541" s="313">
        <v>44323</v>
      </c>
      <c r="I541" s="1045">
        <v>44443</v>
      </c>
      <c r="J541" s="271"/>
    </row>
    <row r="542" spans="1:10" outlineLevel="1" x14ac:dyDescent="0.2">
      <c r="A542" s="312" t="s">
        <v>8037</v>
      </c>
      <c r="B542" s="316" t="s">
        <v>7305</v>
      </c>
      <c r="C542" s="316" t="s">
        <v>7306</v>
      </c>
      <c r="D542" s="316">
        <v>1108</v>
      </c>
      <c r="E542" s="311">
        <v>30000</v>
      </c>
      <c r="F542" s="317" t="s">
        <v>8038</v>
      </c>
      <c r="G542" s="312" t="s">
        <v>142</v>
      </c>
      <c r="H542" s="313">
        <v>44333</v>
      </c>
      <c r="I542" s="1045">
        <v>44423</v>
      </c>
      <c r="J542" s="271"/>
    </row>
    <row r="543" spans="1:10" outlineLevel="1" x14ac:dyDescent="0.2">
      <c r="A543" s="312" t="s">
        <v>8039</v>
      </c>
      <c r="B543" s="316" t="s">
        <v>7305</v>
      </c>
      <c r="C543" s="316" t="s">
        <v>7306</v>
      </c>
      <c r="D543" s="316">
        <v>1147</v>
      </c>
      <c r="E543" s="311">
        <v>30000</v>
      </c>
      <c r="F543" s="317" t="s">
        <v>7657</v>
      </c>
      <c r="G543" s="312" t="s">
        <v>142</v>
      </c>
      <c r="H543" s="313">
        <v>44337</v>
      </c>
      <c r="I543" s="1045">
        <v>44447</v>
      </c>
      <c r="J543" s="271"/>
    </row>
    <row r="544" spans="1:10" outlineLevel="1" x14ac:dyDescent="0.2">
      <c r="A544" s="312" t="s">
        <v>8040</v>
      </c>
      <c r="B544" s="316" t="s">
        <v>7305</v>
      </c>
      <c r="C544" s="316" t="s">
        <v>7306</v>
      </c>
      <c r="D544" s="316">
        <v>1177</v>
      </c>
      <c r="E544" s="311">
        <v>30000</v>
      </c>
      <c r="F544" s="317" t="s">
        <v>8041</v>
      </c>
      <c r="G544" s="312" t="s">
        <v>142</v>
      </c>
      <c r="H544" s="313">
        <v>44342</v>
      </c>
      <c r="I544" s="1045">
        <v>44432</v>
      </c>
      <c r="J544" s="271"/>
    </row>
    <row r="545" spans="1:10" outlineLevel="1" x14ac:dyDescent="0.2">
      <c r="A545" s="312" t="s">
        <v>8042</v>
      </c>
      <c r="B545" s="316" t="s">
        <v>7305</v>
      </c>
      <c r="C545" s="316" t="s">
        <v>7306</v>
      </c>
      <c r="D545" s="316">
        <v>1181</v>
      </c>
      <c r="E545" s="311">
        <v>30000</v>
      </c>
      <c r="F545" s="317" t="s">
        <v>8043</v>
      </c>
      <c r="G545" s="312" t="s">
        <v>142</v>
      </c>
      <c r="H545" s="313">
        <v>44342</v>
      </c>
      <c r="I545" s="1045">
        <v>44432</v>
      </c>
      <c r="J545" s="271"/>
    </row>
    <row r="546" spans="1:10" outlineLevel="1" x14ac:dyDescent="0.2">
      <c r="A546" s="312" t="s">
        <v>8044</v>
      </c>
      <c r="B546" s="316" t="s">
        <v>7305</v>
      </c>
      <c r="C546" s="316" t="s">
        <v>7306</v>
      </c>
      <c r="D546" s="316">
        <v>1284</v>
      </c>
      <c r="E546" s="311">
        <v>30000</v>
      </c>
      <c r="F546" s="317" t="s">
        <v>7991</v>
      </c>
      <c r="G546" s="312" t="s">
        <v>142</v>
      </c>
      <c r="H546" s="313">
        <v>44354</v>
      </c>
      <c r="I546" s="1045">
        <v>44504</v>
      </c>
      <c r="J546" s="271"/>
    </row>
    <row r="547" spans="1:10" outlineLevel="1" x14ac:dyDescent="0.2">
      <c r="A547" s="312" t="s">
        <v>8045</v>
      </c>
      <c r="B547" s="316" t="s">
        <v>7305</v>
      </c>
      <c r="C547" s="316" t="s">
        <v>7306</v>
      </c>
      <c r="D547" s="316">
        <v>1292</v>
      </c>
      <c r="E547" s="311">
        <v>30000</v>
      </c>
      <c r="F547" s="317" t="s">
        <v>7994</v>
      </c>
      <c r="G547" s="312" t="s">
        <v>142</v>
      </c>
      <c r="H547" s="313">
        <v>44354</v>
      </c>
      <c r="I547" s="1045">
        <v>44504</v>
      </c>
      <c r="J547" s="271"/>
    </row>
    <row r="548" spans="1:10" outlineLevel="1" x14ac:dyDescent="0.2">
      <c r="A548" s="312" t="s">
        <v>8046</v>
      </c>
      <c r="B548" s="316" t="s">
        <v>7305</v>
      </c>
      <c r="C548" s="316" t="s">
        <v>7306</v>
      </c>
      <c r="D548" s="316">
        <v>1367</v>
      </c>
      <c r="E548" s="311">
        <v>30000</v>
      </c>
      <c r="F548" s="317" t="s">
        <v>8007</v>
      </c>
      <c r="G548" s="312" t="s">
        <v>142</v>
      </c>
      <c r="H548" s="313">
        <v>44363</v>
      </c>
      <c r="I548" s="1045">
        <v>44513</v>
      </c>
      <c r="J548" s="271"/>
    </row>
    <row r="549" spans="1:10" outlineLevel="1" x14ac:dyDescent="0.2">
      <c r="A549" s="312" t="s">
        <v>8047</v>
      </c>
      <c r="B549" s="316" t="s">
        <v>7305</v>
      </c>
      <c r="C549" s="316" t="s">
        <v>7306</v>
      </c>
      <c r="D549" s="316">
        <v>1515</v>
      </c>
      <c r="E549" s="311">
        <v>30000</v>
      </c>
      <c r="F549" s="317" t="s">
        <v>7980</v>
      </c>
      <c r="G549" s="312" t="s">
        <v>142</v>
      </c>
      <c r="H549" s="313">
        <v>44379</v>
      </c>
      <c r="I549" s="1045">
        <v>44559</v>
      </c>
      <c r="J549" s="271"/>
    </row>
    <row r="550" spans="1:10" outlineLevel="1" x14ac:dyDescent="0.2">
      <c r="A550" s="312" t="s">
        <v>8048</v>
      </c>
      <c r="B550" s="316" t="s">
        <v>7305</v>
      </c>
      <c r="C550" s="316" t="s">
        <v>7306</v>
      </c>
      <c r="D550" s="316">
        <v>1518</v>
      </c>
      <c r="E550" s="311">
        <v>30000</v>
      </c>
      <c r="F550" s="317" t="s">
        <v>8049</v>
      </c>
      <c r="G550" s="312" t="s">
        <v>142</v>
      </c>
      <c r="H550" s="313">
        <v>44382</v>
      </c>
      <c r="I550" s="1045">
        <v>44472</v>
      </c>
      <c r="J550" s="271"/>
    </row>
    <row r="551" spans="1:10" outlineLevel="1" x14ac:dyDescent="0.2">
      <c r="A551" s="312" t="s">
        <v>8050</v>
      </c>
      <c r="B551" s="316" t="s">
        <v>7305</v>
      </c>
      <c r="C551" s="316" t="s">
        <v>7306</v>
      </c>
      <c r="D551" s="316">
        <v>1525</v>
      </c>
      <c r="E551" s="311">
        <v>30000</v>
      </c>
      <c r="F551" s="317" t="s">
        <v>8051</v>
      </c>
      <c r="G551" s="312" t="s">
        <v>142</v>
      </c>
      <c r="H551" s="313">
        <v>44382</v>
      </c>
      <c r="I551" s="1045">
        <v>44562</v>
      </c>
      <c r="J551" s="271"/>
    </row>
    <row r="552" spans="1:10" outlineLevel="1" x14ac:dyDescent="0.2">
      <c r="A552" s="312" t="s">
        <v>8052</v>
      </c>
      <c r="B552" s="316" t="s">
        <v>7305</v>
      </c>
      <c r="C552" s="316" t="s">
        <v>7306</v>
      </c>
      <c r="D552" s="316">
        <v>1532</v>
      </c>
      <c r="E552" s="311">
        <v>30000</v>
      </c>
      <c r="F552" s="317" t="s">
        <v>7987</v>
      </c>
      <c r="G552" s="312" t="s">
        <v>142</v>
      </c>
      <c r="H552" s="313">
        <v>44382</v>
      </c>
      <c r="I552" s="1045">
        <v>44562</v>
      </c>
      <c r="J552" s="271"/>
    </row>
    <row r="553" spans="1:10" outlineLevel="1" x14ac:dyDescent="0.2">
      <c r="A553" s="312" t="s">
        <v>8053</v>
      </c>
      <c r="B553" s="316" t="s">
        <v>7305</v>
      </c>
      <c r="C553" s="316" t="s">
        <v>7306</v>
      </c>
      <c r="D553" s="316">
        <v>1536</v>
      </c>
      <c r="E553" s="311">
        <v>30000</v>
      </c>
      <c r="F553" s="317" t="s">
        <v>8003</v>
      </c>
      <c r="G553" s="312" t="s">
        <v>142</v>
      </c>
      <c r="H553" s="313">
        <v>44382</v>
      </c>
      <c r="I553" s="1045">
        <v>44462</v>
      </c>
      <c r="J553" s="271"/>
    </row>
    <row r="554" spans="1:10" outlineLevel="1" x14ac:dyDescent="0.2">
      <c r="A554" s="312" t="s">
        <v>8054</v>
      </c>
      <c r="B554" s="316" t="s">
        <v>7305</v>
      </c>
      <c r="C554" s="316" t="s">
        <v>7306</v>
      </c>
      <c r="D554" s="316">
        <v>1550</v>
      </c>
      <c r="E554" s="311">
        <v>30000</v>
      </c>
      <c r="F554" s="317" t="s">
        <v>8005</v>
      </c>
      <c r="G554" s="312" t="s">
        <v>142</v>
      </c>
      <c r="H554" s="313">
        <v>44385</v>
      </c>
      <c r="I554" s="1045">
        <v>44465</v>
      </c>
      <c r="J554" s="271"/>
    </row>
    <row r="555" spans="1:10" outlineLevel="1" x14ac:dyDescent="0.2">
      <c r="A555" s="312" t="s">
        <v>8055</v>
      </c>
      <c r="B555" s="316" t="s">
        <v>7305</v>
      </c>
      <c r="C555" s="316" t="s">
        <v>7306</v>
      </c>
      <c r="D555" s="316">
        <v>1557</v>
      </c>
      <c r="E555" s="311">
        <v>30000</v>
      </c>
      <c r="F555" s="317" t="s">
        <v>7770</v>
      </c>
      <c r="G555" s="312" t="s">
        <v>142</v>
      </c>
      <c r="H555" s="313">
        <v>44385</v>
      </c>
      <c r="I555" s="1045">
        <v>44475</v>
      </c>
      <c r="J555" s="271"/>
    </row>
    <row r="556" spans="1:10" outlineLevel="1" x14ac:dyDescent="0.2">
      <c r="A556" s="312" t="s">
        <v>8056</v>
      </c>
      <c r="B556" s="316" t="s">
        <v>7305</v>
      </c>
      <c r="C556" s="316" t="s">
        <v>7306</v>
      </c>
      <c r="D556" s="316">
        <v>1576</v>
      </c>
      <c r="E556" s="311">
        <v>30000</v>
      </c>
      <c r="F556" s="317" t="s">
        <v>8057</v>
      </c>
      <c r="G556" s="312" t="s">
        <v>142</v>
      </c>
      <c r="H556" s="313">
        <v>44386</v>
      </c>
      <c r="I556" s="1045">
        <v>44506</v>
      </c>
      <c r="J556" s="271"/>
    </row>
    <row r="557" spans="1:10" outlineLevel="1" x14ac:dyDescent="0.2">
      <c r="A557" s="312" t="s">
        <v>8058</v>
      </c>
      <c r="B557" s="316" t="s">
        <v>7305</v>
      </c>
      <c r="C557" s="316" t="s">
        <v>7306</v>
      </c>
      <c r="D557" s="316">
        <v>1590</v>
      </c>
      <c r="E557" s="311">
        <v>30000</v>
      </c>
      <c r="F557" s="317" t="s">
        <v>7471</v>
      </c>
      <c r="G557" s="312" t="s">
        <v>142</v>
      </c>
      <c r="H557" s="313">
        <v>44386</v>
      </c>
      <c r="I557" s="1045">
        <v>44476</v>
      </c>
      <c r="J557" s="271"/>
    </row>
    <row r="558" spans="1:10" outlineLevel="1" x14ac:dyDescent="0.2">
      <c r="A558" s="312" t="s">
        <v>8059</v>
      </c>
      <c r="B558" s="316" t="s">
        <v>7305</v>
      </c>
      <c r="C558" s="316" t="s">
        <v>7306</v>
      </c>
      <c r="D558" s="316">
        <v>1597</v>
      </c>
      <c r="E558" s="311">
        <v>30000</v>
      </c>
      <c r="F558" s="317" t="s">
        <v>7473</v>
      </c>
      <c r="G558" s="312" t="s">
        <v>142</v>
      </c>
      <c r="H558" s="313">
        <v>44389</v>
      </c>
      <c r="I558" s="1045">
        <v>44479</v>
      </c>
      <c r="J558" s="271"/>
    </row>
    <row r="559" spans="1:10" outlineLevel="1" x14ac:dyDescent="0.2">
      <c r="A559" s="312" t="s">
        <v>8060</v>
      </c>
      <c r="B559" s="316" t="s">
        <v>7305</v>
      </c>
      <c r="C559" s="316" t="s">
        <v>7306</v>
      </c>
      <c r="D559" s="316">
        <v>1651</v>
      </c>
      <c r="E559" s="311">
        <v>30000</v>
      </c>
      <c r="F559" s="317" t="s">
        <v>8061</v>
      </c>
      <c r="G559" s="312" t="s">
        <v>142</v>
      </c>
      <c r="H559" s="313">
        <v>44396</v>
      </c>
      <c r="I559" s="1045">
        <v>44546</v>
      </c>
      <c r="J559" s="271"/>
    </row>
    <row r="560" spans="1:10" outlineLevel="1" x14ac:dyDescent="0.2">
      <c r="A560" s="312" t="s">
        <v>8062</v>
      </c>
      <c r="B560" s="316" t="s">
        <v>7305</v>
      </c>
      <c r="C560" s="316" t="s">
        <v>7306</v>
      </c>
      <c r="D560" s="316">
        <v>1668</v>
      </c>
      <c r="E560" s="311">
        <v>30000</v>
      </c>
      <c r="F560" s="317" t="s">
        <v>8027</v>
      </c>
      <c r="G560" s="312" t="s">
        <v>142</v>
      </c>
      <c r="H560" s="313">
        <v>44397</v>
      </c>
      <c r="I560" s="1045">
        <v>44487</v>
      </c>
      <c r="J560" s="271"/>
    </row>
    <row r="561" spans="1:10" outlineLevel="1" x14ac:dyDescent="0.2">
      <c r="A561" s="312" t="s">
        <v>8063</v>
      </c>
      <c r="B561" s="316" t="s">
        <v>7305</v>
      </c>
      <c r="C561" s="316" t="s">
        <v>7306</v>
      </c>
      <c r="D561" s="316">
        <v>1696</v>
      </c>
      <c r="E561" s="311">
        <v>30000</v>
      </c>
      <c r="F561" s="317" t="s">
        <v>7475</v>
      </c>
      <c r="G561" s="312" t="s">
        <v>142</v>
      </c>
      <c r="H561" s="313">
        <v>44399</v>
      </c>
      <c r="I561" s="1045">
        <v>44489</v>
      </c>
      <c r="J561" s="271"/>
    </row>
    <row r="562" spans="1:10" outlineLevel="1" x14ac:dyDescent="0.2">
      <c r="A562" s="312" t="s">
        <v>8064</v>
      </c>
      <c r="B562" s="316" t="s">
        <v>7305</v>
      </c>
      <c r="C562" s="316" t="s">
        <v>7306</v>
      </c>
      <c r="D562" s="316">
        <v>1943</v>
      </c>
      <c r="E562" s="311">
        <v>30000</v>
      </c>
      <c r="F562" s="317" t="s">
        <v>7479</v>
      </c>
      <c r="G562" s="312" t="s">
        <v>142</v>
      </c>
      <c r="H562" s="313">
        <v>44433</v>
      </c>
      <c r="I562" s="1045">
        <v>44523</v>
      </c>
      <c r="J562" s="271"/>
    </row>
    <row r="563" spans="1:10" outlineLevel="1" x14ac:dyDescent="0.2">
      <c r="A563" s="312" t="s">
        <v>8065</v>
      </c>
      <c r="B563" s="316" t="s">
        <v>7305</v>
      </c>
      <c r="C563" s="316" t="s">
        <v>7306</v>
      </c>
      <c r="D563" s="316">
        <v>2224</v>
      </c>
      <c r="E563" s="311">
        <v>30000</v>
      </c>
      <c r="F563" s="317" t="s">
        <v>7977</v>
      </c>
      <c r="G563" s="312" t="s">
        <v>142</v>
      </c>
      <c r="H563" s="313">
        <v>44475</v>
      </c>
      <c r="I563" s="1045">
        <v>44565</v>
      </c>
      <c r="J563" s="271"/>
    </row>
    <row r="564" spans="1:10" outlineLevel="1" x14ac:dyDescent="0.2">
      <c r="A564" s="312" t="s">
        <v>8066</v>
      </c>
      <c r="B564" s="316" t="s">
        <v>7305</v>
      </c>
      <c r="C564" s="316" t="s">
        <v>7306</v>
      </c>
      <c r="D564" s="316">
        <v>2238</v>
      </c>
      <c r="E564" s="311">
        <v>30000</v>
      </c>
      <c r="F564" s="317" t="s">
        <v>8067</v>
      </c>
      <c r="G564" s="312" t="s">
        <v>142</v>
      </c>
      <c r="H564" s="313">
        <v>44481</v>
      </c>
      <c r="I564" s="1045">
        <v>44571</v>
      </c>
      <c r="J564" s="271"/>
    </row>
    <row r="565" spans="1:10" outlineLevel="1" x14ac:dyDescent="0.2">
      <c r="A565" s="312" t="s">
        <v>8068</v>
      </c>
      <c r="B565" s="316" t="s">
        <v>7305</v>
      </c>
      <c r="C565" s="316" t="s">
        <v>7306</v>
      </c>
      <c r="D565" s="316">
        <v>2252</v>
      </c>
      <c r="E565" s="311">
        <v>30000</v>
      </c>
      <c r="F565" s="317" t="s">
        <v>8005</v>
      </c>
      <c r="G565" s="312" t="s">
        <v>142</v>
      </c>
      <c r="H565" s="313">
        <v>44482</v>
      </c>
      <c r="I565" s="1045">
        <v>44562</v>
      </c>
      <c r="J565" s="271"/>
    </row>
    <row r="566" spans="1:10" outlineLevel="1" x14ac:dyDescent="0.2">
      <c r="A566" s="312" t="s">
        <v>8069</v>
      </c>
      <c r="B566" s="316" t="s">
        <v>7305</v>
      </c>
      <c r="C566" s="316" t="s">
        <v>7306</v>
      </c>
      <c r="D566" s="316">
        <v>2274</v>
      </c>
      <c r="E566" s="311">
        <v>30000</v>
      </c>
      <c r="F566" s="317" t="s">
        <v>7936</v>
      </c>
      <c r="G566" s="312" t="s">
        <v>142</v>
      </c>
      <c r="H566" s="313">
        <v>44483</v>
      </c>
      <c r="I566" s="1045">
        <v>44528</v>
      </c>
      <c r="J566" s="271"/>
    </row>
    <row r="567" spans="1:10" outlineLevel="1" x14ac:dyDescent="0.2">
      <c r="A567" s="312" t="s">
        <v>8070</v>
      </c>
      <c r="B567" s="316" t="s">
        <v>7305</v>
      </c>
      <c r="C567" s="316" t="s">
        <v>7306</v>
      </c>
      <c r="D567" s="316">
        <v>2286</v>
      </c>
      <c r="E567" s="311">
        <v>30000</v>
      </c>
      <c r="F567" s="317" t="s">
        <v>8003</v>
      </c>
      <c r="G567" s="312" t="s">
        <v>142</v>
      </c>
      <c r="H567" s="313">
        <v>44484</v>
      </c>
      <c r="I567" s="1045">
        <v>44564</v>
      </c>
      <c r="J567" s="271"/>
    </row>
    <row r="568" spans="1:10" outlineLevel="1" x14ac:dyDescent="0.2">
      <c r="A568" s="312" t="s">
        <v>8071</v>
      </c>
      <c r="B568" s="316" t="s">
        <v>7305</v>
      </c>
      <c r="C568" s="316" t="s">
        <v>7306</v>
      </c>
      <c r="D568" s="316">
        <v>2546</v>
      </c>
      <c r="E568" s="311">
        <v>30000</v>
      </c>
      <c r="F568" s="317" t="s">
        <v>7436</v>
      </c>
      <c r="G568" s="312" t="s">
        <v>142</v>
      </c>
      <c r="H568" s="313">
        <v>44519</v>
      </c>
      <c r="I568" s="1045">
        <v>44539</v>
      </c>
      <c r="J568" s="271"/>
    </row>
    <row r="569" spans="1:10" outlineLevel="1" x14ac:dyDescent="0.2">
      <c r="A569" s="312" t="s">
        <v>8072</v>
      </c>
      <c r="B569" s="316" t="s">
        <v>7305</v>
      </c>
      <c r="C569" s="316" t="s">
        <v>7306</v>
      </c>
      <c r="D569" s="316">
        <v>2133</v>
      </c>
      <c r="E569" s="311">
        <v>30000.41</v>
      </c>
      <c r="F569" s="317" t="s">
        <v>8073</v>
      </c>
      <c r="G569" s="312" t="s">
        <v>142</v>
      </c>
      <c r="H569" s="313">
        <v>44463</v>
      </c>
      <c r="I569" s="1045">
        <v>44468</v>
      </c>
      <c r="J569" s="271"/>
    </row>
    <row r="570" spans="1:10" outlineLevel="1" x14ac:dyDescent="0.2">
      <c r="A570" s="312" t="s">
        <v>8074</v>
      </c>
      <c r="B570" s="316" t="s">
        <v>7305</v>
      </c>
      <c r="C570" s="316" t="s">
        <v>7306</v>
      </c>
      <c r="D570" s="316">
        <v>1843</v>
      </c>
      <c r="E570" s="311">
        <v>30001.68</v>
      </c>
      <c r="F570" s="317" t="s">
        <v>7857</v>
      </c>
      <c r="G570" s="312" t="s">
        <v>142</v>
      </c>
      <c r="H570" s="313">
        <v>44420</v>
      </c>
      <c r="I570" s="1045">
        <v>44440</v>
      </c>
      <c r="J570" s="271"/>
    </row>
    <row r="571" spans="1:10" outlineLevel="1" x14ac:dyDescent="0.2">
      <c r="A571" s="312" t="s">
        <v>8075</v>
      </c>
      <c r="B571" s="316" t="s">
        <v>7305</v>
      </c>
      <c r="C571" s="316" t="s">
        <v>7306</v>
      </c>
      <c r="D571" s="316">
        <v>2678</v>
      </c>
      <c r="E571" s="311">
        <v>30090</v>
      </c>
      <c r="F571" s="317" t="s">
        <v>8076</v>
      </c>
      <c r="G571" s="312" t="s">
        <v>142</v>
      </c>
      <c r="H571" s="313">
        <v>44531</v>
      </c>
      <c r="I571" s="1045">
        <v>44561</v>
      </c>
      <c r="J571" s="271"/>
    </row>
    <row r="572" spans="1:10" outlineLevel="1" x14ac:dyDescent="0.2">
      <c r="A572" s="312" t="s">
        <v>8077</v>
      </c>
      <c r="B572" s="316" t="s">
        <v>7305</v>
      </c>
      <c r="C572" s="316" t="s">
        <v>7306</v>
      </c>
      <c r="D572" s="316">
        <v>794</v>
      </c>
      <c r="E572" s="311">
        <v>30208</v>
      </c>
      <c r="F572" s="317" t="s">
        <v>8078</v>
      </c>
      <c r="G572" s="312" t="s">
        <v>142</v>
      </c>
      <c r="H572" s="313">
        <v>44299</v>
      </c>
      <c r="I572" s="1045">
        <v>44469</v>
      </c>
      <c r="J572" s="271"/>
    </row>
    <row r="573" spans="1:10" outlineLevel="1" x14ac:dyDescent="0.2">
      <c r="A573" s="312" t="s">
        <v>8079</v>
      </c>
      <c r="B573" s="316" t="s">
        <v>7305</v>
      </c>
      <c r="C573" s="316" t="s">
        <v>7306</v>
      </c>
      <c r="D573" s="316">
        <v>561</v>
      </c>
      <c r="E573" s="311">
        <v>30294</v>
      </c>
      <c r="F573" s="317" t="s">
        <v>8080</v>
      </c>
      <c r="G573" s="312" t="s">
        <v>142</v>
      </c>
      <c r="H573" s="313">
        <v>44267</v>
      </c>
      <c r="I573" s="1045">
        <v>44357</v>
      </c>
      <c r="J573" s="271"/>
    </row>
    <row r="574" spans="1:10" outlineLevel="1" x14ac:dyDescent="0.2">
      <c r="A574" s="312" t="s">
        <v>8081</v>
      </c>
      <c r="B574" s="316" t="s">
        <v>7305</v>
      </c>
      <c r="C574" s="316" t="s">
        <v>7306</v>
      </c>
      <c r="D574" s="316">
        <v>1412</v>
      </c>
      <c r="E574" s="311">
        <v>30294</v>
      </c>
      <c r="F574" s="317" t="s">
        <v>8080</v>
      </c>
      <c r="G574" s="312" t="s">
        <v>142</v>
      </c>
      <c r="H574" s="313">
        <v>44368</v>
      </c>
      <c r="I574" s="1045">
        <v>44458</v>
      </c>
      <c r="J574" s="271"/>
    </row>
    <row r="575" spans="1:10" outlineLevel="1" x14ac:dyDescent="0.2">
      <c r="A575" s="312" t="s">
        <v>8082</v>
      </c>
      <c r="B575" s="316" t="s">
        <v>7305</v>
      </c>
      <c r="C575" s="316" t="s">
        <v>7306</v>
      </c>
      <c r="D575" s="316">
        <v>2767</v>
      </c>
      <c r="E575" s="311">
        <v>30444</v>
      </c>
      <c r="F575" s="317" t="s">
        <v>8083</v>
      </c>
      <c r="G575" s="312" t="s">
        <v>142</v>
      </c>
      <c r="H575" s="313">
        <v>44540</v>
      </c>
      <c r="I575" s="1045">
        <v>44555</v>
      </c>
      <c r="J575" s="271"/>
    </row>
    <row r="576" spans="1:10" outlineLevel="1" x14ac:dyDescent="0.2">
      <c r="A576" s="312" t="s">
        <v>8084</v>
      </c>
      <c r="B576" s="316" t="s">
        <v>7305</v>
      </c>
      <c r="C576" s="316" t="s">
        <v>7306</v>
      </c>
      <c r="D576" s="316">
        <v>2227</v>
      </c>
      <c r="E576" s="311">
        <v>30480</v>
      </c>
      <c r="F576" s="317" t="s">
        <v>7971</v>
      </c>
      <c r="G576" s="312" t="s">
        <v>142</v>
      </c>
      <c r="H576" s="313">
        <v>44476</v>
      </c>
      <c r="I576" s="1045">
        <v>44566</v>
      </c>
      <c r="J576" s="271"/>
    </row>
    <row r="577" spans="1:10" outlineLevel="1" x14ac:dyDescent="0.2">
      <c r="A577" s="312" t="s">
        <v>8085</v>
      </c>
      <c r="B577" s="316" t="s">
        <v>7305</v>
      </c>
      <c r="C577" s="316" t="s">
        <v>7306</v>
      </c>
      <c r="D577" s="316">
        <v>278</v>
      </c>
      <c r="E577" s="311">
        <v>30491.200000000001</v>
      </c>
      <c r="F577" s="317" t="s">
        <v>8086</v>
      </c>
      <c r="G577" s="312" t="s">
        <v>142</v>
      </c>
      <c r="H577" s="313">
        <v>44236</v>
      </c>
      <c r="I577" s="1045">
        <v>44281</v>
      </c>
      <c r="J577" s="271"/>
    </row>
    <row r="578" spans="1:10" outlineLevel="1" x14ac:dyDescent="0.2">
      <c r="A578" s="312" t="s">
        <v>8087</v>
      </c>
      <c r="B578" s="316" t="s">
        <v>7305</v>
      </c>
      <c r="C578" s="316" t="s">
        <v>7306</v>
      </c>
      <c r="D578" s="316">
        <v>2816</v>
      </c>
      <c r="E578" s="311">
        <v>30491.67</v>
      </c>
      <c r="F578" s="317" t="s">
        <v>7890</v>
      </c>
      <c r="G578" s="312" t="s">
        <v>142</v>
      </c>
      <c r="H578" s="313">
        <v>44547</v>
      </c>
      <c r="I578" s="1045">
        <v>44557</v>
      </c>
      <c r="J578" s="271"/>
    </row>
    <row r="579" spans="1:10" outlineLevel="1" x14ac:dyDescent="0.2">
      <c r="A579" s="312" t="s">
        <v>8088</v>
      </c>
      <c r="B579" s="316" t="s">
        <v>7305</v>
      </c>
      <c r="C579" s="316" t="s">
        <v>7306</v>
      </c>
      <c r="D579" s="316">
        <v>128</v>
      </c>
      <c r="E579" s="311">
        <v>30708.33</v>
      </c>
      <c r="F579" s="317" t="s">
        <v>8089</v>
      </c>
      <c r="G579" s="312" t="s">
        <v>142</v>
      </c>
      <c r="H579" s="313">
        <v>44217</v>
      </c>
      <c r="I579" s="1045">
        <v>44307</v>
      </c>
      <c r="J579" s="271"/>
    </row>
    <row r="580" spans="1:10" outlineLevel="1" x14ac:dyDescent="0.2">
      <c r="A580" s="312" t="s">
        <v>8090</v>
      </c>
      <c r="B580" s="316" t="s">
        <v>7305</v>
      </c>
      <c r="C580" s="316" t="s">
        <v>7306</v>
      </c>
      <c r="D580" s="316">
        <v>53</v>
      </c>
      <c r="E580" s="311">
        <v>30772.73</v>
      </c>
      <c r="F580" s="317" t="s">
        <v>7734</v>
      </c>
      <c r="G580" s="312" t="s">
        <v>142</v>
      </c>
      <c r="H580" s="313">
        <v>44211</v>
      </c>
      <c r="I580" s="1045">
        <v>44291</v>
      </c>
      <c r="J580" s="271"/>
    </row>
    <row r="581" spans="1:10" outlineLevel="1" x14ac:dyDescent="0.2">
      <c r="A581" s="312" t="s">
        <v>8091</v>
      </c>
      <c r="B581" s="316" t="s">
        <v>7305</v>
      </c>
      <c r="C581" s="316" t="s">
        <v>7306</v>
      </c>
      <c r="D581" s="316">
        <v>1122</v>
      </c>
      <c r="E581" s="311">
        <v>30800</v>
      </c>
      <c r="F581" s="317" t="s">
        <v>7696</v>
      </c>
      <c r="G581" s="312" t="s">
        <v>142</v>
      </c>
      <c r="H581" s="313">
        <v>44335</v>
      </c>
      <c r="I581" s="1045">
        <v>44445</v>
      </c>
      <c r="J581" s="271"/>
    </row>
    <row r="582" spans="1:10" outlineLevel="1" x14ac:dyDescent="0.2">
      <c r="A582" s="312" t="s">
        <v>8092</v>
      </c>
      <c r="B582" s="316" t="s">
        <v>7305</v>
      </c>
      <c r="C582" s="316" t="s">
        <v>7306</v>
      </c>
      <c r="D582" s="316">
        <v>776</v>
      </c>
      <c r="E582" s="311">
        <v>30800.51</v>
      </c>
      <c r="F582" s="317" t="s">
        <v>8093</v>
      </c>
      <c r="G582" s="312" t="s">
        <v>142</v>
      </c>
      <c r="H582" s="313">
        <v>44295</v>
      </c>
      <c r="I582" s="1045">
        <v>44310</v>
      </c>
      <c r="J582" s="271"/>
    </row>
    <row r="583" spans="1:10" outlineLevel="1" x14ac:dyDescent="0.2">
      <c r="A583" s="312" t="s">
        <v>8094</v>
      </c>
      <c r="B583" s="316" t="s">
        <v>7305</v>
      </c>
      <c r="C583" s="316" t="s">
        <v>7306</v>
      </c>
      <c r="D583" s="316">
        <v>2505</v>
      </c>
      <c r="E583" s="311">
        <v>30905.55</v>
      </c>
      <c r="F583" s="317" t="s">
        <v>8095</v>
      </c>
      <c r="G583" s="312" t="s">
        <v>142</v>
      </c>
      <c r="H583" s="313">
        <v>44516</v>
      </c>
      <c r="I583" s="1045">
        <v>44561</v>
      </c>
      <c r="J583" s="271"/>
    </row>
    <row r="584" spans="1:10" outlineLevel="1" x14ac:dyDescent="0.2">
      <c r="A584" s="312" t="s">
        <v>8096</v>
      </c>
      <c r="B584" s="316" t="s">
        <v>7305</v>
      </c>
      <c r="C584" s="316" t="s">
        <v>7306</v>
      </c>
      <c r="D584" s="316">
        <v>1488</v>
      </c>
      <c r="E584" s="311">
        <v>30998.6</v>
      </c>
      <c r="F584" s="317" t="s">
        <v>8097</v>
      </c>
      <c r="G584" s="312" t="s">
        <v>142</v>
      </c>
      <c r="H584" s="313">
        <v>44375</v>
      </c>
      <c r="I584" s="1045">
        <v>44385</v>
      </c>
      <c r="J584" s="271"/>
    </row>
    <row r="585" spans="1:10" outlineLevel="1" x14ac:dyDescent="0.2">
      <c r="A585" s="312" t="s">
        <v>8098</v>
      </c>
      <c r="B585" s="316" t="s">
        <v>7305</v>
      </c>
      <c r="C585" s="316" t="s">
        <v>7306</v>
      </c>
      <c r="D585" s="316">
        <v>1410</v>
      </c>
      <c r="E585" s="311">
        <v>31001.05</v>
      </c>
      <c r="F585" s="317" t="s">
        <v>7857</v>
      </c>
      <c r="G585" s="312" t="s">
        <v>142</v>
      </c>
      <c r="H585" s="313">
        <v>44368</v>
      </c>
      <c r="I585" s="1045">
        <v>44383</v>
      </c>
      <c r="J585" s="271"/>
    </row>
    <row r="586" spans="1:10" outlineLevel="1" x14ac:dyDescent="0.2">
      <c r="A586" s="312" t="s">
        <v>8099</v>
      </c>
      <c r="B586" s="316" t="s">
        <v>7305</v>
      </c>
      <c r="C586" s="316" t="s">
        <v>7306</v>
      </c>
      <c r="D586" s="316">
        <v>606</v>
      </c>
      <c r="E586" s="311">
        <v>31006.2</v>
      </c>
      <c r="F586" s="317" t="s">
        <v>7857</v>
      </c>
      <c r="G586" s="312" t="s">
        <v>142</v>
      </c>
      <c r="H586" s="313">
        <v>44273</v>
      </c>
      <c r="I586" s="1045">
        <v>44288</v>
      </c>
      <c r="J586" s="271"/>
    </row>
    <row r="587" spans="1:10" outlineLevel="1" x14ac:dyDescent="0.2">
      <c r="A587" s="312" t="s">
        <v>8100</v>
      </c>
      <c r="B587" s="316" t="s">
        <v>7305</v>
      </c>
      <c r="C587" s="316" t="s">
        <v>7306</v>
      </c>
      <c r="D587" s="316">
        <v>401</v>
      </c>
      <c r="E587" s="311">
        <v>31029</v>
      </c>
      <c r="F587" s="317" t="s">
        <v>8101</v>
      </c>
      <c r="G587" s="312" t="s">
        <v>142</v>
      </c>
      <c r="H587" s="313">
        <v>44251</v>
      </c>
      <c r="I587" s="1045">
        <v>44341</v>
      </c>
      <c r="J587" s="271"/>
    </row>
    <row r="588" spans="1:10" outlineLevel="1" x14ac:dyDescent="0.2">
      <c r="A588" s="312" t="s">
        <v>8102</v>
      </c>
      <c r="B588" s="316" t="s">
        <v>7305</v>
      </c>
      <c r="C588" s="316" t="s">
        <v>7306</v>
      </c>
      <c r="D588" s="316">
        <v>1395</v>
      </c>
      <c r="E588" s="311">
        <v>31090.639999999999</v>
      </c>
      <c r="F588" s="317" t="s">
        <v>7805</v>
      </c>
      <c r="G588" s="312" t="s">
        <v>142</v>
      </c>
      <c r="H588" s="313">
        <v>44365</v>
      </c>
      <c r="I588" s="1045">
        <v>44395</v>
      </c>
      <c r="J588" s="271"/>
    </row>
    <row r="589" spans="1:10" outlineLevel="1" x14ac:dyDescent="0.2">
      <c r="A589" s="312" t="s">
        <v>8103</v>
      </c>
      <c r="B589" s="316" t="s">
        <v>7305</v>
      </c>
      <c r="C589" s="316" t="s">
        <v>7306</v>
      </c>
      <c r="D589" s="316">
        <v>294</v>
      </c>
      <c r="E589" s="311">
        <v>31140</v>
      </c>
      <c r="F589" s="317" t="s">
        <v>8104</v>
      </c>
      <c r="G589" s="312" t="s">
        <v>142</v>
      </c>
      <c r="H589" s="313">
        <v>44237</v>
      </c>
      <c r="I589" s="1045">
        <v>44252</v>
      </c>
      <c r="J589" s="271"/>
    </row>
    <row r="590" spans="1:10" outlineLevel="1" x14ac:dyDescent="0.2">
      <c r="A590" s="312" t="s">
        <v>8105</v>
      </c>
      <c r="B590" s="316" t="s">
        <v>7305</v>
      </c>
      <c r="C590" s="316" t="s">
        <v>7306</v>
      </c>
      <c r="D590" s="316">
        <v>1666</v>
      </c>
      <c r="E590" s="311">
        <v>31199</v>
      </c>
      <c r="F590" s="317" t="s">
        <v>8106</v>
      </c>
      <c r="G590" s="312" t="s">
        <v>142</v>
      </c>
      <c r="H590" s="313">
        <v>44397</v>
      </c>
      <c r="I590" s="1045">
        <v>44507</v>
      </c>
      <c r="J590" s="271"/>
    </row>
    <row r="591" spans="1:10" outlineLevel="1" x14ac:dyDescent="0.2">
      <c r="A591" s="312" t="s">
        <v>8107</v>
      </c>
      <c r="B591" s="316" t="s">
        <v>7305</v>
      </c>
      <c r="C591" s="316" t="s">
        <v>7306</v>
      </c>
      <c r="D591" s="316">
        <v>1344</v>
      </c>
      <c r="E591" s="311">
        <v>31200</v>
      </c>
      <c r="F591" s="317" t="s">
        <v>7371</v>
      </c>
      <c r="G591" s="312" t="s">
        <v>142</v>
      </c>
      <c r="H591" s="313">
        <v>44361</v>
      </c>
      <c r="I591" s="1045">
        <v>44391</v>
      </c>
      <c r="J591" s="271"/>
    </row>
    <row r="592" spans="1:10" outlineLevel="1" x14ac:dyDescent="0.2">
      <c r="A592" s="312" t="s">
        <v>8108</v>
      </c>
      <c r="B592" s="316" t="s">
        <v>7305</v>
      </c>
      <c r="C592" s="316" t="s">
        <v>7306</v>
      </c>
      <c r="D592" s="316">
        <v>1277</v>
      </c>
      <c r="E592" s="311">
        <v>31350</v>
      </c>
      <c r="F592" s="317" t="s">
        <v>7525</v>
      </c>
      <c r="G592" s="312" t="s">
        <v>142</v>
      </c>
      <c r="H592" s="313">
        <v>44351</v>
      </c>
      <c r="I592" s="1045">
        <v>44471</v>
      </c>
      <c r="J592" s="271"/>
    </row>
    <row r="593" spans="1:10" outlineLevel="1" x14ac:dyDescent="0.2">
      <c r="A593" s="312" t="s">
        <v>8109</v>
      </c>
      <c r="B593" s="316" t="s">
        <v>7305</v>
      </c>
      <c r="C593" s="316" t="s">
        <v>7306</v>
      </c>
      <c r="D593" s="316">
        <v>407</v>
      </c>
      <c r="E593" s="311">
        <v>31500</v>
      </c>
      <c r="F593" s="317" t="s">
        <v>8110</v>
      </c>
      <c r="G593" s="312" t="s">
        <v>142</v>
      </c>
      <c r="H593" s="313">
        <v>44252</v>
      </c>
      <c r="I593" s="1045">
        <v>44287</v>
      </c>
      <c r="J593" s="271"/>
    </row>
    <row r="594" spans="1:10" outlineLevel="1" x14ac:dyDescent="0.2">
      <c r="A594" s="312" t="s">
        <v>8111</v>
      </c>
      <c r="B594" s="316" t="s">
        <v>7305</v>
      </c>
      <c r="C594" s="316" t="s">
        <v>7306</v>
      </c>
      <c r="D594" s="316">
        <v>1765</v>
      </c>
      <c r="E594" s="311">
        <v>31500</v>
      </c>
      <c r="F594" s="317" t="s">
        <v>7655</v>
      </c>
      <c r="G594" s="312" t="s">
        <v>142</v>
      </c>
      <c r="H594" s="313">
        <v>44417</v>
      </c>
      <c r="I594" s="1045">
        <v>44507</v>
      </c>
      <c r="J594" s="271"/>
    </row>
    <row r="595" spans="1:10" outlineLevel="1" x14ac:dyDescent="0.2">
      <c r="A595" s="312" t="s">
        <v>8112</v>
      </c>
      <c r="B595" s="316" t="s">
        <v>7305</v>
      </c>
      <c r="C595" s="316" t="s">
        <v>7306</v>
      </c>
      <c r="D595" s="316">
        <v>2508</v>
      </c>
      <c r="E595" s="311">
        <v>31500</v>
      </c>
      <c r="F595" s="317" t="s">
        <v>8113</v>
      </c>
      <c r="G595" s="312" t="s">
        <v>142</v>
      </c>
      <c r="H595" s="313">
        <v>44516</v>
      </c>
      <c r="I595" s="1045">
        <v>44536</v>
      </c>
      <c r="J595" s="271"/>
    </row>
    <row r="596" spans="1:10" outlineLevel="1" x14ac:dyDescent="0.2">
      <c r="A596" s="312" t="s">
        <v>8114</v>
      </c>
      <c r="B596" s="316" t="s">
        <v>7305</v>
      </c>
      <c r="C596" s="316" t="s">
        <v>7306</v>
      </c>
      <c r="D596" s="316">
        <v>854</v>
      </c>
      <c r="E596" s="311">
        <v>31550</v>
      </c>
      <c r="F596" s="317" t="s">
        <v>7740</v>
      </c>
      <c r="G596" s="312" t="s">
        <v>142</v>
      </c>
      <c r="H596" s="313">
        <v>44307</v>
      </c>
      <c r="I596" s="1045">
        <v>44322</v>
      </c>
      <c r="J596" s="271"/>
    </row>
    <row r="597" spans="1:10" outlineLevel="1" x14ac:dyDescent="0.2">
      <c r="A597" s="312" t="s">
        <v>8115</v>
      </c>
      <c r="B597" s="316" t="s">
        <v>7305</v>
      </c>
      <c r="C597" s="316" t="s">
        <v>7306</v>
      </c>
      <c r="D597" s="316">
        <v>1121</v>
      </c>
      <c r="E597" s="311">
        <v>31600</v>
      </c>
      <c r="F597" s="317" t="s">
        <v>8116</v>
      </c>
      <c r="G597" s="312" t="s">
        <v>142</v>
      </c>
      <c r="H597" s="313">
        <v>44335</v>
      </c>
      <c r="I597" s="1045">
        <v>44455</v>
      </c>
      <c r="J597" s="271"/>
    </row>
    <row r="598" spans="1:10" outlineLevel="1" x14ac:dyDescent="0.2">
      <c r="A598" s="312" t="s">
        <v>8117</v>
      </c>
      <c r="B598" s="316" t="s">
        <v>7305</v>
      </c>
      <c r="C598" s="316" t="s">
        <v>7306</v>
      </c>
      <c r="D598" s="316">
        <v>1657</v>
      </c>
      <c r="E598" s="311">
        <v>31793.48</v>
      </c>
      <c r="F598" s="317" t="s">
        <v>8118</v>
      </c>
      <c r="G598" s="312" t="s">
        <v>142</v>
      </c>
      <c r="H598" s="313">
        <v>44396</v>
      </c>
      <c r="I598" s="1045">
        <v>44401</v>
      </c>
      <c r="J598" s="271"/>
    </row>
    <row r="599" spans="1:10" outlineLevel="1" x14ac:dyDescent="0.2">
      <c r="A599" s="312" t="s">
        <v>8119</v>
      </c>
      <c r="B599" s="316" t="s">
        <v>7305</v>
      </c>
      <c r="C599" s="316" t="s">
        <v>7306</v>
      </c>
      <c r="D599" s="316">
        <v>1993</v>
      </c>
      <c r="E599" s="311">
        <v>31793.48</v>
      </c>
      <c r="F599" s="317" t="s">
        <v>8118</v>
      </c>
      <c r="G599" s="312" t="s">
        <v>142</v>
      </c>
      <c r="H599" s="313">
        <v>44442</v>
      </c>
      <c r="I599" s="1045">
        <v>44447</v>
      </c>
      <c r="J599" s="271"/>
    </row>
    <row r="600" spans="1:10" outlineLevel="1" x14ac:dyDescent="0.2">
      <c r="A600" s="312" t="s">
        <v>8120</v>
      </c>
      <c r="B600" s="316" t="s">
        <v>7305</v>
      </c>
      <c r="C600" s="316" t="s">
        <v>7306</v>
      </c>
      <c r="D600" s="316">
        <v>1273</v>
      </c>
      <c r="E600" s="311">
        <v>31800</v>
      </c>
      <c r="F600" s="317" t="s">
        <v>8121</v>
      </c>
      <c r="G600" s="312" t="s">
        <v>142</v>
      </c>
      <c r="H600" s="313">
        <v>44351</v>
      </c>
      <c r="I600" s="1045">
        <v>44471</v>
      </c>
      <c r="J600" s="271"/>
    </row>
    <row r="601" spans="1:10" outlineLevel="1" x14ac:dyDescent="0.2">
      <c r="A601" s="312" t="s">
        <v>8122</v>
      </c>
      <c r="B601" s="316" t="s">
        <v>7305</v>
      </c>
      <c r="C601" s="316" t="s">
        <v>7306</v>
      </c>
      <c r="D601" s="316">
        <v>1497</v>
      </c>
      <c r="E601" s="311">
        <v>31840</v>
      </c>
      <c r="F601" s="317" t="s">
        <v>8123</v>
      </c>
      <c r="G601" s="312" t="s">
        <v>142</v>
      </c>
      <c r="H601" s="313">
        <v>44379</v>
      </c>
      <c r="I601" s="1045">
        <v>44469</v>
      </c>
      <c r="J601" s="271"/>
    </row>
    <row r="602" spans="1:10" outlineLevel="1" x14ac:dyDescent="0.2">
      <c r="A602" s="312" t="s">
        <v>8124</v>
      </c>
      <c r="B602" s="316" t="s">
        <v>7305</v>
      </c>
      <c r="C602" s="316" t="s">
        <v>7306</v>
      </c>
      <c r="D602" s="316">
        <v>1629</v>
      </c>
      <c r="E602" s="311">
        <v>31840</v>
      </c>
      <c r="F602" s="317" t="s">
        <v>7875</v>
      </c>
      <c r="G602" s="312" t="s">
        <v>142</v>
      </c>
      <c r="H602" s="313">
        <v>44393</v>
      </c>
      <c r="I602" s="1045">
        <v>44423</v>
      </c>
      <c r="J602" s="271"/>
    </row>
    <row r="603" spans="1:10" outlineLevel="1" x14ac:dyDescent="0.2">
      <c r="A603" s="312" t="s">
        <v>8125</v>
      </c>
      <c r="B603" s="316" t="s">
        <v>7305</v>
      </c>
      <c r="C603" s="316" t="s">
        <v>7306</v>
      </c>
      <c r="D603" s="316">
        <v>2291</v>
      </c>
      <c r="E603" s="311">
        <v>31860</v>
      </c>
      <c r="F603" s="317" t="s">
        <v>8126</v>
      </c>
      <c r="G603" s="312" t="s">
        <v>142</v>
      </c>
      <c r="H603" s="313">
        <v>44484</v>
      </c>
      <c r="I603" s="1045">
        <v>44544</v>
      </c>
      <c r="J603" s="271"/>
    </row>
    <row r="604" spans="1:10" outlineLevel="1" x14ac:dyDescent="0.2">
      <c r="A604" s="312" t="s">
        <v>8127</v>
      </c>
      <c r="B604" s="316" t="s">
        <v>7305</v>
      </c>
      <c r="C604" s="316" t="s">
        <v>7306</v>
      </c>
      <c r="D604" s="316">
        <v>474</v>
      </c>
      <c r="E604" s="311">
        <v>31880</v>
      </c>
      <c r="F604" s="317" t="s">
        <v>8128</v>
      </c>
      <c r="G604" s="312" t="s">
        <v>142</v>
      </c>
      <c r="H604" s="313">
        <v>44259</v>
      </c>
      <c r="I604" s="1045">
        <v>44379</v>
      </c>
      <c r="J604" s="271"/>
    </row>
    <row r="605" spans="1:10" outlineLevel="1" x14ac:dyDescent="0.2">
      <c r="A605" s="312" t="s">
        <v>8129</v>
      </c>
      <c r="B605" s="316" t="s">
        <v>7305</v>
      </c>
      <c r="C605" s="316" t="s">
        <v>7306</v>
      </c>
      <c r="D605" s="316">
        <v>212</v>
      </c>
      <c r="E605" s="311">
        <v>31900</v>
      </c>
      <c r="F605" s="317" t="s">
        <v>8130</v>
      </c>
      <c r="G605" s="312" t="s">
        <v>142</v>
      </c>
      <c r="H605" s="313">
        <v>44228</v>
      </c>
      <c r="I605" s="1045">
        <v>44338</v>
      </c>
      <c r="J605" s="271"/>
    </row>
    <row r="606" spans="1:10" outlineLevel="1" x14ac:dyDescent="0.2">
      <c r="A606" s="312" t="s">
        <v>8131</v>
      </c>
      <c r="B606" s="316" t="s">
        <v>7305</v>
      </c>
      <c r="C606" s="316" t="s">
        <v>7306</v>
      </c>
      <c r="D606" s="316">
        <v>1179</v>
      </c>
      <c r="E606" s="311">
        <v>31900</v>
      </c>
      <c r="F606" s="317" t="s">
        <v>8132</v>
      </c>
      <c r="G606" s="312" t="s">
        <v>142</v>
      </c>
      <c r="H606" s="313">
        <v>44342</v>
      </c>
      <c r="I606" s="1045">
        <v>44402</v>
      </c>
      <c r="J606" s="271"/>
    </row>
    <row r="607" spans="1:10" outlineLevel="1" x14ac:dyDescent="0.2">
      <c r="A607" s="312" t="s">
        <v>8133</v>
      </c>
      <c r="B607" s="316" t="s">
        <v>7305</v>
      </c>
      <c r="C607" s="316" t="s">
        <v>7306</v>
      </c>
      <c r="D607" s="316">
        <v>1599</v>
      </c>
      <c r="E607" s="311">
        <v>31949.8</v>
      </c>
      <c r="F607" s="317" t="s">
        <v>7936</v>
      </c>
      <c r="G607" s="312" t="s">
        <v>142</v>
      </c>
      <c r="H607" s="313">
        <v>44389</v>
      </c>
      <c r="I607" s="1045">
        <v>44394</v>
      </c>
      <c r="J607" s="271"/>
    </row>
    <row r="608" spans="1:10" outlineLevel="1" x14ac:dyDescent="0.2">
      <c r="A608" s="312" t="s">
        <v>8134</v>
      </c>
      <c r="B608" s="316" t="s">
        <v>7305</v>
      </c>
      <c r="C608" s="316" t="s">
        <v>7306</v>
      </c>
      <c r="D608" s="316">
        <v>2226</v>
      </c>
      <c r="E608" s="311">
        <v>31950</v>
      </c>
      <c r="F608" s="317" t="s">
        <v>8135</v>
      </c>
      <c r="G608" s="312" t="s">
        <v>142</v>
      </c>
      <c r="H608" s="313">
        <v>44476</v>
      </c>
      <c r="I608" s="1045">
        <v>44521</v>
      </c>
      <c r="J608" s="271"/>
    </row>
    <row r="609" spans="1:10" outlineLevel="1" x14ac:dyDescent="0.2">
      <c r="A609" s="312" t="s">
        <v>8136</v>
      </c>
      <c r="B609" s="316" t="s">
        <v>7305</v>
      </c>
      <c r="C609" s="316" t="s">
        <v>7306</v>
      </c>
      <c r="D609" s="316">
        <v>761</v>
      </c>
      <c r="E609" s="311">
        <v>31980</v>
      </c>
      <c r="F609" s="317" t="s">
        <v>8137</v>
      </c>
      <c r="G609" s="312" t="s">
        <v>142</v>
      </c>
      <c r="H609" s="313">
        <v>44293</v>
      </c>
      <c r="I609" s="1045">
        <v>44413</v>
      </c>
      <c r="J609" s="271"/>
    </row>
    <row r="610" spans="1:10" outlineLevel="1" x14ac:dyDescent="0.2">
      <c r="A610" s="312" t="s">
        <v>8138</v>
      </c>
      <c r="B610" s="316" t="s">
        <v>7305</v>
      </c>
      <c r="C610" s="316" t="s">
        <v>7306</v>
      </c>
      <c r="D610" s="316">
        <v>102</v>
      </c>
      <c r="E610" s="311">
        <v>31999</v>
      </c>
      <c r="F610" s="317" t="s">
        <v>7800</v>
      </c>
      <c r="G610" s="312" t="s">
        <v>142</v>
      </c>
      <c r="H610" s="313">
        <v>44216</v>
      </c>
      <c r="I610" s="1045">
        <v>44326</v>
      </c>
      <c r="J610" s="271"/>
    </row>
    <row r="611" spans="1:10" outlineLevel="1" x14ac:dyDescent="0.2">
      <c r="A611" s="312" t="s">
        <v>8139</v>
      </c>
      <c r="B611" s="316" t="s">
        <v>7305</v>
      </c>
      <c r="C611" s="316" t="s">
        <v>7306</v>
      </c>
      <c r="D611" s="316">
        <v>9</v>
      </c>
      <c r="E611" s="311">
        <v>32000</v>
      </c>
      <c r="F611" s="317" t="s">
        <v>7682</v>
      </c>
      <c r="G611" s="312" t="s">
        <v>142</v>
      </c>
      <c r="H611" s="313">
        <v>44209</v>
      </c>
      <c r="I611" s="1045">
        <v>44319</v>
      </c>
      <c r="J611" s="271"/>
    </row>
    <row r="612" spans="1:10" outlineLevel="1" x14ac:dyDescent="0.2">
      <c r="A612" s="312" t="s">
        <v>8140</v>
      </c>
      <c r="B612" s="316" t="s">
        <v>7305</v>
      </c>
      <c r="C612" s="316" t="s">
        <v>7306</v>
      </c>
      <c r="D612" s="316">
        <v>35</v>
      </c>
      <c r="E612" s="311">
        <v>32000</v>
      </c>
      <c r="F612" s="317" t="s">
        <v>8141</v>
      </c>
      <c r="G612" s="312" t="s">
        <v>142</v>
      </c>
      <c r="H612" s="313">
        <v>44210</v>
      </c>
      <c r="I612" s="1045">
        <v>44320</v>
      </c>
      <c r="J612" s="271"/>
    </row>
    <row r="613" spans="1:10" outlineLevel="1" x14ac:dyDescent="0.2">
      <c r="A613" s="312" t="s">
        <v>8142</v>
      </c>
      <c r="B613" s="316" t="s">
        <v>7305</v>
      </c>
      <c r="C613" s="316" t="s">
        <v>7306</v>
      </c>
      <c r="D613" s="316">
        <v>39</v>
      </c>
      <c r="E613" s="311">
        <v>32000</v>
      </c>
      <c r="F613" s="317" t="s">
        <v>7685</v>
      </c>
      <c r="G613" s="312" t="s">
        <v>142</v>
      </c>
      <c r="H613" s="313">
        <v>44210</v>
      </c>
      <c r="I613" s="1045">
        <v>44320</v>
      </c>
      <c r="J613" s="271"/>
    </row>
    <row r="614" spans="1:10" outlineLevel="1" x14ac:dyDescent="0.2">
      <c r="A614" s="312" t="s">
        <v>8143</v>
      </c>
      <c r="B614" s="316" t="s">
        <v>7305</v>
      </c>
      <c r="C614" s="316" t="s">
        <v>7306</v>
      </c>
      <c r="D614" s="316">
        <v>55</v>
      </c>
      <c r="E614" s="311">
        <v>32000</v>
      </c>
      <c r="F614" s="317" t="s">
        <v>8144</v>
      </c>
      <c r="G614" s="312" t="s">
        <v>142</v>
      </c>
      <c r="H614" s="313">
        <v>44211</v>
      </c>
      <c r="I614" s="1045">
        <v>44231</v>
      </c>
      <c r="J614" s="271"/>
    </row>
    <row r="615" spans="1:10" outlineLevel="1" x14ac:dyDescent="0.2">
      <c r="A615" s="312" t="s">
        <v>8145</v>
      </c>
      <c r="B615" s="316" t="s">
        <v>7305</v>
      </c>
      <c r="C615" s="316" t="s">
        <v>7306</v>
      </c>
      <c r="D615" s="316">
        <v>111</v>
      </c>
      <c r="E615" s="311">
        <v>32000</v>
      </c>
      <c r="F615" s="317" t="s">
        <v>7692</v>
      </c>
      <c r="G615" s="312" t="s">
        <v>142</v>
      </c>
      <c r="H615" s="313">
        <v>44216</v>
      </c>
      <c r="I615" s="1045">
        <v>44336</v>
      </c>
      <c r="J615" s="271"/>
    </row>
    <row r="616" spans="1:10" outlineLevel="1" x14ac:dyDescent="0.2">
      <c r="A616" s="312" t="s">
        <v>8146</v>
      </c>
      <c r="B616" s="316" t="s">
        <v>7305</v>
      </c>
      <c r="C616" s="316" t="s">
        <v>7306</v>
      </c>
      <c r="D616" s="316">
        <v>112</v>
      </c>
      <c r="E616" s="311">
        <v>32000</v>
      </c>
      <c r="F616" s="317" t="s">
        <v>7694</v>
      </c>
      <c r="G616" s="312" t="s">
        <v>142</v>
      </c>
      <c r="H616" s="313">
        <v>44216</v>
      </c>
      <c r="I616" s="1045">
        <v>44336</v>
      </c>
      <c r="J616" s="271"/>
    </row>
    <row r="617" spans="1:10" outlineLevel="1" x14ac:dyDescent="0.2">
      <c r="A617" s="312" t="s">
        <v>8147</v>
      </c>
      <c r="B617" s="316" t="s">
        <v>7305</v>
      </c>
      <c r="C617" s="316" t="s">
        <v>7306</v>
      </c>
      <c r="D617" s="316">
        <v>124</v>
      </c>
      <c r="E617" s="311">
        <v>32000</v>
      </c>
      <c r="F617" s="317" t="s">
        <v>8148</v>
      </c>
      <c r="G617" s="312" t="s">
        <v>142</v>
      </c>
      <c r="H617" s="313">
        <v>44217</v>
      </c>
      <c r="I617" s="1045">
        <v>44337</v>
      </c>
      <c r="J617" s="271"/>
    </row>
    <row r="618" spans="1:10" outlineLevel="1" x14ac:dyDescent="0.2">
      <c r="A618" s="312" t="s">
        <v>8149</v>
      </c>
      <c r="B618" s="316" t="s">
        <v>7305</v>
      </c>
      <c r="C618" s="316" t="s">
        <v>7306</v>
      </c>
      <c r="D618" s="316">
        <v>137</v>
      </c>
      <c r="E618" s="311">
        <v>32000</v>
      </c>
      <c r="F618" s="317" t="s">
        <v>7386</v>
      </c>
      <c r="G618" s="312" t="s">
        <v>142</v>
      </c>
      <c r="H618" s="313">
        <v>44218</v>
      </c>
      <c r="I618" s="1045">
        <v>44338</v>
      </c>
      <c r="J618" s="271"/>
    </row>
    <row r="619" spans="1:10" outlineLevel="1" x14ac:dyDescent="0.2">
      <c r="A619" s="312" t="s">
        <v>8150</v>
      </c>
      <c r="B619" s="316" t="s">
        <v>7305</v>
      </c>
      <c r="C619" s="316" t="s">
        <v>7306</v>
      </c>
      <c r="D619" s="316">
        <v>206</v>
      </c>
      <c r="E619" s="311">
        <v>32000</v>
      </c>
      <c r="F619" s="317" t="s">
        <v>8151</v>
      </c>
      <c r="G619" s="312" t="s">
        <v>142</v>
      </c>
      <c r="H619" s="313">
        <v>44225</v>
      </c>
      <c r="I619" s="1045">
        <v>44345</v>
      </c>
      <c r="J619" s="271"/>
    </row>
    <row r="620" spans="1:10" outlineLevel="1" x14ac:dyDescent="0.2">
      <c r="A620" s="312" t="s">
        <v>8152</v>
      </c>
      <c r="B620" s="316" t="s">
        <v>7305</v>
      </c>
      <c r="C620" s="316" t="s">
        <v>7306</v>
      </c>
      <c r="D620" s="316">
        <v>277</v>
      </c>
      <c r="E620" s="311">
        <v>32000</v>
      </c>
      <c r="F620" s="317" t="s">
        <v>8153</v>
      </c>
      <c r="G620" s="312" t="s">
        <v>142</v>
      </c>
      <c r="H620" s="313">
        <v>44236</v>
      </c>
      <c r="I620" s="1045">
        <v>44346</v>
      </c>
      <c r="J620" s="271"/>
    </row>
    <row r="621" spans="1:10" outlineLevel="1" x14ac:dyDescent="0.2">
      <c r="A621" s="312" t="s">
        <v>8154</v>
      </c>
      <c r="B621" s="316" t="s">
        <v>7305</v>
      </c>
      <c r="C621" s="316" t="s">
        <v>7306</v>
      </c>
      <c r="D621" s="316">
        <v>282</v>
      </c>
      <c r="E621" s="311">
        <v>32000</v>
      </c>
      <c r="F621" s="317" t="s">
        <v>8155</v>
      </c>
      <c r="G621" s="312" t="s">
        <v>142</v>
      </c>
      <c r="H621" s="313">
        <v>44237</v>
      </c>
      <c r="I621" s="1045">
        <v>44357</v>
      </c>
      <c r="J621" s="271"/>
    </row>
    <row r="622" spans="1:10" outlineLevel="1" x14ac:dyDescent="0.2">
      <c r="A622" s="312" t="s">
        <v>8156</v>
      </c>
      <c r="B622" s="316" t="s">
        <v>7305</v>
      </c>
      <c r="C622" s="316" t="s">
        <v>7306</v>
      </c>
      <c r="D622" s="316">
        <v>283</v>
      </c>
      <c r="E622" s="311">
        <v>32000</v>
      </c>
      <c r="F622" s="317" t="s">
        <v>8157</v>
      </c>
      <c r="G622" s="312" t="s">
        <v>142</v>
      </c>
      <c r="H622" s="313">
        <v>44237</v>
      </c>
      <c r="I622" s="1045">
        <v>44357</v>
      </c>
      <c r="J622" s="271"/>
    </row>
    <row r="623" spans="1:10" outlineLevel="1" x14ac:dyDescent="0.2">
      <c r="A623" s="312" t="s">
        <v>8158</v>
      </c>
      <c r="B623" s="316" t="s">
        <v>7305</v>
      </c>
      <c r="C623" s="316" t="s">
        <v>7306</v>
      </c>
      <c r="D623" s="316">
        <v>324</v>
      </c>
      <c r="E623" s="311">
        <v>32000</v>
      </c>
      <c r="F623" s="317" t="s">
        <v>7855</v>
      </c>
      <c r="G623" s="312" t="s">
        <v>142</v>
      </c>
      <c r="H623" s="313">
        <v>44242</v>
      </c>
      <c r="I623" s="1045">
        <v>44362</v>
      </c>
      <c r="J623" s="271"/>
    </row>
    <row r="624" spans="1:10" outlineLevel="1" x14ac:dyDescent="0.2">
      <c r="A624" s="312" t="s">
        <v>8159</v>
      </c>
      <c r="B624" s="316" t="s">
        <v>7305</v>
      </c>
      <c r="C624" s="316" t="s">
        <v>7306</v>
      </c>
      <c r="D624" s="316">
        <v>325</v>
      </c>
      <c r="E624" s="311">
        <v>32000</v>
      </c>
      <c r="F624" s="317" t="s">
        <v>8160</v>
      </c>
      <c r="G624" s="312" t="s">
        <v>142</v>
      </c>
      <c r="H624" s="313">
        <v>44242</v>
      </c>
      <c r="I624" s="1045">
        <v>44352</v>
      </c>
      <c r="J624" s="271"/>
    </row>
    <row r="625" spans="1:10" outlineLevel="1" x14ac:dyDescent="0.2">
      <c r="A625" s="312" t="s">
        <v>8161</v>
      </c>
      <c r="B625" s="316" t="s">
        <v>7305</v>
      </c>
      <c r="C625" s="316" t="s">
        <v>7306</v>
      </c>
      <c r="D625" s="316">
        <v>362</v>
      </c>
      <c r="E625" s="311">
        <v>32000</v>
      </c>
      <c r="F625" s="317" t="s">
        <v>7689</v>
      </c>
      <c r="G625" s="312" t="s">
        <v>142</v>
      </c>
      <c r="H625" s="313">
        <v>44245</v>
      </c>
      <c r="I625" s="1045">
        <v>44365</v>
      </c>
      <c r="J625" s="271"/>
    </row>
    <row r="626" spans="1:10" outlineLevel="1" x14ac:dyDescent="0.2">
      <c r="A626" s="312" t="s">
        <v>8162</v>
      </c>
      <c r="B626" s="316" t="s">
        <v>7305</v>
      </c>
      <c r="C626" s="316" t="s">
        <v>7306</v>
      </c>
      <c r="D626" s="316">
        <v>374</v>
      </c>
      <c r="E626" s="311">
        <v>32000</v>
      </c>
      <c r="F626" s="317" t="s">
        <v>8163</v>
      </c>
      <c r="G626" s="312" t="s">
        <v>142</v>
      </c>
      <c r="H626" s="313">
        <v>44249</v>
      </c>
      <c r="I626" s="1045">
        <v>44369</v>
      </c>
      <c r="J626" s="271"/>
    </row>
    <row r="627" spans="1:10" outlineLevel="1" x14ac:dyDescent="0.2">
      <c r="A627" s="312" t="s">
        <v>8164</v>
      </c>
      <c r="B627" s="316" t="s">
        <v>7305</v>
      </c>
      <c r="C627" s="316" t="s">
        <v>7306</v>
      </c>
      <c r="D627" s="316">
        <v>399</v>
      </c>
      <c r="E627" s="311">
        <v>32000</v>
      </c>
      <c r="F627" s="317" t="s">
        <v>8165</v>
      </c>
      <c r="G627" s="312" t="s">
        <v>142</v>
      </c>
      <c r="H627" s="313">
        <v>44251</v>
      </c>
      <c r="I627" s="1045">
        <v>44286</v>
      </c>
      <c r="J627" s="271"/>
    </row>
    <row r="628" spans="1:10" outlineLevel="1" x14ac:dyDescent="0.2">
      <c r="A628" s="312" t="s">
        <v>8166</v>
      </c>
      <c r="B628" s="316" t="s">
        <v>7305</v>
      </c>
      <c r="C628" s="316" t="s">
        <v>7306</v>
      </c>
      <c r="D628" s="316">
        <v>435</v>
      </c>
      <c r="E628" s="311">
        <v>32000</v>
      </c>
      <c r="F628" s="317" t="s">
        <v>8167</v>
      </c>
      <c r="G628" s="312" t="s">
        <v>142</v>
      </c>
      <c r="H628" s="313">
        <v>44253</v>
      </c>
      <c r="I628" s="1045">
        <v>44373</v>
      </c>
      <c r="J628" s="271"/>
    </row>
    <row r="629" spans="1:10" outlineLevel="1" x14ac:dyDescent="0.2">
      <c r="A629" s="312" t="s">
        <v>8168</v>
      </c>
      <c r="B629" s="316" t="s">
        <v>7305</v>
      </c>
      <c r="C629" s="316" t="s">
        <v>7306</v>
      </c>
      <c r="D629" s="316">
        <v>441</v>
      </c>
      <c r="E629" s="311">
        <v>32000</v>
      </c>
      <c r="F629" s="317" t="s">
        <v>8169</v>
      </c>
      <c r="G629" s="312" t="s">
        <v>142</v>
      </c>
      <c r="H629" s="313">
        <v>44256</v>
      </c>
      <c r="I629" s="1045">
        <v>44376</v>
      </c>
      <c r="J629" s="271"/>
    </row>
    <row r="630" spans="1:10" outlineLevel="1" x14ac:dyDescent="0.2">
      <c r="A630" s="312" t="s">
        <v>8170</v>
      </c>
      <c r="B630" s="316" t="s">
        <v>7305</v>
      </c>
      <c r="C630" s="316" t="s">
        <v>7306</v>
      </c>
      <c r="D630" s="316">
        <v>501</v>
      </c>
      <c r="E630" s="311">
        <v>32000</v>
      </c>
      <c r="F630" s="317" t="s">
        <v>8171</v>
      </c>
      <c r="G630" s="312" t="s">
        <v>142</v>
      </c>
      <c r="H630" s="313">
        <v>44264</v>
      </c>
      <c r="I630" s="1045">
        <v>44384</v>
      </c>
      <c r="J630" s="271"/>
    </row>
    <row r="631" spans="1:10" outlineLevel="1" x14ac:dyDescent="0.2">
      <c r="A631" s="312" t="s">
        <v>8172</v>
      </c>
      <c r="B631" s="316" t="s">
        <v>7305</v>
      </c>
      <c r="C631" s="316" t="s">
        <v>7306</v>
      </c>
      <c r="D631" s="316">
        <v>727</v>
      </c>
      <c r="E631" s="311">
        <v>32000</v>
      </c>
      <c r="F631" s="317" t="s">
        <v>8173</v>
      </c>
      <c r="G631" s="312" t="s">
        <v>142</v>
      </c>
      <c r="H631" s="313">
        <v>44286</v>
      </c>
      <c r="I631" s="1045">
        <v>44406</v>
      </c>
      <c r="J631" s="271"/>
    </row>
    <row r="632" spans="1:10" outlineLevel="1" x14ac:dyDescent="0.2">
      <c r="A632" s="312" t="s">
        <v>8174</v>
      </c>
      <c r="B632" s="316" t="s">
        <v>7305</v>
      </c>
      <c r="C632" s="316" t="s">
        <v>7306</v>
      </c>
      <c r="D632" s="316">
        <v>1021</v>
      </c>
      <c r="E632" s="311">
        <v>32000</v>
      </c>
      <c r="F632" s="317" t="s">
        <v>8141</v>
      </c>
      <c r="G632" s="312" t="s">
        <v>142</v>
      </c>
      <c r="H632" s="313">
        <v>44322</v>
      </c>
      <c r="I632" s="1045">
        <v>44442</v>
      </c>
      <c r="J632" s="271"/>
    </row>
    <row r="633" spans="1:10" outlineLevel="1" x14ac:dyDescent="0.2">
      <c r="A633" s="312" t="s">
        <v>8175</v>
      </c>
      <c r="B633" s="316" t="s">
        <v>7305</v>
      </c>
      <c r="C633" s="316" t="s">
        <v>7306</v>
      </c>
      <c r="D633" s="316">
        <v>1033</v>
      </c>
      <c r="E633" s="311">
        <v>32000</v>
      </c>
      <c r="F633" s="317" t="s">
        <v>7672</v>
      </c>
      <c r="G633" s="312" t="s">
        <v>142</v>
      </c>
      <c r="H633" s="313">
        <v>44323</v>
      </c>
      <c r="I633" s="1045">
        <v>44443</v>
      </c>
      <c r="J633" s="271"/>
    </row>
    <row r="634" spans="1:10" outlineLevel="1" x14ac:dyDescent="0.2">
      <c r="A634" s="312" t="s">
        <v>8176</v>
      </c>
      <c r="B634" s="316" t="s">
        <v>7305</v>
      </c>
      <c r="C634" s="316" t="s">
        <v>7306</v>
      </c>
      <c r="D634" s="316">
        <v>1034</v>
      </c>
      <c r="E634" s="311">
        <v>32000</v>
      </c>
      <c r="F634" s="317" t="s">
        <v>7670</v>
      </c>
      <c r="G634" s="312" t="s">
        <v>142</v>
      </c>
      <c r="H634" s="313">
        <v>44323</v>
      </c>
      <c r="I634" s="1045">
        <v>44443</v>
      </c>
      <c r="J634" s="271"/>
    </row>
    <row r="635" spans="1:10" outlineLevel="1" x14ac:dyDescent="0.2">
      <c r="A635" s="312" t="s">
        <v>8177</v>
      </c>
      <c r="B635" s="316" t="s">
        <v>7305</v>
      </c>
      <c r="C635" s="316" t="s">
        <v>7306</v>
      </c>
      <c r="D635" s="316">
        <v>1145</v>
      </c>
      <c r="E635" s="311">
        <v>32000</v>
      </c>
      <c r="F635" s="317" t="s">
        <v>7692</v>
      </c>
      <c r="G635" s="312" t="s">
        <v>142</v>
      </c>
      <c r="H635" s="313">
        <v>44337</v>
      </c>
      <c r="I635" s="1045">
        <v>44457</v>
      </c>
      <c r="J635" s="271"/>
    </row>
    <row r="636" spans="1:10" outlineLevel="1" x14ac:dyDescent="0.2">
      <c r="A636" s="312" t="s">
        <v>8178</v>
      </c>
      <c r="B636" s="316" t="s">
        <v>7305</v>
      </c>
      <c r="C636" s="316" t="s">
        <v>7306</v>
      </c>
      <c r="D636" s="316">
        <v>1151</v>
      </c>
      <c r="E636" s="311">
        <v>32000</v>
      </c>
      <c r="F636" s="317" t="s">
        <v>7694</v>
      </c>
      <c r="G636" s="312" t="s">
        <v>142</v>
      </c>
      <c r="H636" s="313">
        <v>44337</v>
      </c>
      <c r="I636" s="1045">
        <v>44457</v>
      </c>
      <c r="J636" s="271"/>
    </row>
    <row r="637" spans="1:10" outlineLevel="1" x14ac:dyDescent="0.2">
      <c r="A637" s="312" t="s">
        <v>8179</v>
      </c>
      <c r="B637" s="316" t="s">
        <v>7305</v>
      </c>
      <c r="C637" s="316" t="s">
        <v>7306</v>
      </c>
      <c r="D637" s="316">
        <v>1166</v>
      </c>
      <c r="E637" s="311">
        <v>32000</v>
      </c>
      <c r="F637" s="317" t="s">
        <v>7973</v>
      </c>
      <c r="G637" s="312" t="s">
        <v>142</v>
      </c>
      <c r="H637" s="313">
        <v>44340</v>
      </c>
      <c r="I637" s="1045">
        <v>44365</v>
      </c>
      <c r="J637" s="271"/>
    </row>
    <row r="638" spans="1:10" outlineLevel="1" x14ac:dyDescent="0.2">
      <c r="A638" s="312" t="s">
        <v>8180</v>
      </c>
      <c r="B638" s="316" t="s">
        <v>7305</v>
      </c>
      <c r="C638" s="316" t="s">
        <v>7306</v>
      </c>
      <c r="D638" s="316">
        <v>1171</v>
      </c>
      <c r="E638" s="311">
        <v>32000</v>
      </c>
      <c r="F638" s="317" t="s">
        <v>7386</v>
      </c>
      <c r="G638" s="312" t="s">
        <v>142</v>
      </c>
      <c r="H638" s="313">
        <v>44341</v>
      </c>
      <c r="I638" s="1045">
        <v>44461</v>
      </c>
      <c r="J638" s="271"/>
    </row>
    <row r="639" spans="1:10" outlineLevel="1" x14ac:dyDescent="0.2">
      <c r="A639" s="312" t="s">
        <v>8181</v>
      </c>
      <c r="B639" s="316" t="s">
        <v>7305</v>
      </c>
      <c r="C639" s="316" t="s">
        <v>7306</v>
      </c>
      <c r="D639" s="316">
        <v>1283</v>
      </c>
      <c r="E639" s="311">
        <v>32000</v>
      </c>
      <c r="F639" s="317" t="s">
        <v>8182</v>
      </c>
      <c r="G639" s="312" t="s">
        <v>142</v>
      </c>
      <c r="H639" s="313">
        <v>44354</v>
      </c>
      <c r="I639" s="1045">
        <v>44474</v>
      </c>
      <c r="J639" s="271"/>
    </row>
    <row r="640" spans="1:10" outlineLevel="1" x14ac:dyDescent="0.2">
      <c r="A640" s="312" t="s">
        <v>8183</v>
      </c>
      <c r="B640" s="316" t="s">
        <v>7305</v>
      </c>
      <c r="C640" s="316" t="s">
        <v>7306</v>
      </c>
      <c r="D640" s="316">
        <v>1396</v>
      </c>
      <c r="E640" s="311">
        <v>32000</v>
      </c>
      <c r="F640" s="317" t="s">
        <v>8184</v>
      </c>
      <c r="G640" s="312" t="s">
        <v>142</v>
      </c>
      <c r="H640" s="313">
        <v>44365</v>
      </c>
      <c r="I640" s="1045">
        <v>44485</v>
      </c>
      <c r="J640" s="271"/>
    </row>
    <row r="641" spans="1:10" outlineLevel="1" x14ac:dyDescent="0.2">
      <c r="A641" s="312" t="s">
        <v>8185</v>
      </c>
      <c r="B641" s="316" t="s">
        <v>7305</v>
      </c>
      <c r="C641" s="316" t="s">
        <v>7306</v>
      </c>
      <c r="D641" s="316">
        <v>1507</v>
      </c>
      <c r="E641" s="311">
        <v>32000</v>
      </c>
      <c r="F641" s="317" t="s">
        <v>8155</v>
      </c>
      <c r="G641" s="312" t="s">
        <v>142</v>
      </c>
      <c r="H641" s="313">
        <v>44378</v>
      </c>
      <c r="I641" s="1045">
        <v>44498</v>
      </c>
      <c r="J641" s="271"/>
    </row>
    <row r="642" spans="1:10" outlineLevel="1" x14ac:dyDescent="0.2">
      <c r="A642" s="312" t="s">
        <v>8186</v>
      </c>
      <c r="B642" s="316" t="s">
        <v>7305</v>
      </c>
      <c r="C642" s="316" t="s">
        <v>7306</v>
      </c>
      <c r="D642" s="316">
        <v>1578</v>
      </c>
      <c r="E642" s="311">
        <v>32000</v>
      </c>
      <c r="F642" s="317" t="s">
        <v>8153</v>
      </c>
      <c r="G642" s="312" t="s">
        <v>142</v>
      </c>
      <c r="H642" s="313">
        <v>44386</v>
      </c>
      <c r="I642" s="1045">
        <v>44506</v>
      </c>
      <c r="J642" s="271"/>
    </row>
    <row r="643" spans="1:10" outlineLevel="1" x14ac:dyDescent="0.2">
      <c r="A643" s="312" t="s">
        <v>8187</v>
      </c>
      <c r="B643" s="316" t="s">
        <v>7305</v>
      </c>
      <c r="C643" s="316" t="s">
        <v>7306</v>
      </c>
      <c r="D643" s="316">
        <v>1602</v>
      </c>
      <c r="E643" s="311">
        <v>32000</v>
      </c>
      <c r="F643" s="317" t="s">
        <v>8163</v>
      </c>
      <c r="G643" s="312" t="s">
        <v>142</v>
      </c>
      <c r="H643" s="313">
        <v>44389</v>
      </c>
      <c r="I643" s="1045">
        <v>44509</v>
      </c>
      <c r="J643" s="271"/>
    </row>
    <row r="644" spans="1:10" outlineLevel="1" x14ac:dyDescent="0.2">
      <c r="A644" s="312" t="s">
        <v>8188</v>
      </c>
      <c r="B644" s="316" t="s">
        <v>7305</v>
      </c>
      <c r="C644" s="316" t="s">
        <v>7306</v>
      </c>
      <c r="D644" s="316">
        <v>1607</v>
      </c>
      <c r="E644" s="311">
        <v>32000</v>
      </c>
      <c r="F644" s="317" t="s">
        <v>8157</v>
      </c>
      <c r="G644" s="312" t="s">
        <v>142</v>
      </c>
      <c r="H644" s="313">
        <v>44390</v>
      </c>
      <c r="I644" s="1045">
        <v>44510</v>
      </c>
      <c r="J644" s="271"/>
    </row>
    <row r="645" spans="1:10" outlineLevel="1" x14ac:dyDescent="0.2">
      <c r="A645" s="312" t="s">
        <v>8189</v>
      </c>
      <c r="B645" s="316" t="s">
        <v>7305</v>
      </c>
      <c r="C645" s="316" t="s">
        <v>7306</v>
      </c>
      <c r="D645" s="316">
        <v>1626</v>
      </c>
      <c r="E645" s="311">
        <v>32000</v>
      </c>
      <c r="F645" s="317" t="s">
        <v>8190</v>
      </c>
      <c r="G645" s="312" t="s">
        <v>142</v>
      </c>
      <c r="H645" s="313">
        <v>44392</v>
      </c>
      <c r="I645" s="1045">
        <v>44512</v>
      </c>
      <c r="J645" s="271"/>
    </row>
    <row r="646" spans="1:10" outlineLevel="1" x14ac:dyDescent="0.2">
      <c r="A646" s="312" t="s">
        <v>8191</v>
      </c>
      <c r="B646" s="316" t="s">
        <v>7305</v>
      </c>
      <c r="C646" s="316" t="s">
        <v>7306</v>
      </c>
      <c r="D646" s="316">
        <v>1679</v>
      </c>
      <c r="E646" s="311">
        <v>32000</v>
      </c>
      <c r="F646" s="317" t="s">
        <v>7655</v>
      </c>
      <c r="G646" s="312" t="s">
        <v>142</v>
      </c>
      <c r="H646" s="313">
        <v>44398</v>
      </c>
      <c r="I646" s="1045">
        <v>44488</v>
      </c>
      <c r="J646" s="271"/>
    </row>
    <row r="647" spans="1:10" outlineLevel="1" x14ac:dyDescent="0.2">
      <c r="A647" s="312" t="s">
        <v>8192</v>
      </c>
      <c r="B647" s="316" t="s">
        <v>7305</v>
      </c>
      <c r="C647" s="316" t="s">
        <v>7306</v>
      </c>
      <c r="D647" s="316">
        <v>2418</v>
      </c>
      <c r="E647" s="311">
        <v>32000</v>
      </c>
      <c r="F647" s="317" t="s">
        <v>7483</v>
      </c>
      <c r="G647" s="312" t="s">
        <v>142</v>
      </c>
      <c r="H647" s="313">
        <v>44505</v>
      </c>
      <c r="I647" s="1045">
        <v>44601</v>
      </c>
      <c r="J647" s="271"/>
    </row>
    <row r="648" spans="1:10" outlineLevel="1" x14ac:dyDescent="0.2">
      <c r="A648" s="312" t="s">
        <v>8193</v>
      </c>
      <c r="B648" s="316" t="s">
        <v>7305</v>
      </c>
      <c r="C648" s="316" t="s">
        <v>7306</v>
      </c>
      <c r="D648" s="316">
        <v>1568</v>
      </c>
      <c r="E648" s="311">
        <v>32050</v>
      </c>
      <c r="F648" s="317" t="s">
        <v>8194</v>
      </c>
      <c r="G648" s="312" t="s">
        <v>142</v>
      </c>
      <c r="H648" s="313">
        <v>44385</v>
      </c>
      <c r="I648" s="1045">
        <v>44425</v>
      </c>
      <c r="J648" s="271"/>
    </row>
    <row r="649" spans="1:10" outlineLevel="1" x14ac:dyDescent="0.2">
      <c r="A649" s="312" t="s">
        <v>8195</v>
      </c>
      <c r="B649" s="316" t="s">
        <v>7305</v>
      </c>
      <c r="C649" s="316" t="s">
        <v>7306</v>
      </c>
      <c r="D649" s="316">
        <v>2446</v>
      </c>
      <c r="E649" s="311">
        <v>32102.05</v>
      </c>
      <c r="F649" s="317" t="s">
        <v>8097</v>
      </c>
      <c r="G649" s="312" t="s">
        <v>142</v>
      </c>
      <c r="H649" s="313">
        <v>44510</v>
      </c>
      <c r="I649" s="1045">
        <v>44530</v>
      </c>
      <c r="J649" s="271"/>
    </row>
    <row r="650" spans="1:10" outlineLevel="1" x14ac:dyDescent="0.2">
      <c r="A650" s="312" t="s">
        <v>8196</v>
      </c>
      <c r="B650" s="316" t="s">
        <v>7305</v>
      </c>
      <c r="C650" s="316" t="s">
        <v>7306</v>
      </c>
      <c r="D650" s="316">
        <v>880</v>
      </c>
      <c r="E650" s="311">
        <v>32151.46</v>
      </c>
      <c r="F650" s="317" t="s">
        <v>8197</v>
      </c>
      <c r="G650" s="312" t="s">
        <v>142</v>
      </c>
      <c r="H650" s="313">
        <v>44309</v>
      </c>
      <c r="I650" s="1045">
        <v>44339</v>
      </c>
      <c r="J650" s="271"/>
    </row>
    <row r="651" spans="1:10" outlineLevel="1" x14ac:dyDescent="0.2">
      <c r="A651" s="312" t="s">
        <v>8198</v>
      </c>
      <c r="B651" s="316" t="s">
        <v>7305</v>
      </c>
      <c r="C651" s="316" t="s">
        <v>7306</v>
      </c>
      <c r="D651" s="316">
        <v>2504</v>
      </c>
      <c r="E651" s="311">
        <v>32190</v>
      </c>
      <c r="F651" s="317" t="s">
        <v>8199</v>
      </c>
      <c r="G651" s="312" t="s">
        <v>142</v>
      </c>
      <c r="H651" s="313">
        <v>44516</v>
      </c>
      <c r="I651" s="1045">
        <v>44556</v>
      </c>
      <c r="J651" s="271"/>
    </row>
    <row r="652" spans="1:10" outlineLevel="1" x14ac:dyDescent="0.2">
      <c r="A652" s="312" t="s">
        <v>8200</v>
      </c>
      <c r="B652" s="316" t="s">
        <v>7305</v>
      </c>
      <c r="C652" s="316" t="s">
        <v>7306</v>
      </c>
      <c r="D652" s="316">
        <v>1103</v>
      </c>
      <c r="E652" s="311">
        <v>32250</v>
      </c>
      <c r="F652" s="317" t="s">
        <v>8201</v>
      </c>
      <c r="G652" s="312" t="s">
        <v>142</v>
      </c>
      <c r="H652" s="313">
        <v>44330</v>
      </c>
      <c r="I652" s="1045">
        <v>44480</v>
      </c>
      <c r="J652" s="271"/>
    </row>
    <row r="653" spans="1:10" outlineLevel="1" x14ac:dyDescent="0.2">
      <c r="A653" s="312" t="s">
        <v>8202</v>
      </c>
      <c r="B653" s="316" t="s">
        <v>7305</v>
      </c>
      <c r="C653" s="316" t="s">
        <v>7306</v>
      </c>
      <c r="D653" s="316">
        <v>1126</v>
      </c>
      <c r="E653" s="311">
        <v>32285</v>
      </c>
      <c r="F653" s="317" t="s">
        <v>8203</v>
      </c>
      <c r="G653" s="312" t="s">
        <v>142</v>
      </c>
      <c r="H653" s="313">
        <v>44335</v>
      </c>
      <c r="I653" s="1045">
        <v>44445</v>
      </c>
      <c r="J653" s="271"/>
    </row>
    <row r="654" spans="1:10" outlineLevel="1" x14ac:dyDescent="0.2">
      <c r="A654" s="312" t="s">
        <v>8204</v>
      </c>
      <c r="B654" s="316" t="s">
        <v>7305</v>
      </c>
      <c r="C654" s="316" t="s">
        <v>7306</v>
      </c>
      <c r="D654" s="316">
        <v>108</v>
      </c>
      <c r="E654" s="311">
        <v>32320</v>
      </c>
      <c r="F654" s="317" t="s">
        <v>7696</v>
      </c>
      <c r="G654" s="312" t="s">
        <v>142</v>
      </c>
      <c r="H654" s="313">
        <v>44216</v>
      </c>
      <c r="I654" s="1045">
        <v>44326</v>
      </c>
      <c r="J654" s="271"/>
    </row>
    <row r="655" spans="1:10" outlineLevel="1" x14ac:dyDescent="0.2">
      <c r="A655" s="312" t="s">
        <v>8205</v>
      </c>
      <c r="B655" s="316" t="s">
        <v>7305</v>
      </c>
      <c r="C655" s="316" t="s">
        <v>7306</v>
      </c>
      <c r="D655" s="316">
        <v>62</v>
      </c>
      <c r="E655" s="311">
        <v>32400</v>
      </c>
      <c r="F655" s="317" t="s">
        <v>8206</v>
      </c>
      <c r="G655" s="312" t="s">
        <v>142</v>
      </c>
      <c r="H655" s="313">
        <v>44211</v>
      </c>
      <c r="I655" s="1045">
        <v>44381</v>
      </c>
      <c r="J655" s="271"/>
    </row>
    <row r="656" spans="1:10" outlineLevel="1" x14ac:dyDescent="0.2">
      <c r="A656" s="312" t="s">
        <v>8207</v>
      </c>
      <c r="B656" s="316" t="s">
        <v>7305</v>
      </c>
      <c r="C656" s="316" t="s">
        <v>7306</v>
      </c>
      <c r="D656" s="316">
        <v>83</v>
      </c>
      <c r="E656" s="311">
        <v>32400</v>
      </c>
      <c r="F656" s="317" t="s">
        <v>8208</v>
      </c>
      <c r="G656" s="312" t="s">
        <v>142</v>
      </c>
      <c r="H656" s="313">
        <v>44215</v>
      </c>
      <c r="I656" s="1045">
        <v>44385</v>
      </c>
      <c r="J656" s="271"/>
    </row>
    <row r="657" spans="1:10" outlineLevel="1" x14ac:dyDescent="0.2">
      <c r="A657" s="312" t="s">
        <v>8209</v>
      </c>
      <c r="B657" s="316" t="s">
        <v>7305</v>
      </c>
      <c r="C657" s="316" t="s">
        <v>7306</v>
      </c>
      <c r="D657" s="316">
        <v>186</v>
      </c>
      <c r="E657" s="311">
        <v>32400</v>
      </c>
      <c r="F657" s="317" t="s">
        <v>8210</v>
      </c>
      <c r="G657" s="312" t="s">
        <v>142</v>
      </c>
      <c r="H657" s="313">
        <v>44223</v>
      </c>
      <c r="I657" s="1045">
        <v>44393</v>
      </c>
      <c r="J657" s="271"/>
    </row>
    <row r="658" spans="1:10" outlineLevel="1" x14ac:dyDescent="0.2">
      <c r="A658" s="312" t="s">
        <v>8211</v>
      </c>
      <c r="B658" s="316" t="s">
        <v>7305</v>
      </c>
      <c r="C658" s="316" t="s">
        <v>7306</v>
      </c>
      <c r="D658" s="316">
        <v>187</v>
      </c>
      <c r="E658" s="311">
        <v>32400</v>
      </c>
      <c r="F658" s="317" t="s">
        <v>8212</v>
      </c>
      <c r="G658" s="312" t="s">
        <v>142</v>
      </c>
      <c r="H658" s="313">
        <v>44223</v>
      </c>
      <c r="I658" s="1045">
        <v>44393</v>
      </c>
      <c r="J658" s="271"/>
    </row>
    <row r="659" spans="1:10" outlineLevel="1" x14ac:dyDescent="0.2">
      <c r="A659" s="312" t="s">
        <v>8213</v>
      </c>
      <c r="B659" s="316" t="s">
        <v>7305</v>
      </c>
      <c r="C659" s="316" t="s">
        <v>7306</v>
      </c>
      <c r="D659" s="316">
        <v>884</v>
      </c>
      <c r="E659" s="311">
        <v>32400</v>
      </c>
      <c r="F659" s="317" t="s">
        <v>8214</v>
      </c>
      <c r="G659" s="312" t="s">
        <v>142</v>
      </c>
      <c r="H659" s="313">
        <v>44309</v>
      </c>
      <c r="I659" s="1045">
        <v>44459</v>
      </c>
      <c r="J659" s="271"/>
    </row>
    <row r="660" spans="1:10" outlineLevel="1" x14ac:dyDescent="0.2">
      <c r="A660" s="312" t="s">
        <v>8215</v>
      </c>
      <c r="B660" s="316" t="s">
        <v>7305</v>
      </c>
      <c r="C660" s="316" t="s">
        <v>7306</v>
      </c>
      <c r="D660" s="316">
        <v>1585</v>
      </c>
      <c r="E660" s="311">
        <v>32400</v>
      </c>
      <c r="F660" s="317" t="s">
        <v>8206</v>
      </c>
      <c r="G660" s="312" t="s">
        <v>142</v>
      </c>
      <c r="H660" s="313">
        <v>44386</v>
      </c>
      <c r="I660" s="1045">
        <v>44556</v>
      </c>
      <c r="J660" s="271"/>
    </row>
    <row r="661" spans="1:10" outlineLevel="1" x14ac:dyDescent="0.2">
      <c r="A661" s="312" t="s">
        <v>8216</v>
      </c>
      <c r="B661" s="316" t="s">
        <v>7305</v>
      </c>
      <c r="C661" s="316" t="s">
        <v>7306</v>
      </c>
      <c r="D661" s="316">
        <v>1632</v>
      </c>
      <c r="E661" s="311">
        <v>32400</v>
      </c>
      <c r="F661" s="317" t="s">
        <v>8217</v>
      </c>
      <c r="G661" s="312" t="s">
        <v>142</v>
      </c>
      <c r="H661" s="313">
        <v>44393</v>
      </c>
      <c r="I661" s="1045">
        <v>44573</v>
      </c>
      <c r="J661" s="271"/>
    </row>
    <row r="662" spans="1:10" outlineLevel="1" x14ac:dyDescent="0.2">
      <c r="A662" s="312" t="s">
        <v>8218</v>
      </c>
      <c r="B662" s="316" t="s">
        <v>7305</v>
      </c>
      <c r="C662" s="316" t="s">
        <v>7306</v>
      </c>
      <c r="D662" s="316">
        <v>1652</v>
      </c>
      <c r="E662" s="311">
        <v>32400</v>
      </c>
      <c r="F662" s="317" t="s">
        <v>8219</v>
      </c>
      <c r="G662" s="312" t="s">
        <v>142</v>
      </c>
      <c r="H662" s="313">
        <v>44396</v>
      </c>
      <c r="I662" s="1045">
        <v>44566</v>
      </c>
      <c r="J662" s="271"/>
    </row>
    <row r="663" spans="1:10" outlineLevel="1" x14ac:dyDescent="0.2">
      <c r="A663" s="312" t="s">
        <v>8220</v>
      </c>
      <c r="B663" s="316" t="s">
        <v>7305</v>
      </c>
      <c r="C663" s="316" t="s">
        <v>7306</v>
      </c>
      <c r="D663" s="316">
        <v>1685</v>
      </c>
      <c r="E663" s="311">
        <v>32400</v>
      </c>
      <c r="F663" s="317" t="s">
        <v>8208</v>
      </c>
      <c r="G663" s="312" t="s">
        <v>142</v>
      </c>
      <c r="H663" s="313">
        <v>44398</v>
      </c>
      <c r="I663" s="1045">
        <v>44563</v>
      </c>
      <c r="J663" s="271"/>
    </row>
    <row r="664" spans="1:10" outlineLevel="1" x14ac:dyDescent="0.2">
      <c r="A664" s="312" t="s">
        <v>8221</v>
      </c>
      <c r="B664" s="316" t="s">
        <v>7305</v>
      </c>
      <c r="C664" s="316" t="s">
        <v>7306</v>
      </c>
      <c r="D664" s="316">
        <v>1707</v>
      </c>
      <c r="E664" s="311">
        <v>32400</v>
      </c>
      <c r="F664" s="317" t="s">
        <v>7371</v>
      </c>
      <c r="G664" s="312" t="s">
        <v>142</v>
      </c>
      <c r="H664" s="313">
        <v>44399</v>
      </c>
      <c r="I664" s="1045">
        <v>44444</v>
      </c>
      <c r="J664" s="271"/>
    </row>
    <row r="665" spans="1:10" outlineLevel="1" x14ac:dyDescent="0.2">
      <c r="A665" s="312" t="s">
        <v>8222</v>
      </c>
      <c r="B665" s="316" t="s">
        <v>7305</v>
      </c>
      <c r="C665" s="316" t="s">
        <v>7306</v>
      </c>
      <c r="D665" s="316">
        <v>226</v>
      </c>
      <c r="E665" s="311">
        <v>32480</v>
      </c>
      <c r="F665" s="317" t="s">
        <v>8123</v>
      </c>
      <c r="G665" s="312" t="s">
        <v>142</v>
      </c>
      <c r="H665" s="313">
        <v>44229</v>
      </c>
      <c r="I665" s="1045">
        <v>44319</v>
      </c>
      <c r="J665" s="271"/>
    </row>
    <row r="666" spans="1:10" outlineLevel="1" x14ac:dyDescent="0.2">
      <c r="A666" s="312" t="s">
        <v>8223</v>
      </c>
      <c r="B666" s="316" t="s">
        <v>7305</v>
      </c>
      <c r="C666" s="316" t="s">
        <v>7306</v>
      </c>
      <c r="D666" s="316">
        <v>5</v>
      </c>
      <c r="E666" s="311">
        <v>32500</v>
      </c>
      <c r="F666" s="317" t="s">
        <v>7438</v>
      </c>
      <c r="G666" s="312" t="s">
        <v>142</v>
      </c>
      <c r="H666" s="313">
        <v>44209</v>
      </c>
      <c r="I666" s="1045">
        <v>44349</v>
      </c>
      <c r="J666" s="271"/>
    </row>
    <row r="667" spans="1:10" outlineLevel="1" x14ac:dyDescent="0.2">
      <c r="A667" s="312" t="s">
        <v>8224</v>
      </c>
      <c r="B667" s="316" t="s">
        <v>7305</v>
      </c>
      <c r="C667" s="316" t="s">
        <v>7306</v>
      </c>
      <c r="D667" s="316">
        <v>71</v>
      </c>
      <c r="E667" s="311">
        <v>32500</v>
      </c>
      <c r="F667" s="317" t="s">
        <v>8225</v>
      </c>
      <c r="G667" s="312" t="s">
        <v>142</v>
      </c>
      <c r="H667" s="313">
        <v>44214</v>
      </c>
      <c r="I667" s="1045">
        <v>44364</v>
      </c>
      <c r="J667" s="271"/>
    </row>
    <row r="668" spans="1:10" outlineLevel="1" x14ac:dyDescent="0.2">
      <c r="A668" s="312" t="s">
        <v>8226</v>
      </c>
      <c r="B668" s="316" t="s">
        <v>7305</v>
      </c>
      <c r="C668" s="316" t="s">
        <v>7306</v>
      </c>
      <c r="D668" s="316">
        <v>109</v>
      </c>
      <c r="E668" s="311">
        <v>32500</v>
      </c>
      <c r="F668" s="317" t="s">
        <v>7949</v>
      </c>
      <c r="G668" s="312" t="s">
        <v>142</v>
      </c>
      <c r="H668" s="313">
        <v>44216</v>
      </c>
      <c r="I668" s="1045">
        <v>44366</v>
      </c>
      <c r="J668" s="271"/>
    </row>
    <row r="669" spans="1:10" outlineLevel="1" x14ac:dyDescent="0.2">
      <c r="A669" s="312" t="s">
        <v>8227</v>
      </c>
      <c r="B669" s="316" t="s">
        <v>7305</v>
      </c>
      <c r="C669" s="316" t="s">
        <v>7306</v>
      </c>
      <c r="D669" s="316">
        <v>182</v>
      </c>
      <c r="E669" s="311">
        <v>32500</v>
      </c>
      <c r="F669" s="317" t="s">
        <v>7440</v>
      </c>
      <c r="G669" s="312" t="s">
        <v>142</v>
      </c>
      <c r="H669" s="313">
        <v>44223</v>
      </c>
      <c r="I669" s="1045">
        <v>44373</v>
      </c>
      <c r="J669" s="271"/>
    </row>
    <row r="670" spans="1:10" outlineLevel="1" x14ac:dyDescent="0.2">
      <c r="A670" s="312" t="s">
        <v>8228</v>
      </c>
      <c r="B670" s="316" t="s">
        <v>7305</v>
      </c>
      <c r="C670" s="316" t="s">
        <v>7306</v>
      </c>
      <c r="D670" s="316">
        <v>224</v>
      </c>
      <c r="E670" s="311">
        <v>32500</v>
      </c>
      <c r="F670" s="317" t="s">
        <v>8229</v>
      </c>
      <c r="G670" s="312" t="s">
        <v>142</v>
      </c>
      <c r="H670" s="313">
        <v>44229</v>
      </c>
      <c r="I670" s="1045">
        <v>44379</v>
      </c>
      <c r="J670" s="271"/>
    </row>
    <row r="671" spans="1:10" outlineLevel="1" x14ac:dyDescent="0.2">
      <c r="A671" s="312" t="s">
        <v>8230</v>
      </c>
      <c r="B671" s="316" t="s">
        <v>7305</v>
      </c>
      <c r="C671" s="316" t="s">
        <v>7306</v>
      </c>
      <c r="D671" s="316">
        <v>1482</v>
      </c>
      <c r="E671" s="311">
        <v>32500</v>
      </c>
      <c r="F671" s="317" t="s">
        <v>7888</v>
      </c>
      <c r="G671" s="312" t="s">
        <v>142</v>
      </c>
      <c r="H671" s="313">
        <v>44375</v>
      </c>
      <c r="I671" s="1045">
        <v>44389</v>
      </c>
      <c r="J671" s="271"/>
    </row>
    <row r="672" spans="1:10" outlineLevel="1" x14ac:dyDescent="0.2">
      <c r="A672" s="312" t="s">
        <v>8231</v>
      </c>
      <c r="B672" s="316" t="s">
        <v>7305</v>
      </c>
      <c r="C672" s="316" t="s">
        <v>7306</v>
      </c>
      <c r="D672" s="316">
        <v>1510</v>
      </c>
      <c r="E672" s="311">
        <v>32500</v>
      </c>
      <c r="F672" s="317" t="s">
        <v>8232</v>
      </c>
      <c r="G672" s="312" t="s">
        <v>142</v>
      </c>
      <c r="H672" s="313">
        <v>44378</v>
      </c>
      <c r="I672" s="1045">
        <v>44498</v>
      </c>
      <c r="J672" s="271"/>
    </row>
    <row r="673" spans="1:10" outlineLevel="1" x14ac:dyDescent="0.2">
      <c r="A673" s="312" t="s">
        <v>8233</v>
      </c>
      <c r="B673" s="316" t="s">
        <v>7305</v>
      </c>
      <c r="C673" s="316" t="s">
        <v>7306</v>
      </c>
      <c r="D673" s="316">
        <v>856</v>
      </c>
      <c r="E673" s="311">
        <v>32540</v>
      </c>
      <c r="F673" s="317" t="s">
        <v>7497</v>
      </c>
      <c r="G673" s="312" t="s">
        <v>142</v>
      </c>
      <c r="H673" s="313">
        <v>44307</v>
      </c>
      <c r="I673" s="1045">
        <v>44387</v>
      </c>
      <c r="J673" s="271"/>
    </row>
    <row r="674" spans="1:10" outlineLevel="1" x14ac:dyDescent="0.2">
      <c r="A674" s="312" t="s">
        <v>8234</v>
      </c>
      <c r="B674" s="316" t="s">
        <v>7305</v>
      </c>
      <c r="C674" s="316" t="s">
        <v>7306</v>
      </c>
      <c r="D674" s="316">
        <v>1669</v>
      </c>
      <c r="E674" s="311">
        <v>32540</v>
      </c>
      <c r="F674" s="317" t="s">
        <v>7497</v>
      </c>
      <c r="G674" s="312" t="s">
        <v>142</v>
      </c>
      <c r="H674" s="313">
        <v>44397</v>
      </c>
      <c r="I674" s="1045">
        <v>44477</v>
      </c>
      <c r="J674" s="271"/>
    </row>
    <row r="675" spans="1:10" outlineLevel="1" x14ac:dyDescent="0.2">
      <c r="A675" s="312" t="s">
        <v>8235</v>
      </c>
      <c r="B675" s="316" t="s">
        <v>7305</v>
      </c>
      <c r="C675" s="316" t="s">
        <v>7306</v>
      </c>
      <c r="D675" s="316">
        <v>491</v>
      </c>
      <c r="E675" s="311">
        <v>32553.25</v>
      </c>
      <c r="F675" s="317" t="s">
        <v>7483</v>
      </c>
      <c r="G675" s="312" t="s">
        <v>142</v>
      </c>
      <c r="H675" s="313">
        <v>44263</v>
      </c>
      <c r="I675" s="1045">
        <v>44268</v>
      </c>
      <c r="J675" s="271"/>
    </row>
    <row r="676" spans="1:10" outlineLevel="1" x14ac:dyDescent="0.2">
      <c r="A676" s="312" t="s">
        <v>8236</v>
      </c>
      <c r="B676" s="316" t="s">
        <v>7305</v>
      </c>
      <c r="C676" s="316" t="s">
        <v>7306</v>
      </c>
      <c r="D676" s="316">
        <v>1732</v>
      </c>
      <c r="E676" s="311">
        <v>32553.25</v>
      </c>
      <c r="F676" s="317" t="s">
        <v>7483</v>
      </c>
      <c r="G676" s="312" t="s">
        <v>142</v>
      </c>
      <c r="H676" s="313">
        <v>44403</v>
      </c>
      <c r="I676" s="1045">
        <v>44408</v>
      </c>
      <c r="J676" s="271"/>
    </row>
    <row r="677" spans="1:10" outlineLevel="1" x14ac:dyDescent="0.2">
      <c r="A677" s="312" t="s">
        <v>8237</v>
      </c>
      <c r="B677" s="316" t="s">
        <v>7305</v>
      </c>
      <c r="C677" s="316" t="s">
        <v>7306</v>
      </c>
      <c r="D677" s="316">
        <v>2006</v>
      </c>
      <c r="E677" s="311">
        <v>32568</v>
      </c>
      <c r="F677" s="317" t="s">
        <v>7910</v>
      </c>
      <c r="G677" s="312" t="s">
        <v>142</v>
      </c>
      <c r="H677" s="313">
        <v>44445</v>
      </c>
      <c r="I677" s="1045">
        <v>44475</v>
      </c>
      <c r="J677" s="271"/>
    </row>
    <row r="678" spans="1:10" outlineLevel="1" x14ac:dyDescent="0.2">
      <c r="A678" s="312" t="s">
        <v>8238</v>
      </c>
      <c r="B678" s="316" t="s">
        <v>7305</v>
      </c>
      <c r="C678" s="316" t="s">
        <v>7306</v>
      </c>
      <c r="D678" s="316">
        <v>2011</v>
      </c>
      <c r="E678" s="311">
        <v>32625</v>
      </c>
      <c r="F678" s="317" t="s">
        <v>7396</v>
      </c>
      <c r="G678" s="312" t="s">
        <v>142</v>
      </c>
      <c r="H678" s="313">
        <v>44447</v>
      </c>
      <c r="I678" s="1045">
        <v>44492</v>
      </c>
      <c r="J678" s="271"/>
    </row>
    <row r="679" spans="1:10" outlineLevel="1" x14ac:dyDescent="0.2">
      <c r="A679" s="312" t="s">
        <v>8239</v>
      </c>
      <c r="B679" s="316" t="s">
        <v>7305</v>
      </c>
      <c r="C679" s="316" t="s">
        <v>7306</v>
      </c>
      <c r="D679" s="316">
        <v>61</v>
      </c>
      <c r="E679" s="311">
        <v>32666.2</v>
      </c>
      <c r="F679" s="317" t="s">
        <v>7561</v>
      </c>
      <c r="G679" s="312" t="s">
        <v>142</v>
      </c>
      <c r="H679" s="313">
        <v>44211</v>
      </c>
      <c r="I679" s="1045">
        <v>44351</v>
      </c>
      <c r="J679" s="271"/>
    </row>
    <row r="680" spans="1:10" outlineLevel="1" x14ac:dyDescent="0.2">
      <c r="A680" s="312" t="s">
        <v>8240</v>
      </c>
      <c r="B680" s="316" t="s">
        <v>7305</v>
      </c>
      <c r="C680" s="316" t="s">
        <v>7306</v>
      </c>
      <c r="D680" s="316">
        <v>390</v>
      </c>
      <c r="E680" s="311">
        <v>32699.22</v>
      </c>
      <c r="F680" s="317" t="s">
        <v>8241</v>
      </c>
      <c r="G680" s="312" t="s">
        <v>142</v>
      </c>
      <c r="H680" s="313">
        <v>44250</v>
      </c>
      <c r="I680" s="1045">
        <v>44265</v>
      </c>
      <c r="J680" s="271"/>
    </row>
    <row r="681" spans="1:10" outlineLevel="1" x14ac:dyDescent="0.2">
      <c r="A681" s="312" t="s">
        <v>8242</v>
      </c>
      <c r="B681" s="316" t="s">
        <v>7305</v>
      </c>
      <c r="C681" s="316" t="s">
        <v>7306</v>
      </c>
      <c r="D681" s="316">
        <v>68</v>
      </c>
      <c r="E681" s="311">
        <v>32706.67</v>
      </c>
      <c r="F681" s="317" t="s">
        <v>8243</v>
      </c>
      <c r="G681" s="312" t="s">
        <v>142</v>
      </c>
      <c r="H681" s="313">
        <v>44214</v>
      </c>
      <c r="I681" s="1045">
        <v>44309</v>
      </c>
      <c r="J681" s="271"/>
    </row>
    <row r="682" spans="1:10" outlineLevel="1" x14ac:dyDescent="0.2">
      <c r="A682" s="312" t="s">
        <v>8244</v>
      </c>
      <c r="B682" s="316" t="s">
        <v>7305</v>
      </c>
      <c r="C682" s="316" t="s">
        <v>7306</v>
      </c>
      <c r="D682" s="316">
        <v>1186</v>
      </c>
      <c r="E682" s="311">
        <v>32761.33</v>
      </c>
      <c r="F682" s="317" t="s">
        <v>7450</v>
      </c>
      <c r="G682" s="312" t="s">
        <v>142</v>
      </c>
      <c r="H682" s="313">
        <v>44342</v>
      </c>
      <c r="I682" s="1045">
        <v>44347</v>
      </c>
      <c r="J682" s="271"/>
    </row>
    <row r="683" spans="1:10" outlineLevel="1" x14ac:dyDescent="0.2">
      <c r="A683" s="312" t="s">
        <v>8245</v>
      </c>
      <c r="B683" s="316" t="s">
        <v>7305</v>
      </c>
      <c r="C683" s="316" t="s">
        <v>7306</v>
      </c>
      <c r="D683" s="316">
        <v>1609</v>
      </c>
      <c r="E683" s="311">
        <v>32800</v>
      </c>
      <c r="F683" s="317" t="s">
        <v>8246</v>
      </c>
      <c r="G683" s="312" t="s">
        <v>142</v>
      </c>
      <c r="H683" s="313">
        <v>44390</v>
      </c>
      <c r="I683" s="1045">
        <v>44510</v>
      </c>
      <c r="J683" s="271"/>
    </row>
    <row r="684" spans="1:10" outlineLevel="1" x14ac:dyDescent="0.2">
      <c r="A684" s="312" t="s">
        <v>8247</v>
      </c>
      <c r="B684" s="316" t="s">
        <v>7305</v>
      </c>
      <c r="C684" s="316" t="s">
        <v>7306</v>
      </c>
      <c r="D684" s="316">
        <v>1314</v>
      </c>
      <c r="E684" s="311">
        <v>32928.559999999998</v>
      </c>
      <c r="F684" s="317" t="s">
        <v>8097</v>
      </c>
      <c r="G684" s="312" t="s">
        <v>142</v>
      </c>
      <c r="H684" s="313">
        <v>44357</v>
      </c>
      <c r="I684" s="1045">
        <v>44377</v>
      </c>
      <c r="J684" s="271"/>
    </row>
    <row r="685" spans="1:10" outlineLevel="1" x14ac:dyDescent="0.2">
      <c r="A685" s="312" t="s">
        <v>8248</v>
      </c>
      <c r="B685" s="316" t="s">
        <v>7305</v>
      </c>
      <c r="C685" s="316" t="s">
        <v>7306</v>
      </c>
      <c r="D685" s="316">
        <v>28</v>
      </c>
      <c r="E685" s="311">
        <v>33000</v>
      </c>
      <c r="F685" s="317" t="s">
        <v>8249</v>
      </c>
      <c r="G685" s="312" t="s">
        <v>142</v>
      </c>
      <c r="H685" s="313">
        <v>44210</v>
      </c>
      <c r="I685" s="1045">
        <v>44380</v>
      </c>
      <c r="J685" s="271"/>
    </row>
    <row r="686" spans="1:10" outlineLevel="1" x14ac:dyDescent="0.2">
      <c r="A686" s="312" t="s">
        <v>8250</v>
      </c>
      <c r="B686" s="316" t="s">
        <v>7305</v>
      </c>
      <c r="C686" s="316" t="s">
        <v>7306</v>
      </c>
      <c r="D686" s="316">
        <v>30</v>
      </c>
      <c r="E686" s="311">
        <v>33000</v>
      </c>
      <c r="F686" s="317" t="s">
        <v>8251</v>
      </c>
      <c r="G686" s="312" t="s">
        <v>142</v>
      </c>
      <c r="H686" s="313">
        <v>44210</v>
      </c>
      <c r="I686" s="1045">
        <v>44390</v>
      </c>
      <c r="J686" s="271"/>
    </row>
    <row r="687" spans="1:10" outlineLevel="1" x14ac:dyDescent="0.2">
      <c r="A687" s="312" t="s">
        <v>8252</v>
      </c>
      <c r="B687" s="316" t="s">
        <v>7305</v>
      </c>
      <c r="C687" s="316" t="s">
        <v>7306</v>
      </c>
      <c r="D687" s="316">
        <v>50</v>
      </c>
      <c r="E687" s="311">
        <v>33000</v>
      </c>
      <c r="F687" s="317" t="s">
        <v>8253</v>
      </c>
      <c r="G687" s="312" t="s">
        <v>142</v>
      </c>
      <c r="H687" s="313">
        <v>44211</v>
      </c>
      <c r="I687" s="1045">
        <v>44321</v>
      </c>
      <c r="J687" s="271"/>
    </row>
    <row r="688" spans="1:10" outlineLevel="1" x14ac:dyDescent="0.2">
      <c r="A688" s="312" t="s">
        <v>8254</v>
      </c>
      <c r="B688" s="316" t="s">
        <v>7305</v>
      </c>
      <c r="C688" s="316" t="s">
        <v>7306</v>
      </c>
      <c r="D688" s="316">
        <v>58</v>
      </c>
      <c r="E688" s="311">
        <v>33000</v>
      </c>
      <c r="F688" s="317" t="s">
        <v>7341</v>
      </c>
      <c r="G688" s="312" t="s">
        <v>142</v>
      </c>
      <c r="H688" s="313">
        <v>44211</v>
      </c>
      <c r="I688" s="1045">
        <v>44321</v>
      </c>
      <c r="J688" s="271"/>
    </row>
    <row r="689" spans="1:10" outlineLevel="1" x14ac:dyDescent="0.2">
      <c r="A689" s="312" t="s">
        <v>8255</v>
      </c>
      <c r="B689" s="316" t="s">
        <v>7305</v>
      </c>
      <c r="C689" s="316" t="s">
        <v>7306</v>
      </c>
      <c r="D689" s="316">
        <v>60</v>
      </c>
      <c r="E689" s="311">
        <v>33000</v>
      </c>
      <c r="F689" s="317" t="s">
        <v>8256</v>
      </c>
      <c r="G689" s="312" t="s">
        <v>142</v>
      </c>
      <c r="H689" s="313">
        <v>44211</v>
      </c>
      <c r="I689" s="1045">
        <v>44381</v>
      </c>
      <c r="J689" s="271"/>
    </row>
    <row r="690" spans="1:10" outlineLevel="1" x14ac:dyDescent="0.2">
      <c r="A690" s="312" t="s">
        <v>8257</v>
      </c>
      <c r="B690" s="316" t="s">
        <v>7305</v>
      </c>
      <c r="C690" s="316" t="s">
        <v>7306</v>
      </c>
      <c r="D690" s="316">
        <v>87</v>
      </c>
      <c r="E690" s="311">
        <v>33000</v>
      </c>
      <c r="F690" s="317" t="s">
        <v>7343</v>
      </c>
      <c r="G690" s="312" t="s">
        <v>142</v>
      </c>
      <c r="H690" s="313">
        <v>44215</v>
      </c>
      <c r="I690" s="1045">
        <v>44325</v>
      </c>
      <c r="J690" s="271"/>
    </row>
    <row r="691" spans="1:10" outlineLevel="1" x14ac:dyDescent="0.2">
      <c r="A691" s="312" t="s">
        <v>8258</v>
      </c>
      <c r="B691" s="316" t="s">
        <v>7305</v>
      </c>
      <c r="C691" s="316" t="s">
        <v>7306</v>
      </c>
      <c r="D691" s="316">
        <v>592</v>
      </c>
      <c r="E691" s="311">
        <v>33000</v>
      </c>
      <c r="F691" s="317" t="s">
        <v>8259</v>
      </c>
      <c r="G691" s="312" t="s">
        <v>142</v>
      </c>
      <c r="H691" s="313">
        <v>44271</v>
      </c>
      <c r="I691" s="1045">
        <v>44291</v>
      </c>
      <c r="J691" s="271"/>
    </row>
    <row r="692" spans="1:10" outlineLevel="1" x14ac:dyDescent="0.2">
      <c r="A692" s="312" t="s">
        <v>8260</v>
      </c>
      <c r="B692" s="316" t="s">
        <v>7305</v>
      </c>
      <c r="C692" s="316" t="s">
        <v>7306</v>
      </c>
      <c r="D692" s="316">
        <v>719</v>
      </c>
      <c r="E692" s="311">
        <v>33000</v>
      </c>
      <c r="F692" s="317" t="s">
        <v>8261</v>
      </c>
      <c r="G692" s="312" t="s">
        <v>142</v>
      </c>
      <c r="H692" s="313">
        <v>44285</v>
      </c>
      <c r="I692" s="1045">
        <v>44290</v>
      </c>
      <c r="J692" s="271"/>
    </row>
    <row r="693" spans="1:10" outlineLevel="1" x14ac:dyDescent="0.2">
      <c r="A693" s="312" t="s">
        <v>8262</v>
      </c>
      <c r="B693" s="316" t="s">
        <v>7305</v>
      </c>
      <c r="C693" s="316" t="s">
        <v>7306</v>
      </c>
      <c r="D693" s="316">
        <v>1053</v>
      </c>
      <c r="E693" s="311">
        <v>33000</v>
      </c>
      <c r="F693" s="317" t="s">
        <v>8253</v>
      </c>
      <c r="G693" s="312" t="s">
        <v>142</v>
      </c>
      <c r="H693" s="313">
        <v>44326</v>
      </c>
      <c r="I693" s="1045">
        <v>44436</v>
      </c>
      <c r="J693" s="271"/>
    </row>
    <row r="694" spans="1:10" outlineLevel="1" x14ac:dyDescent="0.2">
      <c r="A694" s="312" t="s">
        <v>8263</v>
      </c>
      <c r="B694" s="316" t="s">
        <v>7305</v>
      </c>
      <c r="C694" s="316" t="s">
        <v>7306</v>
      </c>
      <c r="D694" s="316">
        <v>1380</v>
      </c>
      <c r="E694" s="311">
        <v>33000</v>
      </c>
      <c r="F694" s="317" t="s">
        <v>8130</v>
      </c>
      <c r="G694" s="312" t="s">
        <v>142</v>
      </c>
      <c r="H694" s="313">
        <v>44363</v>
      </c>
      <c r="I694" s="1045">
        <v>44483</v>
      </c>
      <c r="J694" s="271"/>
    </row>
    <row r="695" spans="1:10" outlineLevel="1" x14ac:dyDescent="0.2">
      <c r="A695" s="312" t="s">
        <v>8264</v>
      </c>
      <c r="B695" s="316" t="s">
        <v>7305</v>
      </c>
      <c r="C695" s="316" t="s">
        <v>7306</v>
      </c>
      <c r="D695" s="316">
        <v>1580</v>
      </c>
      <c r="E695" s="311">
        <v>33000</v>
      </c>
      <c r="F695" s="317" t="s">
        <v>8256</v>
      </c>
      <c r="G695" s="312" t="s">
        <v>142</v>
      </c>
      <c r="H695" s="313">
        <v>44386</v>
      </c>
      <c r="I695" s="1045">
        <v>44566</v>
      </c>
      <c r="J695" s="271"/>
    </row>
    <row r="696" spans="1:10" outlineLevel="1" x14ac:dyDescent="0.2">
      <c r="A696" s="312" t="s">
        <v>8265</v>
      </c>
      <c r="B696" s="316" t="s">
        <v>7305</v>
      </c>
      <c r="C696" s="316" t="s">
        <v>7306</v>
      </c>
      <c r="D696" s="316">
        <v>1587</v>
      </c>
      <c r="E696" s="311">
        <v>33000</v>
      </c>
      <c r="F696" s="317" t="s">
        <v>7989</v>
      </c>
      <c r="G696" s="312" t="s">
        <v>142</v>
      </c>
      <c r="H696" s="313">
        <v>44386</v>
      </c>
      <c r="I696" s="1045">
        <v>44556</v>
      </c>
      <c r="J696" s="271"/>
    </row>
    <row r="697" spans="1:10" outlineLevel="1" x14ac:dyDescent="0.2">
      <c r="A697" s="312" t="s">
        <v>8266</v>
      </c>
      <c r="B697" s="316" t="s">
        <v>7305</v>
      </c>
      <c r="C697" s="316" t="s">
        <v>7306</v>
      </c>
      <c r="D697" s="316">
        <v>1897</v>
      </c>
      <c r="E697" s="311">
        <v>33000</v>
      </c>
      <c r="F697" s="317" t="s">
        <v>8267</v>
      </c>
      <c r="G697" s="312" t="s">
        <v>142</v>
      </c>
      <c r="H697" s="313">
        <v>44426</v>
      </c>
      <c r="I697" s="1045">
        <v>44516</v>
      </c>
      <c r="J697" s="271"/>
    </row>
    <row r="698" spans="1:10" outlineLevel="1" x14ac:dyDescent="0.2">
      <c r="A698" s="312" t="s">
        <v>8268</v>
      </c>
      <c r="B698" s="316" t="s">
        <v>7305</v>
      </c>
      <c r="C698" s="316" t="s">
        <v>7306</v>
      </c>
      <c r="D698" s="316">
        <v>2134</v>
      </c>
      <c r="E698" s="311">
        <v>33000</v>
      </c>
      <c r="F698" s="317" t="s">
        <v>7794</v>
      </c>
      <c r="G698" s="312" t="s">
        <v>142</v>
      </c>
      <c r="H698" s="313">
        <v>44463</v>
      </c>
      <c r="I698" s="1045">
        <v>44483</v>
      </c>
      <c r="J698" s="271"/>
    </row>
    <row r="699" spans="1:10" outlineLevel="1" x14ac:dyDescent="0.2">
      <c r="A699" s="312" t="s">
        <v>8269</v>
      </c>
      <c r="B699" s="316" t="s">
        <v>7305</v>
      </c>
      <c r="C699" s="316" t="s">
        <v>7306</v>
      </c>
      <c r="D699" s="316">
        <v>2324</v>
      </c>
      <c r="E699" s="311">
        <v>33000</v>
      </c>
      <c r="F699" s="317" t="s">
        <v>8270</v>
      </c>
      <c r="G699" s="312" t="s">
        <v>142</v>
      </c>
      <c r="H699" s="313">
        <v>44490</v>
      </c>
      <c r="I699" s="1045">
        <v>44565</v>
      </c>
      <c r="J699" s="271"/>
    </row>
    <row r="700" spans="1:10" outlineLevel="1" x14ac:dyDescent="0.2">
      <c r="A700" s="312" t="s">
        <v>8271</v>
      </c>
      <c r="B700" s="316" t="s">
        <v>7305</v>
      </c>
      <c r="C700" s="316" t="s">
        <v>7306</v>
      </c>
      <c r="D700" s="316">
        <v>2584</v>
      </c>
      <c r="E700" s="311">
        <v>33000</v>
      </c>
      <c r="F700" s="317" t="s">
        <v>8272</v>
      </c>
      <c r="G700" s="312" t="s">
        <v>142</v>
      </c>
      <c r="H700" s="313">
        <v>44524</v>
      </c>
      <c r="I700" s="1045">
        <v>44554</v>
      </c>
      <c r="J700" s="271"/>
    </row>
    <row r="701" spans="1:10" outlineLevel="1" x14ac:dyDescent="0.2">
      <c r="A701" s="312" t="s">
        <v>8273</v>
      </c>
      <c r="B701" s="316" t="s">
        <v>7305</v>
      </c>
      <c r="C701" s="316" t="s">
        <v>7306</v>
      </c>
      <c r="D701" s="316">
        <v>2740</v>
      </c>
      <c r="E701" s="311">
        <v>33167</v>
      </c>
      <c r="F701" s="317" t="s">
        <v>8274</v>
      </c>
      <c r="G701" s="312" t="s">
        <v>142</v>
      </c>
      <c r="H701" s="313">
        <v>44537</v>
      </c>
      <c r="I701" s="1045">
        <v>44551</v>
      </c>
      <c r="J701" s="271"/>
    </row>
    <row r="702" spans="1:10" outlineLevel="1" x14ac:dyDescent="0.2">
      <c r="A702" s="312" t="s">
        <v>8275</v>
      </c>
      <c r="B702" s="316" t="s">
        <v>7305</v>
      </c>
      <c r="C702" s="316" t="s">
        <v>7306</v>
      </c>
      <c r="D702" s="316">
        <v>601</v>
      </c>
      <c r="E702" s="311">
        <v>33250</v>
      </c>
      <c r="F702" s="317" t="s">
        <v>8276</v>
      </c>
      <c r="G702" s="312" t="s">
        <v>142</v>
      </c>
      <c r="H702" s="313">
        <v>44272</v>
      </c>
      <c r="I702" s="1045">
        <v>44422</v>
      </c>
      <c r="J702" s="271"/>
    </row>
    <row r="703" spans="1:10" outlineLevel="1" x14ac:dyDescent="0.2">
      <c r="A703" s="312" t="s">
        <v>8277</v>
      </c>
      <c r="B703" s="316" t="s">
        <v>7305</v>
      </c>
      <c r="C703" s="316" t="s">
        <v>7306</v>
      </c>
      <c r="D703" s="316">
        <v>168</v>
      </c>
      <c r="E703" s="311">
        <v>33300</v>
      </c>
      <c r="F703" s="317" t="s">
        <v>8278</v>
      </c>
      <c r="G703" s="312" t="s">
        <v>142</v>
      </c>
      <c r="H703" s="313">
        <v>44222</v>
      </c>
      <c r="I703" s="1045">
        <v>44312</v>
      </c>
      <c r="J703" s="271"/>
    </row>
    <row r="704" spans="1:10" outlineLevel="1" x14ac:dyDescent="0.2">
      <c r="A704" s="312" t="s">
        <v>8279</v>
      </c>
      <c r="B704" s="316" t="s">
        <v>7305</v>
      </c>
      <c r="C704" s="316" t="s">
        <v>7306</v>
      </c>
      <c r="D704" s="316">
        <v>1051</v>
      </c>
      <c r="E704" s="311">
        <v>33300</v>
      </c>
      <c r="F704" s="317" t="s">
        <v>8278</v>
      </c>
      <c r="G704" s="312" t="s">
        <v>142</v>
      </c>
      <c r="H704" s="313">
        <v>44326</v>
      </c>
      <c r="I704" s="1045">
        <v>44416</v>
      </c>
      <c r="J704" s="271"/>
    </row>
    <row r="705" spans="1:10" outlineLevel="1" x14ac:dyDescent="0.2">
      <c r="A705" s="312" t="s">
        <v>8280</v>
      </c>
      <c r="B705" s="316" t="s">
        <v>7305</v>
      </c>
      <c r="C705" s="316" t="s">
        <v>7306</v>
      </c>
      <c r="D705" s="316">
        <v>1112</v>
      </c>
      <c r="E705" s="311">
        <v>33300</v>
      </c>
      <c r="F705" s="317" t="s">
        <v>8281</v>
      </c>
      <c r="G705" s="312" t="s">
        <v>142</v>
      </c>
      <c r="H705" s="313">
        <v>44333</v>
      </c>
      <c r="I705" s="1045">
        <v>44338</v>
      </c>
      <c r="J705" s="271"/>
    </row>
    <row r="706" spans="1:10" outlineLevel="1" x14ac:dyDescent="0.2">
      <c r="A706" s="312" t="s">
        <v>8282</v>
      </c>
      <c r="B706" s="316" t="s">
        <v>7305</v>
      </c>
      <c r="C706" s="316" t="s">
        <v>7306</v>
      </c>
      <c r="D706" s="316">
        <v>1579</v>
      </c>
      <c r="E706" s="311">
        <v>33300</v>
      </c>
      <c r="F706" s="317" t="s">
        <v>8283</v>
      </c>
      <c r="G706" s="312" t="s">
        <v>142</v>
      </c>
      <c r="H706" s="313">
        <v>44386</v>
      </c>
      <c r="I706" s="1045">
        <v>44426</v>
      </c>
      <c r="J706" s="271"/>
    </row>
    <row r="707" spans="1:10" outlineLevel="1" x14ac:dyDescent="0.2">
      <c r="A707" s="312" t="s">
        <v>8284</v>
      </c>
      <c r="B707" s="316" t="s">
        <v>7305</v>
      </c>
      <c r="C707" s="316" t="s">
        <v>7306</v>
      </c>
      <c r="D707" s="316">
        <v>782</v>
      </c>
      <c r="E707" s="311">
        <v>33305.5</v>
      </c>
      <c r="F707" s="317" t="s">
        <v>7809</v>
      </c>
      <c r="G707" s="312" t="s">
        <v>142</v>
      </c>
      <c r="H707" s="313">
        <v>44298</v>
      </c>
      <c r="I707" s="1045">
        <v>44418</v>
      </c>
      <c r="J707" s="271"/>
    </row>
    <row r="708" spans="1:10" outlineLevel="1" x14ac:dyDescent="0.2">
      <c r="A708" s="312" t="s">
        <v>8285</v>
      </c>
      <c r="B708" s="316" t="s">
        <v>7305</v>
      </c>
      <c r="C708" s="316" t="s">
        <v>7306</v>
      </c>
      <c r="D708" s="316">
        <v>2265</v>
      </c>
      <c r="E708" s="311">
        <v>33410.519999999997</v>
      </c>
      <c r="F708" s="317" t="s">
        <v>7958</v>
      </c>
      <c r="G708" s="312" t="s">
        <v>142</v>
      </c>
      <c r="H708" s="313">
        <v>44483</v>
      </c>
      <c r="I708" s="1045">
        <v>44513</v>
      </c>
      <c r="J708" s="271"/>
    </row>
    <row r="709" spans="1:10" outlineLevel="1" x14ac:dyDescent="0.2">
      <c r="A709" s="312" t="s">
        <v>8286</v>
      </c>
      <c r="B709" s="316" t="s">
        <v>7305</v>
      </c>
      <c r="C709" s="316" t="s">
        <v>7306</v>
      </c>
      <c r="D709" s="316">
        <v>1397</v>
      </c>
      <c r="E709" s="311">
        <v>33422</v>
      </c>
      <c r="F709" s="317" t="s">
        <v>8287</v>
      </c>
      <c r="G709" s="312" t="s">
        <v>142</v>
      </c>
      <c r="H709" s="313">
        <v>44365</v>
      </c>
      <c r="I709" s="1045">
        <v>44485</v>
      </c>
      <c r="J709" s="271"/>
    </row>
    <row r="710" spans="1:10" outlineLevel="1" x14ac:dyDescent="0.2">
      <c r="A710" s="312" t="s">
        <v>8288</v>
      </c>
      <c r="B710" s="316" t="s">
        <v>7305</v>
      </c>
      <c r="C710" s="316" t="s">
        <v>7306</v>
      </c>
      <c r="D710" s="316">
        <v>518</v>
      </c>
      <c r="E710" s="311">
        <v>33430</v>
      </c>
      <c r="F710" s="317" t="s">
        <v>8289</v>
      </c>
      <c r="G710" s="312" t="s">
        <v>142</v>
      </c>
      <c r="H710" s="313">
        <v>44264</v>
      </c>
      <c r="I710" s="1045">
        <v>44384</v>
      </c>
      <c r="J710" s="271"/>
    </row>
    <row r="711" spans="1:10" outlineLevel="1" x14ac:dyDescent="0.2">
      <c r="A711" s="312" t="s">
        <v>8290</v>
      </c>
      <c r="B711" s="316" t="s">
        <v>7305</v>
      </c>
      <c r="C711" s="316" t="s">
        <v>7306</v>
      </c>
      <c r="D711" s="316">
        <v>1681</v>
      </c>
      <c r="E711" s="311">
        <v>33430</v>
      </c>
      <c r="F711" s="317" t="s">
        <v>8289</v>
      </c>
      <c r="G711" s="312" t="s">
        <v>142</v>
      </c>
      <c r="H711" s="313">
        <v>44398</v>
      </c>
      <c r="I711" s="1045">
        <v>44518</v>
      </c>
      <c r="J711" s="271"/>
    </row>
    <row r="712" spans="1:10" outlineLevel="1" x14ac:dyDescent="0.2">
      <c r="A712" s="312" t="s">
        <v>8291</v>
      </c>
      <c r="B712" s="316" t="s">
        <v>7305</v>
      </c>
      <c r="C712" s="316" t="s">
        <v>7306</v>
      </c>
      <c r="D712" s="316">
        <v>768</v>
      </c>
      <c r="E712" s="311">
        <v>33440</v>
      </c>
      <c r="F712" s="317" t="s">
        <v>8110</v>
      </c>
      <c r="G712" s="312" t="s">
        <v>142</v>
      </c>
      <c r="H712" s="313">
        <v>44294</v>
      </c>
      <c r="I712" s="1045">
        <v>44339</v>
      </c>
      <c r="J712" s="271"/>
    </row>
    <row r="713" spans="1:10" outlineLevel="1" x14ac:dyDescent="0.2">
      <c r="A713" s="312" t="s">
        <v>8292</v>
      </c>
      <c r="B713" s="316" t="s">
        <v>7305</v>
      </c>
      <c r="C713" s="316" t="s">
        <v>7306</v>
      </c>
      <c r="D713" s="316">
        <v>1778</v>
      </c>
      <c r="E713" s="311">
        <v>33450</v>
      </c>
      <c r="F713" s="317" t="s">
        <v>8283</v>
      </c>
      <c r="G713" s="312" t="s">
        <v>142</v>
      </c>
      <c r="H713" s="313">
        <v>44412</v>
      </c>
      <c r="I713" s="1045">
        <v>44457</v>
      </c>
      <c r="J713" s="271"/>
    </row>
    <row r="714" spans="1:10" outlineLevel="1" x14ac:dyDescent="0.2">
      <c r="A714" s="312" t="s">
        <v>8293</v>
      </c>
      <c r="B714" s="316" t="s">
        <v>7305</v>
      </c>
      <c r="C714" s="316" t="s">
        <v>7306</v>
      </c>
      <c r="D714" s="316">
        <v>1374</v>
      </c>
      <c r="E714" s="311">
        <v>33453</v>
      </c>
      <c r="F714" s="317" t="s">
        <v>8294</v>
      </c>
      <c r="G714" s="312" t="s">
        <v>142</v>
      </c>
      <c r="H714" s="313">
        <v>44363</v>
      </c>
      <c r="I714" s="1045">
        <v>44393</v>
      </c>
      <c r="J714" s="271"/>
    </row>
    <row r="715" spans="1:10" outlineLevel="1" x14ac:dyDescent="0.2">
      <c r="A715" s="312" t="s">
        <v>8295</v>
      </c>
      <c r="B715" s="316" t="s">
        <v>7305</v>
      </c>
      <c r="C715" s="316" t="s">
        <v>7306</v>
      </c>
      <c r="D715" s="316">
        <v>106</v>
      </c>
      <c r="E715" s="311">
        <v>33500</v>
      </c>
      <c r="F715" s="317" t="s">
        <v>8296</v>
      </c>
      <c r="G715" s="312" t="s">
        <v>142</v>
      </c>
      <c r="H715" s="313">
        <v>44216</v>
      </c>
      <c r="I715" s="1045">
        <v>44396</v>
      </c>
      <c r="J715" s="271"/>
    </row>
    <row r="716" spans="1:10" outlineLevel="1" x14ac:dyDescent="0.2">
      <c r="A716" s="312" t="s">
        <v>8297</v>
      </c>
      <c r="B716" s="316" t="s">
        <v>7305</v>
      </c>
      <c r="C716" s="316" t="s">
        <v>7306</v>
      </c>
      <c r="D716" s="316">
        <v>405</v>
      </c>
      <c r="E716" s="311">
        <v>33500</v>
      </c>
      <c r="F716" s="317" t="s">
        <v>8298</v>
      </c>
      <c r="G716" s="312" t="s">
        <v>142</v>
      </c>
      <c r="H716" s="313">
        <v>44252</v>
      </c>
      <c r="I716" s="1045">
        <v>44262</v>
      </c>
      <c r="J716" s="271"/>
    </row>
    <row r="717" spans="1:10" outlineLevel="1" x14ac:dyDescent="0.2">
      <c r="A717" s="312" t="s">
        <v>8299</v>
      </c>
      <c r="B717" s="316" t="s">
        <v>7305</v>
      </c>
      <c r="C717" s="316" t="s">
        <v>7306</v>
      </c>
      <c r="D717" s="316">
        <v>705</v>
      </c>
      <c r="E717" s="311">
        <v>33500</v>
      </c>
      <c r="F717" s="317" t="s">
        <v>8300</v>
      </c>
      <c r="G717" s="312" t="s">
        <v>142</v>
      </c>
      <c r="H717" s="313">
        <v>44281</v>
      </c>
      <c r="I717" s="1045">
        <v>44286</v>
      </c>
      <c r="J717" s="271"/>
    </row>
    <row r="718" spans="1:10" outlineLevel="1" x14ac:dyDescent="0.2">
      <c r="A718" s="312" t="s">
        <v>8301</v>
      </c>
      <c r="B718" s="316" t="s">
        <v>7305</v>
      </c>
      <c r="C718" s="316" t="s">
        <v>7306</v>
      </c>
      <c r="D718" s="316">
        <v>2184</v>
      </c>
      <c r="E718" s="311">
        <v>33525.71</v>
      </c>
      <c r="F718" s="317" t="s">
        <v>7483</v>
      </c>
      <c r="G718" s="312" t="s">
        <v>142</v>
      </c>
      <c r="H718" s="313">
        <v>44470</v>
      </c>
      <c r="I718" s="1045">
        <v>44475</v>
      </c>
      <c r="J718" s="271"/>
    </row>
    <row r="719" spans="1:10" outlineLevel="1" x14ac:dyDescent="0.2">
      <c r="A719" s="312" t="s">
        <v>8302</v>
      </c>
      <c r="B719" s="316" t="s">
        <v>7305</v>
      </c>
      <c r="C719" s="316" t="s">
        <v>7306</v>
      </c>
      <c r="D719" s="316">
        <v>2726</v>
      </c>
      <c r="E719" s="311">
        <v>33525.71</v>
      </c>
      <c r="F719" s="317" t="s">
        <v>7483</v>
      </c>
      <c r="G719" s="312" t="s">
        <v>142</v>
      </c>
      <c r="H719" s="313">
        <v>44536</v>
      </c>
      <c r="I719" s="1045">
        <v>44541</v>
      </c>
      <c r="J719" s="271"/>
    </row>
    <row r="720" spans="1:10" outlineLevel="1" x14ac:dyDescent="0.2">
      <c r="A720" s="312" t="s">
        <v>8303</v>
      </c>
      <c r="B720" s="316" t="s">
        <v>7305</v>
      </c>
      <c r="C720" s="316" t="s">
        <v>7306</v>
      </c>
      <c r="D720" s="316">
        <v>1426</v>
      </c>
      <c r="E720" s="311">
        <v>33549.760000000002</v>
      </c>
      <c r="F720" s="317" t="s">
        <v>8304</v>
      </c>
      <c r="G720" s="312" t="s">
        <v>142</v>
      </c>
      <c r="H720" s="313">
        <v>44369</v>
      </c>
      <c r="I720" s="1045">
        <v>44399</v>
      </c>
      <c r="J720" s="271"/>
    </row>
    <row r="721" spans="1:10" outlineLevel="1" x14ac:dyDescent="0.2">
      <c r="A721" s="312" t="s">
        <v>8305</v>
      </c>
      <c r="B721" s="316" t="s">
        <v>7305</v>
      </c>
      <c r="C721" s="316" t="s">
        <v>7306</v>
      </c>
      <c r="D721" s="316">
        <v>665</v>
      </c>
      <c r="E721" s="311">
        <v>33550</v>
      </c>
      <c r="F721" s="317" t="s">
        <v>8306</v>
      </c>
      <c r="G721" s="312" t="s">
        <v>142</v>
      </c>
      <c r="H721" s="313">
        <v>44277</v>
      </c>
      <c r="I721" s="1045">
        <v>44287</v>
      </c>
      <c r="J721" s="271"/>
    </row>
    <row r="722" spans="1:10" outlineLevel="1" x14ac:dyDescent="0.2">
      <c r="A722" s="312" t="s">
        <v>8307</v>
      </c>
      <c r="B722" s="316" t="s">
        <v>7305</v>
      </c>
      <c r="C722" s="316" t="s">
        <v>7306</v>
      </c>
      <c r="D722" s="316">
        <v>119</v>
      </c>
      <c r="E722" s="311">
        <v>33600</v>
      </c>
      <c r="F722" s="317" t="s">
        <v>8308</v>
      </c>
      <c r="G722" s="312" t="s">
        <v>142</v>
      </c>
      <c r="H722" s="313">
        <v>44217</v>
      </c>
      <c r="I722" s="1045">
        <v>44387</v>
      </c>
      <c r="J722" s="271"/>
    </row>
    <row r="723" spans="1:10" outlineLevel="1" x14ac:dyDescent="0.2">
      <c r="A723" s="312" t="s">
        <v>8309</v>
      </c>
      <c r="B723" s="316" t="s">
        <v>7305</v>
      </c>
      <c r="C723" s="316" t="s">
        <v>7306</v>
      </c>
      <c r="D723" s="316">
        <v>1375</v>
      </c>
      <c r="E723" s="311">
        <v>33600</v>
      </c>
      <c r="F723" s="317" t="s">
        <v>7396</v>
      </c>
      <c r="G723" s="312" t="s">
        <v>142</v>
      </c>
      <c r="H723" s="313">
        <v>44363</v>
      </c>
      <c r="I723" s="1045">
        <v>44453</v>
      </c>
      <c r="J723" s="271"/>
    </row>
    <row r="724" spans="1:10" outlineLevel="1" x14ac:dyDescent="0.2">
      <c r="A724" s="312" t="s">
        <v>8310</v>
      </c>
      <c r="B724" s="316" t="s">
        <v>7305</v>
      </c>
      <c r="C724" s="316" t="s">
        <v>7306</v>
      </c>
      <c r="D724" s="316">
        <v>1400</v>
      </c>
      <c r="E724" s="311">
        <v>33600</v>
      </c>
      <c r="F724" s="317" t="s">
        <v>7396</v>
      </c>
      <c r="G724" s="312" t="s">
        <v>142</v>
      </c>
      <c r="H724" s="313">
        <v>44365</v>
      </c>
      <c r="I724" s="1045">
        <v>44455</v>
      </c>
      <c r="J724" s="271"/>
    </row>
    <row r="725" spans="1:10" outlineLevel="1" x14ac:dyDescent="0.2">
      <c r="A725" s="312" t="s">
        <v>8311</v>
      </c>
      <c r="B725" s="316" t="s">
        <v>7305</v>
      </c>
      <c r="C725" s="316" t="s">
        <v>7306</v>
      </c>
      <c r="D725" s="316">
        <v>1401</v>
      </c>
      <c r="E725" s="311">
        <v>33600</v>
      </c>
      <c r="F725" s="317" t="s">
        <v>7396</v>
      </c>
      <c r="G725" s="312" t="s">
        <v>142</v>
      </c>
      <c r="H725" s="313">
        <v>44365</v>
      </c>
      <c r="I725" s="1045">
        <v>44455</v>
      </c>
      <c r="J725" s="271"/>
    </row>
    <row r="726" spans="1:10" outlineLevel="1" x14ac:dyDescent="0.2">
      <c r="A726" s="312" t="s">
        <v>8312</v>
      </c>
      <c r="B726" s="316" t="s">
        <v>7305</v>
      </c>
      <c r="C726" s="316" t="s">
        <v>7306</v>
      </c>
      <c r="D726" s="316">
        <v>1702</v>
      </c>
      <c r="E726" s="311">
        <v>33600</v>
      </c>
      <c r="F726" s="317" t="s">
        <v>8308</v>
      </c>
      <c r="G726" s="312" t="s">
        <v>142</v>
      </c>
      <c r="H726" s="313">
        <v>44399</v>
      </c>
      <c r="I726" s="1045">
        <v>44564</v>
      </c>
      <c r="J726" s="271"/>
    </row>
    <row r="727" spans="1:10" outlineLevel="1" x14ac:dyDescent="0.2">
      <c r="A727" s="312" t="s">
        <v>8313</v>
      </c>
      <c r="B727" s="316" t="s">
        <v>7305</v>
      </c>
      <c r="C727" s="316" t="s">
        <v>7306</v>
      </c>
      <c r="D727" s="316">
        <v>2030</v>
      </c>
      <c r="E727" s="311">
        <v>33600</v>
      </c>
      <c r="F727" s="317" t="s">
        <v>8314</v>
      </c>
      <c r="G727" s="312" t="s">
        <v>142</v>
      </c>
      <c r="H727" s="313">
        <v>44448</v>
      </c>
      <c r="I727" s="1045">
        <v>44568</v>
      </c>
      <c r="J727" s="271"/>
    </row>
    <row r="728" spans="1:10" outlineLevel="1" x14ac:dyDescent="0.2">
      <c r="A728" s="312" t="s">
        <v>8315</v>
      </c>
      <c r="B728" s="316" t="s">
        <v>7305</v>
      </c>
      <c r="C728" s="316" t="s">
        <v>7306</v>
      </c>
      <c r="D728" s="316">
        <v>104</v>
      </c>
      <c r="E728" s="311">
        <v>33666</v>
      </c>
      <c r="F728" s="317" t="s">
        <v>8316</v>
      </c>
      <c r="G728" s="312" t="s">
        <v>142</v>
      </c>
      <c r="H728" s="313">
        <v>44216</v>
      </c>
      <c r="I728" s="1045">
        <v>44316</v>
      </c>
      <c r="J728" s="271"/>
    </row>
    <row r="729" spans="1:10" outlineLevel="1" x14ac:dyDescent="0.2">
      <c r="A729" s="312" t="s">
        <v>8317</v>
      </c>
      <c r="B729" s="316" t="s">
        <v>7305</v>
      </c>
      <c r="C729" s="316" t="s">
        <v>7306</v>
      </c>
      <c r="D729" s="316">
        <v>1041</v>
      </c>
      <c r="E729" s="311">
        <v>33666</v>
      </c>
      <c r="F729" s="317" t="s">
        <v>8316</v>
      </c>
      <c r="G729" s="312" t="s">
        <v>142</v>
      </c>
      <c r="H729" s="313">
        <v>44326</v>
      </c>
      <c r="I729" s="1045">
        <v>44426</v>
      </c>
      <c r="J729" s="271"/>
    </row>
    <row r="730" spans="1:10" outlineLevel="1" x14ac:dyDescent="0.2">
      <c r="A730" s="312" t="s">
        <v>8318</v>
      </c>
      <c r="B730" s="316" t="s">
        <v>7305</v>
      </c>
      <c r="C730" s="316" t="s">
        <v>7306</v>
      </c>
      <c r="D730" s="316">
        <v>2166</v>
      </c>
      <c r="E730" s="311">
        <v>33666</v>
      </c>
      <c r="F730" s="317" t="s">
        <v>8316</v>
      </c>
      <c r="G730" s="312" t="s">
        <v>142</v>
      </c>
      <c r="H730" s="313">
        <v>44467</v>
      </c>
      <c r="I730" s="1045">
        <v>44567</v>
      </c>
      <c r="J730" s="271"/>
    </row>
    <row r="731" spans="1:10" outlineLevel="1" x14ac:dyDescent="0.2">
      <c r="A731" s="312" t="s">
        <v>8319</v>
      </c>
      <c r="B731" s="316" t="s">
        <v>7305</v>
      </c>
      <c r="C731" s="316" t="s">
        <v>7306</v>
      </c>
      <c r="D731" s="316">
        <v>1747</v>
      </c>
      <c r="E731" s="311">
        <v>33680</v>
      </c>
      <c r="F731" s="317" t="s">
        <v>8128</v>
      </c>
      <c r="G731" s="312" t="s">
        <v>142</v>
      </c>
      <c r="H731" s="313">
        <v>44404</v>
      </c>
      <c r="I731" s="1045">
        <v>44524</v>
      </c>
      <c r="J731" s="271"/>
    </row>
    <row r="732" spans="1:10" outlineLevel="1" x14ac:dyDescent="0.2">
      <c r="A732" s="312" t="s">
        <v>8320</v>
      </c>
      <c r="B732" s="316" t="s">
        <v>7305</v>
      </c>
      <c r="C732" s="316" t="s">
        <v>7306</v>
      </c>
      <c r="D732" s="316">
        <v>717</v>
      </c>
      <c r="E732" s="311">
        <v>33706.230000000003</v>
      </c>
      <c r="F732" s="317" t="s">
        <v>8093</v>
      </c>
      <c r="G732" s="312" t="s">
        <v>142</v>
      </c>
      <c r="H732" s="313">
        <v>44285</v>
      </c>
      <c r="I732" s="1045">
        <v>44290</v>
      </c>
      <c r="J732" s="271"/>
    </row>
    <row r="733" spans="1:10" outlineLevel="1" x14ac:dyDescent="0.2">
      <c r="A733" s="312" t="s">
        <v>8321</v>
      </c>
      <c r="B733" s="316" t="s">
        <v>7305</v>
      </c>
      <c r="C733" s="316" t="s">
        <v>7306</v>
      </c>
      <c r="D733" s="316">
        <v>442</v>
      </c>
      <c r="E733" s="311">
        <v>33709.4</v>
      </c>
      <c r="F733" s="317" t="s">
        <v>8322</v>
      </c>
      <c r="G733" s="312" t="s">
        <v>142</v>
      </c>
      <c r="H733" s="313">
        <v>44256</v>
      </c>
      <c r="I733" s="1045">
        <v>44346</v>
      </c>
      <c r="J733" s="271"/>
    </row>
    <row r="734" spans="1:10" outlineLevel="1" x14ac:dyDescent="0.2">
      <c r="A734" s="312" t="s">
        <v>8323</v>
      </c>
      <c r="B734" s="316" t="s">
        <v>7305</v>
      </c>
      <c r="C734" s="316" t="s">
        <v>7306</v>
      </c>
      <c r="D734" s="316">
        <v>621</v>
      </c>
      <c r="E734" s="311">
        <v>33748</v>
      </c>
      <c r="F734" s="317" t="s">
        <v>8324</v>
      </c>
      <c r="G734" s="312" t="s">
        <v>142</v>
      </c>
      <c r="H734" s="313">
        <v>44273</v>
      </c>
      <c r="I734" s="1045">
        <v>44278</v>
      </c>
      <c r="J734" s="271"/>
    </row>
    <row r="735" spans="1:10" outlineLevel="1" x14ac:dyDescent="0.2">
      <c r="A735" s="312" t="s">
        <v>8325</v>
      </c>
      <c r="B735" s="316" t="s">
        <v>7305</v>
      </c>
      <c r="C735" s="316" t="s">
        <v>7306</v>
      </c>
      <c r="D735" s="316">
        <v>451</v>
      </c>
      <c r="E735" s="311">
        <v>33750</v>
      </c>
      <c r="F735" s="317" t="s">
        <v>8326</v>
      </c>
      <c r="G735" s="312" t="s">
        <v>142</v>
      </c>
      <c r="H735" s="313">
        <v>44256</v>
      </c>
      <c r="I735" s="1045">
        <v>44406</v>
      </c>
      <c r="J735" s="271"/>
    </row>
    <row r="736" spans="1:10" outlineLevel="1" x14ac:dyDescent="0.2">
      <c r="A736" s="312" t="s">
        <v>8327</v>
      </c>
      <c r="B736" s="316" t="s">
        <v>7305</v>
      </c>
      <c r="C736" s="316" t="s">
        <v>7306</v>
      </c>
      <c r="D736" s="316">
        <v>2022</v>
      </c>
      <c r="E736" s="311">
        <v>33750</v>
      </c>
      <c r="F736" s="317" t="s">
        <v>8328</v>
      </c>
      <c r="G736" s="312" t="s">
        <v>142</v>
      </c>
      <c r="H736" s="313">
        <v>44447</v>
      </c>
      <c r="I736" s="1045">
        <v>44537</v>
      </c>
      <c r="J736" s="271"/>
    </row>
    <row r="737" spans="1:10" outlineLevel="1" x14ac:dyDescent="0.2">
      <c r="A737" s="312" t="s">
        <v>8329</v>
      </c>
      <c r="B737" s="316" t="s">
        <v>7305</v>
      </c>
      <c r="C737" s="316" t="s">
        <v>7306</v>
      </c>
      <c r="D737" s="316">
        <v>669</v>
      </c>
      <c r="E737" s="311">
        <v>33850</v>
      </c>
      <c r="F737" s="317" t="s">
        <v>8330</v>
      </c>
      <c r="G737" s="312" t="s">
        <v>142</v>
      </c>
      <c r="H737" s="313">
        <v>44279</v>
      </c>
      <c r="I737" s="1045">
        <v>44399</v>
      </c>
      <c r="J737" s="271"/>
    </row>
    <row r="738" spans="1:10" outlineLevel="1" x14ac:dyDescent="0.2">
      <c r="A738" s="312" t="s">
        <v>8331</v>
      </c>
      <c r="B738" s="316" t="s">
        <v>7305</v>
      </c>
      <c r="C738" s="316" t="s">
        <v>7306</v>
      </c>
      <c r="D738" s="316">
        <v>2785</v>
      </c>
      <c r="E738" s="311">
        <v>33850</v>
      </c>
      <c r="F738" s="317" t="s">
        <v>8332</v>
      </c>
      <c r="G738" s="312" t="s">
        <v>142</v>
      </c>
      <c r="H738" s="313">
        <v>44545</v>
      </c>
      <c r="I738" s="1045">
        <v>44560</v>
      </c>
      <c r="J738" s="271"/>
    </row>
    <row r="739" spans="1:10" outlineLevel="1" x14ac:dyDescent="0.2">
      <c r="A739" s="312" t="s">
        <v>8333</v>
      </c>
      <c r="B739" s="316" t="s">
        <v>7305</v>
      </c>
      <c r="C739" s="316" t="s">
        <v>7306</v>
      </c>
      <c r="D739" s="316">
        <v>1443</v>
      </c>
      <c r="E739" s="311">
        <v>33900</v>
      </c>
      <c r="F739" s="317" t="s">
        <v>7973</v>
      </c>
      <c r="G739" s="312" t="s">
        <v>142</v>
      </c>
      <c r="H739" s="313">
        <v>44370</v>
      </c>
      <c r="I739" s="1045">
        <v>44395</v>
      </c>
      <c r="J739" s="271"/>
    </row>
    <row r="740" spans="1:10" outlineLevel="1" x14ac:dyDescent="0.2">
      <c r="A740" s="312" t="s">
        <v>8334</v>
      </c>
      <c r="B740" s="316" t="s">
        <v>7305</v>
      </c>
      <c r="C740" s="316" t="s">
        <v>7306</v>
      </c>
      <c r="D740" s="316">
        <v>54</v>
      </c>
      <c r="E740" s="311">
        <v>33950</v>
      </c>
      <c r="F740" s="317" t="s">
        <v>8335</v>
      </c>
      <c r="G740" s="312" t="s">
        <v>142</v>
      </c>
      <c r="H740" s="313">
        <v>44211</v>
      </c>
      <c r="I740" s="1045">
        <v>44321</v>
      </c>
      <c r="J740" s="271"/>
    </row>
    <row r="741" spans="1:10" outlineLevel="1" x14ac:dyDescent="0.2">
      <c r="A741" s="312" t="s">
        <v>8336</v>
      </c>
      <c r="B741" s="316" t="s">
        <v>7305</v>
      </c>
      <c r="C741" s="316" t="s">
        <v>7306</v>
      </c>
      <c r="D741" s="316">
        <v>519</v>
      </c>
      <c r="E741" s="311">
        <v>33951</v>
      </c>
      <c r="F741" s="317" t="s">
        <v>8337</v>
      </c>
      <c r="G741" s="312" t="s">
        <v>142</v>
      </c>
      <c r="H741" s="313">
        <v>44264</v>
      </c>
      <c r="I741" s="1045">
        <v>44354</v>
      </c>
      <c r="J741" s="271"/>
    </row>
    <row r="742" spans="1:10" outlineLevel="1" x14ac:dyDescent="0.2">
      <c r="A742" s="312" t="s">
        <v>8338</v>
      </c>
      <c r="B742" s="316" t="s">
        <v>7305</v>
      </c>
      <c r="C742" s="316" t="s">
        <v>7306</v>
      </c>
      <c r="D742" s="316">
        <v>1490</v>
      </c>
      <c r="E742" s="311">
        <v>33951</v>
      </c>
      <c r="F742" s="317" t="s">
        <v>8337</v>
      </c>
      <c r="G742" s="312" t="s">
        <v>142</v>
      </c>
      <c r="H742" s="313">
        <v>44375</v>
      </c>
      <c r="I742" s="1045">
        <v>44465</v>
      </c>
      <c r="J742" s="271"/>
    </row>
    <row r="743" spans="1:10" outlineLevel="1" x14ac:dyDescent="0.2">
      <c r="A743" s="312" t="s">
        <v>8339</v>
      </c>
      <c r="B743" s="316" t="s">
        <v>7305</v>
      </c>
      <c r="C743" s="316" t="s">
        <v>7306</v>
      </c>
      <c r="D743" s="316">
        <v>647</v>
      </c>
      <c r="E743" s="311">
        <v>33956.559999999998</v>
      </c>
      <c r="F743" s="317" t="s">
        <v>8340</v>
      </c>
      <c r="G743" s="312" t="s">
        <v>142</v>
      </c>
      <c r="H743" s="313">
        <v>44274</v>
      </c>
      <c r="I743" s="1045">
        <v>44279</v>
      </c>
      <c r="J743" s="271"/>
    </row>
    <row r="744" spans="1:10" outlineLevel="1" x14ac:dyDescent="0.2">
      <c r="A744" s="312" t="s">
        <v>8341</v>
      </c>
      <c r="B744" s="316" t="s">
        <v>7305</v>
      </c>
      <c r="C744" s="316" t="s">
        <v>7306</v>
      </c>
      <c r="D744" s="316">
        <v>693</v>
      </c>
      <c r="E744" s="311">
        <v>33975</v>
      </c>
      <c r="F744" s="317" t="s">
        <v>7396</v>
      </c>
      <c r="G744" s="312" t="s">
        <v>142</v>
      </c>
      <c r="H744" s="313">
        <v>44280</v>
      </c>
      <c r="I744" s="1045">
        <v>44370</v>
      </c>
      <c r="J744" s="271"/>
    </row>
    <row r="745" spans="1:10" outlineLevel="1" x14ac:dyDescent="0.2">
      <c r="A745" s="312" t="s">
        <v>8342</v>
      </c>
      <c r="B745" s="316" t="s">
        <v>7305</v>
      </c>
      <c r="C745" s="316" t="s">
        <v>7306</v>
      </c>
      <c r="D745" s="316">
        <v>1310</v>
      </c>
      <c r="E745" s="311">
        <v>33975</v>
      </c>
      <c r="F745" s="317" t="s">
        <v>7396</v>
      </c>
      <c r="G745" s="312" t="s">
        <v>142</v>
      </c>
      <c r="H745" s="313">
        <v>44356</v>
      </c>
      <c r="I745" s="1045">
        <v>44401</v>
      </c>
      <c r="J745" s="271"/>
    </row>
    <row r="746" spans="1:10" outlineLevel="1" x14ac:dyDescent="0.2">
      <c r="A746" s="312" t="s">
        <v>8343</v>
      </c>
      <c r="B746" s="316" t="s">
        <v>7305</v>
      </c>
      <c r="C746" s="316" t="s">
        <v>7306</v>
      </c>
      <c r="D746" s="316">
        <v>397</v>
      </c>
      <c r="E746" s="311">
        <v>33995.800000000003</v>
      </c>
      <c r="F746" s="317" t="s">
        <v>8344</v>
      </c>
      <c r="G746" s="312" t="s">
        <v>142</v>
      </c>
      <c r="H746" s="313">
        <v>44251</v>
      </c>
      <c r="I746" s="1045">
        <v>44341</v>
      </c>
      <c r="J746" s="271"/>
    </row>
    <row r="747" spans="1:10" outlineLevel="1" x14ac:dyDescent="0.2">
      <c r="A747" s="312" t="s">
        <v>8345</v>
      </c>
      <c r="B747" s="316" t="s">
        <v>7305</v>
      </c>
      <c r="C747" s="316" t="s">
        <v>7306</v>
      </c>
      <c r="D747" s="316">
        <v>36</v>
      </c>
      <c r="E747" s="311">
        <v>34000</v>
      </c>
      <c r="F747" s="317" t="s">
        <v>7698</v>
      </c>
      <c r="G747" s="312" t="s">
        <v>142</v>
      </c>
      <c r="H747" s="313">
        <v>44210</v>
      </c>
      <c r="I747" s="1045">
        <v>44320</v>
      </c>
      <c r="J747" s="271"/>
    </row>
    <row r="748" spans="1:10" outlineLevel="1" x14ac:dyDescent="0.2">
      <c r="A748" s="312" t="s">
        <v>8346</v>
      </c>
      <c r="B748" s="316" t="s">
        <v>7305</v>
      </c>
      <c r="C748" s="316" t="s">
        <v>7306</v>
      </c>
      <c r="D748" s="316">
        <v>47</v>
      </c>
      <c r="E748" s="311">
        <v>34000</v>
      </c>
      <c r="F748" s="317" t="s">
        <v>7778</v>
      </c>
      <c r="G748" s="312" t="s">
        <v>142</v>
      </c>
      <c r="H748" s="313">
        <v>44211</v>
      </c>
      <c r="I748" s="1045">
        <v>44321</v>
      </c>
      <c r="J748" s="271"/>
    </row>
    <row r="749" spans="1:10" outlineLevel="1" x14ac:dyDescent="0.2">
      <c r="A749" s="312" t="s">
        <v>8347</v>
      </c>
      <c r="B749" s="316" t="s">
        <v>7305</v>
      </c>
      <c r="C749" s="316" t="s">
        <v>7306</v>
      </c>
      <c r="D749" s="316">
        <v>372</v>
      </c>
      <c r="E749" s="311">
        <v>34000</v>
      </c>
      <c r="F749" s="317" t="s">
        <v>7780</v>
      </c>
      <c r="G749" s="312" t="s">
        <v>142</v>
      </c>
      <c r="H749" s="313">
        <v>44249</v>
      </c>
      <c r="I749" s="1045">
        <v>44369</v>
      </c>
      <c r="J749" s="271"/>
    </row>
    <row r="750" spans="1:10" outlineLevel="1" x14ac:dyDescent="0.2">
      <c r="A750" s="312" t="s">
        <v>8348</v>
      </c>
      <c r="B750" s="316" t="s">
        <v>7305</v>
      </c>
      <c r="C750" s="316" t="s">
        <v>7306</v>
      </c>
      <c r="D750" s="316">
        <v>644</v>
      </c>
      <c r="E750" s="311">
        <v>34000</v>
      </c>
      <c r="F750" s="317" t="s">
        <v>8349</v>
      </c>
      <c r="G750" s="312" t="s">
        <v>142</v>
      </c>
      <c r="H750" s="313">
        <v>44274</v>
      </c>
      <c r="I750" s="1045">
        <v>44279</v>
      </c>
      <c r="J750" s="271"/>
    </row>
    <row r="751" spans="1:10" outlineLevel="1" x14ac:dyDescent="0.2">
      <c r="A751" s="312" t="s">
        <v>8350</v>
      </c>
      <c r="B751" s="316" t="s">
        <v>7305</v>
      </c>
      <c r="C751" s="316" t="s">
        <v>7306</v>
      </c>
      <c r="D751" s="316">
        <v>706</v>
      </c>
      <c r="E751" s="311">
        <v>34000</v>
      </c>
      <c r="F751" s="317" t="s">
        <v>8300</v>
      </c>
      <c r="G751" s="312" t="s">
        <v>142</v>
      </c>
      <c r="H751" s="313">
        <v>44281</v>
      </c>
      <c r="I751" s="1045">
        <v>44286</v>
      </c>
      <c r="J751" s="271"/>
    </row>
    <row r="752" spans="1:10" outlineLevel="1" x14ac:dyDescent="0.2">
      <c r="A752" s="312" t="s">
        <v>8351</v>
      </c>
      <c r="B752" s="316" t="s">
        <v>7305</v>
      </c>
      <c r="C752" s="316" t="s">
        <v>7306</v>
      </c>
      <c r="D752" s="316">
        <v>1123</v>
      </c>
      <c r="E752" s="311">
        <v>34000</v>
      </c>
      <c r="F752" s="317" t="s">
        <v>8352</v>
      </c>
      <c r="G752" s="312" t="s">
        <v>142</v>
      </c>
      <c r="H752" s="313">
        <v>44335</v>
      </c>
      <c r="I752" s="1045">
        <v>44425</v>
      </c>
      <c r="J752" s="271"/>
    </row>
    <row r="753" spans="1:10" outlineLevel="1" x14ac:dyDescent="0.2">
      <c r="A753" s="312" t="s">
        <v>8353</v>
      </c>
      <c r="B753" s="316" t="s">
        <v>7305</v>
      </c>
      <c r="C753" s="316" t="s">
        <v>7306</v>
      </c>
      <c r="D753" s="316">
        <v>1209</v>
      </c>
      <c r="E753" s="311">
        <v>34000</v>
      </c>
      <c r="F753" s="317" t="s">
        <v>7778</v>
      </c>
      <c r="G753" s="312" t="s">
        <v>142</v>
      </c>
      <c r="H753" s="313">
        <v>44344</v>
      </c>
      <c r="I753" s="1045">
        <v>44454</v>
      </c>
      <c r="J753" s="271"/>
    </row>
    <row r="754" spans="1:10" outlineLevel="1" x14ac:dyDescent="0.2">
      <c r="A754" s="312" t="s">
        <v>8354</v>
      </c>
      <c r="B754" s="316" t="s">
        <v>7305</v>
      </c>
      <c r="C754" s="316" t="s">
        <v>7306</v>
      </c>
      <c r="D754" s="316">
        <v>1315</v>
      </c>
      <c r="E754" s="311">
        <v>34000</v>
      </c>
      <c r="F754" s="317" t="s">
        <v>8355</v>
      </c>
      <c r="G754" s="312" t="s">
        <v>142</v>
      </c>
      <c r="H754" s="313">
        <v>44357</v>
      </c>
      <c r="I754" s="1045">
        <v>44477</v>
      </c>
      <c r="J754" s="271"/>
    </row>
    <row r="755" spans="1:10" outlineLevel="1" x14ac:dyDescent="0.2">
      <c r="A755" s="312" t="s">
        <v>8356</v>
      </c>
      <c r="B755" s="316" t="s">
        <v>7305</v>
      </c>
      <c r="C755" s="316" t="s">
        <v>7306</v>
      </c>
      <c r="D755" s="316">
        <v>1347</v>
      </c>
      <c r="E755" s="311">
        <v>34000</v>
      </c>
      <c r="F755" s="317" t="s">
        <v>8357</v>
      </c>
      <c r="G755" s="312" t="s">
        <v>142</v>
      </c>
      <c r="H755" s="313">
        <v>44362</v>
      </c>
      <c r="I755" s="1045">
        <v>44482</v>
      </c>
      <c r="J755" s="271"/>
    </row>
    <row r="756" spans="1:10" outlineLevel="1" x14ac:dyDescent="0.2">
      <c r="A756" s="312" t="s">
        <v>8358</v>
      </c>
      <c r="B756" s="316" t="s">
        <v>7305</v>
      </c>
      <c r="C756" s="316" t="s">
        <v>7306</v>
      </c>
      <c r="D756" s="316">
        <v>1541</v>
      </c>
      <c r="E756" s="311">
        <v>34000</v>
      </c>
      <c r="F756" s="317" t="s">
        <v>8359</v>
      </c>
      <c r="G756" s="312" t="s">
        <v>142</v>
      </c>
      <c r="H756" s="313">
        <v>44383</v>
      </c>
      <c r="I756" s="1045">
        <v>44503</v>
      </c>
      <c r="J756" s="271"/>
    </row>
    <row r="757" spans="1:10" outlineLevel="1" x14ac:dyDescent="0.2">
      <c r="A757" s="312" t="s">
        <v>8360</v>
      </c>
      <c r="B757" s="316" t="s">
        <v>7305</v>
      </c>
      <c r="C757" s="316" t="s">
        <v>7306</v>
      </c>
      <c r="D757" s="316">
        <v>1705</v>
      </c>
      <c r="E757" s="311">
        <v>34000</v>
      </c>
      <c r="F757" s="317" t="s">
        <v>8361</v>
      </c>
      <c r="G757" s="312" t="s">
        <v>142</v>
      </c>
      <c r="H757" s="313">
        <v>44399</v>
      </c>
      <c r="I757" s="1045">
        <v>44519</v>
      </c>
      <c r="J757" s="271"/>
    </row>
    <row r="758" spans="1:10" outlineLevel="1" x14ac:dyDescent="0.2">
      <c r="A758" s="312" t="s">
        <v>8362</v>
      </c>
      <c r="B758" s="316" t="s">
        <v>7305</v>
      </c>
      <c r="C758" s="316" t="s">
        <v>7306</v>
      </c>
      <c r="D758" s="316">
        <v>1821</v>
      </c>
      <c r="E758" s="311">
        <v>34000</v>
      </c>
      <c r="F758" s="317" t="s">
        <v>8363</v>
      </c>
      <c r="G758" s="312" t="s">
        <v>142</v>
      </c>
      <c r="H758" s="313">
        <v>44418</v>
      </c>
      <c r="I758" s="1045">
        <v>44428</v>
      </c>
      <c r="J758" s="271"/>
    </row>
    <row r="759" spans="1:10" outlineLevel="1" x14ac:dyDescent="0.2">
      <c r="A759" s="312" t="s">
        <v>8364</v>
      </c>
      <c r="B759" s="316" t="s">
        <v>7305</v>
      </c>
      <c r="C759" s="316" t="s">
        <v>7306</v>
      </c>
      <c r="D759" s="316">
        <v>2066</v>
      </c>
      <c r="E759" s="311">
        <v>34000</v>
      </c>
      <c r="F759" s="317" t="s">
        <v>7637</v>
      </c>
      <c r="G759" s="312" t="s">
        <v>142</v>
      </c>
      <c r="H759" s="313">
        <v>44454</v>
      </c>
      <c r="I759" s="1045">
        <v>44472</v>
      </c>
      <c r="J759" s="271"/>
    </row>
    <row r="760" spans="1:10" outlineLevel="1" x14ac:dyDescent="0.2">
      <c r="A760" s="312" t="s">
        <v>8365</v>
      </c>
      <c r="B760" s="316" t="s">
        <v>7305</v>
      </c>
      <c r="C760" s="316" t="s">
        <v>7306</v>
      </c>
      <c r="D760" s="316">
        <v>2510</v>
      </c>
      <c r="E760" s="311">
        <v>34000</v>
      </c>
      <c r="F760" s="317" t="s">
        <v>7966</v>
      </c>
      <c r="G760" s="312" t="s">
        <v>142</v>
      </c>
      <c r="H760" s="313">
        <v>44516</v>
      </c>
      <c r="I760" s="1045">
        <v>44523</v>
      </c>
      <c r="J760" s="271"/>
    </row>
    <row r="761" spans="1:10" outlineLevel="1" x14ac:dyDescent="0.2">
      <c r="A761" s="312" t="s">
        <v>8366</v>
      </c>
      <c r="B761" s="316" t="s">
        <v>7305</v>
      </c>
      <c r="C761" s="316" t="s">
        <v>7306</v>
      </c>
      <c r="D761" s="316">
        <v>2648</v>
      </c>
      <c r="E761" s="311">
        <v>34000</v>
      </c>
      <c r="F761" s="317" t="s">
        <v>8023</v>
      </c>
      <c r="G761" s="312" t="s">
        <v>142</v>
      </c>
      <c r="H761" s="313">
        <v>44530</v>
      </c>
      <c r="I761" s="1045">
        <v>44555</v>
      </c>
      <c r="J761" s="271"/>
    </row>
    <row r="762" spans="1:10" outlineLevel="1" x14ac:dyDescent="0.2">
      <c r="A762" s="312" t="s">
        <v>8367</v>
      </c>
      <c r="B762" s="316" t="s">
        <v>7305</v>
      </c>
      <c r="C762" s="316" t="s">
        <v>7306</v>
      </c>
      <c r="D762" s="316">
        <v>766</v>
      </c>
      <c r="E762" s="311">
        <v>34001.910000000003</v>
      </c>
      <c r="F762" s="317" t="s">
        <v>8340</v>
      </c>
      <c r="G762" s="312" t="s">
        <v>142</v>
      </c>
      <c r="H762" s="313">
        <v>44294</v>
      </c>
      <c r="I762" s="1045">
        <v>44309</v>
      </c>
      <c r="J762" s="271"/>
    </row>
    <row r="763" spans="1:10" outlineLevel="1" x14ac:dyDescent="0.2">
      <c r="A763" s="312" t="s">
        <v>8368</v>
      </c>
      <c r="B763" s="316" t="s">
        <v>7305</v>
      </c>
      <c r="C763" s="316" t="s">
        <v>7306</v>
      </c>
      <c r="D763" s="316">
        <v>1511</v>
      </c>
      <c r="E763" s="311">
        <v>34040.050000000003</v>
      </c>
      <c r="F763" s="317" t="s">
        <v>8135</v>
      </c>
      <c r="G763" s="312" t="s">
        <v>142</v>
      </c>
      <c r="H763" s="313">
        <v>44378</v>
      </c>
      <c r="I763" s="1045">
        <v>44423</v>
      </c>
      <c r="J763" s="271"/>
    </row>
    <row r="764" spans="1:10" outlineLevel="1" x14ac:dyDescent="0.2">
      <c r="A764" s="312" t="s">
        <v>8369</v>
      </c>
      <c r="B764" s="316" t="s">
        <v>7305</v>
      </c>
      <c r="C764" s="316" t="s">
        <v>7306</v>
      </c>
      <c r="D764" s="316">
        <v>1379</v>
      </c>
      <c r="E764" s="311">
        <v>34059.300000000003</v>
      </c>
      <c r="F764" s="317" t="s">
        <v>8370</v>
      </c>
      <c r="G764" s="312" t="s">
        <v>142</v>
      </c>
      <c r="H764" s="313">
        <v>44363</v>
      </c>
      <c r="I764" s="1045">
        <v>44478</v>
      </c>
      <c r="J764" s="271"/>
    </row>
    <row r="765" spans="1:10" outlineLevel="1" x14ac:dyDescent="0.2">
      <c r="A765" s="312" t="s">
        <v>8371</v>
      </c>
      <c r="B765" s="316" t="s">
        <v>7305</v>
      </c>
      <c r="C765" s="316" t="s">
        <v>7306</v>
      </c>
      <c r="D765" s="316">
        <v>750</v>
      </c>
      <c r="E765" s="311">
        <v>34060</v>
      </c>
      <c r="F765" s="317" t="s">
        <v>8372</v>
      </c>
      <c r="G765" s="312" t="s">
        <v>142</v>
      </c>
      <c r="H765" s="313">
        <v>44292</v>
      </c>
      <c r="I765" s="1045">
        <v>44412</v>
      </c>
      <c r="J765" s="271"/>
    </row>
    <row r="766" spans="1:10" outlineLevel="1" x14ac:dyDescent="0.2">
      <c r="A766" s="312" t="s">
        <v>8373</v>
      </c>
      <c r="B766" s="316" t="s">
        <v>7305</v>
      </c>
      <c r="C766" s="316" t="s">
        <v>7306</v>
      </c>
      <c r="D766" s="316">
        <v>747</v>
      </c>
      <c r="E766" s="311">
        <v>34160</v>
      </c>
      <c r="F766" s="317" t="s">
        <v>8374</v>
      </c>
      <c r="G766" s="312" t="s">
        <v>142</v>
      </c>
      <c r="H766" s="313">
        <v>44292</v>
      </c>
      <c r="I766" s="1045">
        <v>44382</v>
      </c>
      <c r="J766" s="271"/>
    </row>
    <row r="767" spans="1:10" outlineLevel="1" x14ac:dyDescent="0.2">
      <c r="A767" s="312" t="s">
        <v>8375</v>
      </c>
      <c r="B767" s="316" t="s">
        <v>7305</v>
      </c>
      <c r="C767" s="316" t="s">
        <v>7306</v>
      </c>
      <c r="D767" s="316">
        <v>951</v>
      </c>
      <c r="E767" s="311">
        <v>34170.769999999997</v>
      </c>
      <c r="F767" s="317" t="s">
        <v>7936</v>
      </c>
      <c r="G767" s="312" t="s">
        <v>142</v>
      </c>
      <c r="H767" s="313">
        <v>44316</v>
      </c>
      <c r="I767" s="1045">
        <v>44321</v>
      </c>
      <c r="J767" s="271"/>
    </row>
    <row r="768" spans="1:10" outlineLevel="1" x14ac:dyDescent="0.2">
      <c r="A768" s="312" t="s">
        <v>8376</v>
      </c>
      <c r="B768" s="316" t="s">
        <v>7305</v>
      </c>
      <c r="C768" s="316" t="s">
        <v>7306</v>
      </c>
      <c r="D768" s="316">
        <v>1290</v>
      </c>
      <c r="E768" s="311">
        <v>34172.800000000003</v>
      </c>
      <c r="F768" s="317" t="s">
        <v>8377</v>
      </c>
      <c r="G768" s="312" t="s">
        <v>142</v>
      </c>
      <c r="H768" s="313">
        <v>44354</v>
      </c>
      <c r="I768" s="1045">
        <v>44359</v>
      </c>
      <c r="J768" s="271"/>
    </row>
    <row r="769" spans="1:10" outlineLevel="1" x14ac:dyDescent="0.2">
      <c r="A769" s="312" t="s">
        <v>8378</v>
      </c>
      <c r="B769" s="316" t="s">
        <v>7305</v>
      </c>
      <c r="C769" s="316" t="s">
        <v>7306</v>
      </c>
      <c r="D769" s="316">
        <v>1496</v>
      </c>
      <c r="E769" s="311">
        <v>34182.74</v>
      </c>
      <c r="F769" s="317" t="s">
        <v>8379</v>
      </c>
      <c r="G769" s="312" t="s">
        <v>142</v>
      </c>
      <c r="H769" s="313">
        <v>44377</v>
      </c>
      <c r="I769" s="1045">
        <v>44392</v>
      </c>
      <c r="J769" s="271"/>
    </row>
    <row r="770" spans="1:10" outlineLevel="1" x14ac:dyDescent="0.2">
      <c r="A770" s="312" t="s">
        <v>8380</v>
      </c>
      <c r="B770" s="316" t="s">
        <v>7305</v>
      </c>
      <c r="C770" s="316" t="s">
        <v>7306</v>
      </c>
      <c r="D770" s="316">
        <v>881</v>
      </c>
      <c r="E770" s="311">
        <v>34185</v>
      </c>
      <c r="F770" s="317" t="s">
        <v>8381</v>
      </c>
      <c r="G770" s="312" t="s">
        <v>142</v>
      </c>
      <c r="H770" s="313">
        <v>44309</v>
      </c>
      <c r="I770" s="1045">
        <v>44314</v>
      </c>
      <c r="J770" s="271"/>
    </row>
    <row r="771" spans="1:10" outlineLevel="1" x14ac:dyDescent="0.2">
      <c r="A771" s="312" t="s">
        <v>8382</v>
      </c>
      <c r="B771" s="316" t="s">
        <v>7305</v>
      </c>
      <c r="C771" s="316" t="s">
        <v>7306</v>
      </c>
      <c r="D771" s="316">
        <v>986</v>
      </c>
      <c r="E771" s="311">
        <v>34200</v>
      </c>
      <c r="F771" s="317" t="s">
        <v>8383</v>
      </c>
      <c r="G771" s="312" t="s">
        <v>142</v>
      </c>
      <c r="H771" s="313">
        <v>44320</v>
      </c>
      <c r="I771" s="1045">
        <v>44410</v>
      </c>
      <c r="J771" s="271"/>
    </row>
    <row r="772" spans="1:10" outlineLevel="1" x14ac:dyDescent="0.2">
      <c r="A772" s="312" t="s">
        <v>8384</v>
      </c>
      <c r="B772" s="316" t="s">
        <v>7305</v>
      </c>
      <c r="C772" s="316" t="s">
        <v>7306</v>
      </c>
      <c r="D772" s="316">
        <v>1072</v>
      </c>
      <c r="E772" s="311">
        <v>34220</v>
      </c>
      <c r="F772" s="317" t="s">
        <v>8113</v>
      </c>
      <c r="G772" s="312" t="s">
        <v>142</v>
      </c>
      <c r="H772" s="313">
        <v>44327</v>
      </c>
      <c r="I772" s="1045">
        <v>44332</v>
      </c>
      <c r="J772" s="271"/>
    </row>
    <row r="773" spans="1:10" outlineLevel="1" x14ac:dyDescent="0.2">
      <c r="A773" s="312" t="s">
        <v>8385</v>
      </c>
      <c r="B773" s="316" t="s">
        <v>7305</v>
      </c>
      <c r="C773" s="316" t="s">
        <v>7306</v>
      </c>
      <c r="D773" s="316">
        <v>2228</v>
      </c>
      <c r="E773" s="311">
        <v>34239.879999999997</v>
      </c>
      <c r="F773" s="317" t="s">
        <v>8379</v>
      </c>
      <c r="G773" s="312" t="s">
        <v>142</v>
      </c>
      <c r="H773" s="313">
        <v>44476</v>
      </c>
      <c r="I773" s="1045">
        <v>44483</v>
      </c>
      <c r="J773" s="271"/>
    </row>
    <row r="774" spans="1:10" outlineLevel="1" x14ac:dyDescent="0.2">
      <c r="A774" s="312" t="s">
        <v>8386</v>
      </c>
      <c r="B774" s="316" t="s">
        <v>7305</v>
      </c>
      <c r="C774" s="316" t="s">
        <v>7306</v>
      </c>
      <c r="D774" s="316">
        <v>336</v>
      </c>
      <c r="E774" s="311">
        <v>34265</v>
      </c>
      <c r="F774" s="317" t="s">
        <v>7822</v>
      </c>
      <c r="G774" s="312" t="s">
        <v>142</v>
      </c>
      <c r="H774" s="313">
        <v>44244</v>
      </c>
      <c r="I774" s="1045">
        <v>44249</v>
      </c>
      <c r="J774" s="271"/>
    </row>
    <row r="775" spans="1:10" outlineLevel="1" x14ac:dyDescent="0.2">
      <c r="A775" s="312" t="s">
        <v>8387</v>
      </c>
      <c r="B775" s="316" t="s">
        <v>7305</v>
      </c>
      <c r="C775" s="316" t="s">
        <v>7306</v>
      </c>
      <c r="D775" s="316">
        <v>391</v>
      </c>
      <c r="E775" s="311">
        <v>34267.199999999997</v>
      </c>
      <c r="F775" s="317" t="s">
        <v>8388</v>
      </c>
      <c r="G775" s="312" t="s">
        <v>142</v>
      </c>
      <c r="H775" s="313">
        <v>44250</v>
      </c>
      <c r="I775" s="1045">
        <v>44370</v>
      </c>
      <c r="J775" s="271"/>
    </row>
    <row r="776" spans="1:10" outlineLevel="1" x14ac:dyDescent="0.2">
      <c r="A776" s="312" t="s">
        <v>8389</v>
      </c>
      <c r="B776" s="316" t="s">
        <v>7305</v>
      </c>
      <c r="C776" s="316" t="s">
        <v>7306</v>
      </c>
      <c r="D776" s="316">
        <v>1436</v>
      </c>
      <c r="E776" s="311">
        <v>34275</v>
      </c>
      <c r="F776" s="317" t="s">
        <v>8390</v>
      </c>
      <c r="G776" s="312" t="s">
        <v>142</v>
      </c>
      <c r="H776" s="313">
        <v>44370</v>
      </c>
      <c r="I776" s="1045">
        <v>44520</v>
      </c>
      <c r="J776" s="271"/>
    </row>
    <row r="777" spans="1:10" outlineLevel="1" x14ac:dyDescent="0.2">
      <c r="A777" s="312" t="s">
        <v>8391</v>
      </c>
      <c r="B777" s="316" t="s">
        <v>7305</v>
      </c>
      <c r="C777" s="316" t="s">
        <v>7306</v>
      </c>
      <c r="D777" s="316">
        <v>314</v>
      </c>
      <c r="E777" s="311">
        <v>34300</v>
      </c>
      <c r="F777" s="317" t="s">
        <v>8392</v>
      </c>
      <c r="G777" s="312" t="s">
        <v>142</v>
      </c>
      <c r="H777" s="313">
        <v>44239</v>
      </c>
      <c r="I777" s="1045">
        <v>44419</v>
      </c>
      <c r="J777" s="271"/>
    </row>
    <row r="778" spans="1:10" outlineLevel="1" x14ac:dyDescent="0.2">
      <c r="A778" s="312" t="s">
        <v>8393</v>
      </c>
      <c r="B778" s="316" t="s">
        <v>7305</v>
      </c>
      <c r="C778" s="316" t="s">
        <v>7306</v>
      </c>
      <c r="D778" s="316">
        <v>2543</v>
      </c>
      <c r="E778" s="311">
        <v>34338</v>
      </c>
      <c r="F778" s="317" t="s">
        <v>8394</v>
      </c>
      <c r="G778" s="312" t="s">
        <v>142</v>
      </c>
      <c r="H778" s="313">
        <v>44519</v>
      </c>
      <c r="I778" s="1045">
        <v>44559</v>
      </c>
      <c r="J778" s="271"/>
    </row>
    <row r="779" spans="1:10" outlineLevel="1" x14ac:dyDescent="0.2">
      <c r="A779" s="312" t="s">
        <v>8395</v>
      </c>
      <c r="B779" s="316" t="s">
        <v>7305</v>
      </c>
      <c r="C779" s="316" t="s">
        <v>7306</v>
      </c>
      <c r="D779" s="316">
        <v>1421</v>
      </c>
      <c r="E779" s="311">
        <v>34358.959999999999</v>
      </c>
      <c r="F779" s="317" t="s">
        <v>8396</v>
      </c>
      <c r="G779" s="312" t="s">
        <v>142</v>
      </c>
      <c r="H779" s="313">
        <v>44368</v>
      </c>
      <c r="I779" s="1045">
        <v>44373</v>
      </c>
      <c r="J779" s="271"/>
    </row>
    <row r="780" spans="1:10" outlineLevel="1" x14ac:dyDescent="0.2">
      <c r="A780" s="312" t="s">
        <v>8397</v>
      </c>
      <c r="B780" s="316" t="s">
        <v>7305</v>
      </c>
      <c r="C780" s="316" t="s">
        <v>7306</v>
      </c>
      <c r="D780" s="316">
        <v>607</v>
      </c>
      <c r="E780" s="311">
        <v>34368</v>
      </c>
      <c r="F780" s="317" t="s">
        <v>7581</v>
      </c>
      <c r="G780" s="312" t="s">
        <v>142</v>
      </c>
      <c r="H780" s="313">
        <v>44273</v>
      </c>
      <c r="I780" s="1045">
        <v>44393</v>
      </c>
      <c r="J780" s="271"/>
    </row>
    <row r="781" spans="1:10" outlineLevel="1" x14ac:dyDescent="0.2">
      <c r="A781" s="312" t="s">
        <v>8398</v>
      </c>
      <c r="B781" s="316" t="s">
        <v>7305</v>
      </c>
      <c r="C781" s="316" t="s">
        <v>7306</v>
      </c>
      <c r="D781" s="316">
        <v>2206</v>
      </c>
      <c r="E781" s="311">
        <v>34380</v>
      </c>
      <c r="F781" s="317" t="s">
        <v>8399</v>
      </c>
      <c r="G781" s="312" t="s">
        <v>142</v>
      </c>
      <c r="H781" s="313">
        <v>44473</v>
      </c>
      <c r="I781" s="1045">
        <v>44533</v>
      </c>
      <c r="J781" s="271"/>
    </row>
    <row r="782" spans="1:10" outlineLevel="1" x14ac:dyDescent="0.2">
      <c r="A782" s="312" t="s">
        <v>8400</v>
      </c>
      <c r="B782" s="316" t="s">
        <v>7305</v>
      </c>
      <c r="C782" s="316" t="s">
        <v>7306</v>
      </c>
      <c r="D782" s="316">
        <v>985</v>
      </c>
      <c r="E782" s="311">
        <v>34390</v>
      </c>
      <c r="F782" s="317" t="s">
        <v>8401</v>
      </c>
      <c r="G782" s="312" t="s">
        <v>142</v>
      </c>
      <c r="H782" s="313">
        <v>44320</v>
      </c>
      <c r="I782" s="1045">
        <v>44440</v>
      </c>
      <c r="J782" s="271"/>
    </row>
    <row r="783" spans="1:10" outlineLevel="1" x14ac:dyDescent="0.2">
      <c r="A783" s="312" t="s">
        <v>8402</v>
      </c>
      <c r="B783" s="316" t="s">
        <v>7305</v>
      </c>
      <c r="C783" s="316" t="s">
        <v>7306</v>
      </c>
      <c r="D783" s="316">
        <v>1091</v>
      </c>
      <c r="E783" s="311">
        <v>34390</v>
      </c>
      <c r="F783" s="317" t="s">
        <v>8401</v>
      </c>
      <c r="G783" s="312" t="s">
        <v>142</v>
      </c>
      <c r="H783" s="313">
        <v>44329</v>
      </c>
      <c r="I783" s="1045">
        <v>44334</v>
      </c>
      <c r="J783" s="271"/>
    </row>
    <row r="784" spans="1:10" outlineLevel="1" x14ac:dyDescent="0.2">
      <c r="A784" s="312" t="s">
        <v>8403</v>
      </c>
      <c r="B784" s="316" t="s">
        <v>7305</v>
      </c>
      <c r="C784" s="316" t="s">
        <v>7306</v>
      </c>
      <c r="D784" s="316">
        <v>185</v>
      </c>
      <c r="E784" s="311">
        <v>34400</v>
      </c>
      <c r="F784" s="317" t="s">
        <v>8404</v>
      </c>
      <c r="G784" s="312" t="s">
        <v>142</v>
      </c>
      <c r="H784" s="313">
        <v>44223</v>
      </c>
      <c r="I784" s="1045">
        <v>44313</v>
      </c>
      <c r="J784" s="271"/>
    </row>
    <row r="785" spans="1:10" outlineLevel="1" x14ac:dyDescent="0.2">
      <c r="A785" s="312" t="s">
        <v>8405</v>
      </c>
      <c r="B785" s="316" t="s">
        <v>7305</v>
      </c>
      <c r="C785" s="316" t="s">
        <v>7306</v>
      </c>
      <c r="D785" s="316">
        <v>216</v>
      </c>
      <c r="E785" s="311">
        <v>34400</v>
      </c>
      <c r="F785" s="317" t="s">
        <v>8406</v>
      </c>
      <c r="G785" s="312" t="s">
        <v>142</v>
      </c>
      <c r="H785" s="313">
        <v>44228</v>
      </c>
      <c r="I785" s="1045">
        <v>44318</v>
      </c>
      <c r="J785" s="271"/>
    </row>
    <row r="786" spans="1:10" outlineLevel="1" x14ac:dyDescent="0.2">
      <c r="A786" s="312" t="s">
        <v>8407</v>
      </c>
      <c r="B786" s="316" t="s">
        <v>7305</v>
      </c>
      <c r="C786" s="316" t="s">
        <v>7306</v>
      </c>
      <c r="D786" s="316">
        <v>812</v>
      </c>
      <c r="E786" s="311">
        <v>34400</v>
      </c>
      <c r="F786" s="317" t="s">
        <v>7717</v>
      </c>
      <c r="G786" s="312" t="s">
        <v>142</v>
      </c>
      <c r="H786" s="313">
        <v>44301</v>
      </c>
      <c r="I786" s="1045">
        <v>44391</v>
      </c>
      <c r="J786" s="271"/>
    </row>
    <row r="787" spans="1:10" outlineLevel="1" x14ac:dyDescent="0.2">
      <c r="A787" s="312" t="s">
        <v>8408</v>
      </c>
      <c r="B787" s="316" t="s">
        <v>7305</v>
      </c>
      <c r="C787" s="316" t="s">
        <v>7306</v>
      </c>
      <c r="D787" s="316">
        <v>1070</v>
      </c>
      <c r="E787" s="311">
        <v>34400</v>
      </c>
      <c r="F787" s="317" t="s">
        <v>8409</v>
      </c>
      <c r="G787" s="312" t="s">
        <v>142</v>
      </c>
      <c r="H787" s="313">
        <v>44327</v>
      </c>
      <c r="I787" s="1045">
        <v>44417</v>
      </c>
      <c r="J787" s="271"/>
    </row>
    <row r="788" spans="1:10" outlineLevel="1" x14ac:dyDescent="0.2">
      <c r="A788" s="312" t="s">
        <v>8410</v>
      </c>
      <c r="B788" s="316" t="s">
        <v>7305</v>
      </c>
      <c r="C788" s="316" t="s">
        <v>7306</v>
      </c>
      <c r="D788" s="316">
        <v>1105</v>
      </c>
      <c r="E788" s="311">
        <v>34400</v>
      </c>
      <c r="F788" s="317" t="s">
        <v>8404</v>
      </c>
      <c r="G788" s="312" t="s">
        <v>142</v>
      </c>
      <c r="H788" s="313">
        <v>44330</v>
      </c>
      <c r="I788" s="1045">
        <v>44420</v>
      </c>
      <c r="J788" s="271"/>
    </row>
    <row r="789" spans="1:10" outlineLevel="1" x14ac:dyDescent="0.2">
      <c r="A789" s="312" t="s">
        <v>8411</v>
      </c>
      <c r="B789" s="316" t="s">
        <v>7305</v>
      </c>
      <c r="C789" s="316" t="s">
        <v>7306</v>
      </c>
      <c r="D789" s="316">
        <v>1111</v>
      </c>
      <c r="E789" s="311">
        <v>34400</v>
      </c>
      <c r="F789" s="317" t="s">
        <v>8406</v>
      </c>
      <c r="G789" s="312" t="s">
        <v>142</v>
      </c>
      <c r="H789" s="313">
        <v>44333</v>
      </c>
      <c r="I789" s="1045">
        <v>44423</v>
      </c>
      <c r="J789" s="271"/>
    </row>
    <row r="790" spans="1:10" outlineLevel="1" x14ac:dyDescent="0.2">
      <c r="A790" s="312" t="s">
        <v>8412</v>
      </c>
      <c r="B790" s="316" t="s">
        <v>7305</v>
      </c>
      <c r="C790" s="316" t="s">
        <v>7306</v>
      </c>
      <c r="D790" s="316">
        <v>2065</v>
      </c>
      <c r="E790" s="311">
        <v>34400</v>
      </c>
      <c r="F790" s="317" t="s">
        <v>8409</v>
      </c>
      <c r="G790" s="312" t="s">
        <v>142</v>
      </c>
      <c r="H790" s="313">
        <v>44454</v>
      </c>
      <c r="I790" s="1045">
        <v>44544</v>
      </c>
      <c r="J790" s="271"/>
    </row>
    <row r="791" spans="1:10" outlineLevel="1" x14ac:dyDescent="0.2">
      <c r="A791" s="312" t="s">
        <v>8413</v>
      </c>
      <c r="B791" s="316" t="s">
        <v>7305</v>
      </c>
      <c r="C791" s="316" t="s">
        <v>7306</v>
      </c>
      <c r="D791" s="316">
        <v>2100</v>
      </c>
      <c r="E791" s="311">
        <v>34400</v>
      </c>
      <c r="F791" s="317" t="s">
        <v>8404</v>
      </c>
      <c r="G791" s="312" t="s">
        <v>142</v>
      </c>
      <c r="H791" s="313">
        <v>44456</v>
      </c>
      <c r="I791" s="1045">
        <v>44546</v>
      </c>
      <c r="J791" s="271"/>
    </row>
    <row r="792" spans="1:10" outlineLevel="1" x14ac:dyDescent="0.2">
      <c r="A792" s="312" t="s">
        <v>8414</v>
      </c>
      <c r="B792" s="316" t="s">
        <v>7305</v>
      </c>
      <c r="C792" s="316" t="s">
        <v>7306</v>
      </c>
      <c r="D792" s="316">
        <v>1095</v>
      </c>
      <c r="E792" s="311">
        <v>34420</v>
      </c>
      <c r="F792" s="317" t="s">
        <v>8335</v>
      </c>
      <c r="G792" s="312" t="s">
        <v>142</v>
      </c>
      <c r="H792" s="313">
        <v>44329</v>
      </c>
      <c r="I792" s="1045">
        <v>44439</v>
      </c>
      <c r="J792" s="271"/>
    </row>
    <row r="793" spans="1:10" outlineLevel="1" x14ac:dyDescent="0.2">
      <c r="A793" s="312" t="s">
        <v>8415</v>
      </c>
      <c r="B793" s="316" t="s">
        <v>7305</v>
      </c>
      <c r="C793" s="316" t="s">
        <v>7306</v>
      </c>
      <c r="D793" s="316">
        <v>242</v>
      </c>
      <c r="E793" s="311">
        <v>34450</v>
      </c>
      <c r="F793" s="317" t="s">
        <v>8416</v>
      </c>
      <c r="G793" s="312" t="s">
        <v>142</v>
      </c>
      <c r="H793" s="313">
        <v>44231</v>
      </c>
      <c r="I793" s="1045">
        <v>44361</v>
      </c>
      <c r="J793" s="271"/>
    </row>
    <row r="794" spans="1:10" outlineLevel="1" x14ac:dyDescent="0.2">
      <c r="A794" s="312" t="s">
        <v>8417</v>
      </c>
      <c r="B794" s="316" t="s">
        <v>7305</v>
      </c>
      <c r="C794" s="316" t="s">
        <v>7306</v>
      </c>
      <c r="D794" s="316">
        <v>1492</v>
      </c>
      <c r="E794" s="311">
        <v>34450</v>
      </c>
      <c r="F794" s="317" t="s">
        <v>8416</v>
      </c>
      <c r="G794" s="312" t="s">
        <v>142</v>
      </c>
      <c r="H794" s="313">
        <v>44375</v>
      </c>
      <c r="I794" s="1045">
        <v>44505</v>
      </c>
      <c r="J794" s="271"/>
    </row>
    <row r="795" spans="1:10" outlineLevel="1" x14ac:dyDescent="0.2">
      <c r="A795" s="312" t="s">
        <v>8418</v>
      </c>
      <c r="B795" s="316" t="s">
        <v>7305</v>
      </c>
      <c r="C795" s="316" t="s">
        <v>7306</v>
      </c>
      <c r="D795" s="316">
        <v>110</v>
      </c>
      <c r="E795" s="311">
        <v>34500</v>
      </c>
      <c r="F795" s="317" t="s">
        <v>8419</v>
      </c>
      <c r="G795" s="312" t="s">
        <v>142</v>
      </c>
      <c r="H795" s="313">
        <v>44216</v>
      </c>
      <c r="I795" s="1045">
        <v>44306</v>
      </c>
      <c r="J795" s="271"/>
    </row>
    <row r="796" spans="1:10" outlineLevel="1" x14ac:dyDescent="0.2">
      <c r="A796" s="312" t="s">
        <v>8420</v>
      </c>
      <c r="B796" s="316" t="s">
        <v>7305</v>
      </c>
      <c r="C796" s="316" t="s">
        <v>7306</v>
      </c>
      <c r="D796" s="316">
        <v>867</v>
      </c>
      <c r="E796" s="311">
        <v>34500</v>
      </c>
      <c r="F796" s="317" t="s">
        <v>8419</v>
      </c>
      <c r="G796" s="312" t="s">
        <v>142</v>
      </c>
      <c r="H796" s="313">
        <v>44308</v>
      </c>
      <c r="I796" s="1045">
        <v>44398</v>
      </c>
      <c r="J796" s="271"/>
    </row>
    <row r="797" spans="1:10" outlineLevel="1" x14ac:dyDescent="0.2">
      <c r="A797" s="312" t="s">
        <v>8421</v>
      </c>
      <c r="B797" s="316" t="s">
        <v>7305</v>
      </c>
      <c r="C797" s="316" t="s">
        <v>7306</v>
      </c>
      <c r="D797" s="316">
        <v>887</v>
      </c>
      <c r="E797" s="311">
        <v>34500</v>
      </c>
      <c r="F797" s="317" t="s">
        <v>8422</v>
      </c>
      <c r="G797" s="312" t="s">
        <v>142</v>
      </c>
      <c r="H797" s="313">
        <v>44309</v>
      </c>
      <c r="I797" s="1045">
        <v>44459</v>
      </c>
      <c r="J797" s="271"/>
    </row>
    <row r="798" spans="1:10" outlineLevel="1" x14ac:dyDescent="0.2">
      <c r="A798" s="312" t="s">
        <v>8423</v>
      </c>
      <c r="B798" s="316" t="s">
        <v>7305</v>
      </c>
      <c r="C798" s="316" t="s">
        <v>7306</v>
      </c>
      <c r="D798" s="316">
        <v>948</v>
      </c>
      <c r="E798" s="311">
        <v>34500</v>
      </c>
      <c r="F798" s="317" t="s">
        <v>8424</v>
      </c>
      <c r="G798" s="312" t="s">
        <v>142</v>
      </c>
      <c r="H798" s="313">
        <v>44316</v>
      </c>
      <c r="I798" s="1045">
        <v>44466</v>
      </c>
      <c r="J798" s="271"/>
    </row>
    <row r="799" spans="1:10" outlineLevel="1" x14ac:dyDescent="0.2">
      <c r="A799" s="312" t="s">
        <v>8425</v>
      </c>
      <c r="B799" s="316" t="s">
        <v>7305</v>
      </c>
      <c r="C799" s="316" t="s">
        <v>7306</v>
      </c>
      <c r="D799" s="316">
        <v>981</v>
      </c>
      <c r="E799" s="311">
        <v>34500</v>
      </c>
      <c r="F799" s="317" t="s">
        <v>8426</v>
      </c>
      <c r="G799" s="312" t="s">
        <v>142</v>
      </c>
      <c r="H799" s="313">
        <v>44320</v>
      </c>
      <c r="I799" s="1045">
        <v>44435</v>
      </c>
      <c r="J799" s="271"/>
    </row>
    <row r="800" spans="1:10" outlineLevel="1" x14ac:dyDescent="0.2">
      <c r="A800" s="312" t="s">
        <v>8427</v>
      </c>
      <c r="B800" s="316" t="s">
        <v>7305</v>
      </c>
      <c r="C800" s="316" t="s">
        <v>7306</v>
      </c>
      <c r="D800" s="316">
        <v>1605</v>
      </c>
      <c r="E800" s="311">
        <v>34500</v>
      </c>
      <c r="F800" s="317" t="s">
        <v>8428</v>
      </c>
      <c r="G800" s="312" t="s">
        <v>142</v>
      </c>
      <c r="H800" s="313">
        <v>44390</v>
      </c>
      <c r="I800" s="1045">
        <v>44510</v>
      </c>
      <c r="J800" s="271"/>
    </row>
    <row r="801" spans="1:10" outlineLevel="1" x14ac:dyDescent="0.2">
      <c r="A801" s="312" t="s">
        <v>8429</v>
      </c>
      <c r="B801" s="316" t="s">
        <v>7305</v>
      </c>
      <c r="C801" s="316" t="s">
        <v>7306</v>
      </c>
      <c r="D801" s="316">
        <v>1704</v>
      </c>
      <c r="E801" s="311">
        <v>34500</v>
      </c>
      <c r="F801" s="317" t="s">
        <v>8419</v>
      </c>
      <c r="G801" s="312" t="s">
        <v>142</v>
      </c>
      <c r="H801" s="313">
        <v>44399</v>
      </c>
      <c r="I801" s="1045">
        <v>44489</v>
      </c>
      <c r="J801" s="271"/>
    </row>
    <row r="802" spans="1:10" outlineLevel="1" x14ac:dyDescent="0.2">
      <c r="A802" s="312" t="s">
        <v>8430</v>
      </c>
      <c r="B802" s="316" t="s">
        <v>7305</v>
      </c>
      <c r="C802" s="316" t="s">
        <v>7306</v>
      </c>
      <c r="D802" s="316">
        <v>2135</v>
      </c>
      <c r="E802" s="311">
        <v>34500</v>
      </c>
      <c r="F802" s="317" t="s">
        <v>8426</v>
      </c>
      <c r="G802" s="312" t="s">
        <v>142</v>
      </c>
      <c r="H802" s="313">
        <v>44463</v>
      </c>
      <c r="I802" s="1045">
        <v>44568</v>
      </c>
      <c r="J802" s="271"/>
    </row>
    <row r="803" spans="1:10" outlineLevel="1" x14ac:dyDescent="0.2">
      <c r="A803" s="312" t="s">
        <v>8431</v>
      </c>
      <c r="B803" s="316" t="s">
        <v>7305</v>
      </c>
      <c r="C803" s="316" t="s">
        <v>7306</v>
      </c>
      <c r="D803" s="316">
        <v>2540</v>
      </c>
      <c r="E803" s="311">
        <v>34500</v>
      </c>
      <c r="F803" s="317" t="s">
        <v>8432</v>
      </c>
      <c r="G803" s="312" t="s">
        <v>142</v>
      </c>
      <c r="H803" s="313">
        <v>44519</v>
      </c>
      <c r="I803" s="1045">
        <v>44549</v>
      </c>
      <c r="J803" s="271"/>
    </row>
    <row r="804" spans="1:10" outlineLevel="1" x14ac:dyDescent="0.2">
      <c r="A804" s="312" t="s">
        <v>8433</v>
      </c>
      <c r="B804" s="316" t="s">
        <v>7305</v>
      </c>
      <c r="C804" s="316" t="s">
        <v>7306</v>
      </c>
      <c r="D804" s="316">
        <v>388</v>
      </c>
      <c r="E804" s="311">
        <v>34560</v>
      </c>
      <c r="F804" s="317" t="s">
        <v>8434</v>
      </c>
      <c r="G804" s="312" t="s">
        <v>142</v>
      </c>
      <c r="H804" s="313">
        <v>44250</v>
      </c>
      <c r="I804" s="1045">
        <v>44370</v>
      </c>
      <c r="J804" s="271"/>
    </row>
    <row r="805" spans="1:10" outlineLevel="1" x14ac:dyDescent="0.2">
      <c r="A805" s="312" t="s">
        <v>8435</v>
      </c>
      <c r="B805" s="316" t="s">
        <v>7305</v>
      </c>
      <c r="C805" s="316" t="s">
        <v>7306</v>
      </c>
      <c r="D805" s="316">
        <v>1099</v>
      </c>
      <c r="E805" s="311">
        <v>34574</v>
      </c>
      <c r="F805" s="317" t="s">
        <v>8436</v>
      </c>
      <c r="G805" s="312" t="s">
        <v>142</v>
      </c>
      <c r="H805" s="313">
        <v>44330</v>
      </c>
      <c r="I805" s="1045">
        <v>44420</v>
      </c>
      <c r="J805" s="271"/>
    </row>
    <row r="806" spans="1:10" outlineLevel="1" x14ac:dyDescent="0.2">
      <c r="A806" s="312" t="s">
        <v>8437</v>
      </c>
      <c r="B806" s="316" t="s">
        <v>7305</v>
      </c>
      <c r="C806" s="316" t="s">
        <v>7306</v>
      </c>
      <c r="D806" s="316">
        <v>1588</v>
      </c>
      <c r="E806" s="311">
        <v>34585.800000000003</v>
      </c>
      <c r="F806" s="317" t="s">
        <v>8438</v>
      </c>
      <c r="G806" s="312" t="s">
        <v>142</v>
      </c>
      <c r="H806" s="313">
        <v>44386</v>
      </c>
      <c r="I806" s="1045">
        <v>44506</v>
      </c>
      <c r="J806" s="271"/>
    </row>
    <row r="807" spans="1:10" outlineLevel="1" x14ac:dyDescent="0.2">
      <c r="A807" s="312" t="s">
        <v>8439</v>
      </c>
      <c r="B807" s="316" t="s">
        <v>7305</v>
      </c>
      <c r="C807" s="316" t="s">
        <v>7306</v>
      </c>
      <c r="D807" s="316">
        <v>25</v>
      </c>
      <c r="E807" s="311">
        <v>34615.379999999997</v>
      </c>
      <c r="F807" s="317" t="s">
        <v>8426</v>
      </c>
      <c r="G807" s="312" t="s">
        <v>142</v>
      </c>
      <c r="H807" s="313">
        <v>44210</v>
      </c>
      <c r="I807" s="1045">
        <v>44315</v>
      </c>
      <c r="J807" s="271"/>
    </row>
    <row r="808" spans="1:10" outlineLevel="1" x14ac:dyDescent="0.2">
      <c r="A808" s="312" t="s">
        <v>8440</v>
      </c>
      <c r="B808" s="316" t="s">
        <v>7305</v>
      </c>
      <c r="C808" s="316" t="s">
        <v>7306</v>
      </c>
      <c r="D808" s="316">
        <v>2008</v>
      </c>
      <c r="E808" s="311">
        <v>34637.72</v>
      </c>
      <c r="F808" s="317" t="s">
        <v>8304</v>
      </c>
      <c r="G808" s="312" t="s">
        <v>142</v>
      </c>
      <c r="H808" s="313">
        <v>44446</v>
      </c>
      <c r="I808" s="1045">
        <v>44466</v>
      </c>
      <c r="J808" s="271"/>
    </row>
    <row r="809" spans="1:10" outlineLevel="1" x14ac:dyDescent="0.2">
      <c r="A809" s="312" t="s">
        <v>8441</v>
      </c>
      <c r="B809" s="316" t="s">
        <v>7305</v>
      </c>
      <c r="C809" s="316" t="s">
        <v>7306</v>
      </c>
      <c r="D809" s="316">
        <v>253</v>
      </c>
      <c r="E809" s="311">
        <v>34650</v>
      </c>
      <c r="F809" s="317" t="s">
        <v>8442</v>
      </c>
      <c r="G809" s="312" t="s">
        <v>142</v>
      </c>
      <c r="H809" s="313">
        <v>44232</v>
      </c>
      <c r="I809" s="1045">
        <v>44322</v>
      </c>
      <c r="J809" s="271"/>
    </row>
    <row r="810" spans="1:10" outlineLevel="1" x14ac:dyDescent="0.2">
      <c r="A810" s="312" t="s">
        <v>8443</v>
      </c>
      <c r="B810" s="316" t="s">
        <v>7305</v>
      </c>
      <c r="C810" s="316" t="s">
        <v>7306</v>
      </c>
      <c r="D810" s="316">
        <v>400</v>
      </c>
      <c r="E810" s="311">
        <v>34650</v>
      </c>
      <c r="F810" s="317" t="s">
        <v>7822</v>
      </c>
      <c r="G810" s="312" t="s">
        <v>142</v>
      </c>
      <c r="H810" s="313">
        <v>44251</v>
      </c>
      <c r="I810" s="1045">
        <v>44311</v>
      </c>
      <c r="J810" s="271"/>
    </row>
    <row r="811" spans="1:10" outlineLevel="1" x14ac:dyDescent="0.2">
      <c r="A811" s="312" t="s">
        <v>8444</v>
      </c>
      <c r="B811" s="316" t="s">
        <v>7305</v>
      </c>
      <c r="C811" s="316" t="s">
        <v>7306</v>
      </c>
      <c r="D811" s="316">
        <v>2700</v>
      </c>
      <c r="E811" s="311">
        <v>34650</v>
      </c>
      <c r="F811" s="317" t="s">
        <v>8445</v>
      </c>
      <c r="G811" s="312" t="s">
        <v>142</v>
      </c>
      <c r="H811" s="313">
        <v>44533</v>
      </c>
      <c r="I811" s="1045">
        <v>44563</v>
      </c>
      <c r="J811" s="271"/>
    </row>
    <row r="812" spans="1:10" outlineLevel="1" x14ac:dyDescent="0.2">
      <c r="A812" s="312" t="s">
        <v>8446</v>
      </c>
      <c r="B812" s="316" t="s">
        <v>7305</v>
      </c>
      <c r="C812" s="316" t="s">
        <v>7306</v>
      </c>
      <c r="D812" s="316">
        <v>257</v>
      </c>
      <c r="E812" s="311">
        <v>34666.67</v>
      </c>
      <c r="F812" s="317" t="s">
        <v>8447</v>
      </c>
      <c r="G812" s="312" t="s">
        <v>142</v>
      </c>
      <c r="H812" s="313">
        <v>44235</v>
      </c>
      <c r="I812" s="1045">
        <v>44365</v>
      </c>
      <c r="J812" s="271"/>
    </row>
    <row r="813" spans="1:10" outlineLevel="1" x14ac:dyDescent="0.2">
      <c r="A813" s="312" t="s">
        <v>8448</v>
      </c>
      <c r="B813" s="316" t="s">
        <v>7305</v>
      </c>
      <c r="C813" s="316" t="s">
        <v>7306</v>
      </c>
      <c r="D813" s="316">
        <v>1442</v>
      </c>
      <c r="E813" s="311">
        <v>34666.67</v>
      </c>
      <c r="F813" s="317" t="s">
        <v>8447</v>
      </c>
      <c r="G813" s="312" t="s">
        <v>142</v>
      </c>
      <c r="H813" s="313">
        <v>44370</v>
      </c>
      <c r="I813" s="1045">
        <v>44500</v>
      </c>
      <c r="J813" s="271"/>
    </row>
    <row r="814" spans="1:10" outlineLevel="1" x14ac:dyDescent="0.2">
      <c r="A814" s="312" t="s">
        <v>8449</v>
      </c>
      <c r="B814" s="316" t="s">
        <v>7305</v>
      </c>
      <c r="C814" s="316" t="s">
        <v>7306</v>
      </c>
      <c r="D814" s="316">
        <v>209</v>
      </c>
      <c r="E814" s="311">
        <v>34700</v>
      </c>
      <c r="F814" s="317" t="s">
        <v>8409</v>
      </c>
      <c r="G814" s="312" t="s">
        <v>142</v>
      </c>
      <c r="H814" s="313">
        <v>44225</v>
      </c>
      <c r="I814" s="1045">
        <v>44315</v>
      </c>
      <c r="J814" s="271"/>
    </row>
    <row r="815" spans="1:10" outlineLevel="1" x14ac:dyDescent="0.2">
      <c r="A815" s="312" t="s">
        <v>8450</v>
      </c>
      <c r="B815" s="316" t="s">
        <v>7305</v>
      </c>
      <c r="C815" s="316" t="s">
        <v>7306</v>
      </c>
      <c r="D815" s="316">
        <v>211</v>
      </c>
      <c r="E815" s="311">
        <v>34700</v>
      </c>
      <c r="F815" s="317" t="s">
        <v>7960</v>
      </c>
      <c r="G815" s="312" t="s">
        <v>142</v>
      </c>
      <c r="H815" s="313">
        <v>44228</v>
      </c>
      <c r="I815" s="1045">
        <v>44318</v>
      </c>
      <c r="J815" s="271"/>
    </row>
    <row r="816" spans="1:10" outlineLevel="1" x14ac:dyDescent="0.2">
      <c r="A816" s="312" t="s">
        <v>8451</v>
      </c>
      <c r="B816" s="316" t="s">
        <v>7305</v>
      </c>
      <c r="C816" s="316" t="s">
        <v>7306</v>
      </c>
      <c r="D816" s="316">
        <v>221</v>
      </c>
      <c r="E816" s="311">
        <v>34700</v>
      </c>
      <c r="F816" s="317" t="s">
        <v>8452</v>
      </c>
      <c r="G816" s="312" t="s">
        <v>142</v>
      </c>
      <c r="H816" s="313">
        <v>44228</v>
      </c>
      <c r="I816" s="1045">
        <v>44318</v>
      </c>
      <c r="J816" s="271"/>
    </row>
    <row r="817" spans="1:10" outlineLevel="1" x14ac:dyDescent="0.2">
      <c r="A817" s="312" t="s">
        <v>8453</v>
      </c>
      <c r="B817" s="316" t="s">
        <v>7305</v>
      </c>
      <c r="C817" s="316" t="s">
        <v>7306</v>
      </c>
      <c r="D817" s="316">
        <v>1208</v>
      </c>
      <c r="E817" s="311">
        <v>34700</v>
      </c>
      <c r="F817" s="317" t="s">
        <v>8452</v>
      </c>
      <c r="G817" s="312" t="s">
        <v>142</v>
      </c>
      <c r="H817" s="313">
        <v>44344</v>
      </c>
      <c r="I817" s="1045">
        <v>44419</v>
      </c>
      <c r="J817" s="271"/>
    </row>
    <row r="818" spans="1:10" outlineLevel="1" x14ac:dyDescent="0.2">
      <c r="A818" s="312" t="s">
        <v>8454</v>
      </c>
      <c r="B818" s="316" t="s">
        <v>7305</v>
      </c>
      <c r="C818" s="316" t="s">
        <v>7306</v>
      </c>
      <c r="D818" s="316">
        <v>2068</v>
      </c>
      <c r="E818" s="311">
        <v>34700</v>
      </c>
      <c r="F818" s="317" t="s">
        <v>7717</v>
      </c>
      <c r="G818" s="312" t="s">
        <v>142</v>
      </c>
      <c r="H818" s="313">
        <v>44454</v>
      </c>
      <c r="I818" s="1045">
        <v>44544</v>
      </c>
      <c r="J818" s="271"/>
    </row>
    <row r="819" spans="1:10" outlineLevel="1" x14ac:dyDescent="0.2">
      <c r="A819" s="312" t="s">
        <v>8455</v>
      </c>
      <c r="B819" s="316" t="s">
        <v>7305</v>
      </c>
      <c r="C819" s="316" t="s">
        <v>7306</v>
      </c>
      <c r="D819" s="316">
        <v>2074</v>
      </c>
      <c r="E819" s="311">
        <v>34700</v>
      </c>
      <c r="F819" s="317" t="s">
        <v>8452</v>
      </c>
      <c r="G819" s="312" t="s">
        <v>142</v>
      </c>
      <c r="H819" s="313">
        <v>44454</v>
      </c>
      <c r="I819" s="1045">
        <v>44544</v>
      </c>
      <c r="J819" s="271"/>
    </row>
    <row r="820" spans="1:10" outlineLevel="1" x14ac:dyDescent="0.2">
      <c r="A820" s="312" t="s">
        <v>8456</v>
      </c>
      <c r="B820" s="316" t="s">
        <v>7305</v>
      </c>
      <c r="C820" s="316" t="s">
        <v>7306</v>
      </c>
      <c r="D820" s="316">
        <v>2077</v>
      </c>
      <c r="E820" s="311">
        <v>34700</v>
      </c>
      <c r="F820" s="317" t="s">
        <v>8278</v>
      </c>
      <c r="G820" s="312" t="s">
        <v>142</v>
      </c>
      <c r="H820" s="313">
        <v>44455</v>
      </c>
      <c r="I820" s="1045">
        <v>44545</v>
      </c>
      <c r="J820" s="271"/>
    </row>
    <row r="821" spans="1:10" outlineLevel="1" x14ac:dyDescent="0.2">
      <c r="A821" s="312" t="s">
        <v>8457</v>
      </c>
      <c r="B821" s="316" t="s">
        <v>7305</v>
      </c>
      <c r="C821" s="316" t="s">
        <v>7306</v>
      </c>
      <c r="D821" s="316">
        <v>1750</v>
      </c>
      <c r="E821" s="311">
        <v>34750</v>
      </c>
      <c r="F821" s="317" t="s">
        <v>8458</v>
      </c>
      <c r="G821" s="312" t="s">
        <v>142</v>
      </c>
      <c r="H821" s="313">
        <v>44407</v>
      </c>
      <c r="I821" s="1045">
        <v>44437</v>
      </c>
      <c r="J821" s="271"/>
    </row>
    <row r="822" spans="1:10" outlineLevel="1" x14ac:dyDescent="0.2">
      <c r="A822" s="312" t="s">
        <v>8459</v>
      </c>
      <c r="B822" s="316" t="s">
        <v>7305</v>
      </c>
      <c r="C822" s="316" t="s">
        <v>7306</v>
      </c>
      <c r="D822" s="316">
        <v>375</v>
      </c>
      <c r="E822" s="311">
        <v>34760</v>
      </c>
      <c r="F822" s="317" t="s">
        <v>7634</v>
      </c>
      <c r="G822" s="312" t="s">
        <v>142</v>
      </c>
      <c r="H822" s="313">
        <v>44249</v>
      </c>
      <c r="I822" s="1045">
        <v>44369</v>
      </c>
      <c r="J822" s="271"/>
    </row>
    <row r="823" spans="1:10" outlineLevel="1" x14ac:dyDescent="0.2">
      <c r="A823" s="312" t="s">
        <v>8460</v>
      </c>
      <c r="B823" s="316" t="s">
        <v>7305</v>
      </c>
      <c r="C823" s="316" t="s">
        <v>7306</v>
      </c>
      <c r="D823" s="316">
        <v>1547</v>
      </c>
      <c r="E823" s="311">
        <v>34780</v>
      </c>
      <c r="F823" s="317" t="s">
        <v>8461</v>
      </c>
      <c r="G823" s="312" t="s">
        <v>142</v>
      </c>
      <c r="H823" s="313">
        <v>44384</v>
      </c>
      <c r="I823" s="1045">
        <v>44464</v>
      </c>
      <c r="J823" s="271"/>
    </row>
    <row r="824" spans="1:10" outlineLevel="1" x14ac:dyDescent="0.2">
      <c r="A824" s="312" t="s">
        <v>8462</v>
      </c>
      <c r="B824" s="316" t="s">
        <v>7305</v>
      </c>
      <c r="C824" s="316" t="s">
        <v>7306</v>
      </c>
      <c r="D824" s="316">
        <v>86</v>
      </c>
      <c r="E824" s="311">
        <v>34800</v>
      </c>
      <c r="F824" s="317" t="s">
        <v>8463</v>
      </c>
      <c r="G824" s="312" t="s">
        <v>142</v>
      </c>
      <c r="H824" s="313">
        <v>44215</v>
      </c>
      <c r="I824" s="1045">
        <v>44305</v>
      </c>
      <c r="J824" s="271"/>
    </row>
    <row r="825" spans="1:10" outlineLevel="1" x14ac:dyDescent="0.2">
      <c r="A825" s="312" t="s">
        <v>8464</v>
      </c>
      <c r="B825" s="316" t="s">
        <v>7305</v>
      </c>
      <c r="C825" s="316" t="s">
        <v>7306</v>
      </c>
      <c r="D825" s="316">
        <v>827</v>
      </c>
      <c r="E825" s="311">
        <v>34800</v>
      </c>
      <c r="F825" s="317" t="s">
        <v>8465</v>
      </c>
      <c r="G825" s="312" t="s">
        <v>142</v>
      </c>
      <c r="H825" s="313">
        <v>44301</v>
      </c>
      <c r="I825" s="1045">
        <v>44321</v>
      </c>
      <c r="J825" s="271"/>
    </row>
    <row r="826" spans="1:10" outlineLevel="1" x14ac:dyDescent="0.2">
      <c r="A826" s="312" t="s">
        <v>8466</v>
      </c>
      <c r="B826" s="316" t="s">
        <v>7305</v>
      </c>
      <c r="C826" s="316" t="s">
        <v>7306</v>
      </c>
      <c r="D826" s="316">
        <v>1413</v>
      </c>
      <c r="E826" s="311">
        <v>34800</v>
      </c>
      <c r="F826" s="317" t="s">
        <v>8467</v>
      </c>
      <c r="G826" s="312" t="s">
        <v>142</v>
      </c>
      <c r="H826" s="313">
        <v>44368</v>
      </c>
      <c r="I826" s="1045">
        <v>44398</v>
      </c>
      <c r="J826" s="271"/>
    </row>
    <row r="827" spans="1:10" outlineLevel="1" x14ac:dyDescent="0.2">
      <c r="A827" s="312" t="s">
        <v>8468</v>
      </c>
      <c r="B827" s="316" t="s">
        <v>7305</v>
      </c>
      <c r="C827" s="316" t="s">
        <v>7306</v>
      </c>
      <c r="D827" s="316">
        <v>2305</v>
      </c>
      <c r="E827" s="311">
        <v>34800</v>
      </c>
      <c r="F827" s="317" t="s">
        <v>8445</v>
      </c>
      <c r="G827" s="312" t="s">
        <v>142</v>
      </c>
      <c r="H827" s="313">
        <v>44487</v>
      </c>
      <c r="I827" s="1045">
        <v>44547</v>
      </c>
      <c r="J827" s="271"/>
    </row>
    <row r="828" spans="1:10" outlineLevel="1" x14ac:dyDescent="0.2">
      <c r="A828" s="312" t="s">
        <v>8469</v>
      </c>
      <c r="B828" s="316" t="s">
        <v>7305</v>
      </c>
      <c r="C828" s="316" t="s">
        <v>7306</v>
      </c>
      <c r="D828" s="316">
        <v>2321</v>
      </c>
      <c r="E828" s="311">
        <v>34800</v>
      </c>
      <c r="F828" s="317" t="s">
        <v>8470</v>
      </c>
      <c r="G828" s="312" t="s">
        <v>142</v>
      </c>
      <c r="H828" s="313">
        <v>44490</v>
      </c>
      <c r="I828" s="1045">
        <v>44565</v>
      </c>
      <c r="J828" s="271"/>
    </row>
    <row r="829" spans="1:10" outlineLevel="1" x14ac:dyDescent="0.2">
      <c r="A829" s="312" t="s">
        <v>8471</v>
      </c>
      <c r="B829" s="316" t="s">
        <v>7305</v>
      </c>
      <c r="C829" s="316" t="s">
        <v>7306</v>
      </c>
      <c r="D829" s="316">
        <v>2323</v>
      </c>
      <c r="E829" s="311">
        <v>34800</v>
      </c>
      <c r="F829" s="317" t="s">
        <v>8472</v>
      </c>
      <c r="G829" s="312" t="s">
        <v>142</v>
      </c>
      <c r="H829" s="313">
        <v>44490</v>
      </c>
      <c r="I829" s="1045">
        <v>44565</v>
      </c>
      <c r="J829" s="271"/>
    </row>
    <row r="830" spans="1:10" outlineLevel="1" x14ac:dyDescent="0.2">
      <c r="A830" s="312" t="s">
        <v>8473</v>
      </c>
      <c r="B830" s="316" t="s">
        <v>7305</v>
      </c>
      <c r="C830" s="316" t="s">
        <v>7306</v>
      </c>
      <c r="D830" s="316">
        <v>2482</v>
      </c>
      <c r="E830" s="311">
        <v>34800</v>
      </c>
      <c r="F830" s="317" t="s">
        <v>8474</v>
      </c>
      <c r="G830" s="312" t="s">
        <v>142</v>
      </c>
      <c r="H830" s="313">
        <v>44515</v>
      </c>
      <c r="I830" s="1045">
        <v>44545</v>
      </c>
      <c r="J830" s="271"/>
    </row>
    <row r="831" spans="1:10" outlineLevel="1" x14ac:dyDescent="0.2">
      <c r="A831" s="312" t="s">
        <v>8475</v>
      </c>
      <c r="B831" s="316" t="s">
        <v>7305</v>
      </c>
      <c r="C831" s="316" t="s">
        <v>7306</v>
      </c>
      <c r="D831" s="316">
        <v>1730</v>
      </c>
      <c r="E831" s="311">
        <v>34833.599999999999</v>
      </c>
      <c r="F831" s="317" t="s">
        <v>8476</v>
      </c>
      <c r="G831" s="312" t="s">
        <v>142</v>
      </c>
      <c r="H831" s="313">
        <v>44403</v>
      </c>
      <c r="I831" s="1045">
        <v>44493</v>
      </c>
      <c r="J831" s="271"/>
    </row>
    <row r="832" spans="1:10" outlineLevel="1" x14ac:dyDescent="0.2">
      <c r="A832" s="312" t="s">
        <v>8477</v>
      </c>
      <c r="B832" s="316" t="s">
        <v>7305</v>
      </c>
      <c r="C832" s="316" t="s">
        <v>7306</v>
      </c>
      <c r="D832" s="316">
        <v>1207</v>
      </c>
      <c r="E832" s="311">
        <v>34850</v>
      </c>
      <c r="F832" s="317" t="s">
        <v>8478</v>
      </c>
      <c r="G832" s="312" t="s">
        <v>142</v>
      </c>
      <c r="H832" s="313">
        <v>44344</v>
      </c>
      <c r="I832" s="1045">
        <v>44359</v>
      </c>
      <c r="J832" s="271"/>
    </row>
    <row r="833" spans="1:10" outlineLevel="1" x14ac:dyDescent="0.2">
      <c r="A833" s="312" t="s">
        <v>8479</v>
      </c>
      <c r="B833" s="316" t="s">
        <v>7305</v>
      </c>
      <c r="C833" s="316" t="s">
        <v>7306</v>
      </c>
      <c r="D833" s="316">
        <v>1865</v>
      </c>
      <c r="E833" s="311">
        <v>34857.199999999997</v>
      </c>
      <c r="F833" s="317" t="s">
        <v>7894</v>
      </c>
      <c r="G833" s="312" t="s">
        <v>142</v>
      </c>
      <c r="H833" s="313">
        <v>44425</v>
      </c>
      <c r="I833" s="1045">
        <v>44450</v>
      </c>
      <c r="J833" s="271"/>
    </row>
    <row r="834" spans="1:10" outlineLevel="1" x14ac:dyDescent="0.2">
      <c r="A834" s="312" t="s">
        <v>8480</v>
      </c>
      <c r="B834" s="316" t="s">
        <v>7305</v>
      </c>
      <c r="C834" s="316" t="s">
        <v>7306</v>
      </c>
      <c r="D834" s="316">
        <v>1049</v>
      </c>
      <c r="E834" s="311">
        <v>34860</v>
      </c>
      <c r="F834" s="317" t="s">
        <v>7926</v>
      </c>
      <c r="G834" s="312" t="s">
        <v>142</v>
      </c>
      <c r="H834" s="313">
        <v>44326</v>
      </c>
      <c r="I834" s="1045">
        <v>44406</v>
      </c>
      <c r="J834" s="271"/>
    </row>
    <row r="835" spans="1:10" outlineLevel="1" x14ac:dyDescent="0.2">
      <c r="A835" s="312" t="s">
        <v>8481</v>
      </c>
      <c r="B835" s="316" t="s">
        <v>7305</v>
      </c>
      <c r="C835" s="316" t="s">
        <v>7306</v>
      </c>
      <c r="D835" s="316">
        <v>303</v>
      </c>
      <c r="E835" s="311">
        <v>34863.9</v>
      </c>
      <c r="F835" s="317" t="s">
        <v>8370</v>
      </c>
      <c r="G835" s="312" t="s">
        <v>142</v>
      </c>
      <c r="H835" s="313">
        <v>44238</v>
      </c>
      <c r="I835" s="1045">
        <v>44408</v>
      </c>
      <c r="J835" s="271"/>
    </row>
    <row r="836" spans="1:10" outlineLevel="1" x14ac:dyDescent="0.2">
      <c r="A836" s="312" t="s">
        <v>8482</v>
      </c>
      <c r="B836" s="316" t="s">
        <v>7305</v>
      </c>
      <c r="C836" s="316" t="s">
        <v>7306</v>
      </c>
      <c r="D836" s="316">
        <v>1857</v>
      </c>
      <c r="E836" s="311">
        <v>34920</v>
      </c>
      <c r="F836" s="317" t="s">
        <v>7655</v>
      </c>
      <c r="G836" s="312" t="s">
        <v>142</v>
      </c>
      <c r="H836" s="313">
        <v>44424</v>
      </c>
      <c r="I836" s="1045">
        <v>44544</v>
      </c>
      <c r="J836" s="271"/>
    </row>
    <row r="837" spans="1:10" outlineLevel="1" x14ac:dyDescent="0.2">
      <c r="A837" s="312" t="s">
        <v>8483</v>
      </c>
      <c r="B837" s="316" t="s">
        <v>7305</v>
      </c>
      <c r="C837" s="316" t="s">
        <v>7306</v>
      </c>
      <c r="D837" s="316">
        <v>756</v>
      </c>
      <c r="E837" s="311">
        <v>34945.699999999997</v>
      </c>
      <c r="F837" s="317" t="s">
        <v>8021</v>
      </c>
      <c r="G837" s="312" t="s">
        <v>142</v>
      </c>
      <c r="H837" s="313">
        <v>44292</v>
      </c>
      <c r="I837" s="1045">
        <v>44320</v>
      </c>
      <c r="J837" s="271"/>
    </row>
    <row r="838" spans="1:10" outlineLevel="1" x14ac:dyDescent="0.2">
      <c r="A838" s="312" t="s">
        <v>8484</v>
      </c>
      <c r="B838" s="316" t="s">
        <v>7305</v>
      </c>
      <c r="C838" s="316" t="s">
        <v>7306</v>
      </c>
      <c r="D838" s="316">
        <v>893</v>
      </c>
      <c r="E838" s="311">
        <v>34950</v>
      </c>
      <c r="F838" s="317" t="s">
        <v>8485</v>
      </c>
      <c r="G838" s="312" t="s">
        <v>142</v>
      </c>
      <c r="H838" s="313">
        <v>44312</v>
      </c>
      <c r="I838" s="1045">
        <v>44462</v>
      </c>
      <c r="J838" s="271"/>
    </row>
    <row r="839" spans="1:10" outlineLevel="1" x14ac:dyDescent="0.2">
      <c r="A839" s="312" t="s">
        <v>8486</v>
      </c>
      <c r="B839" s="316" t="s">
        <v>7305</v>
      </c>
      <c r="C839" s="316" t="s">
        <v>7306</v>
      </c>
      <c r="D839" s="316">
        <v>2304</v>
      </c>
      <c r="E839" s="311">
        <v>34958</v>
      </c>
      <c r="F839" s="317" t="s">
        <v>8487</v>
      </c>
      <c r="G839" s="312" t="s">
        <v>142</v>
      </c>
      <c r="H839" s="313">
        <v>44487</v>
      </c>
      <c r="I839" s="1045">
        <v>44557</v>
      </c>
      <c r="J839" s="271"/>
    </row>
    <row r="840" spans="1:10" outlineLevel="1" x14ac:dyDescent="0.2">
      <c r="A840" s="312" t="s">
        <v>8488</v>
      </c>
      <c r="B840" s="316" t="s">
        <v>7305</v>
      </c>
      <c r="C840" s="316" t="s">
        <v>7306</v>
      </c>
      <c r="D840" s="316">
        <v>2592</v>
      </c>
      <c r="E840" s="311">
        <v>34960</v>
      </c>
      <c r="F840" s="317" t="s">
        <v>8489</v>
      </c>
      <c r="G840" s="312" t="s">
        <v>142</v>
      </c>
      <c r="H840" s="313">
        <v>44524</v>
      </c>
      <c r="I840" s="1045">
        <v>44527</v>
      </c>
      <c r="J840" s="271"/>
    </row>
    <row r="841" spans="1:10" outlineLevel="1" x14ac:dyDescent="0.2">
      <c r="A841" s="312" t="s">
        <v>8490</v>
      </c>
      <c r="B841" s="316" t="s">
        <v>7305</v>
      </c>
      <c r="C841" s="316" t="s">
        <v>7306</v>
      </c>
      <c r="D841" s="316">
        <v>269</v>
      </c>
      <c r="E841" s="311">
        <v>34975.910000000003</v>
      </c>
      <c r="F841" s="317" t="s">
        <v>8491</v>
      </c>
      <c r="G841" s="312" t="s">
        <v>142</v>
      </c>
      <c r="H841" s="313">
        <v>44236</v>
      </c>
      <c r="I841" s="1045">
        <v>44281</v>
      </c>
      <c r="J841" s="271"/>
    </row>
    <row r="842" spans="1:10" outlineLevel="1" x14ac:dyDescent="0.2">
      <c r="A842" s="312" t="s">
        <v>8492</v>
      </c>
      <c r="B842" s="316" t="s">
        <v>7305</v>
      </c>
      <c r="C842" s="316" t="s">
        <v>7306</v>
      </c>
      <c r="D842" s="316">
        <v>2357</v>
      </c>
      <c r="E842" s="311">
        <v>34976.120000000003</v>
      </c>
      <c r="F842" s="317" t="s">
        <v>8493</v>
      </c>
      <c r="G842" s="312" t="s">
        <v>142</v>
      </c>
      <c r="H842" s="313">
        <v>44495</v>
      </c>
      <c r="I842" s="1045">
        <v>44515</v>
      </c>
      <c r="J842" s="271"/>
    </row>
    <row r="843" spans="1:10" outlineLevel="1" x14ac:dyDescent="0.2">
      <c r="A843" s="312" t="s">
        <v>8494</v>
      </c>
      <c r="B843" s="316" t="s">
        <v>7305</v>
      </c>
      <c r="C843" s="316" t="s">
        <v>7306</v>
      </c>
      <c r="D843" s="316">
        <v>603</v>
      </c>
      <c r="E843" s="311">
        <v>34980</v>
      </c>
      <c r="F843" s="317" t="s">
        <v>8495</v>
      </c>
      <c r="G843" s="312" t="s">
        <v>142</v>
      </c>
      <c r="H843" s="313">
        <v>44272</v>
      </c>
      <c r="I843" s="1045">
        <v>44292</v>
      </c>
      <c r="J843" s="271"/>
    </row>
    <row r="844" spans="1:10" outlineLevel="1" x14ac:dyDescent="0.2">
      <c r="A844" s="312" t="s">
        <v>8496</v>
      </c>
      <c r="B844" s="316" t="s">
        <v>7305</v>
      </c>
      <c r="C844" s="316" t="s">
        <v>7306</v>
      </c>
      <c r="D844" s="316">
        <v>558</v>
      </c>
      <c r="E844" s="311">
        <v>34999.5</v>
      </c>
      <c r="F844" s="317" t="s">
        <v>8294</v>
      </c>
      <c r="G844" s="312" t="s">
        <v>142</v>
      </c>
      <c r="H844" s="313">
        <v>44266</v>
      </c>
      <c r="I844" s="1045">
        <v>44311</v>
      </c>
      <c r="J844" s="271"/>
    </row>
    <row r="845" spans="1:10" outlineLevel="1" x14ac:dyDescent="0.2">
      <c r="A845" s="312" t="s">
        <v>8497</v>
      </c>
      <c r="B845" s="316" t="s">
        <v>7305</v>
      </c>
      <c r="C845" s="316" t="s">
        <v>7306</v>
      </c>
      <c r="D845" s="316">
        <v>775</v>
      </c>
      <c r="E845" s="318">
        <v>34999.65</v>
      </c>
      <c r="F845" s="317" t="s">
        <v>8498</v>
      </c>
      <c r="G845" s="312" t="s">
        <v>142</v>
      </c>
      <c r="H845" s="313">
        <v>44295</v>
      </c>
      <c r="I845" s="1045">
        <v>44400</v>
      </c>
      <c r="J845" s="271"/>
    </row>
    <row r="846" spans="1:10" outlineLevel="1" x14ac:dyDescent="0.2">
      <c r="A846" s="312" t="s">
        <v>8499</v>
      </c>
      <c r="B846" s="316" t="s">
        <v>8500</v>
      </c>
      <c r="C846" s="316" t="s">
        <v>7306</v>
      </c>
      <c r="D846" s="316">
        <v>11</v>
      </c>
      <c r="E846" s="311">
        <v>35000</v>
      </c>
      <c r="F846" s="317" t="s">
        <v>8501</v>
      </c>
      <c r="G846" s="312" t="s">
        <v>142</v>
      </c>
      <c r="H846" s="313">
        <v>44209</v>
      </c>
      <c r="I846" s="1045">
        <v>44349</v>
      </c>
      <c r="J846" s="271"/>
    </row>
    <row r="847" spans="1:10" outlineLevel="1" x14ac:dyDescent="0.2">
      <c r="A847" s="312" t="s">
        <v>8502</v>
      </c>
      <c r="B847" s="316" t="s">
        <v>7305</v>
      </c>
      <c r="C847" s="316" t="s">
        <v>7306</v>
      </c>
      <c r="D847" s="316">
        <v>130</v>
      </c>
      <c r="E847" s="311">
        <v>35000</v>
      </c>
      <c r="F847" s="317" t="s">
        <v>8503</v>
      </c>
      <c r="G847" s="312" t="s">
        <v>142</v>
      </c>
      <c r="H847" s="313">
        <v>44218</v>
      </c>
      <c r="I847" s="1045">
        <v>44368</v>
      </c>
      <c r="J847" s="271"/>
    </row>
    <row r="848" spans="1:10" outlineLevel="1" x14ac:dyDescent="0.2">
      <c r="A848" s="312" t="s">
        <v>8504</v>
      </c>
      <c r="B848" s="316" t="s">
        <v>7305</v>
      </c>
      <c r="C848" s="316" t="s">
        <v>7306</v>
      </c>
      <c r="D848" s="316">
        <v>142</v>
      </c>
      <c r="E848" s="311">
        <v>35000</v>
      </c>
      <c r="F848" s="317" t="s">
        <v>7473</v>
      </c>
      <c r="G848" s="312" t="s">
        <v>142</v>
      </c>
      <c r="H848" s="313">
        <v>44221</v>
      </c>
      <c r="I848" s="1045">
        <v>44326</v>
      </c>
      <c r="J848" s="271"/>
    </row>
    <row r="849" spans="1:10" outlineLevel="1" x14ac:dyDescent="0.2">
      <c r="A849" s="312" t="s">
        <v>8505</v>
      </c>
      <c r="B849" s="316" t="s">
        <v>7305</v>
      </c>
      <c r="C849" s="316" t="s">
        <v>7306</v>
      </c>
      <c r="D849" s="316">
        <v>143</v>
      </c>
      <c r="E849" s="311">
        <v>35000</v>
      </c>
      <c r="F849" s="317" t="s">
        <v>7471</v>
      </c>
      <c r="G849" s="312" t="s">
        <v>142</v>
      </c>
      <c r="H849" s="313">
        <v>44221</v>
      </c>
      <c r="I849" s="1045">
        <v>44326</v>
      </c>
      <c r="J849" s="271"/>
    </row>
    <row r="850" spans="1:10" outlineLevel="1" x14ac:dyDescent="0.2">
      <c r="A850" s="312" t="s">
        <v>8506</v>
      </c>
      <c r="B850" s="316" t="s">
        <v>7305</v>
      </c>
      <c r="C850" s="316" t="s">
        <v>7306</v>
      </c>
      <c r="D850" s="316">
        <v>188</v>
      </c>
      <c r="E850" s="311">
        <v>35000</v>
      </c>
      <c r="F850" s="317" t="s">
        <v>7563</v>
      </c>
      <c r="G850" s="312" t="s">
        <v>142</v>
      </c>
      <c r="H850" s="313">
        <v>44223</v>
      </c>
      <c r="I850" s="1045">
        <v>44373</v>
      </c>
      <c r="J850" s="271"/>
    </row>
    <row r="851" spans="1:10" outlineLevel="1" x14ac:dyDescent="0.2">
      <c r="A851" s="312" t="s">
        <v>8507</v>
      </c>
      <c r="B851" s="316" t="s">
        <v>7305</v>
      </c>
      <c r="C851" s="316" t="s">
        <v>7306</v>
      </c>
      <c r="D851" s="316">
        <v>228</v>
      </c>
      <c r="E851" s="311">
        <v>35000</v>
      </c>
      <c r="F851" s="317" t="s">
        <v>7411</v>
      </c>
      <c r="G851" s="312" t="s">
        <v>142</v>
      </c>
      <c r="H851" s="313">
        <v>44229</v>
      </c>
      <c r="I851" s="1045">
        <v>44349</v>
      </c>
      <c r="J851" s="271"/>
    </row>
    <row r="852" spans="1:10" outlineLevel="1" x14ac:dyDescent="0.2">
      <c r="A852" s="312" t="s">
        <v>8508</v>
      </c>
      <c r="B852" s="316" t="s">
        <v>7305</v>
      </c>
      <c r="C852" s="316" t="s">
        <v>7306</v>
      </c>
      <c r="D852" s="316">
        <v>396</v>
      </c>
      <c r="E852" s="311">
        <v>35000</v>
      </c>
      <c r="F852" s="317" t="s">
        <v>8509</v>
      </c>
      <c r="G852" s="312" t="s">
        <v>142</v>
      </c>
      <c r="H852" s="313">
        <v>44251</v>
      </c>
      <c r="I852" s="1045">
        <v>44341</v>
      </c>
      <c r="J852" s="271"/>
    </row>
    <row r="853" spans="1:10" outlineLevel="1" x14ac:dyDescent="0.2">
      <c r="A853" s="312" t="s">
        <v>8510</v>
      </c>
      <c r="B853" s="316" t="s">
        <v>7305</v>
      </c>
      <c r="C853" s="316" t="s">
        <v>7306</v>
      </c>
      <c r="D853" s="316">
        <v>602</v>
      </c>
      <c r="E853" s="311">
        <v>35000</v>
      </c>
      <c r="F853" s="317" t="s">
        <v>7534</v>
      </c>
      <c r="G853" s="312" t="s">
        <v>142</v>
      </c>
      <c r="H853" s="313">
        <v>44272</v>
      </c>
      <c r="I853" s="1045">
        <v>44422</v>
      </c>
      <c r="J853" s="271"/>
    </row>
    <row r="854" spans="1:10" outlineLevel="1" x14ac:dyDescent="0.2">
      <c r="A854" s="312" t="s">
        <v>8511</v>
      </c>
      <c r="B854" s="316" t="s">
        <v>7305</v>
      </c>
      <c r="C854" s="316" t="s">
        <v>7306</v>
      </c>
      <c r="D854" s="316">
        <v>662</v>
      </c>
      <c r="E854" s="311">
        <v>35000</v>
      </c>
      <c r="F854" s="317" t="s">
        <v>8512</v>
      </c>
      <c r="G854" s="312" t="s">
        <v>142</v>
      </c>
      <c r="H854" s="313">
        <v>44277</v>
      </c>
      <c r="I854" s="1045">
        <v>44337</v>
      </c>
      <c r="J854" s="271"/>
    </row>
    <row r="855" spans="1:10" outlineLevel="1" x14ac:dyDescent="0.2">
      <c r="A855" s="312" t="s">
        <v>8513</v>
      </c>
      <c r="B855" s="316" t="s">
        <v>7305</v>
      </c>
      <c r="C855" s="316" t="s">
        <v>7306</v>
      </c>
      <c r="D855" s="316">
        <v>810</v>
      </c>
      <c r="E855" s="311">
        <v>35000</v>
      </c>
      <c r="F855" s="317" t="s">
        <v>8514</v>
      </c>
      <c r="G855" s="312" t="s">
        <v>142</v>
      </c>
      <c r="H855" s="313">
        <v>44301</v>
      </c>
      <c r="I855" s="1045">
        <v>44311</v>
      </c>
      <c r="J855" s="271"/>
    </row>
    <row r="856" spans="1:10" outlineLevel="1" x14ac:dyDescent="0.2">
      <c r="A856" s="312" t="s">
        <v>8515</v>
      </c>
      <c r="B856" s="316" t="s">
        <v>7305</v>
      </c>
      <c r="C856" s="316" t="s">
        <v>7306</v>
      </c>
      <c r="D856" s="316">
        <v>979</v>
      </c>
      <c r="E856" s="311">
        <v>35000</v>
      </c>
      <c r="F856" s="317" t="s">
        <v>7896</v>
      </c>
      <c r="G856" s="312" t="s">
        <v>142</v>
      </c>
      <c r="H856" s="313">
        <v>44320</v>
      </c>
      <c r="I856" s="1045">
        <v>44470</v>
      </c>
      <c r="J856" s="271"/>
    </row>
    <row r="857" spans="1:10" outlineLevel="1" x14ac:dyDescent="0.2">
      <c r="A857" s="312" t="s">
        <v>8516</v>
      </c>
      <c r="B857" s="316" t="s">
        <v>7305</v>
      </c>
      <c r="C857" s="316" t="s">
        <v>7306</v>
      </c>
      <c r="D857" s="316">
        <v>982</v>
      </c>
      <c r="E857" s="311">
        <v>35000</v>
      </c>
      <c r="F857" s="317" t="s">
        <v>7898</v>
      </c>
      <c r="G857" s="312" t="s">
        <v>142</v>
      </c>
      <c r="H857" s="313">
        <v>44320</v>
      </c>
      <c r="I857" s="1045">
        <v>44470</v>
      </c>
      <c r="J857" s="271"/>
    </row>
    <row r="858" spans="1:10" outlineLevel="1" x14ac:dyDescent="0.2">
      <c r="A858" s="312" t="s">
        <v>8517</v>
      </c>
      <c r="B858" s="316" t="s">
        <v>7305</v>
      </c>
      <c r="C858" s="316" t="s">
        <v>7306</v>
      </c>
      <c r="D858" s="316">
        <v>1020</v>
      </c>
      <c r="E858" s="311">
        <v>35000</v>
      </c>
      <c r="F858" s="317" t="s">
        <v>8518</v>
      </c>
      <c r="G858" s="312" t="s">
        <v>142</v>
      </c>
      <c r="H858" s="313">
        <v>44322</v>
      </c>
      <c r="I858" s="1045">
        <v>44382</v>
      </c>
      <c r="J858" s="271"/>
    </row>
    <row r="859" spans="1:10" outlineLevel="1" x14ac:dyDescent="0.2">
      <c r="A859" s="312" t="s">
        <v>8519</v>
      </c>
      <c r="B859" s="316" t="s">
        <v>7305</v>
      </c>
      <c r="C859" s="316" t="s">
        <v>7306</v>
      </c>
      <c r="D859" s="316">
        <v>1085</v>
      </c>
      <c r="E859" s="311">
        <v>35000</v>
      </c>
      <c r="F859" s="317" t="s">
        <v>8520</v>
      </c>
      <c r="G859" s="312" t="s">
        <v>142</v>
      </c>
      <c r="H859" s="313">
        <v>44328</v>
      </c>
      <c r="I859" s="1045">
        <v>44358</v>
      </c>
      <c r="J859" s="271"/>
    </row>
    <row r="860" spans="1:10" outlineLevel="1" x14ac:dyDescent="0.2">
      <c r="A860" s="312" t="s">
        <v>8521</v>
      </c>
      <c r="B860" s="316" t="s">
        <v>7305</v>
      </c>
      <c r="C860" s="316" t="s">
        <v>7306</v>
      </c>
      <c r="D860" s="316">
        <v>1120</v>
      </c>
      <c r="E860" s="311">
        <v>35000</v>
      </c>
      <c r="F860" s="317" t="s">
        <v>8522</v>
      </c>
      <c r="G860" s="312" t="s">
        <v>142</v>
      </c>
      <c r="H860" s="313">
        <v>44335</v>
      </c>
      <c r="I860" s="1045">
        <v>44380</v>
      </c>
      <c r="J860" s="271"/>
    </row>
    <row r="861" spans="1:10" outlineLevel="1" x14ac:dyDescent="0.2">
      <c r="A861" s="312" t="s">
        <v>8523</v>
      </c>
      <c r="B861" s="316" t="s">
        <v>7305</v>
      </c>
      <c r="C861" s="316" t="s">
        <v>7306</v>
      </c>
      <c r="D861" s="316">
        <v>1162</v>
      </c>
      <c r="E861" s="311">
        <v>35000</v>
      </c>
      <c r="F861" s="317" t="s">
        <v>8374</v>
      </c>
      <c r="G861" s="312" t="s">
        <v>142</v>
      </c>
      <c r="H861" s="313">
        <v>44340</v>
      </c>
      <c r="I861" s="1045">
        <v>44430</v>
      </c>
      <c r="J861" s="271"/>
    </row>
    <row r="862" spans="1:10" outlineLevel="1" x14ac:dyDescent="0.2">
      <c r="A862" s="312" t="s">
        <v>8524</v>
      </c>
      <c r="B862" s="316" t="s">
        <v>7305</v>
      </c>
      <c r="C862" s="316" t="s">
        <v>7306</v>
      </c>
      <c r="D862" s="316">
        <v>1229</v>
      </c>
      <c r="E862" s="311">
        <v>35000</v>
      </c>
      <c r="F862" s="317" t="s">
        <v>8525</v>
      </c>
      <c r="G862" s="312" t="s">
        <v>142</v>
      </c>
      <c r="H862" s="313">
        <v>44347</v>
      </c>
      <c r="I862" s="1045">
        <v>44467</v>
      </c>
      <c r="J862" s="271"/>
    </row>
    <row r="863" spans="1:10" outlineLevel="1" x14ac:dyDescent="0.2">
      <c r="A863" s="312" t="s">
        <v>8526</v>
      </c>
      <c r="B863" s="316" t="s">
        <v>7305</v>
      </c>
      <c r="C863" s="316" t="s">
        <v>7306</v>
      </c>
      <c r="D863" s="316">
        <v>1230</v>
      </c>
      <c r="E863" s="311">
        <v>35000</v>
      </c>
      <c r="F863" s="317" t="s">
        <v>8527</v>
      </c>
      <c r="G863" s="312" t="s">
        <v>142</v>
      </c>
      <c r="H863" s="313">
        <v>44348</v>
      </c>
      <c r="I863" s="1045">
        <v>44498</v>
      </c>
      <c r="J863" s="271"/>
    </row>
    <row r="864" spans="1:10" outlineLevel="1" x14ac:dyDescent="0.2">
      <c r="A864" s="312" t="s">
        <v>8528</v>
      </c>
      <c r="B864" s="316" t="s">
        <v>7305</v>
      </c>
      <c r="C864" s="316" t="s">
        <v>7306</v>
      </c>
      <c r="D864" s="316">
        <v>1362</v>
      </c>
      <c r="E864" s="311">
        <v>35000</v>
      </c>
      <c r="F864" s="317" t="s">
        <v>7606</v>
      </c>
      <c r="G864" s="312" t="s">
        <v>142</v>
      </c>
      <c r="H864" s="313">
        <v>44363</v>
      </c>
      <c r="I864" s="1045">
        <v>44453</v>
      </c>
      <c r="J864" s="271"/>
    </row>
    <row r="865" spans="1:10" outlineLevel="1" x14ac:dyDescent="0.2">
      <c r="A865" s="312" t="s">
        <v>8529</v>
      </c>
      <c r="B865" s="316" t="s">
        <v>7305</v>
      </c>
      <c r="C865" s="316" t="s">
        <v>7306</v>
      </c>
      <c r="D865" s="316">
        <v>1381</v>
      </c>
      <c r="E865" s="311">
        <v>35000</v>
      </c>
      <c r="F865" s="317" t="s">
        <v>8530</v>
      </c>
      <c r="G865" s="312" t="s">
        <v>142</v>
      </c>
      <c r="H865" s="313">
        <v>44363</v>
      </c>
      <c r="I865" s="1045">
        <v>44483</v>
      </c>
      <c r="J865" s="271"/>
    </row>
    <row r="866" spans="1:10" outlineLevel="1" x14ac:dyDescent="0.2">
      <c r="A866" s="312" t="s">
        <v>8531</v>
      </c>
      <c r="B866" s="316" t="s">
        <v>7305</v>
      </c>
      <c r="C866" s="316" t="s">
        <v>7306</v>
      </c>
      <c r="D866" s="316">
        <v>1383</v>
      </c>
      <c r="E866" s="311">
        <v>35000</v>
      </c>
      <c r="F866" s="317" t="s">
        <v>7604</v>
      </c>
      <c r="G866" s="312" t="s">
        <v>142</v>
      </c>
      <c r="H866" s="313">
        <v>44364</v>
      </c>
      <c r="I866" s="1045">
        <v>44454</v>
      </c>
      <c r="J866" s="271"/>
    </row>
    <row r="867" spans="1:10" outlineLevel="1" x14ac:dyDescent="0.2">
      <c r="A867" s="312" t="s">
        <v>8532</v>
      </c>
      <c r="B867" s="316" t="s">
        <v>7305</v>
      </c>
      <c r="C867" s="316" t="s">
        <v>7306</v>
      </c>
      <c r="D867" s="316">
        <v>1384</v>
      </c>
      <c r="E867" s="311">
        <v>35000</v>
      </c>
      <c r="F867" s="317" t="s">
        <v>8465</v>
      </c>
      <c r="G867" s="312" t="s">
        <v>142</v>
      </c>
      <c r="H867" s="313">
        <v>44364</v>
      </c>
      <c r="I867" s="1045">
        <v>44384</v>
      </c>
      <c r="J867" s="271"/>
    </row>
    <row r="868" spans="1:10" outlineLevel="1" x14ac:dyDescent="0.2">
      <c r="A868" s="312" t="s">
        <v>8533</v>
      </c>
      <c r="B868" s="316" t="s">
        <v>7305</v>
      </c>
      <c r="C868" s="316" t="s">
        <v>7306</v>
      </c>
      <c r="D868" s="316">
        <v>1680</v>
      </c>
      <c r="E868" s="311">
        <v>35000</v>
      </c>
      <c r="F868" s="317" t="s">
        <v>8534</v>
      </c>
      <c r="G868" s="312" t="s">
        <v>142</v>
      </c>
      <c r="H868" s="313">
        <v>44398</v>
      </c>
      <c r="I868" s="1045">
        <v>44428</v>
      </c>
      <c r="J868" s="271"/>
    </row>
    <row r="869" spans="1:10" outlineLevel="1" x14ac:dyDescent="0.2">
      <c r="A869" s="312" t="s">
        <v>8535</v>
      </c>
      <c r="B869" s="316" t="s">
        <v>7305</v>
      </c>
      <c r="C869" s="316" t="s">
        <v>7306</v>
      </c>
      <c r="D869" s="316">
        <v>2260</v>
      </c>
      <c r="E869" s="311">
        <v>35000</v>
      </c>
      <c r="F869" s="317" t="s">
        <v>8294</v>
      </c>
      <c r="G869" s="312" t="s">
        <v>142</v>
      </c>
      <c r="H869" s="313">
        <v>44483</v>
      </c>
      <c r="I869" s="1045">
        <v>44543</v>
      </c>
      <c r="J869" s="271"/>
    </row>
    <row r="870" spans="1:10" outlineLevel="1" x14ac:dyDescent="0.2">
      <c r="A870" s="312" t="s">
        <v>8536</v>
      </c>
      <c r="B870" s="316" t="s">
        <v>7305</v>
      </c>
      <c r="C870" s="316" t="s">
        <v>7306</v>
      </c>
      <c r="D870" s="316">
        <v>2502</v>
      </c>
      <c r="E870" s="311">
        <v>35000</v>
      </c>
      <c r="F870" s="317" t="s">
        <v>8537</v>
      </c>
      <c r="G870" s="312" t="s">
        <v>142</v>
      </c>
      <c r="H870" s="313">
        <v>44516</v>
      </c>
      <c r="I870" s="1045">
        <v>44536</v>
      </c>
      <c r="J870" s="271"/>
    </row>
    <row r="871" spans="1:10" outlineLevel="1" x14ac:dyDescent="0.2">
      <c r="A871" s="312" t="s">
        <v>8538</v>
      </c>
      <c r="B871" s="316" t="s">
        <v>7305</v>
      </c>
      <c r="C871" s="316" t="s">
        <v>7306</v>
      </c>
      <c r="D871" s="316">
        <v>2547</v>
      </c>
      <c r="E871" s="311">
        <v>35000</v>
      </c>
      <c r="F871" s="317" t="s">
        <v>8539</v>
      </c>
      <c r="G871" s="312" t="s">
        <v>142</v>
      </c>
      <c r="H871" s="313">
        <v>44519</v>
      </c>
      <c r="I871" s="1045">
        <v>44549</v>
      </c>
      <c r="J871" s="271"/>
    </row>
    <row r="872" spans="1:10" outlineLevel="1" x14ac:dyDescent="0.2">
      <c r="A872" s="312" t="s">
        <v>8540</v>
      </c>
      <c r="B872" s="316" t="s">
        <v>7305</v>
      </c>
      <c r="C872" s="316" t="s">
        <v>7306</v>
      </c>
      <c r="D872" s="316">
        <v>2636</v>
      </c>
      <c r="E872" s="311">
        <v>35000</v>
      </c>
      <c r="F872" s="317" t="s">
        <v>8541</v>
      </c>
      <c r="G872" s="312" t="s">
        <v>142</v>
      </c>
      <c r="H872" s="313">
        <v>44529</v>
      </c>
      <c r="I872" s="1045">
        <v>44544</v>
      </c>
      <c r="J872" s="271"/>
    </row>
    <row r="873" spans="1:10" outlineLevel="1" x14ac:dyDescent="0.2">
      <c r="A873" s="312" t="s">
        <v>8542</v>
      </c>
      <c r="B873" s="316" t="s">
        <v>7305</v>
      </c>
      <c r="C873" s="316" t="s">
        <v>7306</v>
      </c>
      <c r="D873" s="316">
        <v>2687</v>
      </c>
      <c r="E873" s="311">
        <v>35000</v>
      </c>
      <c r="F873" s="317" t="s">
        <v>8543</v>
      </c>
      <c r="G873" s="312" t="s">
        <v>142</v>
      </c>
      <c r="H873" s="313">
        <v>44531</v>
      </c>
      <c r="I873" s="1045">
        <v>44561</v>
      </c>
      <c r="J873" s="271"/>
    </row>
    <row r="874" spans="1:10" outlineLevel="1" x14ac:dyDescent="0.2">
      <c r="A874" s="312" t="s">
        <v>8544</v>
      </c>
      <c r="B874" s="316" t="s">
        <v>7305</v>
      </c>
      <c r="C874" s="316" t="s">
        <v>7306</v>
      </c>
      <c r="D874" s="316">
        <v>2771</v>
      </c>
      <c r="E874" s="311">
        <v>35000</v>
      </c>
      <c r="F874" s="317" t="s">
        <v>8241</v>
      </c>
      <c r="G874" s="312" t="s">
        <v>142</v>
      </c>
      <c r="H874" s="313">
        <v>44543</v>
      </c>
      <c r="I874" s="1045">
        <v>44558</v>
      </c>
      <c r="J874" s="271"/>
    </row>
    <row r="875" spans="1:10" outlineLevel="1" x14ac:dyDescent="0.2">
      <c r="A875" s="312" t="s">
        <v>8545</v>
      </c>
      <c r="B875" s="316" t="s">
        <v>7305</v>
      </c>
      <c r="C875" s="316" t="s">
        <v>7306</v>
      </c>
      <c r="D875" s="316">
        <v>2811</v>
      </c>
      <c r="E875" s="311">
        <v>35000</v>
      </c>
      <c r="F875" s="317" t="s">
        <v>8522</v>
      </c>
      <c r="G875" s="312" t="s">
        <v>142</v>
      </c>
      <c r="H875" s="313">
        <v>44547</v>
      </c>
      <c r="I875" s="1045">
        <v>44562</v>
      </c>
      <c r="J875" s="271"/>
    </row>
    <row r="876" spans="1:10" outlineLevel="1" x14ac:dyDescent="0.2">
      <c r="A876" s="312" t="s">
        <v>8546</v>
      </c>
      <c r="B876" s="316" t="s">
        <v>7305</v>
      </c>
      <c r="C876" s="316" t="s">
        <v>7306</v>
      </c>
      <c r="D876" s="316">
        <v>2828</v>
      </c>
      <c r="E876" s="311">
        <v>35000</v>
      </c>
      <c r="F876" s="317" t="s">
        <v>8294</v>
      </c>
      <c r="G876" s="312" t="s">
        <v>142</v>
      </c>
      <c r="H876" s="313">
        <v>44547</v>
      </c>
      <c r="I876" s="1045">
        <v>44560</v>
      </c>
      <c r="J876" s="271"/>
    </row>
    <row r="877" spans="1:10" outlineLevel="1" x14ac:dyDescent="0.2">
      <c r="A877" s="312" t="s">
        <v>8547</v>
      </c>
      <c r="B877" s="316" t="s">
        <v>7305</v>
      </c>
      <c r="C877" s="316" t="s">
        <v>7306</v>
      </c>
      <c r="D877" s="316">
        <v>734</v>
      </c>
      <c r="E877" s="311">
        <v>35004</v>
      </c>
      <c r="F877" s="317" t="s">
        <v>8548</v>
      </c>
      <c r="G877" s="312" t="s">
        <v>142</v>
      </c>
      <c r="H877" s="313">
        <v>44286</v>
      </c>
      <c r="I877" s="1045">
        <v>44316</v>
      </c>
      <c r="J877" s="271"/>
    </row>
    <row r="878" spans="1:10" outlineLevel="1" x14ac:dyDescent="0.2">
      <c r="A878" s="312" t="s">
        <v>8549</v>
      </c>
      <c r="B878" s="316" t="s">
        <v>7305</v>
      </c>
      <c r="C878" s="316" t="s">
        <v>7306</v>
      </c>
      <c r="D878" s="316">
        <v>1630</v>
      </c>
      <c r="E878" s="311">
        <v>35024</v>
      </c>
      <c r="F878" s="317" t="s">
        <v>7875</v>
      </c>
      <c r="G878" s="312" t="s">
        <v>142</v>
      </c>
      <c r="H878" s="313">
        <v>44393</v>
      </c>
      <c r="I878" s="1045">
        <v>44423</v>
      </c>
      <c r="J878" s="271"/>
    </row>
    <row r="879" spans="1:10" outlineLevel="1" x14ac:dyDescent="0.2">
      <c r="A879" s="312" t="s">
        <v>8550</v>
      </c>
      <c r="B879" s="316" t="s">
        <v>7305</v>
      </c>
      <c r="C879" s="316" t="s">
        <v>7306</v>
      </c>
      <c r="D879" s="316">
        <v>978</v>
      </c>
      <c r="E879" s="311">
        <v>35034.199999999997</v>
      </c>
      <c r="F879" s="317" t="s">
        <v>8551</v>
      </c>
      <c r="G879" s="312" t="s">
        <v>142</v>
      </c>
      <c r="H879" s="313">
        <v>44320</v>
      </c>
      <c r="I879" s="1045">
        <v>44410</v>
      </c>
      <c r="J879" s="271"/>
    </row>
    <row r="880" spans="1:10" outlineLevel="1" x14ac:dyDescent="0.2">
      <c r="A880" s="312" t="s">
        <v>8552</v>
      </c>
      <c r="B880" s="316" t="s">
        <v>7305</v>
      </c>
      <c r="C880" s="316" t="s">
        <v>7306</v>
      </c>
      <c r="D880" s="316">
        <v>305</v>
      </c>
      <c r="E880" s="311">
        <v>35035</v>
      </c>
      <c r="F880" s="317" t="s">
        <v>7822</v>
      </c>
      <c r="G880" s="312" t="s">
        <v>142</v>
      </c>
      <c r="H880" s="313">
        <v>44238</v>
      </c>
      <c r="I880" s="1045">
        <v>44298</v>
      </c>
      <c r="J880" s="271"/>
    </row>
    <row r="881" spans="1:10" outlineLevel="1" x14ac:dyDescent="0.2">
      <c r="A881" s="312" t="s">
        <v>8553</v>
      </c>
      <c r="B881" s="316" t="s">
        <v>7305</v>
      </c>
      <c r="C881" s="316" t="s">
        <v>7306</v>
      </c>
      <c r="D881" s="316">
        <v>1386</v>
      </c>
      <c r="E881" s="311">
        <v>35035</v>
      </c>
      <c r="F881" s="317" t="s">
        <v>7822</v>
      </c>
      <c r="G881" s="312" t="s">
        <v>142</v>
      </c>
      <c r="H881" s="313">
        <v>44364</v>
      </c>
      <c r="I881" s="1045">
        <v>44424</v>
      </c>
      <c r="J881" s="271"/>
    </row>
    <row r="882" spans="1:10" outlineLevel="1" x14ac:dyDescent="0.2">
      <c r="A882" s="312" t="s">
        <v>8554</v>
      </c>
      <c r="B882" s="316" t="s">
        <v>7305</v>
      </c>
      <c r="C882" s="316" t="s">
        <v>7306</v>
      </c>
      <c r="D882" s="316">
        <v>2474</v>
      </c>
      <c r="E882" s="311">
        <v>35035</v>
      </c>
      <c r="F882" s="317" t="s">
        <v>8445</v>
      </c>
      <c r="G882" s="312" t="s">
        <v>142</v>
      </c>
      <c r="H882" s="313">
        <v>44512</v>
      </c>
      <c r="I882" s="1045">
        <v>44542</v>
      </c>
      <c r="J882" s="271"/>
    </row>
    <row r="883" spans="1:10" outlineLevel="1" x14ac:dyDescent="0.2">
      <c r="A883" s="312" t="s">
        <v>8555</v>
      </c>
      <c r="B883" s="316" t="s">
        <v>7305</v>
      </c>
      <c r="C883" s="316" t="s">
        <v>7306</v>
      </c>
      <c r="D883" s="316">
        <v>2746</v>
      </c>
      <c r="E883" s="311">
        <v>35037.74</v>
      </c>
      <c r="F883" s="317" t="s">
        <v>8556</v>
      </c>
      <c r="G883" s="312" t="s">
        <v>142</v>
      </c>
      <c r="H883" s="313">
        <v>44539</v>
      </c>
      <c r="I883" s="1045">
        <v>44554</v>
      </c>
      <c r="J883" s="271"/>
    </row>
    <row r="884" spans="1:10" outlineLevel="1" x14ac:dyDescent="0.2">
      <c r="A884" s="312" t="s">
        <v>8557</v>
      </c>
      <c r="B884" s="316" t="s">
        <v>7305</v>
      </c>
      <c r="C884" s="316" t="s">
        <v>7306</v>
      </c>
      <c r="D884" s="316">
        <v>2282</v>
      </c>
      <c r="E884" s="311">
        <v>35040.1</v>
      </c>
      <c r="F884" s="317" t="s">
        <v>8381</v>
      </c>
      <c r="G884" s="312" t="s">
        <v>142</v>
      </c>
      <c r="H884" s="313">
        <v>44484</v>
      </c>
      <c r="I884" s="1045">
        <v>44504</v>
      </c>
      <c r="J884" s="271"/>
    </row>
    <row r="885" spans="1:10" outlineLevel="1" x14ac:dyDescent="0.2">
      <c r="A885" s="312" t="s">
        <v>8558</v>
      </c>
      <c r="B885" s="316" t="s">
        <v>7305</v>
      </c>
      <c r="C885" s="316" t="s">
        <v>7306</v>
      </c>
      <c r="D885" s="316">
        <v>486</v>
      </c>
      <c r="E885" s="311">
        <v>35046</v>
      </c>
      <c r="F885" s="317" t="s">
        <v>8559</v>
      </c>
      <c r="G885" s="312" t="s">
        <v>142</v>
      </c>
      <c r="H885" s="313">
        <v>44263</v>
      </c>
      <c r="I885" s="1045">
        <v>44323</v>
      </c>
      <c r="J885" s="271"/>
    </row>
    <row r="886" spans="1:10" outlineLevel="1" x14ac:dyDescent="0.2">
      <c r="A886" s="312" t="s">
        <v>8560</v>
      </c>
      <c r="B886" s="316" t="s">
        <v>7305</v>
      </c>
      <c r="C886" s="316" t="s">
        <v>7306</v>
      </c>
      <c r="D886" s="316">
        <v>220</v>
      </c>
      <c r="E886" s="311">
        <v>35049</v>
      </c>
      <c r="F886" s="317" t="s">
        <v>8561</v>
      </c>
      <c r="G886" s="312" t="s">
        <v>142</v>
      </c>
      <c r="H886" s="313">
        <v>44228</v>
      </c>
      <c r="I886" s="1045">
        <v>44333</v>
      </c>
      <c r="J886" s="271"/>
    </row>
    <row r="887" spans="1:10" outlineLevel="1" x14ac:dyDescent="0.2">
      <c r="A887" s="312" t="s">
        <v>8562</v>
      </c>
      <c r="B887" s="316" t="s">
        <v>7305</v>
      </c>
      <c r="C887" s="316" t="s">
        <v>7306</v>
      </c>
      <c r="D887" s="316">
        <v>93</v>
      </c>
      <c r="E887" s="311">
        <v>35060</v>
      </c>
      <c r="F887" s="317" t="s">
        <v>7497</v>
      </c>
      <c r="G887" s="312" t="s">
        <v>142</v>
      </c>
      <c r="H887" s="313">
        <v>44215</v>
      </c>
      <c r="I887" s="1045">
        <v>44295</v>
      </c>
      <c r="J887" s="271"/>
    </row>
    <row r="888" spans="1:10" outlineLevel="1" x14ac:dyDescent="0.2">
      <c r="A888" s="312" t="s">
        <v>8563</v>
      </c>
      <c r="B888" s="316" t="s">
        <v>7305</v>
      </c>
      <c r="C888" s="316" t="s">
        <v>7306</v>
      </c>
      <c r="D888" s="316">
        <v>725</v>
      </c>
      <c r="E888" s="311">
        <v>35079.040000000001</v>
      </c>
      <c r="F888" s="317" t="s">
        <v>8021</v>
      </c>
      <c r="G888" s="312" t="s">
        <v>142</v>
      </c>
      <c r="H888" s="313">
        <v>44285</v>
      </c>
      <c r="I888" s="1045">
        <v>44313</v>
      </c>
      <c r="J888" s="271"/>
    </row>
    <row r="889" spans="1:10" outlineLevel="1" x14ac:dyDescent="0.2">
      <c r="A889" s="312" t="s">
        <v>8564</v>
      </c>
      <c r="B889" s="316" t="s">
        <v>7305</v>
      </c>
      <c r="C889" s="316" t="s">
        <v>7306</v>
      </c>
      <c r="D889" s="316">
        <v>410</v>
      </c>
      <c r="E889" s="311">
        <v>35081.4</v>
      </c>
      <c r="F889" s="317" t="s">
        <v>8565</v>
      </c>
      <c r="G889" s="312" t="s">
        <v>142</v>
      </c>
      <c r="H889" s="313">
        <v>44252</v>
      </c>
      <c r="I889" s="1045">
        <v>44282</v>
      </c>
      <c r="J889" s="271"/>
    </row>
    <row r="890" spans="1:10" outlineLevel="1" x14ac:dyDescent="0.2">
      <c r="A890" s="312" t="s">
        <v>8566</v>
      </c>
      <c r="B890" s="316" t="s">
        <v>7305</v>
      </c>
      <c r="C890" s="316" t="s">
        <v>7306</v>
      </c>
      <c r="D890" s="316">
        <v>1359</v>
      </c>
      <c r="E890" s="311">
        <v>35097.75</v>
      </c>
      <c r="F890" s="317" t="s">
        <v>8567</v>
      </c>
      <c r="G890" s="312" t="s">
        <v>142</v>
      </c>
      <c r="H890" s="313">
        <v>44362</v>
      </c>
      <c r="I890" s="1045">
        <v>44387</v>
      </c>
      <c r="J890" s="271"/>
    </row>
    <row r="891" spans="1:10" outlineLevel="1" x14ac:dyDescent="0.2">
      <c r="A891" s="312" t="s">
        <v>8568</v>
      </c>
      <c r="B891" s="316" t="s">
        <v>7305</v>
      </c>
      <c r="C891" s="316" t="s">
        <v>7306</v>
      </c>
      <c r="D891" s="316">
        <v>157</v>
      </c>
      <c r="E891" s="311">
        <v>35100</v>
      </c>
      <c r="F891" s="317" t="s">
        <v>8569</v>
      </c>
      <c r="G891" s="312" t="s">
        <v>142</v>
      </c>
      <c r="H891" s="313">
        <v>44221</v>
      </c>
      <c r="I891" s="1045">
        <v>44251</v>
      </c>
      <c r="J891" s="271"/>
    </row>
    <row r="892" spans="1:10" outlineLevel="1" x14ac:dyDescent="0.2">
      <c r="A892" s="312" t="s">
        <v>8570</v>
      </c>
      <c r="B892" s="316" t="s">
        <v>7305</v>
      </c>
      <c r="C892" s="316" t="s">
        <v>7306</v>
      </c>
      <c r="D892" s="316">
        <v>240</v>
      </c>
      <c r="E892" s="311">
        <v>35100</v>
      </c>
      <c r="F892" s="317" t="s">
        <v>8571</v>
      </c>
      <c r="G892" s="312" t="s">
        <v>142</v>
      </c>
      <c r="H892" s="313">
        <v>44230</v>
      </c>
      <c r="I892" s="1045">
        <v>44360</v>
      </c>
      <c r="J892" s="271"/>
    </row>
    <row r="893" spans="1:10" outlineLevel="1" x14ac:dyDescent="0.2">
      <c r="A893" s="312" t="s">
        <v>8572</v>
      </c>
      <c r="B893" s="316" t="s">
        <v>7305</v>
      </c>
      <c r="C893" s="316" t="s">
        <v>7306</v>
      </c>
      <c r="D893" s="316">
        <v>1071</v>
      </c>
      <c r="E893" s="311">
        <v>35100</v>
      </c>
      <c r="F893" s="317" t="s">
        <v>7698</v>
      </c>
      <c r="G893" s="312" t="s">
        <v>142</v>
      </c>
      <c r="H893" s="313">
        <v>44327</v>
      </c>
      <c r="I893" s="1045">
        <v>44437</v>
      </c>
      <c r="J893" s="271"/>
    </row>
    <row r="894" spans="1:10" outlineLevel="1" x14ac:dyDescent="0.2">
      <c r="A894" s="312" t="s">
        <v>8573</v>
      </c>
      <c r="B894" s="316" t="s">
        <v>7305</v>
      </c>
      <c r="C894" s="316" t="s">
        <v>7306</v>
      </c>
      <c r="D894" s="316">
        <v>1156</v>
      </c>
      <c r="E894" s="311">
        <v>35100</v>
      </c>
      <c r="F894" s="317" t="s">
        <v>8574</v>
      </c>
      <c r="G894" s="312" t="s">
        <v>142</v>
      </c>
      <c r="H894" s="313">
        <v>44340</v>
      </c>
      <c r="I894" s="1045">
        <v>44430</v>
      </c>
      <c r="J894" s="271"/>
    </row>
    <row r="895" spans="1:10" outlineLevel="1" x14ac:dyDescent="0.2">
      <c r="A895" s="312" t="s">
        <v>8575</v>
      </c>
      <c r="B895" s="316" t="s">
        <v>7305</v>
      </c>
      <c r="C895" s="316" t="s">
        <v>7306</v>
      </c>
      <c r="D895" s="316">
        <v>1407</v>
      </c>
      <c r="E895" s="311">
        <v>35100</v>
      </c>
      <c r="F895" s="317" t="s">
        <v>8571</v>
      </c>
      <c r="G895" s="312" t="s">
        <v>142</v>
      </c>
      <c r="H895" s="313">
        <v>44365</v>
      </c>
      <c r="I895" s="1045">
        <v>44495</v>
      </c>
      <c r="J895" s="271"/>
    </row>
    <row r="896" spans="1:10" outlineLevel="1" x14ac:dyDescent="0.2">
      <c r="A896" s="312" t="s">
        <v>8576</v>
      </c>
      <c r="B896" s="316" t="s">
        <v>7305</v>
      </c>
      <c r="C896" s="316" t="s">
        <v>7306</v>
      </c>
      <c r="D896" s="316">
        <v>2320</v>
      </c>
      <c r="E896" s="311">
        <v>35100</v>
      </c>
      <c r="F896" s="317" t="s">
        <v>8577</v>
      </c>
      <c r="G896" s="312" t="s">
        <v>142</v>
      </c>
      <c r="H896" s="313">
        <v>44490</v>
      </c>
      <c r="I896" s="1045">
        <v>44560</v>
      </c>
      <c r="J896" s="271"/>
    </row>
    <row r="897" spans="1:10" outlineLevel="1" x14ac:dyDescent="0.2">
      <c r="A897" s="312" t="s">
        <v>8578</v>
      </c>
      <c r="B897" s="316" t="s">
        <v>7305</v>
      </c>
      <c r="C897" s="316" t="s">
        <v>7306</v>
      </c>
      <c r="D897" s="316">
        <v>2328</v>
      </c>
      <c r="E897" s="311">
        <v>35100</v>
      </c>
      <c r="F897" s="317" t="s">
        <v>8579</v>
      </c>
      <c r="G897" s="312" t="s">
        <v>142</v>
      </c>
      <c r="H897" s="313">
        <v>44490</v>
      </c>
      <c r="I897" s="1045">
        <v>44565</v>
      </c>
      <c r="J897" s="271"/>
    </row>
    <row r="898" spans="1:10" outlineLevel="1" x14ac:dyDescent="0.2">
      <c r="A898" s="312" t="s">
        <v>8580</v>
      </c>
      <c r="B898" s="316" t="s">
        <v>7305</v>
      </c>
      <c r="C898" s="316" t="s">
        <v>7306</v>
      </c>
      <c r="D898" s="316">
        <v>2557</v>
      </c>
      <c r="E898" s="311">
        <v>35100</v>
      </c>
      <c r="F898" s="317" t="s">
        <v>8379</v>
      </c>
      <c r="G898" s="312" t="s">
        <v>142</v>
      </c>
      <c r="H898" s="313">
        <v>44519</v>
      </c>
      <c r="I898" s="1045">
        <v>44534</v>
      </c>
      <c r="J898" s="271"/>
    </row>
    <row r="899" spans="1:10" outlineLevel="1" x14ac:dyDescent="0.2">
      <c r="A899" s="312" t="s">
        <v>8581</v>
      </c>
      <c r="B899" s="316" t="s">
        <v>7305</v>
      </c>
      <c r="C899" s="316" t="s">
        <v>7306</v>
      </c>
      <c r="D899" s="316">
        <v>2574</v>
      </c>
      <c r="E899" s="311">
        <v>35100</v>
      </c>
      <c r="F899" s="317" t="s">
        <v>8326</v>
      </c>
      <c r="G899" s="312" t="s">
        <v>142</v>
      </c>
      <c r="H899" s="313">
        <v>44523</v>
      </c>
      <c r="I899" s="1045">
        <v>44543</v>
      </c>
      <c r="J899" s="271"/>
    </row>
    <row r="900" spans="1:10" outlineLevel="1" x14ac:dyDescent="0.2">
      <c r="A900" s="312" t="s">
        <v>8582</v>
      </c>
      <c r="B900" s="316" t="s">
        <v>7305</v>
      </c>
      <c r="C900" s="316" t="s">
        <v>7306</v>
      </c>
      <c r="D900" s="316">
        <v>2647</v>
      </c>
      <c r="E900" s="311">
        <v>35111</v>
      </c>
      <c r="F900" s="317" t="s">
        <v>8583</v>
      </c>
      <c r="G900" s="312" t="s">
        <v>142</v>
      </c>
      <c r="H900" s="313">
        <v>44530</v>
      </c>
      <c r="I900" s="1045">
        <v>44580</v>
      </c>
      <c r="J900" s="271"/>
    </row>
    <row r="901" spans="1:10" outlineLevel="1" x14ac:dyDescent="0.2">
      <c r="A901" s="312" t="s">
        <v>8584</v>
      </c>
      <c r="B901" s="316" t="s">
        <v>7305</v>
      </c>
      <c r="C901" s="316" t="s">
        <v>7306</v>
      </c>
      <c r="D901" s="316">
        <v>56</v>
      </c>
      <c r="E901" s="311">
        <v>35120</v>
      </c>
      <c r="F901" s="317" t="s">
        <v>7499</v>
      </c>
      <c r="G901" s="312" t="s">
        <v>142</v>
      </c>
      <c r="H901" s="313">
        <v>44211</v>
      </c>
      <c r="I901" s="1045">
        <v>44291</v>
      </c>
      <c r="J901" s="271"/>
    </row>
    <row r="902" spans="1:10" outlineLevel="1" x14ac:dyDescent="0.2">
      <c r="A902" s="312" t="s">
        <v>8585</v>
      </c>
      <c r="B902" s="316" t="s">
        <v>7305</v>
      </c>
      <c r="C902" s="316" t="s">
        <v>7306</v>
      </c>
      <c r="D902" s="316">
        <v>728</v>
      </c>
      <c r="E902" s="311">
        <v>35120</v>
      </c>
      <c r="F902" s="317" t="s">
        <v>8467</v>
      </c>
      <c r="G902" s="312" t="s">
        <v>142</v>
      </c>
      <c r="H902" s="313">
        <v>44286</v>
      </c>
      <c r="I902" s="1045">
        <v>44316</v>
      </c>
      <c r="J902" s="271"/>
    </row>
    <row r="903" spans="1:10" outlineLevel="1" x14ac:dyDescent="0.2">
      <c r="A903" s="312" t="s">
        <v>8586</v>
      </c>
      <c r="B903" s="316" t="s">
        <v>7305</v>
      </c>
      <c r="C903" s="316" t="s">
        <v>7306</v>
      </c>
      <c r="D903" s="316">
        <v>2309</v>
      </c>
      <c r="E903" s="311">
        <v>35123.879999999997</v>
      </c>
      <c r="F903" s="317" t="s">
        <v>8543</v>
      </c>
      <c r="G903" s="312" t="s">
        <v>142</v>
      </c>
      <c r="H903" s="313">
        <v>44488</v>
      </c>
      <c r="I903" s="1045">
        <v>44518</v>
      </c>
      <c r="J903" s="271"/>
    </row>
    <row r="904" spans="1:10" outlineLevel="1" x14ac:dyDescent="0.2">
      <c r="A904" s="312" t="s">
        <v>8587</v>
      </c>
      <c r="B904" s="316" t="s">
        <v>7305</v>
      </c>
      <c r="C904" s="316" t="s">
        <v>7306</v>
      </c>
      <c r="D904" s="316">
        <v>2804</v>
      </c>
      <c r="E904" s="311">
        <v>35134</v>
      </c>
      <c r="F904" s="317" t="s">
        <v>8495</v>
      </c>
      <c r="G904" s="312" t="s">
        <v>142</v>
      </c>
      <c r="H904" s="313">
        <v>44546</v>
      </c>
      <c r="I904" s="1045">
        <v>44561</v>
      </c>
      <c r="J904" s="271"/>
    </row>
    <row r="905" spans="1:10" outlineLevel="1" x14ac:dyDescent="0.2">
      <c r="A905" s="312" t="s">
        <v>8588</v>
      </c>
      <c r="B905" s="316" t="s">
        <v>7305</v>
      </c>
      <c r="C905" s="316" t="s">
        <v>7306</v>
      </c>
      <c r="D905" s="316">
        <v>745</v>
      </c>
      <c r="E905" s="311">
        <v>35137.449999999997</v>
      </c>
      <c r="F905" s="317" t="s">
        <v>8021</v>
      </c>
      <c r="G905" s="312" t="s">
        <v>142</v>
      </c>
      <c r="H905" s="313">
        <v>44292</v>
      </c>
      <c r="I905" s="1045">
        <v>44320</v>
      </c>
      <c r="J905" s="271"/>
    </row>
    <row r="906" spans="1:10" outlineLevel="1" x14ac:dyDescent="0.2">
      <c r="A906" s="312" t="s">
        <v>8589</v>
      </c>
      <c r="B906" s="316" t="s">
        <v>7305</v>
      </c>
      <c r="C906" s="316" t="s">
        <v>7306</v>
      </c>
      <c r="D906" s="316">
        <v>131</v>
      </c>
      <c r="E906" s="311">
        <v>35140</v>
      </c>
      <c r="F906" s="317" t="s">
        <v>8590</v>
      </c>
      <c r="G906" s="312" t="s">
        <v>142</v>
      </c>
      <c r="H906" s="313">
        <v>44218</v>
      </c>
      <c r="I906" s="1045">
        <v>44298</v>
      </c>
      <c r="J906" s="271"/>
    </row>
    <row r="907" spans="1:10" outlineLevel="1" x14ac:dyDescent="0.2">
      <c r="A907" s="312" t="s">
        <v>8591</v>
      </c>
      <c r="B907" s="316" t="s">
        <v>7305</v>
      </c>
      <c r="C907" s="316" t="s">
        <v>7306</v>
      </c>
      <c r="D907" s="316">
        <v>792</v>
      </c>
      <c r="E907" s="311">
        <v>35140</v>
      </c>
      <c r="F907" s="317" t="s">
        <v>8461</v>
      </c>
      <c r="G907" s="312" t="s">
        <v>142</v>
      </c>
      <c r="H907" s="313">
        <v>44299</v>
      </c>
      <c r="I907" s="1045">
        <v>44379</v>
      </c>
      <c r="J907" s="271"/>
    </row>
    <row r="908" spans="1:10" outlineLevel="1" x14ac:dyDescent="0.2">
      <c r="A908" s="312" t="s">
        <v>8592</v>
      </c>
      <c r="B908" s="316" t="s">
        <v>7305</v>
      </c>
      <c r="C908" s="316" t="s">
        <v>7306</v>
      </c>
      <c r="D908" s="316">
        <v>1415</v>
      </c>
      <c r="E908" s="311">
        <v>35140.400000000001</v>
      </c>
      <c r="F908" s="317" t="s">
        <v>7975</v>
      </c>
      <c r="G908" s="312" t="s">
        <v>142</v>
      </c>
      <c r="H908" s="313">
        <v>44368</v>
      </c>
      <c r="I908" s="1045">
        <v>44458</v>
      </c>
      <c r="J908" s="271"/>
    </row>
    <row r="909" spans="1:10" outlineLevel="1" x14ac:dyDescent="0.2">
      <c r="A909" s="312" t="s">
        <v>8593</v>
      </c>
      <c r="B909" s="316" t="s">
        <v>7305</v>
      </c>
      <c r="C909" s="316" t="s">
        <v>7306</v>
      </c>
      <c r="D909" s="316">
        <v>170</v>
      </c>
      <c r="E909" s="311">
        <v>35145</v>
      </c>
      <c r="F909" s="317" t="s">
        <v>7926</v>
      </c>
      <c r="G909" s="312" t="s">
        <v>142</v>
      </c>
      <c r="H909" s="313">
        <v>44222</v>
      </c>
      <c r="I909" s="1045">
        <v>44302</v>
      </c>
      <c r="J909" s="271"/>
    </row>
    <row r="910" spans="1:10" outlineLevel="1" x14ac:dyDescent="0.2">
      <c r="A910" s="312" t="s">
        <v>8594</v>
      </c>
      <c r="B910" s="316" t="s">
        <v>7305</v>
      </c>
      <c r="C910" s="316" t="s">
        <v>7306</v>
      </c>
      <c r="D910" s="316">
        <v>2188</v>
      </c>
      <c r="E910" s="311">
        <v>35153.1</v>
      </c>
      <c r="F910" s="317" t="s">
        <v>8595</v>
      </c>
      <c r="G910" s="312" t="s">
        <v>142</v>
      </c>
      <c r="H910" s="313">
        <v>44470</v>
      </c>
      <c r="I910" s="1045">
        <v>44477</v>
      </c>
      <c r="J910" s="271"/>
    </row>
    <row r="911" spans="1:10" outlineLevel="1" x14ac:dyDescent="0.2">
      <c r="A911" s="312" t="s">
        <v>8596</v>
      </c>
      <c r="B911" s="316" t="s">
        <v>7305</v>
      </c>
      <c r="C911" s="316" t="s">
        <v>7306</v>
      </c>
      <c r="D911" s="316">
        <v>116</v>
      </c>
      <c r="E911" s="311">
        <v>35160</v>
      </c>
      <c r="F911" s="317" t="s">
        <v>8597</v>
      </c>
      <c r="G911" s="312" t="s">
        <v>142</v>
      </c>
      <c r="H911" s="313">
        <v>44217</v>
      </c>
      <c r="I911" s="1045">
        <v>44247</v>
      </c>
      <c r="J911" s="271"/>
    </row>
    <row r="912" spans="1:10" outlineLevel="1" x14ac:dyDescent="0.2">
      <c r="A912" s="312" t="s">
        <v>8598</v>
      </c>
      <c r="B912" s="316" t="s">
        <v>7305</v>
      </c>
      <c r="C912" s="316" t="s">
        <v>7306</v>
      </c>
      <c r="D912" s="316">
        <v>834</v>
      </c>
      <c r="E912" s="311">
        <v>35160</v>
      </c>
      <c r="F912" s="317" t="s">
        <v>7499</v>
      </c>
      <c r="G912" s="312" t="s">
        <v>142</v>
      </c>
      <c r="H912" s="313">
        <v>44302</v>
      </c>
      <c r="I912" s="1045">
        <v>44382</v>
      </c>
      <c r="J912" s="271"/>
    </row>
    <row r="913" spans="1:10" outlineLevel="1" x14ac:dyDescent="0.2">
      <c r="A913" s="312" t="s">
        <v>8599</v>
      </c>
      <c r="B913" s="316" t="s">
        <v>7305</v>
      </c>
      <c r="C913" s="316" t="s">
        <v>7306</v>
      </c>
      <c r="D913" s="316">
        <v>1546</v>
      </c>
      <c r="E913" s="311">
        <v>35170</v>
      </c>
      <c r="F913" s="317" t="s">
        <v>7499</v>
      </c>
      <c r="G913" s="312" t="s">
        <v>142</v>
      </c>
      <c r="H913" s="313">
        <v>44384</v>
      </c>
      <c r="I913" s="1045">
        <v>44474</v>
      </c>
      <c r="J913" s="271"/>
    </row>
    <row r="914" spans="1:10" outlineLevel="1" x14ac:dyDescent="0.2">
      <c r="A914" s="312" t="s">
        <v>8600</v>
      </c>
      <c r="B914" s="316" t="s">
        <v>7305</v>
      </c>
      <c r="C914" s="316" t="s">
        <v>7306</v>
      </c>
      <c r="D914" s="316">
        <v>1127</v>
      </c>
      <c r="E914" s="311">
        <v>35186.400000000001</v>
      </c>
      <c r="F914" s="317" t="s">
        <v>8095</v>
      </c>
      <c r="G914" s="312" t="s">
        <v>142</v>
      </c>
      <c r="H914" s="313">
        <v>44336</v>
      </c>
      <c r="I914" s="1045">
        <v>44456</v>
      </c>
      <c r="J914" s="271"/>
    </row>
    <row r="915" spans="1:10" outlineLevel="1" x14ac:dyDescent="0.2">
      <c r="A915" s="312" t="s">
        <v>8601</v>
      </c>
      <c r="B915" s="316" t="s">
        <v>7305</v>
      </c>
      <c r="C915" s="316" t="s">
        <v>7306</v>
      </c>
      <c r="D915" s="316">
        <v>771</v>
      </c>
      <c r="E915" s="311">
        <v>35195</v>
      </c>
      <c r="F915" s="317" t="s">
        <v>8602</v>
      </c>
      <c r="G915" s="312" t="s">
        <v>142</v>
      </c>
      <c r="H915" s="313">
        <v>44295</v>
      </c>
      <c r="I915" s="1045">
        <v>44405</v>
      </c>
      <c r="J915" s="271"/>
    </row>
    <row r="916" spans="1:10" outlineLevel="1" x14ac:dyDescent="0.2">
      <c r="A916" s="312" t="s">
        <v>8603</v>
      </c>
      <c r="B916" s="316" t="s">
        <v>7305</v>
      </c>
      <c r="C916" s="316" t="s">
        <v>7306</v>
      </c>
      <c r="D916" s="316">
        <v>808</v>
      </c>
      <c r="E916" s="311">
        <v>35198</v>
      </c>
      <c r="F916" s="317" t="s">
        <v>7375</v>
      </c>
      <c r="G916" s="312" t="s">
        <v>142</v>
      </c>
      <c r="H916" s="313">
        <v>44300</v>
      </c>
      <c r="I916" s="1045">
        <v>44470</v>
      </c>
      <c r="J916" s="271"/>
    </row>
    <row r="917" spans="1:10" outlineLevel="1" x14ac:dyDescent="0.2">
      <c r="A917" s="312" t="s">
        <v>8604</v>
      </c>
      <c r="B917" s="316" t="s">
        <v>7305</v>
      </c>
      <c r="C917" s="316" t="s">
        <v>7306</v>
      </c>
      <c r="D917" s="316">
        <v>1222</v>
      </c>
      <c r="E917" s="311">
        <v>35199.4</v>
      </c>
      <c r="F917" s="317" t="s">
        <v>8605</v>
      </c>
      <c r="G917" s="312" t="s">
        <v>142</v>
      </c>
      <c r="H917" s="313">
        <v>44347</v>
      </c>
      <c r="I917" s="1045">
        <v>44437</v>
      </c>
      <c r="J917" s="271"/>
    </row>
    <row r="918" spans="1:10" outlineLevel="1" x14ac:dyDescent="0.2">
      <c r="A918" s="312" t="s">
        <v>8606</v>
      </c>
      <c r="B918" s="316" t="s">
        <v>7305</v>
      </c>
      <c r="C918" s="316" t="s">
        <v>7306</v>
      </c>
      <c r="D918" s="316">
        <v>37</v>
      </c>
      <c r="E918" s="311">
        <v>35200</v>
      </c>
      <c r="F918" s="317" t="s">
        <v>8203</v>
      </c>
      <c r="G918" s="312" t="s">
        <v>142</v>
      </c>
      <c r="H918" s="313">
        <v>44210</v>
      </c>
      <c r="I918" s="1045">
        <v>44320</v>
      </c>
      <c r="J918" s="271"/>
    </row>
    <row r="919" spans="1:10" outlineLevel="1" x14ac:dyDescent="0.2">
      <c r="A919" s="312" t="s">
        <v>8607</v>
      </c>
      <c r="B919" s="316" t="s">
        <v>7305</v>
      </c>
      <c r="C919" s="316" t="s">
        <v>7306</v>
      </c>
      <c r="D919" s="316">
        <v>255</v>
      </c>
      <c r="E919" s="311">
        <v>35200</v>
      </c>
      <c r="F919" s="317" t="s">
        <v>8608</v>
      </c>
      <c r="G919" s="312" t="s">
        <v>142</v>
      </c>
      <c r="H919" s="313">
        <v>44232</v>
      </c>
      <c r="I919" s="1045">
        <v>44352</v>
      </c>
      <c r="J919" s="271"/>
    </row>
    <row r="920" spans="1:10" outlineLevel="1" x14ac:dyDescent="0.2">
      <c r="A920" s="312" t="s">
        <v>8609</v>
      </c>
      <c r="B920" s="316" t="s">
        <v>7305</v>
      </c>
      <c r="C920" s="316" t="s">
        <v>7306</v>
      </c>
      <c r="D920" s="316">
        <v>364</v>
      </c>
      <c r="E920" s="311">
        <v>35200</v>
      </c>
      <c r="F920" s="317" t="s">
        <v>8610</v>
      </c>
      <c r="G920" s="312" t="s">
        <v>142</v>
      </c>
      <c r="H920" s="313">
        <v>44245</v>
      </c>
      <c r="I920" s="1045">
        <v>44275</v>
      </c>
      <c r="J920" s="271"/>
    </row>
    <row r="921" spans="1:10" outlineLevel="1" x14ac:dyDescent="0.2">
      <c r="A921" s="312" t="s">
        <v>8611</v>
      </c>
      <c r="B921" s="316" t="s">
        <v>7305</v>
      </c>
      <c r="C921" s="316" t="s">
        <v>7306</v>
      </c>
      <c r="D921" s="316">
        <v>367</v>
      </c>
      <c r="E921" s="311">
        <v>35200</v>
      </c>
      <c r="F921" s="317" t="s">
        <v>8610</v>
      </c>
      <c r="G921" s="312" t="s">
        <v>142</v>
      </c>
      <c r="H921" s="313">
        <v>44245</v>
      </c>
      <c r="I921" s="1045">
        <v>44275</v>
      </c>
      <c r="J921" s="271"/>
    </row>
    <row r="922" spans="1:10" outlineLevel="1" x14ac:dyDescent="0.2">
      <c r="A922" s="312" t="s">
        <v>8612</v>
      </c>
      <c r="B922" s="316" t="s">
        <v>7305</v>
      </c>
      <c r="C922" s="316" t="s">
        <v>7306</v>
      </c>
      <c r="D922" s="316">
        <v>767</v>
      </c>
      <c r="E922" s="311">
        <v>35200</v>
      </c>
      <c r="F922" s="317" t="s">
        <v>8613</v>
      </c>
      <c r="G922" s="312" t="s">
        <v>142</v>
      </c>
      <c r="H922" s="313">
        <v>44294</v>
      </c>
      <c r="I922" s="1045">
        <v>44299</v>
      </c>
      <c r="J922" s="271"/>
    </row>
    <row r="923" spans="1:10" outlineLevel="1" x14ac:dyDescent="0.2">
      <c r="A923" s="312" t="s">
        <v>8614</v>
      </c>
      <c r="B923" s="316" t="s">
        <v>7305</v>
      </c>
      <c r="C923" s="316" t="s">
        <v>7306</v>
      </c>
      <c r="D923" s="316">
        <v>841</v>
      </c>
      <c r="E923" s="311">
        <v>35200</v>
      </c>
      <c r="F923" s="317" t="s">
        <v>8613</v>
      </c>
      <c r="G923" s="312" t="s">
        <v>142</v>
      </c>
      <c r="H923" s="313">
        <v>44305</v>
      </c>
      <c r="I923" s="1045">
        <v>44309</v>
      </c>
      <c r="J923" s="271"/>
    </row>
    <row r="924" spans="1:10" outlineLevel="1" x14ac:dyDescent="0.2">
      <c r="A924" s="312" t="s">
        <v>8615</v>
      </c>
      <c r="B924" s="316" t="s">
        <v>7305</v>
      </c>
      <c r="C924" s="316" t="s">
        <v>7306</v>
      </c>
      <c r="D924" s="316">
        <v>1023</v>
      </c>
      <c r="E924" s="311">
        <v>35200</v>
      </c>
      <c r="F924" s="317" t="s">
        <v>8613</v>
      </c>
      <c r="G924" s="312" t="s">
        <v>142</v>
      </c>
      <c r="H924" s="313">
        <v>44326</v>
      </c>
      <c r="I924" s="1045">
        <v>44330</v>
      </c>
      <c r="J924" s="271"/>
    </row>
    <row r="925" spans="1:10" outlineLevel="1" x14ac:dyDescent="0.2">
      <c r="A925" s="312" t="s">
        <v>8616</v>
      </c>
      <c r="B925" s="316" t="s">
        <v>7305</v>
      </c>
      <c r="C925" s="316" t="s">
        <v>7306</v>
      </c>
      <c r="D925" s="316">
        <v>1089</v>
      </c>
      <c r="E925" s="311">
        <v>35200</v>
      </c>
      <c r="F925" s="317" t="s">
        <v>8613</v>
      </c>
      <c r="G925" s="312" t="s">
        <v>142</v>
      </c>
      <c r="H925" s="313">
        <v>44328</v>
      </c>
      <c r="I925" s="1045">
        <v>44343</v>
      </c>
      <c r="J925" s="271"/>
    </row>
    <row r="926" spans="1:10" outlineLevel="1" x14ac:dyDescent="0.2">
      <c r="A926" s="312" t="s">
        <v>8617</v>
      </c>
      <c r="B926" s="316" t="s">
        <v>7305</v>
      </c>
      <c r="C926" s="316" t="s">
        <v>7306</v>
      </c>
      <c r="D926" s="316">
        <v>1411</v>
      </c>
      <c r="E926" s="311">
        <v>35200</v>
      </c>
      <c r="F926" s="317" t="s">
        <v>8608</v>
      </c>
      <c r="G926" s="312" t="s">
        <v>142</v>
      </c>
      <c r="H926" s="313">
        <v>44368</v>
      </c>
      <c r="I926" s="1045">
        <v>44488</v>
      </c>
      <c r="J926" s="271"/>
    </row>
    <row r="927" spans="1:10" outlineLevel="1" x14ac:dyDescent="0.2">
      <c r="A927" s="312" t="s">
        <v>8618</v>
      </c>
      <c r="B927" s="316" t="s">
        <v>7305</v>
      </c>
      <c r="C927" s="316" t="s">
        <v>7306</v>
      </c>
      <c r="D927" s="316">
        <v>1540</v>
      </c>
      <c r="E927" s="311">
        <v>35200</v>
      </c>
      <c r="F927" s="317" t="s">
        <v>8113</v>
      </c>
      <c r="G927" s="312" t="s">
        <v>142</v>
      </c>
      <c r="H927" s="313">
        <v>44383</v>
      </c>
      <c r="I927" s="1045">
        <v>44493</v>
      </c>
      <c r="J927" s="271"/>
    </row>
    <row r="928" spans="1:10" outlineLevel="1" x14ac:dyDescent="0.2">
      <c r="A928" s="312" t="s">
        <v>8619</v>
      </c>
      <c r="B928" s="316" t="s">
        <v>7305</v>
      </c>
      <c r="C928" s="316" t="s">
        <v>7306</v>
      </c>
      <c r="D928" s="316">
        <v>2246</v>
      </c>
      <c r="E928" s="311">
        <v>35200</v>
      </c>
      <c r="F928" s="317" t="s">
        <v>8569</v>
      </c>
      <c r="G928" s="312" t="s">
        <v>142</v>
      </c>
      <c r="H928" s="313">
        <v>44482</v>
      </c>
      <c r="I928" s="1045">
        <v>44522</v>
      </c>
      <c r="J928" s="271"/>
    </row>
    <row r="929" spans="1:10" outlineLevel="1" x14ac:dyDescent="0.2">
      <c r="A929" s="312" t="s">
        <v>8620</v>
      </c>
      <c r="B929" s="316" t="s">
        <v>7305</v>
      </c>
      <c r="C929" s="316" t="s">
        <v>7306</v>
      </c>
      <c r="D929" s="316">
        <v>2313</v>
      </c>
      <c r="E929" s="311">
        <v>35200</v>
      </c>
      <c r="F929" s="317" t="s">
        <v>8621</v>
      </c>
      <c r="G929" s="312" t="s">
        <v>142</v>
      </c>
      <c r="H929" s="313">
        <v>44488</v>
      </c>
      <c r="I929" s="1045">
        <v>44558</v>
      </c>
      <c r="J929" s="271"/>
    </row>
    <row r="930" spans="1:10" outlineLevel="1" x14ac:dyDescent="0.2">
      <c r="A930" s="312" t="s">
        <v>8622</v>
      </c>
      <c r="B930" s="316" t="s">
        <v>7305</v>
      </c>
      <c r="C930" s="316" t="s">
        <v>7306</v>
      </c>
      <c r="D930" s="316">
        <v>2412</v>
      </c>
      <c r="E930" s="311">
        <v>35200</v>
      </c>
      <c r="F930" s="317" t="s">
        <v>8623</v>
      </c>
      <c r="G930" s="312" t="s">
        <v>142</v>
      </c>
      <c r="H930" s="313">
        <v>44505</v>
      </c>
      <c r="I930" s="1045">
        <v>45235</v>
      </c>
      <c r="J930" s="271"/>
    </row>
    <row r="931" spans="1:10" outlineLevel="1" x14ac:dyDescent="0.2">
      <c r="A931" s="312" t="s">
        <v>8624</v>
      </c>
      <c r="B931" s="316" t="s">
        <v>7305</v>
      </c>
      <c r="C931" s="316" t="s">
        <v>7306</v>
      </c>
      <c r="D931" s="316">
        <v>2425</v>
      </c>
      <c r="E931" s="311">
        <v>35200</v>
      </c>
      <c r="F931" s="317" t="s">
        <v>8625</v>
      </c>
      <c r="G931" s="312" t="s">
        <v>142</v>
      </c>
      <c r="H931" s="313">
        <v>44509</v>
      </c>
      <c r="I931" s="1045">
        <v>44549</v>
      </c>
      <c r="J931" s="271"/>
    </row>
    <row r="932" spans="1:10" outlineLevel="1" x14ac:dyDescent="0.2">
      <c r="A932" s="312" t="s">
        <v>8626</v>
      </c>
      <c r="B932" s="316" t="s">
        <v>7305</v>
      </c>
      <c r="C932" s="316" t="s">
        <v>7306</v>
      </c>
      <c r="D932" s="316">
        <v>2731</v>
      </c>
      <c r="E932" s="311">
        <v>35200</v>
      </c>
      <c r="F932" s="317" t="s">
        <v>8627</v>
      </c>
      <c r="G932" s="312" t="s">
        <v>142</v>
      </c>
      <c r="H932" s="313">
        <v>44537</v>
      </c>
      <c r="I932" s="1045">
        <v>44552</v>
      </c>
      <c r="J932" s="271"/>
    </row>
    <row r="933" spans="1:10" outlineLevel="1" x14ac:dyDescent="0.2">
      <c r="A933" s="312" t="s">
        <v>8628</v>
      </c>
      <c r="B933" s="316" t="s">
        <v>7305</v>
      </c>
      <c r="C933" s="316" t="s">
        <v>7306</v>
      </c>
      <c r="D933" s="316">
        <v>967</v>
      </c>
      <c r="E933" s="311">
        <v>36317.51</v>
      </c>
      <c r="F933" s="317" t="s">
        <v>8629</v>
      </c>
      <c r="G933" s="312" t="s">
        <v>142</v>
      </c>
      <c r="H933" s="313">
        <v>44319</v>
      </c>
      <c r="I933" s="1045">
        <v>44324</v>
      </c>
      <c r="J933" s="271"/>
    </row>
    <row r="934" spans="1:10" outlineLevel="1" x14ac:dyDescent="0.2">
      <c r="A934" s="312" t="s">
        <v>8630</v>
      </c>
      <c r="B934" s="316" t="s">
        <v>7305</v>
      </c>
      <c r="C934" s="316" t="s">
        <v>7306</v>
      </c>
      <c r="D934" s="316">
        <v>2807</v>
      </c>
      <c r="E934" s="311">
        <v>36733.51</v>
      </c>
      <c r="F934" s="317" t="s">
        <v>8631</v>
      </c>
      <c r="G934" s="312" t="s">
        <v>142</v>
      </c>
      <c r="H934" s="313">
        <v>44546</v>
      </c>
      <c r="I934" s="1045">
        <v>44551</v>
      </c>
      <c r="J934" s="271"/>
    </row>
    <row r="935" spans="1:10" outlineLevel="1" x14ac:dyDescent="0.2">
      <c r="A935" s="312" t="s">
        <v>8632</v>
      </c>
      <c r="B935" s="316" t="s">
        <v>7305</v>
      </c>
      <c r="C935" s="316" t="s">
        <v>7306</v>
      </c>
      <c r="D935" s="316">
        <v>2808</v>
      </c>
      <c r="E935" s="311">
        <v>36733.51</v>
      </c>
      <c r="F935" s="317" t="s">
        <v>7399</v>
      </c>
      <c r="G935" s="312" t="s">
        <v>142</v>
      </c>
      <c r="H935" s="313">
        <v>44546</v>
      </c>
      <c r="I935" s="1045">
        <v>44551</v>
      </c>
      <c r="J935" s="271"/>
    </row>
    <row r="936" spans="1:10" outlineLevel="1" x14ac:dyDescent="0.2">
      <c r="A936" s="312" t="s">
        <v>8633</v>
      </c>
      <c r="B936" s="316" t="s">
        <v>7305</v>
      </c>
      <c r="C936" s="316" t="s">
        <v>7306</v>
      </c>
      <c r="D936" s="316">
        <v>2809</v>
      </c>
      <c r="E936" s="311">
        <v>36733.51</v>
      </c>
      <c r="F936" s="317" t="s">
        <v>8634</v>
      </c>
      <c r="G936" s="312" t="s">
        <v>142</v>
      </c>
      <c r="H936" s="313">
        <v>44546</v>
      </c>
      <c r="I936" s="1045">
        <v>44551</v>
      </c>
      <c r="J936" s="271"/>
    </row>
    <row r="937" spans="1:10" outlineLevel="1" x14ac:dyDescent="0.2">
      <c r="A937" s="312" t="s">
        <v>8635</v>
      </c>
      <c r="B937" s="316" t="s">
        <v>7305</v>
      </c>
      <c r="C937" s="316" t="s">
        <v>7306</v>
      </c>
      <c r="D937" s="316">
        <v>1959</v>
      </c>
      <c r="E937" s="311">
        <v>36733.519999999997</v>
      </c>
      <c r="F937" s="317" t="s">
        <v>7399</v>
      </c>
      <c r="G937" s="312" t="s">
        <v>142</v>
      </c>
      <c r="H937" s="313">
        <v>44434</v>
      </c>
      <c r="I937" s="1045">
        <v>44439</v>
      </c>
      <c r="J937" s="271"/>
    </row>
    <row r="938" spans="1:10" outlineLevel="1" x14ac:dyDescent="0.2">
      <c r="A938" s="312" t="s">
        <v>8636</v>
      </c>
      <c r="B938" s="316" t="s">
        <v>7305</v>
      </c>
      <c r="C938" s="316" t="s">
        <v>7306</v>
      </c>
      <c r="D938" s="316">
        <v>1960</v>
      </c>
      <c r="E938" s="311">
        <v>36733.519999999997</v>
      </c>
      <c r="F938" s="317" t="s">
        <v>8631</v>
      </c>
      <c r="G938" s="312" t="s">
        <v>142</v>
      </c>
      <c r="H938" s="313">
        <v>44434</v>
      </c>
      <c r="I938" s="1045">
        <v>44439</v>
      </c>
      <c r="J938" s="271"/>
    </row>
    <row r="939" spans="1:10" outlineLevel="1" x14ac:dyDescent="0.2">
      <c r="A939" s="312" t="s">
        <v>8637</v>
      </c>
      <c r="B939" s="316" t="s">
        <v>7305</v>
      </c>
      <c r="C939" s="316" t="s">
        <v>7306</v>
      </c>
      <c r="D939" s="316">
        <v>1961</v>
      </c>
      <c r="E939" s="311">
        <v>36733.519999999997</v>
      </c>
      <c r="F939" s="317" t="s">
        <v>8634</v>
      </c>
      <c r="G939" s="312" t="s">
        <v>142</v>
      </c>
      <c r="H939" s="313">
        <v>44434</v>
      </c>
      <c r="I939" s="1045">
        <v>44439</v>
      </c>
      <c r="J939" s="271"/>
    </row>
    <row r="940" spans="1:10" outlineLevel="1" x14ac:dyDescent="0.2">
      <c r="A940" s="312" t="s">
        <v>8638</v>
      </c>
      <c r="B940" s="316" t="s">
        <v>7305</v>
      </c>
      <c r="C940" s="316" t="s">
        <v>7306</v>
      </c>
      <c r="D940" s="316">
        <v>2223</v>
      </c>
      <c r="E940" s="311">
        <v>39484.379999999997</v>
      </c>
      <c r="F940" s="317" t="s">
        <v>7704</v>
      </c>
      <c r="G940" s="312" t="s">
        <v>142</v>
      </c>
      <c r="H940" s="313">
        <v>44475</v>
      </c>
      <c r="I940" s="1045">
        <v>44480</v>
      </c>
      <c r="J940" s="271"/>
    </row>
    <row r="941" spans="1:10" outlineLevel="1" x14ac:dyDescent="0.2">
      <c r="A941" s="312" t="s">
        <v>8639</v>
      </c>
      <c r="B941" s="316" t="s">
        <v>7305</v>
      </c>
      <c r="C941" s="316" t="s">
        <v>7306</v>
      </c>
      <c r="D941" s="316">
        <v>92</v>
      </c>
      <c r="E941" s="311">
        <v>39600</v>
      </c>
      <c r="F941" s="317" t="s">
        <v>7600</v>
      </c>
      <c r="G941" s="312" t="s">
        <v>142</v>
      </c>
      <c r="H941" s="313">
        <v>44215</v>
      </c>
      <c r="I941" s="1045">
        <v>44575</v>
      </c>
      <c r="J941" s="271"/>
    </row>
    <row r="942" spans="1:10" outlineLevel="1" x14ac:dyDescent="0.2">
      <c r="A942" s="312" t="s">
        <v>8640</v>
      </c>
      <c r="B942" s="316" t="s">
        <v>7305</v>
      </c>
      <c r="C942" s="316" t="s">
        <v>7306</v>
      </c>
      <c r="D942" s="316">
        <v>146</v>
      </c>
      <c r="E942" s="311">
        <v>40411.03</v>
      </c>
      <c r="F942" s="317" t="s">
        <v>7483</v>
      </c>
      <c r="G942" s="312" t="s">
        <v>142</v>
      </c>
      <c r="H942" s="313">
        <v>44221</v>
      </c>
      <c r="I942" s="1045">
        <v>44226</v>
      </c>
      <c r="J942" s="271"/>
    </row>
    <row r="943" spans="1:10" outlineLevel="1" x14ac:dyDescent="0.2">
      <c r="A943" s="312" t="s">
        <v>8641</v>
      </c>
      <c r="B943" s="316" t="s">
        <v>7305</v>
      </c>
      <c r="C943" s="316" t="s">
        <v>7306</v>
      </c>
      <c r="D943" s="316">
        <v>268</v>
      </c>
      <c r="E943" s="311">
        <v>41054.22</v>
      </c>
      <c r="F943" s="317" t="s">
        <v>7704</v>
      </c>
      <c r="G943" s="312" t="s">
        <v>142</v>
      </c>
      <c r="H943" s="313">
        <v>44236</v>
      </c>
      <c r="I943" s="1045">
        <v>44241</v>
      </c>
      <c r="J943" s="271"/>
    </row>
    <row r="944" spans="1:10" outlineLevel="1" x14ac:dyDescent="0.2">
      <c r="A944" s="312" t="s">
        <v>8642</v>
      </c>
      <c r="B944" s="316" t="s">
        <v>7305</v>
      </c>
      <c r="C944" s="316" t="s">
        <v>7306</v>
      </c>
      <c r="D944" s="316">
        <v>524</v>
      </c>
      <c r="E944" s="311">
        <v>41054.230000000003</v>
      </c>
      <c r="F944" s="317" t="s">
        <v>7704</v>
      </c>
      <c r="G944" s="312" t="s">
        <v>142</v>
      </c>
      <c r="H944" s="313">
        <v>44265</v>
      </c>
      <c r="I944" s="1045">
        <v>44270</v>
      </c>
      <c r="J944" s="271"/>
    </row>
    <row r="945" spans="1:10" outlineLevel="1" x14ac:dyDescent="0.2">
      <c r="A945" s="312" t="s">
        <v>8643</v>
      </c>
      <c r="B945" s="316" t="s">
        <v>7305</v>
      </c>
      <c r="C945" s="316" t="s">
        <v>7306</v>
      </c>
      <c r="D945" s="316">
        <v>485</v>
      </c>
      <c r="E945" s="311">
        <v>41474.050000000003</v>
      </c>
      <c r="F945" s="317" t="s">
        <v>7483</v>
      </c>
      <c r="G945" s="312" t="s">
        <v>142</v>
      </c>
      <c r="H945" s="313">
        <v>44260</v>
      </c>
      <c r="I945" s="1045">
        <v>44265</v>
      </c>
      <c r="J945" s="271"/>
    </row>
    <row r="946" spans="1:10" outlineLevel="1" x14ac:dyDescent="0.2">
      <c r="A946" s="312" t="s">
        <v>8644</v>
      </c>
      <c r="B946" s="316" t="s">
        <v>7305</v>
      </c>
      <c r="C946" s="316" t="s">
        <v>7306</v>
      </c>
      <c r="D946" s="316">
        <v>1731</v>
      </c>
      <c r="E946" s="311">
        <v>41474.050000000003</v>
      </c>
      <c r="F946" s="317" t="s">
        <v>7483</v>
      </c>
      <c r="G946" s="312" t="s">
        <v>142</v>
      </c>
      <c r="H946" s="313">
        <v>44403</v>
      </c>
      <c r="I946" s="1045">
        <v>44408</v>
      </c>
      <c r="J946" s="271"/>
    </row>
    <row r="947" spans="1:10" outlineLevel="1" x14ac:dyDescent="0.2">
      <c r="A947" s="312" t="s">
        <v>8645</v>
      </c>
      <c r="B947" s="316" t="s">
        <v>7305</v>
      </c>
      <c r="C947" s="316" t="s">
        <v>7306</v>
      </c>
      <c r="D947" s="316">
        <v>88</v>
      </c>
      <c r="E947" s="311">
        <v>41971.43</v>
      </c>
      <c r="F947" s="317" t="s">
        <v>8646</v>
      </c>
      <c r="G947" s="312" t="s">
        <v>142</v>
      </c>
      <c r="H947" s="313">
        <v>44215</v>
      </c>
      <c r="I947" s="1045">
        <v>44220</v>
      </c>
      <c r="J947" s="271"/>
    </row>
    <row r="948" spans="1:10" outlineLevel="1" x14ac:dyDescent="0.2">
      <c r="A948" s="312" t="s">
        <v>8647</v>
      </c>
      <c r="B948" s="316" t="s">
        <v>7305</v>
      </c>
      <c r="C948" s="316" t="s">
        <v>7306</v>
      </c>
      <c r="D948" s="316">
        <v>2733</v>
      </c>
      <c r="E948" s="311">
        <v>42646.38</v>
      </c>
      <c r="F948" s="317" t="s">
        <v>8648</v>
      </c>
      <c r="G948" s="312" t="s">
        <v>142</v>
      </c>
      <c r="H948" s="313">
        <v>44537</v>
      </c>
      <c r="I948" s="1045">
        <v>44542</v>
      </c>
      <c r="J948" s="271"/>
    </row>
    <row r="949" spans="1:10" outlineLevel="1" x14ac:dyDescent="0.2">
      <c r="A949" s="312" t="s">
        <v>8649</v>
      </c>
      <c r="B949" s="316" t="s">
        <v>8500</v>
      </c>
      <c r="C949" s="316" t="s">
        <v>7306</v>
      </c>
      <c r="D949" s="316">
        <v>289</v>
      </c>
      <c r="E949" s="311">
        <v>43200</v>
      </c>
      <c r="F949" s="317" t="s">
        <v>7600</v>
      </c>
      <c r="G949" s="312" t="s">
        <v>142</v>
      </c>
      <c r="H949" s="313">
        <v>44237</v>
      </c>
      <c r="I949" s="1045">
        <v>44597</v>
      </c>
      <c r="J949" s="271"/>
    </row>
    <row r="950" spans="1:10" outlineLevel="1" x14ac:dyDescent="0.2">
      <c r="A950" s="312" t="s">
        <v>8650</v>
      </c>
      <c r="B950" s="316" t="s">
        <v>8500</v>
      </c>
      <c r="C950" s="316" t="s">
        <v>7306</v>
      </c>
      <c r="D950" s="316">
        <v>291</v>
      </c>
      <c r="E950" s="311">
        <v>43200</v>
      </c>
      <c r="F950" s="317" t="s">
        <v>7600</v>
      </c>
      <c r="G950" s="312" t="s">
        <v>142</v>
      </c>
      <c r="H950" s="313">
        <v>44237</v>
      </c>
      <c r="I950" s="1045">
        <v>44597</v>
      </c>
      <c r="J950" s="271"/>
    </row>
    <row r="951" spans="1:10" outlineLevel="1" x14ac:dyDescent="0.2">
      <c r="A951" s="312" t="s">
        <v>8651</v>
      </c>
      <c r="B951" s="316" t="s">
        <v>8500</v>
      </c>
      <c r="C951" s="316" t="s">
        <v>7306</v>
      </c>
      <c r="D951" s="316">
        <v>299</v>
      </c>
      <c r="E951" s="311">
        <v>43200</v>
      </c>
      <c r="F951" s="317" t="s">
        <v>7600</v>
      </c>
      <c r="G951" s="312" t="s">
        <v>142</v>
      </c>
      <c r="H951" s="313">
        <v>44238</v>
      </c>
      <c r="I951" s="1045">
        <v>44538</v>
      </c>
      <c r="J951" s="271"/>
    </row>
    <row r="952" spans="1:10" outlineLevel="1" x14ac:dyDescent="0.2">
      <c r="A952" s="312" t="s">
        <v>8652</v>
      </c>
      <c r="B952" s="316" t="s">
        <v>7305</v>
      </c>
      <c r="C952" s="316" t="s">
        <v>7306</v>
      </c>
      <c r="D952" s="316">
        <v>219</v>
      </c>
      <c r="E952" s="311">
        <v>43785.38</v>
      </c>
      <c r="F952" s="317" t="s">
        <v>8653</v>
      </c>
      <c r="G952" s="312" t="s">
        <v>142</v>
      </c>
      <c r="H952" s="313">
        <v>44228</v>
      </c>
      <c r="I952" s="1045">
        <v>44233</v>
      </c>
      <c r="J952" s="271"/>
    </row>
    <row r="953" spans="1:10" outlineLevel="1" x14ac:dyDescent="0.2">
      <c r="A953" s="312" t="s">
        <v>8654</v>
      </c>
      <c r="B953" s="316" t="s">
        <v>7305</v>
      </c>
      <c r="C953" s="316" t="s">
        <v>7306</v>
      </c>
      <c r="D953" s="316">
        <v>492</v>
      </c>
      <c r="E953" s="311">
        <v>43890.1</v>
      </c>
      <c r="F953" s="317" t="s">
        <v>7483</v>
      </c>
      <c r="G953" s="312" t="s">
        <v>142</v>
      </c>
      <c r="H953" s="313">
        <v>44263</v>
      </c>
      <c r="I953" s="1045">
        <v>44268</v>
      </c>
      <c r="J953" s="271"/>
    </row>
    <row r="954" spans="1:10" outlineLevel="1" x14ac:dyDescent="0.2">
      <c r="A954" s="312" t="s">
        <v>8655</v>
      </c>
      <c r="B954" s="316" t="s">
        <v>7305</v>
      </c>
      <c r="C954" s="316" t="s">
        <v>7306</v>
      </c>
      <c r="D954" s="316">
        <v>1734</v>
      </c>
      <c r="E954" s="311">
        <v>43890.1</v>
      </c>
      <c r="F954" s="317" t="s">
        <v>7483</v>
      </c>
      <c r="G954" s="312" t="s">
        <v>142</v>
      </c>
      <c r="H954" s="313">
        <v>44403</v>
      </c>
      <c r="I954" s="1045">
        <v>44408</v>
      </c>
      <c r="J954" s="271"/>
    </row>
    <row r="955" spans="1:10" outlineLevel="1" x14ac:dyDescent="0.2">
      <c r="A955" s="312" t="s">
        <v>8656</v>
      </c>
      <c r="B955" s="316" t="s">
        <v>7305</v>
      </c>
      <c r="C955" s="316" t="s">
        <v>7306</v>
      </c>
      <c r="D955" s="316">
        <v>970</v>
      </c>
      <c r="E955" s="311">
        <v>45506.6</v>
      </c>
      <c r="F955" s="317" t="s">
        <v>8657</v>
      </c>
      <c r="G955" s="312" t="s">
        <v>142</v>
      </c>
      <c r="H955" s="313">
        <v>44319</v>
      </c>
      <c r="I955" s="1045">
        <v>44324</v>
      </c>
      <c r="J955" s="271"/>
    </row>
    <row r="956" spans="1:10" outlineLevel="1" x14ac:dyDescent="0.2">
      <c r="A956" s="312" t="s">
        <v>8658</v>
      </c>
      <c r="B956" s="316" t="s">
        <v>7305</v>
      </c>
      <c r="C956" s="316" t="s">
        <v>7306</v>
      </c>
      <c r="D956" s="316">
        <v>483</v>
      </c>
      <c r="E956" s="311">
        <v>45907.9</v>
      </c>
      <c r="F956" s="317" t="s">
        <v>7483</v>
      </c>
      <c r="G956" s="312" t="s">
        <v>142</v>
      </c>
      <c r="H956" s="313">
        <v>44260</v>
      </c>
      <c r="I956" s="1045">
        <v>44265</v>
      </c>
      <c r="J956" s="271"/>
    </row>
    <row r="957" spans="1:10" outlineLevel="1" x14ac:dyDescent="0.2">
      <c r="A957" s="312" t="s">
        <v>8659</v>
      </c>
      <c r="B957" s="316" t="s">
        <v>7305</v>
      </c>
      <c r="C957" s="316" t="s">
        <v>7306</v>
      </c>
      <c r="D957" s="316">
        <v>1733</v>
      </c>
      <c r="E957" s="311">
        <v>45907.9</v>
      </c>
      <c r="F957" s="317" t="s">
        <v>7483</v>
      </c>
      <c r="G957" s="312" t="s">
        <v>142</v>
      </c>
      <c r="H957" s="313">
        <v>44403</v>
      </c>
      <c r="I957" s="1045">
        <v>44408</v>
      </c>
      <c r="J957" s="271"/>
    </row>
    <row r="958" spans="1:10" outlineLevel="1" x14ac:dyDescent="0.2">
      <c r="A958" s="312" t="s">
        <v>8660</v>
      </c>
      <c r="B958" s="316" t="s">
        <v>7305</v>
      </c>
      <c r="C958" s="316" t="s">
        <v>7306</v>
      </c>
      <c r="D958" s="316">
        <v>1654</v>
      </c>
      <c r="E958" s="311">
        <v>46195.65</v>
      </c>
      <c r="F958" s="317" t="s">
        <v>8661</v>
      </c>
      <c r="G958" s="312" t="s">
        <v>142</v>
      </c>
      <c r="H958" s="313">
        <v>44396</v>
      </c>
      <c r="I958" s="1045">
        <v>44401</v>
      </c>
      <c r="J958" s="271"/>
    </row>
    <row r="959" spans="1:10" outlineLevel="1" x14ac:dyDescent="0.2">
      <c r="A959" s="312" t="s">
        <v>8662</v>
      </c>
      <c r="B959" s="316" t="s">
        <v>7305</v>
      </c>
      <c r="C959" s="316" t="s">
        <v>7306</v>
      </c>
      <c r="D959" s="316">
        <v>1655</v>
      </c>
      <c r="E959" s="311">
        <v>46195.65</v>
      </c>
      <c r="F959" s="317" t="s">
        <v>8663</v>
      </c>
      <c r="G959" s="312" t="s">
        <v>142</v>
      </c>
      <c r="H959" s="313">
        <v>44396</v>
      </c>
      <c r="I959" s="1045">
        <v>44401</v>
      </c>
      <c r="J959" s="271"/>
    </row>
    <row r="960" spans="1:10" outlineLevel="1" x14ac:dyDescent="0.2">
      <c r="A960" s="312" t="s">
        <v>8664</v>
      </c>
      <c r="B960" s="316" t="s">
        <v>7305</v>
      </c>
      <c r="C960" s="316" t="s">
        <v>7306</v>
      </c>
      <c r="D960" s="316">
        <v>1656</v>
      </c>
      <c r="E960" s="311">
        <v>46195.65</v>
      </c>
      <c r="F960" s="317" t="s">
        <v>8665</v>
      </c>
      <c r="G960" s="312" t="s">
        <v>142</v>
      </c>
      <c r="H960" s="313">
        <v>44396</v>
      </c>
      <c r="I960" s="1045">
        <v>44401</v>
      </c>
      <c r="J960" s="271"/>
    </row>
    <row r="961" spans="1:10" outlineLevel="1" x14ac:dyDescent="0.2">
      <c r="A961" s="312" t="s">
        <v>8666</v>
      </c>
      <c r="B961" s="316" t="s">
        <v>7305</v>
      </c>
      <c r="C961" s="316" t="s">
        <v>7306</v>
      </c>
      <c r="D961" s="316">
        <v>1994</v>
      </c>
      <c r="E961" s="311">
        <v>46195.65</v>
      </c>
      <c r="F961" s="317" t="s">
        <v>8663</v>
      </c>
      <c r="G961" s="312" t="s">
        <v>142</v>
      </c>
      <c r="H961" s="313">
        <v>44442</v>
      </c>
      <c r="I961" s="1045">
        <v>44447</v>
      </c>
      <c r="J961" s="271"/>
    </row>
    <row r="962" spans="1:10" outlineLevel="1" x14ac:dyDescent="0.2">
      <c r="A962" s="312" t="s">
        <v>8667</v>
      </c>
      <c r="B962" s="316" t="s">
        <v>7305</v>
      </c>
      <c r="C962" s="316" t="s">
        <v>7306</v>
      </c>
      <c r="D962" s="316">
        <v>1995</v>
      </c>
      <c r="E962" s="311">
        <v>46195.65</v>
      </c>
      <c r="F962" s="317" t="s">
        <v>8665</v>
      </c>
      <c r="G962" s="312" t="s">
        <v>142</v>
      </c>
      <c r="H962" s="313">
        <v>44442</v>
      </c>
      <c r="I962" s="1045">
        <v>44447</v>
      </c>
      <c r="J962" s="271"/>
    </row>
    <row r="963" spans="1:10" outlineLevel="1" x14ac:dyDescent="0.2">
      <c r="A963" s="312" t="s">
        <v>8668</v>
      </c>
      <c r="B963" s="316" t="s">
        <v>7305</v>
      </c>
      <c r="C963" s="316" t="s">
        <v>7306</v>
      </c>
      <c r="D963" s="316">
        <v>1996</v>
      </c>
      <c r="E963" s="311">
        <v>46195.65</v>
      </c>
      <c r="F963" s="317" t="s">
        <v>8661</v>
      </c>
      <c r="G963" s="312" t="s">
        <v>142</v>
      </c>
      <c r="H963" s="313">
        <v>44442</v>
      </c>
      <c r="I963" s="1045">
        <v>44447</v>
      </c>
      <c r="J963" s="271"/>
    </row>
    <row r="964" spans="1:10" outlineLevel="1" x14ac:dyDescent="0.2">
      <c r="A964" s="312" t="s">
        <v>8669</v>
      </c>
      <c r="B964" s="316" t="s">
        <v>7305</v>
      </c>
      <c r="C964" s="316" t="s">
        <v>7306</v>
      </c>
      <c r="D964" s="316">
        <v>949</v>
      </c>
      <c r="E964" s="311">
        <v>47768.99</v>
      </c>
      <c r="F964" s="317" t="s">
        <v>8634</v>
      </c>
      <c r="G964" s="312" t="s">
        <v>142</v>
      </c>
      <c r="H964" s="313">
        <v>44316</v>
      </c>
      <c r="I964" s="1045">
        <v>44321</v>
      </c>
      <c r="J964" s="271"/>
    </row>
    <row r="965" spans="1:10" outlineLevel="1" x14ac:dyDescent="0.2">
      <c r="A965" s="312" t="s">
        <v>8670</v>
      </c>
      <c r="B965" s="316" t="s">
        <v>7305</v>
      </c>
      <c r="C965" s="316" t="s">
        <v>7306</v>
      </c>
      <c r="D965" s="316">
        <v>950</v>
      </c>
      <c r="E965" s="311">
        <v>47768.99</v>
      </c>
      <c r="F965" s="317" t="s">
        <v>8671</v>
      </c>
      <c r="G965" s="312" t="s">
        <v>142</v>
      </c>
      <c r="H965" s="313">
        <v>44316</v>
      </c>
      <c r="I965" s="1045">
        <v>44321</v>
      </c>
      <c r="J965" s="271"/>
    </row>
    <row r="966" spans="1:10" outlineLevel="1" x14ac:dyDescent="0.2">
      <c r="A966" s="312" t="s">
        <v>8672</v>
      </c>
      <c r="B966" s="316" t="s">
        <v>7305</v>
      </c>
      <c r="C966" s="316" t="s">
        <v>7306</v>
      </c>
      <c r="D966" s="316">
        <v>1392</v>
      </c>
      <c r="E966" s="311">
        <v>48590.04</v>
      </c>
      <c r="F966" s="317" t="s">
        <v>7483</v>
      </c>
      <c r="G966" s="312" t="s">
        <v>142</v>
      </c>
      <c r="H966" s="313">
        <v>44364</v>
      </c>
      <c r="I966" s="1045">
        <v>44369</v>
      </c>
      <c r="J966" s="271"/>
    </row>
    <row r="967" spans="1:10" outlineLevel="1" x14ac:dyDescent="0.2">
      <c r="A967" s="312" t="s">
        <v>8673</v>
      </c>
      <c r="B967" s="316" t="s">
        <v>7305</v>
      </c>
      <c r="C967" s="316" t="s">
        <v>7306</v>
      </c>
      <c r="D967" s="316">
        <v>968</v>
      </c>
      <c r="E967" s="311">
        <v>49401.96</v>
      </c>
      <c r="F967" s="317" t="s">
        <v>8674</v>
      </c>
      <c r="G967" s="312" t="s">
        <v>142</v>
      </c>
      <c r="H967" s="313">
        <v>44319</v>
      </c>
      <c r="I967" s="1045">
        <v>44324</v>
      </c>
      <c r="J967" s="271"/>
    </row>
    <row r="968" spans="1:10" outlineLevel="1" x14ac:dyDescent="0.2">
      <c r="A968" s="312" t="s">
        <v>8675</v>
      </c>
      <c r="B968" s="316" t="s">
        <v>7305</v>
      </c>
      <c r="C968" s="316" t="s">
        <v>7306</v>
      </c>
      <c r="D968" s="316">
        <v>969</v>
      </c>
      <c r="E968" s="311">
        <v>49401.96</v>
      </c>
      <c r="F968" s="317" t="s">
        <v>8676</v>
      </c>
      <c r="G968" s="312" t="s">
        <v>142</v>
      </c>
      <c r="H968" s="313">
        <v>44319</v>
      </c>
      <c r="I968" s="1045">
        <v>44324</v>
      </c>
      <c r="J968" s="271"/>
    </row>
    <row r="969" spans="1:10" outlineLevel="1" x14ac:dyDescent="0.2">
      <c r="A969" s="312" t="s">
        <v>8677</v>
      </c>
      <c r="B969" s="316" t="s">
        <v>7305</v>
      </c>
      <c r="C969" s="316" t="s">
        <v>7306</v>
      </c>
      <c r="D969" s="316">
        <v>81</v>
      </c>
      <c r="E969" s="311">
        <v>51600</v>
      </c>
      <c r="F969" s="317" t="s">
        <v>7600</v>
      </c>
      <c r="G969" s="312" t="s">
        <v>142</v>
      </c>
      <c r="H969" s="313">
        <v>44215</v>
      </c>
      <c r="I969" s="1045">
        <v>44575</v>
      </c>
      <c r="J969" s="271"/>
    </row>
    <row r="970" spans="1:10" outlineLevel="1" x14ac:dyDescent="0.2">
      <c r="A970" s="312" t="s">
        <v>8678</v>
      </c>
      <c r="B970" s="316" t="s">
        <v>7305</v>
      </c>
      <c r="C970" s="316" t="s">
        <v>7306</v>
      </c>
      <c r="D970" s="316">
        <v>99</v>
      </c>
      <c r="E970" s="311">
        <v>52510</v>
      </c>
      <c r="F970" s="317" t="s">
        <v>7600</v>
      </c>
      <c r="G970" s="312" t="s">
        <v>142</v>
      </c>
      <c r="H970" s="313">
        <v>44215</v>
      </c>
      <c r="I970" s="1045">
        <v>44575</v>
      </c>
      <c r="J970" s="271"/>
    </row>
    <row r="971" spans="1:10" outlineLevel="1" x14ac:dyDescent="0.2">
      <c r="A971" s="312" t="s">
        <v>8679</v>
      </c>
      <c r="B971" s="316" t="s">
        <v>7305</v>
      </c>
      <c r="C971" s="316" t="s">
        <v>7306</v>
      </c>
      <c r="D971" s="316">
        <v>1389</v>
      </c>
      <c r="E971" s="311">
        <v>53623.92</v>
      </c>
      <c r="F971" s="317" t="s">
        <v>7483</v>
      </c>
      <c r="G971" s="312" t="s">
        <v>142</v>
      </c>
      <c r="H971" s="313">
        <v>44364</v>
      </c>
      <c r="I971" s="1045">
        <v>44369</v>
      </c>
      <c r="J971" s="271"/>
    </row>
    <row r="972" spans="1:10" outlineLevel="1" x14ac:dyDescent="0.2">
      <c r="A972" s="312" t="s">
        <v>8680</v>
      </c>
      <c r="B972" s="316" t="s">
        <v>7305</v>
      </c>
      <c r="C972" s="316" t="s">
        <v>7306</v>
      </c>
      <c r="D972" s="316">
        <v>1390</v>
      </c>
      <c r="E972" s="311">
        <v>53623.92</v>
      </c>
      <c r="F972" s="317" t="s">
        <v>7483</v>
      </c>
      <c r="G972" s="312" t="s">
        <v>142</v>
      </c>
      <c r="H972" s="313">
        <v>44364</v>
      </c>
      <c r="I972" s="1045">
        <v>44369</v>
      </c>
      <c r="J972" s="271"/>
    </row>
    <row r="973" spans="1:10" outlineLevel="1" x14ac:dyDescent="0.2">
      <c r="A973" s="312" t="s">
        <v>8681</v>
      </c>
      <c r="B973" s="316" t="s">
        <v>7305</v>
      </c>
      <c r="C973" s="316" t="s">
        <v>7306</v>
      </c>
      <c r="D973" s="316">
        <v>1391</v>
      </c>
      <c r="E973" s="311">
        <v>53623.92</v>
      </c>
      <c r="F973" s="317" t="s">
        <v>7483</v>
      </c>
      <c r="G973" s="312" t="s">
        <v>142</v>
      </c>
      <c r="H973" s="313">
        <v>44364</v>
      </c>
      <c r="I973" s="1045">
        <v>44369</v>
      </c>
      <c r="J973" s="271"/>
    </row>
    <row r="974" spans="1:10" outlineLevel="1" x14ac:dyDescent="0.2">
      <c r="A974" s="312" t="s">
        <v>8682</v>
      </c>
      <c r="B974" s="316" t="s">
        <v>7305</v>
      </c>
      <c r="C974" s="316" t="s">
        <v>7306</v>
      </c>
      <c r="D974" s="316">
        <v>72</v>
      </c>
      <c r="E974" s="311">
        <v>60000</v>
      </c>
      <c r="F974" s="317" t="s">
        <v>8683</v>
      </c>
      <c r="G974" s="312" t="s">
        <v>142</v>
      </c>
      <c r="H974" s="313">
        <v>44214</v>
      </c>
      <c r="I974" s="1045">
        <v>44574</v>
      </c>
      <c r="J974" s="271"/>
    </row>
    <row r="975" spans="1:10" outlineLevel="1" x14ac:dyDescent="0.2">
      <c r="A975" s="312" t="s">
        <v>8684</v>
      </c>
      <c r="B975" s="316" t="s">
        <v>7305</v>
      </c>
      <c r="C975" s="316" t="s">
        <v>7306</v>
      </c>
      <c r="D975" s="316">
        <v>1363</v>
      </c>
      <c r="E975" s="311">
        <v>72290.710000000006</v>
      </c>
      <c r="F975" s="317" t="s">
        <v>8685</v>
      </c>
      <c r="G975" s="312" t="s">
        <v>142</v>
      </c>
      <c r="H975" s="313">
        <v>44363</v>
      </c>
      <c r="I975" s="1045">
        <v>44368</v>
      </c>
      <c r="J975" s="271"/>
    </row>
    <row r="976" spans="1:10" outlineLevel="1" x14ac:dyDescent="0.2">
      <c r="A976" s="312" t="s">
        <v>8686</v>
      </c>
      <c r="B976" s="316" t="s">
        <v>7305</v>
      </c>
      <c r="C976" s="316" t="s">
        <v>7306</v>
      </c>
      <c r="D976" s="316">
        <v>1364</v>
      </c>
      <c r="E976" s="311">
        <v>72290.710000000006</v>
      </c>
      <c r="F976" s="317" t="s">
        <v>8687</v>
      </c>
      <c r="G976" s="312" t="s">
        <v>142</v>
      </c>
      <c r="H976" s="313">
        <v>44363</v>
      </c>
      <c r="I976" s="1045">
        <v>44368</v>
      </c>
      <c r="J976" s="271"/>
    </row>
    <row r="977" spans="1:10" outlineLevel="1" x14ac:dyDescent="0.2">
      <c r="A977" s="312" t="s">
        <v>8688</v>
      </c>
      <c r="B977" s="316" t="s">
        <v>7305</v>
      </c>
      <c r="C977" s="316" t="s">
        <v>7306</v>
      </c>
      <c r="D977" s="316">
        <v>1365</v>
      </c>
      <c r="E977" s="311">
        <v>72290.710000000006</v>
      </c>
      <c r="F977" s="317" t="s">
        <v>8689</v>
      </c>
      <c r="G977" s="312" t="s">
        <v>142</v>
      </c>
      <c r="H977" s="313">
        <v>44363</v>
      </c>
      <c r="I977" s="1045">
        <v>44368</v>
      </c>
      <c r="J977" s="271"/>
    </row>
    <row r="978" spans="1:10" outlineLevel="1" x14ac:dyDescent="0.2">
      <c r="A978" s="312" t="s">
        <v>8690</v>
      </c>
      <c r="B978" s="316" t="s">
        <v>7305</v>
      </c>
      <c r="C978" s="316" t="s">
        <v>7306</v>
      </c>
      <c r="D978" s="316">
        <v>2035</v>
      </c>
      <c r="E978" s="311">
        <v>72290.710000000006</v>
      </c>
      <c r="F978" s="317" t="s">
        <v>8687</v>
      </c>
      <c r="G978" s="312" t="s">
        <v>142</v>
      </c>
      <c r="H978" s="313">
        <v>44452</v>
      </c>
      <c r="I978" s="1045">
        <v>44457</v>
      </c>
      <c r="J978" s="271"/>
    </row>
    <row r="979" spans="1:10" outlineLevel="1" x14ac:dyDescent="0.2">
      <c r="A979" s="312" t="s">
        <v>8691</v>
      </c>
      <c r="B979" s="316" t="s">
        <v>7305</v>
      </c>
      <c r="C979" s="316" t="s">
        <v>7306</v>
      </c>
      <c r="D979" s="316">
        <v>2036</v>
      </c>
      <c r="E979" s="311">
        <v>72290.710000000006</v>
      </c>
      <c r="F979" s="317" t="s">
        <v>8685</v>
      </c>
      <c r="G979" s="312" t="s">
        <v>142</v>
      </c>
      <c r="H979" s="313">
        <v>44452</v>
      </c>
      <c r="I979" s="1045">
        <v>44457</v>
      </c>
      <c r="J979" s="271"/>
    </row>
    <row r="980" spans="1:10" outlineLevel="1" x14ac:dyDescent="0.2">
      <c r="A980" s="312" t="s">
        <v>8692</v>
      </c>
      <c r="B980" s="316" t="s">
        <v>7305</v>
      </c>
      <c r="C980" s="316" t="s">
        <v>7306</v>
      </c>
      <c r="D980" s="316">
        <v>2037</v>
      </c>
      <c r="E980" s="311">
        <v>72290.710000000006</v>
      </c>
      <c r="F980" s="317" t="s">
        <v>8689</v>
      </c>
      <c r="G980" s="312" t="s">
        <v>142</v>
      </c>
      <c r="H980" s="313">
        <v>44452</v>
      </c>
      <c r="I980" s="1045">
        <v>44457</v>
      </c>
      <c r="J980" s="271"/>
    </row>
    <row r="981" spans="1:10" outlineLevel="1" x14ac:dyDescent="0.2">
      <c r="A981" s="312" t="s">
        <v>8693</v>
      </c>
      <c r="B981" s="316" t="s">
        <v>7305</v>
      </c>
      <c r="C981" s="316" t="s">
        <v>7306</v>
      </c>
      <c r="D981" s="316">
        <v>2244</v>
      </c>
      <c r="E981" s="311">
        <v>73606.679999999993</v>
      </c>
      <c r="F981" s="317" t="s">
        <v>8694</v>
      </c>
      <c r="G981" s="312" t="s">
        <v>142</v>
      </c>
      <c r="H981" s="313">
        <v>44482</v>
      </c>
      <c r="I981" s="1045">
        <v>44487</v>
      </c>
      <c r="J981" s="271"/>
    </row>
    <row r="982" spans="1:10" outlineLevel="1" x14ac:dyDescent="0.2">
      <c r="A982" s="312" t="s">
        <v>8695</v>
      </c>
      <c r="B982" s="316" t="s">
        <v>7305</v>
      </c>
      <c r="C982" s="316" t="s">
        <v>7306</v>
      </c>
      <c r="D982" s="316">
        <v>2732</v>
      </c>
      <c r="E982" s="311">
        <v>75242.38</v>
      </c>
      <c r="F982" s="317" t="s">
        <v>8696</v>
      </c>
      <c r="G982" s="312" t="s">
        <v>142</v>
      </c>
      <c r="H982" s="313">
        <v>44537</v>
      </c>
      <c r="I982" s="1045">
        <v>44542</v>
      </c>
      <c r="J982" s="271"/>
    </row>
    <row r="983" spans="1:10" outlineLevel="1" x14ac:dyDescent="0.2">
      <c r="A983" s="312" t="s">
        <v>8697</v>
      </c>
      <c r="B983" s="316" t="s">
        <v>7305</v>
      </c>
      <c r="C983" s="316" t="s">
        <v>7306</v>
      </c>
      <c r="D983" s="316">
        <v>408</v>
      </c>
      <c r="E983" s="311">
        <v>79754.09</v>
      </c>
      <c r="F983" s="317" t="s">
        <v>8676</v>
      </c>
      <c r="G983" s="312" t="s">
        <v>142</v>
      </c>
      <c r="H983" s="313">
        <v>44252</v>
      </c>
      <c r="I983" s="1045">
        <v>44257</v>
      </c>
      <c r="J983" s="271"/>
    </row>
    <row r="984" spans="1:10" outlineLevel="1" x14ac:dyDescent="0.2">
      <c r="A984" s="312" t="s">
        <v>8698</v>
      </c>
      <c r="B984" s="316" t="s">
        <v>7305</v>
      </c>
      <c r="C984" s="316" t="s">
        <v>7306</v>
      </c>
      <c r="D984" s="316">
        <v>2245</v>
      </c>
      <c r="E984" s="311">
        <v>79907.42</v>
      </c>
      <c r="F984" s="317" t="s">
        <v>8674</v>
      </c>
      <c r="G984" s="312" t="s">
        <v>142</v>
      </c>
      <c r="H984" s="313">
        <v>44482</v>
      </c>
      <c r="I984" s="1045">
        <v>44487</v>
      </c>
      <c r="J984" s="271"/>
    </row>
    <row r="985" spans="1:10" outlineLevel="1" x14ac:dyDescent="0.2">
      <c r="A985" s="312" t="s">
        <v>8699</v>
      </c>
      <c r="B985" s="316" t="s">
        <v>7305</v>
      </c>
      <c r="C985" s="316" t="s">
        <v>7306</v>
      </c>
      <c r="D985" s="316">
        <v>480</v>
      </c>
      <c r="E985" s="311">
        <v>81903.259999999995</v>
      </c>
      <c r="F985" s="317" t="s">
        <v>7483</v>
      </c>
      <c r="G985" s="312" t="s">
        <v>142</v>
      </c>
      <c r="H985" s="313">
        <v>44260</v>
      </c>
      <c r="I985" s="1045">
        <v>44265</v>
      </c>
      <c r="J985" s="271"/>
    </row>
    <row r="986" spans="1:10" outlineLevel="1" x14ac:dyDescent="0.2">
      <c r="A986" s="312" t="s">
        <v>8700</v>
      </c>
      <c r="B986" s="316" t="s">
        <v>7305</v>
      </c>
      <c r="C986" s="316" t="s">
        <v>7306</v>
      </c>
      <c r="D986" s="316">
        <v>2374</v>
      </c>
      <c r="E986" s="311">
        <v>89102.83</v>
      </c>
      <c r="F986" s="317" t="s">
        <v>8696</v>
      </c>
      <c r="G986" s="312" t="s">
        <v>142</v>
      </c>
      <c r="H986" s="313">
        <v>44497</v>
      </c>
      <c r="I986" s="1045">
        <v>44507</v>
      </c>
      <c r="J986" s="271"/>
    </row>
    <row r="987" spans="1:10" outlineLevel="1" x14ac:dyDescent="0.2">
      <c r="A987" s="312" t="s">
        <v>8701</v>
      </c>
      <c r="B987" s="316" t="s">
        <v>7305</v>
      </c>
      <c r="C987" s="316" t="s">
        <v>7306</v>
      </c>
      <c r="D987" s="316">
        <v>2113</v>
      </c>
      <c r="E987" s="311">
        <v>91928.3</v>
      </c>
      <c r="F987" s="317" t="s">
        <v>7483</v>
      </c>
      <c r="G987" s="312" t="s">
        <v>142</v>
      </c>
      <c r="H987" s="313">
        <v>44460</v>
      </c>
      <c r="I987" s="1045">
        <v>44465</v>
      </c>
      <c r="J987" s="271"/>
    </row>
    <row r="988" spans="1:10" outlineLevel="1" x14ac:dyDescent="0.2">
      <c r="A988" s="312" t="s">
        <v>8702</v>
      </c>
      <c r="B988" s="316" t="s">
        <v>7305</v>
      </c>
      <c r="C988" s="316" t="s">
        <v>7306</v>
      </c>
      <c r="D988" s="316">
        <v>2728</v>
      </c>
      <c r="E988" s="311">
        <v>92385.76</v>
      </c>
      <c r="F988" s="317" t="s">
        <v>8634</v>
      </c>
      <c r="G988" s="312" t="s">
        <v>142</v>
      </c>
      <c r="H988" s="313">
        <v>44536</v>
      </c>
      <c r="I988" s="1045">
        <v>44541</v>
      </c>
      <c r="J988" s="271"/>
    </row>
    <row r="989" spans="1:10" outlineLevel="1" x14ac:dyDescent="0.2">
      <c r="A989" s="312" t="s">
        <v>8703</v>
      </c>
      <c r="B989" s="316" t="s">
        <v>7305</v>
      </c>
      <c r="C989" s="316" t="s">
        <v>7306</v>
      </c>
      <c r="D989" s="316">
        <v>2729</v>
      </c>
      <c r="E989" s="311">
        <v>92385.76</v>
      </c>
      <c r="F989" s="317" t="s">
        <v>8704</v>
      </c>
      <c r="G989" s="312" t="s">
        <v>142</v>
      </c>
      <c r="H989" s="313">
        <v>44536</v>
      </c>
      <c r="I989" s="1045">
        <v>44541</v>
      </c>
      <c r="J989" s="271"/>
    </row>
    <row r="990" spans="1:10" outlineLevel="1" x14ac:dyDescent="0.2">
      <c r="A990" s="312" t="s">
        <v>8705</v>
      </c>
      <c r="B990" s="316" t="s">
        <v>7305</v>
      </c>
      <c r="C990" s="316" t="s">
        <v>7306</v>
      </c>
      <c r="D990" s="316">
        <v>1366</v>
      </c>
      <c r="E990" s="311">
        <v>95496.41</v>
      </c>
      <c r="F990" s="317" t="s">
        <v>7483</v>
      </c>
      <c r="G990" s="312" t="s">
        <v>142</v>
      </c>
      <c r="H990" s="313">
        <v>44363</v>
      </c>
      <c r="I990" s="1045">
        <v>44368</v>
      </c>
      <c r="J990" s="271"/>
    </row>
    <row r="991" spans="1:10" outlineLevel="1" x14ac:dyDescent="0.2">
      <c r="A991" s="312" t="s">
        <v>8706</v>
      </c>
      <c r="B991" s="316" t="s">
        <v>7305</v>
      </c>
      <c r="C991" s="316" t="s">
        <v>7306</v>
      </c>
      <c r="D991" s="316">
        <v>1931</v>
      </c>
      <c r="E991" s="311">
        <v>95496.41</v>
      </c>
      <c r="F991" s="317" t="s">
        <v>7483</v>
      </c>
      <c r="G991" s="312" t="s">
        <v>142</v>
      </c>
      <c r="H991" s="313">
        <v>44431</v>
      </c>
      <c r="I991" s="1045">
        <v>44436</v>
      </c>
      <c r="J991" s="271"/>
    </row>
    <row r="992" spans="1:10" outlineLevel="1" x14ac:dyDescent="0.2">
      <c r="A992" s="312" t="s">
        <v>8707</v>
      </c>
      <c r="B992" s="316" t="s">
        <v>7305</v>
      </c>
      <c r="C992" s="316" t="s">
        <v>7306</v>
      </c>
      <c r="D992" s="316">
        <v>2054</v>
      </c>
      <c r="E992" s="311">
        <v>96131.29</v>
      </c>
      <c r="F992" s="317" t="s">
        <v>8708</v>
      </c>
      <c r="G992" s="312" t="s">
        <v>142</v>
      </c>
      <c r="H992" s="313">
        <v>44453</v>
      </c>
      <c r="I992" s="1045">
        <v>44458</v>
      </c>
      <c r="J992" s="271"/>
    </row>
    <row r="993" spans="1:10" outlineLevel="1" x14ac:dyDescent="0.2">
      <c r="A993" s="312" t="s">
        <v>8709</v>
      </c>
      <c r="B993" s="316" t="s">
        <v>7305</v>
      </c>
      <c r="C993" s="316" t="s">
        <v>7306</v>
      </c>
      <c r="D993" s="316">
        <v>2055</v>
      </c>
      <c r="E993" s="311">
        <v>96131.29</v>
      </c>
      <c r="F993" s="317" t="s">
        <v>8710</v>
      </c>
      <c r="G993" s="312" t="s">
        <v>142</v>
      </c>
      <c r="H993" s="313">
        <v>44453</v>
      </c>
      <c r="I993" s="1045">
        <v>44458</v>
      </c>
      <c r="J993" s="271"/>
    </row>
    <row r="994" spans="1:10" outlineLevel="1" x14ac:dyDescent="0.2">
      <c r="A994" s="312" t="s">
        <v>8711</v>
      </c>
      <c r="B994" s="316" t="s">
        <v>7305</v>
      </c>
      <c r="C994" s="316" t="s">
        <v>7306</v>
      </c>
      <c r="D994" s="316">
        <v>2056</v>
      </c>
      <c r="E994" s="311">
        <v>96131.29</v>
      </c>
      <c r="F994" s="317" t="s">
        <v>8712</v>
      </c>
      <c r="G994" s="312" t="s">
        <v>142</v>
      </c>
      <c r="H994" s="313">
        <v>44453</v>
      </c>
      <c r="I994" s="1045">
        <v>44458</v>
      </c>
      <c r="J994" s="271"/>
    </row>
    <row r="995" spans="1:10" outlineLevel="1" x14ac:dyDescent="0.2">
      <c r="A995" s="312" t="s">
        <v>8713</v>
      </c>
      <c r="B995" s="316" t="s">
        <v>7305</v>
      </c>
      <c r="C995" s="316" t="s">
        <v>7306</v>
      </c>
      <c r="D995" s="316">
        <v>2730</v>
      </c>
      <c r="E995" s="311">
        <v>100293.98</v>
      </c>
      <c r="F995" s="317" t="s">
        <v>8714</v>
      </c>
      <c r="G995" s="312" t="s">
        <v>142</v>
      </c>
      <c r="H995" s="313">
        <v>44536</v>
      </c>
      <c r="I995" s="1045">
        <v>44541</v>
      </c>
      <c r="J995" s="271"/>
    </row>
    <row r="996" spans="1:10" outlineLevel="1" x14ac:dyDescent="0.2">
      <c r="A996" s="312" t="s">
        <v>8715</v>
      </c>
      <c r="B996" s="316" t="s">
        <v>7305</v>
      </c>
      <c r="C996" s="316" t="s">
        <v>7306</v>
      </c>
      <c r="D996" s="316">
        <v>267</v>
      </c>
      <c r="E996" s="311">
        <v>101919.49</v>
      </c>
      <c r="F996" s="317" t="s">
        <v>7704</v>
      </c>
      <c r="G996" s="312" t="s">
        <v>142</v>
      </c>
      <c r="H996" s="313">
        <v>44236</v>
      </c>
      <c r="I996" s="1045">
        <v>44241</v>
      </c>
      <c r="J996" s="271"/>
    </row>
    <row r="997" spans="1:10" outlineLevel="1" x14ac:dyDescent="0.2">
      <c r="A997" s="312" t="s">
        <v>8716</v>
      </c>
      <c r="B997" s="316" t="s">
        <v>7305</v>
      </c>
      <c r="C997" s="316" t="s">
        <v>7306</v>
      </c>
      <c r="D997" s="316">
        <v>525</v>
      </c>
      <c r="E997" s="311">
        <v>101919.49</v>
      </c>
      <c r="F997" s="317" t="s">
        <v>7704</v>
      </c>
      <c r="G997" s="312" t="s">
        <v>142</v>
      </c>
      <c r="H997" s="313">
        <v>44265</v>
      </c>
      <c r="I997" s="1045">
        <v>44270</v>
      </c>
      <c r="J997" s="271"/>
    </row>
    <row r="998" spans="1:10" outlineLevel="1" x14ac:dyDescent="0.2">
      <c r="A998" s="312" t="s">
        <v>8717</v>
      </c>
      <c r="B998" s="316" t="s">
        <v>7305</v>
      </c>
      <c r="C998" s="316" t="s">
        <v>7306</v>
      </c>
      <c r="D998" s="316">
        <v>1981</v>
      </c>
      <c r="E998" s="311">
        <v>102767.43</v>
      </c>
      <c r="F998" s="317" t="s">
        <v>7704</v>
      </c>
      <c r="G998" s="312" t="s">
        <v>142</v>
      </c>
      <c r="H998" s="313">
        <v>44441</v>
      </c>
      <c r="I998" s="1045">
        <v>44446</v>
      </c>
      <c r="J998" s="271"/>
    </row>
    <row r="999" spans="1:10" outlineLevel="1" x14ac:dyDescent="0.2">
      <c r="A999" s="312" t="s">
        <v>8718</v>
      </c>
      <c r="B999" s="316" t="s">
        <v>7305</v>
      </c>
      <c r="C999" s="316" t="s">
        <v>7306</v>
      </c>
      <c r="D999" s="316">
        <v>2556</v>
      </c>
      <c r="E999" s="311">
        <v>111703.71</v>
      </c>
      <c r="F999" s="317" t="s">
        <v>7704</v>
      </c>
      <c r="G999" s="312" t="s">
        <v>142</v>
      </c>
      <c r="H999" s="313">
        <v>44519</v>
      </c>
      <c r="I999" s="1045">
        <v>44524</v>
      </c>
      <c r="J999" s="271"/>
    </row>
    <row r="1000" spans="1:10" outlineLevel="1" x14ac:dyDescent="0.2">
      <c r="A1000" s="312" t="s">
        <v>8719</v>
      </c>
      <c r="B1000" s="316" t="s">
        <v>7305</v>
      </c>
      <c r="C1000" s="316" t="s">
        <v>7306</v>
      </c>
      <c r="D1000" s="316">
        <v>89</v>
      </c>
      <c r="E1000" s="311">
        <v>111796.95</v>
      </c>
      <c r="F1000" s="317" t="s">
        <v>8657</v>
      </c>
      <c r="G1000" s="312" t="s">
        <v>142</v>
      </c>
      <c r="H1000" s="313">
        <v>44215</v>
      </c>
      <c r="I1000" s="1045">
        <v>44220</v>
      </c>
      <c r="J1000" s="271"/>
    </row>
    <row r="1001" spans="1:10" outlineLevel="1" x14ac:dyDescent="0.2">
      <c r="A1001" s="312" t="s">
        <v>8720</v>
      </c>
      <c r="B1001" s="316" t="s">
        <v>7305</v>
      </c>
      <c r="C1001" s="316" t="s">
        <v>7306</v>
      </c>
      <c r="D1001" s="316">
        <v>90</v>
      </c>
      <c r="E1001" s="311">
        <v>111796.95</v>
      </c>
      <c r="F1001" s="317" t="s">
        <v>8665</v>
      </c>
      <c r="G1001" s="312" t="s">
        <v>142</v>
      </c>
      <c r="H1001" s="313">
        <v>44215</v>
      </c>
      <c r="I1001" s="1045">
        <v>44220</v>
      </c>
      <c r="J1001" s="271"/>
    </row>
    <row r="1002" spans="1:10" outlineLevel="1" x14ac:dyDescent="0.2">
      <c r="A1002" s="312" t="s">
        <v>8721</v>
      </c>
      <c r="B1002" s="316" t="s">
        <v>7305</v>
      </c>
      <c r="C1002" s="316" t="s">
        <v>7306</v>
      </c>
      <c r="D1002" s="316">
        <v>2561</v>
      </c>
      <c r="E1002" s="311">
        <v>118139.59</v>
      </c>
      <c r="F1002" s="317" t="s">
        <v>7483</v>
      </c>
      <c r="G1002" s="312" t="s">
        <v>142</v>
      </c>
      <c r="H1002" s="313">
        <v>44522</v>
      </c>
      <c r="I1002" s="1045">
        <v>44527</v>
      </c>
      <c r="J1002" s="271"/>
    </row>
    <row r="1003" spans="1:10" outlineLevel="1" x14ac:dyDescent="0.2">
      <c r="A1003" s="312" t="s">
        <v>8722</v>
      </c>
      <c r="B1003" s="316" t="s">
        <v>7305</v>
      </c>
      <c r="C1003" s="316" t="s">
        <v>7306</v>
      </c>
      <c r="D1003" s="316">
        <v>729</v>
      </c>
      <c r="E1003" s="311">
        <v>118944</v>
      </c>
      <c r="F1003" s="317" t="s">
        <v>8723</v>
      </c>
      <c r="G1003" s="312" t="s">
        <v>142</v>
      </c>
      <c r="H1003" s="313">
        <v>44286</v>
      </c>
      <c r="I1003" s="1045">
        <v>44291</v>
      </c>
      <c r="J1003" s="271"/>
    </row>
    <row r="1004" spans="1:10" outlineLevel="1" x14ac:dyDescent="0.2">
      <c r="A1004" s="312" t="s">
        <v>8724</v>
      </c>
      <c r="B1004" s="316" t="s">
        <v>7305</v>
      </c>
      <c r="C1004" s="316" t="s">
        <v>7306</v>
      </c>
      <c r="D1004" s="316">
        <v>2078</v>
      </c>
      <c r="E1004" s="311">
        <v>118944</v>
      </c>
      <c r="F1004" s="317" t="s">
        <v>8723</v>
      </c>
      <c r="G1004" s="312" t="s">
        <v>142</v>
      </c>
      <c r="H1004" s="313">
        <v>44455</v>
      </c>
      <c r="I1004" s="1045">
        <v>44465</v>
      </c>
      <c r="J1004" s="271"/>
    </row>
    <row r="1005" spans="1:10" outlineLevel="1" x14ac:dyDescent="0.2">
      <c r="A1005" s="312" t="s">
        <v>8725</v>
      </c>
      <c r="B1005" s="316" t="s">
        <v>7305</v>
      </c>
      <c r="C1005" s="316" t="s">
        <v>7306</v>
      </c>
      <c r="D1005" s="316">
        <v>73</v>
      </c>
      <c r="E1005" s="311">
        <v>120000</v>
      </c>
      <c r="F1005" s="317" t="s">
        <v>8683</v>
      </c>
      <c r="G1005" s="312" t="s">
        <v>142</v>
      </c>
      <c r="H1005" s="313">
        <v>44214</v>
      </c>
      <c r="I1005" s="1045">
        <v>44574</v>
      </c>
      <c r="J1005" s="271"/>
    </row>
    <row r="1006" spans="1:10" outlineLevel="1" x14ac:dyDescent="0.2">
      <c r="A1006" s="312" t="s">
        <v>8726</v>
      </c>
      <c r="B1006" s="316" t="s">
        <v>7305</v>
      </c>
      <c r="C1006" s="316" t="s">
        <v>7306</v>
      </c>
      <c r="D1006" s="316">
        <v>91</v>
      </c>
      <c r="E1006" s="311">
        <v>121366.76</v>
      </c>
      <c r="F1006" s="317" t="s">
        <v>8674</v>
      </c>
      <c r="G1006" s="312" t="s">
        <v>142</v>
      </c>
      <c r="H1006" s="313">
        <v>44215</v>
      </c>
      <c r="I1006" s="1045">
        <v>44220</v>
      </c>
      <c r="J1006" s="271"/>
    </row>
    <row r="1007" spans="1:10" outlineLevel="1" x14ac:dyDescent="0.2">
      <c r="A1007" s="312" t="s">
        <v>8727</v>
      </c>
      <c r="B1007" s="316" t="s">
        <v>7305</v>
      </c>
      <c r="C1007" s="316" t="s">
        <v>7306</v>
      </c>
      <c r="D1007" s="316">
        <v>1930</v>
      </c>
      <c r="E1007" s="311">
        <v>123367.51</v>
      </c>
      <c r="F1007" s="317" t="s">
        <v>7483</v>
      </c>
      <c r="G1007" s="312" t="s">
        <v>142</v>
      </c>
      <c r="H1007" s="313">
        <v>44431</v>
      </c>
      <c r="I1007" s="1045">
        <v>44436</v>
      </c>
      <c r="J1007" s="271"/>
    </row>
    <row r="1008" spans="1:10" outlineLevel="1" x14ac:dyDescent="0.2">
      <c r="A1008" s="312" t="s">
        <v>8728</v>
      </c>
      <c r="B1008" s="316" t="s">
        <v>7305</v>
      </c>
      <c r="C1008" s="316" t="s">
        <v>7306</v>
      </c>
      <c r="D1008" s="316">
        <v>75</v>
      </c>
      <c r="E1008" s="311">
        <v>128400</v>
      </c>
      <c r="F1008" s="317" t="s">
        <v>7600</v>
      </c>
      <c r="G1008" s="312" t="s">
        <v>142</v>
      </c>
      <c r="H1008" s="313">
        <v>44214</v>
      </c>
      <c r="I1008" s="1045">
        <v>44574</v>
      </c>
      <c r="J1008" s="271"/>
    </row>
    <row r="1009" spans="1:10" outlineLevel="1" x14ac:dyDescent="0.2">
      <c r="A1009" s="312" t="s">
        <v>8729</v>
      </c>
      <c r="B1009" s="316" t="s">
        <v>7305</v>
      </c>
      <c r="C1009" s="316" t="s">
        <v>7306</v>
      </c>
      <c r="D1009" s="316">
        <v>1369</v>
      </c>
      <c r="E1009" s="311">
        <v>137762.47</v>
      </c>
      <c r="F1009" s="317" t="s">
        <v>8730</v>
      </c>
      <c r="G1009" s="312" t="s">
        <v>142</v>
      </c>
      <c r="H1009" s="313">
        <v>44363</v>
      </c>
      <c r="I1009" s="1045">
        <v>44368</v>
      </c>
      <c r="J1009" s="271"/>
    </row>
    <row r="1010" spans="1:10" outlineLevel="1" x14ac:dyDescent="0.2">
      <c r="A1010" s="312" t="s">
        <v>8731</v>
      </c>
      <c r="B1010" s="316" t="s">
        <v>7305</v>
      </c>
      <c r="C1010" s="316" t="s">
        <v>7306</v>
      </c>
      <c r="D1010" s="316">
        <v>1370</v>
      </c>
      <c r="E1010" s="311">
        <v>137762.47</v>
      </c>
      <c r="F1010" s="317" t="s">
        <v>8732</v>
      </c>
      <c r="G1010" s="312" t="s">
        <v>142</v>
      </c>
      <c r="H1010" s="313">
        <v>44363</v>
      </c>
      <c r="I1010" s="1045">
        <v>44368</v>
      </c>
      <c r="J1010" s="271"/>
    </row>
    <row r="1011" spans="1:10" outlineLevel="1" x14ac:dyDescent="0.2">
      <c r="A1011" s="312" t="s">
        <v>8733</v>
      </c>
      <c r="B1011" s="316" t="s">
        <v>7305</v>
      </c>
      <c r="C1011" s="316" t="s">
        <v>7306</v>
      </c>
      <c r="D1011" s="316">
        <v>1371</v>
      </c>
      <c r="E1011" s="311">
        <v>137762.47</v>
      </c>
      <c r="F1011" s="317" t="s">
        <v>8734</v>
      </c>
      <c r="G1011" s="312" t="s">
        <v>142</v>
      </c>
      <c r="H1011" s="313">
        <v>44363</v>
      </c>
      <c r="I1011" s="1045">
        <v>44368</v>
      </c>
      <c r="J1011" s="271"/>
    </row>
    <row r="1012" spans="1:10" outlineLevel="1" x14ac:dyDescent="0.2">
      <c r="A1012" s="312" t="s">
        <v>8735</v>
      </c>
      <c r="B1012" s="316" t="s">
        <v>7305</v>
      </c>
      <c r="C1012" s="316" t="s">
        <v>7306</v>
      </c>
      <c r="D1012" s="316">
        <v>1349</v>
      </c>
      <c r="E1012" s="311">
        <v>146791.01999999999</v>
      </c>
      <c r="F1012" s="317" t="s">
        <v>8734</v>
      </c>
      <c r="G1012" s="312" t="s">
        <v>142</v>
      </c>
      <c r="H1012" s="313">
        <v>44362</v>
      </c>
      <c r="I1012" s="1045">
        <v>44367</v>
      </c>
      <c r="J1012" s="271"/>
    </row>
    <row r="1013" spans="1:10" outlineLevel="1" x14ac:dyDescent="0.2">
      <c r="A1013" s="312" t="s">
        <v>8736</v>
      </c>
      <c r="B1013" s="316" t="s">
        <v>7305</v>
      </c>
      <c r="C1013" s="316" t="s">
        <v>7306</v>
      </c>
      <c r="D1013" s="316">
        <v>1350</v>
      </c>
      <c r="E1013" s="311">
        <v>146791.01999999999</v>
      </c>
      <c r="F1013" s="317" t="s">
        <v>8737</v>
      </c>
      <c r="G1013" s="312" t="s">
        <v>142</v>
      </c>
      <c r="H1013" s="313">
        <v>44362</v>
      </c>
      <c r="I1013" s="1045">
        <v>44367</v>
      </c>
      <c r="J1013" s="271"/>
    </row>
    <row r="1014" spans="1:10" outlineLevel="1" x14ac:dyDescent="0.2">
      <c r="A1014" s="312" t="s">
        <v>8738</v>
      </c>
      <c r="B1014" s="316" t="s">
        <v>7305</v>
      </c>
      <c r="C1014" s="316" t="s">
        <v>7306</v>
      </c>
      <c r="D1014" s="316">
        <v>1351</v>
      </c>
      <c r="E1014" s="311">
        <v>159356.32999999999</v>
      </c>
      <c r="F1014" s="317" t="s">
        <v>8674</v>
      </c>
      <c r="G1014" s="312" t="s">
        <v>142</v>
      </c>
      <c r="H1014" s="313">
        <v>44362</v>
      </c>
      <c r="I1014" s="1045">
        <v>44367</v>
      </c>
      <c r="J1014" s="271"/>
    </row>
    <row r="1015" spans="1:10" outlineLevel="1" x14ac:dyDescent="0.2">
      <c r="A1015" s="312" t="s">
        <v>8739</v>
      </c>
      <c r="B1015" s="316" t="s">
        <v>7305</v>
      </c>
      <c r="C1015" s="316" t="s">
        <v>7306</v>
      </c>
      <c r="D1015" s="316">
        <v>1372</v>
      </c>
      <c r="E1015" s="311">
        <v>181475.07</v>
      </c>
      <c r="F1015" s="317" t="s">
        <v>7483</v>
      </c>
      <c r="G1015" s="312" t="s">
        <v>142</v>
      </c>
      <c r="H1015" s="313">
        <v>44363</v>
      </c>
      <c r="I1015" s="1045">
        <v>44368</v>
      </c>
      <c r="J1015" s="271"/>
    </row>
    <row r="1016" spans="1:10" outlineLevel="1" x14ac:dyDescent="0.2">
      <c r="A1016" s="312" t="s">
        <v>8740</v>
      </c>
      <c r="B1016" s="316" t="s">
        <v>7305</v>
      </c>
      <c r="C1016" s="316" t="s">
        <v>7306</v>
      </c>
      <c r="D1016" s="316">
        <v>1352</v>
      </c>
      <c r="E1016" s="311">
        <v>194076.89</v>
      </c>
      <c r="F1016" s="317" t="s">
        <v>7483</v>
      </c>
      <c r="G1016" s="312" t="s">
        <v>142</v>
      </c>
      <c r="H1016" s="313">
        <v>44362</v>
      </c>
      <c r="I1016" s="1045">
        <v>44367</v>
      </c>
      <c r="J1016" s="271"/>
    </row>
    <row r="1017" spans="1:10" outlineLevel="1" x14ac:dyDescent="0.2">
      <c r="A1017" s="312" t="s">
        <v>8741</v>
      </c>
      <c r="B1017" s="316" t="s">
        <v>8500</v>
      </c>
      <c r="C1017" s="316" t="s">
        <v>7306</v>
      </c>
      <c r="D1017" s="316">
        <v>298</v>
      </c>
      <c r="E1017" s="311">
        <v>216000</v>
      </c>
      <c r="F1017" s="317" t="s">
        <v>7600</v>
      </c>
      <c r="G1017" s="312" t="s">
        <v>142</v>
      </c>
      <c r="H1017" s="313">
        <v>44238</v>
      </c>
      <c r="I1017" s="1045">
        <v>44538</v>
      </c>
      <c r="J1017" s="271"/>
    </row>
    <row r="1018" spans="1:10" outlineLevel="1" x14ac:dyDescent="0.2">
      <c r="A1018" s="312" t="s">
        <v>8742</v>
      </c>
      <c r="B1018" s="316" t="s">
        <v>8500</v>
      </c>
      <c r="C1018" s="316" t="s">
        <v>7306</v>
      </c>
      <c r="D1018" s="316">
        <v>290</v>
      </c>
      <c r="E1018" s="311">
        <v>230520</v>
      </c>
      <c r="F1018" s="317" t="s">
        <v>7600</v>
      </c>
      <c r="G1018" s="312" t="s">
        <v>142</v>
      </c>
      <c r="H1018" s="313">
        <v>44237</v>
      </c>
      <c r="I1018" s="1045">
        <v>44537</v>
      </c>
      <c r="J1018" s="271"/>
    </row>
    <row r="1019" spans="1:10" outlineLevel="1" x14ac:dyDescent="0.2">
      <c r="A1019" s="312" t="s">
        <v>8743</v>
      </c>
      <c r="B1019" s="316" t="s">
        <v>8744</v>
      </c>
      <c r="C1019" s="316" t="s">
        <v>7306</v>
      </c>
      <c r="D1019" s="316">
        <v>2033</v>
      </c>
      <c r="E1019" s="311" t="s">
        <v>8745</v>
      </c>
      <c r="F1019" s="317" t="s">
        <v>8746</v>
      </c>
      <c r="G1019" s="312" t="s">
        <v>142</v>
      </c>
      <c r="H1019" s="313">
        <v>44452</v>
      </c>
      <c r="I1019" s="1045">
        <v>44542</v>
      </c>
      <c r="J1019" s="271"/>
    </row>
    <row r="1020" spans="1:10" outlineLevel="1" x14ac:dyDescent="0.2">
      <c r="A1020" s="312" t="s">
        <v>8747</v>
      </c>
      <c r="B1020" s="316" t="s">
        <v>8744</v>
      </c>
      <c r="C1020" s="316" t="s">
        <v>7306</v>
      </c>
      <c r="D1020" s="316">
        <v>249</v>
      </c>
      <c r="E1020" s="311" t="s">
        <v>8748</v>
      </c>
      <c r="F1020" s="317" t="s">
        <v>8746</v>
      </c>
      <c r="G1020" s="312" t="s">
        <v>142</v>
      </c>
      <c r="H1020" s="313">
        <v>44232</v>
      </c>
      <c r="I1020" s="1045">
        <v>44532</v>
      </c>
      <c r="J1020" s="271"/>
    </row>
    <row r="1021" spans="1:10" outlineLevel="1" x14ac:dyDescent="0.2">
      <c r="A1021" s="312" t="s">
        <v>8749</v>
      </c>
      <c r="B1021" s="316" t="s">
        <v>7305</v>
      </c>
      <c r="C1021" s="316" t="s">
        <v>8750</v>
      </c>
      <c r="D1021" s="316">
        <v>1</v>
      </c>
      <c r="E1021" s="311">
        <v>18000</v>
      </c>
      <c r="F1021" s="317" t="s">
        <v>8751</v>
      </c>
      <c r="G1021" s="312" t="s">
        <v>142</v>
      </c>
      <c r="H1021" s="313">
        <v>44252</v>
      </c>
      <c r="I1021" s="1045">
        <v>44257</v>
      </c>
      <c r="J1021" s="271"/>
    </row>
    <row r="1022" spans="1:10" outlineLevel="1" x14ac:dyDescent="0.2">
      <c r="A1022" s="312" t="s">
        <v>8752</v>
      </c>
      <c r="B1022" s="316" t="s">
        <v>7305</v>
      </c>
      <c r="C1022" s="316" t="s">
        <v>8750</v>
      </c>
      <c r="D1022" s="316">
        <v>21</v>
      </c>
      <c r="E1022" s="311">
        <v>18479.900000000001</v>
      </c>
      <c r="F1022" s="317" t="s">
        <v>8753</v>
      </c>
      <c r="G1022" s="312" t="s">
        <v>142</v>
      </c>
      <c r="H1022" s="313">
        <v>44308</v>
      </c>
      <c r="I1022" s="1045">
        <v>44318</v>
      </c>
      <c r="J1022" s="271"/>
    </row>
    <row r="1023" spans="1:10" outlineLevel="1" x14ac:dyDescent="0.2">
      <c r="A1023" s="312" t="s">
        <v>8754</v>
      </c>
      <c r="B1023" s="316" t="s">
        <v>7305</v>
      </c>
      <c r="C1023" s="316" t="s">
        <v>8750</v>
      </c>
      <c r="D1023" s="316">
        <v>5</v>
      </c>
      <c r="E1023" s="311">
        <v>18658.099999999999</v>
      </c>
      <c r="F1023" s="317" t="s">
        <v>8755</v>
      </c>
      <c r="G1023" s="312" t="s">
        <v>142</v>
      </c>
      <c r="H1023" s="313">
        <v>44264</v>
      </c>
      <c r="I1023" s="1045">
        <v>44284</v>
      </c>
      <c r="J1023" s="271"/>
    </row>
    <row r="1024" spans="1:10" outlineLevel="1" x14ac:dyDescent="0.2">
      <c r="A1024" s="312" t="s">
        <v>8756</v>
      </c>
      <c r="B1024" s="316" t="s">
        <v>7305</v>
      </c>
      <c r="C1024" s="316" t="s">
        <v>8750</v>
      </c>
      <c r="D1024" s="316">
        <v>47</v>
      </c>
      <c r="E1024" s="311">
        <v>18691.2</v>
      </c>
      <c r="F1024" s="317" t="s">
        <v>8757</v>
      </c>
      <c r="G1024" s="312" t="s">
        <v>142</v>
      </c>
      <c r="H1024" s="313">
        <v>44344</v>
      </c>
      <c r="I1024" s="1045">
        <v>44351</v>
      </c>
      <c r="J1024" s="271"/>
    </row>
    <row r="1025" spans="1:10" outlineLevel="1" x14ac:dyDescent="0.2">
      <c r="A1025" s="312" t="s">
        <v>8758</v>
      </c>
      <c r="B1025" s="316" t="s">
        <v>7305</v>
      </c>
      <c r="C1025" s="316" t="s">
        <v>8750</v>
      </c>
      <c r="D1025" s="316">
        <v>67</v>
      </c>
      <c r="E1025" s="311">
        <v>19431.84</v>
      </c>
      <c r="F1025" s="317" t="s">
        <v>7409</v>
      </c>
      <c r="G1025" s="312" t="s">
        <v>142</v>
      </c>
      <c r="H1025" s="313">
        <v>44432</v>
      </c>
      <c r="I1025" s="1045">
        <v>44552</v>
      </c>
      <c r="J1025" s="271"/>
    </row>
    <row r="1026" spans="1:10" outlineLevel="1" x14ac:dyDescent="0.2">
      <c r="A1026" s="312" t="s">
        <v>8759</v>
      </c>
      <c r="B1026" s="316" t="s">
        <v>7305</v>
      </c>
      <c r="C1026" s="316" t="s">
        <v>8750</v>
      </c>
      <c r="D1026" s="316">
        <v>77</v>
      </c>
      <c r="E1026" s="311">
        <v>19671.189999999999</v>
      </c>
      <c r="F1026" s="317" t="s">
        <v>8760</v>
      </c>
      <c r="G1026" s="312" t="s">
        <v>142</v>
      </c>
      <c r="H1026" s="313">
        <v>44512</v>
      </c>
      <c r="I1026" s="1045">
        <v>44522</v>
      </c>
      <c r="J1026" s="271"/>
    </row>
    <row r="1027" spans="1:10" outlineLevel="1" x14ac:dyDescent="0.2">
      <c r="A1027" s="312" t="s">
        <v>8761</v>
      </c>
      <c r="B1027" s="316" t="s">
        <v>7305</v>
      </c>
      <c r="C1027" s="316" t="s">
        <v>8750</v>
      </c>
      <c r="D1027" s="316">
        <v>11</v>
      </c>
      <c r="E1027" s="311">
        <v>20496.599999999999</v>
      </c>
      <c r="F1027" s="317" t="s">
        <v>8762</v>
      </c>
      <c r="G1027" s="312" t="s">
        <v>142</v>
      </c>
      <c r="H1027" s="313">
        <v>44270</v>
      </c>
      <c r="I1027" s="1045">
        <v>44275</v>
      </c>
      <c r="J1027" s="271"/>
    </row>
    <row r="1028" spans="1:10" outlineLevel="1" x14ac:dyDescent="0.2">
      <c r="A1028" s="312" t="s">
        <v>8763</v>
      </c>
      <c r="B1028" s="316" t="s">
        <v>7305</v>
      </c>
      <c r="C1028" s="316" t="s">
        <v>8750</v>
      </c>
      <c r="D1028" s="316">
        <v>74</v>
      </c>
      <c r="E1028" s="311">
        <v>22173.8</v>
      </c>
      <c r="F1028" s="317" t="s">
        <v>7409</v>
      </c>
      <c r="G1028" s="312" t="s">
        <v>142</v>
      </c>
      <c r="H1028" s="313">
        <v>44463</v>
      </c>
      <c r="I1028" s="1045">
        <v>44523</v>
      </c>
      <c r="J1028" s="271"/>
    </row>
    <row r="1029" spans="1:10" outlineLevel="1" x14ac:dyDescent="0.2">
      <c r="A1029" s="312" t="s">
        <v>8764</v>
      </c>
      <c r="B1029" s="316" t="s">
        <v>7305</v>
      </c>
      <c r="C1029" s="316" t="s">
        <v>8750</v>
      </c>
      <c r="D1029" s="316">
        <v>4</v>
      </c>
      <c r="E1029" s="311">
        <v>23267</v>
      </c>
      <c r="F1029" s="317" t="s">
        <v>8765</v>
      </c>
      <c r="G1029" s="312" t="s">
        <v>142</v>
      </c>
      <c r="H1029" s="313">
        <v>44264</v>
      </c>
      <c r="I1029" s="1045">
        <v>44284</v>
      </c>
      <c r="J1029" s="271"/>
    </row>
    <row r="1030" spans="1:10" outlineLevel="1" x14ac:dyDescent="0.2">
      <c r="A1030" s="312" t="s">
        <v>8766</v>
      </c>
      <c r="B1030" s="316" t="s">
        <v>7305</v>
      </c>
      <c r="C1030" s="316" t="s">
        <v>8750</v>
      </c>
      <c r="D1030" s="316">
        <v>87</v>
      </c>
      <c r="E1030" s="311">
        <v>23470</v>
      </c>
      <c r="F1030" s="317" t="s">
        <v>8767</v>
      </c>
      <c r="G1030" s="312" t="s">
        <v>142</v>
      </c>
      <c r="H1030" s="313">
        <v>44526</v>
      </c>
      <c r="I1030" s="1045">
        <v>44556</v>
      </c>
      <c r="J1030" s="271"/>
    </row>
    <row r="1031" spans="1:10" outlineLevel="1" x14ac:dyDescent="0.2">
      <c r="A1031" s="312" t="s">
        <v>8768</v>
      </c>
      <c r="B1031" s="316" t="s">
        <v>7305</v>
      </c>
      <c r="C1031" s="316" t="s">
        <v>8750</v>
      </c>
      <c r="D1031" s="316">
        <v>88</v>
      </c>
      <c r="E1031" s="311">
        <v>24014</v>
      </c>
      <c r="F1031" s="317" t="s">
        <v>8769</v>
      </c>
      <c r="G1031" s="312" t="s">
        <v>142</v>
      </c>
      <c r="H1031" s="313">
        <v>44529</v>
      </c>
      <c r="I1031" s="1045">
        <v>44539</v>
      </c>
      <c r="J1031" s="271"/>
    </row>
    <row r="1032" spans="1:10" outlineLevel="1" x14ac:dyDescent="0.2">
      <c r="A1032" s="312" t="s">
        <v>8770</v>
      </c>
      <c r="B1032" s="316" t="s">
        <v>7305</v>
      </c>
      <c r="C1032" s="316" t="s">
        <v>8750</v>
      </c>
      <c r="D1032" s="316">
        <v>65</v>
      </c>
      <c r="E1032" s="311">
        <v>25479.64</v>
      </c>
      <c r="F1032" s="317" t="s">
        <v>8771</v>
      </c>
      <c r="G1032" s="312" t="s">
        <v>142</v>
      </c>
      <c r="H1032" s="313">
        <v>44426</v>
      </c>
      <c r="I1032" s="1045">
        <v>44446</v>
      </c>
      <c r="J1032" s="271"/>
    </row>
    <row r="1033" spans="1:10" outlineLevel="1" x14ac:dyDescent="0.2">
      <c r="A1033" s="312" t="s">
        <v>8772</v>
      </c>
      <c r="B1033" s="316" t="s">
        <v>7305</v>
      </c>
      <c r="C1033" s="316" t="s">
        <v>8750</v>
      </c>
      <c r="D1033" s="316">
        <v>73</v>
      </c>
      <c r="E1033" s="311">
        <v>26678</v>
      </c>
      <c r="F1033" s="317" t="s">
        <v>8773</v>
      </c>
      <c r="G1033" s="312" t="s">
        <v>142</v>
      </c>
      <c r="H1033" s="313">
        <v>44463</v>
      </c>
      <c r="I1033" s="1045">
        <v>44508</v>
      </c>
      <c r="J1033" s="271"/>
    </row>
    <row r="1034" spans="1:10" outlineLevel="1" x14ac:dyDescent="0.2">
      <c r="A1034" s="312" t="s">
        <v>8774</v>
      </c>
      <c r="B1034" s="316" t="s">
        <v>7305</v>
      </c>
      <c r="C1034" s="316" t="s">
        <v>8750</v>
      </c>
      <c r="D1034" s="316">
        <v>32</v>
      </c>
      <c r="E1034" s="311">
        <v>26840</v>
      </c>
      <c r="F1034" s="317" t="s">
        <v>8775</v>
      </c>
      <c r="G1034" s="312" t="s">
        <v>142</v>
      </c>
      <c r="H1034" s="313">
        <v>44335</v>
      </c>
      <c r="I1034" s="1045">
        <v>44345</v>
      </c>
      <c r="J1034" s="271"/>
    </row>
    <row r="1035" spans="1:10" outlineLevel="1" x14ac:dyDescent="0.2">
      <c r="A1035" s="312" t="s">
        <v>8776</v>
      </c>
      <c r="B1035" s="316" t="s">
        <v>7305</v>
      </c>
      <c r="C1035" s="316" t="s">
        <v>8750</v>
      </c>
      <c r="D1035" s="316">
        <v>71</v>
      </c>
      <c r="E1035" s="311">
        <v>27000</v>
      </c>
      <c r="F1035" s="317" t="s">
        <v>7738</v>
      </c>
      <c r="G1035" s="312" t="s">
        <v>142</v>
      </c>
      <c r="H1035" s="313">
        <v>44441</v>
      </c>
      <c r="I1035" s="1045">
        <v>44461</v>
      </c>
      <c r="J1035" s="271"/>
    </row>
    <row r="1036" spans="1:10" outlineLevel="1" x14ac:dyDescent="0.2">
      <c r="A1036" s="312" t="s">
        <v>8777</v>
      </c>
      <c r="B1036" s="316" t="s">
        <v>7305</v>
      </c>
      <c r="C1036" s="316" t="s">
        <v>8750</v>
      </c>
      <c r="D1036" s="316">
        <v>99</v>
      </c>
      <c r="E1036" s="311">
        <v>29850</v>
      </c>
      <c r="F1036" s="317" t="s">
        <v>8778</v>
      </c>
      <c r="G1036" s="312" t="s">
        <v>142</v>
      </c>
      <c r="H1036" s="313">
        <v>44544</v>
      </c>
      <c r="I1036" s="1045">
        <v>44559</v>
      </c>
      <c r="J1036" s="271"/>
    </row>
    <row r="1037" spans="1:10" outlineLevel="1" x14ac:dyDescent="0.2">
      <c r="A1037" s="312" t="s">
        <v>8779</v>
      </c>
      <c r="B1037" s="316" t="s">
        <v>7305</v>
      </c>
      <c r="C1037" s="316" t="s">
        <v>8750</v>
      </c>
      <c r="D1037" s="316">
        <v>82</v>
      </c>
      <c r="E1037" s="311">
        <v>30000</v>
      </c>
      <c r="F1037" s="317" t="s">
        <v>8306</v>
      </c>
      <c r="G1037" s="312" t="s">
        <v>142</v>
      </c>
      <c r="H1037" s="313">
        <v>44522</v>
      </c>
      <c r="I1037" s="1045">
        <v>44537</v>
      </c>
      <c r="J1037" s="271"/>
    </row>
    <row r="1038" spans="1:10" outlineLevel="1" x14ac:dyDescent="0.2">
      <c r="A1038" s="312" t="s">
        <v>8780</v>
      </c>
      <c r="B1038" s="316" t="s">
        <v>7305</v>
      </c>
      <c r="C1038" s="316" t="s">
        <v>8750</v>
      </c>
      <c r="D1038" s="316">
        <v>16</v>
      </c>
      <c r="E1038" s="311">
        <v>31539.040000000001</v>
      </c>
      <c r="F1038" s="317" t="s">
        <v>7377</v>
      </c>
      <c r="G1038" s="312" t="s">
        <v>142</v>
      </c>
      <c r="H1038" s="313">
        <v>44302</v>
      </c>
      <c r="I1038" s="1045">
        <v>44332</v>
      </c>
      <c r="J1038" s="271"/>
    </row>
    <row r="1039" spans="1:10" outlineLevel="1" x14ac:dyDescent="0.2">
      <c r="A1039" s="312" t="s">
        <v>8781</v>
      </c>
      <c r="B1039" s="316" t="s">
        <v>7305</v>
      </c>
      <c r="C1039" s="316" t="s">
        <v>8750</v>
      </c>
      <c r="D1039" s="316">
        <v>103</v>
      </c>
      <c r="E1039" s="311">
        <v>31590</v>
      </c>
      <c r="F1039" s="317" t="s">
        <v>8782</v>
      </c>
      <c r="G1039" s="312" t="s">
        <v>142</v>
      </c>
      <c r="H1039" s="313">
        <v>44545</v>
      </c>
      <c r="I1039" s="1045">
        <v>44560</v>
      </c>
      <c r="J1039" s="271"/>
    </row>
    <row r="1040" spans="1:10" outlineLevel="1" x14ac:dyDescent="0.2">
      <c r="A1040" s="312" t="s">
        <v>8783</v>
      </c>
      <c r="B1040" s="316" t="s">
        <v>7305</v>
      </c>
      <c r="C1040" s="316" t="s">
        <v>8750</v>
      </c>
      <c r="D1040" s="316">
        <v>34</v>
      </c>
      <c r="E1040" s="311">
        <v>32900</v>
      </c>
      <c r="F1040" s="317" t="s">
        <v>8784</v>
      </c>
      <c r="G1040" s="312" t="s">
        <v>142</v>
      </c>
      <c r="H1040" s="313">
        <v>44337</v>
      </c>
      <c r="I1040" s="1045">
        <v>44347</v>
      </c>
      <c r="J1040" s="271"/>
    </row>
    <row r="1041" spans="1:10" outlineLevel="1" x14ac:dyDescent="0.2">
      <c r="A1041" s="312" t="s">
        <v>8785</v>
      </c>
      <c r="B1041" s="316" t="s">
        <v>7305</v>
      </c>
      <c r="C1041" s="316" t="s">
        <v>8750</v>
      </c>
      <c r="D1041" s="316">
        <v>22</v>
      </c>
      <c r="E1041" s="311">
        <v>33895.46</v>
      </c>
      <c r="F1041" s="317" t="s">
        <v>8786</v>
      </c>
      <c r="G1041" s="312" t="s">
        <v>142</v>
      </c>
      <c r="H1041" s="313">
        <v>44314</v>
      </c>
      <c r="I1041" s="1045">
        <v>44359</v>
      </c>
      <c r="J1041" s="271"/>
    </row>
    <row r="1042" spans="1:10" outlineLevel="1" x14ac:dyDescent="0.2">
      <c r="A1042" s="312" t="s">
        <v>8787</v>
      </c>
      <c r="B1042" s="316" t="s">
        <v>7305</v>
      </c>
      <c r="C1042" s="316" t="s">
        <v>8750</v>
      </c>
      <c r="D1042" s="316">
        <v>9</v>
      </c>
      <c r="E1042" s="311">
        <v>34273.4</v>
      </c>
      <c r="F1042" s="317" t="s">
        <v>8788</v>
      </c>
      <c r="G1042" s="312" t="s">
        <v>142</v>
      </c>
      <c r="H1042" s="313">
        <v>44264</v>
      </c>
      <c r="I1042" s="1045">
        <v>44284</v>
      </c>
      <c r="J1042" s="271"/>
    </row>
    <row r="1043" spans="1:10" outlineLevel="1" x14ac:dyDescent="0.2">
      <c r="A1043" s="312" t="s">
        <v>8789</v>
      </c>
      <c r="B1043" s="316" t="s">
        <v>7305</v>
      </c>
      <c r="C1043" s="316" t="s">
        <v>8750</v>
      </c>
      <c r="D1043" s="316">
        <v>59</v>
      </c>
      <c r="E1043" s="311">
        <v>34500</v>
      </c>
      <c r="F1043" s="317" t="s">
        <v>8790</v>
      </c>
      <c r="G1043" s="312" t="s">
        <v>142</v>
      </c>
      <c r="H1043" s="313">
        <v>44424</v>
      </c>
      <c r="I1043" s="1045">
        <v>44484</v>
      </c>
      <c r="J1043" s="271"/>
    </row>
    <row r="1044" spans="1:10" outlineLevel="1" x14ac:dyDescent="0.2">
      <c r="A1044" s="312" t="s">
        <v>8791</v>
      </c>
      <c r="B1044" s="316" t="s">
        <v>7305</v>
      </c>
      <c r="C1044" s="316" t="s">
        <v>8750</v>
      </c>
      <c r="D1044" s="316">
        <v>94</v>
      </c>
      <c r="E1044" s="311">
        <v>34500</v>
      </c>
      <c r="F1044" s="317" t="s">
        <v>8792</v>
      </c>
      <c r="G1044" s="312" t="s">
        <v>142</v>
      </c>
      <c r="H1044" s="313">
        <v>44536</v>
      </c>
      <c r="I1044" s="1045">
        <v>44556</v>
      </c>
      <c r="J1044" s="271"/>
    </row>
    <row r="1045" spans="1:10" outlineLevel="1" x14ac:dyDescent="0.2">
      <c r="A1045" s="312" t="s">
        <v>8793</v>
      </c>
      <c r="B1045" s="316" t="s">
        <v>7305</v>
      </c>
      <c r="C1045" s="316" t="s">
        <v>8750</v>
      </c>
      <c r="D1045" s="316">
        <v>89</v>
      </c>
      <c r="E1045" s="311">
        <v>34500.199999999997</v>
      </c>
      <c r="F1045" s="317" t="s">
        <v>8794</v>
      </c>
      <c r="G1045" s="312" t="s">
        <v>142</v>
      </c>
      <c r="H1045" s="313">
        <v>44530</v>
      </c>
      <c r="I1045" s="1045">
        <v>44560</v>
      </c>
      <c r="J1045" s="271"/>
    </row>
    <row r="1046" spans="1:10" outlineLevel="1" x14ac:dyDescent="0.2">
      <c r="A1046" s="312" t="s">
        <v>8795</v>
      </c>
      <c r="B1046" s="316" t="s">
        <v>7305</v>
      </c>
      <c r="C1046" s="316" t="s">
        <v>8750</v>
      </c>
      <c r="D1046" s="316">
        <v>92</v>
      </c>
      <c r="E1046" s="311">
        <v>34890</v>
      </c>
      <c r="F1046" s="317" t="s">
        <v>8796</v>
      </c>
      <c r="G1046" s="312" t="s">
        <v>142</v>
      </c>
      <c r="H1046" s="313">
        <v>44532</v>
      </c>
      <c r="I1046" s="1045">
        <v>44552</v>
      </c>
      <c r="J1046" s="271"/>
    </row>
    <row r="1047" spans="1:10" outlineLevel="1" x14ac:dyDescent="0.2">
      <c r="A1047" s="312" t="s">
        <v>8797</v>
      </c>
      <c r="B1047" s="316" t="s">
        <v>7305</v>
      </c>
      <c r="C1047" s="316" t="s">
        <v>8750</v>
      </c>
      <c r="D1047" s="316">
        <v>52</v>
      </c>
      <c r="E1047" s="311">
        <v>34975.199999999997</v>
      </c>
      <c r="F1047" s="317" t="s">
        <v>8798</v>
      </c>
      <c r="G1047" s="312" t="s">
        <v>142</v>
      </c>
      <c r="H1047" s="313">
        <v>44369</v>
      </c>
      <c r="I1047" s="1045">
        <v>44384</v>
      </c>
      <c r="J1047" s="271"/>
    </row>
    <row r="1048" spans="1:10" outlineLevel="1" x14ac:dyDescent="0.2">
      <c r="A1048" s="312" t="s">
        <v>8799</v>
      </c>
      <c r="B1048" s="316" t="s">
        <v>7305</v>
      </c>
      <c r="C1048" s="316" t="s">
        <v>8750</v>
      </c>
      <c r="D1048" s="316">
        <v>27</v>
      </c>
      <c r="E1048" s="311">
        <v>35088.480000000003</v>
      </c>
      <c r="F1048" s="317" t="s">
        <v>7377</v>
      </c>
      <c r="G1048" s="312" t="s">
        <v>142</v>
      </c>
      <c r="H1048" s="313">
        <v>44330</v>
      </c>
      <c r="I1048" s="1045">
        <v>44390</v>
      </c>
      <c r="J1048" s="271"/>
    </row>
    <row r="1049" spans="1:10" outlineLevel="1" x14ac:dyDescent="0.2">
      <c r="A1049" s="312" t="s">
        <v>8800</v>
      </c>
      <c r="B1049" s="316" t="s">
        <v>7305</v>
      </c>
      <c r="C1049" s="316" t="s">
        <v>8750</v>
      </c>
      <c r="D1049" s="316">
        <v>25</v>
      </c>
      <c r="E1049" s="311">
        <v>35090.25</v>
      </c>
      <c r="F1049" s="317" t="s">
        <v>8801</v>
      </c>
      <c r="G1049" s="312" t="s">
        <v>142</v>
      </c>
      <c r="H1049" s="313">
        <v>44323</v>
      </c>
      <c r="I1049" s="1045">
        <v>44338</v>
      </c>
      <c r="J1049" s="271"/>
    </row>
    <row r="1050" spans="1:10" outlineLevel="1" x14ac:dyDescent="0.2">
      <c r="A1050" s="312" t="s">
        <v>8802</v>
      </c>
      <c r="B1050" s="316" t="s">
        <v>7305</v>
      </c>
      <c r="C1050" s="316" t="s">
        <v>8750</v>
      </c>
      <c r="D1050" s="316">
        <v>31</v>
      </c>
      <c r="E1050" s="311">
        <v>35097.449999999997</v>
      </c>
      <c r="F1050" s="317" t="s">
        <v>7377</v>
      </c>
      <c r="G1050" s="312" t="s">
        <v>142</v>
      </c>
      <c r="H1050" s="313">
        <v>44335</v>
      </c>
      <c r="I1050" s="1045">
        <v>44339</v>
      </c>
      <c r="J1050" s="271"/>
    </row>
    <row r="1051" spans="1:10" outlineLevel="1" x14ac:dyDescent="0.2">
      <c r="A1051" s="312" t="s">
        <v>8803</v>
      </c>
      <c r="B1051" s="316" t="s">
        <v>7305</v>
      </c>
      <c r="C1051" s="316" t="s">
        <v>8750</v>
      </c>
      <c r="D1051" s="316">
        <v>30</v>
      </c>
      <c r="E1051" s="311">
        <v>35099.1</v>
      </c>
      <c r="F1051" s="317" t="s">
        <v>7377</v>
      </c>
      <c r="G1051" s="312" t="s">
        <v>142</v>
      </c>
      <c r="H1051" s="313">
        <v>44334</v>
      </c>
      <c r="I1051" s="1045">
        <v>44379</v>
      </c>
      <c r="J1051" s="271"/>
    </row>
    <row r="1052" spans="1:10" outlineLevel="1" x14ac:dyDescent="0.2">
      <c r="A1052" s="312" t="s">
        <v>8804</v>
      </c>
      <c r="B1052" s="316" t="s">
        <v>6542</v>
      </c>
      <c r="C1052" s="316" t="s">
        <v>8805</v>
      </c>
      <c r="D1052" s="316">
        <v>96</v>
      </c>
      <c r="E1052" s="311">
        <v>36989.11</v>
      </c>
      <c r="F1052" s="317" t="s">
        <v>8806</v>
      </c>
      <c r="G1052" s="312" t="s">
        <v>142</v>
      </c>
      <c r="H1052" s="313">
        <v>44539</v>
      </c>
      <c r="I1052" s="1045">
        <v>44554</v>
      </c>
      <c r="J1052" s="271"/>
    </row>
    <row r="1053" spans="1:10" outlineLevel="1" x14ac:dyDescent="0.2">
      <c r="A1053" s="312" t="s">
        <v>8807</v>
      </c>
      <c r="B1053" s="316" t="s">
        <v>6542</v>
      </c>
      <c r="C1053" s="316" t="s">
        <v>8805</v>
      </c>
      <c r="D1053" s="316">
        <v>81</v>
      </c>
      <c r="E1053" s="311">
        <v>41793.24</v>
      </c>
      <c r="F1053" s="317" t="s">
        <v>8769</v>
      </c>
      <c r="G1053" s="312" t="s">
        <v>142</v>
      </c>
      <c r="H1053" s="313">
        <v>44512</v>
      </c>
      <c r="I1053" s="1045">
        <v>44522</v>
      </c>
      <c r="J1053" s="271"/>
    </row>
    <row r="1054" spans="1:10" outlineLevel="1" x14ac:dyDescent="0.2">
      <c r="A1054" s="312" t="s">
        <v>8808</v>
      </c>
      <c r="B1054" s="316" t="s">
        <v>6542</v>
      </c>
      <c r="C1054" s="316" t="s">
        <v>8805</v>
      </c>
      <c r="D1054" s="316">
        <v>56</v>
      </c>
      <c r="E1054" s="311">
        <v>53403.38</v>
      </c>
      <c r="F1054" s="317" t="s">
        <v>8809</v>
      </c>
      <c r="G1054" s="312" t="s">
        <v>142</v>
      </c>
      <c r="H1054" s="313">
        <v>44413</v>
      </c>
      <c r="I1054" s="1045">
        <v>44423</v>
      </c>
      <c r="J1054" s="271"/>
    </row>
    <row r="1055" spans="1:10" outlineLevel="1" x14ac:dyDescent="0.2">
      <c r="A1055" s="312" t="s">
        <v>8810</v>
      </c>
      <c r="B1055" s="316" t="s">
        <v>6542</v>
      </c>
      <c r="C1055" s="316" t="s">
        <v>8805</v>
      </c>
      <c r="D1055" s="316">
        <v>106</v>
      </c>
      <c r="E1055" s="311">
        <v>58566.65</v>
      </c>
      <c r="F1055" s="317" t="s">
        <v>8806</v>
      </c>
      <c r="G1055" s="312" t="s">
        <v>142</v>
      </c>
      <c r="H1055" s="313">
        <v>44547</v>
      </c>
      <c r="I1055" s="1045">
        <v>44562</v>
      </c>
      <c r="J1055" s="271"/>
    </row>
    <row r="1056" spans="1:10" outlineLevel="1" x14ac:dyDescent="0.2">
      <c r="A1056" s="312" t="s">
        <v>8811</v>
      </c>
      <c r="B1056" s="316" t="s">
        <v>6542</v>
      </c>
      <c r="C1056" s="316" t="s">
        <v>8805</v>
      </c>
      <c r="D1056" s="316">
        <v>39</v>
      </c>
      <c r="E1056" s="311">
        <v>63600.03</v>
      </c>
      <c r="F1056" s="317" t="s">
        <v>8812</v>
      </c>
      <c r="G1056" s="312" t="s">
        <v>142</v>
      </c>
      <c r="H1056" s="313">
        <v>44337</v>
      </c>
      <c r="I1056" s="1045">
        <v>44367</v>
      </c>
      <c r="J1056" s="271"/>
    </row>
    <row r="1057" spans="1:10" outlineLevel="1" x14ac:dyDescent="0.2">
      <c r="A1057" s="312" t="s">
        <v>8813</v>
      </c>
      <c r="B1057" s="316" t="s">
        <v>6542</v>
      </c>
      <c r="C1057" s="316" t="s">
        <v>8805</v>
      </c>
      <c r="D1057" s="316">
        <v>108</v>
      </c>
      <c r="E1057" s="311">
        <v>66611.28</v>
      </c>
      <c r="F1057" s="317" t="s">
        <v>8814</v>
      </c>
      <c r="G1057" s="312" t="s">
        <v>142</v>
      </c>
      <c r="H1057" s="313">
        <v>44550</v>
      </c>
      <c r="I1057" s="1045">
        <v>44565</v>
      </c>
      <c r="J1057" s="271"/>
    </row>
    <row r="1058" spans="1:10" outlineLevel="1" x14ac:dyDescent="0.2">
      <c r="A1058" s="312" t="s">
        <v>8815</v>
      </c>
      <c r="B1058" s="316" t="s">
        <v>6542</v>
      </c>
      <c r="C1058" s="316" t="s">
        <v>8805</v>
      </c>
      <c r="D1058" s="316">
        <v>36</v>
      </c>
      <c r="E1058" s="311">
        <v>67912.92</v>
      </c>
      <c r="F1058" s="317" t="s">
        <v>8753</v>
      </c>
      <c r="G1058" s="312" t="s">
        <v>142</v>
      </c>
      <c r="H1058" s="313">
        <v>44337</v>
      </c>
      <c r="I1058" s="1045">
        <v>44357</v>
      </c>
      <c r="J1058" s="271"/>
    </row>
    <row r="1059" spans="1:10" outlineLevel="1" x14ac:dyDescent="0.2">
      <c r="A1059" s="312" t="s">
        <v>8816</v>
      </c>
      <c r="B1059" s="316" t="s">
        <v>6542</v>
      </c>
      <c r="C1059" s="316" t="s">
        <v>8805</v>
      </c>
      <c r="D1059" s="316">
        <v>50</v>
      </c>
      <c r="E1059" s="311">
        <v>250615.48</v>
      </c>
      <c r="F1059" s="317" t="s">
        <v>8817</v>
      </c>
      <c r="G1059" s="312" t="s">
        <v>142</v>
      </c>
      <c r="H1059" s="313">
        <v>44347</v>
      </c>
      <c r="I1059" s="1045">
        <v>44352</v>
      </c>
      <c r="J1059" s="271"/>
    </row>
    <row r="1060" spans="1:10" outlineLevel="1" x14ac:dyDescent="0.2">
      <c r="A1060" s="317" t="s">
        <v>8818</v>
      </c>
      <c r="B1060" s="316" t="s">
        <v>8819</v>
      </c>
      <c r="C1060" s="316" t="s">
        <v>8820</v>
      </c>
      <c r="D1060" s="316" t="s">
        <v>8821</v>
      </c>
      <c r="E1060" s="311">
        <v>96953.52</v>
      </c>
      <c r="F1060" s="317" t="s">
        <v>8822</v>
      </c>
      <c r="G1060" s="312" t="s">
        <v>142</v>
      </c>
      <c r="H1060" s="313">
        <v>44354</v>
      </c>
      <c r="I1060" s="1046"/>
      <c r="J1060" s="271"/>
    </row>
    <row r="1061" spans="1:10" outlineLevel="1" x14ac:dyDescent="0.2">
      <c r="A1061" s="317" t="s">
        <v>8823</v>
      </c>
      <c r="B1061" s="316" t="s">
        <v>8824</v>
      </c>
      <c r="C1061" s="316" t="s">
        <v>8820</v>
      </c>
      <c r="D1061" s="316" t="s">
        <v>8825</v>
      </c>
      <c r="E1061" s="311">
        <v>51850</v>
      </c>
      <c r="F1061" s="317" t="s">
        <v>8826</v>
      </c>
      <c r="G1061" s="312" t="s">
        <v>142</v>
      </c>
      <c r="H1061" s="313">
        <v>44384</v>
      </c>
      <c r="I1061" s="1046"/>
      <c r="J1061" s="271"/>
    </row>
    <row r="1062" spans="1:10" outlineLevel="1" x14ac:dyDescent="0.2">
      <c r="A1062" s="317" t="s">
        <v>8827</v>
      </c>
      <c r="B1062" s="316" t="s">
        <v>8824</v>
      </c>
      <c r="C1062" s="319" t="s">
        <v>8820</v>
      </c>
      <c r="D1062" s="316" t="s">
        <v>8828</v>
      </c>
      <c r="E1062" s="311">
        <v>68000</v>
      </c>
      <c r="F1062" s="317" t="s">
        <v>8829</v>
      </c>
      <c r="G1062" s="312" t="s">
        <v>142</v>
      </c>
      <c r="H1062" s="313">
        <v>44459</v>
      </c>
      <c r="I1062" s="1046"/>
      <c r="J1062" s="271"/>
    </row>
    <row r="1063" spans="1:10" outlineLevel="1" x14ac:dyDescent="0.2">
      <c r="A1063" s="317" t="s">
        <v>8830</v>
      </c>
      <c r="B1063" s="316" t="s">
        <v>8824</v>
      </c>
      <c r="C1063" s="316" t="s">
        <v>8820</v>
      </c>
      <c r="D1063" s="316" t="s">
        <v>8831</v>
      </c>
      <c r="E1063" s="311">
        <v>226052.42</v>
      </c>
      <c r="F1063" s="317" t="s">
        <v>8832</v>
      </c>
      <c r="G1063" s="312" t="s">
        <v>142</v>
      </c>
      <c r="H1063" s="313">
        <v>44490</v>
      </c>
      <c r="I1063" s="1046"/>
      <c r="J1063" s="271"/>
    </row>
    <row r="1064" spans="1:10" outlineLevel="1" x14ac:dyDescent="0.2">
      <c r="A1064" s="317" t="s">
        <v>8833</v>
      </c>
      <c r="B1064" s="316" t="s">
        <v>8824</v>
      </c>
      <c r="C1064" s="316" t="s">
        <v>8820</v>
      </c>
      <c r="D1064" s="316" t="s">
        <v>8834</v>
      </c>
      <c r="E1064" s="311">
        <v>227078.64</v>
      </c>
      <c r="F1064" s="317"/>
      <c r="G1064" s="312" t="s">
        <v>142</v>
      </c>
      <c r="H1064" s="313">
        <v>44620</v>
      </c>
      <c r="I1064" s="1046"/>
      <c r="J1064" s="271"/>
    </row>
    <row r="1065" spans="1:10" outlineLevel="1" x14ac:dyDescent="0.2">
      <c r="A1065" s="317" t="s">
        <v>8835</v>
      </c>
      <c r="B1065" s="316" t="s">
        <v>8824</v>
      </c>
      <c r="C1065" s="316" t="s">
        <v>8820</v>
      </c>
      <c r="D1065" s="316" t="s">
        <v>8836</v>
      </c>
      <c r="E1065" s="311">
        <v>121493.45</v>
      </c>
      <c r="F1065" s="317"/>
      <c r="G1065" s="312" t="s">
        <v>8837</v>
      </c>
      <c r="H1065" s="319"/>
      <c r="I1065" s="1046"/>
      <c r="J1065" s="271"/>
    </row>
    <row r="1066" spans="1:10" outlineLevel="1" x14ac:dyDescent="0.2">
      <c r="A1066" s="317" t="s">
        <v>8838</v>
      </c>
      <c r="B1066" s="316" t="s">
        <v>8824</v>
      </c>
      <c r="C1066" s="316" t="s">
        <v>8820</v>
      </c>
      <c r="D1066" s="319" t="s">
        <v>8839</v>
      </c>
      <c r="E1066" s="311">
        <v>227078.64</v>
      </c>
      <c r="F1066" s="312"/>
      <c r="G1066" s="312" t="s">
        <v>142</v>
      </c>
      <c r="H1066" s="313">
        <v>44636</v>
      </c>
      <c r="I1066" s="1046"/>
      <c r="J1066" s="271"/>
    </row>
    <row r="1067" spans="1:10" outlineLevel="1" x14ac:dyDescent="0.2">
      <c r="A1067" s="317" t="s">
        <v>8840</v>
      </c>
      <c r="B1067" s="316" t="s">
        <v>8824</v>
      </c>
      <c r="C1067" s="316" t="s">
        <v>8820</v>
      </c>
      <c r="D1067" s="316" t="s">
        <v>8841</v>
      </c>
      <c r="E1067" s="311">
        <v>211650</v>
      </c>
      <c r="F1067" s="317" t="s">
        <v>8842</v>
      </c>
      <c r="G1067" s="312" t="s">
        <v>142</v>
      </c>
      <c r="H1067" s="313">
        <v>44460</v>
      </c>
      <c r="I1067" s="1046"/>
      <c r="J1067" s="271"/>
    </row>
    <row r="1068" spans="1:10" outlineLevel="1" x14ac:dyDescent="0.2">
      <c r="A1068" s="317" t="s">
        <v>8843</v>
      </c>
      <c r="B1068" s="316" t="s">
        <v>8824</v>
      </c>
      <c r="C1068" s="316" t="s">
        <v>8820</v>
      </c>
      <c r="D1068" s="316" t="s">
        <v>8844</v>
      </c>
      <c r="E1068" s="311">
        <v>90800</v>
      </c>
      <c r="F1068" s="317" t="s">
        <v>8845</v>
      </c>
      <c r="G1068" s="312" t="s">
        <v>142</v>
      </c>
      <c r="H1068" s="313">
        <v>44484</v>
      </c>
      <c r="I1068" s="1046"/>
      <c r="J1068" s="271"/>
    </row>
    <row r="1069" spans="1:10" outlineLevel="1" x14ac:dyDescent="0.2">
      <c r="A1069" s="317" t="s">
        <v>8846</v>
      </c>
      <c r="B1069" s="316" t="s">
        <v>8847</v>
      </c>
      <c r="C1069" s="316" t="s">
        <v>8820</v>
      </c>
      <c r="D1069" s="316" t="s">
        <v>8848</v>
      </c>
      <c r="E1069" s="311">
        <v>5905627.04</v>
      </c>
      <c r="F1069" s="317" t="s">
        <v>8849</v>
      </c>
      <c r="G1069" s="312" t="s">
        <v>142</v>
      </c>
      <c r="H1069" s="313">
        <v>44503</v>
      </c>
      <c r="I1069" s="1046"/>
      <c r="J1069" s="271"/>
    </row>
    <row r="1070" spans="1:10" outlineLevel="1" x14ac:dyDescent="0.2">
      <c r="A1070" s="317" t="s">
        <v>8850</v>
      </c>
      <c r="B1070" s="316" t="s">
        <v>8824</v>
      </c>
      <c r="C1070" s="316" t="s">
        <v>8820</v>
      </c>
      <c r="D1070" s="316" t="s">
        <v>8851</v>
      </c>
      <c r="E1070" s="311">
        <v>380000</v>
      </c>
      <c r="F1070" s="317" t="s">
        <v>8852</v>
      </c>
      <c r="G1070" s="312" t="s">
        <v>142</v>
      </c>
      <c r="H1070" s="313">
        <v>44343</v>
      </c>
      <c r="I1070" s="1046"/>
      <c r="J1070" s="271"/>
    </row>
    <row r="1071" spans="1:10" outlineLevel="1" x14ac:dyDescent="0.2">
      <c r="A1071" s="317" t="s">
        <v>8853</v>
      </c>
      <c r="B1071" s="316" t="s">
        <v>8847</v>
      </c>
      <c r="C1071" s="316" t="s">
        <v>8820</v>
      </c>
      <c r="D1071" s="316" t="s">
        <v>8854</v>
      </c>
      <c r="E1071" s="311">
        <v>315402.73</v>
      </c>
      <c r="F1071" s="317" t="s">
        <v>8855</v>
      </c>
      <c r="G1071" s="312" t="s">
        <v>142</v>
      </c>
      <c r="H1071" s="313">
        <v>44285</v>
      </c>
      <c r="I1071" s="1046"/>
      <c r="J1071" s="271"/>
    </row>
    <row r="1072" spans="1:10" outlineLevel="1" x14ac:dyDescent="0.2">
      <c r="A1072" s="317" t="s">
        <v>8856</v>
      </c>
      <c r="B1072" s="316" t="s">
        <v>8824</v>
      </c>
      <c r="C1072" s="316" t="s">
        <v>8820</v>
      </c>
      <c r="D1072" s="316" t="s">
        <v>8857</v>
      </c>
      <c r="E1072" s="311">
        <v>197900</v>
      </c>
      <c r="F1072" s="317" t="s">
        <v>8858</v>
      </c>
      <c r="G1072" s="312" t="s">
        <v>142</v>
      </c>
      <c r="H1072" s="313">
        <v>44340</v>
      </c>
      <c r="I1072" s="1046"/>
      <c r="J1072" s="271"/>
    </row>
    <row r="1073" spans="1:10" outlineLevel="1" x14ac:dyDescent="0.2">
      <c r="A1073" s="317" t="s">
        <v>8859</v>
      </c>
      <c r="B1073" s="316" t="s">
        <v>8824</v>
      </c>
      <c r="C1073" s="316" t="s">
        <v>8820</v>
      </c>
      <c r="D1073" s="316" t="s">
        <v>8860</v>
      </c>
      <c r="E1073" s="311">
        <v>7799276.4800000004</v>
      </c>
      <c r="F1073" s="317" t="s">
        <v>8861</v>
      </c>
      <c r="G1073" s="312" t="s">
        <v>142</v>
      </c>
      <c r="H1073" s="313">
        <v>44356</v>
      </c>
      <c r="I1073" s="1046"/>
      <c r="J1073" s="271"/>
    </row>
    <row r="1074" spans="1:10" outlineLevel="1" x14ac:dyDescent="0.2">
      <c r="A1074" s="317" t="s">
        <v>8862</v>
      </c>
      <c r="B1074" s="316" t="s">
        <v>8847</v>
      </c>
      <c r="C1074" s="316" t="s">
        <v>8820</v>
      </c>
      <c r="D1074" s="316" t="s">
        <v>8863</v>
      </c>
      <c r="E1074" s="311">
        <v>4646734.3499999996</v>
      </c>
      <c r="F1074" s="317" t="s">
        <v>8864</v>
      </c>
      <c r="G1074" s="312" t="s">
        <v>142</v>
      </c>
      <c r="H1074" s="313">
        <v>44400</v>
      </c>
      <c r="I1074" s="1046"/>
      <c r="J1074" s="271"/>
    </row>
    <row r="1075" spans="1:10" outlineLevel="1" x14ac:dyDescent="0.2">
      <c r="A1075" s="317" t="s">
        <v>8865</v>
      </c>
      <c r="B1075" s="316" t="s">
        <v>8847</v>
      </c>
      <c r="C1075" s="316" t="s">
        <v>8820</v>
      </c>
      <c r="D1075" s="316" t="s">
        <v>8866</v>
      </c>
      <c r="E1075" s="311">
        <v>2517900.84</v>
      </c>
      <c r="F1075" s="317" t="s">
        <v>8867</v>
      </c>
      <c r="G1075" s="312" t="s">
        <v>142</v>
      </c>
      <c r="H1075" s="313">
        <v>44484</v>
      </c>
      <c r="I1075" s="1046"/>
      <c r="J1075" s="271"/>
    </row>
    <row r="1076" spans="1:10" outlineLevel="1" x14ac:dyDescent="0.2">
      <c r="A1076" s="317" t="s">
        <v>8868</v>
      </c>
      <c r="B1076" s="316" t="s">
        <v>8847</v>
      </c>
      <c r="C1076" s="316" t="s">
        <v>8820</v>
      </c>
      <c r="D1076" s="316" t="s">
        <v>8869</v>
      </c>
      <c r="E1076" s="311">
        <v>5667424</v>
      </c>
      <c r="F1076" s="317" t="s">
        <v>8870</v>
      </c>
      <c r="G1076" s="320" t="s">
        <v>142</v>
      </c>
      <c r="H1076" s="313">
        <v>44580</v>
      </c>
      <c r="I1076" s="1046"/>
      <c r="J1076" s="271"/>
    </row>
    <row r="1077" spans="1:10" outlineLevel="1" x14ac:dyDescent="0.2">
      <c r="A1077" s="317" t="s">
        <v>8871</v>
      </c>
      <c r="B1077" s="316" t="s">
        <v>8847</v>
      </c>
      <c r="C1077" s="316" t="s">
        <v>8820</v>
      </c>
      <c r="D1077" s="316" t="s">
        <v>8872</v>
      </c>
      <c r="E1077" s="311">
        <v>1798830.1</v>
      </c>
      <c r="F1077" s="317" t="s">
        <v>8873</v>
      </c>
      <c r="G1077" s="312" t="s">
        <v>142</v>
      </c>
      <c r="H1077" s="313">
        <v>44377</v>
      </c>
      <c r="I1077" s="1046"/>
      <c r="J1077" s="271"/>
    </row>
    <row r="1078" spans="1:10" outlineLevel="1" x14ac:dyDescent="0.2">
      <c r="A1078" s="317" t="s">
        <v>8874</v>
      </c>
      <c r="B1078" s="316" t="s">
        <v>8847</v>
      </c>
      <c r="C1078" s="316" t="s">
        <v>8820</v>
      </c>
      <c r="D1078" s="316" t="s">
        <v>8875</v>
      </c>
      <c r="E1078" s="311">
        <v>2235852.56</v>
      </c>
      <c r="F1078" s="317" t="s">
        <v>8876</v>
      </c>
      <c r="G1078" s="312" t="s">
        <v>142</v>
      </c>
      <c r="H1078" s="313">
        <v>44371</v>
      </c>
      <c r="I1078" s="1046"/>
      <c r="J1078" s="271"/>
    </row>
    <row r="1079" spans="1:10" outlineLevel="1" x14ac:dyDescent="0.2">
      <c r="A1079" s="317" t="s">
        <v>8877</v>
      </c>
      <c r="B1079" s="316" t="s">
        <v>8847</v>
      </c>
      <c r="C1079" s="316" t="s">
        <v>8820</v>
      </c>
      <c r="D1079" s="316" t="s">
        <v>8878</v>
      </c>
      <c r="E1079" s="311">
        <v>65744448.409999996</v>
      </c>
      <c r="F1079" s="317" t="s">
        <v>8879</v>
      </c>
      <c r="G1079" s="312" t="s">
        <v>142</v>
      </c>
      <c r="H1079" s="313">
        <v>44431</v>
      </c>
      <c r="I1079" s="1046"/>
      <c r="J1079" s="271"/>
    </row>
    <row r="1080" spans="1:10" outlineLevel="1" x14ac:dyDescent="0.2">
      <c r="A1080" s="317" t="s">
        <v>8880</v>
      </c>
      <c r="B1080" s="316" t="s">
        <v>8847</v>
      </c>
      <c r="C1080" s="316" t="s">
        <v>8820</v>
      </c>
      <c r="D1080" s="316" t="s">
        <v>8881</v>
      </c>
      <c r="E1080" s="311">
        <v>158347521.74000001</v>
      </c>
      <c r="F1080" s="317" t="s">
        <v>8882</v>
      </c>
      <c r="G1080" s="312" t="s">
        <v>142</v>
      </c>
      <c r="H1080" s="313">
        <v>44488</v>
      </c>
      <c r="I1080" s="1046"/>
      <c r="J1080" s="271"/>
    </row>
    <row r="1081" spans="1:10" outlineLevel="1" x14ac:dyDescent="0.2">
      <c r="A1081" s="317" t="s">
        <v>8883</v>
      </c>
      <c r="B1081" s="316" t="s">
        <v>8847</v>
      </c>
      <c r="C1081" s="316" t="s">
        <v>8820</v>
      </c>
      <c r="D1081" s="316" t="s">
        <v>8884</v>
      </c>
      <c r="E1081" s="311">
        <v>116510080.93000001</v>
      </c>
      <c r="F1081" s="317" t="s">
        <v>8885</v>
      </c>
      <c r="G1081" s="312" t="s">
        <v>142</v>
      </c>
      <c r="H1081" s="313">
        <v>44508</v>
      </c>
      <c r="I1081" s="1046"/>
      <c r="J1081" s="271"/>
    </row>
    <row r="1082" spans="1:10" outlineLevel="1" x14ac:dyDescent="0.2">
      <c r="A1082" s="317" t="s">
        <v>8886</v>
      </c>
      <c r="B1082" s="316" t="s">
        <v>8847</v>
      </c>
      <c r="C1082" s="316" t="s">
        <v>8820</v>
      </c>
      <c r="D1082" s="316" t="s">
        <v>8887</v>
      </c>
      <c r="E1082" s="311">
        <v>180582158.74000001</v>
      </c>
      <c r="F1082" s="317" t="s">
        <v>8888</v>
      </c>
      <c r="G1082" s="312" t="s">
        <v>142</v>
      </c>
      <c r="H1082" s="313">
        <v>44560</v>
      </c>
      <c r="I1082" s="1046"/>
      <c r="J1082" s="271"/>
    </row>
    <row r="1083" spans="1:10" outlineLevel="1" x14ac:dyDescent="0.2">
      <c r="A1083" s="317" t="s">
        <v>8889</v>
      </c>
      <c r="B1083" s="316" t="s">
        <v>8847</v>
      </c>
      <c r="C1083" s="316" t="s">
        <v>8820</v>
      </c>
      <c r="D1083" s="316" t="s">
        <v>8890</v>
      </c>
      <c r="E1083" s="311">
        <v>66830817.32</v>
      </c>
      <c r="F1083" s="317" t="s">
        <v>8891</v>
      </c>
      <c r="G1083" s="312" t="s">
        <v>8892</v>
      </c>
      <c r="H1083" s="319"/>
      <c r="I1083" s="1046"/>
      <c r="J1083" s="271"/>
    </row>
    <row r="1084" spans="1:10" outlineLevel="1" x14ac:dyDescent="0.2">
      <c r="A1084" s="317" t="s">
        <v>8893</v>
      </c>
      <c r="B1084" s="316" t="s">
        <v>8847</v>
      </c>
      <c r="C1084" s="316" t="s">
        <v>8820</v>
      </c>
      <c r="D1084" s="316" t="s">
        <v>8894</v>
      </c>
      <c r="E1084" s="311">
        <v>125466346.27</v>
      </c>
      <c r="F1084" s="317" t="s">
        <v>8895</v>
      </c>
      <c r="G1084" s="312" t="s">
        <v>142</v>
      </c>
      <c r="H1084" s="313">
        <v>44509</v>
      </c>
      <c r="I1084" s="1046"/>
      <c r="J1084" s="271"/>
    </row>
    <row r="1085" spans="1:10" outlineLevel="1" x14ac:dyDescent="0.2">
      <c r="A1085" s="317" t="s">
        <v>8896</v>
      </c>
      <c r="B1085" s="316" t="s">
        <v>8847</v>
      </c>
      <c r="C1085" s="316" t="s">
        <v>8820</v>
      </c>
      <c r="D1085" s="316" t="s">
        <v>8897</v>
      </c>
      <c r="E1085" s="311">
        <v>105981236.16</v>
      </c>
      <c r="F1085" s="317" t="s">
        <v>8898</v>
      </c>
      <c r="G1085" s="312" t="s">
        <v>142</v>
      </c>
      <c r="H1085" s="313">
        <v>44488</v>
      </c>
      <c r="I1085" s="1046"/>
      <c r="J1085" s="271"/>
    </row>
    <row r="1086" spans="1:10" outlineLevel="1" x14ac:dyDescent="0.2">
      <c r="A1086" s="317" t="s">
        <v>8899</v>
      </c>
      <c r="B1086" s="316" t="s">
        <v>8847</v>
      </c>
      <c r="C1086" s="316" t="s">
        <v>8820</v>
      </c>
      <c r="D1086" s="316" t="s">
        <v>8900</v>
      </c>
      <c r="E1086" s="311">
        <v>51960769.520000003</v>
      </c>
      <c r="F1086" s="317" t="s">
        <v>8901</v>
      </c>
      <c r="G1086" s="312" t="s">
        <v>142</v>
      </c>
      <c r="H1086" s="313">
        <v>44539</v>
      </c>
      <c r="I1086" s="1046"/>
      <c r="J1086" s="271"/>
    </row>
    <row r="1087" spans="1:10" outlineLevel="1" x14ac:dyDescent="0.2">
      <c r="A1087" s="317" t="s">
        <v>8902</v>
      </c>
      <c r="B1087" s="316" t="s">
        <v>8847</v>
      </c>
      <c r="C1087" s="316" t="s">
        <v>8820</v>
      </c>
      <c r="D1087" s="316" t="s">
        <v>8903</v>
      </c>
      <c r="E1087" s="311">
        <v>23360807</v>
      </c>
      <c r="F1087" s="317"/>
      <c r="G1087" s="312" t="s">
        <v>8904</v>
      </c>
      <c r="H1087" s="319"/>
      <c r="I1087" s="1046"/>
      <c r="J1087" s="271"/>
    </row>
    <row r="1088" spans="1:10" outlineLevel="1" x14ac:dyDescent="0.2">
      <c r="A1088" s="317" t="s">
        <v>8905</v>
      </c>
      <c r="B1088" s="316" t="s">
        <v>8847</v>
      </c>
      <c r="C1088" s="316" t="s">
        <v>8820</v>
      </c>
      <c r="D1088" s="316" t="s">
        <v>8906</v>
      </c>
      <c r="E1088" s="311">
        <v>24454921.969999999</v>
      </c>
      <c r="F1088" s="317" t="s">
        <v>8907</v>
      </c>
      <c r="G1088" s="312" t="s">
        <v>142</v>
      </c>
      <c r="H1088" s="319"/>
      <c r="I1088" s="1046"/>
      <c r="J1088" s="271"/>
    </row>
    <row r="1089" spans="1:10" outlineLevel="1" x14ac:dyDescent="0.2">
      <c r="A1089" s="317" t="s">
        <v>8908</v>
      </c>
      <c r="B1089" s="316" t="s">
        <v>8824</v>
      </c>
      <c r="C1089" s="316" t="s">
        <v>8820</v>
      </c>
      <c r="D1089" s="316" t="s">
        <v>8909</v>
      </c>
      <c r="E1089" s="311">
        <v>5058799.82</v>
      </c>
      <c r="F1089" s="317" t="s">
        <v>8910</v>
      </c>
      <c r="G1089" s="312" t="s">
        <v>142</v>
      </c>
      <c r="H1089" s="313">
        <v>44264</v>
      </c>
      <c r="I1089" s="1046"/>
      <c r="J1089" s="271"/>
    </row>
    <row r="1090" spans="1:10" outlineLevel="1" x14ac:dyDescent="0.2">
      <c r="A1090" s="317" t="s">
        <v>8911</v>
      </c>
      <c r="B1090" s="316" t="s">
        <v>8912</v>
      </c>
      <c r="C1090" s="316" t="s">
        <v>8913</v>
      </c>
      <c r="D1090" s="316" t="s">
        <v>8914</v>
      </c>
      <c r="E1090" s="311">
        <v>31030</v>
      </c>
      <c r="F1090" s="317" t="s">
        <v>8915</v>
      </c>
      <c r="G1090" s="312" t="s">
        <v>142</v>
      </c>
      <c r="H1090" s="313">
        <v>44250</v>
      </c>
      <c r="I1090" s="1046"/>
      <c r="J1090" s="271"/>
    </row>
    <row r="1091" spans="1:10" outlineLevel="1" x14ac:dyDescent="0.2">
      <c r="A1091" s="317" t="s">
        <v>8916</v>
      </c>
      <c r="B1091" s="316" t="s">
        <v>8912</v>
      </c>
      <c r="C1091" s="316" t="s">
        <v>8913</v>
      </c>
      <c r="D1091" s="316" t="s">
        <v>8917</v>
      </c>
      <c r="E1091" s="311">
        <v>45745</v>
      </c>
      <c r="F1091" s="317" t="s">
        <v>8918</v>
      </c>
      <c r="G1091" s="312" t="s">
        <v>142</v>
      </c>
      <c r="H1091" s="313">
        <v>44251</v>
      </c>
      <c r="I1091" s="1046"/>
      <c r="J1091" s="271"/>
    </row>
    <row r="1092" spans="1:10" outlineLevel="1" x14ac:dyDescent="0.2">
      <c r="A1092" s="317" t="s">
        <v>8919</v>
      </c>
      <c r="B1092" s="316" t="s">
        <v>8912</v>
      </c>
      <c r="C1092" s="316" t="s">
        <v>8913</v>
      </c>
      <c r="D1092" s="316" t="s">
        <v>8920</v>
      </c>
      <c r="E1092" s="311">
        <v>54500</v>
      </c>
      <c r="F1092" s="317" t="s">
        <v>8921</v>
      </c>
      <c r="G1092" s="312" t="s">
        <v>142</v>
      </c>
      <c r="H1092" s="313">
        <v>44411</v>
      </c>
      <c r="I1092" s="1046"/>
      <c r="J1092" s="271"/>
    </row>
    <row r="1093" spans="1:10" outlineLevel="1" x14ac:dyDescent="0.2">
      <c r="A1093" s="317" t="s">
        <v>8922</v>
      </c>
      <c r="B1093" s="316" t="s">
        <v>8912</v>
      </c>
      <c r="C1093" s="316" t="s">
        <v>8913</v>
      </c>
      <c r="D1093" s="316" t="s">
        <v>8923</v>
      </c>
      <c r="E1093" s="311">
        <v>56560</v>
      </c>
      <c r="F1093" s="317" t="s">
        <v>8924</v>
      </c>
      <c r="G1093" s="312" t="s">
        <v>142</v>
      </c>
      <c r="H1093" s="313">
        <v>44274</v>
      </c>
      <c r="I1093" s="1046"/>
      <c r="J1093" s="271"/>
    </row>
    <row r="1094" spans="1:10" outlineLevel="1" x14ac:dyDescent="0.2">
      <c r="A1094" s="317" t="s">
        <v>8925</v>
      </c>
      <c r="B1094" s="316" t="s">
        <v>8912</v>
      </c>
      <c r="C1094" s="316" t="s">
        <v>8913</v>
      </c>
      <c r="D1094" s="316" t="s">
        <v>8926</v>
      </c>
      <c r="E1094" s="311">
        <v>66990</v>
      </c>
      <c r="F1094" s="317" t="s">
        <v>8927</v>
      </c>
      <c r="G1094" s="312" t="s">
        <v>142</v>
      </c>
      <c r="H1094" s="313">
        <v>44298</v>
      </c>
      <c r="I1094" s="1046"/>
      <c r="J1094" s="271"/>
    </row>
    <row r="1095" spans="1:10" outlineLevel="1" x14ac:dyDescent="0.2">
      <c r="A1095" s="317" t="s">
        <v>8928</v>
      </c>
      <c r="B1095" s="316" t="s">
        <v>8912</v>
      </c>
      <c r="C1095" s="316" t="s">
        <v>8913</v>
      </c>
      <c r="D1095" s="316" t="s">
        <v>8929</v>
      </c>
      <c r="E1095" s="311">
        <v>87820</v>
      </c>
      <c r="F1095" s="317" t="s">
        <v>8930</v>
      </c>
      <c r="G1095" s="312" t="s">
        <v>142</v>
      </c>
      <c r="H1095" s="313">
        <v>44251</v>
      </c>
      <c r="I1095" s="1046"/>
      <c r="J1095" s="271"/>
    </row>
    <row r="1096" spans="1:10" outlineLevel="1" x14ac:dyDescent="0.2">
      <c r="A1096" s="317" t="s">
        <v>8931</v>
      </c>
      <c r="B1096" s="316" t="s">
        <v>8912</v>
      </c>
      <c r="C1096" s="316" t="s">
        <v>8913</v>
      </c>
      <c r="D1096" s="316" t="s">
        <v>8932</v>
      </c>
      <c r="E1096" s="311">
        <v>22720</v>
      </c>
      <c r="F1096" s="317" t="s">
        <v>8933</v>
      </c>
      <c r="G1096" s="312" t="s">
        <v>142</v>
      </c>
      <c r="H1096" s="313">
        <v>44250</v>
      </c>
      <c r="I1096" s="1046"/>
      <c r="J1096" s="271"/>
    </row>
    <row r="1097" spans="1:10" outlineLevel="1" x14ac:dyDescent="0.2">
      <c r="A1097" s="317" t="s">
        <v>8934</v>
      </c>
      <c r="B1097" s="316" t="s">
        <v>8912</v>
      </c>
      <c r="C1097" s="316" t="s">
        <v>8913</v>
      </c>
      <c r="D1097" s="316" t="s">
        <v>8935</v>
      </c>
      <c r="E1097" s="311">
        <v>66481.2</v>
      </c>
      <c r="F1097" s="317" t="s">
        <v>8936</v>
      </c>
      <c r="G1097" s="312" t="s">
        <v>142</v>
      </c>
      <c r="H1097" s="313">
        <v>44372</v>
      </c>
      <c r="I1097" s="1046"/>
      <c r="J1097" s="271"/>
    </row>
    <row r="1098" spans="1:10" outlineLevel="1" x14ac:dyDescent="0.2">
      <c r="A1098" s="317" t="s">
        <v>8937</v>
      </c>
      <c r="B1098" s="316" t="s">
        <v>8912</v>
      </c>
      <c r="C1098" s="316" t="s">
        <v>8913</v>
      </c>
      <c r="D1098" s="316" t="s">
        <v>8938</v>
      </c>
      <c r="E1098" s="311">
        <v>108678</v>
      </c>
      <c r="F1098" s="317" t="s">
        <v>8939</v>
      </c>
      <c r="G1098" s="312" t="s">
        <v>142</v>
      </c>
      <c r="H1098" s="313">
        <v>44404</v>
      </c>
      <c r="I1098" s="1046"/>
      <c r="J1098" s="271"/>
    </row>
    <row r="1099" spans="1:10" outlineLevel="1" x14ac:dyDescent="0.2">
      <c r="A1099" s="317" t="s">
        <v>8940</v>
      </c>
      <c r="B1099" s="316" t="s">
        <v>8912</v>
      </c>
      <c r="C1099" s="316" t="s">
        <v>8913</v>
      </c>
      <c r="D1099" s="316" t="s">
        <v>8941</v>
      </c>
      <c r="E1099" s="311">
        <v>59950</v>
      </c>
      <c r="F1099" s="317" t="s">
        <v>8942</v>
      </c>
      <c r="G1099" s="312" t="s">
        <v>142</v>
      </c>
      <c r="H1099" s="313">
        <v>44292</v>
      </c>
      <c r="I1099" s="1046"/>
      <c r="J1099" s="271"/>
    </row>
    <row r="1100" spans="1:10" outlineLevel="1" x14ac:dyDescent="0.2">
      <c r="A1100" s="317" t="s">
        <v>8943</v>
      </c>
      <c r="B1100" s="316" t="s">
        <v>8912</v>
      </c>
      <c r="C1100" s="316" t="s">
        <v>8913</v>
      </c>
      <c r="D1100" s="316" t="s">
        <v>8944</v>
      </c>
      <c r="E1100" s="311">
        <v>42200</v>
      </c>
      <c r="F1100" s="317" t="s">
        <v>8945</v>
      </c>
      <c r="G1100" s="312" t="s">
        <v>142</v>
      </c>
      <c r="H1100" s="313">
        <v>44250</v>
      </c>
      <c r="I1100" s="1046"/>
      <c r="J1100" s="271"/>
    </row>
    <row r="1101" spans="1:10" outlineLevel="1" x14ac:dyDescent="0.2">
      <c r="A1101" s="317" t="s">
        <v>8946</v>
      </c>
      <c r="B1101" s="316" t="s">
        <v>8912</v>
      </c>
      <c r="C1101" s="316" t="s">
        <v>8913</v>
      </c>
      <c r="D1101" s="316" t="s">
        <v>8947</v>
      </c>
      <c r="E1101" s="311">
        <v>47624</v>
      </c>
      <c r="F1101" s="317" t="s">
        <v>8948</v>
      </c>
      <c r="G1101" s="312" t="s">
        <v>142</v>
      </c>
      <c r="H1101" s="313">
        <v>44267</v>
      </c>
      <c r="I1101" s="1046"/>
      <c r="J1101" s="271"/>
    </row>
    <row r="1102" spans="1:10" outlineLevel="1" x14ac:dyDescent="0.2">
      <c r="A1102" s="317" t="s">
        <v>8949</v>
      </c>
      <c r="B1102" s="316" t="s">
        <v>8912</v>
      </c>
      <c r="C1102" s="316" t="s">
        <v>8913</v>
      </c>
      <c r="D1102" s="316" t="s">
        <v>8950</v>
      </c>
      <c r="E1102" s="311">
        <v>80650</v>
      </c>
      <c r="F1102" s="317" t="s">
        <v>8951</v>
      </c>
      <c r="G1102" s="312" t="s">
        <v>142</v>
      </c>
      <c r="H1102" s="313">
        <v>44274</v>
      </c>
      <c r="I1102" s="1046"/>
      <c r="J1102" s="271"/>
    </row>
    <row r="1103" spans="1:10" outlineLevel="1" x14ac:dyDescent="0.2">
      <c r="A1103" s="317" t="s">
        <v>8952</v>
      </c>
      <c r="B1103" s="316" t="s">
        <v>8912</v>
      </c>
      <c r="C1103" s="316" t="s">
        <v>8913</v>
      </c>
      <c r="D1103" s="316" t="s">
        <v>8953</v>
      </c>
      <c r="E1103" s="311">
        <v>59470</v>
      </c>
      <c r="F1103" s="317" t="s">
        <v>8954</v>
      </c>
      <c r="G1103" s="312" t="s">
        <v>142</v>
      </c>
      <c r="H1103" s="313">
        <v>44315</v>
      </c>
      <c r="I1103" s="1046"/>
      <c r="J1103" s="271"/>
    </row>
    <row r="1104" spans="1:10" outlineLevel="1" x14ac:dyDescent="0.2">
      <c r="A1104" s="317" t="s">
        <v>8955</v>
      </c>
      <c r="B1104" s="316" t="s">
        <v>8912</v>
      </c>
      <c r="C1104" s="316" t="s">
        <v>8913</v>
      </c>
      <c r="D1104" s="316" t="s">
        <v>8956</v>
      </c>
      <c r="E1104" s="311">
        <v>65500</v>
      </c>
      <c r="F1104" s="317" t="s">
        <v>8957</v>
      </c>
      <c r="G1104" s="312" t="s">
        <v>142</v>
      </c>
      <c r="H1104" s="313">
        <v>44281</v>
      </c>
      <c r="I1104" s="1046"/>
      <c r="J1104" s="271"/>
    </row>
    <row r="1105" spans="1:10" outlineLevel="1" x14ac:dyDescent="0.2">
      <c r="A1105" s="317" t="s">
        <v>8958</v>
      </c>
      <c r="B1105" s="316" t="s">
        <v>8912</v>
      </c>
      <c r="C1105" s="316" t="s">
        <v>8913</v>
      </c>
      <c r="D1105" s="316" t="s">
        <v>8959</v>
      </c>
      <c r="E1105" s="311">
        <v>99800</v>
      </c>
      <c r="F1105" s="317" t="s">
        <v>8960</v>
      </c>
      <c r="G1105" s="312" t="s">
        <v>142</v>
      </c>
      <c r="H1105" s="313">
        <v>44379</v>
      </c>
      <c r="I1105" s="1046"/>
      <c r="J1105" s="271"/>
    </row>
    <row r="1106" spans="1:10" outlineLevel="1" x14ac:dyDescent="0.2">
      <c r="A1106" s="317" t="s">
        <v>8961</v>
      </c>
      <c r="B1106" s="316" t="s">
        <v>8912</v>
      </c>
      <c r="C1106" s="316" t="s">
        <v>8913</v>
      </c>
      <c r="D1106" s="316" t="s">
        <v>8962</v>
      </c>
      <c r="E1106" s="311">
        <v>35500</v>
      </c>
      <c r="F1106" s="317" t="s">
        <v>8963</v>
      </c>
      <c r="G1106" s="312" t="s">
        <v>142</v>
      </c>
      <c r="H1106" s="313">
        <v>44246</v>
      </c>
      <c r="I1106" s="1046"/>
      <c r="J1106" s="271"/>
    </row>
    <row r="1107" spans="1:10" outlineLevel="1" x14ac:dyDescent="0.2">
      <c r="A1107" s="317" t="s">
        <v>8964</v>
      </c>
      <c r="B1107" s="316" t="s">
        <v>8912</v>
      </c>
      <c r="C1107" s="316" t="s">
        <v>8913</v>
      </c>
      <c r="D1107" s="316" t="s">
        <v>8965</v>
      </c>
      <c r="E1107" s="311">
        <v>341226.29</v>
      </c>
      <c r="F1107" s="317" t="s">
        <v>8966</v>
      </c>
      <c r="G1107" s="312" t="s">
        <v>142</v>
      </c>
      <c r="H1107" s="313">
        <v>44246</v>
      </c>
      <c r="I1107" s="1046"/>
      <c r="J1107" s="271"/>
    </row>
    <row r="1108" spans="1:10" outlineLevel="1" x14ac:dyDescent="0.2">
      <c r="A1108" s="317" t="s">
        <v>8967</v>
      </c>
      <c r="B1108" s="316" t="s">
        <v>8912</v>
      </c>
      <c r="C1108" s="316" t="s">
        <v>8913</v>
      </c>
      <c r="D1108" s="316" t="s">
        <v>8968</v>
      </c>
      <c r="E1108" s="311">
        <v>34742</v>
      </c>
      <c r="F1108" s="317" t="s">
        <v>8969</v>
      </c>
      <c r="G1108" s="312" t="s">
        <v>142</v>
      </c>
      <c r="H1108" s="313">
        <v>44274</v>
      </c>
      <c r="I1108" s="1046"/>
      <c r="J1108" s="271"/>
    </row>
    <row r="1109" spans="1:10" outlineLevel="1" x14ac:dyDescent="0.2">
      <c r="A1109" s="317" t="s">
        <v>8970</v>
      </c>
      <c r="B1109" s="316" t="s">
        <v>8912</v>
      </c>
      <c r="C1109" s="316" t="s">
        <v>8913</v>
      </c>
      <c r="D1109" s="316" t="s">
        <v>8971</v>
      </c>
      <c r="E1109" s="311">
        <v>380521.68</v>
      </c>
      <c r="F1109" s="317" t="s">
        <v>8972</v>
      </c>
      <c r="G1109" s="312" t="s">
        <v>142</v>
      </c>
      <c r="H1109" s="313">
        <v>44253</v>
      </c>
      <c r="I1109" s="1046"/>
      <c r="J1109" s="271"/>
    </row>
    <row r="1110" spans="1:10" outlineLevel="1" x14ac:dyDescent="0.2">
      <c r="A1110" s="317" t="s">
        <v>8973</v>
      </c>
      <c r="B1110" s="316" t="s">
        <v>8912</v>
      </c>
      <c r="C1110" s="316" t="s">
        <v>8913</v>
      </c>
      <c r="D1110" s="316" t="s">
        <v>8974</v>
      </c>
      <c r="E1110" s="311">
        <v>362596.3</v>
      </c>
      <c r="F1110" s="317" t="s">
        <v>8975</v>
      </c>
      <c r="G1110" s="312" t="s">
        <v>142</v>
      </c>
      <c r="H1110" s="313">
        <v>44239</v>
      </c>
      <c r="I1110" s="1046"/>
      <c r="J1110" s="271"/>
    </row>
    <row r="1111" spans="1:10" outlineLevel="1" x14ac:dyDescent="0.2">
      <c r="A1111" s="317" t="s">
        <v>8976</v>
      </c>
      <c r="B1111" s="316" t="s">
        <v>8912</v>
      </c>
      <c r="C1111" s="316" t="s">
        <v>8913</v>
      </c>
      <c r="D1111" s="316" t="s">
        <v>8977</v>
      </c>
      <c r="E1111" s="311">
        <v>90878.17</v>
      </c>
      <c r="F1111" s="317" t="s">
        <v>8978</v>
      </c>
      <c r="G1111" s="312" t="s">
        <v>142</v>
      </c>
      <c r="H1111" s="313">
        <v>44372</v>
      </c>
      <c r="I1111" s="1046"/>
      <c r="J1111" s="271"/>
    </row>
    <row r="1112" spans="1:10" outlineLevel="1" x14ac:dyDescent="0.2">
      <c r="A1112" s="317" t="s">
        <v>8979</v>
      </c>
      <c r="B1112" s="316" t="s">
        <v>8912</v>
      </c>
      <c r="C1112" s="316" t="s">
        <v>8913</v>
      </c>
      <c r="D1112" s="316" t="s">
        <v>8980</v>
      </c>
      <c r="E1112" s="311">
        <v>47500</v>
      </c>
      <c r="F1112" s="317" t="s">
        <v>8981</v>
      </c>
      <c r="G1112" s="312" t="s">
        <v>142</v>
      </c>
      <c r="H1112" s="313">
        <v>44274</v>
      </c>
      <c r="I1112" s="1046"/>
      <c r="J1112" s="271"/>
    </row>
    <row r="1113" spans="1:10" outlineLevel="1" x14ac:dyDescent="0.2">
      <c r="A1113" s="317" t="s">
        <v>8982</v>
      </c>
      <c r="B1113" s="316" t="s">
        <v>8912</v>
      </c>
      <c r="C1113" s="316" t="s">
        <v>8913</v>
      </c>
      <c r="D1113" s="316" t="s">
        <v>8983</v>
      </c>
      <c r="E1113" s="311">
        <v>368086.84</v>
      </c>
      <c r="F1113" s="317" t="s">
        <v>8984</v>
      </c>
      <c r="G1113" s="312" t="s">
        <v>142</v>
      </c>
      <c r="H1113" s="313">
        <v>44281</v>
      </c>
      <c r="I1113" s="1046"/>
      <c r="J1113" s="271"/>
    </row>
    <row r="1114" spans="1:10" outlineLevel="1" x14ac:dyDescent="0.2">
      <c r="A1114" s="317" t="s">
        <v>8985</v>
      </c>
      <c r="B1114" s="316" t="s">
        <v>8912</v>
      </c>
      <c r="C1114" s="316" t="s">
        <v>8913</v>
      </c>
      <c r="D1114" s="316" t="s">
        <v>8986</v>
      </c>
      <c r="E1114" s="311">
        <v>339894.28</v>
      </c>
      <c r="F1114" s="317" t="s">
        <v>8987</v>
      </c>
      <c r="G1114" s="312" t="s">
        <v>142</v>
      </c>
      <c r="H1114" s="313">
        <v>44307</v>
      </c>
      <c r="I1114" s="1046"/>
      <c r="J1114" s="271"/>
    </row>
    <row r="1115" spans="1:10" outlineLevel="1" x14ac:dyDescent="0.2">
      <c r="A1115" s="317" t="s">
        <v>8988</v>
      </c>
      <c r="B1115" s="316" t="s">
        <v>8912</v>
      </c>
      <c r="C1115" s="316" t="s">
        <v>8913</v>
      </c>
      <c r="D1115" s="316" t="s">
        <v>8989</v>
      </c>
      <c r="E1115" s="311">
        <v>396610.39</v>
      </c>
      <c r="F1115" s="317" t="s">
        <v>8990</v>
      </c>
      <c r="G1115" s="312" t="s">
        <v>142</v>
      </c>
      <c r="H1115" s="313">
        <v>44281</v>
      </c>
      <c r="I1115" s="1046"/>
      <c r="J1115" s="271"/>
    </row>
    <row r="1116" spans="1:10" outlineLevel="1" x14ac:dyDescent="0.2">
      <c r="A1116" s="317" t="s">
        <v>8991</v>
      </c>
      <c r="B1116" s="316" t="s">
        <v>8912</v>
      </c>
      <c r="C1116" s="316" t="s">
        <v>8913</v>
      </c>
      <c r="D1116" s="316" t="s">
        <v>8992</v>
      </c>
      <c r="E1116" s="311">
        <v>31020</v>
      </c>
      <c r="F1116" s="317" t="s">
        <v>8993</v>
      </c>
      <c r="G1116" s="312" t="s">
        <v>142</v>
      </c>
      <c r="H1116" s="313">
        <v>44334</v>
      </c>
      <c r="I1116" s="1046"/>
      <c r="J1116" s="271"/>
    </row>
    <row r="1117" spans="1:10" outlineLevel="1" x14ac:dyDescent="0.2">
      <c r="A1117" s="317" t="s">
        <v>8994</v>
      </c>
      <c r="B1117" s="316" t="s">
        <v>8912</v>
      </c>
      <c r="C1117" s="316" t="s">
        <v>8913</v>
      </c>
      <c r="D1117" s="316" t="s">
        <v>8995</v>
      </c>
      <c r="E1117" s="311">
        <v>39962</v>
      </c>
      <c r="F1117" s="317" t="s">
        <v>8996</v>
      </c>
      <c r="G1117" s="312" t="s">
        <v>142</v>
      </c>
      <c r="H1117" s="313">
        <v>44265</v>
      </c>
      <c r="I1117" s="1046"/>
      <c r="J1117" s="271"/>
    </row>
    <row r="1118" spans="1:10" outlineLevel="1" x14ac:dyDescent="0.2">
      <c r="A1118" s="317" t="s">
        <v>8997</v>
      </c>
      <c r="B1118" s="316" t="s">
        <v>8912</v>
      </c>
      <c r="C1118" s="316" t="s">
        <v>8913</v>
      </c>
      <c r="D1118" s="316" t="s">
        <v>8998</v>
      </c>
      <c r="E1118" s="311">
        <v>110650</v>
      </c>
      <c r="F1118" s="317" t="s">
        <v>8999</v>
      </c>
      <c r="G1118" s="312" t="s">
        <v>142</v>
      </c>
      <c r="H1118" s="313">
        <v>44386</v>
      </c>
      <c r="I1118" s="1046"/>
      <c r="J1118" s="271"/>
    </row>
    <row r="1119" spans="1:10" outlineLevel="1" x14ac:dyDescent="0.2">
      <c r="A1119" s="317" t="s">
        <v>9000</v>
      </c>
      <c r="B1119" s="316" t="s">
        <v>8912</v>
      </c>
      <c r="C1119" s="316" t="s">
        <v>8913</v>
      </c>
      <c r="D1119" s="316" t="s">
        <v>9001</v>
      </c>
      <c r="E1119" s="311">
        <v>294808.25</v>
      </c>
      <c r="F1119" s="317" t="s">
        <v>9002</v>
      </c>
      <c r="G1119" s="312" t="s">
        <v>142</v>
      </c>
      <c r="H1119" s="313">
        <v>44328</v>
      </c>
      <c r="I1119" s="1046"/>
      <c r="J1119" s="271"/>
    </row>
    <row r="1120" spans="1:10" outlineLevel="1" x14ac:dyDescent="0.2">
      <c r="A1120" s="317" t="s">
        <v>9003</v>
      </c>
      <c r="B1120" s="316" t="s">
        <v>8912</v>
      </c>
      <c r="C1120" s="316" t="s">
        <v>8913</v>
      </c>
      <c r="D1120" s="316" t="s">
        <v>9004</v>
      </c>
      <c r="E1120" s="311">
        <v>43650</v>
      </c>
      <c r="F1120" s="317" t="s">
        <v>9005</v>
      </c>
      <c r="G1120" s="312" t="s">
        <v>142</v>
      </c>
      <c r="H1120" s="313">
        <v>44280</v>
      </c>
      <c r="I1120" s="1046"/>
      <c r="J1120" s="271"/>
    </row>
    <row r="1121" spans="1:10" outlineLevel="1" x14ac:dyDescent="0.2">
      <c r="A1121" s="317" t="s">
        <v>9006</v>
      </c>
      <c r="B1121" s="316" t="s">
        <v>8912</v>
      </c>
      <c r="C1121" s="316" t="s">
        <v>8913</v>
      </c>
      <c r="D1121" s="316" t="s">
        <v>9007</v>
      </c>
      <c r="E1121" s="311">
        <v>123056.89</v>
      </c>
      <c r="F1121" s="317" t="s">
        <v>9008</v>
      </c>
      <c r="G1121" s="312" t="s">
        <v>142</v>
      </c>
      <c r="H1121" s="313">
        <v>44266</v>
      </c>
      <c r="I1121" s="1046"/>
      <c r="J1121" s="271"/>
    </row>
    <row r="1122" spans="1:10" outlineLevel="1" x14ac:dyDescent="0.2">
      <c r="A1122" s="317" t="s">
        <v>9009</v>
      </c>
      <c r="B1122" s="316" t="s">
        <v>8912</v>
      </c>
      <c r="C1122" s="316" t="s">
        <v>8913</v>
      </c>
      <c r="D1122" s="316" t="s">
        <v>9010</v>
      </c>
      <c r="E1122" s="311">
        <v>93050</v>
      </c>
      <c r="F1122" s="317" t="s">
        <v>9011</v>
      </c>
      <c r="G1122" s="312" t="s">
        <v>142</v>
      </c>
      <c r="H1122" s="313">
        <v>44251</v>
      </c>
      <c r="I1122" s="1046"/>
      <c r="J1122" s="271"/>
    </row>
    <row r="1123" spans="1:10" outlineLevel="1" x14ac:dyDescent="0.2">
      <c r="A1123" s="317" t="s">
        <v>9012</v>
      </c>
      <c r="B1123" s="316" t="s">
        <v>8912</v>
      </c>
      <c r="C1123" s="316" t="s">
        <v>8913</v>
      </c>
      <c r="D1123" s="316" t="s">
        <v>9013</v>
      </c>
      <c r="E1123" s="311">
        <v>72794.2</v>
      </c>
      <c r="F1123" s="317" t="s">
        <v>9014</v>
      </c>
      <c r="G1123" s="312" t="s">
        <v>142</v>
      </c>
      <c r="H1123" s="313">
        <v>44251</v>
      </c>
      <c r="I1123" s="1046"/>
      <c r="J1123" s="271"/>
    </row>
    <row r="1124" spans="1:10" outlineLevel="1" x14ac:dyDescent="0.2">
      <c r="A1124" s="317" t="s">
        <v>9015</v>
      </c>
      <c r="B1124" s="316" t="s">
        <v>8912</v>
      </c>
      <c r="C1124" s="316" t="s">
        <v>8913</v>
      </c>
      <c r="D1124" s="316" t="s">
        <v>9016</v>
      </c>
      <c r="E1124" s="311">
        <v>397888.92</v>
      </c>
      <c r="F1124" s="317" t="s">
        <v>9017</v>
      </c>
      <c r="G1124" s="312" t="s">
        <v>142</v>
      </c>
      <c r="H1124" s="313">
        <v>44251</v>
      </c>
      <c r="I1124" s="1046"/>
      <c r="J1124" s="271"/>
    </row>
    <row r="1125" spans="1:10" outlineLevel="1" x14ac:dyDescent="0.2">
      <c r="A1125" s="317" t="s">
        <v>9018</v>
      </c>
      <c r="B1125" s="316" t="s">
        <v>8912</v>
      </c>
      <c r="C1125" s="316" t="s">
        <v>8913</v>
      </c>
      <c r="D1125" s="316" t="s">
        <v>9019</v>
      </c>
      <c r="E1125" s="311">
        <v>194491.02</v>
      </c>
      <c r="F1125" s="317" t="s">
        <v>9020</v>
      </c>
      <c r="G1125" s="312" t="s">
        <v>142</v>
      </c>
      <c r="H1125" s="313">
        <v>44253</v>
      </c>
      <c r="I1125" s="1046"/>
      <c r="J1125" s="271"/>
    </row>
    <row r="1126" spans="1:10" outlineLevel="1" x14ac:dyDescent="0.2">
      <c r="A1126" s="317" t="s">
        <v>9021</v>
      </c>
      <c r="B1126" s="316" t="s">
        <v>8912</v>
      </c>
      <c r="C1126" s="316" t="s">
        <v>8913</v>
      </c>
      <c r="D1126" s="316" t="s">
        <v>9022</v>
      </c>
      <c r="E1126" s="311">
        <v>246074.84</v>
      </c>
      <c r="F1126" s="317" t="s">
        <v>9023</v>
      </c>
      <c r="G1126" s="312" t="s">
        <v>142</v>
      </c>
      <c r="H1126" s="313">
        <v>44251</v>
      </c>
      <c r="I1126" s="1046"/>
      <c r="J1126" s="271"/>
    </row>
    <row r="1127" spans="1:10" outlineLevel="1" x14ac:dyDescent="0.2">
      <c r="A1127" s="317" t="s">
        <v>9024</v>
      </c>
      <c r="B1127" s="316" t="s">
        <v>8912</v>
      </c>
      <c r="C1127" s="316" t="s">
        <v>8913</v>
      </c>
      <c r="D1127" s="316" t="s">
        <v>9025</v>
      </c>
      <c r="E1127" s="311">
        <v>88523</v>
      </c>
      <c r="F1127" s="317" t="s">
        <v>9026</v>
      </c>
      <c r="G1127" s="312" t="s">
        <v>142</v>
      </c>
      <c r="H1127" s="313">
        <v>44280</v>
      </c>
      <c r="I1127" s="1046"/>
      <c r="J1127" s="271"/>
    </row>
    <row r="1128" spans="1:10" outlineLevel="1" x14ac:dyDescent="0.2">
      <c r="A1128" s="317" t="s">
        <v>9027</v>
      </c>
      <c r="B1128" s="316" t="s">
        <v>8912</v>
      </c>
      <c r="C1128" s="316" t="s">
        <v>8913</v>
      </c>
      <c r="D1128" s="316" t="s">
        <v>9028</v>
      </c>
      <c r="E1128" s="311">
        <v>44490</v>
      </c>
      <c r="F1128" s="317" t="s">
        <v>9029</v>
      </c>
      <c r="G1128" s="312" t="s">
        <v>142</v>
      </c>
      <c r="H1128" s="313">
        <v>44251</v>
      </c>
      <c r="I1128" s="1046"/>
      <c r="J1128" s="271"/>
    </row>
    <row r="1129" spans="1:10" outlineLevel="1" x14ac:dyDescent="0.2">
      <c r="A1129" s="317" t="s">
        <v>9030</v>
      </c>
      <c r="B1129" s="316" t="s">
        <v>8912</v>
      </c>
      <c r="C1129" s="316" t="s">
        <v>8913</v>
      </c>
      <c r="D1129" s="316" t="s">
        <v>9031</v>
      </c>
      <c r="E1129" s="311">
        <v>74400</v>
      </c>
      <c r="F1129" s="317" t="s">
        <v>9032</v>
      </c>
      <c r="G1129" s="312" t="s">
        <v>142</v>
      </c>
      <c r="H1129" s="313">
        <v>44309</v>
      </c>
      <c r="I1129" s="1046"/>
      <c r="J1129" s="271"/>
    </row>
    <row r="1130" spans="1:10" outlineLevel="1" x14ac:dyDescent="0.2">
      <c r="A1130" s="317" t="s">
        <v>9033</v>
      </c>
      <c r="B1130" s="316" t="s">
        <v>8912</v>
      </c>
      <c r="C1130" s="316" t="s">
        <v>8913</v>
      </c>
      <c r="D1130" s="316" t="s">
        <v>9034</v>
      </c>
      <c r="E1130" s="311">
        <v>29160</v>
      </c>
      <c r="F1130" s="317" t="s">
        <v>9035</v>
      </c>
      <c r="G1130" s="312" t="s">
        <v>142</v>
      </c>
      <c r="H1130" s="313">
        <v>44251</v>
      </c>
      <c r="I1130" s="1046"/>
      <c r="J1130" s="271"/>
    </row>
    <row r="1131" spans="1:10" outlineLevel="1" x14ac:dyDescent="0.2">
      <c r="A1131" s="317" t="s">
        <v>9036</v>
      </c>
      <c r="B1131" s="316" t="s">
        <v>8912</v>
      </c>
      <c r="C1131" s="316" t="s">
        <v>8913</v>
      </c>
      <c r="D1131" s="316" t="s">
        <v>9037</v>
      </c>
      <c r="E1131" s="311">
        <v>211735.46</v>
      </c>
      <c r="F1131" s="317" t="s">
        <v>9038</v>
      </c>
      <c r="G1131" s="312" t="s">
        <v>142</v>
      </c>
      <c r="H1131" s="313">
        <v>44344</v>
      </c>
      <c r="I1131" s="1046"/>
      <c r="J1131" s="271"/>
    </row>
    <row r="1132" spans="1:10" outlineLevel="1" x14ac:dyDescent="0.2">
      <c r="A1132" s="317" t="s">
        <v>9039</v>
      </c>
      <c r="B1132" s="316" t="s">
        <v>8912</v>
      </c>
      <c r="C1132" s="316" t="s">
        <v>8913</v>
      </c>
      <c r="D1132" s="316" t="s">
        <v>9040</v>
      </c>
      <c r="E1132" s="311">
        <v>398849.44</v>
      </c>
      <c r="F1132" s="317" t="s">
        <v>9041</v>
      </c>
      <c r="G1132" s="312" t="s">
        <v>142</v>
      </c>
      <c r="H1132" s="313">
        <v>44245</v>
      </c>
      <c r="I1132" s="1046"/>
      <c r="J1132" s="271"/>
    </row>
    <row r="1133" spans="1:10" outlineLevel="1" x14ac:dyDescent="0.2">
      <c r="A1133" s="317" t="s">
        <v>9042</v>
      </c>
      <c r="B1133" s="316" t="s">
        <v>8912</v>
      </c>
      <c r="C1133" s="316" t="s">
        <v>8913</v>
      </c>
      <c r="D1133" s="316" t="s">
        <v>9043</v>
      </c>
      <c r="E1133" s="311">
        <v>343362.54</v>
      </c>
      <c r="F1133" s="317" t="s">
        <v>9044</v>
      </c>
      <c r="G1133" s="312" t="s">
        <v>142</v>
      </c>
      <c r="H1133" s="313">
        <v>44274</v>
      </c>
      <c r="I1133" s="1046"/>
      <c r="J1133" s="271"/>
    </row>
    <row r="1134" spans="1:10" outlineLevel="1" x14ac:dyDescent="0.2">
      <c r="A1134" s="317" t="s">
        <v>9045</v>
      </c>
      <c r="B1134" s="316" t="s">
        <v>8912</v>
      </c>
      <c r="C1134" s="316" t="s">
        <v>8913</v>
      </c>
      <c r="D1134" s="316" t="s">
        <v>9046</v>
      </c>
      <c r="E1134" s="311">
        <v>43330</v>
      </c>
      <c r="F1134" s="317" t="s">
        <v>9047</v>
      </c>
      <c r="G1134" s="312" t="s">
        <v>142</v>
      </c>
      <c r="H1134" s="313">
        <v>44250</v>
      </c>
      <c r="I1134" s="1046"/>
      <c r="J1134" s="271"/>
    </row>
    <row r="1135" spans="1:10" outlineLevel="1" x14ac:dyDescent="0.2">
      <c r="A1135" s="317" t="s">
        <v>9048</v>
      </c>
      <c r="B1135" s="316" t="s">
        <v>8912</v>
      </c>
      <c r="C1135" s="316" t="s">
        <v>8913</v>
      </c>
      <c r="D1135" s="316" t="s">
        <v>9049</v>
      </c>
      <c r="E1135" s="311">
        <v>17997</v>
      </c>
      <c r="F1135" s="317" t="s">
        <v>9050</v>
      </c>
      <c r="G1135" s="312" t="s">
        <v>142</v>
      </c>
      <c r="H1135" s="313">
        <v>44328</v>
      </c>
      <c r="I1135" s="1046"/>
      <c r="J1135" s="271"/>
    </row>
    <row r="1136" spans="1:10" outlineLevel="1" x14ac:dyDescent="0.2">
      <c r="A1136" s="317" t="s">
        <v>9051</v>
      </c>
      <c r="B1136" s="316" t="s">
        <v>8912</v>
      </c>
      <c r="C1136" s="316" t="s">
        <v>8913</v>
      </c>
      <c r="D1136" s="316" t="s">
        <v>9052</v>
      </c>
      <c r="E1136" s="311">
        <v>96000</v>
      </c>
      <c r="F1136" s="317" t="s">
        <v>9053</v>
      </c>
      <c r="G1136" s="312" t="s">
        <v>142</v>
      </c>
      <c r="H1136" s="313">
        <v>44316</v>
      </c>
      <c r="I1136" s="1046"/>
      <c r="J1136" s="271"/>
    </row>
    <row r="1137" spans="1:10" outlineLevel="1" x14ac:dyDescent="0.2">
      <c r="A1137" s="317" t="s">
        <v>9054</v>
      </c>
      <c r="B1137" s="316" t="s">
        <v>8912</v>
      </c>
      <c r="C1137" s="316" t="s">
        <v>8913</v>
      </c>
      <c r="D1137" s="316" t="s">
        <v>9055</v>
      </c>
      <c r="E1137" s="311">
        <v>36000</v>
      </c>
      <c r="F1137" s="317" t="s">
        <v>9056</v>
      </c>
      <c r="G1137" s="312" t="s">
        <v>142</v>
      </c>
      <c r="H1137" s="313">
        <v>44336</v>
      </c>
      <c r="I1137" s="1046"/>
      <c r="J1137" s="271"/>
    </row>
    <row r="1138" spans="1:10" outlineLevel="1" x14ac:dyDescent="0.2">
      <c r="A1138" s="317" t="s">
        <v>9057</v>
      </c>
      <c r="B1138" s="316" t="s">
        <v>8912</v>
      </c>
      <c r="C1138" s="316" t="s">
        <v>8913</v>
      </c>
      <c r="D1138" s="316" t="s">
        <v>9058</v>
      </c>
      <c r="E1138" s="311">
        <v>373382.68</v>
      </c>
      <c r="F1138" s="317" t="s">
        <v>9059</v>
      </c>
      <c r="G1138" s="312" t="s">
        <v>142</v>
      </c>
      <c r="H1138" s="313">
        <v>44365</v>
      </c>
      <c r="I1138" s="1046"/>
      <c r="J1138" s="271"/>
    </row>
    <row r="1139" spans="1:10" outlineLevel="1" x14ac:dyDescent="0.2">
      <c r="A1139" s="317" t="s">
        <v>9060</v>
      </c>
      <c r="B1139" s="316" t="s">
        <v>8912</v>
      </c>
      <c r="C1139" s="316" t="s">
        <v>8913</v>
      </c>
      <c r="D1139" s="316" t="s">
        <v>9061</v>
      </c>
      <c r="E1139" s="311">
        <v>395954.9</v>
      </c>
      <c r="F1139" s="317" t="s">
        <v>9062</v>
      </c>
      <c r="G1139" s="312" t="s">
        <v>142</v>
      </c>
      <c r="H1139" s="313">
        <v>44244</v>
      </c>
      <c r="I1139" s="1046"/>
      <c r="J1139" s="271"/>
    </row>
    <row r="1140" spans="1:10" outlineLevel="1" x14ac:dyDescent="0.2">
      <c r="A1140" s="317" t="s">
        <v>9063</v>
      </c>
      <c r="B1140" s="316" t="s">
        <v>8912</v>
      </c>
      <c r="C1140" s="316" t="s">
        <v>8913</v>
      </c>
      <c r="D1140" s="316" t="s">
        <v>9064</v>
      </c>
      <c r="E1140" s="311">
        <v>103230</v>
      </c>
      <c r="F1140" s="317" t="s">
        <v>9065</v>
      </c>
      <c r="G1140" s="312" t="s">
        <v>142</v>
      </c>
      <c r="H1140" s="313">
        <v>44274</v>
      </c>
      <c r="I1140" s="1046"/>
      <c r="J1140" s="271"/>
    </row>
    <row r="1141" spans="1:10" outlineLevel="1" x14ac:dyDescent="0.2">
      <c r="A1141" s="317" t="s">
        <v>9066</v>
      </c>
      <c r="B1141" s="316" t="s">
        <v>8912</v>
      </c>
      <c r="C1141" s="316" t="s">
        <v>8913</v>
      </c>
      <c r="D1141" s="316" t="s">
        <v>9067</v>
      </c>
      <c r="E1141" s="311">
        <v>281824.36</v>
      </c>
      <c r="F1141" s="317" t="s">
        <v>9068</v>
      </c>
      <c r="G1141" s="312" t="s">
        <v>142</v>
      </c>
      <c r="H1141" s="313">
        <v>44307</v>
      </c>
      <c r="I1141" s="1046"/>
      <c r="J1141" s="271"/>
    </row>
    <row r="1142" spans="1:10" outlineLevel="1" x14ac:dyDescent="0.2">
      <c r="A1142" s="317" t="s">
        <v>9069</v>
      </c>
      <c r="B1142" s="316" t="s">
        <v>8912</v>
      </c>
      <c r="C1142" s="316" t="s">
        <v>8913</v>
      </c>
      <c r="D1142" s="316" t="s">
        <v>9070</v>
      </c>
      <c r="E1142" s="311">
        <v>76074.600000000006</v>
      </c>
      <c r="F1142" s="317" t="s">
        <v>9071</v>
      </c>
      <c r="G1142" s="312" t="s">
        <v>142</v>
      </c>
      <c r="H1142" s="313">
        <v>44404</v>
      </c>
      <c r="I1142" s="1046"/>
      <c r="J1142" s="271"/>
    </row>
    <row r="1143" spans="1:10" outlineLevel="1" x14ac:dyDescent="0.2">
      <c r="A1143" s="317" t="s">
        <v>9072</v>
      </c>
      <c r="B1143" s="316" t="s">
        <v>8912</v>
      </c>
      <c r="C1143" s="316" t="s">
        <v>8913</v>
      </c>
      <c r="D1143" s="316" t="s">
        <v>9073</v>
      </c>
      <c r="E1143" s="311">
        <v>376159.97</v>
      </c>
      <c r="F1143" s="317"/>
      <c r="G1143" s="312" t="s">
        <v>9074</v>
      </c>
      <c r="H1143" s="319"/>
      <c r="I1143" s="1046"/>
      <c r="J1143" s="271"/>
    </row>
    <row r="1144" spans="1:10" outlineLevel="1" x14ac:dyDescent="0.2">
      <c r="A1144" s="317" t="s">
        <v>9075</v>
      </c>
      <c r="B1144" s="316" t="s">
        <v>8912</v>
      </c>
      <c r="C1144" s="316" t="s">
        <v>8913</v>
      </c>
      <c r="D1144" s="316" t="s">
        <v>9076</v>
      </c>
      <c r="E1144" s="311">
        <v>64000</v>
      </c>
      <c r="F1144" s="317" t="s">
        <v>9077</v>
      </c>
      <c r="G1144" s="312" t="s">
        <v>142</v>
      </c>
      <c r="H1144" s="313">
        <v>44274</v>
      </c>
      <c r="I1144" s="1046"/>
      <c r="J1144" s="271"/>
    </row>
    <row r="1145" spans="1:10" outlineLevel="1" x14ac:dyDescent="0.2">
      <c r="A1145" s="317" t="s">
        <v>9078</v>
      </c>
      <c r="B1145" s="316" t="s">
        <v>8912</v>
      </c>
      <c r="C1145" s="316" t="s">
        <v>8913</v>
      </c>
      <c r="D1145" s="316" t="s">
        <v>9079</v>
      </c>
      <c r="E1145" s="311">
        <v>53166</v>
      </c>
      <c r="F1145" s="317" t="s">
        <v>9080</v>
      </c>
      <c r="G1145" s="312" t="s">
        <v>142</v>
      </c>
      <c r="H1145" s="313">
        <v>44379</v>
      </c>
      <c r="I1145" s="1046"/>
      <c r="J1145" s="271"/>
    </row>
    <row r="1146" spans="1:10" outlineLevel="1" x14ac:dyDescent="0.2">
      <c r="A1146" s="317" t="s">
        <v>9081</v>
      </c>
      <c r="B1146" s="316" t="s">
        <v>8912</v>
      </c>
      <c r="C1146" s="316" t="s">
        <v>8913</v>
      </c>
      <c r="D1146" s="316" t="s">
        <v>9082</v>
      </c>
      <c r="E1146" s="311">
        <v>33000.800000000003</v>
      </c>
      <c r="F1146" s="317" t="s">
        <v>9083</v>
      </c>
      <c r="G1146" s="312" t="s">
        <v>142</v>
      </c>
      <c r="H1146" s="313">
        <v>44298</v>
      </c>
      <c r="I1146" s="1046"/>
      <c r="J1146" s="271"/>
    </row>
    <row r="1147" spans="1:10" outlineLevel="1" x14ac:dyDescent="0.2">
      <c r="A1147" s="317" t="s">
        <v>9084</v>
      </c>
      <c r="B1147" s="316" t="s">
        <v>8912</v>
      </c>
      <c r="C1147" s="316" t="s">
        <v>8913</v>
      </c>
      <c r="D1147" s="316" t="s">
        <v>9085</v>
      </c>
      <c r="E1147" s="311">
        <v>42840</v>
      </c>
      <c r="F1147" s="317" t="s">
        <v>9086</v>
      </c>
      <c r="G1147" s="312" t="s">
        <v>142</v>
      </c>
      <c r="H1147" s="313">
        <v>44265</v>
      </c>
      <c r="I1147" s="1046"/>
      <c r="J1147" s="271"/>
    </row>
    <row r="1148" spans="1:10" outlineLevel="1" x14ac:dyDescent="0.2">
      <c r="A1148" s="317" t="s">
        <v>9087</v>
      </c>
      <c r="B1148" s="316" t="s">
        <v>8912</v>
      </c>
      <c r="C1148" s="316" t="s">
        <v>8913</v>
      </c>
      <c r="D1148" s="316" t="s">
        <v>9088</v>
      </c>
      <c r="E1148" s="311">
        <v>69470</v>
      </c>
      <c r="F1148" s="317" t="s">
        <v>9089</v>
      </c>
      <c r="G1148" s="312" t="s">
        <v>142</v>
      </c>
      <c r="H1148" s="313">
        <v>44307</v>
      </c>
      <c r="I1148" s="1046"/>
      <c r="J1148" s="271"/>
    </row>
    <row r="1149" spans="1:10" outlineLevel="1" x14ac:dyDescent="0.2">
      <c r="A1149" s="317" t="s">
        <v>9090</v>
      </c>
      <c r="B1149" s="316" t="s">
        <v>8912</v>
      </c>
      <c r="C1149" s="316" t="s">
        <v>8913</v>
      </c>
      <c r="D1149" s="316" t="s">
        <v>9091</v>
      </c>
      <c r="E1149" s="311">
        <v>65680</v>
      </c>
      <c r="F1149" s="317" t="s">
        <v>9092</v>
      </c>
      <c r="G1149" s="312" t="s">
        <v>142</v>
      </c>
      <c r="H1149" s="313">
        <v>44280</v>
      </c>
      <c r="I1149" s="1046"/>
      <c r="J1149" s="271"/>
    </row>
    <row r="1150" spans="1:10" outlineLevel="1" x14ac:dyDescent="0.2">
      <c r="A1150" s="317" t="s">
        <v>9093</v>
      </c>
      <c r="B1150" s="316" t="s">
        <v>8824</v>
      </c>
      <c r="C1150" s="316" t="s">
        <v>8820</v>
      </c>
      <c r="D1150" s="316" t="s">
        <v>9094</v>
      </c>
      <c r="E1150" s="311">
        <v>324918</v>
      </c>
      <c r="F1150" s="317" t="s">
        <v>9095</v>
      </c>
      <c r="G1150" s="312" t="s">
        <v>142</v>
      </c>
      <c r="H1150" s="313">
        <v>44510</v>
      </c>
      <c r="I1150" s="1046"/>
      <c r="J1150" s="271"/>
    </row>
    <row r="1151" spans="1:10" outlineLevel="1" x14ac:dyDescent="0.2">
      <c r="A1151" s="317" t="s">
        <v>9096</v>
      </c>
      <c r="B1151" s="316" t="s">
        <v>8824</v>
      </c>
      <c r="C1151" s="316" t="s">
        <v>8820</v>
      </c>
      <c r="D1151" s="316" t="s">
        <v>9097</v>
      </c>
      <c r="E1151" s="311">
        <v>110000</v>
      </c>
      <c r="F1151" s="317" t="s">
        <v>9098</v>
      </c>
      <c r="G1151" s="312" t="s">
        <v>142</v>
      </c>
      <c r="H1151" s="313">
        <v>44295</v>
      </c>
      <c r="I1151" s="1046"/>
      <c r="J1151" s="271"/>
    </row>
    <row r="1152" spans="1:10" outlineLevel="1" x14ac:dyDescent="0.2">
      <c r="A1152" s="317" t="s">
        <v>9099</v>
      </c>
      <c r="B1152" s="316" t="s">
        <v>8824</v>
      </c>
      <c r="C1152" s="316" t="s">
        <v>8820</v>
      </c>
      <c r="D1152" s="316" t="s">
        <v>9100</v>
      </c>
      <c r="E1152" s="311">
        <v>85000</v>
      </c>
      <c r="F1152" s="317" t="s">
        <v>9101</v>
      </c>
      <c r="G1152" s="312" t="s">
        <v>142</v>
      </c>
      <c r="H1152" s="313">
        <v>44453</v>
      </c>
      <c r="I1152" s="1046"/>
      <c r="J1152" s="271"/>
    </row>
    <row r="1153" spans="1:10" outlineLevel="1" x14ac:dyDescent="0.2">
      <c r="A1153" s="317" t="s">
        <v>9102</v>
      </c>
      <c r="B1153" s="316" t="s">
        <v>8824</v>
      </c>
      <c r="C1153" s="316" t="s">
        <v>8820</v>
      </c>
      <c r="D1153" s="316" t="s">
        <v>9103</v>
      </c>
      <c r="E1153" s="311">
        <v>48872</v>
      </c>
      <c r="F1153" s="317" t="s">
        <v>9104</v>
      </c>
      <c r="G1153" s="312" t="s">
        <v>142</v>
      </c>
      <c r="H1153" s="319"/>
      <c r="I1153" s="1046"/>
      <c r="J1153" s="271"/>
    </row>
    <row r="1154" spans="1:10" outlineLevel="1" x14ac:dyDescent="0.2">
      <c r="A1154" s="317" t="s">
        <v>9105</v>
      </c>
      <c r="B1154" s="316" t="s">
        <v>8819</v>
      </c>
      <c r="C1154" s="316" t="s">
        <v>8820</v>
      </c>
      <c r="D1154" s="316" t="s">
        <v>9106</v>
      </c>
      <c r="E1154" s="311">
        <v>377991.36</v>
      </c>
      <c r="F1154" s="317" t="s">
        <v>9107</v>
      </c>
      <c r="G1154" s="312" t="s">
        <v>142</v>
      </c>
      <c r="H1154" s="313">
        <v>44223</v>
      </c>
      <c r="I1154" s="1046"/>
      <c r="J1154" s="271"/>
    </row>
    <row r="1155" spans="1:10" outlineLevel="1" x14ac:dyDescent="0.2">
      <c r="A1155" s="317" t="s">
        <v>9108</v>
      </c>
      <c r="B1155" s="316" t="s">
        <v>8819</v>
      </c>
      <c r="C1155" s="316" t="s">
        <v>8820</v>
      </c>
      <c r="D1155" s="316" t="s">
        <v>9106</v>
      </c>
      <c r="E1155" s="311">
        <v>53403.38</v>
      </c>
      <c r="F1155" s="317" t="s">
        <v>8809</v>
      </c>
      <c r="G1155" s="312" t="s">
        <v>142</v>
      </c>
      <c r="H1155" s="313">
        <v>44413</v>
      </c>
      <c r="I1155" s="1046"/>
      <c r="J1155" s="271"/>
    </row>
    <row r="1156" spans="1:10" outlineLevel="1" x14ac:dyDescent="0.2">
      <c r="A1156" s="317" t="s">
        <v>9109</v>
      </c>
      <c r="B1156" s="316" t="s">
        <v>8819</v>
      </c>
      <c r="C1156" s="316" t="s">
        <v>8820</v>
      </c>
      <c r="D1156" s="316" t="s">
        <v>6542</v>
      </c>
      <c r="E1156" s="311">
        <v>145476.9</v>
      </c>
      <c r="F1156" s="317" t="s">
        <v>9110</v>
      </c>
      <c r="G1156" s="312" t="s">
        <v>142</v>
      </c>
      <c r="H1156" s="313">
        <v>44264</v>
      </c>
      <c r="I1156" s="1046"/>
      <c r="J1156" s="271"/>
    </row>
    <row r="1157" spans="1:10" outlineLevel="1" x14ac:dyDescent="0.2">
      <c r="A1157" s="317" t="s">
        <v>9111</v>
      </c>
      <c r="B1157" s="316" t="s">
        <v>8824</v>
      </c>
      <c r="C1157" s="316" t="s">
        <v>8820</v>
      </c>
      <c r="D1157" s="316" t="s">
        <v>9112</v>
      </c>
      <c r="E1157" s="311">
        <v>121493.45</v>
      </c>
      <c r="F1157" s="317"/>
      <c r="G1157" s="312" t="s">
        <v>9113</v>
      </c>
      <c r="H1157" s="319"/>
      <c r="I1157" s="1046"/>
      <c r="J1157" s="271"/>
    </row>
    <row r="1158" spans="1:10" outlineLevel="1" x14ac:dyDescent="0.2">
      <c r="A1158" s="317" t="s">
        <v>9114</v>
      </c>
      <c r="B1158" s="316" t="s">
        <v>8847</v>
      </c>
      <c r="C1158" s="316" t="s">
        <v>8820</v>
      </c>
      <c r="D1158" s="316" t="s">
        <v>9115</v>
      </c>
      <c r="E1158" s="311">
        <v>7423507.25</v>
      </c>
      <c r="F1158" s="317" t="s">
        <v>9116</v>
      </c>
      <c r="G1158" s="312" t="s">
        <v>142</v>
      </c>
      <c r="H1158" s="313">
        <v>44314</v>
      </c>
      <c r="I1158" s="1046"/>
      <c r="J1158" s="271"/>
    </row>
    <row r="1159" spans="1:10" outlineLevel="1" x14ac:dyDescent="0.2">
      <c r="A1159" s="317" t="s">
        <v>9117</v>
      </c>
      <c r="B1159" s="316" t="s">
        <v>9118</v>
      </c>
      <c r="C1159" s="316" t="s">
        <v>8913</v>
      </c>
      <c r="D1159" s="316" t="s">
        <v>9119</v>
      </c>
      <c r="E1159" s="311">
        <v>1925812.17</v>
      </c>
      <c r="F1159" s="317" t="s">
        <v>9120</v>
      </c>
      <c r="G1159" s="312" t="s">
        <v>142</v>
      </c>
      <c r="H1159" s="313">
        <v>44232</v>
      </c>
      <c r="I1159" s="1046"/>
      <c r="J1159" s="271"/>
    </row>
    <row r="1160" spans="1:10" outlineLevel="1" x14ac:dyDescent="0.2">
      <c r="A1160" s="317" t="s">
        <v>9121</v>
      </c>
      <c r="B1160" s="316" t="s">
        <v>8912</v>
      </c>
      <c r="C1160" s="316" t="s">
        <v>8913</v>
      </c>
      <c r="D1160" s="316" t="s">
        <v>9122</v>
      </c>
      <c r="E1160" s="311">
        <v>37490.800000000003</v>
      </c>
      <c r="F1160" s="317" t="s">
        <v>9123</v>
      </c>
      <c r="G1160" s="312" t="s">
        <v>142</v>
      </c>
      <c r="H1160" s="313">
        <v>44267</v>
      </c>
      <c r="I1160" s="1046"/>
      <c r="J1160" s="271"/>
    </row>
    <row r="1161" spans="1:10" outlineLevel="1" x14ac:dyDescent="0.2">
      <c r="A1161" s="317" t="s">
        <v>9124</v>
      </c>
      <c r="B1161" s="316" t="s">
        <v>8912</v>
      </c>
      <c r="C1161" s="316" t="s">
        <v>8913</v>
      </c>
      <c r="D1161" s="316" t="s">
        <v>9125</v>
      </c>
      <c r="E1161" s="311">
        <v>94003.199999999997</v>
      </c>
      <c r="F1161" s="317" t="s">
        <v>9126</v>
      </c>
      <c r="G1161" s="312" t="s">
        <v>142</v>
      </c>
      <c r="H1161" s="313">
        <v>44333</v>
      </c>
      <c r="I1161" s="1046"/>
      <c r="J1161" s="271"/>
    </row>
    <row r="1162" spans="1:10" outlineLevel="1" x14ac:dyDescent="0.2">
      <c r="A1162" s="317" t="s">
        <v>9127</v>
      </c>
      <c r="B1162" s="316" t="s">
        <v>8912</v>
      </c>
      <c r="C1162" s="316" t="s">
        <v>8913</v>
      </c>
      <c r="D1162" s="316" t="s">
        <v>9128</v>
      </c>
      <c r="E1162" s="311">
        <v>74700</v>
      </c>
      <c r="F1162" s="317" t="s">
        <v>9129</v>
      </c>
      <c r="G1162" s="312" t="s">
        <v>142</v>
      </c>
      <c r="H1162" s="313">
        <v>44349</v>
      </c>
      <c r="I1162" s="1046"/>
      <c r="J1162" s="271"/>
    </row>
    <row r="1163" spans="1:10" outlineLevel="1" x14ac:dyDescent="0.2">
      <c r="A1163" s="317" t="s">
        <v>9130</v>
      </c>
      <c r="B1163" s="316" t="s">
        <v>8847</v>
      </c>
      <c r="C1163" s="316" t="s">
        <v>8820</v>
      </c>
      <c r="D1163" s="316" t="s">
        <v>9131</v>
      </c>
      <c r="E1163" s="311">
        <v>6709467.5499999998</v>
      </c>
      <c r="F1163" s="317" t="s">
        <v>9132</v>
      </c>
      <c r="G1163" s="312" t="s">
        <v>142</v>
      </c>
      <c r="H1163" s="313">
        <v>44330</v>
      </c>
      <c r="I1163" s="1046"/>
      <c r="J1163" s="271"/>
    </row>
    <row r="1164" spans="1:10" outlineLevel="1" x14ac:dyDescent="0.2">
      <c r="A1164" s="317" t="s">
        <v>9133</v>
      </c>
      <c r="B1164" s="316" t="s">
        <v>8824</v>
      </c>
      <c r="C1164" s="316" t="s">
        <v>8820</v>
      </c>
      <c r="D1164" s="316" t="s">
        <v>9134</v>
      </c>
      <c r="E1164" s="311">
        <v>386932.46</v>
      </c>
      <c r="F1164" s="317" t="s">
        <v>9135</v>
      </c>
      <c r="G1164" s="312" t="s">
        <v>142</v>
      </c>
      <c r="H1164" s="313">
        <v>44412</v>
      </c>
      <c r="I1164" s="1046"/>
      <c r="J1164" s="271"/>
    </row>
    <row r="1165" spans="1:10" outlineLevel="1" x14ac:dyDescent="0.2">
      <c r="A1165" s="317" t="s">
        <v>9136</v>
      </c>
      <c r="B1165" s="316" t="s">
        <v>8847</v>
      </c>
      <c r="C1165" s="316" t="s">
        <v>8820</v>
      </c>
      <c r="D1165" s="316" t="s">
        <v>9137</v>
      </c>
      <c r="E1165" s="311">
        <v>543210</v>
      </c>
      <c r="F1165" s="317" t="s">
        <v>9138</v>
      </c>
      <c r="G1165" s="312" t="s">
        <v>142</v>
      </c>
      <c r="H1165" s="313">
        <v>44561</v>
      </c>
      <c r="I1165" s="1046"/>
      <c r="J1165" s="271"/>
    </row>
    <row r="1166" spans="1:10" outlineLevel="1" x14ac:dyDescent="0.2">
      <c r="A1166" s="317" t="s">
        <v>9139</v>
      </c>
      <c r="B1166" s="316" t="s">
        <v>9140</v>
      </c>
      <c r="C1166" s="316" t="s">
        <v>9141</v>
      </c>
      <c r="D1166" s="316" t="s">
        <v>9142</v>
      </c>
      <c r="E1166" s="311">
        <v>98100</v>
      </c>
      <c r="F1166" s="317" t="s">
        <v>9143</v>
      </c>
      <c r="G1166" s="312" t="s">
        <v>142</v>
      </c>
      <c r="H1166" s="313">
        <v>44532</v>
      </c>
      <c r="I1166" s="1046"/>
      <c r="J1166" s="271"/>
    </row>
    <row r="1167" spans="1:10" outlineLevel="1" x14ac:dyDescent="0.2">
      <c r="A1167" s="317" t="s">
        <v>9144</v>
      </c>
      <c r="B1167" s="316" t="s">
        <v>8824</v>
      </c>
      <c r="C1167" s="316" t="s">
        <v>8820</v>
      </c>
      <c r="D1167" s="316" t="s">
        <v>9145</v>
      </c>
      <c r="E1167" s="311">
        <v>181070</v>
      </c>
      <c r="F1167" s="317" t="s">
        <v>9146</v>
      </c>
      <c r="G1167" s="312" t="s">
        <v>142</v>
      </c>
      <c r="H1167" s="313">
        <v>44561</v>
      </c>
      <c r="I1167" s="1046"/>
      <c r="J1167" s="271"/>
    </row>
    <row r="1168" spans="1:10" outlineLevel="1" x14ac:dyDescent="0.2">
      <c r="A1168" s="317" t="s">
        <v>9147</v>
      </c>
      <c r="B1168" s="316" t="s">
        <v>8824</v>
      </c>
      <c r="C1168" s="316" t="s">
        <v>8820</v>
      </c>
      <c r="D1168" s="316" t="s">
        <v>9148</v>
      </c>
      <c r="E1168" s="311">
        <v>4822323.6399999997</v>
      </c>
      <c r="F1168" s="317" t="s">
        <v>9149</v>
      </c>
      <c r="G1168" s="312" t="s">
        <v>142</v>
      </c>
      <c r="H1168" s="313">
        <v>44453</v>
      </c>
      <c r="I1168" s="1046"/>
      <c r="J1168" s="271"/>
    </row>
    <row r="1169" spans="1:10" outlineLevel="1" x14ac:dyDescent="0.2">
      <c r="A1169" s="317" t="s">
        <v>9150</v>
      </c>
      <c r="B1169" s="316" t="s">
        <v>8847</v>
      </c>
      <c r="C1169" s="316" t="s">
        <v>8820</v>
      </c>
      <c r="D1169" s="316" t="s">
        <v>9151</v>
      </c>
      <c r="E1169" s="311">
        <v>626500</v>
      </c>
      <c r="F1169" s="317" t="s">
        <v>9152</v>
      </c>
      <c r="G1169" s="312" t="s">
        <v>142</v>
      </c>
      <c r="H1169" s="313">
        <v>44320</v>
      </c>
      <c r="I1169" s="1046"/>
      <c r="J1169" s="271"/>
    </row>
    <row r="1170" spans="1:10" outlineLevel="1" x14ac:dyDescent="0.2">
      <c r="A1170" s="317" t="s">
        <v>9153</v>
      </c>
      <c r="B1170" s="316" t="s">
        <v>8824</v>
      </c>
      <c r="C1170" s="316" t="s">
        <v>8820</v>
      </c>
      <c r="D1170" s="316" t="s">
        <v>9154</v>
      </c>
      <c r="E1170" s="311">
        <v>48000</v>
      </c>
      <c r="F1170" s="317" t="s">
        <v>9155</v>
      </c>
      <c r="G1170" s="312" t="s">
        <v>142</v>
      </c>
      <c r="H1170" s="313">
        <v>44327</v>
      </c>
      <c r="I1170" s="1046"/>
      <c r="J1170" s="271"/>
    </row>
    <row r="1171" spans="1:10" outlineLevel="1" x14ac:dyDescent="0.2">
      <c r="A1171" s="317" t="s">
        <v>9156</v>
      </c>
      <c r="B1171" s="316" t="s">
        <v>8824</v>
      </c>
      <c r="C1171" s="316" t="s">
        <v>8820</v>
      </c>
      <c r="D1171" s="316" t="s">
        <v>9157</v>
      </c>
      <c r="E1171" s="311">
        <v>53650</v>
      </c>
      <c r="F1171" s="317" t="s">
        <v>9158</v>
      </c>
      <c r="G1171" s="312" t="s">
        <v>142</v>
      </c>
      <c r="H1171" s="313">
        <v>44385</v>
      </c>
      <c r="I1171" s="1046"/>
      <c r="J1171" s="271"/>
    </row>
    <row r="1172" spans="1:10" outlineLevel="1" x14ac:dyDescent="0.2">
      <c r="A1172" s="317" t="s">
        <v>9159</v>
      </c>
      <c r="B1172" s="316" t="s">
        <v>8824</v>
      </c>
      <c r="C1172" s="316" t="s">
        <v>8820</v>
      </c>
      <c r="D1172" s="316" t="s">
        <v>9160</v>
      </c>
      <c r="E1172" s="311">
        <v>49560</v>
      </c>
      <c r="F1172" s="317"/>
      <c r="G1172" s="312" t="s">
        <v>9074</v>
      </c>
      <c r="H1172" s="319"/>
      <c r="I1172" s="1046"/>
      <c r="J1172" s="271"/>
    </row>
    <row r="1173" spans="1:10" outlineLevel="1" x14ac:dyDescent="0.2">
      <c r="A1173" s="317" t="s">
        <v>9161</v>
      </c>
      <c r="B1173" s="316" t="s">
        <v>8824</v>
      </c>
      <c r="C1173" s="316" t="s">
        <v>8820</v>
      </c>
      <c r="D1173" s="316" t="s">
        <v>9162</v>
      </c>
      <c r="E1173" s="311">
        <v>58320</v>
      </c>
      <c r="F1173" s="317" t="s">
        <v>9163</v>
      </c>
      <c r="G1173" s="312" t="s">
        <v>8892</v>
      </c>
      <c r="H1173" s="319"/>
      <c r="I1173" s="1046"/>
      <c r="J1173" s="271"/>
    </row>
    <row r="1174" spans="1:10" outlineLevel="1" x14ac:dyDescent="0.2">
      <c r="A1174" s="317" t="s">
        <v>9164</v>
      </c>
      <c r="B1174" s="316" t="s">
        <v>8824</v>
      </c>
      <c r="C1174" s="316" t="s">
        <v>8820</v>
      </c>
      <c r="D1174" s="316" t="s">
        <v>9165</v>
      </c>
      <c r="E1174" s="311">
        <v>50220</v>
      </c>
      <c r="F1174" s="317" t="s">
        <v>9166</v>
      </c>
      <c r="G1174" s="312" t="s">
        <v>142</v>
      </c>
      <c r="H1174" s="313">
        <v>44460</v>
      </c>
      <c r="I1174" s="1046"/>
      <c r="J1174" s="271"/>
    </row>
    <row r="1175" spans="1:10" outlineLevel="1" x14ac:dyDescent="0.2">
      <c r="A1175" s="317" t="s">
        <v>9167</v>
      </c>
      <c r="B1175" s="316" t="s">
        <v>8912</v>
      </c>
      <c r="C1175" s="316" t="s">
        <v>8913</v>
      </c>
      <c r="D1175" s="316" t="s">
        <v>9168</v>
      </c>
      <c r="E1175" s="311">
        <v>54160</v>
      </c>
      <c r="F1175" s="317" t="s">
        <v>9169</v>
      </c>
      <c r="G1175" s="312" t="s">
        <v>142</v>
      </c>
      <c r="H1175" s="313">
        <v>44281</v>
      </c>
      <c r="I1175" s="1046"/>
      <c r="J1175" s="271"/>
    </row>
    <row r="1176" spans="1:10" outlineLevel="1" x14ac:dyDescent="0.2">
      <c r="A1176" s="317" t="s">
        <v>9170</v>
      </c>
      <c r="B1176" s="316" t="s">
        <v>8912</v>
      </c>
      <c r="C1176" s="316" t="s">
        <v>8913</v>
      </c>
      <c r="D1176" s="316" t="s">
        <v>9171</v>
      </c>
      <c r="E1176" s="311">
        <v>389800</v>
      </c>
      <c r="F1176" s="317" t="s">
        <v>9172</v>
      </c>
      <c r="G1176" s="312" t="s">
        <v>142</v>
      </c>
      <c r="H1176" s="313">
        <v>44281</v>
      </c>
      <c r="I1176" s="1046"/>
      <c r="J1176" s="271"/>
    </row>
    <row r="1177" spans="1:10" outlineLevel="1" x14ac:dyDescent="0.2">
      <c r="A1177" s="317" t="s">
        <v>9173</v>
      </c>
      <c r="B1177" s="316" t="s">
        <v>8912</v>
      </c>
      <c r="C1177" s="316" t="s">
        <v>8913</v>
      </c>
      <c r="D1177" s="316" t="s">
        <v>9174</v>
      </c>
      <c r="E1177" s="311">
        <v>160283.53</v>
      </c>
      <c r="F1177" s="317" t="s">
        <v>9175</v>
      </c>
      <c r="G1177" s="312" t="s">
        <v>142</v>
      </c>
      <c r="H1177" s="313">
        <v>44284</v>
      </c>
      <c r="I1177" s="1046"/>
      <c r="J1177" s="271"/>
    </row>
    <row r="1178" spans="1:10" outlineLevel="1" x14ac:dyDescent="0.2">
      <c r="A1178" s="317" t="s">
        <v>9176</v>
      </c>
      <c r="B1178" s="316" t="s">
        <v>9140</v>
      </c>
      <c r="C1178" s="316" t="s">
        <v>9141</v>
      </c>
      <c r="D1178" s="316" t="s">
        <v>9177</v>
      </c>
      <c r="E1178" s="311">
        <v>639352.14</v>
      </c>
      <c r="F1178" s="317" t="s">
        <v>9178</v>
      </c>
      <c r="G1178" s="312" t="s">
        <v>142</v>
      </c>
      <c r="H1178" s="319" t="s">
        <v>9179</v>
      </c>
      <c r="I1178" s="1046"/>
      <c r="J1178" s="271"/>
    </row>
    <row r="1179" spans="1:10" outlineLevel="1" x14ac:dyDescent="0.2">
      <c r="A1179" s="317" t="s">
        <v>9180</v>
      </c>
      <c r="B1179" s="316" t="s">
        <v>8847</v>
      </c>
      <c r="C1179" s="316" t="s">
        <v>8820</v>
      </c>
      <c r="D1179" s="316" t="s">
        <v>9181</v>
      </c>
      <c r="E1179" s="311">
        <v>636943.61</v>
      </c>
      <c r="F1179" s="317" t="s">
        <v>9182</v>
      </c>
      <c r="G1179" s="312" t="s">
        <v>142</v>
      </c>
      <c r="H1179" s="319" t="s">
        <v>9183</v>
      </c>
      <c r="I1179" s="1046"/>
      <c r="J1179" s="271"/>
    </row>
    <row r="1180" spans="1:10" outlineLevel="1" x14ac:dyDescent="0.2">
      <c r="A1180" s="317" t="s">
        <v>9180</v>
      </c>
      <c r="B1180" s="316" t="s">
        <v>8847</v>
      </c>
      <c r="C1180" s="316" t="s">
        <v>8820</v>
      </c>
      <c r="D1180" s="316" t="s">
        <v>9184</v>
      </c>
      <c r="E1180" s="311">
        <v>552112.53</v>
      </c>
      <c r="F1180" s="317" t="s">
        <v>9185</v>
      </c>
      <c r="G1180" s="312" t="s">
        <v>142</v>
      </c>
      <c r="H1180" s="319" t="s">
        <v>9186</v>
      </c>
      <c r="I1180" s="1046"/>
      <c r="J1180" s="271"/>
    </row>
    <row r="1181" spans="1:10" outlineLevel="1" x14ac:dyDescent="0.2">
      <c r="A1181" s="317" t="s">
        <v>9187</v>
      </c>
      <c r="B1181" s="316" t="s">
        <v>8847</v>
      </c>
      <c r="C1181" s="316" t="s">
        <v>8820</v>
      </c>
      <c r="D1181" s="316" t="s">
        <v>9188</v>
      </c>
      <c r="E1181" s="311">
        <v>642574.18000000005</v>
      </c>
      <c r="F1181" s="317" t="s">
        <v>9189</v>
      </c>
      <c r="G1181" s="312" t="s">
        <v>142</v>
      </c>
      <c r="H1181" s="313">
        <v>44617</v>
      </c>
      <c r="I1181" s="1046"/>
      <c r="J1181" s="271"/>
    </row>
    <row r="1182" spans="1:10" outlineLevel="1" x14ac:dyDescent="0.2">
      <c r="A1182" s="317" t="s">
        <v>9190</v>
      </c>
      <c r="B1182" s="316" t="s">
        <v>8824</v>
      </c>
      <c r="C1182" s="316" t="s">
        <v>8820</v>
      </c>
      <c r="D1182" s="316" t="s">
        <v>9191</v>
      </c>
      <c r="E1182" s="311">
        <v>259750</v>
      </c>
      <c r="F1182" s="317" t="s">
        <v>9192</v>
      </c>
      <c r="G1182" s="312" t="s">
        <v>142</v>
      </c>
      <c r="H1182" s="313">
        <v>44364</v>
      </c>
      <c r="I1182" s="1046"/>
      <c r="J1182" s="271"/>
    </row>
    <row r="1183" spans="1:10" outlineLevel="1" x14ac:dyDescent="0.2">
      <c r="A1183" s="317" t="s">
        <v>9193</v>
      </c>
      <c r="B1183" s="316" t="s">
        <v>8824</v>
      </c>
      <c r="C1183" s="316" t="s">
        <v>8820</v>
      </c>
      <c r="D1183" s="316" t="s">
        <v>9194</v>
      </c>
      <c r="E1183" s="311">
        <v>233100</v>
      </c>
      <c r="F1183" s="317" t="s">
        <v>9195</v>
      </c>
      <c r="G1183" s="312" t="s">
        <v>142</v>
      </c>
      <c r="H1183" s="313">
        <v>44383</v>
      </c>
      <c r="I1183" s="1046"/>
      <c r="J1183" s="271"/>
    </row>
    <row r="1184" spans="1:10" outlineLevel="1" x14ac:dyDescent="0.2">
      <c r="A1184" s="317" t="s">
        <v>9196</v>
      </c>
      <c r="B1184" s="316" t="s">
        <v>8824</v>
      </c>
      <c r="C1184" s="316" t="s">
        <v>8820</v>
      </c>
      <c r="D1184" s="316" t="s">
        <v>9197</v>
      </c>
      <c r="E1184" s="311">
        <v>220700</v>
      </c>
      <c r="F1184" s="317" t="s">
        <v>9192</v>
      </c>
      <c r="G1184" s="312" t="s">
        <v>142</v>
      </c>
      <c r="H1184" s="313">
        <v>44368</v>
      </c>
      <c r="I1184" s="1046"/>
      <c r="J1184" s="271"/>
    </row>
    <row r="1185" spans="1:10" outlineLevel="1" x14ac:dyDescent="0.2">
      <c r="A1185" s="317" t="s">
        <v>9198</v>
      </c>
      <c r="B1185" s="316" t="s">
        <v>8824</v>
      </c>
      <c r="C1185" s="316" t="s">
        <v>8820</v>
      </c>
      <c r="D1185" s="316" t="s">
        <v>9199</v>
      </c>
      <c r="E1185" s="311">
        <v>88650</v>
      </c>
      <c r="F1185" s="317" t="s">
        <v>9192</v>
      </c>
      <c r="G1185" s="312" t="s">
        <v>142</v>
      </c>
      <c r="H1185" s="313">
        <v>44372</v>
      </c>
      <c r="I1185" s="1046"/>
      <c r="J1185" s="271"/>
    </row>
    <row r="1186" spans="1:10" outlineLevel="1" x14ac:dyDescent="0.2">
      <c r="A1186" s="317" t="s">
        <v>9200</v>
      </c>
      <c r="B1186" s="316" t="s">
        <v>8824</v>
      </c>
      <c r="C1186" s="316" t="s">
        <v>8820</v>
      </c>
      <c r="D1186" s="316" t="s">
        <v>9201</v>
      </c>
      <c r="E1186" s="311">
        <v>178950</v>
      </c>
      <c r="F1186" s="317" t="s">
        <v>9192</v>
      </c>
      <c r="G1186" s="312" t="s">
        <v>142</v>
      </c>
      <c r="H1186" s="319" t="s">
        <v>9202</v>
      </c>
      <c r="I1186" s="1046"/>
      <c r="J1186" s="271"/>
    </row>
    <row r="1187" spans="1:10" outlineLevel="1" x14ac:dyDescent="0.2">
      <c r="A1187" s="317" t="s">
        <v>9203</v>
      </c>
      <c r="B1187" s="316" t="s">
        <v>8824</v>
      </c>
      <c r="C1187" s="316" t="s">
        <v>8820</v>
      </c>
      <c r="D1187" s="316" t="s">
        <v>9204</v>
      </c>
      <c r="E1187" s="311">
        <v>45150</v>
      </c>
      <c r="F1187" s="317" t="s">
        <v>9192</v>
      </c>
      <c r="G1187" s="312" t="s">
        <v>142</v>
      </c>
      <c r="H1187" s="313">
        <v>44372</v>
      </c>
      <c r="I1187" s="1046"/>
      <c r="J1187" s="271"/>
    </row>
    <row r="1188" spans="1:10" outlineLevel="1" x14ac:dyDescent="0.2">
      <c r="A1188" s="317" t="s">
        <v>9205</v>
      </c>
      <c r="B1188" s="316" t="s">
        <v>8824</v>
      </c>
      <c r="C1188" s="316" t="s">
        <v>8820</v>
      </c>
      <c r="D1188" s="316" t="s">
        <v>9206</v>
      </c>
      <c r="E1188" s="311">
        <v>60000</v>
      </c>
      <c r="F1188" s="317" t="s">
        <v>9207</v>
      </c>
      <c r="G1188" s="312" t="s">
        <v>142</v>
      </c>
      <c r="H1188" s="313">
        <v>44354</v>
      </c>
      <c r="I1188" s="1046"/>
      <c r="J1188" s="271"/>
    </row>
    <row r="1189" spans="1:10" outlineLevel="1" x14ac:dyDescent="0.2">
      <c r="A1189" s="317" t="s">
        <v>9208</v>
      </c>
      <c r="B1189" s="316" t="s">
        <v>8824</v>
      </c>
      <c r="C1189" s="316" t="s">
        <v>8820</v>
      </c>
      <c r="D1189" s="316" t="s">
        <v>9209</v>
      </c>
      <c r="E1189" s="311">
        <v>42000</v>
      </c>
      <c r="F1189" s="317" t="s">
        <v>9210</v>
      </c>
      <c r="G1189" s="312" t="s">
        <v>142</v>
      </c>
      <c r="H1189" s="313">
        <v>44347</v>
      </c>
      <c r="I1189" s="1046"/>
      <c r="J1189" s="271"/>
    </row>
    <row r="1190" spans="1:10" outlineLevel="1" x14ac:dyDescent="0.2">
      <c r="A1190" s="317" t="s">
        <v>9211</v>
      </c>
      <c r="B1190" s="316" t="s">
        <v>8824</v>
      </c>
      <c r="C1190" s="316" t="s">
        <v>8820</v>
      </c>
      <c r="D1190" s="316" t="s">
        <v>9212</v>
      </c>
      <c r="E1190" s="311">
        <v>108720</v>
      </c>
      <c r="F1190" s="317" t="s">
        <v>9213</v>
      </c>
      <c r="G1190" s="312" t="s">
        <v>142</v>
      </c>
      <c r="H1190" s="313">
        <v>44361</v>
      </c>
      <c r="I1190" s="1046"/>
      <c r="J1190" s="271"/>
    </row>
    <row r="1191" spans="1:10" outlineLevel="1" x14ac:dyDescent="0.2">
      <c r="A1191" s="317" t="s">
        <v>9214</v>
      </c>
      <c r="B1191" s="316" t="s">
        <v>8824</v>
      </c>
      <c r="C1191" s="316" t="s">
        <v>8820</v>
      </c>
      <c r="D1191" s="316" t="s">
        <v>9215</v>
      </c>
      <c r="E1191" s="311">
        <v>199680</v>
      </c>
      <c r="F1191" s="317" t="s">
        <v>9216</v>
      </c>
      <c r="G1191" s="312" t="s">
        <v>142</v>
      </c>
      <c r="H1191" s="313">
        <v>44595</v>
      </c>
      <c r="I1191" s="1046"/>
      <c r="J1191" s="271"/>
    </row>
    <row r="1192" spans="1:10" outlineLevel="1" x14ac:dyDescent="0.2">
      <c r="A1192" s="317" t="s">
        <v>9217</v>
      </c>
      <c r="B1192" s="316" t="s">
        <v>8824</v>
      </c>
      <c r="C1192" s="316" t="s">
        <v>8820</v>
      </c>
      <c r="D1192" s="316" t="s">
        <v>9218</v>
      </c>
      <c r="E1192" s="311">
        <v>189950</v>
      </c>
      <c r="F1192" s="317" t="s">
        <v>9219</v>
      </c>
      <c r="G1192" s="312" t="s">
        <v>142</v>
      </c>
      <c r="H1192" s="313">
        <v>44536</v>
      </c>
      <c r="I1192" s="1046"/>
      <c r="J1192" s="271"/>
    </row>
    <row r="1193" spans="1:10" outlineLevel="1" x14ac:dyDescent="0.2">
      <c r="A1193" s="317" t="s">
        <v>9220</v>
      </c>
      <c r="B1193" s="316" t="s">
        <v>8824</v>
      </c>
      <c r="C1193" s="316" t="s">
        <v>8820</v>
      </c>
      <c r="D1193" s="316" t="s">
        <v>9221</v>
      </c>
      <c r="E1193" s="311">
        <v>55040</v>
      </c>
      <c r="F1193" s="317" t="s">
        <v>9222</v>
      </c>
      <c r="G1193" s="312" t="s">
        <v>142</v>
      </c>
      <c r="H1193" s="313">
        <v>44360</v>
      </c>
      <c r="I1193" s="1046"/>
      <c r="J1193" s="271"/>
    </row>
    <row r="1194" spans="1:10" outlineLevel="1" x14ac:dyDescent="0.2">
      <c r="A1194" s="317" t="s">
        <v>9223</v>
      </c>
      <c r="B1194" s="316" t="s">
        <v>8824</v>
      </c>
      <c r="C1194" s="316" t="s">
        <v>8820</v>
      </c>
      <c r="D1194" s="316" t="s">
        <v>9224</v>
      </c>
      <c r="E1194" s="311">
        <v>135792</v>
      </c>
      <c r="F1194" s="317" t="s">
        <v>9225</v>
      </c>
      <c r="G1194" s="312" t="s">
        <v>142</v>
      </c>
      <c r="H1194" s="313">
        <v>44503</v>
      </c>
      <c r="I1194" s="1046"/>
      <c r="J1194" s="271"/>
    </row>
    <row r="1195" spans="1:10" outlineLevel="1" x14ac:dyDescent="0.2">
      <c r="A1195" s="317" t="s">
        <v>9226</v>
      </c>
      <c r="B1195" s="316" t="s">
        <v>8847</v>
      </c>
      <c r="C1195" s="316" t="s">
        <v>8820</v>
      </c>
      <c r="D1195" s="316" t="s">
        <v>9227</v>
      </c>
      <c r="E1195" s="311">
        <v>719928.96</v>
      </c>
      <c r="F1195" s="317"/>
      <c r="G1195" s="312" t="s">
        <v>9074</v>
      </c>
      <c r="H1195" s="319"/>
      <c r="I1195" s="1046"/>
      <c r="J1195" s="271"/>
    </row>
    <row r="1196" spans="1:10" outlineLevel="1" x14ac:dyDescent="0.2">
      <c r="A1196" s="317" t="s">
        <v>9228</v>
      </c>
      <c r="B1196" s="316" t="s">
        <v>8824</v>
      </c>
      <c r="C1196" s="316" t="s">
        <v>8820</v>
      </c>
      <c r="D1196" s="316" t="s">
        <v>9229</v>
      </c>
      <c r="E1196" s="311">
        <v>40920</v>
      </c>
      <c r="F1196" s="317" t="s">
        <v>9230</v>
      </c>
      <c r="G1196" s="312" t="s">
        <v>142</v>
      </c>
      <c r="H1196" s="313">
        <v>44447</v>
      </c>
      <c r="I1196" s="1046"/>
      <c r="J1196" s="271"/>
    </row>
    <row r="1197" spans="1:10" outlineLevel="1" x14ac:dyDescent="0.2">
      <c r="A1197" s="317" t="s">
        <v>9231</v>
      </c>
      <c r="B1197" s="316" t="s">
        <v>8847</v>
      </c>
      <c r="C1197" s="316" t="s">
        <v>8820</v>
      </c>
      <c r="D1197" s="316" t="s">
        <v>9232</v>
      </c>
      <c r="E1197" s="311">
        <v>852370.3</v>
      </c>
      <c r="F1197" s="317" t="s">
        <v>9233</v>
      </c>
      <c r="G1197" s="312" t="s">
        <v>142</v>
      </c>
      <c r="H1197" s="313">
        <v>44363</v>
      </c>
      <c r="I1197" s="1046"/>
      <c r="J1197" s="271"/>
    </row>
    <row r="1198" spans="1:10" outlineLevel="1" x14ac:dyDescent="0.2">
      <c r="A1198" s="317" t="s">
        <v>9234</v>
      </c>
      <c r="B1198" s="316" t="s">
        <v>8847</v>
      </c>
      <c r="C1198" s="316" t="s">
        <v>8820</v>
      </c>
      <c r="D1198" s="316" t="s">
        <v>9235</v>
      </c>
      <c r="E1198" s="311">
        <v>2694652.75</v>
      </c>
      <c r="F1198" s="317" t="s">
        <v>9236</v>
      </c>
      <c r="G1198" s="312" t="s">
        <v>142</v>
      </c>
      <c r="H1198" s="313">
        <v>44357</v>
      </c>
      <c r="I1198" s="1046"/>
      <c r="J1198" s="271"/>
    </row>
    <row r="1199" spans="1:10" outlineLevel="1" x14ac:dyDescent="0.2">
      <c r="A1199" s="317" t="s">
        <v>9237</v>
      </c>
      <c r="B1199" s="316" t="s">
        <v>8847</v>
      </c>
      <c r="C1199" s="316" t="s">
        <v>8820</v>
      </c>
      <c r="D1199" s="316" t="s">
        <v>9238</v>
      </c>
      <c r="E1199" s="311">
        <v>7491758.0099999998</v>
      </c>
      <c r="F1199" s="317"/>
      <c r="G1199" s="312" t="s">
        <v>8904</v>
      </c>
      <c r="H1199" s="319"/>
      <c r="I1199" s="1046"/>
      <c r="J1199" s="271"/>
    </row>
    <row r="1200" spans="1:10" outlineLevel="1" x14ac:dyDescent="0.2">
      <c r="A1200" s="317" t="s">
        <v>9239</v>
      </c>
      <c r="B1200" s="316" t="s">
        <v>8912</v>
      </c>
      <c r="C1200" s="316" t="s">
        <v>8913</v>
      </c>
      <c r="D1200" s="316" t="s">
        <v>9240</v>
      </c>
      <c r="E1200" s="311">
        <v>97867.97</v>
      </c>
      <c r="F1200" s="317" t="s">
        <v>9241</v>
      </c>
      <c r="G1200" s="312" t="s">
        <v>142</v>
      </c>
      <c r="H1200" s="313">
        <v>44307</v>
      </c>
      <c r="I1200" s="1046"/>
      <c r="J1200" s="271"/>
    </row>
    <row r="1201" spans="1:10" outlineLevel="1" x14ac:dyDescent="0.2">
      <c r="A1201" s="317" t="s">
        <v>9242</v>
      </c>
      <c r="B1201" s="316" t="s">
        <v>8912</v>
      </c>
      <c r="C1201" s="316" t="s">
        <v>8913</v>
      </c>
      <c r="D1201" s="316" t="s">
        <v>9243</v>
      </c>
      <c r="E1201" s="311">
        <v>300698.2</v>
      </c>
      <c r="F1201" s="317" t="s">
        <v>9244</v>
      </c>
      <c r="G1201" s="312" t="s">
        <v>142</v>
      </c>
      <c r="H1201" s="313">
        <v>44309</v>
      </c>
      <c r="I1201" s="1046"/>
      <c r="J1201" s="271"/>
    </row>
    <row r="1202" spans="1:10" outlineLevel="1" x14ac:dyDescent="0.2">
      <c r="A1202" s="317" t="s">
        <v>9245</v>
      </c>
      <c r="B1202" s="316" t="s">
        <v>8912</v>
      </c>
      <c r="C1202" s="316" t="s">
        <v>8913</v>
      </c>
      <c r="D1202" s="316" t="s">
        <v>9246</v>
      </c>
      <c r="E1202" s="311">
        <v>336000.8</v>
      </c>
      <c r="F1202" s="317" t="s">
        <v>9247</v>
      </c>
      <c r="G1202" s="312" t="s">
        <v>142</v>
      </c>
      <c r="H1202" s="313">
        <v>44292</v>
      </c>
      <c r="I1202" s="1046"/>
      <c r="J1202" s="271"/>
    </row>
    <row r="1203" spans="1:10" outlineLevel="1" x14ac:dyDescent="0.2">
      <c r="A1203" s="317" t="s">
        <v>9248</v>
      </c>
      <c r="B1203" s="316" t="s">
        <v>8912</v>
      </c>
      <c r="C1203" s="316" t="s">
        <v>8913</v>
      </c>
      <c r="D1203" s="316" t="s">
        <v>9249</v>
      </c>
      <c r="E1203" s="311">
        <v>47550</v>
      </c>
      <c r="F1203" s="317" t="s">
        <v>9250</v>
      </c>
      <c r="G1203" s="312" t="s">
        <v>142</v>
      </c>
      <c r="H1203" s="313">
        <v>44316</v>
      </c>
      <c r="I1203" s="1046"/>
      <c r="J1203" s="271"/>
    </row>
    <row r="1204" spans="1:10" outlineLevel="1" x14ac:dyDescent="0.2">
      <c r="A1204" s="317" t="s">
        <v>9251</v>
      </c>
      <c r="B1204" s="316" t="s">
        <v>8912</v>
      </c>
      <c r="C1204" s="316" t="s">
        <v>8913</v>
      </c>
      <c r="D1204" s="316" t="s">
        <v>9252</v>
      </c>
      <c r="E1204" s="311">
        <v>121107.73</v>
      </c>
      <c r="F1204" s="317" t="s">
        <v>8984</v>
      </c>
      <c r="G1204" s="312" t="s">
        <v>142</v>
      </c>
      <c r="H1204" s="313">
        <v>44292</v>
      </c>
      <c r="I1204" s="1046"/>
      <c r="J1204" s="271"/>
    </row>
    <row r="1205" spans="1:10" outlineLevel="1" x14ac:dyDescent="0.2">
      <c r="A1205" s="317" t="s">
        <v>9253</v>
      </c>
      <c r="B1205" s="316" t="s">
        <v>8824</v>
      </c>
      <c r="C1205" s="316" t="s">
        <v>8820</v>
      </c>
      <c r="D1205" s="316" t="s">
        <v>9254</v>
      </c>
      <c r="E1205" s="311">
        <v>149000</v>
      </c>
      <c r="F1205" s="317" t="s">
        <v>9255</v>
      </c>
      <c r="G1205" s="312" t="s">
        <v>142</v>
      </c>
      <c r="H1205" s="313">
        <v>44354</v>
      </c>
      <c r="I1205" s="1046"/>
      <c r="J1205" s="271"/>
    </row>
    <row r="1206" spans="1:10" outlineLevel="1" x14ac:dyDescent="0.2">
      <c r="A1206" s="317" t="s">
        <v>9256</v>
      </c>
      <c r="B1206" s="316" t="s">
        <v>8847</v>
      </c>
      <c r="C1206" s="316" t="s">
        <v>8820</v>
      </c>
      <c r="D1206" s="316" t="s">
        <v>9257</v>
      </c>
      <c r="E1206" s="311">
        <v>778723.2</v>
      </c>
      <c r="F1206" s="317" t="s">
        <v>394</v>
      </c>
      <c r="G1206" s="312" t="s">
        <v>142</v>
      </c>
      <c r="H1206" s="313">
        <v>44342</v>
      </c>
      <c r="I1206" s="1046"/>
      <c r="J1206" s="271"/>
    </row>
    <row r="1207" spans="1:10" outlineLevel="1" x14ac:dyDescent="0.2">
      <c r="A1207" s="317" t="s">
        <v>9258</v>
      </c>
      <c r="B1207" s="316" t="s">
        <v>8847</v>
      </c>
      <c r="C1207" s="316" t="s">
        <v>8820</v>
      </c>
      <c r="D1207" s="316" t="s">
        <v>9259</v>
      </c>
      <c r="E1207" s="311">
        <v>5164840.68</v>
      </c>
      <c r="F1207" s="317" t="s">
        <v>9260</v>
      </c>
      <c r="G1207" s="312" t="s">
        <v>142</v>
      </c>
      <c r="H1207" s="313">
        <v>44390</v>
      </c>
      <c r="I1207" s="1046"/>
      <c r="J1207" s="271"/>
    </row>
    <row r="1208" spans="1:10" outlineLevel="1" x14ac:dyDescent="0.2">
      <c r="A1208" s="317" t="s">
        <v>9261</v>
      </c>
      <c r="B1208" s="316" t="s">
        <v>8912</v>
      </c>
      <c r="C1208" s="316" t="s">
        <v>8913</v>
      </c>
      <c r="D1208" s="316" t="s">
        <v>9262</v>
      </c>
      <c r="E1208" s="311">
        <v>90128.4</v>
      </c>
      <c r="F1208" s="317" t="s">
        <v>9263</v>
      </c>
      <c r="G1208" s="312" t="s">
        <v>142</v>
      </c>
      <c r="H1208" s="313">
        <v>44320</v>
      </c>
      <c r="I1208" s="1046"/>
      <c r="J1208" s="271"/>
    </row>
    <row r="1209" spans="1:10" outlineLevel="1" x14ac:dyDescent="0.2">
      <c r="A1209" s="317" t="s">
        <v>9264</v>
      </c>
      <c r="B1209" s="316" t="s">
        <v>8912</v>
      </c>
      <c r="C1209" s="316" t="s">
        <v>8913</v>
      </c>
      <c r="D1209" s="316" t="s">
        <v>9265</v>
      </c>
      <c r="E1209" s="311">
        <v>85300</v>
      </c>
      <c r="F1209" s="317" t="s">
        <v>9266</v>
      </c>
      <c r="G1209" s="312" t="s">
        <v>142</v>
      </c>
      <c r="H1209" s="313">
        <v>44309</v>
      </c>
      <c r="I1209" s="1046"/>
      <c r="J1209" s="271"/>
    </row>
    <row r="1210" spans="1:10" outlineLevel="1" x14ac:dyDescent="0.2">
      <c r="A1210" s="317" t="s">
        <v>9267</v>
      </c>
      <c r="B1210" s="316" t="s">
        <v>8912</v>
      </c>
      <c r="C1210" s="316" t="s">
        <v>8913</v>
      </c>
      <c r="D1210" s="316" t="s">
        <v>9268</v>
      </c>
      <c r="E1210" s="311">
        <v>297449.68</v>
      </c>
      <c r="F1210" s="317" t="s">
        <v>9269</v>
      </c>
      <c r="G1210" s="312" t="s">
        <v>142</v>
      </c>
      <c r="H1210" s="313">
        <v>44328</v>
      </c>
      <c r="I1210" s="1046"/>
      <c r="J1210" s="271"/>
    </row>
    <row r="1211" spans="1:10" outlineLevel="1" x14ac:dyDescent="0.2">
      <c r="A1211" s="317" t="s">
        <v>9270</v>
      </c>
      <c r="B1211" s="316" t="s">
        <v>8912</v>
      </c>
      <c r="C1211" s="316" t="s">
        <v>8913</v>
      </c>
      <c r="D1211" s="316" t="s">
        <v>9271</v>
      </c>
      <c r="E1211" s="311">
        <v>154697.26</v>
      </c>
      <c r="F1211" s="317" t="s">
        <v>9272</v>
      </c>
      <c r="G1211" s="312" t="s">
        <v>142</v>
      </c>
      <c r="H1211" s="313">
        <v>44320</v>
      </c>
      <c r="I1211" s="1046"/>
      <c r="J1211" s="271"/>
    </row>
    <row r="1212" spans="1:10" outlineLevel="1" x14ac:dyDescent="0.2">
      <c r="A1212" s="317" t="s">
        <v>9273</v>
      </c>
      <c r="B1212" s="316" t="s">
        <v>8912</v>
      </c>
      <c r="C1212" s="316" t="s">
        <v>8913</v>
      </c>
      <c r="D1212" s="316" t="s">
        <v>9274</v>
      </c>
      <c r="E1212" s="311">
        <v>195000</v>
      </c>
      <c r="F1212" s="317" t="s">
        <v>9275</v>
      </c>
      <c r="G1212" s="312" t="s">
        <v>142</v>
      </c>
      <c r="H1212" s="313">
        <v>44309</v>
      </c>
      <c r="I1212" s="1046"/>
      <c r="J1212" s="271"/>
    </row>
    <row r="1213" spans="1:10" outlineLevel="1" x14ac:dyDescent="0.2">
      <c r="A1213" s="317" t="s">
        <v>9276</v>
      </c>
      <c r="B1213" s="316" t="s">
        <v>8912</v>
      </c>
      <c r="C1213" s="316" t="s">
        <v>8913</v>
      </c>
      <c r="D1213" s="316" t="s">
        <v>9277</v>
      </c>
      <c r="E1213" s="311">
        <v>345003.47</v>
      </c>
      <c r="F1213" s="317" t="s">
        <v>9278</v>
      </c>
      <c r="G1213" s="312" t="s">
        <v>142</v>
      </c>
      <c r="H1213" s="313">
        <v>44351</v>
      </c>
      <c r="I1213" s="1046"/>
      <c r="J1213" s="271"/>
    </row>
    <row r="1214" spans="1:10" outlineLevel="1" x14ac:dyDescent="0.2">
      <c r="A1214" s="317" t="s">
        <v>9279</v>
      </c>
      <c r="B1214" s="316" t="s">
        <v>8912</v>
      </c>
      <c r="C1214" s="316" t="s">
        <v>8913</v>
      </c>
      <c r="D1214" s="316" t="s">
        <v>9280</v>
      </c>
      <c r="E1214" s="311">
        <v>357927.37</v>
      </c>
      <c r="F1214" s="317" t="s">
        <v>9281</v>
      </c>
      <c r="G1214" s="312" t="s">
        <v>142</v>
      </c>
      <c r="H1214" s="313">
        <v>44309</v>
      </c>
      <c r="I1214" s="1046"/>
      <c r="J1214" s="271"/>
    </row>
    <row r="1215" spans="1:10" outlineLevel="1" x14ac:dyDescent="0.2">
      <c r="A1215" s="317" t="s">
        <v>9282</v>
      </c>
      <c r="B1215" s="316" t="s">
        <v>8912</v>
      </c>
      <c r="C1215" s="316" t="s">
        <v>8913</v>
      </c>
      <c r="D1215" s="316" t="s">
        <v>9283</v>
      </c>
      <c r="E1215" s="311">
        <v>399446.52</v>
      </c>
      <c r="F1215" s="317" t="s">
        <v>9284</v>
      </c>
      <c r="G1215" s="312" t="s">
        <v>142</v>
      </c>
      <c r="H1215" s="313">
        <v>44351</v>
      </c>
      <c r="I1215" s="1046"/>
      <c r="J1215" s="271"/>
    </row>
    <row r="1216" spans="1:10" outlineLevel="1" x14ac:dyDescent="0.2">
      <c r="A1216" s="317" t="s">
        <v>9285</v>
      </c>
      <c r="B1216" s="316" t="s">
        <v>8912</v>
      </c>
      <c r="C1216" s="316" t="s">
        <v>8913</v>
      </c>
      <c r="D1216" s="316" t="s">
        <v>9286</v>
      </c>
      <c r="E1216" s="311">
        <v>231654.2</v>
      </c>
      <c r="F1216" s="317" t="s">
        <v>9287</v>
      </c>
      <c r="G1216" s="312" t="s">
        <v>142</v>
      </c>
      <c r="H1216" s="313">
        <v>44316</v>
      </c>
      <c r="I1216" s="1046"/>
      <c r="J1216" s="271"/>
    </row>
    <row r="1217" spans="1:10" outlineLevel="1" x14ac:dyDescent="0.2">
      <c r="A1217" s="317" t="s">
        <v>9288</v>
      </c>
      <c r="B1217" s="316" t="s">
        <v>8912</v>
      </c>
      <c r="C1217" s="316" t="s">
        <v>8913</v>
      </c>
      <c r="D1217" s="316" t="s">
        <v>9289</v>
      </c>
      <c r="E1217" s="311">
        <v>340363.12</v>
      </c>
      <c r="F1217" s="317" t="s">
        <v>9290</v>
      </c>
      <c r="G1217" s="312" t="s">
        <v>142</v>
      </c>
      <c r="H1217" s="313">
        <v>44320</v>
      </c>
      <c r="I1217" s="1046"/>
      <c r="J1217" s="271"/>
    </row>
    <row r="1218" spans="1:10" outlineLevel="1" x14ac:dyDescent="0.2">
      <c r="A1218" s="317" t="s">
        <v>9291</v>
      </c>
      <c r="B1218" s="316" t="s">
        <v>8912</v>
      </c>
      <c r="C1218" s="316" t="s">
        <v>8913</v>
      </c>
      <c r="D1218" s="316" t="s">
        <v>9292</v>
      </c>
      <c r="E1218" s="311">
        <v>204704.98</v>
      </c>
      <c r="F1218" s="317" t="s">
        <v>9272</v>
      </c>
      <c r="G1218" s="312" t="s">
        <v>142</v>
      </c>
      <c r="H1218" s="313">
        <v>44316</v>
      </c>
      <c r="I1218" s="1046"/>
      <c r="J1218" s="271"/>
    </row>
    <row r="1219" spans="1:10" outlineLevel="1" x14ac:dyDescent="0.2">
      <c r="A1219" s="317" t="s">
        <v>9293</v>
      </c>
      <c r="B1219" s="316" t="s">
        <v>8912</v>
      </c>
      <c r="C1219" s="316" t="s">
        <v>8913</v>
      </c>
      <c r="D1219" s="316" t="s">
        <v>9294</v>
      </c>
      <c r="E1219" s="311">
        <v>67240</v>
      </c>
      <c r="F1219" s="317" t="s">
        <v>9295</v>
      </c>
      <c r="G1219" s="312" t="s">
        <v>142</v>
      </c>
      <c r="H1219" s="313">
        <v>44309</v>
      </c>
      <c r="I1219" s="1046"/>
      <c r="J1219" s="271"/>
    </row>
    <row r="1220" spans="1:10" outlineLevel="1" x14ac:dyDescent="0.2">
      <c r="A1220" s="317" t="s">
        <v>9296</v>
      </c>
      <c r="B1220" s="316" t="s">
        <v>8912</v>
      </c>
      <c r="C1220" s="316" t="s">
        <v>8913</v>
      </c>
      <c r="D1220" s="316" t="s">
        <v>9297</v>
      </c>
      <c r="E1220" s="311">
        <v>9000</v>
      </c>
      <c r="F1220" s="317" t="s">
        <v>9298</v>
      </c>
      <c r="G1220" s="312" t="s">
        <v>142</v>
      </c>
      <c r="H1220" s="313">
        <v>44328</v>
      </c>
      <c r="I1220" s="1046"/>
      <c r="J1220" s="271"/>
    </row>
    <row r="1221" spans="1:10" outlineLevel="1" x14ac:dyDescent="0.2">
      <c r="A1221" s="317" t="s">
        <v>9299</v>
      </c>
      <c r="B1221" s="316" t="s">
        <v>8912</v>
      </c>
      <c r="C1221" s="316" t="s">
        <v>8913</v>
      </c>
      <c r="D1221" s="316" t="s">
        <v>9300</v>
      </c>
      <c r="E1221" s="311">
        <v>75272.2</v>
      </c>
      <c r="F1221" s="317" t="s">
        <v>9301</v>
      </c>
      <c r="G1221" s="312" t="s">
        <v>142</v>
      </c>
      <c r="H1221" s="313">
        <v>44379</v>
      </c>
      <c r="I1221" s="1046"/>
      <c r="J1221" s="271"/>
    </row>
    <row r="1222" spans="1:10" outlineLevel="1" x14ac:dyDescent="0.2">
      <c r="A1222" s="317" t="s">
        <v>9302</v>
      </c>
      <c r="B1222" s="316" t="s">
        <v>8912</v>
      </c>
      <c r="C1222" s="316" t="s">
        <v>8913</v>
      </c>
      <c r="D1222" s="316" t="s">
        <v>9303</v>
      </c>
      <c r="E1222" s="311">
        <v>60750</v>
      </c>
      <c r="F1222" s="317" t="s">
        <v>9304</v>
      </c>
      <c r="G1222" s="312" t="s">
        <v>142</v>
      </c>
      <c r="H1222" s="313">
        <v>44404</v>
      </c>
      <c r="I1222" s="1046"/>
      <c r="J1222" s="271"/>
    </row>
    <row r="1223" spans="1:10" outlineLevel="1" x14ac:dyDescent="0.2">
      <c r="A1223" s="317" t="s">
        <v>9305</v>
      </c>
      <c r="B1223" s="316" t="s">
        <v>8912</v>
      </c>
      <c r="C1223" s="316" t="s">
        <v>8913</v>
      </c>
      <c r="D1223" s="316" t="s">
        <v>9306</v>
      </c>
      <c r="E1223" s="311">
        <v>95575.5</v>
      </c>
      <c r="F1223" s="317" t="s">
        <v>9307</v>
      </c>
      <c r="G1223" s="312" t="s">
        <v>142</v>
      </c>
      <c r="H1223" s="313">
        <v>44320</v>
      </c>
      <c r="I1223" s="1046"/>
      <c r="J1223" s="271"/>
    </row>
    <row r="1224" spans="1:10" outlineLevel="1" x14ac:dyDescent="0.2">
      <c r="A1224" s="317" t="s">
        <v>9308</v>
      </c>
      <c r="B1224" s="316" t="s">
        <v>8912</v>
      </c>
      <c r="C1224" s="316" t="s">
        <v>8913</v>
      </c>
      <c r="D1224" s="316" t="s">
        <v>9309</v>
      </c>
      <c r="E1224" s="311">
        <v>43900</v>
      </c>
      <c r="F1224" s="317" t="s">
        <v>9310</v>
      </c>
      <c r="G1224" s="312" t="s">
        <v>142</v>
      </c>
      <c r="H1224" s="313">
        <v>44309</v>
      </c>
      <c r="I1224" s="1046"/>
      <c r="J1224" s="271"/>
    </row>
    <row r="1225" spans="1:10" outlineLevel="1" x14ac:dyDescent="0.2">
      <c r="A1225" s="317" t="s">
        <v>9311</v>
      </c>
      <c r="B1225" s="316" t="s">
        <v>8912</v>
      </c>
      <c r="C1225" s="316" t="s">
        <v>8913</v>
      </c>
      <c r="D1225" s="316" t="s">
        <v>9312</v>
      </c>
      <c r="E1225" s="311">
        <v>69371.61</v>
      </c>
      <c r="F1225" s="317" t="s">
        <v>9313</v>
      </c>
      <c r="G1225" s="312" t="s">
        <v>142</v>
      </c>
      <c r="H1225" s="313">
        <v>44315</v>
      </c>
      <c r="I1225" s="1046"/>
      <c r="J1225" s="271"/>
    </row>
    <row r="1226" spans="1:10" outlineLevel="1" x14ac:dyDescent="0.2">
      <c r="A1226" s="317" t="s">
        <v>9314</v>
      </c>
      <c r="B1226" s="316" t="s">
        <v>8912</v>
      </c>
      <c r="C1226" s="316" t="s">
        <v>8913</v>
      </c>
      <c r="D1226" s="316" t="s">
        <v>9315</v>
      </c>
      <c r="E1226" s="311">
        <v>199154.1</v>
      </c>
      <c r="F1226" s="317" t="s">
        <v>9038</v>
      </c>
      <c r="G1226" s="312" t="s">
        <v>142</v>
      </c>
      <c r="H1226" s="313">
        <v>44344</v>
      </c>
      <c r="I1226" s="1046"/>
      <c r="J1226" s="271"/>
    </row>
    <row r="1227" spans="1:10" outlineLevel="1" x14ac:dyDescent="0.2">
      <c r="A1227" s="317" t="s">
        <v>9316</v>
      </c>
      <c r="B1227" s="316" t="s">
        <v>8912</v>
      </c>
      <c r="C1227" s="316" t="s">
        <v>8913</v>
      </c>
      <c r="D1227" s="316" t="s">
        <v>9317</v>
      </c>
      <c r="E1227" s="311">
        <v>122629.85</v>
      </c>
      <c r="F1227" s="317" t="s">
        <v>9318</v>
      </c>
      <c r="G1227" s="312" t="s">
        <v>142</v>
      </c>
      <c r="H1227" s="313">
        <v>44316</v>
      </c>
      <c r="I1227" s="1046"/>
      <c r="J1227" s="271"/>
    </row>
    <row r="1228" spans="1:10" outlineLevel="1" x14ac:dyDescent="0.2">
      <c r="A1228" s="317" t="s">
        <v>9319</v>
      </c>
      <c r="B1228" s="316" t="s">
        <v>8912</v>
      </c>
      <c r="C1228" s="316" t="s">
        <v>8913</v>
      </c>
      <c r="D1228" s="316" t="s">
        <v>9320</v>
      </c>
      <c r="E1228" s="311">
        <v>83554</v>
      </c>
      <c r="F1228" s="317" t="s">
        <v>9321</v>
      </c>
      <c r="G1228" s="312" t="s">
        <v>142</v>
      </c>
      <c r="H1228" s="313">
        <v>44315</v>
      </c>
      <c r="I1228" s="1046"/>
      <c r="J1228" s="271"/>
    </row>
    <row r="1229" spans="1:10" outlineLevel="1" x14ac:dyDescent="0.2">
      <c r="A1229" s="317" t="s">
        <v>9322</v>
      </c>
      <c r="B1229" s="316" t="s">
        <v>8912</v>
      </c>
      <c r="C1229" s="316" t="s">
        <v>8913</v>
      </c>
      <c r="D1229" s="316" t="s">
        <v>9323</v>
      </c>
      <c r="E1229" s="311">
        <v>207650.06</v>
      </c>
      <c r="F1229" s="317" t="s">
        <v>9038</v>
      </c>
      <c r="G1229" s="312" t="s">
        <v>142</v>
      </c>
      <c r="H1229" s="313">
        <v>44344</v>
      </c>
      <c r="I1229" s="1046"/>
      <c r="J1229" s="271"/>
    </row>
    <row r="1230" spans="1:10" outlineLevel="1" x14ac:dyDescent="0.2">
      <c r="A1230" s="317" t="s">
        <v>9324</v>
      </c>
      <c r="B1230" s="316" t="s">
        <v>8912</v>
      </c>
      <c r="C1230" s="316" t="s">
        <v>8913</v>
      </c>
      <c r="D1230" s="316" t="s">
        <v>9325</v>
      </c>
      <c r="E1230" s="311">
        <v>53360</v>
      </c>
      <c r="F1230" s="317" t="s">
        <v>9326</v>
      </c>
      <c r="G1230" s="312" t="s">
        <v>142</v>
      </c>
      <c r="H1230" s="313">
        <v>44344</v>
      </c>
      <c r="I1230" s="1046"/>
      <c r="J1230" s="271"/>
    </row>
    <row r="1231" spans="1:10" outlineLevel="1" x14ac:dyDescent="0.2">
      <c r="A1231" s="317" t="s">
        <v>9327</v>
      </c>
      <c r="B1231" s="316" t="s">
        <v>8912</v>
      </c>
      <c r="C1231" s="316" t="s">
        <v>8913</v>
      </c>
      <c r="D1231" s="316" t="s">
        <v>9328</v>
      </c>
      <c r="E1231" s="311">
        <v>286200</v>
      </c>
      <c r="F1231" s="317" t="s">
        <v>9329</v>
      </c>
      <c r="G1231" s="312" t="s">
        <v>142</v>
      </c>
      <c r="H1231" s="313">
        <v>44315</v>
      </c>
      <c r="I1231" s="1046"/>
      <c r="J1231" s="271"/>
    </row>
    <row r="1232" spans="1:10" outlineLevel="1" x14ac:dyDescent="0.2">
      <c r="A1232" s="317" t="s">
        <v>9330</v>
      </c>
      <c r="B1232" s="316" t="s">
        <v>8912</v>
      </c>
      <c r="C1232" s="316" t="s">
        <v>8913</v>
      </c>
      <c r="D1232" s="316" t="s">
        <v>9331</v>
      </c>
      <c r="E1232" s="311">
        <v>111788.95</v>
      </c>
      <c r="F1232" s="317" t="s">
        <v>9332</v>
      </c>
      <c r="G1232" s="312" t="s">
        <v>142</v>
      </c>
      <c r="H1232" s="313">
        <v>44328</v>
      </c>
      <c r="I1232" s="1046"/>
      <c r="J1232" s="271"/>
    </row>
    <row r="1233" spans="1:10" outlineLevel="1" x14ac:dyDescent="0.2">
      <c r="A1233" s="317" t="s">
        <v>9333</v>
      </c>
      <c r="B1233" s="316" t="s">
        <v>8912</v>
      </c>
      <c r="C1233" s="316" t="s">
        <v>8913</v>
      </c>
      <c r="D1233" s="316" t="s">
        <v>9334</v>
      </c>
      <c r="E1233" s="311">
        <v>122400</v>
      </c>
      <c r="F1233" s="317" t="s">
        <v>9335</v>
      </c>
      <c r="G1233" s="312" t="s">
        <v>142</v>
      </c>
      <c r="H1233" s="313">
        <v>44328</v>
      </c>
      <c r="I1233" s="1046"/>
      <c r="J1233" s="271"/>
    </row>
    <row r="1234" spans="1:10" outlineLevel="1" x14ac:dyDescent="0.2">
      <c r="A1234" s="317" t="s">
        <v>9336</v>
      </c>
      <c r="B1234" s="316" t="s">
        <v>8912</v>
      </c>
      <c r="C1234" s="316" t="s">
        <v>8913</v>
      </c>
      <c r="D1234" s="316" t="s">
        <v>9337</v>
      </c>
      <c r="E1234" s="311">
        <v>102872.99</v>
      </c>
      <c r="F1234" s="317" t="s">
        <v>9338</v>
      </c>
      <c r="G1234" s="312" t="s">
        <v>142</v>
      </c>
      <c r="H1234" s="313">
        <v>44358</v>
      </c>
      <c r="I1234" s="1046"/>
      <c r="J1234" s="271"/>
    </row>
    <row r="1235" spans="1:10" outlineLevel="1" x14ac:dyDescent="0.2">
      <c r="A1235" s="317" t="s">
        <v>9339</v>
      </c>
      <c r="B1235" s="316" t="s">
        <v>8912</v>
      </c>
      <c r="C1235" s="316" t="s">
        <v>8913</v>
      </c>
      <c r="D1235" s="316" t="s">
        <v>9340</v>
      </c>
      <c r="E1235" s="311">
        <v>46522</v>
      </c>
      <c r="F1235" s="317" t="s">
        <v>9341</v>
      </c>
      <c r="G1235" s="312" t="s">
        <v>142</v>
      </c>
      <c r="H1235" s="313">
        <v>44328</v>
      </c>
      <c r="I1235" s="1046"/>
      <c r="J1235" s="271"/>
    </row>
    <row r="1236" spans="1:10" outlineLevel="1" x14ac:dyDescent="0.2">
      <c r="A1236" s="317" t="s">
        <v>9342</v>
      </c>
      <c r="B1236" s="316" t="s">
        <v>9118</v>
      </c>
      <c r="C1236" s="316" t="s">
        <v>8913</v>
      </c>
      <c r="D1236" s="316" t="s">
        <v>9343</v>
      </c>
      <c r="E1236" s="311">
        <v>76000</v>
      </c>
      <c r="F1236" s="317" t="s">
        <v>9344</v>
      </c>
      <c r="G1236" s="312" t="s">
        <v>142</v>
      </c>
      <c r="H1236" s="313">
        <v>44343</v>
      </c>
      <c r="I1236" s="1046"/>
      <c r="J1236" s="271"/>
    </row>
    <row r="1237" spans="1:10" outlineLevel="1" x14ac:dyDescent="0.2">
      <c r="A1237" s="317" t="s">
        <v>9345</v>
      </c>
      <c r="B1237" s="316" t="s">
        <v>9118</v>
      </c>
      <c r="C1237" s="316" t="s">
        <v>8913</v>
      </c>
      <c r="D1237" s="316" t="s">
        <v>9346</v>
      </c>
      <c r="E1237" s="311">
        <v>76000</v>
      </c>
      <c r="F1237" s="317" t="s">
        <v>9344</v>
      </c>
      <c r="G1237" s="312" t="s">
        <v>142</v>
      </c>
      <c r="H1237" s="313">
        <v>44343</v>
      </c>
      <c r="I1237" s="1046"/>
      <c r="J1237" s="271"/>
    </row>
    <row r="1238" spans="1:10" outlineLevel="1" x14ac:dyDescent="0.2">
      <c r="A1238" s="317" t="s">
        <v>9347</v>
      </c>
      <c r="B1238" s="316" t="s">
        <v>9118</v>
      </c>
      <c r="C1238" s="316" t="s">
        <v>8913</v>
      </c>
      <c r="D1238" s="316" t="s">
        <v>9348</v>
      </c>
      <c r="E1238" s="311">
        <v>76000</v>
      </c>
      <c r="F1238" s="317" t="s">
        <v>9344</v>
      </c>
      <c r="G1238" s="312" t="s">
        <v>142</v>
      </c>
      <c r="H1238" s="313">
        <v>44343</v>
      </c>
      <c r="I1238" s="1046"/>
      <c r="J1238" s="271"/>
    </row>
    <row r="1239" spans="1:10" outlineLevel="1" x14ac:dyDescent="0.2">
      <c r="A1239" s="317" t="s">
        <v>9349</v>
      </c>
      <c r="B1239" s="316" t="s">
        <v>9140</v>
      </c>
      <c r="C1239" s="316" t="s">
        <v>9141</v>
      </c>
      <c r="D1239" s="316" t="s">
        <v>9350</v>
      </c>
      <c r="E1239" s="311">
        <v>92000</v>
      </c>
      <c r="F1239" s="317" t="s">
        <v>9351</v>
      </c>
      <c r="G1239" s="312" t="s">
        <v>142</v>
      </c>
      <c r="H1239" s="313">
        <v>44365</v>
      </c>
      <c r="I1239" s="1046"/>
      <c r="J1239" s="271"/>
    </row>
    <row r="1240" spans="1:10" outlineLevel="1" x14ac:dyDescent="0.2">
      <c r="A1240" s="317" t="s">
        <v>9352</v>
      </c>
      <c r="B1240" s="316" t="s">
        <v>8847</v>
      </c>
      <c r="C1240" s="316" t="s">
        <v>8820</v>
      </c>
      <c r="D1240" s="316" t="s">
        <v>9353</v>
      </c>
      <c r="E1240" s="311">
        <v>340600</v>
      </c>
      <c r="F1240" s="317" t="s">
        <v>9354</v>
      </c>
      <c r="G1240" s="312" t="s">
        <v>8892</v>
      </c>
      <c r="H1240" s="313">
        <v>44516</v>
      </c>
      <c r="I1240" s="1046"/>
      <c r="J1240" s="271"/>
    </row>
    <row r="1241" spans="1:10" outlineLevel="1" x14ac:dyDescent="0.2">
      <c r="A1241" s="317" t="s">
        <v>9355</v>
      </c>
      <c r="B1241" s="316" t="s">
        <v>8824</v>
      </c>
      <c r="C1241" s="316" t="s">
        <v>8820</v>
      </c>
      <c r="D1241" s="316" t="s">
        <v>9356</v>
      </c>
      <c r="E1241" s="311">
        <v>76000</v>
      </c>
      <c r="F1241" s="317" t="s">
        <v>9357</v>
      </c>
      <c r="G1241" s="312" t="s">
        <v>142</v>
      </c>
      <c r="H1241" s="313">
        <v>44383</v>
      </c>
      <c r="I1241" s="1046"/>
      <c r="J1241" s="271"/>
    </row>
    <row r="1242" spans="1:10" outlineLevel="1" x14ac:dyDescent="0.2">
      <c r="A1242" s="317" t="s">
        <v>9358</v>
      </c>
      <c r="B1242" s="316" t="s">
        <v>8824</v>
      </c>
      <c r="C1242" s="316" t="s">
        <v>8820</v>
      </c>
      <c r="D1242" s="316" t="s">
        <v>9359</v>
      </c>
      <c r="E1242" s="311">
        <v>40600</v>
      </c>
      <c r="F1242" s="317" t="s">
        <v>9360</v>
      </c>
      <c r="G1242" s="312" t="s">
        <v>142</v>
      </c>
      <c r="H1242" s="313">
        <v>44383</v>
      </c>
      <c r="I1242" s="1046"/>
      <c r="J1242" s="271"/>
    </row>
    <row r="1243" spans="1:10" outlineLevel="1" x14ac:dyDescent="0.2">
      <c r="A1243" s="317" t="s">
        <v>9361</v>
      </c>
      <c r="B1243" s="316" t="s">
        <v>8824</v>
      </c>
      <c r="C1243" s="316" t="s">
        <v>8820</v>
      </c>
      <c r="D1243" s="316" t="s">
        <v>9362</v>
      </c>
      <c r="E1243" s="311">
        <v>46200</v>
      </c>
      <c r="F1243" s="317"/>
      <c r="G1243" s="312" t="s">
        <v>9074</v>
      </c>
      <c r="H1243" s="319"/>
      <c r="I1243" s="1046"/>
      <c r="J1243" s="271"/>
    </row>
    <row r="1244" spans="1:10" outlineLevel="1" x14ac:dyDescent="0.2">
      <c r="A1244" s="317" t="s">
        <v>9363</v>
      </c>
      <c r="B1244" s="316" t="s">
        <v>8912</v>
      </c>
      <c r="C1244" s="316" t="s">
        <v>8913</v>
      </c>
      <c r="D1244" s="316" t="s">
        <v>9364</v>
      </c>
      <c r="E1244" s="311">
        <v>133000</v>
      </c>
      <c r="F1244" s="317" t="s">
        <v>9365</v>
      </c>
      <c r="G1244" s="312" t="s">
        <v>142</v>
      </c>
      <c r="H1244" s="313">
        <v>44328</v>
      </c>
      <c r="I1244" s="1046"/>
      <c r="J1244" s="271"/>
    </row>
    <row r="1245" spans="1:10" outlineLevel="1" x14ac:dyDescent="0.2">
      <c r="A1245" s="317" t="s">
        <v>9366</v>
      </c>
      <c r="B1245" s="316" t="s">
        <v>8912</v>
      </c>
      <c r="C1245" s="316" t="s">
        <v>8913</v>
      </c>
      <c r="D1245" s="316" t="s">
        <v>9367</v>
      </c>
      <c r="E1245" s="311">
        <v>80000</v>
      </c>
      <c r="F1245" s="317"/>
      <c r="G1245" s="312" t="s">
        <v>9074</v>
      </c>
      <c r="H1245" s="319"/>
      <c r="I1245" s="1046"/>
      <c r="J1245" s="271"/>
    </row>
    <row r="1246" spans="1:10" outlineLevel="1" x14ac:dyDescent="0.2">
      <c r="A1246" s="317" t="s">
        <v>9368</v>
      </c>
      <c r="B1246" s="316" t="s">
        <v>8912</v>
      </c>
      <c r="C1246" s="316" t="s">
        <v>8913</v>
      </c>
      <c r="D1246" s="316" t="s">
        <v>9369</v>
      </c>
      <c r="E1246" s="311">
        <v>174905.5</v>
      </c>
      <c r="F1246" s="317" t="s">
        <v>9008</v>
      </c>
      <c r="G1246" s="312" t="s">
        <v>142</v>
      </c>
      <c r="H1246" s="313">
        <v>44372</v>
      </c>
      <c r="I1246" s="1046"/>
      <c r="J1246" s="271"/>
    </row>
    <row r="1247" spans="1:10" outlineLevel="1" x14ac:dyDescent="0.2">
      <c r="A1247" s="317" t="s">
        <v>9370</v>
      </c>
      <c r="B1247" s="316" t="s">
        <v>8912</v>
      </c>
      <c r="C1247" s="316" t="s">
        <v>8913</v>
      </c>
      <c r="D1247" s="316" t="s">
        <v>9371</v>
      </c>
      <c r="E1247" s="311">
        <v>86790</v>
      </c>
      <c r="F1247" s="317" t="s">
        <v>9372</v>
      </c>
      <c r="G1247" s="312" t="s">
        <v>142</v>
      </c>
      <c r="H1247" s="313">
        <v>44379</v>
      </c>
      <c r="I1247" s="1046"/>
      <c r="J1247" s="271"/>
    </row>
    <row r="1248" spans="1:10" outlineLevel="1" x14ac:dyDescent="0.2">
      <c r="A1248" s="317" t="s">
        <v>9373</v>
      </c>
      <c r="B1248" s="316" t="s">
        <v>8912</v>
      </c>
      <c r="C1248" s="316" t="s">
        <v>8913</v>
      </c>
      <c r="D1248" s="316" t="s">
        <v>9374</v>
      </c>
      <c r="E1248" s="311">
        <v>57289</v>
      </c>
      <c r="F1248" s="317" t="s">
        <v>9375</v>
      </c>
      <c r="G1248" s="312" t="s">
        <v>142</v>
      </c>
      <c r="H1248" s="313">
        <v>44316</v>
      </c>
      <c r="I1248" s="1046"/>
      <c r="J1248" s="271"/>
    </row>
    <row r="1249" spans="1:10" outlineLevel="1" x14ac:dyDescent="0.2">
      <c r="A1249" s="317" t="s">
        <v>9376</v>
      </c>
      <c r="B1249" s="316" t="s">
        <v>8912</v>
      </c>
      <c r="C1249" s="316" t="s">
        <v>8913</v>
      </c>
      <c r="D1249" s="316" t="s">
        <v>9377</v>
      </c>
      <c r="E1249" s="311">
        <v>172244.6</v>
      </c>
      <c r="F1249" s="317" t="s">
        <v>9318</v>
      </c>
      <c r="G1249" s="312" t="s">
        <v>142</v>
      </c>
      <c r="H1249" s="313">
        <v>44316</v>
      </c>
      <c r="I1249" s="1046"/>
      <c r="J1249" s="271"/>
    </row>
    <row r="1250" spans="1:10" outlineLevel="1" x14ac:dyDescent="0.2">
      <c r="A1250" s="317" t="s">
        <v>9378</v>
      </c>
      <c r="B1250" s="316" t="s">
        <v>8847</v>
      </c>
      <c r="C1250" s="316" t="s">
        <v>8820</v>
      </c>
      <c r="D1250" s="316" t="s">
        <v>9379</v>
      </c>
      <c r="E1250" s="311">
        <v>9088260.3900000006</v>
      </c>
      <c r="F1250" s="317" t="s">
        <v>9380</v>
      </c>
      <c r="G1250" s="312" t="s">
        <v>142</v>
      </c>
      <c r="H1250" s="313">
        <v>44517</v>
      </c>
      <c r="I1250" s="1046"/>
      <c r="J1250" s="271"/>
    </row>
    <row r="1251" spans="1:10" outlineLevel="1" x14ac:dyDescent="0.2">
      <c r="A1251" s="317" t="s">
        <v>9381</v>
      </c>
      <c r="B1251" s="316" t="s">
        <v>8847</v>
      </c>
      <c r="C1251" s="316" t="s">
        <v>8820</v>
      </c>
      <c r="D1251" s="316" t="s">
        <v>9382</v>
      </c>
      <c r="E1251" s="311">
        <v>2477357.77</v>
      </c>
      <c r="F1251" s="317" t="s">
        <v>9383</v>
      </c>
      <c r="G1251" s="312" t="s">
        <v>142</v>
      </c>
      <c r="H1251" s="313">
        <v>44399</v>
      </c>
      <c r="I1251" s="1046"/>
      <c r="J1251" s="271"/>
    </row>
    <row r="1252" spans="1:10" outlineLevel="1" x14ac:dyDescent="0.2">
      <c r="A1252" s="317" t="s">
        <v>9384</v>
      </c>
      <c r="B1252" s="316" t="s">
        <v>8847</v>
      </c>
      <c r="C1252" s="316" t="s">
        <v>8820</v>
      </c>
      <c r="D1252" s="316" t="s">
        <v>9385</v>
      </c>
      <c r="E1252" s="311">
        <v>5306577.58</v>
      </c>
      <c r="F1252" s="317" t="s">
        <v>9386</v>
      </c>
      <c r="G1252" s="312" t="s">
        <v>142</v>
      </c>
      <c r="H1252" s="313">
        <v>44413</v>
      </c>
      <c r="I1252" s="1046"/>
      <c r="J1252" s="271"/>
    </row>
    <row r="1253" spans="1:10" outlineLevel="1" x14ac:dyDescent="0.2">
      <c r="A1253" s="317" t="s">
        <v>9387</v>
      </c>
      <c r="B1253" s="316" t="s">
        <v>8824</v>
      </c>
      <c r="C1253" s="316" t="s">
        <v>8820</v>
      </c>
      <c r="D1253" s="316" t="s">
        <v>9388</v>
      </c>
      <c r="E1253" s="311">
        <v>288628.8</v>
      </c>
      <c r="F1253" s="317" t="s">
        <v>9389</v>
      </c>
      <c r="G1253" s="312" t="s">
        <v>142</v>
      </c>
      <c r="H1253" s="319" t="s">
        <v>9390</v>
      </c>
      <c r="I1253" s="1046"/>
      <c r="J1253" s="271"/>
    </row>
    <row r="1254" spans="1:10" outlineLevel="1" x14ac:dyDescent="0.2">
      <c r="A1254" s="317" t="s">
        <v>9391</v>
      </c>
      <c r="B1254" s="316" t="s">
        <v>8847</v>
      </c>
      <c r="C1254" s="316" t="s">
        <v>8820</v>
      </c>
      <c r="D1254" s="316" t="s">
        <v>9392</v>
      </c>
      <c r="E1254" s="311">
        <v>321073.28000000003</v>
      </c>
      <c r="F1254" s="317" t="s">
        <v>9393</v>
      </c>
      <c r="G1254" s="312" t="s">
        <v>142</v>
      </c>
      <c r="H1254" s="313">
        <v>44404</v>
      </c>
      <c r="I1254" s="1046"/>
      <c r="J1254" s="271"/>
    </row>
    <row r="1255" spans="1:10" outlineLevel="1" x14ac:dyDescent="0.2">
      <c r="A1255" s="317" t="s">
        <v>9394</v>
      </c>
      <c r="B1255" s="316" t="s">
        <v>9140</v>
      </c>
      <c r="C1255" s="316" t="s">
        <v>9141</v>
      </c>
      <c r="D1255" s="316" t="s">
        <v>9395</v>
      </c>
      <c r="E1255" s="311">
        <v>342318</v>
      </c>
      <c r="F1255" s="317" t="s">
        <v>9396</v>
      </c>
      <c r="G1255" s="312" t="s">
        <v>142</v>
      </c>
      <c r="H1255" s="319" t="s">
        <v>9397</v>
      </c>
      <c r="I1255" s="1046"/>
      <c r="J1255" s="271"/>
    </row>
    <row r="1256" spans="1:10" outlineLevel="1" x14ac:dyDescent="0.2">
      <c r="A1256" s="317" t="s">
        <v>9398</v>
      </c>
      <c r="B1256" s="316" t="s">
        <v>9118</v>
      </c>
      <c r="C1256" s="316" t="s">
        <v>8913</v>
      </c>
      <c r="D1256" s="316" t="s">
        <v>9399</v>
      </c>
      <c r="E1256" s="311">
        <v>60000</v>
      </c>
      <c r="F1256" s="317" t="s">
        <v>9400</v>
      </c>
      <c r="G1256" s="312" t="s">
        <v>142</v>
      </c>
      <c r="H1256" s="313">
        <v>44377</v>
      </c>
      <c r="I1256" s="1046"/>
      <c r="J1256" s="271"/>
    </row>
    <row r="1257" spans="1:10" outlineLevel="1" x14ac:dyDescent="0.2">
      <c r="A1257" s="317" t="s">
        <v>9401</v>
      </c>
      <c r="B1257" s="316" t="s">
        <v>9118</v>
      </c>
      <c r="C1257" s="316" t="s">
        <v>8913</v>
      </c>
      <c r="D1257" s="316" t="s">
        <v>9402</v>
      </c>
      <c r="E1257" s="311">
        <v>65200</v>
      </c>
      <c r="F1257" s="317" t="s">
        <v>9400</v>
      </c>
      <c r="G1257" s="312" t="s">
        <v>142</v>
      </c>
      <c r="H1257" s="313">
        <v>44377</v>
      </c>
      <c r="I1257" s="1046"/>
      <c r="J1257" s="271"/>
    </row>
    <row r="1258" spans="1:10" outlineLevel="1" x14ac:dyDescent="0.2">
      <c r="A1258" s="317" t="s">
        <v>9403</v>
      </c>
      <c r="B1258" s="316" t="s">
        <v>8824</v>
      </c>
      <c r="C1258" s="316" t="s">
        <v>8820</v>
      </c>
      <c r="D1258" s="316" t="s">
        <v>9404</v>
      </c>
      <c r="E1258" s="311">
        <v>33474</v>
      </c>
      <c r="F1258" s="317" t="s">
        <v>9405</v>
      </c>
      <c r="G1258" s="312" t="s">
        <v>142</v>
      </c>
      <c r="H1258" s="313">
        <v>44378</v>
      </c>
      <c r="I1258" s="1046"/>
      <c r="J1258" s="271"/>
    </row>
    <row r="1259" spans="1:10" outlineLevel="1" x14ac:dyDescent="0.2">
      <c r="A1259" s="317" t="s">
        <v>9406</v>
      </c>
      <c r="B1259" s="316" t="s">
        <v>8819</v>
      </c>
      <c r="C1259" s="316" t="s">
        <v>8820</v>
      </c>
      <c r="D1259" s="316" t="s">
        <v>9407</v>
      </c>
      <c r="E1259" s="311">
        <v>250615.48</v>
      </c>
      <c r="F1259" s="317" t="s">
        <v>9408</v>
      </c>
      <c r="G1259" s="312" t="s">
        <v>142</v>
      </c>
      <c r="H1259" s="313">
        <v>44347</v>
      </c>
      <c r="I1259" s="1046"/>
      <c r="J1259" s="271"/>
    </row>
    <row r="1260" spans="1:10" outlineLevel="1" x14ac:dyDescent="0.2">
      <c r="A1260" s="317" t="s">
        <v>9409</v>
      </c>
      <c r="B1260" s="316" t="s">
        <v>8824</v>
      </c>
      <c r="C1260" s="316" t="s">
        <v>8820</v>
      </c>
      <c r="D1260" s="316" t="s">
        <v>9410</v>
      </c>
      <c r="E1260" s="311">
        <v>147990</v>
      </c>
      <c r="F1260" s="317" t="s">
        <v>9411</v>
      </c>
      <c r="G1260" s="312" t="s">
        <v>142</v>
      </c>
      <c r="H1260" s="313">
        <v>44419</v>
      </c>
      <c r="I1260" s="1046"/>
      <c r="J1260" s="271"/>
    </row>
    <row r="1261" spans="1:10" outlineLevel="1" x14ac:dyDescent="0.2">
      <c r="A1261" s="317" t="s">
        <v>9412</v>
      </c>
      <c r="B1261" s="316" t="s">
        <v>8824</v>
      </c>
      <c r="C1261" s="316" t="s">
        <v>8820</v>
      </c>
      <c r="D1261" s="316" t="s">
        <v>9413</v>
      </c>
      <c r="E1261" s="311">
        <v>55877.54</v>
      </c>
      <c r="F1261" s="317" t="s">
        <v>9414</v>
      </c>
      <c r="G1261" s="312" t="s">
        <v>142</v>
      </c>
      <c r="H1261" s="313">
        <v>44420</v>
      </c>
      <c r="I1261" s="1046"/>
      <c r="J1261" s="271"/>
    </row>
    <row r="1262" spans="1:10" outlineLevel="1" x14ac:dyDescent="0.2">
      <c r="A1262" s="317" t="s">
        <v>9415</v>
      </c>
      <c r="B1262" s="316" t="s">
        <v>8824</v>
      </c>
      <c r="C1262" s="316" t="s">
        <v>8820</v>
      </c>
      <c r="D1262" s="316" t="s">
        <v>9416</v>
      </c>
      <c r="E1262" s="311">
        <v>67700</v>
      </c>
      <c r="F1262" s="317" t="s">
        <v>9411</v>
      </c>
      <c r="G1262" s="312" t="s">
        <v>142</v>
      </c>
      <c r="H1262" s="313">
        <v>44412</v>
      </c>
      <c r="I1262" s="1046"/>
      <c r="J1262" s="271"/>
    </row>
    <row r="1263" spans="1:10" outlineLevel="1" x14ac:dyDescent="0.2">
      <c r="A1263" s="317" t="s">
        <v>9417</v>
      </c>
      <c r="B1263" s="316" t="s">
        <v>8824</v>
      </c>
      <c r="C1263" s="316" t="s">
        <v>8820</v>
      </c>
      <c r="D1263" s="316" t="s">
        <v>9418</v>
      </c>
      <c r="E1263" s="311">
        <v>148500</v>
      </c>
      <c r="F1263" s="317"/>
      <c r="G1263" s="312" t="s">
        <v>8837</v>
      </c>
      <c r="H1263" s="319"/>
      <c r="I1263" s="1046"/>
      <c r="J1263" s="271"/>
    </row>
    <row r="1264" spans="1:10" outlineLevel="1" x14ac:dyDescent="0.2">
      <c r="A1264" s="317" t="s">
        <v>9419</v>
      </c>
      <c r="B1264" s="316" t="s">
        <v>8824</v>
      </c>
      <c r="C1264" s="316" t="s">
        <v>8820</v>
      </c>
      <c r="D1264" s="316" t="s">
        <v>9420</v>
      </c>
      <c r="E1264" s="311">
        <v>84000</v>
      </c>
      <c r="F1264" s="317" t="s">
        <v>9421</v>
      </c>
      <c r="G1264" s="312" t="s">
        <v>142</v>
      </c>
      <c r="H1264" s="313">
        <v>44474</v>
      </c>
      <c r="I1264" s="1046"/>
      <c r="J1264" s="271"/>
    </row>
    <row r="1265" spans="1:10" outlineLevel="1" x14ac:dyDescent="0.2">
      <c r="A1265" s="317" t="s">
        <v>9422</v>
      </c>
      <c r="B1265" s="316" t="s">
        <v>8824</v>
      </c>
      <c r="C1265" s="316" t="s">
        <v>8820</v>
      </c>
      <c r="D1265" s="316" t="s">
        <v>9423</v>
      </c>
      <c r="E1265" s="311">
        <v>630624.88</v>
      </c>
      <c r="F1265" s="317" t="s">
        <v>9424</v>
      </c>
      <c r="G1265" s="312" t="s">
        <v>142</v>
      </c>
      <c r="H1265" s="313">
        <v>44404</v>
      </c>
      <c r="I1265" s="1046"/>
      <c r="J1265" s="271"/>
    </row>
    <row r="1266" spans="1:10" outlineLevel="1" x14ac:dyDescent="0.2">
      <c r="A1266" s="317" t="s">
        <v>9425</v>
      </c>
      <c r="B1266" s="316" t="s">
        <v>8824</v>
      </c>
      <c r="C1266" s="316" t="s">
        <v>8820</v>
      </c>
      <c r="D1266" s="316" t="s">
        <v>9426</v>
      </c>
      <c r="E1266" s="311">
        <v>72000</v>
      </c>
      <c r="F1266" s="317" t="s">
        <v>9427</v>
      </c>
      <c r="G1266" s="312" t="s">
        <v>142</v>
      </c>
      <c r="H1266" s="313">
        <v>44440</v>
      </c>
      <c r="I1266" s="1046"/>
      <c r="J1266" s="271"/>
    </row>
    <row r="1267" spans="1:10" outlineLevel="1" x14ac:dyDescent="0.2">
      <c r="A1267" s="317" t="s">
        <v>9428</v>
      </c>
      <c r="B1267" s="316" t="s">
        <v>8824</v>
      </c>
      <c r="C1267" s="316" t="s">
        <v>8820</v>
      </c>
      <c r="D1267" s="316" t="s">
        <v>9429</v>
      </c>
      <c r="E1267" s="311">
        <v>42000</v>
      </c>
      <c r="F1267" s="317" t="s">
        <v>9430</v>
      </c>
      <c r="G1267" s="312" t="s">
        <v>142</v>
      </c>
      <c r="H1267" s="313">
        <v>44439</v>
      </c>
      <c r="I1267" s="1046"/>
      <c r="J1267" s="271"/>
    </row>
    <row r="1268" spans="1:10" outlineLevel="1" x14ac:dyDescent="0.2">
      <c r="A1268" s="317" t="s">
        <v>9431</v>
      </c>
      <c r="B1268" s="316" t="s">
        <v>9140</v>
      </c>
      <c r="C1268" s="316" t="s">
        <v>9141</v>
      </c>
      <c r="D1268" s="316" t="s">
        <v>9432</v>
      </c>
      <c r="E1268" s="311">
        <v>238978</v>
      </c>
      <c r="F1268" s="317" t="s">
        <v>9433</v>
      </c>
      <c r="G1268" s="312" t="s">
        <v>142</v>
      </c>
      <c r="H1268" s="319" t="s">
        <v>9434</v>
      </c>
      <c r="I1268" s="1046"/>
      <c r="J1268" s="271"/>
    </row>
    <row r="1269" spans="1:10" outlineLevel="1" x14ac:dyDescent="0.2">
      <c r="A1269" s="317" t="s">
        <v>9435</v>
      </c>
      <c r="B1269" s="316" t="s">
        <v>9140</v>
      </c>
      <c r="C1269" s="316" t="s">
        <v>9141</v>
      </c>
      <c r="D1269" s="316" t="s">
        <v>9436</v>
      </c>
      <c r="E1269" s="311">
        <v>119800</v>
      </c>
      <c r="F1269" s="317" t="s">
        <v>9437</v>
      </c>
      <c r="G1269" s="312" t="s">
        <v>142</v>
      </c>
      <c r="H1269" s="313">
        <v>44391</v>
      </c>
      <c r="I1269" s="1046"/>
      <c r="J1269" s="271"/>
    </row>
    <row r="1270" spans="1:10" outlineLevel="1" x14ac:dyDescent="0.2">
      <c r="A1270" s="317" t="s">
        <v>9438</v>
      </c>
      <c r="B1270" s="316" t="s">
        <v>8824</v>
      </c>
      <c r="C1270" s="316" t="s">
        <v>8820</v>
      </c>
      <c r="D1270" s="316" t="s">
        <v>9439</v>
      </c>
      <c r="E1270" s="311">
        <v>324520.63</v>
      </c>
      <c r="F1270" s="317" t="s">
        <v>9440</v>
      </c>
      <c r="G1270" s="312" t="s">
        <v>142</v>
      </c>
      <c r="H1270" s="319" t="s">
        <v>9441</v>
      </c>
      <c r="I1270" s="1046"/>
      <c r="J1270" s="271"/>
    </row>
    <row r="1271" spans="1:10" outlineLevel="1" x14ac:dyDescent="0.2">
      <c r="A1271" s="317" t="s">
        <v>9442</v>
      </c>
      <c r="B1271" s="316" t="s">
        <v>8824</v>
      </c>
      <c r="C1271" s="316" t="s">
        <v>8820</v>
      </c>
      <c r="D1271" s="316" t="s">
        <v>9443</v>
      </c>
      <c r="E1271" s="311">
        <v>346798.78</v>
      </c>
      <c r="F1271" s="317" t="s">
        <v>9444</v>
      </c>
      <c r="G1271" s="312" t="s">
        <v>142</v>
      </c>
      <c r="H1271" s="313">
        <v>44389</v>
      </c>
      <c r="I1271" s="1046"/>
      <c r="J1271" s="271"/>
    </row>
    <row r="1272" spans="1:10" outlineLevel="1" x14ac:dyDescent="0.2">
      <c r="A1272" s="317" t="s">
        <v>9445</v>
      </c>
      <c r="B1272" s="316" t="s">
        <v>8824</v>
      </c>
      <c r="C1272" s="316" t="s">
        <v>8820</v>
      </c>
      <c r="D1272" s="316" t="s">
        <v>9446</v>
      </c>
      <c r="E1272" s="311" t="s">
        <v>9447</v>
      </c>
      <c r="F1272" s="317" t="s">
        <v>9448</v>
      </c>
      <c r="G1272" s="312" t="s">
        <v>142</v>
      </c>
      <c r="H1272" s="319" t="s">
        <v>9449</v>
      </c>
      <c r="I1272" s="1046"/>
      <c r="J1272" s="271"/>
    </row>
    <row r="1273" spans="1:10" outlineLevel="1" x14ac:dyDescent="0.2">
      <c r="A1273" s="317" t="s">
        <v>9450</v>
      </c>
      <c r="B1273" s="316" t="s">
        <v>8912</v>
      </c>
      <c r="C1273" s="316" t="s">
        <v>8913</v>
      </c>
      <c r="D1273" s="316" t="s">
        <v>9451</v>
      </c>
      <c r="E1273" s="311">
        <v>131721.04</v>
      </c>
      <c r="F1273" s="317" t="s">
        <v>9452</v>
      </c>
      <c r="G1273" s="312" t="s">
        <v>142</v>
      </c>
      <c r="H1273" s="313">
        <v>44336</v>
      </c>
      <c r="I1273" s="1046"/>
      <c r="J1273" s="271"/>
    </row>
    <row r="1274" spans="1:10" outlineLevel="1" x14ac:dyDescent="0.2">
      <c r="A1274" s="317" t="s">
        <v>9453</v>
      </c>
      <c r="B1274" s="316" t="s">
        <v>8912</v>
      </c>
      <c r="C1274" s="316" t="s">
        <v>8913</v>
      </c>
      <c r="D1274" s="316" t="s">
        <v>9454</v>
      </c>
      <c r="E1274" s="311">
        <v>100988.29</v>
      </c>
      <c r="F1274" s="317" t="s">
        <v>8978</v>
      </c>
      <c r="G1274" s="312" t="s">
        <v>142</v>
      </c>
      <c r="H1274" s="313">
        <v>44336</v>
      </c>
      <c r="I1274" s="1046"/>
      <c r="J1274" s="271"/>
    </row>
    <row r="1275" spans="1:10" outlineLevel="1" x14ac:dyDescent="0.2">
      <c r="A1275" s="317" t="s">
        <v>9455</v>
      </c>
      <c r="B1275" s="316" t="s">
        <v>8912</v>
      </c>
      <c r="C1275" s="316" t="s">
        <v>8913</v>
      </c>
      <c r="D1275" s="316" t="s">
        <v>9456</v>
      </c>
      <c r="E1275" s="311">
        <v>59271.4</v>
      </c>
      <c r="F1275" s="317" t="s">
        <v>9457</v>
      </c>
      <c r="G1275" s="312" t="s">
        <v>142</v>
      </c>
      <c r="H1275" s="313">
        <v>44336</v>
      </c>
      <c r="I1275" s="1046"/>
      <c r="J1275" s="271"/>
    </row>
    <row r="1276" spans="1:10" outlineLevel="1" x14ac:dyDescent="0.2">
      <c r="A1276" s="317" t="s">
        <v>9458</v>
      </c>
      <c r="B1276" s="316" t="s">
        <v>8912</v>
      </c>
      <c r="C1276" s="316" t="s">
        <v>8913</v>
      </c>
      <c r="D1276" s="316" t="s">
        <v>9459</v>
      </c>
      <c r="E1276" s="311">
        <v>85375.95</v>
      </c>
      <c r="F1276" s="317" t="s">
        <v>8984</v>
      </c>
      <c r="G1276" s="312" t="s">
        <v>142</v>
      </c>
      <c r="H1276" s="313">
        <v>44336</v>
      </c>
      <c r="I1276" s="1046"/>
      <c r="J1276" s="271"/>
    </row>
    <row r="1277" spans="1:10" outlineLevel="1" x14ac:dyDescent="0.2">
      <c r="A1277" s="317" t="s">
        <v>9460</v>
      </c>
      <c r="B1277" s="316" t="s">
        <v>8912</v>
      </c>
      <c r="C1277" s="316" t="s">
        <v>8913</v>
      </c>
      <c r="D1277" s="316" t="s">
        <v>9461</v>
      </c>
      <c r="E1277" s="311">
        <v>75602.600000000006</v>
      </c>
      <c r="F1277" s="317" t="s">
        <v>9462</v>
      </c>
      <c r="G1277" s="312" t="s">
        <v>142</v>
      </c>
      <c r="H1277" s="313">
        <v>44334</v>
      </c>
      <c r="I1277" s="1046"/>
      <c r="J1277" s="271"/>
    </row>
    <row r="1278" spans="1:10" outlineLevel="1" x14ac:dyDescent="0.2">
      <c r="A1278" s="317" t="s">
        <v>9463</v>
      </c>
      <c r="B1278" s="316" t="s">
        <v>8912</v>
      </c>
      <c r="C1278" s="316" t="s">
        <v>8913</v>
      </c>
      <c r="D1278" s="316" t="s">
        <v>9464</v>
      </c>
      <c r="E1278" s="311">
        <v>101023.34</v>
      </c>
      <c r="F1278" s="317" t="s">
        <v>9465</v>
      </c>
      <c r="G1278" s="312" t="s">
        <v>142</v>
      </c>
      <c r="H1278" s="313">
        <v>44389</v>
      </c>
      <c r="I1278" s="1046"/>
      <c r="J1278" s="271"/>
    </row>
    <row r="1279" spans="1:10" outlineLevel="1" x14ac:dyDescent="0.2">
      <c r="A1279" s="317" t="s">
        <v>9466</v>
      </c>
      <c r="B1279" s="316" t="s">
        <v>8912</v>
      </c>
      <c r="C1279" s="316" t="s">
        <v>8913</v>
      </c>
      <c r="D1279" s="316" t="s">
        <v>9467</v>
      </c>
      <c r="E1279" s="311">
        <v>110000</v>
      </c>
      <c r="F1279" s="317" t="s">
        <v>9468</v>
      </c>
      <c r="G1279" s="312" t="s">
        <v>142</v>
      </c>
      <c r="H1279" s="313">
        <v>44344</v>
      </c>
      <c r="I1279" s="1046"/>
      <c r="J1279" s="271"/>
    </row>
    <row r="1280" spans="1:10" outlineLevel="1" x14ac:dyDescent="0.2">
      <c r="A1280" s="317" t="s">
        <v>9469</v>
      </c>
      <c r="B1280" s="316" t="s">
        <v>8912</v>
      </c>
      <c r="C1280" s="316" t="s">
        <v>8913</v>
      </c>
      <c r="D1280" s="316" t="s">
        <v>9470</v>
      </c>
      <c r="E1280" s="311">
        <v>334105.2</v>
      </c>
      <c r="F1280" s="317" t="s">
        <v>9471</v>
      </c>
      <c r="G1280" s="312" t="s">
        <v>142</v>
      </c>
      <c r="H1280" s="313">
        <v>44349</v>
      </c>
      <c r="I1280" s="1046"/>
      <c r="J1280" s="271"/>
    </row>
    <row r="1281" spans="1:10" outlineLevel="1" x14ac:dyDescent="0.2">
      <c r="A1281" s="317" t="s">
        <v>9472</v>
      </c>
      <c r="B1281" s="316" t="s">
        <v>8912</v>
      </c>
      <c r="C1281" s="316" t="s">
        <v>8913</v>
      </c>
      <c r="D1281" s="316" t="s">
        <v>9473</v>
      </c>
      <c r="E1281" s="311">
        <v>122887.92</v>
      </c>
      <c r="F1281" s="317" t="s">
        <v>9056</v>
      </c>
      <c r="G1281" s="312" t="s">
        <v>142</v>
      </c>
      <c r="H1281" s="313">
        <v>44365</v>
      </c>
      <c r="I1281" s="1046"/>
      <c r="J1281" s="271"/>
    </row>
    <row r="1282" spans="1:10" outlineLevel="1" x14ac:dyDescent="0.2">
      <c r="A1282" s="317" t="s">
        <v>9474</v>
      </c>
      <c r="B1282" s="316" t="s">
        <v>8912</v>
      </c>
      <c r="C1282" s="316" t="s">
        <v>8913</v>
      </c>
      <c r="D1282" s="316" t="s">
        <v>9475</v>
      </c>
      <c r="E1282" s="311">
        <v>398000.55</v>
      </c>
      <c r="F1282" s="317" t="s">
        <v>9476</v>
      </c>
      <c r="G1282" s="312" t="s">
        <v>142</v>
      </c>
      <c r="H1282" s="313">
        <v>44354</v>
      </c>
      <c r="I1282" s="1046"/>
      <c r="J1282" s="271"/>
    </row>
    <row r="1283" spans="1:10" outlineLevel="1" x14ac:dyDescent="0.2">
      <c r="A1283" s="317" t="s">
        <v>9477</v>
      </c>
      <c r="B1283" s="316" t="s">
        <v>8912</v>
      </c>
      <c r="C1283" s="316" t="s">
        <v>8913</v>
      </c>
      <c r="D1283" s="316" t="s">
        <v>9478</v>
      </c>
      <c r="E1283" s="311">
        <v>194800.3</v>
      </c>
      <c r="F1283" s="317" t="s">
        <v>9479</v>
      </c>
      <c r="G1283" s="312" t="s">
        <v>142</v>
      </c>
      <c r="H1283" s="313">
        <v>44350</v>
      </c>
      <c r="I1283" s="1046"/>
      <c r="J1283" s="271"/>
    </row>
    <row r="1284" spans="1:10" outlineLevel="1" x14ac:dyDescent="0.2">
      <c r="A1284" s="317" t="s">
        <v>9480</v>
      </c>
      <c r="B1284" s="316" t="s">
        <v>8912</v>
      </c>
      <c r="C1284" s="316" t="s">
        <v>8913</v>
      </c>
      <c r="D1284" s="316" t="s">
        <v>9481</v>
      </c>
      <c r="E1284" s="311">
        <v>166384.13</v>
      </c>
      <c r="F1284" s="317" t="s">
        <v>9272</v>
      </c>
      <c r="G1284" s="312" t="s">
        <v>142</v>
      </c>
      <c r="H1284" s="313">
        <v>44336</v>
      </c>
      <c r="I1284" s="1046"/>
      <c r="J1284" s="271"/>
    </row>
    <row r="1285" spans="1:10" outlineLevel="1" x14ac:dyDescent="0.2">
      <c r="A1285" s="317" t="s">
        <v>9482</v>
      </c>
      <c r="B1285" s="316" t="s">
        <v>8912</v>
      </c>
      <c r="C1285" s="316" t="s">
        <v>8913</v>
      </c>
      <c r="D1285" s="316" t="s">
        <v>9483</v>
      </c>
      <c r="E1285" s="311">
        <v>383559.57</v>
      </c>
      <c r="F1285" s="317" t="s">
        <v>9281</v>
      </c>
      <c r="G1285" s="312" t="s">
        <v>142</v>
      </c>
      <c r="H1285" s="313">
        <v>44336</v>
      </c>
      <c r="I1285" s="1046"/>
      <c r="J1285" s="271"/>
    </row>
    <row r="1286" spans="1:10" outlineLevel="1" x14ac:dyDescent="0.2">
      <c r="A1286" s="317" t="s">
        <v>9484</v>
      </c>
      <c r="B1286" s="316" t="s">
        <v>8912</v>
      </c>
      <c r="C1286" s="316" t="s">
        <v>8913</v>
      </c>
      <c r="D1286" s="316" t="s">
        <v>9485</v>
      </c>
      <c r="E1286" s="311">
        <v>134126.23000000001</v>
      </c>
      <c r="F1286" s="317" t="s">
        <v>9335</v>
      </c>
      <c r="G1286" s="312" t="s">
        <v>142</v>
      </c>
      <c r="H1286" s="313">
        <v>44336</v>
      </c>
      <c r="I1286" s="1046"/>
      <c r="J1286" s="271"/>
    </row>
    <row r="1287" spans="1:10" outlineLevel="1" x14ac:dyDescent="0.2">
      <c r="A1287" s="317" t="s">
        <v>9486</v>
      </c>
      <c r="B1287" s="316" t="s">
        <v>8912</v>
      </c>
      <c r="C1287" s="316" t="s">
        <v>8913</v>
      </c>
      <c r="D1287" s="316" t="s">
        <v>9487</v>
      </c>
      <c r="E1287" s="311">
        <v>134239.16</v>
      </c>
      <c r="F1287" s="317" t="s">
        <v>9488</v>
      </c>
      <c r="G1287" s="312" t="s">
        <v>142</v>
      </c>
      <c r="H1287" s="313">
        <v>44350</v>
      </c>
      <c r="I1287" s="1046"/>
      <c r="J1287" s="271"/>
    </row>
    <row r="1288" spans="1:10" outlineLevel="1" x14ac:dyDescent="0.2">
      <c r="A1288" s="317" t="s">
        <v>9489</v>
      </c>
      <c r="B1288" s="316" t="s">
        <v>8912</v>
      </c>
      <c r="C1288" s="316" t="s">
        <v>8913</v>
      </c>
      <c r="D1288" s="316" t="s">
        <v>9490</v>
      </c>
      <c r="E1288" s="311">
        <v>329726.01</v>
      </c>
      <c r="F1288" s="317" t="s">
        <v>9491</v>
      </c>
      <c r="G1288" s="312" t="s">
        <v>142</v>
      </c>
      <c r="H1288" s="313">
        <v>44351</v>
      </c>
      <c r="I1288" s="1046"/>
      <c r="J1288" s="271"/>
    </row>
    <row r="1289" spans="1:10" outlineLevel="1" x14ac:dyDescent="0.2">
      <c r="A1289" s="317" t="s">
        <v>9492</v>
      </c>
      <c r="B1289" s="316" t="s">
        <v>8912</v>
      </c>
      <c r="C1289" s="316" t="s">
        <v>8913</v>
      </c>
      <c r="D1289" s="316" t="s">
        <v>9493</v>
      </c>
      <c r="E1289" s="311">
        <v>161170</v>
      </c>
      <c r="F1289" s="317" t="s">
        <v>9494</v>
      </c>
      <c r="G1289" s="312" t="s">
        <v>142</v>
      </c>
      <c r="H1289" s="313">
        <v>44350</v>
      </c>
      <c r="I1289" s="1046"/>
      <c r="J1289" s="271"/>
    </row>
    <row r="1290" spans="1:10" outlineLevel="1" x14ac:dyDescent="0.2">
      <c r="A1290" s="317" t="s">
        <v>9495</v>
      </c>
      <c r="B1290" s="316" t="s">
        <v>8912</v>
      </c>
      <c r="C1290" s="316" t="s">
        <v>8913</v>
      </c>
      <c r="D1290" s="316" t="s">
        <v>9496</v>
      </c>
      <c r="E1290" s="311">
        <v>146508.79999999999</v>
      </c>
      <c r="F1290" s="317" t="s">
        <v>9497</v>
      </c>
      <c r="G1290" s="312" t="s">
        <v>142</v>
      </c>
      <c r="H1290" s="313">
        <v>44350</v>
      </c>
      <c r="I1290" s="1046"/>
      <c r="J1290" s="271"/>
    </row>
    <row r="1291" spans="1:10" outlineLevel="1" x14ac:dyDescent="0.2">
      <c r="A1291" s="317" t="s">
        <v>9498</v>
      </c>
      <c r="B1291" s="316" t="s">
        <v>8912</v>
      </c>
      <c r="C1291" s="316" t="s">
        <v>8913</v>
      </c>
      <c r="D1291" s="316" t="s">
        <v>9499</v>
      </c>
      <c r="E1291" s="311">
        <v>316849.59000000003</v>
      </c>
      <c r="F1291" s="317" t="s">
        <v>8978</v>
      </c>
      <c r="G1291" s="312" t="s">
        <v>142</v>
      </c>
      <c r="H1291" s="313">
        <v>44336</v>
      </c>
      <c r="I1291" s="1046"/>
      <c r="J1291" s="271"/>
    </row>
    <row r="1292" spans="1:10" outlineLevel="1" x14ac:dyDescent="0.2">
      <c r="A1292" s="317" t="s">
        <v>9500</v>
      </c>
      <c r="B1292" s="316" t="s">
        <v>8912</v>
      </c>
      <c r="C1292" s="316" t="s">
        <v>8913</v>
      </c>
      <c r="D1292" s="316" t="s">
        <v>9501</v>
      </c>
      <c r="E1292" s="311">
        <v>137571.13</v>
      </c>
      <c r="F1292" s="317" t="s">
        <v>9502</v>
      </c>
      <c r="G1292" s="312" t="s">
        <v>142</v>
      </c>
      <c r="H1292" s="313">
        <v>44350</v>
      </c>
      <c r="I1292" s="1046"/>
      <c r="J1292" s="271"/>
    </row>
    <row r="1293" spans="1:10" outlineLevel="1" x14ac:dyDescent="0.2">
      <c r="A1293" s="317" t="s">
        <v>9503</v>
      </c>
      <c r="B1293" s="316" t="s">
        <v>8912</v>
      </c>
      <c r="C1293" s="316" t="s">
        <v>8913</v>
      </c>
      <c r="D1293" s="316" t="s">
        <v>9504</v>
      </c>
      <c r="E1293" s="311">
        <v>273833.86</v>
      </c>
      <c r="F1293" s="317" t="s">
        <v>9505</v>
      </c>
      <c r="G1293" s="312" t="s">
        <v>142</v>
      </c>
      <c r="H1293" s="313">
        <v>44404</v>
      </c>
      <c r="I1293" s="1046"/>
      <c r="J1293" s="271"/>
    </row>
    <row r="1294" spans="1:10" outlineLevel="1" x14ac:dyDescent="0.2">
      <c r="A1294" s="317" t="s">
        <v>9506</v>
      </c>
      <c r="B1294" s="316" t="s">
        <v>8912</v>
      </c>
      <c r="C1294" s="316" t="s">
        <v>8913</v>
      </c>
      <c r="D1294" s="316" t="s">
        <v>9507</v>
      </c>
      <c r="E1294" s="311">
        <v>395922.45</v>
      </c>
      <c r="F1294" s="317" t="s">
        <v>9508</v>
      </c>
      <c r="G1294" s="312" t="s">
        <v>142</v>
      </c>
      <c r="H1294" s="313">
        <v>44365</v>
      </c>
      <c r="I1294" s="1046"/>
      <c r="J1294" s="271"/>
    </row>
    <row r="1295" spans="1:10" outlineLevel="1" x14ac:dyDescent="0.2">
      <c r="A1295" s="317" t="s">
        <v>9509</v>
      </c>
      <c r="B1295" s="316" t="s">
        <v>8847</v>
      </c>
      <c r="C1295" s="316" t="s">
        <v>8820</v>
      </c>
      <c r="D1295" s="316" t="s">
        <v>9510</v>
      </c>
      <c r="E1295" s="311">
        <v>3757438.9</v>
      </c>
      <c r="F1295" s="317" t="s">
        <v>9511</v>
      </c>
      <c r="G1295" s="312" t="s">
        <v>142</v>
      </c>
      <c r="H1295" s="313">
        <v>44453</v>
      </c>
      <c r="I1295" s="1046"/>
      <c r="J1295" s="271"/>
    </row>
    <row r="1296" spans="1:10" outlineLevel="1" x14ac:dyDescent="0.2">
      <c r="A1296" s="317" t="s">
        <v>9512</v>
      </c>
      <c r="B1296" s="316" t="s">
        <v>8847</v>
      </c>
      <c r="C1296" s="316" t="s">
        <v>8820</v>
      </c>
      <c r="D1296" s="316" t="s">
        <v>9513</v>
      </c>
      <c r="E1296" s="311">
        <v>250000</v>
      </c>
      <c r="F1296" s="317" t="s">
        <v>9514</v>
      </c>
      <c r="G1296" s="312" t="s">
        <v>142</v>
      </c>
      <c r="H1296" s="313">
        <v>44462</v>
      </c>
      <c r="I1296" s="1046"/>
      <c r="J1296" s="271"/>
    </row>
    <row r="1297" spans="1:10" outlineLevel="1" x14ac:dyDescent="0.2">
      <c r="A1297" s="317" t="s">
        <v>9515</v>
      </c>
      <c r="B1297" s="316" t="s">
        <v>8847</v>
      </c>
      <c r="C1297" s="316" t="s">
        <v>8820</v>
      </c>
      <c r="D1297" s="316" t="s">
        <v>9516</v>
      </c>
      <c r="E1297" s="311">
        <v>188658300.81</v>
      </c>
      <c r="F1297" s="317"/>
      <c r="G1297" s="312" t="s">
        <v>8904</v>
      </c>
      <c r="H1297" s="319"/>
      <c r="I1297" s="1046"/>
      <c r="J1297" s="271"/>
    </row>
    <row r="1298" spans="1:10" outlineLevel="1" x14ac:dyDescent="0.2">
      <c r="A1298" s="317" t="s">
        <v>9517</v>
      </c>
      <c r="B1298" s="316" t="s">
        <v>8824</v>
      </c>
      <c r="C1298" s="316" t="s">
        <v>8820</v>
      </c>
      <c r="D1298" s="316" t="s">
        <v>9518</v>
      </c>
      <c r="E1298" s="311">
        <v>84960</v>
      </c>
      <c r="F1298" s="317" t="s">
        <v>9519</v>
      </c>
      <c r="G1298" s="312" t="s">
        <v>142</v>
      </c>
      <c r="H1298" s="313">
        <v>44400</v>
      </c>
      <c r="I1298" s="1046"/>
      <c r="J1298" s="271"/>
    </row>
    <row r="1299" spans="1:10" outlineLevel="1" x14ac:dyDescent="0.2">
      <c r="A1299" s="317" t="s">
        <v>9520</v>
      </c>
      <c r="B1299" s="316" t="s">
        <v>8824</v>
      </c>
      <c r="C1299" s="316" t="s">
        <v>8820</v>
      </c>
      <c r="D1299" s="316" t="s">
        <v>9521</v>
      </c>
      <c r="E1299" s="311">
        <v>180000</v>
      </c>
      <c r="F1299" s="317" t="s">
        <v>9522</v>
      </c>
      <c r="G1299" s="312" t="s">
        <v>142</v>
      </c>
      <c r="H1299" s="313">
        <v>44455</v>
      </c>
      <c r="I1299" s="1046"/>
      <c r="J1299" s="271"/>
    </row>
    <row r="1300" spans="1:10" outlineLevel="1" x14ac:dyDescent="0.2">
      <c r="A1300" s="317" t="s">
        <v>9523</v>
      </c>
      <c r="B1300" s="316" t="s">
        <v>8824</v>
      </c>
      <c r="C1300" s="316" t="s">
        <v>8820</v>
      </c>
      <c r="D1300" s="316" t="s">
        <v>9524</v>
      </c>
      <c r="E1300" s="311">
        <v>240000</v>
      </c>
      <c r="F1300" s="317" t="s">
        <v>9522</v>
      </c>
      <c r="G1300" s="312" t="s">
        <v>142</v>
      </c>
      <c r="H1300" s="313">
        <v>44449</v>
      </c>
      <c r="I1300" s="1046"/>
      <c r="J1300" s="271"/>
    </row>
    <row r="1301" spans="1:10" outlineLevel="1" x14ac:dyDescent="0.2">
      <c r="A1301" s="317" t="s">
        <v>9525</v>
      </c>
      <c r="B1301" s="316" t="s">
        <v>8824</v>
      </c>
      <c r="C1301" s="316" t="s">
        <v>8820</v>
      </c>
      <c r="D1301" s="316" t="s">
        <v>9526</v>
      </c>
      <c r="E1301" s="311">
        <v>378000</v>
      </c>
      <c r="F1301" s="317" t="s">
        <v>9527</v>
      </c>
      <c r="G1301" s="312" t="s">
        <v>142</v>
      </c>
      <c r="H1301" s="313">
        <v>44453</v>
      </c>
      <c r="I1301" s="1046"/>
      <c r="J1301" s="271"/>
    </row>
    <row r="1302" spans="1:10" outlineLevel="1" x14ac:dyDescent="0.2">
      <c r="A1302" s="317" t="s">
        <v>9528</v>
      </c>
      <c r="B1302" s="316" t="s">
        <v>8824</v>
      </c>
      <c r="C1302" s="316" t="s">
        <v>8820</v>
      </c>
      <c r="D1302" s="316" t="s">
        <v>9529</v>
      </c>
      <c r="E1302" s="311">
        <v>50000</v>
      </c>
      <c r="F1302" s="317" t="s">
        <v>9530</v>
      </c>
      <c r="G1302" s="312" t="s">
        <v>142</v>
      </c>
      <c r="H1302" s="313">
        <v>44393</v>
      </c>
      <c r="I1302" s="1046"/>
      <c r="J1302" s="271"/>
    </row>
    <row r="1303" spans="1:10" outlineLevel="1" x14ac:dyDescent="0.2">
      <c r="A1303" s="317" t="s">
        <v>9531</v>
      </c>
      <c r="B1303" s="316" t="s">
        <v>8824</v>
      </c>
      <c r="C1303" s="316" t="s">
        <v>8820</v>
      </c>
      <c r="D1303" s="316" t="s">
        <v>9532</v>
      </c>
      <c r="E1303" s="311">
        <v>120000</v>
      </c>
      <c r="F1303" s="317"/>
      <c r="G1303" s="312" t="s">
        <v>9113</v>
      </c>
      <c r="H1303" s="319"/>
      <c r="I1303" s="1046"/>
      <c r="J1303" s="271"/>
    </row>
    <row r="1304" spans="1:10" outlineLevel="1" x14ac:dyDescent="0.2">
      <c r="A1304" s="317" t="s">
        <v>9533</v>
      </c>
      <c r="B1304" s="316" t="s">
        <v>8824</v>
      </c>
      <c r="C1304" s="316" t="s">
        <v>8820</v>
      </c>
      <c r="D1304" s="316" t="s">
        <v>9534</v>
      </c>
      <c r="E1304" s="311">
        <v>120000</v>
      </c>
      <c r="F1304" s="317"/>
      <c r="G1304" s="312" t="s">
        <v>9113</v>
      </c>
      <c r="H1304" s="319"/>
      <c r="I1304" s="1046"/>
      <c r="J1304" s="271"/>
    </row>
    <row r="1305" spans="1:10" outlineLevel="1" x14ac:dyDescent="0.2">
      <c r="A1305" s="317" t="s">
        <v>9535</v>
      </c>
      <c r="B1305" s="316" t="s">
        <v>8824</v>
      </c>
      <c r="C1305" s="316" t="s">
        <v>8820</v>
      </c>
      <c r="D1305" s="316" t="s">
        <v>9536</v>
      </c>
      <c r="E1305" s="311">
        <v>300720</v>
      </c>
      <c r="F1305" s="317" t="s">
        <v>9537</v>
      </c>
      <c r="G1305" s="312" t="s">
        <v>142</v>
      </c>
      <c r="H1305" s="313">
        <v>44509</v>
      </c>
      <c r="I1305" s="1046"/>
      <c r="J1305" s="271"/>
    </row>
    <row r="1306" spans="1:10" outlineLevel="1" x14ac:dyDescent="0.2">
      <c r="A1306" s="317" t="s">
        <v>9538</v>
      </c>
      <c r="B1306" s="316" t="s">
        <v>8824</v>
      </c>
      <c r="C1306" s="316" t="s">
        <v>8820</v>
      </c>
      <c r="D1306" s="316" t="s">
        <v>9539</v>
      </c>
      <c r="E1306" s="311">
        <v>55071.5</v>
      </c>
      <c r="F1306" s="317" t="s">
        <v>9540</v>
      </c>
      <c r="G1306" s="312" t="s">
        <v>142</v>
      </c>
      <c r="H1306" s="313">
        <v>44602</v>
      </c>
      <c r="I1306" s="1046"/>
      <c r="J1306" s="271"/>
    </row>
    <row r="1307" spans="1:10" outlineLevel="1" x14ac:dyDescent="0.2">
      <c r="A1307" s="317" t="s">
        <v>9541</v>
      </c>
      <c r="B1307" s="316" t="s">
        <v>8824</v>
      </c>
      <c r="C1307" s="316" t="s">
        <v>8820</v>
      </c>
      <c r="D1307" s="316" t="s">
        <v>9542</v>
      </c>
      <c r="E1307" s="311">
        <v>120000</v>
      </c>
      <c r="F1307" s="317"/>
      <c r="G1307" s="312" t="s">
        <v>9074</v>
      </c>
      <c r="H1307" s="319"/>
      <c r="I1307" s="1046"/>
      <c r="J1307" s="271"/>
    </row>
    <row r="1308" spans="1:10" outlineLevel="1" x14ac:dyDescent="0.2">
      <c r="A1308" s="317" t="s">
        <v>9543</v>
      </c>
      <c r="B1308" s="316" t="s">
        <v>8824</v>
      </c>
      <c r="C1308" s="316" t="s">
        <v>8820</v>
      </c>
      <c r="D1308" s="316" t="s">
        <v>9544</v>
      </c>
      <c r="E1308" s="311">
        <v>126001.84</v>
      </c>
      <c r="F1308" s="317" t="s">
        <v>9545</v>
      </c>
      <c r="G1308" s="312" t="s">
        <v>8892</v>
      </c>
      <c r="H1308" s="319"/>
      <c r="I1308" s="1046"/>
      <c r="J1308" s="271"/>
    </row>
    <row r="1309" spans="1:10" outlineLevel="1" x14ac:dyDescent="0.2">
      <c r="A1309" s="317" t="s">
        <v>9546</v>
      </c>
      <c r="B1309" s="316" t="s">
        <v>8824</v>
      </c>
      <c r="C1309" s="316" t="s">
        <v>8820</v>
      </c>
      <c r="D1309" s="316" t="s">
        <v>9547</v>
      </c>
      <c r="E1309" s="311">
        <v>322043.42</v>
      </c>
      <c r="F1309" s="317" t="s">
        <v>9548</v>
      </c>
      <c r="G1309" s="312" t="s">
        <v>142</v>
      </c>
      <c r="H1309" s="313">
        <v>44446</v>
      </c>
      <c r="I1309" s="1046"/>
      <c r="J1309" s="271"/>
    </row>
    <row r="1310" spans="1:10" outlineLevel="1" x14ac:dyDescent="0.2">
      <c r="A1310" s="317" t="s">
        <v>9549</v>
      </c>
      <c r="B1310" s="316" t="s">
        <v>8824</v>
      </c>
      <c r="C1310" s="316" t="s">
        <v>8820</v>
      </c>
      <c r="D1310" s="316" t="s">
        <v>9550</v>
      </c>
      <c r="E1310" s="311">
        <v>316450.44</v>
      </c>
      <c r="F1310" s="317" t="s">
        <v>9551</v>
      </c>
      <c r="G1310" s="312" t="s">
        <v>8892</v>
      </c>
      <c r="H1310" s="319"/>
      <c r="I1310" s="1046"/>
      <c r="J1310" s="271"/>
    </row>
    <row r="1311" spans="1:10" outlineLevel="1" x14ac:dyDescent="0.2">
      <c r="A1311" s="317" t="s">
        <v>9552</v>
      </c>
      <c r="B1311" s="316" t="s">
        <v>8824</v>
      </c>
      <c r="C1311" s="316" t="s">
        <v>8820</v>
      </c>
      <c r="D1311" s="316" t="s">
        <v>9553</v>
      </c>
      <c r="E1311" s="311">
        <v>343800</v>
      </c>
      <c r="F1311" s="317" t="s">
        <v>9554</v>
      </c>
      <c r="G1311" s="312" t="s">
        <v>8892</v>
      </c>
      <c r="H1311" s="319"/>
      <c r="I1311" s="1046"/>
      <c r="J1311" s="271"/>
    </row>
    <row r="1312" spans="1:10" outlineLevel="1" x14ac:dyDescent="0.2">
      <c r="A1312" s="317" t="s">
        <v>9555</v>
      </c>
      <c r="B1312" s="316" t="s">
        <v>8824</v>
      </c>
      <c r="C1312" s="316" t="s">
        <v>8820</v>
      </c>
      <c r="D1312" s="316" t="s">
        <v>9556</v>
      </c>
      <c r="E1312" s="311">
        <v>289595.64</v>
      </c>
      <c r="F1312" s="317" t="s">
        <v>9557</v>
      </c>
      <c r="G1312" s="312" t="s">
        <v>142</v>
      </c>
      <c r="H1312" s="319" t="s">
        <v>9558</v>
      </c>
      <c r="I1312" s="1046"/>
      <c r="J1312" s="271"/>
    </row>
    <row r="1313" spans="1:10" outlineLevel="1" x14ac:dyDescent="0.2">
      <c r="A1313" s="317" t="s">
        <v>9559</v>
      </c>
      <c r="B1313" s="316" t="s">
        <v>9140</v>
      </c>
      <c r="C1313" s="316" t="s">
        <v>9141</v>
      </c>
      <c r="D1313" s="316" t="s">
        <v>9560</v>
      </c>
      <c r="E1313" s="311">
        <v>35435.519999999997</v>
      </c>
      <c r="F1313" s="317"/>
      <c r="G1313" s="312" t="s">
        <v>9074</v>
      </c>
      <c r="H1313" s="319"/>
      <c r="I1313" s="1046"/>
      <c r="J1313" s="271"/>
    </row>
    <row r="1314" spans="1:10" outlineLevel="1" x14ac:dyDescent="0.2">
      <c r="A1314" s="317" t="s">
        <v>9561</v>
      </c>
      <c r="B1314" s="316" t="s">
        <v>8819</v>
      </c>
      <c r="C1314" s="316" t="s">
        <v>8820</v>
      </c>
      <c r="D1314" s="316" t="s">
        <v>6542</v>
      </c>
      <c r="E1314" s="311">
        <v>72903.460000000006</v>
      </c>
      <c r="F1314" s="317" t="s">
        <v>9562</v>
      </c>
      <c r="G1314" s="312" t="s">
        <v>142</v>
      </c>
      <c r="H1314" s="313">
        <v>44425</v>
      </c>
      <c r="I1314" s="1046"/>
      <c r="J1314" s="271"/>
    </row>
    <row r="1315" spans="1:10" outlineLevel="1" x14ac:dyDescent="0.2">
      <c r="A1315" s="317" t="s">
        <v>9563</v>
      </c>
      <c r="B1315" s="316" t="s">
        <v>9140</v>
      </c>
      <c r="C1315" s="316" t="s">
        <v>9141</v>
      </c>
      <c r="D1315" s="316" t="s">
        <v>9564</v>
      </c>
      <c r="E1315" s="311">
        <v>274500</v>
      </c>
      <c r="F1315" s="317" t="s">
        <v>9565</v>
      </c>
      <c r="G1315" s="312" t="s">
        <v>8892</v>
      </c>
      <c r="H1315" s="319"/>
      <c r="I1315" s="1046"/>
      <c r="J1315" s="271"/>
    </row>
    <row r="1316" spans="1:10" outlineLevel="1" x14ac:dyDescent="0.2">
      <c r="A1316" s="317" t="s">
        <v>9566</v>
      </c>
      <c r="B1316" s="316" t="s">
        <v>8824</v>
      </c>
      <c r="C1316" s="316" t="s">
        <v>8820</v>
      </c>
      <c r="D1316" s="316" t="s">
        <v>9567</v>
      </c>
      <c r="E1316" s="311">
        <v>110500</v>
      </c>
      <c r="F1316" s="317" t="s">
        <v>9568</v>
      </c>
      <c r="G1316" s="312" t="s">
        <v>9569</v>
      </c>
      <c r="H1316" s="319"/>
      <c r="I1316" s="1046"/>
      <c r="J1316" s="271"/>
    </row>
    <row r="1317" spans="1:10" outlineLevel="1" x14ac:dyDescent="0.2">
      <c r="A1317" s="317" t="s">
        <v>9570</v>
      </c>
      <c r="B1317" s="316" t="s">
        <v>8824</v>
      </c>
      <c r="C1317" s="316" t="s">
        <v>8820</v>
      </c>
      <c r="D1317" s="316" t="s">
        <v>9571</v>
      </c>
      <c r="E1317" s="311">
        <v>79200</v>
      </c>
      <c r="F1317" s="317" t="s">
        <v>9572</v>
      </c>
      <c r="G1317" s="312" t="s">
        <v>142</v>
      </c>
      <c r="H1317" s="313">
        <v>44490</v>
      </c>
      <c r="I1317" s="1046"/>
      <c r="J1317" s="271"/>
    </row>
    <row r="1318" spans="1:10" outlineLevel="1" x14ac:dyDescent="0.2">
      <c r="A1318" s="317" t="s">
        <v>9573</v>
      </c>
      <c r="B1318" s="316" t="s">
        <v>8824</v>
      </c>
      <c r="C1318" s="316" t="s">
        <v>8820</v>
      </c>
      <c r="D1318" s="316" t="s">
        <v>9574</v>
      </c>
      <c r="E1318" s="311">
        <v>193107.89</v>
      </c>
      <c r="F1318" s="317"/>
      <c r="G1318" s="312" t="s">
        <v>9569</v>
      </c>
      <c r="H1318" s="319"/>
      <c r="I1318" s="1046"/>
      <c r="J1318" s="271"/>
    </row>
    <row r="1319" spans="1:10" outlineLevel="1" x14ac:dyDescent="0.2">
      <c r="A1319" s="317" t="s">
        <v>9575</v>
      </c>
      <c r="B1319" s="316" t="s">
        <v>8824</v>
      </c>
      <c r="C1319" s="316" t="s">
        <v>8820</v>
      </c>
      <c r="D1319" s="316" t="s">
        <v>9576</v>
      </c>
      <c r="E1319" s="311">
        <v>285000</v>
      </c>
      <c r="F1319" s="317"/>
      <c r="G1319" s="312" t="s">
        <v>9113</v>
      </c>
      <c r="H1319" s="319"/>
      <c r="I1319" s="1046"/>
      <c r="J1319" s="271"/>
    </row>
    <row r="1320" spans="1:10" outlineLevel="1" x14ac:dyDescent="0.2">
      <c r="A1320" s="317" t="s">
        <v>9577</v>
      </c>
      <c r="B1320" s="316" t="s">
        <v>8824</v>
      </c>
      <c r="C1320" s="316" t="s">
        <v>8820</v>
      </c>
      <c r="D1320" s="316" t="s">
        <v>9578</v>
      </c>
      <c r="E1320" s="311">
        <v>109575</v>
      </c>
      <c r="F1320" s="317"/>
      <c r="G1320" s="312" t="s">
        <v>9074</v>
      </c>
      <c r="H1320" s="319"/>
      <c r="I1320" s="1046"/>
      <c r="J1320" s="271"/>
    </row>
    <row r="1321" spans="1:10" outlineLevel="1" x14ac:dyDescent="0.2">
      <c r="A1321" s="317" t="s">
        <v>9579</v>
      </c>
      <c r="B1321" s="316" t="s">
        <v>8824</v>
      </c>
      <c r="C1321" s="316" t="s">
        <v>8820</v>
      </c>
      <c r="D1321" s="316" t="s">
        <v>9580</v>
      </c>
      <c r="E1321" s="311">
        <v>193607.5</v>
      </c>
      <c r="F1321" s="317"/>
      <c r="G1321" s="312" t="s">
        <v>9074</v>
      </c>
      <c r="H1321" s="319"/>
      <c r="I1321" s="1046"/>
      <c r="J1321" s="271"/>
    </row>
    <row r="1322" spans="1:10" outlineLevel="1" x14ac:dyDescent="0.2">
      <c r="A1322" s="317" t="s">
        <v>9581</v>
      </c>
      <c r="B1322" s="316" t="s">
        <v>8847</v>
      </c>
      <c r="C1322" s="316" t="s">
        <v>8820</v>
      </c>
      <c r="D1322" s="316" t="s">
        <v>9582</v>
      </c>
      <c r="E1322" s="311">
        <v>610527.97</v>
      </c>
      <c r="F1322" s="317" t="s">
        <v>9583</v>
      </c>
      <c r="G1322" s="312" t="s">
        <v>8892</v>
      </c>
      <c r="H1322" s="319"/>
      <c r="I1322" s="1046"/>
      <c r="J1322" s="271"/>
    </row>
    <row r="1323" spans="1:10" outlineLevel="1" x14ac:dyDescent="0.2">
      <c r="A1323" s="317" t="s">
        <v>9584</v>
      </c>
      <c r="B1323" s="316" t="s">
        <v>8847</v>
      </c>
      <c r="C1323" s="316" t="s">
        <v>8820</v>
      </c>
      <c r="D1323" s="316" t="s">
        <v>9585</v>
      </c>
      <c r="E1323" s="311">
        <v>862080</v>
      </c>
      <c r="F1323" s="317" t="s">
        <v>9586</v>
      </c>
      <c r="G1323" s="312" t="s">
        <v>142</v>
      </c>
      <c r="H1323" s="319" t="s">
        <v>9587</v>
      </c>
      <c r="I1323" s="1046"/>
      <c r="J1323" s="271"/>
    </row>
    <row r="1324" spans="1:10" outlineLevel="1" x14ac:dyDescent="0.2">
      <c r="A1324" s="317" t="s">
        <v>9588</v>
      </c>
      <c r="B1324" s="316" t="s">
        <v>8847</v>
      </c>
      <c r="C1324" s="316" t="s">
        <v>8820</v>
      </c>
      <c r="D1324" s="316" t="s">
        <v>9589</v>
      </c>
      <c r="E1324" s="311">
        <v>1248000</v>
      </c>
      <c r="F1324" s="317" t="s">
        <v>9590</v>
      </c>
      <c r="G1324" s="312" t="s">
        <v>142</v>
      </c>
      <c r="H1324" s="313">
        <v>44628</v>
      </c>
      <c r="I1324" s="1046"/>
      <c r="J1324" s="271"/>
    </row>
    <row r="1325" spans="1:10" outlineLevel="1" x14ac:dyDescent="0.2">
      <c r="A1325" s="317" t="s">
        <v>9588</v>
      </c>
      <c r="B1325" s="316" t="s">
        <v>8847</v>
      </c>
      <c r="C1325" s="316" t="s">
        <v>8820</v>
      </c>
      <c r="D1325" s="316" t="s">
        <v>9591</v>
      </c>
      <c r="E1325" s="311">
        <v>1049600</v>
      </c>
      <c r="F1325" s="317" t="s">
        <v>9592</v>
      </c>
      <c r="G1325" s="312" t="s">
        <v>142</v>
      </c>
      <c r="H1325" s="319" t="s">
        <v>9593</v>
      </c>
      <c r="I1325" s="1046"/>
      <c r="J1325" s="271"/>
    </row>
    <row r="1326" spans="1:10" outlineLevel="1" x14ac:dyDescent="0.2">
      <c r="A1326" s="317" t="s">
        <v>9594</v>
      </c>
      <c r="B1326" s="316" t="s">
        <v>8824</v>
      </c>
      <c r="C1326" s="316" t="s">
        <v>8820</v>
      </c>
      <c r="D1326" s="316" t="s">
        <v>9595</v>
      </c>
      <c r="E1326" s="311">
        <v>244389</v>
      </c>
      <c r="F1326" s="317"/>
      <c r="G1326" s="312" t="s">
        <v>8892</v>
      </c>
      <c r="H1326" s="319"/>
      <c r="I1326" s="1046"/>
      <c r="J1326" s="271"/>
    </row>
    <row r="1327" spans="1:10" outlineLevel="1" x14ac:dyDescent="0.2">
      <c r="A1327" s="317" t="s">
        <v>9596</v>
      </c>
      <c r="B1327" s="316" t="s">
        <v>8912</v>
      </c>
      <c r="C1327" s="316" t="s">
        <v>8913</v>
      </c>
      <c r="D1327" s="316" t="s">
        <v>9597</v>
      </c>
      <c r="E1327" s="311">
        <v>179079.87</v>
      </c>
      <c r="F1327" s="317" t="s">
        <v>9598</v>
      </c>
      <c r="G1327" s="312" t="s">
        <v>142</v>
      </c>
      <c r="H1327" s="313">
        <v>44358</v>
      </c>
      <c r="I1327" s="1046"/>
      <c r="J1327" s="271"/>
    </row>
    <row r="1328" spans="1:10" outlineLevel="1" x14ac:dyDescent="0.2">
      <c r="A1328" s="317" t="s">
        <v>9599</v>
      </c>
      <c r="B1328" s="316" t="s">
        <v>8912</v>
      </c>
      <c r="C1328" s="316" t="s">
        <v>8913</v>
      </c>
      <c r="D1328" s="316" t="s">
        <v>9600</v>
      </c>
      <c r="E1328" s="311">
        <v>91285</v>
      </c>
      <c r="F1328" s="317" t="s">
        <v>9601</v>
      </c>
      <c r="G1328" s="312" t="s">
        <v>142</v>
      </c>
      <c r="H1328" s="313">
        <v>44379</v>
      </c>
      <c r="I1328" s="1046"/>
      <c r="J1328" s="271"/>
    </row>
    <row r="1329" spans="1:10" outlineLevel="1" x14ac:dyDescent="0.2">
      <c r="A1329" s="317" t="s">
        <v>9602</v>
      </c>
      <c r="B1329" s="316" t="s">
        <v>8912</v>
      </c>
      <c r="C1329" s="316" t="s">
        <v>8913</v>
      </c>
      <c r="D1329" s="316" t="s">
        <v>9603</v>
      </c>
      <c r="E1329" s="311">
        <v>60160</v>
      </c>
      <c r="F1329" s="317" t="s">
        <v>9604</v>
      </c>
      <c r="G1329" s="312" t="s">
        <v>142</v>
      </c>
      <c r="H1329" s="313">
        <v>44351</v>
      </c>
      <c r="I1329" s="1046"/>
      <c r="J1329" s="271"/>
    </row>
    <row r="1330" spans="1:10" outlineLevel="1" x14ac:dyDescent="0.2">
      <c r="A1330" s="317" t="s">
        <v>9605</v>
      </c>
      <c r="B1330" s="316" t="s">
        <v>8912</v>
      </c>
      <c r="C1330" s="316" t="s">
        <v>8913</v>
      </c>
      <c r="D1330" s="316" t="s">
        <v>9606</v>
      </c>
      <c r="E1330" s="311">
        <v>66782.399999999994</v>
      </c>
      <c r="F1330" s="317" t="s">
        <v>9607</v>
      </c>
      <c r="G1330" s="312" t="s">
        <v>142</v>
      </c>
      <c r="H1330" s="313">
        <v>44350</v>
      </c>
      <c r="I1330" s="1046"/>
      <c r="J1330" s="271"/>
    </row>
    <row r="1331" spans="1:10" outlineLevel="1" x14ac:dyDescent="0.2">
      <c r="A1331" s="317" t="s">
        <v>9608</v>
      </c>
      <c r="B1331" s="316" t="s">
        <v>8912</v>
      </c>
      <c r="C1331" s="316" t="s">
        <v>8913</v>
      </c>
      <c r="D1331" s="316" t="s">
        <v>9609</v>
      </c>
      <c r="E1331" s="311">
        <v>399999.02</v>
      </c>
      <c r="F1331" s="317" t="s">
        <v>9610</v>
      </c>
      <c r="G1331" s="312" t="s">
        <v>142</v>
      </c>
      <c r="H1331" s="319"/>
      <c r="I1331" s="1046"/>
      <c r="J1331" s="271"/>
    </row>
    <row r="1332" spans="1:10" outlineLevel="1" x14ac:dyDescent="0.2">
      <c r="A1332" s="317" t="s">
        <v>9611</v>
      </c>
      <c r="B1332" s="316" t="s">
        <v>8912</v>
      </c>
      <c r="C1332" s="316" t="s">
        <v>8913</v>
      </c>
      <c r="D1332" s="316" t="s">
        <v>9612</v>
      </c>
      <c r="E1332" s="311">
        <v>162939.59</v>
      </c>
      <c r="F1332" s="317" t="s">
        <v>9613</v>
      </c>
      <c r="G1332" s="312" t="s">
        <v>142</v>
      </c>
      <c r="H1332" s="313">
        <v>44386</v>
      </c>
      <c r="I1332" s="1046"/>
      <c r="J1332" s="271"/>
    </row>
    <row r="1333" spans="1:10" outlineLevel="1" x14ac:dyDescent="0.2">
      <c r="A1333" s="317" t="s">
        <v>9614</v>
      </c>
      <c r="B1333" s="316" t="s">
        <v>8912</v>
      </c>
      <c r="C1333" s="316" t="s">
        <v>8913</v>
      </c>
      <c r="D1333" s="316" t="s">
        <v>9615</v>
      </c>
      <c r="E1333" s="311">
        <v>49100</v>
      </c>
      <c r="F1333" s="317" t="s">
        <v>9616</v>
      </c>
      <c r="G1333" s="312" t="s">
        <v>142</v>
      </c>
      <c r="H1333" s="313">
        <v>44351</v>
      </c>
      <c r="I1333" s="1046"/>
      <c r="J1333" s="271"/>
    </row>
    <row r="1334" spans="1:10" outlineLevel="1" x14ac:dyDescent="0.2">
      <c r="A1334" s="317" t="s">
        <v>9617</v>
      </c>
      <c r="B1334" s="316" t="s">
        <v>8912</v>
      </c>
      <c r="C1334" s="316" t="s">
        <v>8913</v>
      </c>
      <c r="D1334" s="316" t="s">
        <v>9618</v>
      </c>
      <c r="E1334" s="311">
        <v>204047.16</v>
      </c>
      <c r="F1334" s="317" t="s">
        <v>9619</v>
      </c>
      <c r="G1334" s="312" t="s">
        <v>142</v>
      </c>
      <c r="H1334" s="313">
        <v>44351</v>
      </c>
      <c r="I1334" s="1046"/>
      <c r="J1334" s="271"/>
    </row>
    <row r="1335" spans="1:10" outlineLevel="1" x14ac:dyDescent="0.2">
      <c r="A1335" s="317" t="s">
        <v>9620</v>
      </c>
      <c r="B1335" s="316" t="s">
        <v>8912</v>
      </c>
      <c r="C1335" s="316" t="s">
        <v>8913</v>
      </c>
      <c r="D1335" s="316" t="s">
        <v>9621</v>
      </c>
      <c r="E1335" s="311">
        <v>42150</v>
      </c>
      <c r="F1335" s="317" t="s">
        <v>9250</v>
      </c>
      <c r="G1335" s="312" t="s">
        <v>142</v>
      </c>
      <c r="H1335" s="313">
        <v>44404</v>
      </c>
      <c r="I1335" s="1046"/>
      <c r="J1335" s="271"/>
    </row>
    <row r="1336" spans="1:10" outlineLevel="1" x14ac:dyDescent="0.2">
      <c r="A1336" s="317" t="s">
        <v>9622</v>
      </c>
      <c r="B1336" s="316" t="s">
        <v>8912</v>
      </c>
      <c r="C1336" s="316" t="s">
        <v>8913</v>
      </c>
      <c r="D1336" s="316" t="s">
        <v>9623</v>
      </c>
      <c r="E1336" s="311">
        <v>82510</v>
      </c>
      <c r="F1336" s="317" t="s">
        <v>9624</v>
      </c>
      <c r="G1336" s="312" t="s">
        <v>142</v>
      </c>
      <c r="H1336" s="313">
        <v>44351</v>
      </c>
      <c r="I1336" s="1046"/>
      <c r="J1336" s="271"/>
    </row>
    <row r="1337" spans="1:10" outlineLevel="1" x14ac:dyDescent="0.2">
      <c r="A1337" s="317" t="s">
        <v>9625</v>
      </c>
      <c r="B1337" s="316" t="s">
        <v>8912</v>
      </c>
      <c r="C1337" s="316" t="s">
        <v>8913</v>
      </c>
      <c r="D1337" s="316" t="s">
        <v>9626</v>
      </c>
      <c r="E1337" s="311">
        <v>127995.78</v>
      </c>
      <c r="F1337" s="317" t="s">
        <v>9627</v>
      </c>
      <c r="G1337" s="312" t="s">
        <v>142</v>
      </c>
      <c r="H1337" s="313">
        <v>44351</v>
      </c>
      <c r="I1337" s="1046"/>
      <c r="J1337" s="271"/>
    </row>
    <row r="1338" spans="1:10" outlineLevel="1" x14ac:dyDescent="0.2">
      <c r="A1338" s="317" t="s">
        <v>9628</v>
      </c>
      <c r="B1338" s="316" t="s">
        <v>8912</v>
      </c>
      <c r="C1338" s="316" t="s">
        <v>8913</v>
      </c>
      <c r="D1338" s="316" t="s">
        <v>9629</v>
      </c>
      <c r="E1338" s="311">
        <v>396240.46</v>
      </c>
      <c r="F1338" s="317" t="s">
        <v>9630</v>
      </c>
      <c r="G1338" s="312" t="s">
        <v>142</v>
      </c>
      <c r="H1338" s="313">
        <v>44351</v>
      </c>
      <c r="I1338" s="1046"/>
      <c r="J1338" s="271"/>
    </row>
    <row r="1339" spans="1:10" outlineLevel="1" x14ac:dyDescent="0.2">
      <c r="A1339" s="317" t="s">
        <v>9631</v>
      </c>
      <c r="B1339" s="316" t="s">
        <v>8912</v>
      </c>
      <c r="C1339" s="316" t="s">
        <v>8913</v>
      </c>
      <c r="D1339" s="316" t="s">
        <v>9632</v>
      </c>
      <c r="E1339" s="311">
        <v>60905.7</v>
      </c>
      <c r="F1339" s="317" t="s">
        <v>9633</v>
      </c>
      <c r="G1339" s="312" t="s">
        <v>142</v>
      </c>
      <c r="H1339" s="313">
        <v>44351</v>
      </c>
      <c r="I1339" s="1046"/>
      <c r="J1339" s="271"/>
    </row>
    <row r="1340" spans="1:10" outlineLevel="1" x14ac:dyDescent="0.2">
      <c r="A1340" s="317" t="s">
        <v>9634</v>
      </c>
      <c r="B1340" s="316" t="s">
        <v>8912</v>
      </c>
      <c r="C1340" s="316" t="s">
        <v>8913</v>
      </c>
      <c r="D1340" s="316" t="s">
        <v>9635</v>
      </c>
      <c r="E1340" s="311">
        <v>40320</v>
      </c>
      <c r="F1340" s="317" t="s">
        <v>9636</v>
      </c>
      <c r="G1340" s="312" t="s">
        <v>142</v>
      </c>
      <c r="H1340" s="313">
        <v>44404</v>
      </c>
      <c r="I1340" s="1046"/>
      <c r="J1340" s="271"/>
    </row>
    <row r="1341" spans="1:10" outlineLevel="1" x14ac:dyDescent="0.2">
      <c r="A1341" s="317" t="s">
        <v>9637</v>
      </c>
      <c r="B1341" s="316" t="s">
        <v>8912</v>
      </c>
      <c r="C1341" s="316" t="s">
        <v>8913</v>
      </c>
      <c r="D1341" s="316" t="s">
        <v>9638</v>
      </c>
      <c r="E1341" s="311">
        <v>399509.24</v>
      </c>
      <c r="F1341" s="317" t="s">
        <v>9610</v>
      </c>
      <c r="G1341" s="312" t="s">
        <v>142</v>
      </c>
      <c r="H1341" s="319"/>
      <c r="I1341" s="1046"/>
      <c r="J1341" s="271"/>
    </row>
    <row r="1342" spans="1:10" outlineLevel="1" x14ac:dyDescent="0.2">
      <c r="A1342" s="317" t="s">
        <v>9639</v>
      </c>
      <c r="B1342" s="316" t="s">
        <v>8912</v>
      </c>
      <c r="C1342" s="316" t="s">
        <v>8913</v>
      </c>
      <c r="D1342" s="316" t="s">
        <v>9640</v>
      </c>
      <c r="E1342" s="311">
        <v>387485.96</v>
      </c>
      <c r="F1342" s="317" t="s">
        <v>9641</v>
      </c>
      <c r="G1342" s="312" t="s">
        <v>142</v>
      </c>
      <c r="H1342" s="313">
        <v>44351</v>
      </c>
      <c r="I1342" s="1046"/>
      <c r="J1342" s="271"/>
    </row>
    <row r="1343" spans="1:10" outlineLevel="1" x14ac:dyDescent="0.2">
      <c r="A1343" s="317" t="s">
        <v>9642</v>
      </c>
      <c r="B1343" s="316" t="s">
        <v>8912</v>
      </c>
      <c r="C1343" s="316" t="s">
        <v>8913</v>
      </c>
      <c r="D1343" s="316" t="s">
        <v>9643</v>
      </c>
      <c r="E1343" s="311">
        <v>145305.91</v>
      </c>
      <c r="F1343" s="317" t="s">
        <v>9644</v>
      </c>
      <c r="G1343" s="312" t="s">
        <v>142</v>
      </c>
      <c r="H1343" s="313">
        <v>44358</v>
      </c>
      <c r="I1343" s="1046"/>
      <c r="J1343" s="271"/>
    </row>
    <row r="1344" spans="1:10" outlineLevel="1" x14ac:dyDescent="0.2">
      <c r="A1344" s="317" t="s">
        <v>9645</v>
      </c>
      <c r="B1344" s="316" t="s">
        <v>8912</v>
      </c>
      <c r="C1344" s="316" t="s">
        <v>8913</v>
      </c>
      <c r="D1344" s="316" t="s">
        <v>9646</v>
      </c>
      <c r="E1344" s="311">
        <v>96945</v>
      </c>
      <c r="F1344" s="317" t="s">
        <v>9647</v>
      </c>
      <c r="G1344" s="312" t="s">
        <v>142</v>
      </c>
      <c r="H1344" s="313">
        <v>44404</v>
      </c>
      <c r="I1344" s="1046"/>
      <c r="J1344" s="271"/>
    </row>
    <row r="1345" spans="1:10" outlineLevel="1" x14ac:dyDescent="0.2">
      <c r="A1345" s="317" t="s">
        <v>9648</v>
      </c>
      <c r="B1345" s="316" t="s">
        <v>8912</v>
      </c>
      <c r="C1345" s="316" t="s">
        <v>8913</v>
      </c>
      <c r="D1345" s="316" t="s">
        <v>9649</v>
      </c>
      <c r="E1345" s="311">
        <v>93922.58</v>
      </c>
      <c r="F1345" s="317" t="s">
        <v>9650</v>
      </c>
      <c r="G1345" s="312" t="s">
        <v>142</v>
      </c>
      <c r="H1345" s="313">
        <v>44372</v>
      </c>
      <c r="I1345" s="1046"/>
      <c r="J1345" s="271"/>
    </row>
    <row r="1346" spans="1:10" outlineLevel="1" x14ac:dyDescent="0.2">
      <c r="A1346" s="317" t="s">
        <v>9651</v>
      </c>
      <c r="B1346" s="316" t="s">
        <v>8912</v>
      </c>
      <c r="C1346" s="316" t="s">
        <v>8913</v>
      </c>
      <c r="D1346" s="316" t="s">
        <v>9652</v>
      </c>
      <c r="E1346" s="311">
        <v>41700</v>
      </c>
      <c r="F1346" s="317" t="s">
        <v>9653</v>
      </c>
      <c r="G1346" s="312" t="s">
        <v>142</v>
      </c>
      <c r="H1346" s="313">
        <v>44365</v>
      </c>
      <c r="I1346" s="1046"/>
      <c r="J1346" s="271"/>
    </row>
    <row r="1347" spans="1:10" outlineLevel="1" x14ac:dyDescent="0.2">
      <c r="A1347" s="317" t="s">
        <v>9654</v>
      </c>
      <c r="B1347" s="316" t="s">
        <v>8912</v>
      </c>
      <c r="C1347" s="316" t="s">
        <v>8913</v>
      </c>
      <c r="D1347" s="316" t="s">
        <v>9655</v>
      </c>
      <c r="E1347" s="311">
        <v>215013.7</v>
      </c>
      <c r="F1347" s="317" t="s">
        <v>9656</v>
      </c>
      <c r="G1347" s="312" t="s">
        <v>142</v>
      </c>
      <c r="H1347" s="313">
        <v>44351</v>
      </c>
      <c r="I1347" s="1046"/>
      <c r="J1347" s="271"/>
    </row>
    <row r="1348" spans="1:10" outlineLevel="1" x14ac:dyDescent="0.2">
      <c r="A1348" s="317" t="s">
        <v>9657</v>
      </c>
      <c r="B1348" s="316" t="s">
        <v>8912</v>
      </c>
      <c r="C1348" s="316" t="s">
        <v>8913</v>
      </c>
      <c r="D1348" s="316" t="s">
        <v>9658</v>
      </c>
      <c r="E1348" s="311">
        <v>153125.06</v>
      </c>
      <c r="F1348" s="317" t="s">
        <v>9313</v>
      </c>
      <c r="G1348" s="312" t="s">
        <v>142</v>
      </c>
      <c r="H1348" s="313">
        <v>44389</v>
      </c>
      <c r="I1348" s="1046"/>
      <c r="J1348" s="271"/>
    </row>
    <row r="1349" spans="1:10" outlineLevel="1" x14ac:dyDescent="0.2">
      <c r="A1349" s="317" t="s">
        <v>9659</v>
      </c>
      <c r="B1349" s="316" t="s">
        <v>8912</v>
      </c>
      <c r="C1349" s="316" t="s">
        <v>8913</v>
      </c>
      <c r="D1349" s="316" t="s">
        <v>9660</v>
      </c>
      <c r="E1349" s="311">
        <v>76400</v>
      </c>
      <c r="F1349" s="317" t="s">
        <v>9661</v>
      </c>
      <c r="G1349" s="312" t="s">
        <v>142</v>
      </c>
      <c r="H1349" s="313">
        <v>44351</v>
      </c>
      <c r="I1349" s="1046"/>
      <c r="J1349" s="271"/>
    </row>
    <row r="1350" spans="1:10" outlineLevel="1" x14ac:dyDescent="0.2">
      <c r="A1350" s="317" t="s">
        <v>9662</v>
      </c>
      <c r="B1350" s="316" t="s">
        <v>8819</v>
      </c>
      <c r="C1350" s="316" t="s">
        <v>8820</v>
      </c>
      <c r="D1350" s="316" t="s">
        <v>9106</v>
      </c>
      <c r="E1350" s="311">
        <v>63600.03</v>
      </c>
      <c r="F1350" s="317" t="s">
        <v>8812</v>
      </c>
      <c r="G1350" s="312" t="s">
        <v>142</v>
      </c>
      <c r="H1350" s="313">
        <v>44337</v>
      </c>
      <c r="I1350" s="1046"/>
      <c r="J1350" s="271"/>
    </row>
    <row r="1351" spans="1:10" outlineLevel="1" x14ac:dyDescent="0.2">
      <c r="A1351" s="317" t="s">
        <v>9663</v>
      </c>
      <c r="B1351" s="316" t="s">
        <v>8847</v>
      </c>
      <c r="C1351" s="316" t="s">
        <v>8820</v>
      </c>
      <c r="D1351" s="316" t="s">
        <v>9664</v>
      </c>
      <c r="E1351" s="311">
        <v>93663331.260000005</v>
      </c>
      <c r="F1351" s="317" t="s">
        <v>9665</v>
      </c>
      <c r="G1351" s="312" t="s">
        <v>142</v>
      </c>
      <c r="H1351" s="313">
        <v>44412</v>
      </c>
      <c r="I1351" s="1046"/>
      <c r="J1351" s="271"/>
    </row>
    <row r="1352" spans="1:10" outlineLevel="1" x14ac:dyDescent="0.2">
      <c r="A1352" s="317" t="s">
        <v>9666</v>
      </c>
      <c r="B1352" s="316" t="s">
        <v>8847</v>
      </c>
      <c r="C1352" s="316" t="s">
        <v>8820</v>
      </c>
      <c r="D1352" s="316" t="s">
        <v>9667</v>
      </c>
      <c r="E1352" s="311">
        <v>4586245.83</v>
      </c>
      <c r="F1352" s="317" t="s">
        <v>8867</v>
      </c>
      <c r="G1352" s="312" t="s">
        <v>142</v>
      </c>
      <c r="H1352" s="313">
        <v>44481</v>
      </c>
      <c r="I1352" s="1046"/>
      <c r="J1352" s="271"/>
    </row>
    <row r="1353" spans="1:10" outlineLevel="1" x14ac:dyDescent="0.2">
      <c r="A1353" s="317" t="s">
        <v>9668</v>
      </c>
      <c r="B1353" s="316" t="s">
        <v>8847</v>
      </c>
      <c r="C1353" s="316" t="s">
        <v>8820</v>
      </c>
      <c r="D1353" s="316" t="s">
        <v>9669</v>
      </c>
      <c r="E1353" s="311">
        <v>3799999.63</v>
      </c>
      <c r="F1353" s="317" t="s">
        <v>9670</v>
      </c>
      <c r="G1353" s="312" t="s">
        <v>142</v>
      </c>
      <c r="H1353" s="313">
        <v>44580</v>
      </c>
      <c r="I1353" s="1046"/>
      <c r="J1353" s="271"/>
    </row>
    <row r="1354" spans="1:10" outlineLevel="1" x14ac:dyDescent="0.2">
      <c r="A1354" s="317" t="s">
        <v>9671</v>
      </c>
      <c r="B1354" s="316" t="s">
        <v>8819</v>
      </c>
      <c r="C1354" s="316" t="s">
        <v>8820</v>
      </c>
      <c r="D1354" s="316" t="s">
        <v>9672</v>
      </c>
      <c r="E1354" s="311">
        <v>55979.199999999997</v>
      </c>
      <c r="F1354" s="317" t="s">
        <v>9673</v>
      </c>
      <c r="G1354" s="312" t="s">
        <v>142</v>
      </c>
      <c r="H1354" s="313">
        <v>44531</v>
      </c>
      <c r="I1354" s="1046"/>
      <c r="J1354" s="271"/>
    </row>
    <row r="1355" spans="1:10" outlineLevel="1" x14ac:dyDescent="0.2">
      <c r="A1355" s="317" t="s">
        <v>9674</v>
      </c>
      <c r="B1355" s="316" t="s">
        <v>8824</v>
      </c>
      <c r="C1355" s="316" t="s">
        <v>8820</v>
      </c>
      <c r="D1355" s="316" t="s">
        <v>9675</v>
      </c>
      <c r="E1355" s="311">
        <v>208000</v>
      </c>
      <c r="F1355" s="317" t="s">
        <v>9676</v>
      </c>
      <c r="G1355" s="312" t="s">
        <v>8892</v>
      </c>
      <c r="H1355" s="319"/>
      <c r="I1355" s="1046"/>
      <c r="J1355" s="271"/>
    </row>
    <row r="1356" spans="1:10" outlineLevel="1" x14ac:dyDescent="0.2">
      <c r="A1356" s="317" t="s">
        <v>9677</v>
      </c>
      <c r="B1356" s="316" t="s">
        <v>9140</v>
      </c>
      <c r="C1356" s="316" t="s">
        <v>9141</v>
      </c>
      <c r="D1356" s="316" t="s">
        <v>9678</v>
      </c>
      <c r="E1356" s="311">
        <v>289296</v>
      </c>
      <c r="F1356" s="317" t="s">
        <v>9679</v>
      </c>
      <c r="G1356" s="312" t="s">
        <v>142</v>
      </c>
      <c r="H1356" s="313">
        <v>44453</v>
      </c>
      <c r="I1356" s="1046"/>
      <c r="J1356" s="271"/>
    </row>
    <row r="1357" spans="1:10" outlineLevel="1" x14ac:dyDescent="0.2">
      <c r="A1357" s="317" t="s">
        <v>9680</v>
      </c>
      <c r="B1357" s="316" t="s">
        <v>8824</v>
      </c>
      <c r="C1357" s="316" t="s">
        <v>8820</v>
      </c>
      <c r="D1357" s="316" t="s">
        <v>9681</v>
      </c>
      <c r="E1357" s="311">
        <v>79199.94</v>
      </c>
      <c r="F1357" s="317" t="s">
        <v>9682</v>
      </c>
      <c r="G1357" s="312" t="s">
        <v>142</v>
      </c>
      <c r="H1357" s="313">
        <v>44453</v>
      </c>
      <c r="I1357" s="1046"/>
      <c r="J1357" s="271"/>
    </row>
    <row r="1358" spans="1:10" outlineLevel="1" x14ac:dyDescent="0.2">
      <c r="A1358" s="317" t="s">
        <v>9683</v>
      </c>
      <c r="B1358" s="316" t="s">
        <v>8824</v>
      </c>
      <c r="C1358" s="316" t="s">
        <v>8820</v>
      </c>
      <c r="D1358" s="316" t="s">
        <v>9684</v>
      </c>
      <c r="E1358" s="311">
        <v>64000</v>
      </c>
      <c r="F1358" s="317"/>
      <c r="G1358" s="312" t="s">
        <v>8892</v>
      </c>
      <c r="H1358" s="319"/>
      <c r="I1358" s="1046"/>
      <c r="J1358" s="271"/>
    </row>
    <row r="1359" spans="1:10" outlineLevel="1" x14ac:dyDescent="0.2">
      <c r="A1359" s="317" t="s">
        <v>9685</v>
      </c>
      <c r="B1359" s="316" t="s">
        <v>8824</v>
      </c>
      <c r="C1359" s="316" t="s">
        <v>8820</v>
      </c>
      <c r="D1359" s="316" t="s">
        <v>9686</v>
      </c>
      <c r="E1359" s="311">
        <v>156000</v>
      </c>
      <c r="F1359" s="317" t="s">
        <v>9687</v>
      </c>
      <c r="G1359" s="312" t="s">
        <v>8892</v>
      </c>
      <c r="H1359" s="319"/>
      <c r="I1359" s="1046"/>
      <c r="J1359" s="271"/>
    </row>
    <row r="1360" spans="1:10" outlineLevel="1" x14ac:dyDescent="0.2">
      <c r="A1360" s="317" t="s">
        <v>9688</v>
      </c>
      <c r="B1360" s="316" t="s">
        <v>8824</v>
      </c>
      <c r="C1360" s="316" t="s">
        <v>8820</v>
      </c>
      <c r="D1360" s="316" t="s">
        <v>9689</v>
      </c>
      <c r="E1360" s="311">
        <v>209099</v>
      </c>
      <c r="F1360" s="317" t="s">
        <v>9690</v>
      </c>
      <c r="G1360" s="312" t="s">
        <v>142</v>
      </c>
      <c r="H1360" s="319" t="s">
        <v>9691</v>
      </c>
      <c r="I1360" s="1046"/>
      <c r="J1360" s="271"/>
    </row>
    <row r="1361" spans="1:10" outlineLevel="1" x14ac:dyDescent="0.2">
      <c r="A1361" s="317" t="s">
        <v>9692</v>
      </c>
      <c r="B1361" s="316" t="s">
        <v>8847</v>
      </c>
      <c r="C1361" s="316" t="s">
        <v>8820</v>
      </c>
      <c r="D1361" s="316" t="s">
        <v>9693</v>
      </c>
      <c r="E1361" s="311">
        <v>447440</v>
      </c>
      <c r="F1361" s="317"/>
      <c r="G1361" s="312" t="s">
        <v>8892</v>
      </c>
      <c r="H1361" s="319"/>
      <c r="I1361" s="1046"/>
      <c r="J1361" s="271"/>
    </row>
    <row r="1362" spans="1:10" outlineLevel="1" x14ac:dyDescent="0.2">
      <c r="A1362" s="317" t="s">
        <v>9694</v>
      </c>
      <c r="B1362" s="316" t="s">
        <v>8912</v>
      </c>
      <c r="C1362" s="316" t="s">
        <v>8913</v>
      </c>
      <c r="D1362" s="316" t="s">
        <v>9695</v>
      </c>
      <c r="E1362" s="311">
        <v>375820.56</v>
      </c>
      <c r="F1362" s="317" t="s">
        <v>9696</v>
      </c>
      <c r="G1362" s="312" t="s">
        <v>142</v>
      </c>
      <c r="H1362" s="313">
        <v>44372</v>
      </c>
      <c r="I1362" s="1046"/>
      <c r="J1362" s="271"/>
    </row>
    <row r="1363" spans="1:10" outlineLevel="1" x14ac:dyDescent="0.2">
      <c r="A1363" s="317" t="s">
        <v>9697</v>
      </c>
      <c r="B1363" s="316" t="s">
        <v>8912</v>
      </c>
      <c r="C1363" s="316" t="s">
        <v>8913</v>
      </c>
      <c r="D1363" s="316" t="s">
        <v>9698</v>
      </c>
      <c r="E1363" s="311">
        <v>42320</v>
      </c>
      <c r="F1363" s="317" t="s">
        <v>9699</v>
      </c>
      <c r="G1363" s="312" t="s">
        <v>142</v>
      </c>
      <c r="H1363" s="313">
        <v>44379</v>
      </c>
      <c r="I1363" s="1046"/>
      <c r="J1363" s="271"/>
    </row>
    <row r="1364" spans="1:10" outlineLevel="1" x14ac:dyDescent="0.2">
      <c r="A1364" s="317" t="s">
        <v>9700</v>
      </c>
      <c r="B1364" s="316" t="s">
        <v>8912</v>
      </c>
      <c r="C1364" s="316" t="s">
        <v>8913</v>
      </c>
      <c r="D1364" s="316" t="s">
        <v>9701</v>
      </c>
      <c r="E1364" s="311">
        <v>331028.94</v>
      </c>
      <c r="F1364" s="317" t="s">
        <v>9702</v>
      </c>
      <c r="G1364" s="312" t="s">
        <v>142</v>
      </c>
      <c r="H1364" s="313">
        <v>44372</v>
      </c>
      <c r="I1364" s="1046"/>
      <c r="J1364" s="271"/>
    </row>
    <row r="1365" spans="1:10" outlineLevel="1" x14ac:dyDescent="0.2">
      <c r="A1365" s="317" t="s">
        <v>9703</v>
      </c>
      <c r="B1365" s="316" t="s">
        <v>8912</v>
      </c>
      <c r="C1365" s="316" t="s">
        <v>8913</v>
      </c>
      <c r="D1365" s="316" t="s">
        <v>9704</v>
      </c>
      <c r="E1365" s="311">
        <v>196554.01</v>
      </c>
      <c r="F1365" s="317" t="s">
        <v>9705</v>
      </c>
      <c r="G1365" s="312" t="s">
        <v>142</v>
      </c>
      <c r="H1365" s="313">
        <v>44372</v>
      </c>
      <c r="I1365" s="1046"/>
      <c r="J1365" s="271"/>
    </row>
    <row r="1366" spans="1:10" outlineLevel="1" x14ac:dyDescent="0.2">
      <c r="A1366" s="317" t="s">
        <v>9706</v>
      </c>
      <c r="B1366" s="316" t="s">
        <v>8912</v>
      </c>
      <c r="C1366" s="316" t="s">
        <v>8913</v>
      </c>
      <c r="D1366" s="316" t="s">
        <v>9707</v>
      </c>
      <c r="E1366" s="311">
        <v>82720</v>
      </c>
      <c r="F1366" s="317" t="s">
        <v>9708</v>
      </c>
      <c r="G1366" s="312" t="s">
        <v>142</v>
      </c>
      <c r="H1366" s="313">
        <v>44379</v>
      </c>
      <c r="I1366" s="1046"/>
      <c r="J1366" s="271"/>
    </row>
    <row r="1367" spans="1:10" outlineLevel="1" x14ac:dyDescent="0.2">
      <c r="A1367" s="317" t="s">
        <v>9709</v>
      </c>
      <c r="B1367" s="316" t="s">
        <v>8912</v>
      </c>
      <c r="C1367" s="316" t="s">
        <v>8913</v>
      </c>
      <c r="D1367" s="316" t="s">
        <v>9710</v>
      </c>
      <c r="E1367" s="311">
        <v>148794.29999999999</v>
      </c>
      <c r="F1367" s="317" t="s">
        <v>9711</v>
      </c>
      <c r="G1367" s="312" t="s">
        <v>142</v>
      </c>
      <c r="H1367" s="313">
        <v>44372</v>
      </c>
      <c r="I1367" s="1046"/>
      <c r="J1367" s="271"/>
    </row>
    <row r="1368" spans="1:10" outlineLevel="1" x14ac:dyDescent="0.2">
      <c r="A1368" s="317" t="s">
        <v>9712</v>
      </c>
      <c r="B1368" s="316" t="s">
        <v>8912</v>
      </c>
      <c r="C1368" s="316" t="s">
        <v>8913</v>
      </c>
      <c r="D1368" s="316" t="s">
        <v>9713</v>
      </c>
      <c r="E1368" s="311">
        <v>343660.04</v>
      </c>
      <c r="F1368" s="317" t="s">
        <v>9290</v>
      </c>
      <c r="G1368" s="312" t="s">
        <v>142</v>
      </c>
      <c r="H1368" s="313">
        <v>44393</v>
      </c>
      <c r="I1368" s="1046"/>
      <c r="J1368" s="271"/>
    </row>
    <row r="1369" spans="1:10" outlineLevel="1" x14ac:dyDescent="0.2">
      <c r="A1369" s="317" t="s">
        <v>9714</v>
      </c>
      <c r="B1369" s="316" t="s">
        <v>8912</v>
      </c>
      <c r="C1369" s="316" t="s">
        <v>8913</v>
      </c>
      <c r="D1369" s="316" t="s">
        <v>9715</v>
      </c>
      <c r="E1369" s="311">
        <v>83120</v>
      </c>
      <c r="F1369" s="317" t="s">
        <v>9716</v>
      </c>
      <c r="G1369" s="312" t="s">
        <v>142</v>
      </c>
      <c r="H1369" s="313">
        <v>44379</v>
      </c>
      <c r="I1369" s="1046"/>
      <c r="J1369" s="271"/>
    </row>
    <row r="1370" spans="1:10" outlineLevel="1" x14ac:dyDescent="0.2">
      <c r="A1370" s="317" t="s">
        <v>9717</v>
      </c>
      <c r="B1370" s="316" t="s">
        <v>8847</v>
      </c>
      <c r="C1370" s="316" t="s">
        <v>8820</v>
      </c>
      <c r="D1370" s="316" t="s">
        <v>9718</v>
      </c>
      <c r="E1370" s="311">
        <v>3173063.24</v>
      </c>
      <c r="F1370" s="317" t="s">
        <v>9719</v>
      </c>
      <c r="G1370" s="312" t="s">
        <v>142</v>
      </c>
      <c r="H1370" s="313">
        <v>44475</v>
      </c>
      <c r="I1370" s="1046"/>
      <c r="J1370" s="271"/>
    </row>
    <row r="1371" spans="1:10" outlineLevel="1" x14ac:dyDescent="0.2">
      <c r="A1371" s="317" t="s">
        <v>9720</v>
      </c>
      <c r="B1371" s="316" t="s">
        <v>9140</v>
      </c>
      <c r="C1371" s="316" t="s">
        <v>9141</v>
      </c>
      <c r="D1371" s="316" t="s">
        <v>9721</v>
      </c>
      <c r="E1371" s="311">
        <v>680000</v>
      </c>
      <c r="F1371" s="317" t="s">
        <v>9722</v>
      </c>
      <c r="G1371" s="312" t="s">
        <v>8892</v>
      </c>
      <c r="H1371" s="319"/>
      <c r="I1371" s="1046"/>
      <c r="J1371" s="271"/>
    </row>
    <row r="1372" spans="1:10" outlineLevel="1" x14ac:dyDescent="0.2">
      <c r="A1372" s="317" t="s">
        <v>9723</v>
      </c>
      <c r="B1372" s="316" t="s">
        <v>8824</v>
      </c>
      <c r="C1372" s="316" t="s">
        <v>8820</v>
      </c>
      <c r="D1372" s="316" t="s">
        <v>9724</v>
      </c>
      <c r="E1372" s="311">
        <v>92400</v>
      </c>
      <c r="F1372" s="317" t="s">
        <v>9725</v>
      </c>
      <c r="G1372" s="312" t="s">
        <v>8892</v>
      </c>
      <c r="H1372" s="319"/>
      <c r="I1372" s="1046"/>
      <c r="J1372" s="271"/>
    </row>
    <row r="1373" spans="1:10" outlineLevel="1" x14ac:dyDescent="0.2">
      <c r="A1373" s="317" t="s">
        <v>9726</v>
      </c>
      <c r="B1373" s="316" t="s">
        <v>8824</v>
      </c>
      <c r="C1373" s="316" t="s">
        <v>8820</v>
      </c>
      <c r="D1373" s="316" t="s">
        <v>9727</v>
      </c>
      <c r="E1373" s="311">
        <v>242071.89</v>
      </c>
      <c r="F1373" s="317" t="s">
        <v>9728</v>
      </c>
      <c r="G1373" s="312" t="s">
        <v>8892</v>
      </c>
      <c r="H1373" s="319"/>
      <c r="I1373" s="1046"/>
      <c r="J1373" s="271"/>
    </row>
    <row r="1374" spans="1:10" outlineLevel="1" x14ac:dyDescent="0.2">
      <c r="A1374" s="317" t="s">
        <v>9729</v>
      </c>
      <c r="B1374" s="316" t="s">
        <v>8824</v>
      </c>
      <c r="C1374" s="316" t="s">
        <v>8820</v>
      </c>
      <c r="D1374" s="316" t="s">
        <v>9730</v>
      </c>
      <c r="E1374" s="311">
        <v>180000</v>
      </c>
      <c r="F1374" s="317" t="s">
        <v>9731</v>
      </c>
      <c r="G1374" s="312" t="s">
        <v>142</v>
      </c>
      <c r="H1374" s="313">
        <v>44433</v>
      </c>
      <c r="I1374" s="1046"/>
      <c r="J1374" s="271"/>
    </row>
    <row r="1375" spans="1:10" outlineLevel="1" x14ac:dyDescent="0.2">
      <c r="A1375" s="317" t="s">
        <v>9732</v>
      </c>
      <c r="B1375" s="316" t="s">
        <v>9733</v>
      </c>
      <c r="C1375" s="316" t="s">
        <v>8820</v>
      </c>
      <c r="D1375" s="316" t="s">
        <v>9734</v>
      </c>
      <c r="E1375" s="311">
        <v>351817213</v>
      </c>
      <c r="F1375" s="317" t="s">
        <v>9735</v>
      </c>
      <c r="G1375" s="312" t="s">
        <v>142</v>
      </c>
      <c r="H1375" s="313">
        <v>44343</v>
      </c>
      <c r="I1375" s="1046"/>
      <c r="J1375" s="271"/>
    </row>
    <row r="1376" spans="1:10" outlineLevel="1" x14ac:dyDescent="0.2">
      <c r="A1376" s="317" t="s">
        <v>9736</v>
      </c>
      <c r="B1376" s="316" t="s">
        <v>8847</v>
      </c>
      <c r="C1376" s="316" t="s">
        <v>8820</v>
      </c>
      <c r="D1376" s="316" t="s">
        <v>9737</v>
      </c>
      <c r="E1376" s="311">
        <v>2887000</v>
      </c>
      <c r="F1376" s="317" t="s">
        <v>9738</v>
      </c>
      <c r="G1376" s="312" t="s">
        <v>142</v>
      </c>
      <c r="H1376" s="313">
        <v>44468</v>
      </c>
      <c r="I1376" s="1046"/>
      <c r="J1376" s="271"/>
    </row>
    <row r="1377" spans="1:10" outlineLevel="1" x14ac:dyDescent="0.2">
      <c r="A1377" s="317" t="s">
        <v>9739</v>
      </c>
      <c r="B1377" s="316" t="s">
        <v>8824</v>
      </c>
      <c r="C1377" s="316" t="s">
        <v>8820</v>
      </c>
      <c r="D1377" s="316" t="s">
        <v>9740</v>
      </c>
      <c r="E1377" s="311">
        <v>244579.26</v>
      </c>
      <c r="F1377" s="317"/>
      <c r="G1377" s="312" t="s">
        <v>9074</v>
      </c>
      <c r="H1377" s="319"/>
      <c r="I1377" s="1046"/>
      <c r="J1377" s="271"/>
    </row>
    <row r="1378" spans="1:10" outlineLevel="1" x14ac:dyDescent="0.2">
      <c r="A1378" s="317" t="s">
        <v>9741</v>
      </c>
      <c r="B1378" s="316" t="s">
        <v>8847</v>
      </c>
      <c r="C1378" s="316" t="s">
        <v>8820</v>
      </c>
      <c r="D1378" s="316" t="s">
        <v>9742</v>
      </c>
      <c r="E1378" s="311">
        <v>402000</v>
      </c>
      <c r="F1378" s="317" t="s">
        <v>9743</v>
      </c>
      <c r="G1378" s="312" t="s">
        <v>8892</v>
      </c>
      <c r="H1378" s="319"/>
      <c r="I1378" s="1046"/>
      <c r="J1378" s="271"/>
    </row>
    <row r="1379" spans="1:10" outlineLevel="1" x14ac:dyDescent="0.2">
      <c r="A1379" s="317" t="s">
        <v>9744</v>
      </c>
      <c r="B1379" s="316" t="s">
        <v>8847</v>
      </c>
      <c r="C1379" s="316" t="s">
        <v>8820</v>
      </c>
      <c r="D1379" s="316" t="s">
        <v>9745</v>
      </c>
      <c r="E1379" s="311">
        <v>17464222.219999999</v>
      </c>
      <c r="F1379" s="317"/>
      <c r="G1379" s="312" t="s">
        <v>9746</v>
      </c>
      <c r="H1379" s="319"/>
      <c r="I1379" s="1046"/>
      <c r="J1379" s="271"/>
    </row>
    <row r="1380" spans="1:10" outlineLevel="1" x14ac:dyDescent="0.2">
      <c r="A1380" s="317" t="s">
        <v>9747</v>
      </c>
      <c r="B1380" s="316" t="s">
        <v>8847</v>
      </c>
      <c r="C1380" s="316" t="s">
        <v>8820</v>
      </c>
      <c r="D1380" s="316" t="s">
        <v>9748</v>
      </c>
      <c r="E1380" s="311">
        <v>54104892.420000002</v>
      </c>
      <c r="F1380" s="317"/>
      <c r="G1380" s="312" t="s">
        <v>8904</v>
      </c>
      <c r="H1380" s="319"/>
      <c r="I1380" s="1046"/>
      <c r="J1380" s="271"/>
    </row>
    <row r="1381" spans="1:10" outlineLevel="1" x14ac:dyDescent="0.2">
      <c r="A1381" s="317" t="s">
        <v>9749</v>
      </c>
      <c r="B1381" s="316" t="s">
        <v>8847</v>
      </c>
      <c r="C1381" s="316" t="s">
        <v>8820</v>
      </c>
      <c r="D1381" s="316" t="s">
        <v>9750</v>
      </c>
      <c r="E1381" s="311">
        <v>177825215.75</v>
      </c>
      <c r="F1381" s="317" t="s">
        <v>9751</v>
      </c>
      <c r="G1381" s="312" t="s">
        <v>8892</v>
      </c>
      <c r="H1381" s="319"/>
      <c r="I1381" s="1046"/>
      <c r="J1381" s="271"/>
    </row>
    <row r="1382" spans="1:10" outlineLevel="1" x14ac:dyDescent="0.2">
      <c r="A1382" s="317" t="s">
        <v>9752</v>
      </c>
      <c r="B1382" s="316" t="s">
        <v>8912</v>
      </c>
      <c r="C1382" s="316" t="s">
        <v>8913</v>
      </c>
      <c r="D1382" s="316" t="s">
        <v>9753</v>
      </c>
      <c r="E1382" s="311">
        <v>387394.59</v>
      </c>
      <c r="F1382" s="317" t="s">
        <v>9754</v>
      </c>
      <c r="G1382" s="312" t="s">
        <v>142</v>
      </c>
      <c r="H1382" s="313">
        <v>44386</v>
      </c>
      <c r="I1382" s="1046"/>
      <c r="J1382" s="271"/>
    </row>
    <row r="1383" spans="1:10" outlineLevel="1" x14ac:dyDescent="0.2">
      <c r="A1383" s="317" t="s">
        <v>9755</v>
      </c>
      <c r="B1383" s="316" t="s">
        <v>8912</v>
      </c>
      <c r="C1383" s="316" t="s">
        <v>8913</v>
      </c>
      <c r="D1383" s="316" t="s">
        <v>9756</v>
      </c>
      <c r="E1383" s="311">
        <v>382259.22</v>
      </c>
      <c r="F1383" s="317" t="s">
        <v>9757</v>
      </c>
      <c r="G1383" s="312" t="s">
        <v>142</v>
      </c>
      <c r="H1383" s="313">
        <v>44404</v>
      </c>
      <c r="I1383" s="1046"/>
      <c r="J1383" s="271"/>
    </row>
    <row r="1384" spans="1:10" outlineLevel="1" x14ac:dyDescent="0.2">
      <c r="A1384" s="317" t="s">
        <v>9758</v>
      </c>
      <c r="B1384" s="316" t="s">
        <v>8912</v>
      </c>
      <c r="C1384" s="316" t="s">
        <v>8913</v>
      </c>
      <c r="D1384" s="316" t="s">
        <v>9759</v>
      </c>
      <c r="E1384" s="311">
        <v>357587.87</v>
      </c>
      <c r="F1384" s="317" t="s">
        <v>9760</v>
      </c>
      <c r="G1384" s="312" t="s">
        <v>142</v>
      </c>
      <c r="H1384" s="313">
        <v>44393</v>
      </c>
      <c r="I1384" s="1046"/>
      <c r="J1384" s="271"/>
    </row>
    <row r="1385" spans="1:10" outlineLevel="1" x14ac:dyDescent="0.2">
      <c r="A1385" s="317" t="s">
        <v>9761</v>
      </c>
      <c r="B1385" s="316" t="s">
        <v>8912</v>
      </c>
      <c r="C1385" s="316" t="s">
        <v>8913</v>
      </c>
      <c r="D1385" s="316" t="s">
        <v>9762</v>
      </c>
      <c r="E1385" s="311">
        <v>317153.32</v>
      </c>
      <c r="F1385" s="317" t="s">
        <v>9763</v>
      </c>
      <c r="G1385" s="312" t="s">
        <v>142</v>
      </c>
      <c r="H1385" s="313">
        <v>44389</v>
      </c>
      <c r="I1385" s="1046"/>
      <c r="J1385" s="271"/>
    </row>
    <row r="1386" spans="1:10" outlineLevel="1" x14ac:dyDescent="0.2">
      <c r="A1386" s="317" t="s">
        <v>9764</v>
      </c>
      <c r="B1386" s="316" t="s">
        <v>8912</v>
      </c>
      <c r="C1386" s="316" t="s">
        <v>8913</v>
      </c>
      <c r="D1386" s="316" t="s">
        <v>9765</v>
      </c>
      <c r="E1386" s="311">
        <v>394981.4</v>
      </c>
      <c r="F1386" s="317" t="s">
        <v>9766</v>
      </c>
      <c r="G1386" s="312" t="s">
        <v>142</v>
      </c>
      <c r="H1386" s="313">
        <v>44393</v>
      </c>
      <c r="I1386" s="1046"/>
      <c r="J1386" s="271"/>
    </row>
    <row r="1387" spans="1:10" outlineLevel="1" x14ac:dyDescent="0.2">
      <c r="A1387" s="317" t="s">
        <v>9767</v>
      </c>
      <c r="B1387" s="316" t="s">
        <v>8912</v>
      </c>
      <c r="C1387" s="316" t="s">
        <v>8913</v>
      </c>
      <c r="D1387" s="316" t="s">
        <v>9768</v>
      </c>
      <c r="E1387" s="311">
        <v>236182.22</v>
      </c>
      <c r="F1387" s="317" t="s">
        <v>9769</v>
      </c>
      <c r="G1387" s="312" t="s">
        <v>142</v>
      </c>
      <c r="H1387" s="313">
        <v>44399</v>
      </c>
      <c r="I1387" s="1046"/>
      <c r="J1387" s="271"/>
    </row>
    <row r="1388" spans="1:10" outlineLevel="1" x14ac:dyDescent="0.2">
      <c r="A1388" s="317" t="s">
        <v>9770</v>
      </c>
      <c r="B1388" s="316" t="s">
        <v>8912</v>
      </c>
      <c r="C1388" s="316" t="s">
        <v>8913</v>
      </c>
      <c r="D1388" s="316" t="s">
        <v>9771</v>
      </c>
      <c r="E1388" s="311">
        <v>188000</v>
      </c>
      <c r="F1388" s="317" t="s">
        <v>9772</v>
      </c>
      <c r="G1388" s="312" t="s">
        <v>142</v>
      </c>
      <c r="H1388" s="313">
        <v>44384</v>
      </c>
      <c r="I1388" s="1046"/>
      <c r="J1388" s="271"/>
    </row>
    <row r="1389" spans="1:10" outlineLevel="1" x14ac:dyDescent="0.2">
      <c r="A1389" s="317" t="s">
        <v>9773</v>
      </c>
      <c r="B1389" s="316" t="s">
        <v>8912</v>
      </c>
      <c r="C1389" s="316" t="s">
        <v>8913</v>
      </c>
      <c r="D1389" s="316" t="s">
        <v>9774</v>
      </c>
      <c r="E1389" s="311">
        <v>396247.59</v>
      </c>
      <c r="F1389" s="317" t="s">
        <v>9775</v>
      </c>
      <c r="G1389" s="312" t="s">
        <v>142</v>
      </c>
      <c r="H1389" s="313">
        <v>44399</v>
      </c>
      <c r="I1389" s="1046"/>
      <c r="J1389" s="271"/>
    </row>
    <row r="1390" spans="1:10" outlineLevel="1" x14ac:dyDescent="0.2">
      <c r="A1390" s="317" t="s">
        <v>9776</v>
      </c>
      <c r="B1390" s="316" t="s">
        <v>8912</v>
      </c>
      <c r="C1390" s="316" t="s">
        <v>8913</v>
      </c>
      <c r="D1390" s="316" t="s">
        <v>9777</v>
      </c>
      <c r="E1390" s="311">
        <v>42750</v>
      </c>
      <c r="F1390" s="317" t="s">
        <v>9778</v>
      </c>
      <c r="G1390" s="312" t="s">
        <v>142</v>
      </c>
      <c r="H1390" s="313">
        <v>44404</v>
      </c>
      <c r="I1390" s="1046"/>
      <c r="J1390" s="271"/>
    </row>
    <row r="1391" spans="1:10" outlineLevel="1" x14ac:dyDescent="0.2">
      <c r="A1391" s="317" t="s">
        <v>9779</v>
      </c>
      <c r="B1391" s="316" t="s">
        <v>8912</v>
      </c>
      <c r="C1391" s="316" t="s">
        <v>8913</v>
      </c>
      <c r="D1391" s="316" t="s">
        <v>9780</v>
      </c>
      <c r="E1391" s="311">
        <v>41980</v>
      </c>
      <c r="F1391" s="317" t="s">
        <v>9781</v>
      </c>
      <c r="G1391" s="312" t="s">
        <v>142</v>
      </c>
      <c r="H1391" s="313">
        <v>44404</v>
      </c>
      <c r="I1391" s="1046"/>
      <c r="J1391" s="271"/>
    </row>
    <row r="1392" spans="1:10" outlineLevel="1" x14ac:dyDescent="0.2">
      <c r="A1392" s="317" t="s">
        <v>9782</v>
      </c>
      <c r="B1392" s="316" t="s">
        <v>8912</v>
      </c>
      <c r="C1392" s="316" t="s">
        <v>8913</v>
      </c>
      <c r="D1392" s="316" t="s">
        <v>9783</v>
      </c>
      <c r="E1392" s="311">
        <v>89815.11</v>
      </c>
      <c r="F1392" s="317" t="s">
        <v>9784</v>
      </c>
      <c r="G1392" s="312" t="s">
        <v>142</v>
      </c>
      <c r="H1392" s="313">
        <v>44407</v>
      </c>
      <c r="I1392" s="1046"/>
      <c r="J1392" s="271"/>
    </row>
    <row r="1393" spans="1:10" outlineLevel="1" x14ac:dyDescent="0.2">
      <c r="A1393" s="317" t="s">
        <v>9785</v>
      </c>
      <c r="B1393" s="316" t="s">
        <v>8824</v>
      </c>
      <c r="C1393" s="316" t="s">
        <v>8820</v>
      </c>
      <c r="D1393" s="316" t="s">
        <v>9786</v>
      </c>
      <c r="E1393" s="311">
        <v>349000</v>
      </c>
      <c r="F1393" s="317" t="s">
        <v>9787</v>
      </c>
      <c r="G1393" s="312" t="s">
        <v>142</v>
      </c>
      <c r="H1393" s="313">
        <v>44474</v>
      </c>
      <c r="I1393" s="1046"/>
      <c r="J1393" s="271"/>
    </row>
    <row r="1394" spans="1:10" outlineLevel="1" x14ac:dyDescent="0.2">
      <c r="A1394" s="317" t="s">
        <v>9788</v>
      </c>
      <c r="B1394" s="316" t="s">
        <v>8824</v>
      </c>
      <c r="C1394" s="316" t="s">
        <v>8820</v>
      </c>
      <c r="D1394" s="316" t="s">
        <v>9789</v>
      </c>
      <c r="E1394" s="311">
        <v>350000</v>
      </c>
      <c r="F1394" s="317" t="s">
        <v>9790</v>
      </c>
      <c r="G1394" s="312" t="s">
        <v>142</v>
      </c>
      <c r="H1394" s="313">
        <v>44427</v>
      </c>
      <c r="I1394" s="1046"/>
      <c r="J1394" s="271"/>
    </row>
    <row r="1395" spans="1:10" outlineLevel="1" x14ac:dyDescent="0.2">
      <c r="A1395" s="317" t="s">
        <v>9791</v>
      </c>
      <c r="B1395" s="316" t="s">
        <v>8824</v>
      </c>
      <c r="C1395" s="316" t="s">
        <v>8820</v>
      </c>
      <c r="D1395" s="316" t="s">
        <v>9792</v>
      </c>
      <c r="E1395" s="311">
        <v>164352.20000000001</v>
      </c>
      <c r="F1395" s="317" t="s">
        <v>9793</v>
      </c>
      <c r="G1395" s="312" t="s">
        <v>142</v>
      </c>
      <c r="H1395" s="313">
        <v>44428</v>
      </c>
      <c r="I1395" s="1046"/>
      <c r="J1395" s="271"/>
    </row>
    <row r="1396" spans="1:10" outlineLevel="1" x14ac:dyDescent="0.2">
      <c r="A1396" s="317" t="s">
        <v>9794</v>
      </c>
      <c r="B1396" s="316" t="s">
        <v>8819</v>
      </c>
      <c r="C1396" s="316" t="s">
        <v>8820</v>
      </c>
      <c r="D1396" s="316" t="s">
        <v>9795</v>
      </c>
      <c r="E1396" s="311">
        <v>66080</v>
      </c>
      <c r="F1396" s="317" t="s">
        <v>9796</v>
      </c>
      <c r="G1396" s="312" t="s">
        <v>142</v>
      </c>
      <c r="H1396" s="313">
        <v>44531</v>
      </c>
      <c r="I1396" s="1046"/>
      <c r="J1396" s="271"/>
    </row>
    <row r="1397" spans="1:10" outlineLevel="1" x14ac:dyDescent="0.2">
      <c r="A1397" s="317" t="s">
        <v>9797</v>
      </c>
      <c r="B1397" s="316" t="s">
        <v>9140</v>
      </c>
      <c r="C1397" s="316" t="s">
        <v>9141</v>
      </c>
      <c r="D1397" s="316" t="s">
        <v>9798</v>
      </c>
      <c r="E1397" s="311">
        <v>190281</v>
      </c>
      <c r="F1397" s="317" t="s">
        <v>9799</v>
      </c>
      <c r="G1397" s="312" t="s">
        <v>142</v>
      </c>
      <c r="H1397" s="313">
        <v>44441</v>
      </c>
      <c r="I1397" s="1046"/>
      <c r="J1397" s="271"/>
    </row>
    <row r="1398" spans="1:10" outlineLevel="1" x14ac:dyDescent="0.2">
      <c r="A1398" s="317" t="s">
        <v>9800</v>
      </c>
      <c r="B1398" s="316" t="s">
        <v>8912</v>
      </c>
      <c r="C1398" s="316" t="s">
        <v>8913</v>
      </c>
      <c r="D1398" s="316" t="s">
        <v>9801</v>
      </c>
      <c r="E1398" s="311">
        <v>270438.3</v>
      </c>
      <c r="F1398" s="317" t="s">
        <v>9465</v>
      </c>
      <c r="G1398" s="312" t="s">
        <v>142</v>
      </c>
      <c r="H1398" s="313">
        <v>44393</v>
      </c>
      <c r="I1398" s="1046"/>
      <c r="J1398" s="271"/>
    </row>
    <row r="1399" spans="1:10" outlineLevel="1" x14ac:dyDescent="0.2">
      <c r="A1399" s="317" t="s">
        <v>9802</v>
      </c>
      <c r="B1399" s="316" t="s">
        <v>8912</v>
      </c>
      <c r="C1399" s="316" t="s">
        <v>8913</v>
      </c>
      <c r="D1399" s="316" t="s">
        <v>9803</v>
      </c>
      <c r="E1399" s="311">
        <v>56450</v>
      </c>
      <c r="F1399" s="317" t="s">
        <v>9804</v>
      </c>
      <c r="G1399" s="312" t="s">
        <v>142</v>
      </c>
      <c r="H1399" s="313">
        <v>44404</v>
      </c>
      <c r="I1399" s="1046"/>
      <c r="J1399" s="271"/>
    </row>
    <row r="1400" spans="1:10" outlineLevel="1" x14ac:dyDescent="0.2">
      <c r="A1400" s="317" t="s">
        <v>9805</v>
      </c>
      <c r="B1400" s="316" t="s">
        <v>8912</v>
      </c>
      <c r="C1400" s="316" t="s">
        <v>8913</v>
      </c>
      <c r="D1400" s="316" t="s">
        <v>9806</v>
      </c>
      <c r="E1400" s="311">
        <v>258150.56</v>
      </c>
      <c r="F1400" s="317" t="s">
        <v>9807</v>
      </c>
      <c r="G1400" s="312" t="s">
        <v>142</v>
      </c>
      <c r="H1400" s="313">
        <v>44384</v>
      </c>
      <c r="I1400" s="1046"/>
      <c r="J1400" s="271"/>
    </row>
    <row r="1401" spans="1:10" outlineLevel="1" x14ac:dyDescent="0.2">
      <c r="A1401" s="317" t="s">
        <v>9808</v>
      </c>
      <c r="B1401" s="316" t="s">
        <v>8912</v>
      </c>
      <c r="C1401" s="316" t="s">
        <v>8913</v>
      </c>
      <c r="D1401" s="316" t="s">
        <v>9809</v>
      </c>
      <c r="E1401" s="311">
        <v>208393.9</v>
      </c>
      <c r="F1401" s="317" t="s">
        <v>9810</v>
      </c>
      <c r="G1401" s="312" t="s">
        <v>142</v>
      </c>
      <c r="H1401" s="313">
        <v>44386</v>
      </c>
      <c r="I1401" s="1046"/>
      <c r="J1401" s="271"/>
    </row>
    <row r="1402" spans="1:10" outlineLevel="1" x14ac:dyDescent="0.2">
      <c r="A1402" s="317" t="s">
        <v>9811</v>
      </c>
      <c r="B1402" s="316" t="s">
        <v>8912</v>
      </c>
      <c r="C1402" s="316" t="s">
        <v>8913</v>
      </c>
      <c r="D1402" s="316" t="s">
        <v>9812</v>
      </c>
      <c r="E1402" s="311">
        <v>187374.09</v>
      </c>
      <c r="F1402" s="317" t="s">
        <v>9754</v>
      </c>
      <c r="G1402" s="312" t="s">
        <v>142</v>
      </c>
      <c r="H1402" s="313">
        <v>44404</v>
      </c>
      <c r="I1402" s="1046"/>
      <c r="J1402" s="271"/>
    </row>
    <row r="1403" spans="1:10" outlineLevel="1" x14ac:dyDescent="0.2">
      <c r="A1403" s="317" t="s">
        <v>9813</v>
      </c>
      <c r="B1403" s="316" t="s">
        <v>8912</v>
      </c>
      <c r="C1403" s="316" t="s">
        <v>8913</v>
      </c>
      <c r="D1403" s="316" t="s">
        <v>9814</v>
      </c>
      <c r="E1403" s="311">
        <v>393099.3</v>
      </c>
      <c r="F1403" s="317" t="s">
        <v>9815</v>
      </c>
      <c r="G1403" s="312" t="s">
        <v>142</v>
      </c>
      <c r="H1403" s="313">
        <v>44404</v>
      </c>
      <c r="I1403" s="1046"/>
      <c r="J1403" s="271"/>
    </row>
    <row r="1404" spans="1:10" outlineLevel="1" x14ac:dyDescent="0.2">
      <c r="A1404" s="317" t="s">
        <v>9816</v>
      </c>
      <c r="B1404" s="316" t="s">
        <v>8912</v>
      </c>
      <c r="C1404" s="316" t="s">
        <v>8913</v>
      </c>
      <c r="D1404" s="316" t="s">
        <v>9817</v>
      </c>
      <c r="E1404" s="311">
        <v>108000.8</v>
      </c>
      <c r="F1404" s="317" t="s">
        <v>9818</v>
      </c>
      <c r="G1404" s="312" t="s">
        <v>142</v>
      </c>
      <c r="H1404" s="313">
        <v>44399</v>
      </c>
      <c r="I1404" s="1046"/>
      <c r="J1404" s="271"/>
    </row>
    <row r="1405" spans="1:10" outlineLevel="1" x14ac:dyDescent="0.2">
      <c r="A1405" s="317" t="s">
        <v>9819</v>
      </c>
      <c r="B1405" s="316" t="s">
        <v>8912</v>
      </c>
      <c r="C1405" s="316" t="s">
        <v>8913</v>
      </c>
      <c r="D1405" s="316" t="s">
        <v>9820</v>
      </c>
      <c r="E1405" s="311">
        <v>80400</v>
      </c>
      <c r="F1405" s="317" t="s">
        <v>9821</v>
      </c>
      <c r="G1405" s="312" t="s">
        <v>142</v>
      </c>
      <c r="H1405" s="313">
        <v>44404</v>
      </c>
      <c r="I1405" s="1046"/>
      <c r="J1405" s="271"/>
    </row>
    <row r="1406" spans="1:10" outlineLevel="1" x14ac:dyDescent="0.2">
      <c r="A1406" s="317" t="s">
        <v>9822</v>
      </c>
      <c r="B1406" s="316" t="s">
        <v>8912</v>
      </c>
      <c r="C1406" s="316" t="s">
        <v>8913</v>
      </c>
      <c r="D1406" s="316" t="s">
        <v>9823</v>
      </c>
      <c r="E1406" s="311">
        <v>68520</v>
      </c>
      <c r="F1406" s="317" t="s">
        <v>9824</v>
      </c>
      <c r="G1406" s="312" t="s">
        <v>142</v>
      </c>
      <c r="H1406" s="313">
        <v>44392</v>
      </c>
      <c r="I1406" s="1046"/>
      <c r="J1406" s="271"/>
    </row>
    <row r="1407" spans="1:10" outlineLevel="1" x14ac:dyDescent="0.2">
      <c r="A1407" s="317" t="s">
        <v>9825</v>
      </c>
      <c r="B1407" s="316" t="s">
        <v>8912</v>
      </c>
      <c r="C1407" s="316" t="s">
        <v>8913</v>
      </c>
      <c r="D1407" s="316" t="s">
        <v>9826</v>
      </c>
      <c r="E1407" s="311">
        <v>34690</v>
      </c>
      <c r="F1407" s="317" t="s">
        <v>9827</v>
      </c>
      <c r="G1407" s="312" t="s">
        <v>142</v>
      </c>
      <c r="H1407" s="313">
        <v>44404</v>
      </c>
      <c r="I1407" s="1046"/>
      <c r="J1407" s="271"/>
    </row>
    <row r="1408" spans="1:10" outlineLevel="1" x14ac:dyDescent="0.2">
      <c r="A1408" s="317" t="s">
        <v>9828</v>
      </c>
      <c r="B1408" s="316" t="s">
        <v>8824</v>
      </c>
      <c r="C1408" s="316" t="s">
        <v>8820</v>
      </c>
      <c r="D1408" s="316" t="s">
        <v>9829</v>
      </c>
      <c r="E1408" s="311">
        <v>38515.5</v>
      </c>
      <c r="F1408" s="317" t="s">
        <v>9830</v>
      </c>
      <c r="G1408" s="312" t="s">
        <v>8892</v>
      </c>
      <c r="H1408" s="319"/>
      <c r="I1408" s="1046"/>
      <c r="J1408" s="271"/>
    </row>
    <row r="1409" spans="1:10" outlineLevel="1" x14ac:dyDescent="0.2">
      <c r="A1409" s="317" t="s">
        <v>9831</v>
      </c>
      <c r="B1409" s="316" t="s">
        <v>8819</v>
      </c>
      <c r="C1409" s="316" t="s">
        <v>8820</v>
      </c>
      <c r="D1409" s="316" t="s">
        <v>6542</v>
      </c>
      <c r="E1409" s="311">
        <v>54280</v>
      </c>
      <c r="F1409" s="317" t="s">
        <v>9832</v>
      </c>
      <c r="G1409" s="312" t="s">
        <v>142</v>
      </c>
      <c r="H1409" s="313">
        <v>44433</v>
      </c>
      <c r="I1409" s="1046"/>
      <c r="J1409" s="271"/>
    </row>
    <row r="1410" spans="1:10" outlineLevel="1" x14ac:dyDescent="0.2">
      <c r="A1410" s="317" t="s">
        <v>9833</v>
      </c>
      <c r="B1410" s="316" t="s">
        <v>8824</v>
      </c>
      <c r="C1410" s="316" t="s">
        <v>8820</v>
      </c>
      <c r="D1410" s="316" t="s">
        <v>9834</v>
      </c>
      <c r="E1410" s="311">
        <v>46055</v>
      </c>
      <c r="F1410" s="317" t="s">
        <v>9835</v>
      </c>
      <c r="G1410" s="312" t="s">
        <v>142</v>
      </c>
      <c r="H1410" s="313">
        <v>44517</v>
      </c>
      <c r="I1410" s="1046"/>
      <c r="J1410" s="271"/>
    </row>
    <row r="1411" spans="1:10" outlineLevel="1" x14ac:dyDescent="0.2">
      <c r="A1411" s="317" t="s">
        <v>9836</v>
      </c>
      <c r="B1411" s="316" t="s">
        <v>8824</v>
      </c>
      <c r="C1411" s="316" t="s">
        <v>8820</v>
      </c>
      <c r="D1411" s="316" t="s">
        <v>9837</v>
      </c>
      <c r="E1411" s="311">
        <v>316600</v>
      </c>
      <c r="F1411" s="317" t="s">
        <v>9838</v>
      </c>
      <c r="G1411" s="312" t="s">
        <v>142</v>
      </c>
      <c r="H1411" s="313">
        <v>44473</v>
      </c>
      <c r="I1411" s="1046"/>
      <c r="J1411" s="271"/>
    </row>
    <row r="1412" spans="1:10" outlineLevel="1" x14ac:dyDescent="0.2">
      <c r="A1412" s="317" t="s">
        <v>9839</v>
      </c>
      <c r="B1412" s="316" t="s">
        <v>8824</v>
      </c>
      <c r="C1412" s="316" t="s">
        <v>8820</v>
      </c>
      <c r="D1412" s="316" t="s">
        <v>9840</v>
      </c>
      <c r="E1412" s="311">
        <v>257600</v>
      </c>
      <c r="F1412" s="317" t="s">
        <v>9841</v>
      </c>
      <c r="G1412" s="312" t="s">
        <v>142</v>
      </c>
      <c r="H1412" s="319"/>
      <c r="I1412" s="1046"/>
      <c r="J1412" s="271"/>
    </row>
    <row r="1413" spans="1:10" outlineLevel="1" x14ac:dyDescent="0.2">
      <c r="A1413" s="317" t="s">
        <v>9842</v>
      </c>
      <c r="B1413" s="316" t="s">
        <v>8824</v>
      </c>
      <c r="C1413" s="316" t="s">
        <v>8820</v>
      </c>
      <c r="D1413" s="316" t="s">
        <v>9843</v>
      </c>
      <c r="E1413" s="311">
        <v>200000</v>
      </c>
      <c r="F1413" s="317"/>
      <c r="G1413" s="312" t="s">
        <v>142</v>
      </c>
      <c r="H1413" s="313">
        <v>44468</v>
      </c>
      <c r="I1413" s="1046"/>
      <c r="J1413" s="271"/>
    </row>
    <row r="1414" spans="1:10" outlineLevel="1" x14ac:dyDescent="0.2">
      <c r="A1414" s="317" t="s">
        <v>9844</v>
      </c>
      <c r="B1414" s="316" t="s">
        <v>8847</v>
      </c>
      <c r="C1414" s="316" t="s">
        <v>8820</v>
      </c>
      <c r="D1414" s="316" t="s">
        <v>9845</v>
      </c>
      <c r="E1414" s="311">
        <v>3119477.94</v>
      </c>
      <c r="F1414" s="317" t="s">
        <v>9846</v>
      </c>
      <c r="G1414" s="312" t="s">
        <v>142</v>
      </c>
      <c r="H1414" s="313">
        <v>44489</v>
      </c>
      <c r="I1414" s="1046"/>
      <c r="J1414" s="271"/>
    </row>
    <row r="1415" spans="1:10" outlineLevel="1" x14ac:dyDescent="0.2">
      <c r="A1415" s="317" t="s">
        <v>9847</v>
      </c>
      <c r="B1415" s="316" t="s">
        <v>8847</v>
      </c>
      <c r="C1415" s="316" t="s">
        <v>8820</v>
      </c>
      <c r="D1415" s="316" t="s">
        <v>9848</v>
      </c>
      <c r="E1415" s="311">
        <v>5625151.6399999997</v>
      </c>
      <c r="F1415" s="317"/>
      <c r="G1415" s="312" t="s">
        <v>9113</v>
      </c>
      <c r="H1415" s="319"/>
      <c r="I1415" s="1046"/>
      <c r="J1415" s="271"/>
    </row>
    <row r="1416" spans="1:10" outlineLevel="1" x14ac:dyDescent="0.2">
      <c r="A1416" s="317" t="s">
        <v>9849</v>
      </c>
      <c r="B1416" s="316" t="s">
        <v>8824</v>
      </c>
      <c r="C1416" s="316" t="s">
        <v>8820</v>
      </c>
      <c r="D1416" s="316" t="s">
        <v>9850</v>
      </c>
      <c r="E1416" s="311">
        <v>64276.72</v>
      </c>
      <c r="F1416" s="317" t="s">
        <v>9851</v>
      </c>
      <c r="G1416" s="312" t="s">
        <v>142</v>
      </c>
      <c r="H1416" s="313">
        <v>44440</v>
      </c>
      <c r="I1416" s="1046"/>
      <c r="J1416" s="271"/>
    </row>
    <row r="1417" spans="1:10" outlineLevel="1" x14ac:dyDescent="0.2">
      <c r="A1417" s="317" t="s">
        <v>9852</v>
      </c>
      <c r="B1417" s="316" t="s">
        <v>8912</v>
      </c>
      <c r="C1417" s="316" t="s">
        <v>8913</v>
      </c>
      <c r="D1417" s="316" t="s">
        <v>9853</v>
      </c>
      <c r="E1417" s="311">
        <v>229940.7</v>
      </c>
      <c r="F1417" s="317" t="s">
        <v>9020</v>
      </c>
      <c r="G1417" s="312" t="s">
        <v>142</v>
      </c>
      <c r="H1417" s="313">
        <v>44399</v>
      </c>
      <c r="I1417" s="1046"/>
      <c r="J1417" s="271"/>
    </row>
    <row r="1418" spans="1:10" outlineLevel="1" x14ac:dyDescent="0.2">
      <c r="A1418" s="317" t="s">
        <v>9854</v>
      </c>
      <c r="B1418" s="316" t="s">
        <v>8912</v>
      </c>
      <c r="C1418" s="316" t="s">
        <v>8913</v>
      </c>
      <c r="D1418" s="316" t="s">
        <v>9855</v>
      </c>
      <c r="E1418" s="311">
        <v>87730</v>
      </c>
      <c r="F1418" s="317" t="s">
        <v>9856</v>
      </c>
      <c r="G1418" s="312" t="s">
        <v>142</v>
      </c>
      <c r="H1418" s="313">
        <v>44404</v>
      </c>
      <c r="I1418" s="1046"/>
      <c r="J1418" s="271"/>
    </row>
    <row r="1419" spans="1:10" outlineLevel="1" x14ac:dyDescent="0.2">
      <c r="A1419" s="317" t="s">
        <v>9857</v>
      </c>
      <c r="B1419" s="316" t="s">
        <v>8912</v>
      </c>
      <c r="C1419" s="316" t="s">
        <v>8913</v>
      </c>
      <c r="D1419" s="316" t="s">
        <v>9858</v>
      </c>
      <c r="E1419" s="311">
        <v>328582.21000000002</v>
      </c>
      <c r="F1419" s="317" t="s">
        <v>9859</v>
      </c>
      <c r="G1419" s="312" t="s">
        <v>142</v>
      </c>
      <c r="H1419" s="313">
        <v>44412</v>
      </c>
      <c r="I1419" s="1046"/>
      <c r="J1419" s="271"/>
    </row>
    <row r="1420" spans="1:10" outlineLevel="1" x14ac:dyDescent="0.2">
      <c r="A1420" s="317" t="s">
        <v>9860</v>
      </c>
      <c r="B1420" s="316" t="s">
        <v>8912</v>
      </c>
      <c r="C1420" s="316" t="s">
        <v>8913</v>
      </c>
      <c r="D1420" s="316" t="s">
        <v>9861</v>
      </c>
      <c r="E1420" s="311">
        <v>244153.8</v>
      </c>
      <c r="F1420" s="317" t="s">
        <v>9335</v>
      </c>
      <c r="G1420" s="312" t="s">
        <v>142</v>
      </c>
      <c r="H1420" s="313">
        <v>44407</v>
      </c>
      <c r="I1420" s="1046"/>
      <c r="J1420" s="271"/>
    </row>
    <row r="1421" spans="1:10" outlineLevel="1" x14ac:dyDescent="0.2">
      <c r="A1421" s="317" t="s">
        <v>9862</v>
      </c>
      <c r="B1421" s="316" t="s">
        <v>8912</v>
      </c>
      <c r="C1421" s="316" t="s">
        <v>8913</v>
      </c>
      <c r="D1421" s="316" t="s">
        <v>9863</v>
      </c>
      <c r="E1421" s="311">
        <v>319080.19</v>
      </c>
      <c r="F1421" s="317" t="s">
        <v>9864</v>
      </c>
      <c r="G1421" s="312" t="s">
        <v>142</v>
      </c>
      <c r="H1421" s="313">
        <v>44410</v>
      </c>
      <c r="I1421" s="1046"/>
      <c r="J1421" s="271"/>
    </row>
    <row r="1422" spans="1:10" outlineLevel="1" x14ac:dyDescent="0.2">
      <c r="A1422" s="317" t="s">
        <v>9865</v>
      </c>
      <c r="B1422" s="316" t="s">
        <v>8912</v>
      </c>
      <c r="C1422" s="316" t="s">
        <v>8913</v>
      </c>
      <c r="D1422" s="316" t="s">
        <v>9866</v>
      </c>
      <c r="E1422" s="311">
        <v>218511.81</v>
      </c>
      <c r="F1422" s="317" t="s">
        <v>9867</v>
      </c>
      <c r="G1422" s="312" t="s">
        <v>142</v>
      </c>
      <c r="H1422" s="313">
        <v>44411</v>
      </c>
      <c r="I1422" s="1046"/>
      <c r="J1422" s="271"/>
    </row>
    <row r="1423" spans="1:10" outlineLevel="1" x14ac:dyDescent="0.2">
      <c r="A1423" s="317" t="s">
        <v>9868</v>
      </c>
      <c r="B1423" s="316" t="s">
        <v>8912</v>
      </c>
      <c r="C1423" s="316" t="s">
        <v>8913</v>
      </c>
      <c r="D1423" s="316" t="s">
        <v>9869</v>
      </c>
      <c r="E1423" s="311">
        <v>42558.400000000001</v>
      </c>
      <c r="F1423" s="317" t="s">
        <v>8933</v>
      </c>
      <c r="G1423" s="312" t="s">
        <v>142</v>
      </c>
      <c r="H1423" s="313">
        <v>44411</v>
      </c>
      <c r="I1423" s="1046"/>
      <c r="J1423" s="271"/>
    </row>
    <row r="1424" spans="1:10" outlineLevel="1" x14ac:dyDescent="0.2">
      <c r="A1424" s="317" t="s">
        <v>9870</v>
      </c>
      <c r="B1424" s="316" t="s">
        <v>8912</v>
      </c>
      <c r="C1424" s="316" t="s">
        <v>8913</v>
      </c>
      <c r="D1424" s="316" t="s">
        <v>9871</v>
      </c>
      <c r="E1424" s="311">
        <v>141761.07</v>
      </c>
      <c r="F1424" s="317" t="s">
        <v>9318</v>
      </c>
      <c r="G1424" s="312" t="s">
        <v>142</v>
      </c>
      <c r="H1424" s="313">
        <v>44404</v>
      </c>
      <c r="I1424" s="1046"/>
      <c r="J1424" s="271"/>
    </row>
    <row r="1425" spans="1:10" outlineLevel="1" x14ac:dyDescent="0.2">
      <c r="A1425" s="317" t="s">
        <v>9872</v>
      </c>
      <c r="B1425" s="316" t="s">
        <v>8912</v>
      </c>
      <c r="C1425" s="316" t="s">
        <v>8913</v>
      </c>
      <c r="D1425" s="316" t="s">
        <v>9873</v>
      </c>
      <c r="E1425" s="311">
        <v>196741.49</v>
      </c>
      <c r="F1425" s="317" t="s">
        <v>9874</v>
      </c>
      <c r="G1425" s="312" t="s">
        <v>142</v>
      </c>
      <c r="H1425" s="313">
        <v>44410</v>
      </c>
      <c r="I1425" s="1046"/>
      <c r="J1425" s="271"/>
    </row>
    <row r="1426" spans="1:10" outlineLevel="1" x14ac:dyDescent="0.2">
      <c r="A1426" s="317" t="s">
        <v>9875</v>
      </c>
      <c r="B1426" s="316" t="s">
        <v>8912</v>
      </c>
      <c r="C1426" s="316" t="s">
        <v>8913</v>
      </c>
      <c r="D1426" s="316" t="s">
        <v>9876</v>
      </c>
      <c r="E1426" s="311">
        <v>88400</v>
      </c>
      <c r="F1426" s="317" t="s">
        <v>9877</v>
      </c>
      <c r="G1426" s="312" t="s">
        <v>142</v>
      </c>
      <c r="H1426" s="313">
        <v>44404</v>
      </c>
      <c r="I1426" s="1046"/>
      <c r="J1426" s="271"/>
    </row>
    <row r="1427" spans="1:10" outlineLevel="1" x14ac:dyDescent="0.2">
      <c r="A1427" s="317" t="s">
        <v>9878</v>
      </c>
      <c r="B1427" s="316" t="s">
        <v>8912</v>
      </c>
      <c r="C1427" s="316" t="s">
        <v>8913</v>
      </c>
      <c r="D1427" s="316" t="s">
        <v>9879</v>
      </c>
      <c r="E1427" s="311">
        <v>352310.95</v>
      </c>
      <c r="F1427" s="317" t="s">
        <v>9784</v>
      </c>
      <c r="G1427" s="312" t="s">
        <v>142</v>
      </c>
      <c r="H1427" s="313">
        <v>44399</v>
      </c>
      <c r="I1427" s="1046"/>
      <c r="J1427" s="271"/>
    </row>
    <row r="1428" spans="1:10" outlineLevel="1" x14ac:dyDescent="0.2">
      <c r="A1428" s="317" t="s">
        <v>9880</v>
      </c>
      <c r="B1428" s="316" t="s">
        <v>8912</v>
      </c>
      <c r="C1428" s="316" t="s">
        <v>8913</v>
      </c>
      <c r="D1428" s="316" t="s">
        <v>9881</v>
      </c>
      <c r="E1428" s="311">
        <v>302304.2</v>
      </c>
      <c r="F1428" s="317" t="s">
        <v>9882</v>
      </c>
      <c r="G1428" s="312" t="s">
        <v>142</v>
      </c>
      <c r="H1428" s="313">
        <v>44411</v>
      </c>
      <c r="I1428" s="1046"/>
      <c r="J1428" s="271"/>
    </row>
    <row r="1429" spans="1:10" outlineLevel="1" x14ac:dyDescent="0.2">
      <c r="A1429" s="317" t="s">
        <v>9883</v>
      </c>
      <c r="B1429" s="316" t="s">
        <v>8912</v>
      </c>
      <c r="C1429" s="316" t="s">
        <v>8913</v>
      </c>
      <c r="D1429" s="316" t="s">
        <v>9884</v>
      </c>
      <c r="E1429" s="311">
        <v>197114.28</v>
      </c>
      <c r="F1429" s="317" t="s">
        <v>9885</v>
      </c>
      <c r="G1429" s="312" t="s">
        <v>142</v>
      </c>
      <c r="H1429" s="313">
        <v>44399</v>
      </c>
      <c r="I1429" s="1046"/>
      <c r="J1429" s="271"/>
    </row>
    <row r="1430" spans="1:10" outlineLevel="1" x14ac:dyDescent="0.2">
      <c r="A1430" s="317" t="s">
        <v>9886</v>
      </c>
      <c r="B1430" s="316" t="s">
        <v>8912</v>
      </c>
      <c r="C1430" s="316" t="s">
        <v>8913</v>
      </c>
      <c r="D1430" s="316" t="s">
        <v>9887</v>
      </c>
      <c r="E1430" s="311">
        <v>255199.78</v>
      </c>
      <c r="F1430" s="317" t="s">
        <v>9760</v>
      </c>
      <c r="G1430" s="312" t="s">
        <v>142</v>
      </c>
      <c r="H1430" s="313">
        <v>44399</v>
      </c>
      <c r="I1430" s="1046"/>
      <c r="J1430" s="271"/>
    </row>
    <row r="1431" spans="1:10" outlineLevel="1" x14ac:dyDescent="0.2">
      <c r="A1431" s="317" t="s">
        <v>9888</v>
      </c>
      <c r="B1431" s="316" t="s">
        <v>8912</v>
      </c>
      <c r="C1431" s="316" t="s">
        <v>8913</v>
      </c>
      <c r="D1431" s="316" t="s">
        <v>9889</v>
      </c>
      <c r="E1431" s="311">
        <v>214700</v>
      </c>
      <c r="F1431" s="317" t="s">
        <v>9175</v>
      </c>
      <c r="G1431" s="312" t="s">
        <v>142</v>
      </c>
      <c r="H1431" s="313">
        <v>44404</v>
      </c>
      <c r="I1431" s="1046"/>
      <c r="J1431" s="271"/>
    </row>
    <row r="1432" spans="1:10" outlineLevel="1" x14ac:dyDescent="0.2">
      <c r="A1432" s="317" t="s">
        <v>9890</v>
      </c>
      <c r="B1432" s="316" t="s">
        <v>8912</v>
      </c>
      <c r="C1432" s="316" t="s">
        <v>8913</v>
      </c>
      <c r="D1432" s="316" t="s">
        <v>9891</v>
      </c>
      <c r="E1432" s="311">
        <v>98751.84</v>
      </c>
      <c r="F1432" s="317"/>
      <c r="G1432" s="312" t="s">
        <v>9074</v>
      </c>
      <c r="H1432" s="319"/>
      <c r="I1432" s="1046"/>
      <c r="J1432" s="271"/>
    </row>
    <row r="1433" spans="1:10" outlineLevel="1" x14ac:dyDescent="0.2">
      <c r="A1433" s="317" t="s">
        <v>9892</v>
      </c>
      <c r="B1433" s="316" t="s">
        <v>8912</v>
      </c>
      <c r="C1433" s="316" t="s">
        <v>8913</v>
      </c>
      <c r="D1433" s="316" t="s">
        <v>9893</v>
      </c>
      <c r="E1433" s="311">
        <v>44818.400000000001</v>
      </c>
      <c r="F1433" s="317" t="s">
        <v>9894</v>
      </c>
      <c r="G1433" s="312" t="s">
        <v>142</v>
      </c>
      <c r="H1433" s="313">
        <v>44404</v>
      </c>
      <c r="I1433" s="1046"/>
      <c r="J1433" s="271"/>
    </row>
    <row r="1434" spans="1:10" outlineLevel="1" x14ac:dyDescent="0.2">
      <c r="A1434" s="317" t="s">
        <v>9895</v>
      </c>
      <c r="B1434" s="316" t="s">
        <v>8824</v>
      </c>
      <c r="C1434" s="316" t="s">
        <v>8820</v>
      </c>
      <c r="D1434" s="316" t="s">
        <v>9896</v>
      </c>
      <c r="E1434" s="311">
        <v>374315</v>
      </c>
      <c r="F1434" s="317" t="s">
        <v>9897</v>
      </c>
      <c r="G1434" s="312" t="s">
        <v>142</v>
      </c>
      <c r="H1434" s="313">
        <v>44496</v>
      </c>
      <c r="I1434" s="1046"/>
      <c r="J1434" s="271"/>
    </row>
    <row r="1435" spans="1:10" outlineLevel="1" x14ac:dyDescent="0.2">
      <c r="A1435" s="317" t="s">
        <v>9898</v>
      </c>
      <c r="B1435" s="316" t="s">
        <v>9140</v>
      </c>
      <c r="C1435" s="316" t="s">
        <v>9141</v>
      </c>
      <c r="D1435" s="316" t="s">
        <v>9899</v>
      </c>
      <c r="E1435" s="311">
        <v>57500</v>
      </c>
      <c r="F1435" s="317" t="s">
        <v>9900</v>
      </c>
      <c r="G1435" s="312" t="s">
        <v>142</v>
      </c>
      <c r="H1435" s="313">
        <v>44468</v>
      </c>
      <c r="I1435" s="1046"/>
      <c r="J1435" s="271"/>
    </row>
    <row r="1436" spans="1:10" outlineLevel="1" x14ac:dyDescent="0.2">
      <c r="A1436" s="317" t="s">
        <v>9901</v>
      </c>
      <c r="B1436" s="316" t="s">
        <v>8847</v>
      </c>
      <c r="C1436" s="316" t="s">
        <v>8820</v>
      </c>
      <c r="D1436" s="316" t="s">
        <v>9902</v>
      </c>
      <c r="E1436" s="311">
        <v>472944</v>
      </c>
      <c r="F1436" s="317"/>
      <c r="G1436" s="312" t="s">
        <v>9074</v>
      </c>
      <c r="H1436" s="319"/>
      <c r="I1436" s="1046"/>
      <c r="J1436" s="271"/>
    </row>
    <row r="1437" spans="1:10" outlineLevel="1" x14ac:dyDescent="0.2">
      <c r="A1437" s="317" t="s">
        <v>9903</v>
      </c>
      <c r="B1437" s="316" t="s">
        <v>8847</v>
      </c>
      <c r="C1437" s="316" t="s">
        <v>8820</v>
      </c>
      <c r="D1437" s="316" t="s">
        <v>9904</v>
      </c>
      <c r="E1437" s="311">
        <v>2999880</v>
      </c>
      <c r="F1437" s="317" t="s">
        <v>9905</v>
      </c>
      <c r="G1437" s="312" t="s">
        <v>142</v>
      </c>
      <c r="H1437" s="313">
        <v>44648</v>
      </c>
      <c r="I1437" s="1046"/>
      <c r="J1437" s="271"/>
    </row>
    <row r="1438" spans="1:10" outlineLevel="1" x14ac:dyDescent="0.2">
      <c r="A1438" s="317" t="s">
        <v>9906</v>
      </c>
      <c r="B1438" s="316" t="s">
        <v>9907</v>
      </c>
      <c r="C1438" s="316" t="s">
        <v>8820</v>
      </c>
      <c r="D1438" s="316" t="s">
        <v>9908</v>
      </c>
      <c r="E1438" s="311">
        <v>1110000</v>
      </c>
      <c r="F1438" s="317"/>
      <c r="G1438" s="312" t="s">
        <v>9074</v>
      </c>
      <c r="H1438" s="319"/>
      <c r="I1438" s="1046"/>
      <c r="J1438" s="271"/>
    </row>
    <row r="1439" spans="1:10" outlineLevel="1" x14ac:dyDescent="0.2">
      <c r="A1439" s="317" t="s">
        <v>9909</v>
      </c>
      <c r="B1439" s="316" t="s">
        <v>8847</v>
      </c>
      <c r="C1439" s="316" t="s">
        <v>8820</v>
      </c>
      <c r="D1439" s="316" t="s">
        <v>9910</v>
      </c>
      <c r="E1439" s="311">
        <v>6500000</v>
      </c>
      <c r="F1439" s="317" t="s">
        <v>9911</v>
      </c>
      <c r="G1439" s="312" t="s">
        <v>142</v>
      </c>
      <c r="H1439" s="313">
        <v>44558</v>
      </c>
      <c r="I1439" s="1046"/>
      <c r="J1439" s="271"/>
    </row>
    <row r="1440" spans="1:10" outlineLevel="1" x14ac:dyDescent="0.2">
      <c r="A1440" s="317" t="s">
        <v>9912</v>
      </c>
      <c r="B1440" s="316" t="s">
        <v>8847</v>
      </c>
      <c r="C1440" s="316" t="s">
        <v>8820</v>
      </c>
      <c r="D1440" s="316" t="s">
        <v>9913</v>
      </c>
      <c r="E1440" s="311">
        <v>3416988.84</v>
      </c>
      <c r="F1440" s="317"/>
      <c r="G1440" s="312" t="s">
        <v>9113</v>
      </c>
      <c r="H1440" s="319"/>
      <c r="I1440" s="1046"/>
      <c r="J1440" s="271"/>
    </row>
    <row r="1441" spans="1:10" outlineLevel="1" x14ac:dyDescent="0.2">
      <c r="A1441" s="317" t="s">
        <v>9914</v>
      </c>
      <c r="B1441" s="316" t="s">
        <v>8847</v>
      </c>
      <c r="C1441" s="316" t="s">
        <v>8820</v>
      </c>
      <c r="D1441" s="316" t="s">
        <v>9915</v>
      </c>
      <c r="E1441" s="311">
        <v>11427866.84</v>
      </c>
      <c r="F1441" s="317"/>
      <c r="G1441" s="312" t="s">
        <v>9113</v>
      </c>
      <c r="H1441" s="319"/>
      <c r="I1441" s="1046"/>
      <c r="J1441" s="271"/>
    </row>
    <row r="1442" spans="1:10" outlineLevel="1" x14ac:dyDescent="0.2">
      <c r="A1442" s="317" t="s">
        <v>9916</v>
      </c>
      <c r="B1442" s="316" t="s">
        <v>8912</v>
      </c>
      <c r="C1442" s="316" t="s">
        <v>8913</v>
      </c>
      <c r="D1442" s="316" t="s">
        <v>9917</v>
      </c>
      <c r="E1442" s="311">
        <v>90860.71</v>
      </c>
      <c r="F1442" s="317"/>
      <c r="G1442" s="312" t="s">
        <v>9074</v>
      </c>
      <c r="H1442" s="319"/>
      <c r="I1442" s="1046"/>
      <c r="J1442" s="271"/>
    </row>
    <row r="1443" spans="1:10" outlineLevel="1" x14ac:dyDescent="0.2">
      <c r="A1443" s="317" t="s">
        <v>9918</v>
      </c>
      <c r="B1443" s="316" t="s">
        <v>8912</v>
      </c>
      <c r="C1443" s="316" t="s">
        <v>8913</v>
      </c>
      <c r="D1443" s="316" t="s">
        <v>9919</v>
      </c>
      <c r="E1443" s="311">
        <v>173247.95</v>
      </c>
      <c r="F1443" s="317" t="s">
        <v>9920</v>
      </c>
      <c r="G1443" s="312" t="s">
        <v>142</v>
      </c>
      <c r="H1443" s="313">
        <v>44411</v>
      </c>
      <c r="I1443" s="1046"/>
      <c r="J1443" s="271"/>
    </row>
    <row r="1444" spans="1:10" outlineLevel="1" x14ac:dyDescent="0.2">
      <c r="A1444" s="317" t="s">
        <v>9921</v>
      </c>
      <c r="B1444" s="316" t="s">
        <v>8912</v>
      </c>
      <c r="C1444" s="316" t="s">
        <v>8913</v>
      </c>
      <c r="D1444" s="316" t="s">
        <v>9922</v>
      </c>
      <c r="E1444" s="311">
        <v>142573.62</v>
      </c>
      <c r="F1444" s="317" t="s">
        <v>9598</v>
      </c>
      <c r="G1444" s="312" t="s">
        <v>142</v>
      </c>
      <c r="H1444" s="313">
        <v>44411</v>
      </c>
      <c r="I1444" s="1046"/>
      <c r="J1444" s="271"/>
    </row>
    <row r="1445" spans="1:10" outlineLevel="1" x14ac:dyDescent="0.2">
      <c r="A1445" s="317" t="s">
        <v>9923</v>
      </c>
      <c r="B1445" s="316" t="s">
        <v>8912</v>
      </c>
      <c r="C1445" s="316" t="s">
        <v>8913</v>
      </c>
      <c r="D1445" s="316" t="s">
        <v>9924</v>
      </c>
      <c r="E1445" s="311">
        <v>297836.86</v>
      </c>
      <c r="F1445" s="317" t="s">
        <v>9925</v>
      </c>
      <c r="G1445" s="312" t="s">
        <v>142</v>
      </c>
      <c r="H1445" s="313">
        <v>44411</v>
      </c>
      <c r="I1445" s="1046"/>
      <c r="J1445" s="271"/>
    </row>
    <row r="1446" spans="1:10" outlineLevel="1" x14ac:dyDescent="0.2">
      <c r="A1446" s="317" t="s">
        <v>9926</v>
      </c>
      <c r="B1446" s="316" t="s">
        <v>8912</v>
      </c>
      <c r="C1446" s="316" t="s">
        <v>8913</v>
      </c>
      <c r="D1446" s="316" t="s">
        <v>9927</v>
      </c>
      <c r="E1446" s="311">
        <v>305229.89</v>
      </c>
      <c r="F1446" s="317" t="s">
        <v>9928</v>
      </c>
      <c r="G1446" s="312" t="s">
        <v>142</v>
      </c>
      <c r="H1446" s="313">
        <v>44407</v>
      </c>
      <c r="I1446" s="1046"/>
      <c r="J1446" s="271"/>
    </row>
    <row r="1447" spans="1:10" outlineLevel="1" x14ac:dyDescent="0.2">
      <c r="A1447" s="317" t="s">
        <v>9929</v>
      </c>
      <c r="B1447" s="316" t="s">
        <v>8912</v>
      </c>
      <c r="C1447" s="316" t="s">
        <v>8913</v>
      </c>
      <c r="D1447" s="316" t="s">
        <v>9930</v>
      </c>
      <c r="E1447" s="311">
        <v>110000</v>
      </c>
      <c r="F1447" s="317" t="s">
        <v>9494</v>
      </c>
      <c r="G1447" s="312" t="s">
        <v>142</v>
      </c>
      <c r="H1447" s="313">
        <v>44412</v>
      </c>
      <c r="I1447" s="1046"/>
      <c r="J1447" s="271"/>
    </row>
    <row r="1448" spans="1:10" outlineLevel="1" x14ac:dyDescent="0.2">
      <c r="A1448" s="317" t="s">
        <v>9931</v>
      </c>
      <c r="B1448" s="316" t="s">
        <v>8912</v>
      </c>
      <c r="C1448" s="316" t="s">
        <v>8913</v>
      </c>
      <c r="D1448" s="316" t="s">
        <v>9932</v>
      </c>
      <c r="E1448" s="311">
        <v>199243</v>
      </c>
      <c r="F1448" s="317" t="s">
        <v>9933</v>
      </c>
      <c r="G1448" s="312" t="s">
        <v>142</v>
      </c>
      <c r="H1448" s="313">
        <v>44411</v>
      </c>
      <c r="I1448" s="1046"/>
      <c r="J1448" s="271"/>
    </row>
    <row r="1449" spans="1:10" outlineLevel="1" x14ac:dyDescent="0.2">
      <c r="A1449" s="317" t="s">
        <v>9934</v>
      </c>
      <c r="B1449" s="316" t="s">
        <v>8912</v>
      </c>
      <c r="C1449" s="316" t="s">
        <v>8913</v>
      </c>
      <c r="D1449" s="316" t="s">
        <v>9935</v>
      </c>
      <c r="E1449" s="311">
        <v>56455</v>
      </c>
      <c r="F1449" s="317" t="s">
        <v>9936</v>
      </c>
      <c r="G1449" s="312" t="s">
        <v>142</v>
      </c>
      <c r="H1449" s="313">
        <v>44404</v>
      </c>
      <c r="I1449" s="1046"/>
      <c r="J1449" s="271"/>
    </row>
    <row r="1450" spans="1:10" outlineLevel="1" x14ac:dyDescent="0.2">
      <c r="A1450" s="317" t="s">
        <v>9937</v>
      </c>
      <c r="B1450" s="316" t="s">
        <v>8912</v>
      </c>
      <c r="C1450" s="316" t="s">
        <v>8913</v>
      </c>
      <c r="D1450" s="316" t="s">
        <v>9938</v>
      </c>
      <c r="E1450" s="311">
        <v>166873.48000000001</v>
      </c>
      <c r="F1450" s="317" t="s">
        <v>9332</v>
      </c>
      <c r="G1450" s="312" t="s">
        <v>142</v>
      </c>
      <c r="H1450" s="313">
        <v>44411</v>
      </c>
      <c r="I1450" s="1046"/>
      <c r="J1450" s="271"/>
    </row>
    <row r="1451" spans="1:10" outlineLevel="1" x14ac:dyDescent="0.2">
      <c r="A1451" s="317" t="s">
        <v>9939</v>
      </c>
      <c r="B1451" s="316" t="s">
        <v>8912</v>
      </c>
      <c r="C1451" s="316" t="s">
        <v>8913</v>
      </c>
      <c r="D1451" s="316" t="s">
        <v>9940</v>
      </c>
      <c r="E1451" s="311">
        <v>45347.4</v>
      </c>
      <c r="F1451" s="317" t="s">
        <v>9941</v>
      </c>
      <c r="G1451" s="312" t="s">
        <v>142</v>
      </c>
      <c r="H1451" s="313">
        <v>44411</v>
      </c>
      <c r="I1451" s="1046"/>
      <c r="J1451" s="271"/>
    </row>
    <row r="1452" spans="1:10" outlineLevel="1" x14ac:dyDescent="0.2">
      <c r="A1452" s="317" t="s">
        <v>9942</v>
      </c>
      <c r="B1452" s="316" t="s">
        <v>8912</v>
      </c>
      <c r="C1452" s="316" t="s">
        <v>8913</v>
      </c>
      <c r="D1452" s="316" t="s">
        <v>9943</v>
      </c>
      <c r="E1452" s="311">
        <v>40160.120000000003</v>
      </c>
      <c r="F1452" s="317" t="s">
        <v>9944</v>
      </c>
      <c r="G1452" s="312" t="s">
        <v>142</v>
      </c>
      <c r="H1452" s="313">
        <v>44411</v>
      </c>
      <c r="I1452" s="1046"/>
      <c r="J1452" s="271"/>
    </row>
    <row r="1453" spans="1:10" outlineLevel="1" x14ac:dyDescent="0.2">
      <c r="A1453" s="317" t="s">
        <v>9945</v>
      </c>
      <c r="B1453" s="316" t="s">
        <v>8912</v>
      </c>
      <c r="C1453" s="316" t="s">
        <v>8913</v>
      </c>
      <c r="D1453" s="316" t="s">
        <v>9946</v>
      </c>
      <c r="E1453" s="311">
        <v>307885.59999999998</v>
      </c>
      <c r="F1453" s="317" t="s">
        <v>9763</v>
      </c>
      <c r="G1453" s="312" t="s">
        <v>142</v>
      </c>
      <c r="H1453" s="313">
        <v>44411</v>
      </c>
      <c r="I1453" s="1046"/>
      <c r="J1453" s="271"/>
    </row>
    <row r="1454" spans="1:10" outlineLevel="1" x14ac:dyDescent="0.2">
      <c r="A1454" s="317" t="s">
        <v>9947</v>
      </c>
      <c r="B1454" s="316" t="s">
        <v>8912</v>
      </c>
      <c r="C1454" s="316" t="s">
        <v>8913</v>
      </c>
      <c r="D1454" s="316" t="s">
        <v>9948</v>
      </c>
      <c r="E1454" s="311">
        <v>78606.880000000005</v>
      </c>
      <c r="F1454" s="317" t="s">
        <v>9613</v>
      </c>
      <c r="G1454" s="312" t="s">
        <v>142</v>
      </c>
      <c r="H1454" s="313">
        <v>44411</v>
      </c>
      <c r="I1454" s="1046"/>
      <c r="J1454" s="271"/>
    </row>
    <row r="1455" spans="1:10" outlineLevel="1" x14ac:dyDescent="0.2">
      <c r="A1455" s="317" t="s">
        <v>9949</v>
      </c>
      <c r="B1455" s="316" t="s">
        <v>8912</v>
      </c>
      <c r="C1455" s="316" t="s">
        <v>8913</v>
      </c>
      <c r="D1455" s="316" t="s">
        <v>9950</v>
      </c>
      <c r="E1455" s="311">
        <v>141500.17000000001</v>
      </c>
      <c r="F1455" s="317" t="s">
        <v>9754</v>
      </c>
      <c r="G1455" s="312" t="s">
        <v>142</v>
      </c>
      <c r="H1455" s="313">
        <v>44411</v>
      </c>
      <c r="I1455" s="1046"/>
      <c r="J1455" s="271"/>
    </row>
    <row r="1456" spans="1:10" outlineLevel="1" x14ac:dyDescent="0.2">
      <c r="A1456" s="317" t="s">
        <v>9951</v>
      </c>
      <c r="B1456" s="316" t="s">
        <v>8912</v>
      </c>
      <c r="C1456" s="316" t="s">
        <v>8913</v>
      </c>
      <c r="D1456" s="316" t="s">
        <v>9952</v>
      </c>
      <c r="E1456" s="311">
        <v>66198</v>
      </c>
      <c r="F1456" s="317" t="s">
        <v>9953</v>
      </c>
      <c r="G1456" s="312" t="s">
        <v>142</v>
      </c>
      <c r="H1456" s="313">
        <v>44404</v>
      </c>
      <c r="I1456" s="1046"/>
      <c r="J1456" s="271"/>
    </row>
    <row r="1457" spans="1:10" outlineLevel="1" x14ac:dyDescent="0.2">
      <c r="A1457" s="317" t="s">
        <v>9954</v>
      </c>
      <c r="B1457" s="316" t="s">
        <v>8912</v>
      </c>
      <c r="C1457" s="316" t="s">
        <v>8913</v>
      </c>
      <c r="D1457" s="316" t="s">
        <v>9955</v>
      </c>
      <c r="E1457" s="311">
        <v>41918.080000000002</v>
      </c>
      <c r="F1457" s="317" t="s">
        <v>9956</v>
      </c>
      <c r="G1457" s="312" t="s">
        <v>142</v>
      </c>
      <c r="H1457" s="313">
        <v>44411</v>
      </c>
      <c r="I1457" s="1046"/>
      <c r="J1457" s="271"/>
    </row>
    <row r="1458" spans="1:10" outlineLevel="1" x14ac:dyDescent="0.2">
      <c r="A1458" s="317" t="s">
        <v>9957</v>
      </c>
      <c r="B1458" s="316" t="s">
        <v>8912</v>
      </c>
      <c r="C1458" s="316" t="s">
        <v>8913</v>
      </c>
      <c r="D1458" s="316" t="s">
        <v>9958</v>
      </c>
      <c r="E1458" s="311">
        <v>74000</v>
      </c>
      <c r="F1458" s="317" t="s">
        <v>9959</v>
      </c>
      <c r="G1458" s="312" t="s">
        <v>142</v>
      </c>
      <c r="H1458" s="313">
        <v>44411</v>
      </c>
      <c r="I1458" s="1046"/>
      <c r="J1458" s="271"/>
    </row>
    <row r="1459" spans="1:10" outlineLevel="1" x14ac:dyDescent="0.2">
      <c r="A1459" s="317" t="s">
        <v>9960</v>
      </c>
      <c r="B1459" s="316" t="s">
        <v>8912</v>
      </c>
      <c r="C1459" s="316" t="s">
        <v>8913</v>
      </c>
      <c r="D1459" s="316" t="s">
        <v>9961</v>
      </c>
      <c r="E1459" s="311">
        <v>67060</v>
      </c>
      <c r="F1459" s="317" t="s">
        <v>9962</v>
      </c>
      <c r="G1459" s="312" t="s">
        <v>142</v>
      </c>
      <c r="H1459" s="313">
        <v>44404</v>
      </c>
      <c r="I1459" s="1046"/>
      <c r="J1459" s="271"/>
    </row>
    <row r="1460" spans="1:10" outlineLevel="1" x14ac:dyDescent="0.2">
      <c r="A1460" s="317" t="s">
        <v>9963</v>
      </c>
      <c r="B1460" s="316" t="s">
        <v>8912</v>
      </c>
      <c r="C1460" s="316" t="s">
        <v>8913</v>
      </c>
      <c r="D1460" s="316" t="s">
        <v>9964</v>
      </c>
      <c r="E1460" s="311">
        <v>44521.4</v>
      </c>
      <c r="F1460" s="317" t="s">
        <v>9965</v>
      </c>
      <c r="G1460" s="312" t="s">
        <v>142</v>
      </c>
      <c r="H1460" s="313">
        <v>44411</v>
      </c>
      <c r="I1460" s="1046"/>
      <c r="J1460" s="271"/>
    </row>
    <row r="1461" spans="1:10" outlineLevel="1" x14ac:dyDescent="0.2">
      <c r="A1461" s="317" t="s">
        <v>9966</v>
      </c>
      <c r="B1461" s="316" t="s">
        <v>8912</v>
      </c>
      <c r="C1461" s="316" t="s">
        <v>8913</v>
      </c>
      <c r="D1461" s="316" t="s">
        <v>9967</v>
      </c>
      <c r="E1461" s="311">
        <v>135861.04999999999</v>
      </c>
      <c r="F1461" s="317" t="s">
        <v>9757</v>
      </c>
      <c r="G1461" s="312" t="s">
        <v>142</v>
      </c>
      <c r="H1461" s="313">
        <v>44411</v>
      </c>
      <c r="I1461" s="1046"/>
      <c r="J1461" s="271"/>
    </row>
    <row r="1462" spans="1:10" outlineLevel="1" x14ac:dyDescent="0.2">
      <c r="A1462" s="317" t="s">
        <v>9968</v>
      </c>
      <c r="B1462" s="316" t="s">
        <v>8912</v>
      </c>
      <c r="C1462" s="316" t="s">
        <v>8913</v>
      </c>
      <c r="D1462" s="316" t="s">
        <v>9969</v>
      </c>
      <c r="E1462" s="311">
        <v>97358.71</v>
      </c>
      <c r="F1462" s="317"/>
      <c r="G1462" s="312" t="s">
        <v>9074</v>
      </c>
      <c r="H1462" s="319"/>
      <c r="I1462" s="1046"/>
      <c r="J1462" s="271"/>
    </row>
    <row r="1463" spans="1:10" outlineLevel="1" x14ac:dyDescent="0.2">
      <c r="A1463" s="317" t="s">
        <v>9970</v>
      </c>
      <c r="B1463" s="316" t="s">
        <v>8912</v>
      </c>
      <c r="C1463" s="316" t="s">
        <v>8913</v>
      </c>
      <c r="D1463" s="316" t="s">
        <v>9971</v>
      </c>
      <c r="E1463" s="311">
        <v>33308.400000000001</v>
      </c>
      <c r="F1463" s="317" t="s">
        <v>9972</v>
      </c>
      <c r="G1463" s="312" t="s">
        <v>142</v>
      </c>
      <c r="H1463" s="313">
        <v>44411</v>
      </c>
      <c r="I1463" s="1046"/>
      <c r="J1463" s="271"/>
    </row>
    <row r="1464" spans="1:10" outlineLevel="1" x14ac:dyDescent="0.2">
      <c r="A1464" s="317" t="s">
        <v>9973</v>
      </c>
      <c r="B1464" s="316" t="s">
        <v>8912</v>
      </c>
      <c r="C1464" s="316" t="s">
        <v>8913</v>
      </c>
      <c r="D1464" s="316" t="s">
        <v>9974</v>
      </c>
      <c r="E1464" s="311">
        <v>315075.89</v>
      </c>
      <c r="F1464" s="317" t="s">
        <v>9975</v>
      </c>
      <c r="G1464" s="312" t="s">
        <v>142</v>
      </c>
      <c r="H1464" s="313">
        <v>44414</v>
      </c>
      <c r="I1464" s="1046"/>
      <c r="J1464" s="271"/>
    </row>
    <row r="1465" spans="1:10" outlineLevel="1" x14ac:dyDescent="0.2">
      <c r="A1465" s="317" t="s">
        <v>9976</v>
      </c>
      <c r="B1465" s="316" t="s">
        <v>8912</v>
      </c>
      <c r="C1465" s="316" t="s">
        <v>8913</v>
      </c>
      <c r="D1465" s="316" t="s">
        <v>9977</v>
      </c>
      <c r="E1465" s="311">
        <v>293885.90000000002</v>
      </c>
      <c r="F1465" s="317" t="s">
        <v>9978</v>
      </c>
      <c r="G1465" s="312" t="s">
        <v>142</v>
      </c>
      <c r="H1465" s="313">
        <v>44411</v>
      </c>
      <c r="I1465" s="1046"/>
      <c r="J1465" s="271"/>
    </row>
    <row r="1466" spans="1:10" outlineLevel="1" x14ac:dyDescent="0.2">
      <c r="A1466" s="317" t="s">
        <v>9979</v>
      </c>
      <c r="B1466" s="316" t="s">
        <v>9118</v>
      </c>
      <c r="C1466" s="316" t="s">
        <v>8913</v>
      </c>
      <c r="D1466" s="316" t="s">
        <v>9980</v>
      </c>
      <c r="E1466" s="311">
        <v>60000</v>
      </c>
      <c r="F1466" s="317" t="s">
        <v>9400</v>
      </c>
      <c r="G1466" s="312" t="s">
        <v>142</v>
      </c>
      <c r="H1466" s="313">
        <v>44431</v>
      </c>
      <c r="I1466" s="1046"/>
      <c r="J1466" s="271"/>
    </row>
    <row r="1467" spans="1:10" outlineLevel="1" x14ac:dyDescent="0.2">
      <c r="A1467" s="317" t="s">
        <v>9981</v>
      </c>
      <c r="B1467" s="316" t="s">
        <v>9140</v>
      </c>
      <c r="C1467" s="316" t="s">
        <v>9141</v>
      </c>
      <c r="D1467" s="316" t="s">
        <v>9982</v>
      </c>
      <c r="E1467" s="311">
        <v>247940</v>
      </c>
      <c r="F1467" s="317"/>
      <c r="G1467" s="312" t="s">
        <v>9074</v>
      </c>
      <c r="H1467" s="319"/>
      <c r="I1467" s="1046"/>
      <c r="J1467" s="271"/>
    </row>
    <row r="1468" spans="1:10" outlineLevel="1" x14ac:dyDescent="0.2">
      <c r="A1468" s="317" t="s">
        <v>9983</v>
      </c>
      <c r="B1468" s="316" t="s">
        <v>8824</v>
      </c>
      <c r="C1468" s="316" t="s">
        <v>8820</v>
      </c>
      <c r="D1468" s="316" t="s">
        <v>9984</v>
      </c>
      <c r="E1468" s="311">
        <v>206198</v>
      </c>
      <c r="F1468" s="317"/>
      <c r="G1468" s="312" t="s">
        <v>9074</v>
      </c>
      <c r="H1468" s="319"/>
      <c r="I1468" s="1046"/>
      <c r="J1468" s="271"/>
    </row>
    <row r="1469" spans="1:10" outlineLevel="1" x14ac:dyDescent="0.2">
      <c r="A1469" s="317" t="s">
        <v>9985</v>
      </c>
      <c r="B1469" s="316" t="s">
        <v>8847</v>
      </c>
      <c r="C1469" s="316" t="s">
        <v>8820</v>
      </c>
      <c r="D1469" s="316" t="s">
        <v>9986</v>
      </c>
      <c r="E1469" s="311">
        <v>358879.12</v>
      </c>
      <c r="F1469" s="317"/>
      <c r="G1469" s="312" t="s">
        <v>8892</v>
      </c>
      <c r="H1469" s="319"/>
      <c r="I1469" s="1046"/>
      <c r="J1469" s="271"/>
    </row>
    <row r="1470" spans="1:10" outlineLevel="1" x14ac:dyDescent="0.2">
      <c r="A1470" s="317" t="s">
        <v>9987</v>
      </c>
      <c r="B1470" s="316" t="s">
        <v>8847</v>
      </c>
      <c r="C1470" s="316" t="s">
        <v>8820</v>
      </c>
      <c r="D1470" s="316" t="s">
        <v>9988</v>
      </c>
      <c r="E1470" s="311">
        <v>1353702.97</v>
      </c>
      <c r="F1470" s="317"/>
      <c r="G1470" s="312" t="s">
        <v>9074</v>
      </c>
      <c r="H1470" s="319"/>
      <c r="I1470" s="1046"/>
      <c r="J1470" s="271"/>
    </row>
    <row r="1471" spans="1:10" outlineLevel="1" x14ac:dyDescent="0.2">
      <c r="A1471" s="317" t="s">
        <v>9989</v>
      </c>
      <c r="B1471" s="316" t="s">
        <v>8912</v>
      </c>
      <c r="C1471" s="316" t="s">
        <v>8913</v>
      </c>
      <c r="D1471" s="316" t="s">
        <v>9990</v>
      </c>
      <c r="E1471" s="311">
        <v>296921.7</v>
      </c>
      <c r="F1471" s="317"/>
      <c r="G1471" s="312" t="s">
        <v>9074</v>
      </c>
      <c r="H1471" s="319"/>
      <c r="I1471" s="1046"/>
      <c r="J1471" s="271"/>
    </row>
    <row r="1472" spans="1:10" outlineLevel="1" x14ac:dyDescent="0.2">
      <c r="A1472" s="317" t="s">
        <v>9991</v>
      </c>
      <c r="B1472" s="316" t="s">
        <v>8847</v>
      </c>
      <c r="C1472" s="316" t="s">
        <v>8820</v>
      </c>
      <c r="D1472" s="316" t="s">
        <v>9992</v>
      </c>
      <c r="E1472" s="311">
        <v>6118155.5700000003</v>
      </c>
      <c r="F1472" s="317" t="s">
        <v>9993</v>
      </c>
      <c r="G1472" s="312" t="s">
        <v>142</v>
      </c>
      <c r="H1472" s="313">
        <v>44910</v>
      </c>
      <c r="I1472" s="1046"/>
      <c r="J1472" s="271"/>
    </row>
    <row r="1473" spans="1:10" outlineLevel="1" x14ac:dyDescent="0.2">
      <c r="A1473" s="317" t="s">
        <v>9994</v>
      </c>
      <c r="B1473" s="316" t="s">
        <v>8824</v>
      </c>
      <c r="C1473" s="316" t="s">
        <v>8820</v>
      </c>
      <c r="D1473" s="316" t="s">
        <v>9995</v>
      </c>
      <c r="E1473" s="311">
        <v>240000</v>
      </c>
      <c r="F1473" s="317" t="s">
        <v>9996</v>
      </c>
      <c r="G1473" s="312" t="s">
        <v>142</v>
      </c>
      <c r="H1473" s="313">
        <v>44491</v>
      </c>
      <c r="I1473" s="1046"/>
      <c r="J1473" s="271"/>
    </row>
    <row r="1474" spans="1:10" outlineLevel="1" x14ac:dyDescent="0.2">
      <c r="A1474" s="317" t="s">
        <v>9997</v>
      </c>
      <c r="B1474" s="316" t="s">
        <v>8847</v>
      </c>
      <c r="C1474" s="316" t="s">
        <v>8820</v>
      </c>
      <c r="D1474" s="316" t="s">
        <v>9998</v>
      </c>
      <c r="E1474" s="311">
        <v>1691745.99</v>
      </c>
      <c r="F1474" s="317" t="s">
        <v>9999</v>
      </c>
      <c r="G1474" s="312" t="s">
        <v>142</v>
      </c>
      <c r="H1474" s="313">
        <v>44496</v>
      </c>
      <c r="I1474" s="1046"/>
      <c r="J1474" s="271"/>
    </row>
    <row r="1475" spans="1:10" outlineLevel="1" x14ac:dyDescent="0.2">
      <c r="A1475" s="317" t="s">
        <v>10000</v>
      </c>
      <c r="B1475" s="316" t="s">
        <v>8824</v>
      </c>
      <c r="C1475" s="316" t="s">
        <v>8820</v>
      </c>
      <c r="D1475" s="316" t="s">
        <v>10001</v>
      </c>
      <c r="E1475" s="311">
        <v>168000</v>
      </c>
      <c r="F1475" s="317" t="s">
        <v>10002</v>
      </c>
      <c r="G1475" s="312" t="s">
        <v>142</v>
      </c>
      <c r="H1475" s="313">
        <v>44518</v>
      </c>
      <c r="I1475" s="1046"/>
      <c r="J1475" s="271"/>
    </row>
    <row r="1476" spans="1:10" outlineLevel="1" x14ac:dyDescent="0.2">
      <c r="A1476" s="317" t="s">
        <v>10003</v>
      </c>
      <c r="B1476" s="316" t="s">
        <v>8824</v>
      </c>
      <c r="C1476" s="316" t="s">
        <v>8820</v>
      </c>
      <c r="D1476" s="316" t="s">
        <v>10004</v>
      </c>
      <c r="E1476" s="311">
        <v>330345.55</v>
      </c>
      <c r="F1476" s="317"/>
      <c r="G1476" s="312" t="s">
        <v>8892</v>
      </c>
      <c r="H1476" s="319"/>
      <c r="I1476" s="1046"/>
      <c r="J1476" s="271"/>
    </row>
    <row r="1477" spans="1:10" outlineLevel="1" x14ac:dyDescent="0.2">
      <c r="A1477" s="317" t="s">
        <v>10005</v>
      </c>
      <c r="B1477" s="316" t="s">
        <v>8824</v>
      </c>
      <c r="C1477" s="316" t="s">
        <v>8820</v>
      </c>
      <c r="D1477" s="316" t="s">
        <v>10006</v>
      </c>
      <c r="E1477" s="311">
        <v>148554.96</v>
      </c>
      <c r="F1477" s="317" t="s">
        <v>10007</v>
      </c>
      <c r="G1477" s="312" t="s">
        <v>8892</v>
      </c>
      <c r="H1477" s="319"/>
      <c r="I1477" s="1046"/>
      <c r="J1477" s="271"/>
    </row>
    <row r="1478" spans="1:10" outlineLevel="1" x14ac:dyDescent="0.2">
      <c r="A1478" s="317" t="s">
        <v>10008</v>
      </c>
      <c r="B1478" s="316" t="s">
        <v>9140</v>
      </c>
      <c r="C1478" s="316" t="s">
        <v>9141</v>
      </c>
      <c r="D1478" s="316" t="s">
        <v>10009</v>
      </c>
      <c r="E1478" s="311">
        <v>172710</v>
      </c>
      <c r="F1478" s="317"/>
      <c r="G1478" s="312" t="s">
        <v>8892</v>
      </c>
      <c r="H1478" s="319"/>
      <c r="I1478" s="1046"/>
      <c r="J1478" s="271"/>
    </row>
    <row r="1479" spans="1:10" outlineLevel="1" x14ac:dyDescent="0.2">
      <c r="A1479" s="317" t="s">
        <v>10010</v>
      </c>
      <c r="B1479" s="316" t="s">
        <v>9140</v>
      </c>
      <c r="C1479" s="316" t="s">
        <v>9141</v>
      </c>
      <c r="D1479" s="316" t="s">
        <v>10011</v>
      </c>
      <c r="E1479" s="311">
        <v>70400</v>
      </c>
      <c r="F1479" s="317"/>
      <c r="G1479" s="312" t="s">
        <v>9074</v>
      </c>
      <c r="H1479" s="319"/>
      <c r="I1479" s="1046"/>
      <c r="J1479" s="271"/>
    </row>
    <row r="1480" spans="1:10" outlineLevel="1" x14ac:dyDescent="0.2">
      <c r="A1480" s="317" t="s">
        <v>10012</v>
      </c>
      <c r="B1480" s="316" t="s">
        <v>8847</v>
      </c>
      <c r="C1480" s="316" t="s">
        <v>8820</v>
      </c>
      <c r="D1480" s="316" t="s">
        <v>10013</v>
      </c>
      <c r="E1480" s="311">
        <v>1366400</v>
      </c>
      <c r="F1480" s="317"/>
      <c r="G1480" s="312" t="s">
        <v>8892</v>
      </c>
      <c r="H1480" s="319"/>
      <c r="I1480" s="1046"/>
      <c r="J1480" s="271"/>
    </row>
    <row r="1481" spans="1:10" outlineLevel="1" x14ac:dyDescent="0.2">
      <c r="A1481" s="317" t="s">
        <v>10014</v>
      </c>
      <c r="B1481" s="316" t="s">
        <v>8847</v>
      </c>
      <c r="C1481" s="316" t="s">
        <v>8820</v>
      </c>
      <c r="D1481" s="316" t="s">
        <v>10015</v>
      </c>
      <c r="E1481" s="311">
        <v>1233782.48</v>
      </c>
      <c r="F1481" s="317"/>
      <c r="G1481" s="312" t="s">
        <v>8892</v>
      </c>
      <c r="H1481" s="319"/>
      <c r="I1481" s="1046"/>
      <c r="J1481" s="271"/>
    </row>
    <row r="1482" spans="1:10" outlineLevel="1" x14ac:dyDescent="0.2">
      <c r="A1482" s="317" t="s">
        <v>10016</v>
      </c>
      <c r="B1482" s="316" t="s">
        <v>8847</v>
      </c>
      <c r="C1482" s="316" t="s">
        <v>8820</v>
      </c>
      <c r="D1482" s="316" t="s">
        <v>10017</v>
      </c>
      <c r="E1482" s="311">
        <v>5375479.6399999997</v>
      </c>
      <c r="F1482" s="317"/>
      <c r="G1482" s="312" t="s">
        <v>8892</v>
      </c>
      <c r="H1482" s="319"/>
      <c r="I1482" s="1046"/>
      <c r="J1482" s="271"/>
    </row>
    <row r="1483" spans="1:10" outlineLevel="1" x14ac:dyDescent="0.2">
      <c r="A1483" s="317" t="s">
        <v>10018</v>
      </c>
      <c r="B1483" s="316" t="s">
        <v>8819</v>
      </c>
      <c r="C1483" s="316" t="s">
        <v>8820</v>
      </c>
      <c r="D1483" s="316" t="s">
        <v>6542</v>
      </c>
      <c r="E1483" s="311">
        <v>141210.6</v>
      </c>
      <c r="F1483" s="317" t="s">
        <v>10019</v>
      </c>
      <c r="G1483" s="312" t="s">
        <v>142</v>
      </c>
      <c r="H1483" s="319" t="s">
        <v>10020</v>
      </c>
      <c r="I1483" s="1046"/>
      <c r="J1483" s="271"/>
    </row>
    <row r="1484" spans="1:10" outlineLevel="1" x14ac:dyDescent="0.2">
      <c r="A1484" s="317" t="s">
        <v>10021</v>
      </c>
      <c r="B1484" s="316" t="s">
        <v>8824</v>
      </c>
      <c r="C1484" s="316" t="s">
        <v>8820</v>
      </c>
      <c r="D1484" s="316" t="s">
        <v>10022</v>
      </c>
      <c r="E1484" s="311">
        <v>316160</v>
      </c>
      <c r="F1484" s="317" t="s">
        <v>10023</v>
      </c>
      <c r="G1484" s="312" t="s">
        <v>8892</v>
      </c>
      <c r="H1484" s="319"/>
      <c r="I1484" s="1046"/>
      <c r="J1484" s="271"/>
    </row>
    <row r="1485" spans="1:10" outlineLevel="1" x14ac:dyDescent="0.2">
      <c r="A1485" s="317" t="s">
        <v>10024</v>
      </c>
      <c r="B1485" s="316" t="s">
        <v>8824</v>
      </c>
      <c r="C1485" s="316" t="s">
        <v>8820</v>
      </c>
      <c r="D1485" s="316" t="s">
        <v>10025</v>
      </c>
      <c r="E1485" s="311">
        <v>268800</v>
      </c>
      <c r="F1485" s="317"/>
      <c r="G1485" s="312" t="s">
        <v>8892</v>
      </c>
      <c r="H1485" s="319"/>
      <c r="I1485" s="1046"/>
      <c r="J1485" s="271"/>
    </row>
    <row r="1486" spans="1:10" outlineLevel="1" x14ac:dyDescent="0.2">
      <c r="A1486" s="317" t="s">
        <v>10026</v>
      </c>
      <c r="B1486" s="316" t="s">
        <v>8824</v>
      </c>
      <c r="C1486" s="316" t="s">
        <v>8820</v>
      </c>
      <c r="D1486" s="316" t="s">
        <v>10027</v>
      </c>
      <c r="E1486" s="311">
        <v>50700</v>
      </c>
      <c r="F1486" s="317"/>
      <c r="G1486" s="312" t="s">
        <v>8892</v>
      </c>
      <c r="H1486" s="319"/>
      <c r="I1486" s="1046"/>
      <c r="J1486" s="271"/>
    </row>
    <row r="1487" spans="1:10" outlineLevel="1" x14ac:dyDescent="0.2">
      <c r="A1487" s="317" t="s">
        <v>10028</v>
      </c>
      <c r="B1487" s="316" t="s">
        <v>8824</v>
      </c>
      <c r="C1487" s="316" t="s">
        <v>8820</v>
      </c>
      <c r="D1487" s="316" t="s">
        <v>10029</v>
      </c>
      <c r="E1487" s="311">
        <v>263874.24</v>
      </c>
      <c r="F1487" s="317"/>
      <c r="G1487" s="312" t="s">
        <v>8892</v>
      </c>
      <c r="H1487" s="319"/>
      <c r="I1487" s="1046"/>
      <c r="J1487" s="271"/>
    </row>
    <row r="1488" spans="1:10" outlineLevel="1" x14ac:dyDescent="0.2">
      <c r="A1488" s="317" t="s">
        <v>10030</v>
      </c>
      <c r="B1488" s="316" t="s">
        <v>8847</v>
      </c>
      <c r="C1488" s="316" t="s">
        <v>8820</v>
      </c>
      <c r="D1488" s="316" t="s">
        <v>10031</v>
      </c>
      <c r="E1488" s="311">
        <v>408000</v>
      </c>
      <c r="F1488" s="317" t="s">
        <v>10032</v>
      </c>
      <c r="G1488" s="312" t="s">
        <v>142</v>
      </c>
      <c r="H1488" s="313">
        <v>44623</v>
      </c>
      <c r="I1488" s="1046"/>
      <c r="J1488" s="271"/>
    </row>
    <row r="1489" spans="1:10" outlineLevel="1" x14ac:dyDescent="0.2">
      <c r="A1489" s="317" t="s">
        <v>10033</v>
      </c>
      <c r="B1489" s="316" t="s">
        <v>8824</v>
      </c>
      <c r="C1489" s="316" t="s">
        <v>8820</v>
      </c>
      <c r="D1489" s="316" t="s">
        <v>10034</v>
      </c>
      <c r="E1489" s="311">
        <v>115000</v>
      </c>
      <c r="F1489" s="317" t="s">
        <v>10035</v>
      </c>
      <c r="G1489" s="312" t="s">
        <v>142</v>
      </c>
      <c r="H1489" s="313">
        <v>44648</v>
      </c>
      <c r="I1489" s="1046"/>
      <c r="J1489" s="271"/>
    </row>
    <row r="1490" spans="1:10" outlineLevel="1" x14ac:dyDescent="0.2">
      <c r="A1490" s="317" t="s">
        <v>10036</v>
      </c>
      <c r="B1490" s="316" t="s">
        <v>8824</v>
      </c>
      <c r="C1490" s="316" t="s">
        <v>8820</v>
      </c>
      <c r="D1490" s="316" t="s">
        <v>10037</v>
      </c>
      <c r="E1490" s="311">
        <v>370123.45</v>
      </c>
      <c r="F1490" s="317"/>
      <c r="G1490" s="312" t="s">
        <v>9074</v>
      </c>
      <c r="H1490" s="319"/>
      <c r="I1490" s="1046"/>
      <c r="J1490" s="271"/>
    </row>
    <row r="1491" spans="1:10" outlineLevel="1" x14ac:dyDescent="0.2">
      <c r="A1491" s="317" t="s">
        <v>10038</v>
      </c>
      <c r="B1491" s="316" t="s">
        <v>8847</v>
      </c>
      <c r="C1491" s="316" t="s">
        <v>8820</v>
      </c>
      <c r="D1491" s="316" t="s">
        <v>10039</v>
      </c>
      <c r="E1491" s="311">
        <v>2950000</v>
      </c>
      <c r="F1491" s="317"/>
      <c r="G1491" s="312" t="s">
        <v>8892</v>
      </c>
      <c r="H1491" s="319"/>
      <c r="I1491" s="1046"/>
      <c r="J1491" s="271"/>
    </row>
    <row r="1492" spans="1:10" outlineLevel="1" x14ac:dyDescent="0.2">
      <c r="A1492" s="317" t="s">
        <v>10040</v>
      </c>
      <c r="B1492" s="316" t="s">
        <v>8824</v>
      </c>
      <c r="C1492" s="316" t="s">
        <v>8820</v>
      </c>
      <c r="D1492" s="316" t="s">
        <v>10041</v>
      </c>
      <c r="E1492" s="311">
        <v>51120</v>
      </c>
      <c r="F1492" s="317" t="s">
        <v>10042</v>
      </c>
      <c r="G1492" s="312" t="s">
        <v>8892</v>
      </c>
      <c r="H1492" s="319"/>
      <c r="I1492" s="1046"/>
      <c r="J1492" s="271"/>
    </row>
    <row r="1493" spans="1:10" outlineLevel="1" x14ac:dyDescent="0.2">
      <c r="A1493" s="317" t="s">
        <v>10043</v>
      </c>
      <c r="B1493" s="316" t="s">
        <v>8824</v>
      </c>
      <c r="C1493" s="316" t="s">
        <v>8820</v>
      </c>
      <c r="D1493" s="316" t="s">
        <v>10044</v>
      </c>
      <c r="E1493" s="311">
        <v>48000</v>
      </c>
      <c r="F1493" s="317" t="s">
        <v>10045</v>
      </c>
      <c r="G1493" s="312" t="s">
        <v>8892</v>
      </c>
      <c r="H1493" s="319"/>
      <c r="I1493" s="1046"/>
      <c r="J1493" s="271"/>
    </row>
    <row r="1494" spans="1:10" outlineLevel="1" x14ac:dyDescent="0.2">
      <c r="A1494" s="317" t="s">
        <v>10046</v>
      </c>
      <c r="B1494" s="316" t="s">
        <v>9118</v>
      </c>
      <c r="C1494" s="316" t="s">
        <v>8913</v>
      </c>
      <c r="D1494" s="316" t="s">
        <v>10047</v>
      </c>
      <c r="E1494" s="311">
        <v>50000</v>
      </c>
      <c r="F1494" s="317" t="s">
        <v>10048</v>
      </c>
      <c r="G1494" s="312" t="s">
        <v>142</v>
      </c>
      <c r="H1494" s="313">
        <v>44557</v>
      </c>
      <c r="I1494" s="1046"/>
      <c r="J1494" s="271"/>
    </row>
    <row r="1495" spans="1:10" outlineLevel="1" x14ac:dyDescent="0.2">
      <c r="A1495" s="317" t="s">
        <v>10049</v>
      </c>
      <c r="B1495" s="316" t="s">
        <v>9140</v>
      </c>
      <c r="C1495" s="316" t="s">
        <v>9141</v>
      </c>
      <c r="D1495" s="316" t="s">
        <v>10050</v>
      </c>
      <c r="E1495" s="311">
        <v>224510</v>
      </c>
      <c r="F1495" s="317" t="s">
        <v>9351</v>
      </c>
      <c r="G1495" s="312" t="s">
        <v>8892</v>
      </c>
      <c r="H1495" s="319"/>
      <c r="I1495" s="1046"/>
      <c r="J1495" s="271"/>
    </row>
    <row r="1496" spans="1:10" outlineLevel="1" x14ac:dyDescent="0.2">
      <c r="A1496" s="317" t="s">
        <v>10051</v>
      </c>
      <c r="B1496" s="316" t="s">
        <v>8824</v>
      </c>
      <c r="C1496" s="316" t="s">
        <v>8820</v>
      </c>
      <c r="D1496" s="316" t="s">
        <v>10052</v>
      </c>
      <c r="E1496" s="311">
        <v>93132.02</v>
      </c>
      <c r="F1496" s="317" t="s">
        <v>10053</v>
      </c>
      <c r="G1496" s="312" t="s">
        <v>8892</v>
      </c>
      <c r="H1496" s="319"/>
      <c r="I1496" s="1046"/>
      <c r="J1496" s="271"/>
    </row>
    <row r="1497" spans="1:10" outlineLevel="1" x14ac:dyDescent="0.2">
      <c r="A1497" s="317" t="s">
        <v>10054</v>
      </c>
      <c r="B1497" s="316" t="s">
        <v>9140</v>
      </c>
      <c r="C1497" s="316" t="s">
        <v>9141</v>
      </c>
      <c r="D1497" s="316" t="s">
        <v>10055</v>
      </c>
      <c r="E1497" s="311">
        <v>81510</v>
      </c>
      <c r="F1497" s="317" t="s">
        <v>9351</v>
      </c>
      <c r="G1497" s="312" t="s">
        <v>8892</v>
      </c>
      <c r="H1497" s="319"/>
      <c r="I1497" s="1046"/>
      <c r="J1497" s="271"/>
    </row>
    <row r="1498" spans="1:10" outlineLevel="1" x14ac:dyDescent="0.2">
      <c r="A1498" s="317" t="s">
        <v>10056</v>
      </c>
      <c r="B1498" s="316" t="s">
        <v>9140</v>
      </c>
      <c r="C1498" s="316" t="s">
        <v>9141</v>
      </c>
      <c r="D1498" s="316" t="s">
        <v>10057</v>
      </c>
      <c r="E1498" s="311">
        <v>248398.8</v>
      </c>
      <c r="F1498" s="317"/>
      <c r="G1498" s="312" t="s">
        <v>8892</v>
      </c>
      <c r="H1498" s="319"/>
      <c r="I1498" s="1046"/>
      <c r="J1498" s="271"/>
    </row>
    <row r="1499" spans="1:10" outlineLevel="1" x14ac:dyDescent="0.2">
      <c r="A1499" s="317" t="s">
        <v>10058</v>
      </c>
      <c r="B1499" s="316" t="s">
        <v>8824</v>
      </c>
      <c r="C1499" s="316" t="s">
        <v>8820</v>
      </c>
      <c r="D1499" s="316" t="s">
        <v>10059</v>
      </c>
      <c r="E1499" s="311">
        <v>281430.05</v>
      </c>
      <c r="F1499" s="317" t="s">
        <v>9437</v>
      </c>
      <c r="G1499" s="312" t="s">
        <v>8892</v>
      </c>
      <c r="H1499" s="319"/>
      <c r="I1499" s="1046"/>
      <c r="J1499" s="271"/>
    </row>
    <row r="1500" spans="1:10" outlineLevel="1" x14ac:dyDescent="0.2">
      <c r="A1500" s="317" t="s">
        <v>10060</v>
      </c>
      <c r="B1500" s="316" t="s">
        <v>8824</v>
      </c>
      <c r="C1500" s="316"/>
      <c r="D1500" s="316" t="s">
        <v>10061</v>
      </c>
      <c r="E1500" s="311">
        <v>146933.6</v>
      </c>
      <c r="F1500" s="317" t="s">
        <v>10062</v>
      </c>
      <c r="G1500" s="312" t="s">
        <v>142</v>
      </c>
      <c r="H1500" s="313">
        <v>44610</v>
      </c>
      <c r="I1500" s="1046"/>
      <c r="J1500" s="271"/>
    </row>
    <row r="1501" spans="1:10" outlineLevel="1" x14ac:dyDescent="0.2">
      <c r="A1501" s="317" t="s">
        <v>10063</v>
      </c>
      <c r="B1501" s="316" t="s">
        <v>8824</v>
      </c>
      <c r="C1501" s="316" t="s">
        <v>8820</v>
      </c>
      <c r="D1501" s="316" t="s">
        <v>10064</v>
      </c>
      <c r="E1501" s="311">
        <v>75240</v>
      </c>
      <c r="F1501" s="317" t="s">
        <v>10065</v>
      </c>
      <c r="G1501" s="312" t="s">
        <v>8892</v>
      </c>
      <c r="H1501" s="319"/>
      <c r="I1501" s="1046"/>
      <c r="J1501" s="271"/>
    </row>
    <row r="1502" spans="1:10" outlineLevel="1" x14ac:dyDescent="0.2">
      <c r="A1502" s="317" t="s">
        <v>10066</v>
      </c>
      <c r="B1502" s="316" t="s">
        <v>8824</v>
      </c>
      <c r="C1502" s="316" t="s">
        <v>8820</v>
      </c>
      <c r="D1502" s="316" t="s">
        <v>10067</v>
      </c>
      <c r="E1502" s="311">
        <v>107220</v>
      </c>
      <c r="F1502" s="317"/>
      <c r="G1502" s="312" t="s">
        <v>9074</v>
      </c>
      <c r="H1502" s="319"/>
      <c r="I1502" s="1046"/>
      <c r="J1502" s="271"/>
    </row>
    <row r="1503" spans="1:10" outlineLevel="1" x14ac:dyDescent="0.2">
      <c r="A1503" s="317" t="s">
        <v>10068</v>
      </c>
      <c r="B1503" s="316" t="s">
        <v>8847</v>
      </c>
      <c r="C1503" s="316" t="s">
        <v>8820</v>
      </c>
      <c r="D1503" s="316" t="s">
        <v>10069</v>
      </c>
      <c r="E1503" s="311">
        <v>7325981.8200000003</v>
      </c>
      <c r="F1503" s="317"/>
      <c r="G1503" s="312" t="s">
        <v>9074</v>
      </c>
      <c r="H1503" s="319"/>
      <c r="I1503" s="1046"/>
      <c r="J1503" s="271"/>
    </row>
    <row r="1504" spans="1:10" outlineLevel="1" x14ac:dyDescent="0.2">
      <c r="A1504" s="317" t="s">
        <v>10070</v>
      </c>
      <c r="B1504" s="316" t="s">
        <v>8847</v>
      </c>
      <c r="C1504" s="316" t="s">
        <v>8820</v>
      </c>
      <c r="D1504" s="316" t="s">
        <v>10071</v>
      </c>
      <c r="E1504" s="311">
        <v>2288041.0099999998</v>
      </c>
      <c r="F1504" s="317"/>
      <c r="G1504" s="312" t="s">
        <v>8904</v>
      </c>
      <c r="H1504" s="319"/>
      <c r="I1504" s="1046"/>
      <c r="J1504" s="271"/>
    </row>
    <row r="1505" spans="1:10" outlineLevel="1" x14ac:dyDescent="0.2">
      <c r="A1505" s="317" t="s">
        <v>10072</v>
      </c>
      <c r="B1505" s="316" t="s">
        <v>8824</v>
      </c>
      <c r="C1505" s="316" t="s">
        <v>8820</v>
      </c>
      <c r="D1505" s="316" t="s">
        <v>10073</v>
      </c>
      <c r="E1505" s="311">
        <v>92352</v>
      </c>
      <c r="F1505" s="317" t="s">
        <v>10074</v>
      </c>
      <c r="G1505" s="312" t="s">
        <v>8892</v>
      </c>
      <c r="H1505" s="319"/>
      <c r="I1505" s="1046"/>
      <c r="J1505" s="271"/>
    </row>
    <row r="1506" spans="1:10" outlineLevel="1" x14ac:dyDescent="0.2">
      <c r="A1506" s="317" t="s">
        <v>10075</v>
      </c>
      <c r="B1506" s="316" t="s">
        <v>8819</v>
      </c>
      <c r="C1506" s="316" t="s">
        <v>8820</v>
      </c>
      <c r="D1506" s="316" t="s">
        <v>6542</v>
      </c>
      <c r="E1506" s="311">
        <v>495865.08</v>
      </c>
      <c r="F1506" s="317"/>
      <c r="G1506" s="312" t="s">
        <v>9074</v>
      </c>
      <c r="H1506" s="319"/>
      <c r="I1506" s="1046"/>
      <c r="J1506" s="271"/>
    </row>
    <row r="1507" spans="1:10" outlineLevel="1" x14ac:dyDescent="0.2">
      <c r="A1507" s="317" t="s">
        <v>10076</v>
      </c>
      <c r="B1507" s="316" t="s">
        <v>8819</v>
      </c>
      <c r="C1507" s="316" t="s">
        <v>8820</v>
      </c>
      <c r="D1507" s="316" t="s">
        <v>6542</v>
      </c>
      <c r="E1507" s="311">
        <v>66611.28</v>
      </c>
      <c r="F1507" s="317" t="s">
        <v>10077</v>
      </c>
      <c r="G1507" s="312" t="s">
        <v>142</v>
      </c>
      <c r="H1507" s="313">
        <v>44550</v>
      </c>
      <c r="I1507" s="1046"/>
      <c r="J1507" s="271"/>
    </row>
    <row r="1508" spans="1:10" outlineLevel="1" x14ac:dyDescent="0.2">
      <c r="A1508" s="317" t="s">
        <v>10078</v>
      </c>
      <c r="B1508" s="316" t="s">
        <v>8819</v>
      </c>
      <c r="C1508" s="316" t="s">
        <v>8820</v>
      </c>
      <c r="D1508" s="316" t="s">
        <v>6542</v>
      </c>
      <c r="E1508" s="311">
        <v>58566.65</v>
      </c>
      <c r="F1508" s="317" t="s">
        <v>8806</v>
      </c>
      <c r="G1508" s="312" t="s">
        <v>142</v>
      </c>
      <c r="H1508" s="313">
        <v>44547</v>
      </c>
      <c r="I1508" s="1046"/>
      <c r="J1508" s="271"/>
    </row>
    <row r="1509" spans="1:10" outlineLevel="1" x14ac:dyDescent="0.2">
      <c r="A1509" s="317" t="s">
        <v>10079</v>
      </c>
      <c r="B1509" s="316" t="s">
        <v>8847</v>
      </c>
      <c r="C1509" s="316" t="s">
        <v>8820</v>
      </c>
      <c r="D1509" s="316" t="s">
        <v>10080</v>
      </c>
      <c r="E1509" s="311">
        <v>7095400.3300000001</v>
      </c>
      <c r="F1509" s="317"/>
      <c r="G1509" s="312" t="s">
        <v>9113</v>
      </c>
      <c r="H1509" s="319"/>
      <c r="I1509" s="1046"/>
      <c r="J1509" s="271"/>
    </row>
    <row r="1510" spans="1:10" outlineLevel="1" x14ac:dyDescent="0.2">
      <c r="A1510" s="317" t="s">
        <v>10081</v>
      </c>
      <c r="B1510" s="316" t="s">
        <v>8819</v>
      </c>
      <c r="C1510" s="316" t="s">
        <v>8820</v>
      </c>
      <c r="D1510" s="316" t="s">
        <v>6542</v>
      </c>
      <c r="E1510" s="311">
        <v>347542.28</v>
      </c>
      <c r="F1510" s="317"/>
      <c r="G1510" s="312" t="s">
        <v>9074</v>
      </c>
      <c r="H1510" s="319"/>
      <c r="I1510" s="1046"/>
      <c r="J1510" s="271"/>
    </row>
    <row r="1511" spans="1:10" outlineLevel="1" x14ac:dyDescent="0.2">
      <c r="A1511" s="317" t="s">
        <v>10082</v>
      </c>
      <c r="B1511" s="316" t="s">
        <v>8819</v>
      </c>
      <c r="C1511" s="316" t="s">
        <v>8820</v>
      </c>
      <c r="D1511" s="316" t="s">
        <v>6542</v>
      </c>
      <c r="E1511" s="311">
        <v>302068.99</v>
      </c>
      <c r="F1511" s="317"/>
      <c r="G1511" s="312" t="s">
        <v>9074</v>
      </c>
      <c r="H1511" s="319"/>
      <c r="I1511" s="1046"/>
      <c r="J1511" s="271"/>
    </row>
    <row r="1512" spans="1:10" outlineLevel="1" x14ac:dyDescent="0.2">
      <c r="A1512" s="317" t="s">
        <v>10083</v>
      </c>
      <c r="B1512" s="316" t="s">
        <v>10084</v>
      </c>
      <c r="C1512" s="316" t="s">
        <v>8913</v>
      </c>
      <c r="D1512" s="316"/>
      <c r="E1512" s="311" t="s">
        <v>10085</v>
      </c>
      <c r="F1512" s="317" t="s">
        <v>10086</v>
      </c>
      <c r="G1512" s="312" t="s">
        <v>142</v>
      </c>
      <c r="H1512" s="313">
        <v>44610</v>
      </c>
      <c r="I1512" s="1046"/>
      <c r="J1512" s="271"/>
    </row>
    <row r="1513" spans="1:10" outlineLevel="1" x14ac:dyDescent="0.2">
      <c r="A1513" s="317" t="s">
        <v>10087</v>
      </c>
      <c r="B1513" s="316" t="s">
        <v>10084</v>
      </c>
      <c r="C1513" s="316" t="s">
        <v>8913</v>
      </c>
      <c r="D1513" s="316"/>
      <c r="E1513" s="311">
        <v>1754999.99</v>
      </c>
      <c r="F1513" s="317" t="s">
        <v>8873</v>
      </c>
      <c r="G1513" s="312" t="s">
        <v>142</v>
      </c>
      <c r="H1513" s="313">
        <v>44533</v>
      </c>
      <c r="I1513" s="1046"/>
      <c r="J1513" s="271"/>
    </row>
    <row r="1514" spans="1:10" outlineLevel="1" x14ac:dyDescent="0.2">
      <c r="A1514" s="317" t="s">
        <v>10088</v>
      </c>
      <c r="B1514" s="316" t="s">
        <v>10084</v>
      </c>
      <c r="C1514" s="316" t="s">
        <v>8913</v>
      </c>
      <c r="D1514" s="316"/>
      <c r="E1514" s="311">
        <v>5999999.9800000004</v>
      </c>
      <c r="F1514" s="317"/>
      <c r="G1514" s="312" t="s">
        <v>8904</v>
      </c>
      <c r="H1514" s="319"/>
      <c r="I1514" s="1046"/>
      <c r="J1514" s="271"/>
    </row>
    <row r="1515" spans="1:10" outlineLevel="1" x14ac:dyDescent="0.2">
      <c r="A1515" s="317" t="s">
        <v>10089</v>
      </c>
      <c r="B1515" s="316" t="s">
        <v>10084</v>
      </c>
      <c r="C1515" s="316" t="s">
        <v>8913</v>
      </c>
      <c r="D1515" s="316"/>
      <c r="E1515" s="311" t="s">
        <v>10090</v>
      </c>
      <c r="F1515" s="317" t="s">
        <v>10091</v>
      </c>
      <c r="G1515" s="312" t="s">
        <v>142</v>
      </c>
      <c r="H1515" s="313">
        <v>44652</v>
      </c>
      <c r="I1515" s="1046"/>
      <c r="J1515" s="271"/>
    </row>
    <row r="1516" spans="1:10" outlineLevel="1" x14ac:dyDescent="0.2">
      <c r="A1516" s="317" t="s">
        <v>10092</v>
      </c>
      <c r="B1516" s="316" t="s">
        <v>10084</v>
      </c>
      <c r="C1516" s="316" t="s">
        <v>8913</v>
      </c>
      <c r="D1516" s="316"/>
      <c r="E1516" s="311" t="s">
        <v>10093</v>
      </c>
      <c r="F1516" s="317" t="s">
        <v>10094</v>
      </c>
      <c r="G1516" s="312" t="s">
        <v>142</v>
      </c>
      <c r="H1516" s="313">
        <v>44510</v>
      </c>
      <c r="I1516" s="1046"/>
      <c r="J1516" s="271"/>
    </row>
    <row r="1517" spans="1:10" outlineLevel="1" x14ac:dyDescent="0.2">
      <c r="A1517" s="317" t="s">
        <v>10095</v>
      </c>
      <c r="B1517" s="316" t="s">
        <v>10084</v>
      </c>
      <c r="C1517" s="316" t="s">
        <v>8913</v>
      </c>
      <c r="D1517" s="316"/>
      <c r="E1517" s="311">
        <v>11519085.99</v>
      </c>
      <c r="F1517" s="317"/>
      <c r="G1517" s="312" t="s">
        <v>8904</v>
      </c>
      <c r="H1517" s="319"/>
      <c r="I1517" s="1046"/>
      <c r="J1517" s="271"/>
    </row>
    <row r="1518" spans="1:10" ht="22.5" customHeight="1" outlineLevel="1" x14ac:dyDescent="0.2">
      <c r="A1518" s="84" t="s">
        <v>210</v>
      </c>
      <c r="B1518" s="269"/>
      <c r="C1518" s="269"/>
      <c r="D1518" s="269"/>
      <c r="E1518" s="269"/>
      <c r="F1518" s="269"/>
      <c r="G1518" s="269"/>
      <c r="H1518" s="269"/>
      <c r="I1518" s="1043"/>
      <c r="J1518" s="1050"/>
    </row>
    <row r="1519" spans="1:10" outlineLevel="1" x14ac:dyDescent="0.2">
      <c r="A1519" s="312" t="s">
        <v>10096</v>
      </c>
      <c r="B1519" s="316" t="s">
        <v>7305</v>
      </c>
      <c r="C1519" s="316" t="s">
        <v>7306</v>
      </c>
      <c r="D1519" s="316">
        <v>206</v>
      </c>
      <c r="E1519" s="311">
        <v>25600.3</v>
      </c>
      <c r="F1519" s="317" t="s">
        <v>8608</v>
      </c>
      <c r="G1519" s="312" t="s">
        <v>142</v>
      </c>
      <c r="H1519" s="313">
        <v>44585</v>
      </c>
      <c r="I1519" s="1045">
        <v>44675</v>
      </c>
      <c r="J1519" s="271"/>
    </row>
    <row r="1520" spans="1:10" outlineLevel="1" x14ac:dyDescent="0.2">
      <c r="A1520" s="312" t="s">
        <v>10097</v>
      </c>
      <c r="B1520" s="316" t="s">
        <v>7305</v>
      </c>
      <c r="C1520" s="316" t="s">
        <v>7306</v>
      </c>
      <c r="D1520" s="316">
        <v>576</v>
      </c>
      <c r="E1520" s="311">
        <v>29990</v>
      </c>
      <c r="F1520" s="317" t="s">
        <v>7877</v>
      </c>
      <c r="G1520" s="312" t="s">
        <v>142</v>
      </c>
      <c r="H1520" s="313">
        <v>44627</v>
      </c>
      <c r="I1520" s="1045">
        <v>44807</v>
      </c>
      <c r="J1520" s="271"/>
    </row>
    <row r="1521" spans="1:10" outlineLevel="1" x14ac:dyDescent="0.2">
      <c r="A1521" s="312" t="s">
        <v>10098</v>
      </c>
      <c r="B1521" s="316" t="s">
        <v>7305</v>
      </c>
      <c r="C1521" s="316" t="s">
        <v>7306</v>
      </c>
      <c r="D1521" s="316">
        <v>578</v>
      </c>
      <c r="E1521" s="311">
        <v>20988.799999999999</v>
      </c>
      <c r="F1521" s="317" t="s">
        <v>7583</v>
      </c>
      <c r="G1521" s="312" t="s">
        <v>142</v>
      </c>
      <c r="H1521" s="313">
        <v>44627</v>
      </c>
      <c r="I1521" s="1045">
        <v>44807</v>
      </c>
      <c r="J1521" s="271"/>
    </row>
    <row r="1522" spans="1:10" outlineLevel="1" x14ac:dyDescent="0.2">
      <c r="A1522" s="312" t="s">
        <v>10099</v>
      </c>
      <c r="B1522" s="316" t="s">
        <v>7305</v>
      </c>
      <c r="C1522" s="316" t="s">
        <v>7306</v>
      </c>
      <c r="D1522" s="316">
        <v>30</v>
      </c>
      <c r="E1522" s="311">
        <v>18000</v>
      </c>
      <c r="F1522" s="317" t="s">
        <v>10100</v>
      </c>
      <c r="G1522" s="312" t="s">
        <v>142</v>
      </c>
      <c r="H1522" s="313">
        <v>44571</v>
      </c>
      <c r="I1522" s="1045">
        <v>44661</v>
      </c>
      <c r="J1522" s="271"/>
    </row>
    <row r="1523" spans="1:10" outlineLevel="1" x14ac:dyDescent="0.2">
      <c r="A1523" s="312" t="s">
        <v>10101</v>
      </c>
      <c r="B1523" s="316" t="s">
        <v>7305</v>
      </c>
      <c r="C1523" s="316" t="s">
        <v>7306</v>
      </c>
      <c r="D1523" s="316">
        <v>59</v>
      </c>
      <c r="E1523" s="311">
        <v>18000</v>
      </c>
      <c r="F1523" s="317" t="s">
        <v>10102</v>
      </c>
      <c r="G1523" s="312" t="s">
        <v>142</v>
      </c>
      <c r="H1523" s="313">
        <v>44573</v>
      </c>
      <c r="I1523" s="1045">
        <v>44663</v>
      </c>
      <c r="J1523" s="271"/>
    </row>
    <row r="1524" spans="1:10" outlineLevel="1" x14ac:dyDescent="0.2">
      <c r="A1524" s="312" t="s">
        <v>10103</v>
      </c>
      <c r="B1524" s="316" t="s">
        <v>7305</v>
      </c>
      <c r="C1524" s="316" t="s">
        <v>7306</v>
      </c>
      <c r="D1524" s="316">
        <v>102</v>
      </c>
      <c r="E1524" s="311">
        <v>18000</v>
      </c>
      <c r="F1524" s="317" t="s">
        <v>10104</v>
      </c>
      <c r="G1524" s="312" t="s">
        <v>142</v>
      </c>
      <c r="H1524" s="313">
        <v>44578</v>
      </c>
      <c r="I1524" s="1045">
        <v>44638</v>
      </c>
      <c r="J1524" s="271"/>
    </row>
    <row r="1525" spans="1:10" outlineLevel="1" x14ac:dyDescent="0.2">
      <c r="A1525" s="312" t="s">
        <v>10105</v>
      </c>
      <c r="B1525" s="316" t="s">
        <v>7305</v>
      </c>
      <c r="C1525" s="316" t="s">
        <v>7306</v>
      </c>
      <c r="D1525" s="316">
        <v>123</v>
      </c>
      <c r="E1525" s="311">
        <v>18000</v>
      </c>
      <c r="F1525" s="317" t="s">
        <v>10106</v>
      </c>
      <c r="G1525" s="312" t="s">
        <v>142</v>
      </c>
      <c r="H1525" s="313">
        <v>44580</v>
      </c>
      <c r="I1525" s="1045">
        <v>44750</v>
      </c>
      <c r="J1525" s="271"/>
    </row>
    <row r="1526" spans="1:10" outlineLevel="1" x14ac:dyDescent="0.2">
      <c r="A1526" s="312" t="s">
        <v>10107</v>
      </c>
      <c r="B1526" s="316" t="s">
        <v>7305</v>
      </c>
      <c r="C1526" s="316" t="s">
        <v>7306</v>
      </c>
      <c r="D1526" s="316">
        <v>153</v>
      </c>
      <c r="E1526" s="311">
        <v>18000</v>
      </c>
      <c r="F1526" s="317" t="s">
        <v>7313</v>
      </c>
      <c r="G1526" s="312" t="s">
        <v>142</v>
      </c>
      <c r="H1526" s="313">
        <v>44581</v>
      </c>
      <c r="I1526" s="1045">
        <v>44761</v>
      </c>
      <c r="J1526" s="271"/>
    </row>
    <row r="1527" spans="1:10" outlineLevel="1" x14ac:dyDescent="0.2">
      <c r="A1527" s="312" t="s">
        <v>10108</v>
      </c>
      <c r="B1527" s="316" t="s">
        <v>7305</v>
      </c>
      <c r="C1527" s="316" t="s">
        <v>7306</v>
      </c>
      <c r="D1527" s="316">
        <v>326</v>
      </c>
      <c r="E1527" s="311">
        <v>18000</v>
      </c>
      <c r="F1527" s="317" t="s">
        <v>7446</v>
      </c>
      <c r="G1527" s="312" t="s">
        <v>142</v>
      </c>
      <c r="H1527" s="313">
        <v>44594</v>
      </c>
      <c r="I1527" s="1045">
        <v>44654</v>
      </c>
      <c r="J1527" s="271"/>
    </row>
    <row r="1528" spans="1:10" outlineLevel="1" x14ac:dyDescent="0.2">
      <c r="A1528" s="312" t="s">
        <v>10109</v>
      </c>
      <c r="B1528" s="316" t="s">
        <v>7305</v>
      </c>
      <c r="C1528" s="316" t="s">
        <v>7306</v>
      </c>
      <c r="D1528" s="316">
        <v>613</v>
      </c>
      <c r="E1528" s="311">
        <v>18000</v>
      </c>
      <c r="F1528" s="317" t="s">
        <v>10110</v>
      </c>
      <c r="G1528" s="312" t="s">
        <v>142</v>
      </c>
      <c r="H1528" s="313">
        <v>44629</v>
      </c>
      <c r="I1528" s="1045">
        <v>44719</v>
      </c>
      <c r="J1528" s="271"/>
    </row>
    <row r="1529" spans="1:10" outlineLevel="1" x14ac:dyDescent="0.2">
      <c r="A1529" s="312" t="s">
        <v>10111</v>
      </c>
      <c r="B1529" s="316" t="s">
        <v>7305</v>
      </c>
      <c r="C1529" s="316" t="s">
        <v>7306</v>
      </c>
      <c r="D1529" s="316">
        <v>718</v>
      </c>
      <c r="E1529" s="311">
        <v>18000</v>
      </c>
      <c r="F1529" s="317" t="s">
        <v>10104</v>
      </c>
      <c r="G1529" s="312" t="s">
        <v>142</v>
      </c>
      <c r="H1529" s="313">
        <v>44644</v>
      </c>
      <c r="I1529" s="1045">
        <v>44704</v>
      </c>
      <c r="J1529" s="271"/>
    </row>
    <row r="1530" spans="1:10" outlineLevel="1" x14ac:dyDescent="0.2">
      <c r="A1530" s="312" t="s">
        <v>10112</v>
      </c>
      <c r="B1530" s="316" t="s">
        <v>7305</v>
      </c>
      <c r="C1530" s="316" t="s">
        <v>7306</v>
      </c>
      <c r="D1530" s="316">
        <v>731</v>
      </c>
      <c r="E1530" s="311">
        <v>18000</v>
      </c>
      <c r="F1530" s="317" t="s">
        <v>10113</v>
      </c>
      <c r="G1530" s="312" t="s">
        <v>142</v>
      </c>
      <c r="H1530" s="313">
        <v>44645</v>
      </c>
      <c r="I1530" s="1045">
        <v>44735</v>
      </c>
      <c r="J1530" s="271"/>
    </row>
    <row r="1531" spans="1:10" outlineLevel="1" x14ac:dyDescent="0.2">
      <c r="A1531" s="312" t="s">
        <v>10114</v>
      </c>
      <c r="B1531" s="316" t="s">
        <v>7305</v>
      </c>
      <c r="C1531" s="316" t="s">
        <v>7306</v>
      </c>
      <c r="D1531" s="316">
        <v>1366</v>
      </c>
      <c r="E1531" s="311">
        <v>18000</v>
      </c>
      <c r="F1531" s="317" t="s">
        <v>10110</v>
      </c>
      <c r="G1531" s="312" t="s">
        <v>142</v>
      </c>
      <c r="H1531" s="313">
        <v>44720</v>
      </c>
      <c r="I1531" s="1045">
        <v>44810</v>
      </c>
      <c r="J1531" s="271"/>
    </row>
    <row r="1532" spans="1:10" outlineLevel="1" x14ac:dyDescent="0.2">
      <c r="A1532" s="312" t="s">
        <v>10115</v>
      </c>
      <c r="B1532" s="316" t="s">
        <v>7305</v>
      </c>
      <c r="C1532" s="316" t="s">
        <v>7306</v>
      </c>
      <c r="D1532" s="316">
        <v>1558</v>
      </c>
      <c r="E1532" s="311">
        <v>18000</v>
      </c>
      <c r="F1532" s="317" t="s">
        <v>10116</v>
      </c>
      <c r="G1532" s="312" t="s">
        <v>142</v>
      </c>
      <c r="H1532" s="313">
        <v>44755</v>
      </c>
      <c r="I1532" s="1045">
        <v>44785</v>
      </c>
      <c r="J1532" s="271"/>
    </row>
    <row r="1533" spans="1:10" outlineLevel="1" x14ac:dyDescent="0.2">
      <c r="A1533" s="312" t="s">
        <v>10117</v>
      </c>
      <c r="B1533" s="316" t="s">
        <v>7305</v>
      </c>
      <c r="C1533" s="316" t="s">
        <v>7306</v>
      </c>
      <c r="D1533" s="316">
        <v>1605</v>
      </c>
      <c r="E1533" s="311">
        <v>18130.580000000002</v>
      </c>
      <c r="F1533" s="317" t="s">
        <v>8674</v>
      </c>
      <c r="G1533" s="312" t="s">
        <v>142</v>
      </c>
      <c r="H1533" s="313">
        <v>44763</v>
      </c>
      <c r="I1533" s="1045">
        <v>44768</v>
      </c>
      <c r="J1533" s="271"/>
    </row>
    <row r="1534" spans="1:10" outlineLevel="1" x14ac:dyDescent="0.2">
      <c r="A1534" s="312" t="s">
        <v>10118</v>
      </c>
      <c r="B1534" s="316" t="s">
        <v>7305</v>
      </c>
      <c r="C1534" s="316" t="s">
        <v>7306</v>
      </c>
      <c r="D1534" s="316">
        <v>419</v>
      </c>
      <c r="E1534" s="311">
        <v>18205</v>
      </c>
      <c r="F1534" s="317" t="s">
        <v>10119</v>
      </c>
      <c r="G1534" s="312" t="s">
        <v>142</v>
      </c>
      <c r="H1534" s="313">
        <v>44609</v>
      </c>
      <c r="I1534" s="1045">
        <v>44664</v>
      </c>
      <c r="J1534" s="271"/>
    </row>
    <row r="1535" spans="1:10" outlineLevel="1" x14ac:dyDescent="0.2">
      <c r="A1535" s="312" t="s">
        <v>10120</v>
      </c>
      <c r="B1535" s="316" t="s">
        <v>7305</v>
      </c>
      <c r="C1535" s="316" t="s">
        <v>7306</v>
      </c>
      <c r="D1535" s="316">
        <v>1382</v>
      </c>
      <c r="E1535" s="311">
        <v>18230</v>
      </c>
      <c r="F1535" s="317" t="s">
        <v>7381</v>
      </c>
      <c r="G1535" s="312" t="s">
        <v>142</v>
      </c>
      <c r="H1535" s="313">
        <v>44722</v>
      </c>
      <c r="I1535" s="1045">
        <v>44872</v>
      </c>
      <c r="J1535" s="271"/>
    </row>
    <row r="1536" spans="1:10" outlineLevel="1" x14ac:dyDescent="0.2">
      <c r="A1536" s="312" t="s">
        <v>10121</v>
      </c>
      <c r="B1536" s="316" t="s">
        <v>7305</v>
      </c>
      <c r="C1536" s="316" t="s">
        <v>7306</v>
      </c>
      <c r="D1536" s="316">
        <v>524</v>
      </c>
      <c r="E1536" s="311">
        <v>18552.5</v>
      </c>
      <c r="F1536" s="317" t="s">
        <v>7381</v>
      </c>
      <c r="G1536" s="312" t="s">
        <v>142</v>
      </c>
      <c r="H1536" s="313">
        <v>44617</v>
      </c>
      <c r="I1536" s="1045">
        <v>44767</v>
      </c>
      <c r="J1536" s="271"/>
    </row>
    <row r="1537" spans="1:10" outlineLevel="1" x14ac:dyDescent="0.2">
      <c r="A1537" s="312" t="s">
        <v>10122</v>
      </c>
      <c r="B1537" s="316" t="s">
        <v>7305</v>
      </c>
      <c r="C1537" s="316" t="s">
        <v>7306</v>
      </c>
      <c r="D1537" s="316">
        <v>305</v>
      </c>
      <c r="E1537" s="311">
        <v>18718.439999999999</v>
      </c>
      <c r="F1537" s="317" t="s">
        <v>7450</v>
      </c>
      <c r="G1537" s="312" t="s">
        <v>142</v>
      </c>
      <c r="H1537" s="313">
        <v>44592</v>
      </c>
      <c r="I1537" s="1045">
        <v>44612</v>
      </c>
      <c r="J1537" s="271"/>
    </row>
    <row r="1538" spans="1:10" outlineLevel="1" x14ac:dyDescent="0.2">
      <c r="A1538" s="312" t="s">
        <v>10123</v>
      </c>
      <c r="B1538" s="316" t="s">
        <v>7305</v>
      </c>
      <c r="C1538" s="316" t="s">
        <v>7306</v>
      </c>
      <c r="D1538" s="316">
        <v>311</v>
      </c>
      <c r="E1538" s="311">
        <v>18915</v>
      </c>
      <c r="F1538" s="317" t="s">
        <v>7396</v>
      </c>
      <c r="G1538" s="312" t="s">
        <v>142</v>
      </c>
      <c r="H1538" s="313">
        <v>44592</v>
      </c>
      <c r="I1538" s="1045">
        <v>44622</v>
      </c>
      <c r="J1538" s="271"/>
    </row>
    <row r="1539" spans="1:10" outlineLevel="1" x14ac:dyDescent="0.2">
      <c r="A1539" s="312" t="s">
        <v>10124</v>
      </c>
      <c r="B1539" s="316" t="s">
        <v>7305</v>
      </c>
      <c r="C1539" s="316" t="s">
        <v>7306</v>
      </c>
      <c r="D1539" s="316">
        <v>312</v>
      </c>
      <c r="E1539" s="311">
        <v>18915</v>
      </c>
      <c r="F1539" s="317" t="s">
        <v>7396</v>
      </c>
      <c r="G1539" s="312" t="s">
        <v>142</v>
      </c>
      <c r="H1539" s="313">
        <v>44592</v>
      </c>
      <c r="I1539" s="1045">
        <v>44622</v>
      </c>
      <c r="J1539" s="271"/>
    </row>
    <row r="1540" spans="1:10" outlineLevel="1" x14ac:dyDescent="0.2">
      <c r="A1540" s="312" t="s">
        <v>10125</v>
      </c>
      <c r="B1540" s="316" t="s">
        <v>7305</v>
      </c>
      <c r="C1540" s="316" t="s">
        <v>7306</v>
      </c>
      <c r="D1540" s="316">
        <v>1186</v>
      </c>
      <c r="E1540" s="311">
        <v>18952.240000000002</v>
      </c>
      <c r="F1540" s="317" t="s">
        <v>7401</v>
      </c>
      <c r="G1540" s="312" t="s">
        <v>142</v>
      </c>
      <c r="H1540" s="313">
        <v>44704</v>
      </c>
      <c r="I1540" s="1045">
        <v>44734</v>
      </c>
      <c r="J1540" s="271"/>
    </row>
    <row r="1541" spans="1:10" outlineLevel="1" x14ac:dyDescent="0.2">
      <c r="A1541" s="312" t="s">
        <v>10126</v>
      </c>
      <c r="B1541" s="316" t="s">
        <v>7305</v>
      </c>
      <c r="C1541" s="316" t="s">
        <v>7306</v>
      </c>
      <c r="D1541" s="316">
        <v>1289</v>
      </c>
      <c r="E1541" s="311">
        <v>18952.240000000002</v>
      </c>
      <c r="F1541" s="317" t="s">
        <v>7399</v>
      </c>
      <c r="G1541" s="312" t="s">
        <v>142</v>
      </c>
      <c r="H1541" s="313">
        <v>44712</v>
      </c>
      <c r="I1541" s="1045">
        <v>44742</v>
      </c>
      <c r="J1541" s="271"/>
    </row>
    <row r="1542" spans="1:10" outlineLevel="1" x14ac:dyDescent="0.2">
      <c r="A1542" s="312" t="s">
        <v>10127</v>
      </c>
      <c r="B1542" s="316" t="s">
        <v>7305</v>
      </c>
      <c r="C1542" s="316" t="s">
        <v>7306</v>
      </c>
      <c r="D1542" s="316">
        <v>1290</v>
      </c>
      <c r="E1542" s="311">
        <v>18952.240000000002</v>
      </c>
      <c r="F1542" s="317" t="s">
        <v>7403</v>
      </c>
      <c r="G1542" s="312" t="s">
        <v>142</v>
      </c>
      <c r="H1542" s="313">
        <v>44712</v>
      </c>
      <c r="I1542" s="1045">
        <v>44742</v>
      </c>
      <c r="J1542" s="271"/>
    </row>
    <row r="1543" spans="1:10" outlineLevel="1" x14ac:dyDescent="0.2">
      <c r="A1543" s="312" t="s">
        <v>10128</v>
      </c>
      <c r="B1543" s="316" t="s">
        <v>7305</v>
      </c>
      <c r="C1543" s="316" t="s">
        <v>7306</v>
      </c>
      <c r="D1543" s="316">
        <v>937</v>
      </c>
      <c r="E1543" s="311">
        <v>18960</v>
      </c>
      <c r="F1543" s="317" t="s">
        <v>10119</v>
      </c>
      <c r="G1543" s="312" t="s">
        <v>142</v>
      </c>
      <c r="H1543" s="313">
        <v>44676</v>
      </c>
      <c r="I1543" s="1045">
        <v>44736</v>
      </c>
      <c r="J1543" s="271"/>
    </row>
    <row r="1544" spans="1:10" outlineLevel="1" x14ac:dyDescent="0.2">
      <c r="A1544" s="312" t="s">
        <v>10129</v>
      </c>
      <c r="B1544" s="316" t="s">
        <v>7305</v>
      </c>
      <c r="C1544" s="316" t="s">
        <v>7306</v>
      </c>
      <c r="D1544" s="316">
        <v>82</v>
      </c>
      <c r="E1544" s="311">
        <v>19000</v>
      </c>
      <c r="F1544" s="317" t="s">
        <v>10130</v>
      </c>
      <c r="G1544" s="312" t="s">
        <v>142</v>
      </c>
      <c r="H1544" s="313">
        <v>44575</v>
      </c>
      <c r="I1544" s="1045">
        <v>44635</v>
      </c>
      <c r="J1544" s="271"/>
    </row>
    <row r="1545" spans="1:10" outlineLevel="1" x14ac:dyDescent="0.2">
      <c r="A1545" s="312" t="s">
        <v>10131</v>
      </c>
      <c r="B1545" s="316" t="s">
        <v>7305</v>
      </c>
      <c r="C1545" s="316" t="s">
        <v>7306</v>
      </c>
      <c r="D1545" s="316">
        <v>141</v>
      </c>
      <c r="E1545" s="311">
        <v>19000</v>
      </c>
      <c r="F1545" s="317" t="s">
        <v>7914</v>
      </c>
      <c r="G1545" s="312" t="s">
        <v>142</v>
      </c>
      <c r="H1545" s="313">
        <v>44581</v>
      </c>
      <c r="I1545" s="1045">
        <v>44585</v>
      </c>
      <c r="J1545" s="271"/>
    </row>
    <row r="1546" spans="1:10" outlineLevel="1" x14ac:dyDescent="0.2">
      <c r="A1546" s="312" t="s">
        <v>10132</v>
      </c>
      <c r="B1546" s="316" t="s">
        <v>7305</v>
      </c>
      <c r="C1546" s="316" t="s">
        <v>7306</v>
      </c>
      <c r="D1546" s="316">
        <v>1592</v>
      </c>
      <c r="E1546" s="311">
        <v>19000</v>
      </c>
      <c r="F1546" s="317" t="s">
        <v>10133</v>
      </c>
      <c r="G1546" s="312" t="s">
        <v>142</v>
      </c>
      <c r="H1546" s="313">
        <v>44762</v>
      </c>
      <c r="I1546" s="1045">
        <v>44912</v>
      </c>
      <c r="J1546" s="271"/>
    </row>
    <row r="1547" spans="1:10" outlineLevel="1" x14ac:dyDescent="0.2">
      <c r="A1547" s="312" t="s">
        <v>10134</v>
      </c>
      <c r="B1547" s="316" t="s">
        <v>7305</v>
      </c>
      <c r="C1547" s="316" t="s">
        <v>7306</v>
      </c>
      <c r="D1547" s="316">
        <v>98</v>
      </c>
      <c r="E1547" s="311">
        <v>19000.240000000002</v>
      </c>
      <c r="F1547" s="317" t="s">
        <v>10135</v>
      </c>
      <c r="G1547" s="312" t="s">
        <v>142</v>
      </c>
      <c r="H1547" s="313">
        <v>44575</v>
      </c>
      <c r="I1547" s="1045">
        <v>44605</v>
      </c>
      <c r="J1547" s="271"/>
    </row>
    <row r="1548" spans="1:10" outlineLevel="1" x14ac:dyDescent="0.2">
      <c r="A1548" s="312" t="s">
        <v>10136</v>
      </c>
      <c r="B1548" s="316" t="s">
        <v>7305</v>
      </c>
      <c r="C1548" s="316" t="s">
        <v>7306</v>
      </c>
      <c r="D1548" s="316">
        <v>639</v>
      </c>
      <c r="E1548" s="311">
        <v>19106.439999999999</v>
      </c>
      <c r="F1548" s="317" t="s">
        <v>7483</v>
      </c>
      <c r="G1548" s="312" t="s">
        <v>142</v>
      </c>
      <c r="H1548" s="313">
        <v>44634</v>
      </c>
      <c r="I1548" s="1045">
        <v>44641</v>
      </c>
      <c r="J1548" s="271"/>
    </row>
    <row r="1549" spans="1:10" outlineLevel="1" x14ac:dyDescent="0.2">
      <c r="A1549" s="312" t="s">
        <v>10137</v>
      </c>
      <c r="B1549" s="316" t="s">
        <v>7305</v>
      </c>
      <c r="C1549" s="316" t="s">
        <v>7306</v>
      </c>
      <c r="D1549" s="316">
        <v>1397</v>
      </c>
      <c r="E1549" s="311">
        <v>19106.439999999999</v>
      </c>
      <c r="F1549" s="317" t="s">
        <v>7483</v>
      </c>
      <c r="G1549" s="312" t="s">
        <v>142</v>
      </c>
      <c r="H1549" s="313">
        <v>44726</v>
      </c>
      <c r="I1549" s="1045">
        <v>44756</v>
      </c>
      <c r="J1549" s="271"/>
    </row>
    <row r="1550" spans="1:10" outlineLevel="1" x14ac:dyDescent="0.2">
      <c r="A1550" s="312" t="s">
        <v>10138</v>
      </c>
      <c r="B1550" s="316" t="s">
        <v>7305</v>
      </c>
      <c r="C1550" s="316" t="s">
        <v>7306</v>
      </c>
      <c r="D1550" s="316">
        <v>174</v>
      </c>
      <c r="E1550" s="311">
        <v>19210</v>
      </c>
      <c r="F1550" s="317" t="s">
        <v>7422</v>
      </c>
      <c r="G1550" s="312" t="s">
        <v>142</v>
      </c>
      <c r="H1550" s="313">
        <v>44582</v>
      </c>
      <c r="I1550" s="1045">
        <v>44752</v>
      </c>
      <c r="J1550" s="271"/>
    </row>
    <row r="1551" spans="1:10" outlineLevel="1" x14ac:dyDescent="0.2">
      <c r="A1551" s="312" t="s">
        <v>10139</v>
      </c>
      <c r="B1551" s="316" t="s">
        <v>7305</v>
      </c>
      <c r="C1551" s="316" t="s">
        <v>7306</v>
      </c>
      <c r="D1551" s="316">
        <v>61</v>
      </c>
      <c r="E1551" s="311">
        <v>19440</v>
      </c>
      <c r="F1551" s="317" t="s">
        <v>10140</v>
      </c>
      <c r="G1551" s="312" t="s">
        <v>142</v>
      </c>
      <c r="H1551" s="313">
        <v>44573</v>
      </c>
      <c r="I1551" s="1045">
        <v>44753</v>
      </c>
      <c r="J1551" s="271"/>
    </row>
    <row r="1552" spans="1:10" outlineLevel="1" x14ac:dyDescent="0.2">
      <c r="A1552" s="312" t="s">
        <v>10141</v>
      </c>
      <c r="B1552" s="316" t="s">
        <v>7305</v>
      </c>
      <c r="C1552" s="316" t="s">
        <v>7306</v>
      </c>
      <c r="D1552" s="316">
        <v>1525</v>
      </c>
      <c r="E1552" s="311">
        <v>19458</v>
      </c>
      <c r="F1552" s="317" t="s">
        <v>10142</v>
      </c>
      <c r="G1552" s="312" t="s">
        <v>142</v>
      </c>
      <c r="H1552" s="313">
        <v>44748</v>
      </c>
      <c r="I1552" s="1045">
        <v>45478</v>
      </c>
      <c r="J1552" s="271"/>
    </row>
    <row r="1553" spans="1:10" outlineLevel="1" x14ac:dyDescent="0.2">
      <c r="A1553" s="312" t="s">
        <v>10143</v>
      </c>
      <c r="B1553" s="316" t="s">
        <v>7305</v>
      </c>
      <c r="C1553" s="316" t="s">
        <v>7306</v>
      </c>
      <c r="D1553" s="316">
        <v>1035</v>
      </c>
      <c r="E1553" s="311">
        <v>19485</v>
      </c>
      <c r="F1553" s="317" t="s">
        <v>7594</v>
      </c>
      <c r="G1553" s="312" t="s">
        <v>142</v>
      </c>
      <c r="H1553" s="313">
        <v>44686</v>
      </c>
      <c r="I1553" s="1045">
        <v>44776</v>
      </c>
      <c r="J1553" s="271"/>
    </row>
    <row r="1554" spans="1:10" outlineLevel="1" x14ac:dyDescent="0.2">
      <c r="A1554" s="312" t="s">
        <v>10144</v>
      </c>
      <c r="B1554" s="316" t="s">
        <v>7305</v>
      </c>
      <c r="C1554" s="316" t="s">
        <v>7306</v>
      </c>
      <c r="D1554" s="316">
        <v>837</v>
      </c>
      <c r="E1554" s="311">
        <v>19500</v>
      </c>
      <c r="F1554" s="317" t="s">
        <v>10145</v>
      </c>
      <c r="G1554" s="312" t="s">
        <v>142</v>
      </c>
      <c r="H1554" s="313">
        <v>44662</v>
      </c>
      <c r="I1554" s="1045">
        <v>44752</v>
      </c>
      <c r="J1554" s="271"/>
    </row>
    <row r="1555" spans="1:10" outlineLevel="1" x14ac:dyDescent="0.2">
      <c r="A1555" s="312" t="s">
        <v>10146</v>
      </c>
      <c r="B1555" s="316" t="s">
        <v>7305</v>
      </c>
      <c r="C1555" s="316" t="s">
        <v>7306</v>
      </c>
      <c r="D1555" s="316">
        <v>1385</v>
      </c>
      <c r="E1555" s="311">
        <v>19500</v>
      </c>
      <c r="F1555" s="317" t="s">
        <v>7989</v>
      </c>
      <c r="G1555" s="312" t="s">
        <v>142</v>
      </c>
      <c r="H1555" s="313">
        <v>44722</v>
      </c>
      <c r="I1555" s="1045">
        <v>44812</v>
      </c>
      <c r="J1555" s="271"/>
    </row>
    <row r="1556" spans="1:10" outlineLevel="1" x14ac:dyDescent="0.2">
      <c r="A1556" s="312" t="s">
        <v>10147</v>
      </c>
      <c r="B1556" s="316" t="s">
        <v>7305</v>
      </c>
      <c r="C1556" s="316" t="s">
        <v>7306</v>
      </c>
      <c r="D1556" s="316">
        <v>1534</v>
      </c>
      <c r="E1556" s="311">
        <v>19500.3</v>
      </c>
      <c r="F1556" s="317" t="s">
        <v>10148</v>
      </c>
      <c r="G1556" s="312" t="s">
        <v>142</v>
      </c>
      <c r="H1556" s="313">
        <v>44750</v>
      </c>
      <c r="I1556" s="1045">
        <v>44840</v>
      </c>
      <c r="J1556" s="271"/>
    </row>
    <row r="1557" spans="1:10" outlineLevel="1" x14ac:dyDescent="0.2">
      <c r="A1557" s="312" t="s">
        <v>10149</v>
      </c>
      <c r="B1557" s="316" t="s">
        <v>7305</v>
      </c>
      <c r="C1557" s="316" t="s">
        <v>7306</v>
      </c>
      <c r="D1557" s="316">
        <v>1391</v>
      </c>
      <c r="E1557" s="311">
        <v>19612.46</v>
      </c>
      <c r="F1557" s="317" t="s">
        <v>10150</v>
      </c>
      <c r="G1557" s="312" t="s">
        <v>142</v>
      </c>
      <c r="H1557" s="313">
        <v>44726</v>
      </c>
      <c r="I1557" s="1045">
        <v>44756</v>
      </c>
      <c r="J1557" s="271"/>
    </row>
    <row r="1558" spans="1:10" outlineLevel="1" x14ac:dyDescent="0.2">
      <c r="A1558" s="312" t="s">
        <v>10151</v>
      </c>
      <c r="B1558" s="316" t="s">
        <v>7305</v>
      </c>
      <c r="C1558" s="316" t="s">
        <v>7306</v>
      </c>
      <c r="D1558" s="316">
        <v>1285</v>
      </c>
      <c r="E1558" s="311">
        <v>19697.259999999998</v>
      </c>
      <c r="F1558" s="317" t="s">
        <v>10152</v>
      </c>
      <c r="G1558" s="312" t="s">
        <v>142</v>
      </c>
      <c r="H1558" s="313">
        <v>44712</v>
      </c>
      <c r="I1558" s="1045">
        <v>44742</v>
      </c>
      <c r="J1558" s="271"/>
    </row>
    <row r="1559" spans="1:10" outlineLevel="1" x14ac:dyDescent="0.2">
      <c r="A1559" s="312" t="s">
        <v>10153</v>
      </c>
      <c r="B1559" s="316" t="s">
        <v>7305</v>
      </c>
      <c r="C1559" s="316" t="s">
        <v>7306</v>
      </c>
      <c r="D1559" s="316">
        <v>1496</v>
      </c>
      <c r="E1559" s="311">
        <v>19833.330000000002</v>
      </c>
      <c r="F1559" s="317" t="s">
        <v>10154</v>
      </c>
      <c r="G1559" s="312" t="s">
        <v>142</v>
      </c>
      <c r="H1559" s="313">
        <v>44743</v>
      </c>
      <c r="I1559" s="1045">
        <v>44913</v>
      </c>
      <c r="J1559" s="271"/>
    </row>
    <row r="1560" spans="1:10" outlineLevel="1" x14ac:dyDescent="0.2">
      <c r="A1560" s="312" t="s">
        <v>10155</v>
      </c>
      <c r="B1560" s="316" t="s">
        <v>7305</v>
      </c>
      <c r="C1560" s="316" t="s">
        <v>7306</v>
      </c>
      <c r="D1560" s="316">
        <v>157</v>
      </c>
      <c r="E1560" s="311">
        <v>20000</v>
      </c>
      <c r="F1560" s="317" t="s">
        <v>7497</v>
      </c>
      <c r="G1560" s="312" t="s">
        <v>142</v>
      </c>
      <c r="H1560" s="313">
        <v>44581</v>
      </c>
      <c r="I1560" s="1045">
        <v>44631</v>
      </c>
      <c r="J1560" s="271"/>
    </row>
    <row r="1561" spans="1:10" outlineLevel="1" x14ac:dyDescent="0.2">
      <c r="A1561" s="312" t="s">
        <v>10156</v>
      </c>
      <c r="B1561" s="316" t="s">
        <v>7305</v>
      </c>
      <c r="C1561" s="316" t="s">
        <v>7306</v>
      </c>
      <c r="D1561" s="316">
        <v>298</v>
      </c>
      <c r="E1561" s="311">
        <v>20000</v>
      </c>
      <c r="F1561" s="317" t="s">
        <v>10157</v>
      </c>
      <c r="G1561" s="312" t="s">
        <v>142</v>
      </c>
      <c r="H1561" s="313">
        <v>44592</v>
      </c>
      <c r="I1561" s="1045">
        <v>44712</v>
      </c>
      <c r="J1561" s="271"/>
    </row>
    <row r="1562" spans="1:10" outlineLevel="1" x14ac:dyDescent="0.2">
      <c r="A1562" s="312" t="s">
        <v>10158</v>
      </c>
      <c r="B1562" s="316" t="s">
        <v>7305</v>
      </c>
      <c r="C1562" s="316" t="s">
        <v>7306</v>
      </c>
      <c r="D1562" s="316">
        <v>301</v>
      </c>
      <c r="E1562" s="311">
        <v>20000</v>
      </c>
      <c r="F1562" s="317" t="s">
        <v>10159</v>
      </c>
      <c r="G1562" s="312" t="s">
        <v>142</v>
      </c>
      <c r="H1562" s="313">
        <v>44592</v>
      </c>
      <c r="I1562" s="1045">
        <v>44652</v>
      </c>
      <c r="J1562" s="271"/>
    </row>
    <row r="1563" spans="1:10" outlineLevel="1" x14ac:dyDescent="0.2">
      <c r="A1563" s="312" t="s">
        <v>10160</v>
      </c>
      <c r="B1563" s="316" t="s">
        <v>7305</v>
      </c>
      <c r="C1563" s="316" t="s">
        <v>7306</v>
      </c>
      <c r="D1563" s="316">
        <v>586</v>
      </c>
      <c r="E1563" s="311">
        <v>20000</v>
      </c>
      <c r="F1563" s="317" t="s">
        <v>10161</v>
      </c>
      <c r="G1563" s="312" t="s">
        <v>142</v>
      </c>
      <c r="H1563" s="313">
        <v>44628</v>
      </c>
      <c r="I1563" s="1045">
        <v>44748</v>
      </c>
      <c r="J1563" s="271"/>
    </row>
    <row r="1564" spans="1:10" outlineLevel="1" x14ac:dyDescent="0.2">
      <c r="A1564" s="312" t="s">
        <v>10162</v>
      </c>
      <c r="B1564" s="316" t="s">
        <v>7305</v>
      </c>
      <c r="C1564" s="316" t="s">
        <v>7306</v>
      </c>
      <c r="D1564" s="316">
        <v>1327</v>
      </c>
      <c r="E1564" s="311">
        <v>20000</v>
      </c>
      <c r="F1564" s="317" t="s">
        <v>10163</v>
      </c>
      <c r="G1564" s="312" t="s">
        <v>142</v>
      </c>
      <c r="H1564" s="313">
        <v>44715</v>
      </c>
      <c r="I1564" s="1045">
        <v>44865</v>
      </c>
      <c r="J1564" s="271"/>
    </row>
    <row r="1565" spans="1:10" outlineLevel="1" x14ac:dyDescent="0.2">
      <c r="A1565" s="312" t="s">
        <v>10164</v>
      </c>
      <c r="B1565" s="316" t="s">
        <v>7305</v>
      </c>
      <c r="C1565" s="316" t="s">
        <v>7306</v>
      </c>
      <c r="D1565" s="316">
        <v>1365</v>
      </c>
      <c r="E1565" s="311">
        <v>20000</v>
      </c>
      <c r="F1565" s="317" t="s">
        <v>8294</v>
      </c>
      <c r="G1565" s="312" t="s">
        <v>142</v>
      </c>
      <c r="H1565" s="313">
        <v>44720</v>
      </c>
      <c r="I1565" s="1045">
        <v>44750</v>
      </c>
      <c r="J1565" s="271"/>
    </row>
    <row r="1566" spans="1:10" outlineLevel="1" x14ac:dyDescent="0.2">
      <c r="A1566" s="312" t="s">
        <v>10165</v>
      </c>
      <c r="B1566" s="316" t="s">
        <v>7305</v>
      </c>
      <c r="C1566" s="316" t="s">
        <v>7306</v>
      </c>
      <c r="D1566" s="316">
        <v>1492</v>
      </c>
      <c r="E1566" s="311">
        <v>20000</v>
      </c>
      <c r="F1566" s="317" t="s">
        <v>10166</v>
      </c>
      <c r="G1566" s="312" t="s">
        <v>142</v>
      </c>
      <c r="H1566" s="313">
        <v>44742</v>
      </c>
      <c r="I1566" s="1045">
        <v>44802</v>
      </c>
      <c r="J1566" s="271"/>
    </row>
    <row r="1567" spans="1:10" outlineLevel="1" x14ac:dyDescent="0.2">
      <c r="A1567" s="312" t="s">
        <v>10167</v>
      </c>
      <c r="B1567" s="316" t="s">
        <v>7305</v>
      </c>
      <c r="C1567" s="316" t="s">
        <v>7306</v>
      </c>
      <c r="D1567" s="316">
        <v>1568</v>
      </c>
      <c r="E1567" s="311">
        <v>20000</v>
      </c>
      <c r="F1567" s="317" t="s">
        <v>10106</v>
      </c>
      <c r="G1567" s="312" t="s">
        <v>142</v>
      </c>
      <c r="H1567" s="313">
        <v>44757</v>
      </c>
      <c r="I1567" s="1045">
        <v>44922</v>
      </c>
      <c r="J1567" s="271"/>
    </row>
    <row r="1568" spans="1:10" outlineLevel="1" x14ac:dyDescent="0.2">
      <c r="A1568" s="312" t="s">
        <v>10168</v>
      </c>
      <c r="B1568" s="316" t="s">
        <v>7305</v>
      </c>
      <c r="C1568" s="316" t="s">
        <v>7306</v>
      </c>
      <c r="D1568" s="316">
        <v>792</v>
      </c>
      <c r="E1568" s="311">
        <v>20250</v>
      </c>
      <c r="F1568" s="317" t="s">
        <v>8543</v>
      </c>
      <c r="G1568" s="312" t="s">
        <v>142</v>
      </c>
      <c r="H1568" s="313">
        <v>44656</v>
      </c>
      <c r="I1568" s="1045">
        <v>44671</v>
      </c>
      <c r="J1568" s="271"/>
    </row>
    <row r="1569" spans="1:10" outlineLevel="1" x14ac:dyDescent="0.2">
      <c r="A1569" s="312" t="s">
        <v>10169</v>
      </c>
      <c r="B1569" s="316" t="s">
        <v>7305</v>
      </c>
      <c r="C1569" s="316" t="s">
        <v>7306</v>
      </c>
      <c r="D1569" s="316">
        <v>44</v>
      </c>
      <c r="E1569" s="311">
        <v>20400</v>
      </c>
      <c r="F1569" s="317" t="s">
        <v>7666</v>
      </c>
      <c r="G1569" s="312" t="s">
        <v>142</v>
      </c>
      <c r="H1569" s="313">
        <v>44572</v>
      </c>
      <c r="I1569" s="1045">
        <v>44932</v>
      </c>
      <c r="J1569" s="271"/>
    </row>
    <row r="1570" spans="1:10" outlineLevel="1" x14ac:dyDescent="0.2">
      <c r="A1570" s="312" t="s">
        <v>10170</v>
      </c>
      <c r="B1570" s="316" t="s">
        <v>7305</v>
      </c>
      <c r="C1570" s="316" t="s">
        <v>7306</v>
      </c>
      <c r="D1570" s="316">
        <v>988</v>
      </c>
      <c r="E1570" s="311">
        <v>20400</v>
      </c>
      <c r="F1570" s="317" t="s">
        <v>10171</v>
      </c>
      <c r="G1570" s="312" t="s">
        <v>142</v>
      </c>
      <c r="H1570" s="313">
        <v>44683</v>
      </c>
      <c r="I1570" s="1045">
        <v>44713</v>
      </c>
      <c r="J1570" s="271"/>
    </row>
    <row r="1571" spans="1:10" outlineLevel="1" x14ac:dyDescent="0.2">
      <c r="A1571" s="312" t="s">
        <v>10172</v>
      </c>
      <c r="B1571" s="316" t="s">
        <v>7305</v>
      </c>
      <c r="C1571" s="316" t="s">
        <v>7306</v>
      </c>
      <c r="D1571" s="316">
        <v>131</v>
      </c>
      <c r="E1571" s="311">
        <v>20500</v>
      </c>
      <c r="F1571" s="317" t="s">
        <v>7379</v>
      </c>
      <c r="G1571" s="312" t="s">
        <v>142</v>
      </c>
      <c r="H1571" s="313">
        <v>44580</v>
      </c>
      <c r="I1571" s="1045">
        <v>44730</v>
      </c>
      <c r="J1571" s="271"/>
    </row>
    <row r="1572" spans="1:10" outlineLevel="1" x14ac:dyDescent="0.2">
      <c r="A1572" s="312" t="s">
        <v>10173</v>
      </c>
      <c r="B1572" s="316" t="s">
        <v>7305</v>
      </c>
      <c r="C1572" s="316" t="s">
        <v>7306</v>
      </c>
      <c r="D1572" s="316">
        <v>165</v>
      </c>
      <c r="E1572" s="311">
        <v>20500</v>
      </c>
      <c r="F1572" s="317" t="s">
        <v>10174</v>
      </c>
      <c r="G1572" s="312" t="s">
        <v>142</v>
      </c>
      <c r="H1572" s="313">
        <v>44581</v>
      </c>
      <c r="I1572" s="1045">
        <v>44731</v>
      </c>
      <c r="J1572" s="271"/>
    </row>
    <row r="1573" spans="1:10" outlineLevel="1" x14ac:dyDescent="0.2">
      <c r="A1573" s="312" t="s">
        <v>10175</v>
      </c>
      <c r="B1573" s="316" t="s">
        <v>7305</v>
      </c>
      <c r="C1573" s="316" t="s">
        <v>7306</v>
      </c>
      <c r="D1573" s="316">
        <v>184</v>
      </c>
      <c r="E1573" s="311">
        <v>20500</v>
      </c>
      <c r="F1573" s="317" t="s">
        <v>7440</v>
      </c>
      <c r="G1573" s="312" t="s">
        <v>142</v>
      </c>
      <c r="H1573" s="313">
        <v>44582</v>
      </c>
      <c r="I1573" s="1045">
        <v>44732</v>
      </c>
      <c r="J1573" s="271"/>
    </row>
    <row r="1574" spans="1:10" outlineLevel="1" x14ac:dyDescent="0.2">
      <c r="A1574" s="312" t="s">
        <v>10176</v>
      </c>
      <c r="B1574" s="316" t="s">
        <v>7305</v>
      </c>
      <c r="C1574" s="316" t="s">
        <v>7306</v>
      </c>
      <c r="D1574" s="316">
        <v>229</v>
      </c>
      <c r="E1574" s="311">
        <v>20500</v>
      </c>
      <c r="F1574" s="317" t="s">
        <v>10177</v>
      </c>
      <c r="G1574" s="312" t="s">
        <v>142</v>
      </c>
      <c r="H1574" s="313">
        <v>44587</v>
      </c>
      <c r="I1574" s="1045">
        <v>44737</v>
      </c>
      <c r="J1574" s="271"/>
    </row>
    <row r="1575" spans="1:10" outlineLevel="1" x14ac:dyDescent="0.2">
      <c r="A1575" s="312" t="s">
        <v>10178</v>
      </c>
      <c r="B1575" s="316" t="s">
        <v>7305</v>
      </c>
      <c r="C1575" s="316" t="s">
        <v>7306</v>
      </c>
      <c r="D1575" s="316">
        <v>327</v>
      </c>
      <c r="E1575" s="311">
        <v>20500</v>
      </c>
      <c r="F1575" s="317" t="s">
        <v>8416</v>
      </c>
      <c r="G1575" s="312" t="s">
        <v>142</v>
      </c>
      <c r="H1575" s="313">
        <v>44595</v>
      </c>
      <c r="I1575" s="1045">
        <v>44745</v>
      </c>
      <c r="J1575" s="271"/>
    </row>
    <row r="1576" spans="1:10" outlineLevel="1" x14ac:dyDescent="0.2">
      <c r="A1576" s="312" t="s">
        <v>10179</v>
      </c>
      <c r="B1576" s="316" t="s">
        <v>7305</v>
      </c>
      <c r="C1576" s="316" t="s">
        <v>7306</v>
      </c>
      <c r="D1576" s="316">
        <v>668</v>
      </c>
      <c r="E1576" s="311">
        <v>20500</v>
      </c>
      <c r="F1576" s="317" t="s">
        <v>7333</v>
      </c>
      <c r="G1576" s="312" t="s">
        <v>142</v>
      </c>
      <c r="H1576" s="313">
        <v>44637</v>
      </c>
      <c r="I1576" s="1045">
        <v>44787</v>
      </c>
      <c r="J1576" s="271"/>
    </row>
    <row r="1577" spans="1:10" outlineLevel="1" x14ac:dyDescent="0.2">
      <c r="A1577" s="312" t="s">
        <v>10180</v>
      </c>
      <c r="B1577" s="316" t="s">
        <v>7305</v>
      </c>
      <c r="C1577" s="316" t="s">
        <v>7306</v>
      </c>
      <c r="D1577" s="316">
        <v>1584</v>
      </c>
      <c r="E1577" s="311">
        <v>20520</v>
      </c>
      <c r="F1577" s="317" t="s">
        <v>10181</v>
      </c>
      <c r="G1577" s="312" t="s">
        <v>142</v>
      </c>
      <c r="H1577" s="313">
        <v>44760</v>
      </c>
      <c r="I1577" s="1045">
        <v>44850</v>
      </c>
      <c r="J1577" s="271"/>
    </row>
    <row r="1578" spans="1:10" outlineLevel="1" x14ac:dyDescent="0.2">
      <c r="A1578" s="312" t="s">
        <v>10182</v>
      </c>
      <c r="B1578" s="316" t="s">
        <v>7305</v>
      </c>
      <c r="C1578" s="316" t="s">
        <v>7306</v>
      </c>
      <c r="D1578" s="316">
        <v>1012</v>
      </c>
      <c r="E1578" s="311">
        <v>20640</v>
      </c>
      <c r="F1578" s="317" t="s">
        <v>10183</v>
      </c>
      <c r="G1578" s="312" t="s">
        <v>142</v>
      </c>
      <c r="H1578" s="313">
        <v>44685</v>
      </c>
      <c r="I1578" s="1045">
        <v>44805</v>
      </c>
      <c r="J1578" s="271"/>
    </row>
    <row r="1579" spans="1:10" outlineLevel="1" x14ac:dyDescent="0.2">
      <c r="A1579" s="312" t="s">
        <v>10184</v>
      </c>
      <c r="B1579" s="316" t="s">
        <v>7305</v>
      </c>
      <c r="C1579" s="316" t="s">
        <v>7306</v>
      </c>
      <c r="D1579" s="316">
        <v>1345</v>
      </c>
      <c r="E1579" s="311">
        <v>20655</v>
      </c>
      <c r="F1579" s="317" t="s">
        <v>10185</v>
      </c>
      <c r="G1579" s="312" t="s">
        <v>142</v>
      </c>
      <c r="H1579" s="313">
        <v>44718</v>
      </c>
      <c r="I1579" s="1045">
        <v>44808</v>
      </c>
      <c r="J1579" s="271"/>
    </row>
    <row r="1580" spans="1:10" outlineLevel="1" x14ac:dyDescent="0.2">
      <c r="A1580" s="312" t="s">
        <v>10186</v>
      </c>
      <c r="B1580" s="316" t="s">
        <v>7305</v>
      </c>
      <c r="C1580" s="316" t="s">
        <v>7306</v>
      </c>
      <c r="D1580" s="316">
        <v>791</v>
      </c>
      <c r="E1580" s="311">
        <v>20700</v>
      </c>
      <c r="F1580" s="317" t="s">
        <v>10187</v>
      </c>
      <c r="G1580" s="312" t="s">
        <v>142</v>
      </c>
      <c r="H1580" s="313">
        <v>44655</v>
      </c>
      <c r="I1580" s="1045">
        <v>44925</v>
      </c>
      <c r="J1580" s="271"/>
    </row>
    <row r="1581" spans="1:10" outlineLevel="1" x14ac:dyDescent="0.2">
      <c r="A1581" s="312" t="s">
        <v>10188</v>
      </c>
      <c r="B1581" s="316" t="s">
        <v>7305</v>
      </c>
      <c r="C1581" s="316" t="s">
        <v>7306</v>
      </c>
      <c r="D1581" s="316">
        <v>1168</v>
      </c>
      <c r="E1581" s="311">
        <v>20760</v>
      </c>
      <c r="F1581" s="317" t="s">
        <v>10189</v>
      </c>
      <c r="G1581" s="312" t="s">
        <v>142</v>
      </c>
      <c r="H1581" s="313">
        <v>44700</v>
      </c>
      <c r="I1581" s="1045">
        <v>44790</v>
      </c>
      <c r="J1581" s="271"/>
    </row>
    <row r="1582" spans="1:10" outlineLevel="1" x14ac:dyDescent="0.2">
      <c r="A1582" s="312" t="s">
        <v>10190</v>
      </c>
      <c r="B1582" s="316" t="s">
        <v>7305</v>
      </c>
      <c r="C1582" s="316" t="s">
        <v>7306</v>
      </c>
      <c r="D1582" s="316">
        <v>411</v>
      </c>
      <c r="E1582" s="311">
        <v>20880</v>
      </c>
      <c r="F1582" s="317" t="s">
        <v>10191</v>
      </c>
      <c r="G1582" s="312" t="s">
        <v>142</v>
      </c>
      <c r="H1582" s="313">
        <v>44607</v>
      </c>
      <c r="I1582" s="1045">
        <v>44787</v>
      </c>
      <c r="J1582" s="271"/>
    </row>
    <row r="1583" spans="1:10" outlineLevel="1" x14ac:dyDescent="0.2">
      <c r="A1583" s="312" t="s">
        <v>10192</v>
      </c>
      <c r="B1583" s="316" t="s">
        <v>7305</v>
      </c>
      <c r="C1583" s="316" t="s">
        <v>7306</v>
      </c>
      <c r="D1583" s="316">
        <v>145</v>
      </c>
      <c r="E1583" s="311">
        <v>20940.3</v>
      </c>
      <c r="F1583" s="317" t="s">
        <v>7405</v>
      </c>
      <c r="G1583" s="312" t="s">
        <v>142</v>
      </c>
      <c r="H1583" s="313">
        <v>44581</v>
      </c>
      <c r="I1583" s="1045">
        <v>44671</v>
      </c>
      <c r="J1583" s="271"/>
    </row>
    <row r="1584" spans="1:10" outlineLevel="1" x14ac:dyDescent="0.2">
      <c r="A1584" s="312" t="s">
        <v>10193</v>
      </c>
      <c r="B1584" s="316" t="s">
        <v>7305</v>
      </c>
      <c r="C1584" s="316" t="s">
        <v>7306</v>
      </c>
      <c r="D1584" s="316">
        <v>1614</v>
      </c>
      <c r="E1584" s="311">
        <v>20970</v>
      </c>
      <c r="F1584" s="317" t="s">
        <v>7765</v>
      </c>
      <c r="G1584" s="312" t="s">
        <v>142</v>
      </c>
      <c r="H1584" s="313">
        <v>44767</v>
      </c>
      <c r="I1584" s="1045">
        <v>44857</v>
      </c>
      <c r="J1584" s="271"/>
    </row>
    <row r="1585" spans="1:10" outlineLevel="1" x14ac:dyDescent="0.2">
      <c r="A1585" s="312" t="s">
        <v>10194</v>
      </c>
      <c r="B1585" s="316" t="s">
        <v>7305</v>
      </c>
      <c r="C1585" s="316" t="s">
        <v>7306</v>
      </c>
      <c r="D1585" s="316">
        <v>2</v>
      </c>
      <c r="E1585" s="311">
        <v>21000</v>
      </c>
      <c r="F1585" s="317" t="s">
        <v>10195</v>
      </c>
      <c r="G1585" s="312" t="s">
        <v>142</v>
      </c>
      <c r="H1585" s="313">
        <v>44567</v>
      </c>
      <c r="I1585" s="1045">
        <v>44657</v>
      </c>
      <c r="J1585" s="271"/>
    </row>
    <row r="1586" spans="1:10" outlineLevel="1" x14ac:dyDescent="0.2">
      <c r="A1586" s="312" t="s">
        <v>10196</v>
      </c>
      <c r="B1586" s="316" t="s">
        <v>7305</v>
      </c>
      <c r="C1586" s="316" t="s">
        <v>7306</v>
      </c>
      <c r="D1586" s="316">
        <v>3</v>
      </c>
      <c r="E1586" s="311">
        <v>21000</v>
      </c>
      <c r="F1586" s="317" t="s">
        <v>10197</v>
      </c>
      <c r="G1586" s="312" t="s">
        <v>142</v>
      </c>
      <c r="H1586" s="313">
        <v>44567</v>
      </c>
      <c r="I1586" s="1045">
        <v>44657</v>
      </c>
      <c r="J1586" s="271"/>
    </row>
    <row r="1587" spans="1:10" outlineLevel="1" x14ac:dyDescent="0.2">
      <c r="A1587" s="312" t="s">
        <v>10198</v>
      </c>
      <c r="B1587" s="316" t="s">
        <v>7305</v>
      </c>
      <c r="C1587" s="316" t="s">
        <v>7306</v>
      </c>
      <c r="D1587" s="316">
        <v>4</v>
      </c>
      <c r="E1587" s="311">
        <v>21000</v>
      </c>
      <c r="F1587" s="317" t="s">
        <v>10199</v>
      </c>
      <c r="G1587" s="312" t="s">
        <v>142</v>
      </c>
      <c r="H1587" s="313">
        <v>44567</v>
      </c>
      <c r="I1587" s="1045">
        <v>44657</v>
      </c>
      <c r="J1587" s="271"/>
    </row>
    <row r="1588" spans="1:10" outlineLevel="1" x14ac:dyDescent="0.2">
      <c r="A1588" s="312" t="s">
        <v>10200</v>
      </c>
      <c r="B1588" s="316" t="s">
        <v>7305</v>
      </c>
      <c r="C1588" s="316" t="s">
        <v>7306</v>
      </c>
      <c r="D1588" s="316">
        <v>10</v>
      </c>
      <c r="E1588" s="311">
        <v>21000</v>
      </c>
      <c r="F1588" s="317" t="s">
        <v>10201</v>
      </c>
      <c r="G1588" s="312" t="s">
        <v>142</v>
      </c>
      <c r="H1588" s="313">
        <v>44567</v>
      </c>
      <c r="I1588" s="1045">
        <v>44657</v>
      </c>
      <c r="J1588" s="271"/>
    </row>
    <row r="1589" spans="1:10" outlineLevel="1" x14ac:dyDescent="0.2">
      <c r="A1589" s="312" t="s">
        <v>10202</v>
      </c>
      <c r="B1589" s="316" t="s">
        <v>7305</v>
      </c>
      <c r="C1589" s="316" t="s">
        <v>7306</v>
      </c>
      <c r="D1589" s="316">
        <v>11</v>
      </c>
      <c r="E1589" s="311">
        <v>21000</v>
      </c>
      <c r="F1589" s="317" t="s">
        <v>10203</v>
      </c>
      <c r="G1589" s="312" t="s">
        <v>142</v>
      </c>
      <c r="H1589" s="313">
        <v>44568</v>
      </c>
      <c r="I1589" s="1045">
        <v>44658</v>
      </c>
      <c r="J1589" s="271"/>
    </row>
    <row r="1590" spans="1:10" outlineLevel="1" x14ac:dyDescent="0.2">
      <c r="A1590" s="312" t="s">
        <v>10204</v>
      </c>
      <c r="B1590" s="316" t="s">
        <v>7305</v>
      </c>
      <c r="C1590" s="316" t="s">
        <v>7306</v>
      </c>
      <c r="D1590" s="316">
        <v>12</v>
      </c>
      <c r="E1590" s="311">
        <v>21000</v>
      </c>
      <c r="F1590" s="317" t="s">
        <v>10205</v>
      </c>
      <c r="G1590" s="312" t="s">
        <v>142</v>
      </c>
      <c r="H1590" s="313">
        <v>44568</v>
      </c>
      <c r="I1590" s="1045">
        <v>44658</v>
      </c>
      <c r="J1590" s="271"/>
    </row>
    <row r="1591" spans="1:10" outlineLevel="1" x14ac:dyDescent="0.2">
      <c r="A1591" s="312" t="s">
        <v>10206</v>
      </c>
      <c r="B1591" s="316" t="s">
        <v>7305</v>
      </c>
      <c r="C1591" s="316" t="s">
        <v>7306</v>
      </c>
      <c r="D1591" s="316">
        <v>21</v>
      </c>
      <c r="E1591" s="311">
        <v>21000</v>
      </c>
      <c r="F1591" s="317" t="s">
        <v>10207</v>
      </c>
      <c r="G1591" s="312" t="s">
        <v>142</v>
      </c>
      <c r="H1591" s="313">
        <v>44571</v>
      </c>
      <c r="I1591" s="1045">
        <v>44661</v>
      </c>
      <c r="J1591" s="271"/>
    </row>
    <row r="1592" spans="1:10" outlineLevel="1" x14ac:dyDescent="0.2">
      <c r="A1592" s="312" t="s">
        <v>10208</v>
      </c>
      <c r="B1592" s="316" t="s">
        <v>7305</v>
      </c>
      <c r="C1592" s="316" t="s">
        <v>7306</v>
      </c>
      <c r="D1592" s="316">
        <v>29</v>
      </c>
      <c r="E1592" s="311">
        <v>21000</v>
      </c>
      <c r="F1592" s="317" t="s">
        <v>10209</v>
      </c>
      <c r="G1592" s="312" t="s">
        <v>142</v>
      </c>
      <c r="H1592" s="313">
        <v>44571</v>
      </c>
      <c r="I1592" s="1045">
        <v>44661</v>
      </c>
      <c r="J1592" s="271"/>
    </row>
    <row r="1593" spans="1:10" outlineLevel="1" x14ac:dyDescent="0.2">
      <c r="A1593" s="312" t="s">
        <v>10210</v>
      </c>
      <c r="B1593" s="316" t="s">
        <v>7305</v>
      </c>
      <c r="C1593" s="316" t="s">
        <v>7306</v>
      </c>
      <c r="D1593" s="316">
        <v>31</v>
      </c>
      <c r="E1593" s="311">
        <v>21000</v>
      </c>
      <c r="F1593" s="317" t="s">
        <v>10211</v>
      </c>
      <c r="G1593" s="312" t="s">
        <v>142</v>
      </c>
      <c r="H1593" s="313">
        <v>44571</v>
      </c>
      <c r="I1593" s="1045">
        <v>44661</v>
      </c>
      <c r="J1593" s="271"/>
    </row>
    <row r="1594" spans="1:10" outlineLevel="1" x14ac:dyDescent="0.2">
      <c r="A1594" s="312" t="s">
        <v>10212</v>
      </c>
      <c r="B1594" s="316" t="s">
        <v>7305</v>
      </c>
      <c r="C1594" s="316" t="s">
        <v>7306</v>
      </c>
      <c r="D1594" s="316">
        <v>68</v>
      </c>
      <c r="E1594" s="311">
        <v>21000</v>
      </c>
      <c r="F1594" s="317" t="s">
        <v>10213</v>
      </c>
      <c r="G1594" s="312" t="s">
        <v>142</v>
      </c>
      <c r="H1594" s="313">
        <v>44574</v>
      </c>
      <c r="I1594" s="1045">
        <v>44744</v>
      </c>
      <c r="J1594" s="271"/>
    </row>
    <row r="1595" spans="1:10" outlineLevel="1" x14ac:dyDescent="0.2">
      <c r="A1595" s="312" t="s">
        <v>10214</v>
      </c>
      <c r="B1595" s="316" t="s">
        <v>7305</v>
      </c>
      <c r="C1595" s="316" t="s">
        <v>7306</v>
      </c>
      <c r="D1595" s="316">
        <v>73</v>
      </c>
      <c r="E1595" s="311">
        <v>21000</v>
      </c>
      <c r="F1595" s="317" t="s">
        <v>10215</v>
      </c>
      <c r="G1595" s="312" t="s">
        <v>142</v>
      </c>
      <c r="H1595" s="313">
        <v>44574</v>
      </c>
      <c r="I1595" s="1045">
        <v>44744</v>
      </c>
      <c r="J1595" s="271"/>
    </row>
    <row r="1596" spans="1:10" outlineLevel="1" x14ac:dyDescent="0.2">
      <c r="A1596" s="312" t="s">
        <v>10216</v>
      </c>
      <c r="B1596" s="316" t="s">
        <v>7305</v>
      </c>
      <c r="C1596" s="316" t="s">
        <v>7306</v>
      </c>
      <c r="D1596" s="316">
        <v>79</v>
      </c>
      <c r="E1596" s="311">
        <v>21000</v>
      </c>
      <c r="F1596" s="317" t="s">
        <v>10217</v>
      </c>
      <c r="G1596" s="312" t="s">
        <v>142</v>
      </c>
      <c r="H1596" s="313">
        <v>44574</v>
      </c>
      <c r="I1596" s="1045">
        <v>44664</v>
      </c>
      <c r="J1596" s="271"/>
    </row>
    <row r="1597" spans="1:10" outlineLevel="1" x14ac:dyDescent="0.2">
      <c r="A1597" s="312" t="s">
        <v>10218</v>
      </c>
      <c r="B1597" s="316" t="s">
        <v>7305</v>
      </c>
      <c r="C1597" s="316" t="s">
        <v>7306</v>
      </c>
      <c r="D1597" s="316">
        <v>101</v>
      </c>
      <c r="E1597" s="311">
        <v>21000</v>
      </c>
      <c r="F1597" s="317" t="s">
        <v>7545</v>
      </c>
      <c r="G1597" s="312" t="s">
        <v>142</v>
      </c>
      <c r="H1597" s="313">
        <v>44578</v>
      </c>
      <c r="I1597" s="1045">
        <v>44758</v>
      </c>
      <c r="J1597" s="271"/>
    </row>
    <row r="1598" spans="1:10" outlineLevel="1" x14ac:dyDescent="0.2">
      <c r="A1598" s="312" t="s">
        <v>10219</v>
      </c>
      <c r="B1598" s="316" t="s">
        <v>7305</v>
      </c>
      <c r="C1598" s="316" t="s">
        <v>7306</v>
      </c>
      <c r="D1598" s="316">
        <v>106</v>
      </c>
      <c r="E1598" s="311">
        <v>21000</v>
      </c>
      <c r="F1598" s="317" t="s">
        <v>10220</v>
      </c>
      <c r="G1598" s="312" t="s">
        <v>142</v>
      </c>
      <c r="H1598" s="313">
        <v>44578</v>
      </c>
      <c r="I1598" s="1045">
        <v>44668</v>
      </c>
      <c r="J1598" s="271"/>
    </row>
    <row r="1599" spans="1:10" outlineLevel="1" x14ac:dyDescent="0.2">
      <c r="A1599" s="312" t="s">
        <v>10221</v>
      </c>
      <c r="B1599" s="316" t="s">
        <v>7305</v>
      </c>
      <c r="C1599" s="316" t="s">
        <v>7306</v>
      </c>
      <c r="D1599" s="316">
        <v>135</v>
      </c>
      <c r="E1599" s="311">
        <v>21000</v>
      </c>
      <c r="F1599" s="317" t="s">
        <v>7566</v>
      </c>
      <c r="G1599" s="312" t="s">
        <v>142</v>
      </c>
      <c r="H1599" s="313">
        <v>44580</v>
      </c>
      <c r="I1599" s="1045">
        <v>44760</v>
      </c>
      <c r="J1599" s="271"/>
    </row>
    <row r="1600" spans="1:10" outlineLevel="1" x14ac:dyDescent="0.2">
      <c r="A1600" s="312" t="s">
        <v>10222</v>
      </c>
      <c r="B1600" s="316" t="s">
        <v>7305</v>
      </c>
      <c r="C1600" s="316" t="s">
        <v>7306</v>
      </c>
      <c r="D1600" s="316">
        <v>167</v>
      </c>
      <c r="E1600" s="311">
        <v>21000</v>
      </c>
      <c r="F1600" s="317" t="s">
        <v>7547</v>
      </c>
      <c r="G1600" s="312" t="s">
        <v>142</v>
      </c>
      <c r="H1600" s="313">
        <v>44581</v>
      </c>
      <c r="I1600" s="1045">
        <v>44761</v>
      </c>
      <c r="J1600" s="271"/>
    </row>
    <row r="1601" spans="1:10" outlineLevel="1" x14ac:dyDescent="0.2">
      <c r="A1601" s="312" t="s">
        <v>10223</v>
      </c>
      <c r="B1601" s="316" t="s">
        <v>7305</v>
      </c>
      <c r="C1601" s="316" t="s">
        <v>7306</v>
      </c>
      <c r="D1601" s="316">
        <v>175</v>
      </c>
      <c r="E1601" s="311">
        <v>21000</v>
      </c>
      <c r="F1601" s="317" t="s">
        <v>7321</v>
      </c>
      <c r="G1601" s="312" t="s">
        <v>142</v>
      </c>
      <c r="H1601" s="313">
        <v>44582</v>
      </c>
      <c r="I1601" s="1045">
        <v>44702</v>
      </c>
      <c r="J1601" s="271"/>
    </row>
    <row r="1602" spans="1:10" outlineLevel="1" x14ac:dyDescent="0.2">
      <c r="A1602" s="312" t="s">
        <v>10224</v>
      </c>
      <c r="B1602" s="316" t="s">
        <v>7305</v>
      </c>
      <c r="C1602" s="316" t="s">
        <v>7306</v>
      </c>
      <c r="D1602" s="316">
        <v>237</v>
      </c>
      <c r="E1602" s="311">
        <v>21000</v>
      </c>
      <c r="F1602" s="317" t="s">
        <v>7711</v>
      </c>
      <c r="G1602" s="312" t="s">
        <v>142</v>
      </c>
      <c r="H1602" s="313">
        <v>44587</v>
      </c>
      <c r="I1602" s="1045">
        <v>44767</v>
      </c>
      <c r="J1602" s="271"/>
    </row>
    <row r="1603" spans="1:10" outlineLevel="1" x14ac:dyDescent="0.2">
      <c r="A1603" s="312" t="s">
        <v>10225</v>
      </c>
      <c r="B1603" s="316" t="s">
        <v>7305</v>
      </c>
      <c r="C1603" s="316" t="s">
        <v>7306</v>
      </c>
      <c r="D1603" s="316">
        <v>300</v>
      </c>
      <c r="E1603" s="311">
        <v>21000</v>
      </c>
      <c r="F1603" s="317" t="s">
        <v>10226</v>
      </c>
      <c r="G1603" s="312" t="s">
        <v>142</v>
      </c>
      <c r="H1603" s="313">
        <v>44592</v>
      </c>
      <c r="I1603" s="1045">
        <v>44682</v>
      </c>
      <c r="J1603" s="271"/>
    </row>
    <row r="1604" spans="1:10" outlineLevel="1" x14ac:dyDescent="0.2">
      <c r="A1604" s="312" t="s">
        <v>10227</v>
      </c>
      <c r="B1604" s="316" t="s">
        <v>7305</v>
      </c>
      <c r="C1604" s="316" t="s">
        <v>7306</v>
      </c>
      <c r="D1604" s="316">
        <v>450</v>
      </c>
      <c r="E1604" s="311">
        <v>21000</v>
      </c>
      <c r="F1604" s="317" t="s">
        <v>10228</v>
      </c>
      <c r="G1604" s="312" t="s">
        <v>142</v>
      </c>
      <c r="H1604" s="313">
        <v>44613</v>
      </c>
      <c r="I1604" s="1045">
        <v>44693</v>
      </c>
      <c r="J1604" s="271"/>
    </row>
    <row r="1605" spans="1:10" outlineLevel="1" x14ac:dyDescent="0.2">
      <c r="A1605" s="312" t="s">
        <v>10229</v>
      </c>
      <c r="B1605" s="316" t="s">
        <v>7305</v>
      </c>
      <c r="C1605" s="316" t="s">
        <v>7306</v>
      </c>
      <c r="D1605" s="316">
        <v>484</v>
      </c>
      <c r="E1605" s="311">
        <v>21000</v>
      </c>
      <c r="F1605" s="317" t="s">
        <v>10230</v>
      </c>
      <c r="G1605" s="312" t="s">
        <v>142</v>
      </c>
      <c r="H1605" s="313">
        <v>44614</v>
      </c>
      <c r="I1605" s="1045">
        <v>44704</v>
      </c>
      <c r="J1605" s="271"/>
    </row>
    <row r="1606" spans="1:10" outlineLevel="1" x14ac:dyDescent="0.2">
      <c r="A1606" s="312" t="s">
        <v>10231</v>
      </c>
      <c r="B1606" s="316" t="s">
        <v>7305</v>
      </c>
      <c r="C1606" s="316" t="s">
        <v>7306</v>
      </c>
      <c r="D1606" s="316">
        <v>579</v>
      </c>
      <c r="E1606" s="311">
        <v>21000</v>
      </c>
      <c r="F1606" s="317" t="s">
        <v>10232</v>
      </c>
      <c r="G1606" s="312" t="s">
        <v>142</v>
      </c>
      <c r="H1606" s="313">
        <v>44627</v>
      </c>
      <c r="I1606" s="1045">
        <v>44717</v>
      </c>
      <c r="J1606" s="271"/>
    </row>
    <row r="1607" spans="1:10" outlineLevel="1" x14ac:dyDescent="0.2">
      <c r="A1607" s="312" t="s">
        <v>10233</v>
      </c>
      <c r="B1607" s="316" t="s">
        <v>7305</v>
      </c>
      <c r="C1607" s="316" t="s">
        <v>7306</v>
      </c>
      <c r="D1607" s="316">
        <v>612</v>
      </c>
      <c r="E1607" s="311">
        <v>21000</v>
      </c>
      <c r="F1607" s="317" t="s">
        <v>10234</v>
      </c>
      <c r="G1607" s="312" t="s">
        <v>142</v>
      </c>
      <c r="H1607" s="313">
        <v>44629</v>
      </c>
      <c r="I1607" s="1045">
        <v>44719</v>
      </c>
      <c r="J1607" s="271"/>
    </row>
    <row r="1608" spans="1:10" outlineLevel="1" x14ac:dyDescent="0.2">
      <c r="A1608" s="312" t="s">
        <v>10235</v>
      </c>
      <c r="B1608" s="316" t="s">
        <v>7305</v>
      </c>
      <c r="C1608" s="316" t="s">
        <v>7306</v>
      </c>
      <c r="D1608" s="316">
        <v>1022</v>
      </c>
      <c r="E1608" s="311">
        <v>21000</v>
      </c>
      <c r="F1608" s="317" t="s">
        <v>10205</v>
      </c>
      <c r="G1608" s="312" t="s">
        <v>142</v>
      </c>
      <c r="H1608" s="313">
        <v>44686</v>
      </c>
      <c r="I1608" s="1045">
        <v>44776</v>
      </c>
      <c r="J1608" s="271"/>
    </row>
    <row r="1609" spans="1:10" outlineLevel="1" x14ac:dyDescent="0.2">
      <c r="A1609" s="312" t="s">
        <v>10236</v>
      </c>
      <c r="B1609" s="316" t="s">
        <v>7305</v>
      </c>
      <c r="C1609" s="316" t="s">
        <v>7306</v>
      </c>
      <c r="D1609" s="316">
        <v>1023</v>
      </c>
      <c r="E1609" s="311">
        <v>21000</v>
      </c>
      <c r="F1609" s="317" t="s">
        <v>10203</v>
      </c>
      <c r="G1609" s="312" t="s">
        <v>142</v>
      </c>
      <c r="H1609" s="313">
        <v>44686</v>
      </c>
      <c r="I1609" s="1045">
        <v>44776</v>
      </c>
      <c r="J1609" s="271"/>
    </row>
    <row r="1610" spans="1:10" outlineLevel="1" x14ac:dyDescent="0.2">
      <c r="A1610" s="312" t="s">
        <v>10237</v>
      </c>
      <c r="B1610" s="316" t="s">
        <v>7305</v>
      </c>
      <c r="C1610" s="316" t="s">
        <v>7306</v>
      </c>
      <c r="D1610" s="316">
        <v>1058</v>
      </c>
      <c r="E1610" s="311">
        <v>21000</v>
      </c>
      <c r="F1610" s="317" t="s">
        <v>10197</v>
      </c>
      <c r="G1610" s="312" t="s">
        <v>142</v>
      </c>
      <c r="H1610" s="313">
        <v>44690</v>
      </c>
      <c r="I1610" s="1045">
        <v>44780</v>
      </c>
      <c r="J1610" s="271"/>
    </row>
    <row r="1611" spans="1:10" outlineLevel="1" x14ac:dyDescent="0.2">
      <c r="A1611" s="312" t="s">
        <v>10238</v>
      </c>
      <c r="B1611" s="316" t="s">
        <v>7305</v>
      </c>
      <c r="C1611" s="316" t="s">
        <v>7306</v>
      </c>
      <c r="D1611" s="316">
        <v>1060</v>
      </c>
      <c r="E1611" s="311">
        <v>21000</v>
      </c>
      <c r="F1611" s="317" t="s">
        <v>10201</v>
      </c>
      <c r="G1611" s="312" t="s">
        <v>142</v>
      </c>
      <c r="H1611" s="313">
        <v>44690</v>
      </c>
      <c r="I1611" s="1045">
        <v>44780</v>
      </c>
      <c r="J1611" s="271"/>
    </row>
    <row r="1612" spans="1:10" outlineLevel="1" x14ac:dyDescent="0.2">
      <c r="A1612" s="312" t="s">
        <v>10239</v>
      </c>
      <c r="B1612" s="316" t="s">
        <v>7305</v>
      </c>
      <c r="C1612" s="316" t="s">
        <v>7306</v>
      </c>
      <c r="D1612" s="316">
        <v>1113</v>
      </c>
      <c r="E1612" s="311">
        <v>21000</v>
      </c>
      <c r="F1612" s="317" t="s">
        <v>10209</v>
      </c>
      <c r="G1612" s="312" t="s">
        <v>142</v>
      </c>
      <c r="H1612" s="313">
        <v>44694</v>
      </c>
      <c r="I1612" s="1045">
        <v>44784</v>
      </c>
      <c r="J1612" s="271"/>
    </row>
    <row r="1613" spans="1:10" outlineLevel="1" x14ac:dyDescent="0.2">
      <c r="A1613" s="312" t="s">
        <v>10240</v>
      </c>
      <c r="B1613" s="316" t="s">
        <v>7305</v>
      </c>
      <c r="C1613" s="316" t="s">
        <v>7306</v>
      </c>
      <c r="D1613" s="316">
        <v>1114</v>
      </c>
      <c r="E1613" s="311">
        <v>21000</v>
      </c>
      <c r="F1613" s="317" t="s">
        <v>10211</v>
      </c>
      <c r="G1613" s="312" t="s">
        <v>142</v>
      </c>
      <c r="H1613" s="313">
        <v>44694</v>
      </c>
      <c r="I1613" s="1045">
        <v>44784</v>
      </c>
      <c r="J1613" s="271"/>
    </row>
    <row r="1614" spans="1:10" outlineLevel="1" x14ac:dyDescent="0.2">
      <c r="A1614" s="312" t="s">
        <v>10241</v>
      </c>
      <c r="B1614" s="316" t="s">
        <v>7305</v>
      </c>
      <c r="C1614" s="316" t="s">
        <v>7306</v>
      </c>
      <c r="D1614" s="316">
        <v>1200</v>
      </c>
      <c r="E1614" s="311">
        <v>21000</v>
      </c>
      <c r="F1614" s="317" t="s">
        <v>10230</v>
      </c>
      <c r="G1614" s="312" t="s">
        <v>142</v>
      </c>
      <c r="H1614" s="313">
        <v>44705</v>
      </c>
      <c r="I1614" s="1045">
        <v>44795</v>
      </c>
      <c r="J1614" s="271"/>
    </row>
    <row r="1615" spans="1:10" outlineLevel="1" x14ac:dyDescent="0.2">
      <c r="A1615" s="312" t="s">
        <v>10242</v>
      </c>
      <c r="B1615" s="316" t="s">
        <v>7305</v>
      </c>
      <c r="C1615" s="316" t="s">
        <v>7306</v>
      </c>
      <c r="D1615" s="316">
        <v>1293</v>
      </c>
      <c r="E1615" s="311">
        <v>21000</v>
      </c>
      <c r="F1615" s="317" t="s">
        <v>10243</v>
      </c>
      <c r="G1615" s="312" t="s">
        <v>142</v>
      </c>
      <c r="H1615" s="313">
        <v>44713</v>
      </c>
      <c r="I1615" s="1045">
        <v>44803</v>
      </c>
      <c r="J1615" s="271"/>
    </row>
    <row r="1616" spans="1:10" outlineLevel="1" x14ac:dyDescent="0.2">
      <c r="A1616" s="312" t="s">
        <v>10244</v>
      </c>
      <c r="B1616" s="316" t="s">
        <v>7305</v>
      </c>
      <c r="C1616" s="316" t="s">
        <v>7306</v>
      </c>
      <c r="D1616" s="316">
        <v>1296</v>
      </c>
      <c r="E1616" s="311">
        <v>21000</v>
      </c>
      <c r="F1616" s="317" t="s">
        <v>10245</v>
      </c>
      <c r="G1616" s="312" t="s">
        <v>142</v>
      </c>
      <c r="H1616" s="313">
        <v>44714</v>
      </c>
      <c r="I1616" s="1045">
        <v>44804</v>
      </c>
      <c r="J1616" s="271"/>
    </row>
    <row r="1617" spans="1:10" outlineLevel="1" x14ac:dyDescent="0.2">
      <c r="A1617" s="312" t="s">
        <v>10246</v>
      </c>
      <c r="B1617" s="316" t="s">
        <v>7305</v>
      </c>
      <c r="C1617" s="316" t="s">
        <v>7306</v>
      </c>
      <c r="D1617" s="316">
        <v>1361</v>
      </c>
      <c r="E1617" s="311">
        <v>21000</v>
      </c>
      <c r="F1617" s="317" t="s">
        <v>10234</v>
      </c>
      <c r="G1617" s="312" t="s">
        <v>142</v>
      </c>
      <c r="H1617" s="313">
        <v>44720</v>
      </c>
      <c r="I1617" s="1045">
        <v>44810</v>
      </c>
      <c r="J1617" s="271"/>
    </row>
    <row r="1618" spans="1:10" outlineLevel="1" x14ac:dyDescent="0.2">
      <c r="A1618" s="312" t="s">
        <v>10247</v>
      </c>
      <c r="B1618" s="316" t="s">
        <v>7305</v>
      </c>
      <c r="C1618" s="316" t="s">
        <v>7306</v>
      </c>
      <c r="D1618" s="316">
        <v>1469</v>
      </c>
      <c r="E1618" s="311">
        <v>21000</v>
      </c>
      <c r="F1618" s="317" t="s">
        <v>10248</v>
      </c>
      <c r="G1618" s="312" t="s">
        <v>142</v>
      </c>
      <c r="H1618" s="313">
        <v>44739</v>
      </c>
      <c r="I1618" s="1045">
        <v>44829</v>
      </c>
      <c r="J1618" s="271"/>
    </row>
    <row r="1619" spans="1:10" outlineLevel="1" x14ac:dyDescent="0.2">
      <c r="A1619" s="312" t="s">
        <v>10249</v>
      </c>
      <c r="B1619" s="316" t="s">
        <v>7305</v>
      </c>
      <c r="C1619" s="316" t="s">
        <v>7306</v>
      </c>
      <c r="D1619" s="316">
        <v>1471</v>
      </c>
      <c r="E1619" s="311">
        <v>21000</v>
      </c>
      <c r="F1619" s="317" t="s">
        <v>10250</v>
      </c>
      <c r="G1619" s="312" t="s">
        <v>142</v>
      </c>
      <c r="H1619" s="313">
        <v>44739</v>
      </c>
      <c r="I1619" s="1045">
        <v>44829</v>
      </c>
      <c r="J1619" s="271"/>
    </row>
    <row r="1620" spans="1:10" outlineLevel="1" x14ac:dyDescent="0.2">
      <c r="A1620" s="312" t="s">
        <v>10251</v>
      </c>
      <c r="B1620" s="316" t="s">
        <v>7305</v>
      </c>
      <c r="C1620" s="316" t="s">
        <v>7306</v>
      </c>
      <c r="D1620" s="316">
        <v>1476</v>
      </c>
      <c r="E1620" s="311">
        <v>21000</v>
      </c>
      <c r="F1620" s="317" t="s">
        <v>10252</v>
      </c>
      <c r="G1620" s="312" t="s">
        <v>142</v>
      </c>
      <c r="H1620" s="313">
        <v>44739</v>
      </c>
      <c r="I1620" s="1045">
        <v>44829</v>
      </c>
      <c r="J1620" s="271"/>
    </row>
    <row r="1621" spans="1:10" outlineLevel="1" x14ac:dyDescent="0.2">
      <c r="A1621" s="312" t="s">
        <v>10253</v>
      </c>
      <c r="B1621" s="316" t="s">
        <v>7305</v>
      </c>
      <c r="C1621" s="316" t="s">
        <v>7306</v>
      </c>
      <c r="D1621" s="316">
        <v>1480</v>
      </c>
      <c r="E1621" s="311">
        <v>21000</v>
      </c>
      <c r="F1621" s="317" t="s">
        <v>7653</v>
      </c>
      <c r="G1621" s="312" t="s">
        <v>142</v>
      </c>
      <c r="H1621" s="313">
        <v>44739</v>
      </c>
      <c r="I1621" s="1045">
        <v>44829</v>
      </c>
      <c r="J1621" s="271"/>
    </row>
    <row r="1622" spans="1:10" outlineLevel="1" x14ac:dyDescent="0.2">
      <c r="A1622" s="312" t="s">
        <v>10254</v>
      </c>
      <c r="B1622" s="316" t="s">
        <v>7305</v>
      </c>
      <c r="C1622" s="316" t="s">
        <v>7306</v>
      </c>
      <c r="D1622" s="316">
        <v>1481</v>
      </c>
      <c r="E1622" s="311">
        <v>21000</v>
      </c>
      <c r="F1622" s="317" t="s">
        <v>10255</v>
      </c>
      <c r="G1622" s="312" t="s">
        <v>142</v>
      </c>
      <c r="H1622" s="313">
        <v>44739</v>
      </c>
      <c r="I1622" s="1045">
        <v>44829</v>
      </c>
      <c r="J1622" s="271"/>
    </row>
    <row r="1623" spans="1:10" outlineLevel="1" x14ac:dyDescent="0.2">
      <c r="A1623" s="312" t="s">
        <v>10256</v>
      </c>
      <c r="B1623" s="316" t="s">
        <v>7305</v>
      </c>
      <c r="C1623" s="316" t="s">
        <v>7306</v>
      </c>
      <c r="D1623" s="316">
        <v>1482</v>
      </c>
      <c r="E1623" s="311">
        <v>21000</v>
      </c>
      <c r="F1623" s="317" t="s">
        <v>10257</v>
      </c>
      <c r="G1623" s="312" t="s">
        <v>142</v>
      </c>
      <c r="H1623" s="313">
        <v>44739</v>
      </c>
      <c r="I1623" s="1045">
        <v>44829</v>
      </c>
      <c r="J1623" s="271"/>
    </row>
    <row r="1624" spans="1:10" outlineLevel="1" x14ac:dyDescent="0.2">
      <c r="A1624" s="312" t="s">
        <v>10258</v>
      </c>
      <c r="B1624" s="316" t="s">
        <v>7305</v>
      </c>
      <c r="C1624" s="316" t="s">
        <v>7306</v>
      </c>
      <c r="D1624" s="316">
        <v>1538</v>
      </c>
      <c r="E1624" s="311">
        <v>21000</v>
      </c>
      <c r="F1624" s="317" t="s">
        <v>8229</v>
      </c>
      <c r="G1624" s="312" t="s">
        <v>142</v>
      </c>
      <c r="H1624" s="313">
        <v>44750</v>
      </c>
      <c r="I1624" s="1045">
        <v>44840</v>
      </c>
      <c r="J1624" s="271"/>
    </row>
    <row r="1625" spans="1:10" outlineLevel="1" x14ac:dyDescent="0.2">
      <c r="A1625" s="312" t="s">
        <v>10259</v>
      </c>
      <c r="B1625" s="316" t="s">
        <v>7305</v>
      </c>
      <c r="C1625" s="316" t="s">
        <v>7306</v>
      </c>
      <c r="D1625" s="316">
        <v>1553</v>
      </c>
      <c r="E1625" s="311">
        <v>21000</v>
      </c>
      <c r="F1625" s="317" t="s">
        <v>10260</v>
      </c>
      <c r="G1625" s="312" t="s">
        <v>142</v>
      </c>
      <c r="H1625" s="313">
        <v>44754</v>
      </c>
      <c r="I1625" s="1045">
        <v>44926</v>
      </c>
      <c r="J1625" s="271"/>
    </row>
    <row r="1626" spans="1:10" outlineLevel="1" x14ac:dyDescent="0.2">
      <c r="A1626" s="312" t="s">
        <v>10261</v>
      </c>
      <c r="B1626" s="316" t="s">
        <v>7305</v>
      </c>
      <c r="C1626" s="316" t="s">
        <v>7306</v>
      </c>
      <c r="D1626" s="316">
        <v>1567</v>
      </c>
      <c r="E1626" s="311">
        <v>21000</v>
      </c>
      <c r="F1626" s="317" t="s">
        <v>10262</v>
      </c>
      <c r="G1626" s="312" t="s">
        <v>142</v>
      </c>
      <c r="H1626" s="313">
        <v>44756</v>
      </c>
      <c r="I1626" s="1045">
        <v>44846</v>
      </c>
      <c r="J1626" s="271"/>
    </row>
    <row r="1627" spans="1:10" outlineLevel="1" x14ac:dyDescent="0.2">
      <c r="A1627" s="312" t="s">
        <v>10263</v>
      </c>
      <c r="B1627" s="316" t="s">
        <v>7305</v>
      </c>
      <c r="C1627" s="316" t="s">
        <v>7306</v>
      </c>
      <c r="D1627" s="316">
        <v>465</v>
      </c>
      <c r="E1627" s="311">
        <v>21155.1</v>
      </c>
      <c r="F1627" s="317" t="s">
        <v>7483</v>
      </c>
      <c r="G1627" s="312" t="s">
        <v>142</v>
      </c>
      <c r="H1627" s="313">
        <v>44614</v>
      </c>
      <c r="I1627" s="1045">
        <v>44629</v>
      </c>
      <c r="J1627" s="271"/>
    </row>
    <row r="1628" spans="1:10" outlineLevel="1" x14ac:dyDescent="0.2">
      <c r="A1628" s="312" t="s">
        <v>10264</v>
      </c>
      <c r="B1628" s="316" t="s">
        <v>7305</v>
      </c>
      <c r="C1628" s="316" t="s">
        <v>7306</v>
      </c>
      <c r="D1628" s="316">
        <v>353</v>
      </c>
      <c r="E1628" s="311">
        <v>21240</v>
      </c>
      <c r="F1628" s="317" t="s">
        <v>10265</v>
      </c>
      <c r="G1628" s="312" t="s">
        <v>142</v>
      </c>
      <c r="H1628" s="313">
        <v>44600</v>
      </c>
      <c r="I1628" s="1045">
        <v>44615</v>
      </c>
      <c r="J1628" s="271"/>
    </row>
    <row r="1629" spans="1:10" outlineLevel="1" x14ac:dyDescent="0.2">
      <c r="A1629" s="312" t="s">
        <v>10266</v>
      </c>
      <c r="B1629" s="316" t="s">
        <v>7305</v>
      </c>
      <c r="C1629" s="316" t="s">
        <v>7306</v>
      </c>
      <c r="D1629" s="316">
        <v>1169</v>
      </c>
      <c r="E1629" s="311">
        <v>21547.5</v>
      </c>
      <c r="F1629" s="317" t="s">
        <v>7405</v>
      </c>
      <c r="G1629" s="312" t="s">
        <v>142</v>
      </c>
      <c r="H1629" s="313">
        <v>44700</v>
      </c>
      <c r="I1629" s="1045">
        <v>44790</v>
      </c>
      <c r="J1629" s="271"/>
    </row>
    <row r="1630" spans="1:10" outlineLevel="1" x14ac:dyDescent="0.2">
      <c r="A1630" s="312" t="s">
        <v>10267</v>
      </c>
      <c r="B1630" s="316" t="s">
        <v>7305</v>
      </c>
      <c r="C1630" s="316" t="s">
        <v>7306</v>
      </c>
      <c r="D1630" s="316">
        <v>55</v>
      </c>
      <c r="E1630" s="311">
        <v>21600</v>
      </c>
      <c r="F1630" s="317" t="s">
        <v>7600</v>
      </c>
      <c r="G1630" s="312" t="s">
        <v>142</v>
      </c>
      <c r="H1630" s="313">
        <v>44573</v>
      </c>
      <c r="I1630" s="1045">
        <v>44933</v>
      </c>
      <c r="J1630" s="271"/>
    </row>
    <row r="1631" spans="1:10" outlineLevel="1" x14ac:dyDescent="0.2">
      <c r="A1631" s="312" t="s">
        <v>10268</v>
      </c>
      <c r="B1631" s="316" t="s">
        <v>7305</v>
      </c>
      <c r="C1631" s="316" t="s">
        <v>7306</v>
      </c>
      <c r="D1631" s="316">
        <v>850</v>
      </c>
      <c r="E1631" s="311">
        <v>21600</v>
      </c>
      <c r="F1631" s="317" t="s">
        <v>10269</v>
      </c>
      <c r="G1631" s="312" t="s">
        <v>142</v>
      </c>
      <c r="H1631" s="313">
        <v>44663</v>
      </c>
      <c r="I1631" s="1045">
        <v>44843</v>
      </c>
      <c r="J1631" s="271"/>
    </row>
    <row r="1632" spans="1:10" outlineLevel="1" x14ac:dyDescent="0.2">
      <c r="A1632" s="312" t="s">
        <v>10270</v>
      </c>
      <c r="B1632" s="316" t="s">
        <v>7305</v>
      </c>
      <c r="C1632" s="316" t="s">
        <v>7306</v>
      </c>
      <c r="D1632" s="316">
        <v>1097</v>
      </c>
      <c r="E1632" s="311">
        <v>21600</v>
      </c>
      <c r="F1632" s="317" t="s">
        <v>10271</v>
      </c>
      <c r="G1632" s="312" t="s">
        <v>142</v>
      </c>
      <c r="H1632" s="313">
        <v>44694</v>
      </c>
      <c r="I1632" s="1045">
        <v>44814</v>
      </c>
      <c r="J1632" s="271"/>
    </row>
    <row r="1633" spans="1:10" outlineLevel="1" x14ac:dyDescent="0.2">
      <c r="A1633" s="312" t="s">
        <v>10272</v>
      </c>
      <c r="B1633" s="316" t="s">
        <v>7305</v>
      </c>
      <c r="C1633" s="316" t="s">
        <v>7306</v>
      </c>
      <c r="D1633" s="316">
        <v>192</v>
      </c>
      <c r="E1633" s="311">
        <v>21796.79</v>
      </c>
      <c r="F1633" s="317" t="s">
        <v>10273</v>
      </c>
      <c r="G1633" s="312" t="s">
        <v>142</v>
      </c>
      <c r="H1633" s="313">
        <v>44582</v>
      </c>
      <c r="I1633" s="1045">
        <v>44612</v>
      </c>
      <c r="J1633" s="271"/>
    </row>
    <row r="1634" spans="1:10" outlineLevel="1" x14ac:dyDescent="0.2">
      <c r="A1634" s="312" t="s">
        <v>10274</v>
      </c>
      <c r="B1634" s="316" t="s">
        <v>7305</v>
      </c>
      <c r="C1634" s="316" t="s">
        <v>7306</v>
      </c>
      <c r="D1634" s="316">
        <v>397</v>
      </c>
      <c r="E1634" s="311">
        <v>21989.3</v>
      </c>
      <c r="F1634" s="317" t="s">
        <v>7483</v>
      </c>
      <c r="G1634" s="312" t="s">
        <v>142</v>
      </c>
      <c r="H1634" s="313">
        <v>44606</v>
      </c>
      <c r="I1634" s="1045">
        <v>44621</v>
      </c>
      <c r="J1634" s="271"/>
    </row>
    <row r="1635" spans="1:10" outlineLevel="1" x14ac:dyDescent="0.2">
      <c r="A1635" s="312" t="s">
        <v>10275</v>
      </c>
      <c r="B1635" s="316" t="s">
        <v>7305</v>
      </c>
      <c r="C1635" s="316" t="s">
        <v>7306</v>
      </c>
      <c r="D1635" s="316">
        <v>1320</v>
      </c>
      <c r="E1635" s="311">
        <v>22000</v>
      </c>
      <c r="F1635" s="317" t="s">
        <v>10276</v>
      </c>
      <c r="G1635" s="312" t="s">
        <v>142</v>
      </c>
      <c r="H1635" s="313">
        <v>44715</v>
      </c>
      <c r="I1635" s="1045">
        <v>44775</v>
      </c>
      <c r="J1635" s="271"/>
    </row>
    <row r="1636" spans="1:10" outlineLevel="1" x14ac:dyDescent="0.2">
      <c r="A1636" s="312" t="s">
        <v>10277</v>
      </c>
      <c r="B1636" s="316" t="s">
        <v>7305</v>
      </c>
      <c r="C1636" s="316" t="s">
        <v>7306</v>
      </c>
      <c r="D1636" s="316">
        <v>213</v>
      </c>
      <c r="E1636" s="311">
        <v>22440</v>
      </c>
      <c r="F1636" s="317" t="s">
        <v>8399</v>
      </c>
      <c r="G1636" s="312" t="s">
        <v>142</v>
      </c>
      <c r="H1636" s="313">
        <v>44586</v>
      </c>
      <c r="I1636" s="1045">
        <v>44646</v>
      </c>
      <c r="J1636" s="271"/>
    </row>
    <row r="1637" spans="1:10" outlineLevel="1" x14ac:dyDescent="0.2">
      <c r="A1637" s="312" t="s">
        <v>10278</v>
      </c>
      <c r="B1637" s="316" t="s">
        <v>7305</v>
      </c>
      <c r="C1637" s="316" t="s">
        <v>7306</v>
      </c>
      <c r="D1637" s="316">
        <v>448</v>
      </c>
      <c r="E1637" s="311">
        <v>22500</v>
      </c>
      <c r="F1637" s="317" t="s">
        <v>10279</v>
      </c>
      <c r="G1637" s="312" t="s">
        <v>142</v>
      </c>
      <c r="H1637" s="313">
        <v>44613</v>
      </c>
      <c r="I1637" s="1045">
        <v>44763</v>
      </c>
      <c r="J1637" s="271"/>
    </row>
    <row r="1638" spans="1:10" outlineLevel="1" x14ac:dyDescent="0.2">
      <c r="A1638" s="312" t="s">
        <v>10280</v>
      </c>
      <c r="B1638" s="316" t="s">
        <v>7305</v>
      </c>
      <c r="C1638" s="316" t="s">
        <v>7306</v>
      </c>
      <c r="D1638" s="316">
        <v>478</v>
      </c>
      <c r="E1638" s="311">
        <v>22500</v>
      </c>
      <c r="F1638" s="317" t="s">
        <v>10281</v>
      </c>
      <c r="G1638" s="312" t="s">
        <v>142</v>
      </c>
      <c r="H1638" s="313">
        <v>44614</v>
      </c>
      <c r="I1638" s="1045">
        <v>44764</v>
      </c>
      <c r="J1638" s="271"/>
    </row>
    <row r="1639" spans="1:10" outlineLevel="1" x14ac:dyDescent="0.2">
      <c r="A1639" s="312" t="s">
        <v>10282</v>
      </c>
      <c r="B1639" s="316" t="s">
        <v>7305</v>
      </c>
      <c r="C1639" s="316" t="s">
        <v>7306</v>
      </c>
      <c r="D1639" s="316">
        <v>1272</v>
      </c>
      <c r="E1639" s="311">
        <v>22500</v>
      </c>
      <c r="F1639" s="317" t="s">
        <v>7390</v>
      </c>
      <c r="G1639" s="312" t="s">
        <v>142</v>
      </c>
      <c r="H1639" s="313">
        <v>44712</v>
      </c>
      <c r="I1639" s="1045">
        <v>44802</v>
      </c>
      <c r="J1639" s="271"/>
    </row>
    <row r="1640" spans="1:10" outlineLevel="1" x14ac:dyDescent="0.2">
      <c r="A1640" s="312" t="s">
        <v>10283</v>
      </c>
      <c r="B1640" s="316" t="s">
        <v>7305</v>
      </c>
      <c r="C1640" s="316" t="s">
        <v>7306</v>
      </c>
      <c r="D1640" s="316">
        <v>1198</v>
      </c>
      <c r="E1640" s="311">
        <v>22664</v>
      </c>
      <c r="F1640" s="317" t="s">
        <v>8078</v>
      </c>
      <c r="G1640" s="312" t="s">
        <v>142</v>
      </c>
      <c r="H1640" s="313">
        <v>44705</v>
      </c>
      <c r="I1640" s="1045">
        <v>44795</v>
      </c>
      <c r="J1640" s="271"/>
    </row>
    <row r="1641" spans="1:10" outlineLevel="1" x14ac:dyDescent="0.2">
      <c r="A1641" s="312" t="s">
        <v>10284</v>
      </c>
      <c r="B1641" s="316" t="s">
        <v>7305</v>
      </c>
      <c r="C1641" s="316" t="s">
        <v>7306</v>
      </c>
      <c r="D1641" s="316">
        <v>183</v>
      </c>
      <c r="E1641" s="311">
        <v>22800</v>
      </c>
      <c r="F1641" s="317" t="s">
        <v>10133</v>
      </c>
      <c r="G1641" s="312" t="s">
        <v>142</v>
      </c>
      <c r="H1641" s="313">
        <v>44582</v>
      </c>
      <c r="I1641" s="1045">
        <v>44762</v>
      </c>
      <c r="J1641" s="271"/>
    </row>
    <row r="1642" spans="1:10" outlineLevel="1" x14ac:dyDescent="0.2">
      <c r="A1642" s="312" t="s">
        <v>10285</v>
      </c>
      <c r="B1642" s="316" t="s">
        <v>7305</v>
      </c>
      <c r="C1642" s="316" t="s">
        <v>7306</v>
      </c>
      <c r="D1642" s="316">
        <v>913</v>
      </c>
      <c r="E1642" s="311">
        <v>22826.67</v>
      </c>
      <c r="F1642" s="317" t="s">
        <v>8467</v>
      </c>
      <c r="G1642" s="312" t="s">
        <v>142</v>
      </c>
      <c r="H1642" s="313">
        <v>44672</v>
      </c>
      <c r="I1642" s="1045">
        <v>45037</v>
      </c>
      <c r="J1642" s="271"/>
    </row>
    <row r="1643" spans="1:10" outlineLevel="1" x14ac:dyDescent="0.2">
      <c r="A1643" s="312" t="s">
        <v>10286</v>
      </c>
      <c r="B1643" s="316" t="s">
        <v>7305</v>
      </c>
      <c r="C1643" s="316" t="s">
        <v>7306</v>
      </c>
      <c r="D1643" s="316">
        <v>1379</v>
      </c>
      <c r="E1643" s="311">
        <v>22860</v>
      </c>
      <c r="F1643" s="317" t="s">
        <v>10287</v>
      </c>
      <c r="G1643" s="312" t="s">
        <v>142</v>
      </c>
      <c r="H1643" s="313">
        <v>44722</v>
      </c>
      <c r="I1643" s="1045">
        <v>44812</v>
      </c>
      <c r="J1643" s="271"/>
    </row>
    <row r="1644" spans="1:10" outlineLevel="1" x14ac:dyDescent="0.2">
      <c r="A1644" s="312" t="s">
        <v>10288</v>
      </c>
      <c r="B1644" s="316" t="s">
        <v>7305</v>
      </c>
      <c r="C1644" s="316" t="s">
        <v>7306</v>
      </c>
      <c r="D1644" s="316">
        <v>95</v>
      </c>
      <c r="E1644" s="311">
        <v>22880</v>
      </c>
      <c r="F1644" s="317" t="s">
        <v>7629</v>
      </c>
      <c r="G1644" s="312" t="s">
        <v>142</v>
      </c>
      <c r="H1644" s="313">
        <v>44575</v>
      </c>
      <c r="I1644" s="1045">
        <v>44665</v>
      </c>
      <c r="J1644" s="271"/>
    </row>
    <row r="1645" spans="1:10" outlineLevel="1" x14ac:dyDescent="0.2">
      <c r="A1645" s="312" t="s">
        <v>10289</v>
      </c>
      <c r="B1645" s="316" t="s">
        <v>7305</v>
      </c>
      <c r="C1645" s="316" t="s">
        <v>7306</v>
      </c>
      <c r="D1645" s="316">
        <v>256</v>
      </c>
      <c r="E1645" s="311">
        <v>23190</v>
      </c>
      <c r="F1645" s="317" t="s">
        <v>8078</v>
      </c>
      <c r="G1645" s="312" t="s">
        <v>142</v>
      </c>
      <c r="H1645" s="313">
        <v>44588</v>
      </c>
      <c r="I1645" s="1045">
        <v>44668</v>
      </c>
      <c r="J1645" s="271"/>
    </row>
    <row r="1646" spans="1:10" outlineLevel="1" x14ac:dyDescent="0.2">
      <c r="A1646" s="312" t="s">
        <v>10290</v>
      </c>
      <c r="B1646" s="316" t="s">
        <v>7305</v>
      </c>
      <c r="C1646" s="316" t="s">
        <v>7306</v>
      </c>
      <c r="D1646" s="316">
        <v>796</v>
      </c>
      <c r="E1646" s="311">
        <v>23488</v>
      </c>
      <c r="F1646" s="317" t="s">
        <v>8089</v>
      </c>
      <c r="G1646" s="312" t="s">
        <v>142</v>
      </c>
      <c r="H1646" s="313">
        <v>44656</v>
      </c>
      <c r="I1646" s="1045">
        <v>45016</v>
      </c>
      <c r="J1646" s="271"/>
    </row>
    <row r="1647" spans="1:10" outlineLevel="1" x14ac:dyDescent="0.2">
      <c r="A1647" s="312" t="s">
        <v>10291</v>
      </c>
      <c r="B1647" s="316" t="s">
        <v>7305</v>
      </c>
      <c r="C1647" s="316" t="s">
        <v>7306</v>
      </c>
      <c r="D1647" s="316">
        <v>159</v>
      </c>
      <c r="E1647" s="311">
        <v>23493.360000000001</v>
      </c>
      <c r="F1647" s="317" t="s">
        <v>7647</v>
      </c>
      <c r="G1647" s="312" t="s">
        <v>142</v>
      </c>
      <c r="H1647" s="313">
        <v>44581</v>
      </c>
      <c r="I1647" s="1045">
        <v>44588</v>
      </c>
      <c r="J1647" s="271"/>
    </row>
    <row r="1648" spans="1:10" outlineLevel="1" x14ac:dyDescent="0.2">
      <c r="A1648" s="312" t="s">
        <v>10291</v>
      </c>
      <c r="B1648" s="316" t="s">
        <v>7305</v>
      </c>
      <c r="C1648" s="316" t="s">
        <v>7306</v>
      </c>
      <c r="D1648" s="316">
        <v>160</v>
      </c>
      <c r="E1648" s="311">
        <v>23493.360000000001</v>
      </c>
      <c r="F1648" s="317" t="s">
        <v>7649</v>
      </c>
      <c r="G1648" s="312" t="s">
        <v>142</v>
      </c>
      <c r="H1648" s="313">
        <v>44581</v>
      </c>
      <c r="I1648" s="1045">
        <v>44588</v>
      </c>
      <c r="J1648" s="271"/>
    </row>
    <row r="1649" spans="1:10" outlineLevel="1" x14ac:dyDescent="0.2">
      <c r="A1649" s="312" t="s">
        <v>10291</v>
      </c>
      <c r="B1649" s="316" t="s">
        <v>7305</v>
      </c>
      <c r="C1649" s="316" t="s">
        <v>7306</v>
      </c>
      <c r="D1649" s="316">
        <v>161</v>
      </c>
      <c r="E1649" s="311">
        <v>23493.360000000001</v>
      </c>
      <c r="F1649" s="317" t="s">
        <v>7651</v>
      </c>
      <c r="G1649" s="312" t="s">
        <v>142</v>
      </c>
      <c r="H1649" s="313">
        <v>44581</v>
      </c>
      <c r="I1649" s="1045">
        <v>44588</v>
      </c>
      <c r="J1649" s="271"/>
    </row>
    <row r="1650" spans="1:10" outlineLevel="1" x14ac:dyDescent="0.2">
      <c r="A1650" s="312" t="s">
        <v>10292</v>
      </c>
      <c r="B1650" s="316" t="s">
        <v>7305</v>
      </c>
      <c r="C1650" s="316" t="s">
        <v>7306</v>
      </c>
      <c r="D1650" s="316">
        <v>1564</v>
      </c>
      <c r="E1650" s="311">
        <v>23760</v>
      </c>
      <c r="F1650" s="317" t="s">
        <v>10293</v>
      </c>
      <c r="G1650" s="312" t="s">
        <v>142</v>
      </c>
      <c r="H1650" s="313">
        <v>44756</v>
      </c>
      <c r="I1650" s="1045">
        <v>44846</v>
      </c>
      <c r="J1650" s="271"/>
    </row>
    <row r="1651" spans="1:10" outlineLevel="1" x14ac:dyDescent="0.2">
      <c r="A1651" s="312" t="s">
        <v>10294</v>
      </c>
      <c r="B1651" s="316" t="s">
        <v>7305</v>
      </c>
      <c r="C1651" s="316" t="s">
        <v>7306</v>
      </c>
      <c r="D1651" s="316">
        <v>179</v>
      </c>
      <c r="E1651" s="311">
        <v>23850</v>
      </c>
      <c r="F1651" s="317" t="s">
        <v>8123</v>
      </c>
      <c r="G1651" s="312" t="s">
        <v>142</v>
      </c>
      <c r="H1651" s="313">
        <v>44582</v>
      </c>
      <c r="I1651" s="1045">
        <v>44642</v>
      </c>
      <c r="J1651" s="271"/>
    </row>
    <row r="1652" spans="1:10" outlineLevel="1" x14ac:dyDescent="0.2">
      <c r="A1652" s="312" t="s">
        <v>10295</v>
      </c>
      <c r="B1652" s="316" t="s">
        <v>7305</v>
      </c>
      <c r="C1652" s="316" t="s">
        <v>7306</v>
      </c>
      <c r="D1652" s="316">
        <v>1143</v>
      </c>
      <c r="E1652" s="311">
        <v>23850</v>
      </c>
      <c r="F1652" s="317" t="s">
        <v>8434</v>
      </c>
      <c r="G1652" s="312" t="s">
        <v>142</v>
      </c>
      <c r="H1652" s="313">
        <v>44699</v>
      </c>
      <c r="I1652" s="1045">
        <v>44789</v>
      </c>
      <c r="J1652" s="271"/>
    </row>
    <row r="1653" spans="1:10" outlineLevel="1" x14ac:dyDescent="0.2">
      <c r="A1653" s="312" t="s">
        <v>10296</v>
      </c>
      <c r="B1653" s="316" t="s">
        <v>7305</v>
      </c>
      <c r="C1653" s="316" t="s">
        <v>7306</v>
      </c>
      <c r="D1653" s="316">
        <v>1386</v>
      </c>
      <c r="E1653" s="311">
        <v>23985</v>
      </c>
      <c r="F1653" s="317" t="s">
        <v>7384</v>
      </c>
      <c r="G1653" s="312" t="s">
        <v>142</v>
      </c>
      <c r="H1653" s="313">
        <v>44722</v>
      </c>
      <c r="I1653" s="1045">
        <v>44812</v>
      </c>
      <c r="J1653" s="271"/>
    </row>
    <row r="1654" spans="1:10" outlineLevel="1" x14ac:dyDescent="0.2">
      <c r="A1654" s="312" t="s">
        <v>10297</v>
      </c>
      <c r="B1654" s="316" t="s">
        <v>7305</v>
      </c>
      <c r="C1654" s="316" t="s">
        <v>7306</v>
      </c>
      <c r="D1654" s="316">
        <v>1333</v>
      </c>
      <c r="E1654" s="311">
        <v>23994</v>
      </c>
      <c r="F1654" s="317" t="s">
        <v>10298</v>
      </c>
      <c r="G1654" s="312" t="s">
        <v>142</v>
      </c>
      <c r="H1654" s="313">
        <v>44718</v>
      </c>
      <c r="I1654" s="1045">
        <v>44808</v>
      </c>
      <c r="J1654" s="271"/>
    </row>
    <row r="1655" spans="1:10" outlineLevel="1" x14ac:dyDescent="0.2">
      <c r="A1655" s="312" t="s">
        <v>10299</v>
      </c>
      <c r="B1655" s="316" t="s">
        <v>7305</v>
      </c>
      <c r="C1655" s="316" t="s">
        <v>7306</v>
      </c>
      <c r="D1655" s="316">
        <v>1585</v>
      </c>
      <c r="E1655" s="311">
        <v>23999.4</v>
      </c>
      <c r="F1655" s="317" t="s">
        <v>10300</v>
      </c>
      <c r="G1655" s="312" t="s">
        <v>142</v>
      </c>
      <c r="H1655" s="313">
        <v>44760</v>
      </c>
      <c r="I1655" s="1045">
        <v>44850</v>
      </c>
      <c r="J1655" s="271"/>
    </row>
    <row r="1656" spans="1:10" outlineLevel="1" x14ac:dyDescent="0.2">
      <c r="A1656" s="312" t="s">
        <v>10301</v>
      </c>
      <c r="B1656" s="316" t="s">
        <v>7305</v>
      </c>
      <c r="C1656" s="316" t="s">
        <v>7306</v>
      </c>
      <c r="D1656" s="316">
        <v>263</v>
      </c>
      <c r="E1656" s="311">
        <v>23999.94</v>
      </c>
      <c r="F1656" s="317" t="s">
        <v>10302</v>
      </c>
      <c r="G1656" s="312" t="s">
        <v>142</v>
      </c>
      <c r="H1656" s="313">
        <v>44588</v>
      </c>
      <c r="I1656" s="1045">
        <v>44678</v>
      </c>
      <c r="J1656" s="271"/>
    </row>
    <row r="1657" spans="1:10" outlineLevel="1" x14ac:dyDescent="0.2">
      <c r="A1657" s="312" t="s">
        <v>10303</v>
      </c>
      <c r="B1657" s="316" t="s">
        <v>7305</v>
      </c>
      <c r="C1657" s="316" t="s">
        <v>7306</v>
      </c>
      <c r="D1657" s="316">
        <v>1418</v>
      </c>
      <c r="E1657" s="311">
        <v>23999.94</v>
      </c>
      <c r="F1657" s="317" t="s">
        <v>10302</v>
      </c>
      <c r="G1657" s="312" t="s">
        <v>142</v>
      </c>
      <c r="H1657" s="313">
        <v>44732</v>
      </c>
      <c r="I1657" s="1045">
        <v>44822</v>
      </c>
      <c r="J1657" s="271"/>
    </row>
    <row r="1658" spans="1:10" outlineLevel="1" x14ac:dyDescent="0.2">
      <c r="A1658" s="312" t="s">
        <v>10304</v>
      </c>
      <c r="B1658" s="316" t="s">
        <v>7305</v>
      </c>
      <c r="C1658" s="316" t="s">
        <v>7306</v>
      </c>
      <c r="D1658" s="316">
        <v>13</v>
      </c>
      <c r="E1658" s="311">
        <v>24000</v>
      </c>
      <c r="F1658" s="317" t="s">
        <v>10305</v>
      </c>
      <c r="G1658" s="312" t="s">
        <v>142</v>
      </c>
      <c r="H1658" s="313">
        <v>44568</v>
      </c>
      <c r="I1658" s="1045">
        <v>44658</v>
      </c>
      <c r="J1658" s="271"/>
    </row>
    <row r="1659" spans="1:10" outlineLevel="1" x14ac:dyDescent="0.2">
      <c r="A1659" s="312" t="s">
        <v>10306</v>
      </c>
      <c r="B1659" s="316" t="s">
        <v>7305</v>
      </c>
      <c r="C1659" s="316" t="s">
        <v>7306</v>
      </c>
      <c r="D1659" s="316">
        <v>80</v>
      </c>
      <c r="E1659" s="311">
        <v>24000</v>
      </c>
      <c r="F1659" s="317" t="s">
        <v>7460</v>
      </c>
      <c r="G1659" s="312" t="s">
        <v>142</v>
      </c>
      <c r="H1659" s="313">
        <v>44575</v>
      </c>
      <c r="I1659" s="1045">
        <v>44745</v>
      </c>
      <c r="J1659" s="271"/>
    </row>
    <row r="1660" spans="1:10" outlineLevel="1" x14ac:dyDescent="0.2">
      <c r="A1660" s="312" t="s">
        <v>10307</v>
      </c>
      <c r="B1660" s="316" t="s">
        <v>7305</v>
      </c>
      <c r="C1660" s="316" t="s">
        <v>7306</v>
      </c>
      <c r="D1660" s="316">
        <v>81</v>
      </c>
      <c r="E1660" s="311">
        <v>24000</v>
      </c>
      <c r="F1660" s="317" t="s">
        <v>7549</v>
      </c>
      <c r="G1660" s="312" t="s">
        <v>142</v>
      </c>
      <c r="H1660" s="313">
        <v>44575</v>
      </c>
      <c r="I1660" s="1045">
        <v>44745</v>
      </c>
      <c r="J1660" s="271"/>
    </row>
    <row r="1661" spans="1:10" outlineLevel="1" x14ac:dyDescent="0.2">
      <c r="A1661" s="312" t="s">
        <v>10308</v>
      </c>
      <c r="B1661" s="316" t="s">
        <v>7305</v>
      </c>
      <c r="C1661" s="316" t="s">
        <v>7306</v>
      </c>
      <c r="D1661" s="316">
        <v>84</v>
      </c>
      <c r="E1661" s="311">
        <v>24000</v>
      </c>
      <c r="F1661" s="317" t="s">
        <v>10309</v>
      </c>
      <c r="G1661" s="312" t="s">
        <v>142</v>
      </c>
      <c r="H1661" s="313">
        <v>44575</v>
      </c>
      <c r="I1661" s="1045">
        <v>44745</v>
      </c>
      <c r="J1661" s="271"/>
    </row>
    <row r="1662" spans="1:10" outlineLevel="1" x14ac:dyDescent="0.2">
      <c r="A1662" s="312" t="s">
        <v>10310</v>
      </c>
      <c r="B1662" s="316" t="s">
        <v>7305</v>
      </c>
      <c r="C1662" s="316" t="s">
        <v>7306</v>
      </c>
      <c r="D1662" s="316">
        <v>196</v>
      </c>
      <c r="E1662" s="311">
        <v>24000</v>
      </c>
      <c r="F1662" s="317" t="s">
        <v>7687</v>
      </c>
      <c r="G1662" s="312" t="s">
        <v>142</v>
      </c>
      <c r="H1662" s="313">
        <v>44585</v>
      </c>
      <c r="I1662" s="1045">
        <v>44755</v>
      </c>
      <c r="J1662" s="271"/>
    </row>
    <row r="1663" spans="1:10" outlineLevel="1" x14ac:dyDescent="0.2">
      <c r="A1663" s="312" t="s">
        <v>10311</v>
      </c>
      <c r="B1663" s="316" t="s">
        <v>7305</v>
      </c>
      <c r="C1663" s="316" t="s">
        <v>7306</v>
      </c>
      <c r="D1663" s="316">
        <v>228</v>
      </c>
      <c r="E1663" s="311">
        <v>24000</v>
      </c>
      <c r="F1663" s="317" t="s">
        <v>10312</v>
      </c>
      <c r="G1663" s="312" t="s">
        <v>142</v>
      </c>
      <c r="H1663" s="313">
        <v>44587</v>
      </c>
      <c r="I1663" s="1045">
        <v>44607</v>
      </c>
      <c r="J1663" s="271"/>
    </row>
    <row r="1664" spans="1:10" outlineLevel="1" x14ac:dyDescent="0.2">
      <c r="A1664" s="312" t="s">
        <v>10313</v>
      </c>
      <c r="B1664" s="316" t="s">
        <v>7305</v>
      </c>
      <c r="C1664" s="316" t="s">
        <v>7306</v>
      </c>
      <c r="D1664" s="316">
        <v>618</v>
      </c>
      <c r="E1664" s="311">
        <v>24000</v>
      </c>
      <c r="F1664" s="317" t="s">
        <v>10314</v>
      </c>
      <c r="G1664" s="312" t="s">
        <v>142</v>
      </c>
      <c r="H1664" s="313">
        <v>44630</v>
      </c>
      <c r="I1664" s="1045">
        <v>44720</v>
      </c>
      <c r="J1664" s="271"/>
    </row>
    <row r="1665" spans="1:10" outlineLevel="1" x14ac:dyDescent="0.2">
      <c r="A1665" s="312" t="s">
        <v>10315</v>
      </c>
      <c r="B1665" s="316" t="s">
        <v>7305</v>
      </c>
      <c r="C1665" s="316" t="s">
        <v>7306</v>
      </c>
      <c r="D1665" s="316">
        <v>732</v>
      </c>
      <c r="E1665" s="311">
        <v>24000</v>
      </c>
      <c r="F1665" s="317" t="s">
        <v>10316</v>
      </c>
      <c r="G1665" s="312" t="s">
        <v>142</v>
      </c>
      <c r="H1665" s="313">
        <v>44645</v>
      </c>
      <c r="I1665" s="1045">
        <v>44735</v>
      </c>
      <c r="J1665" s="271"/>
    </row>
    <row r="1666" spans="1:10" outlineLevel="1" x14ac:dyDescent="0.2">
      <c r="A1666" s="312" t="s">
        <v>10317</v>
      </c>
      <c r="B1666" s="316" t="s">
        <v>7305</v>
      </c>
      <c r="C1666" s="316" t="s">
        <v>7306</v>
      </c>
      <c r="D1666" s="316">
        <v>745</v>
      </c>
      <c r="E1666" s="311">
        <v>24000</v>
      </c>
      <c r="F1666" s="317" t="s">
        <v>10318</v>
      </c>
      <c r="G1666" s="312" t="s">
        <v>142</v>
      </c>
      <c r="H1666" s="313">
        <v>44645</v>
      </c>
      <c r="I1666" s="1045">
        <v>44735</v>
      </c>
      <c r="J1666" s="271"/>
    </row>
    <row r="1667" spans="1:10" outlineLevel="1" x14ac:dyDescent="0.2">
      <c r="A1667" s="312" t="s">
        <v>10319</v>
      </c>
      <c r="B1667" s="316" t="s">
        <v>7305</v>
      </c>
      <c r="C1667" s="316" t="s">
        <v>7306</v>
      </c>
      <c r="D1667" s="316">
        <v>863</v>
      </c>
      <c r="E1667" s="311">
        <v>24000</v>
      </c>
      <c r="F1667" s="317" t="s">
        <v>10320</v>
      </c>
      <c r="G1667" s="312" t="s">
        <v>142</v>
      </c>
      <c r="H1667" s="313">
        <v>44664</v>
      </c>
      <c r="I1667" s="1045">
        <v>44714</v>
      </c>
      <c r="J1667" s="271"/>
    </row>
    <row r="1668" spans="1:10" outlineLevel="1" x14ac:dyDescent="0.2">
      <c r="A1668" s="312" t="s">
        <v>10321</v>
      </c>
      <c r="B1668" s="316" t="s">
        <v>7305</v>
      </c>
      <c r="C1668" s="316" t="s">
        <v>7306</v>
      </c>
      <c r="D1668" s="316">
        <v>920</v>
      </c>
      <c r="E1668" s="311">
        <v>24000</v>
      </c>
      <c r="F1668" s="317" t="s">
        <v>10322</v>
      </c>
      <c r="G1668" s="312" t="s">
        <v>142</v>
      </c>
      <c r="H1668" s="313">
        <v>44673</v>
      </c>
      <c r="I1668" s="1045">
        <v>44733</v>
      </c>
      <c r="J1668" s="271"/>
    </row>
    <row r="1669" spans="1:10" outlineLevel="1" x14ac:dyDescent="0.2">
      <c r="A1669" s="312" t="s">
        <v>10323</v>
      </c>
      <c r="B1669" s="316" t="s">
        <v>7305</v>
      </c>
      <c r="C1669" s="316" t="s">
        <v>7306</v>
      </c>
      <c r="D1669" s="316">
        <v>1033</v>
      </c>
      <c r="E1669" s="311">
        <v>24000</v>
      </c>
      <c r="F1669" s="317" t="s">
        <v>10305</v>
      </c>
      <c r="G1669" s="312" t="s">
        <v>142</v>
      </c>
      <c r="H1669" s="313">
        <v>44686</v>
      </c>
      <c r="I1669" s="1045">
        <v>44776</v>
      </c>
      <c r="J1669" s="271"/>
    </row>
    <row r="1670" spans="1:10" outlineLevel="1" x14ac:dyDescent="0.2">
      <c r="A1670" s="312" t="s">
        <v>10324</v>
      </c>
      <c r="B1670" s="316" t="s">
        <v>7305</v>
      </c>
      <c r="C1670" s="316" t="s">
        <v>7306</v>
      </c>
      <c r="D1670" s="316">
        <v>1057</v>
      </c>
      <c r="E1670" s="311">
        <v>24000</v>
      </c>
      <c r="F1670" s="317" t="s">
        <v>10325</v>
      </c>
      <c r="G1670" s="312" t="s">
        <v>142</v>
      </c>
      <c r="H1670" s="313">
        <v>44690</v>
      </c>
      <c r="I1670" s="1045">
        <v>44780</v>
      </c>
      <c r="J1670" s="271"/>
    </row>
    <row r="1671" spans="1:10" outlineLevel="1" x14ac:dyDescent="0.2">
      <c r="A1671" s="312" t="s">
        <v>10326</v>
      </c>
      <c r="B1671" s="316" t="s">
        <v>7305</v>
      </c>
      <c r="C1671" s="316" t="s">
        <v>7306</v>
      </c>
      <c r="D1671" s="316">
        <v>1124</v>
      </c>
      <c r="E1671" s="311">
        <v>24000</v>
      </c>
      <c r="F1671" s="317" t="s">
        <v>10327</v>
      </c>
      <c r="G1671" s="312" t="s">
        <v>142</v>
      </c>
      <c r="H1671" s="313">
        <v>44697</v>
      </c>
      <c r="I1671" s="1045">
        <v>44787</v>
      </c>
      <c r="J1671" s="271"/>
    </row>
    <row r="1672" spans="1:10" outlineLevel="1" x14ac:dyDescent="0.2">
      <c r="A1672" s="312" t="s">
        <v>10328</v>
      </c>
      <c r="B1672" s="316" t="s">
        <v>7305</v>
      </c>
      <c r="C1672" s="316" t="s">
        <v>7306</v>
      </c>
      <c r="D1672" s="316">
        <v>1175</v>
      </c>
      <c r="E1672" s="311">
        <v>24000</v>
      </c>
      <c r="F1672" s="317" t="s">
        <v>8579</v>
      </c>
      <c r="G1672" s="312" t="s">
        <v>142</v>
      </c>
      <c r="H1672" s="313">
        <v>44704</v>
      </c>
      <c r="I1672" s="1045">
        <v>44794</v>
      </c>
      <c r="J1672" s="271"/>
    </row>
    <row r="1673" spans="1:10" outlineLevel="1" x14ac:dyDescent="0.2">
      <c r="A1673" s="312" t="s">
        <v>10329</v>
      </c>
      <c r="B1673" s="316" t="s">
        <v>7305</v>
      </c>
      <c r="C1673" s="316" t="s">
        <v>7306</v>
      </c>
      <c r="D1673" s="316">
        <v>1184</v>
      </c>
      <c r="E1673" s="311">
        <v>24000</v>
      </c>
      <c r="F1673" s="317" t="s">
        <v>8155</v>
      </c>
      <c r="G1673" s="312" t="s">
        <v>142</v>
      </c>
      <c r="H1673" s="313">
        <v>44704</v>
      </c>
      <c r="I1673" s="1045">
        <v>44794</v>
      </c>
      <c r="J1673" s="271"/>
    </row>
    <row r="1674" spans="1:10" outlineLevel="1" x14ac:dyDescent="0.2">
      <c r="A1674" s="312" t="s">
        <v>10330</v>
      </c>
      <c r="B1674" s="316" t="s">
        <v>7305</v>
      </c>
      <c r="C1674" s="316" t="s">
        <v>7306</v>
      </c>
      <c r="D1674" s="316">
        <v>1197</v>
      </c>
      <c r="E1674" s="311">
        <v>24000</v>
      </c>
      <c r="F1674" s="317" t="s">
        <v>8157</v>
      </c>
      <c r="G1674" s="312" t="s">
        <v>142</v>
      </c>
      <c r="H1674" s="313">
        <v>44705</v>
      </c>
      <c r="I1674" s="1045">
        <v>44795</v>
      </c>
      <c r="J1674" s="271"/>
    </row>
    <row r="1675" spans="1:10" outlineLevel="1" x14ac:dyDescent="0.2">
      <c r="A1675" s="312" t="s">
        <v>10331</v>
      </c>
      <c r="B1675" s="316" t="s">
        <v>7305</v>
      </c>
      <c r="C1675" s="316" t="s">
        <v>7306</v>
      </c>
      <c r="D1675" s="316">
        <v>1199</v>
      </c>
      <c r="E1675" s="311">
        <v>24000</v>
      </c>
      <c r="F1675" s="317" t="s">
        <v>7692</v>
      </c>
      <c r="G1675" s="312" t="s">
        <v>142</v>
      </c>
      <c r="H1675" s="313">
        <v>44705</v>
      </c>
      <c r="I1675" s="1045">
        <v>44795</v>
      </c>
      <c r="J1675" s="271"/>
    </row>
    <row r="1676" spans="1:10" outlineLevel="1" x14ac:dyDescent="0.2">
      <c r="A1676" s="312" t="s">
        <v>10332</v>
      </c>
      <c r="B1676" s="316" t="s">
        <v>7305</v>
      </c>
      <c r="C1676" s="316" t="s">
        <v>7306</v>
      </c>
      <c r="D1676" s="316">
        <v>1203</v>
      </c>
      <c r="E1676" s="311">
        <v>24000</v>
      </c>
      <c r="F1676" s="317" t="s">
        <v>7386</v>
      </c>
      <c r="G1676" s="312" t="s">
        <v>142</v>
      </c>
      <c r="H1676" s="313">
        <v>44705</v>
      </c>
      <c r="I1676" s="1045">
        <v>44795</v>
      </c>
      <c r="J1676" s="271"/>
    </row>
    <row r="1677" spans="1:10" outlineLevel="1" x14ac:dyDescent="0.2">
      <c r="A1677" s="312" t="s">
        <v>10333</v>
      </c>
      <c r="B1677" s="316" t="s">
        <v>7305</v>
      </c>
      <c r="C1677" s="316" t="s">
        <v>7306</v>
      </c>
      <c r="D1677" s="316">
        <v>1209</v>
      </c>
      <c r="E1677" s="311">
        <v>24000</v>
      </c>
      <c r="F1677" s="317" t="s">
        <v>8163</v>
      </c>
      <c r="G1677" s="312" t="s">
        <v>142</v>
      </c>
      <c r="H1677" s="313">
        <v>44706</v>
      </c>
      <c r="I1677" s="1045">
        <v>44796</v>
      </c>
      <c r="J1677" s="271"/>
    </row>
    <row r="1678" spans="1:10" outlineLevel="1" x14ac:dyDescent="0.2">
      <c r="A1678" s="312" t="s">
        <v>10334</v>
      </c>
      <c r="B1678" s="316" t="s">
        <v>7305</v>
      </c>
      <c r="C1678" s="316" t="s">
        <v>7306</v>
      </c>
      <c r="D1678" s="316">
        <v>1211</v>
      </c>
      <c r="E1678" s="311">
        <v>24000</v>
      </c>
      <c r="F1678" s="317" t="s">
        <v>10335</v>
      </c>
      <c r="G1678" s="312" t="s">
        <v>142</v>
      </c>
      <c r="H1678" s="313">
        <v>44706</v>
      </c>
      <c r="I1678" s="1045">
        <v>44796</v>
      </c>
      <c r="J1678" s="271"/>
    </row>
    <row r="1679" spans="1:10" outlineLevel="1" x14ac:dyDescent="0.2">
      <c r="A1679" s="312" t="s">
        <v>10336</v>
      </c>
      <c r="B1679" s="316" t="s">
        <v>7305</v>
      </c>
      <c r="C1679" s="316" t="s">
        <v>7306</v>
      </c>
      <c r="D1679" s="316">
        <v>1215</v>
      </c>
      <c r="E1679" s="311">
        <v>24000</v>
      </c>
      <c r="F1679" s="317" t="s">
        <v>7694</v>
      </c>
      <c r="G1679" s="312" t="s">
        <v>142</v>
      </c>
      <c r="H1679" s="313">
        <v>44706</v>
      </c>
      <c r="I1679" s="1045">
        <v>44796</v>
      </c>
      <c r="J1679" s="271"/>
    </row>
    <row r="1680" spans="1:10" outlineLevel="1" x14ac:dyDescent="0.2">
      <c r="A1680" s="312" t="s">
        <v>10337</v>
      </c>
      <c r="B1680" s="316" t="s">
        <v>7305</v>
      </c>
      <c r="C1680" s="316" t="s">
        <v>7306</v>
      </c>
      <c r="D1680" s="316">
        <v>1230</v>
      </c>
      <c r="E1680" s="311">
        <v>24000</v>
      </c>
      <c r="F1680" s="317" t="s">
        <v>8137</v>
      </c>
      <c r="G1680" s="312" t="s">
        <v>142</v>
      </c>
      <c r="H1680" s="313">
        <v>44707</v>
      </c>
      <c r="I1680" s="1045">
        <v>44797</v>
      </c>
      <c r="J1680" s="271"/>
    </row>
    <row r="1681" spans="1:10" outlineLevel="1" x14ac:dyDescent="0.2">
      <c r="A1681" s="312" t="s">
        <v>10338</v>
      </c>
      <c r="B1681" s="316" t="s">
        <v>7305</v>
      </c>
      <c r="C1681" s="316" t="s">
        <v>7306</v>
      </c>
      <c r="D1681" s="316">
        <v>1250</v>
      </c>
      <c r="E1681" s="311">
        <v>24000</v>
      </c>
      <c r="F1681" s="317" t="s">
        <v>7522</v>
      </c>
      <c r="G1681" s="312" t="s">
        <v>142</v>
      </c>
      <c r="H1681" s="313">
        <v>44711</v>
      </c>
      <c r="I1681" s="1045">
        <v>44801</v>
      </c>
      <c r="J1681" s="271"/>
    </row>
    <row r="1682" spans="1:10" outlineLevel="1" x14ac:dyDescent="0.2">
      <c r="A1682" s="312" t="s">
        <v>10339</v>
      </c>
      <c r="B1682" s="316" t="s">
        <v>7305</v>
      </c>
      <c r="C1682" s="316" t="s">
        <v>7306</v>
      </c>
      <c r="D1682" s="316">
        <v>1349</v>
      </c>
      <c r="E1682" s="311">
        <v>24000</v>
      </c>
      <c r="F1682" s="317" t="s">
        <v>10340</v>
      </c>
      <c r="G1682" s="312" t="s">
        <v>142</v>
      </c>
      <c r="H1682" s="313">
        <v>44719</v>
      </c>
      <c r="I1682" s="1045">
        <v>44809</v>
      </c>
      <c r="J1682" s="271"/>
    </row>
    <row r="1683" spans="1:10" outlineLevel="1" x14ac:dyDescent="0.2">
      <c r="A1683" s="312" t="s">
        <v>10341</v>
      </c>
      <c r="B1683" s="316" t="s">
        <v>7305</v>
      </c>
      <c r="C1683" s="316" t="s">
        <v>7306</v>
      </c>
      <c r="D1683" s="316">
        <v>1479</v>
      </c>
      <c r="E1683" s="311">
        <v>24000</v>
      </c>
      <c r="F1683" s="317" t="s">
        <v>7571</v>
      </c>
      <c r="G1683" s="312" t="s">
        <v>142</v>
      </c>
      <c r="H1683" s="313">
        <v>44739</v>
      </c>
      <c r="I1683" s="1045">
        <v>44829</v>
      </c>
      <c r="J1683" s="271"/>
    </row>
    <row r="1684" spans="1:10" outlineLevel="1" x14ac:dyDescent="0.2">
      <c r="A1684" s="312" t="s">
        <v>10342</v>
      </c>
      <c r="B1684" s="316" t="s">
        <v>7305</v>
      </c>
      <c r="C1684" s="316" t="s">
        <v>7306</v>
      </c>
      <c r="D1684" s="316">
        <v>1532</v>
      </c>
      <c r="E1684" s="311">
        <v>24000</v>
      </c>
      <c r="F1684" s="317" t="s">
        <v>10318</v>
      </c>
      <c r="G1684" s="312" t="s">
        <v>142</v>
      </c>
      <c r="H1684" s="313">
        <v>44750</v>
      </c>
      <c r="I1684" s="1045">
        <v>44840</v>
      </c>
      <c r="J1684" s="271"/>
    </row>
    <row r="1685" spans="1:10" outlineLevel="1" x14ac:dyDescent="0.2">
      <c r="A1685" s="312" t="s">
        <v>10343</v>
      </c>
      <c r="B1685" s="316" t="s">
        <v>7305</v>
      </c>
      <c r="C1685" s="316" t="s">
        <v>7306</v>
      </c>
      <c r="D1685" s="316">
        <v>1546</v>
      </c>
      <c r="E1685" s="311">
        <v>24000</v>
      </c>
      <c r="F1685" s="317" t="s">
        <v>10344</v>
      </c>
      <c r="G1685" s="312" t="s">
        <v>142</v>
      </c>
      <c r="H1685" s="313">
        <v>44753</v>
      </c>
      <c r="I1685" s="1045">
        <v>44843</v>
      </c>
      <c r="J1685" s="271"/>
    </row>
    <row r="1686" spans="1:10" outlineLevel="1" x14ac:dyDescent="0.2">
      <c r="A1686" s="312" t="s">
        <v>10345</v>
      </c>
      <c r="B1686" s="316" t="s">
        <v>7305</v>
      </c>
      <c r="C1686" s="316" t="s">
        <v>7306</v>
      </c>
      <c r="D1686" s="316">
        <v>1563</v>
      </c>
      <c r="E1686" s="311">
        <v>24000</v>
      </c>
      <c r="F1686" s="317" t="s">
        <v>10135</v>
      </c>
      <c r="G1686" s="312" t="s">
        <v>142</v>
      </c>
      <c r="H1686" s="313">
        <v>44756</v>
      </c>
      <c r="I1686" s="1045">
        <v>44846</v>
      </c>
      <c r="J1686" s="271"/>
    </row>
    <row r="1687" spans="1:10" outlineLevel="1" x14ac:dyDescent="0.2">
      <c r="A1687" s="312" t="s">
        <v>10346</v>
      </c>
      <c r="B1687" s="316" t="s">
        <v>7305</v>
      </c>
      <c r="C1687" s="316" t="s">
        <v>7306</v>
      </c>
      <c r="D1687" s="316">
        <v>1562</v>
      </c>
      <c r="E1687" s="311">
        <v>24000.3</v>
      </c>
      <c r="F1687" s="317" t="s">
        <v>7615</v>
      </c>
      <c r="G1687" s="312" t="s">
        <v>142</v>
      </c>
      <c r="H1687" s="313">
        <v>44756</v>
      </c>
      <c r="I1687" s="1045">
        <v>44759</v>
      </c>
      <c r="J1687" s="271"/>
    </row>
    <row r="1688" spans="1:10" outlineLevel="1" x14ac:dyDescent="0.2">
      <c r="A1688" s="312" t="s">
        <v>10347</v>
      </c>
      <c r="B1688" s="316" t="s">
        <v>7305</v>
      </c>
      <c r="C1688" s="316" t="s">
        <v>7306</v>
      </c>
      <c r="D1688" s="316">
        <v>1248</v>
      </c>
      <c r="E1688" s="311">
        <v>24030</v>
      </c>
      <c r="F1688" s="317" t="s">
        <v>10348</v>
      </c>
      <c r="G1688" s="312" t="s">
        <v>142</v>
      </c>
      <c r="H1688" s="313">
        <v>44708</v>
      </c>
      <c r="I1688" s="1045">
        <v>44798</v>
      </c>
      <c r="J1688" s="271"/>
    </row>
    <row r="1689" spans="1:10" outlineLevel="1" x14ac:dyDescent="0.2">
      <c r="A1689" s="312" t="s">
        <v>10349</v>
      </c>
      <c r="B1689" s="316" t="s">
        <v>7305</v>
      </c>
      <c r="C1689" s="316" t="s">
        <v>7306</v>
      </c>
      <c r="D1689" s="316">
        <v>1026</v>
      </c>
      <c r="E1689" s="311">
        <v>24144.07</v>
      </c>
      <c r="F1689" s="317" t="s">
        <v>8445</v>
      </c>
      <c r="G1689" s="312" t="s">
        <v>142</v>
      </c>
      <c r="H1689" s="313">
        <v>44686</v>
      </c>
      <c r="I1689" s="1045">
        <v>44716</v>
      </c>
      <c r="J1689" s="271"/>
    </row>
    <row r="1690" spans="1:10" outlineLevel="1" x14ac:dyDescent="0.2">
      <c r="A1690" s="312" t="s">
        <v>10350</v>
      </c>
      <c r="B1690" s="316" t="s">
        <v>7305</v>
      </c>
      <c r="C1690" s="316" t="s">
        <v>7306</v>
      </c>
      <c r="D1690" s="316">
        <v>1367</v>
      </c>
      <c r="E1690" s="311">
        <v>24210</v>
      </c>
      <c r="F1690" s="317" t="s">
        <v>8076</v>
      </c>
      <c r="G1690" s="312" t="s">
        <v>142</v>
      </c>
      <c r="H1690" s="313">
        <v>44720</v>
      </c>
      <c r="I1690" s="1045">
        <v>44810</v>
      </c>
      <c r="J1690" s="271"/>
    </row>
    <row r="1691" spans="1:10" outlineLevel="1" x14ac:dyDescent="0.2">
      <c r="A1691" s="312" t="s">
        <v>10351</v>
      </c>
      <c r="B1691" s="316" t="s">
        <v>7305</v>
      </c>
      <c r="C1691" s="316" t="s">
        <v>7306</v>
      </c>
      <c r="D1691" s="316">
        <v>1524</v>
      </c>
      <c r="E1691" s="311">
        <v>24300</v>
      </c>
      <c r="F1691" s="317" t="s">
        <v>10352</v>
      </c>
      <c r="G1691" s="312" t="s">
        <v>142</v>
      </c>
      <c r="H1691" s="313">
        <v>44748</v>
      </c>
      <c r="I1691" s="1045">
        <v>44838</v>
      </c>
      <c r="J1691" s="271"/>
    </row>
    <row r="1692" spans="1:10" outlineLevel="1" x14ac:dyDescent="0.2">
      <c r="A1692" s="312" t="s">
        <v>10353</v>
      </c>
      <c r="B1692" s="316" t="s">
        <v>7305</v>
      </c>
      <c r="C1692" s="316" t="s">
        <v>7306</v>
      </c>
      <c r="D1692" s="316">
        <v>88</v>
      </c>
      <c r="E1692" s="311">
        <v>24320</v>
      </c>
      <c r="F1692" s="317" t="s">
        <v>10354</v>
      </c>
      <c r="G1692" s="312" t="s">
        <v>142</v>
      </c>
      <c r="H1692" s="313">
        <v>44575</v>
      </c>
      <c r="I1692" s="1045">
        <v>44655</v>
      </c>
      <c r="J1692" s="271"/>
    </row>
    <row r="1693" spans="1:10" outlineLevel="1" x14ac:dyDescent="0.2">
      <c r="A1693" s="312" t="s">
        <v>10355</v>
      </c>
      <c r="B1693" s="316" t="s">
        <v>7305</v>
      </c>
      <c r="C1693" s="316" t="s">
        <v>7306</v>
      </c>
      <c r="D1693" s="316">
        <v>289</v>
      </c>
      <c r="E1693" s="311">
        <v>24600</v>
      </c>
      <c r="F1693" s="317" t="s">
        <v>8061</v>
      </c>
      <c r="G1693" s="312" t="s">
        <v>142</v>
      </c>
      <c r="H1693" s="313">
        <v>44589</v>
      </c>
      <c r="I1693" s="1045">
        <v>44769</v>
      </c>
      <c r="J1693" s="271"/>
    </row>
    <row r="1694" spans="1:10" outlineLevel="1" x14ac:dyDescent="0.2">
      <c r="A1694" s="312" t="s">
        <v>10356</v>
      </c>
      <c r="B1694" s="316" t="s">
        <v>7305</v>
      </c>
      <c r="C1694" s="316" t="s">
        <v>7306</v>
      </c>
      <c r="D1694" s="316">
        <v>551</v>
      </c>
      <c r="E1694" s="311">
        <v>24600</v>
      </c>
      <c r="F1694" s="317" t="s">
        <v>7724</v>
      </c>
      <c r="G1694" s="312" t="s">
        <v>142</v>
      </c>
      <c r="H1694" s="313">
        <v>44622</v>
      </c>
      <c r="I1694" s="1045">
        <v>44802</v>
      </c>
      <c r="J1694" s="271"/>
    </row>
    <row r="1695" spans="1:10" outlineLevel="1" x14ac:dyDescent="0.2">
      <c r="A1695" s="312" t="s">
        <v>10357</v>
      </c>
      <c r="B1695" s="316" t="s">
        <v>7305</v>
      </c>
      <c r="C1695" s="316" t="s">
        <v>7306</v>
      </c>
      <c r="D1695" s="316">
        <v>1457</v>
      </c>
      <c r="E1695" s="311">
        <v>24600</v>
      </c>
      <c r="F1695" s="317" t="s">
        <v>10174</v>
      </c>
      <c r="G1695" s="312" t="s">
        <v>142</v>
      </c>
      <c r="H1695" s="313">
        <v>44735</v>
      </c>
      <c r="I1695" s="1045">
        <v>44915</v>
      </c>
      <c r="J1695" s="271"/>
    </row>
    <row r="1696" spans="1:10" outlineLevel="1" x14ac:dyDescent="0.2">
      <c r="A1696" s="312" t="s">
        <v>10358</v>
      </c>
      <c r="B1696" s="316" t="s">
        <v>7305</v>
      </c>
      <c r="C1696" s="316" t="s">
        <v>7306</v>
      </c>
      <c r="D1696" s="316">
        <v>1507</v>
      </c>
      <c r="E1696" s="311">
        <v>24600</v>
      </c>
      <c r="F1696" s="317" t="s">
        <v>10177</v>
      </c>
      <c r="G1696" s="312" t="s">
        <v>142</v>
      </c>
      <c r="H1696" s="313">
        <v>44746</v>
      </c>
      <c r="I1696" s="1045">
        <v>44926</v>
      </c>
      <c r="J1696" s="271"/>
    </row>
    <row r="1697" spans="1:10" outlineLevel="1" x14ac:dyDescent="0.2">
      <c r="A1697" s="312" t="s">
        <v>10359</v>
      </c>
      <c r="B1697" s="316" t="s">
        <v>7305</v>
      </c>
      <c r="C1697" s="316" t="s">
        <v>7306</v>
      </c>
      <c r="D1697" s="316">
        <v>1474</v>
      </c>
      <c r="E1697" s="311">
        <v>24750</v>
      </c>
      <c r="F1697" s="317" t="s">
        <v>10354</v>
      </c>
      <c r="G1697" s="312" t="s">
        <v>142</v>
      </c>
      <c r="H1697" s="313">
        <v>44739</v>
      </c>
      <c r="I1697" s="1045">
        <v>44829</v>
      </c>
      <c r="J1697" s="271"/>
    </row>
    <row r="1698" spans="1:10" outlineLevel="1" x14ac:dyDescent="0.2">
      <c r="A1698" s="312" t="s">
        <v>10360</v>
      </c>
      <c r="B1698" s="316" t="s">
        <v>7305</v>
      </c>
      <c r="C1698" s="316" t="s">
        <v>7306</v>
      </c>
      <c r="D1698" s="316">
        <v>1077</v>
      </c>
      <c r="E1698" s="311">
        <v>24760</v>
      </c>
      <c r="F1698" s="317" t="s">
        <v>7782</v>
      </c>
      <c r="G1698" s="312" t="s">
        <v>142</v>
      </c>
      <c r="H1698" s="313">
        <v>44692</v>
      </c>
      <c r="I1698" s="1045">
        <v>44782</v>
      </c>
      <c r="J1698" s="271"/>
    </row>
    <row r="1699" spans="1:10" outlineLevel="1" x14ac:dyDescent="0.2">
      <c r="A1699" s="312" t="s">
        <v>10361</v>
      </c>
      <c r="B1699" s="316" t="s">
        <v>7305</v>
      </c>
      <c r="C1699" s="316" t="s">
        <v>7306</v>
      </c>
      <c r="D1699" s="316">
        <v>955</v>
      </c>
      <c r="E1699" s="311">
        <v>24800</v>
      </c>
      <c r="F1699" s="317" t="s">
        <v>10362</v>
      </c>
      <c r="G1699" s="312" t="s">
        <v>142</v>
      </c>
      <c r="H1699" s="313">
        <v>44677</v>
      </c>
      <c r="I1699" s="1045">
        <v>44737</v>
      </c>
      <c r="J1699" s="271"/>
    </row>
    <row r="1700" spans="1:10" outlineLevel="1" x14ac:dyDescent="0.2">
      <c r="A1700" s="312" t="s">
        <v>10363</v>
      </c>
      <c r="B1700" s="316" t="s">
        <v>7305</v>
      </c>
      <c r="C1700" s="316" t="s">
        <v>7306</v>
      </c>
      <c r="D1700" s="316">
        <v>641</v>
      </c>
      <c r="E1700" s="311">
        <v>24957</v>
      </c>
      <c r="F1700" s="317" t="s">
        <v>10364</v>
      </c>
      <c r="G1700" s="312" t="s">
        <v>142</v>
      </c>
      <c r="H1700" s="313">
        <v>44634</v>
      </c>
      <c r="I1700" s="1045">
        <v>44679</v>
      </c>
      <c r="J1700" s="271"/>
    </row>
    <row r="1701" spans="1:10" outlineLevel="1" x14ac:dyDescent="0.2">
      <c r="A1701" s="312" t="s">
        <v>10365</v>
      </c>
      <c r="B1701" s="316" t="s">
        <v>7305</v>
      </c>
      <c r="C1701" s="316" t="s">
        <v>7306</v>
      </c>
      <c r="D1701" s="316">
        <v>553</v>
      </c>
      <c r="E1701" s="311">
        <v>24973.41</v>
      </c>
      <c r="F1701" s="317" t="s">
        <v>10366</v>
      </c>
      <c r="G1701" s="312" t="s">
        <v>142</v>
      </c>
      <c r="H1701" s="313">
        <v>44622</v>
      </c>
      <c r="I1701" s="1045">
        <v>44629</v>
      </c>
      <c r="J1701" s="271"/>
    </row>
    <row r="1702" spans="1:10" outlineLevel="1" x14ac:dyDescent="0.2">
      <c r="A1702" s="312" t="s">
        <v>10367</v>
      </c>
      <c r="B1702" s="316" t="s">
        <v>7305</v>
      </c>
      <c r="C1702" s="316" t="s">
        <v>7306</v>
      </c>
      <c r="D1702" s="316">
        <v>657</v>
      </c>
      <c r="E1702" s="311">
        <v>24973.41</v>
      </c>
      <c r="F1702" s="317" t="s">
        <v>8657</v>
      </c>
      <c r="G1702" s="312" t="s">
        <v>142</v>
      </c>
      <c r="H1702" s="313">
        <v>44636</v>
      </c>
      <c r="I1702" s="1045">
        <v>44641</v>
      </c>
      <c r="J1702" s="271"/>
    </row>
    <row r="1703" spans="1:10" outlineLevel="1" x14ac:dyDescent="0.2">
      <c r="A1703" s="312" t="s">
        <v>10368</v>
      </c>
      <c r="B1703" s="316" t="s">
        <v>7305</v>
      </c>
      <c r="C1703" s="316" t="s">
        <v>7306</v>
      </c>
      <c r="D1703" s="316">
        <v>384</v>
      </c>
      <c r="E1703" s="311">
        <v>25000</v>
      </c>
      <c r="F1703" s="317" t="s">
        <v>7450</v>
      </c>
      <c r="G1703" s="312" t="s">
        <v>142</v>
      </c>
      <c r="H1703" s="313">
        <v>44606</v>
      </c>
      <c r="I1703" s="1045">
        <v>44621</v>
      </c>
      <c r="J1703" s="271"/>
    </row>
    <row r="1704" spans="1:10" outlineLevel="1" x14ac:dyDescent="0.2">
      <c r="A1704" s="312" t="s">
        <v>10369</v>
      </c>
      <c r="B1704" s="316" t="s">
        <v>7305</v>
      </c>
      <c r="C1704" s="316" t="s">
        <v>7306</v>
      </c>
      <c r="D1704" s="316">
        <v>504</v>
      </c>
      <c r="E1704" s="311">
        <v>25000</v>
      </c>
      <c r="F1704" s="317" t="s">
        <v>10370</v>
      </c>
      <c r="G1704" s="312" t="s">
        <v>142</v>
      </c>
      <c r="H1704" s="313">
        <v>44616</v>
      </c>
      <c r="I1704" s="1045">
        <v>44916</v>
      </c>
      <c r="J1704" s="271"/>
    </row>
    <row r="1705" spans="1:10" outlineLevel="1" x14ac:dyDescent="0.2">
      <c r="A1705" s="312" t="s">
        <v>10371</v>
      </c>
      <c r="B1705" s="316" t="s">
        <v>7305</v>
      </c>
      <c r="C1705" s="316" t="s">
        <v>7306</v>
      </c>
      <c r="D1705" s="316">
        <v>1569</v>
      </c>
      <c r="E1705" s="311">
        <v>25000</v>
      </c>
      <c r="F1705" s="317" t="s">
        <v>10372</v>
      </c>
      <c r="G1705" s="312" t="s">
        <v>142</v>
      </c>
      <c r="H1705" s="313">
        <v>44757</v>
      </c>
      <c r="I1705" s="1045">
        <v>44907</v>
      </c>
      <c r="J1705" s="271"/>
    </row>
    <row r="1706" spans="1:10" outlineLevel="1" x14ac:dyDescent="0.2">
      <c r="A1706" s="312" t="s">
        <v>10373</v>
      </c>
      <c r="B1706" s="316" t="s">
        <v>7305</v>
      </c>
      <c r="C1706" s="316" t="s">
        <v>7306</v>
      </c>
      <c r="D1706" s="316">
        <v>564</v>
      </c>
      <c r="E1706" s="311">
        <v>25051.24</v>
      </c>
      <c r="F1706" s="317" t="s">
        <v>10374</v>
      </c>
      <c r="G1706" s="312" t="s">
        <v>142</v>
      </c>
      <c r="H1706" s="313">
        <v>44623</v>
      </c>
      <c r="I1706" s="1045">
        <v>44630</v>
      </c>
      <c r="J1706" s="271"/>
    </row>
    <row r="1707" spans="1:10" outlineLevel="1" x14ac:dyDescent="0.2">
      <c r="A1707" s="312" t="s">
        <v>10373</v>
      </c>
      <c r="B1707" s="316" t="s">
        <v>7305</v>
      </c>
      <c r="C1707" s="316" t="s">
        <v>7306</v>
      </c>
      <c r="D1707" s="316">
        <v>565</v>
      </c>
      <c r="E1707" s="311">
        <v>25051.24</v>
      </c>
      <c r="F1707" s="317" t="s">
        <v>10375</v>
      </c>
      <c r="G1707" s="312" t="s">
        <v>142</v>
      </c>
      <c r="H1707" s="313">
        <v>44623</v>
      </c>
      <c r="I1707" s="1045">
        <v>44630</v>
      </c>
      <c r="J1707" s="271"/>
    </row>
    <row r="1708" spans="1:10" outlineLevel="1" x14ac:dyDescent="0.2">
      <c r="A1708" s="312" t="s">
        <v>10376</v>
      </c>
      <c r="B1708" s="316" t="s">
        <v>7305</v>
      </c>
      <c r="C1708" s="316" t="s">
        <v>7306</v>
      </c>
      <c r="D1708" s="316">
        <v>403</v>
      </c>
      <c r="E1708" s="311">
        <v>25200</v>
      </c>
      <c r="F1708" s="317" t="s">
        <v>10377</v>
      </c>
      <c r="G1708" s="312" t="s">
        <v>142</v>
      </c>
      <c r="H1708" s="313">
        <v>44607</v>
      </c>
      <c r="I1708" s="1045">
        <v>44697</v>
      </c>
      <c r="J1708" s="271"/>
    </row>
    <row r="1709" spans="1:10" outlineLevel="1" x14ac:dyDescent="0.2">
      <c r="A1709" s="312" t="s">
        <v>10378</v>
      </c>
      <c r="B1709" s="316" t="s">
        <v>7305</v>
      </c>
      <c r="C1709" s="316" t="s">
        <v>7306</v>
      </c>
      <c r="D1709" s="316">
        <v>1334</v>
      </c>
      <c r="E1709" s="311">
        <v>25200</v>
      </c>
      <c r="F1709" s="317" t="s">
        <v>8571</v>
      </c>
      <c r="G1709" s="312" t="s">
        <v>142</v>
      </c>
      <c r="H1709" s="313">
        <v>44718</v>
      </c>
      <c r="I1709" s="1045">
        <v>44808</v>
      </c>
      <c r="J1709" s="271"/>
    </row>
    <row r="1710" spans="1:10" outlineLevel="1" x14ac:dyDescent="0.2">
      <c r="A1710" s="312" t="s">
        <v>10379</v>
      </c>
      <c r="B1710" s="316" t="s">
        <v>7305</v>
      </c>
      <c r="C1710" s="316" t="s">
        <v>7306</v>
      </c>
      <c r="D1710" s="316">
        <v>1637</v>
      </c>
      <c r="E1710" s="311">
        <v>25200</v>
      </c>
      <c r="F1710" s="317" t="s">
        <v>7529</v>
      </c>
      <c r="G1710" s="312" t="s">
        <v>142</v>
      </c>
      <c r="H1710" s="313">
        <v>44769</v>
      </c>
      <c r="I1710" s="1045">
        <v>44909</v>
      </c>
      <c r="J1710" s="271"/>
    </row>
    <row r="1711" spans="1:10" outlineLevel="1" x14ac:dyDescent="0.2">
      <c r="A1711" s="312" t="s">
        <v>10380</v>
      </c>
      <c r="B1711" s="316" t="s">
        <v>7305</v>
      </c>
      <c r="C1711" s="316" t="s">
        <v>7306</v>
      </c>
      <c r="D1711" s="316">
        <v>225</v>
      </c>
      <c r="E1711" s="311">
        <v>25256</v>
      </c>
      <c r="F1711" s="317" t="s">
        <v>7315</v>
      </c>
      <c r="G1711" s="312" t="s">
        <v>142</v>
      </c>
      <c r="H1711" s="313">
        <v>44587</v>
      </c>
      <c r="I1711" s="1045">
        <v>44697</v>
      </c>
      <c r="J1711" s="271"/>
    </row>
    <row r="1712" spans="1:10" outlineLevel="1" x14ac:dyDescent="0.2">
      <c r="A1712" s="312" t="s">
        <v>10381</v>
      </c>
      <c r="B1712" s="316" t="s">
        <v>7305</v>
      </c>
      <c r="C1712" s="316" t="s">
        <v>7306</v>
      </c>
      <c r="D1712" s="316">
        <v>121</v>
      </c>
      <c r="E1712" s="311">
        <v>25400</v>
      </c>
      <c r="F1712" s="317" t="s">
        <v>7782</v>
      </c>
      <c r="G1712" s="312" t="s">
        <v>142</v>
      </c>
      <c r="H1712" s="313">
        <v>44580</v>
      </c>
      <c r="I1712" s="1045">
        <v>44670</v>
      </c>
      <c r="J1712" s="271"/>
    </row>
    <row r="1713" spans="1:10" outlineLevel="1" x14ac:dyDescent="0.2">
      <c r="A1713" s="312" t="s">
        <v>10382</v>
      </c>
      <c r="B1713" s="316" t="s">
        <v>7305</v>
      </c>
      <c r="C1713" s="316" t="s">
        <v>7306</v>
      </c>
      <c r="D1713" s="316">
        <v>191</v>
      </c>
      <c r="E1713" s="311">
        <v>25500</v>
      </c>
      <c r="F1713" s="317" t="s">
        <v>7778</v>
      </c>
      <c r="G1713" s="312" t="s">
        <v>142</v>
      </c>
      <c r="H1713" s="313">
        <v>44582</v>
      </c>
      <c r="I1713" s="1045">
        <v>44662</v>
      </c>
      <c r="J1713" s="271"/>
    </row>
    <row r="1714" spans="1:10" outlineLevel="1" x14ac:dyDescent="0.2">
      <c r="A1714" s="312" t="s">
        <v>10383</v>
      </c>
      <c r="B1714" s="316" t="s">
        <v>7305</v>
      </c>
      <c r="C1714" s="316" t="s">
        <v>7306</v>
      </c>
      <c r="D1714" s="316">
        <v>1009</v>
      </c>
      <c r="E1714" s="311">
        <v>25500</v>
      </c>
      <c r="F1714" s="317" t="s">
        <v>7778</v>
      </c>
      <c r="G1714" s="312" t="s">
        <v>142</v>
      </c>
      <c r="H1714" s="313">
        <v>44685</v>
      </c>
      <c r="I1714" s="1045">
        <v>44775</v>
      </c>
      <c r="J1714" s="271"/>
    </row>
    <row r="1715" spans="1:10" outlineLevel="1" x14ac:dyDescent="0.2">
      <c r="A1715" s="312" t="s">
        <v>10384</v>
      </c>
      <c r="B1715" s="316" t="s">
        <v>7305</v>
      </c>
      <c r="C1715" s="316" t="s">
        <v>7306</v>
      </c>
      <c r="D1715" s="316">
        <v>1201</v>
      </c>
      <c r="E1715" s="311">
        <v>25500</v>
      </c>
      <c r="F1715" s="317" t="s">
        <v>7657</v>
      </c>
      <c r="G1715" s="312" t="s">
        <v>142</v>
      </c>
      <c r="H1715" s="313">
        <v>44705</v>
      </c>
      <c r="I1715" s="1045">
        <v>44795</v>
      </c>
      <c r="J1715" s="271"/>
    </row>
    <row r="1716" spans="1:10" outlineLevel="1" x14ac:dyDescent="0.2">
      <c r="A1716" s="312" t="s">
        <v>10385</v>
      </c>
      <c r="B1716" s="316" t="s">
        <v>7305</v>
      </c>
      <c r="C1716" s="316" t="s">
        <v>7306</v>
      </c>
      <c r="D1716" s="316">
        <v>1167</v>
      </c>
      <c r="E1716" s="311">
        <v>25830</v>
      </c>
      <c r="F1716" s="317" t="s">
        <v>7634</v>
      </c>
      <c r="G1716" s="312" t="s">
        <v>142</v>
      </c>
      <c r="H1716" s="313">
        <v>44700</v>
      </c>
      <c r="I1716" s="1045">
        <v>44790</v>
      </c>
      <c r="J1716" s="271"/>
    </row>
    <row r="1717" spans="1:10" outlineLevel="1" x14ac:dyDescent="0.2">
      <c r="A1717" s="312" t="s">
        <v>10386</v>
      </c>
      <c r="B1717" s="316" t="s">
        <v>7305</v>
      </c>
      <c r="C1717" s="316" t="s">
        <v>7306</v>
      </c>
      <c r="D1717" s="316">
        <v>177</v>
      </c>
      <c r="E1717" s="311">
        <v>25880</v>
      </c>
      <c r="F1717" s="317" t="s">
        <v>7709</v>
      </c>
      <c r="G1717" s="312" t="s">
        <v>142</v>
      </c>
      <c r="H1717" s="313">
        <v>44582</v>
      </c>
      <c r="I1717" s="1045">
        <v>44672</v>
      </c>
      <c r="J1717" s="271"/>
    </row>
    <row r="1718" spans="1:10" outlineLevel="1" x14ac:dyDescent="0.2">
      <c r="A1718" s="312" t="s">
        <v>10387</v>
      </c>
      <c r="B1718" s="316" t="s">
        <v>7305</v>
      </c>
      <c r="C1718" s="316" t="s">
        <v>7306</v>
      </c>
      <c r="D1718" s="316">
        <v>1582</v>
      </c>
      <c r="E1718" s="311">
        <v>25900</v>
      </c>
      <c r="F1718" s="317" t="s">
        <v>10388</v>
      </c>
      <c r="G1718" s="312" t="s">
        <v>142</v>
      </c>
      <c r="H1718" s="313">
        <v>44760</v>
      </c>
      <c r="I1718" s="1045">
        <v>44850</v>
      </c>
      <c r="J1718" s="271"/>
    </row>
    <row r="1719" spans="1:10" outlineLevel="1" x14ac:dyDescent="0.2">
      <c r="A1719" s="312" t="s">
        <v>10389</v>
      </c>
      <c r="B1719" s="316" t="s">
        <v>7305</v>
      </c>
      <c r="C1719" s="316" t="s">
        <v>7306</v>
      </c>
      <c r="D1719" s="316">
        <v>1259</v>
      </c>
      <c r="E1719" s="311">
        <v>26000</v>
      </c>
      <c r="F1719" s="317" t="s">
        <v>10390</v>
      </c>
      <c r="G1719" s="312" t="s">
        <v>142</v>
      </c>
      <c r="H1719" s="313">
        <v>44711</v>
      </c>
      <c r="I1719" s="1045">
        <v>44771</v>
      </c>
      <c r="J1719" s="271"/>
    </row>
    <row r="1720" spans="1:10" outlineLevel="1" x14ac:dyDescent="0.2">
      <c r="A1720" s="312" t="s">
        <v>10391</v>
      </c>
      <c r="B1720" s="316" t="s">
        <v>7305</v>
      </c>
      <c r="C1720" s="316" t="s">
        <v>7306</v>
      </c>
      <c r="D1720" s="316">
        <v>299</v>
      </c>
      <c r="E1720" s="311">
        <v>26100</v>
      </c>
      <c r="F1720" s="317" t="s">
        <v>7323</v>
      </c>
      <c r="G1720" s="312" t="s">
        <v>142</v>
      </c>
      <c r="H1720" s="313">
        <v>44592</v>
      </c>
      <c r="I1720" s="1045">
        <v>44742</v>
      </c>
      <c r="J1720" s="271"/>
    </row>
    <row r="1721" spans="1:10" outlineLevel="1" x14ac:dyDescent="0.2">
      <c r="A1721" s="312" t="s">
        <v>10392</v>
      </c>
      <c r="B1721" s="316" t="s">
        <v>7305</v>
      </c>
      <c r="C1721" s="316" t="s">
        <v>7306</v>
      </c>
      <c r="D1721" s="316">
        <v>598</v>
      </c>
      <c r="E1721" s="311">
        <v>26100</v>
      </c>
      <c r="F1721" s="317" t="s">
        <v>10393</v>
      </c>
      <c r="G1721" s="312" t="s">
        <v>142</v>
      </c>
      <c r="H1721" s="313">
        <v>44628</v>
      </c>
      <c r="I1721" s="1045">
        <v>44633</v>
      </c>
      <c r="J1721" s="271"/>
    </row>
    <row r="1722" spans="1:10" outlineLevel="1" x14ac:dyDescent="0.2">
      <c r="A1722" s="312" t="s">
        <v>10394</v>
      </c>
      <c r="B1722" s="316" t="s">
        <v>7305</v>
      </c>
      <c r="C1722" s="316" t="s">
        <v>7306</v>
      </c>
      <c r="D1722" s="316">
        <v>1503</v>
      </c>
      <c r="E1722" s="311">
        <v>26100</v>
      </c>
      <c r="F1722" s="317" t="s">
        <v>10395</v>
      </c>
      <c r="G1722" s="312" t="s">
        <v>142</v>
      </c>
      <c r="H1722" s="313">
        <v>44746</v>
      </c>
      <c r="I1722" s="1045">
        <v>44836</v>
      </c>
      <c r="J1722" s="271"/>
    </row>
    <row r="1723" spans="1:10" outlineLevel="1" x14ac:dyDescent="0.2">
      <c r="A1723" s="312" t="s">
        <v>10396</v>
      </c>
      <c r="B1723" s="316" t="s">
        <v>7305</v>
      </c>
      <c r="C1723" s="316" t="s">
        <v>7306</v>
      </c>
      <c r="D1723" s="316">
        <v>1519</v>
      </c>
      <c r="E1723" s="311">
        <v>26170.37</v>
      </c>
      <c r="F1723" s="317" t="s">
        <v>8629</v>
      </c>
      <c r="G1723" s="312" t="s">
        <v>142</v>
      </c>
      <c r="H1723" s="313">
        <v>44748</v>
      </c>
      <c r="I1723" s="1045">
        <v>44926</v>
      </c>
      <c r="J1723" s="271"/>
    </row>
    <row r="1724" spans="1:10" outlineLevel="1" x14ac:dyDescent="0.2">
      <c r="A1724" s="312" t="s">
        <v>10397</v>
      </c>
      <c r="B1724" s="316" t="s">
        <v>7305</v>
      </c>
      <c r="C1724" s="316" t="s">
        <v>7306</v>
      </c>
      <c r="D1724" s="316">
        <v>1262</v>
      </c>
      <c r="E1724" s="311">
        <v>26181</v>
      </c>
      <c r="F1724" s="317" t="s">
        <v>8106</v>
      </c>
      <c r="G1724" s="312" t="s">
        <v>142</v>
      </c>
      <c r="H1724" s="313">
        <v>44711</v>
      </c>
      <c r="I1724" s="1045">
        <v>44801</v>
      </c>
      <c r="J1724" s="271"/>
    </row>
    <row r="1725" spans="1:10" outlineLevel="1" x14ac:dyDescent="0.2">
      <c r="A1725" s="312" t="s">
        <v>10398</v>
      </c>
      <c r="B1725" s="316" t="s">
        <v>7305</v>
      </c>
      <c r="C1725" s="316" t="s">
        <v>7306</v>
      </c>
      <c r="D1725" s="316">
        <v>138</v>
      </c>
      <c r="E1725" s="311">
        <v>26400</v>
      </c>
      <c r="F1725" s="317" t="s">
        <v>7407</v>
      </c>
      <c r="G1725" s="312" t="s">
        <v>142</v>
      </c>
      <c r="H1725" s="313">
        <v>44580</v>
      </c>
      <c r="I1725" s="1045">
        <v>44820</v>
      </c>
      <c r="J1725" s="271"/>
    </row>
    <row r="1726" spans="1:10" outlineLevel="1" x14ac:dyDescent="0.2">
      <c r="A1726" s="312" t="s">
        <v>10399</v>
      </c>
      <c r="B1726" s="316" t="s">
        <v>7305</v>
      </c>
      <c r="C1726" s="316" t="s">
        <v>7306</v>
      </c>
      <c r="D1726" s="316">
        <v>1103</v>
      </c>
      <c r="E1726" s="311">
        <v>26550</v>
      </c>
      <c r="F1726" s="317" t="s">
        <v>10400</v>
      </c>
      <c r="G1726" s="312" t="s">
        <v>142</v>
      </c>
      <c r="H1726" s="313">
        <v>44694</v>
      </c>
      <c r="I1726" s="1045">
        <v>44784</v>
      </c>
      <c r="J1726" s="271"/>
    </row>
    <row r="1727" spans="1:10" outlineLevel="1" x14ac:dyDescent="0.2">
      <c r="A1727" s="312" t="s">
        <v>10401</v>
      </c>
      <c r="B1727" s="316" t="s">
        <v>7305</v>
      </c>
      <c r="C1727" s="316" t="s">
        <v>7306</v>
      </c>
      <c r="D1727" s="316">
        <v>1372</v>
      </c>
      <c r="E1727" s="311">
        <v>26550</v>
      </c>
      <c r="F1727" s="317" t="s">
        <v>8629</v>
      </c>
      <c r="G1727" s="312" t="s">
        <v>142</v>
      </c>
      <c r="H1727" s="313">
        <v>44720</v>
      </c>
      <c r="I1727" s="1045">
        <v>44840</v>
      </c>
      <c r="J1727" s="271"/>
    </row>
    <row r="1728" spans="1:10" outlineLevel="1" x14ac:dyDescent="0.2">
      <c r="A1728" s="312" t="s">
        <v>10402</v>
      </c>
      <c r="B1728" s="316" t="s">
        <v>7305</v>
      </c>
      <c r="C1728" s="316" t="s">
        <v>7306</v>
      </c>
      <c r="D1728" s="316">
        <v>330</v>
      </c>
      <c r="E1728" s="311">
        <v>26667</v>
      </c>
      <c r="F1728" s="317" t="s">
        <v>7790</v>
      </c>
      <c r="G1728" s="312" t="s">
        <v>142</v>
      </c>
      <c r="H1728" s="313">
        <v>44595</v>
      </c>
      <c r="I1728" s="1045">
        <v>44705</v>
      </c>
      <c r="J1728" s="271"/>
    </row>
    <row r="1729" spans="1:10" outlineLevel="1" x14ac:dyDescent="0.2">
      <c r="A1729" s="312" t="s">
        <v>10403</v>
      </c>
      <c r="B1729" s="316" t="s">
        <v>7305</v>
      </c>
      <c r="C1729" s="316" t="s">
        <v>7306</v>
      </c>
      <c r="D1729" s="316">
        <v>685</v>
      </c>
      <c r="E1729" s="311">
        <v>26700</v>
      </c>
      <c r="F1729" s="317" t="s">
        <v>10404</v>
      </c>
      <c r="G1729" s="312" t="s">
        <v>142</v>
      </c>
      <c r="H1729" s="313">
        <v>44638</v>
      </c>
      <c r="I1729" s="1045">
        <v>44813</v>
      </c>
      <c r="J1729" s="271"/>
    </row>
    <row r="1730" spans="1:10" outlineLevel="1" x14ac:dyDescent="0.2">
      <c r="A1730" s="312" t="s">
        <v>10405</v>
      </c>
      <c r="B1730" s="316" t="s">
        <v>7305</v>
      </c>
      <c r="C1730" s="316" t="s">
        <v>7306</v>
      </c>
      <c r="D1730" s="316">
        <v>487</v>
      </c>
      <c r="E1730" s="311">
        <v>26982.48</v>
      </c>
      <c r="F1730" s="317" t="s">
        <v>7704</v>
      </c>
      <c r="G1730" s="312" t="s">
        <v>142</v>
      </c>
      <c r="H1730" s="313">
        <v>44615</v>
      </c>
      <c r="I1730" s="1045">
        <v>44630</v>
      </c>
      <c r="J1730" s="271"/>
    </row>
    <row r="1731" spans="1:10" outlineLevel="1" x14ac:dyDescent="0.2">
      <c r="A1731" s="312" t="s">
        <v>10406</v>
      </c>
      <c r="B1731" s="316" t="s">
        <v>7305</v>
      </c>
      <c r="C1731" s="316" t="s">
        <v>7306</v>
      </c>
      <c r="D1731" s="316">
        <v>1217</v>
      </c>
      <c r="E1731" s="311">
        <v>26982.48</v>
      </c>
      <c r="F1731" s="317" t="s">
        <v>7704</v>
      </c>
      <c r="G1731" s="312" t="s">
        <v>142</v>
      </c>
      <c r="H1731" s="313">
        <v>44706</v>
      </c>
      <c r="I1731" s="1045">
        <v>44796</v>
      </c>
      <c r="J1731" s="271"/>
    </row>
    <row r="1732" spans="1:10" outlineLevel="1" x14ac:dyDescent="0.2">
      <c r="A1732" s="312" t="s">
        <v>10407</v>
      </c>
      <c r="B1732" s="316" t="s">
        <v>7305</v>
      </c>
      <c r="C1732" s="316" t="s">
        <v>7306</v>
      </c>
      <c r="D1732" s="316">
        <v>6</v>
      </c>
      <c r="E1732" s="311">
        <v>27000</v>
      </c>
      <c r="F1732" s="317" t="s">
        <v>10408</v>
      </c>
      <c r="G1732" s="312" t="s">
        <v>142</v>
      </c>
      <c r="H1732" s="313">
        <v>44567</v>
      </c>
      <c r="I1732" s="1045">
        <v>44657</v>
      </c>
      <c r="J1732" s="271"/>
    </row>
    <row r="1733" spans="1:10" outlineLevel="1" x14ac:dyDescent="0.2">
      <c r="A1733" s="312" t="s">
        <v>10409</v>
      </c>
      <c r="B1733" s="316" t="s">
        <v>7305</v>
      </c>
      <c r="C1733" s="316" t="s">
        <v>7306</v>
      </c>
      <c r="D1733" s="316">
        <v>8</v>
      </c>
      <c r="E1733" s="311">
        <v>27000</v>
      </c>
      <c r="F1733" s="317" t="s">
        <v>7367</v>
      </c>
      <c r="G1733" s="312" t="s">
        <v>142</v>
      </c>
      <c r="H1733" s="313">
        <v>44567</v>
      </c>
      <c r="I1733" s="1045">
        <v>44657</v>
      </c>
      <c r="J1733" s="271"/>
    </row>
    <row r="1734" spans="1:10" outlineLevel="1" x14ac:dyDescent="0.2">
      <c r="A1734" s="312" t="s">
        <v>10410</v>
      </c>
      <c r="B1734" s="316" t="s">
        <v>7305</v>
      </c>
      <c r="C1734" s="316" t="s">
        <v>7306</v>
      </c>
      <c r="D1734" s="316">
        <v>22</v>
      </c>
      <c r="E1734" s="311">
        <v>27000</v>
      </c>
      <c r="F1734" s="317" t="s">
        <v>7448</v>
      </c>
      <c r="G1734" s="312" t="s">
        <v>142</v>
      </c>
      <c r="H1734" s="313">
        <v>44571</v>
      </c>
      <c r="I1734" s="1045">
        <v>44661</v>
      </c>
      <c r="J1734" s="271"/>
    </row>
    <row r="1735" spans="1:10" outlineLevel="1" x14ac:dyDescent="0.2">
      <c r="A1735" s="312" t="s">
        <v>10411</v>
      </c>
      <c r="B1735" s="316" t="s">
        <v>7305</v>
      </c>
      <c r="C1735" s="316" t="s">
        <v>7306</v>
      </c>
      <c r="D1735" s="316">
        <v>107</v>
      </c>
      <c r="E1735" s="311">
        <v>27000</v>
      </c>
      <c r="F1735" s="317" t="s">
        <v>10412</v>
      </c>
      <c r="G1735" s="312" t="s">
        <v>142</v>
      </c>
      <c r="H1735" s="313">
        <v>44579</v>
      </c>
      <c r="I1735" s="1045">
        <v>44669</v>
      </c>
      <c r="J1735" s="271"/>
    </row>
    <row r="1736" spans="1:10" outlineLevel="1" x14ac:dyDescent="0.2">
      <c r="A1736" s="312" t="s">
        <v>10413</v>
      </c>
      <c r="B1736" s="316" t="s">
        <v>7305</v>
      </c>
      <c r="C1736" s="316" t="s">
        <v>7306</v>
      </c>
      <c r="D1736" s="316">
        <v>162</v>
      </c>
      <c r="E1736" s="311">
        <v>27000</v>
      </c>
      <c r="F1736" s="317" t="s">
        <v>10414</v>
      </c>
      <c r="G1736" s="312" t="s">
        <v>142</v>
      </c>
      <c r="H1736" s="313">
        <v>44581</v>
      </c>
      <c r="I1736" s="1045">
        <v>44671</v>
      </c>
      <c r="J1736" s="271"/>
    </row>
    <row r="1737" spans="1:10" outlineLevel="1" x14ac:dyDescent="0.2">
      <c r="A1737" s="312" t="s">
        <v>10415</v>
      </c>
      <c r="B1737" s="316" t="s">
        <v>7305</v>
      </c>
      <c r="C1737" s="316" t="s">
        <v>7306</v>
      </c>
      <c r="D1737" s="316">
        <v>197</v>
      </c>
      <c r="E1737" s="311">
        <v>27000</v>
      </c>
      <c r="F1737" s="317" t="s">
        <v>10416</v>
      </c>
      <c r="G1737" s="312" t="s">
        <v>142</v>
      </c>
      <c r="H1737" s="313">
        <v>44585</v>
      </c>
      <c r="I1737" s="1045">
        <v>44675</v>
      </c>
      <c r="J1737" s="271"/>
    </row>
    <row r="1738" spans="1:10" outlineLevel="1" x14ac:dyDescent="0.2">
      <c r="A1738" s="312" t="s">
        <v>10417</v>
      </c>
      <c r="B1738" s="316" t="s">
        <v>7305</v>
      </c>
      <c r="C1738" s="316" t="s">
        <v>7306</v>
      </c>
      <c r="D1738" s="316">
        <v>215</v>
      </c>
      <c r="E1738" s="311">
        <v>27000</v>
      </c>
      <c r="F1738" s="317" t="s">
        <v>7869</v>
      </c>
      <c r="G1738" s="312" t="s">
        <v>142</v>
      </c>
      <c r="H1738" s="313">
        <v>44586</v>
      </c>
      <c r="I1738" s="1045">
        <v>44676</v>
      </c>
      <c r="J1738" s="271"/>
    </row>
    <row r="1739" spans="1:10" outlineLevel="1" x14ac:dyDescent="0.2">
      <c r="A1739" s="312" t="s">
        <v>10418</v>
      </c>
      <c r="B1739" s="316" t="s">
        <v>7305</v>
      </c>
      <c r="C1739" s="316" t="s">
        <v>7306</v>
      </c>
      <c r="D1739" s="316">
        <v>271</v>
      </c>
      <c r="E1739" s="311">
        <v>27000</v>
      </c>
      <c r="F1739" s="317" t="s">
        <v>10419</v>
      </c>
      <c r="G1739" s="312" t="s">
        <v>142</v>
      </c>
      <c r="H1739" s="313">
        <v>44588</v>
      </c>
      <c r="I1739" s="1045">
        <v>44678</v>
      </c>
      <c r="J1739" s="271"/>
    </row>
    <row r="1740" spans="1:10" outlineLevel="1" x14ac:dyDescent="0.2">
      <c r="A1740" s="312" t="s">
        <v>10420</v>
      </c>
      <c r="B1740" s="316" t="s">
        <v>7305</v>
      </c>
      <c r="C1740" s="316" t="s">
        <v>7306</v>
      </c>
      <c r="D1740" s="316">
        <v>282</v>
      </c>
      <c r="E1740" s="311">
        <v>27000</v>
      </c>
      <c r="F1740" s="317" t="s">
        <v>10421</v>
      </c>
      <c r="G1740" s="312" t="s">
        <v>142</v>
      </c>
      <c r="H1740" s="313">
        <v>44589</v>
      </c>
      <c r="I1740" s="1045">
        <v>44679</v>
      </c>
      <c r="J1740" s="271"/>
    </row>
    <row r="1741" spans="1:10" outlineLevel="1" x14ac:dyDescent="0.2">
      <c r="A1741" s="312" t="s">
        <v>10422</v>
      </c>
      <c r="B1741" s="316" t="s">
        <v>7305</v>
      </c>
      <c r="C1741" s="316" t="s">
        <v>7306</v>
      </c>
      <c r="D1741" s="316">
        <v>373</v>
      </c>
      <c r="E1741" s="311">
        <v>27000</v>
      </c>
      <c r="F1741" s="317" t="s">
        <v>10423</v>
      </c>
      <c r="G1741" s="312" t="s">
        <v>142</v>
      </c>
      <c r="H1741" s="313">
        <v>44602</v>
      </c>
      <c r="I1741" s="1045">
        <v>44687</v>
      </c>
      <c r="J1741" s="271"/>
    </row>
    <row r="1742" spans="1:10" outlineLevel="1" x14ac:dyDescent="0.2">
      <c r="A1742" s="312" t="s">
        <v>10424</v>
      </c>
      <c r="B1742" s="316" t="s">
        <v>7305</v>
      </c>
      <c r="C1742" s="316" t="s">
        <v>7306</v>
      </c>
      <c r="D1742" s="316">
        <v>674</v>
      </c>
      <c r="E1742" s="311">
        <v>27000</v>
      </c>
      <c r="F1742" s="317" t="s">
        <v>10425</v>
      </c>
      <c r="G1742" s="312" t="s">
        <v>142</v>
      </c>
      <c r="H1742" s="313">
        <v>44637</v>
      </c>
      <c r="I1742" s="1045">
        <v>44727</v>
      </c>
      <c r="J1742" s="271"/>
    </row>
    <row r="1743" spans="1:10" outlineLevel="1" x14ac:dyDescent="0.2">
      <c r="A1743" s="312" t="s">
        <v>10426</v>
      </c>
      <c r="B1743" s="316" t="s">
        <v>7305</v>
      </c>
      <c r="C1743" s="316" t="s">
        <v>7306</v>
      </c>
      <c r="D1743" s="316">
        <v>1030</v>
      </c>
      <c r="E1743" s="311">
        <v>27000</v>
      </c>
      <c r="F1743" s="317" t="s">
        <v>10427</v>
      </c>
      <c r="G1743" s="312" t="s">
        <v>142</v>
      </c>
      <c r="H1743" s="313">
        <v>44686</v>
      </c>
      <c r="I1743" s="1045">
        <v>44706</v>
      </c>
      <c r="J1743" s="271"/>
    </row>
    <row r="1744" spans="1:10" outlineLevel="1" x14ac:dyDescent="0.2">
      <c r="A1744" s="312" t="s">
        <v>10428</v>
      </c>
      <c r="B1744" s="316" t="s">
        <v>7305</v>
      </c>
      <c r="C1744" s="316" t="s">
        <v>7306</v>
      </c>
      <c r="D1744" s="316">
        <v>1061</v>
      </c>
      <c r="E1744" s="311">
        <v>27000</v>
      </c>
      <c r="F1744" s="317" t="s">
        <v>7367</v>
      </c>
      <c r="G1744" s="312" t="s">
        <v>142</v>
      </c>
      <c r="H1744" s="313">
        <v>44690</v>
      </c>
      <c r="I1744" s="1045">
        <v>44780</v>
      </c>
      <c r="J1744" s="271"/>
    </row>
    <row r="1745" spans="1:10" outlineLevel="1" x14ac:dyDescent="0.2">
      <c r="A1745" s="312" t="s">
        <v>10429</v>
      </c>
      <c r="B1745" s="316" t="s">
        <v>7305</v>
      </c>
      <c r="C1745" s="316" t="s">
        <v>7306</v>
      </c>
      <c r="D1745" s="316">
        <v>1101</v>
      </c>
      <c r="E1745" s="311">
        <v>27000</v>
      </c>
      <c r="F1745" s="317" t="s">
        <v>10430</v>
      </c>
      <c r="G1745" s="312" t="s">
        <v>142</v>
      </c>
      <c r="H1745" s="313">
        <v>44694</v>
      </c>
      <c r="I1745" s="1045">
        <v>44697</v>
      </c>
      <c r="J1745" s="271"/>
    </row>
    <row r="1746" spans="1:10" outlineLevel="1" x14ac:dyDescent="0.2">
      <c r="A1746" s="312" t="s">
        <v>10431</v>
      </c>
      <c r="B1746" s="316" t="s">
        <v>7305</v>
      </c>
      <c r="C1746" s="316" t="s">
        <v>7306</v>
      </c>
      <c r="D1746" s="316">
        <v>1149</v>
      </c>
      <c r="E1746" s="311">
        <v>27000</v>
      </c>
      <c r="F1746" s="317" t="s">
        <v>7869</v>
      </c>
      <c r="G1746" s="312" t="s">
        <v>142</v>
      </c>
      <c r="H1746" s="313">
        <v>44700</v>
      </c>
      <c r="I1746" s="1045">
        <v>44790</v>
      </c>
      <c r="J1746" s="271"/>
    </row>
    <row r="1747" spans="1:10" outlineLevel="1" x14ac:dyDescent="0.2">
      <c r="A1747" s="312" t="s">
        <v>10432</v>
      </c>
      <c r="B1747" s="316" t="s">
        <v>7305</v>
      </c>
      <c r="C1747" s="316" t="s">
        <v>7306</v>
      </c>
      <c r="D1747" s="316">
        <v>1153</v>
      </c>
      <c r="E1747" s="311">
        <v>27000</v>
      </c>
      <c r="F1747" s="317" t="s">
        <v>10412</v>
      </c>
      <c r="G1747" s="312" t="s">
        <v>142</v>
      </c>
      <c r="H1747" s="313">
        <v>44700</v>
      </c>
      <c r="I1747" s="1045">
        <v>44790</v>
      </c>
      <c r="J1747" s="271"/>
    </row>
    <row r="1748" spans="1:10" outlineLevel="1" x14ac:dyDescent="0.2">
      <c r="A1748" s="312" t="s">
        <v>10433</v>
      </c>
      <c r="B1748" s="316" t="s">
        <v>7305</v>
      </c>
      <c r="C1748" s="316" t="s">
        <v>7306</v>
      </c>
      <c r="D1748" s="316">
        <v>1160</v>
      </c>
      <c r="E1748" s="311">
        <v>27000</v>
      </c>
      <c r="F1748" s="317" t="s">
        <v>10414</v>
      </c>
      <c r="G1748" s="312" t="s">
        <v>142</v>
      </c>
      <c r="H1748" s="313">
        <v>44700</v>
      </c>
      <c r="I1748" s="1045">
        <v>44790</v>
      </c>
      <c r="J1748" s="271"/>
    </row>
    <row r="1749" spans="1:10" outlineLevel="1" x14ac:dyDescent="0.2">
      <c r="A1749" s="312" t="s">
        <v>10434</v>
      </c>
      <c r="B1749" s="316" t="s">
        <v>7305</v>
      </c>
      <c r="C1749" s="316" t="s">
        <v>7306</v>
      </c>
      <c r="D1749" s="316">
        <v>1231</v>
      </c>
      <c r="E1749" s="311">
        <v>27000</v>
      </c>
      <c r="F1749" s="317" t="s">
        <v>10104</v>
      </c>
      <c r="G1749" s="312" t="s">
        <v>142</v>
      </c>
      <c r="H1749" s="313">
        <v>44707</v>
      </c>
      <c r="I1749" s="1045">
        <v>44797</v>
      </c>
      <c r="J1749" s="271"/>
    </row>
    <row r="1750" spans="1:10" outlineLevel="1" x14ac:dyDescent="0.2">
      <c r="A1750" s="312" t="s">
        <v>10435</v>
      </c>
      <c r="B1750" s="316" t="s">
        <v>7305</v>
      </c>
      <c r="C1750" s="316" t="s">
        <v>7306</v>
      </c>
      <c r="D1750" s="316">
        <v>1298</v>
      </c>
      <c r="E1750" s="311">
        <v>27000</v>
      </c>
      <c r="F1750" s="317" t="s">
        <v>10419</v>
      </c>
      <c r="G1750" s="312" t="s">
        <v>142</v>
      </c>
      <c r="H1750" s="313">
        <v>44714</v>
      </c>
      <c r="I1750" s="1045">
        <v>44804</v>
      </c>
      <c r="J1750" s="271"/>
    </row>
    <row r="1751" spans="1:10" outlineLevel="1" x14ac:dyDescent="0.2">
      <c r="A1751" s="312" t="s">
        <v>10436</v>
      </c>
      <c r="B1751" s="316" t="s">
        <v>7305</v>
      </c>
      <c r="C1751" s="316" t="s">
        <v>7306</v>
      </c>
      <c r="D1751" s="316">
        <v>1400</v>
      </c>
      <c r="E1751" s="311">
        <v>27000</v>
      </c>
      <c r="F1751" s="317" t="s">
        <v>10437</v>
      </c>
      <c r="G1751" s="312" t="s">
        <v>142</v>
      </c>
      <c r="H1751" s="313">
        <v>44728</v>
      </c>
      <c r="I1751" s="1045">
        <v>44758</v>
      </c>
      <c r="J1751" s="271"/>
    </row>
    <row r="1752" spans="1:10" outlineLevel="1" x14ac:dyDescent="0.2">
      <c r="A1752" s="312" t="s">
        <v>10438</v>
      </c>
      <c r="B1752" s="316" t="s">
        <v>7305</v>
      </c>
      <c r="C1752" s="316" t="s">
        <v>7306</v>
      </c>
      <c r="D1752" s="316">
        <v>1412</v>
      </c>
      <c r="E1752" s="311">
        <v>27340.6</v>
      </c>
      <c r="F1752" s="317" t="s">
        <v>10439</v>
      </c>
      <c r="G1752" s="312" t="s">
        <v>142</v>
      </c>
      <c r="H1752" s="313">
        <v>44729</v>
      </c>
      <c r="I1752" s="1045">
        <v>44759</v>
      </c>
      <c r="J1752" s="271"/>
    </row>
    <row r="1753" spans="1:10" outlineLevel="1" x14ac:dyDescent="0.2">
      <c r="A1753" s="312" t="s">
        <v>10440</v>
      </c>
      <c r="B1753" s="316" t="s">
        <v>7305</v>
      </c>
      <c r="C1753" s="316" t="s">
        <v>7306</v>
      </c>
      <c r="D1753" s="316">
        <v>698</v>
      </c>
      <c r="E1753" s="311">
        <v>27500</v>
      </c>
      <c r="F1753" s="317" t="s">
        <v>10441</v>
      </c>
      <c r="G1753" s="312" t="s">
        <v>142</v>
      </c>
      <c r="H1753" s="313">
        <v>44641</v>
      </c>
      <c r="I1753" s="1045">
        <v>44731</v>
      </c>
      <c r="J1753" s="271"/>
    </row>
    <row r="1754" spans="1:10" outlineLevel="1" x14ac:dyDescent="0.2">
      <c r="A1754" s="312" t="s">
        <v>10442</v>
      </c>
      <c r="B1754" s="316" t="s">
        <v>7305</v>
      </c>
      <c r="C1754" s="316" t="s">
        <v>7306</v>
      </c>
      <c r="D1754" s="316">
        <v>1623</v>
      </c>
      <c r="E1754" s="311">
        <v>27500</v>
      </c>
      <c r="F1754" s="317" t="s">
        <v>8256</v>
      </c>
      <c r="G1754" s="312" t="s">
        <v>142</v>
      </c>
      <c r="H1754" s="313">
        <v>44768</v>
      </c>
      <c r="I1754" s="1045">
        <v>44918</v>
      </c>
      <c r="J1754" s="271"/>
    </row>
    <row r="1755" spans="1:10" outlineLevel="1" x14ac:dyDescent="0.2">
      <c r="A1755" s="312" t="s">
        <v>10443</v>
      </c>
      <c r="B1755" s="316" t="s">
        <v>7305</v>
      </c>
      <c r="C1755" s="316" t="s">
        <v>7306</v>
      </c>
      <c r="D1755" s="316">
        <v>648</v>
      </c>
      <c r="E1755" s="311">
        <v>27720</v>
      </c>
      <c r="F1755" s="317" t="s">
        <v>8021</v>
      </c>
      <c r="G1755" s="312" t="s">
        <v>142</v>
      </c>
      <c r="H1755" s="313">
        <v>44635</v>
      </c>
      <c r="I1755" s="1045">
        <v>44653</v>
      </c>
      <c r="J1755" s="271"/>
    </row>
    <row r="1756" spans="1:10" outlineLevel="1" x14ac:dyDescent="0.2">
      <c r="A1756" s="312" t="s">
        <v>10444</v>
      </c>
      <c r="B1756" s="316" t="s">
        <v>7305</v>
      </c>
      <c r="C1756" s="316" t="s">
        <v>7306</v>
      </c>
      <c r="D1756" s="316">
        <v>814</v>
      </c>
      <c r="E1756" s="311">
        <v>27760</v>
      </c>
      <c r="F1756" s="317" t="s">
        <v>10445</v>
      </c>
      <c r="G1756" s="312" t="s">
        <v>142</v>
      </c>
      <c r="H1756" s="313">
        <v>44657</v>
      </c>
      <c r="I1756" s="1045">
        <v>44747</v>
      </c>
      <c r="J1756" s="271"/>
    </row>
    <row r="1757" spans="1:10" outlineLevel="1" x14ac:dyDescent="0.2">
      <c r="A1757" s="312" t="s">
        <v>10446</v>
      </c>
      <c r="B1757" s="316" t="s">
        <v>7305</v>
      </c>
      <c r="C1757" s="316" t="s">
        <v>7306</v>
      </c>
      <c r="D1757" s="316">
        <v>1046</v>
      </c>
      <c r="E1757" s="311">
        <v>27760</v>
      </c>
      <c r="F1757" s="317" t="s">
        <v>10447</v>
      </c>
      <c r="G1757" s="312" t="s">
        <v>142</v>
      </c>
      <c r="H1757" s="313">
        <v>44687</v>
      </c>
      <c r="I1757" s="1045">
        <v>44777</v>
      </c>
      <c r="J1757" s="271"/>
    </row>
    <row r="1758" spans="1:10" outlineLevel="1" x14ac:dyDescent="0.2">
      <c r="A1758" s="312" t="s">
        <v>10448</v>
      </c>
      <c r="B1758" s="316" t="s">
        <v>7305</v>
      </c>
      <c r="C1758" s="316" t="s">
        <v>7306</v>
      </c>
      <c r="D1758" s="316">
        <v>1130</v>
      </c>
      <c r="E1758" s="311">
        <v>27760</v>
      </c>
      <c r="F1758" s="317" t="s">
        <v>7709</v>
      </c>
      <c r="G1758" s="312" t="s">
        <v>142</v>
      </c>
      <c r="H1758" s="313">
        <v>44697</v>
      </c>
      <c r="I1758" s="1045">
        <v>44787</v>
      </c>
      <c r="J1758" s="271"/>
    </row>
    <row r="1759" spans="1:10" outlineLevel="1" x14ac:dyDescent="0.2">
      <c r="A1759" s="312" t="s">
        <v>10449</v>
      </c>
      <c r="B1759" s="316" t="s">
        <v>7305</v>
      </c>
      <c r="C1759" s="316" t="s">
        <v>7306</v>
      </c>
      <c r="D1759" s="316">
        <v>363</v>
      </c>
      <c r="E1759" s="311">
        <v>27860</v>
      </c>
      <c r="F1759" s="317" t="s">
        <v>8548</v>
      </c>
      <c r="G1759" s="312" t="s">
        <v>142</v>
      </c>
      <c r="H1759" s="313">
        <v>44602</v>
      </c>
      <c r="I1759" s="1045">
        <v>44902</v>
      </c>
      <c r="J1759" s="271"/>
    </row>
    <row r="1760" spans="1:10" outlineLevel="1" x14ac:dyDescent="0.2">
      <c r="A1760" s="312" t="s">
        <v>10450</v>
      </c>
      <c r="B1760" s="316" t="s">
        <v>7305</v>
      </c>
      <c r="C1760" s="316" t="s">
        <v>7306</v>
      </c>
      <c r="D1760" s="316">
        <v>172</v>
      </c>
      <c r="E1760" s="311">
        <v>27979.4</v>
      </c>
      <c r="F1760" s="317" t="s">
        <v>7653</v>
      </c>
      <c r="G1760" s="312" t="s">
        <v>142</v>
      </c>
      <c r="H1760" s="313">
        <v>44582</v>
      </c>
      <c r="I1760" s="1045">
        <v>44722</v>
      </c>
      <c r="J1760" s="271"/>
    </row>
    <row r="1761" spans="1:10" outlineLevel="1" x14ac:dyDescent="0.2">
      <c r="A1761" s="312" t="s">
        <v>10451</v>
      </c>
      <c r="B1761" s="316" t="s">
        <v>7305</v>
      </c>
      <c r="C1761" s="316" t="s">
        <v>7306</v>
      </c>
      <c r="D1761" s="316">
        <v>294</v>
      </c>
      <c r="E1761" s="311">
        <v>28000</v>
      </c>
      <c r="F1761" s="317" t="s">
        <v>10166</v>
      </c>
      <c r="G1761" s="312" t="s">
        <v>142</v>
      </c>
      <c r="H1761" s="313">
        <v>44589</v>
      </c>
      <c r="I1761" s="1045">
        <v>44709</v>
      </c>
      <c r="J1761" s="271"/>
    </row>
    <row r="1762" spans="1:10" outlineLevel="1" x14ac:dyDescent="0.2">
      <c r="A1762" s="312" t="s">
        <v>10452</v>
      </c>
      <c r="B1762" s="316" t="s">
        <v>7305</v>
      </c>
      <c r="C1762" s="316" t="s">
        <v>7306</v>
      </c>
      <c r="D1762" s="316">
        <v>1490</v>
      </c>
      <c r="E1762" s="311">
        <v>28000</v>
      </c>
      <c r="F1762" s="317" t="s">
        <v>10453</v>
      </c>
      <c r="G1762" s="312" t="s">
        <v>142</v>
      </c>
      <c r="H1762" s="313">
        <v>44742</v>
      </c>
      <c r="I1762" s="1045">
        <v>44862</v>
      </c>
      <c r="J1762" s="271"/>
    </row>
    <row r="1763" spans="1:10" outlineLevel="1" x14ac:dyDescent="0.2">
      <c r="A1763" s="312" t="s">
        <v>10454</v>
      </c>
      <c r="B1763" s="316" t="s">
        <v>7305</v>
      </c>
      <c r="C1763" s="316" t="s">
        <v>7306</v>
      </c>
      <c r="D1763" s="316">
        <v>1497</v>
      </c>
      <c r="E1763" s="311">
        <v>28000</v>
      </c>
      <c r="F1763" s="317" t="s">
        <v>10455</v>
      </c>
      <c r="G1763" s="312" t="s">
        <v>142</v>
      </c>
      <c r="H1763" s="313">
        <v>44743</v>
      </c>
      <c r="I1763" s="1045">
        <v>44863</v>
      </c>
      <c r="J1763" s="271"/>
    </row>
    <row r="1764" spans="1:10" outlineLevel="1" x14ac:dyDescent="0.2">
      <c r="A1764" s="312" t="s">
        <v>10456</v>
      </c>
      <c r="B1764" s="316" t="s">
        <v>7305</v>
      </c>
      <c r="C1764" s="316" t="s">
        <v>7306</v>
      </c>
      <c r="D1764" s="316">
        <v>1565</v>
      </c>
      <c r="E1764" s="311">
        <v>28000</v>
      </c>
      <c r="F1764" s="317" t="s">
        <v>7569</v>
      </c>
      <c r="G1764" s="312" t="s">
        <v>142</v>
      </c>
      <c r="H1764" s="313">
        <v>44756</v>
      </c>
      <c r="I1764" s="1045">
        <v>44876</v>
      </c>
      <c r="J1764" s="271"/>
    </row>
    <row r="1765" spans="1:10" outlineLevel="1" x14ac:dyDescent="0.2">
      <c r="A1765" s="312" t="s">
        <v>10457</v>
      </c>
      <c r="B1765" s="316" t="s">
        <v>7305</v>
      </c>
      <c r="C1765" s="316" t="s">
        <v>7306</v>
      </c>
      <c r="D1765" s="316">
        <v>519</v>
      </c>
      <c r="E1765" s="311">
        <v>28035</v>
      </c>
      <c r="F1765" s="317" t="s">
        <v>10458</v>
      </c>
      <c r="G1765" s="312" t="s">
        <v>142</v>
      </c>
      <c r="H1765" s="313">
        <v>44617</v>
      </c>
      <c r="I1765" s="1045">
        <v>44722</v>
      </c>
      <c r="J1765" s="271"/>
    </row>
    <row r="1766" spans="1:10" outlineLevel="1" x14ac:dyDescent="0.2">
      <c r="A1766" s="312" t="s">
        <v>10459</v>
      </c>
      <c r="B1766" s="316" t="s">
        <v>7305</v>
      </c>
      <c r="C1766" s="316" t="s">
        <v>7306</v>
      </c>
      <c r="D1766" s="316">
        <v>1245</v>
      </c>
      <c r="E1766" s="311">
        <v>28036.799999999999</v>
      </c>
      <c r="F1766" s="317" t="s">
        <v>8097</v>
      </c>
      <c r="G1766" s="312" t="s">
        <v>142</v>
      </c>
      <c r="H1766" s="313">
        <v>44708</v>
      </c>
      <c r="I1766" s="1045">
        <v>44798</v>
      </c>
      <c r="J1766" s="271"/>
    </row>
    <row r="1767" spans="1:10" outlineLevel="1" x14ac:dyDescent="0.2">
      <c r="A1767" s="312" t="s">
        <v>10460</v>
      </c>
      <c r="B1767" s="316" t="s">
        <v>7305</v>
      </c>
      <c r="C1767" s="316" t="s">
        <v>7306</v>
      </c>
      <c r="D1767" s="316">
        <v>686</v>
      </c>
      <c r="E1767" s="311">
        <v>28102.13</v>
      </c>
      <c r="F1767" s="317" t="s">
        <v>7867</v>
      </c>
      <c r="G1767" s="312" t="s">
        <v>142</v>
      </c>
      <c r="H1767" s="313">
        <v>44638</v>
      </c>
      <c r="I1767" s="1045">
        <v>44658</v>
      </c>
      <c r="J1767" s="271"/>
    </row>
    <row r="1768" spans="1:10" outlineLevel="1" x14ac:dyDescent="0.2">
      <c r="A1768" s="312" t="s">
        <v>10461</v>
      </c>
      <c r="B1768" s="316" t="s">
        <v>7305</v>
      </c>
      <c r="C1768" s="316" t="s">
        <v>7306</v>
      </c>
      <c r="D1768" s="316">
        <v>284</v>
      </c>
      <c r="E1768" s="311">
        <v>28166.67</v>
      </c>
      <c r="F1768" s="317" t="s">
        <v>8447</v>
      </c>
      <c r="G1768" s="312" t="s">
        <v>142</v>
      </c>
      <c r="H1768" s="313">
        <v>44589</v>
      </c>
      <c r="I1768" s="1045">
        <v>44719</v>
      </c>
      <c r="J1768" s="271"/>
    </row>
    <row r="1769" spans="1:10" outlineLevel="1" x14ac:dyDescent="0.2">
      <c r="A1769" s="312" t="s">
        <v>10462</v>
      </c>
      <c r="B1769" s="316" t="s">
        <v>7305</v>
      </c>
      <c r="C1769" s="316" t="s">
        <v>7306</v>
      </c>
      <c r="D1769" s="316">
        <v>1488</v>
      </c>
      <c r="E1769" s="311">
        <v>28188</v>
      </c>
      <c r="F1769" s="317" t="s">
        <v>10463</v>
      </c>
      <c r="G1769" s="312" t="s">
        <v>142</v>
      </c>
      <c r="H1769" s="313">
        <v>44742</v>
      </c>
      <c r="I1769" s="1045">
        <v>44832</v>
      </c>
      <c r="J1769" s="271"/>
    </row>
    <row r="1770" spans="1:10" outlineLevel="1" x14ac:dyDescent="0.2">
      <c r="A1770" s="312" t="s">
        <v>10464</v>
      </c>
      <c r="B1770" s="316" t="s">
        <v>7305</v>
      </c>
      <c r="C1770" s="316" t="s">
        <v>7306</v>
      </c>
      <c r="D1770" s="316">
        <v>1591</v>
      </c>
      <c r="E1770" s="311">
        <v>28280.3</v>
      </c>
      <c r="F1770" s="317" t="s">
        <v>7419</v>
      </c>
      <c r="G1770" s="312" t="s">
        <v>142</v>
      </c>
      <c r="H1770" s="313">
        <v>44761</v>
      </c>
      <c r="I1770" s="1045">
        <v>44851</v>
      </c>
      <c r="J1770" s="271"/>
    </row>
    <row r="1771" spans="1:10" outlineLevel="1" x14ac:dyDescent="0.2">
      <c r="A1771" s="312" t="s">
        <v>10465</v>
      </c>
      <c r="B1771" s="316" t="s">
        <v>7305</v>
      </c>
      <c r="C1771" s="316" t="s">
        <v>7306</v>
      </c>
      <c r="D1771" s="316">
        <v>1229</v>
      </c>
      <c r="E1771" s="311">
        <v>28373.81</v>
      </c>
      <c r="F1771" s="317" t="s">
        <v>10466</v>
      </c>
      <c r="G1771" s="312" t="s">
        <v>142</v>
      </c>
      <c r="H1771" s="313">
        <v>44707</v>
      </c>
      <c r="I1771" s="1045">
        <v>44737</v>
      </c>
      <c r="J1771" s="271"/>
    </row>
    <row r="1772" spans="1:10" outlineLevel="1" x14ac:dyDescent="0.2">
      <c r="A1772" s="312" t="s">
        <v>10467</v>
      </c>
      <c r="B1772" s="316" t="s">
        <v>7305</v>
      </c>
      <c r="C1772" s="316" t="s">
        <v>7306</v>
      </c>
      <c r="D1772" s="316">
        <v>1533</v>
      </c>
      <c r="E1772" s="311">
        <v>28430</v>
      </c>
      <c r="F1772" s="317" t="s">
        <v>10468</v>
      </c>
      <c r="G1772" s="312" t="s">
        <v>142</v>
      </c>
      <c r="H1772" s="313">
        <v>44750</v>
      </c>
      <c r="I1772" s="1045">
        <v>44790</v>
      </c>
      <c r="J1772" s="271"/>
    </row>
    <row r="1773" spans="1:10" outlineLevel="1" x14ac:dyDescent="0.2">
      <c r="A1773" s="312" t="s">
        <v>10469</v>
      </c>
      <c r="B1773" s="316" t="s">
        <v>7305</v>
      </c>
      <c r="C1773" s="316" t="s">
        <v>7306</v>
      </c>
      <c r="D1773" s="316">
        <v>794</v>
      </c>
      <c r="E1773" s="311">
        <v>28438</v>
      </c>
      <c r="F1773" s="317" t="s">
        <v>8474</v>
      </c>
      <c r="G1773" s="312" t="s">
        <v>142</v>
      </c>
      <c r="H1773" s="313">
        <v>44656</v>
      </c>
      <c r="I1773" s="1045">
        <v>44676</v>
      </c>
      <c r="J1773" s="271"/>
    </row>
    <row r="1774" spans="1:10" outlineLevel="1" x14ac:dyDescent="0.2">
      <c r="A1774" s="312" t="s">
        <v>10470</v>
      </c>
      <c r="B1774" s="316" t="s">
        <v>7305</v>
      </c>
      <c r="C1774" s="316" t="s">
        <v>7306</v>
      </c>
      <c r="D1774" s="316">
        <v>1527</v>
      </c>
      <c r="E1774" s="311">
        <v>28500</v>
      </c>
      <c r="F1774" s="317" t="s">
        <v>7375</v>
      </c>
      <c r="G1774" s="312" t="s">
        <v>142</v>
      </c>
      <c r="H1774" s="313">
        <v>44749</v>
      </c>
      <c r="I1774" s="1045">
        <v>44839</v>
      </c>
      <c r="J1774" s="271"/>
    </row>
    <row r="1775" spans="1:10" outlineLevel="1" x14ac:dyDescent="0.2">
      <c r="A1775" s="312" t="s">
        <v>10471</v>
      </c>
      <c r="B1775" s="316" t="s">
        <v>7305</v>
      </c>
      <c r="C1775" s="316" t="s">
        <v>7306</v>
      </c>
      <c r="D1775" s="316">
        <v>1505</v>
      </c>
      <c r="E1775" s="311">
        <v>28550.3</v>
      </c>
      <c r="F1775" s="317" t="s">
        <v>8370</v>
      </c>
      <c r="G1775" s="312" t="s">
        <v>142</v>
      </c>
      <c r="H1775" s="313">
        <v>44746</v>
      </c>
      <c r="I1775" s="1045">
        <v>44836</v>
      </c>
      <c r="J1775" s="271"/>
    </row>
    <row r="1776" spans="1:10" outlineLevel="1" x14ac:dyDescent="0.2">
      <c r="A1776" s="312" t="s">
        <v>10472</v>
      </c>
      <c r="B1776" s="316" t="s">
        <v>7305</v>
      </c>
      <c r="C1776" s="316" t="s">
        <v>7306</v>
      </c>
      <c r="D1776" s="316">
        <v>1266</v>
      </c>
      <c r="E1776" s="311">
        <v>28551.22</v>
      </c>
      <c r="F1776" s="317" t="s">
        <v>10473</v>
      </c>
      <c r="G1776" s="312" t="s">
        <v>142</v>
      </c>
      <c r="H1776" s="313">
        <v>44711</v>
      </c>
      <c r="I1776" s="1045">
        <v>44731</v>
      </c>
      <c r="J1776" s="271"/>
    </row>
    <row r="1777" spans="1:10" outlineLevel="1" x14ac:dyDescent="0.2">
      <c r="A1777" s="312" t="s">
        <v>10474</v>
      </c>
      <c r="B1777" s="316" t="s">
        <v>7305</v>
      </c>
      <c r="C1777" s="316" t="s">
        <v>7306</v>
      </c>
      <c r="D1777" s="316">
        <v>1602</v>
      </c>
      <c r="E1777" s="311">
        <v>28760</v>
      </c>
      <c r="F1777" s="317" t="s">
        <v>10475</v>
      </c>
      <c r="G1777" s="312" t="s">
        <v>142</v>
      </c>
      <c r="H1777" s="313">
        <v>44762</v>
      </c>
      <c r="I1777" s="1045">
        <v>44765</v>
      </c>
      <c r="J1777" s="271"/>
    </row>
    <row r="1778" spans="1:10" outlineLevel="1" x14ac:dyDescent="0.2">
      <c r="A1778" s="312" t="s">
        <v>10476</v>
      </c>
      <c r="B1778" s="316" t="s">
        <v>7305</v>
      </c>
      <c r="C1778" s="316" t="s">
        <v>7306</v>
      </c>
      <c r="D1778" s="316">
        <v>254</v>
      </c>
      <c r="E1778" s="311">
        <v>28800</v>
      </c>
      <c r="F1778" s="317" t="s">
        <v>8335</v>
      </c>
      <c r="G1778" s="312" t="s">
        <v>142</v>
      </c>
      <c r="H1778" s="313">
        <v>44588</v>
      </c>
      <c r="I1778" s="1045">
        <v>44668</v>
      </c>
      <c r="J1778" s="271"/>
    </row>
    <row r="1779" spans="1:10" outlineLevel="1" x14ac:dyDescent="0.2">
      <c r="A1779" s="312" t="s">
        <v>10477</v>
      </c>
      <c r="B1779" s="316" t="s">
        <v>7305</v>
      </c>
      <c r="C1779" s="316" t="s">
        <v>7306</v>
      </c>
      <c r="D1779" s="316">
        <v>802</v>
      </c>
      <c r="E1779" s="311">
        <v>28800</v>
      </c>
      <c r="F1779" s="317" t="s">
        <v>10478</v>
      </c>
      <c r="G1779" s="312" t="s">
        <v>142</v>
      </c>
      <c r="H1779" s="313">
        <v>44656</v>
      </c>
      <c r="I1779" s="1045">
        <v>44836</v>
      </c>
      <c r="J1779" s="271"/>
    </row>
    <row r="1780" spans="1:10" outlineLevel="1" x14ac:dyDescent="0.2">
      <c r="A1780" s="312" t="s">
        <v>10479</v>
      </c>
      <c r="B1780" s="316" t="s">
        <v>7305</v>
      </c>
      <c r="C1780" s="316" t="s">
        <v>7306</v>
      </c>
      <c r="D1780" s="316">
        <v>1024</v>
      </c>
      <c r="E1780" s="311">
        <v>28800</v>
      </c>
      <c r="F1780" s="317" t="s">
        <v>8057</v>
      </c>
      <c r="G1780" s="312" t="s">
        <v>142</v>
      </c>
      <c r="H1780" s="313">
        <v>44686</v>
      </c>
      <c r="I1780" s="1045">
        <v>44806</v>
      </c>
      <c r="J1780" s="271"/>
    </row>
    <row r="1781" spans="1:10" outlineLevel="1" x14ac:dyDescent="0.2">
      <c r="A1781" s="312" t="s">
        <v>10480</v>
      </c>
      <c r="B1781" s="316" t="s">
        <v>7305</v>
      </c>
      <c r="C1781" s="316" t="s">
        <v>7306</v>
      </c>
      <c r="D1781" s="316">
        <v>1129</v>
      </c>
      <c r="E1781" s="311">
        <v>28800</v>
      </c>
      <c r="F1781" s="317" t="s">
        <v>8335</v>
      </c>
      <c r="G1781" s="312" t="s">
        <v>142</v>
      </c>
      <c r="H1781" s="313">
        <v>44697</v>
      </c>
      <c r="I1781" s="1045">
        <v>44787</v>
      </c>
      <c r="J1781" s="271"/>
    </row>
    <row r="1782" spans="1:10" outlineLevel="1" x14ac:dyDescent="0.2">
      <c r="A1782" s="312" t="s">
        <v>10481</v>
      </c>
      <c r="B1782" s="316" t="s">
        <v>7305</v>
      </c>
      <c r="C1782" s="316" t="s">
        <v>7306</v>
      </c>
      <c r="D1782" s="316">
        <v>182</v>
      </c>
      <c r="E1782" s="311">
        <v>28900</v>
      </c>
      <c r="F1782" s="317" t="s">
        <v>7529</v>
      </c>
      <c r="G1782" s="312" t="s">
        <v>142</v>
      </c>
      <c r="H1782" s="313">
        <v>44582</v>
      </c>
      <c r="I1782" s="1045">
        <v>44752</v>
      </c>
      <c r="J1782" s="271"/>
    </row>
    <row r="1783" spans="1:10" outlineLevel="1" x14ac:dyDescent="0.2">
      <c r="A1783" s="312" t="s">
        <v>10482</v>
      </c>
      <c r="B1783" s="316" t="s">
        <v>7305</v>
      </c>
      <c r="C1783" s="316" t="s">
        <v>7306</v>
      </c>
      <c r="D1783" s="316">
        <v>664</v>
      </c>
      <c r="E1783" s="311">
        <v>29150</v>
      </c>
      <c r="F1783" s="317" t="s">
        <v>7809</v>
      </c>
      <c r="G1783" s="312" t="s">
        <v>142</v>
      </c>
      <c r="H1783" s="313">
        <v>44636</v>
      </c>
      <c r="I1783" s="1045">
        <v>44691</v>
      </c>
      <c r="J1783" s="271"/>
    </row>
    <row r="1784" spans="1:10" outlineLevel="1" x14ac:dyDescent="0.2">
      <c r="A1784" s="312" t="s">
        <v>10483</v>
      </c>
      <c r="B1784" s="316" t="s">
        <v>7305</v>
      </c>
      <c r="C1784" s="316" t="s">
        <v>7306</v>
      </c>
      <c r="D1784" s="316">
        <v>1246</v>
      </c>
      <c r="E1784" s="311">
        <v>29475</v>
      </c>
      <c r="F1784" s="317" t="s">
        <v>10484</v>
      </c>
      <c r="G1784" s="312" t="s">
        <v>142</v>
      </c>
      <c r="H1784" s="313">
        <v>44708</v>
      </c>
      <c r="I1784" s="1045">
        <v>44783</v>
      </c>
      <c r="J1784" s="271"/>
    </row>
    <row r="1785" spans="1:10" outlineLevel="1" x14ac:dyDescent="0.2">
      <c r="A1785" s="312" t="s">
        <v>10485</v>
      </c>
      <c r="B1785" s="316" t="s">
        <v>7305</v>
      </c>
      <c r="C1785" s="316" t="s">
        <v>7306</v>
      </c>
      <c r="D1785" s="316">
        <v>836</v>
      </c>
      <c r="E1785" s="311">
        <v>29600</v>
      </c>
      <c r="F1785" s="317" t="s">
        <v>10486</v>
      </c>
      <c r="G1785" s="312" t="s">
        <v>142</v>
      </c>
      <c r="H1785" s="313">
        <v>44659</v>
      </c>
      <c r="I1785" s="1045">
        <v>44749</v>
      </c>
      <c r="J1785" s="271"/>
    </row>
    <row r="1786" spans="1:10" outlineLevel="1" x14ac:dyDescent="0.2">
      <c r="A1786" s="312" t="s">
        <v>10487</v>
      </c>
      <c r="B1786" s="316" t="s">
        <v>7305</v>
      </c>
      <c r="C1786" s="316" t="s">
        <v>7306</v>
      </c>
      <c r="D1786" s="316">
        <v>396</v>
      </c>
      <c r="E1786" s="311">
        <v>29603.200000000001</v>
      </c>
      <c r="F1786" s="317" t="s">
        <v>10488</v>
      </c>
      <c r="G1786" s="312" t="s">
        <v>142</v>
      </c>
      <c r="H1786" s="313">
        <v>44606</v>
      </c>
      <c r="I1786" s="1045">
        <v>44726</v>
      </c>
      <c r="J1786" s="271"/>
    </row>
    <row r="1787" spans="1:10" outlineLevel="1" x14ac:dyDescent="0.2">
      <c r="A1787" s="312" t="s">
        <v>10489</v>
      </c>
      <c r="B1787" s="316" t="s">
        <v>7305</v>
      </c>
      <c r="C1787" s="316" t="s">
        <v>7306</v>
      </c>
      <c r="D1787" s="316">
        <v>154</v>
      </c>
      <c r="E1787" s="311">
        <v>29640</v>
      </c>
      <c r="F1787" s="317" t="s">
        <v>10447</v>
      </c>
      <c r="G1787" s="312" t="s">
        <v>142</v>
      </c>
      <c r="H1787" s="313">
        <v>44581</v>
      </c>
      <c r="I1787" s="1045">
        <v>44671</v>
      </c>
      <c r="J1787" s="271"/>
    </row>
    <row r="1788" spans="1:10" outlineLevel="1" x14ac:dyDescent="0.2">
      <c r="A1788" s="312" t="s">
        <v>10490</v>
      </c>
      <c r="B1788" s="316" t="s">
        <v>7305</v>
      </c>
      <c r="C1788" s="316" t="s">
        <v>7306</v>
      </c>
      <c r="D1788" s="316">
        <v>464</v>
      </c>
      <c r="E1788" s="311">
        <v>29649.47</v>
      </c>
      <c r="F1788" s="317" t="s">
        <v>10491</v>
      </c>
      <c r="G1788" s="312" t="s">
        <v>142</v>
      </c>
      <c r="H1788" s="313">
        <v>44613</v>
      </c>
      <c r="I1788" s="1045">
        <v>44793</v>
      </c>
      <c r="J1788" s="271"/>
    </row>
    <row r="1789" spans="1:10" outlineLevel="1" x14ac:dyDescent="0.2">
      <c r="A1789" s="312" t="s">
        <v>10492</v>
      </c>
      <c r="B1789" s="316" t="s">
        <v>7305</v>
      </c>
      <c r="C1789" s="316" t="s">
        <v>7306</v>
      </c>
      <c r="D1789" s="316">
        <v>350</v>
      </c>
      <c r="E1789" s="311">
        <v>29760</v>
      </c>
      <c r="F1789" s="317" t="s">
        <v>10486</v>
      </c>
      <c r="G1789" s="312" t="s">
        <v>142</v>
      </c>
      <c r="H1789" s="313">
        <v>44599</v>
      </c>
      <c r="I1789" s="1045">
        <v>44689</v>
      </c>
      <c r="J1789" s="271"/>
    </row>
    <row r="1790" spans="1:10" outlineLevel="1" x14ac:dyDescent="0.2">
      <c r="A1790" s="312" t="s">
        <v>10493</v>
      </c>
      <c r="B1790" s="316" t="s">
        <v>7305</v>
      </c>
      <c r="C1790" s="316" t="s">
        <v>7306</v>
      </c>
      <c r="D1790" s="316">
        <v>274</v>
      </c>
      <c r="E1790" s="311">
        <v>29849.82</v>
      </c>
      <c r="F1790" s="317" t="s">
        <v>7450</v>
      </c>
      <c r="G1790" s="312" t="s">
        <v>142</v>
      </c>
      <c r="H1790" s="313">
        <v>44588</v>
      </c>
      <c r="I1790" s="1045">
        <v>44603</v>
      </c>
      <c r="J1790" s="271"/>
    </row>
    <row r="1791" spans="1:10" outlineLevel="1" x14ac:dyDescent="0.2">
      <c r="A1791" s="312" t="s">
        <v>10494</v>
      </c>
      <c r="B1791" s="316" t="s">
        <v>7305</v>
      </c>
      <c r="C1791" s="316" t="s">
        <v>7306</v>
      </c>
      <c r="D1791" s="316">
        <v>188</v>
      </c>
      <c r="E1791" s="311">
        <v>29880</v>
      </c>
      <c r="F1791" s="317" t="s">
        <v>8080</v>
      </c>
      <c r="G1791" s="312" t="s">
        <v>142</v>
      </c>
      <c r="H1791" s="313">
        <v>44582</v>
      </c>
      <c r="I1791" s="1045">
        <v>44672</v>
      </c>
      <c r="J1791" s="271"/>
    </row>
    <row r="1792" spans="1:10" outlineLevel="1" x14ac:dyDescent="0.2">
      <c r="A1792" s="312" t="s">
        <v>10495</v>
      </c>
      <c r="B1792" s="316" t="s">
        <v>7305</v>
      </c>
      <c r="C1792" s="316" t="s">
        <v>7306</v>
      </c>
      <c r="D1792" s="316">
        <v>1188</v>
      </c>
      <c r="E1792" s="311">
        <v>29880</v>
      </c>
      <c r="F1792" s="317" t="s">
        <v>8080</v>
      </c>
      <c r="G1792" s="312" t="s">
        <v>142</v>
      </c>
      <c r="H1792" s="313">
        <v>44705</v>
      </c>
      <c r="I1792" s="1045">
        <v>44795</v>
      </c>
      <c r="J1792" s="271"/>
    </row>
    <row r="1793" spans="1:10" outlineLevel="1" x14ac:dyDescent="0.2">
      <c r="A1793" s="312" t="s">
        <v>10496</v>
      </c>
      <c r="B1793" s="316" t="s">
        <v>7305</v>
      </c>
      <c r="C1793" s="316" t="s">
        <v>7306</v>
      </c>
      <c r="D1793" s="316">
        <v>851</v>
      </c>
      <c r="E1793" s="311">
        <v>29970</v>
      </c>
      <c r="F1793" s="317" t="s">
        <v>10497</v>
      </c>
      <c r="G1793" s="312" t="s">
        <v>142</v>
      </c>
      <c r="H1793" s="313">
        <v>44663</v>
      </c>
      <c r="I1793" s="1045">
        <v>44843</v>
      </c>
      <c r="J1793" s="271"/>
    </row>
    <row r="1794" spans="1:10" outlineLevel="1" x14ac:dyDescent="0.2">
      <c r="A1794" s="312" t="s">
        <v>10498</v>
      </c>
      <c r="B1794" s="316" t="s">
        <v>7305</v>
      </c>
      <c r="C1794" s="316" t="s">
        <v>7306</v>
      </c>
      <c r="D1794" s="316">
        <v>1191</v>
      </c>
      <c r="E1794" s="311">
        <v>29970</v>
      </c>
      <c r="F1794" s="317" t="s">
        <v>8003</v>
      </c>
      <c r="G1794" s="312" t="s">
        <v>142</v>
      </c>
      <c r="H1794" s="313">
        <v>44705</v>
      </c>
      <c r="I1794" s="1045">
        <v>44795</v>
      </c>
      <c r="J1794" s="271"/>
    </row>
    <row r="1795" spans="1:10" outlineLevel="1" x14ac:dyDescent="0.2">
      <c r="A1795" s="312" t="s">
        <v>10499</v>
      </c>
      <c r="B1795" s="316" t="s">
        <v>7305</v>
      </c>
      <c r="C1795" s="316" t="s">
        <v>7306</v>
      </c>
      <c r="D1795" s="316">
        <v>133</v>
      </c>
      <c r="E1795" s="311">
        <v>29999.7</v>
      </c>
      <c r="F1795" s="317" t="s">
        <v>8049</v>
      </c>
      <c r="G1795" s="312" t="s">
        <v>142</v>
      </c>
      <c r="H1795" s="313">
        <v>44580</v>
      </c>
      <c r="I1795" s="1045">
        <v>44670</v>
      </c>
      <c r="J1795" s="271"/>
    </row>
    <row r="1796" spans="1:10" outlineLevel="1" x14ac:dyDescent="0.2">
      <c r="A1796" s="312" t="s">
        <v>10500</v>
      </c>
      <c r="B1796" s="316" t="s">
        <v>7305</v>
      </c>
      <c r="C1796" s="316" t="s">
        <v>7306</v>
      </c>
      <c r="D1796" s="316">
        <v>1196</v>
      </c>
      <c r="E1796" s="311">
        <v>29999.7</v>
      </c>
      <c r="F1796" s="317" t="s">
        <v>8049</v>
      </c>
      <c r="G1796" s="312" t="s">
        <v>142</v>
      </c>
      <c r="H1796" s="313">
        <v>44705</v>
      </c>
      <c r="I1796" s="1045">
        <v>44795</v>
      </c>
      <c r="J1796" s="271"/>
    </row>
    <row r="1797" spans="1:10" outlineLevel="1" x14ac:dyDescent="0.2">
      <c r="A1797" s="312" t="s">
        <v>10501</v>
      </c>
      <c r="B1797" s="316" t="s">
        <v>7305</v>
      </c>
      <c r="C1797" s="316" t="s">
        <v>7306</v>
      </c>
      <c r="D1797" s="316">
        <v>1528</v>
      </c>
      <c r="E1797" s="311">
        <v>29999.7</v>
      </c>
      <c r="F1797" s="317" t="s">
        <v>10502</v>
      </c>
      <c r="G1797" s="312" t="s">
        <v>142</v>
      </c>
      <c r="H1797" s="313">
        <v>44749</v>
      </c>
      <c r="I1797" s="1045">
        <v>44839</v>
      </c>
      <c r="J1797" s="271"/>
    </row>
    <row r="1798" spans="1:10" outlineLevel="1" x14ac:dyDescent="0.2">
      <c r="A1798" s="312" t="s">
        <v>10503</v>
      </c>
      <c r="B1798" s="316" t="s">
        <v>7305</v>
      </c>
      <c r="C1798" s="316" t="s">
        <v>7306</v>
      </c>
      <c r="D1798" s="316">
        <v>16</v>
      </c>
      <c r="E1798" s="311">
        <v>30000</v>
      </c>
      <c r="F1798" s="317" t="s">
        <v>7471</v>
      </c>
      <c r="G1798" s="312" t="s">
        <v>142</v>
      </c>
      <c r="H1798" s="313">
        <v>44568</v>
      </c>
      <c r="I1798" s="1045">
        <v>44658</v>
      </c>
      <c r="J1798" s="271"/>
    </row>
    <row r="1799" spans="1:10" outlineLevel="1" x14ac:dyDescent="0.2">
      <c r="A1799" s="312" t="s">
        <v>10504</v>
      </c>
      <c r="B1799" s="316" t="s">
        <v>7305</v>
      </c>
      <c r="C1799" s="316" t="s">
        <v>7306</v>
      </c>
      <c r="D1799" s="316">
        <v>69</v>
      </c>
      <c r="E1799" s="311">
        <v>30000</v>
      </c>
      <c r="F1799" s="317" t="s">
        <v>7758</v>
      </c>
      <c r="G1799" s="312" t="s">
        <v>142</v>
      </c>
      <c r="H1799" s="313">
        <v>44574</v>
      </c>
      <c r="I1799" s="1045">
        <v>44664</v>
      </c>
      <c r="J1799" s="271"/>
    </row>
    <row r="1800" spans="1:10" outlineLevel="1" x14ac:dyDescent="0.2">
      <c r="A1800" s="312" t="s">
        <v>10505</v>
      </c>
      <c r="B1800" s="316" t="s">
        <v>7305</v>
      </c>
      <c r="C1800" s="316" t="s">
        <v>7306</v>
      </c>
      <c r="D1800" s="316">
        <v>70</v>
      </c>
      <c r="E1800" s="311">
        <v>30000</v>
      </c>
      <c r="F1800" s="317" t="s">
        <v>10506</v>
      </c>
      <c r="G1800" s="312" t="s">
        <v>142</v>
      </c>
      <c r="H1800" s="313">
        <v>44574</v>
      </c>
      <c r="I1800" s="1045">
        <v>44754</v>
      </c>
      <c r="J1800" s="271"/>
    </row>
    <row r="1801" spans="1:10" outlineLevel="1" x14ac:dyDescent="0.2">
      <c r="A1801" s="312" t="s">
        <v>10507</v>
      </c>
      <c r="B1801" s="316" t="s">
        <v>7305</v>
      </c>
      <c r="C1801" s="316" t="s">
        <v>7306</v>
      </c>
      <c r="D1801" s="316">
        <v>94</v>
      </c>
      <c r="E1801" s="311">
        <v>30000</v>
      </c>
      <c r="F1801" s="317" t="s">
        <v>7571</v>
      </c>
      <c r="G1801" s="312" t="s">
        <v>142</v>
      </c>
      <c r="H1801" s="313">
        <v>44575</v>
      </c>
      <c r="I1801" s="1045">
        <v>44715</v>
      </c>
      <c r="J1801" s="271"/>
    </row>
    <row r="1802" spans="1:10" outlineLevel="1" x14ac:dyDescent="0.2">
      <c r="A1802" s="312" t="s">
        <v>10508</v>
      </c>
      <c r="B1802" s="316" t="s">
        <v>7305</v>
      </c>
      <c r="C1802" s="316" t="s">
        <v>7306</v>
      </c>
      <c r="D1802" s="316">
        <v>97</v>
      </c>
      <c r="E1802" s="311">
        <v>30000</v>
      </c>
      <c r="F1802" s="317" t="s">
        <v>7390</v>
      </c>
      <c r="G1802" s="312" t="s">
        <v>142</v>
      </c>
      <c r="H1802" s="313">
        <v>44575</v>
      </c>
      <c r="I1802" s="1045">
        <v>44695</v>
      </c>
      <c r="J1802" s="271"/>
    </row>
    <row r="1803" spans="1:10" outlineLevel="1" x14ac:dyDescent="0.2">
      <c r="A1803" s="312" t="s">
        <v>10509</v>
      </c>
      <c r="B1803" s="316" t="s">
        <v>7305</v>
      </c>
      <c r="C1803" s="316" t="s">
        <v>7306</v>
      </c>
      <c r="D1803" s="316">
        <v>108</v>
      </c>
      <c r="E1803" s="311">
        <v>30000</v>
      </c>
      <c r="F1803" s="317" t="s">
        <v>8003</v>
      </c>
      <c r="G1803" s="312" t="s">
        <v>142</v>
      </c>
      <c r="H1803" s="313">
        <v>44579</v>
      </c>
      <c r="I1803" s="1045">
        <v>44659</v>
      </c>
      <c r="J1803" s="271"/>
    </row>
    <row r="1804" spans="1:10" outlineLevel="1" x14ac:dyDescent="0.2">
      <c r="A1804" s="312" t="s">
        <v>10510</v>
      </c>
      <c r="B1804" s="316" t="s">
        <v>7305</v>
      </c>
      <c r="C1804" s="316" t="s">
        <v>7306</v>
      </c>
      <c r="D1804" s="316">
        <v>156</v>
      </c>
      <c r="E1804" s="311">
        <v>30000</v>
      </c>
      <c r="F1804" s="317" t="s">
        <v>7726</v>
      </c>
      <c r="G1804" s="312" t="s">
        <v>142</v>
      </c>
      <c r="H1804" s="313">
        <v>44581</v>
      </c>
      <c r="I1804" s="1045">
        <v>44731</v>
      </c>
      <c r="J1804" s="271"/>
    </row>
    <row r="1805" spans="1:10" outlineLevel="1" x14ac:dyDescent="0.2">
      <c r="A1805" s="312" t="s">
        <v>10511</v>
      </c>
      <c r="B1805" s="316" t="s">
        <v>7305</v>
      </c>
      <c r="C1805" s="316" t="s">
        <v>7306</v>
      </c>
      <c r="D1805" s="316">
        <v>163</v>
      </c>
      <c r="E1805" s="311">
        <v>30000</v>
      </c>
      <c r="F1805" s="317" t="s">
        <v>7991</v>
      </c>
      <c r="G1805" s="312" t="s">
        <v>142</v>
      </c>
      <c r="H1805" s="313">
        <v>44581</v>
      </c>
      <c r="I1805" s="1045">
        <v>44731</v>
      </c>
      <c r="J1805" s="271"/>
    </row>
    <row r="1806" spans="1:10" outlineLevel="1" x14ac:dyDescent="0.2">
      <c r="A1806" s="312" t="s">
        <v>10512</v>
      </c>
      <c r="B1806" s="316" t="s">
        <v>7305</v>
      </c>
      <c r="C1806" s="316" t="s">
        <v>7306</v>
      </c>
      <c r="D1806" s="316">
        <v>178</v>
      </c>
      <c r="E1806" s="311">
        <v>30000</v>
      </c>
      <c r="F1806" s="317" t="s">
        <v>7481</v>
      </c>
      <c r="G1806" s="312" t="s">
        <v>142</v>
      </c>
      <c r="H1806" s="313">
        <v>44582</v>
      </c>
      <c r="I1806" s="1045">
        <v>44672</v>
      </c>
      <c r="J1806" s="271"/>
    </row>
    <row r="1807" spans="1:10" outlineLevel="1" x14ac:dyDescent="0.2">
      <c r="A1807" s="312" t="s">
        <v>10513</v>
      </c>
      <c r="B1807" s="316" t="s">
        <v>7305</v>
      </c>
      <c r="C1807" s="316" t="s">
        <v>7306</v>
      </c>
      <c r="D1807" s="316">
        <v>203</v>
      </c>
      <c r="E1807" s="311">
        <v>30000</v>
      </c>
      <c r="F1807" s="317" t="s">
        <v>8005</v>
      </c>
      <c r="G1807" s="312" t="s">
        <v>142</v>
      </c>
      <c r="H1807" s="313">
        <v>44585</v>
      </c>
      <c r="I1807" s="1045">
        <v>44665</v>
      </c>
      <c r="J1807" s="271"/>
    </row>
    <row r="1808" spans="1:10" outlineLevel="1" x14ac:dyDescent="0.2">
      <c r="A1808" s="312" t="s">
        <v>10514</v>
      </c>
      <c r="B1808" s="316" t="s">
        <v>7305</v>
      </c>
      <c r="C1808" s="316" t="s">
        <v>7306</v>
      </c>
      <c r="D1808" s="316">
        <v>222</v>
      </c>
      <c r="E1808" s="311">
        <v>30000</v>
      </c>
      <c r="F1808" s="317" t="s">
        <v>10515</v>
      </c>
      <c r="G1808" s="312" t="s">
        <v>142</v>
      </c>
      <c r="H1808" s="313">
        <v>44586</v>
      </c>
      <c r="I1808" s="1045">
        <v>44766</v>
      </c>
      <c r="J1808" s="271"/>
    </row>
    <row r="1809" spans="1:10" outlineLevel="1" x14ac:dyDescent="0.2">
      <c r="A1809" s="312" t="s">
        <v>10516</v>
      </c>
      <c r="B1809" s="316" t="s">
        <v>7305</v>
      </c>
      <c r="C1809" s="316" t="s">
        <v>7306</v>
      </c>
      <c r="D1809" s="316">
        <v>243</v>
      </c>
      <c r="E1809" s="311">
        <v>30000</v>
      </c>
      <c r="F1809" s="317" t="s">
        <v>7770</v>
      </c>
      <c r="G1809" s="312" t="s">
        <v>142</v>
      </c>
      <c r="H1809" s="313">
        <v>44588</v>
      </c>
      <c r="I1809" s="1045">
        <v>44678</v>
      </c>
      <c r="J1809" s="271"/>
    </row>
    <row r="1810" spans="1:10" outlineLevel="1" x14ac:dyDescent="0.2">
      <c r="A1810" s="312" t="s">
        <v>10517</v>
      </c>
      <c r="B1810" s="316" t="s">
        <v>7305</v>
      </c>
      <c r="C1810" s="316" t="s">
        <v>7306</v>
      </c>
      <c r="D1810" s="316">
        <v>261</v>
      </c>
      <c r="E1810" s="311">
        <v>30000</v>
      </c>
      <c r="F1810" s="317" t="s">
        <v>8051</v>
      </c>
      <c r="G1810" s="312" t="s">
        <v>142</v>
      </c>
      <c r="H1810" s="313">
        <v>44588</v>
      </c>
      <c r="I1810" s="1045">
        <v>44768</v>
      </c>
      <c r="J1810" s="271"/>
    </row>
    <row r="1811" spans="1:10" outlineLevel="1" x14ac:dyDescent="0.2">
      <c r="A1811" s="312" t="s">
        <v>10518</v>
      </c>
      <c r="B1811" s="316" t="s">
        <v>7305</v>
      </c>
      <c r="C1811" s="316" t="s">
        <v>7306</v>
      </c>
      <c r="D1811" s="316">
        <v>266</v>
      </c>
      <c r="E1811" s="311">
        <v>30000</v>
      </c>
      <c r="F1811" s="317" t="s">
        <v>10257</v>
      </c>
      <c r="G1811" s="312" t="s">
        <v>142</v>
      </c>
      <c r="H1811" s="313">
        <v>44588</v>
      </c>
      <c r="I1811" s="1045">
        <v>44768</v>
      </c>
      <c r="J1811" s="271"/>
    </row>
    <row r="1812" spans="1:10" outlineLevel="1" x14ac:dyDescent="0.2">
      <c r="A1812" s="312" t="s">
        <v>10519</v>
      </c>
      <c r="B1812" s="316" t="s">
        <v>7305</v>
      </c>
      <c r="C1812" s="316" t="s">
        <v>7306</v>
      </c>
      <c r="D1812" s="316">
        <v>269</v>
      </c>
      <c r="E1812" s="311">
        <v>30000</v>
      </c>
      <c r="F1812" s="317" t="s">
        <v>10248</v>
      </c>
      <c r="G1812" s="312" t="s">
        <v>142</v>
      </c>
      <c r="H1812" s="313">
        <v>44588</v>
      </c>
      <c r="I1812" s="1045">
        <v>44768</v>
      </c>
      <c r="J1812" s="271"/>
    </row>
    <row r="1813" spans="1:10" outlineLevel="1" x14ac:dyDescent="0.2">
      <c r="A1813" s="312" t="s">
        <v>10520</v>
      </c>
      <c r="B1813" s="316" t="s">
        <v>7305</v>
      </c>
      <c r="C1813" s="316" t="s">
        <v>7306</v>
      </c>
      <c r="D1813" s="316">
        <v>291</v>
      </c>
      <c r="E1813" s="311">
        <v>30000</v>
      </c>
      <c r="F1813" s="317" t="s">
        <v>10521</v>
      </c>
      <c r="G1813" s="312" t="s">
        <v>142</v>
      </c>
      <c r="H1813" s="313">
        <v>44589</v>
      </c>
      <c r="I1813" s="1045">
        <v>44769</v>
      </c>
      <c r="J1813" s="271"/>
    </row>
    <row r="1814" spans="1:10" outlineLevel="1" x14ac:dyDescent="0.2">
      <c r="A1814" s="312" t="s">
        <v>10522</v>
      </c>
      <c r="B1814" s="316" t="s">
        <v>7305</v>
      </c>
      <c r="C1814" s="316" t="s">
        <v>7306</v>
      </c>
      <c r="D1814" s="316">
        <v>297</v>
      </c>
      <c r="E1814" s="311">
        <v>30000</v>
      </c>
      <c r="F1814" s="317" t="s">
        <v>7485</v>
      </c>
      <c r="G1814" s="312" t="s">
        <v>142</v>
      </c>
      <c r="H1814" s="313">
        <v>44592</v>
      </c>
      <c r="I1814" s="1045">
        <v>44672</v>
      </c>
      <c r="J1814" s="271"/>
    </row>
    <row r="1815" spans="1:10" outlineLevel="1" x14ac:dyDescent="0.2">
      <c r="A1815" s="312" t="s">
        <v>10523</v>
      </c>
      <c r="B1815" s="316" t="s">
        <v>7305</v>
      </c>
      <c r="C1815" s="316" t="s">
        <v>7306</v>
      </c>
      <c r="D1815" s="316">
        <v>328</v>
      </c>
      <c r="E1815" s="311">
        <v>30000</v>
      </c>
      <c r="F1815" s="317" t="s">
        <v>10524</v>
      </c>
      <c r="G1815" s="312" t="s">
        <v>142</v>
      </c>
      <c r="H1815" s="313">
        <v>44595</v>
      </c>
      <c r="I1815" s="1045">
        <v>44685</v>
      </c>
      <c r="J1815" s="271"/>
    </row>
    <row r="1816" spans="1:10" outlineLevel="1" x14ac:dyDescent="0.2">
      <c r="A1816" s="312" t="s">
        <v>10525</v>
      </c>
      <c r="B1816" s="316" t="s">
        <v>7305</v>
      </c>
      <c r="C1816" s="316" t="s">
        <v>7306</v>
      </c>
      <c r="D1816" s="316">
        <v>349</v>
      </c>
      <c r="E1816" s="311">
        <v>30000</v>
      </c>
      <c r="F1816" s="317" t="s">
        <v>10526</v>
      </c>
      <c r="G1816" s="312" t="s">
        <v>142</v>
      </c>
      <c r="H1816" s="313">
        <v>44599</v>
      </c>
      <c r="I1816" s="1045">
        <v>44719</v>
      </c>
      <c r="J1816" s="271"/>
    </row>
    <row r="1817" spans="1:10" outlineLevel="1" x14ac:dyDescent="0.2">
      <c r="A1817" s="312" t="s">
        <v>10527</v>
      </c>
      <c r="B1817" s="316" t="s">
        <v>7305</v>
      </c>
      <c r="C1817" s="316" t="s">
        <v>7306</v>
      </c>
      <c r="D1817" s="316">
        <v>402</v>
      </c>
      <c r="E1817" s="311">
        <v>30000</v>
      </c>
      <c r="F1817" s="317" t="s">
        <v>10528</v>
      </c>
      <c r="G1817" s="312" t="s">
        <v>142</v>
      </c>
      <c r="H1817" s="313">
        <v>44607</v>
      </c>
      <c r="I1817" s="1045">
        <v>44682</v>
      </c>
      <c r="J1817" s="271"/>
    </row>
    <row r="1818" spans="1:10" outlineLevel="1" x14ac:dyDescent="0.2">
      <c r="A1818" s="312" t="s">
        <v>10529</v>
      </c>
      <c r="B1818" s="316" t="s">
        <v>7305</v>
      </c>
      <c r="C1818" s="316" t="s">
        <v>7306</v>
      </c>
      <c r="D1818" s="316">
        <v>452</v>
      </c>
      <c r="E1818" s="311">
        <v>30000</v>
      </c>
      <c r="F1818" s="317" t="s">
        <v>10530</v>
      </c>
      <c r="G1818" s="312" t="s">
        <v>142</v>
      </c>
      <c r="H1818" s="313">
        <v>44613</v>
      </c>
      <c r="I1818" s="1045">
        <v>44693</v>
      </c>
      <c r="J1818" s="271"/>
    </row>
    <row r="1819" spans="1:10" outlineLevel="1" x14ac:dyDescent="0.2">
      <c r="A1819" s="312" t="s">
        <v>10531</v>
      </c>
      <c r="B1819" s="316" t="s">
        <v>7305</v>
      </c>
      <c r="C1819" s="316" t="s">
        <v>7306</v>
      </c>
      <c r="D1819" s="316">
        <v>502</v>
      </c>
      <c r="E1819" s="311">
        <v>30000</v>
      </c>
      <c r="F1819" s="317" t="s">
        <v>10532</v>
      </c>
      <c r="G1819" s="312" t="s">
        <v>142</v>
      </c>
      <c r="H1819" s="313">
        <v>44616</v>
      </c>
      <c r="I1819" s="1045">
        <v>44736</v>
      </c>
      <c r="J1819" s="271"/>
    </row>
    <row r="1820" spans="1:10" outlineLevel="1" x14ac:dyDescent="0.2">
      <c r="A1820" s="312" t="s">
        <v>10533</v>
      </c>
      <c r="B1820" s="316" t="s">
        <v>7305</v>
      </c>
      <c r="C1820" s="316" t="s">
        <v>7306</v>
      </c>
      <c r="D1820" s="316">
        <v>561</v>
      </c>
      <c r="E1820" s="311">
        <v>30000</v>
      </c>
      <c r="F1820" s="317" t="s">
        <v>10534</v>
      </c>
      <c r="G1820" s="312" t="s">
        <v>142</v>
      </c>
      <c r="H1820" s="313">
        <v>44623</v>
      </c>
      <c r="I1820" s="1045">
        <v>44713</v>
      </c>
      <c r="J1820" s="271"/>
    </row>
    <row r="1821" spans="1:10" outlineLevel="1" x14ac:dyDescent="0.2">
      <c r="A1821" s="312" t="s">
        <v>10535</v>
      </c>
      <c r="B1821" s="316" t="s">
        <v>7305</v>
      </c>
      <c r="C1821" s="316" t="s">
        <v>7306</v>
      </c>
      <c r="D1821" s="316">
        <v>573</v>
      </c>
      <c r="E1821" s="311">
        <v>30000</v>
      </c>
      <c r="F1821" s="317" t="s">
        <v>10536</v>
      </c>
      <c r="G1821" s="312" t="s">
        <v>142</v>
      </c>
      <c r="H1821" s="313">
        <v>44627</v>
      </c>
      <c r="I1821" s="1045">
        <v>44717</v>
      </c>
      <c r="J1821" s="271"/>
    </row>
    <row r="1822" spans="1:10" outlineLevel="1" x14ac:dyDescent="0.2">
      <c r="A1822" s="312" t="s">
        <v>10537</v>
      </c>
      <c r="B1822" s="316" t="s">
        <v>7305</v>
      </c>
      <c r="C1822" s="316" t="s">
        <v>7306</v>
      </c>
      <c r="D1822" s="316">
        <v>583</v>
      </c>
      <c r="E1822" s="311">
        <v>30000</v>
      </c>
      <c r="F1822" s="317" t="s">
        <v>10538</v>
      </c>
      <c r="G1822" s="312" t="s">
        <v>142</v>
      </c>
      <c r="H1822" s="313">
        <v>44627</v>
      </c>
      <c r="I1822" s="1045">
        <v>44717</v>
      </c>
      <c r="J1822" s="271"/>
    </row>
    <row r="1823" spans="1:10" outlineLevel="1" x14ac:dyDescent="0.2">
      <c r="A1823" s="312" t="s">
        <v>10539</v>
      </c>
      <c r="B1823" s="316" t="s">
        <v>7305</v>
      </c>
      <c r="C1823" s="316" t="s">
        <v>7306</v>
      </c>
      <c r="D1823" s="316">
        <v>730</v>
      </c>
      <c r="E1823" s="311">
        <v>30000</v>
      </c>
      <c r="F1823" s="317" t="s">
        <v>10540</v>
      </c>
      <c r="G1823" s="312" t="s">
        <v>142</v>
      </c>
      <c r="H1823" s="313">
        <v>44645</v>
      </c>
      <c r="I1823" s="1045">
        <v>44825</v>
      </c>
      <c r="J1823" s="271"/>
    </row>
    <row r="1824" spans="1:10" outlineLevel="1" x14ac:dyDescent="0.2">
      <c r="A1824" s="312" t="s">
        <v>10541</v>
      </c>
      <c r="B1824" s="316" t="s">
        <v>7305</v>
      </c>
      <c r="C1824" s="316" t="s">
        <v>7306</v>
      </c>
      <c r="D1824" s="316">
        <v>753</v>
      </c>
      <c r="E1824" s="311">
        <v>30000</v>
      </c>
      <c r="F1824" s="317" t="s">
        <v>8083</v>
      </c>
      <c r="G1824" s="312" t="s">
        <v>142</v>
      </c>
      <c r="H1824" s="313">
        <v>44648</v>
      </c>
      <c r="I1824" s="1045">
        <v>44708</v>
      </c>
      <c r="J1824" s="271"/>
    </row>
    <row r="1825" spans="1:10" outlineLevel="1" x14ac:dyDescent="0.2">
      <c r="A1825" s="312" t="s">
        <v>10542</v>
      </c>
      <c r="B1825" s="316" t="s">
        <v>7305</v>
      </c>
      <c r="C1825" s="316" t="s">
        <v>7306</v>
      </c>
      <c r="D1825" s="316">
        <v>780</v>
      </c>
      <c r="E1825" s="311">
        <v>30000</v>
      </c>
      <c r="F1825" s="317" t="s">
        <v>7436</v>
      </c>
      <c r="G1825" s="312" t="s">
        <v>142</v>
      </c>
      <c r="H1825" s="313">
        <v>44652</v>
      </c>
      <c r="I1825" s="1045">
        <v>44672</v>
      </c>
      <c r="J1825" s="271"/>
    </row>
    <row r="1826" spans="1:10" outlineLevel="1" x14ac:dyDescent="0.2">
      <c r="A1826" s="312" t="s">
        <v>10543</v>
      </c>
      <c r="B1826" s="316" t="s">
        <v>7305</v>
      </c>
      <c r="C1826" s="316" t="s">
        <v>7306</v>
      </c>
      <c r="D1826" s="316">
        <v>1062</v>
      </c>
      <c r="E1826" s="311">
        <v>30000</v>
      </c>
      <c r="F1826" s="317" t="s">
        <v>7471</v>
      </c>
      <c r="G1826" s="312" t="s">
        <v>142</v>
      </c>
      <c r="H1826" s="313">
        <v>44690</v>
      </c>
      <c r="I1826" s="1045">
        <v>44780</v>
      </c>
      <c r="J1826" s="271"/>
    </row>
    <row r="1827" spans="1:10" outlineLevel="1" x14ac:dyDescent="0.2">
      <c r="A1827" s="312" t="s">
        <v>10544</v>
      </c>
      <c r="B1827" s="316" t="s">
        <v>7305</v>
      </c>
      <c r="C1827" s="316" t="s">
        <v>7306</v>
      </c>
      <c r="D1827" s="316">
        <v>1111</v>
      </c>
      <c r="E1827" s="311">
        <v>30000</v>
      </c>
      <c r="F1827" s="317" t="s">
        <v>7604</v>
      </c>
      <c r="G1827" s="312" t="s">
        <v>142</v>
      </c>
      <c r="H1827" s="313">
        <v>44694</v>
      </c>
      <c r="I1827" s="1045">
        <v>44784</v>
      </c>
      <c r="J1827" s="271"/>
    </row>
    <row r="1828" spans="1:10" outlineLevel="1" x14ac:dyDescent="0.2">
      <c r="A1828" s="312" t="s">
        <v>10545</v>
      </c>
      <c r="B1828" s="316" t="s">
        <v>7305</v>
      </c>
      <c r="C1828" s="316" t="s">
        <v>7306</v>
      </c>
      <c r="D1828" s="316">
        <v>1127</v>
      </c>
      <c r="E1828" s="311">
        <v>30000</v>
      </c>
      <c r="F1828" s="317" t="s">
        <v>7481</v>
      </c>
      <c r="G1828" s="312" t="s">
        <v>142</v>
      </c>
      <c r="H1828" s="313">
        <v>44697</v>
      </c>
      <c r="I1828" s="1045">
        <v>44787</v>
      </c>
      <c r="J1828" s="271"/>
    </row>
    <row r="1829" spans="1:10" outlineLevel="1" x14ac:dyDescent="0.2">
      <c r="A1829" s="312" t="s">
        <v>10546</v>
      </c>
      <c r="B1829" s="316" t="s">
        <v>7305</v>
      </c>
      <c r="C1829" s="316" t="s">
        <v>7306</v>
      </c>
      <c r="D1829" s="316">
        <v>1136</v>
      </c>
      <c r="E1829" s="311">
        <v>30000</v>
      </c>
      <c r="F1829" s="317" t="s">
        <v>10524</v>
      </c>
      <c r="G1829" s="312" t="s">
        <v>142</v>
      </c>
      <c r="H1829" s="313">
        <v>44699</v>
      </c>
      <c r="I1829" s="1045">
        <v>44789</v>
      </c>
      <c r="J1829" s="271"/>
    </row>
    <row r="1830" spans="1:10" outlineLevel="1" x14ac:dyDescent="0.2">
      <c r="A1830" s="312" t="s">
        <v>10547</v>
      </c>
      <c r="B1830" s="316" t="s">
        <v>7305</v>
      </c>
      <c r="C1830" s="316" t="s">
        <v>7306</v>
      </c>
      <c r="D1830" s="316">
        <v>1150</v>
      </c>
      <c r="E1830" s="311">
        <v>30000</v>
      </c>
      <c r="F1830" s="317" t="s">
        <v>7770</v>
      </c>
      <c r="G1830" s="312" t="s">
        <v>142</v>
      </c>
      <c r="H1830" s="313">
        <v>44700</v>
      </c>
      <c r="I1830" s="1045">
        <v>44790</v>
      </c>
      <c r="J1830" s="271"/>
    </row>
    <row r="1831" spans="1:10" outlineLevel="1" x14ac:dyDescent="0.2">
      <c r="A1831" s="312" t="s">
        <v>10548</v>
      </c>
      <c r="B1831" s="316" t="s">
        <v>7305</v>
      </c>
      <c r="C1831" s="316" t="s">
        <v>7306</v>
      </c>
      <c r="D1831" s="316">
        <v>1233</v>
      </c>
      <c r="E1831" s="311">
        <v>30000</v>
      </c>
      <c r="F1831" s="317" t="s">
        <v>10549</v>
      </c>
      <c r="G1831" s="312" t="s">
        <v>142</v>
      </c>
      <c r="H1831" s="313">
        <v>44707</v>
      </c>
      <c r="I1831" s="1045">
        <v>44797</v>
      </c>
      <c r="J1831" s="271"/>
    </row>
    <row r="1832" spans="1:10" outlineLevel="1" x14ac:dyDescent="0.2">
      <c r="A1832" s="312" t="s">
        <v>10550</v>
      </c>
      <c r="B1832" s="316" t="s">
        <v>7305</v>
      </c>
      <c r="C1832" s="316" t="s">
        <v>7306</v>
      </c>
      <c r="D1832" s="316">
        <v>1291</v>
      </c>
      <c r="E1832" s="311">
        <v>30000</v>
      </c>
      <c r="F1832" s="317" t="s">
        <v>10551</v>
      </c>
      <c r="G1832" s="312" t="s">
        <v>142</v>
      </c>
      <c r="H1832" s="313">
        <v>44713</v>
      </c>
      <c r="I1832" s="1045">
        <v>44803</v>
      </c>
      <c r="J1832" s="271"/>
    </row>
    <row r="1833" spans="1:10" outlineLevel="1" x14ac:dyDescent="0.2">
      <c r="A1833" s="312" t="s">
        <v>10552</v>
      </c>
      <c r="B1833" s="316" t="s">
        <v>7305</v>
      </c>
      <c r="C1833" s="316" t="s">
        <v>7306</v>
      </c>
      <c r="D1833" s="316">
        <v>1294</v>
      </c>
      <c r="E1833" s="311">
        <v>30000</v>
      </c>
      <c r="F1833" s="317" t="s">
        <v>7450</v>
      </c>
      <c r="G1833" s="312" t="s">
        <v>142</v>
      </c>
      <c r="H1833" s="313">
        <v>44713</v>
      </c>
      <c r="I1833" s="1045">
        <v>44720</v>
      </c>
      <c r="J1833" s="271"/>
    </row>
    <row r="1834" spans="1:10" outlineLevel="1" x14ac:dyDescent="0.2">
      <c r="A1834" s="312" t="s">
        <v>10553</v>
      </c>
      <c r="B1834" s="316" t="s">
        <v>7305</v>
      </c>
      <c r="C1834" s="316" t="s">
        <v>7306</v>
      </c>
      <c r="D1834" s="316">
        <v>1322</v>
      </c>
      <c r="E1834" s="311">
        <v>30000</v>
      </c>
      <c r="F1834" s="317" t="s">
        <v>7977</v>
      </c>
      <c r="G1834" s="312" t="s">
        <v>142</v>
      </c>
      <c r="H1834" s="313">
        <v>44715</v>
      </c>
      <c r="I1834" s="1045">
        <v>44805</v>
      </c>
      <c r="J1834" s="271"/>
    </row>
    <row r="1835" spans="1:10" outlineLevel="1" x14ac:dyDescent="0.2">
      <c r="A1835" s="312" t="s">
        <v>10554</v>
      </c>
      <c r="B1835" s="316" t="s">
        <v>7305</v>
      </c>
      <c r="C1835" s="316" t="s">
        <v>7306</v>
      </c>
      <c r="D1835" s="316">
        <v>1348</v>
      </c>
      <c r="E1835" s="311">
        <v>30000</v>
      </c>
      <c r="F1835" s="317" t="s">
        <v>7758</v>
      </c>
      <c r="G1835" s="312" t="s">
        <v>142</v>
      </c>
      <c r="H1835" s="313">
        <v>44718</v>
      </c>
      <c r="I1835" s="1045">
        <v>44808</v>
      </c>
      <c r="J1835" s="271"/>
    </row>
    <row r="1836" spans="1:10" outlineLevel="1" x14ac:dyDescent="0.2">
      <c r="A1836" s="312" t="s">
        <v>10555</v>
      </c>
      <c r="B1836" s="316" t="s">
        <v>7305</v>
      </c>
      <c r="C1836" s="316" t="s">
        <v>7306</v>
      </c>
      <c r="D1836" s="316">
        <v>1354</v>
      </c>
      <c r="E1836" s="311">
        <v>30000</v>
      </c>
      <c r="F1836" s="317" t="s">
        <v>10538</v>
      </c>
      <c r="G1836" s="312" t="s">
        <v>142</v>
      </c>
      <c r="H1836" s="313">
        <v>44719</v>
      </c>
      <c r="I1836" s="1045">
        <v>44809</v>
      </c>
      <c r="J1836" s="271"/>
    </row>
    <row r="1837" spans="1:10" outlineLevel="1" x14ac:dyDescent="0.2">
      <c r="A1837" s="312" t="s">
        <v>10556</v>
      </c>
      <c r="B1837" s="316" t="s">
        <v>7305</v>
      </c>
      <c r="C1837" s="316" t="s">
        <v>7306</v>
      </c>
      <c r="D1837" s="316">
        <v>1355</v>
      </c>
      <c r="E1837" s="311">
        <v>30000</v>
      </c>
      <c r="F1837" s="317" t="s">
        <v>10557</v>
      </c>
      <c r="G1837" s="312" t="s">
        <v>142</v>
      </c>
      <c r="H1837" s="313">
        <v>44719</v>
      </c>
      <c r="I1837" s="1045">
        <v>44809</v>
      </c>
      <c r="J1837" s="271"/>
    </row>
    <row r="1838" spans="1:10" outlineLevel="1" x14ac:dyDescent="0.2">
      <c r="A1838" s="312" t="s">
        <v>10558</v>
      </c>
      <c r="B1838" s="316" t="s">
        <v>7305</v>
      </c>
      <c r="C1838" s="316" t="s">
        <v>7306</v>
      </c>
      <c r="D1838" s="316">
        <v>1369</v>
      </c>
      <c r="E1838" s="311">
        <v>30000</v>
      </c>
      <c r="F1838" s="317" t="s">
        <v>10559</v>
      </c>
      <c r="G1838" s="312" t="s">
        <v>142</v>
      </c>
      <c r="H1838" s="313">
        <v>44720</v>
      </c>
      <c r="I1838" s="1045">
        <v>44840</v>
      </c>
      <c r="J1838" s="271"/>
    </row>
    <row r="1839" spans="1:10" outlineLevel="1" x14ac:dyDescent="0.2">
      <c r="A1839" s="312" t="s">
        <v>10560</v>
      </c>
      <c r="B1839" s="316" t="s">
        <v>7305</v>
      </c>
      <c r="C1839" s="316" t="s">
        <v>7306</v>
      </c>
      <c r="D1839" s="316">
        <v>1370</v>
      </c>
      <c r="E1839" s="311">
        <v>30000</v>
      </c>
      <c r="F1839" s="317" t="s">
        <v>10561</v>
      </c>
      <c r="G1839" s="312" t="s">
        <v>142</v>
      </c>
      <c r="H1839" s="313">
        <v>44720</v>
      </c>
      <c r="I1839" s="1045">
        <v>44840</v>
      </c>
      <c r="J1839" s="271"/>
    </row>
    <row r="1840" spans="1:10" outlineLevel="1" x14ac:dyDescent="0.2">
      <c r="A1840" s="312" t="s">
        <v>10562</v>
      </c>
      <c r="B1840" s="316" t="s">
        <v>7305</v>
      </c>
      <c r="C1840" s="316" t="s">
        <v>7306</v>
      </c>
      <c r="D1840" s="316">
        <v>1371</v>
      </c>
      <c r="E1840" s="311">
        <v>30000</v>
      </c>
      <c r="F1840" s="317" t="s">
        <v>10563</v>
      </c>
      <c r="G1840" s="312" t="s">
        <v>142</v>
      </c>
      <c r="H1840" s="313">
        <v>44720</v>
      </c>
      <c r="I1840" s="1045">
        <v>44840</v>
      </c>
      <c r="J1840" s="271"/>
    </row>
    <row r="1841" spans="1:10" outlineLevel="1" x14ac:dyDescent="0.2">
      <c r="A1841" s="312" t="s">
        <v>10564</v>
      </c>
      <c r="B1841" s="316" t="s">
        <v>7305</v>
      </c>
      <c r="C1841" s="316" t="s">
        <v>7306</v>
      </c>
      <c r="D1841" s="316">
        <v>1390</v>
      </c>
      <c r="E1841" s="311">
        <v>30000</v>
      </c>
      <c r="F1841" s="317" t="s">
        <v>10565</v>
      </c>
      <c r="G1841" s="312" t="s">
        <v>142</v>
      </c>
      <c r="H1841" s="313">
        <v>44726</v>
      </c>
      <c r="I1841" s="1045">
        <v>44816</v>
      </c>
      <c r="J1841" s="271"/>
    </row>
    <row r="1842" spans="1:10" outlineLevel="1" x14ac:dyDescent="0.2">
      <c r="A1842" s="312" t="s">
        <v>10566</v>
      </c>
      <c r="B1842" s="316" t="s">
        <v>7305</v>
      </c>
      <c r="C1842" s="316" t="s">
        <v>7306</v>
      </c>
      <c r="D1842" s="316">
        <v>1515</v>
      </c>
      <c r="E1842" s="311">
        <v>30000</v>
      </c>
      <c r="F1842" s="317" t="s">
        <v>7485</v>
      </c>
      <c r="G1842" s="312" t="s">
        <v>142</v>
      </c>
      <c r="H1842" s="313">
        <v>44747</v>
      </c>
      <c r="I1842" s="1045">
        <v>44837</v>
      </c>
      <c r="J1842" s="271"/>
    </row>
    <row r="1843" spans="1:10" outlineLevel="1" x14ac:dyDescent="0.2">
      <c r="A1843" s="312" t="s">
        <v>10567</v>
      </c>
      <c r="B1843" s="316" t="s">
        <v>7305</v>
      </c>
      <c r="C1843" s="316" t="s">
        <v>7306</v>
      </c>
      <c r="D1843" s="316">
        <v>1547</v>
      </c>
      <c r="E1843" s="311">
        <v>30000</v>
      </c>
      <c r="F1843" s="317" t="s">
        <v>10568</v>
      </c>
      <c r="G1843" s="312" t="s">
        <v>142</v>
      </c>
      <c r="H1843" s="313">
        <v>44753</v>
      </c>
      <c r="I1843" s="1045">
        <v>44843</v>
      </c>
      <c r="J1843" s="271"/>
    </row>
    <row r="1844" spans="1:10" outlineLevel="1" x14ac:dyDescent="0.2">
      <c r="A1844" s="312" t="s">
        <v>10569</v>
      </c>
      <c r="B1844" s="316" t="s">
        <v>7305</v>
      </c>
      <c r="C1844" s="316" t="s">
        <v>7306</v>
      </c>
      <c r="D1844" s="316">
        <v>1557</v>
      </c>
      <c r="E1844" s="311">
        <v>30000</v>
      </c>
      <c r="F1844" s="317" t="s">
        <v>10570</v>
      </c>
      <c r="G1844" s="312" t="s">
        <v>142</v>
      </c>
      <c r="H1844" s="313">
        <v>44755</v>
      </c>
      <c r="I1844" s="1045">
        <v>44845</v>
      </c>
      <c r="J1844" s="271"/>
    </row>
    <row r="1845" spans="1:10" outlineLevel="1" x14ac:dyDescent="0.2">
      <c r="A1845" s="312" t="s">
        <v>10571</v>
      </c>
      <c r="B1845" s="316" t="s">
        <v>7305</v>
      </c>
      <c r="C1845" s="316" t="s">
        <v>7306</v>
      </c>
      <c r="D1845" s="316">
        <v>1561</v>
      </c>
      <c r="E1845" s="311">
        <v>30000</v>
      </c>
      <c r="F1845" s="317" t="s">
        <v>8023</v>
      </c>
      <c r="G1845" s="312" t="s">
        <v>142</v>
      </c>
      <c r="H1845" s="313">
        <v>44755</v>
      </c>
      <c r="I1845" s="1045">
        <v>45120</v>
      </c>
      <c r="J1845" s="271"/>
    </row>
    <row r="1846" spans="1:10" outlineLevel="1" x14ac:dyDescent="0.2">
      <c r="A1846" s="312" t="s">
        <v>10572</v>
      </c>
      <c r="B1846" s="316" t="s">
        <v>7305</v>
      </c>
      <c r="C1846" s="316" t="s">
        <v>7306</v>
      </c>
      <c r="D1846" s="316">
        <v>1566</v>
      </c>
      <c r="E1846" s="311">
        <v>30000</v>
      </c>
      <c r="F1846" s="317" t="s">
        <v>10573</v>
      </c>
      <c r="G1846" s="312" t="s">
        <v>142</v>
      </c>
      <c r="H1846" s="313">
        <v>44756</v>
      </c>
      <c r="I1846" s="1045">
        <v>44846</v>
      </c>
      <c r="J1846" s="271"/>
    </row>
    <row r="1847" spans="1:10" outlineLevel="1" x14ac:dyDescent="0.2">
      <c r="A1847" s="312" t="s">
        <v>10574</v>
      </c>
      <c r="B1847" s="316" t="s">
        <v>7305</v>
      </c>
      <c r="C1847" s="316" t="s">
        <v>7306</v>
      </c>
      <c r="D1847" s="316">
        <v>220</v>
      </c>
      <c r="E1847" s="311">
        <v>30040</v>
      </c>
      <c r="F1847" s="317" t="s">
        <v>7375</v>
      </c>
      <c r="G1847" s="312" t="s">
        <v>142</v>
      </c>
      <c r="H1847" s="313">
        <v>44586</v>
      </c>
      <c r="I1847" s="1045">
        <v>44671</v>
      </c>
      <c r="J1847" s="271"/>
    </row>
    <row r="1848" spans="1:10" outlineLevel="1" x14ac:dyDescent="0.2">
      <c r="A1848" s="312" t="s">
        <v>10575</v>
      </c>
      <c r="B1848" s="316" t="s">
        <v>7305</v>
      </c>
      <c r="C1848" s="316" t="s">
        <v>7306</v>
      </c>
      <c r="D1848" s="316">
        <v>1543</v>
      </c>
      <c r="E1848" s="311">
        <v>30120</v>
      </c>
      <c r="F1848" s="317" t="s">
        <v>10576</v>
      </c>
      <c r="G1848" s="312" t="s">
        <v>142</v>
      </c>
      <c r="H1848" s="313">
        <v>44753</v>
      </c>
      <c r="I1848" s="1045">
        <v>44843</v>
      </c>
      <c r="J1848" s="271"/>
    </row>
    <row r="1849" spans="1:10" outlineLevel="1" x14ac:dyDescent="0.2">
      <c r="A1849" s="312" t="s">
        <v>10577</v>
      </c>
      <c r="B1849" s="316" t="s">
        <v>7305</v>
      </c>
      <c r="C1849" s="316" t="s">
        <v>7306</v>
      </c>
      <c r="D1849" s="316">
        <v>1537</v>
      </c>
      <c r="E1849" s="311">
        <v>30150</v>
      </c>
      <c r="F1849" s="317" t="s">
        <v>10578</v>
      </c>
      <c r="G1849" s="312" t="s">
        <v>142</v>
      </c>
      <c r="H1849" s="313">
        <v>44750</v>
      </c>
      <c r="I1849" s="1045">
        <v>44795</v>
      </c>
      <c r="J1849" s="271"/>
    </row>
    <row r="1850" spans="1:10" outlineLevel="1" x14ac:dyDescent="0.2">
      <c r="A1850" s="312" t="s">
        <v>10579</v>
      </c>
      <c r="B1850" s="316" t="s">
        <v>7305</v>
      </c>
      <c r="C1850" s="316" t="s">
        <v>7306</v>
      </c>
      <c r="D1850" s="316">
        <v>1158</v>
      </c>
      <c r="E1850" s="311">
        <v>30230</v>
      </c>
      <c r="F1850" s="317" t="s">
        <v>8602</v>
      </c>
      <c r="G1850" s="312" t="s">
        <v>142</v>
      </c>
      <c r="H1850" s="313">
        <v>44700</v>
      </c>
      <c r="I1850" s="1045">
        <v>44790</v>
      </c>
      <c r="J1850" s="271"/>
    </row>
    <row r="1851" spans="1:10" outlineLevel="1" x14ac:dyDescent="0.2">
      <c r="A1851" s="312" t="s">
        <v>10580</v>
      </c>
      <c r="B1851" s="316" t="s">
        <v>7305</v>
      </c>
      <c r="C1851" s="316" t="s">
        <v>7306</v>
      </c>
      <c r="D1851" s="316">
        <v>329</v>
      </c>
      <c r="E1851" s="311">
        <v>30240</v>
      </c>
      <c r="F1851" s="317" t="s">
        <v>7844</v>
      </c>
      <c r="G1851" s="312" t="s">
        <v>142</v>
      </c>
      <c r="H1851" s="313">
        <v>44595</v>
      </c>
      <c r="I1851" s="1045">
        <v>44685</v>
      </c>
      <c r="J1851" s="271"/>
    </row>
    <row r="1852" spans="1:10" outlineLevel="1" x14ac:dyDescent="0.2">
      <c r="A1852" s="312" t="s">
        <v>10373</v>
      </c>
      <c r="B1852" s="316" t="s">
        <v>7305</v>
      </c>
      <c r="C1852" s="316" t="s">
        <v>7306</v>
      </c>
      <c r="D1852" s="316">
        <v>566</v>
      </c>
      <c r="E1852" s="311">
        <v>30247.599999999999</v>
      </c>
      <c r="F1852" s="317" t="s">
        <v>7483</v>
      </c>
      <c r="G1852" s="312" t="s">
        <v>142</v>
      </c>
      <c r="H1852" s="313">
        <v>44623</v>
      </c>
      <c r="I1852" s="1045">
        <v>44630</v>
      </c>
      <c r="J1852" s="271"/>
    </row>
    <row r="1853" spans="1:10" outlineLevel="1" x14ac:dyDescent="0.2">
      <c r="A1853" s="312" t="s">
        <v>10581</v>
      </c>
      <c r="B1853" s="316" t="s">
        <v>7305</v>
      </c>
      <c r="C1853" s="316" t="s">
        <v>7306</v>
      </c>
      <c r="D1853" s="316">
        <v>1540</v>
      </c>
      <c r="E1853" s="311">
        <v>30250</v>
      </c>
      <c r="F1853" s="317" t="s">
        <v>7761</v>
      </c>
      <c r="G1853" s="312" t="s">
        <v>142</v>
      </c>
      <c r="H1853" s="313">
        <v>44750</v>
      </c>
      <c r="I1853" s="1045">
        <v>44795</v>
      </c>
      <c r="J1853" s="271"/>
    </row>
    <row r="1854" spans="1:10" outlineLevel="1" x14ac:dyDescent="0.2">
      <c r="A1854" s="312" t="s">
        <v>10582</v>
      </c>
      <c r="B1854" s="316" t="s">
        <v>7305</v>
      </c>
      <c r="C1854" s="316" t="s">
        <v>7306</v>
      </c>
      <c r="D1854" s="316">
        <v>834</v>
      </c>
      <c r="E1854" s="311">
        <v>30267</v>
      </c>
      <c r="F1854" s="317" t="s">
        <v>10583</v>
      </c>
      <c r="G1854" s="312" t="s">
        <v>142</v>
      </c>
      <c r="H1854" s="313">
        <v>44659</v>
      </c>
      <c r="I1854" s="1045">
        <v>44704</v>
      </c>
      <c r="J1854" s="271"/>
    </row>
    <row r="1855" spans="1:10" outlineLevel="1" x14ac:dyDescent="0.2">
      <c r="A1855" s="312" t="s">
        <v>10584</v>
      </c>
      <c r="B1855" s="316" t="s">
        <v>7305</v>
      </c>
      <c r="C1855" s="316" t="s">
        <v>7306</v>
      </c>
      <c r="D1855" s="316">
        <v>285</v>
      </c>
      <c r="E1855" s="311">
        <v>30400</v>
      </c>
      <c r="F1855" s="317" t="s">
        <v>7696</v>
      </c>
      <c r="G1855" s="312" t="s">
        <v>142</v>
      </c>
      <c r="H1855" s="313">
        <v>44589</v>
      </c>
      <c r="I1855" s="1045">
        <v>44669</v>
      </c>
      <c r="J1855" s="271"/>
    </row>
    <row r="1856" spans="1:10" outlineLevel="1" x14ac:dyDescent="0.2">
      <c r="A1856" s="312" t="s">
        <v>10585</v>
      </c>
      <c r="B1856" s="316" t="s">
        <v>7305</v>
      </c>
      <c r="C1856" s="316" t="s">
        <v>7306</v>
      </c>
      <c r="D1856" s="316">
        <v>410</v>
      </c>
      <c r="E1856" s="311">
        <v>30444</v>
      </c>
      <c r="F1856" s="317" t="s">
        <v>8083</v>
      </c>
      <c r="G1856" s="312" t="s">
        <v>142</v>
      </c>
      <c r="H1856" s="313">
        <v>44607</v>
      </c>
      <c r="I1856" s="1045">
        <v>44622</v>
      </c>
      <c r="J1856" s="271"/>
    </row>
    <row r="1857" spans="1:10" outlineLevel="1" x14ac:dyDescent="0.2">
      <c r="A1857" s="312" t="s">
        <v>10586</v>
      </c>
      <c r="B1857" s="316" t="s">
        <v>7305</v>
      </c>
      <c r="C1857" s="316" t="s">
        <v>7306</v>
      </c>
      <c r="D1857" s="316">
        <v>462</v>
      </c>
      <c r="E1857" s="311">
        <v>30508.47</v>
      </c>
      <c r="F1857" s="317" t="s">
        <v>10587</v>
      </c>
      <c r="G1857" s="312" t="s">
        <v>142</v>
      </c>
      <c r="H1857" s="313">
        <v>44613</v>
      </c>
      <c r="I1857" s="1045">
        <v>44658</v>
      </c>
      <c r="J1857" s="271"/>
    </row>
    <row r="1858" spans="1:10" outlineLevel="1" x14ac:dyDescent="0.2">
      <c r="A1858" s="312" t="s">
        <v>10365</v>
      </c>
      <c r="B1858" s="316" t="s">
        <v>7305</v>
      </c>
      <c r="C1858" s="316" t="s">
        <v>7306</v>
      </c>
      <c r="D1858" s="316">
        <v>552</v>
      </c>
      <c r="E1858" s="311">
        <v>30568.58</v>
      </c>
      <c r="F1858" s="317" t="s">
        <v>7483</v>
      </c>
      <c r="G1858" s="312" t="s">
        <v>142</v>
      </c>
      <c r="H1858" s="313">
        <v>44622</v>
      </c>
      <c r="I1858" s="1045">
        <v>44629</v>
      </c>
      <c r="J1858" s="271"/>
    </row>
    <row r="1859" spans="1:10" outlineLevel="1" x14ac:dyDescent="0.2">
      <c r="A1859" s="312" t="s">
        <v>10588</v>
      </c>
      <c r="B1859" s="316" t="s">
        <v>7305</v>
      </c>
      <c r="C1859" s="316" t="s">
        <v>7306</v>
      </c>
      <c r="D1859" s="316">
        <v>1045</v>
      </c>
      <c r="E1859" s="311">
        <v>30570</v>
      </c>
      <c r="F1859" s="317" t="s">
        <v>7696</v>
      </c>
      <c r="G1859" s="312" t="s">
        <v>142</v>
      </c>
      <c r="H1859" s="313">
        <v>44687</v>
      </c>
      <c r="I1859" s="1045">
        <v>44777</v>
      </c>
      <c r="J1859" s="271"/>
    </row>
    <row r="1860" spans="1:10" outlineLevel="1" x14ac:dyDescent="0.2">
      <c r="A1860" s="312" t="s">
        <v>10589</v>
      </c>
      <c r="B1860" s="316" t="s">
        <v>7305</v>
      </c>
      <c r="C1860" s="316" t="s">
        <v>7306</v>
      </c>
      <c r="D1860" s="316">
        <v>667</v>
      </c>
      <c r="E1860" s="311">
        <v>30600</v>
      </c>
      <c r="F1860" s="317" t="s">
        <v>10590</v>
      </c>
      <c r="G1860" s="312" t="s">
        <v>142</v>
      </c>
      <c r="H1860" s="313">
        <v>44637</v>
      </c>
      <c r="I1860" s="1045">
        <v>44757</v>
      </c>
      <c r="J1860" s="271"/>
    </row>
    <row r="1861" spans="1:10" outlineLevel="1" x14ac:dyDescent="0.2">
      <c r="A1861" s="312" t="s">
        <v>10591</v>
      </c>
      <c r="B1861" s="316" t="s">
        <v>7305</v>
      </c>
      <c r="C1861" s="316" t="s">
        <v>7306</v>
      </c>
      <c r="D1861" s="316">
        <v>190</v>
      </c>
      <c r="E1861" s="311">
        <v>30789</v>
      </c>
      <c r="F1861" s="317" t="s">
        <v>10592</v>
      </c>
      <c r="G1861" s="312" t="s">
        <v>142</v>
      </c>
      <c r="H1861" s="313">
        <v>44582</v>
      </c>
      <c r="I1861" s="1045">
        <v>44584</v>
      </c>
      <c r="J1861" s="271"/>
    </row>
    <row r="1862" spans="1:10" outlineLevel="1" x14ac:dyDescent="0.2">
      <c r="A1862" s="312" t="s">
        <v>10593</v>
      </c>
      <c r="B1862" s="316" t="s">
        <v>7305</v>
      </c>
      <c r="C1862" s="316" t="s">
        <v>7306</v>
      </c>
      <c r="D1862" s="316">
        <v>207</v>
      </c>
      <c r="E1862" s="311">
        <v>30810.799999999999</v>
      </c>
      <c r="F1862" s="317" t="s">
        <v>7812</v>
      </c>
      <c r="G1862" s="312" t="s">
        <v>142</v>
      </c>
      <c r="H1862" s="313">
        <v>44585</v>
      </c>
      <c r="I1862" s="1045">
        <v>44755</v>
      </c>
      <c r="J1862" s="271"/>
    </row>
    <row r="1863" spans="1:10" outlineLevel="1" x14ac:dyDescent="0.2">
      <c r="A1863" s="312" t="s">
        <v>10594</v>
      </c>
      <c r="B1863" s="316" t="s">
        <v>7305</v>
      </c>
      <c r="C1863" s="316" t="s">
        <v>7306</v>
      </c>
      <c r="D1863" s="316">
        <v>827</v>
      </c>
      <c r="E1863" s="311">
        <v>30847.46</v>
      </c>
      <c r="F1863" s="317" t="s">
        <v>10595</v>
      </c>
      <c r="G1863" s="312" t="s">
        <v>142</v>
      </c>
      <c r="H1863" s="313">
        <v>44658</v>
      </c>
      <c r="I1863" s="1045">
        <v>44748</v>
      </c>
      <c r="J1863" s="271"/>
    </row>
    <row r="1864" spans="1:10" outlineLevel="1" x14ac:dyDescent="0.2">
      <c r="A1864" s="312" t="s">
        <v>10596</v>
      </c>
      <c r="B1864" s="316" t="s">
        <v>7305</v>
      </c>
      <c r="C1864" s="316" t="s">
        <v>7306</v>
      </c>
      <c r="D1864" s="316">
        <v>1341</v>
      </c>
      <c r="E1864" s="311">
        <v>30884.66</v>
      </c>
      <c r="F1864" s="317" t="s">
        <v>7450</v>
      </c>
      <c r="G1864" s="312" t="s">
        <v>142</v>
      </c>
      <c r="H1864" s="313">
        <v>44718</v>
      </c>
      <c r="I1864" s="1045">
        <v>44725</v>
      </c>
      <c r="J1864" s="271"/>
    </row>
    <row r="1865" spans="1:10" outlineLevel="1" x14ac:dyDescent="0.2">
      <c r="A1865" s="312" t="s">
        <v>10597</v>
      </c>
      <c r="B1865" s="316" t="s">
        <v>7305</v>
      </c>
      <c r="C1865" s="316" t="s">
        <v>7306</v>
      </c>
      <c r="D1865" s="316">
        <v>1499</v>
      </c>
      <c r="E1865" s="311">
        <v>30975</v>
      </c>
      <c r="F1865" s="317" t="s">
        <v>10119</v>
      </c>
      <c r="G1865" s="312" t="s">
        <v>142</v>
      </c>
      <c r="H1865" s="313">
        <v>44743</v>
      </c>
      <c r="I1865" s="1045">
        <v>44833</v>
      </c>
      <c r="J1865" s="271"/>
    </row>
    <row r="1866" spans="1:10" outlineLevel="1" x14ac:dyDescent="0.2">
      <c r="A1866" s="312" t="s">
        <v>10598</v>
      </c>
      <c r="B1866" s="316" t="s">
        <v>7305</v>
      </c>
      <c r="C1866" s="316" t="s">
        <v>7306</v>
      </c>
      <c r="D1866" s="316">
        <v>838</v>
      </c>
      <c r="E1866" s="311">
        <v>31049.84</v>
      </c>
      <c r="F1866" s="317" t="s">
        <v>10599</v>
      </c>
      <c r="G1866" s="312" t="s">
        <v>142</v>
      </c>
      <c r="H1866" s="313">
        <v>44662</v>
      </c>
      <c r="I1866" s="1045">
        <v>44669</v>
      </c>
      <c r="J1866" s="271"/>
    </row>
    <row r="1867" spans="1:10" outlineLevel="1" x14ac:dyDescent="0.2">
      <c r="A1867" s="312" t="s">
        <v>10600</v>
      </c>
      <c r="B1867" s="316" t="s">
        <v>7305</v>
      </c>
      <c r="C1867" s="316" t="s">
        <v>7306</v>
      </c>
      <c r="D1867" s="316">
        <v>498</v>
      </c>
      <c r="E1867" s="311">
        <v>31050</v>
      </c>
      <c r="F1867" s="317" t="s">
        <v>10601</v>
      </c>
      <c r="G1867" s="312" t="s">
        <v>142</v>
      </c>
      <c r="H1867" s="313">
        <v>44616</v>
      </c>
      <c r="I1867" s="1045">
        <v>44706</v>
      </c>
      <c r="J1867" s="271"/>
    </row>
    <row r="1868" spans="1:10" outlineLevel="1" x14ac:dyDescent="0.2">
      <c r="A1868" s="312" t="s">
        <v>10602</v>
      </c>
      <c r="B1868" s="316" t="s">
        <v>7305</v>
      </c>
      <c r="C1868" s="316" t="s">
        <v>7306</v>
      </c>
      <c r="D1868" s="316">
        <v>1228</v>
      </c>
      <c r="E1868" s="311">
        <v>31050</v>
      </c>
      <c r="F1868" s="317" t="s">
        <v>10601</v>
      </c>
      <c r="G1868" s="312" t="s">
        <v>142</v>
      </c>
      <c r="H1868" s="313">
        <v>44707</v>
      </c>
      <c r="I1868" s="1045">
        <v>44797</v>
      </c>
      <c r="J1868" s="271"/>
    </row>
    <row r="1869" spans="1:10" outlineLevel="1" x14ac:dyDescent="0.2">
      <c r="A1869" s="312" t="s">
        <v>10603</v>
      </c>
      <c r="B1869" s="316" t="s">
        <v>7305</v>
      </c>
      <c r="C1869" s="316" t="s">
        <v>7306</v>
      </c>
      <c r="D1869" s="316">
        <v>1380</v>
      </c>
      <c r="E1869" s="311">
        <v>31093.22</v>
      </c>
      <c r="F1869" s="317" t="s">
        <v>10604</v>
      </c>
      <c r="G1869" s="312" t="s">
        <v>142</v>
      </c>
      <c r="H1869" s="313">
        <v>44722</v>
      </c>
      <c r="I1869" s="1045">
        <v>44782</v>
      </c>
      <c r="J1869" s="271"/>
    </row>
    <row r="1870" spans="1:10" outlineLevel="1" x14ac:dyDescent="0.2">
      <c r="A1870" s="312" t="s">
        <v>10605</v>
      </c>
      <c r="B1870" s="316" t="s">
        <v>7305</v>
      </c>
      <c r="C1870" s="316" t="s">
        <v>7306</v>
      </c>
      <c r="D1870" s="316">
        <v>862</v>
      </c>
      <c r="E1870" s="311">
        <v>31200</v>
      </c>
      <c r="F1870" s="317" t="s">
        <v>10606</v>
      </c>
      <c r="G1870" s="312" t="s">
        <v>142</v>
      </c>
      <c r="H1870" s="313">
        <v>44664</v>
      </c>
      <c r="I1870" s="1045">
        <v>44665</v>
      </c>
      <c r="J1870" s="271"/>
    </row>
    <row r="1871" spans="1:10" outlineLevel="1" x14ac:dyDescent="0.2">
      <c r="A1871" s="312" t="s">
        <v>10607</v>
      </c>
      <c r="B1871" s="316" t="s">
        <v>7305</v>
      </c>
      <c r="C1871" s="316" t="s">
        <v>7306</v>
      </c>
      <c r="D1871" s="316">
        <v>1572</v>
      </c>
      <c r="E1871" s="311">
        <v>31200</v>
      </c>
      <c r="F1871" s="317" t="s">
        <v>10608</v>
      </c>
      <c r="G1871" s="312" t="s">
        <v>142</v>
      </c>
      <c r="H1871" s="313">
        <v>44757</v>
      </c>
      <c r="I1871" s="1045">
        <v>44777</v>
      </c>
      <c r="J1871" s="271"/>
    </row>
    <row r="1872" spans="1:10" outlineLevel="1" x14ac:dyDescent="0.2">
      <c r="A1872" s="312" t="s">
        <v>10609</v>
      </c>
      <c r="B1872" s="316" t="s">
        <v>7305</v>
      </c>
      <c r="C1872" s="316" t="s">
        <v>7306</v>
      </c>
      <c r="D1872" s="316">
        <v>342</v>
      </c>
      <c r="E1872" s="311">
        <v>31440</v>
      </c>
      <c r="F1872" s="317" t="s">
        <v>10610</v>
      </c>
      <c r="G1872" s="312" t="s">
        <v>142</v>
      </c>
      <c r="H1872" s="313">
        <v>44599</v>
      </c>
      <c r="I1872" s="1045">
        <v>44614</v>
      </c>
      <c r="J1872" s="271"/>
    </row>
    <row r="1873" spans="1:10" outlineLevel="1" x14ac:dyDescent="0.2">
      <c r="A1873" s="312" t="s">
        <v>10611</v>
      </c>
      <c r="B1873" s="316" t="s">
        <v>7305</v>
      </c>
      <c r="C1873" s="316" t="s">
        <v>7306</v>
      </c>
      <c r="D1873" s="316">
        <v>536</v>
      </c>
      <c r="E1873" s="311">
        <v>31499.55</v>
      </c>
      <c r="F1873" s="317" t="s">
        <v>10612</v>
      </c>
      <c r="G1873" s="312" t="s">
        <v>142</v>
      </c>
      <c r="H1873" s="313">
        <v>44620</v>
      </c>
      <c r="I1873" s="1045">
        <v>44755</v>
      </c>
      <c r="J1873" s="271"/>
    </row>
    <row r="1874" spans="1:10" outlineLevel="1" x14ac:dyDescent="0.2">
      <c r="A1874" s="312" t="s">
        <v>10613</v>
      </c>
      <c r="B1874" s="316" t="s">
        <v>7305</v>
      </c>
      <c r="C1874" s="316" t="s">
        <v>7306</v>
      </c>
      <c r="D1874" s="316">
        <v>531</v>
      </c>
      <c r="E1874" s="311">
        <v>31500</v>
      </c>
      <c r="F1874" s="317" t="s">
        <v>10614</v>
      </c>
      <c r="G1874" s="312" t="s">
        <v>142</v>
      </c>
      <c r="H1874" s="313">
        <v>44620</v>
      </c>
      <c r="I1874" s="1045">
        <v>44710</v>
      </c>
      <c r="J1874" s="271"/>
    </row>
    <row r="1875" spans="1:10" outlineLevel="1" x14ac:dyDescent="0.2">
      <c r="A1875" s="312" t="s">
        <v>10615</v>
      </c>
      <c r="B1875" s="316" t="s">
        <v>7305</v>
      </c>
      <c r="C1875" s="316" t="s">
        <v>7306</v>
      </c>
      <c r="D1875" s="316">
        <v>1325</v>
      </c>
      <c r="E1875" s="311">
        <v>31506</v>
      </c>
      <c r="F1875" s="317" t="s">
        <v>7736</v>
      </c>
      <c r="G1875" s="312" t="s">
        <v>142</v>
      </c>
      <c r="H1875" s="313">
        <v>44715</v>
      </c>
      <c r="I1875" s="1045">
        <v>44805</v>
      </c>
      <c r="J1875" s="271"/>
    </row>
    <row r="1876" spans="1:10" outlineLevel="1" x14ac:dyDescent="0.2">
      <c r="A1876" s="312" t="s">
        <v>10616</v>
      </c>
      <c r="B1876" s="316" t="s">
        <v>7305</v>
      </c>
      <c r="C1876" s="316" t="s">
        <v>7306</v>
      </c>
      <c r="D1876" s="316">
        <v>1067</v>
      </c>
      <c r="E1876" s="311">
        <v>31680</v>
      </c>
      <c r="F1876" s="317" t="s">
        <v>10617</v>
      </c>
      <c r="G1876" s="312" t="s">
        <v>142</v>
      </c>
      <c r="H1876" s="313">
        <v>44691</v>
      </c>
      <c r="I1876" s="1045">
        <v>44811</v>
      </c>
      <c r="J1876" s="271"/>
    </row>
    <row r="1877" spans="1:10" outlineLevel="1" x14ac:dyDescent="0.2">
      <c r="A1877" s="312" t="s">
        <v>10618</v>
      </c>
      <c r="B1877" s="316" t="s">
        <v>7305</v>
      </c>
      <c r="C1877" s="316" t="s">
        <v>7306</v>
      </c>
      <c r="D1877" s="316">
        <v>144</v>
      </c>
      <c r="E1877" s="311">
        <v>31733.33</v>
      </c>
      <c r="F1877" s="317" t="s">
        <v>10619</v>
      </c>
      <c r="G1877" s="312" t="s">
        <v>142</v>
      </c>
      <c r="H1877" s="313">
        <v>44581</v>
      </c>
      <c r="I1877" s="1045">
        <v>44921</v>
      </c>
      <c r="J1877" s="271"/>
    </row>
    <row r="1878" spans="1:10" outlineLevel="1" x14ac:dyDescent="0.2">
      <c r="A1878" s="312" t="s">
        <v>10620</v>
      </c>
      <c r="B1878" s="316" t="s">
        <v>7305</v>
      </c>
      <c r="C1878" s="316" t="s">
        <v>7306</v>
      </c>
      <c r="D1878" s="316">
        <v>1594</v>
      </c>
      <c r="E1878" s="311">
        <v>31760</v>
      </c>
      <c r="F1878" s="317" t="s">
        <v>10621</v>
      </c>
      <c r="G1878" s="312" t="s">
        <v>142</v>
      </c>
      <c r="H1878" s="313">
        <v>44762</v>
      </c>
      <c r="I1878" s="1045">
        <v>44882</v>
      </c>
      <c r="J1878" s="271"/>
    </row>
    <row r="1879" spans="1:10" outlineLevel="1" x14ac:dyDescent="0.2">
      <c r="A1879" s="312" t="s">
        <v>10622</v>
      </c>
      <c r="B1879" s="316" t="s">
        <v>7305</v>
      </c>
      <c r="C1879" s="316" t="s">
        <v>7306</v>
      </c>
      <c r="D1879" s="316">
        <v>212</v>
      </c>
      <c r="E1879" s="311">
        <v>31800</v>
      </c>
      <c r="F1879" s="317" t="s">
        <v>7499</v>
      </c>
      <c r="G1879" s="312" t="s">
        <v>142</v>
      </c>
      <c r="H1879" s="313">
        <v>44586</v>
      </c>
      <c r="I1879" s="1045">
        <v>44666</v>
      </c>
      <c r="J1879" s="271"/>
    </row>
    <row r="1880" spans="1:10" outlineLevel="1" x14ac:dyDescent="0.2">
      <c r="A1880" s="312" t="s">
        <v>10623</v>
      </c>
      <c r="B1880" s="316" t="s">
        <v>7305</v>
      </c>
      <c r="C1880" s="316" t="s">
        <v>7306</v>
      </c>
      <c r="D1880" s="316">
        <v>1295</v>
      </c>
      <c r="E1880" s="311">
        <v>31800</v>
      </c>
      <c r="F1880" s="317" t="s">
        <v>10624</v>
      </c>
      <c r="G1880" s="312" t="s">
        <v>142</v>
      </c>
      <c r="H1880" s="313">
        <v>44714</v>
      </c>
      <c r="I1880" s="1045">
        <v>44834</v>
      </c>
      <c r="J1880" s="271"/>
    </row>
    <row r="1881" spans="1:10" outlineLevel="1" x14ac:dyDescent="0.2">
      <c r="A1881" s="312" t="s">
        <v>10625</v>
      </c>
      <c r="B1881" s="316" t="s">
        <v>7305</v>
      </c>
      <c r="C1881" s="316" t="s">
        <v>7306</v>
      </c>
      <c r="D1881" s="316">
        <v>374</v>
      </c>
      <c r="E1881" s="311">
        <v>31800.6</v>
      </c>
      <c r="F1881" s="317" t="s">
        <v>10626</v>
      </c>
      <c r="G1881" s="312" t="s">
        <v>142</v>
      </c>
      <c r="H1881" s="313">
        <v>44603</v>
      </c>
      <c r="I1881" s="1045">
        <v>44783</v>
      </c>
      <c r="J1881" s="271"/>
    </row>
    <row r="1882" spans="1:10" outlineLevel="1" x14ac:dyDescent="0.2">
      <c r="A1882" s="312" t="s">
        <v>10627</v>
      </c>
      <c r="B1882" s="316" t="s">
        <v>7305</v>
      </c>
      <c r="C1882" s="316" t="s">
        <v>7306</v>
      </c>
      <c r="D1882" s="316">
        <v>456</v>
      </c>
      <c r="E1882" s="311">
        <v>31860</v>
      </c>
      <c r="F1882" s="317" t="s">
        <v>8126</v>
      </c>
      <c r="G1882" s="312" t="s">
        <v>142</v>
      </c>
      <c r="H1882" s="313">
        <v>44613</v>
      </c>
      <c r="I1882" s="1045">
        <v>44628</v>
      </c>
      <c r="J1882" s="271"/>
    </row>
    <row r="1883" spans="1:10" outlineLevel="1" x14ac:dyDescent="0.2">
      <c r="A1883" s="312" t="s">
        <v>10628</v>
      </c>
      <c r="B1883" s="316" t="s">
        <v>7305</v>
      </c>
      <c r="C1883" s="316" t="s">
        <v>7306</v>
      </c>
      <c r="D1883" s="316">
        <v>356</v>
      </c>
      <c r="E1883" s="311">
        <v>31920</v>
      </c>
      <c r="F1883" s="317" t="s">
        <v>10486</v>
      </c>
      <c r="G1883" s="312" t="s">
        <v>142</v>
      </c>
      <c r="H1883" s="313">
        <v>44601</v>
      </c>
      <c r="I1883" s="1045">
        <v>44691</v>
      </c>
      <c r="J1883" s="271"/>
    </row>
    <row r="1884" spans="1:10" outlineLevel="1" x14ac:dyDescent="0.2">
      <c r="A1884" s="312" t="s">
        <v>10629</v>
      </c>
      <c r="B1884" s="316" t="s">
        <v>7305</v>
      </c>
      <c r="C1884" s="316" t="s">
        <v>7306</v>
      </c>
      <c r="D1884" s="316">
        <v>424</v>
      </c>
      <c r="E1884" s="311">
        <v>31920</v>
      </c>
      <c r="F1884" s="317" t="s">
        <v>7384</v>
      </c>
      <c r="G1884" s="312" t="s">
        <v>142</v>
      </c>
      <c r="H1884" s="313">
        <v>44609</v>
      </c>
      <c r="I1884" s="1045">
        <v>44729</v>
      </c>
      <c r="J1884" s="271"/>
    </row>
    <row r="1885" spans="1:10" outlineLevel="1" x14ac:dyDescent="0.2">
      <c r="A1885" s="312" t="s">
        <v>10630</v>
      </c>
      <c r="B1885" s="316" t="s">
        <v>7305</v>
      </c>
      <c r="C1885" s="316" t="s">
        <v>7306</v>
      </c>
      <c r="D1885" s="316">
        <v>109</v>
      </c>
      <c r="E1885" s="311">
        <v>31999</v>
      </c>
      <c r="F1885" s="317" t="s">
        <v>8106</v>
      </c>
      <c r="G1885" s="312" t="s">
        <v>142</v>
      </c>
      <c r="H1885" s="313">
        <v>44579</v>
      </c>
      <c r="I1885" s="1045">
        <v>44689</v>
      </c>
      <c r="J1885" s="271"/>
    </row>
    <row r="1886" spans="1:10" outlineLevel="1" x14ac:dyDescent="0.2">
      <c r="A1886" s="312" t="s">
        <v>10631</v>
      </c>
      <c r="B1886" s="316" t="s">
        <v>7305</v>
      </c>
      <c r="C1886" s="316" t="s">
        <v>7306</v>
      </c>
      <c r="D1886" s="316">
        <v>77</v>
      </c>
      <c r="E1886" s="311">
        <v>32000</v>
      </c>
      <c r="F1886" s="317" t="s">
        <v>10632</v>
      </c>
      <c r="G1886" s="312" t="s">
        <v>142</v>
      </c>
      <c r="H1886" s="313">
        <v>44574</v>
      </c>
      <c r="I1886" s="1045">
        <v>44694</v>
      </c>
      <c r="J1886" s="271"/>
    </row>
    <row r="1887" spans="1:10" outlineLevel="1" x14ac:dyDescent="0.2">
      <c r="A1887" s="312" t="s">
        <v>10633</v>
      </c>
      <c r="B1887" s="316" t="s">
        <v>7305</v>
      </c>
      <c r="C1887" s="316" t="s">
        <v>7306</v>
      </c>
      <c r="D1887" s="316">
        <v>125</v>
      </c>
      <c r="E1887" s="311">
        <v>32000</v>
      </c>
      <c r="F1887" s="317" t="s">
        <v>8157</v>
      </c>
      <c r="G1887" s="312" t="s">
        <v>142</v>
      </c>
      <c r="H1887" s="313">
        <v>44580</v>
      </c>
      <c r="I1887" s="1045">
        <v>44700</v>
      </c>
      <c r="J1887" s="271"/>
    </row>
    <row r="1888" spans="1:10" outlineLevel="1" x14ac:dyDescent="0.2">
      <c r="A1888" s="312" t="s">
        <v>10634</v>
      </c>
      <c r="B1888" s="316" t="s">
        <v>7305</v>
      </c>
      <c r="C1888" s="316" t="s">
        <v>7306</v>
      </c>
      <c r="D1888" s="316">
        <v>126</v>
      </c>
      <c r="E1888" s="311">
        <v>32000</v>
      </c>
      <c r="F1888" s="317" t="s">
        <v>8155</v>
      </c>
      <c r="G1888" s="312" t="s">
        <v>142</v>
      </c>
      <c r="H1888" s="313">
        <v>44580</v>
      </c>
      <c r="I1888" s="1045">
        <v>44700</v>
      </c>
      <c r="J1888" s="271"/>
    </row>
    <row r="1889" spans="1:10" outlineLevel="1" x14ac:dyDescent="0.2">
      <c r="A1889" s="312" t="s">
        <v>10635</v>
      </c>
      <c r="B1889" s="316" t="s">
        <v>7305</v>
      </c>
      <c r="C1889" s="316" t="s">
        <v>7306</v>
      </c>
      <c r="D1889" s="316">
        <v>143</v>
      </c>
      <c r="E1889" s="311">
        <v>32000</v>
      </c>
      <c r="F1889" s="317" t="s">
        <v>7692</v>
      </c>
      <c r="G1889" s="312" t="s">
        <v>142</v>
      </c>
      <c r="H1889" s="313">
        <v>44581</v>
      </c>
      <c r="I1889" s="1045">
        <v>44701</v>
      </c>
      <c r="J1889" s="271"/>
    </row>
    <row r="1890" spans="1:10" outlineLevel="1" x14ac:dyDescent="0.2">
      <c r="A1890" s="312" t="s">
        <v>10636</v>
      </c>
      <c r="B1890" s="316" t="s">
        <v>7305</v>
      </c>
      <c r="C1890" s="316" t="s">
        <v>7306</v>
      </c>
      <c r="D1890" s="316">
        <v>146</v>
      </c>
      <c r="E1890" s="311">
        <v>32000</v>
      </c>
      <c r="F1890" s="317" t="s">
        <v>7386</v>
      </c>
      <c r="G1890" s="312" t="s">
        <v>142</v>
      </c>
      <c r="H1890" s="313">
        <v>44581</v>
      </c>
      <c r="I1890" s="1045">
        <v>44701</v>
      </c>
      <c r="J1890" s="271"/>
    </row>
    <row r="1891" spans="1:10" outlineLevel="1" x14ac:dyDescent="0.2">
      <c r="A1891" s="312" t="s">
        <v>10637</v>
      </c>
      <c r="B1891" s="316" t="s">
        <v>7305</v>
      </c>
      <c r="C1891" s="316" t="s">
        <v>7306</v>
      </c>
      <c r="D1891" s="316">
        <v>148</v>
      </c>
      <c r="E1891" s="311">
        <v>32000</v>
      </c>
      <c r="F1891" s="317" t="s">
        <v>8163</v>
      </c>
      <c r="G1891" s="312" t="s">
        <v>142</v>
      </c>
      <c r="H1891" s="313">
        <v>44581</v>
      </c>
      <c r="I1891" s="1045">
        <v>44701</v>
      </c>
      <c r="J1891" s="271"/>
    </row>
    <row r="1892" spans="1:10" outlineLevel="1" x14ac:dyDescent="0.2">
      <c r="A1892" s="312" t="s">
        <v>10638</v>
      </c>
      <c r="B1892" s="316" t="s">
        <v>7305</v>
      </c>
      <c r="C1892" s="316" t="s">
        <v>7306</v>
      </c>
      <c r="D1892" s="316">
        <v>201</v>
      </c>
      <c r="E1892" s="311">
        <v>32000</v>
      </c>
      <c r="F1892" s="317" t="s">
        <v>8137</v>
      </c>
      <c r="G1892" s="312" t="s">
        <v>142</v>
      </c>
      <c r="H1892" s="313">
        <v>44585</v>
      </c>
      <c r="I1892" s="1045">
        <v>44705</v>
      </c>
      <c r="J1892" s="271"/>
    </row>
    <row r="1893" spans="1:10" outlineLevel="1" x14ac:dyDescent="0.2">
      <c r="A1893" s="312" t="s">
        <v>10639</v>
      </c>
      <c r="B1893" s="316" t="s">
        <v>7305</v>
      </c>
      <c r="C1893" s="316" t="s">
        <v>7306</v>
      </c>
      <c r="D1893" s="316">
        <v>204</v>
      </c>
      <c r="E1893" s="311">
        <v>32000</v>
      </c>
      <c r="F1893" s="317" t="s">
        <v>7694</v>
      </c>
      <c r="G1893" s="312" t="s">
        <v>142</v>
      </c>
      <c r="H1893" s="313">
        <v>44585</v>
      </c>
      <c r="I1893" s="1045">
        <v>44705</v>
      </c>
      <c r="J1893" s="271"/>
    </row>
    <row r="1894" spans="1:10" outlineLevel="1" x14ac:dyDescent="0.2">
      <c r="A1894" s="312" t="s">
        <v>10640</v>
      </c>
      <c r="B1894" s="316" t="s">
        <v>7305</v>
      </c>
      <c r="C1894" s="316" t="s">
        <v>7306</v>
      </c>
      <c r="D1894" s="316">
        <v>471</v>
      </c>
      <c r="E1894" s="311">
        <v>32000</v>
      </c>
      <c r="F1894" s="317" t="s">
        <v>10135</v>
      </c>
      <c r="G1894" s="312" t="s">
        <v>142</v>
      </c>
      <c r="H1894" s="313">
        <v>44614</v>
      </c>
      <c r="I1894" s="1045">
        <v>44734</v>
      </c>
      <c r="J1894" s="271"/>
    </row>
    <row r="1895" spans="1:10" outlineLevel="1" x14ac:dyDescent="0.2">
      <c r="A1895" s="312" t="s">
        <v>10641</v>
      </c>
      <c r="B1895" s="316" t="s">
        <v>7305</v>
      </c>
      <c r="C1895" s="316" t="s">
        <v>7306</v>
      </c>
      <c r="D1895" s="316">
        <v>481</v>
      </c>
      <c r="E1895" s="311">
        <v>32000</v>
      </c>
      <c r="F1895" s="317" t="s">
        <v>10642</v>
      </c>
      <c r="G1895" s="312" t="s">
        <v>142</v>
      </c>
      <c r="H1895" s="313">
        <v>44614</v>
      </c>
      <c r="I1895" s="1045">
        <v>44734</v>
      </c>
      <c r="J1895" s="271"/>
    </row>
    <row r="1896" spans="1:10" outlineLevel="1" x14ac:dyDescent="0.2">
      <c r="A1896" s="312" t="s">
        <v>10643</v>
      </c>
      <c r="B1896" s="316" t="s">
        <v>7305</v>
      </c>
      <c r="C1896" s="316" t="s">
        <v>7306</v>
      </c>
      <c r="D1896" s="316">
        <v>507</v>
      </c>
      <c r="E1896" s="311">
        <v>32000</v>
      </c>
      <c r="F1896" s="317" t="s">
        <v>8171</v>
      </c>
      <c r="G1896" s="312" t="s">
        <v>142</v>
      </c>
      <c r="H1896" s="313">
        <v>44616</v>
      </c>
      <c r="I1896" s="1045">
        <v>44736</v>
      </c>
      <c r="J1896" s="271"/>
    </row>
    <row r="1897" spans="1:10" outlineLevel="1" x14ac:dyDescent="0.2">
      <c r="A1897" s="312" t="s">
        <v>10644</v>
      </c>
      <c r="B1897" s="316" t="s">
        <v>7305</v>
      </c>
      <c r="C1897" s="316" t="s">
        <v>7306</v>
      </c>
      <c r="D1897" s="316">
        <v>554</v>
      </c>
      <c r="E1897" s="311">
        <v>32000</v>
      </c>
      <c r="F1897" s="317" t="s">
        <v>10645</v>
      </c>
      <c r="G1897" s="312" t="s">
        <v>142</v>
      </c>
      <c r="H1897" s="313">
        <v>44622</v>
      </c>
      <c r="I1897" s="1045">
        <v>44742</v>
      </c>
      <c r="J1897" s="271"/>
    </row>
    <row r="1898" spans="1:10" outlineLevel="1" x14ac:dyDescent="0.2">
      <c r="A1898" s="312" t="s">
        <v>10646</v>
      </c>
      <c r="B1898" s="316" t="s">
        <v>7305</v>
      </c>
      <c r="C1898" s="316" t="s">
        <v>7306</v>
      </c>
      <c r="D1898" s="316">
        <v>584</v>
      </c>
      <c r="E1898" s="311">
        <v>32000</v>
      </c>
      <c r="F1898" s="317" t="s">
        <v>10576</v>
      </c>
      <c r="G1898" s="312" t="s">
        <v>142</v>
      </c>
      <c r="H1898" s="313">
        <v>44627</v>
      </c>
      <c r="I1898" s="1045">
        <v>44747</v>
      </c>
      <c r="J1898" s="271"/>
    </row>
    <row r="1899" spans="1:10" outlineLevel="1" x14ac:dyDescent="0.2">
      <c r="A1899" s="312" t="s">
        <v>10647</v>
      </c>
      <c r="B1899" s="316" t="s">
        <v>7305</v>
      </c>
      <c r="C1899" s="316" t="s">
        <v>7306</v>
      </c>
      <c r="D1899" s="316">
        <v>707</v>
      </c>
      <c r="E1899" s="311">
        <v>32000</v>
      </c>
      <c r="F1899" s="317" t="s">
        <v>8232</v>
      </c>
      <c r="G1899" s="312" t="s">
        <v>142</v>
      </c>
      <c r="H1899" s="313">
        <v>44642</v>
      </c>
      <c r="I1899" s="1045">
        <v>44762</v>
      </c>
      <c r="J1899" s="271"/>
    </row>
    <row r="1900" spans="1:10" outlineLevel="1" x14ac:dyDescent="0.2">
      <c r="A1900" s="312" t="s">
        <v>10648</v>
      </c>
      <c r="B1900" s="316" t="s">
        <v>7305</v>
      </c>
      <c r="C1900" s="316" t="s">
        <v>7306</v>
      </c>
      <c r="D1900" s="316">
        <v>766</v>
      </c>
      <c r="E1900" s="311">
        <v>32000</v>
      </c>
      <c r="F1900" s="317" t="s">
        <v>7483</v>
      </c>
      <c r="G1900" s="312" t="s">
        <v>142</v>
      </c>
      <c r="H1900" s="313">
        <v>44650</v>
      </c>
      <c r="I1900" s="1045">
        <v>44740</v>
      </c>
      <c r="J1900" s="271"/>
    </row>
    <row r="1901" spans="1:10" outlineLevel="1" x14ac:dyDescent="0.2">
      <c r="A1901" s="312" t="s">
        <v>10649</v>
      </c>
      <c r="B1901" s="316" t="s">
        <v>7305</v>
      </c>
      <c r="C1901" s="316" t="s">
        <v>7306</v>
      </c>
      <c r="D1901" s="316">
        <v>960</v>
      </c>
      <c r="E1901" s="311">
        <v>32000</v>
      </c>
      <c r="F1901" s="317" t="s">
        <v>10650</v>
      </c>
      <c r="G1901" s="312" t="s">
        <v>142</v>
      </c>
      <c r="H1901" s="313">
        <v>44677</v>
      </c>
      <c r="I1901" s="1045">
        <v>44797</v>
      </c>
      <c r="J1901" s="271"/>
    </row>
    <row r="1902" spans="1:10" outlineLevel="1" x14ac:dyDescent="0.2">
      <c r="A1902" s="312" t="s">
        <v>10651</v>
      </c>
      <c r="B1902" s="316" t="s">
        <v>7305</v>
      </c>
      <c r="C1902" s="316" t="s">
        <v>7306</v>
      </c>
      <c r="D1902" s="316">
        <v>1331</v>
      </c>
      <c r="E1902" s="311">
        <v>32000</v>
      </c>
      <c r="F1902" s="317" t="s">
        <v>8007</v>
      </c>
      <c r="G1902" s="312" t="s">
        <v>142</v>
      </c>
      <c r="H1902" s="313">
        <v>44718</v>
      </c>
      <c r="I1902" s="1045">
        <v>44838</v>
      </c>
      <c r="J1902" s="271"/>
    </row>
    <row r="1903" spans="1:10" outlineLevel="1" x14ac:dyDescent="0.2">
      <c r="A1903" s="312" t="s">
        <v>10652</v>
      </c>
      <c r="B1903" s="316" t="s">
        <v>7305</v>
      </c>
      <c r="C1903" s="316" t="s">
        <v>7306</v>
      </c>
      <c r="D1903" s="316">
        <v>417</v>
      </c>
      <c r="E1903" s="311">
        <v>32000.400000000001</v>
      </c>
      <c r="F1903" s="317" t="s">
        <v>7945</v>
      </c>
      <c r="G1903" s="312" t="s">
        <v>142</v>
      </c>
      <c r="H1903" s="313">
        <v>44609</v>
      </c>
      <c r="I1903" s="1045">
        <v>44729</v>
      </c>
      <c r="J1903" s="271"/>
    </row>
    <row r="1904" spans="1:10" outlineLevel="1" x14ac:dyDescent="0.2">
      <c r="A1904" s="312" t="s">
        <v>10653</v>
      </c>
      <c r="B1904" s="316" t="s">
        <v>7305</v>
      </c>
      <c r="C1904" s="316" t="s">
        <v>7306</v>
      </c>
      <c r="D1904" s="316">
        <v>543</v>
      </c>
      <c r="E1904" s="311">
        <v>32000.400000000001</v>
      </c>
      <c r="F1904" s="317" t="s">
        <v>10654</v>
      </c>
      <c r="G1904" s="312" t="s">
        <v>142</v>
      </c>
      <c r="H1904" s="313">
        <v>44621</v>
      </c>
      <c r="I1904" s="1045">
        <v>44741</v>
      </c>
      <c r="J1904" s="271"/>
    </row>
    <row r="1905" spans="1:10" outlineLevel="1" x14ac:dyDescent="0.2">
      <c r="A1905" s="312" t="s">
        <v>10655</v>
      </c>
      <c r="B1905" s="316" t="s">
        <v>7305</v>
      </c>
      <c r="C1905" s="316" t="s">
        <v>7306</v>
      </c>
      <c r="D1905" s="316">
        <v>550</v>
      </c>
      <c r="E1905" s="311">
        <v>32000.400000000001</v>
      </c>
      <c r="F1905" s="317" t="s">
        <v>10656</v>
      </c>
      <c r="G1905" s="312" t="s">
        <v>142</v>
      </c>
      <c r="H1905" s="313">
        <v>44622</v>
      </c>
      <c r="I1905" s="1045">
        <v>44742</v>
      </c>
      <c r="J1905" s="271"/>
    </row>
    <row r="1906" spans="1:10" outlineLevel="1" x14ac:dyDescent="0.2">
      <c r="A1906" s="312" t="s">
        <v>10657</v>
      </c>
      <c r="B1906" s="316" t="s">
        <v>7305</v>
      </c>
      <c r="C1906" s="316" t="s">
        <v>7306</v>
      </c>
      <c r="D1906" s="316">
        <v>560</v>
      </c>
      <c r="E1906" s="311">
        <v>32000.400000000001</v>
      </c>
      <c r="F1906" s="317" t="s">
        <v>10658</v>
      </c>
      <c r="G1906" s="312" t="s">
        <v>142</v>
      </c>
      <c r="H1906" s="313">
        <v>44623</v>
      </c>
      <c r="I1906" s="1045">
        <v>44743</v>
      </c>
      <c r="J1906" s="271"/>
    </row>
    <row r="1907" spans="1:10" outlineLevel="1" x14ac:dyDescent="0.2">
      <c r="A1907" s="312" t="s">
        <v>10659</v>
      </c>
      <c r="B1907" s="316" t="s">
        <v>7305</v>
      </c>
      <c r="C1907" s="316" t="s">
        <v>7306</v>
      </c>
      <c r="D1907" s="316">
        <v>699</v>
      </c>
      <c r="E1907" s="311">
        <v>32033.9</v>
      </c>
      <c r="F1907" s="317" t="s">
        <v>8388</v>
      </c>
      <c r="G1907" s="312" t="s">
        <v>142</v>
      </c>
      <c r="H1907" s="313">
        <v>44641</v>
      </c>
      <c r="I1907" s="1045">
        <v>44851</v>
      </c>
      <c r="J1907" s="271"/>
    </row>
    <row r="1908" spans="1:10" outlineLevel="1" x14ac:dyDescent="0.2">
      <c r="A1908" s="312" t="s">
        <v>10660</v>
      </c>
      <c r="B1908" s="316" t="s">
        <v>7305</v>
      </c>
      <c r="C1908" s="316" t="s">
        <v>7306</v>
      </c>
      <c r="D1908" s="316">
        <v>1520</v>
      </c>
      <c r="E1908" s="311">
        <v>32142.42</v>
      </c>
      <c r="F1908" s="317" t="s">
        <v>10661</v>
      </c>
      <c r="G1908" s="312" t="s">
        <v>142</v>
      </c>
      <c r="H1908" s="313">
        <v>44748</v>
      </c>
      <c r="I1908" s="1045">
        <v>44926</v>
      </c>
      <c r="J1908" s="271"/>
    </row>
    <row r="1909" spans="1:10" outlineLevel="1" x14ac:dyDescent="0.2">
      <c r="A1909" s="312" t="s">
        <v>10662</v>
      </c>
      <c r="B1909" s="316" t="s">
        <v>7305</v>
      </c>
      <c r="C1909" s="316" t="s">
        <v>7306</v>
      </c>
      <c r="D1909" s="316">
        <v>889</v>
      </c>
      <c r="E1909" s="311">
        <v>32190</v>
      </c>
      <c r="F1909" s="317" t="s">
        <v>10663</v>
      </c>
      <c r="G1909" s="312" t="s">
        <v>142</v>
      </c>
      <c r="H1909" s="313">
        <v>44669</v>
      </c>
      <c r="I1909" s="1045">
        <v>44849</v>
      </c>
      <c r="J1909" s="271"/>
    </row>
    <row r="1910" spans="1:10" outlineLevel="1" x14ac:dyDescent="0.2">
      <c r="A1910" s="312" t="s">
        <v>10664</v>
      </c>
      <c r="B1910" s="316" t="s">
        <v>7305</v>
      </c>
      <c r="C1910" s="316" t="s">
        <v>7306</v>
      </c>
      <c r="D1910" s="316">
        <v>1172</v>
      </c>
      <c r="E1910" s="311">
        <v>32200</v>
      </c>
      <c r="F1910" s="317" t="s">
        <v>7499</v>
      </c>
      <c r="G1910" s="312" t="s">
        <v>142</v>
      </c>
      <c r="H1910" s="313">
        <v>44701</v>
      </c>
      <c r="I1910" s="1045">
        <v>44791</v>
      </c>
      <c r="J1910" s="271"/>
    </row>
    <row r="1911" spans="1:10" outlineLevel="1" x14ac:dyDescent="0.2">
      <c r="A1911" s="312" t="s">
        <v>10665</v>
      </c>
      <c r="B1911" s="316" t="s">
        <v>7305</v>
      </c>
      <c r="C1911" s="316" t="s">
        <v>7306</v>
      </c>
      <c r="D1911" s="316">
        <v>890</v>
      </c>
      <c r="E1911" s="311">
        <v>32380.5</v>
      </c>
      <c r="F1911" s="317" t="s">
        <v>7611</v>
      </c>
      <c r="G1911" s="312" t="s">
        <v>142</v>
      </c>
      <c r="H1911" s="313">
        <v>44669</v>
      </c>
      <c r="I1911" s="1045">
        <v>44819</v>
      </c>
      <c r="J1911" s="271"/>
    </row>
    <row r="1912" spans="1:10" outlineLevel="1" x14ac:dyDescent="0.2">
      <c r="A1912" s="312" t="s">
        <v>10666</v>
      </c>
      <c r="B1912" s="316" t="s">
        <v>7305</v>
      </c>
      <c r="C1912" s="316" t="s">
        <v>7306</v>
      </c>
      <c r="D1912" s="316">
        <v>829</v>
      </c>
      <c r="E1912" s="311">
        <v>32400</v>
      </c>
      <c r="F1912" s="317" t="s">
        <v>10667</v>
      </c>
      <c r="G1912" s="312" t="s">
        <v>142</v>
      </c>
      <c r="H1912" s="313">
        <v>44658</v>
      </c>
      <c r="I1912" s="1045">
        <v>44748</v>
      </c>
      <c r="J1912" s="271"/>
    </row>
    <row r="1913" spans="1:10" outlineLevel="1" x14ac:dyDescent="0.2">
      <c r="A1913" s="312" t="s">
        <v>10668</v>
      </c>
      <c r="B1913" s="316" t="s">
        <v>7305</v>
      </c>
      <c r="C1913" s="316" t="s">
        <v>7306</v>
      </c>
      <c r="D1913" s="316">
        <v>1013</v>
      </c>
      <c r="E1913" s="311">
        <v>32400</v>
      </c>
      <c r="F1913" s="317" t="s">
        <v>8399</v>
      </c>
      <c r="G1913" s="312" t="s">
        <v>142</v>
      </c>
      <c r="H1913" s="313">
        <v>44685</v>
      </c>
      <c r="I1913" s="1045">
        <v>44805</v>
      </c>
      <c r="J1913" s="271"/>
    </row>
    <row r="1914" spans="1:10" outlineLevel="1" x14ac:dyDescent="0.2">
      <c r="A1914" s="312" t="s">
        <v>10669</v>
      </c>
      <c r="B1914" s="316" t="s">
        <v>7305</v>
      </c>
      <c r="C1914" s="316" t="s">
        <v>7306</v>
      </c>
      <c r="D1914" s="316">
        <v>72</v>
      </c>
      <c r="E1914" s="311">
        <v>32500</v>
      </c>
      <c r="F1914" s="317" t="s">
        <v>7989</v>
      </c>
      <c r="G1914" s="312" t="s">
        <v>142</v>
      </c>
      <c r="H1914" s="313">
        <v>44574</v>
      </c>
      <c r="I1914" s="1045">
        <v>44714</v>
      </c>
      <c r="J1914" s="271"/>
    </row>
    <row r="1915" spans="1:10" outlineLevel="1" x14ac:dyDescent="0.2">
      <c r="A1915" s="312" t="s">
        <v>10670</v>
      </c>
      <c r="B1915" s="316" t="s">
        <v>7305</v>
      </c>
      <c r="C1915" s="316" t="s">
        <v>7306</v>
      </c>
      <c r="D1915" s="316">
        <v>248</v>
      </c>
      <c r="E1915" s="311">
        <v>32500</v>
      </c>
      <c r="F1915" s="317" t="s">
        <v>10671</v>
      </c>
      <c r="G1915" s="312" t="s">
        <v>142</v>
      </c>
      <c r="H1915" s="313">
        <v>44588</v>
      </c>
      <c r="I1915" s="1045">
        <v>44738</v>
      </c>
      <c r="J1915" s="271"/>
    </row>
    <row r="1916" spans="1:10" outlineLevel="1" x14ac:dyDescent="0.2">
      <c r="A1916" s="312" t="s">
        <v>10672</v>
      </c>
      <c r="B1916" s="316" t="s">
        <v>7305</v>
      </c>
      <c r="C1916" s="316" t="s">
        <v>7306</v>
      </c>
      <c r="D1916" s="316">
        <v>296</v>
      </c>
      <c r="E1916" s="311">
        <v>32500</v>
      </c>
      <c r="F1916" s="317" t="s">
        <v>8229</v>
      </c>
      <c r="G1916" s="312" t="s">
        <v>142</v>
      </c>
      <c r="H1916" s="313">
        <v>44592</v>
      </c>
      <c r="I1916" s="1045">
        <v>44742</v>
      </c>
      <c r="J1916" s="271"/>
    </row>
    <row r="1917" spans="1:10" outlineLevel="1" x14ac:dyDescent="0.2">
      <c r="A1917" s="312" t="s">
        <v>10673</v>
      </c>
      <c r="B1917" s="316" t="s">
        <v>7305</v>
      </c>
      <c r="C1917" s="316" t="s">
        <v>7306</v>
      </c>
      <c r="D1917" s="316">
        <v>1388</v>
      </c>
      <c r="E1917" s="311">
        <v>32669.3</v>
      </c>
      <c r="F1917" s="317" t="s">
        <v>10674</v>
      </c>
      <c r="G1917" s="312" t="s">
        <v>142</v>
      </c>
      <c r="H1917" s="313">
        <v>44722</v>
      </c>
      <c r="I1917" s="1045">
        <v>44742</v>
      </c>
      <c r="J1917" s="271"/>
    </row>
    <row r="1918" spans="1:10" outlineLevel="1" x14ac:dyDescent="0.2">
      <c r="A1918" s="312" t="s">
        <v>10675</v>
      </c>
      <c r="B1918" s="316" t="s">
        <v>7305</v>
      </c>
      <c r="C1918" s="316" t="s">
        <v>7306</v>
      </c>
      <c r="D1918" s="316">
        <v>737</v>
      </c>
      <c r="E1918" s="311">
        <v>32686</v>
      </c>
      <c r="F1918" s="317" t="s">
        <v>7964</v>
      </c>
      <c r="G1918" s="312" t="s">
        <v>142</v>
      </c>
      <c r="H1918" s="313">
        <v>44645</v>
      </c>
      <c r="I1918" s="1045">
        <v>44705</v>
      </c>
      <c r="J1918" s="271"/>
    </row>
    <row r="1919" spans="1:10" outlineLevel="1" x14ac:dyDescent="0.2">
      <c r="A1919" s="312" t="s">
        <v>10676</v>
      </c>
      <c r="B1919" s="316" t="s">
        <v>7305</v>
      </c>
      <c r="C1919" s="316" t="s">
        <v>7306</v>
      </c>
      <c r="D1919" s="316">
        <v>1542</v>
      </c>
      <c r="E1919" s="311">
        <v>32756.799999999999</v>
      </c>
      <c r="F1919" s="317" t="s">
        <v>10677</v>
      </c>
      <c r="G1919" s="312" t="s">
        <v>142</v>
      </c>
      <c r="H1919" s="313">
        <v>44753</v>
      </c>
      <c r="I1919" s="1045">
        <v>44813</v>
      </c>
      <c r="J1919" s="271"/>
    </row>
    <row r="1920" spans="1:10" outlineLevel="1" x14ac:dyDescent="0.2">
      <c r="A1920" s="312" t="s">
        <v>10678</v>
      </c>
      <c r="B1920" s="316" t="s">
        <v>7305</v>
      </c>
      <c r="C1920" s="316" t="s">
        <v>7306</v>
      </c>
      <c r="D1920" s="316">
        <v>100</v>
      </c>
      <c r="E1920" s="311">
        <v>32798.400000000001</v>
      </c>
      <c r="F1920" s="317" t="s">
        <v>7664</v>
      </c>
      <c r="G1920" s="312" t="s">
        <v>142</v>
      </c>
      <c r="H1920" s="313">
        <v>44575</v>
      </c>
      <c r="I1920" s="1045">
        <v>44815</v>
      </c>
      <c r="J1920" s="271"/>
    </row>
    <row r="1921" spans="1:10" outlineLevel="1" x14ac:dyDescent="0.2">
      <c r="A1921" s="312" t="s">
        <v>10679</v>
      </c>
      <c r="B1921" s="316" t="s">
        <v>7305</v>
      </c>
      <c r="C1921" s="316" t="s">
        <v>7306</v>
      </c>
      <c r="D1921" s="316">
        <v>1135</v>
      </c>
      <c r="E1921" s="311">
        <v>32900</v>
      </c>
      <c r="F1921" s="317" t="s">
        <v>7637</v>
      </c>
      <c r="G1921" s="312" t="s">
        <v>142</v>
      </c>
      <c r="H1921" s="313">
        <v>44699</v>
      </c>
      <c r="I1921" s="1045">
        <v>44789</v>
      </c>
      <c r="J1921" s="271"/>
    </row>
    <row r="1922" spans="1:10" outlineLevel="1" x14ac:dyDescent="0.2">
      <c r="A1922" s="312" t="s">
        <v>10680</v>
      </c>
      <c r="B1922" s="316" t="s">
        <v>7305</v>
      </c>
      <c r="C1922" s="316" t="s">
        <v>7306</v>
      </c>
      <c r="D1922" s="316">
        <v>482</v>
      </c>
      <c r="E1922" s="311">
        <v>32949.15</v>
      </c>
      <c r="F1922" s="317" t="s">
        <v>10681</v>
      </c>
      <c r="G1922" s="312" t="s">
        <v>142</v>
      </c>
      <c r="H1922" s="313">
        <v>44614</v>
      </c>
      <c r="I1922" s="1045">
        <v>44734</v>
      </c>
      <c r="J1922" s="271"/>
    </row>
    <row r="1923" spans="1:10" outlineLevel="1" x14ac:dyDescent="0.2">
      <c r="A1923" s="312" t="s">
        <v>10682</v>
      </c>
      <c r="B1923" s="316" t="s">
        <v>7305</v>
      </c>
      <c r="C1923" s="316" t="s">
        <v>7306</v>
      </c>
      <c r="D1923" s="316">
        <v>1389</v>
      </c>
      <c r="E1923" s="311">
        <v>32951.5</v>
      </c>
      <c r="F1923" s="317" t="s">
        <v>10466</v>
      </c>
      <c r="G1923" s="312" t="s">
        <v>142</v>
      </c>
      <c r="H1923" s="313">
        <v>44726</v>
      </c>
      <c r="I1923" s="1045">
        <v>44756</v>
      </c>
      <c r="J1923" s="271"/>
    </row>
    <row r="1924" spans="1:10" outlineLevel="1" x14ac:dyDescent="0.2">
      <c r="A1924" s="312" t="s">
        <v>10683</v>
      </c>
      <c r="B1924" s="316" t="s">
        <v>7305</v>
      </c>
      <c r="C1924" s="316" t="s">
        <v>7306</v>
      </c>
      <c r="D1924" s="316">
        <v>872</v>
      </c>
      <c r="E1924" s="311">
        <v>32985</v>
      </c>
      <c r="F1924" s="317" t="s">
        <v>7335</v>
      </c>
      <c r="G1924" s="312" t="s">
        <v>142</v>
      </c>
      <c r="H1924" s="313">
        <v>44664</v>
      </c>
      <c r="I1924" s="1045">
        <v>44814</v>
      </c>
      <c r="J1924" s="271"/>
    </row>
    <row r="1925" spans="1:10" outlineLevel="1" x14ac:dyDescent="0.2">
      <c r="A1925" s="312" t="s">
        <v>10684</v>
      </c>
      <c r="B1925" s="316" t="s">
        <v>7305</v>
      </c>
      <c r="C1925" s="316" t="s">
        <v>7306</v>
      </c>
      <c r="D1925" s="316">
        <v>176</v>
      </c>
      <c r="E1925" s="311">
        <v>32995</v>
      </c>
      <c r="F1925" s="317" t="s">
        <v>8602</v>
      </c>
      <c r="G1925" s="312" t="s">
        <v>142</v>
      </c>
      <c r="H1925" s="313">
        <v>44582</v>
      </c>
      <c r="I1925" s="1045">
        <v>44667</v>
      </c>
      <c r="J1925" s="271"/>
    </row>
    <row r="1926" spans="1:10" outlineLevel="1" x14ac:dyDescent="0.2">
      <c r="A1926" s="312" t="s">
        <v>10685</v>
      </c>
      <c r="B1926" s="316" t="s">
        <v>7305</v>
      </c>
      <c r="C1926" s="316" t="s">
        <v>7306</v>
      </c>
      <c r="D1926" s="316">
        <v>463</v>
      </c>
      <c r="E1926" s="311">
        <v>32998.5</v>
      </c>
      <c r="F1926" s="317" t="s">
        <v>7585</v>
      </c>
      <c r="G1926" s="312" t="s">
        <v>142</v>
      </c>
      <c r="H1926" s="313">
        <v>44613</v>
      </c>
      <c r="I1926" s="1045">
        <v>44763</v>
      </c>
      <c r="J1926" s="271"/>
    </row>
    <row r="1927" spans="1:10" outlineLevel="1" x14ac:dyDescent="0.2">
      <c r="A1927" s="312" t="s">
        <v>10686</v>
      </c>
      <c r="B1927" s="316" t="s">
        <v>7305</v>
      </c>
      <c r="C1927" s="316" t="s">
        <v>7306</v>
      </c>
      <c r="D1927" s="316">
        <v>134</v>
      </c>
      <c r="E1927" s="311">
        <v>33000</v>
      </c>
      <c r="F1927" s="317" t="s">
        <v>10687</v>
      </c>
      <c r="G1927" s="312" t="s">
        <v>142</v>
      </c>
      <c r="H1927" s="313">
        <v>44580</v>
      </c>
      <c r="I1927" s="1045">
        <v>44670</v>
      </c>
      <c r="J1927" s="271"/>
    </row>
    <row r="1928" spans="1:10" outlineLevel="1" x14ac:dyDescent="0.2">
      <c r="A1928" s="312" t="s">
        <v>10688</v>
      </c>
      <c r="B1928" s="316" t="s">
        <v>7305</v>
      </c>
      <c r="C1928" s="316" t="s">
        <v>7306</v>
      </c>
      <c r="D1928" s="316">
        <v>155</v>
      </c>
      <c r="E1928" s="311">
        <v>33000</v>
      </c>
      <c r="F1928" s="317" t="s">
        <v>8256</v>
      </c>
      <c r="G1928" s="312" t="s">
        <v>142</v>
      </c>
      <c r="H1928" s="313">
        <v>44581</v>
      </c>
      <c r="I1928" s="1045">
        <v>44761</v>
      </c>
      <c r="J1928" s="271"/>
    </row>
    <row r="1929" spans="1:10" outlineLevel="1" x14ac:dyDescent="0.2">
      <c r="A1929" s="312" t="s">
        <v>10689</v>
      </c>
      <c r="B1929" s="316" t="s">
        <v>7305</v>
      </c>
      <c r="C1929" s="316" t="s">
        <v>7306</v>
      </c>
      <c r="D1929" s="316">
        <v>180</v>
      </c>
      <c r="E1929" s="311">
        <v>33000</v>
      </c>
      <c r="F1929" s="317" t="s">
        <v>8267</v>
      </c>
      <c r="G1929" s="312" t="s">
        <v>142</v>
      </c>
      <c r="H1929" s="313">
        <v>44582</v>
      </c>
      <c r="I1929" s="1045">
        <v>44672</v>
      </c>
      <c r="J1929" s="271"/>
    </row>
    <row r="1930" spans="1:10" outlineLevel="1" x14ac:dyDescent="0.2">
      <c r="A1930" s="312" t="s">
        <v>10690</v>
      </c>
      <c r="B1930" s="316" t="s">
        <v>7305</v>
      </c>
      <c r="C1930" s="316" t="s">
        <v>7306</v>
      </c>
      <c r="D1930" s="316">
        <v>352</v>
      </c>
      <c r="E1930" s="311">
        <v>33000</v>
      </c>
      <c r="F1930" s="317" t="s">
        <v>7489</v>
      </c>
      <c r="G1930" s="312" t="s">
        <v>142</v>
      </c>
      <c r="H1930" s="313">
        <v>44600</v>
      </c>
      <c r="I1930" s="1045">
        <v>44690</v>
      </c>
      <c r="J1930" s="271"/>
    </row>
    <row r="1931" spans="1:10" outlineLevel="1" x14ac:dyDescent="0.2">
      <c r="A1931" s="312" t="s">
        <v>10691</v>
      </c>
      <c r="B1931" s="316" t="s">
        <v>7305</v>
      </c>
      <c r="C1931" s="316" t="s">
        <v>7306</v>
      </c>
      <c r="D1931" s="316">
        <v>382</v>
      </c>
      <c r="E1931" s="311">
        <v>33000</v>
      </c>
      <c r="F1931" s="317" t="s">
        <v>10692</v>
      </c>
      <c r="G1931" s="312" t="s">
        <v>142</v>
      </c>
      <c r="H1931" s="313">
        <v>44603</v>
      </c>
      <c r="I1931" s="1045">
        <v>44633</v>
      </c>
      <c r="J1931" s="271"/>
    </row>
    <row r="1932" spans="1:10" outlineLevel="1" x14ac:dyDescent="0.2">
      <c r="A1932" s="312" t="s">
        <v>10693</v>
      </c>
      <c r="B1932" s="316" t="s">
        <v>7305</v>
      </c>
      <c r="C1932" s="316" t="s">
        <v>7306</v>
      </c>
      <c r="D1932" s="316">
        <v>389</v>
      </c>
      <c r="E1932" s="311">
        <v>33000</v>
      </c>
      <c r="F1932" s="317" t="s">
        <v>10694</v>
      </c>
      <c r="G1932" s="312" t="s">
        <v>142</v>
      </c>
      <c r="H1932" s="313">
        <v>44606</v>
      </c>
      <c r="I1932" s="1045">
        <v>44756</v>
      </c>
      <c r="J1932" s="271"/>
    </row>
    <row r="1933" spans="1:10" outlineLevel="1" x14ac:dyDescent="0.2">
      <c r="A1933" s="312" t="s">
        <v>10695</v>
      </c>
      <c r="B1933" s="316" t="s">
        <v>7305</v>
      </c>
      <c r="C1933" s="316" t="s">
        <v>7306</v>
      </c>
      <c r="D1933" s="316">
        <v>490</v>
      </c>
      <c r="E1933" s="311">
        <v>33000</v>
      </c>
      <c r="F1933" s="317" t="s">
        <v>7615</v>
      </c>
      <c r="G1933" s="312" t="s">
        <v>142</v>
      </c>
      <c r="H1933" s="313">
        <v>44615</v>
      </c>
      <c r="I1933" s="1045">
        <v>44735</v>
      </c>
      <c r="J1933" s="271"/>
    </row>
    <row r="1934" spans="1:10" outlineLevel="1" x14ac:dyDescent="0.2">
      <c r="A1934" s="312" t="s">
        <v>10696</v>
      </c>
      <c r="B1934" s="316" t="s">
        <v>7305</v>
      </c>
      <c r="C1934" s="316" t="s">
        <v>7306</v>
      </c>
      <c r="D1934" s="316">
        <v>493</v>
      </c>
      <c r="E1934" s="311">
        <v>33000</v>
      </c>
      <c r="F1934" s="317" t="s">
        <v>10697</v>
      </c>
      <c r="G1934" s="312" t="s">
        <v>142</v>
      </c>
      <c r="H1934" s="313">
        <v>44616</v>
      </c>
      <c r="I1934" s="1045">
        <v>44736</v>
      </c>
      <c r="J1934" s="271"/>
    </row>
    <row r="1935" spans="1:10" outlineLevel="1" x14ac:dyDescent="0.2">
      <c r="A1935" s="312" t="s">
        <v>10698</v>
      </c>
      <c r="B1935" s="316" t="s">
        <v>7305</v>
      </c>
      <c r="C1935" s="316" t="s">
        <v>7306</v>
      </c>
      <c r="D1935" s="316">
        <v>665</v>
      </c>
      <c r="E1935" s="311">
        <v>33000</v>
      </c>
      <c r="F1935" s="317" t="s">
        <v>8126</v>
      </c>
      <c r="G1935" s="312" t="s">
        <v>142</v>
      </c>
      <c r="H1935" s="313">
        <v>44637</v>
      </c>
      <c r="I1935" s="1045">
        <v>44697</v>
      </c>
      <c r="J1935" s="271"/>
    </row>
    <row r="1936" spans="1:10" outlineLevel="1" x14ac:dyDescent="0.2">
      <c r="A1936" s="312" t="s">
        <v>10699</v>
      </c>
      <c r="B1936" s="316" t="s">
        <v>7305</v>
      </c>
      <c r="C1936" s="316" t="s">
        <v>7306</v>
      </c>
      <c r="D1936" s="316">
        <v>1039</v>
      </c>
      <c r="E1936" s="311">
        <v>33000</v>
      </c>
      <c r="F1936" s="317" t="s">
        <v>8267</v>
      </c>
      <c r="G1936" s="312" t="s">
        <v>142</v>
      </c>
      <c r="H1936" s="313">
        <v>44687</v>
      </c>
      <c r="I1936" s="1045">
        <v>44777</v>
      </c>
      <c r="J1936" s="271"/>
    </row>
    <row r="1937" spans="1:10" outlineLevel="1" x14ac:dyDescent="0.2">
      <c r="A1937" s="312" t="s">
        <v>10700</v>
      </c>
      <c r="B1937" s="316" t="s">
        <v>7305</v>
      </c>
      <c r="C1937" s="316" t="s">
        <v>7306</v>
      </c>
      <c r="D1937" s="316">
        <v>1081</v>
      </c>
      <c r="E1937" s="311">
        <v>33000</v>
      </c>
      <c r="F1937" s="317" t="s">
        <v>8034</v>
      </c>
      <c r="G1937" s="312" t="s">
        <v>142</v>
      </c>
      <c r="H1937" s="313">
        <v>44692</v>
      </c>
      <c r="I1937" s="1045">
        <v>44722</v>
      </c>
      <c r="J1937" s="271"/>
    </row>
    <row r="1938" spans="1:10" outlineLevel="1" x14ac:dyDescent="0.2">
      <c r="A1938" s="312" t="s">
        <v>10701</v>
      </c>
      <c r="B1938" s="316" t="s">
        <v>7305</v>
      </c>
      <c r="C1938" s="316" t="s">
        <v>7306</v>
      </c>
      <c r="D1938" s="316">
        <v>1323</v>
      </c>
      <c r="E1938" s="311">
        <v>33000</v>
      </c>
      <c r="F1938" s="317" t="s">
        <v>10702</v>
      </c>
      <c r="G1938" s="312" t="s">
        <v>142</v>
      </c>
      <c r="H1938" s="313">
        <v>44715</v>
      </c>
      <c r="I1938" s="1045">
        <v>44805</v>
      </c>
      <c r="J1938" s="271"/>
    </row>
    <row r="1939" spans="1:10" outlineLevel="1" x14ac:dyDescent="0.2">
      <c r="A1939" s="312" t="s">
        <v>10703</v>
      </c>
      <c r="B1939" s="316" t="s">
        <v>7305</v>
      </c>
      <c r="C1939" s="316" t="s">
        <v>7306</v>
      </c>
      <c r="D1939" s="316">
        <v>1375</v>
      </c>
      <c r="E1939" s="311">
        <v>33000</v>
      </c>
      <c r="F1939" s="317" t="s">
        <v>10704</v>
      </c>
      <c r="G1939" s="312" t="s">
        <v>142</v>
      </c>
      <c r="H1939" s="313">
        <v>44721</v>
      </c>
      <c r="I1939" s="1045">
        <v>44741</v>
      </c>
      <c r="J1939" s="271"/>
    </row>
    <row r="1940" spans="1:10" outlineLevel="1" x14ac:dyDescent="0.2">
      <c r="A1940" s="312" t="s">
        <v>10705</v>
      </c>
      <c r="B1940" s="316" t="s">
        <v>7305</v>
      </c>
      <c r="C1940" s="316" t="s">
        <v>7306</v>
      </c>
      <c r="D1940" s="316">
        <v>1407</v>
      </c>
      <c r="E1940" s="311">
        <v>33000</v>
      </c>
      <c r="F1940" s="317" t="s">
        <v>10706</v>
      </c>
      <c r="G1940" s="312" t="s">
        <v>142</v>
      </c>
      <c r="H1940" s="313">
        <v>44728</v>
      </c>
      <c r="I1940" s="1045">
        <v>44818</v>
      </c>
      <c r="J1940" s="271"/>
    </row>
    <row r="1941" spans="1:10" outlineLevel="1" x14ac:dyDescent="0.2">
      <c r="A1941" s="312" t="s">
        <v>10707</v>
      </c>
      <c r="B1941" s="316" t="s">
        <v>7305</v>
      </c>
      <c r="C1941" s="316" t="s">
        <v>7306</v>
      </c>
      <c r="D1941" s="316">
        <v>1417</v>
      </c>
      <c r="E1941" s="311">
        <v>33000</v>
      </c>
      <c r="F1941" s="317" t="s">
        <v>10708</v>
      </c>
      <c r="G1941" s="312" t="s">
        <v>142</v>
      </c>
      <c r="H1941" s="313">
        <v>44732</v>
      </c>
      <c r="I1941" s="1045">
        <v>44792</v>
      </c>
      <c r="J1941" s="271"/>
    </row>
    <row r="1942" spans="1:10" outlineLevel="1" x14ac:dyDescent="0.2">
      <c r="A1942" s="312" t="s">
        <v>10709</v>
      </c>
      <c r="B1942" s="316" t="s">
        <v>7305</v>
      </c>
      <c r="C1942" s="316" t="s">
        <v>7306</v>
      </c>
      <c r="D1942" s="316">
        <v>1456</v>
      </c>
      <c r="E1942" s="311">
        <v>33000</v>
      </c>
      <c r="F1942" s="317" t="s">
        <v>10710</v>
      </c>
      <c r="G1942" s="312" t="s">
        <v>142</v>
      </c>
      <c r="H1942" s="313">
        <v>44735</v>
      </c>
      <c r="I1942" s="1045">
        <v>44825</v>
      </c>
      <c r="J1942" s="271"/>
    </row>
    <row r="1943" spans="1:10" outlineLevel="1" x14ac:dyDescent="0.2">
      <c r="A1943" s="312" t="s">
        <v>10711</v>
      </c>
      <c r="B1943" s="316" t="s">
        <v>7305</v>
      </c>
      <c r="C1943" s="316" t="s">
        <v>7306</v>
      </c>
      <c r="D1943" s="316">
        <v>1500</v>
      </c>
      <c r="E1943" s="311">
        <v>33000</v>
      </c>
      <c r="F1943" s="317" t="s">
        <v>10712</v>
      </c>
      <c r="G1943" s="312" t="s">
        <v>142</v>
      </c>
      <c r="H1943" s="313">
        <v>44746</v>
      </c>
      <c r="I1943" s="1045">
        <v>44836</v>
      </c>
      <c r="J1943" s="271"/>
    </row>
    <row r="1944" spans="1:10" outlineLevel="1" x14ac:dyDescent="0.2">
      <c r="A1944" s="312" t="s">
        <v>10713</v>
      </c>
      <c r="B1944" s="316" t="s">
        <v>7305</v>
      </c>
      <c r="C1944" s="316" t="s">
        <v>7306</v>
      </c>
      <c r="D1944" s="316">
        <v>1501</v>
      </c>
      <c r="E1944" s="311">
        <v>33000</v>
      </c>
      <c r="F1944" s="317" t="s">
        <v>10714</v>
      </c>
      <c r="G1944" s="312" t="s">
        <v>142</v>
      </c>
      <c r="H1944" s="313">
        <v>44746</v>
      </c>
      <c r="I1944" s="1045">
        <v>44836</v>
      </c>
      <c r="J1944" s="271"/>
    </row>
    <row r="1945" spans="1:10" outlineLevel="1" x14ac:dyDescent="0.2">
      <c r="A1945" s="312" t="s">
        <v>10715</v>
      </c>
      <c r="B1945" s="316" t="s">
        <v>7305</v>
      </c>
      <c r="C1945" s="316" t="s">
        <v>7306</v>
      </c>
      <c r="D1945" s="316">
        <v>1597</v>
      </c>
      <c r="E1945" s="311">
        <v>33000</v>
      </c>
      <c r="F1945" s="317" t="s">
        <v>10716</v>
      </c>
      <c r="G1945" s="312" t="s">
        <v>142</v>
      </c>
      <c r="H1945" s="313">
        <v>44762</v>
      </c>
      <c r="I1945" s="1045">
        <v>44852</v>
      </c>
      <c r="J1945" s="271"/>
    </row>
    <row r="1946" spans="1:10" outlineLevel="1" x14ac:dyDescent="0.2">
      <c r="A1946" s="312" t="s">
        <v>10717</v>
      </c>
      <c r="B1946" s="316" t="s">
        <v>7305</v>
      </c>
      <c r="C1946" s="316" t="s">
        <v>7306</v>
      </c>
      <c r="D1946" s="316">
        <v>833</v>
      </c>
      <c r="E1946" s="311">
        <v>33112</v>
      </c>
      <c r="F1946" s="317" t="s">
        <v>7826</v>
      </c>
      <c r="G1946" s="312" t="s">
        <v>142</v>
      </c>
      <c r="H1946" s="313">
        <v>44659</v>
      </c>
      <c r="I1946" s="1045">
        <v>44779</v>
      </c>
      <c r="J1946" s="271"/>
    </row>
    <row r="1947" spans="1:10" outlineLevel="1" x14ac:dyDescent="0.2">
      <c r="A1947" s="312" t="s">
        <v>10718</v>
      </c>
      <c r="B1947" s="316" t="s">
        <v>7305</v>
      </c>
      <c r="C1947" s="316" t="s">
        <v>7306</v>
      </c>
      <c r="D1947" s="316">
        <v>896</v>
      </c>
      <c r="E1947" s="311">
        <v>33120</v>
      </c>
      <c r="F1947" s="317" t="s">
        <v>7641</v>
      </c>
      <c r="G1947" s="312" t="s">
        <v>142</v>
      </c>
      <c r="H1947" s="313">
        <v>44669</v>
      </c>
      <c r="I1947" s="1045">
        <v>44849</v>
      </c>
      <c r="J1947" s="271"/>
    </row>
    <row r="1948" spans="1:10" outlineLevel="1" x14ac:dyDescent="0.2">
      <c r="A1948" s="312" t="s">
        <v>10719</v>
      </c>
      <c r="B1948" s="316" t="s">
        <v>7305</v>
      </c>
      <c r="C1948" s="316" t="s">
        <v>7306</v>
      </c>
      <c r="D1948" s="316">
        <v>1025</v>
      </c>
      <c r="E1948" s="311">
        <v>33134.400000000001</v>
      </c>
      <c r="F1948" s="317" t="s">
        <v>10720</v>
      </c>
      <c r="G1948" s="312" t="s">
        <v>142</v>
      </c>
      <c r="H1948" s="313">
        <v>44686</v>
      </c>
      <c r="I1948" s="1045">
        <v>44806</v>
      </c>
      <c r="J1948" s="271"/>
    </row>
    <row r="1949" spans="1:10" outlineLevel="1" x14ac:dyDescent="0.2">
      <c r="A1949" s="312" t="s">
        <v>10721</v>
      </c>
      <c r="B1949" s="316" t="s">
        <v>7305</v>
      </c>
      <c r="C1949" s="316" t="s">
        <v>7306</v>
      </c>
      <c r="D1949" s="316">
        <v>688</v>
      </c>
      <c r="E1949" s="311">
        <v>33219.699999999997</v>
      </c>
      <c r="F1949" s="317" t="s">
        <v>10502</v>
      </c>
      <c r="G1949" s="312" t="s">
        <v>142</v>
      </c>
      <c r="H1949" s="313">
        <v>44638</v>
      </c>
      <c r="I1949" s="1045">
        <v>44728</v>
      </c>
      <c r="J1949" s="271"/>
    </row>
    <row r="1950" spans="1:10" outlineLevel="1" x14ac:dyDescent="0.2">
      <c r="A1950" s="312" t="s">
        <v>10722</v>
      </c>
      <c r="B1950" s="316" t="s">
        <v>7305</v>
      </c>
      <c r="C1950" s="316" t="s">
        <v>7306</v>
      </c>
      <c r="D1950" s="316">
        <v>217</v>
      </c>
      <c r="E1950" s="311">
        <v>33240</v>
      </c>
      <c r="F1950" s="317" t="s">
        <v>10723</v>
      </c>
      <c r="G1950" s="312" t="s">
        <v>142</v>
      </c>
      <c r="H1950" s="313">
        <v>44586</v>
      </c>
      <c r="I1950" s="1045">
        <v>44706</v>
      </c>
      <c r="J1950" s="271"/>
    </row>
    <row r="1951" spans="1:10" outlineLevel="1" x14ac:dyDescent="0.2">
      <c r="A1951" s="312" t="s">
        <v>10724</v>
      </c>
      <c r="B1951" s="316" t="s">
        <v>7305</v>
      </c>
      <c r="C1951" s="316" t="s">
        <v>7306</v>
      </c>
      <c r="D1951" s="316">
        <v>638</v>
      </c>
      <c r="E1951" s="311">
        <v>33422</v>
      </c>
      <c r="F1951" s="317" t="s">
        <v>8287</v>
      </c>
      <c r="G1951" s="312" t="s">
        <v>142</v>
      </c>
      <c r="H1951" s="313">
        <v>44634</v>
      </c>
      <c r="I1951" s="1045">
        <v>44754</v>
      </c>
      <c r="J1951" s="271"/>
    </row>
    <row r="1952" spans="1:10" outlineLevel="1" x14ac:dyDescent="0.2">
      <c r="A1952" s="312" t="s">
        <v>10725</v>
      </c>
      <c r="B1952" s="316" t="s">
        <v>7305</v>
      </c>
      <c r="C1952" s="316" t="s">
        <v>7306</v>
      </c>
      <c r="D1952" s="316">
        <v>1235</v>
      </c>
      <c r="E1952" s="311">
        <v>33453</v>
      </c>
      <c r="F1952" s="317" t="s">
        <v>10726</v>
      </c>
      <c r="G1952" s="312" t="s">
        <v>142</v>
      </c>
      <c r="H1952" s="313">
        <v>44707</v>
      </c>
      <c r="I1952" s="1045">
        <v>44857</v>
      </c>
      <c r="J1952" s="271"/>
    </row>
    <row r="1953" spans="1:10" outlineLevel="1" x14ac:dyDescent="0.2">
      <c r="A1953" s="312" t="s">
        <v>10727</v>
      </c>
      <c r="B1953" s="316" t="s">
        <v>7305</v>
      </c>
      <c r="C1953" s="316" t="s">
        <v>7306</v>
      </c>
      <c r="D1953" s="316">
        <v>662</v>
      </c>
      <c r="E1953" s="311">
        <v>33500</v>
      </c>
      <c r="F1953" s="317" t="s">
        <v>8489</v>
      </c>
      <c r="G1953" s="312" t="s">
        <v>142</v>
      </c>
      <c r="H1953" s="313">
        <v>44636</v>
      </c>
      <c r="I1953" s="1045">
        <v>44641</v>
      </c>
      <c r="J1953" s="271"/>
    </row>
    <row r="1954" spans="1:10" outlineLevel="1" x14ac:dyDescent="0.2">
      <c r="A1954" s="312" t="s">
        <v>10728</v>
      </c>
      <c r="B1954" s="316" t="s">
        <v>7305</v>
      </c>
      <c r="C1954" s="316" t="s">
        <v>7306</v>
      </c>
      <c r="D1954" s="316">
        <v>742</v>
      </c>
      <c r="E1954" s="311">
        <v>33525.71</v>
      </c>
      <c r="F1954" s="317" t="s">
        <v>7483</v>
      </c>
      <c r="G1954" s="312" t="s">
        <v>142</v>
      </c>
      <c r="H1954" s="313">
        <v>44645</v>
      </c>
      <c r="I1954" s="1045">
        <v>44652</v>
      </c>
      <c r="J1954" s="271"/>
    </row>
    <row r="1955" spans="1:10" outlineLevel="1" x14ac:dyDescent="0.2">
      <c r="A1955" s="312" t="s">
        <v>10729</v>
      </c>
      <c r="B1955" s="316" t="s">
        <v>7305</v>
      </c>
      <c r="C1955" s="316" t="s">
        <v>7306</v>
      </c>
      <c r="D1955" s="316">
        <v>494</v>
      </c>
      <c r="E1955" s="311">
        <v>33600</v>
      </c>
      <c r="F1955" s="317" t="s">
        <v>10730</v>
      </c>
      <c r="G1955" s="312" t="s">
        <v>142</v>
      </c>
      <c r="H1955" s="313">
        <v>44616</v>
      </c>
      <c r="I1955" s="1045">
        <v>44736</v>
      </c>
      <c r="J1955" s="271"/>
    </row>
    <row r="1956" spans="1:10" outlineLevel="1" x14ac:dyDescent="0.2">
      <c r="A1956" s="312" t="s">
        <v>10731</v>
      </c>
      <c r="B1956" s="316" t="s">
        <v>7305</v>
      </c>
      <c r="C1956" s="316" t="s">
        <v>7306</v>
      </c>
      <c r="D1956" s="316">
        <v>387</v>
      </c>
      <c r="E1956" s="311">
        <v>33666</v>
      </c>
      <c r="F1956" s="317" t="s">
        <v>8316</v>
      </c>
      <c r="G1956" s="312" t="s">
        <v>142</v>
      </c>
      <c r="H1956" s="313">
        <v>44606</v>
      </c>
      <c r="I1956" s="1045">
        <v>44706</v>
      </c>
      <c r="J1956" s="271"/>
    </row>
    <row r="1957" spans="1:10" outlineLevel="1" x14ac:dyDescent="0.2">
      <c r="A1957" s="312" t="s">
        <v>10732</v>
      </c>
      <c r="B1957" s="316" t="s">
        <v>7305</v>
      </c>
      <c r="C1957" s="316" t="s">
        <v>7306</v>
      </c>
      <c r="D1957" s="316">
        <v>1131</v>
      </c>
      <c r="E1957" s="311">
        <v>33750</v>
      </c>
      <c r="F1957" s="317" t="s">
        <v>8083</v>
      </c>
      <c r="G1957" s="312" t="s">
        <v>142</v>
      </c>
      <c r="H1957" s="313">
        <v>44698</v>
      </c>
      <c r="I1957" s="1045">
        <v>44773</v>
      </c>
      <c r="J1957" s="271"/>
    </row>
    <row r="1958" spans="1:10" outlineLevel="1" x14ac:dyDescent="0.2">
      <c r="A1958" s="312" t="s">
        <v>10733</v>
      </c>
      <c r="B1958" s="316" t="s">
        <v>7305</v>
      </c>
      <c r="C1958" s="316" t="s">
        <v>7306</v>
      </c>
      <c r="D1958" s="316">
        <v>746</v>
      </c>
      <c r="E1958" s="311">
        <v>33840</v>
      </c>
      <c r="F1958" s="317" t="s">
        <v>8199</v>
      </c>
      <c r="G1958" s="312" t="s">
        <v>142</v>
      </c>
      <c r="H1958" s="313">
        <v>44645</v>
      </c>
      <c r="I1958" s="1045">
        <v>44735</v>
      </c>
      <c r="J1958" s="271"/>
    </row>
    <row r="1959" spans="1:10" outlineLevel="1" x14ac:dyDescent="0.2">
      <c r="A1959" s="312" t="s">
        <v>10734</v>
      </c>
      <c r="B1959" s="316" t="s">
        <v>7305</v>
      </c>
      <c r="C1959" s="316" t="s">
        <v>7306</v>
      </c>
      <c r="D1959" s="316">
        <v>438</v>
      </c>
      <c r="E1959" s="311">
        <v>33984</v>
      </c>
      <c r="F1959" s="317" t="s">
        <v>10735</v>
      </c>
      <c r="G1959" s="312" t="s">
        <v>142</v>
      </c>
      <c r="H1959" s="313">
        <v>44610</v>
      </c>
      <c r="I1959" s="1045">
        <v>44700</v>
      </c>
      <c r="J1959" s="271"/>
    </row>
    <row r="1960" spans="1:10" outlineLevel="1" x14ac:dyDescent="0.2">
      <c r="A1960" s="312" t="s">
        <v>10736</v>
      </c>
      <c r="B1960" s="316" t="s">
        <v>7305</v>
      </c>
      <c r="C1960" s="316" t="s">
        <v>7306</v>
      </c>
      <c r="D1960" s="316">
        <v>1486</v>
      </c>
      <c r="E1960" s="311">
        <v>33984</v>
      </c>
      <c r="F1960" s="317" t="s">
        <v>10735</v>
      </c>
      <c r="G1960" s="312" t="s">
        <v>142</v>
      </c>
      <c r="H1960" s="313">
        <v>44742</v>
      </c>
      <c r="I1960" s="1045">
        <v>44832</v>
      </c>
      <c r="J1960" s="271"/>
    </row>
    <row r="1961" spans="1:10" outlineLevel="1" x14ac:dyDescent="0.2">
      <c r="A1961" s="312" t="s">
        <v>10737</v>
      </c>
      <c r="B1961" s="316" t="s">
        <v>7305</v>
      </c>
      <c r="C1961" s="316" t="s">
        <v>7306</v>
      </c>
      <c r="D1961" s="316">
        <v>122</v>
      </c>
      <c r="E1961" s="311">
        <v>34000</v>
      </c>
      <c r="F1961" s="317" t="s">
        <v>7657</v>
      </c>
      <c r="G1961" s="312" t="s">
        <v>142</v>
      </c>
      <c r="H1961" s="313">
        <v>44580</v>
      </c>
      <c r="I1961" s="1045">
        <v>44690</v>
      </c>
      <c r="J1961" s="271"/>
    </row>
    <row r="1962" spans="1:10" outlineLevel="1" x14ac:dyDescent="0.2">
      <c r="A1962" s="312" t="s">
        <v>10738</v>
      </c>
      <c r="B1962" s="316" t="s">
        <v>7305</v>
      </c>
      <c r="C1962" s="316" t="s">
        <v>7306</v>
      </c>
      <c r="D1962" s="316">
        <v>142</v>
      </c>
      <c r="E1962" s="311">
        <v>34000</v>
      </c>
      <c r="F1962" s="317" t="s">
        <v>8357</v>
      </c>
      <c r="G1962" s="312" t="s">
        <v>142</v>
      </c>
      <c r="H1962" s="313">
        <v>44581</v>
      </c>
      <c r="I1962" s="1045">
        <v>44691</v>
      </c>
      <c r="J1962" s="271"/>
    </row>
    <row r="1963" spans="1:10" outlineLevel="1" x14ac:dyDescent="0.2">
      <c r="A1963" s="312" t="s">
        <v>10739</v>
      </c>
      <c r="B1963" s="316" t="s">
        <v>7305</v>
      </c>
      <c r="C1963" s="316" t="s">
        <v>7306</v>
      </c>
      <c r="D1963" s="316">
        <v>236</v>
      </c>
      <c r="E1963" s="311">
        <v>34000</v>
      </c>
      <c r="F1963" s="317" t="s">
        <v>8355</v>
      </c>
      <c r="G1963" s="312" t="s">
        <v>142</v>
      </c>
      <c r="H1963" s="313">
        <v>44587</v>
      </c>
      <c r="I1963" s="1045">
        <v>44707</v>
      </c>
      <c r="J1963" s="271"/>
    </row>
    <row r="1964" spans="1:10" outlineLevel="1" x14ac:dyDescent="0.2">
      <c r="A1964" s="312" t="s">
        <v>10740</v>
      </c>
      <c r="B1964" s="316" t="s">
        <v>7305</v>
      </c>
      <c r="C1964" s="316" t="s">
        <v>7306</v>
      </c>
      <c r="D1964" s="316">
        <v>249</v>
      </c>
      <c r="E1964" s="311">
        <v>34000</v>
      </c>
      <c r="F1964" s="317" t="s">
        <v>8359</v>
      </c>
      <c r="G1964" s="312" t="s">
        <v>142</v>
      </c>
      <c r="H1964" s="313">
        <v>44588</v>
      </c>
      <c r="I1964" s="1045">
        <v>44708</v>
      </c>
      <c r="J1964" s="271"/>
    </row>
    <row r="1965" spans="1:10" outlineLevel="1" x14ac:dyDescent="0.2">
      <c r="A1965" s="312" t="s">
        <v>10741</v>
      </c>
      <c r="B1965" s="316" t="s">
        <v>7305</v>
      </c>
      <c r="C1965" s="316" t="s">
        <v>7306</v>
      </c>
      <c r="D1965" s="316">
        <v>308</v>
      </c>
      <c r="E1965" s="311">
        <v>34000</v>
      </c>
      <c r="F1965" s="317" t="s">
        <v>10742</v>
      </c>
      <c r="G1965" s="312" t="s">
        <v>142</v>
      </c>
      <c r="H1965" s="313">
        <v>44592</v>
      </c>
      <c r="I1965" s="1045">
        <v>44712</v>
      </c>
      <c r="J1965" s="271"/>
    </row>
    <row r="1966" spans="1:10" outlineLevel="1" x14ac:dyDescent="0.2">
      <c r="A1966" s="312" t="s">
        <v>10743</v>
      </c>
      <c r="B1966" s="316" t="s">
        <v>7305</v>
      </c>
      <c r="C1966" s="316" t="s">
        <v>7306</v>
      </c>
      <c r="D1966" s="316">
        <v>395</v>
      </c>
      <c r="E1966" s="311">
        <v>34000</v>
      </c>
      <c r="F1966" s="317" t="s">
        <v>10744</v>
      </c>
      <c r="G1966" s="312" t="s">
        <v>142</v>
      </c>
      <c r="H1966" s="313">
        <v>44606</v>
      </c>
      <c r="I1966" s="1045">
        <v>44666</v>
      </c>
      <c r="J1966" s="271"/>
    </row>
    <row r="1967" spans="1:10" outlineLevel="1" x14ac:dyDescent="0.2">
      <c r="A1967" s="312" t="s">
        <v>10745</v>
      </c>
      <c r="B1967" s="316" t="s">
        <v>7305</v>
      </c>
      <c r="C1967" s="316" t="s">
        <v>7306</v>
      </c>
      <c r="D1967" s="316">
        <v>505</v>
      </c>
      <c r="E1967" s="311">
        <v>34000</v>
      </c>
      <c r="F1967" s="317" t="s">
        <v>10746</v>
      </c>
      <c r="G1967" s="312" t="s">
        <v>142</v>
      </c>
      <c r="H1967" s="313">
        <v>44616</v>
      </c>
      <c r="I1967" s="1045">
        <v>44736</v>
      </c>
      <c r="J1967" s="271"/>
    </row>
    <row r="1968" spans="1:10" outlineLevel="1" x14ac:dyDescent="0.2">
      <c r="A1968" s="312" t="s">
        <v>10747</v>
      </c>
      <c r="B1968" s="316" t="s">
        <v>7305</v>
      </c>
      <c r="C1968" s="316" t="s">
        <v>7306</v>
      </c>
      <c r="D1968" s="316">
        <v>709</v>
      </c>
      <c r="E1968" s="311">
        <v>34000</v>
      </c>
      <c r="F1968" s="317" t="s">
        <v>10748</v>
      </c>
      <c r="G1968" s="312" t="s">
        <v>142</v>
      </c>
      <c r="H1968" s="313">
        <v>44643</v>
      </c>
      <c r="I1968" s="1045">
        <v>44763</v>
      </c>
      <c r="J1968" s="271"/>
    </row>
    <row r="1969" spans="1:10" outlineLevel="1" x14ac:dyDescent="0.2">
      <c r="A1969" s="312" t="s">
        <v>10749</v>
      </c>
      <c r="B1969" s="316" t="s">
        <v>7305</v>
      </c>
      <c r="C1969" s="316" t="s">
        <v>7306</v>
      </c>
      <c r="D1969" s="316">
        <v>1071</v>
      </c>
      <c r="E1969" s="311">
        <v>34000</v>
      </c>
      <c r="F1969" s="317" t="s">
        <v>10744</v>
      </c>
      <c r="G1969" s="312" t="s">
        <v>142</v>
      </c>
      <c r="H1969" s="313">
        <v>44692</v>
      </c>
      <c r="I1969" s="1045">
        <v>44752</v>
      </c>
      <c r="J1969" s="271"/>
    </row>
    <row r="1970" spans="1:10" outlineLevel="1" x14ac:dyDescent="0.2">
      <c r="A1970" s="312" t="s">
        <v>10750</v>
      </c>
      <c r="B1970" s="316" t="s">
        <v>7305</v>
      </c>
      <c r="C1970" s="316" t="s">
        <v>7306</v>
      </c>
      <c r="D1970" s="316">
        <v>404</v>
      </c>
      <c r="E1970" s="311">
        <v>34020</v>
      </c>
      <c r="F1970" s="317" t="s">
        <v>10751</v>
      </c>
      <c r="G1970" s="312" t="s">
        <v>142</v>
      </c>
      <c r="H1970" s="313">
        <v>44607</v>
      </c>
      <c r="I1970" s="1045">
        <v>44697</v>
      </c>
      <c r="J1970" s="271"/>
    </row>
    <row r="1971" spans="1:10" outlineLevel="1" x14ac:dyDescent="0.2">
      <c r="A1971" s="312" t="s">
        <v>10752</v>
      </c>
      <c r="B1971" s="316" t="s">
        <v>7305</v>
      </c>
      <c r="C1971" s="316" t="s">
        <v>7306</v>
      </c>
      <c r="D1971" s="316">
        <v>1301</v>
      </c>
      <c r="E1971" s="311">
        <v>34020</v>
      </c>
      <c r="F1971" s="317" t="s">
        <v>10751</v>
      </c>
      <c r="G1971" s="312" t="s">
        <v>142</v>
      </c>
      <c r="H1971" s="313">
        <v>44714</v>
      </c>
      <c r="I1971" s="1045">
        <v>44804</v>
      </c>
      <c r="J1971" s="271"/>
    </row>
    <row r="1972" spans="1:10" outlineLevel="1" x14ac:dyDescent="0.2">
      <c r="A1972" s="312" t="s">
        <v>10753</v>
      </c>
      <c r="B1972" s="316" t="s">
        <v>7305</v>
      </c>
      <c r="C1972" s="316" t="s">
        <v>7306</v>
      </c>
      <c r="D1972" s="316">
        <v>958</v>
      </c>
      <c r="E1972" s="311">
        <v>34102.5</v>
      </c>
      <c r="F1972" s="317" t="s">
        <v>10754</v>
      </c>
      <c r="G1972" s="312" t="s">
        <v>142</v>
      </c>
      <c r="H1972" s="313">
        <v>44677</v>
      </c>
      <c r="I1972" s="1045">
        <v>44827</v>
      </c>
      <c r="J1972" s="271"/>
    </row>
    <row r="1973" spans="1:10" outlineLevel="1" x14ac:dyDescent="0.2">
      <c r="A1973" s="312" t="s">
        <v>10755</v>
      </c>
      <c r="B1973" s="316" t="s">
        <v>7305</v>
      </c>
      <c r="C1973" s="316" t="s">
        <v>7306</v>
      </c>
      <c r="D1973" s="316">
        <v>1544</v>
      </c>
      <c r="E1973" s="311">
        <v>34150</v>
      </c>
      <c r="F1973" s="317" t="s">
        <v>10756</v>
      </c>
      <c r="G1973" s="312" t="s">
        <v>142</v>
      </c>
      <c r="H1973" s="313">
        <v>44753</v>
      </c>
      <c r="I1973" s="1045">
        <v>44773</v>
      </c>
      <c r="J1973" s="271"/>
    </row>
    <row r="1974" spans="1:10" outlineLevel="1" x14ac:dyDescent="0.2">
      <c r="A1974" s="312" t="s">
        <v>10757</v>
      </c>
      <c r="B1974" s="316" t="s">
        <v>7305</v>
      </c>
      <c r="C1974" s="316" t="s">
        <v>7306</v>
      </c>
      <c r="D1974" s="316">
        <v>581</v>
      </c>
      <c r="E1974" s="311">
        <v>34200</v>
      </c>
      <c r="F1974" s="317" t="s">
        <v>8130</v>
      </c>
      <c r="G1974" s="312" t="s">
        <v>142</v>
      </c>
      <c r="H1974" s="313">
        <v>44627</v>
      </c>
      <c r="I1974" s="1045">
        <v>44747</v>
      </c>
      <c r="J1974" s="271"/>
    </row>
    <row r="1975" spans="1:10" outlineLevel="1" x14ac:dyDescent="0.2">
      <c r="A1975" s="312" t="s">
        <v>10758</v>
      </c>
      <c r="B1975" s="316" t="s">
        <v>7305</v>
      </c>
      <c r="C1975" s="316" t="s">
        <v>7306</v>
      </c>
      <c r="D1975" s="316">
        <v>670</v>
      </c>
      <c r="E1975" s="311">
        <v>34200</v>
      </c>
      <c r="F1975" s="317" t="s">
        <v>8778</v>
      </c>
      <c r="G1975" s="312" t="s">
        <v>142</v>
      </c>
      <c r="H1975" s="313">
        <v>44637</v>
      </c>
      <c r="I1975" s="1045">
        <v>45002</v>
      </c>
      <c r="J1975" s="271"/>
    </row>
    <row r="1976" spans="1:10" outlineLevel="1" x14ac:dyDescent="0.2">
      <c r="A1976" s="312" t="s">
        <v>10759</v>
      </c>
      <c r="B1976" s="316" t="s">
        <v>7305</v>
      </c>
      <c r="C1976" s="316" t="s">
        <v>7306</v>
      </c>
      <c r="D1976" s="316">
        <v>409</v>
      </c>
      <c r="E1976" s="311">
        <v>34338</v>
      </c>
      <c r="F1976" s="317" t="s">
        <v>8394</v>
      </c>
      <c r="G1976" s="312" t="s">
        <v>142</v>
      </c>
      <c r="H1976" s="313">
        <v>44607</v>
      </c>
      <c r="I1976" s="1045">
        <v>44622</v>
      </c>
      <c r="J1976" s="271"/>
    </row>
    <row r="1977" spans="1:10" outlineLevel="1" x14ac:dyDescent="0.2">
      <c r="A1977" s="312" t="s">
        <v>10760</v>
      </c>
      <c r="B1977" s="316" t="s">
        <v>7305</v>
      </c>
      <c r="C1977" s="316" t="s">
        <v>7306</v>
      </c>
      <c r="D1977" s="316">
        <v>365</v>
      </c>
      <c r="E1977" s="311">
        <v>34400</v>
      </c>
      <c r="F1977" s="317" t="s">
        <v>8406</v>
      </c>
      <c r="G1977" s="312" t="s">
        <v>142</v>
      </c>
      <c r="H1977" s="313">
        <v>44602</v>
      </c>
      <c r="I1977" s="1045">
        <v>44692</v>
      </c>
      <c r="J1977" s="271"/>
    </row>
    <row r="1978" spans="1:10" outlineLevel="1" x14ac:dyDescent="0.2">
      <c r="A1978" s="312" t="s">
        <v>10761</v>
      </c>
      <c r="B1978" s="316" t="s">
        <v>7305</v>
      </c>
      <c r="C1978" s="316" t="s">
        <v>7306</v>
      </c>
      <c r="D1978" s="316">
        <v>582</v>
      </c>
      <c r="E1978" s="311">
        <v>34400</v>
      </c>
      <c r="F1978" s="317" t="s">
        <v>7926</v>
      </c>
      <c r="G1978" s="312" t="s">
        <v>142</v>
      </c>
      <c r="H1978" s="313">
        <v>44627</v>
      </c>
      <c r="I1978" s="1045">
        <v>44707</v>
      </c>
      <c r="J1978" s="271"/>
    </row>
    <row r="1979" spans="1:10" outlineLevel="1" x14ac:dyDescent="0.2">
      <c r="A1979" s="312" t="s">
        <v>10762</v>
      </c>
      <c r="B1979" s="316" t="s">
        <v>7305</v>
      </c>
      <c r="C1979" s="316" t="s">
        <v>7306</v>
      </c>
      <c r="D1979" s="316">
        <v>1102</v>
      </c>
      <c r="E1979" s="311">
        <v>34450</v>
      </c>
      <c r="F1979" s="317" t="s">
        <v>10763</v>
      </c>
      <c r="G1979" s="312" t="s">
        <v>142</v>
      </c>
      <c r="H1979" s="313">
        <v>44694</v>
      </c>
      <c r="I1979" s="1045">
        <v>44844</v>
      </c>
      <c r="J1979" s="271"/>
    </row>
    <row r="1980" spans="1:10" outlineLevel="1" x14ac:dyDescent="0.2">
      <c r="A1980" s="312" t="s">
        <v>10764</v>
      </c>
      <c r="B1980" s="316" t="s">
        <v>7305</v>
      </c>
      <c r="C1980" s="316" t="s">
        <v>7306</v>
      </c>
      <c r="D1980" s="316">
        <v>224</v>
      </c>
      <c r="E1980" s="311">
        <v>34500</v>
      </c>
      <c r="F1980" s="317" t="s">
        <v>10765</v>
      </c>
      <c r="G1980" s="312" t="s">
        <v>142</v>
      </c>
      <c r="H1980" s="313">
        <v>44587</v>
      </c>
      <c r="I1980" s="1045">
        <v>44607</v>
      </c>
      <c r="J1980" s="271"/>
    </row>
    <row r="1981" spans="1:10" outlineLevel="1" x14ac:dyDescent="0.2">
      <c r="A1981" s="312" t="s">
        <v>10766</v>
      </c>
      <c r="B1981" s="316" t="s">
        <v>7305</v>
      </c>
      <c r="C1981" s="316" t="s">
        <v>7306</v>
      </c>
      <c r="D1981" s="316">
        <v>1055</v>
      </c>
      <c r="E1981" s="311">
        <v>34560</v>
      </c>
      <c r="F1981" s="317" t="s">
        <v>8394</v>
      </c>
      <c r="G1981" s="312" t="s">
        <v>142</v>
      </c>
      <c r="H1981" s="313">
        <v>44690</v>
      </c>
      <c r="I1981" s="1045">
        <v>44770</v>
      </c>
      <c r="J1981" s="271"/>
    </row>
    <row r="1982" spans="1:10" outlineLevel="1" x14ac:dyDescent="0.2">
      <c r="A1982" s="312" t="s">
        <v>10767</v>
      </c>
      <c r="B1982" s="316" t="s">
        <v>7305</v>
      </c>
      <c r="C1982" s="316" t="s">
        <v>7306</v>
      </c>
      <c r="D1982" s="316">
        <v>1247</v>
      </c>
      <c r="E1982" s="311">
        <v>34650</v>
      </c>
      <c r="F1982" s="317" t="s">
        <v>8445</v>
      </c>
      <c r="G1982" s="312" t="s">
        <v>142</v>
      </c>
      <c r="H1982" s="313">
        <v>44708</v>
      </c>
      <c r="I1982" s="1045">
        <v>44738</v>
      </c>
      <c r="J1982" s="271"/>
    </row>
    <row r="1983" spans="1:10" outlineLevel="1" x14ac:dyDescent="0.2">
      <c r="A1983" s="312" t="s">
        <v>10768</v>
      </c>
      <c r="B1983" s="316" t="s">
        <v>7305</v>
      </c>
      <c r="C1983" s="316" t="s">
        <v>7306</v>
      </c>
      <c r="D1983" s="316">
        <v>1493</v>
      </c>
      <c r="E1983" s="311">
        <v>34650</v>
      </c>
      <c r="F1983" s="317" t="s">
        <v>8445</v>
      </c>
      <c r="G1983" s="312" t="s">
        <v>142</v>
      </c>
      <c r="H1983" s="313">
        <v>44742</v>
      </c>
      <c r="I1983" s="1045">
        <v>44767</v>
      </c>
      <c r="J1983" s="271"/>
    </row>
    <row r="1984" spans="1:10" outlineLevel="1" x14ac:dyDescent="0.2">
      <c r="A1984" s="312" t="s">
        <v>10769</v>
      </c>
      <c r="B1984" s="316" t="s">
        <v>7305</v>
      </c>
      <c r="C1984" s="316" t="s">
        <v>7306</v>
      </c>
      <c r="D1984" s="316">
        <v>1163</v>
      </c>
      <c r="E1984" s="311">
        <v>34740</v>
      </c>
      <c r="F1984" s="317" t="s">
        <v>8551</v>
      </c>
      <c r="G1984" s="312" t="s">
        <v>142</v>
      </c>
      <c r="H1984" s="313">
        <v>44700</v>
      </c>
      <c r="I1984" s="1045">
        <v>44790</v>
      </c>
      <c r="J1984" s="271"/>
    </row>
    <row r="1985" spans="1:10" outlineLevel="1" x14ac:dyDescent="0.2">
      <c r="A1985" s="312" t="s">
        <v>10770</v>
      </c>
      <c r="B1985" s="316" t="s">
        <v>7305</v>
      </c>
      <c r="C1985" s="316" t="s">
        <v>7306</v>
      </c>
      <c r="D1985" s="316">
        <v>214</v>
      </c>
      <c r="E1985" s="311">
        <v>34800</v>
      </c>
      <c r="F1985" s="317" t="s">
        <v>10771</v>
      </c>
      <c r="G1985" s="312" t="s">
        <v>142</v>
      </c>
      <c r="H1985" s="313">
        <v>44586</v>
      </c>
      <c r="I1985" s="1045">
        <v>44706</v>
      </c>
      <c r="J1985" s="271"/>
    </row>
    <row r="1986" spans="1:10" outlineLevel="1" x14ac:dyDescent="0.2">
      <c r="A1986" s="312" t="s">
        <v>10772</v>
      </c>
      <c r="B1986" s="316" t="s">
        <v>7305</v>
      </c>
      <c r="C1986" s="316" t="s">
        <v>7306</v>
      </c>
      <c r="D1986" s="316">
        <v>1028</v>
      </c>
      <c r="E1986" s="311">
        <v>34800</v>
      </c>
      <c r="F1986" s="317" t="s">
        <v>10708</v>
      </c>
      <c r="G1986" s="312" t="s">
        <v>142</v>
      </c>
      <c r="H1986" s="313">
        <v>44686</v>
      </c>
      <c r="I1986" s="1045">
        <v>44746</v>
      </c>
      <c r="J1986" s="271"/>
    </row>
    <row r="1987" spans="1:10" outlineLevel="1" x14ac:dyDescent="0.2">
      <c r="A1987" s="312" t="s">
        <v>10773</v>
      </c>
      <c r="B1987" s="316" t="s">
        <v>7305</v>
      </c>
      <c r="C1987" s="316" t="s">
        <v>7306</v>
      </c>
      <c r="D1987" s="316">
        <v>1166</v>
      </c>
      <c r="E1987" s="311">
        <v>34800</v>
      </c>
      <c r="F1987" s="317" t="s">
        <v>8083</v>
      </c>
      <c r="G1987" s="312" t="s">
        <v>142</v>
      </c>
      <c r="H1987" s="313">
        <v>44700</v>
      </c>
      <c r="I1987" s="1045">
        <v>44760</v>
      </c>
      <c r="J1987" s="271"/>
    </row>
    <row r="1988" spans="1:10" outlineLevel="1" x14ac:dyDescent="0.2">
      <c r="A1988" s="312" t="s">
        <v>10774</v>
      </c>
      <c r="B1988" s="316" t="s">
        <v>7305</v>
      </c>
      <c r="C1988" s="316" t="s">
        <v>7306</v>
      </c>
      <c r="D1988" s="316">
        <v>1639</v>
      </c>
      <c r="E1988" s="311">
        <v>34880.800000000003</v>
      </c>
      <c r="F1988" s="317" t="s">
        <v>10775</v>
      </c>
      <c r="G1988" s="312" t="s">
        <v>142</v>
      </c>
      <c r="H1988" s="313">
        <v>44769</v>
      </c>
      <c r="I1988" s="1045">
        <v>44829</v>
      </c>
      <c r="J1988" s="271"/>
    </row>
    <row r="1989" spans="1:10" outlineLevel="1" x14ac:dyDescent="0.2">
      <c r="A1989" s="312" t="s">
        <v>10776</v>
      </c>
      <c r="B1989" s="316" t="s">
        <v>7305</v>
      </c>
      <c r="C1989" s="316" t="s">
        <v>7306</v>
      </c>
      <c r="D1989" s="316">
        <v>1521</v>
      </c>
      <c r="E1989" s="311">
        <v>34893.78</v>
      </c>
      <c r="F1989" s="317" t="s">
        <v>10777</v>
      </c>
      <c r="G1989" s="312" t="s">
        <v>142</v>
      </c>
      <c r="H1989" s="313">
        <v>44748</v>
      </c>
      <c r="I1989" s="1045">
        <v>44926</v>
      </c>
      <c r="J1989" s="271"/>
    </row>
    <row r="1990" spans="1:10" outlineLevel="1" x14ac:dyDescent="0.2">
      <c r="A1990" s="312" t="s">
        <v>10778</v>
      </c>
      <c r="B1990" s="316" t="s">
        <v>7305</v>
      </c>
      <c r="C1990" s="316" t="s">
        <v>7306</v>
      </c>
      <c r="D1990" s="316">
        <v>1522</v>
      </c>
      <c r="E1990" s="311">
        <v>34893.78</v>
      </c>
      <c r="F1990" s="317" t="s">
        <v>10779</v>
      </c>
      <c r="G1990" s="312" t="s">
        <v>142</v>
      </c>
      <c r="H1990" s="313">
        <v>44748</v>
      </c>
      <c r="I1990" s="1045">
        <v>44926</v>
      </c>
      <c r="J1990" s="271"/>
    </row>
    <row r="1991" spans="1:10" outlineLevel="1" x14ac:dyDescent="0.2">
      <c r="A1991" s="312" t="s">
        <v>10780</v>
      </c>
      <c r="B1991" s="316" t="s">
        <v>7305</v>
      </c>
      <c r="C1991" s="316" t="s">
        <v>7306</v>
      </c>
      <c r="D1991" s="316">
        <v>420</v>
      </c>
      <c r="E1991" s="311">
        <v>34900</v>
      </c>
      <c r="F1991" s="317" t="s">
        <v>10781</v>
      </c>
      <c r="G1991" s="312" t="s">
        <v>142</v>
      </c>
      <c r="H1991" s="313">
        <v>44609</v>
      </c>
      <c r="I1991" s="1045">
        <v>44654</v>
      </c>
      <c r="J1991" s="271"/>
    </row>
    <row r="1992" spans="1:10" outlineLevel="1" x14ac:dyDescent="0.2">
      <c r="A1992" s="312" t="s">
        <v>10782</v>
      </c>
      <c r="B1992" s="316" t="s">
        <v>7305</v>
      </c>
      <c r="C1992" s="316" t="s">
        <v>7306</v>
      </c>
      <c r="D1992" s="316">
        <v>1535</v>
      </c>
      <c r="E1992" s="311">
        <v>34900</v>
      </c>
      <c r="F1992" s="317" t="s">
        <v>10781</v>
      </c>
      <c r="G1992" s="312" t="s">
        <v>142</v>
      </c>
      <c r="H1992" s="313">
        <v>44750</v>
      </c>
      <c r="I1992" s="1045">
        <v>44795</v>
      </c>
      <c r="J1992" s="271"/>
    </row>
    <row r="1993" spans="1:10" outlineLevel="1" x14ac:dyDescent="0.2">
      <c r="A1993" s="312" t="s">
        <v>10783</v>
      </c>
      <c r="B1993" s="316" t="s">
        <v>7305</v>
      </c>
      <c r="C1993" s="316" t="s">
        <v>7306</v>
      </c>
      <c r="D1993" s="316">
        <v>1487</v>
      </c>
      <c r="E1993" s="311">
        <v>34909.06</v>
      </c>
      <c r="F1993" s="317" t="s">
        <v>10784</v>
      </c>
      <c r="G1993" s="312" t="s">
        <v>142</v>
      </c>
      <c r="H1993" s="313">
        <v>44742</v>
      </c>
      <c r="I1993" s="1045">
        <v>44762</v>
      </c>
      <c r="J1993" s="271"/>
    </row>
    <row r="1994" spans="1:10" outlineLevel="1" x14ac:dyDescent="0.2">
      <c r="A1994" s="312" t="s">
        <v>10785</v>
      </c>
      <c r="B1994" s="316" t="s">
        <v>7305</v>
      </c>
      <c r="C1994" s="316" t="s">
        <v>7306</v>
      </c>
      <c r="D1994" s="316">
        <v>1027</v>
      </c>
      <c r="E1994" s="311">
        <v>34920</v>
      </c>
      <c r="F1994" s="317" t="s">
        <v>8123</v>
      </c>
      <c r="G1994" s="312" t="s">
        <v>142</v>
      </c>
      <c r="H1994" s="313">
        <v>44686</v>
      </c>
      <c r="I1994" s="1045">
        <v>44776</v>
      </c>
      <c r="J1994" s="271"/>
    </row>
    <row r="1995" spans="1:10" outlineLevel="1" x14ac:dyDescent="0.2">
      <c r="A1995" s="312" t="s">
        <v>10786</v>
      </c>
      <c r="B1995" s="316" t="s">
        <v>7305</v>
      </c>
      <c r="C1995" s="316" t="s">
        <v>7306</v>
      </c>
      <c r="D1995" s="316">
        <v>1204</v>
      </c>
      <c r="E1995" s="311">
        <v>34920</v>
      </c>
      <c r="F1995" s="317" t="s">
        <v>10708</v>
      </c>
      <c r="G1995" s="312" t="s">
        <v>142</v>
      </c>
      <c r="H1995" s="313">
        <v>44705</v>
      </c>
      <c r="I1995" s="1045">
        <v>44795</v>
      </c>
      <c r="J1995" s="271"/>
    </row>
    <row r="1996" spans="1:10" outlineLevel="1" x14ac:dyDescent="0.2">
      <c r="A1996" s="312" t="s">
        <v>10787</v>
      </c>
      <c r="B1996" s="316" t="s">
        <v>7305</v>
      </c>
      <c r="C1996" s="316" t="s">
        <v>7306</v>
      </c>
      <c r="D1996" s="316">
        <v>786</v>
      </c>
      <c r="E1996" s="311">
        <v>34949.599999999999</v>
      </c>
      <c r="F1996" s="317" t="s">
        <v>10788</v>
      </c>
      <c r="G1996" s="312" t="s">
        <v>142</v>
      </c>
      <c r="H1996" s="313">
        <v>44652</v>
      </c>
      <c r="I1996" s="1045">
        <v>44659</v>
      </c>
      <c r="J1996" s="271"/>
    </row>
    <row r="1997" spans="1:10" outlineLevel="1" x14ac:dyDescent="0.2">
      <c r="A1997" s="312" t="s">
        <v>10789</v>
      </c>
      <c r="B1997" s="316" t="s">
        <v>7305</v>
      </c>
      <c r="C1997" s="316" t="s">
        <v>7306</v>
      </c>
      <c r="D1997" s="316">
        <v>1244</v>
      </c>
      <c r="E1997" s="311">
        <v>34958.68</v>
      </c>
      <c r="F1997" s="317" t="s">
        <v>10790</v>
      </c>
      <c r="G1997" s="312" t="s">
        <v>142</v>
      </c>
      <c r="H1997" s="313">
        <v>44708</v>
      </c>
      <c r="I1997" s="1045">
        <v>44738</v>
      </c>
      <c r="J1997" s="271"/>
    </row>
    <row r="1998" spans="1:10" outlineLevel="1" x14ac:dyDescent="0.2">
      <c r="A1998" s="312" t="s">
        <v>10791</v>
      </c>
      <c r="B1998" s="316" t="s">
        <v>7305</v>
      </c>
      <c r="C1998" s="316" t="s">
        <v>7306</v>
      </c>
      <c r="D1998" s="316">
        <v>60</v>
      </c>
      <c r="E1998" s="311">
        <v>35000</v>
      </c>
      <c r="F1998" s="317" t="s">
        <v>7569</v>
      </c>
      <c r="G1998" s="312" t="s">
        <v>142</v>
      </c>
      <c r="H1998" s="313">
        <v>44573</v>
      </c>
      <c r="I1998" s="1045">
        <v>44723</v>
      </c>
      <c r="J1998" s="271"/>
    </row>
    <row r="1999" spans="1:10" outlineLevel="1" x14ac:dyDescent="0.2">
      <c r="A1999" s="312" t="s">
        <v>10792</v>
      </c>
      <c r="B1999" s="316" t="s">
        <v>7305</v>
      </c>
      <c r="C1999" s="316" t="s">
        <v>7306</v>
      </c>
      <c r="D1999" s="316">
        <v>99</v>
      </c>
      <c r="E1999" s="311">
        <v>35000</v>
      </c>
      <c r="F1999" s="317" t="s">
        <v>7916</v>
      </c>
      <c r="G1999" s="312" t="s">
        <v>142</v>
      </c>
      <c r="H1999" s="313">
        <v>44575</v>
      </c>
      <c r="I1999" s="1045">
        <v>44875</v>
      </c>
      <c r="J1999" s="271"/>
    </row>
    <row r="2000" spans="1:10" outlineLevel="1" x14ac:dyDescent="0.2">
      <c r="A2000" s="312" t="s">
        <v>10793</v>
      </c>
      <c r="B2000" s="316" t="s">
        <v>7305</v>
      </c>
      <c r="C2000" s="316" t="s">
        <v>7306</v>
      </c>
      <c r="D2000" s="316">
        <v>119</v>
      </c>
      <c r="E2000" s="311">
        <v>35000</v>
      </c>
      <c r="F2000" s="317" t="s">
        <v>10453</v>
      </c>
      <c r="G2000" s="312" t="s">
        <v>142</v>
      </c>
      <c r="H2000" s="313">
        <v>44580</v>
      </c>
      <c r="I2000" s="1045">
        <v>44730</v>
      </c>
      <c r="J2000" s="271"/>
    </row>
    <row r="2001" spans="1:10" outlineLevel="1" x14ac:dyDescent="0.2">
      <c r="A2001" s="312" t="s">
        <v>10794</v>
      </c>
      <c r="B2001" s="316" t="s">
        <v>7305</v>
      </c>
      <c r="C2001" s="316" t="s">
        <v>7306</v>
      </c>
      <c r="D2001" s="316">
        <v>152</v>
      </c>
      <c r="E2001" s="311">
        <v>35000</v>
      </c>
      <c r="F2001" s="317" t="s">
        <v>7604</v>
      </c>
      <c r="G2001" s="312" t="s">
        <v>142</v>
      </c>
      <c r="H2001" s="313">
        <v>44581</v>
      </c>
      <c r="I2001" s="1045">
        <v>44671</v>
      </c>
      <c r="J2001" s="271"/>
    </row>
    <row r="2002" spans="1:10" outlineLevel="1" x14ac:dyDescent="0.2">
      <c r="A2002" s="312" t="s">
        <v>10795</v>
      </c>
      <c r="B2002" s="316" t="s">
        <v>7305</v>
      </c>
      <c r="C2002" s="316" t="s">
        <v>7306</v>
      </c>
      <c r="D2002" s="316">
        <v>187</v>
      </c>
      <c r="E2002" s="311">
        <v>35000</v>
      </c>
      <c r="F2002" s="317" t="s">
        <v>10455</v>
      </c>
      <c r="G2002" s="312" t="s">
        <v>142</v>
      </c>
      <c r="H2002" s="313">
        <v>44582</v>
      </c>
      <c r="I2002" s="1045">
        <v>44732</v>
      </c>
      <c r="J2002" s="271"/>
    </row>
    <row r="2003" spans="1:10" outlineLevel="1" x14ac:dyDescent="0.2">
      <c r="A2003" s="312" t="s">
        <v>10796</v>
      </c>
      <c r="B2003" s="316" t="s">
        <v>7305</v>
      </c>
      <c r="C2003" s="316" t="s">
        <v>7306</v>
      </c>
      <c r="D2003" s="316">
        <v>205</v>
      </c>
      <c r="E2003" s="311">
        <v>35000</v>
      </c>
      <c r="F2003" s="317" t="s">
        <v>10797</v>
      </c>
      <c r="G2003" s="312" t="s">
        <v>142</v>
      </c>
      <c r="H2003" s="313">
        <v>44585</v>
      </c>
      <c r="I2003" s="1045">
        <v>44875</v>
      </c>
      <c r="J2003" s="271"/>
    </row>
    <row r="2004" spans="1:10" outlineLevel="1" x14ac:dyDescent="0.2">
      <c r="A2004" s="312" t="s">
        <v>10798</v>
      </c>
      <c r="B2004" s="316" t="s">
        <v>7305</v>
      </c>
      <c r="C2004" s="316" t="s">
        <v>7306</v>
      </c>
      <c r="D2004" s="316">
        <v>216</v>
      </c>
      <c r="E2004" s="311">
        <v>35000</v>
      </c>
      <c r="F2004" s="317" t="s">
        <v>10799</v>
      </c>
      <c r="G2004" s="312" t="s">
        <v>142</v>
      </c>
      <c r="H2004" s="313">
        <v>44586</v>
      </c>
      <c r="I2004" s="1045">
        <v>44616</v>
      </c>
      <c r="J2004" s="271"/>
    </row>
    <row r="2005" spans="1:10" outlineLevel="1" x14ac:dyDescent="0.2">
      <c r="A2005" s="312" t="s">
        <v>10800</v>
      </c>
      <c r="B2005" s="316" t="s">
        <v>7305</v>
      </c>
      <c r="C2005" s="316" t="s">
        <v>7306</v>
      </c>
      <c r="D2005" s="316">
        <v>268</v>
      </c>
      <c r="E2005" s="311">
        <v>35000</v>
      </c>
      <c r="F2005" s="317" t="s">
        <v>10801</v>
      </c>
      <c r="G2005" s="312" t="s">
        <v>142</v>
      </c>
      <c r="H2005" s="313">
        <v>44588</v>
      </c>
      <c r="I2005" s="1045">
        <v>44798</v>
      </c>
      <c r="J2005" s="271"/>
    </row>
    <row r="2006" spans="1:10" outlineLevel="1" x14ac:dyDescent="0.2">
      <c r="A2006" s="312" t="s">
        <v>10802</v>
      </c>
      <c r="B2006" s="316" t="s">
        <v>7305</v>
      </c>
      <c r="C2006" s="316" t="s">
        <v>7306</v>
      </c>
      <c r="D2006" s="316">
        <v>418</v>
      </c>
      <c r="E2006" s="311">
        <v>35000</v>
      </c>
      <c r="F2006" s="317" t="s">
        <v>10803</v>
      </c>
      <c r="G2006" s="312" t="s">
        <v>142</v>
      </c>
      <c r="H2006" s="313">
        <v>44609</v>
      </c>
      <c r="I2006" s="1045">
        <v>44819</v>
      </c>
      <c r="J2006" s="271"/>
    </row>
    <row r="2007" spans="1:10" outlineLevel="1" x14ac:dyDescent="0.2">
      <c r="A2007" s="312" t="s">
        <v>10804</v>
      </c>
      <c r="B2007" s="316" t="s">
        <v>7305</v>
      </c>
      <c r="C2007" s="316" t="s">
        <v>7306</v>
      </c>
      <c r="D2007" s="316">
        <v>461</v>
      </c>
      <c r="E2007" s="311">
        <v>35000</v>
      </c>
      <c r="F2007" s="317" t="s">
        <v>10805</v>
      </c>
      <c r="G2007" s="312" t="s">
        <v>142</v>
      </c>
      <c r="H2007" s="313">
        <v>44613</v>
      </c>
      <c r="I2007" s="1045">
        <v>44823</v>
      </c>
      <c r="J2007" s="271"/>
    </row>
    <row r="2008" spans="1:10" outlineLevel="1" x14ac:dyDescent="0.2">
      <c r="A2008" s="312" t="s">
        <v>10806</v>
      </c>
      <c r="B2008" s="316" t="s">
        <v>7305</v>
      </c>
      <c r="C2008" s="316" t="s">
        <v>7306</v>
      </c>
      <c r="D2008" s="316">
        <v>492</v>
      </c>
      <c r="E2008" s="311">
        <v>35000</v>
      </c>
      <c r="F2008" s="317" t="s">
        <v>10807</v>
      </c>
      <c r="G2008" s="312" t="s">
        <v>142</v>
      </c>
      <c r="H2008" s="313">
        <v>44615</v>
      </c>
      <c r="I2008" s="1045">
        <v>44915</v>
      </c>
      <c r="J2008" s="271"/>
    </row>
    <row r="2009" spans="1:10" outlineLevel="1" x14ac:dyDescent="0.2">
      <c r="A2009" s="312" t="s">
        <v>10808</v>
      </c>
      <c r="B2009" s="316" t="s">
        <v>7305</v>
      </c>
      <c r="C2009" s="316" t="s">
        <v>7306</v>
      </c>
      <c r="D2009" s="316">
        <v>539</v>
      </c>
      <c r="E2009" s="311">
        <v>35000</v>
      </c>
      <c r="F2009" s="317" t="s">
        <v>10570</v>
      </c>
      <c r="G2009" s="312" t="s">
        <v>142</v>
      </c>
      <c r="H2009" s="313">
        <v>44620</v>
      </c>
      <c r="I2009" s="1045">
        <v>44725</v>
      </c>
      <c r="J2009" s="271"/>
    </row>
    <row r="2010" spans="1:10" outlineLevel="1" x14ac:dyDescent="0.2">
      <c r="A2010" s="312" t="s">
        <v>10809</v>
      </c>
      <c r="B2010" s="316" t="s">
        <v>7305</v>
      </c>
      <c r="C2010" s="316" t="s">
        <v>7306</v>
      </c>
      <c r="D2010" s="316">
        <v>671</v>
      </c>
      <c r="E2010" s="311">
        <v>35000</v>
      </c>
      <c r="F2010" s="317" t="s">
        <v>8522</v>
      </c>
      <c r="G2010" s="312" t="s">
        <v>142</v>
      </c>
      <c r="H2010" s="313">
        <v>44637</v>
      </c>
      <c r="I2010" s="1045">
        <v>44642</v>
      </c>
      <c r="J2010" s="271"/>
    </row>
    <row r="2011" spans="1:10" outlineLevel="1" x14ac:dyDescent="0.2">
      <c r="A2011" s="312" t="s">
        <v>10810</v>
      </c>
      <c r="B2011" s="316" t="s">
        <v>7305</v>
      </c>
      <c r="C2011" s="316" t="s">
        <v>7306</v>
      </c>
      <c r="D2011" s="316">
        <v>763</v>
      </c>
      <c r="E2011" s="311">
        <v>35000</v>
      </c>
      <c r="F2011" s="317" t="s">
        <v>8034</v>
      </c>
      <c r="G2011" s="312" t="s">
        <v>142</v>
      </c>
      <c r="H2011" s="313">
        <v>44650</v>
      </c>
      <c r="I2011" s="1045">
        <v>44710</v>
      </c>
      <c r="J2011" s="271"/>
    </row>
    <row r="2012" spans="1:10" outlineLevel="1" x14ac:dyDescent="0.2">
      <c r="A2012" s="312" t="s">
        <v>10811</v>
      </c>
      <c r="B2012" s="316" t="s">
        <v>7305</v>
      </c>
      <c r="C2012" s="316" t="s">
        <v>7306</v>
      </c>
      <c r="D2012" s="316">
        <v>1332</v>
      </c>
      <c r="E2012" s="311">
        <v>35000</v>
      </c>
      <c r="F2012" s="317" t="s">
        <v>10812</v>
      </c>
      <c r="G2012" s="312" t="s">
        <v>142</v>
      </c>
      <c r="H2012" s="313">
        <v>44718</v>
      </c>
      <c r="I2012" s="1045">
        <v>44868</v>
      </c>
      <c r="J2012" s="271"/>
    </row>
    <row r="2013" spans="1:10" outlineLevel="1" x14ac:dyDescent="0.2">
      <c r="A2013" s="312" t="s">
        <v>10813</v>
      </c>
      <c r="B2013" s="316" t="s">
        <v>7305</v>
      </c>
      <c r="C2013" s="316" t="s">
        <v>7306</v>
      </c>
      <c r="D2013" s="316">
        <v>211</v>
      </c>
      <c r="E2013" s="311">
        <v>35000.400000000001</v>
      </c>
      <c r="F2013" s="317" t="s">
        <v>10814</v>
      </c>
      <c r="G2013" s="312" t="s">
        <v>142</v>
      </c>
      <c r="H2013" s="313">
        <v>44586</v>
      </c>
      <c r="I2013" s="1045">
        <v>44601</v>
      </c>
      <c r="J2013" s="271"/>
    </row>
    <row r="2014" spans="1:10" outlineLevel="1" x14ac:dyDescent="0.2">
      <c r="A2014" s="312" t="s">
        <v>10815</v>
      </c>
      <c r="B2014" s="316" t="s">
        <v>7305</v>
      </c>
      <c r="C2014" s="316" t="s">
        <v>7306</v>
      </c>
      <c r="D2014" s="316">
        <v>754</v>
      </c>
      <c r="E2014" s="311">
        <v>35034</v>
      </c>
      <c r="F2014" s="317" t="s">
        <v>10439</v>
      </c>
      <c r="G2014" s="312" t="s">
        <v>142</v>
      </c>
      <c r="H2014" s="313">
        <v>44649</v>
      </c>
      <c r="I2014" s="1045">
        <v>44709</v>
      </c>
      <c r="J2014" s="271"/>
    </row>
    <row r="2015" spans="1:10" outlineLevel="1" x14ac:dyDescent="0.2">
      <c r="A2015" s="312" t="s">
        <v>10816</v>
      </c>
      <c r="B2015" s="316" t="s">
        <v>7305</v>
      </c>
      <c r="C2015" s="316" t="s">
        <v>7306</v>
      </c>
      <c r="D2015" s="316">
        <v>466</v>
      </c>
      <c r="E2015" s="311">
        <v>35040</v>
      </c>
      <c r="F2015" s="317" t="s">
        <v>10817</v>
      </c>
      <c r="G2015" s="312" t="s">
        <v>142</v>
      </c>
      <c r="H2015" s="313">
        <v>44614</v>
      </c>
      <c r="I2015" s="1045">
        <v>44674</v>
      </c>
      <c r="J2015" s="271"/>
    </row>
    <row r="2016" spans="1:10" outlineLevel="1" x14ac:dyDescent="0.2">
      <c r="A2016" s="312" t="s">
        <v>10818</v>
      </c>
      <c r="B2016" s="316" t="s">
        <v>7305</v>
      </c>
      <c r="C2016" s="316" t="s">
        <v>7306</v>
      </c>
      <c r="D2016" s="316">
        <v>231</v>
      </c>
      <c r="E2016" s="311">
        <v>35041</v>
      </c>
      <c r="F2016" s="317" t="s">
        <v>10819</v>
      </c>
      <c r="G2016" s="312" t="s">
        <v>142</v>
      </c>
      <c r="H2016" s="313">
        <v>44587</v>
      </c>
      <c r="I2016" s="1045">
        <v>44617</v>
      </c>
      <c r="J2016" s="271"/>
    </row>
    <row r="2017" spans="1:10" outlineLevel="1" x14ac:dyDescent="0.2">
      <c r="A2017" s="312" t="s">
        <v>10820</v>
      </c>
      <c r="B2017" s="316" t="s">
        <v>7305</v>
      </c>
      <c r="C2017" s="316" t="s">
        <v>7306</v>
      </c>
      <c r="D2017" s="316">
        <v>956</v>
      </c>
      <c r="E2017" s="311">
        <v>35099.1</v>
      </c>
      <c r="F2017" s="317" t="s">
        <v>7966</v>
      </c>
      <c r="G2017" s="312" t="s">
        <v>142</v>
      </c>
      <c r="H2017" s="313">
        <v>44677</v>
      </c>
      <c r="I2017" s="1045">
        <v>44697</v>
      </c>
      <c r="J2017" s="271"/>
    </row>
    <row r="2018" spans="1:10" outlineLevel="1" x14ac:dyDescent="0.2">
      <c r="A2018" s="312" t="s">
        <v>10821</v>
      </c>
      <c r="B2018" s="316" t="s">
        <v>7305</v>
      </c>
      <c r="C2018" s="316" t="s">
        <v>7306</v>
      </c>
      <c r="D2018" s="316">
        <v>23</v>
      </c>
      <c r="E2018" s="311">
        <v>35100</v>
      </c>
      <c r="F2018" s="317" t="s">
        <v>8579</v>
      </c>
      <c r="G2018" s="312" t="s">
        <v>142</v>
      </c>
      <c r="H2018" s="313">
        <v>44571</v>
      </c>
      <c r="I2018" s="1045">
        <v>44661</v>
      </c>
      <c r="J2018" s="271"/>
    </row>
    <row r="2019" spans="1:10" outlineLevel="1" x14ac:dyDescent="0.2">
      <c r="A2019" s="312" t="s">
        <v>10822</v>
      </c>
      <c r="B2019" s="316" t="s">
        <v>7305</v>
      </c>
      <c r="C2019" s="316" t="s">
        <v>7306</v>
      </c>
      <c r="D2019" s="316">
        <v>808</v>
      </c>
      <c r="E2019" s="311">
        <v>35100</v>
      </c>
      <c r="F2019" s="317" t="s">
        <v>8326</v>
      </c>
      <c r="G2019" s="312" t="s">
        <v>142</v>
      </c>
      <c r="H2019" s="313">
        <v>44657</v>
      </c>
      <c r="I2019" s="1045">
        <v>44717</v>
      </c>
      <c r="J2019" s="271"/>
    </row>
    <row r="2020" spans="1:10" outlineLevel="1" x14ac:dyDescent="0.2">
      <c r="A2020" s="312" t="s">
        <v>10823</v>
      </c>
      <c r="B2020" s="316" t="s">
        <v>7305</v>
      </c>
      <c r="C2020" s="316" t="s">
        <v>7306</v>
      </c>
      <c r="D2020" s="316">
        <v>265</v>
      </c>
      <c r="E2020" s="311">
        <v>35120</v>
      </c>
      <c r="F2020" s="317" t="s">
        <v>7456</v>
      </c>
      <c r="G2020" s="312" t="s">
        <v>142</v>
      </c>
      <c r="H2020" s="313">
        <v>44588</v>
      </c>
      <c r="I2020" s="1045">
        <v>44738</v>
      </c>
      <c r="J2020" s="271"/>
    </row>
    <row r="2021" spans="1:10" outlineLevel="1" x14ac:dyDescent="0.2">
      <c r="A2021" s="312" t="s">
        <v>10824</v>
      </c>
      <c r="B2021" s="316" t="s">
        <v>7305</v>
      </c>
      <c r="C2021" s="316" t="s">
        <v>7306</v>
      </c>
      <c r="D2021" s="316">
        <v>245</v>
      </c>
      <c r="E2021" s="311">
        <v>35171</v>
      </c>
      <c r="F2021" s="317" t="s">
        <v>8583</v>
      </c>
      <c r="G2021" s="312" t="s">
        <v>142</v>
      </c>
      <c r="H2021" s="313">
        <v>44588</v>
      </c>
      <c r="I2021" s="1045">
        <v>44648</v>
      </c>
      <c r="J2021" s="271"/>
    </row>
    <row r="2022" spans="1:10" outlineLevel="1" x14ac:dyDescent="0.2">
      <c r="A2022" s="312" t="s">
        <v>10825</v>
      </c>
      <c r="B2022" s="316" t="s">
        <v>7305</v>
      </c>
      <c r="C2022" s="316" t="s">
        <v>7306</v>
      </c>
      <c r="D2022" s="316">
        <v>544</v>
      </c>
      <c r="E2022" s="311">
        <v>35176</v>
      </c>
      <c r="F2022" s="317" t="s">
        <v>8583</v>
      </c>
      <c r="G2022" s="312" t="s">
        <v>142</v>
      </c>
      <c r="H2022" s="313">
        <v>44621</v>
      </c>
      <c r="I2022" s="1045">
        <v>44666</v>
      </c>
      <c r="J2022" s="271"/>
    </row>
    <row r="2023" spans="1:10" outlineLevel="1" x14ac:dyDescent="0.2">
      <c r="A2023" s="312" t="s">
        <v>10826</v>
      </c>
      <c r="B2023" s="316" t="s">
        <v>7305</v>
      </c>
      <c r="C2023" s="316" t="s">
        <v>7306</v>
      </c>
      <c r="D2023" s="316">
        <v>47</v>
      </c>
      <c r="E2023" s="311">
        <v>35200</v>
      </c>
      <c r="F2023" s="317" t="s">
        <v>8621</v>
      </c>
      <c r="G2023" s="312" t="s">
        <v>142</v>
      </c>
      <c r="H2023" s="313">
        <v>44572</v>
      </c>
      <c r="I2023" s="1045">
        <v>44642</v>
      </c>
      <c r="J2023" s="271"/>
    </row>
    <row r="2024" spans="1:10" outlineLevel="1" x14ac:dyDescent="0.2">
      <c r="A2024" s="312" t="s">
        <v>10827</v>
      </c>
      <c r="B2024" s="316" t="s">
        <v>7305</v>
      </c>
      <c r="C2024" s="316" t="s">
        <v>7306</v>
      </c>
      <c r="D2024" s="316">
        <v>629</v>
      </c>
      <c r="E2024" s="311">
        <v>35200</v>
      </c>
      <c r="F2024" s="317" t="s">
        <v>8627</v>
      </c>
      <c r="G2024" s="312" t="s">
        <v>142</v>
      </c>
      <c r="H2024" s="313">
        <v>44631</v>
      </c>
      <c r="I2024" s="1045">
        <v>44638</v>
      </c>
      <c r="J2024" s="271"/>
    </row>
    <row r="2025" spans="1:10" outlineLevel="1" x14ac:dyDescent="0.2">
      <c r="A2025" s="312" t="s">
        <v>10828</v>
      </c>
      <c r="B2025" s="316" t="s">
        <v>7305</v>
      </c>
      <c r="C2025" s="316" t="s">
        <v>7306</v>
      </c>
      <c r="D2025" s="316">
        <v>1356</v>
      </c>
      <c r="E2025" s="311">
        <v>35200</v>
      </c>
      <c r="F2025" s="317" t="s">
        <v>8627</v>
      </c>
      <c r="G2025" s="312" t="s">
        <v>142</v>
      </c>
      <c r="H2025" s="313">
        <v>44719</v>
      </c>
      <c r="I2025" s="1045">
        <v>44734</v>
      </c>
      <c r="J2025" s="271"/>
    </row>
    <row r="2026" spans="1:10" outlineLevel="1" x14ac:dyDescent="0.2">
      <c r="A2026" s="312" t="s">
        <v>10829</v>
      </c>
      <c r="B2026" s="316" t="s">
        <v>7305</v>
      </c>
      <c r="C2026" s="316" t="s">
        <v>7306</v>
      </c>
      <c r="D2026" s="316">
        <v>485</v>
      </c>
      <c r="E2026" s="311">
        <v>35270</v>
      </c>
      <c r="F2026" s="317" t="s">
        <v>10830</v>
      </c>
      <c r="G2026" s="312" t="s">
        <v>142</v>
      </c>
      <c r="H2026" s="313">
        <v>44615</v>
      </c>
      <c r="I2026" s="1045">
        <v>44675</v>
      </c>
      <c r="J2026" s="271"/>
    </row>
    <row r="2027" spans="1:10" outlineLevel="1" x14ac:dyDescent="0.2">
      <c r="A2027" s="312" t="s">
        <v>10831</v>
      </c>
      <c r="B2027" s="316" t="s">
        <v>7305</v>
      </c>
      <c r="C2027" s="316" t="s">
        <v>7306</v>
      </c>
      <c r="D2027" s="316">
        <v>537</v>
      </c>
      <c r="E2027" s="311">
        <v>35340</v>
      </c>
      <c r="F2027" s="317" t="s">
        <v>10832</v>
      </c>
      <c r="G2027" s="312" t="s">
        <v>142</v>
      </c>
      <c r="H2027" s="313">
        <v>44620</v>
      </c>
      <c r="I2027" s="1045">
        <v>44740</v>
      </c>
      <c r="J2027" s="271"/>
    </row>
    <row r="2028" spans="1:10" outlineLevel="1" x14ac:dyDescent="0.2">
      <c r="A2028" s="312" t="s">
        <v>10833</v>
      </c>
      <c r="B2028" s="316" t="s">
        <v>7305</v>
      </c>
      <c r="C2028" s="316" t="s">
        <v>7306</v>
      </c>
      <c r="D2028" s="316">
        <v>1037</v>
      </c>
      <c r="E2028" s="311">
        <v>35394.1</v>
      </c>
      <c r="F2028" s="317" t="s">
        <v>10834</v>
      </c>
      <c r="G2028" s="312" t="s">
        <v>142</v>
      </c>
      <c r="H2028" s="313">
        <v>44687</v>
      </c>
      <c r="I2028" s="1045">
        <v>44837</v>
      </c>
      <c r="J2028" s="271"/>
    </row>
    <row r="2029" spans="1:10" outlineLevel="1" x14ac:dyDescent="0.2">
      <c r="A2029" s="312" t="s">
        <v>10835</v>
      </c>
      <c r="B2029" s="316" t="s">
        <v>7305</v>
      </c>
      <c r="C2029" s="316" t="s">
        <v>7306</v>
      </c>
      <c r="D2029" s="316">
        <v>773</v>
      </c>
      <c r="E2029" s="311">
        <v>35400</v>
      </c>
      <c r="F2029" s="317" t="s">
        <v>10836</v>
      </c>
      <c r="G2029" s="312" t="s">
        <v>142</v>
      </c>
      <c r="H2029" s="313">
        <v>44651</v>
      </c>
      <c r="I2029" s="1045">
        <v>44771</v>
      </c>
      <c r="J2029" s="271"/>
    </row>
    <row r="2030" spans="1:10" outlineLevel="1" x14ac:dyDescent="0.2">
      <c r="A2030" s="312" t="s">
        <v>10837</v>
      </c>
      <c r="B2030" s="316" t="s">
        <v>7305</v>
      </c>
      <c r="C2030" s="316" t="s">
        <v>7306</v>
      </c>
      <c r="D2030" s="316">
        <v>1502</v>
      </c>
      <c r="E2030" s="311">
        <v>35440</v>
      </c>
      <c r="F2030" s="317" t="s">
        <v>10838</v>
      </c>
      <c r="G2030" s="312" t="s">
        <v>142</v>
      </c>
      <c r="H2030" s="313">
        <v>44746</v>
      </c>
      <c r="I2030" s="1045">
        <v>44866</v>
      </c>
      <c r="J2030" s="271"/>
    </row>
    <row r="2031" spans="1:10" outlineLevel="1" x14ac:dyDescent="0.2">
      <c r="A2031" s="312" t="s">
        <v>10839</v>
      </c>
      <c r="B2031" s="316" t="s">
        <v>7305</v>
      </c>
      <c r="C2031" s="316" t="s">
        <v>7306</v>
      </c>
      <c r="D2031" s="316">
        <v>708</v>
      </c>
      <c r="E2031" s="311">
        <v>35460</v>
      </c>
      <c r="F2031" s="317" t="s">
        <v>10840</v>
      </c>
      <c r="G2031" s="312" t="s">
        <v>142</v>
      </c>
      <c r="H2031" s="313">
        <v>44642</v>
      </c>
      <c r="I2031" s="1045">
        <v>44777</v>
      </c>
      <c r="J2031" s="271"/>
    </row>
    <row r="2032" spans="1:10" outlineLevel="1" x14ac:dyDescent="0.2">
      <c r="A2032" s="312" t="s">
        <v>10841</v>
      </c>
      <c r="B2032" s="316" t="s">
        <v>7305</v>
      </c>
      <c r="C2032" s="316" t="s">
        <v>7306</v>
      </c>
      <c r="D2032" s="316">
        <v>469</v>
      </c>
      <c r="E2032" s="311">
        <v>35500</v>
      </c>
      <c r="F2032" s="317" t="s">
        <v>10364</v>
      </c>
      <c r="G2032" s="312" t="s">
        <v>142</v>
      </c>
      <c r="H2032" s="313">
        <v>44614</v>
      </c>
      <c r="I2032" s="1045">
        <v>44634</v>
      </c>
      <c r="J2032" s="271"/>
    </row>
    <row r="2033" spans="1:10" outlineLevel="1" x14ac:dyDescent="0.2">
      <c r="A2033" s="312" t="s">
        <v>10842</v>
      </c>
      <c r="B2033" s="316" t="s">
        <v>7305</v>
      </c>
      <c r="C2033" s="316" t="s">
        <v>7306</v>
      </c>
      <c r="D2033" s="316">
        <v>518</v>
      </c>
      <c r="E2033" s="311">
        <v>35500.01</v>
      </c>
      <c r="F2033" s="317" t="s">
        <v>10362</v>
      </c>
      <c r="G2033" s="312" t="s">
        <v>142</v>
      </c>
      <c r="H2033" s="313">
        <v>44617</v>
      </c>
      <c r="I2033" s="1045">
        <v>44677</v>
      </c>
      <c r="J2033" s="271"/>
    </row>
    <row r="2034" spans="1:10" outlineLevel="1" x14ac:dyDescent="0.2">
      <c r="A2034" s="312" t="s">
        <v>10843</v>
      </c>
      <c r="B2034" s="316" t="s">
        <v>7305</v>
      </c>
      <c r="C2034" s="316" t="s">
        <v>7306</v>
      </c>
      <c r="D2034" s="316">
        <v>127</v>
      </c>
      <c r="E2034" s="311">
        <v>35520</v>
      </c>
      <c r="F2034" s="317" t="s">
        <v>10844</v>
      </c>
      <c r="G2034" s="312" t="s">
        <v>142</v>
      </c>
      <c r="H2034" s="313">
        <v>44580</v>
      </c>
      <c r="I2034" s="1045">
        <v>44670</v>
      </c>
      <c r="J2034" s="271"/>
    </row>
    <row r="2035" spans="1:10" outlineLevel="1" x14ac:dyDescent="0.2">
      <c r="A2035" s="312" t="s">
        <v>10845</v>
      </c>
      <c r="B2035" s="316" t="s">
        <v>7305</v>
      </c>
      <c r="C2035" s="316" t="s">
        <v>7306</v>
      </c>
      <c r="D2035" s="316">
        <v>360</v>
      </c>
      <c r="E2035" s="311">
        <v>35520</v>
      </c>
      <c r="F2035" s="317" t="s">
        <v>7736</v>
      </c>
      <c r="G2035" s="312" t="s">
        <v>142</v>
      </c>
      <c r="H2035" s="313">
        <v>44602</v>
      </c>
      <c r="I2035" s="1045">
        <v>44722</v>
      </c>
      <c r="J2035" s="271"/>
    </row>
    <row r="2036" spans="1:10" outlineLevel="1" x14ac:dyDescent="0.2">
      <c r="A2036" s="312" t="s">
        <v>10846</v>
      </c>
      <c r="B2036" s="316" t="s">
        <v>7305</v>
      </c>
      <c r="C2036" s="316" t="s">
        <v>7306</v>
      </c>
      <c r="D2036" s="316">
        <v>839</v>
      </c>
      <c r="E2036" s="311">
        <v>35619.26</v>
      </c>
      <c r="F2036" s="317" t="s">
        <v>7786</v>
      </c>
      <c r="G2036" s="312" t="s">
        <v>142</v>
      </c>
      <c r="H2036" s="313">
        <v>44662</v>
      </c>
      <c r="I2036" s="1045">
        <v>44682</v>
      </c>
      <c r="J2036" s="271"/>
    </row>
    <row r="2037" spans="1:10" outlineLevel="1" x14ac:dyDescent="0.2">
      <c r="A2037" s="312" t="s">
        <v>10847</v>
      </c>
      <c r="B2037" s="316" t="s">
        <v>7305</v>
      </c>
      <c r="C2037" s="316" t="s">
        <v>7306</v>
      </c>
      <c r="D2037" s="316">
        <v>344</v>
      </c>
      <c r="E2037" s="311">
        <v>35640</v>
      </c>
      <c r="F2037" s="317" t="s">
        <v>10848</v>
      </c>
      <c r="G2037" s="312" t="s">
        <v>142</v>
      </c>
      <c r="H2037" s="313">
        <v>44599</v>
      </c>
      <c r="I2037" s="1045">
        <v>44779</v>
      </c>
      <c r="J2037" s="271"/>
    </row>
    <row r="2038" spans="1:10" outlineLevel="1" x14ac:dyDescent="0.2">
      <c r="A2038" s="312" t="s">
        <v>10849</v>
      </c>
      <c r="B2038" s="316" t="s">
        <v>7305</v>
      </c>
      <c r="C2038" s="316" t="s">
        <v>7306</v>
      </c>
      <c r="D2038" s="316">
        <v>459</v>
      </c>
      <c r="E2038" s="311">
        <v>35640</v>
      </c>
      <c r="F2038" s="317" t="s">
        <v>10850</v>
      </c>
      <c r="G2038" s="312" t="s">
        <v>142</v>
      </c>
      <c r="H2038" s="313">
        <v>44613</v>
      </c>
      <c r="I2038" s="1045">
        <v>44793</v>
      </c>
      <c r="J2038" s="271"/>
    </row>
    <row r="2039" spans="1:10" outlineLevel="1" x14ac:dyDescent="0.2">
      <c r="A2039" s="312" t="s">
        <v>10851</v>
      </c>
      <c r="B2039" s="316" t="s">
        <v>7305</v>
      </c>
      <c r="C2039" s="316" t="s">
        <v>7306</v>
      </c>
      <c r="D2039" s="316">
        <v>640</v>
      </c>
      <c r="E2039" s="311">
        <v>35760</v>
      </c>
      <c r="F2039" s="317" t="s">
        <v>10852</v>
      </c>
      <c r="G2039" s="312" t="s">
        <v>142</v>
      </c>
      <c r="H2039" s="313">
        <v>44634</v>
      </c>
      <c r="I2039" s="1045">
        <v>44754</v>
      </c>
      <c r="J2039" s="271"/>
    </row>
    <row r="2040" spans="1:10" outlineLevel="1" x14ac:dyDescent="0.2">
      <c r="A2040" s="312" t="s">
        <v>10853</v>
      </c>
      <c r="B2040" s="316" t="s">
        <v>7305</v>
      </c>
      <c r="C2040" s="316" t="s">
        <v>7306</v>
      </c>
      <c r="D2040" s="316">
        <v>1588</v>
      </c>
      <c r="E2040" s="311">
        <v>35813</v>
      </c>
      <c r="F2040" s="317" t="s">
        <v>10854</v>
      </c>
      <c r="G2040" s="312" t="s">
        <v>142</v>
      </c>
      <c r="H2040" s="313">
        <v>44760</v>
      </c>
      <c r="I2040" s="1045">
        <v>44765</v>
      </c>
      <c r="J2040" s="271"/>
    </row>
    <row r="2041" spans="1:10" outlineLevel="1" x14ac:dyDescent="0.2">
      <c r="A2041" s="312" t="s">
        <v>10855</v>
      </c>
      <c r="B2041" s="316" t="s">
        <v>7305</v>
      </c>
      <c r="C2041" s="316" t="s">
        <v>7306</v>
      </c>
      <c r="D2041" s="316">
        <v>801</v>
      </c>
      <c r="E2041" s="311">
        <v>35880</v>
      </c>
      <c r="F2041" s="317" t="s">
        <v>10856</v>
      </c>
      <c r="G2041" s="312" t="s">
        <v>142</v>
      </c>
      <c r="H2041" s="313">
        <v>44656</v>
      </c>
      <c r="I2041" s="1045">
        <v>44686</v>
      </c>
      <c r="J2041" s="271"/>
    </row>
    <row r="2042" spans="1:10" outlineLevel="1" x14ac:dyDescent="0.2">
      <c r="A2042" s="312" t="s">
        <v>10857</v>
      </c>
      <c r="B2042" s="316" t="s">
        <v>7305</v>
      </c>
      <c r="C2042" s="316" t="s">
        <v>7306</v>
      </c>
      <c r="D2042" s="316">
        <v>455</v>
      </c>
      <c r="E2042" s="311">
        <v>35965.800000000003</v>
      </c>
      <c r="F2042" s="317" t="s">
        <v>7655</v>
      </c>
      <c r="G2042" s="312" t="s">
        <v>142</v>
      </c>
      <c r="H2042" s="313">
        <v>44613</v>
      </c>
      <c r="I2042" s="1045">
        <v>44703</v>
      </c>
      <c r="J2042" s="271"/>
    </row>
    <row r="2043" spans="1:10" outlineLevel="1" x14ac:dyDescent="0.2">
      <c r="A2043" s="312" t="s">
        <v>10858</v>
      </c>
      <c r="B2043" s="316" t="s">
        <v>7305</v>
      </c>
      <c r="C2043" s="316" t="s">
        <v>7306</v>
      </c>
      <c r="D2043" s="316">
        <v>345</v>
      </c>
      <c r="E2043" s="311">
        <v>35990</v>
      </c>
      <c r="F2043" s="317" t="s">
        <v>8110</v>
      </c>
      <c r="G2043" s="312" t="s">
        <v>142</v>
      </c>
      <c r="H2043" s="313">
        <v>44599</v>
      </c>
      <c r="I2043" s="1045">
        <v>44659</v>
      </c>
      <c r="J2043" s="271"/>
    </row>
    <row r="2044" spans="1:10" outlineLevel="1" x14ac:dyDescent="0.2">
      <c r="A2044" s="312" t="s">
        <v>10859</v>
      </c>
      <c r="B2044" s="316" t="s">
        <v>7305</v>
      </c>
      <c r="C2044" s="316" t="s">
        <v>7306</v>
      </c>
      <c r="D2044" s="316">
        <v>71</v>
      </c>
      <c r="E2044" s="311">
        <v>36000</v>
      </c>
      <c r="F2044" s="317" t="s">
        <v>10860</v>
      </c>
      <c r="G2044" s="312" t="s">
        <v>142</v>
      </c>
      <c r="H2044" s="313">
        <v>44574</v>
      </c>
      <c r="I2044" s="1045">
        <v>44809</v>
      </c>
      <c r="J2044" s="271"/>
    </row>
    <row r="2045" spans="1:10" outlineLevel="1" x14ac:dyDescent="0.2">
      <c r="A2045" s="312" t="s">
        <v>10861</v>
      </c>
      <c r="B2045" s="316" t="s">
        <v>7305</v>
      </c>
      <c r="C2045" s="316" t="s">
        <v>7306</v>
      </c>
      <c r="D2045" s="316">
        <v>92</v>
      </c>
      <c r="E2045" s="311">
        <v>36000</v>
      </c>
      <c r="F2045" s="317" t="s">
        <v>8426</v>
      </c>
      <c r="G2045" s="312" t="s">
        <v>142</v>
      </c>
      <c r="H2045" s="313">
        <v>44575</v>
      </c>
      <c r="I2045" s="1045">
        <v>44690</v>
      </c>
      <c r="J2045" s="271"/>
    </row>
    <row r="2046" spans="1:10" outlineLevel="1" x14ac:dyDescent="0.2">
      <c r="A2046" s="312" t="s">
        <v>10862</v>
      </c>
      <c r="B2046" s="316" t="s">
        <v>7305</v>
      </c>
      <c r="C2046" s="316" t="s">
        <v>7306</v>
      </c>
      <c r="D2046" s="316">
        <v>270</v>
      </c>
      <c r="E2046" s="311">
        <v>36000</v>
      </c>
      <c r="F2046" s="317" t="s">
        <v>10255</v>
      </c>
      <c r="G2046" s="312" t="s">
        <v>142</v>
      </c>
      <c r="H2046" s="313">
        <v>44588</v>
      </c>
      <c r="I2046" s="1045">
        <v>44858</v>
      </c>
      <c r="J2046" s="271"/>
    </row>
    <row r="2047" spans="1:10" outlineLevel="1" x14ac:dyDescent="0.2">
      <c r="A2047" s="312" t="s">
        <v>10863</v>
      </c>
      <c r="B2047" s="316" t="s">
        <v>7305</v>
      </c>
      <c r="C2047" s="316" t="s">
        <v>7306</v>
      </c>
      <c r="D2047" s="316">
        <v>287</v>
      </c>
      <c r="E2047" s="311">
        <v>36000</v>
      </c>
      <c r="F2047" s="317" t="s">
        <v>10250</v>
      </c>
      <c r="G2047" s="312" t="s">
        <v>142</v>
      </c>
      <c r="H2047" s="313">
        <v>44589</v>
      </c>
      <c r="I2047" s="1045">
        <v>44859</v>
      </c>
      <c r="J2047" s="271"/>
    </row>
    <row r="2048" spans="1:10" outlineLevel="1" x14ac:dyDescent="0.2">
      <c r="A2048" s="312" t="s">
        <v>10864</v>
      </c>
      <c r="B2048" s="316" t="s">
        <v>7305</v>
      </c>
      <c r="C2048" s="316" t="s">
        <v>7306</v>
      </c>
      <c r="D2048" s="316">
        <v>413</v>
      </c>
      <c r="E2048" s="311">
        <v>36000</v>
      </c>
      <c r="F2048" s="317" t="s">
        <v>10865</v>
      </c>
      <c r="G2048" s="312" t="s">
        <v>142</v>
      </c>
      <c r="H2048" s="313">
        <v>44608</v>
      </c>
      <c r="I2048" s="1045">
        <v>44698</v>
      </c>
      <c r="J2048" s="271"/>
    </row>
    <row r="2049" spans="1:10" outlineLevel="1" x14ac:dyDescent="0.2">
      <c r="A2049" s="312" t="s">
        <v>10866</v>
      </c>
      <c r="B2049" s="316" t="s">
        <v>7305</v>
      </c>
      <c r="C2049" s="316" t="s">
        <v>7306</v>
      </c>
      <c r="D2049" s="316">
        <v>415</v>
      </c>
      <c r="E2049" s="311">
        <v>36000</v>
      </c>
      <c r="F2049" s="317" t="s">
        <v>7670</v>
      </c>
      <c r="G2049" s="312" t="s">
        <v>142</v>
      </c>
      <c r="H2049" s="313">
        <v>44608</v>
      </c>
      <c r="I2049" s="1045">
        <v>44743</v>
      </c>
      <c r="J2049" s="271"/>
    </row>
    <row r="2050" spans="1:10" outlineLevel="1" x14ac:dyDescent="0.2">
      <c r="A2050" s="312" t="s">
        <v>10867</v>
      </c>
      <c r="B2050" s="316" t="s">
        <v>7305</v>
      </c>
      <c r="C2050" s="316" t="s">
        <v>7306</v>
      </c>
      <c r="D2050" s="316">
        <v>422</v>
      </c>
      <c r="E2050" s="311">
        <v>36000</v>
      </c>
      <c r="F2050" s="317" t="s">
        <v>10322</v>
      </c>
      <c r="G2050" s="312" t="s">
        <v>142</v>
      </c>
      <c r="H2050" s="313">
        <v>44609</v>
      </c>
      <c r="I2050" s="1045">
        <v>44699</v>
      </c>
      <c r="J2050" s="271"/>
    </row>
    <row r="2051" spans="1:10" outlineLevel="1" x14ac:dyDescent="0.2">
      <c r="A2051" s="312" t="s">
        <v>10868</v>
      </c>
      <c r="B2051" s="316" t="s">
        <v>7305</v>
      </c>
      <c r="C2051" s="316" t="s">
        <v>7306</v>
      </c>
      <c r="D2051" s="316">
        <v>449</v>
      </c>
      <c r="E2051" s="311">
        <v>36000</v>
      </c>
      <c r="F2051" s="317" t="s">
        <v>7803</v>
      </c>
      <c r="G2051" s="312" t="s">
        <v>142</v>
      </c>
      <c r="H2051" s="313">
        <v>44613</v>
      </c>
      <c r="I2051" s="1045">
        <v>44693</v>
      </c>
      <c r="J2051" s="271"/>
    </row>
    <row r="2052" spans="1:10" outlineLevel="1" x14ac:dyDescent="0.2">
      <c r="A2052" s="312" t="s">
        <v>10869</v>
      </c>
      <c r="B2052" s="316" t="s">
        <v>7305</v>
      </c>
      <c r="C2052" s="316" t="s">
        <v>7306</v>
      </c>
      <c r="D2052" s="316">
        <v>451</v>
      </c>
      <c r="E2052" s="311">
        <v>36000</v>
      </c>
      <c r="F2052" s="317" t="s">
        <v>10870</v>
      </c>
      <c r="G2052" s="312" t="s">
        <v>142</v>
      </c>
      <c r="H2052" s="313">
        <v>44613</v>
      </c>
      <c r="I2052" s="1045">
        <v>44693</v>
      </c>
      <c r="J2052" s="271"/>
    </row>
    <row r="2053" spans="1:10" outlineLevel="1" x14ac:dyDescent="0.2">
      <c r="A2053" s="312" t="s">
        <v>10871</v>
      </c>
      <c r="B2053" s="316" t="s">
        <v>7305</v>
      </c>
      <c r="C2053" s="316" t="s">
        <v>7306</v>
      </c>
      <c r="D2053" s="316">
        <v>453</v>
      </c>
      <c r="E2053" s="311">
        <v>36000</v>
      </c>
      <c r="F2053" s="317" t="s">
        <v>10872</v>
      </c>
      <c r="G2053" s="312" t="s">
        <v>142</v>
      </c>
      <c r="H2053" s="313">
        <v>44613</v>
      </c>
      <c r="I2053" s="1045">
        <v>44693</v>
      </c>
      <c r="J2053" s="271"/>
    </row>
    <row r="2054" spans="1:10" outlineLevel="1" x14ac:dyDescent="0.2">
      <c r="A2054" s="312" t="s">
        <v>10873</v>
      </c>
      <c r="B2054" s="316" t="s">
        <v>7305</v>
      </c>
      <c r="C2054" s="316" t="s">
        <v>7306</v>
      </c>
      <c r="D2054" s="316">
        <v>501</v>
      </c>
      <c r="E2054" s="311">
        <v>36000</v>
      </c>
      <c r="F2054" s="317" t="s">
        <v>8565</v>
      </c>
      <c r="G2054" s="312" t="s">
        <v>142</v>
      </c>
      <c r="H2054" s="313">
        <v>44616</v>
      </c>
      <c r="I2054" s="1045">
        <v>44656</v>
      </c>
      <c r="J2054" s="271"/>
    </row>
    <row r="2055" spans="1:10" outlineLevel="1" x14ac:dyDescent="0.2">
      <c r="A2055" s="312" t="s">
        <v>10874</v>
      </c>
      <c r="B2055" s="316" t="s">
        <v>7305</v>
      </c>
      <c r="C2055" s="316" t="s">
        <v>7306</v>
      </c>
      <c r="D2055" s="316">
        <v>542</v>
      </c>
      <c r="E2055" s="311">
        <v>36000</v>
      </c>
      <c r="F2055" s="317" t="s">
        <v>10875</v>
      </c>
      <c r="G2055" s="312" t="s">
        <v>142</v>
      </c>
      <c r="H2055" s="313">
        <v>44621</v>
      </c>
      <c r="I2055" s="1045">
        <v>44741</v>
      </c>
      <c r="J2055" s="271"/>
    </row>
    <row r="2056" spans="1:10" outlineLevel="1" x14ac:dyDescent="0.2">
      <c r="A2056" s="312" t="s">
        <v>10876</v>
      </c>
      <c r="B2056" s="316" t="s">
        <v>7305</v>
      </c>
      <c r="C2056" s="316" t="s">
        <v>7306</v>
      </c>
      <c r="D2056" s="316">
        <v>571</v>
      </c>
      <c r="E2056" s="311">
        <v>36000</v>
      </c>
      <c r="F2056" s="317" t="s">
        <v>10877</v>
      </c>
      <c r="G2056" s="312" t="s">
        <v>142</v>
      </c>
      <c r="H2056" s="313">
        <v>44624</v>
      </c>
      <c r="I2056" s="1045">
        <v>44714</v>
      </c>
      <c r="J2056" s="271"/>
    </row>
    <row r="2057" spans="1:10" outlineLevel="1" x14ac:dyDescent="0.2">
      <c r="A2057" s="312" t="s">
        <v>10878</v>
      </c>
      <c r="B2057" s="316" t="s">
        <v>7305</v>
      </c>
      <c r="C2057" s="316" t="s">
        <v>7306</v>
      </c>
      <c r="D2057" s="316">
        <v>572</v>
      </c>
      <c r="E2057" s="311">
        <v>36000</v>
      </c>
      <c r="F2057" s="317" t="s">
        <v>10879</v>
      </c>
      <c r="G2057" s="312" t="s">
        <v>142</v>
      </c>
      <c r="H2057" s="313">
        <v>44624</v>
      </c>
      <c r="I2057" s="1045">
        <v>44714</v>
      </c>
      <c r="J2057" s="271"/>
    </row>
    <row r="2058" spans="1:10" outlineLevel="1" x14ac:dyDescent="0.2">
      <c r="A2058" s="312" t="s">
        <v>10880</v>
      </c>
      <c r="B2058" s="316" t="s">
        <v>7305</v>
      </c>
      <c r="C2058" s="316" t="s">
        <v>7306</v>
      </c>
      <c r="D2058" s="316">
        <v>577</v>
      </c>
      <c r="E2058" s="311">
        <v>36000</v>
      </c>
      <c r="F2058" s="317" t="s">
        <v>10881</v>
      </c>
      <c r="G2058" s="312" t="s">
        <v>142</v>
      </c>
      <c r="H2058" s="313">
        <v>44627</v>
      </c>
      <c r="I2058" s="1045">
        <v>44672</v>
      </c>
      <c r="J2058" s="271"/>
    </row>
    <row r="2059" spans="1:10" outlineLevel="1" x14ac:dyDescent="0.2">
      <c r="A2059" s="312" t="s">
        <v>10882</v>
      </c>
      <c r="B2059" s="316" t="s">
        <v>7305</v>
      </c>
      <c r="C2059" s="316" t="s">
        <v>7306</v>
      </c>
      <c r="D2059" s="316">
        <v>597</v>
      </c>
      <c r="E2059" s="311">
        <v>36000</v>
      </c>
      <c r="F2059" s="317" t="s">
        <v>10883</v>
      </c>
      <c r="G2059" s="312" t="s">
        <v>142</v>
      </c>
      <c r="H2059" s="313">
        <v>44628</v>
      </c>
      <c r="I2059" s="1045">
        <v>44718</v>
      </c>
      <c r="J2059" s="271"/>
    </row>
    <row r="2060" spans="1:10" outlineLevel="1" x14ac:dyDescent="0.2">
      <c r="A2060" s="312" t="s">
        <v>10884</v>
      </c>
      <c r="B2060" s="316" t="s">
        <v>7305</v>
      </c>
      <c r="C2060" s="316" t="s">
        <v>7306</v>
      </c>
      <c r="D2060" s="316">
        <v>614</v>
      </c>
      <c r="E2060" s="311">
        <v>36000</v>
      </c>
      <c r="F2060" s="317" t="s">
        <v>10885</v>
      </c>
      <c r="G2060" s="312" t="s">
        <v>142</v>
      </c>
      <c r="H2060" s="313">
        <v>44629</v>
      </c>
      <c r="I2060" s="1045">
        <v>44764</v>
      </c>
      <c r="J2060" s="271"/>
    </row>
    <row r="2061" spans="1:10" outlineLevel="1" x14ac:dyDescent="0.2">
      <c r="A2061" s="312" t="s">
        <v>10886</v>
      </c>
      <c r="B2061" s="316" t="s">
        <v>7305</v>
      </c>
      <c r="C2061" s="316" t="s">
        <v>7306</v>
      </c>
      <c r="D2061" s="316">
        <v>655</v>
      </c>
      <c r="E2061" s="311">
        <v>36000</v>
      </c>
      <c r="F2061" s="317" t="s">
        <v>8246</v>
      </c>
      <c r="G2061" s="312" t="s">
        <v>142</v>
      </c>
      <c r="H2061" s="313">
        <v>44635</v>
      </c>
      <c r="I2061" s="1045">
        <v>44770</v>
      </c>
      <c r="J2061" s="271"/>
    </row>
    <row r="2062" spans="1:10" outlineLevel="1" x14ac:dyDescent="0.2">
      <c r="A2062" s="312" t="s">
        <v>10887</v>
      </c>
      <c r="B2062" s="316" t="s">
        <v>7305</v>
      </c>
      <c r="C2062" s="316" t="s">
        <v>7306</v>
      </c>
      <c r="D2062" s="316">
        <v>1133</v>
      </c>
      <c r="E2062" s="311">
        <v>36000</v>
      </c>
      <c r="F2062" s="317" t="s">
        <v>8426</v>
      </c>
      <c r="G2062" s="312" t="s">
        <v>142</v>
      </c>
      <c r="H2062" s="313">
        <v>44698</v>
      </c>
      <c r="I2062" s="1045">
        <v>44818</v>
      </c>
      <c r="J2062" s="271"/>
    </row>
    <row r="2063" spans="1:10" outlineLevel="1" x14ac:dyDescent="0.2">
      <c r="A2063" s="312" t="s">
        <v>10888</v>
      </c>
      <c r="B2063" s="316" t="s">
        <v>7305</v>
      </c>
      <c r="C2063" s="316" t="s">
        <v>7306</v>
      </c>
      <c r="D2063" s="316">
        <v>1227</v>
      </c>
      <c r="E2063" s="311">
        <v>36000</v>
      </c>
      <c r="F2063" s="317" t="s">
        <v>10889</v>
      </c>
      <c r="G2063" s="312" t="s">
        <v>142</v>
      </c>
      <c r="H2063" s="313">
        <v>44707</v>
      </c>
      <c r="I2063" s="1045">
        <v>44797</v>
      </c>
      <c r="J2063" s="271"/>
    </row>
    <row r="2064" spans="1:10" outlineLevel="1" x14ac:dyDescent="0.2">
      <c r="A2064" s="312" t="s">
        <v>10890</v>
      </c>
      <c r="B2064" s="316" t="s">
        <v>7305</v>
      </c>
      <c r="C2064" s="316" t="s">
        <v>7306</v>
      </c>
      <c r="D2064" s="316">
        <v>1317</v>
      </c>
      <c r="E2064" s="311">
        <v>36000</v>
      </c>
      <c r="F2064" s="317" t="s">
        <v>10891</v>
      </c>
      <c r="G2064" s="312" t="s">
        <v>142</v>
      </c>
      <c r="H2064" s="313">
        <v>44714</v>
      </c>
      <c r="I2064" s="1045">
        <v>44794</v>
      </c>
      <c r="J2064" s="271"/>
    </row>
    <row r="2065" spans="1:10" outlineLevel="1" x14ac:dyDescent="0.2">
      <c r="A2065" s="312" t="s">
        <v>10892</v>
      </c>
      <c r="B2065" s="316" t="s">
        <v>7305</v>
      </c>
      <c r="C2065" s="316" t="s">
        <v>7306</v>
      </c>
      <c r="D2065" s="316">
        <v>1321</v>
      </c>
      <c r="E2065" s="311">
        <v>36000</v>
      </c>
      <c r="F2065" s="317" t="s">
        <v>10893</v>
      </c>
      <c r="G2065" s="312" t="s">
        <v>142</v>
      </c>
      <c r="H2065" s="313">
        <v>44715</v>
      </c>
      <c r="I2065" s="1045">
        <v>44835</v>
      </c>
      <c r="J2065" s="271"/>
    </row>
    <row r="2066" spans="1:10" outlineLevel="1" x14ac:dyDescent="0.2">
      <c r="A2066" s="312" t="s">
        <v>10894</v>
      </c>
      <c r="B2066" s="316" t="s">
        <v>7305</v>
      </c>
      <c r="C2066" s="316" t="s">
        <v>7306</v>
      </c>
      <c r="D2066" s="316">
        <v>1374</v>
      </c>
      <c r="E2066" s="311">
        <v>36000</v>
      </c>
      <c r="F2066" s="317" t="s">
        <v>10895</v>
      </c>
      <c r="G2066" s="312" t="s">
        <v>142</v>
      </c>
      <c r="H2066" s="313">
        <v>44721</v>
      </c>
      <c r="I2066" s="1045">
        <v>44841</v>
      </c>
      <c r="J2066" s="271"/>
    </row>
    <row r="2067" spans="1:10" outlineLevel="1" x14ac:dyDescent="0.2">
      <c r="A2067" s="312" t="s">
        <v>10896</v>
      </c>
      <c r="B2067" s="316" t="s">
        <v>7305</v>
      </c>
      <c r="C2067" s="316" t="s">
        <v>7306</v>
      </c>
      <c r="D2067" s="316">
        <v>1376</v>
      </c>
      <c r="E2067" s="311">
        <v>36000</v>
      </c>
      <c r="F2067" s="317" t="s">
        <v>10879</v>
      </c>
      <c r="G2067" s="312" t="s">
        <v>142</v>
      </c>
      <c r="H2067" s="313">
        <v>44721</v>
      </c>
      <c r="I2067" s="1045">
        <v>44811</v>
      </c>
      <c r="J2067" s="271"/>
    </row>
    <row r="2068" spans="1:10" outlineLevel="1" x14ac:dyDescent="0.2">
      <c r="A2068" s="312" t="s">
        <v>10897</v>
      </c>
      <c r="B2068" s="316" t="s">
        <v>7305</v>
      </c>
      <c r="C2068" s="316" t="s">
        <v>7306</v>
      </c>
      <c r="D2068" s="316">
        <v>1416</v>
      </c>
      <c r="E2068" s="311">
        <v>36000</v>
      </c>
      <c r="F2068" s="317" t="s">
        <v>10898</v>
      </c>
      <c r="G2068" s="312" t="s">
        <v>142</v>
      </c>
      <c r="H2068" s="313">
        <v>44729</v>
      </c>
      <c r="I2068" s="1045">
        <v>44819</v>
      </c>
      <c r="J2068" s="271"/>
    </row>
    <row r="2069" spans="1:10" outlineLevel="1" x14ac:dyDescent="0.2">
      <c r="A2069" s="312" t="s">
        <v>10899</v>
      </c>
      <c r="B2069" s="316" t="s">
        <v>7305</v>
      </c>
      <c r="C2069" s="316" t="s">
        <v>7306</v>
      </c>
      <c r="D2069" s="316">
        <v>1472</v>
      </c>
      <c r="E2069" s="311">
        <v>36000</v>
      </c>
      <c r="F2069" s="317" t="s">
        <v>7726</v>
      </c>
      <c r="G2069" s="312" t="s">
        <v>142</v>
      </c>
      <c r="H2069" s="313">
        <v>44739</v>
      </c>
      <c r="I2069" s="1045">
        <v>44919</v>
      </c>
      <c r="J2069" s="271"/>
    </row>
    <row r="2070" spans="1:10" outlineLevel="1" x14ac:dyDescent="0.2">
      <c r="A2070" s="312" t="s">
        <v>10900</v>
      </c>
      <c r="B2070" s="316" t="s">
        <v>7305</v>
      </c>
      <c r="C2070" s="316" t="s">
        <v>7306</v>
      </c>
      <c r="D2070" s="316">
        <v>1489</v>
      </c>
      <c r="E2070" s="311">
        <v>36000</v>
      </c>
      <c r="F2070" s="317" t="s">
        <v>10901</v>
      </c>
      <c r="G2070" s="312" t="s">
        <v>142</v>
      </c>
      <c r="H2070" s="313">
        <v>44742</v>
      </c>
      <c r="I2070" s="1045">
        <v>44832</v>
      </c>
      <c r="J2070" s="271"/>
    </row>
    <row r="2071" spans="1:10" outlineLevel="1" x14ac:dyDescent="0.2">
      <c r="A2071" s="312" t="s">
        <v>10902</v>
      </c>
      <c r="B2071" s="316" t="s">
        <v>7305</v>
      </c>
      <c r="C2071" s="316" t="s">
        <v>7306</v>
      </c>
      <c r="D2071" s="316">
        <v>678</v>
      </c>
      <c r="E2071" s="311">
        <v>36058.44</v>
      </c>
      <c r="F2071" s="317" t="s">
        <v>10273</v>
      </c>
      <c r="G2071" s="312" t="s">
        <v>142</v>
      </c>
      <c r="H2071" s="313">
        <v>44638</v>
      </c>
      <c r="I2071" s="1045">
        <v>44683</v>
      </c>
      <c r="J2071" s="271"/>
    </row>
    <row r="2072" spans="1:10" outlineLevel="1" x14ac:dyDescent="0.2">
      <c r="A2072" s="312" t="s">
        <v>10903</v>
      </c>
      <c r="B2072" s="316" t="s">
        <v>7305</v>
      </c>
      <c r="C2072" s="316" t="s">
        <v>7306</v>
      </c>
      <c r="D2072" s="316">
        <v>361</v>
      </c>
      <c r="E2072" s="311">
        <v>36100</v>
      </c>
      <c r="F2072" s="317" t="s">
        <v>7409</v>
      </c>
      <c r="G2072" s="312" t="s">
        <v>142</v>
      </c>
      <c r="H2072" s="313">
        <v>44602</v>
      </c>
      <c r="I2072" s="1045">
        <v>44967</v>
      </c>
      <c r="J2072" s="271"/>
    </row>
    <row r="2073" spans="1:10" outlineLevel="1" x14ac:dyDescent="0.2">
      <c r="A2073" s="312" t="s">
        <v>10904</v>
      </c>
      <c r="B2073" s="316" t="s">
        <v>7305</v>
      </c>
      <c r="C2073" s="316" t="s">
        <v>7306</v>
      </c>
      <c r="D2073" s="316">
        <v>383</v>
      </c>
      <c r="E2073" s="311">
        <v>36108</v>
      </c>
      <c r="F2073" s="317" t="s">
        <v>7415</v>
      </c>
      <c r="G2073" s="312" t="s">
        <v>142</v>
      </c>
      <c r="H2073" s="313">
        <v>44606</v>
      </c>
      <c r="I2073" s="1045">
        <v>44726</v>
      </c>
      <c r="J2073" s="271"/>
    </row>
    <row r="2074" spans="1:10" outlineLevel="1" x14ac:dyDescent="0.2">
      <c r="A2074" s="312" t="s">
        <v>10905</v>
      </c>
      <c r="B2074" s="316" t="s">
        <v>7305</v>
      </c>
      <c r="C2074" s="316" t="s">
        <v>7306</v>
      </c>
      <c r="D2074" s="316">
        <v>713</v>
      </c>
      <c r="E2074" s="311">
        <v>36108</v>
      </c>
      <c r="F2074" s="317" t="s">
        <v>8328</v>
      </c>
      <c r="G2074" s="312" t="s">
        <v>142</v>
      </c>
      <c r="H2074" s="313">
        <v>44644</v>
      </c>
      <c r="I2074" s="1045">
        <v>44689</v>
      </c>
      <c r="J2074" s="271"/>
    </row>
    <row r="2075" spans="1:10" outlineLevel="1" x14ac:dyDescent="0.2">
      <c r="A2075" s="312" t="s">
        <v>10906</v>
      </c>
      <c r="B2075" s="316" t="s">
        <v>7305</v>
      </c>
      <c r="C2075" s="316" t="s">
        <v>7306</v>
      </c>
      <c r="D2075" s="316">
        <v>633</v>
      </c>
      <c r="E2075" s="311">
        <v>36300</v>
      </c>
      <c r="F2075" s="317" t="s">
        <v>8217</v>
      </c>
      <c r="G2075" s="312" t="s">
        <v>142</v>
      </c>
      <c r="H2075" s="313">
        <v>44634</v>
      </c>
      <c r="I2075" s="1045">
        <v>44799</v>
      </c>
      <c r="J2075" s="271"/>
    </row>
    <row r="2076" spans="1:10" outlineLevel="1" x14ac:dyDescent="0.2">
      <c r="A2076" s="312" t="s">
        <v>10907</v>
      </c>
      <c r="B2076" s="316" t="s">
        <v>7305</v>
      </c>
      <c r="C2076" s="316" t="s">
        <v>7306</v>
      </c>
      <c r="D2076" s="316">
        <v>195</v>
      </c>
      <c r="E2076" s="311">
        <v>36400</v>
      </c>
      <c r="F2076" s="317" t="s">
        <v>8571</v>
      </c>
      <c r="G2076" s="312" t="s">
        <v>142</v>
      </c>
      <c r="H2076" s="313">
        <v>44585</v>
      </c>
      <c r="I2076" s="1045">
        <v>44715</v>
      </c>
      <c r="J2076" s="271"/>
    </row>
    <row r="2077" spans="1:10" outlineLevel="1" x14ac:dyDescent="0.2">
      <c r="A2077" s="312" t="s">
        <v>10908</v>
      </c>
      <c r="B2077" s="316" t="s">
        <v>7305</v>
      </c>
      <c r="C2077" s="316" t="s">
        <v>7306</v>
      </c>
      <c r="D2077" s="316">
        <v>362</v>
      </c>
      <c r="E2077" s="311">
        <v>36400</v>
      </c>
      <c r="F2077" s="317" t="s">
        <v>10819</v>
      </c>
      <c r="G2077" s="312" t="s">
        <v>142</v>
      </c>
      <c r="H2077" s="313">
        <v>44602</v>
      </c>
      <c r="I2077" s="1045">
        <v>44742</v>
      </c>
      <c r="J2077" s="271"/>
    </row>
    <row r="2078" spans="1:10" outlineLevel="1" x14ac:dyDescent="0.2">
      <c r="A2078" s="312" t="s">
        <v>10909</v>
      </c>
      <c r="B2078" s="316" t="s">
        <v>7305</v>
      </c>
      <c r="C2078" s="316" t="s">
        <v>7306</v>
      </c>
      <c r="D2078" s="316">
        <v>1078</v>
      </c>
      <c r="E2078" s="311">
        <v>36432.5</v>
      </c>
      <c r="F2078" s="317" t="s">
        <v>8583</v>
      </c>
      <c r="G2078" s="312" t="s">
        <v>142</v>
      </c>
      <c r="H2078" s="313">
        <v>44692</v>
      </c>
      <c r="I2078" s="1045">
        <v>44737</v>
      </c>
      <c r="J2078" s="271"/>
    </row>
    <row r="2079" spans="1:10" outlineLevel="1" x14ac:dyDescent="0.2">
      <c r="A2079" s="312" t="s">
        <v>10910</v>
      </c>
      <c r="B2079" s="316" t="s">
        <v>7305</v>
      </c>
      <c r="C2079" s="316" t="s">
        <v>7306</v>
      </c>
      <c r="D2079" s="316">
        <v>835</v>
      </c>
      <c r="E2079" s="311">
        <v>36450</v>
      </c>
      <c r="F2079" s="317" t="s">
        <v>7792</v>
      </c>
      <c r="G2079" s="312" t="s">
        <v>142</v>
      </c>
      <c r="H2079" s="313">
        <v>44659</v>
      </c>
      <c r="I2079" s="1045">
        <v>44749</v>
      </c>
      <c r="J2079" s="271"/>
    </row>
    <row r="2080" spans="1:10" outlineLevel="1" x14ac:dyDescent="0.2">
      <c r="A2080" s="312" t="s">
        <v>10911</v>
      </c>
      <c r="B2080" s="316" t="s">
        <v>7305</v>
      </c>
      <c r="C2080" s="316" t="s">
        <v>7306</v>
      </c>
      <c r="D2080" s="316">
        <v>479</v>
      </c>
      <c r="E2080" s="311">
        <v>36500</v>
      </c>
      <c r="F2080" s="317" t="s">
        <v>10912</v>
      </c>
      <c r="G2080" s="312" t="s">
        <v>142</v>
      </c>
      <c r="H2080" s="313">
        <v>44614</v>
      </c>
      <c r="I2080" s="1045">
        <v>44784</v>
      </c>
      <c r="J2080" s="271"/>
    </row>
    <row r="2081" spans="1:10" outlineLevel="1" x14ac:dyDescent="0.2">
      <c r="A2081" s="312" t="s">
        <v>10913</v>
      </c>
      <c r="B2081" s="316" t="s">
        <v>7305</v>
      </c>
      <c r="C2081" s="316" t="s">
        <v>7306</v>
      </c>
      <c r="D2081" s="316">
        <v>828</v>
      </c>
      <c r="E2081" s="311">
        <v>36500</v>
      </c>
      <c r="F2081" s="317" t="s">
        <v>10914</v>
      </c>
      <c r="G2081" s="312" t="s">
        <v>142</v>
      </c>
      <c r="H2081" s="313">
        <v>44658</v>
      </c>
      <c r="I2081" s="1045">
        <v>44748</v>
      </c>
      <c r="J2081" s="271"/>
    </row>
    <row r="2082" spans="1:10" outlineLevel="1" x14ac:dyDescent="0.2">
      <c r="A2082" s="312" t="s">
        <v>10915</v>
      </c>
      <c r="B2082" s="316" t="s">
        <v>7305</v>
      </c>
      <c r="C2082" s="316" t="s">
        <v>7306</v>
      </c>
      <c r="D2082" s="316">
        <v>830</v>
      </c>
      <c r="E2082" s="311">
        <v>36500</v>
      </c>
      <c r="F2082" s="317" t="s">
        <v>10916</v>
      </c>
      <c r="G2082" s="312" t="s">
        <v>142</v>
      </c>
      <c r="H2082" s="313">
        <v>44658</v>
      </c>
      <c r="I2082" s="1045">
        <v>44748</v>
      </c>
      <c r="J2082" s="271"/>
    </row>
    <row r="2083" spans="1:10" outlineLevel="1" x14ac:dyDescent="0.2">
      <c r="A2083" s="312" t="s">
        <v>10917</v>
      </c>
      <c r="B2083" s="316" t="s">
        <v>7305</v>
      </c>
      <c r="C2083" s="316" t="s">
        <v>7306</v>
      </c>
      <c r="D2083" s="316">
        <v>1034</v>
      </c>
      <c r="E2083" s="311">
        <v>36500</v>
      </c>
      <c r="F2083" s="317" t="s">
        <v>8551</v>
      </c>
      <c r="G2083" s="312" t="s">
        <v>142</v>
      </c>
      <c r="H2083" s="313">
        <v>44686</v>
      </c>
      <c r="I2083" s="1045">
        <v>44716</v>
      </c>
      <c r="J2083" s="271"/>
    </row>
    <row r="2084" spans="1:10" outlineLevel="1" x14ac:dyDescent="0.2">
      <c r="A2084" s="312" t="s">
        <v>10918</v>
      </c>
      <c r="B2084" s="316" t="s">
        <v>7305</v>
      </c>
      <c r="C2084" s="316" t="s">
        <v>7306</v>
      </c>
      <c r="D2084" s="316">
        <v>496</v>
      </c>
      <c r="E2084" s="311">
        <v>36540</v>
      </c>
      <c r="F2084" s="317" t="s">
        <v>8487</v>
      </c>
      <c r="G2084" s="312" t="s">
        <v>142</v>
      </c>
      <c r="H2084" s="313">
        <v>44616</v>
      </c>
      <c r="I2084" s="1045">
        <v>44756</v>
      </c>
      <c r="J2084" s="271"/>
    </row>
    <row r="2085" spans="1:10" outlineLevel="1" x14ac:dyDescent="0.2">
      <c r="A2085" s="312" t="s">
        <v>10919</v>
      </c>
      <c r="B2085" s="316" t="s">
        <v>7305</v>
      </c>
      <c r="C2085" s="316" t="s">
        <v>7306</v>
      </c>
      <c r="D2085" s="316">
        <v>1121</v>
      </c>
      <c r="E2085" s="311">
        <v>36540</v>
      </c>
      <c r="F2085" s="317" t="s">
        <v>7792</v>
      </c>
      <c r="G2085" s="312" t="s">
        <v>142</v>
      </c>
      <c r="H2085" s="313">
        <v>44697</v>
      </c>
      <c r="I2085" s="1045">
        <v>44700</v>
      </c>
      <c r="J2085" s="271"/>
    </row>
    <row r="2086" spans="1:10" outlineLevel="1" x14ac:dyDescent="0.2">
      <c r="A2086" s="312" t="s">
        <v>10920</v>
      </c>
      <c r="B2086" s="316" t="s">
        <v>7305</v>
      </c>
      <c r="C2086" s="316" t="s">
        <v>7306</v>
      </c>
      <c r="D2086" s="316">
        <v>185</v>
      </c>
      <c r="E2086" s="311">
        <v>36550.400000000001</v>
      </c>
      <c r="F2086" s="317" t="s">
        <v>8370</v>
      </c>
      <c r="G2086" s="312" t="s">
        <v>142</v>
      </c>
      <c r="H2086" s="313">
        <v>44582</v>
      </c>
      <c r="I2086" s="1045">
        <v>44702</v>
      </c>
      <c r="J2086" s="271"/>
    </row>
    <row r="2087" spans="1:10" outlineLevel="1" x14ac:dyDescent="0.2">
      <c r="A2087" s="312" t="s">
        <v>10921</v>
      </c>
      <c r="B2087" s="316" t="s">
        <v>7305</v>
      </c>
      <c r="C2087" s="316" t="s">
        <v>7306</v>
      </c>
      <c r="D2087" s="316">
        <v>112</v>
      </c>
      <c r="E2087" s="311">
        <v>36600</v>
      </c>
      <c r="F2087" s="317" t="s">
        <v>8530</v>
      </c>
      <c r="G2087" s="312" t="s">
        <v>142</v>
      </c>
      <c r="H2087" s="313">
        <v>44579</v>
      </c>
      <c r="I2087" s="1045">
        <v>44669</v>
      </c>
      <c r="J2087" s="271"/>
    </row>
    <row r="2088" spans="1:10" outlineLevel="1" x14ac:dyDescent="0.2">
      <c r="A2088" s="312" t="s">
        <v>10922</v>
      </c>
      <c r="B2088" s="316" t="s">
        <v>7305</v>
      </c>
      <c r="C2088" s="316" t="s">
        <v>7306</v>
      </c>
      <c r="D2088" s="316">
        <v>171</v>
      </c>
      <c r="E2088" s="311">
        <v>36600</v>
      </c>
      <c r="F2088" s="317" t="s">
        <v>7606</v>
      </c>
      <c r="G2088" s="312" t="s">
        <v>142</v>
      </c>
      <c r="H2088" s="313">
        <v>44582</v>
      </c>
      <c r="I2088" s="1045">
        <v>44672</v>
      </c>
      <c r="J2088" s="271"/>
    </row>
    <row r="2089" spans="1:10" outlineLevel="1" x14ac:dyDescent="0.2">
      <c r="A2089" s="312" t="s">
        <v>10923</v>
      </c>
      <c r="B2089" s="316" t="s">
        <v>7305</v>
      </c>
      <c r="C2089" s="316" t="s">
        <v>7306</v>
      </c>
      <c r="D2089" s="316">
        <v>421</v>
      </c>
      <c r="E2089" s="311">
        <v>36600</v>
      </c>
      <c r="F2089" s="317" t="s">
        <v>8126</v>
      </c>
      <c r="G2089" s="312" t="s">
        <v>142</v>
      </c>
      <c r="H2089" s="313">
        <v>44609</v>
      </c>
      <c r="I2089" s="1045">
        <v>44669</v>
      </c>
      <c r="J2089" s="271"/>
    </row>
    <row r="2090" spans="1:10" outlineLevel="1" x14ac:dyDescent="0.2">
      <c r="A2090" s="312" t="s">
        <v>10924</v>
      </c>
      <c r="B2090" s="316" t="s">
        <v>7305</v>
      </c>
      <c r="C2090" s="316" t="s">
        <v>7306</v>
      </c>
      <c r="D2090" s="316">
        <v>1110</v>
      </c>
      <c r="E2090" s="311">
        <v>36600</v>
      </c>
      <c r="F2090" s="317" t="s">
        <v>10925</v>
      </c>
      <c r="G2090" s="312" t="s">
        <v>142</v>
      </c>
      <c r="H2090" s="313">
        <v>44694</v>
      </c>
      <c r="I2090" s="1045">
        <v>44784</v>
      </c>
      <c r="J2090" s="271"/>
    </row>
    <row r="2091" spans="1:10" outlineLevel="1" x14ac:dyDescent="0.2">
      <c r="A2091" s="312" t="s">
        <v>10926</v>
      </c>
      <c r="B2091" s="316" t="s">
        <v>7305</v>
      </c>
      <c r="C2091" s="316" t="s">
        <v>7306</v>
      </c>
      <c r="D2091" s="316">
        <v>1270</v>
      </c>
      <c r="E2091" s="311">
        <v>36600</v>
      </c>
      <c r="F2091" s="317" t="s">
        <v>10927</v>
      </c>
      <c r="G2091" s="312" t="s">
        <v>142</v>
      </c>
      <c r="H2091" s="313">
        <v>44711</v>
      </c>
      <c r="I2091" s="1045">
        <v>44801</v>
      </c>
      <c r="J2091" s="271"/>
    </row>
    <row r="2092" spans="1:10" outlineLevel="1" x14ac:dyDescent="0.2">
      <c r="A2092" s="312" t="s">
        <v>10928</v>
      </c>
      <c r="B2092" s="316" t="s">
        <v>7305</v>
      </c>
      <c r="C2092" s="316" t="s">
        <v>7306</v>
      </c>
      <c r="D2092" s="316">
        <v>574</v>
      </c>
      <c r="E2092" s="311">
        <v>36639</v>
      </c>
      <c r="F2092" s="317" t="s">
        <v>7975</v>
      </c>
      <c r="G2092" s="312" t="s">
        <v>142</v>
      </c>
      <c r="H2092" s="313">
        <v>44627</v>
      </c>
      <c r="I2092" s="1045">
        <v>44717</v>
      </c>
      <c r="J2092" s="271"/>
    </row>
    <row r="2093" spans="1:10" outlineLevel="1" x14ac:dyDescent="0.2">
      <c r="A2093" s="312" t="s">
        <v>10929</v>
      </c>
      <c r="B2093" s="316" t="s">
        <v>7305</v>
      </c>
      <c r="C2093" s="316" t="s">
        <v>7306</v>
      </c>
      <c r="D2093" s="316">
        <v>1159</v>
      </c>
      <c r="E2093" s="311">
        <v>36655.519999999997</v>
      </c>
      <c r="F2093" s="317" t="s">
        <v>10273</v>
      </c>
      <c r="G2093" s="312" t="s">
        <v>142</v>
      </c>
      <c r="H2093" s="313">
        <v>44700</v>
      </c>
      <c r="I2093" s="1045">
        <v>44730</v>
      </c>
      <c r="J2093" s="271"/>
    </row>
    <row r="2094" spans="1:10" outlineLevel="1" x14ac:dyDescent="0.2">
      <c r="A2094" s="312" t="s">
        <v>10930</v>
      </c>
      <c r="B2094" s="316" t="s">
        <v>7305</v>
      </c>
      <c r="C2094" s="316" t="s">
        <v>7306</v>
      </c>
      <c r="D2094" s="316">
        <v>735</v>
      </c>
      <c r="E2094" s="311">
        <v>36674.400000000001</v>
      </c>
      <c r="F2094" s="317" t="s">
        <v>10931</v>
      </c>
      <c r="G2094" s="312" t="s">
        <v>142</v>
      </c>
      <c r="H2094" s="313">
        <v>44645</v>
      </c>
      <c r="I2094" s="1045">
        <v>44705</v>
      </c>
      <c r="J2094" s="271"/>
    </row>
    <row r="2095" spans="1:10" outlineLevel="1" x14ac:dyDescent="0.2">
      <c r="A2095" s="312" t="s">
        <v>10932</v>
      </c>
      <c r="B2095" s="316" t="s">
        <v>7305</v>
      </c>
      <c r="C2095" s="316" t="s">
        <v>7306</v>
      </c>
      <c r="D2095" s="316">
        <v>826</v>
      </c>
      <c r="E2095" s="311">
        <v>36680</v>
      </c>
      <c r="F2095" s="317" t="s">
        <v>10439</v>
      </c>
      <c r="G2095" s="312" t="s">
        <v>142</v>
      </c>
      <c r="H2095" s="313">
        <v>44658</v>
      </c>
      <c r="I2095" s="1045">
        <v>44688</v>
      </c>
      <c r="J2095" s="271"/>
    </row>
    <row r="2096" spans="1:10" outlineLevel="1" x14ac:dyDescent="0.2">
      <c r="A2096" s="312" t="s">
        <v>10933</v>
      </c>
      <c r="B2096" s="316" t="s">
        <v>7305</v>
      </c>
      <c r="C2096" s="316" t="s">
        <v>7306</v>
      </c>
      <c r="D2096" s="316">
        <v>1098</v>
      </c>
      <c r="E2096" s="311">
        <v>36689.160000000003</v>
      </c>
      <c r="F2096" s="317" t="s">
        <v>10934</v>
      </c>
      <c r="G2096" s="312" t="s">
        <v>142</v>
      </c>
      <c r="H2096" s="313">
        <v>44694</v>
      </c>
      <c r="I2096" s="1045">
        <v>44784</v>
      </c>
      <c r="J2096" s="271"/>
    </row>
    <row r="2097" spans="1:10" outlineLevel="1" x14ac:dyDescent="0.2">
      <c r="A2097" s="312" t="s">
        <v>10935</v>
      </c>
      <c r="B2097" s="316" t="s">
        <v>7305</v>
      </c>
      <c r="C2097" s="316" t="s">
        <v>7306</v>
      </c>
      <c r="D2097" s="316">
        <v>1297</v>
      </c>
      <c r="E2097" s="311">
        <v>36690</v>
      </c>
      <c r="F2097" s="317" t="s">
        <v>8097</v>
      </c>
      <c r="G2097" s="312" t="s">
        <v>142</v>
      </c>
      <c r="H2097" s="313">
        <v>44714</v>
      </c>
      <c r="I2097" s="1045">
        <v>44804</v>
      </c>
      <c r="J2097" s="271"/>
    </row>
    <row r="2098" spans="1:10" outlineLevel="1" x14ac:dyDescent="0.2">
      <c r="A2098" s="312" t="s">
        <v>10936</v>
      </c>
      <c r="B2098" s="316" t="s">
        <v>7305</v>
      </c>
      <c r="C2098" s="316" t="s">
        <v>7306</v>
      </c>
      <c r="D2098" s="316">
        <v>959</v>
      </c>
      <c r="E2098" s="311">
        <v>36700</v>
      </c>
      <c r="F2098" s="317" t="s">
        <v>10937</v>
      </c>
      <c r="G2098" s="312" t="s">
        <v>142</v>
      </c>
      <c r="H2098" s="313">
        <v>44677</v>
      </c>
      <c r="I2098" s="1045">
        <v>44722</v>
      </c>
      <c r="J2098" s="271"/>
    </row>
    <row r="2099" spans="1:10" outlineLevel="1" x14ac:dyDescent="0.2">
      <c r="A2099" s="312" t="s">
        <v>10938</v>
      </c>
      <c r="B2099" s="316" t="s">
        <v>7305</v>
      </c>
      <c r="C2099" s="316" t="s">
        <v>7306</v>
      </c>
      <c r="D2099" s="316">
        <v>1036</v>
      </c>
      <c r="E2099" s="311">
        <v>36700.6</v>
      </c>
      <c r="F2099" s="317" t="s">
        <v>10939</v>
      </c>
      <c r="G2099" s="312" t="s">
        <v>142</v>
      </c>
      <c r="H2099" s="313">
        <v>44686</v>
      </c>
      <c r="I2099" s="1045">
        <v>44731</v>
      </c>
      <c r="J2099" s="271"/>
    </row>
    <row r="2100" spans="1:10" outlineLevel="1" x14ac:dyDescent="0.2">
      <c r="A2100" s="312" t="s">
        <v>10940</v>
      </c>
      <c r="B2100" s="316" t="s">
        <v>7305</v>
      </c>
      <c r="C2100" s="316" t="s">
        <v>7306</v>
      </c>
      <c r="D2100" s="316">
        <v>675</v>
      </c>
      <c r="E2100" s="311">
        <v>36702</v>
      </c>
      <c r="F2100" s="317" t="s">
        <v>10941</v>
      </c>
      <c r="G2100" s="312" t="s">
        <v>142</v>
      </c>
      <c r="H2100" s="313">
        <v>44637</v>
      </c>
      <c r="I2100" s="1045">
        <v>44697</v>
      </c>
      <c r="J2100" s="271"/>
    </row>
    <row r="2101" spans="1:10" outlineLevel="1" x14ac:dyDescent="0.2">
      <c r="A2101" s="312" t="s">
        <v>10942</v>
      </c>
      <c r="B2101" s="316" t="s">
        <v>7305</v>
      </c>
      <c r="C2101" s="316" t="s">
        <v>7306</v>
      </c>
      <c r="D2101" s="316">
        <v>1112</v>
      </c>
      <c r="E2101" s="311">
        <v>36702</v>
      </c>
      <c r="F2101" s="317" t="s">
        <v>8530</v>
      </c>
      <c r="G2101" s="312" t="s">
        <v>142</v>
      </c>
      <c r="H2101" s="313">
        <v>44694</v>
      </c>
      <c r="I2101" s="1045">
        <v>44784</v>
      </c>
      <c r="J2101" s="271"/>
    </row>
    <row r="2102" spans="1:10" outlineLevel="1" x14ac:dyDescent="0.2">
      <c r="A2102" s="312" t="s">
        <v>10943</v>
      </c>
      <c r="B2102" s="316" t="s">
        <v>7305</v>
      </c>
      <c r="C2102" s="316" t="s">
        <v>7306</v>
      </c>
      <c r="D2102" s="316">
        <v>563</v>
      </c>
      <c r="E2102" s="311">
        <v>36709.800000000003</v>
      </c>
      <c r="F2102" s="317" t="s">
        <v>8577</v>
      </c>
      <c r="G2102" s="312" t="s">
        <v>142</v>
      </c>
      <c r="H2102" s="313">
        <v>44623</v>
      </c>
      <c r="I2102" s="1045">
        <v>44773</v>
      </c>
      <c r="J2102" s="271"/>
    </row>
    <row r="2103" spans="1:10" outlineLevel="1" x14ac:dyDescent="0.2">
      <c r="A2103" s="312" t="s">
        <v>10944</v>
      </c>
      <c r="B2103" s="316" t="s">
        <v>7305</v>
      </c>
      <c r="C2103" s="316" t="s">
        <v>7306</v>
      </c>
      <c r="D2103" s="316">
        <v>1031</v>
      </c>
      <c r="E2103" s="311">
        <v>36709.800000000003</v>
      </c>
      <c r="F2103" s="317" t="s">
        <v>7740</v>
      </c>
      <c r="G2103" s="312" t="s">
        <v>142</v>
      </c>
      <c r="H2103" s="313">
        <v>44686</v>
      </c>
      <c r="I2103" s="1045">
        <v>44746</v>
      </c>
      <c r="J2103" s="271"/>
    </row>
    <row r="2104" spans="1:10" outlineLevel="1" x14ac:dyDescent="0.2">
      <c r="A2104" s="312" t="s">
        <v>10945</v>
      </c>
      <c r="B2104" s="316" t="s">
        <v>7305</v>
      </c>
      <c r="C2104" s="316" t="s">
        <v>7306</v>
      </c>
      <c r="D2104" s="316">
        <v>1352</v>
      </c>
      <c r="E2104" s="311">
        <v>36710</v>
      </c>
      <c r="F2104" s="317" t="s">
        <v>7926</v>
      </c>
      <c r="G2104" s="312" t="s">
        <v>142</v>
      </c>
      <c r="H2104" s="313">
        <v>44719</v>
      </c>
      <c r="I2104" s="1045">
        <v>44722</v>
      </c>
      <c r="J2104" s="271"/>
    </row>
    <row r="2105" spans="1:10" outlineLevel="1" x14ac:dyDescent="0.2">
      <c r="A2105" s="312" t="s">
        <v>10946</v>
      </c>
      <c r="B2105" s="316" t="s">
        <v>7305</v>
      </c>
      <c r="C2105" s="316" t="s">
        <v>7306</v>
      </c>
      <c r="D2105" s="316">
        <v>218</v>
      </c>
      <c r="E2105" s="311">
        <v>36720</v>
      </c>
      <c r="F2105" s="317" t="s">
        <v>7516</v>
      </c>
      <c r="G2105" s="312" t="s">
        <v>142</v>
      </c>
      <c r="H2105" s="313">
        <v>44586</v>
      </c>
      <c r="I2105" s="1045">
        <v>44856</v>
      </c>
      <c r="J2105" s="271"/>
    </row>
    <row r="2106" spans="1:10" outlineLevel="1" x14ac:dyDescent="0.2">
      <c r="A2106" s="312" t="s">
        <v>10947</v>
      </c>
      <c r="B2106" s="316" t="s">
        <v>7305</v>
      </c>
      <c r="C2106" s="316" t="s">
        <v>7306</v>
      </c>
      <c r="D2106" s="316">
        <v>923</v>
      </c>
      <c r="E2106" s="311">
        <v>36733.51</v>
      </c>
      <c r="F2106" s="317" t="s">
        <v>8631</v>
      </c>
      <c r="G2106" s="312" t="s">
        <v>142</v>
      </c>
      <c r="H2106" s="313">
        <v>44673</v>
      </c>
      <c r="I2106" s="1045">
        <v>44680</v>
      </c>
      <c r="J2106" s="271"/>
    </row>
    <row r="2107" spans="1:10" outlineLevel="1" x14ac:dyDescent="0.2">
      <c r="A2107" s="312" t="s">
        <v>10948</v>
      </c>
      <c r="B2107" s="316" t="s">
        <v>7305</v>
      </c>
      <c r="C2107" s="316" t="s">
        <v>7306</v>
      </c>
      <c r="D2107" s="316">
        <v>924</v>
      </c>
      <c r="E2107" s="311">
        <v>36733.51</v>
      </c>
      <c r="F2107" s="317" t="s">
        <v>8634</v>
      </c>
      <c r="G2107" s="312" t="s">
        <v>142</v>
      </c>
      <c r="H2107" s="313">
        <v>44673</v>
      </c>
      <c r="I2107" s="1045">
        <v>44680</v>
      </c>
      <c r="J2107" s="271"/>
    </row>
    <row r="2108" spans="1:10" outlineLevel="1" x14ac:dyDescent="0.2">
      <c r="A2108" s="312" t="s">
        <v>10949</v>
      </c>
      <c r="B2108" s="316" t="s">
        <v>7305</v>
      </c>
      <c r="C2108" s="316" t="s">
        <v>7306</v>
      </c>
      <c r="D2108" s="316">
        <v>925</v>
      </c>
      <c r="E2108" s="311">
        <v>36733.51</v>
      </c>
      <c r="F2108" s="317" t="s">
        <v>7399</v>
      </c>
      <c r="G2108" s="312" t="s">
        <v>142</v>
      </c>
      <c r="H2108" s="313">
        <v>44673</v>
      </c>
      <c r="I2108" s="1045">
        <v>44680</v>
      </c>
      <c r="J2108" s="271"/>
    </row>
    <row r="2109" spans="1:10" outlineLevel="1" x14ac:dyDescent="0.2">
      <c r="A2109" s="312" t="s">
        <v>10950</v>
      </c>
      <c r="B2109" s="316" t="s">
        <v>7305</v>
      </c>
      <c r="C2109" s="316" t="s">
        <v>7306</v>
      </c>
      <c r="D2109" s="316">
        <v>199</v>
      </c>
      <c r="E2109" s="318">
        <v>36750</v>
      </c>
      <c r="F2109" s="317" t="s">
        <v>8498</v>
      </c>
      <c r="G2109" s="312" t="s">
        <v>142</v>
      </c>
      <c r="H2109" s="313">
        <v>44585</v>
      </c>
      <c r="I2109" s="1045">
        <v>44690</v>
      </c>
      <c r="J2109" s="271"/>
    </row>
    <row r="2110" spans="1:10" outlineLevel="1" x14ac:dyDescent="0.2">
      <c r="A2110" s="312" t="s">
        <v>10951</v>
      </c>
      <c r="B2110" s="316" t="s">
        <v>7305</v>
      </c>
      <c r="C2110" s="316" t="s">
        <v>7306</v>
      </c>
      <c r="D2110" s="316">
        <v>915</v>
      </c>
      <c r="E2110" s="311">
        <v>36750</v>
      </c>
      <c r="F2110" s="317" t="s">
        <v>10952</v>
      </c>
      <c r="G2110" s="312" t="s">
        <v>142</v>
      </c>
      <c r="H2110" s="313">
        <v>44672</v>
      </c>
      <c r="I2110" s="1045">
        <v>44762</v>
      </c>
      <c r="J2110" s="271"/>
    </row>
    <row r="2111" spans="1:10" outlineLevel="1" x14ac:dyDescent="0.2">
      <c r="A2111" s="312" t="s">
        <v>10953</v>
      </c>
      <c r="B2111" s="316" t="s">
        <v>7305</v>
      </c>
      <c r="C2111" s="316" t="s">
        <v>7306</v>
      </c>
      <c r="D2111" s="316">
        <v>295</v>
      </c>
      <c r="E2111" s="311">
        <v>36780</v>
      </c>
      <c r="F2111" s="317" t="s">
        <v>8461</v>
      </c>
      <c r="G2111" s="312" t="s">
        <v>142</v>
      </c>
      <c r="H2111" s="313">
        <v>44592</v>
      </c>
      <c r="I2111" s="1045">
        <v>44672</v>
      </c>
      <c r="J2111" s="271"/>
    </row>
    <row r="2112" spans="1:10" outlineLevel="1" x14ac:dyDescent="0.2">
      <c r="A2112" s="312" t="s">
        <v>10954</v>
      </c>
      <c r="B2112" s="316" t="s">
        <v>7305</v>
      </c>
      <c r="C2112" s="316" t="s">
        <v>7306</v>
      </c>
      <c r="D2112" s="316">
        <v>1106</v>
      </c>
      <c r="E2112" s="311">
        <v>36780</v>
      </c>
      <c r="F2112" s="317" t="s">
        <v>7606</v>
      </c>
      <c r="G2112" s="312" t="s">
        <v>142</v>
      </c>
      <c r="H2112" s="313">
        <v>44694</v>
      </c>
      <c r="I2112" s="1045">
        <v>44784</v>
      </c>
      <c r="J2112" s="271"/>
    </row>
    <row r="2113" spans="1:10" outlineLevel="1" x14ac:dyDescent="0.2">
      <c r="A2113" s="312" t="s">
        <v>10955</v>
      </c>
      <c r="B2113" s="316" t="s">
        <v>7305</v>
      </c>
      <c r="C2113" s="316" t="s">
        <v>7306</v>
      </c>
      <c r="D2113" s="316">
        <v>1364</v>
      </c>
      <c r="E2113" s="311">
        <v>36780</v>
      </c>
      <c r="F2113" s="317" t="s">
        <v>10751</v>
      </c>
      <c r="G2113" s="312" t="s">
        <v>142</v>
      </c>
      <c r="H2113" s="313">
        <v>44720</v>
      </c>
      <c r="I2113" s="1045">
        <v>44840</v>
      </c>
      <c r="J2113" s="271"/>
    </row>
    <row r="2114" spans="1:10" outlineLevel="1" x14ac:dyDescent="0.2">
      <c r="A2114" s="312" t="s">
        <v>10956</v>
      </c>
      <c r="B2114" s="316" t="s">
        <v>7305</v>
      </c>
      <c r="C2114" s="316" t="s">
        <v>7306</v>
      </c>
      <c r="D2114" s="316">
        <v>599</v>
      </c>
      <c r="E2114" s="311">
        <v>36780.6</v>
      </c>
      <c r="F2114" s="317" t="s">
        <v>8076</v>
      </c>
      <c r="G2114" s="312" t="s">
        <v>142</v>
      </c>
      <c r="H2114" s="313">
        <v>44628</v>
      </c>
      <c r="I2114" s="1045">
        <v>44703</v>
      </c>
      <c r="J2114" s="271"/>
    </row>
    <row r="2115" spans="1:10" outlineLevel="1" x14ac:dyDescent="0.2">
      <c r="A2115" s="312" t="s">
        <v>10957</v>
      </c>
      <c r="B2115" s="316" t="s">
        <v>7305</v>
      </c>
      <c r="C2115" s="316" t="s">
        <v>7306</v>
      </c>
      <c r="D2115" s="316">
        <v>1306</v>
      </c>
      <c r="E2115" s="311">
        <v>36790</v>
      </c>
      <c r="F2115" s="317" t="s">
        <v>8461</v>
      </c>
      <c r="G2115" s="312" t="s">
        <v>142</v>
      </c>
      <c r="H2115" s="313">
        <v>44714</v>
      </c>
      <c r="I2115" s="1045">
        <v>44804</v>
      </c>
      <c r="J2115" s="271"/>
    </row>
    <row r="2116" spans="1:10" outlineLevel="1" x14ac:dyDescent="0.2">
      <c r="A2116" s="312" t="s">
        <v>10958</v>
      </c>
      <c r="B2116" s="316" t="s">
        <v>7305</v>
      </c>
      <c r="C2116" s="316" t="s">
        <v>7306</v>
      </c>
      <c r="D2116" s="316">
        <v>470</v>
      </c>
      <c r="E2116" s="311">
        <v>36800</v>
      </c>
      <c r="F2116" s="317" t="s">
        <v>8298</v>
      </c>
      <c r="G2116" s="312" t="s">
        <v>142</v>
      </c>
      <c r="H2116" s="313">
        <v>44614</v>
      </c>
      <c r="I2116" s="1045">
        <v>44704</v>
      </c>
      <c r="J2116" s="271"/>
    </row>
    <row r="2117" spans="1:10" outlineLevel="1" x14ac:dyDescent="0.2">
      <c r="A2117" s="312" t="s">
        <v>10959</v>
      </c>
      <c r="B2117" s="316" t="s">
        <v>7305</v>
      </c>
      <c r="C2117" s="316" t="s">
        <v>7306</v>
      </c>
      <c r="D2117" s="316">
        <v>1330</v>
      </c>
      <c r="E2117" s="311">
        <v>36800</v>
      </c>
      <c r="F2117" s="317" t="s">
        <v>8316</v>
      </c>
      <c r="G2117" s="312" t="s">
        <v>142</v>
      </c>
      <c r="H2117" s="313">
        <v>44718</v>
      </c>
      <c r="I2117" s="1045">
        <v>44823</v>
      </c>
      <c r="J2117" s="271"/>
    </row>
    <row r="2118" spans="1:10" outlineLevel="1" x14ac:dyDescent="0.2">
      <c r="A2118" s="312" t="s">
        <v>10960</v>
      </c>
      <c r="B2118" s="316" t="s">
        <v>7305</v>
      </c>
      <c r="C2118" s="316" t="s">
        <v>7306</v>
      </c>
      <c r="D2118" s="316">
        <v>240</v>
      </c>
      <c r="E2118" s="311">
        <v>37186.54</v>
      </c>
      <c r="F2118" s="317" t="s">
        <v>10961</v>
      </c>
      <c r="G2118" s="312" t="s">
        <v>142</v>
      </c>
      <c r="H2118" s="313">
        <v>44587</v>
      </c>
      <c r="I2118" s="1045">
        <v>44602</v>
      </c>
      <c r="J2118" s="271"/>
    </row>
    <row r="2119" spans="1:10" outlineLevel="1" x14ac:dyDescent="0.2">
      <c r="A2119" s="312" t="s">
        <v>10962</v>
      </c>
      <c r="B2119" s="316" t="s">
        <v>7305</v>
      </c>
      <c r="C2119" s="316" t="s">
        <v>7306</v>
      </c>
      <c r="D2119" s="316">
        <v>241</v>
      </c>
      <c r="E2119" s="311">
        <v>37186.54</v>
      </c>
      <c r="F2119" s="317" t="s">
        <v>10599</v>
      </c>
      <c r="G2119" s="312" t="s">
        <v>142</v>
      </c>
      <c r="H2119" s="313">
        <v>44587</v>
      </c>
      <c r="I2119" s="1045">
        <v>44602</v>
      </c>
      <c r="J2119" s="271"/>
    </row>
    <row r="2120" spans="1:10" outlineLevel="1" x14ac:dyDescent="0.2">
      <c r="A2120" s="312" t="s">
        <v>10963</v>
      </c>
      <c r="B2120" s="316" t="s">
        <v>7305</v>
      </c>
      <c r="C2120" s="316" t="s">
        <v>7306</v>
      </c>
      <c r="D2120" s="316">
        <v>242</v>
      </c>
      <c r="E2120" s="311">
        <v>37186.54</v>
      </c>
      <c r="F2120" s="317" t="s">
        <v>10964</v>
      </c>
      <c r="G2120" s="312" t="s">
        <v>142</v>
      </c>
      <c r="H2120" s="313">
        <v>44587</v>
      </c>
      <c r="I2120" s="1045">
        <v>44602</v>
      </c>
      <c r="J2120" s="271"/>
    </row>
    <row r="2121" spans="1:10" outlineLevel="1" x14ac:dyDescent="0.2">
      <c r="A2121" s="312" t="s">
        <v>10965</v>
      </c>
      <c r="B2121" s="316" t="s">
        <v>8500</v>
      </c>
      <c r="C2121" s="316" t="s">
        <v>10966</v>
      </c>
      <c r="D2121" s="316">
        <v>52</v>
      </c>
      <c r="E2121" s="311">
        <v>42910</v>
      </c>
      <c r="F2121" s="317" t="s">
        <v>7600</v>
      </c>
      <c r="G2121" s="312" t="s">
        <v>142</v>
      </c>
      <c r="H2121" s="313">
        <v>44573</v>
      </c>
      <c r="I2121" s="1045">
        <v>44933</v>
      </c>
      <c r="J2121" s="271"/>
    </row>
    <row r="2122" spans="1:10" outlineLevel="1" x14ac:dyDescent="0.2">
      <c r="A2122" s="312" t="s">
        <v>10967</v>
      </c>
      <c r="B2122" s="316" t="s">
        <v>8500</v>
      </c>
      <c r="C2122" s="316" t="s">
        <v>10966</v>
      </c>
      <c r="D2122" s="316">
        <v>54</v>
      </c>
      <c r="E2122" s="311">
        <v>42910</v>
      </c>
      <c r="F2122" s="317" t="s">
        <v>7600</v>
      </c>
      <c r="G2122" s="312" t="s">
        <v>142</v>
      </c>
      <c r="H2122" s="313">
        <v>44573</v>
      </c>
      <c r="I2122" s="1045">
        <v>44933</v>
      </c>
      <c r="J2122" s="271"/>
    </row>
    <row r="2123" spans="1:10" outlineLevel="1" x14ac:dyDescent="0.2">
      <c r="A2123" s="312" t="s">
        <v>10968</v>
      </c>
      <c r="B2123" s="316" t="s">
        <v>7305</v>
      </c>
      <c r="C2123" s="316" t="s">
        <v>7306</v>
      </c>
      <c r="D2123" s="316">
        <v>239</v>
      </c>
      <c r="E2123" s="311">
        <v>42955.68</v>
      </c>
      <c r="F2123" s="317" t="s">
        <v>7483</v>
      </c>
      <c r="G2123" s="312" t="s">
        <v>142</v>
      </c>
      <c r="H2123" s="313">
        <v>44587</v>
      </c>
      <c r="I2123" s="1045">
        <v>44602</v>
      </c>
      <c r="J2123" s="271"/>
    </row>
    <row r="2124" spans="1:10" outlineLevel="1" x14ac:dyDescent="0.2">
      <c r="A2124" s="312" t="s">
        <v>10969</v>
      </c>
      <c r="B2124" s="316" t="s">
        <v>8500</v>
      </c>
      <c r="C2124" s="316" t="s">
        <v>10966</v>
      </c>
      <c r="D2124" s="316">
        <v>57</v>
      </c>
      <c r="E2124" s="311">
        <v>43200</v>
      </c>
      <c r="F2124" s="317" t="s">
        <v>7600</v>
      </c>
      <c r="G2124" s="312" t="s">
        <v>142</v>
      </c>
      <c r="H2124" s="313">
        <v>44573</v>
      </c>
      <c r="I2124" s="1045">
        <v>44933</v>
      </c>
      <c r="J2124" s="271"/>
    </row>
    <row r="2125" spans="1:10" outlineLevel="1" x14ac:dyDescent="0.2">
      <c r="A2125" s="312" t="s">
        <v>10970</v>
      </c>
      <c r="B2125" s="316" t="s">
        <v>7305</v>
      </c>
      <c r="C2125" s="316" t="s">
        <v>7306</v>
      </c>
      <c r="D2125" s="316">
        <v>251</v>
      </c>
      <c r="E2125" s="311">
        <v>45352.82</v>
      </c>
      <c r="F2125" s="317" t="s">
        <v>8634</v>
      </c>
      <c r="G2125" s="312" t="s">
        <v>142</v>
      </c>
      <c r="H2125" s="313">
        <v>44588</v>
      </c>
      <c r="I2125" s="1045">
        <v>44603</v>
      </c>
      <c r="J2125" s="271"/>
    </row>
    <row r="2126" spans="1:10" outlineLevel="1" x14ac:dyDescent="0.2">
      <c r="A2126" s="312" t="s">
        <v>10971</v>
      </c>
      <c r="B2126" s="316" t="s">
        <v>7305</v>
      </c>
      <c r="C2126" s="316" t="s">
        <v>7306</v>
      </c>
      <c r="D2126" s="316">
        <v>252</v>
      </c>
      <c r="E2126" s="311">
        <v>45352.82</v>
      </c>
      <c r="F2126" s="317" t="s">
        <v>10599</v>
      </c>
      <c r="G2126" s="312" t="s">
        <v>142</v>
      </c>
      <c r="H2126" s="313">
        <v>44588</v>
      </c>
      <c r="I2126" s="1045">
        <v>44603</v>
      </c>
      <c r="J2126" s="271"/>
    </row>
    <row r="2127" spans="1:10" outlineLevel="1" x14ac:dyDescent="0.2">
      <c r="A2127" s="312" t="s">
        <v>10972</v>
      </c>
      <c r="B2127" s="316" t="s">
        <v>7305</v>
      </c>
      <c r="C2127" s="316" t="s">
        <v>7306</v>
      </c>
      <c r="D2127" s="316">
        <v>253</v>
      </c>
      <c r="E2127" s="311">
        <v>45352.82</v>
      </c>
      <c r="F2127" s="317" t="s">
        <v>10973</v>
      </c>
      <c r="G2127" s="312" t="s">
        <v>142</v>
      </c>
      <c r="H2127" s="313">
        <v>44588</v>
      </c>
      <c r="I2127" s="1045">
        <v>44603</v>
      </c>
      <c r="J2127" s="271"/>
    </row>
    <row r="2128" spans="1:10" outlineLevel="1" x14ac:dyDescent="0.2">
      <c r="A2128" s="312" t="s">
        <v>10974</v>
      </c>
      <c r="B2128" s="316" t="s">
        <v>7305</v>
      </c>
      <c r="C2128" s="316" t="s">
        <v>7306</v>
      </c>
      <c r="D2128" s="316">
        <v>1406</v>
      </c>
      <c r="E2128" s="311">
        <v>46462.5</v>
      </c>
      <c r="F2128" s="317" t="s">
        <v>8629</v>
      </c>
      <c r="G2128" s="312" t="s">
        <v>142</v>
      </c>
      <c r="H2128" s="313">
        <v>44728</v>
      </c>
      <c r="I2128" s="1045">
        <v>44938</v>
      </c>
      <c r="J2128" s="271"/>
    </row>
    <row r="2129" spans="1:10" outlineLevel="1" x14ac:dyDescent="0.2">
      <c r="A2129" s="312" t="s">
        <v>10975</v>
      </c>
      <c r="B2129" s="316" t="s">
        <v>7305</v>
      </c>
      <c r="C2129" s="316" t="s">
        <v>7306</v>
      </c>
      <c r="D2129" s="316">
        <v>48</v>
      </c>
      <c r="E2129" s="311">
        <v>48000</v>
      </c>
      <c r="F2129" s="317" t="s">
        <v>8683</v>
      </c>
      <c r="G2129" s="312" t="s">
        <v>142</v>
      </c>
      <c r="H2129" s="313">
        <v>44573</v>
      </c>
      <c r="I2129" s="1045">
        <v>44933</v>
      </c>
      <c r="J2129" s="271"/>
    </row>
    <row r="2130" spans="1:10" outlineLevel="1" x14ac:dyDescent="0.2">
      <c r="A2130" s="312" t="s">
        <v>10976</v>
      </c>
      <c r="B2130" s="316" t="s">
        <v>7305</v>
      </c>
      <c r="C2130" s="316" t="s">
        <v>7306</v>
      </c>
      <c r="D2130" s="316">
        <v>770</v>
      </c>
      <c r="E2130" s="311">
        <v>49492.12</v>
      </c>
      <c r="F2130" s="317" t="s">
        <v>7401</v>
      </c>
      <c r="G2130" s="312" t="s">
        <v>142</v>
      </c>
      <c r="H2130" s="313">
        <v>44650</v>
      </c>
      <c r="I2130" s="1045">
        <v>44657</v>
      </c>
      <c r="J2130" s="271"/>
    </row>
    <row r="2131" spans="1:10" outlineLevel="1" x14ac:dyDescent="0.2">
      <c r="A2131" s="312" t="s">
        <v>10976</v>
      </c>
      <c r="B2131" s="316" t="s">
        <v>7305</v>
      </c>
      <c r="C2131" s="316" t="s">
        <v>7306</v>
      </c>
      <c r="D2131" s="316">
        <v>812</v>
      </c>
      <c r="E2131" s="311">
        <v>49492.12</v>
      </c>
      <c r="F2131" s="317" t="s">
        <v>7399</v>
      </c>
      <c r="G2131" s="312" t="s">
        <v>142</v>
      </c>
      <c r="H2131" s="313">
        <v>44657</v>
      </c>
      <c r="I2131" s="1045">
        <v>44664</v>
      </c>
      <c r="J2131" s="271"/>
    </row>
    <row r="2132" spans="1:10" outlineLevel="1" x14ac:dyDescent="0.2">
      <c r="A2132" s="312" t="s">
        <v>10977</v>
      </c>
      <c r="B2132" s="316" t="s">
        <v>7305</v>
      </c>
      <c r="C2132" s="316" t="s">
        <v>7306</v>
      </c>
      <c r="D2132" s="316">
        <v>45</v>
      </c>
      <c r="E2132" s="311">
        <v>51600</v>
      </c>
      <c r="F2132" s="317" t="s">
        <v>7600</v>
      </c>
      <c r="G2132" s="312" t="s">
        <v>142</v>
      </c>
      <c r="H2132" s="313">
        <v>44572</v>
      </c>
      <c r="I2132" s="1045">
        <v>44932</v>
      </c>
      <c r="J2132" s="271"/>
    </row>
    <row r="2133" spans="1:10" outlineLevel="1" x14ac:dyDescent="0.2">
      <c r="A2133" s="312" t="s">
        <v>10978</v>
      </c>
      <c r="B2133" s="316" t="s">
        <v>7305</v>
      </c>
      <c r="C2133" s="316" t="s">
        <v>7306</v>
      </c>
      <c r="D2133" s="316">
        <v>1403</v>
      </c>
      <c r="E2133" s="311">
        <v>52500</v>
      </c>
      <c r="F2133" s="317" t="s">
        <v>10777</v>
      </c>
      <c r="G2133" s="312" t="s">
        <v>142</v>
      </c>
      <c r="H2133" s="313">
        <v>44728</v>
      </c>
      <c r="I2133" s="1045">
        <v>44938</v>
      </c>
      <c r="J2133" s="271"/>
    </row>
    <row r="2134" spans="1:10" outlineLevel="1" x14ac:dyDescent="0.2">
      <c r="A2134" s="312" t="s">
        <v>10979</v>
      </c>
      <c r="B2134" s="316" t="s">
        <v>7305</v>
      </c>
      <c r="C2134" s="316" t="s">
        <v>7306</v>
      </c>
      <c r="D2134" s="316">
        <v>1404</v>
      </c>
      <c r="E2134" s="311">
        <v>52500</v>
      </c>
      <c r="F2134" s="317" t="s">
        <v>8569</v>
      </c>
      <c r="G2134" s="312" t="s">
        <v>142</v>
      </c>
      <c r="H2134" s="313">
        <v>44728</v>
      </c>
      <c r="I2134" s="1045">
        <v>44938</v>
      </c>
      <c r="J2134" s="271"/>
    </row>
    <row r="2135" spans="1:10" outlineLevel="1" x14ac:dyDescent="0.2">
      <c r="A2135" s="312" t="s">
        <v>10979</v>
      </c>
      <c r="B2135" s="316" t="s">
        <v>7305</v>
      </c>
      <c r="C2135" s="316" t="s">
        <v>7306</v>
      </c>
      <c r="D2135" s="316">
        <v>1405</v>
      </c>
      <c r="E2135" s="311">
        <v>52500</v>
      </c>
      <c r="F2135" s="317" t="s">
        <v>10980</v>
      </c>
      <c r="G2135" s="312" t="s">
        <v>142</v>
      </c>
      <c r="H2135" s="313">
        <v>44728</v>
      </c>
      <c r="I2135" s="1045">
        <v>44938</v>
      </c>
      <c r="J2135" s="271"/>
    </row>
    <row r="2136" spans="1:10" outlineLevel="1" x14ac:dyDescent="0.2">
      <c r="A2136" s="312" t="s">
        <v>10981</v>
      </c>
      <c r="B2136" s="316" t="s">
        <v>7305</v>
      </c>
      <c r="C2136" s="316" t="s">
        <v>7306</v>
      </c>
      <c r="D2136" s="316">
        <v>198</v>
      </c>
      <c r="E2136" s="311">
        <v>52510</v>
      </c>
      <c r="F2136" s="317" t="s">
        <v>7600</v>
      </c>
      <c r="G2136" s="312" t="s">
        <v>142</v>
      </c>
      <c r="H2136" s="313">
        <v>44585</v>
      </c>
      <c r="I2136" s="1045">
        <v>44950</v>
      </c>
      <c r="J2136" s="271"/>
    </row>
    <row r="2137" spans="1:10" outlineLevel="1" x14ac:dyDescent="0.2">
      <c r="A2137" s="312" t="s">
        <v>10982</v>
      </c>
      <c r="B2137" s="316" t="s">
        <v>7305</v>
      </c>
      <c r="C2137" s="316" t="s">
        <v>7306</v>
      </c>
      <c r="D2137" s="316">
        <v>562</v>
      </c>
      <c r="E2137" s="311">
        <v>53139.4</v>
      </c>
      <c r="F2137" s="317" t="s">
        <v>10983</v>
      </c>
      <c r="G2137" s="312" t="s">
        <v>142</v>
      </c>
      <c r="H2137" s="313">
        <v>44623</v>
      </c>
      <c r="I2137" s="1045">
        <v>44630</v>
      </c>
      <c r="J2137" s="271"/>
    </row>
    <row r="2138" spans="1:10" outlineLevel="1" x14ac:dyDescent="0.2">
      <c r="A2138" s="312" t="s">
        <v>10976</v>
      </c>
      <c r="B2138" s="316" t="s">
        <v>7305</v>
      </c>
      <c r="C2138" s="316" t="s">
        <v>7306</v>
      </c>
      <c r="D2138" s="316">
        <v>769</v>
      </c>
      <c r="E2138" s="311">
        <v>53728.65</v>
      </c>
      <c r="F2138" s="317" t="s">
        <v>8674</v>
      </c>
      <c r="G2138" s="312" t="s">
        <v>142</v>
      </c>
      <c r="H2138" s="313">
        <v>44650</v>
      </c>
      <c r="I2138" s="1045">
        <v>44657</v>
      </c>
      <c r="J2138" s="271"/>
    </row>
    <row r="2139" spans="1:10" outlineLevel="1" x14ac:dyDescent="0.2">
      <c r="A2139" s="312" t="s">
        <v>10984</v>
      </c>
      <c r="B2139" s="316" t="s">
        <v>7305</v>
      </c>
      <c r="C2139" s="316" t="s">
        <v>7306</v>
      </c>
      <c r="D2139" s="316">
        <v>50</v>
      </c>
      <c r="E2139" s="311">
        <v>54000</v>
      </c>
      <c r="F2139" s="317" t="s">
        <v>8683</v>
      </c>
      <c r="G2139" s="312" t="s">
        <v>142</v>
      </c>
      <c r="H2139" s="313">
        <v>44573</v>
      </c>
      <c r="I2139" s="1045">
        <v>44933</v>
      </c>
      <c r="J2139" s="271"/>
    </row>
    <row r="2140" spans="1:10" outlineLevel="1" x14ac:dyDescent="0.2">
      <c r="A2140" s="312" t="s">
        <v>10985</v>
      </c>
      <c r="B2140" s="316" t="s">
        <v>7305</v>
      </c>
      <c r="C2140" s="316" t="s">
        <v>7306</v>
      </c>
      <c r="D2140" s="316">
        <v>246</v>
      </c>
      <c r="E2140" s="311">
        <v>54591.4</v>
      </c>
      <c r="F2140" s="317" t="s">
        <v>7483</v>
      </c>
      <c r="G2140" s="312" t="s">
        <v>142</v>
      </c>
      <c r="H2140" s="313">
        <v>44588</v>
      </c>
      <c r="I2140" s="1045">
        <v>44603</v>
      </c>
      <c r="J2140" s="271"/>
    </row>
    <row r="2141" spans="1:10" outlineLevel="1" x14ac:dyDescent="0.2">
      <c r="A2141" s="312" t="s">
        <v>10986</v>
      </c>
      <c r="B2141" s="316" t="s">
        <v>7305</v>
      </c>
      <c r="C2141" s="316" t="s">
        <v>7306</v>
      </c>
      <c r="D2141" s="316">
        <v>1340</v>
      </c>
      <c r="E2141" s="311">
        <v>55549.49</v>
      </c>
      <c r="F2141" s="317" t="s">
        <v>7450</v>
      </c>
      <c r="G2141" s="312" t="s">
        <v>142</v>
      </c>
      <c r="H2141" s="313">
        <v>44718</v>
      </c>
      <c r="I2141" s="1045">
        <v>44728</v>
      </c>
      <c r="J2141" s="271"/>
    </row>
    <row r="2142" spans="1:10" outlineLevel="1" x14ac:dyDescent="0.2">
      <c r="A2142" s="312" t="s">
        <v>10976</v>
      </c>
      <c r="B2142" s="316" t="s">
        <v>7305</v>
      </c>
      <c r="C2142" s="316" t="s">
        <v>7306</v>
      </c>
      <c r="D2142" s="316">
        <v>768</v>
      </c>
      <c r="E2142" s="311">
        <v>60489.29</v>
      </c>
      <c r="F2142" s="317" t="s">
        <v>7483</v>
      </c>
      <c r="G2142" s="312" t="s">
        <v>142</v>
      </c>
      <c r="H2142" s="313">
        <v>44650</v>
      </c>
      <c r="I2142" s="1045">
        <v>44657</v>
      </c>
      <c r="J2142" s="271"/>
    </row>
    <row r="2143" spans="1:10" outlineLevel="1" x14ac:dyDescent="0.2">
      <c r="A2143" s="312" t="s">
        <v>10987</v>
      </c>
      <c r="B2143" s="316" t="s">
        <v>7305</v>
      </c>
      <c r="C2143" s="316" t="s">
        <v>7306</v>
      </c>
      <c r="D2143" s="316">
        <v>357</v>
      </c>
      <c r="E2143" s="311">
        <v>77426.81</v>
      </c>
      <c r="F2143" s="317" t="s">
        <v>7704</v>
      </c>
      <c r="G2143" s="312" t="s">
        <v>142</v>
      </c>
      <c r="H2143" s="313">
        <v>44602</v>
      </c>
      <c r="I2143" s="1045">
        <v>44610</v>
      </c>
      <c r="J2143" s="271"/>
    </row>
    <row r="2144" spans="1:10" outlineLevel="1" x14ac:dyDescent="0.2">
      <c r="A2144" s="312" t="s">
        <v>10988</v>
      </c>
      <c r="B2144" s="316" t="s">
        <v>7305</v>
      </c>
      <c r="C2144" s="316" t="s">
        <v>7306</v>
      </c>
      <c r="D2144" s="316">
        <v>435</v>
      </c>
      <c r="E2144" s="311">
        <v>77426.81</v>
      </c>
      <c r="F2144" s="317" t="s">
        <v>7704</v>
      </c>
      <c r="G2144" s="312" t="s">
        <v>142</v>
      </c>
      <c r="H2144" s="313">
        <v>44610</v>
      </c>
      <c r="I2144" s="1045">
        <v>44625</v>
      </c>
      <c r="J2144" s="271"/>
    </row>
    <row r="2145" spans="1:10" outlineLevel="1" x14ac:dyDescent="0.2">
      <c r="A2145" s="312" t="s">
        <v>10989</v>
      </c>
      <c r="B2145" s="316" t="s">
        <v>7305</v>
      </c>
      <c r="C2145" s="316" t="s">
        <v>7306</v>
      </c>
      <c r="D2145" s="316">
        <v>567</v>
      </c>
      <c r="E2145" s="311">
        <v>85292.76</v>
      </c>
      <c r="F2145" s="317" t="s">
        <v>10990</v>
      </c>
      <c r="G2145" s="312" t="s">
        <v>142</v>
      </c>
      <c r="H2145" s="313">
        <v>44624</v>
      </c>
      <c r="I2145" s="1045">
        <v>44631</v>
      </c>
      <c r="J2145" s="271"/>
    </row>
    <row r="2146" spans="1:10" outlineLevel="1" x14ac:dyDescent="0.2">
      <c r="A2146" s="312" t="s">
        <v>10991</v>
      </c>
      <c r="B2146" s="316" t="s">
        <v>7305</v>
      </c>
      <c r="C2146" s="316" t="s">
        <v>7306</v>
      </c>
      <c r="D2146" s="316">
        <v>533</v>
      </c>
      <c r="E2146" s="311">
        <v>101187.38</v>
      </c>
      <c r="F2146" s="317" t="s">
        <v>10992</v>
      </c>
      <c r="G2146" s="312" t="s">
        <v>142</v>
      </c>
      <c r="H2146" s="313">
        <v>44620</v>
      </c>
      <c r="I2146" s="1045">
        <v>44627</v>
      </c>
      <c r="J2146" s="271"/>
    </row>
    <row r="2147" spans="1:10" outlineLevel="1" x14ac:dyDescent="0.2">
      <c r="A2147" s="312" t="s">
        <v>10993</v>
      </c>
      <c r="B2147" s="316" t="s">
        <v>7305</v>
      </c>
      <c r="C2147" s="316" t="s">
        <v>7306</v>
      </c>
      <c r="D2147" s="316">
        <v>532</v>
      </c>
      <c r="E2147" s="311">
        <v>109848.87</v>
      </c>
      <c r="F2147" s="317" t="s">
        <v>8674</v>
      </c>
      <c r="G2147" s="312" t="s">
        <v>142</v>
      </c>
      <c r="H2147" s="313">
        <v>44620</v>
      </c>
      <c r="I2147" s="1045">
        <v>44627</v>
      </c>
      <c r="J2147" s="271"/>
    </row>
    <row r="2148" spans="1:10" outlineLevel="1" x14ac:dyDescent="0.2">
      <c r="A2148" s="312" t="s">
        <v>10994</v>
      </c>
      <c r="B2148" s="316" t="s">
        <v>7305</v>
      </c>
      <c r="C2148" s="316" t="s">
        <v>7306</v>
      </c>
      <c r="D2148" s="316">
        <v>488</v>
      </c>
      <c r="E2148" s="311">
        <v>111703.71</v>
      </c>
      <c r="F2148" s="317" t="s">
        <v>7704</v>
      </c>
      <c r="G2148" s="312" t="s">
        <v>142</v>
      </c>
      <c r="H2148" s="313">
        <v>44615</v>
      </c>
      <c r="I2148" s="1045">
        <v>44630</v>
      </c>
      <c r="J2148" s="271"/>
    </row>
    <row r="2149" spans="1:10" outlineLevel="1" x14ac:dyDescent="0.2">
      <c r="A2149" s="312" t="s">
        <v>10995</v>
      </c>
      <c r="B2149" s="316" t="s">
        <v>7305</v>
      </c>
      <c r="C2149" s="316" t="s">
        <v>7306</v>
      </c>
      <c r="D2149" s="316">
        <v>1216</v>
      </c>
      <c r="E2149" s="311">
        <v>111703.71</v>
      </c>
      <c r="F2149" s="317" t="s">
        <v>7704</v>
      </c>
      <c r="G2149" s="312" t="s">
        <v>142</v>
      </c>
      <c r="H2149" s="313">
        <v>44706</v>
      </c>
      <c r="I2149" s="1045">
        <v>44796</v>
      </c>
      <c r="J2149" s="271"/>
    </row>
    <row r="2150" spans="1:10" outlineLevel="1" x14ac:dyDescent="0.2">
      <c r="A2150" s="312" t="s">
        <v>10996</v>
      </c>
      <c r="B2150" s="316" t="s">
        <v>7305</v>
      </c>
      <c r="C2150" s="316" t="s">
        <v>7306</v>
      </c>
      <c r="D2150" s="316">
        <v>617</v>
      </c>
      <c r="E2150" s="311">
        <v>122489.81</v>
      </c>
      <c r="F2150" s="317" t="s">
        <v>10997</v>
      </c>
      <c r="G2150" s="312" t="s">
        <v>142</v>
      </c>
      <c r="H2150" s="313">
        <v>44629</v>
      </c>
      <c r="I2150" s="1045">
        <v>44636</v>
      </c>
      <c r="J2150" s="271"/>
    </row>
    <row r="2151" spans="1:10" outlineLevel="1" x14ac:dyDescent="0.2">
      <c r="A2151" s="312" t="s">
        <v>10998</v>
      </c>
      <c r="B2151" s="316" t="s">
        <v>7305</v>
      </c>
      <c r="C2151" s="316" t="s">
        <v>7306</v>
      </c>
      <c r="D2151" s="316">
        <v>49</v>
      </c>
      <c r="E2151" s="311">
        <v>128400</v>
      </c>
      <c r="F2151" s="317" t="s">
        <v>7600</v>
      </c>
      <c r="G2151" s="312" t="s">
        <v>142</v>
      </c>
      <c r="H2151" s="313">
        <v>44573</v>
      </c>
      <c r="I2151" s="1045">
        <v>44653</v>
      </c>
      <c r="J2151" s="271"/>
    </row>
    <row r="2152" spans="1:10" outlineLevel="1" x14ac:dyDescent="0.2">
      <c r="A2152" s="312" t="s">
        <v>10991</v>
      </c>
      <c r="B2152" s="316" t="s">
        <v>7305</v>
      </c>
      <c r="C2152" s="316" t="s">
        <v>7306</v>
      </c>
      <c r="D2152" s="316">
        <v>534</v>
      </c>
      <c r="E2152" s="311">
        <v>131380.26</v>
      </c>
      <c r="F2152" s="317" t="s">
        <v>7483</v>
      </c>
      <c r="G2152" s="312" t="s">
        <v>142</v>
      </c>
      <c r="H2152" s="313">
        <v>44620</v>
      </c>
      <c r="I2152" s="1045">
        <v>44627</v>
      </c>
      <c r="J2152" s="271"/>
    </row>
    <row r="2153" spans="1:10" outlineLevel="1" x14ac:dyDescent="0.2">
      <c r="A2153" s="312" t="s">
        <v>10999</v>
      </c>
      <c r="B2153" s="316" t="s">
        <v>7305</v>
      </c>
      <c r="C2153" s="316" t="s">
        <v>7306</v>
      </c>
      <c r="D2153" s="316">
        <v>358</v>
      </c>
      <c r="E2153" s="311">
        <v>189639.59</v>
      </c>
      <c r="F2153" s="317" t="s">
        <v>7704</v>
      </c>
      <c r="G2153" s="312" t="s">
        <v>142</v>
      </c>
      <c r="H2153" s="313">
        <v>44602</v>
      </c>
      <c r="I2153" s="1045">
        <v>44610</v>
      </c>
      <c r="J2153" s="271"/>
    </row>
    <row r="2154" spans="1:10" outlineLevel="1" x14ac:dyDescent="0.2">
      <c r="A2154" s="312" t="s">
        <v>11000</v>
      </c>
      <c r="B2154" s="316" t="s">
        <v>7305</v>
      </c>
      <c r="C2154" s="316" t="s">
        <v>7306</v>
      </c>
      <c r="D2154" s="316">
        <v>436</v>
      </c>
      <c r="E2154" s="311">
        <v>189639.59</v>
      </c>
      <c r="F2154" s="317" t="s">
        <v>7704</v>
      </c>
      <c r="G2154" s="312" t="s">
        <v>142</v>
      </c>
      <c r="H2154" s="313">
        <v>44610</v>
      </c>
      <c r="I2154" s="1045">
        <v>44625</v>
      </c>
      <c r="J2154" s="271"/>
    </row>
    <row r="2155" spans="1:10" outlineLevel="1" x14ac:dyDescent="0.2">
      <c r="A2155" s="312" t="s">
        <v>11001</v>
      </c>
      <c r="B2155" s="316" t="s">
        <v>7305</v>
      </c>
      <c r="C2155" s="316" t="s">
        <v>7306</v>
      </c>
      <c r="D2155" s="316">
        <v>1531</v>
      </c>
      <c r="E2155" s="311">
        <v>211874.45</v>
      </c>
      <c r="F2155" s="317" t="s">
        <v>11002</v>
      </c>
      <c r="G2155" s="312" t="s">
        <v>142</v>
      </c>
      <c r="H2155" s="313">
        <v>44749</v>
      </c>
      <c r="I2155" s="1045">
        <v>44754</v>
      </c>
      <c r="J2155" s="271"/>
    </row>
    <row r="2156" spans="1:10" outlineLevel="1" x14ac:dyDescent="0.2">
      <c r="A2156" s="312" t="s">
        <v>11003</v>
      </c>
      <c r="B2156" s="316" t="s">
        <v>8500</v>
      </c>
      <c r="C2156" s="316" t="s">
        <v>10966</v>
      </c>
      <c r="D2156" s="316">
        <v>56</v>
      </c>
      <c r="E2156" s="311">
        <v>216000</v>
      </c>
      <c r="F2156" s="317" t="s">
        <v>7600</v>
      </c>
      <c r="G2156" s="312" t="s">
        <v>142</v>
      </c>
      <c r="H2156" s="313">
        <v>44573</v>
      </c>
      <c r="I2156" s="1045">
        <v>44933</v>
      </c>
      <c r="J2156" s="271"/>
    </row>
    <row r="2157" spans="1:10" outlineLevel="1" x14ac:dyDescent="0.2">
      <c r="A2157" s="312" t="s">
        <v>11004</v>
      </c>
      <c r="B2157" s="316" t="s">
        <v>8500</v>
      </c>
      <c r="C2157" s="316" t="s">
        <v>10966</v>
      </c>
      <c r="D2157" s="316">
        <v>53</v>
      </c>
      <c r="E2157" s="311">
        <v>230515</v>
      </c>
      <c r="F2157" s="317" t="s">
        <v>7600</v>
      </c>
      <c r="G2157" s="312" t="s">
        <v>142</v>
      </c>
      <c r="H2157" s="313">
        <v>44573</v>
      </c>
      <c r="I2157" s="1045">
        <v>44933</v>
      </c>
      <c r="J2157" s="271"/>
    </row>
    <row r="2158" spans="1:10" outlineLevel="1" x14ac:dyDescent="0.2">
      <c r="A2158" s="312" t="s">
        <v>11005</v>
      </c>
      <c r="B2158" s="316" t="s">
        <v>7305</v>
      </c>
      <c r="C2158" s="316" t="s">
        <v>7306</v>
      </c>
      <c r="D2158" s="316">
        <v>1461</v>
      </c>
      <c r="E2158" s="311" t="s">
        <v>11006</v>
      </c>
      <c r="F2158" s="317" t="s">
        <v>11007</v>
      </c>
      <c r="G2158" s="312" t="s">
        <v>142</v>
      </c>
      <c r="H2158" s="313">
        <v>44735</v>
      </c>
      <c r="I2158" s="1045">
        <v>44765</v>
      </c>
      <c r="J2158" s="271"/>
    </row>
    <row r="2159" spans="1:10" outlineLevel="1" x14ac:dyDescent="0.2">
      <c r="A2159" s="312" t="s">
        <v>11008</v>
      </c>
      <c r="B2159" s="316" t="s">
        <v>7305</v>
      </c>
      <c r="C2159" s="316" t="s">
        <v>7306</v>
      </c>
      <c r="D2159" s="316">
        <v>1096</v>
      </c>
      <c r="E2159" s="311" t="s">
        <v>11009</v>
      </c>
      <c r="F2159" s="317" t="s">
        <v>8394</v>
      </c>
      <c r="G2159" s="312" t="s">
        <v>142</v>
      </c>
      <c r="H2159" s="313">
        <v>44694</v>
      </c>
      <c r="I2159" s="1045">
        <v>44784</v>
      </c>
      <c r="J2159" s="271"/>
    </row>
    <row r="2160" spans="1:10" outlineLevel="1" x14ac:dyDescent="0.2">
      <c r="A2160" s="312" t="s">
        <v>11010</v>
      </c>
      <c r="B2160" s="316" t="s">
        <v>7305</v>
      </c>
      <c r="C2160" s="316" t="s">
        <v>7306</v>
      </c>
      <c r="D2160" s="316">
        <v>989</v>
      </c>
      <c r="E2160" s="311" t="s">
        <v>11011</v>
      </c>
      <c r="F2160" s="317" t="s">
        <v>11007</v>
      </c>
      <c r="G2160" s="312" t="s">
        <v>142</v>
      </c>
      <c r="H2160" s="313">
        <v>44683</v>
      </c>
      <c r="I2160" s="1045">
        <v>44690</v>
      </c>
      <c r="J2160" s="271"/>
    </row>
    <row r="2161" spans="1:10" outlineLevel="1" x14ac:dyDescent="0.2">
      <c r="A2161" s="312" t="s">
        <v>11012</v>
      </c>
      <c r="B2161" s="316" t="s">
        <v>7305</v>
      </c>
      <c r="C2161" s="316" t="s">
        <v>7306</v>
      </c>
      <c r="D2161" s="316">
        <v>747</v>
      </c>
      <c r="E2161" s="311" t="s">
        <v>11013</v>
      </c>
      <c r="F2161" s="317" t="s">
        <v>11014</v>
      </c>
      <c r="G2161" s="312" t="s">
        <v>142</v>
      </c>
      <c r="H2161" s="313">
        <v>44648</v>
      </c>
      <c r="I2161" s="1045">
        <v>44738</v>
      </c>
      <c r="J2161" s="271"/>
    </row>
    <row r="2162" spans="1:10" outlineLevel="1" x14ac:dyDescent="0.2">
      <c r="A2162" s="312" t="s">
        <v>11015</v>
      </c>
      <c r="B2162" s="316" t="s">
        <v>8744</v>
      </c>
      <c r="C2162" s="316" t="s">
        <v>7306</v>
      </c>
      <c r="D2162" s="316">
        <v>351</v>
      </c>
      <c r="E2162" s="311" t="s">
        <v>11016</v>
      </c>
      <c r="F2162" s="317" t="s">
        <v>8746</v>
      </c>
      <c r="G2162" s="312" t="s">
        <v>142</v>
      </c>
      <c r="H2162" s="313">
        <v>44599</v>
      </c>
      <c r="I2162" s="1045">
        <v>44614</v>
      </c>
      <c r="J2162" s="271"/>
    </row>
    <row r="2163" spans="1:10" outlineLevel="1" x14ac:dyDescent="0.2">
      <c r="A2163" s="312" t="s">
        <v>11017</v>
      </c>
      <c r="B2163" s="316" t="s">
        <v>7305</v>
      </c>
      <c r="C2163" s="316" t="s">
        <v>7306</v>
      </c>
      <c r="D2163" s="316">
        <v>1319</v>
      </c>
      <c r="E2163" s="311" t="s">
        <v>11018</v>
      </c>
      <c r="F2163" s="317" t="s">
        <v>11019</v>
      </c>
      <c r="G2163" s="312" t="s">
        <v>142</v>
      </c>
      <c r="H2163" s="313">
        <v>44715</v>
      </c>
      <c r="I2163" s="1045">
        <v>44745</v>
      </c>
      <c r="J2163" s="271"/>
    </row>
    <row r="2164" spans="1:10" outlineLevel="1" x14ac:dyDescent="0.2">
      <c r="A2164" s="312" t="s">
        <v>11020</v>
      </c>
      <c r="B2164" s="316" t="s">
        <v>7305</v>
      </c>
      <c r="C2164" s="316" t="s">
        <v>7306</v>
      </c>
      <c r="D2164" s="316">
        <v>1054</v>
      </c>
      <c r="E2164" s="311" t="s">
        <v>11021</v>
      </c>
      <c r="F2164" s="317" t="s">
        <v>11002</v>
      </c>
      <c r="G2164" s="312" t="s">
        <v>142</v>
      </c>
      <c r="H2164" s="313">
        <v>44690</v>
      </c>
      <c r="I2164" s="1045">
        <v>44697</v>
      </c>
      <c r="J2164" s="271"/>
    </row>
    <row r="2165" spans="1:10" outlineLevel="1" x14ac:dyDescent="0.2">
      <c r="A2165" s="312" t="s">
        <v>11022</v>
      </c>
      <c r="B2165" s="316" t="s">
        <v>7305</v>
      </c>
      <c r="C2165" s="316" t="s">
        <v>7306</v>
      </c>
      <c r="D2165" s="316">
        <v>1238</v>
      </c>
      <c r="E2165" s="311" t="s">
        <v>11023</v>
      </c>
      <c r="F2165" s="317" t="s">
        <v>11024</v>
      </c>
      <c r="G2165" s="312" t="s">
        <v>142</v>
      </c>
      <c r="H2165" s="313">
        <v>44707</v>
      </c>
      <c r="I2165" s="1045">
        <v>44737</v>
      </c>
      <c r="J2165" s="271"/>
    </row>
    <row r="2166" spans="1:10" outlineLevel="1" x14ac:dyDescent="0.2">
      <c r="A2166" s="312" t="s">
        <v>11025</v>
      </c>
      <c r="B2166" s="316" t="s">
        <v>7305</v>
      </c>
      <c r="C2166" s="316" t="s">
        <v>8750</v>
      </c>
      <c r="D2166" s="316">
        <v>54</v>
      </c>
      <c r="E2166" s="311">
        <v>18455.2</v>
      </c>
      <c r="F2166" s="317" t="s">
        <v>8762</v>
      </c>
      <c r="G2166" s="312" t="s">
        <v>142</v>
      </c>
      <c r="H2166" s="313">
        <v>44769</v>
      </c>
      <c r="I2166" s="1045">
        <v>44779</v>
      </c>
      <c r="J2166" s="271"/>
    </row>
    <row r="2167" spans="1:10" outlineLevel="1" x14ac:dyDescent="0.2">
      <c r="A2167" s="312" t="s">
        <v>11026</v>
      </c>
      <c r="B2167" s="316" t="s">
        <v>7305</v>
      </c>
      <c r="C2167" s="316" t="s">
        <v>8750</v>
      </c>
      <c r="D2167" s="316">
        <v>20</v>
      </c>
      <c r="E2167" s="311">
        <v>19284.82</v>
      </c>
      <c r="F2167" s="317" t="s">
        <v>7409</v>
      </c>
      <c r="G2167" s="312" t="s">
        <v>142</v>
      </c>
      <c r="H2167" s="313">
        <v>44648</v>
      </c>
      <c r="I2167" s="1045">
        <v>44828</v>
      </c>
      <c r="J2167" s="271"/>
    </row>
    <row r="2168" spans="1:10" outlineLevel="1" x14ac:dyDescent="0.2">
      <c r="A2168" s="312" t="s">
        <v>11027</v>
      </c>
      <c r="B2168" s="316" t="s">
        <v>7305</v>
      </c>
      <c r="C2168" s="316" t="s">
        <v>8750</v>
      </c>
      <c r="D2168" s="316">
        <v>2</v>
      </c>
      <c r="E2168" s="311">
        <v>20724</v>
      </c>
      <c r="F2168" s="317" t="s">
        <v>11028</v>
      </c>
      <c r="G2168" s="312" t="s">
        <v>142</v>
      </c>
      <c r="H2168" s="313">
        <v>44589</v>
      </c>
      <c r="I2168" s="1045">
        <v>44609</v>
      </c>
      <c r="J2168" s="271"/>
    </row>
    <row r="2169" spans="1:10" outlineLevel="1" x14ac:dyDescent="0.2">
      <c r="A2169" s="312" t="s">
        <v>11029</v>
      </c>
      <c r="B2169" s="316" t="s">
        <v>7305</v>
      </c>
      <c r="C2169" s="316" t="s">
        <v>8750</v>
      </c>
      <c r="D2169" s="316">
        <v>3</v>
      </c>
      <c r="E2169" s="311">
        <v>21749.99</v>
      </c>
      <c r="F2169" s="317" t="s">
        <v>11030</v>
      </c>
      <c r="G2169" s="312" t="s">
        <v>142</v>
      </c>
      <c r="H2169" s="313">
        <v>44592</v>
      </c>
      <c r="I2169" s="1045">
        <v>44599</v>
      </c>
      <c r="J2169" s="271"/>
    </row>
    <row r="2170" spans="1:10" outlineLevel="1" x14ac:dyDescent="0.2">
      <c r="A2170" s="312" t="s">
        <v>11031</v>
      </c>
      <c r="B2170" s="316" t="s">
        <v>7305</v>
      </c>
      <c r="C2170" s="316" t="s">
        <v>8750</v>
      </c>
      <c r="D2170" s="316">
        <v>33</v>
      </c>
      <c r="E2170" s="311">
        <v>22224.6</v>
      </c>
      <c r="F2170" s="317" t="s">
        <v>11032</v>
      </c>
      <c r="G2170" s="312" t="s">
        <v>142</v>
      </c>
      <c r="H2170" s="313">
        <v>44719</v>
      </c>
      <c r="I2170" s="1045">
        <v>44737</v>
      </c>
      <c r="J2170" s="271"/>
    </row>
    <row r="2171" spans="1:10" outlineLevel="1" x14ac:dyDescent="0.2">
      <c r="A2171" s="312" t="s">
        <v>11033</v>
      </c>
      <c r="B2171" s="316" t="s">
        <v>7305</v>
      </c>
      <c r="C2171" s="316" t="s">
        <v>8750</v>
      </c>
      <c r="D2171" s="316">
        <v>5</v>
      </c>
      <c r="E2171" s="311">
        <v>23040</v>
      </c>
      <c r="F2171" s="317" t="s">
        <v>11034</v>
      </c>
      <c r="G2171" s="312" t="s">
        <v>142</v>
      </c>
      <c r="H2171" s="313">
        <v>44614</v>
      </c>
      <c r="I2171" s="1045">
        <v>44619</v>
      </c>
      <c r="J2171" s="271"/>
    </row>
    <row r="2172" spans="1:10" outlineLevel="1" x14ac:dyDescent="0.2">
      <c r="A2172" s="312" t="s">
        <v>11035</v>
      </c>
      <c r="B2172" s="316" t="s">
        <v>7305</v>
      </c>
      <c r="C2172" s="316" t="s">
        <v>8750</v>
      </c>
      <c r="D2172" s="316">
        <v>45</v>
      </c>
      <c r="E2172" s="311">
        <v>23309.84</v>
      </c>
      <c r="F2172" s="317" t="s">
        <v>11036</v>
      </c>
      <c r="G2172" s="312" t="s">
        <v>142</v>
      </c>
      <c r="H2172" s="313">
        <v>44755</v>
      </c>
      <c r="I2172" s="1045">
        <v>44770</v>
      </c>
      <c r="J2172" s="271"/>
    </row>
    <row r="2173" spans="1:10" outlineLevel="1" x14ac:dyDescent="0.2">
      <c r="A2173" s="312" t="s">
        <v>11037</v>
      </c>
      <c r="B2173" s="316" t="s">
        <v>7305</v>
      </c>
      <c r="C2173" s="316" t="s">
        <v>8750</v>
      </c>
      <c r="D2173" s="316">
        <v>11</v>
      </c>
      <c r="E2173" s="311">
        <v>23760</v>
      </c>
      <c r="F2173" s="317" t="s">
        <v>11034</v>
      </c>
      <c r="G2173" s="312" t="s">
        <v>142</v>
      </c>
      <c r="H2173" s="313">
        <v>44627</v>
      </c>
      <c r="I2173" s="1045">
        <v>44632</v>
      </c>
      <c r="J2173" s="271"/>
    </row>
    <row r="2174" spans="1:10" outlineLevel="1" x14ac:dyDescent="0.2">
      <c r="A2174" s="312" t="s">
        <v>11038</v>
      </c>
      <c r="B2174" s="316" t="s">
        <v>7305</v>
      </c>
      <c r="C2174" s="316" t="s">
        <v>8750</v>
      </c>
      <c r="D2174" s="316">
        <v>49</v>
      </c>
      <c r="E2174" s="311">
        <v>24096</v>
      </c>
      <c r="F2174" s="317" t="s">
        <v>11039</v>
      </c>
      <c r="G2174" s="312" t="s">
        <v>142</v>
      </c>
      <c r="H2174" s="313">
        <v>44760</v>
      </c>
      <c r="I2174" s="1045">
        <v>44805</v>
      </c>
      <c r="J2174" s="271"/>
    </row>
    <row r="2175" spans="1:10" outlineLevel="1" x14ac:dyDescent="0.2">
      <c r="A2175" s="312" t="s">
        <v>11040</v>
      </c>
      <c r="B2175" s="316" t="s">
        <v>7305</v>
      </c>
      <c r="C2175" s="316" t="s">
        <v>8750</v>
      </c>
      <c r="D2175" s="316">
        <v>9</v>
      </c>
      <c r="E2175" s="311">
        <v>25274.53</v>
      </c>
      <c r="F2175" s="317" t="s">
        <v>11041</v>
      </c>
      <c r="G2175" s="312" t="s">
        <v>142</v>
      </c>
      <c r="H2175" s="313">
        <v>44621</v>
      </c>
      <c r="I2175" s="1045">
        <v>44641</v>
      </c>
      <c r="J2175" s="271"/>
    </row>
    <row r="2176" spans="1:10" outlineLevel="1" x14ac:dyDescent="0.2">
      <c r="A2176" s="312" t="s">
        <v>11042</v>
      </c>
      <c r="B2176" s="316" t="s">
        <v>7305</v>
      </c>
      <c r="C2176" s="316" t="s">
        <v>8750</v>
      </c>
      <c r="D2176" s="316">
        <v>25</v>
      </c>
      <c r="E2176" s="311">
        <v>25969.29</v>
      </c>
      <c r="F2176" s="317" t="s">
        <v>11043</v>
      </c>
      <c r="G2176" s="312" t="s">
        <v>142</v>
      </c>
      <c r="H2176" s="313">
        <v>44677</v>
      </c>
      <c r="I2176" s="1045">
        <v>44697</v>
      </c>
      <c r="J2176" s="271"/>
    </row>
    <row r="2177" spans="1:10" outlineLevel="1" x14ac:dyDescent="0.2">
      <c r="A2177" s="312" t="s">
        <v>11044</v>
      </c>
      <c r="B2177" s="316" t="s">
        <v>7305</v>
      </c>
      <c r="C2177" s="316" t="s">
        <v>8750</v>
      </c>
      <c r="D2177" s="316">
        <v>28</v>
      </c>
      <c r="E2177" s="311">
        <v>28750</v>
      </c>
      <c r="F2177" s="317" t="s">
        <v>11045</v>
      </c>
      <c r="G2177" s="312" t="s">
        <v>142</v>
      </c>
      <c r="H2177" s="313">
        <v>44698</v>
      </c>
      <c r="I2177" s="1045">
        <v>44708</v>
      </c>
      <c r="J2177" s="271"/>
    </row>
    <row r="2178" spans="1:10" outlineLevel="1" x14ac:dyDescent="0.2">
      <c r="A2178" s="312" t="s">
        <v>11046</v>
      </c>
      <c r="B2178" s="316" t="s">
        <v>7305</v>
      </c>
      <c r="C2178" s="316" t="s">
        <v>8750</v>
      </c>
      <c r="D2178" s="316">
        <v>47</v>
      </c>
      <c r="E2178" s="311">
        <v>28996.78</v>
      </c>
      <c r="F2178" s="317" t="s">
        <v>11047</v>
      </c>
      <c r="G2178" s="312" t="s">
        <v>142</v>
      </c>
      <c r="H2178" s="313">
        <v>44755</v>
      </c>
      <c r="I2178" s="1045">
        <v>44765</v>
      </c>
      <c r="J2178" s="271"/>
    </row>
    <row r="2179" spans="1:10" outlineLevel="1" x14ac:dyDescent="0.2">
      <c r="A2179" s="312" t="s">
        <v>11048</v>
      </c>
      <c r="B2179" s="316" t="s">
        <v>7305</v>
      </c>
      <c r="C2179" s="316" t="s">
        <v>8750</v>
      </c>
      <c r="D2179" s="316">
        <v>52</v>
      </c>
      <c r="E2179" s="311">
        <v>31629.9</v>
      </c>
      <c r="F2179" s="317" t="s">
        <v>11049</v>
      </c>
      <c r="G2179" s="312" t="s">
        <v>142</v>
      </c>
      <c r="H2179" s="313">
        <v>44767</v>
      </c>
      <c r="I2179" s="1045">
        <v>44777</v>
      </c>
      <c r="J2179" s="271"/>
    </row>
    <row r="2180" spans="1:10" outlineLevel="1" x14ac:dyDescent="0.2">
      <c r="A2180" s="312" t="s">
        <v>11050</v>
      </c>
      <c r="B2180" s="316" t="s">
        <v>7305</v>
      </c>
      <c r="C2180" s="316" t="s">
        <v>8750</v>
      </c>
      <c r="D2180" s="316">
        <v>50</v>
      </c>
      <c r="E2180" s="311">
        <v>35055</v>
      </c>
      <c r="F2180" s="317" t="s">
        <v>11051</v>
      </c>
      <c r="G2180" s="312" t="s">
        <v>142</v>
      </c>
      <c r="H2180" s="313">
        <v>44760</v>
      </c>
      <c r="I2180" s="1045">
        <v>44790</v>
      </c>
      <c r="J2180" s="271"/>
    </row>
    <row r="2181" spans="1:10" outlineLevel="1" x14ac:dyDescent="0.2">
      <c r="A2181" s="312" t="s">
        <v>11052</v>
      </c>
      <c r="B2181" s="316" t="s">
        <v>7305</v>
      </c>
      <c r="C2181" s="316" t="s">
        <v>8750</v>
      </c>
      <c r="D2181" s="316">
        <v>19</v>
      </c>
      <c r="E2181" s="311">
        <v>36504</v>
      </c>
      <c r="F2181" s="317" t="s">
        <v>11053</v>
      </c>
      <c r="G2181" s="312" t="s">
        <v>142</v>
      </c>
      <c r="H2181" s="313">
        <v>44643</v>
      </c>
      <c r="I2181" s="1045">
        <v>44648</v>
      </c>
      <c r="J2181" s="271"/>
    </row>
    <row r="2182" spans="1:10" outlineLevel="1" x14ac:dyDescent="0.2">
      <c r="A2182" s="312" t="s">
        <v>11054</v>
      </c>
      <c r="B2182" s="316" t="s">
        <v>6542</v>
      </c>
      <c r="C2182" s="316" t="s">
        <v>8805</v>
      </c>
      <c r="D2182" s="316">
        <v>40</v>
      </c>
      <c r="E2182" s="311">
        <v>45198.97</v>
      </c>
      <c r="F2182" s="317" t="s">
        <v>11055</v>
      </c>
      <c r="G2182" s="312" t="s">
        <v>142</v>
      </c>
      <c r="H2182" s="313">
        <v>44733</v>
      </c>
      <c r="I2182" s="1045">
        <v>44746</v>
      </c>
      <c r="J2182" s="271"/>
    </row>
    <row r="2183" spans="1:10" outlineLevel="1" x14ac:dyDescent="0.2">
      <c r="A2183" s="317" t="s">
        <v>11056</v>
      </c>
      <c r="B2183" s="316" t="s">
        <v>8847</v>
      </c>
      <c r="C2183" s="316" t="s">
        <v>8820</v>
      </c>
      <c r="D2183" s="316"/>
      <c r="E2183" s="311">
        <v>1930153.7</v>
      </c>
      <c r="F2183" s="317"/>
      <c r="G2183" s="312" t="s">
        <v>11057</v>
      </c>
      <c r="H2183" s="319"/>
      <c r="I2183" s="1046"/>
      <c r="J2183" s="271"/>
    </row>
    <row r="2184" spans="1:10" outlineLevel="1" x14ac:dyDescent="0.2">
      <c r="A2184" s="317" t="s">
        <v>11058</v>
      </c>
      <c r="B2184" s="316" t="s">
        <v>8847</v>
      </c>
      <c r="C2184" s="316" t="s">
        <v>8820</v>
      </c>
      <c r="D2184" s="316"/>
      <c r="E2184" s="311">
        <v>768750</v>
      </c>
      <c r="F2184" s="317"/>
      <c r="G2184" s="312" t="s">
        <v>11057</v>
      </c>
      <c r="H2184" s="319"/>
      <c r="I2184" s="1046"/>
      <c r="J2184" s="271"/>
    </row>
    <row r="2185" spans="1:10" outlineLevel="1" x14ac:dyDescent="0.2">
      <c r="A2185" s="317" t="s">
        <v>11059</v>
      </c>
      <c r="B2185" s="316" t="s">
        <v>8824</v>
      </c>
      <c r="C2185" s="316" t="s">
        <v>8820</v>
      </c>
      <c r="D2185" s="316"/>
      <c r="E2185" s="311">
        <v>95000</v>
      </c>
      <c r="F2185" s="317"/>
      <c r="G2185" s="312" t="s">
        <v>11057</v>
      </c>
      <c r="H2185" s="319"/>
      <c r="I2185" s="1046"/>
      <c r="J2185" s="271"/>
    </row>
    <row r="2186" spans="1:10" outlineLevel="1" x14ac:dyDescent="0.2">
      <c r="A2186" s="317" t="s">
        <v>11060</v>
      </c>
      <c r="B2186" s="316" t="s">
        <v>8824</v>
      </c>
      <c r="C2186" s="316" t="s">
        <v>8820</v>
      </c>
      <c r="D2186" s="316"/>
      <c r="E2186" s="311">
        <v>389500</v>
      </c>
      <c r="F2186" s="317"/>
      <c r="G2186" s="312" t="s">
        <v>11057</v>
      </c>
      <c r="H2186" s="319"/>
      <c r="I2186" s="1046"/>
      <c r="J2186" s="271"/>
    </row>
    <row r="2187" spans="1:10" outlineLevel="1" x14ac:dyDescent="0.2">
      <c r="A2187" s="317" t="s">
        <v>11061</v>
      </c>
      <c r="B2187" s="316" t="s">
        <v>8847</v>
      </c>
      <c r="C2187" s="316" t="s">
        <v>8820</v>
      </c>
      <c r="D2187" s="316"/>
      <c r="E2187" s="311">
        <v>779000</v>
      </c>
      <c r="F2187" s="317"/>
      <c r="G2187" s="312" t="s">
        <v>11057</v>
      </c>
      <c r="H2187" s="319"/>
      <c r="I2187" s="1046"/>
      <c r="J2187" s="271"/>
    </row>
    <row r="2188" spans="1:10" outlineLevel="1" x14ac:dyDescent="0.2">
      <c r="A2188" s="317" t="s">
        <v>11062</v>
      </c>
      <c r="B2188" s="316" t="s">
        <v>8847</v>
      </c>
      <c r="C2188" s="316" t="s">
        <v>8820</v>
      </c>
      <c r="D2188" s="316"/>
      <c r="E2188" s="311">
        <v>730000</v>
      </c>
      <c r="F2188" s="317"/>
      <c r="G2188" s="312" t="s">
        <v>11057</v>
      </c>
      <c r="H2188" s="319"/>
      <c r="I2188" s="1046"/>
      <c r="J2188" s="271"/>
    </row>
    <row r="2189" spans="1:10" outlineLevel="1" x14ac:dyDescent="0.2">
      <c r="A2189" s="317" t="s">
        <v>11063</v>
      </c>
      <c r="B2189" s="316" t="s">
        <v>9140</v>
      </c>
      <c r="C2189" s="316" t="s">
        <v>9141</v>
      </c>
      <c r="D2189" s="316" t="s">
        <v>11064</v>
      </c>
      <c r="E2189" s="311">
        <v>525000</v>
      </c>
      <c r="F2189" s="317"/>
      <c r="G2189" s="312" t="s">
        <v>9074</v>
      </c>
      <c r="H2189" s="319"/>
      <c r="I2189" s="1046"/>
      <c r="J2189" s="271"/>
    </row>
    <row r="2190" spans="1:10" outlineLevel="1" x14ac:dyDescent="0.2">
      <c r="A2190" s="317" t="s">
        <v>11065</v>
      </c>
      <c r="B2190" s="316" t="s">
        <v>8824</v>
      </c>
      <c r="C2190" s="316" t="s">
        <v>8820</v>
      </c>
      <c r="D2190" s="316"/>
      <c r="E2190" s="311">
        <v>210000</v>
      </c>
      <c r="F2190" s="317"/>
      <c r="G2190" s="312" t="s">
        <v>11057</v>
      </c>
      <c r="H2190" s="319"/>
      <c r="I2190" s="1046"/>
      <c r="J2190" s="271"/>
    </row>
    <row r="2191" spans="1:10" outlineLevel="1" x14ac:dyDescent="0.2">
      <c r="A2191" s="317" t="s">
        <v>11066</v>
      </c>
      <c r="B2191" s="316" t="s">
        <v>8824</v>
      </c>
      <c r="C2191" s="316" t="s">
        <v>8820</v>
      </c>
      <c r="D2191" s="316"/>
      <c r="E2191" s="311">
        <v>56400</v>
      </c>
      <c r="F2191" s="317"/>
      <c r="G2191" s="312" t="s">
        <v>11057</v>
      </c>
      <c r="H2191" s="319"/>
      <c r="I2191" s="1046"/>
      <c r="J2191" s="271"/>
    </row>
    <row r="2192" spans="1:10" outlineLevel="1" x14ac:dyDescent="0.2">
      <c r="A2192" s="317" t="s">
        <v>11067</v>
      </c>
      <c r="B2192" s="316" t="s">
        <v>8847</v>
      </c>
      <c r="C2192" s="316" t="s">
        <v>8820</v>
      </c>
      <c r="D2192" s="316"/>
      <c r="E2192" s="311">
        <v>2745000</v>
      </c>
      <c r="F2192" s="317"/>
      <c r="G2192" s="312" t="s">
        <v>11057</v>
      </c>
      <c r="H2192" s="319"/>
      <c r="I2192" s="1046"/>
      <c r="J2192" s="271"/>
    </row>
    <row r="2193" spans="1:10" outlineLevel="1" x14ac:dyDescent="0.2">
      <c r="A2193" s="317" t="s">
        <v>11068</v>
      </c>
      <c r="B2193" s="316" t="s">
        <v>8824</v>
      </c>
      <c r="C2193" s="316" t="s">
        <v>8820</v>
      </c>
      <c r="D2193" s="316"/>
      <c r="E2193" s="311">
        <v>140000</v>
      </c>
      <c r="F2193" s="317"/>
      <c r="G2193" s="312" t="s">
        <v>11057</v>
      </c>
      <c r="H2193" s="319"/>
      <c r="I2193" s="1046"/>
      <c r="J2193" s="271"/>
    </row>
    <row r="2194" spans="1:10" outlineLevel="1" x14ac:dyDescent="0.2">
      <c r="A2194" s="317" t="s">
        <v>11069</v>
      </c>
      <c r="B2194" s="316" t="s">
        <v>8847</v>
      </c>
      <c r="C2194" s="316" t="s">
        <v>8820</v>
      </c>
      <c r="D2194" s="316" t="s">
        <v>11070</v>
      </c>
      <c r="E2194" s="311">
        <v>719928.96</v>
      </c>
      <c r="F2194" s="317"/>
      <c r="G2194" s="312" t="s">
        <v>9074</v>
      </c>
      <c r="H2194" s="319"/>
      <c r="I2194" s="1046"/>
      <c r="J2194" s="271"/>
    </row>
    <row r="2195" spans="1:10" outlineLevel="1" x14ac:dyDescent="0.2">
      <c r="A2195" s="317" t="s">
        <v>11071</v>
      </c>
      <c r="B2195" s="316" t="s">
        <v>9140</v>
      </c>
      <c r="C2195" s="316" t="s">
        <v>9141</v>
      </c>
      <c r="D2195" s="316" t="s">
        <v>11072</v>
      </c>
      <c r="E2195" s="311">
        <v>138564</v>
      </c>
      <c r="F2195" s="317"/>
      <c r="G2195" s="312" t="s">
        <v>9074</v>
      </c>
      <c r="H2195" s="319"/>
      <c r="I2195" s="1046"/>
      <c r="J2195" s="271"/>
    </row>
    <row r="2196" spans="1:10" outlineLevel="1" x14ac:dyDescent="0.2">
      <c r="A2196" s="317" t="s">
        <v>11073</v>
      </c>
      <c r="B2196" s="316" t="s">
        <v>8847</v>
      </c>
      <c r="C2196" s="316" t="s">
        <v>8820</v>
      </c>
      <c r="D2196" s="316"/>
      <c r="E2196" s="311">
        <v>500000</v>
      </c>
      <c r="F2196" s="317"/>
      <c r="G2196" s="312" t="s">
        <v>11074</v>
      </c>
      <c r="H2196" s="319"/>
      <c r="I2196" s="1046"/>
      <c r="J2196" s="271"/>
    </row>
    <row r="2197" spans="1:10" outlineLevel="1" x14ac:dyDescent="0.2">
      <c r="A2197" s="317" t="s">
        <v>11075</v>
      </c>
      <c r="B2197" s="316" t="s">
        <v>8824</v>
      </c>
      <c r="C2197" s="316" t="s">
        <v>8820</v>
      </c>
      <c r="D2197" s="316"/>
      <c r="E2197" s="311">
        <v>90000</v>
      </c>
      <c r="F2197" s="317"/>
      <c r="G2197" s="312" t="s">
        <v>11057</v>
      </c>
      <c r="H2197" s="319"/>
      <c r="I2197" s="1046"/>
      <c r="J2197" s="271"/>
    </row>
    <row r="2198" spans="1:10" outlineLevel="1" x14ac:dyDescent="0.2">
      <c r="A2198" s="317" t="s">
        <v>11076</v>
      </c>
      <c r="B2198" s="316" t="s">
        <v>8824</v>
      </c>
      <c r="C2198" s="316" t="s">
        <v>8820</v>
      </c>
      <c r="D2198" s="316" t="s">
        <v>11077</v>
      </c>
      <c r="E2198" s="311">
        <v>312000</v>
      </c>
      <c r="F2198" s="317" t="s">
        <v>11078</v>
      </c>
      <c r="G2198" s="312" t="s">
        <v>8892</v>
      </c>
      <c r="H2198" s="319"/>
      <c r="I2198" s="1046"/>
      <c r="J2198" s="271"/>
    </row>
    <row r="2199" spans="1:10" outlineLevel="1" x14ac:dyDescent="0.2">
      <c r="A2199" s="317" t="s">
        <v>11079</v>
      </c>
      <c r="B2199" s="316" t="s">
        <v>8824</v>
      </c>
      <c r="C2199" s="316" t="s">
        <v>8820</v>
      </c>
      <c r="D2199" s="316"/>
      <c r="E2199" s="311">
        <v>90000</v>
      </c>
      <c r="F2199" s="317"/>
      <c r="G2199" s="312" t="s">
        <v>11057</v>
      </c>
      <c r="H2199" s="319"/>
      <c r="I2199" s="1046"/>
      <c r="J2199" s="271"/>
    </row>
    <row r="2200" spans="1:10" outlineLevel="1" x14ac:dyDescent="0.2">
      <c r="A2200" s="317" t="s">
        <v>8840</v>
      </c>
      <c r="B2200" s="316" t="s">
        <v>8824</v>
      </c>
      <c r="C2200" s="316" t="s">
        <v>8820</v>
      </c>
      <c r="D2200" s="316"/>
      <c r="E2200" s="311">
        <v>211650</v>
      </c>
      <c r="F2200" s="317"/>
      <c r="G2200" s="312" t="s">
        <v>11074</v>
      </c>
      <c r="H2200" s="319"/>
      <c r="I2200" s="1046"/>
      <c r="J2200" s="271"/>
    </row>
    <row r="2201" spans="1:10" outlineLevel="1" x14ac:dyDescent="0.2">
      <c r="A2201" s="317" t="s">
        <v>11080</v>
      </c>
      <c r="B2201" s="316" t="s">
        <v>8824</v>
      </c>
      <c r="C2201" s="316" t="s">
        <v>8820</v>
      </c>
      <c r="D2201" s="316"/>
      <c r="E2201" s="311">
        <v>226052.4</v>
      </c>
      <c r="F2201" s="317"/>
      <c r="G2201" s="312" t="s">
        <v>11074</v>
      </c>
      <c r="H2201" s="319"/>
      <c r="I2201" s="1046"/>
      <c r="J2201" s="271"/>
    </row>
    <row r="2202" spans="1:10" outlineLevel="1" x14ac:dyDescent="0.2">
      <c r="A2202" s="317" t="s">
        <v>9361</v>
      </c>
      <c r="B2202" s="316" t="s">
        <v>8824</v>
      </c>
      <c r="C2202" s="316" t="s">
        <v>8820</v>
      </c>
      <c r="D2202" s="316"/>
      <c r="E2202" s="311">
        <v>54000</v>
      </c>
      <c r="F2202" s="317"/>
      <c r="G2202" s="312" t="s">
        <v>11057</v>
      </c>
      <c r="H2202" s="319"/>
      <c r="I2202" s="1046"/>
      <c r="J2202" s="271"/>
    </row>
    <row r="2203" spans="1:10" outlineLevel="1" x14ac:dyDescent="0.2">
      <c r="A2203" s="317" t="s">
        <v>9739</v>
      </c>
      <c r="B2203" s="316" t="s">
        <v>8824</v>
      </c>
      <c r="C2203" s="316" t="s">
        <v>8820</v>
      </c>
      <c r="D2203" s="316"/>
      <c r="E2203" s="311">
        <v>281300</v>
      </c>
      <c r="F2203" s="317"/>
      <c r="G2203" s="312" t="s">
        <v>11057</v>
      </c>
      <c r="H2203" s="319"/>
      <c r="I2203" s="1046"/>
      <c r="J2203" s="271"/>
    </row>
    <row r="2204" spans="1:10" outlineLevel="1" x14ac:dyDescent="0.2">
      <c r="A2204" s="317" t="s">
        <v>11081</v>
      </c>
      <c r="B2204" s="316" t="s">
        <v>9140</v>
      </c>
      <c r="C2204" s="316" t="s">
        <v>9141</v>
      </c>
      <c r="D2204" s="316" t="s">
        <v>11082</v>
      </c>
      <c r="E2204" s="311">
        <v>293160</v>
      </c>
      <c r="F2204" s="317" t="s">
        <v>339</v>
      </c>
      <c r="G2204" s="312" t="s">
        <v>142</v>
      </c>
      <c r="H2204" s="313">
        <v>44749</v>
      </c>
      <c r="I2204" s="1046"/>
      <c r="J2204" s="271"/>
    </row>
    <row r="2205" spans="1:10" outlineLevel="1" x14ac:dyDescent="0.2">
      <c r="A2205" s="317" t="s">
        <v>11083</v>
      </c>
      <c r="B2205" s="316" t="s">
        <v>9140</v>
      </c>
      <c r="C2205" s="316" t="s">
        <v>9141</v>
      </c>
      <c r="D2205" s="316" t="s">
        <v>11084</v>
      </c>
      <c r="E2205" s="311">
        <v>191899</v>
      </c>
      <c r="F2205" s="317" t="s">
        <v>11085</v>
      </c>
      <c r="G2205" s="312" t="s">
        <v>142</v>
      </c>
      <c r="H2205" s="313">
        <v>44743</v>
      </c>
      <c r="I2205" s="1046"/>
      <c r="J2205" s="271"/>
    </row>
    <row r="2206" spans="1:10" outlineLevel="1" x14ac:dyDescent="0.2">
      <c r="A2206" s="317" t="s">
        <v>11086</v>
      </c>
      <c r="B2206" s="316" t="s">
        <v>9140</v>
      </c>
      <c r="C2206" s="316" t="s">
        <v>9141</v>
      </c>
      <c r="D2206" s="316"/>
      <c r="E2206" s="311">
        <v>59500</v>
      </c>
      <c r="F2206" s="317"/>
      <c r="G2206" s="312" t="s">
        <v>11074</v>
      </c>
      <c r="H2206" s="319"/>
      <c r="I2206" s="1046"/>
      <c r="J2206" s="271"/>
    </row>
    <row r="2207" spans="1:10" outlineLevel="1" x14ac:dyDescent="0.2">
      <c r="A2207" s="317" t="s">
        <v>11087</v>
      </c>
      <c r="B2207" s="316" t="s">
        <v>8824</v>
      </c>
      <c r="C2207" s="316" t="s">
        <v>8820</v>
      </c>
      <c r="D2207" s="316"/>
      <c r="E2207" s="311">
        <v>170727.12</v>
      </c>
      <c r="F2207" s="317"/>
      <c r="G2207" s="312" t="s">
        <v>11057</v>
      </c>
      <c r="H2207" s="319"/>
      <c r="I2207" s="1046"/>
      <c r="J2207" s="271"/>
    </row>
    <row r="2208" spans="1:10" outlineLevel="1" x14ac:dyDescent="0.2">
      <c r="A2208" s="317" t="s">
        <v>11088</v>
      </c>
      <c r="B2208" s="316" t="s">
        <v>8824</v>
      </c>
      <c r="C2208" s="316" t="s">
        <v>8820</v>
      </c>
      <c r="D2208" s="316" t="s">
        <v>11089</v>
      </c>
      <c r="E2208" s="311">
        <v>103226.4</v>
      </c>
      <c r="F2208" s="317" t="s">
        <v>8826</v>
      </c>
      <c r="G2208" s="312" t="s">
        <v>142</v>
      </c>
      <c r="H2208" s="313">
        <v>44788</v>
      </c>
      <c r="I2208" s="1046"/>
      <c r="J2208" s="271"/>
    </row>
    <row r="2209" spans="1:10" outlineLevel="1" x14ac:dyDescent="0.2">
      <c r="A2209" s="317" t="s">
        <v>11090</v>
      </c>
      <c r="B2209" s="316" t="s">
        <v>8824</v>
      </c>
      <c r="C2209" s="316" t="s">
        <v>8820</v>
      </c>
      <c r="D2209" s="316"/>
      <c r="E2209" s="311">
        <v>102000</v>
      </c>
      <c r="F2209" s="317"/>
      <c r="G2209" s="312" t="s">
        <v>11057</v>
      </c>
      <c r="H2209" s="319"/>
      <c r="I2209" s="1046"/>
      <c r="J2209" s="271"/>
    </row>
    <row r="2210" spans="1:10" outlineLevel="1" x14ac:dyDescent="0.2">
      <c r="A2210" s="317" t="s">
        <v>11091</v>
      </c>
      <c r="B2210" s="316" t="s">
        <v>8824</v>
      </c>
      <c r="C2210" s="316" t="s">
        <v>8820</v>
      </c>
      <c r="D2210" s="316"/>
      <c r="E2210" s="311">
        <v>44400</v>
      </c>
      <c r="F2210" s="317"/>
      <c r="G2210" s="312" t="s">
        <v>11057</v>
      </c>
      <c r="H2210" s="319"/>
      <c r="I2210" s="1046"/>
      <c r="J2210" s="271"/>
    </row>
    <row r="2211" spans="1:10" outlineLevel="1" x14ac:dyDescent="0.2">
      <c r="A2211" s="317" t="s">
        <v>11092</v>
      </c>
      <c r="B2211" s="316" t="s">
        <v>8824</v>
      </c>
      <c r="C2211" s="316" t="s">
        <v>8820</v>
      </c>
      <c r="D2211" s="316" t="s">
        <v>11093</v>
      </c>
      <c r="E2211" s="311">
        <v>76800</v>
      </c>
      <c r="F2211" s="317" t="s">
        <v>11094</v>
      </c>
      <c r="G2211" s="312" t="s">
        <v>142</v>
      </c>
      <c r="H2211" s="313">
        <v>44748</v>
      </c>
      <c r="I2211" s="1046"/>
      <c r="J2211" s="271"/>
    </row>
    <row r="2212" spans="1:10" outlineLevel="1" x14ac:dyDescent="0.2">
      <c r="A2212" s="317" t="s">
        <v>11095</v>
      </c>
      <c r="B2212" s="316" t="s">
        <v>8824</v>
      </c>
      <c r="C2212" s="316" t="s">
        <v>8820</v>
      </c>
      <c r="D2212" s="316"/>
      <c r="E2212" s="311">
        <v>168000</v>
      </c>
      <c r="F2212" s="317"/>
      <c r="G2212" s="312" t="s">
        <v>11074</v>
      </c>
      <c r="H2212" s="319"/>
      <c r="I2212" s="1046"/>
      <c r="J2212" s="271"/>
    </row>
    <row r="2213" spans="1:10" outlineLevel="1" x14ac:dyDescent="0.2">
      <c r="A2213" s="317" t="s">
        <v>11096</v>
      </c>
      <c r="B2213" s="316" t="s">
        <v>8824</v>
      </c>
      <c r="C2213" s="316" t="s">
        <v>8820</v>
      </c>
      <c r="D2213" s="316" t="s">
        <v>11097</v>
      </c>
      <c r="E2213" s="311">
        <v>174195.5</v>
      </c>
      <c r="F2213" s="317" t="s">
        <v>9545</v>
      </c>
      <c r="G2213" s="312" t="s">
        <v>8892</v>
      </c>
      <c r="H2213" s="319"/>
      <c r="I2213" s="1046"/>
      <c r="J2213" s="271"/>
    </row>
    <row r="2214" spans="1:10" outlineLevel="1" x14ac:dyDescent="0.2">
      <c r="A2214" s="317" t="s">
        <v>11098</v>
      </c>
      <c r="B2214" s="316" t="s">
        <v>8824</v>
      </c>
      <c r="C2214" s="316" t="s">
        <v>8820</v>
      </c>
      <c r="D2214" s="316"/>
      <c r="E2214" s="311">
        <v>257689.7</v>
      </c>
      <c r="F2214" s="317"/>
      <c r="G2214" s="312" t="s">
        <v>11074</v>
      </c>
      <c r="H2214" s="319"/>
      <c r="I2214" s="1046"/>
      <c r="J2214" s="271"/>
    </row>
    <row r="2215" spans="1:10" outlineLevel="1" x14ac:dyDescent="0.2">
      <c r="A2215" s="317" t="s">
        <v>11099</v>
      </c>
      <c r="B2215" s="316" t="s">
        <v>8824</v>
      </c>
      <c r="C2215" s="316" t="s">
        <v>8820</v>
      </c>
      <c r="D2215" s="316"/>
      <c r="E2215" s="311">
        <v>270000</v>
      </c>
      <c r="F2215" s="317"/>
      <c r="G2215" s="312" t="s">
        <v>11057</v>
      </c>
      <c r="H2215" s="319"/>
      <c r="I2215" s="1046"/>
      <c r="J2215" s="271"/>
    </row>
    <row r="2216" spans="1:10" outlineLevel="1" x14ac:dyDescent="0.2">
      <c r="A2216" s="317" t="s">
        <v>11100</v>
      </c>
      <c r="B2216" s="316" t="s">
        <v>8824</v>
      </c>
      <c r="C2216" s="316" t="s">
        <v>8820</v>
      </c>
      <c r="D2216" s="316" t="s">
        <v>11101</v>
      </c>
      <c r="E2216" s="311">
        <v>256441.14</v>
      </c>
      <c r="F2216" s="317" t="s">
        <v>11102</v>
      </c>
      <c r="G2216" s="312" t="s">
        <v>8892</v>
      </c>
      <c r="H2216" s="319"/>
      <c r="I2216" s="1046"/>
      <c r="J2216" s="271"/>
    </row>
    <row r="2217" spans="1:10" outlineLevel="1" x14ac:dyDescent="0.2">
      <c r="A2217" s="317" t="s">
        <v>11103</v>
      </c>
      <c r="B2217" s="316" t="s">
        <v>8824</v>
      </c>
      <c r="C2217" s="316" t="s">
        <v>8820</v>
      </c>
      <c r="D2217" s="316" t="s">
        <v>11104</v>
      </c>
      <c r="E2217" s="311">
        <v>106400</v>
      </c>
      <c r="F2217" s="317" t="s">
        <v>11105</v>
      </c>
      <c r="G2217" s="312" t="s">
        <v>142</v>
      </c>
      <c r="H2217" s="313">
        <v>44708</v>
      </c>
      <c r="I2217" s="1046"/>
      <c r="J2217" s="271"/>
    </row>
    <row r="2218" spans="1:10" outlineLevel="1" x14ac:dyDescent="0.2">
      <c r="A2218" s="317" t="s">
        <v>11106</v>
      </c>
      <c r="B2218" s="316" t="s">
        <v>9140</v>
      </c>
      <c r="C2218" s="316" t="s">
        <v>9141</v>
      </c>
      <c r="D2218" s="316" t="s">
        <v>11107</v>
      </c>
      <c r="E2218" s="311">
        <v>104000</v>
      </c>
      <c r="F2218" s="317"/>
      <c r="G2218" s="312" t="s">
        <v>9074</v>
      </c>
      <c r="H2218" s="319"/>
      <c r="I2218" s="1046"/>
      <c r="J2218" s="271"/>
    </row>
    <row r="2219" spans="1:10" outlineLevel="1" x14ac:dyDescent="0.2">
      <c r="A2219" s="317" t="s">
        <v>11108</v>
      </c>
      <c r="B2219" s="316" t="s">
        <v>8824</v>
      </c>
      <c r="C2219" s="316" t="s">
        <v>8820</v>
      </c>
      <c r="D2219" s="316"/>
      <c r="E2219" s="311">
        <v>239282.08</v>
      </c>
      <c r="F2219" s="317"/>
      <c r="G2219" s="312" t="s">
        <v>11074</v>
      </c>
      <c r="H2219" s="319"/>
      <c r="I2219" s="1046"/>
      <c r="J2219" s="271"/>
    </row>
    <row r="2220" spans="1:10" outlineLevel="1" x14ac:dyDescent="0.2">
      <c r="A2220" s="317" t="s">
        <v>11109</v>
      </c>
      <c r="B2220" s="316" t="s">
        <v>8824</v>
      </c>
      <c r="C2220" s="316" t="s">
        <v>8820</v>
      </c>
      <c r="D2220" s="316"/>
      <c r="E2220" s="311">
        <v>199896</v>
      </c>
      <c r="F2220" s="317"/>
      <c r="G2220" s="312" t="s">
        <v>11057</v>
      </c>
      <c r="H2220" s="319"/>
      <c r="I2220" s="1046"/>
      <c r="J2220" s="271"/>
    </row>
    <row r="2221" spans="1:10" outlineLevel="1" x14ac:dyDescent="0.2">
      <c r="A2221" s="317" t="s">
        <v>11110</v>
      </c>
      <c r="B2221" s="316" t="s">
        <v>8824</v>
      </c>
      <c r="C2221" s="316" t="s">
        <v>8820</v>
      </c>
      <c r="D2221" s="316" t="s">
        <v>11111</v>
      </c>
      <c r="E2221" s="311">
        <v>112715.76</v>
      </c>
      <c r="F2221" s="317"/>
      <c r="G2221" s="312" t="s">
        <v>9074</v>
      </c>
      <c r="H2221" s="319"/>
      <c r="I2221" s="1046"/>
      <c r="J2221" s="271"/>
    </row>
    <row r="2222" spans="1:10" outlineLevel="1" x14ac:dyDescent="0.2">
      <c r="A2222" s="317" t="s">
        <v>11112</v>
      </c>
      <c r="B2222" s="316" t="s">
        <v>8824</v>
      </c>
      <c r="C2222" s="316" t="s">
        <v>8820</v>
      </c>
      <c r="D2222" s="316"/>
      <c r="E2222" s="311">
        <v>84000</v>
      </c>
      <c r="F2222" s="317"/>
      <c r="G2222" s="312" t="s">
        <v>11074</v>
      </c>
      <c r="H2222" s="319"/>
      <c r="I2222" s="1046"/>
      <c r="J2222" s="271"/>
    </row>
    <row r="2223" spans="1:10" outlineLevel="1" x14ac:dyDescent="0.2">
      <c r="A2223" s="317" t="s">
        <v>11113</v>
      </c>
      <c r="B2223" s="316" t="s">
        <v>9140</v>
      </c>
      <c r="C2223" s="316" t="s">
        <v>9141</v>
      </c>
      <c r="D2223" s="316" t="s">
        <v>11114</v>
      </c>
      <c r="E2223" s="311">
        <v>70400</v>
      </c>
      <c r="F2223" s="317" t="s">
        <v>9351</v>
      </c>
      <c r="G2223" s="312" t="s">
        <v>142</v>
      </c>
      <c r="H2223" s="313">
        <v>44746</v>
      </c>
      <c r="I2223" s="1046"/>
      <c r="J2223" s="271"/>
    </row>
    <row r="2224" spans="1:10" outlineLevel="1" x14ac:dyDescent="0.2">
      <c r="A2224" s="317" t="s">
        <v>11115</v>
      </c>
      <c r="B2224" s="316" t="s">
        <v>9140</v>
      </c>
      <c r="C2224" s="316" t="s">
        <v>9141</v>
      </c>
      <c r="D2224" s="316" t="s">
        <v>11116</v>
      </c>
      <c r="E2224" s="311">
        <v>280645</v>
      </c>
      <c r="F2224" s="317"/>
      <c r="G2224" s="312" t="s">
        <v>9074</v>
      </c>
      <c r="H2224" s="319"/>
      <c r="I2224" s="1046"/>
      <c r="J2224" s="271"/>
    </row>
    <row r="2225" spans="1:10" outlineLevel="1" x14ac:dyDescent="0.2">
      <c r="A2225" s="317" t="s">
        <v>11117</v>
      </c>
      <c r="B2225" s="316" t="s">
        <v>8847</v>
      </c>
      <c r="C2225" s="316" t="s">
        <v>8820</v>
      </c>
      <c r="D2225" s="316"/>
      <c r="E2225" s="311">
        <v>450000</v>
      </c>
      <c r="F2225" s="317"/>
      <c r="G2225" s="312" t="s">
        <v>11074</v>
      </c>
      <c r="H2225" s="319"/>
      <c r="I2225" s="1046"/>
      <c r="J2225" s="271"/>
    </row>
    <row r="2226" spans="1:10" outlineLevel="1" x14ac:dyDescent="0.2">
      <c r="A2226" s="317" t="s">
        <v>11118</v>
      </c>
      <c r="B2226" s="316" t="s">
        <v>8824</v>
      </c>
      <c r="C2226" s="316" t="s">
        <v>8820</v>
      </c>
      <c r="D2226" s="316"/>
      <c r="E2226" s="311">
        <v>80000</v>
      </c>
      <c r="F2226" s="317"/>
      <c r="G2226" s="312" t="s">
        <v>11057</v>
      </c>
      <c r="H2226" s="319"/>
      <c r="I2226" s="1046"/>
      <c r="J2226" s="271"/>
    </row>
    <row r="2227" spans="1:10" outlineLevel="1" x14ac:dyDescent="0.2">
      <c r="A2227" s="317" t="s">
        <v>11119</v>
      </c>
      <c r="B2227" s="316" t="s">
        <v>8847</v>
      </c>
      <c r="C2227" s="316" t="s">
        <v>8820</v>
      </c>
      <c r="D2227" s="316" t="s">
        <v>11120</v>
      </c>
      <c r="E2227" s="311">
        <v>2780600</v>
      </c>
      <c r="F2227" s="317" t="s">
        <v>11121</v>
      </c>
      <c r="G2227" s="312" t="s">
        <v>8892</v>
      </c>
      <c r="H2227" s="319"/>
      <c r="I2227" s="1046"/>
      <c r="J2227" s="271"/>
    </row>
    <row r="2228" spans="1:10" outlineLevel="1" x14ac:dyDescent="0.2">
      <c r="A2228" s="317" t="s">
        <v>11122</v>
      </c>
      <c r="B2228" s="316" t="s">
        <v>9140</v>
      </c>
      <c r="C2228" s="316" t="s">
        <v>9141</v>
      </c>
      <c r="D2228" s="316" t="s">
        <v>11123</v>
      </c>
      <c r="E2228" s="311">
        <v>789880</v>
      </c>
      <c r="F2228" s="317" t="s">
        <v>11124</v>
      </c>
      <c r="G2228" s="312" t="s">
        <v>8892</v>
      </c>
      <c r="H2228" s="319"/>
      <c r="I2228" s="1046"/>
      <c r="J2228" s="271"/>
    </row>
    <row r="2229" spans="1:10" outlineLevel="1" x14ac:dyDescent="0.2">
      <c r="A2229" s="317" t="s">
        <v>11125</v>
      </c>
      <c r="B2229" s="316" t="s">
        <v>9140</v>
      </c>
      <c r="C2229" s="316" t="s">
        <v>9141</v>
      </c>
      <c r="D2229" s="316" t="s">
        <v>11126</v>
      </c>
      <c r="E2229" s="311">
        <v>701822</v>
      </c>
      <c r="F2229" s="317" t="s">
        <v>11127</v>
      </c>
      <c r="G2229" s="312" t="s">
        <v>142</v>
      </c>
      <c r="H2229" s="313">
        <v>44775</v>
      </c>
      <c r="I2229" s="1046"/>
      <c r="J2229" s="271"/>
    </row>
    <row r="2230" spans="1:10" outlineLevel="1" x14ac:dyDescent="0.2">
      <c r="A2230" s="317" t="s">
        <v>11128</v>
      </c>
      <c r="B2230" s="316" t="s">
        <v>8824</v>
      </c>
      <c r="C2230" s="316" t="s">
        <v>8820</v>
      </c>
      <c r="D2230" s="316" t="s">
        <v>11129</v>
      </c>
      <c r="E2230" s="311">
        <v>137417.21</v>
      </c>
      <c r="F2230" s="317"/>
      <c r="G2230" s="312" t="s">
        <v>9074</v>
      </c>
      <c r="H2230" s="319"/>
      <c r="I2230" s="1046"/>
      <c r="J2230" s="271"/>
    </row>
    <row r="2231" spans="1:10" outlineLevel="1" x14ac:dyDescent="0.2">
      <c r="A2231" s="317" t="s">
        <v>11130</v>
      </c>
      <c r="B2231" s="316" t="s">
        <v>9140</v>
      </c>
      <c r="C2231" s="316" t="s">
        <v>9141</v>
      </c>
      <c r="D2231" s="316" t="s">
        <v>11131</v>
      </c>
      <c r="E2231" s="311">
        <v>203830</v>
      </c>
      <c r="F2231" s="317" t="s">
        <v>9351</v>
      </c>
      <c r="G2231" s="312" t="s">
        <v>142</v>
      </c>
      <c r="H2231" s="313">
        <v>44746</v>
      </c>
      <c r="I2231" s="1046"/>
      <c r="J2231" s="271"/>
    </row>
    <row r="2232" spans="1:10" outlineLevel="1" x14ac:dyDescent="0.2">
      <c r="A2232" s="317" t="s">
        <v>11132</v>
      </c>
      <c r="B2232" s="316" t="s">
        <v>9140</v>
      </c>
      <c r="C2232" s="316" t="s">
        <v>9141</v>
      </c>
      <c r="D2232" s="316" t="s">
        <v>11133</v>
      </c>
      <c r="E2232" s="311">
        <v>105400</v>
      </c>
      <c r="F2232" s="317" t="s">
        <v>9351</v>
      </c>
      <c r="G2232" s="312" t="s">
        <v>142</v>
      </c>
      <c r="H2232" s="313">
        <v>44735</v>
      </c>
      <c r="I2232" s="1046"/>
      <c r="J2232" s="271"/>
    </row>
    <row r="2233" spans="1:10" outlineLevel="1" x14ac:dyDescent="0.2">
      <c r="A2233" s="317" t="s">
        <v>11134</v>
      </c>
      <c r="B2233" s="316" t="s">
        <v>8847</v>
      </c>
      <c r="C2233" s="316" t="s">
        <v>8820</v>
      </c>
      <c r="D2233" s="316"/>
      <c r="E2233" s="311">
        <v>662400.24</v>
      </c>
      <c r="F2233" s="317"/>
      <c r="G2233" s="312" t="s">
        <v>11057</v>
      </c>
      <c r="H2233" s="319"/>
      <c r="I2233" s="1046"/>
      <c r="J2233" s="271"/>
    </row>
    <row r="2234" spans="1:10" outlineLevel="1" x14ac:dyDescent="0.2">
      <c r="A2234" s="317" t="s">
        <v>11135</v>
      </c>
      <c r="B2234" s="316" t="s">
        <v>8824</v>
      </c>
      <c r="C2234" s="316" t="s">
        <v>8820</v>
      </c>
      <c r="D2234" s="316"/>
      <c r="E2234" s="311">
        <v>84000</v>
      </c>
      <c r="F2234" s="317"/>
      <c r="G2234" s="312" t="s">
        <v>11074</v>
      </c>
      <c r="H2234" s="319"/>
      <c r="I2234" s="1046"/>
      <c r="J2234" s="271"/>
    </row>
    <row r="2235" spans="1:10" outlineLevel="1" x14ac:dyDescent="0.2">
      <c r="A2235" s="317" t="s">
        <v>11136</v>
      </c>
      <c r="B2235" s="316" t="s">
        <v>8824</v>
      </c>
      <c r="C2235" s="316" t="s">
        <v>8820</v>
      </c>
      <c r="D2235" s="316"/>
      <c r="E2235" s="311">
        <v>107220</v>
      </c>
      <c r="F2235" s="317"/>
      <c r="G2235" s="312" t="s">
        <v>11057</v>
      </c>
      <c r="H2235" s="319"/>
      <c r="I2235" s="1046"/>
      <c r="J2235" s="271"/>
    </row>
    <row r="2236" spans="1:10" outlineLevel="1" x14ac:dyDescent="0.2">
      <c r="A2236" s="317" t="s">
        <v>11137</v>
      </c>
      <c r="B2236" s="316" t="s">
        <v>8847</v>
      </c>
      <c r="C2236" s="316" t="s">
        <v>8820</v>
      </c>
      <c r="D2236" s="316"/>
      <c r="E2236" s="311">
        <v>720000</v>
      </c>
      <c r="F2236" s="317"/>
      <c r="G2236" s="312" t="s">
        <v>11057</v>
      </c>
      <c r="H2236" s="319"/>
      <c r="I2236" s="1046"/>
      <c r="J2236" s="271"/>
    </row>
    <row r="2237" spans="1:10" outlineLevel="1" x14ac:dyDescent="0.2">
      <c r="A2237" s="317" t="s">
        <v>11138</v>
      </c>
      <c r="B2237" s="316" t="s">
        <v>8847</v>
      </c>
      <c r="C2237" s="316" t="s">
        <v>8820</v>
      </c>
      <c r="D2237" s="316"/>
      <c r="E2237" s="311">
        <v>600000</v>
      </c>
      <c r="F2237" s="317"/>
      <c r="G2237" s="312" t="s">
        <v>11057</v>
      </c>
      <c r="H2237" s="319"/>
      <c r="I2237" s="1046"/>
      <c r="J2237" s="271"/>
    </row>
    <row r="2238" spans="1:10" outlineLevel="1" x14ac:dyDescent="0.2">
      <c r="A2238" s="317" t="s">
        <v>11139</v>
      </c>
      <c r="B2238" s="316" t="s">
        <v>8847</v>
      </c>
      <c r="C2238" s="316" t="s">
        <v>8820</v>
      </c>
      <c r="D2238" s="316"/>
      <c r="E2238" s="311">
        <v>816000</v>
      </c>
      <c r="F2238" s="317"/>
      <c r="G2238" s="312" t="s">
        <v>11057</v>
      </c>
      <c r="H2238" s="319"/>
      <c r="I2238" s="1046"/>
      <c r="J2238" s="271"/>
    </row>
    <row r="2239" spans="1:10" outlineLevel="1" x14ac:dyDescent="0.2">
      <c r="A2239" s="317" t="s">
        <v>11140</v>
      </c>
      <c r="B2239" s="316" t="s">
        <v>8847</v>
      </c>
      <c r="C2239" s="316" t="s">
        <v>8820</v>
      </c>
      <c r="D2239" s="316"/>
      <c r="E2239" s="311">
        <v>595000</v>
      </c>
      <c r="F2239" s="317"/>
      <c r="G2239" s="312" t="s">
        <v>11057</v>
      </c>
      <c r="H2239" s="319"/>
      <c r="I2239" s="1046"/>
      <c r="J2239" s="271"/>
    </row>
    <row r="2240" spans="1:10" outlineLevel="1" x14ac:dyDescent="0.2">
      <c r="A2240" s="317" t="s">
        <v>11141</v>
      </c>
      <c r="B2240" s="316" t="s">
        <v>8824</v>
      </c>
      <c r="C2240" s="316" t="s">
        <v>8820</v>
      </c>
      <c r="D2240" s="316"/>
      <c r="E2240" s="311">
        <v>300000</v>
      </c>
      <c r="F2240" s="317"/>
      <c r="G2240" s="312" t="s">
        <v>11057</v>
      </c>
      <c r="H2240" s="319"/>
      <c r="I2240" s="1046"/>
      <c r="J2240" s="271"/>
    </row>
    <row r="2241" spans="1:10" outlineLevel="1" x14ac:dyDescent="0.2">
      <c r="A2241" s="317" t="s">
        <v>11142</v>
      </c>
      <c r="B2241" s="316" t="s">
        <v>8847</v>
      </c>
      <c r="C2241" s="316" t="s">
        <v>8820</v>
      </c>
      <c r="D2241" s="316"/>
      <c r="E2241" s="311">
        <v>792000</v>
      </c>
      <c r="F2241" s="317"/>
      <c r="G2241" s="312" t="s">
        <v>11057</v>
      </c>
      <c r="H2241" s="319"/>
      <c r="I2241" s="1046"/>
      <c r="J2241" s="271"/>
    </row>
    <row r="2242" spans="1:10" outlineLevel="1" x14ac:dyDescent="0.2">
      <c r="A2242" s="317" t="s">
        <v>11143</v>
      </c>
      <c r="B2242" s="316" t="s">
        <v>8847</v>
      </c>
      <c r="C2242" s="316" t="s">
        <v>8820</v>
      </c>
      <c r="D2242" s="316"/>
      <c r="E2242" s="311">
        <v>816000</v>
      </c>
      <c r="F2242" s="317"/>
      <c r="G2242" s="312" t="s">
        <v>11057</v>
      </c>
      <c r="H2242" s="319"/>
      <c r="I2242" s="1046"/>
      <c r="J2242" s="271"/>
    </row>
    <row r="2243" spans="1:10" outlineLevel="1" x14ac:dyDescent="0.2">
      <c r="A2243" s="317" t="s">
        <v>11144</v>
      </c>
      <c r="B2243" s="316" t="s">
        <v>9118</v>
      </c>
      <c r="C2243" s="316" t="s">
        <v>8913</v>
      </c>
      <c r="D2243" s="316"/>
      <c r="E2243" s="311">
        <v>180000</v>
      </c>
      <c r="F2243" s="317"/>
      <c r="G2243" s="312" t="s">
        <v>11057</v>
      </c>
      <c r="H2243" s="319"/>
      <c r="I2243" s="1046"/>
      <c r="J2243" s="271"/>
    </row>
    <row r="2244" spans="1:10" outlineLevel="1" x14ac:dyDescent="0.2">
      <c r="A2244" s="317" t="s">
        <v>11145</v>
      </c>
      <c r="B2244" s="316" t="s">
        <v>9140</v>
      </c>
      <c r="C2244" s="316" t="s">
        <v>9141</v>
      </c>
      <c r="D2244" s="316"/>
      <c r="E2244" s="311">
        <v>505477.8</v>
      </c>
      <c r="F2244" s="317"/>
      <c r="G2244" s="312" t="s">
        <v>11057</v>
      </c>
      <c r="H2244" s="319"/>
      <c r="I2244" s="1046"/>
      <c r="J2244" s="271"/>
    </row>
    <row r="2245" spans="1:10" outlineLevel="1" x14ac:dyDescent="0.2">
      <c r="A2245" s="317" t="s">
        <v>11146</v>
      </c>
      <c r="B2245" s="316" t="s">
        <v>8819</v>
      </c>
      <c r="C2245" s="316" t="s">
        <v>8820</v>
      </c>
      <c r="D2245" s="316"/>
      <c r="E2245" s="311">
        <v>48000</v>
      </c>
      <c r="F2245" s="317"/>
      <c r="G2245" s="312" t="s">
        <v>11074</v>
      </c>
      <c r="H2245" s="319"/>
      <c r="I2245" s="1046"/>
      <c r="J2245" s="271"/>
    </row>
    <row r="2246" spans="1:10" outlineLevel="1" x14ac:dyDescent="0.2">
      <c r="A2246" s="317" t="s">
        <v>11147</v>
      </c>
      <c r="B2246" s="316" t="s">
        <v>8824</v>
      </c>
      <c r="C2246" s="316" t="s">
        <v>8820</v>
      </c>
      <c r="D2246" s="316"/>
      <c r="E2246" s="311">
        <v>160967.5</v>
      </c>
      <c r="F2246" s="317"/>
      <c r="G2246" s="312" t="s">
        <v>11074</v>
      </c>
      <c r="H2246" s="319"/>
      <c r="I2246" s="1046"/>
      <c r="J2246" s="271"/>
    </row>
    <row r="2247" spans="1:10" outlineLevel="1" x14ac:dyDescent="0.2">
      <c r="A2247" s="317" t="s">
        <v>11148</v>
      </c>
      <c r="B2247" s="316" t="s">
        <v>8824</v>
      </c>
      <c r="C2247" s="316" t="s">
        <v>8820</v>
      </c>
      <c r="D2247" s="316"/>
      <c r="E2247" s="311">
        <v>51300</v>
      </c>
      <c r="F2247" s="317"/>
      <c r="G2247" s="312" t="s">
        <v>11074</v>
      </c>
      <c r="H2247" s="319"/>
      <c r="I2247" s="1046"/>
      <c r="J2247" s="271"/>
    </row>
    <row r="2248" spans="1:10" outlineLevel="1" x14ac:dyDescent="0.2">
      <c r="A2248" s="317" t="s">
        <v>11149</v>
      </c>
      <c r="B2248" s="316" t="s">
        <v>8847</v>
      </c>
      <c r="C2248" s="316" t="s">
        <v>8820</v>
      </c>
      <c r="D2248" s="316"/>
      <c r="E2248" s="311">
        <v>456000</v>
      </c>
      <c r="F2248" s="317"/>
      <c r="G2248" s="312" t="s">
        <v>11074</v>
      </c>
      <c r="H2248" s="319"/>
      <c r="I2248" s="1046"/>
      <c r="J2248" s="271"/>
    </row>
    <row r="2249" spans="1:10" outlineLevel="1" x14ac:dyDescent="0.2">
      <c r="A2249" s="317" t="s">
        <v>11150</v>
      </c>
      <c r="B2249" s="316" t="s">
        <v>8824</v>
      </c>
      <c r="C2249" s="316" t="s">
        <v>8820</v>
      </c>
      <c r="D2249" s="316"/>
      <c r="E2249" s="311">
        <v>380000</v>
      </c>
      <c r="F2249" s="317"/>
      <c r="G2249" s="312" t="s">
        <v>11074</v>
      </c>
      <c r="H2249" s="319"/>
      <c r="I2249" s="1046"/>
      <c r="J2249" s="271"/>
    </row>
    <row r="2250" spans="1:10" outlineLevel="1" x14ac:dyDescent="0.2">
      <c r="A2250" s="317" t="s">
        <v>11151</v>
      </c>
      <c r="B2250" s="316" t="s">
        <v>8824</v>
      </c>
      <c r="C2250" s="316" t="s">
        <v>8820</v>
      </c>
      <c r="D2250" s="316"/>
      <c r="E2250" s="311">
        <v>200000</v>
      </c>
      <c r="F2250" s="317"/>
      <c r="G2250" s="312" t="s">
        <v>11074</v>
      </c>
      <c r="H2250" s="319"/>
      <c r="I2250" s="1046"/>
      <c r="J2250" s="271"/>
    </row>
    <row r="2251" spans="1:10" outlineLevel="1" x14ac:dyDescent="0.2">
      <c r="A2251" s="317" t="s">
        <v>11152</v>
      </c>
      <c r="B2251" s="316" t="s">
        <v>8847</v>
      </c>
      <c r="C2251" s="316" t="s">
        <v>8820</v>
      </c>
      <c r="D2251" s="316"/>
      <c r="E2251" s="311">
        <v>545600</v>
      </c>
      <c r="F2251" s="317"/>
      <c r="G2251" s="312" t="s">
        <v>11074</v>
      </c>
      <c r="H2251" s="319"/>
      <c r="I2251" s="1046"/>
      <c r="J2251" s="271"/>
    </row>
    <row r="2252" spans="1:10" outlineLevel="1" x14ac:dyDescent="0.2">
      <c r="A2252" s="317" t="s">
        <v>11153</v>
      </c>
      <c r="B2252" s="316" t="s">
        <v>8847</v>
      </c>
      <c r="C2252" s="316" t="s">
        <v>8820</v>
      </c>
      <c r="D2252" s="316" t="s">
        <v>11154</v>
      </c>
      <c r="E2252" s="311">
        <v>1892730.5</v>
      </c>
      <c r="F2252" s="317" t="s">
        <v>11155</v>
      </c>
      <c r="G2252" s="312" t="s">
        <v>142</v>
      </c>
      <c r="H2252" s="313">
        <v>44756</v>
      </c>
      <c r="I2252" s="1046"/>
      <c r="J2252" s="271"/>
    </row>
    <row r="2253" spans="1:10" outlineLevel="1" x14ac:dyDescent="0.2">
      <c r="A2253" s="317" t="s">
        <v>11156</v>
      </c>
      <c r="B2253" s="316" t="s">
        <v>8847</v>
      </c>
      <c r="C2253" s="316" t="s">
        <v>8820</v>
      </c>
      <c r="D2253" s="316" t="s">
        <v>11157</v>
      </c>
      <c r="E2253" s="311">
        <v>5769350.5199999996</v>
      </c>
      <c r="F2253" s="317" t="s">
        <v>11158</v>
      </c>
      <c r="G2253" s="312" t="s">
        <v>8892</v>
      </c>
      <c r="H2253" s="319"/>
      <c r="I2253" s="1046"/>
      <c r="J2253" s="271"/>
    </row>
    <row r="2254" spans="1:10" outlineLevel="1" x14ac:dyDescent="0.2">
      <c r="A2254" s="317" t="s">
        <v>11159</v>
      </c>
      <c r="B2254" s="316" t="s">
        <v>8847</v>
      </c>
      <c r="C2254" s="316" t="s">
        <v>8820</v>
      </c>
      <c r="D2254" s="316" t="s">
        <v>11160</v>
      </c>
      <c r="E2254" s="311">
        <v>6546154.4100000001</v>
      </c>
      <c r="F2254" s="317"/>
      <c r="G2254" s="312" t="s">
        <v>9074</v>
      </c>
      <c r="H2254" s="319"/>
      <c r="I2254" s="1046"/>
      <c r="J2254" s="271"/>
    </row>
    <row r="2255" spans="1:10" outlineLevel="1" x14ac:dyDescent="0.2">
      <c r="A2255" s="317" t="s">
        <v>11161</v>
      </c>
      <c r="B2255" s="316" t="s">
        <v>8847</v>
      </c>
      <c r="C2255" s="316" t="s">
        <v>8820</v>
      </c>
      <c r="D2255" s="316" t="s">
        <v>11162</v>
      </c>
      <c r="E2255" s="311">
        <v>6695712.3600000003</v>
      </c>
      <c r="F2255" s="317"/>
      <c r="G2255" s="312" t="s">
        <v>9074</v>
      </c>
      <c r="H2255" s="319"/>
      <c r="I2255" s="1046"/>
      <c r="J2255" s="271"/>
    </row>
    <row r="2256" spans="1:10" outlineLevel="1" x14ac:dyDescent="0.2">
      <c r="A2256" s="317" t="s">
        <v>11163</v>
      </c>
      <c r="B2256" s="316" t="s">
        <v>8847</v>
      </c>
      <c r="C2256" s="316" t="s">
        <v>8820</v>
      </c>
      <c r="D2256" s="316"/>
      <c r="E2256" s="311">
        <v>4800000</v>
      </c>
      <c r="F2256" s="317"/>
      <c r="G2256" s="312" t="s">
        <v>11074</v>
      </c>
      <c r="H2256" s="319"/>
      <c r="I2256" s="1046"/>
      <c r="J2256" s="271"/>
    </row>
    <row r="2257" spans="1:10" outlineLevel="1" x14ac:dyDescent="0.2">
      <c r="A2257" s="317" t="s">
        <v>11164</v>
      </c>
      <c r="B2257" s="316" t="s">
        <v>8847</v>
      </c>
      <c r="C2257" s="316" t="s">
        <v>8820</v>
      </c>
      <c r="D2257" s="316"/>
      <c r="E2257" s="311">
        <v>5600000</v>
      </c>
      <c r="F2257" s="317"/>
      <c r="G2257" s="312" t="s">
        <v>11074</v>
      </c>
      <c r="H2257" s="319"/>
      <c r="I2257" s="1046"/>
      <c r="J2257" s="271"/>
    </row>
    <row r="2258" spans="1:10" outlineLevel="1" x14ac:dyDescent="0.2">
      <c r="A2258" s="317" t="s">
        <v>11165</v>
      </c>
      <c r="B2258" s="316" t="s">
        <v>8847</v>
      </c>
      <c r="C2258" s="316" t="s">
        <v>8820</v>
      </c>
      <c r="D2258" s="316"/>
      <c r="E2258" s="311">
        <v>4800000</v>
      </c>
      <c r="F2258" s="317"/>
      <c r="G2258" s="312" t="s">
        <v>11074</v>
      </c>
      <c r="H2258" s="319"/>
      <c r="I2258" s="1046"/>
      <c r="J2258" s="271"/>
    </row>
    <row r="2259" spans="1:10" outlineLevel="1" x14ac:dyDescent="0.2">
      <c r="A2259" s="317" t="s">
        <v>11166</v>
      </c>
      <c r="B2259" s="316" t="s">
        <v>8824</v>
      </c>
      <c r="C2259" s="316" t="s">
        <v>8820</v>
      </c>
      <c r="D2259" s="316"/>
      <c r="E2259" s="311">
        <v>343800</v>
      </c>
      <c r="F2259" s="317"/>
      <c r="G2259" s="312" t="s">
        <v>11057</v>
      </c>
      <c r="H2259" s="319"/>
      <c r="I2259" s="1046"/>
      <c r="J2259" s="271"/>
    </row>
    <row r="2260" spans="1:10" outlineLevel="1" x14ac:dyDescent="0.2">
      <c r="A2260" s="317" t="s">
        <v>11167</v>
      </c>
      <c r="B2260" s="316" t="s">
        <v>8824</v>
      </c>
      <c r="C2260" s="316" t="s">
        <v>8820</v>
      </c>
      <c r="D2260" s="316"/>
      <c r="E2260" s="311">
        <v>350000</v>
      </c>
      <c r="F2260" s="317"/>
      <c r="G2260" s="312" t="s">
        <v>11057</v>
      </c>
      <c r="H2260" s="319"/>
      <c r="I2260" s="1046"/>
      <c r="J2260" s="271"/>
    </row>
    <row r="2261" spans="1:10" outlineLevel="1" x14ac:dyDescent="0.2">
      <c r="A2261" s="317" t="s">
        <v>11168</v>
      </c>
      <c r="B2261" s="316" t="s">
        <v>8824</v>
      </c>
      <c r="C2261" s="316" t="s">
        <v>8820</v>
      </c>
      <c r="D2261" s="316" t="s">
        <v>11169</v>
      </c>
      <c r="E2261" s="311">
        <v>205218.5</v>
      </c>
      <c r="F2261" s="317" t="s">
        <v>390</v>
      </c>
      <c r="G2261" s="312" t="s">
        <v>142</v>
      </c>
      <c r="H2261" s="313">
        <v>44799</v>
      </c>
      <c r="I2261" s="1046"/>
      <c r="J2261" s="271"/>
    </row>
    <row r="2262" spans="1:10" outlineLevel="1" x14ac:dyDescent="0.2">
      <c r="A2262" s="317" t="s">
        <v>11170</v>
      </c>
      <c r="B2262" s="316" t="s">
        <v>9140</v>
      </c>
      <c r="C2262" s="316" t="s">
        <v>9141</v>
      </c>
      <c r="D2262" s="316" t="s">
        <v>11171</v>
      </c>
      <c r="E2262" s="311">
        <v>175500</v>
      </c>
      <c r="F2262" s="317" t="s">
        <v>11172</v>
      </c>
      <c r="G2262" s="312" t="s">
        <v>142</v>
      </c>
      <c r="H2262" s="313">
        <v>44768</v>
      </c>
      <c r="I2262" s="1046"/>
      <c r="J2262" s="271"/>
    </row>
    <row r="2263" spans="1:10" outlineLevel="1" x14ac:dyDescent="0.2">
      <c r="A2263" s="317" t="s">
        <v>11173</v>
      </c>
      <c r="B2263" s="316" t="s">
        <v>8824</v>
      </c>
      <c r="C2263" s="316" t="s">
        <v>8820</v>
      </c>
      <c r="D2263" s="316"/>
      <c r="E2263" s="311">
        <v>50000</v>
      </c>
      <c r="F2263" s="317"/>
      <c r="G2263" s="312" t="s">
        <v>11074</v>
      </c>
      <c r="H2263" s="319"/>
      <c r="I2263" s="1046"/>
      <c r="J2263" s="271"/>
    </row>
    <row r="2264" spans="1:10" outlineLevel="1" x14ac:dyDescent="0.2">
      <c r="A2264" s="317" t="s">
        <v>11174</v>
      </c>
      <c r="B2264" s="316" t="s">
        <v>8847</v>
      </c>
      <c r="C2264" s="316" t="s">
        <v>8820</v>
      </c>
      <c r="D2264" s="316" t="s">
        <v>11175</v>
      </c>
      <c r="E2264" s="311">
        <v>395064</v>
      </c>
      <c r="F2264" s="317" t="s">
        <v>11176</v>
      </c>
      <c r="G2264" s="312" t="s">
        <v>142</v>
      </c>
      <c r="H2264" s="313">
        <v>44805</v>
      </c>
      <c r="I2264" s="1046"/>
      <c r="J2264" s="271"/>
    </row>
    <row r="2265" spans="1:10" outlineLevel="1" x14ac:dyDescent="0.2">
      <c r="A2265" s="317" t="s">
        <v>11177</v>
      </c>
      <c r="B2265" s="316" t="s">
        <v>8824</v>
      </c>
      <c r="C2265" s="316" t="s">
        <v>8820</v>
      </c>
      <c r="D2265" s="316"/>
      <c r="E2265" s="311">
        <v>50000</v>
      </c>
      <c r="F2265" s="317"/>
      <c r="G2265" s="312" t="s">
        <v>11057</v>
      </c>
      <c r="H2265" s="319"/>
      <c r="I2265" s="1046"/>
      <c r="J2265" s="271"/>
    </row>
    <row r="2266" spans="1:10" outlineLevel="1" x14ac:dyDescent="0.2">
      <c r="A2266" s="317" t="s">
        <v>11178</v>
      </c>
      <c r="B2266" s="316" t="s">
        <v>8824</v>
      </c>
      <c r="C2266" s="316" t="s">
        <v>8820</v>
      </c>
      <c r="D2266" s="316" t="s">
        <v>11179</v>
      </c>
      <c r="E2266" s="311">
        <v>80000</v>
      </c>
      <c r="F2266" s="317"/>
      <c r="G2266" s="312" t="s">
        <v>9074</v>
      </c>
      <c r="H2266" s="319"/>
      <c r="I2266" s="1046"/>
      <c r="J2266" s="271"/>
    </row>
    <row r="2267" spans="1:10" outlineLevel="1" x14ac:dyDescent="0.2">
      <c r="A2267" s="317" t="s">
        <v>11180</v>
      </c>
      <c r="B2267" s="316" t="s">
        <v>8824</v>
      </c>
      <c r="C2267" s="316" t="s">
        <v>8820</v>
      </c>
      <c r="D2267" s="316"/>
      <c r="E2267" s="311">
        <v>60000</v>
      </c>
      <c r="F2267" s="317"/>
      <c r="G2267" s="312" t="s">
        <v>11057</v>
      </c>
      <c r="H2267" s="319"/>
      <c r="I2267" s="1046"/>
      <c r="J2267" s="271"/>
    </row>
    <row r="2268" spans="1:10" outlineLevel="1" x14ac:dyDescent="0.2">
      <c r="A2268" s="317" t="s">
        <v>11181</v>
      </c>
      <c r="B2268" s="316" t="s">
        <v>8824</v>
      </c>
      <c r="C2268" s="316" t="s">
        <v>8820</v>
      </c>
      <c r="D2268" s="316"/>
      <c r="E2268" s="311">
        <v>120000</v>
      </c>
      <c r="F2268" s="317"/>
      <c r="G2268" s="312" t="s">
        <v>11057</v>
      </c>
      <c r="H2268" s="319"/>
      <c r="I2268" s="1046"/>
      <c r="J2268" s="271"/>
    </row>
    <row r="2269" spans="1:10" outlineLevel="1" x14ac:dyDescent="0.2">
      <c r="A2269" s="317" t="s">
        <v>9417</v>
      </c>
      <c r="B2269" s="316" t="s">
        <v>8824</v>
      </c>
      <c r="C2269" s="316" t="s">
        <v>8820</v>
      </c>
      <c r="D2269" s="316" t="s">
        <v>9418</v>
      </c>
      <c r="E2269" s="311">
        <v>220258.15</v>
      </c>
      <c r="F2269" s="317"/>
      <c r="G2269" s="312" t="s">
        <v>9074</v>
      </c>
      <c r="H2269" s="319"/>
      <c r="I2269" s="1046"/>
      <c r="J2269" s="271"/>
    </row>
    <row r="2270" spans="1:10" outlineLevel="1" x14ac:dyDescent="0.2">
      <c r="A2270" s="317" t="s">
        <v>11182</v>
      </c>
      <c r="B2270" s="316" t="s">
        <v>8824</v>
      </c>
      <c r="C2270" s="316" t="s">
        <v>8820</v>
      </c>
      <c r="D2270" s="316" t="s">
        <v>11183</v>
      </c>
      <c r="E2270" s="311">
        <v>209647.3</v>
      </c>
      <c r="F2270" s="317" t="s">
        <v>10062</v>
      </c>
      <c r="G2270" s="312" t="s">
        <v>142</v>
      </c>
      <c r="H2270" s="313">
        <v>44676</v>
      </c>
      <c r="I2270" s="1046"/>
      <c r="J2270" s="271"/>
    </row>
    <row r="2271" spans="1:10" outlineLevel="1" x14ac:dyDescent="0.2">
      <c r="A2271" s="317" t="s">
        <v>9109</v>
      </c>
      <c r="B2271" s="316" t="s">
        <v>8819</v>
      </c>
      <c r="C2271" s="316" t="s">
        <v>8820</v>
      </c>
      <c r="D2271" s="316" t="s">
        <v>9106</v>
      </c>
      <c r="E2271" s="311">
        <v>25969.29</v>
      </c>
      <c r="F2271" s="317" t="s">
        <v>11184</v>
      </c>
      <c r="G2271" s="312" t="s">
        <v>142</v>
      </c>
      <c r="H2271" s="313">
        <v>44676</v>
      </c>
      <c r="I2271" s="1046"/>
      <c r="J2271" s="271"/>
    </row>
    <row r="2272" spans="1:10" outlineLevel="1" x14ac:dyDescent="0.2">
      <c r="A2272" s="317" t="s">
        <v>11185</v>
      </c>
      <c r="B2272" s="316" t="s">
        <v>8824</v>
      </c>
      <c r="C2272" s="316" t="s">
        <v>8820</v>
      </c>
      <c r="D2272" s="316"/>
      <c r="E2272" s="311">
        <v>159540</v>
      </c>
      <c r="F2272" s="317"/>
      <c r="G2272" s="312" t="s">
        <v>11057</v>
      </c>
      <c r="H2272" s="319"/>
      <c r="I2272" s="1046"/>
      <c r="J2272" s="271"/>
    </row>
    <row r="2273" spans="1:10" outlineLevel="1" x14ac:dyDescent="0.2">
      <c r="A2273" s="317" t="s">
        <v>11186</v>
      </c>
      <c r="B2273" s="316" t="s">
        <v>8819</v>
      </c>
      <c r="C2273" s="316" t="s">
        <v>8820</v>
      </c>
      <c r="D2273" s="316" t="s">
        <v>9106</v>
      </c>
      <c r="E2273" s="311">
        <v>31629.9</v>
      </c>
      <c r="F2273" s="317" t="s">
        <v>11049</v>
      </c>
      <c r="G2273" s="312" t="s">
        <v>142</v>
      </c>
      <c r="H2273" s="313">
        <v>44767</v>
      </c>
      <c r="I2273" s="1046"/>
      <c r="J2273" s="271"/>
    </row>
    <row r="2274" spans="1:10" outlineLevel="1" x14ac:dyDescent="0.2">
      <c r="A2274" s="317" t="s">
        <v>11187</v>
      </c>
      <c r="B2274" s="316" t="s">
        <v>8824</v>
      </c>
      <c r="C2274" s="316" t="s">
        <v>8820</v>
      </c>
      <c r="D2274" s="316" t="s">
        <v>11188</v>
      </c>
      <c r="E2274" s="311">
        <v>197109.76000000001</v>
      </c>
      <c r="F2274" s="317"/>
      <c r="G2274" s="312" t="s">
        <v>9074</v>
      </c>
      <c r="H2274" s="319"/>
      <c r="I2274" s="1046"/>
      <c r="J2274" s="271"/>
    </row>
    <row r="2275" spans="1:10" outlineLevel="1" x14ac:dyDescent="0.2">
      <c r="A2275" s="317" t="s">
        <v>11189</v>
      </c>
      <c r="B2275" s="316" t="s">
        <v>8824</v>
      </c>
      <c r="C2275" s="316" t="s">
        <v>8820</v>
      </c>
      <c r="D2275" s="316" t="s">
        <v>11190</v>
      </c>
      <c r="E2275" s="311">
        <v>85000</v>
      </c>
      <c r="F2275" s="317" t="s">
        <v>11191</v>
      </c>
      <c r="G2275" s="312" t="s">
        <v>142</v>
      </c>
      <c r="H2275" s="313">
        <v>44729</v>
      </c>
      <c r="I2275" s="1046"/>
      <c r="J2275" s="271"/>
    </row>
    <row r="2276" spans="1:10" outlineLevel="1" x14ac:dyDescent="0.2">
      <c r="A2276" s="317" t="s">
        <v>11192</v>
      </c>
      <c r="B2276" s="316" t="s">
        <v>8824</v>
      </c>
      <c r="C2276" s="316" t="s">
        <v>8820</v>
      </c>
      <c r="D2276" s="316"/>
      <c r="E2276" s="311">
        <v>150000</v>
      </c>
      <c r="F2276" s="317"/>
      <c r="G2276" s="312" t="s">
        <v>11057</v>
      </c>
      <c r="H2276" s="319"/>
      <c r="I2276" s="1046"/>
      <c r="J2276" s="271"/>
    </row>
    <row r="2277" spans="1:10" outlineLevel="1" x14ac:dyDescent="0.2">
      <c r="A2277" s="317" t="s">
        <v>11193</v>
      </c>
      <c r="B2277" s="316" t="s">
        <v>9907</v>
      </c>
      <c r="C2277" s="316" t="s">
        <v>8820</v>
      </c>
      <c r="D2277" s="316" t="s">
        <v>11194</v>
      </c>
      <c r="E2277" s="311">
        <v>562946.91</v>
      </c>
      <c r="F2277" s="317" t="s">
        <v>11195</v>
      </c>
      <c r="G2277" s="312" t="s">
        <v>142</v>
      </c>
      <c r="H2277" s="313">
        <v>44735</v>
      </c>
      <c r="I2277" s="1046"/>
      <c r="J2277" s="271"/>
    </row>
    <row r="2278" spans="1:10" outlineLevel="1" x14ac:dyDescent="0.2">
      <c r="A2278" s="317" t="s">
        <v>11196</v>
      </c>
      <c r="B2278" s="316" t="s">
        <v>8824</v>
      </c>
      <c r="C2278" s="316" t="s">
        <v>8820</v>
      </c>
      <c r="D2278" s="316" t="s">
        <v>11197</v>
      </c>
      <c r="E2278" s="311">
        <v>80000</v>
      </c>
      <c r="F2278" s="317" t="s">
        <v>9411</v>
      </c>
      <c r="G2278" s="312" t="s">
        <v>142</v>
      </c>
      <c r="H2278" s="313">
        <v>44753</v>
      </c>
      <c r="I2278" s="1046"/>
      <c r="J2278" s="271"/>
    </row>
    <row r="2279" spans="1:10" outlineLevel="1" x14ac:dyDescent="0.2">
      <c r="A2279" s="317" t="s">
        <v>11198</v>
      </c>
      <c r="B2279" s="316" t="s">
        <v>8824</v>
      </c>
      <c r="C2279" s="316" t="s">
        <v>8820</v>
      </c>
      <c r="D2279" s="316" t="s">
        <v>11199</v>
      </c>
      <c r="E2279" s="311">
        <v>199900</v>
      </c>
      <c r="F2279" s="317" t="s">
        <v>11200</v>
      </c>
      <c r="G2279" s="312" t="s">
        <v>8892</v>
      </c>
      <c r="H2279" s="319"/>
      <c r="I2279" s="1046"/>
      <c r="J2279" s="271"/>
    </row>
    <row r="2280" spans="1:10" outlineLevel="1" x14ac:dyDescent="0.2">
      <c r="A2280" s="317" t="s">
        <v>11201</v>
      </c>
      <c r="B2280" s="316" t="s">
        <v>8824</v>
      </c>
      <c r="C2280" s="316" t="s">
        <v>8820</v>
      </c>
      <c r="D2280" s="316" t="s">
        <v>11202</v>
      </c>
      <c r="E2280" s="311">
        <v>235000</v>
      </c>
      <c r="F2280" s="317" t="s">
        <v>11203</v>
      </c>
      <c r="G2280" s="312" t="s">
        <v>142</v>
      </c>
      <c r="H2280" s="313">
        <v>44733</v>
      </c>
      <c r="I2280" s="1046"/>
      <c r="J2280" s="271"/>
    </row>
    <row r="2281" spans="1:10" outlineLevel="1" x14ac:dyDescent="0.2">
      <c r="A2281" s="317" t="s">
        <v>11204</v>
      </c>
      <c r="B2281" s="316" t="s">
        <v>8824</v>
      </c>
      <c r="C2281" s="316" t="s">
        <v>8820</v>
      </c>
      <c r="D2281" s="316" t="s">
        <v>11205</v>
      </c>
      <c r="E2281" s="311">
        <v>150000</v>
      </c>
      <c r="F2281" s="317"/>
      <c r="G2281" s="312" t="s">
        <v>9074</v>
      </c>
      <c r="H2281" s="319"/>
      <c r="I2281" s="1046"/>
      <c r="J2281" s="271"/>
    </row>
    <row r="2282" spans="1:10" outlineLevel="1" x14ac:dyDescent="0.2">
      <c r="A2282" s="317" t="s">
        <v>11206</v>
      </c>
      <c r="B2282" s="316" t="s">
        <v>8824</v>
      </c>
      <c r="C2282" s="316" t="s">
        <v>8820</v>
      </c>
      <c r="D2282" s="316"/>
      <c r="E2282" s="311">
        <v>150000</v>
      </c>
      <c r="F2282" s="317"/>
      <c r="G2282" s="312" t="s">
        <v>11057</v>
      </c>
      <c r="H2282" s="319"/>
      <c r="I2282" s="1046"/>
      <c r="J2282" s="271"/>
    </row>
    <row r="2283" spans="1:10" outlineLevel="1" x14ac:dyDescent="0.2">
      <c r="A2283" s="317" t="s">
        <v>11207</v>
      </c>
      <c r="B2283" s="316" t="s">
        <v>8847</v>
      </c>
      <c r="C2283" s="316" t="s">
        <v>8820</v>
      </c>
      <c r="D2283" s="316"/>
      <c r="E2283" s="311">
        <v>7568204.0999999996</v>
      </c>
      <c r="F2283" s="317"/>
      <c r="G2283" s="312" t="s">
        <v>11057</v>
      </c>
      <c r="H2283" s="319"/>
      <c r="I2283" s="1046"/>
      <c r="J2283" s="271"/>
    </row>
    <row r="2284" spans="1:10" outlineLevel="1" x14ac:dyDescent="0.2">
      <c r="A2284" s="317" t="s">
        <v>11208</v>
      </c>
      <c r="B2284" s="316" t="s">
        <v>8847</v>
      </c>
      <c r="C2284" s="316" t="s">
        <v>8820</v>
      </c>
      <c r="D2284" s="316"/>
      <c r="E2284" s="311">
        <v>5029679.6399999997</v>
      </c>
      <c r="F2284" s="317"/>
      <c r="G2284" s="312" t="s">
        <v>11057</v>
      </c>
      <c r="H2284" s="319"/>
      <c r="I2284" s="1046"/>
      <c r="J2284" s="271"/>
    </row>
    <row r="2285" spans="1:10" outlineLevel="1" x14ac:dyDescent="0.2">
      <c r="A2285" s="317" t="s">
        <v>11209</v>
      </c>
      <c r="B2285" s="316" t="s">
        <v>8847</v>
      </c>
      <c r="C2285" s="316" t="s">
        <v>8820</v>
      </c>
      <c r="D2285" s="316"/>
      <c r="E2285" s="311">
        <v>4561532.07</v>
      </c>
      <c r="F2285" s="317"/>
      <c r="G2285" s="312" t="s">
        <v>11074</v>
      </c>
      <c r="H2285" s="319"/>
      <c r="I2285" s="1046"/>
      <c r="J2285" s="271"/>
    </row>
    <row r="2286" spans="1:10" outlineLevel="1" x14ac:dyDescent="0.2">
      <c r="A2286" s="317" t="s">
        <v>11210</v>
      </c>
      <c r="B2286" s="316" t="s">
        <v>8824</v>
      </c>
      <c r="C2286" s="316" t="s">
        <v>8820</v>
      </c>
      <c r="D2286" s="316" t="s">
        <v>11211</v>
      </c>
      <c r="E2286" s="311">
        <v>3901329.9</v>
      </c>
      <c r="F2286" s="317" t="s">
        <v>11212</v>
      </c>
      <c r="G2286" s="312" t="s">
        <v>8892</v>
      </c>
      <c r="H2286" s="319"/>
      <c r="I2286" s="1046"/>
      <c r="J2286" s="271"/>
    </row>
    <row r="2287" spans="1:10" outlineLevel="1" x14ac:dyDescent="0.2">
      <c r="A2287" s="317" t="s">
        <v>11213</v>
      </c>
      <c r="B2287" s="316" t="s">
        <v>8824</v>
      </c>
      <c r="C2287" s="316" t="s">
        <v>8820</v>
      </c>
      <c r="D2287" s="316" t="s">
        <v>11214</v>
      </c>
      <c r="E2287" s="311">
        <v>385370.87</v>
      </c>
      <c r="F2287" s="317"/>
      <c r="G2287" s="312" t="s">
        <v>9074</v>
      </c>
      <c r="H2287" s="319"/>
      <c r="I2287" s="1046"/>
      <c r="J2287" s="271"/>
    </row>
    <row r="2288" spans="1:10" outlineLevel="1" x14ac:dyDescent="0.2">
      <c r="A2288" s="317" t="s">
        <v>11215</v>
      </c>
      <c r="B2288" s="316" t="s">
        <v>8847</v>
      </c>
      <c r="C2288" s="316" t="s">
        <v>8820</v>
      </c>
      <c r="D2288" s="316"/>
      <c r="E2288" s="311">
        <v>29695579.98</v>
      </c>
      <c r="F2288" s="317"/>
      <c r="G2288" s="312" t="s">
        <v>11074</v>
      </c>
      <c r="H2288" s="319"/>
      <c r="I2288" s="1046"/>
      <c r="J2288" s="271"/>
    </row>
    <row r="2289" spans="1:10" outlineLevel="1" x14ac:dyDescent="0.2">
      <c r="A2289" s="317" t="s">
        <v>11216</v>
      </c>
      <c r="B2289" s="316" t="s">
        <v>8847</v>
      </c>
      <c r="C2289" s="316" t="s">
        <v>8820</v>
      </c>
      <c r="D2289" s="316"/>
      <c r="E2289" s="311">
        <v>12898568.84</v>
      </c>
      <c r="F2289" s="317"/>
      <c r="G2289" s="312" t="s">
        <v>11074</v>
      </c>
      <c r="H2289" s="319"/>
      <c r="I2289" s="1046"/>
      <c r="J2289" s="271"/>
    </row>
    <row r="2290" spans="1:10" outlineLevel="1" x14ac:dyDescent="0.2">
      <c r="A2290" s="317" t="s">
        <v>11217</v>
      </c>
      <c r="B2290" s="316" t="s">
        <v>8847</v>
      </c>
      <c r="C2290" s="316" t="s">
        <v>8820</v>
      </c>
      <c r="D2290" s="316" t="s">
        <v>11218</v>
      </c>
      <c r="E2290" s="311">
        <v>47265850</v>
      </c>
      <c r="F2290" s="317"/>
      <c r="G2290" s="312" t="s">
        <v>9074</v>
      </c>
      <c r="H2290" s="319"/>
      <c r="I2290" s="1046"/>
      <c r="J2290" s="271"/>
    </row>
    <row r="2291" spans="1:10" outlineLevel="1" x14ac:dyDescent="0.2">
      <c r="A2291" s="317" t="s">
        <v>11219</v>
      </c>
      <c r="B2291" s="316" t="s">
        <v>8847</v>
      </c>
      <c r="C2291" s="316" t="s">
        <v>8820</v>
      </c>
      <c r="D2291" s="316" t="s">
        <v>11220</v>
      </c>
      <c r="E2291" s="311">
        <v>55016537.009999998</v>
      </c>
      <c r="F2291" s="317"/>
      <c r="G2291" s="312" t="s">
        <v>9074</v>
      </c>
      <c r="H2291" s="319"/>
      <c r="I2291" s="1046"/>
      <c r="J2291" s="271"/>
    </row>
    <row r="2292" spans="1:10" outlineLevel="1" x14ac:dyDescent="0.2">
      <c r="A2292" s="317" t="s">
        <v>11221</v>
      </c>
      <c r="B2292" s="316" t="s">
        <v>8847</v>
      </c>
      <c r="C2292" s="316" t="s">
        <v>8820</v>
      </c>
      <c r="D2292" s="316"/>
      <c r="E2292" s="311">
        <v>55000000</v>
      </c>
      <c r="F2292" s="317"/>
      <c r="G2292" s="312" t="s">
        <v>11057</v>
      </c>
      <c r="H2292" s="319"/>
      <c r="I2292" s="1046"/>
      <c r="J2292" s="271"/>
    </row>
    <row r="2293" spans="1:10" outlineLevel="1" x14ac:dyDescent="0.2">
      <c r="A2293" s="317" t="s">
        <v>11222</v>
      </c>
      <c r="B2293" s="316" t="s">
        <v>8847</v>
      </c>
      <c r="C2293" s="316" t="s">
        <v>8820</v>
      </c>
      <c r="D2293" s="316" t="s">
        <v>11223</v>
      </c>
      <c r="E2293" s="311">
        <v>93222401.659999996</v>
      </c>
      <c r="F2293" s="317"/>
      <c r="G2293" s="312" t="s">
        <v>9074</v>
      </c>
      <c r="H2293" s="319"/>
      <c r="I2293" s="1046"/>
      <c r="J2293" s="271"/>
    </row>
    <row r="2294" spans="1:10" outlineLevel="1" x14ac:dyDescent="0.2">
      <c r="A2294" s="317" t="s">
        <v>11224</v>
      </c>
      <c r="B2294" s="316" t="s">
        <v>8847</v>
      </c>
      <c r="C2294" s="316" t="s">
        <v>8820</v>
      </c>
      <c r="D2294" s="316" t="s">
        <v>11225</v>
      </c>
      <c r="E2294" s="311">
        <v>179321825.5</v>
      </c>
      <c r="F2294" s="317"/>
      <c r="G2294" s="312" t="s">
        <v>9074</v>
      </c>
      <c r="H2294" s="319"/>
      <c r="I2294" s="1046"/>
      <c r="J2294" s="271"/>
    </row>
    <row r="2295" spans="1:10" outlineLevel="1" x14ac:dyDescent="0.2">
      <c r="A2295" s="317" t="s">
        <v>11226</v>
      </c>
      <c r="B2295" s="316" t="s">
        <v>8847</v>
      </c>
      <c r="C2295" s="316" t="s">
        <v>8820</v>
      </c>
      <c r="D2295" s="316"/>
      <c r="E2295" s="311">
        <v>40000000</v>
      </c>
      <c r="F2295" s="317"/>
      <c r="G2295" s="312" t="s">
        <v>11074</v>
      </c>
      <c r="H2295" s="319"/>
      <c r="I2295" s="1046"/>
      <c r="J2295" s="271"/>
    </row>
    <row r="2296" spans="1:10" outlineLevel="1" x14ac:dyDescent="0.2">
      <c r="A2296" s="317" t="s">
        <v>11227</v>
      </c>
      <c r="B2296" s="316" t="s">
        <v>8847</v>
      </c>
      <c r="C2296" s="316" t="s">
        <v>8820</v>
      </c>
      <c r="D2296" s="316"/>
      <c r="E2296" s="311">
        <v>145321400</v>
      </c>
      <c r="F2296" s="317"/>
      <c r="G2296" s="312" t="s">
        <v>11057</v>
      </c>
      <c r="H2296" s="319"/>
      <c r="I2296" s="1046"/>
      <c r="J2296" s="271"/>
    </row>
    <row r="2297" spans="1:10" outlineLevel="1" x14ac:dyDescent="0.2">
      <c r="A2297" s="317" t="s">
        <v>11228</v>
      </c>
      <c r="B2297" s="316" t="s">
        <v>8847</v>
      </c>
      <c r="C2297" s="316" t="s">
        <v>8820</v>
      </c>
      <c r="D2297" s="316"/>
      <c r="E2297" s="311">
        <v>114394983.33</v>
      </c>
      <c r="F2297" s="317"/>
      <c r="G2297" s="312" t="s">
        <v>11057</v>
      </c>
      <c r="H2297" s="319"/>
      <c r="I2297" s="1046"/>
      <c r="J2297" s="271"/>
    </row>
    <row r="2298" spans="1:10" outlineLevel="1" x14ac:dyDescent="0.2">
      <c r="A2298" s="317" t="s">
        <v>11229</v>
      </c>
      <c r="B2298" s="316" t="s">
        <v>8847</v>
      </c>
      <c r="C2298" s="316" t="s">
        <v>8820</v>
      </c>
      <c r="D2298" s="316"/>
      <c r="E2298" s="311">
        <v>65000000</v>
      </c>
      <c r="F2298" s="317"/>
      <c r="G2298" s="312" t="s">
        <v>11057</v>
      </c>
      <c r="H2298" s="319"/>
      <c r="I2298" s="1046"/>
      <c r="J2298" s="271"/>
    </row>
    <row r="2299" spans="1:10" outlineLevel="1" x14ac:dyDescent="0.2">
      <c r="A2299" s="317" t="s">
        <v>11230</v>
      </c>
      <c r="B2299" s="316" t="s">
        <v>8847</v>
      </c>
      <c r="C2299" s="316" t="s">
        <v>8820</v>
      </c>
      <c r="D2299" s="316"/>
      <c r="E2299" s="311">
        <v>30372692.579999998</v>
      </c>
      <c r="F2299" s="317"/>
      <c r="G2299" s="312" t="s">
        <v>11057</v>
      </c>
      <c r="H2299" s="319"/>
      <c r="I2299" s="1046"/>
      <c r="J2299" s="271"/>
    </row>
    <row r="2300" spans="1:10" outlineLevel="1" x14ac:dyDescent="0.2">
      <c r="A2300" s="317" t="s">
        <v>11231</v>
      </c>
      <c r="B2300" s="316" t="s">
        <v>8847</v>
      </c>
      <c r="C2300" s="316" t="s">
        <v>8820</v>
      </c>
      <c r="D2300" s="316"/>
      <c r="E2300" s="311">
        <v>266000000</v>
      </c>
      <c r="F2300" s="317"/>
      <c r="G2300" s="312" t="s">
        <v>11057</v>
      </c>
      <c r="H2300" s="319"/>
      <c r="I2300" s="1046"/>
      <c r="J2300" s="271"/>
    </row>
    <row r="2301" spans="1:10" outlineLevel="1" x14ac:dyDescent="0.2">
      <c r="A2301" s="317" t="s">
        <v>11232</v>
      </c>
      <c r="B2301" s="316" t="s">
        <v>8847</v>
      </c>
      <c r="C2301" s="316" t="s">
        <v>8820</v>
      </c>
      <c r="D2301" s="316"/>
      <c r="E2301" s="311">
        <v>397397315.69999999</v>
      </c>
      <c r="F2301" s="317"/>
      <c r="G2301" s="312" t="s">
        <v>11057</v>
      </c>
      <c r="H2301" s="319"/>
      <c r="I2301" s="1046"/>
      <c r="J2301" s="271"/>
    </row>
    <row r="2302" spans="1:10" outlineLevel="1" x14ac:dyDescent="0.2">
      <c r="A2302" s="317" t="s">
        <v>11233</v>
      </c>
      <c r="B2302" s="316" t="s">
        <v>8847</v>
      </c>
      <c r="C2302" s="316" t="s">
        <v>8820</v>
      </c>
      <c r="D2302" s="316"/>
      <c r="E2302" s="311">
        <v>26000000</v>
      </c>
      <c r="F2302" s="317"/>
      <c r="G2302" s="312" t="s">
        <v>11057</v>
      </c>
      <c r="H2302" s="319"/>
      <c r="I2302" s="1046"/>
      <c r="J2302" s="271"/>
    </row>
    <row r="2303" spans="1:10" outlineLevel="1" x14ac:dyDescent="0.2">
      <c r="A2303" s="317" t="s">
        <v>11234</v>
      </c>
      <c r="B2303" s="316" t="s">
        <v>8847</v>
      </c>
      <c r="C2303" s="316" t="s">
        <v>8820</v>
      </c>
      <c r="D2303" s="316" t="s">
        <v>11235</v>
      </c>
      <c r="E2303" s="311">
        <v>141339185</v>
      </c>
      <c r="F2303" s="317"/>
      <c r="G2303" s="312" t="s">
        <v>9074</v>
      </c>
      <c r="H2303" s="319"/>
      <c r="I2303" s="1046"/>
      <c r="J2303" s="271"/>
    </row>
    <row r="2304" spans="1:10" outlineLevel="1" x14ac:dyDescent="0.2">
      <c r="A2304" s="317" t="s">
        <v>11236</v>
      </c>
      <c r="B2304" s="316" t="s">
        <v>8847</v>
      </c>
      <c r="C2304" s="316" t="s">
        <v>8820</v>
      </c>
      <c r="D2304" s="316"/>
      <c r="E2304" s="311">
        <v>14133918.5</v>
      </c>
      <c r="F2304" s="317"/>
      <c r="G2304" s="312" t="s">
        <v>11057</v>
      </c>
      <c r="H2304" s="319"/>
      <c r="I2304" s="1046"/>
      <c r="J2304" s="271"/>
    </row>
    <row r="2305" spans="1:10" outlineLevel="1" x14ac:dyDescent="0.2">
      <c r="A2305" s="317" t="s">
        <v>11237</v>
      </c>
      <c r="B2305" s="316" t="s">
        <v>8847</v>
      </c>
      <c r="C2305" s="316" t="s">
        <v>8820</v>
      </c>
      <c r="D2305" s="316"/>
      <c r="E2305" s="311">
        <v>1064570</v>
      </c>
      <c r="F2305" s="317"/>
      <c r="G2305" s="312" t="s">
        <v>11057</v>
      </c>
      <c r="H2305" s="319"/>
      <c r="I2305" s="1046"/>
      <c r="J2305" s="271"/>
    </row>
    <row r="2306" spans="1:10" outlineLevel="1" x14ac:dyDescent="0.2">
      <c r="A2306" s="317" t="s">
        <v>11238</v>
      </c>
      <c r="B2306" s="316" t="s">
        <v>9140</v>
      </c>
      <c r="C2306" s="316" t="s">
        <v>9141</v>
      </c>
      <c r="D2306" s="316"/>
      <c r="E2306" s="311">
        <v>1332000</v>
      </c>
      <c r="F2306" s="317"/>
      <c r="G2306" s="312" t="s">
        <v>11057</v>
      </c>
      <c r="H2306" s="319"/>
      <c r="I2306" s="1046"/>
      <c r="J2306" s="271"/>
    </row>
    <row r="2307" spans="1:10" outlineLevel="1" x14ac:dyDescent="0.2">
      <c r="A2307" s="317" t="s">
        <v>11239</v>
      </c>
      <c r="B2307" s="316" t="s">
        <v>8824</v>
      </c>
      <c r="C2307" s="316" t="s">
        <v>8820</v>
      </c>
      <c r="D2307" s="316"/>
      <c r="E2307" s="311">
        <v>204000</v>
      </c>
      <c r="F2307" s="317"/>
      <c r="G2307" s="312" t="s">
        <v>11074</v>
      </c>
      <c r="H2307" s="319"/>
      <c r="I2307" s="1046"/>
      <c r="J2307" s="271"/>
    </row>
    <row r="2308" spans="1:10" outlineLevel="1" x14ac:dyDescent="0.2">
      <c r="A2308" s="317" t="s">
        <v>11240</v>
      </c>
      <c r="B2308" s="316" t="s">
        <v>8824</v>
      </c>
      <c r="C2308" s="316" t="s">
        <v>8820</v>
      </c>
      <c r="D2308" s="316"/>
      <c r="E2308" s="311">
        <v>102000</v>
      </c>
      <c r="F2308" s="317"/>
      <c r="G2308" s="312" t="s">
        <v>11074</v>
      </c>
      <c r="H2308" s="319"/>
      <c r="I2308" s="1046"/>
      <c r="J2308" s="271"/>
    </row>
    <row r="2309" spans="1:10" outlineLevel="1" x14ac:dyDescent="0.2">
      <c r="A2309" s="317" t="s">
        <v>9105</v>
      </c>
      <c r="B2309" s="316" t="s">
        <v>8819</v>
      </c>
      <c r="C2309" s="316" t="s">
        <v>8820</v>
      </c>
      <c r="D2309" s="316" t="s">
        <v>9106</v>
      </c>
      <c r="E2309" s="311">
        <v>548127.30000000005</v>
      </c>
      <c r="F2309" s="317" t="s">
        <v>11241</v>
      </c>
      <c r="G2309" s="312" t="s">
        <v>142</v>
      </c>
      <c r="H2309" s="313">
        <v>44613</v>
      </c>
      <c r="I2309" s="1046"/>
      <c r="J2309" s="271"/>
    </row>
    <row r="2310" spans="1:10" outlineLevel="1" x14ac:dyDescent="0.2">
      <c r="A2310" s="317" t="s">
        <v>11242</v>
      </c>
      <c r="B2310" s="316" t="s">
        <v>8824</v>
      </c>
      <c r="C2310" s="316" t="s">
        <v>8820</v>
      </c>
      <c r="D2310" s="316" t="s">
        <v>11243</v>
      </c>
      <c r="E2310" s="311">
        <v>80000</v>
      </c>
      <c r="F2310" s="317"/>
      <c r="G2310" s="312" t="s">
        <v>9074</v>
      </c>
      <c r="H2310" s="319"/>
      <c r="I2310" s="1046"/>
      <c r="J2310" s="271"/>
    </row>
    <row r="2311" spans="1:10" outlineLevel="1" x14ac:dyDescent="0.2">
      <c r="A2311" s="317" t="s">
        <v>11244</v>
      </c>
      <c r="B2311" s="316" t="s">
        <v>8824</v>
      </c>
      <c r="C2311" s="316" t="s">
        <v>8820</v>
      </c>
      <c r="D2311" s="316"/>
      <c r="E2311" s="311">
        <v>150000</v>
      </c>
      <c r="F2311" s="317"/>
      <c r="G2311" s="312" t="s">
        <v>11074</v>
      </c>
      <c r="H2311" s="319"/>
      <c r="I2311" s="1046"/>
      <c r="J2311" s="271"/>
    </row>
    <row r="2312" spans="1:10" outlineLevel="1" x14ac:dyDescent="0.2">
      <c r="A2312" s="317" t="s">
        <v>11245</v>
      </c>
      <c r="B2312" s="316" t="s">
        <v>8824</v>
      </c>
      <c r="C2312" s="316" t="s">
        <v>8820</v>
      </c>
      <c r="D2312" s="316"/>
      <c r="E2312" s="311">
        <v>110000</v>
      </c>
      <c r="F2312" s="317"/>
      <c r="G2312" s="312" t="s">
        <v>11074</v>
      </c>
      <c r="H2312" s="319"/>
      <c r="I2312" s="1046"/>
      <c r="J2312" s="271"/>
    </row>
    <row r="2313" spans="1:10" outlineLevel="1" x14ac:dyDescent="0.2">
      <c r="A2313" s="317" t="s">
        <v>11246</v>
      </c>
      <c r="B2313" s="316" t="s">
        <v>10084</v>
      </c>
      <c r="C2313" s="316" t="s">
        <v>8913</v>
      </c>
      <c r="D2313" s="316"/>
      <c r="E2313" s="311" t="s">
        <v>11247</v>
      </c>
      <c r="F2313" s="317" t="s">
        <v>11248</v>
      </c>
      <c r="G2313" s="312" t="s">
        <v>142</v>
      </c>
      <c r="H2313" s="313">
        <v>44761</v>
      </c>
      <c r="I2313" s="1046"/>
      <c r="J2313" s="271"/>
    </row>
    <row r="2314" spans="1:10" outlineLevel="1" x14ac:dyDescent="0.2">
      <c r="A2314" s="317" t="s">
        <v>11249</v>
      </c>
      <c r="B2314" s="316" t="s">
        <v>10084</v>
      </c>
      <c r="C2314" s="316" t="s">
        <v>8913</v>
      </c>
      <c r="D2314" s="316"/>
      <c r="E2314" s="311" t="s">
        <v>11250</v>
      </c>
      <c r="F2314" s="317" t="s">
        <v>11251</v>
      </c>
      <c r="G2314" s="312" t="s">
        <v>8892</v>
      </c>
      <c r="H2314" s="319"/>
      <c r="I2314" s="1046"/>
      <c r="J2314" s="271"/>
    </row>
    <row r="2315" spans="1:10" outlineLevel="1" x14ac:dyDescent="0.2">
      <c r="A2315" s="317" t="s">
        <v>11252</v>
      </c>
      <c r="B2315" s="316" t="s">
        <v>8847</v>
      </c>
      <c r="C2315" s="316" t="s">
        <v>8820</v>
      </c>
      <c r="D2315" s="316"/>
      <c r="E2315" s="311">
        <v>630000</v>
      </c>
      <c r="F2315" s="317"/>
      <c r="G2315" s="312" t="s">
        <v>11057</v>
      </c>
      <c r="H2315" s="319"/>
      <c r="I2315" s="1046"/>
      <c r="J2315" s="271"/>
    </row>
    <row r="2316" spans="1:10" outlineLevel="1" x14ac:dyDescent="0.2">
      <c r="A2316" s="317" t="s">
        <v>11253</v>
      </c>
      <c r="B2316" s="316" t="s">
        <v>8824</v>
      </c>
      <c r="C2316" s="316" t="s">
        <v>8820</v>
      </c>
      <c r="D2316" s="316" t="s">
        <v>11254</v>
      </c>
      <c r="E2316" s="311">
        <v>397612.79999999999</v>
      </c>
      <c r="F2316" s="317"/>
      <c r="G2316" s="312" t="s">
        <v>9074</v>
      </c>
      <c r="H2316" s="319"/>
      <c r="I2316" s="1046"/>
      <c r="J2316" s="271"/>
    </row>
    <row r="2317" spans="1:10" outlineLevel="1" x14ac:dyDescent="0.2">
      <c r="A2317" s="317" t="s">
        <v>11255</v>
      </c>
      <c r="B2317" s="316" t="s">
        <v>8824</v>
      </c>
      <c r="C2317" s="316" t="s">
        <v>8820</v>
      </c>
      <c r="D2317" s="316" t="s">
        <v>11256</v>
      </c>
      <c r="E2317" s="311">
        <v>270000</v>
      </c>
      <c r="F2317" s="317"/>
      <c r="G2317" s="312" t="s">
        <v>9074</v>
      </c>
      <c r="H2317" s="319"/>
      <c r="I2317" s="1046"/>
      <c r="J2317" s="271"/>
    </row>
    <row r="2318" spans="1:10" outlineLevel="1" x14ac:dyDescent="0.2">
      <c r="A2318" s="317" t="s">
        <v>11257</v>
      </c>
      <c r="B2318" s="316" t="s">
        <v>8847</v>
      </c>
      <c r="C2318" s="316" t="s">
        <v>8820</v>
      </c>
      <c r="D2318" s="316" t="s">
        <v>11258</v>
      </c>
      <c r="E2318" s="311">
        <v>1712800.46</v>
      </c>
      <c r="F2318" s="317" t="s">
        <v>11259</v>
      </c>
      <c r="G2318" s="312" t="s">
        <v>8892</v>
      </c>
      <c r="H2318" s="319"/>
      <c r="I2318" s="1046"/>
      <c r="J2318" s="271"/>
    </row>
    <row r="2319" spans="1:10" outlineLevel="1" x14ac:dyDescent="0.2">
      <c r="A2319" s="317" t="s">
        <v>11260</v>
      </c>
      <c r="B2319" s="316" t="s">
        <v>8824</v>
      </c>
      <c r="C2319" s="316" t="s">
        <v>8820</v>
      </c>
      <c r="D2319" s="316" t="s">
        <v>11261</v>
      </c>
      <c r="E2319" s="311">
        <v>328276</v>
      </c>
      <c r="F2319" s="317"/>
      <c r="G2319" s="312" t="s">
        <v>9074</v>
      </c>
      <c r="H2319" s="319"/>
      <c r="I2319" s="1046"/>
      <c r="J2319" s="271"/>
    </row>
    <row r="2320" spans="1:10" outlineLevel="1" x14ac:dyDescent="0.2">
      <c r="A2320" s="317" t="s">
        <v>11262</v>
      </c>
      <c r="B2320" s="316" t="s">
        <v>9140</v>
      </c>
      <c r="C2320" s="316" t="s">
        <v>9141</v>
      </c>
      <c r="D2320" s="316" t="s">
        <v>11263</v>
      </c>
      <c r="E2320" s="311">
        <v>869700</v>
      </c>
      <c r="F2320" s="317" t="s">
        <v>11264</v>
      </c>
      <c r="G2320" s="312" t="s">
        <v>142</v>
      </c>
      <c r="H2320" s="313">
        <v>44720</v>
      </c>
      <c r="I2320" s="1046"/>
      <c r="J2320" s="271"/>
    </row>
    <row r="2321" spans="1:10" outlineLevel="1" x14ac:dyDescent="0.2">
      <c r="A2321" s="317" t="s">
        <v>11265</v>
      </c>
      <c r="B2321" s="316" t="s">
        <v>8824</v>
      </c>
      <c r="C2321" s="316" t="s">
        <v>8820</v>
      </c>
      <c r="D2321" s="316"/>
      <c r="E2321" s="311">
        <v>90000</v>
      </c>
      <c r="F2321" s="317"/>
      <c r="G2321" s="312" t="s">
        <v>11057</v>
      </c>
      <c r="H2321" s="319"/>
      <c r="I2321" s="1046"/>
      <c r="J2321" s="271"/>
    </row>
    <row r="2322" spans="1:10" outlineLevel="1" x14ac:dyDescent="0.2">
      <c r="A2322" s="317" t="s">
        <v>11266</v>
      </c>
      <c r="B2322" s="316" t="s">
        <v>9140</v>
      </c>
      <c r="C2322" s="316" t="s">
        <v>9141</v>
      </c>
      <c r="D2322" s="316" t="s">
        <v>11267</v>
      </c>
      <c r="E2322" s="311">
        <v>80000</v>
      </c>
      <c r="F2322" s="317" t="s">
        <v>11268</v>
      </c>
      <c r="G2322" s="312" t="s">
        <v>142</v>
      </c>
      <c r="H2322" s="313">
        <v>44792</v>
      </c>
      <c r="I2322" s="1046"/>
      <c r="J2322" s="271"/>
    </row>
    <row r="2323" spans="1:10" outlineLevel="1" x14ac:dyDescent="0.2">
      <c r="A2323" s="317" t="s">
        <v>11269</v>
      </c>
      <c r="B2323" s="316" t="s">
        <v>9140</v>
      </c>
      <c r="C2323" s="316" t="s">
        <v>9141</v>
      </c>
      <c r="D2323" s="316" t="s">
        <v>11270</v>
      </c>
      <c r="E2323" s="311">
        <v>144000</v>
      </c>
      <c r="F2323" s="317"/>
      <c r="G2323" s="312" t="s">
        <v>9074</v>
      </c>
      <c r="H2323" s="319"/>
      <c r="I2323" s="1046"/>
      <c r="J2323" s="271"/>
    </row>
    <row r="2324" spans="1:10" outlineLevel="1" x14ac:dyDescent="0.2">
      <c r="A2324" s="317" t="s">
        <v>11271</v>
      </c>
      <c r="B2324" s="316" t="s">
        <v>8847</v>
      </c>
      <c r="C2324" s="316" t="s">
        <v>8820</v>
      </c>
      <c r="D2324" s="316"/>
      <c r="E2324" s="311">
        <v>738000</v>
      </c>
      <c r="F2324" s="317"/>
      <c r="G2324" s="312" t="s">
        <v>11057</v>
      </c>
      <c r="H2324" s="319"/>
      <c r="I2324" s="1046"/>
      <c r="J2324" s="271"/>
    </row>
    <row r="2325" spans="1:10" outlineLevel="1" x14ac:dyDescent="0.2">
      <c r="A2325" s="317" t="s">
        <v>11272</v>
      </c>
      <c r="B2325" s="316" t="s">
        <v>8824</v>
      </c>
      <c r="C2325" s="316" t="s">
        <v>8820</v>
      </c>
      <c r="D2325" s="316" t="s">
        <v>11273</v>
      </c>
      <c r="E2325" s="311">
        <v>271814.03999999998</v>
      </c>
      <c r="F2325" s="317" t="s">
        <v>11274</v>
      </c>
      <c r="G2325" s="312" t="s">
        <v>142</v>
      </c>
      <c r="H2325" s="313">
        <v>44783</v>
      </c>
      <c r="I2325" s="1046"/>
      <c r="J2325" s="271"/>
    </row>
    <row r="2326" spans="1:10" outlineLevel="1" x14ac:dyDescent="0.2">
      <c r="A2326" s="317" t="s">
        <v>11275</v>
      </c>
      <c r="B2326" s="316" t="s">
        <v>8847</v>
      </c>
      <c r="C2326" s="316" t="s">
        <v>8820</v>
      </c>
      <c r="D2326" s="316"/>
      <c r="E2326" s="311">
        <v>744587.95</v>
      </c>
      <c r="F2326" s="317"/>
      <c r="G2326" s="312" t="s">
        <v>11057</v>
      </c>
      <c r="H2326" s="319"/>
      <c r="I2326" s="1046"/>
      <c r="J2326" s="271"/>
    </row>
    <row r="2327" spans="1:10" outlineLevel="1" x14ac:dyDescent="0.2">
      <c r="A2327" s="317" t="s">
        <v>11276</v>
      </c>
      <c r="B2327" s="316" t="s">
        <v>9140</v>
      </c>
      <c r="C2327" s="316" t="s">
        <v>9141</v>
      </c>
      <c r="D2327" s="316" t="s">
        <v>11277</v>
      </c>
      <c r="E2327" s="311">
        <v>43682.5</v>
      </c>
      <c r="F2327" s="317" t="s">
        <v>11278</v>
      </c>
      <c r="G2327" s="312" t="s">
        <v>8892</v>
      </c>
      <c r="H2327" s="319"/>
      <c r="I2327" s="1046"/>
      <c r="J2327" s="271"/>
    </row>
    <row r="2328" spans="1:10" outlineLevel="1" x14ac:dyDescent="0.2">
      <c r="A2328" s="317" t="s">
        <v>9176</v>
      </c>
      <c r="B2328" s="316" t="s">
        <v>9140</v>
      </c>
      <c r="C2328" s="316" t="s">
        <v>9141</v>
      </c>
      <c r="D2328" s="316" t="s">
        <v>11279</v>
      </c>
      <c r="E2328" s="311">
        <v>1271586</v>
      </c>
      <c r="F2328" s="317" t="s">
        <v>11280</v>
      </c>
      <c r="G2328" s="312" t="s">
        <v>142</v>
      </c>
      <c r="H2328" s="313">
        <v>44729</v>
      </c>
      <c r="I2328" s="1046"/>
      <c r="J2328" s="271"/>
    </row>
    <row r="2329" spans="1:10" outlineLevel="1" x14ac:dyDescent="0.2">
      <c r="A2329" s="317" t="s">
        <v>11281</v>
      </c>
      <c r="B2329" s="316" t="s">
        <v>9140</v>
      </c>
      <c r="C2329" s="316" t="s">
        <v>9141</v>
      </c>
      <c r="D2329" s="316" t="s">
        <v>11282</v>
      </c>
      <c r="E2329" s="311">
        <v>329900</v>
      </c>
      <c r="F2329" s="317" t="s">
        <v>9572</v>
      </c>
      <c r="G2329" s="312" t="s">
        <v>8892</v>
      </c>
      <c r="H2329" s="319"/>
      <c r="I2329" s="1046"/>
      <c r="J2329" s="271"/>
    </row>
    <row r="2330" spans="1:10" outlineLevel="1" x14ac:dyDescent="0.2">
      <c r="A2330" s="317" t="s">
        <v>11283</v>
      </c>
      <c r="B2330" s="316" t="s">
        <v>8824</v>
      </c>
      <c r="C2330" s="316" t="s">
        <v>8820</v>
      </c>
      <c r="D2330" s="316" t="s">
        <v>11284</v>
      </c>
      <c r="E2330" s="311">
        <v>144000</v>
      </c>
      <c r="F2330" s="317" t="s">
        <v>11285</v>
      </c>
      <c r="G2330" s="312" t="s">
        <v>142</v>
      </c>
      <c r="H2330" s="319" t="s">
        <v>11286</v>
      </c>
      <c r="I2330" s="1046"/>
      <c r="J2330" s="271"/>
    </row>
    <row r="2331" spans="1:10" outlineLevel="1" x14ac:dyDescent="0.2">
      <c r="A2331" s="317" t="s">
        <v>11287</v>
      </c>
      <c r="B2331" s="316" t="s">
        <v>8847</v>
      </c>
      <c r="C2331" s="316" t="s">
        <v>8820</v>
      </c>
      <c r="D2331" s="316" t="s">
        <v>11288</v>
      </c>
      <c r="E2331" s="311">
        <v>1799855.8</v>
      </c>
      <c r="F2331" s="317"/>
      <c r="G2331" s="312" t="s">
        <v>9074</v>
      </c>
      <c r="H2331" s="319"/>
      <c r="I2331" s="1046"/>
      <c r="J2331" s="271"/>
    </row>
    <row r="2332" spans="1:10" outlineLevel="1" x14ac:dyDescent="0.2">
      <c r="A2332" s="317" t="s">
        <v>11289</v>
      </c>
      <c r="B2332" s="316" t="s">
        <v>8824</v>
      </c>
      <c r="C2332" s="316" t="s">
        <v>8820</v>
      </c>
      <c r="D2332" s="316" t="s">
        <v>11290</v>
      </c>
      <c r="E2332" s="311">
        <v>115664.31</v>
      </c>
      <c r="F2332" s="317" t="s">
        <v>11291</v>
      </c>
      <c r="G2332" s="312" t="s">
        <v>142</v>
      </c>
      <c r="H2332" s="313">
        <v>44740</v>
      </c>
      <c r="I2332" s="1046"/>
      <c r="J2332" s="271"/>
    </row>
    <row r="2333" spans="1:10" outlineLevel="1" x14ac:dyDescent="0.2">
      <c r="A2333" s="317" t="s">
        <v>9190</v>
      </c>
      <c r="B2333" s="316" t="s">
        <v>8847</v>
      </c>
      <c r="C2333" s="316" t="s">
        <v>8820</v>
      </c>
      <c r="D2333" s="316" t="s">
        <v>11292</v>
      </c>
      <c r="E2333" s="311">
        <v>517987.13</v>
      </c>
      <c r="F2333" s="317" t="s">
        <v>11293</v>
      </c>
      <c r="G2333" s="312" t="s">
        <v>8892</v>
      </c>
      <c r="H2333" s="319"/>
      <c r="I2333" s="1046"/>
      <c r="J2333" s="271"/>
    </row>
    <row r="2334" spans="1:10" outlineLevel="1" x14ac:dyDescent="0.2">
      <c r="A2334" s="317" t="s">
        <v>11294</v>
      </c>
      <c r="B2334" s="316" t="s">
        <v>8824</v>
      </c>
      <c r="C2334" s="316" t="s">
        <v>8820</v>
      </c>
      <c r="D2334" s="316" t="s">
        <v>11295</v>
      </c>
      <c r="E2334" s="311">
        <v>331450.96000000002</v>
      </c>
      <c r="F2334" s="317" t="s">
        <v>11296</v>
      </c>
      <c r="G2334" s="312" t="s">
        <v>142</v>
      </c>
      <c r="H2334" s="313">
        <v>44742</v>
      </c>
      <c r="I2334" s="1046"/>
      <c r="J2334" s="271"/>
    </row>
    <row r="2335" spans="1:10" outlineLevel="1" x14ac:dyDescent="0.2">
      <c r="A2335" s="317" t="s">
        <v>11297</v>
      </c>
      <c r="B2335" s="316" t="s">
        <v>8824</v>
      </c>
      <c r="C2335" s="316" t="s">
        <v>8820</v>
      </c>
      <c r="D2335" s="316" t="s">
        <v>11298</v>
      </c>
      <c r="E2335" s="311">
        <v>239132.85</v>
      </c>
      <c r="F2335" s="317" t="s">
        <v>11299</v>
      </c>
      <c r="G2335" s="312" t="s">
        <v>142</v>
      </c>
      <c r="H2335" s="319" t="s">
        <v>11300</v>
      </c>
      <c r="I2335" s="1046"/>
      <c r="J2335" s="271"/>
    </row>
    <row r="2336" spans="1:10" outlineLevel="1" x14ac:dyDescent="0.2">
      <c r="A2336" s="317" t="s">
        <v>11301</v>
      </c>
      <c r="B2336" s="316" t="s">
        <v>8824</v>
      </c>
      <c r="C2336" s="316" t="s">
        <v>8820</v>
      </c>
      <c r="D2336" s="316" t="s">
        <v>11302</v>
      </c>
      <c r="E2336" s="311">
        <v>61734.27</v>
      </c>
      <c r="F2336" s="317" t="s">
        <v>11303</v>
      </c>
      <c r="G2336" s="312" t="s">
        <v>142</v>
      </c>
      <c r="H2336" s="313">
        <v>44740</v>
      </c>
      <c r="I2336" s="1046"/>
      <c r="J2336" s="271"/>
    </row>
    <row r="2337" spans="1:10" outlineLevel="1" x14ac:dyDescent="0.2">
      <c r="A2337" s="317" t="s">
        <v>11304</v>
      </c>
      <c r="B2337" s="316" t="s">
        <v>8824</v>
      </c>
      <c r="C2337" s="316" t="s">
        <v>8820</v>
      </c>
      <c r="D2337" s="316" t="s">
        <v>11305</v>
      </c>
      <c r="E2337" s="311">
        <v>64437.279999999999</v>
      </c>
      <c r="F2337" s="317"/>
      <c r="G2337" s="312" t="s">
        <v>9074</v>
      </c>
      <c r="H2337" s="319"/>
      <c r="I2337" s="1046"/>
      <c r="J2337" s="271"/>
    </row>
    <row r="2338" spans="1:10" outlineLevel="1" x14ac:dyDescent="0.2">
      <c r="A2338" s="317" t="s">
        <v>9193</v>
      </c>
      <c r="B2338" s="316" t="s">
        <v>8847</v>
      </c>
      <c r="C2338" s="316" t="s">
        <v>8820</v>
      </c>
      <c r="D2338" s="316" t="s">
        <v>11306</v>
      </c>
      <c r="E2338" s="311">
        <v>432000</v>
      </c>
      <c r="F2338" s="317"/>
      <c r="G2338" s="312" t="s">
        <v>9074</v>
      </c>
      <c r="H2338" s="319"/>
      <c r="I2338" s="1046"/>
      <c r="J2338" s="271"/>
    </row>
    <row r="2339" spans="1:10" outlineLevel="1" x14ac:dyDescent="0.2">
      <c r="A2339" s="317" t="s">
        <v>11307</v>
      </c>
      <c r="B2339" s="316" t="s">
        <v>8824</v>
      </c>
      <c r="C2339" s="316" t="s">
        <v>8820</v>
      </c>
      <c r="D2339" s="316" t="s">
        <v>11308</v>
      </c>
      <c r="E2339" s="311">
        <v>398864.76</v>
      </c>
      <c r="F2339" s="317"/>
      <c r="G2339" s="312" t="s">
        <v>9074</v>
      </c>
      <c r="H2339" s="319"/>
      <c r="I2339" s="1046"/>
      <c r="J2339" s="271"/>
    </row>
    <row r="2340" spans="1:10" outlineLevel="1" x14ac:dyDescent="0.2">
      <c r="A2340" s="317" t="s">
        <v>11309</v>
      </c>
      <c r="B2340" s="316" t="s">
        <v>8847</v>
      </c>
      <c r="C2340" s="316" t="s">
        <v>8820</v>
      </c>
      <c r="D2340" s="316"/>
      <c r="E2340" s="311">
        <v>1160040</v>
      </c>
      <c r="F2340" s="317"/>
      <c r="G2340" s="312" t="s">
        <v>11057</v>
      </c>
      <c r="H2340" s="319"/>
      <c r="I2340" s="1046"/>
      <c r="J2340" s="271"/>
    </row>
    <row r="2341" spans="1:10" outlineLevel="1" x14ac:dyDescent="0.2">
      <c r="A2341" s="317" t="s">
        <v>11310</v>
      </c>
      <c r="B2341" s="316" t="s">
        <v>8847</v>
      </c>
      <c r="C2341" s="316" t="s">
        <v>8820</v>
      </c>
      <c r="D2341" s="316"/>
      <c r="E2341" s="311">
        <v>1635360</v>
      </c>
      <c r="F2341" s="317"/>
      <c r="G2341" s="312" t="s">
        <v>11074</v>
      </c>
      <c r="H2341" s="319"/>
      <c r="I2341" s="1046"/>
      <c r="J2341" s="271"/>
    </row>
    <row r="2342" spans="1:10" outlineLevel="1" x14ac:dyDescent="0.2">
      <c r="A2342" s="317" t="s">
        <v>11311</v>
      </c>
      <c r="B2342" s="316" t="s">
        <v>8824</v>
      </c>
      <c r="C2342" s="316" t="s">
        <v>8820</v>
      </c>
      <c r="D2342" s="316"/>
      <c r="E2342" s="311">
        <v>265500</v>
      </c>
      <c r="F2342" s="317"/>
      <c r="G2342" s="312" t="s">
        <v>11074</v>
      </c>
      <c r="H2342" s="319"/>
      <c r="I2342" s="1046"/>
      <c r="J2342" s="271"/>
    </row>
    <row r="2343" spans="1:10" outlineLevel="1" x14ac:dyDescent="0.2">
      <c r="A2343" s="317" t="s">
        <v>11312</v>
      </c>
      <c r="B2343" s="316" t="s">
        <v>8824</v>
      </c>
      <c r="C2343" s="316" t="s">
        <v>8820</v>
      </c>
      <c r="D2343" s="316" t="s">
        <v>11313</v>
      </c>
      <c r="E2343" s="311">
        <v>140000</v>
      </c>
      <c r="F2343" s="317" t="s">
        <v>11314</v>
      </c>
      <c r="G2343" s="312" t="s">
        <v>142</v>
      </c>
      <c r="H2343" s="313">
        <v>44732</v>
      </c>
      <c r="I2343" s="1046"/>
      <c r="J2343" s="271"/>
    </row>
    <row r="2344" spans="1:10" outlineLevel="1" x14ac:dyDescent="0.2">
      <c r="A2344" s="317" t="s">
        <v>11315</v>
      </c>
      <c r="B2344" s="316" t="s">
        <v>9140</v>
      </c>
      <c r="C2344" s="316" t="s">
        <v>9141</v>
      </c>
      <c r="D2344" s="316" t="s">
        <v>11316</v>
      </c>
      <c r="E2344" s="311">
        <v>49140</v>
      </c>
      <c r="F2344" s="317" t="s">
        <v>11317</v>
      </c>
      <c r="G2344" s="312" t="s">
        <v>142</v>
      </c>
      <c r="H2344" s="313">
        <v>44727</v>
      </c>
      <c r="I2344" s="1046"/>
      <c r="J2344" s="271"/>
    </row>
    <row r="2345" spans="1:10" outlineLevel="1" x14ac:dyDescent="0.2">
      <c r="A2345" s="317" t="s">
        <v>11318</v>
      </c>
      <c r="B2345" s="316" t="s">
        <v>8824</v>
      </c>
      <c r="C2345" s="316" t="s">
        <v>8820</v>
      </c>
      <c r="D2345" s="316" t="s">
        <v>11319</v>
      </c>
      <c r="E2345" s="311">
        <v>52800</v>
      </c>
      <c r="F2345" s="317" t="s">
        <v>9095</v>
      </c>
      <c r="G2345" s="312" t="s">
        <v>142</v>
      </c>
      <c r="H2345" s="313">
        <v>44706</v>
      </c>
      <c r="I2345" s="1046"/>
      <c r="J2345" s="271"/>
    </row>
    <row r="2346" spans="1:10" outlineLevel="1" x14ac:dyDescent="0.2">
      <c r="A2346" s="317" t="s">
        <v>11320</v>
      </c>
      <c r="B2346" s="316" t="s">
        <v>9140</v>
      </c>
      <c r="C2346" s="316" t="s">
        <v>9141</v>
      </c>
      <c r="D2346" s="316"/>
      <c r="E2346" s="311">
        <v>96000</v>
      </c>
      <c r="F2346" s="317"/>
      <c r="G2346" s="312" t="s">
        <v>11074</v>
      </c>
      <c r="H2346" s="319"/>
      <c r="I2346" s="1046"/>
      <c r="J2346" s="271"/>
    </row>
    <row r="2347" spans="1:10" outlineLevel="1" x14ac:dyDescent="0.2">
      <c r="A2347" s="317" t="s">
        <v>11321</v>
      </c>
      <c r="B2347" s="316" t="s">
        <v>9140</v>
      </c>
      <c r="C2347" s="316" t="s">
        <v>9141</v>
      </c>
      <c r="D2347" s="316" t="s">
        <v>11322</v>
      </c>
      <c r="E2347" s="311">
        <v>161280</v>
      </c>
      <c r="F2347" s="317" t="s">
        <v>11323</v>
      </c>
      <c r="G2347" s="312" t="s">
        <v>142</v>
      </c>
      <c r="H2347" s="313">
        <v>44774</v>
      </c>
      <c r="I2347" s="1046"/>
      <c r="J2347" s="271"/>
    </row>
    <row r="2348" spans="1:10" outlineLevel="1" x14ac:dyDescent="0.2">
      <c r="A2348" s="317" t="s">
        <v>11324</v>
      </c>
      <c r="B2348" s="316" t="s">
        <v>8824</v>
      </c>
      <c r="C2348" s="316" t="s">
        <v>8820</v>
      </c>
      <c r="D2348" s="316" t="s">
        <v>11325</v>
      </c>
      <c r="E2348" s="311">
        <v>67500</v>
      </c>
      <c r="F2348" s="317" t="s">
        <v>11326</v>
      </c>
      <c r="G2348" s="312" t="s">
        <v>142</v>
      </c>
      <c r="H2348" s="313">
        <v>44743</v>
      </c>
      <c r="I2348" s="1046"/>
      <c r="J2348" s="271"/>
    </row>
    <row r="2349" spans="1:10" outlineLevel="1" x14ac:dyDescent="0.2">
      <c r="A2349" s="317" t="s">
        <v>11327</v>
      </c>
      <c r="B2349" s="316" t="s">
        <v>8847</v>
      </c>
      <c r="C2349" s="316" t="s">
        <v>8820</v>
      </c>
      <c r="D2349" s="316"/>
      <c r="E2349" s="311">
        <v>238131424.63</v>
      </c>
      <c r="F2349" s="317"/>
      <c r="G2349" s="312" t="s">
        <v>11057</v>
      </c>
      <c r="H2349" s="319"/>
      <c r="I2349" s="1046"/>
      <c r="J2349" s="271"/>
    </row>
    <row r="2350" spans="1:10" outlineLevel="1" x14ac:dyDescent="0.2">
      <c r="A2350" s="317" t="s">
        <v>11328</v>
      </c>
      <c r="B2350" s="316" t="s">
        <v>8847</v>
      </c>
      <c r="C2350" s="316" t="s">
        <v>8820</v>
      </c>
      <c r="D2350" s="316"/>
      <c r="E2350" s="311">
        <v>146219961.44999999</v>
      </c>
      <c r="F2350" s="317"/>
      <c r="G2350" s="312" t="s">
        <v>11057</v>
      </c>
      <c r="H2350" s="319"/>
      <c r="I2350" s="1046"/>
      <c r="J2350" s="271"/>
    </row>
    <row r="2351" spans="1:10" outlineLevel="1" x14ac:dyDescent="0.2">
      <c r="A2351" s="317" t="s">
        <v>11329</v>
      </c>
      <c r="B2351" s="316" t="s">
        <v>8824</v>
      </c>
      <c r="C2351" s="316" t="s">
        <v>8820</v>
      </c>
      <c r="D2351" s="316" t="s">
        <v>11330</v>
      </c>
      <c r="E2351" s="311">
        <v>200955.61</v>
      </c>
      <c r="F2351" s="317" t="s">
        <v>11331</v>
      </c>
      <c r="G2351" s="312" t="s">
        <v>142</v>
      </c>
      <c r="H2351" s="319" t="s">
        <v>11332</v>
      </c>
      <c r="I2351" s="1046"/>
      <c r="J2351" s="271"/>
    </row>
    <row r="2352" spans="1:10" outlineLevel="1" x14ac:dyDescent="0.2">
      <c r="A2352" s="317" t="s">
        <v>11333</v>
      </c>
      <c r="B2352" s="316" t="s">
        <v>8824</v>
      </c>
      <c r="C2352" s="316" t="s">
        <v>8820</v>
      </c>
      <c r="D2352" s="316"/>
      <c r="E2352" s="311">
        <v>109575</v>
      </c>
      <c r="F2352" s="317"/>
      <c r="G2352" s="312" t="s">
        <v>11057</v>
      </c>
      <c r="H2352" s="319"/>
      <c r="I2352" s="1046"/>
      <c r="J2352" s="271"/>
    </row>
    <row r="2353" spans="1:10" outlineLevel="1" x14ac:dyDescent="0.2">
      <c r="A2353" s="317" t="s">
        <v>9579</v>
      </c>
      <c r="B2353" s="316" t="s">
        <v>8824</v>
      </c>
      <c r="C2353" s="316" t="s">
        <v>8820</v>
      </c>
      <c r="D2353" s="316"/>
      <c r="E2353" s="311">
        <v>193607.5</v>
      </c>
      <c r="F2353" s="317"/>
      <c r="G2353" s="312" t="s">
        <v>11057</v>
      </c>
      <c r="H2353" s="319"/>
      <c r="I2353" s="1046"/>
      <c r="J2353" s="271"/>
    </row>
    <row r="2354" spans="1:10" outlineLevel="1" x14ac:dyDescent="0.2">
      <c r="A2354" s="317" t="s">
        <v>11334</v>
      </c>
      <c r="B2354" s="316" t="s">
        <v>8847</v>
      </c>
      <c r="C2354" s="316" t="s">
        <v>8820</v>
      </c>
      <c r="D2354" s="316" t="s">
        <v>9988</v>
      </c>
      <c r="E2354" s="311">
        <v>1353702.97</v>
      </c>
      <c r="F2354" s="317"/>
      <c r="G2354" s="312" t="s">
        <v>8837</v>
      </c>
      <c r="H2354" s="319"/>
      <c r="I2354" s="1046"/>
      <c r="J2354" s="271"/>
    </row>
    <row r="2355" spans="1:10" outlineLevel="1" x14ac:dyDescent="0.2">
      <c r="A2355" s="317" t="s">
        <v>11335</v>
      </c>
      <c r="B2355" s="316" t="s">
        <v>8847</v>
      </c>
      <c r="C2355" s="316" t="s">
        <v>8820</v>
      </c>
      <c r="D2355" s="316"/>
      <c r="E2355" s="311">
        <v>121000000</v>
      </c>
      <c r="F2355" s="317"/>
      <c r="G2355" s="312" t="s">
        <v>11057</v>
      </c>
      <c r="H2355" s="319"/>
      <c r="I2355" s="1046"/>
      <c r="J2355" s="271"/>
    </row>
    <row r="2356" spans="1:10" outlineLevel="1" x14ac:dyDescent="0.2">
      <c r="A2356" s="317" t="s">
        <v>11336</v>
      </c>
      <c r="B2356" s="316" t="s">
        <v>8847</v>
      </c>
      <c r="C2356" s="316" t="s">
        <v>8820</v>
      </c>
      <c r="D2356" s="316"/>
      <c r="E2356" s="311">
        <v>158192700</v>
      </c>
      <c r="F2356" s="317"/>
      <c r="G2356" s="312" t="s">
        <v>11057</v>
      </c>
      <c r="H2356" s="319"/>
      <c r="I2356" s="1046"/>
      <c r="J2356" s="271"/>
    </row>
    <row r="2357" spans="1:10" outlineLevel="1" x14ac:dyDescent="0.2">
      <c r="A2357" s="317" t="s">
        <v>11337</v>
      </c>
      <c r="B2357" s="316" t="s">
        <v>8824</v>
      </c>
      <c r="C2357" s="316" t="s">
        <v>8820</v>
      </c>
      <c r="D2357" s="316"/>
      <c r="E2357" s="311">
        <v>150000</v>
      </c>
      <c r="F2357" s="317"/>
      <c r="G2357" s="312" t="s">
        <v>11057</v>
      </c>
      <c r="H2357" s="319"/>
      <c r="I2357" s="1046"/>
      <c r="J2357" s="271"/>
    </row>
    <row r="2358" spans="1:10" outlineLevel="1" x14ac:dyDescent="0.2">
      <c r="A2358" s="317" t="s">
        <v>11338</v>
      </c>
      <c r="B2358" s="316" t="s">
        <v>8824</v>
      </c>
      <c r="C2358" s="316" t="s">
        <v>8820</v>
      </c>
      <c r="D2358" s="316"/>
      <c r="E2358" s="311">
        <v>150000</v>
      </c>
      <c r="F2358" s="317"/>
      <c r="G2358" s="312" t="s">
        <v>11057</v>
      </c>
      <c r="H2358" s="319"/>
      <c r="I2358" s="1046"/>
      <c r="J2358" s="271"/>
    </row>
    <row r="2359" spans="1:10" outlineLevel="1" x14ac:dyDescent="0.2">
      <c r="A2359" s="317" t="s">
        <v>11339</v>
      </c>
      <c r="B2359" s="316" t="s">
        <v>8824</v>
      </c>
      <c r="C2359" s="316" t="s">
        <v>8820</v>
      </c>
      <c r="D2359" s="316"/>
      <c r="E2359" s="311">
        <v>150000</v>
      </c>
      <c r="F2359" s="317"/>
      <c r="G2359" s="312" t="s">
        <v>11074</v>
      </c>
      <c r="H2359" s="319"/>
      <c r="I2359" s="1046"/>
      <c r="J2359" s="271"/>
    </row>
    <row r="2360" spans="1:10" outlineLevel="1" x14ac:dyDescent="0.2">
      <c r="A2360" s="317" t="s">
        <v>11340</v>
      </c>
      <c r="B2360" s="316" t="s">
        <v>8824</v>
      </c>
      <c r="C2360" s="316" t="s">
        <v>8820</v>
      </c>
      <c r="D2360" s="316" t="s">
        <v>11341</v>
      </c>
      <c r="E2360" s="311">
        <v>91125</v>
      </c>
      <c r="F2360" s="317"/>
      <c r="G2360" s="312" t="s">
        <v>9074</v>
      </c>
      <c r="H2360" s="319"/>
      <c r="I2360" s="1046"/>
      <c r="J2360" s="271"/>
    </row>
    <row r="2361" spans="1:10" outlineLevel="1" x14ac:dyDescent="0.2">
      <c r="A2361" s="317" t="s">
        <v>11342</v>
      </c>
      <c r="B2361" s="316" t="s">
        <v>8824</v>
      </c>
      <c r="C2361" s="316" t="s">
        <v>8820</v>
      </c>
      <c r="D2361" s="316"/>
      <c r="E2361" s="311">
        <v>100800</v>
      </c>
      <c r="F2361" s="317"/>
      <c r="G2361" s="312" t="s">
        <v>11074</v>
      </c>
      <c r="H2361" s="319"/>
      <c r="I2361" s="1046"/>
      <c r="J2361" s="271"/>
    </row>
    <row r="2362" spans="1:10" outlineLevel="1" x14ac:dyDescent="0.2">
      <c r="A2362" s="317" t="s">
        <v>11343</v>
      </c>
      <c r="B2362" s="316" t="s">
        <v>9118</v>
      </c>
      <c r="C2362" s="316" t="s">
        <v>8913</v>
      </c>
      <c r="D2362" s="316"/>
      <c r="E2362" s="311">
        <v>60000</v>
      </c>
      <c r="F2362" s="317"/>
      <c r="G2362" s="312" t="s">
        <v>11074</v>
      </c>
      <c r="H2362" s="319"/>
      <c r="I2362" s="1046"/>
      <c r="J2362" s="271"/>
    </row>
    <row r="2363" spans="1:10" outlineLevel="1" x14ac:dyDescent="0.2">
      <c r="A2363" s="317" t="s">
        <v>11344</v>
      </c>
      <c r="B2363" s="316" t="s">
        <v>9140</v>
      </c>
      <c r="C2363" s="316" t="s">
        <v>9141</v>
      </c>
      <c r="D2363" s="316"/>
      <c r="E2363" s="311">
        <v>738000</v>
      </c>
      <c r="F2363" s="317"/>
      <c r="G2363" s="312" t="s">
        <v>11074</v>
      </c>
      <c r="H2363" s="319"/>
      <c r="I2363" s="1046"/>
      <c r="J2363" s="271"/>
    </row>
    <row r="2364" spans="1:10" outlineLevel="1" x14ac:dyDescent="0.2">
      <c r="A2364" s="317" t="s">
        <v>11345</v>
      </c>
      <c r="B2364" s="316" t="s">
        <v>8847</v>
      </c>
      <c r="C2364" s="316" t="s">
        <v>8820</v>
      </c>
      <c r="D2364" s="316"/>
      <c r="E2364" s="311">
        <v>1140000</v>
      </c>
      <c r="F2364" s="317"/>
      <c r="G2364" s="312" t="s">
        <v>11074</v>
      </c>
      <c r="H2364" s="319"/>
      <c r="I2364" s="1046"/>
      <c r="J2364" s="271"/>
    </row>
    <row r="2365" spans="1:10" outlineLevel="1" x14ac:dyDescent="0.2">
      <c r="A2365" s="317" t="s">
        <v>11346</v>
      </c>
      <c r="B2365" s="316" t="s">
        <v>8824</v>
      </c>
      <c r="C2365" s="316" t="s">
        <v>8820</v>
      </c>
      <c r="D2365" s="316"/>
      <c r="E2365" s="311">
        <v>69000</v>
      </c>
      <c r="F2365" s="317"/>
      <c r="G2365" s="312" t="s">
        <v>11074</v>
      </c>
      <c r="H2365" s="319"/>
      <c r="I2365" s="1046"/>
      <c r="J2365" s="271"/>
    </row>
    <row r="2366" spans="1:10" outlineLevel="1" x14ac:dyDescent="0.2">
      <c r="A2366" s="317" t="s">
        <v>11347</v>
      </c>
      <c r="B2366" s="316" t="s">
        <v>8847</v>
      </c>
      <c r="C2366" s="316" t="s">
        <v>8820</v>
      </c>
      <c r="D2366" s="316"/>
      <c r="E2366" s="311">
        <v>615000</v>
      </c>
      <c r="F2366" s="317"/>
      <c r="G2366" s="312" t="s">
        <v>11057</v>
      </c>
      <c r="H2366" s="319"/>
      <c r="I2366" s="1046"/>
      <c r="J2366" s="271"/>
    </row>
    <row r="2367" spans="1:10" outlineLevel="1" x14ac:dyDescent="0.2">
      <c r="A2367" s="317" t="s">
        <v>11348</v>
      </c>
      <c r="B2367" s="316" t="s">
        <v>8824</v>
      </c>
      <c r="C2367" s="316" t="s">
        <v>8820</v>
      </c>
      <c r="D2367" s="316"/>
      <c r="E2367" s="311">
        <v>60000</v>
      </c>
      <c r="F2367" s="317"/>
      <c r="G2367" s="312" t="s">
        <v>11074</v>
      </c>
      <c r="H2367" s="319"/>
      <c r="I2367" s="1046"/>
      <c r="J2367" s="271"/>
    </row>
    <row r="2368" spans="1:10" outlineLevel="1" x14ac:dyDescent="0.2">
      <c r="A2368" s="317" t="s">
        <v>11349</v>
      </c>
      <c r="B2368" s="316" t="s">
        <v>9140</v>
      </c>
      <c r="C2368" s="316" t="s">
        <v>9141</v>
      </c>
      <c r="D2368" s="316" t="s">
        <v>11350</v>
      </c>
      <c r="E2368" s="311">
        <v>62515.199999999997</v>
      </c>
      <c r="F2368" s="317"/>
      <c r="G2368" s="312" t="s">
        <v>9074</v>
      </c>
      <c r="H2368" s="319"/>
      <c r="I2368" s="1046"/>
      <c r="J2368" s="271"/>
    </row>
    <row r="2369" spans="1:10" outlineLevel="1" x14ac:dyDescent="0.2">
      <c r="A2369" s="317" t="s">
        <v>11351</v>
      </c>
      <c r="B2369" s="316" t="s">
        <v>10084</v>
      </c>
      <c r="C2369" s="316" t="s">
        <v>8913</v>
      </c>
      <c r="D2369" s="316"/>
      <c r="E2369" s="311" t="s">
        <v>11352</v>
      </c>
      <c r="F2369" s="317" t="s">
        <v>11353</v>
      </c>
      <c r="G2369" s="312" t="s">
        <v>8892</v>
      </c>
      <c r="H2369" s="319"/>
      <c r="I2369" s="1046"/>
      <c r="J2369" s="271"/>
    </row>
    <row r="2370" spans="1:10" outlineLevel="1" x14ac:dyDescent="0.2">
      <c r="A2370" s="317" t="s">
        <v>11354</v>
      </c>
      <c r="B2370" s="316" t="s">
        <v>8824</v>
      </c>
      <c r="C2370" s="316" t="s">
        <v>8820</v>
      </c>
      <c r="D2370" s="316"/>
      <c r="E2370" s="311">
        <v>79804716.310000002</v>
      </c>
      <c r="F2370" s="317"/>
      <c r="G2370" s="312" t="s">
        <v>11057</v>
      </c>
      <c r="H2370" s="319"/>
      <c r="I2370" s="1046"/>
      <c r="J2370" s="271"/>
    </row>
    <row r="2371" spans="1:10" outlineLevel="1" x14ac:dyDescent="0.2">
      <c r="A2371" s="317" t="s">
        <v>11355</v>
      </c>
      <c r="B2371" s="316" t="s">
        <v>8847</v>
      </c>
      <c r="C2371" s="316" t="s">
        <v>8820</v>
      </c>
      <c r="D2371" s="316" t="s">
        <v>11356</v>
      </c>
      <c r="E2371" s="311">
        <v>4750424.8499999996</v>
      </c>
      <c r="F2371" s="317"/>
      <c r="G2371" s="312" t="s">
        <v>9074</v>
      </c>
      <c r="H2371" s="319"/>
      <c r="I2371" s="1046"/>
      <c r="J2371" s="271"/>
    </row>
    <row r="2372" spans="1:10" outlineLevel="1" x14ac:dyDescent="0.2">
      <c r="A2372" s="317" t="s">
        <v>11357</v>
      </c>
      <c r="B2372" s="316" t="s">
        <v>9140</v>
      </c>
      <c r="C2372" s="316" t="s">
        <v>9141</v>
      </c>
      <c r="D2372" s="316"/>
      <c r="E2372" s="311">
        <v>166500</v>
      </c>
      <c r="F2372" s="317"/>
      <c r="G2372" s="312" t="s">
        <v>11057</v>
      </c>
      <c r="H2372" s="319"/>
      <c r="I2372" s="1046"/>
      <c r="J2372" s="271"/>
    </row>
    <row r="2373" spans="1:10" outlineLevel="1" x14ac:dyDescent="0.2">
      <c r="A2373" s="317" t="s">
        <v>11358</v>
      </c>
      <c r="B2373" s="316" t="s">
        <v>8824</v>
      </c>
      <c r="C2373" s="316" t="s">
        <v>8820</v>
      </c>
      <c r="D2373" s="316"/>
      <c r="E2373" s="311">
        <v>240000</v>
      </c>
      <c r="F2373" s="317"/>
      <c r="G2373" s="312" t="s">
        <v>11057</v>
      </c>
      <c r="H2373" s="319"/>
      <c r="I2373" s="1046"/>
      <c r="J2373" s="271"/>
    </row>
    <row r="2374" spans="1:10" outlineLevel="1" x14ac:dyDescent="0.2">
      <c r="A2374" s="317" t="s">
        <v>11359</v>
      </c>
      <c r="B2374" s="316" t="s">
        <v>8847</v>
      </c>
      <c r="C2374" s="316" t="s">
        <v>8820</v>
      </c>
      <c r="D2374" s="316"/>
      <c r="E2374" s="311">
        <v>1000000</v>
      </c>
      <c r="F2374" s="317"/>
      <c r="G2374" s="312" t="s">
        <v>11057</v>
      </c>
      <c r="H2374" s="319"/>
      <c r="I2374" s="1046"/>
      <c r="J2374" s="271"/>
    </row>
    <row r="2375" spans="1:10" outlineLevel="1" x14ac:dyDescent="0.2">
      <c r="A2375" s="317" t="s">
        <v>11360</v>
      </c>
      <c r="B2375" s="316" t="s">
        <v>8824</v>
      </c>
      <c r="C2375" s="316" t="s">
        <v>8820</v>
      </c>
      <c r="D2375" s="316" t="s">
        <v>11361</v>
      </c>
      <c r="E2375" s="311">
        <v>81999</v>
      </c>
      <c r="F2375" s="317" t="s">
        <v>11362</v>
      </c>
      <c r="G2375" s="312" t="s">
        <v>142</v>
      </c>
      <c r="H2375" s="313">
        <v>44750</v>
      </c>
      <c r="I2375" s="1046"/>
      <c r="J2375" s="271"/>
    </row>
    <row r="2376" spans="1:10" outlineLevel="1" x14ac:dyDescent="0.2">
      <c r="A2376" s="317" t="s">
        <v>11363</v>
      </c>
      <c r="B2376" s="316" t="s">
        <v>8824</v>
      </c>
      <c r="C2376" s="316" t="s">
        <v>8820</v>
      </c>
      <c r="D2376" s="316" t="s">
        <v>11364</v>
      </c>
      <c r="E2376" s="311">
        <v>344100.1</v>
      </c>
      <c r="F2376" s="317" t="s">
        <v>11365</v>
      </c>
      <c r="G2376" s="312" t="s">
        <v>9074</v>
      </c>
      <c r="H2376" s="319"/>
      <c r="I2376" s="1046"/>
      <c r="J2376" s="271"/>
    </row>
    <row r="2377" spans="1:10" outlineLevel="1" x14ac:dyDescent="0.2">
      <c r="A2377" s="317" t="s">
        <v>9903</v>
      </c>
      <c r="B2377" s="316" t="s">
        <v>8824</v>
      </c>
      <c r="C2377" s="316" t="s">
        <v>8820</v>
      </c>
      <c r="D2377" s="316" t="s">
        <v>11366</v>
      </c>
      <c r="E2377" s="311">
        <v>7005800</v>
      </c>
      <c r="F2377" s="317" t="s">
        <v>11367</v>
      </c>
      <c r="G2377" s="312" t="s">
        <v>9074</v>
      </c>
      <c r="H2377" s="319"/>
      <c r="I2377" s="1046"/>
      <c r="J2377" s="271"/>
    </row>
    <row r="2378" spans="1:10" outlineLevel="1" x14ac:dyDescent="0.2">
      <c r="A2378" s="317" t="s">
        <v>11368</v>
      </c>
      <c r="B2378" s="316" t="s">
        <v>8824</v>
      </c>
      <c r="C2378" s="316" t="s">
        <v>8820</v>
      </c>
      <c r="D2378" s="316" t="s">
        <v>11369</v>
      </c>
      <c r="E2378" s="311">
        <v>162000</v>
      </c>
      <c r="F2378" s="317" t="s">
        <v>9996</v>
      </c>
      <c r="G2378" s="312" t="s">
        <v>8892</v>
      </c>
      <c r="H2378" s="319"/>
      <c r="I2378" s="1046"/>
      <c r="J2378" s="271"/>
    </row>
    <row r="2379" spans="1:10" outlineLevel="1" x14ac:dyDescent="0.2">
      <c r="A2379" s="317" t="s">
        <v>11370</v>
      </c>
      <c r="B2379" s="316" t="s">
        <v>8824</v>
      </c>
      <c r="C2379" s="316" t="s">
        <v>8820</v>
      </c>
      <c r="D2379" s="316"/>
      <c r="E2379" s="311">
        <v>123527.67</v>
      </c>
      <c r="F2379" s="317"/>
      <c r="G2379" s="312" t="s">
        <v>11057</v>
      </c>
      <c r="H2379" s="319"/>
      <c r="I2379" s="1046"/>
      <c r="J2379" s="271"/>
    </row>
    <row r="2380" spans="1:10" outlineLevel="1" x14ac:dyDescent="0.2">
      <c r="A2380" s="317" t="s">
        <v>11371</v>
      </c>
      <c r="B2380" s="316" t="s">
        <v>8847</v>
      </c>
      <c r="C2380" s="316" t="s">
        <v>8820</v>
      </c>
      <c r="D2380" s="316" t="s">
        <v>11372</v>
      </c>
      <c r="E2380" s="311">
        <v>3466637.11</v>
      </c>
      <c r="F2380" s="317"/>
      <c r="G2380" s="312" t="s">
        <v>8904</v>
      </c>
      <c r="H2380" s="319"/>
      <c r="I2380" s="1046"/>
      <c r="J2380" s="271"/>
    </row>
    <row r="2381" spans="1:10" outlineLevel="1" x14ac:dyDescent="0.2">
      <c r="A2381" s="317" t="s">
        <v>11373</v>
      </c>
      <c r="B2381" s="316" t="s">
        <v>8824</v>
      </c>
      <c r="C2381" s="316" t="s">
        <v>8820</v>
      </c>
      <c r="D2381" s="316"/>
      <c r="E2381" s="311">
        <v>144000</v>
      </c>
      <c r="F2381" s="317"/>
      <c r="G2381" s="312" t="s">
        <v>11074</v>
      </c>
      <c r="H2381" s="319"/>
      <c r="I2381" s="1046"/>
      <c r="J2381" s="271"/>
    </row>
    <row r="2382" spans="1:10" outlineLevel="1" x14ac:dyDescent="0.2">
      <c r="A2382" s="317" t="s">
        <v>11374</v>
      </c>
      <c r="B2382" s="316" t="s">
        <v>8819</v>
      </c>
      <c r="C2382" s="316" t="s">
        <v>8820</v>
      </c>
      <c r="D2382" s="316"/>
      <c r="E2382" s="311">
        <v>399510</v>
      </c>
      <c r="F2382" s="317"/>
      <c r="G2382" s="312" t="s">
        <v>11074</v>
      </c>
      <c r="H2382" s="319"/>
      <c r="I2382" s="1046"/>
      <c r="J2382" s="271"/>
    </row>
    <row r="2383" spans="1:10" outlineLevel="1" x14ac:dyDescent="0.2">
      <c r="A2383" s="317" t="s">
        <v>11375</v>
      </c>
      <c r="B2383" s="316" t="s">
        <v>9140</v>
      </c>
      <c r="C2383" s="316" t="s">
        <v>9141</v>
      </c>
      <c r="D2383" s="316"/>
      <c r="E2383" s="311">
        <v>250900</v>
      </c>
      <c r="F2383" s="317"/>
      <c r="G2383" s="312" t="s">
        <v>11074</v>
      </c>
      <c r="H2383" s="319"/>
      <c r="I2383" s="1046"/>
      <c r="J2383" s="271"/>
    </row>
    <row r="2384" spans="1:10" outlineLevel="1" x14ac:dyDescent="0.2">
      <c r="A2384" s="317" t="s">
        <v>11376</v>
      </c>
      <c r="B2384" s="316" t="s">
        <v>8847</v>
      </c>
      <c r="C2384" s="316" t="s">
        <v>8820</v>
      </c>
      <c r="D2384" s="316"/>
      <c r="E2384" s="311">
        <v>3060000</v>
      </c>
      <c r="F2384" s="317"/>
      <c r="G2384" s="312" t="s">
        <v>11074</v>
      </c>
      <c r="H2384" s="319"/>
      <c r="I2384" s="1046"/>
      <c r="J2384" s="271"/>
    </row>
    <row r="2385" spans="1:10" outlineLevel="1" x14ac:dyDescent="0.2">
      <c r="A2385" s="317" t="s">
        <v>11377</v>
      </c>
      <c r="B2385" s="316" t="s">
        <v>8847</v>
      </c>
      <c r="C2385" s="316" t="s">
        <v>8820</v>
      </c>
      <c r="D2385" s="316"/>
      <c r="E2385" s="311">
        <v>442000</v>
      </c>
      <c r="F2385" s="317"/>
      <c r="G2385" s="312" t="s">
        <v>11074</v>
      </c>
      <c r="H2385" s="319"/>
      <c r="I2385" s="1046"/>
      <c r="J2385" s="271"/>
    </row>
    <row r="2386" spans="1:10" outlineLevel="1" x14ac:dyDescent="0.2">
      <c r="A2386" s="317" t="s">
        <v>11378</v>
      </c>
      <c r="B2386" s="316" t="s">
        <v>8847</v>
      </c>
      <c r="C2386" s="316" t="s">
        <v>8820</v>
      </c>
      <c r="D2386" s="316"/>
      <c r="E2386" s="311">
        <v>450000</v>
      </c>
      <c r="F2386" s="317"/>
      <c r="G2386" s="312" t="s">
        <v>11074</v>
      </c>
      <c r="H2386" s="319"/>
      <c r="I2386" s="1046"/>
      <c r="J2386" s="271"/>
    </row>
    <row r="2387" spans="1:10" outlineLevel="1" x14ac:dyDescent="0.2">
      <c r="A2387" s="317" t="s">
        <v>11379</v>
      </c>
      <c r="B2387" s="316" t="s">
        <v>8824</v>
      </c>
      <c r="C2387" s="316" t="s">
        <v>8820</v>
      </c>
      <c r="D2387" s="316"/>
      <c r="E2387" s="311">
        <v>360000</v>
      </c>
      <c r="F2387" s="317"/>
      <c r="G2387" s="312" t="s">
        <v>11074</v>
      </c>
      <c r="H2387" s="319"/>
      <c r="I2387" s="1046"/>
      <c r="J2387" s="271"/>
    </row>
    <row r="2388" spans="1:10" outlineLevel="1" x14ac:dyDescent="0.2">
      <c r="A2388" s="317" t="s">
        <v>11380</v>
      </c>
      <c r="B2388" s="316" t="s">
        <v>8847</v>
      </c>
      <c r="C2388" s="316" t="s">
        <v>8820</v>
      </c>
      <c r="D2388" s="316"/>
      <c r="E2388" s="311">
        <v>1000000</v>
      </c>
      <c r="F2388" s="317"/>
      <c r="G2388" s="312" t="s">
        <v>11074</v>
      </c>
      <c r="H2388" s="319"/>
      <c r="I2388" s="1046"/>
      <c r="J2388" s="271"/>
    </row>
    <row r="2389" spans="1:10" outlineLevel="1" x14ac:dyDescent="0.2">
      <c r="A2389" s="317" t="s">
        <v>11381</v>
      </c>
      <c r="B2389" s="316" t="s">
        <v>8847</v>
      </c>
      <c r="C2389" s="316" t="s">
        <v>8820</v>
      </c>
      <c r="D2389" s="316"/>
      <c r="E2389" s="311">
        <v>428959.88</v>
      </c>
      <c r="F2389" s="317"/>
      <c r="G2389" s="312" t="s">
        <v>11057</v>
      </c>
      <c r="H2389" s="319"/>
      <c r="I2389" s="1046"/>
      <c r="J2389" s="271"/>
    </row>
    <row r="2390" spans="1:10" outlineLevel="1" x14ac:dyDescent="0.2">
      <c r="A2390" s="317" t="s">
        <v>11382</v>
      </c>
      <c r="B2390" s="316" t="s">
        <v>8847</v>
      </c>
      <c r="C2390" s="316" t="s">
        <v>8820</v>
      </c>
      <c r="D2390" s="316"/>
      <c r="E2390" s="311">
        <v>1318963.23</v>
      </c>
      <c r="F2390" s="317"/>
      <c r="G2390" s="312" t="s">
        <v>11057</v>
      </c>
      <c r="H2390" s="319"/>
      <c r="I2390" s="1046"/>
      <c r="J2390" s="271"/>
    </row>
    <row r="2391" spans="1:10" outlineLevel="1" x14ac:dyDescent="0.2">
      <c r="A2391" s="317" t="s">
        <v>11383</v>
      </c>
      <c r="B2391" s="316" t="s">
        <v>8847</v>
      </c>
      <c r="C2391" s="316" t="s">
        <v>8820</v>
      </c>
      <c r="D2391" s="316"/>
      <c r="E2391" s="311">
        <v>423511.44</v>
      </c>
      <c r="F2391" s="317"/>
      <c r="G2391" s="312" t="s">
        <v>11057</v>
      </c>
      <c r="H2391" s="319"/>
      <c r="I2391" s="1046"/>
      <c r="J2391" s="271"/>
    </row>
    <row r="2392" spans="1:10" outlineLevel="1" x14ac:dyDescent="0.2">
      <c r="A2392" s="317" t="s">
        <v>11384</v>
      </c>
      <c r="B2392" s="316" t="s">
        <v>8824</v>
      </c>
      <c r="C2392" s="316" t="s">
        <v>8820</v>
      </c>
      <c r="D2392" s="316"/>
      <c r="E2392" s="311">
        <v>336114.5</v>
      </c>
      <c r="F2392" s="317"/>
      <c r="G2392" s="312" t="s">
        <v>11057</v>
      </c>
      <c r="H2392" s="319"/>
      <c r="I2392" s="1046"/>
      <c r="J2392" s="271"/>
    </row>
    <row r="2393" spans="1:10" outlineLevel="1" x14ac:dyDescent="0.2">
      <c r="A2393" s="317" t="s">
        <v>11385</v>
      </c>
      <c r="B2393" s="316" t="s">
        <v>8824</v>
      </c>
      <c r="C2393" s="316" t="s">
        <v>8820</v>
      </c>
      <c r="D2393" s="316"/>
      <c r="E2393" s="311">
        <v>56135.91</v>
      </c>
      <c r="F2393" s="317"/>
      <c r="G2393" s="312" t="s">
        <v>11057</v>
      </c>
      <c r="H2393" s="319"/>
      <c r="I2393" s="1046"/>
      <c r="J2393" s="271"/>
    </row>
    <row r="2394" spans="1:10" outlineLevel="1" x14ac:dyDescent="0.2">
      <c r="A2394" s="317" t="s">
        <v>11386</v>
      </c>
      <c r="B2394" s="316" t="s">
        <v>8824</v>
      </c>
      <c r="C2394" s="316" t="s">
        <v>8820</v>
      </c>
      <c r="D2394" s="316"/>
      <c r="E2394" s="311">
        <v>61549.54</v>
      </c>
      <c r="F2394" s="317"/>
      <c r="G2394" s="312" t="s">
        <v>11057</v>
      </c>
      <c r="H2394" s="319"/>
      <c r="I2394" s="1046"/>
      <c r="J2394" s="271"/>
    </row>
    <row r="2395" spans="1:10" outlineLevel="1" x14ac:dyDescent="0.2">
      <c r="A2395" s="317" t="s">
        <v>11387</v>
      </c>
      <c r="B2395" s="316" t="s">
        <v>9140</v>
      </c>
      <c r="C2395" s="316" t="s">
        <v>9141</v>
      </c>
      <c r="D2395" s="316"/>
      <c r="E2395" s="311">
        <v>97500</v>
      </c>
      <c r="F2395" s="317"/>
      <c r="G2395" s="312" t="s">
        <v>11057</v>
      </c>
      <c r="H2395" s="319"/>
      <c r="I2395" s="1046"/>
      <c r="J2395" s="271"/>
    </row>
    <row r="2396" spans="1:10" outlineLevel="1" x14ac:dyDescent="0.2">
      <c r="A2396" s="317" t="s">
        <v>10056</v>
      </c>
      <c r="B2396" s="316" t="s">
        <v>9140</v>
      </c>
      <c r="C2396" s="316" t="s">
        <v>9141</v>
      </c>
      <c r="D2396" s="316"/>
      <c r="E2396" s="311">
        <v>812130</v>
      </c>
      <c r="F2396" s="317"/>
      <c r="G2396" s="312" t="s">
        <v>11057</v>
      </c>
      <c r="H2396" s="319"/>
      <c r="I2396" s="1046"/>
      <c r="J2396" s="271"/>
    </row>
    <row r="2397" spans="1:10" outlineLevel="1" x14ac:dyDescent="0.2">
      <c r="A2397" s="317" t="s">
        <v>11388</v>
      </c>
      <c r="B2397" s="316" t="s">
        <v>9140</v>
      </c>
      <c r="C2397" s="316" t="s">
        <v>9141</v>
      </c>
      <c r="D2397" s="316"/>
      <c r="E2397" s="311">
        <v>102000</v>
      </c>
      <c r="F2397" s="317"/>
      <c r="G2397" s="312" t="s">
        <v>11057</v>
      </c>
      <c r="H2397" s="319"/>
      <c r="I2397" s="1046"/>
      <c r="J2397" s="271"/>
    </row>
    <row r="2398" spans="1:10" outlineLevel="1" x14ac:dyDescent="0.2">
      <c r="A2398" s="317" t="s">
        <v>11389</v>
      </c>
      <c r="B2398" s="316" t="s">
        <v>8824</v>
      </c>
      <c r="C2398" s="316" t="s">
        <v>8820</v>
      </c>
      <c r="D2398" s="316"/>
      <c r="E2398" s="311">
        <v>90000</v>
      </c>
      <c r="F2398" s="317"/>
      <c r="G2398" s="312" t="s">
        <v>11057</v>
      </c>
      <c r="H2398" s="319"/>
      <c r="I2398" s="1046"/>
      <c r="J2398" s="271"/>
    </row>
    <row r="2399" spans="1:10" outlineLevel="1" x14ac:dyDescent="0.2">
      <c r="A2399" s="317" t="s">
        <v>11390</v>
      </c>
      <c r="B2399" s="316" t="s">
        <v>8824</v>
      </c>
      <c r="C2399" s="316" t="s">
        <v>8820</v>
      </c>
      <c r="D2399" s="316"/>
      <c r="E2399" s="311">
        <v>170102.9</v>
      </c>
      <c r="F2399" s="317"/>
      <c r="G2399" s="312" t="s">
        <v>11074</v>
      </c>
      <c r="H2399" s="319"/>
      <c r="I2399" s="1046"/>
      <c r="J2399" s="271"/>
    </row>
    <row r="2400" spans="1:10" outlineLevel="1" x14ac:dyDescent="0.2">
      <c r="A2400" s="317" t="s">
        <v>11391</v>
      </c>
      <c r="B2400" s="316" t="s">
        <v>8847</v>
      </c>
      <c r="C2400" s="316" t="s">
        <v>8820</v>
      </c>
      <c r="D2400" s="316"/>
      <c r="E2400" s="311">
        <v>630604.1</v>
      </c>
      <c r="F2400" s="317"/>
      <c r="G2400" s="312" t="s">
        <v>11057</v>
      </c>
      <c r="H2400" s="319"/>
      <c r="I2400" s="1046"/>
      <c r="J2400" s="271"/>
    </row>
    <row r="2401" spans="1:10" outlineLevel="1" x14ac:dyDescent="0.2">
      <c r="A2401" s="317" t="s">
        <v>11392</v>
      </c>
      <c r="B2401" s="316" t="s">
        <v>8847</v>
      </c>
      <c r="C2401" s="316" t="s">
        <v>8820</v>
      </c>
      <c r="D2401" s="316"/>
      <c r="E2401" s="311">
        <v>3568678.45</v>
      </c>
      <c r="F2401" s="317"/>
      <c r="G2401" s="312" t="s">
        <v>11074</v>
      </c>
      <c r="H2401" s="319"/>
      <c r="I2401" s="1046"/>
      <c r="J2401" s="271"/>
    </row>
    <row r="2402" spans="1:10" outlineLevel="1" x14ac:dyDescent="0.2">
      <c r="A2402" s="317" t="s">
        <v>11393</v>
      </c>
      <c r="B2402" s="316" t="s">
        <v>9140</v>
      </c>
      <c r="C2402" s="316" t="s">
        <v>9141</v>
      </c>
      <c r="D2402" s="316"/>
      <c r="E2402" s="311">
        <v>80000</v>
      </c>
      <c r="F2402" s="317"/>
      <c r="G2402" s="312" t="s">
        <v>11074</v>
      </c>
      <c r="H2402" s="319"/>
      <c r="I2402" s="1046"/>
      <c r="J2402" s="271"/>
    </row>
    <row r="2403" spans="1:10" outlineLevel="1" x14ac:dyDescent="0.2">
      <c r="A2403" s="317" t="s">
        <v>11394</v>
      </c>
      <c r="B2403" s="316" t="s">
        <v>9140</v>
      </c>
      <c r="C2403" s="316" t="s">
        <v>9141</v>
      </c>
      <c r="D2403" s="316" t="s">
        <v>11395</v>
      </c>
      <c r="E2403" s="311">
        <v>160000</v>
      </c>
      <c r="F2403" s="317" t="s">
        <v>11396</v>
      </c>
      <c r="G2403" s="312" t="s">
        <v>8892</v>
      </c>
      <c r="H2403" s="319"/>
      <c r="I2403" s="1046"/>
      <c r="J2403" s="271"/>
    </row>
    <row r="2404" spans="1:10" outlineLevel="1" x14ac:dyDescent="0.2">
      <c r="A2404" s="317" t="s">
        <v>11397</v>
      </c>
      <c r="B2404" s="316" t="s">
        <v>8824</v>
      </c>
      <c r="C2404" s="316" t="s">
        <v>8820</v>
      </c>
      <c r="D2404" s="316"/>
      <c r="E2404" s="311">
        <v>67200</v>
      </c>
      <c r="F2404" s="317"/>
      <c r="G2404" s="312" t="s">
        <v>11074</v>
      </c>
      <c r="H2404" s="319"/>
      <c r="I2404" s="1046"/>
      <c r="J2404" s="271"/>
    </row>
    <row r="2405" spans="1:10" outlineLevel="1" x14ac:dyDescent="0.2">
      <c r="A2405" s="317" t="s">
        <v>11398</v>
      </c>
      <c r="B2405" s="316" t="s">
        <v>8847</v>
      </c>
      <c r="C2405" s="316" t="s">
        <v>8820</v>
      </c>
      <c r="D2405" s="316"/>
      <c r="E2405" s="311">
        <v>450000</v>
      </c>
      <c r="F2405" s="317"/>
      <c r="G2405" s="312" t="s">
        <v>11057</v>
      </c>
      <c r="H2405" s="319"/>
      <c r="I2405" s="1046"/>
      <c r="J2405" s="271"/>
    </row>
    <row r="2406" spans="1:10" outlineLevel="1" x14ac:dyDescent="0.2">
      <c r="A2406" s="317" t="s">
        <v>11399</v>
      </c>
      <c r="B2406" s="316" t="s">
        <v>8824</v>
      </c>
      <c r="C2406" s="316" t="s">
        <v>8820</v>
      </c>
      <c r="D2406" s="316"/>
      <c r="E2406" s="311">
        <v>280000</v>
      </c>
      <c r="F2406" s="317"/>
      <c r="G2406" s="312" t="s">
        <v>11074</v>
      </c>
      <c r="H2406" s="319"/>
      <c r="I2406" s="1046"/>
      <c r="J2406" s="271"/>
    </row>
    <row r="2407" spans="1:10" outlineLevel="1" x14ac:dyDescent="0.2">
      <c r="A2407" s="317" t="s">
        <v>11400</v>
      </c>
      <c r="B2407" s="316" t="s">
        <v>8824</v>
      </c>
      <c r="C2407" s="316" t="s">
        <v>8820</v>
      </c>
      <c r="D2407" s="316"/>
      <c r="E2407" s="311">
        <v>75000</v>
      </c>
      <c r="F2407" s="317"/>
      <c r="G2407" s="312" t="s">
        <v>11074</v>
      </c>
      <c r="H2407" s="319"/>
      <c r="I2407" s="1046"/>
      <c r="J2407" s="271"/>
    </row>
    <row r="2408" spans="1:10" outlineLevel="1" x14ac:dyDescent="0.2">
      <c r="A2408" s="317" t="s">
        <v>11401</v>
      </c>
      <c r="B2408" s="316" t="s">
        <v>8847</v>
      </c>
      <c r="C2408" s="316" t="s">
        <v>8820</v>
      </c>
      <c r="D2408" s="316"/>
      <c r="E2408" s="311">
        <v>1170000</v>
      </c>
      <c r="F2408" s="317"/>
      <c r="G2408" s="312" t="s">
        <v>11057</v>
      </c>
      <c r="H2408" s="319"/>
      <c r="I2408" s="1046"/>
      <c r="J2408" s="271"/>
    </row>
    <row r="2409" spans="1:10" outlineLevel="1" x14ac:dyDescent="0.2">
      <c r="A2409" s="317" t="s">
        <v>11402</v>
      </c>
      <c r="B2409" s="316" t="s">
        <v>9140</v>
      </c>
      <c r="C2409" s="316" t="s">
        <v>9141</v>
      </c>
      <c r="D2409" s="316"/>
      <c r="E2409" s="311">
        <v>73870</v>
      </c>
      <c r="F2409" s="317"/>
      <c r="G2409" s="312" t="s">
        <v>11057</v>
      </c>
      <c r="H2409" s="319"/>
      <c r="I2409" s="1046"/>
      <c r="J2409" s="271"/>
    </row>
    <row r="2410" spans="1:10" outlineLevel="1" x14ac:dyDescent="0.2">
      <c r="A2410" s="317" t="s">
        <v>11403</v>
      </c>
      <c r="B2410" s="316" t="s">
        <v>8847</v>
      </c>
      <c r="C2410" s="316" t="s">
        <v>8820</v>
      </c>
      <c r="D2410" s="316"/>
      <c r="E2410" s="311">
        <v>1764000</v>
      </c>
      <c r="F2410" s="317"/>
      <c r="G2410" s="312" t="s">
        <v>11074</v>
      </c>
      <c r="H2410" s="319"/>
      <c r="I2410" s="1046"/>
      <c r="J2410" s="271"/>
    </row>
    <row r="2411" spans="1:10" outlineLevel="1" x14ac:dyDescent="0.2">
      <c r="A2411" s="317" t="s">
        <v>11404</v>
      </c>
      <c r="B2411" s="316" t="s">
        <v>8824</v>
      </c>
      <c r="C2411" s="316" t="s">
        <v>8820</v>
      </c>
      <c r="D2411" s="316"/>
      <c r="E2411" s="311">
        <v>60000</v>
      </c>
      <c r="F2411" s="317"/>
      <c r="G2411" s="312" t="s">
        <v>11074</v>
      </c>
      <c r="H2411" s="319"/>
      <c r="I2411" s="1046"/>
      <c r="J2411" s="271"/>
    </row>
    <row r="2412" spans="1:10" outlineLevel="1" x14ac:dyDescent="0.2">
      <c r="A2412" s="317" t="s">
        <v>11405</v>
      </c>
      <c r="B2412" s="316" t="s">
        <v>9140</v>
      </c>
      <c r="C2412" s="316" t="s">
        <v>9141</v>
      </c>
      <c r="D2412" s="316"/>
      <c r="E2412" s="311">
        <v>139194</v>
      </c>
      <c r="F2412" s="317"/>
      <c r="G2412" s="312" t="s">
        <v>11074</v>
      </c>
      <c r="H2412" s="319"/>
      <c r="I2412" s="1046"/>
      <c r="J2412" s="271"/>
    </row>
    <row r="2413" spans="1:10" outlineLevel="1" x14ac:dyDescent="0.2">
      <c r="A2413" s="317" t="s">
        <v>11406</v>
      </c>
      <c r="B2413" s="316" t="s">
        <v>8824</v>
      </c>
      <c r="C2413" s="316" t="s">
        <v>8820</v>
      </c>
      <c r="D2413" s="316"/>
      <c r="E2413" s="311">
        <v>395000</v>
      </c>
      <c r="F2413" s="317"/>
      <c r="G2413" s="312" t="s">
        <v>11074</v>
      </c>
      <c r="H2413" s="319"/>
      <c r="I2413" s="1046"/>
      <c r="J2413" s="271"/>
    </row>
    <row r="2414" spans="1:10" outlineLevel="1" x14ac:dyDescent="0.2">
      <c r="A2414" s="317" t="s">
        <v>11407</v>
      </c>
      <c r="B2414" s="316" t="s">
        <v>8824</v>
      </c>
      <c r="C2414" s="316" t="s">
        <v>8820</v>
      </c>
      <c r="D2414" s="316" t="s">
        <v>11408</v>
      </c>
      <c r="E2414" s="311">
        <v>292994</v>
      </c>
      <c r="F2414" s="317"/>
      <c r="G2414" s="312" t="s">
        <v>9074</v>
      </c>
      <c r="H2414" s="319"/>
      <c r="I2414" s="1046"/>
      <c r="J2414" s="271"/>
    </row>
    <row r="2415" spans="1:10" outlineLevel="1" x14ac:dyDescent="0.2">
      <c r="A2415" s="317" t="s">
        <v>11409</v>
      </c>
      <c r="B2415" s="316" t="s">
        <v>8824</v>
      </c>
      <c r="C2415" s="316" t="s">
        <v>8820</v>
      </c>
      <c r="D2415" s="316" t="s">
        <v>11410</v>
      </c>
      <c r="E2415" s="311">
        <v>398480.1</v>
      </c>
      <c r="F2415" s="317"/>
      <c r="G2415" s="312" t="s">
        <v>9074</v>
      </c>
      <c r="H2415" s="319"/>
      <c r="I2415" s="1046"/>
      <c r="J2415" s="271"/>
    </row>
    <row r="2416" spans="1:10" outlineLevel="1" x14ac:dyDescent="0.2">
      <c r="A2416" s="317" t="s">
        <v>11411</v>
      </c>
      <c r="B2416" s="316" t="s">
        <v>8847</v>
      </c>
      <c r="C2416" s="316" t="s">
        <v>8820</v>
      </c>
      <c r="D2416" s="316"/>
      <c r="E2416" s="311">
        <v>828000</v>
      </c>
      <c r="F2416" s="317"/>
      <c r="G2416" s="312" t="s">
        <v>11074</v>
      </c>
      <c r="H2416" s="319"/>
      <c r="I2416" s="1046"/>
      <c r="J2416" s="271"/>
    </row>
    <row r="2417" spans="1:10" outlineLevel="1" x14ac:dyDescent="0.2">
      <c r="A2417" s="317" t="s">
        <v>11412</v>
      </c>
      <c r="B2417" s="316" t="s">
        <v>8847</v>
      </c>
      <c r="C2417" s="316" t="s">
        <v>8820</v>
      </c>
      <c r="D2417" s="316"/>
      <c r="E2417" s="311">
        <v>7400580</v>
      </c>
      <c r="F2417" s="317"/>
      <c r="G2417" s="312" t="s">
        <v>11074</v>
      </c>
      <c r="H2417" s="319"/>
      <c r="I2417" s="1046"/>
      <c r="J2417" s="271"/>
    </row>
    <row r="2418" spans="1:10" outlineLevel="1" x14ac:dyDescent="0.2">
      <c r="A2418" s="317" t="s">
        <v>11413</v>
      </c>
      <c r="B2418" s="316" t="s">
        <v>9140</v>
      </c>
      <c r="C2418" s="316" t="s">
        <v>9141</v>
      </c>
      <c r="D2418" s="316"/>
      <c r="E2418" s="311">
        <v>72000</v>
      </c>
      <c r="F2418" s="317"/>
      <c r="G2418" s="312" t="s">
        <v>11074</v>
      </c>
      <c r="H2418" s="319"/>
      <c r="I2418" s="1046"/>
      <c r="J2418" s="271"/>
    </row>
    <row r="2419" spans="1:10" outlineLevel="1" x14ac:dyDescent="0.2">
      <c r="A2419" s="317" t="s">
        <v>11414</v>
      </c>
      <c r="B2419" s="316" t="s">
        <v>8824</v>
      </c>
      <c r="C2419" s="316" t="s">
        <v>8820</v>
      </c>
      <c r="D2419" s="316"/>
      <c r="E2419" s="311">
        <v>54000</v>
      </c>
      <c r="F2419" s="317"/>
      <c r="G2419" s="312" t="s">
        <v>11074</v>
      </c>
      <c r="H2419" s="319"/>
      <c r="I2419" s="1046"/>
      <c r="J2419" s="271"/>
    </row>
    <row r="2420" spans="1:10" outlineLevel="1" x14ac:dyDescent="0.2">
      <c r="A2420" s="317" t="s">
        <v>11415</v>
      </c>
      <c r="B2420" s="316" t="s">
        <v>9140</v>
      </c>
      <c r="C2420" s="316" t="s">
        <v>9141</v>
      </c>
      <c r="D2420" s="316"/>
      <c r="E2420" s="311">
        <v>638976</v>
      </c>
      <c r="F2420" s="317"/>
      <c r="G2420" s="312" t="s">
        <v>11074</v>
      </c>
      <c r="H2420" s="319"/>
      <c r="I2420" s="1046"/>
      <c r="J2420" s="271"/>
    </row>
    <row r="2421" spans="1:10" outlineLevel="1" x14ac:dyDescent="0.2">
      <c r="A2421" s="317" t="s">
        <v>11416</v>
      </c>
      <c r="B2421" s="316" t="s">
        <v>8824</v>
      </c>
      <c r="C2421" s="316" t="s">
        <v>8820</v>
      </c>
      <c r="D2421" s="316"/>
      <c r="E2421" s="311">
        <v>371316.19</v>
      </c>
      <c r="F2421" s="317"/>
      <c r="G2421" s="312" t="s">
        <v>11074</v>
      </c>
      <c r="H2421" s="319"/>
      <c r="I2421" s="1046"/>
      <c r="J2421" s="271"/>
    </row>
    <row r="2422" spans="1:10" outlineLevel="1" x14ac:dyDescent="0.2">
      <c r="A2422" s="317" t="s">
        <v>11417</v>
      </c>
      <c r="B2422" s="316" t="s">
        <v>8824</v>
      </c>
      <c r="C2422" s="316" t="s">
        <v>8820</v>
      </c>
      <c r="D2422" s="316"/>
      <c r="E2422" s="311">
        <v>172911.4</v>
      </c>
      <c r="F2422" s="317"/>
      <c r="G2422" s="312" t="s">
        <v>11074</v>
      </c>
      <c r="H2422" s="319"/>
      <c r="I2422" s="1046"/>
      <c r="J2422" s="271"/>
    </row>
    <row r="2423" spans="1:10" outlineLevel="1" x14ac:dyDescent="0.2">
      <c r="A2423" s="317" t="s">
        <v>11418</v>
      </c>
      <c r="B2423" s="316" t="s">
        <v>8824</v>
      </c>
      <c r="C2423" s="316" t="s">
        <v>8820</v>
      </c>
      <c r="D2423" s="316"/>
      <c r="E2423" s="311">
        <v>45000</v>
      </c>
      <c r="F2423" s="317"/>
      <c r="G2423" s="312" t="s">
        <v>11074</v>
      </c>
      <c r="H2423" s="319"/>
      <c r="I2423" s="1046"/>
      <c r="J2423" s="271"/>
    </row>
    <row r="2424" spans="1:10" outlineLevel="1" x14ac:dyDescent="0.2">
      <c r="A2424" s="317" t="s">
        <v>11419</v>
      </c>
      <c r="B2424" s="316" t="s">
        <v>8824</v>
      </c>
      <c r="C2424" s="316" t="s">
        <v>8820</v>
      </c>
      <c r="D2424" s="316"/>
      <c r="E2424" s="311">
        <v>165000</v>
      </c>
      <c r="F2424" s="317"/>
      <c r="G2424" s="312" t="s">
        <v>11074</v>
      </c>
      <c r="H2424" s="319"/>
      <c r="I2424" s="1046"/>
      <c r="J2424" s="271"/>
    </row>
    <row r="2425" spans="1:10" outlineLevel="1" x14ac:dyDescent="0.2">
      <c r="A2425" s="317" t="s">
        <v>11420</v>
      </c>
      <c r="B2425" s="316" t="s">
        <v>9140</v>
      </c>
      <c r="C2425" s="316" t="s">
        <v>9141</v>
      </c>
      <c r="D2425" s="316"/>
      <c r="E2425" s="311">
        <v>52780</v>
      </c>
      <c r="F2425" s="317"/>
      <c r="G2425" s="312" t="s">
        <v>11074</v>
      </c>
      <c r="H2425" s="319"/>
      <c r="I2425" s="1046"/>
      <c r="J2425" s="271"/>
    </row>
    <row r="2426" spans="1:10" outlineLevel="1" x14ac:dyDescent="0.2">
      <c r="A2426" s="317" t="s">
        <v>11421</v>
      </c>
      <c r="B2426" s="316" t="s">
        <v>8824</v>
      </c>
      <c r="C2426" s="316" t="s">
        <v>8820</v>
      </c>
      <c r="D2426" s="316"/>
      <c r="E2426" s="311">
        <v>121000</v>
      </c>
      <c r="F2426" s="317"/>
      <c r="G2426" s="312" t="s">
        <v>11074</v>
      </c>
      <c r="H2426" s="319"/>
      <c r="I2426" s="1046"/>
      <c r="J2426" s="271"/>
    </row>
    <row r="2427" spans="1:10" outlineLevel="1" x14ac:dyDescent="0.2">
      <c r="A2427" s="317" t="s">
        <v>11422</v>
      </c>
      <c r="B2427" s="316" t="s">
        <v>8824</v>
      </c>
      <c r="C2427" s="316" t="s">
        <v>8820</v>
      </c>
      <c r="D2427" s="316"/>
      <c r="E2427" s="311">
        <v>48000</v>
      </c>
      <c r="F2427" s="317"/>
      <c r="G2427" s="312" t="s">
        <v>11074</v>
      </c>
      <c r="H2427" s="319"/>
      <c r="I2427" s="1046"/>
      <c r="J2427" s="271"/>
    </row>
    <row r="2428" spans="1:10" outlineLevel="1" x14ac:dyDescent="0.2">
      <c r="A2428" s="317" t="s">
        <v>11423</v>
      </c>
      <c r="B2428" s="316" t="s">
        <v>8847</v>
      </c>
      <c r="C2428" s="316" t="s">
        <v>8820</v>
      </c>
      <c r="D2428" s="316"/>
      <c r="E2428" s="311">
        <v>3323704.06</v>
      </c>
      <c r="F2428" s="317"/>
      <c r="G2428" s="312" t="s">
        <v>11074</v>
      </c>
      <c r="H2428" s="319"/>
      <c r="I2428" s="1046"/>
      <c r="J2428" s="271"/>
    </row>
    <row r="2429" spans="1:10" outlineLevel="1" x14ac:dyDescent="0.2">
      <c r="A2429" s="317" t="s">
        <v>11424</v>
      </c>
      <c r="B2429" s="316" t="s">
        <v>8824</v>
      </c>
      <c r="C2429" s="316" t="s">
        <v>8820</v>
      </c>
      <c r="D2429" s="316"/>
      <c r="E2429" s="311">
        <v>97500</v>
      </c>
      <c r="F2429" s="317"/>
      <c r="G2429" s="312" t="s">
        <v>11074</v>
      </c>
      <c r="H2429" s="319"/>
      <c r="I2429" s="1046"/>
      <c r="J2429" s="271"/>
    </row>
    <row r="2430" spans="1:10" outlineLevel="1" x14ac:dyDescent="0.2">
      <c r="A2430" s="317" t="s">
        <v>11425</v>
      </c>
      <c r="B2430" s="316" t="s">
        <v>8824</v>
      </c>
      <c r="C2430" s="316" t="s">
        <v>8820</v>
      </c>
      <c r="D2430" s="316"/>
      <c r="E2430" s="311">
        <v>43826.55</v>
      </c>
      <c r="F2430" s="317"/>
      <c r="G2430" s="312" t="s">
        <v>11074</v>
      </c>
      <c r="H2430" s="319"/>
      <c r="I2430" s="1046"/>
      <c r="J2430" s="271"/>
    </row>
    <row r="2431" spans="1:10" outlineLevel="1" x14ac:dyDescent="0.2">
      <c r="A2431" s="317" t="s">
        <v>11426</v>
      </c>
      <c r="B2431" s="316" t="s">
        <v>8824</v>
      </c>
      <c r="C2431" s="316" t="s">
        <v>8820</v>
      </c>
      <c r="D2431" s="316"/>
      <c r="E2431" s="311">
        <v>368437.3</v>
      </c>
      <c r="F2431" s="317"/>
      <c r="G2431" s="312" t="s">
        <v>11074</v>
      </c>
      <c r="H2431" s="319"/>
      <c r="I2431" s="1046"/>
      <c r="J2431" s="271"/>
    </row>
    <row r="2432" spans="1:10" outlineLevel="1" x14ac:dyDescent="0.2">
      <c r="A2432" s="317" t="s">
        <v>11427</v>
      </c>
      <c r="B2432" s="316" t="s">
        <v>8824</v>
      </c>
      <c r="C2432" s="316" t="s">
        <v>8820</v>
      </c>
      <c r="D2432" s="316"/>
      <c r="E2432" s="311">
        <v>48615</v>
      </c>
      <c r="F2432" s="317"/>
      <c r="G2432" s="312" t="s">
        <v>11057</v>
      </c>
      <c r="H2432" s="319"/>
      <c r="I2432" s="1046"/>
      <c r="J2432" s="271"/>
    </row>
    <row r="2433" spans="1:10" outlineLevel="1" x14ac:dyDescent="0.2">
      <c r="A2433" s="317" t="s">
        <v>11428</v>
      </c>
      <c r="B2433" s="316" t="s">
        <v>9140</v>
      </c>
      <c r="C2433" s="316" t="s">
        <v>9141</v>
      </c>
      <c r="D2433" s="316" t="s">
        <v>11429</v>
      </c>
      <c r="E2433" s="311">
        <v>319493.75</v>
      </c>
      <c r="F2433" s="317"/>
      <c r="G2433" s="312" t="s">
        <v>9074</v>
      </c>
      <c r="H2433" s="319"/>
      <c r="I2433" s="1046"/>
      <c r="J2433" s="271"/>
    </row>
    <row r="2434" spans="1:10" outlineLevel="1" x14ac:dyDescent="0.2">
      <c r="A2434" s="317" t="s">
        <v>11430</v>
      </c>
      <c r="B2434" s="316" t="s">
        <v>8847</v>
      </c>
      <c r="C2434" s="316" t="s">
        <v>8820</v>
      </c>
      <c r="D2434" s="316"/>
      <c r="E2434" s="311">
        <v>2255405.89</v>
      </c>
      <c r="F2434" s="317"/>
      <c r="G2434" s="312" t="s">
        <v>11074</v>
      </c>
      <c r="H2434" s="319"/>
      <c r="I2434" s="1046"/>
      <c r="J2434" s="271"/>
    </row>
    <row r="2435" spans="1:10" outlineLevel="1" x14ac:dyDescent="0.2">
      <c r="A2435" s="317" t="s">
        <v>11431</v>
      </c>
      <c r="B2435" s="316" t="s">
        <v>8847</v>
      </c>
      <c r="C2435" s="316" t="s">
        <v>8820</v>
      </c>
      <c r="D2435" s="316"/>
      <c r="E2435" s="311">
        <v>1249371.79</v>
      </c>
      <c r="F2435" s="317"/>
      <c r="G2435" s="312" t="s">
        <v>11074</v>
      </c>
      <c r="H2435" s="319"/>
      <c r="I2435" s="1046"/>
      <c r="J2435" s="271"/>
    </row>
    <row r="2436" spans="1:10" outlineLevel="1" x14ac:dyDescent="0.2">
      <c r="A2436" s="317" t="s">
        <v>11432</v>
      </c>
      <c r="B2436" s="316" t="s">
        <v>8847</v>
      </c>
      <c r="C2436" s="316" t="s">
        <v>8820</v>
      </c>
      <c r="D2436" s="316"/>
      <c r="E2436" s="311">
        <v>666400</v>
      </c>
      <c r="F2436" s="317"/>
      <c r="G2436" s="312" t="s">
        <v>11074</v>
      </c>
      <c r="H2436" s="319"/>
      <c r="I2436" s="1046"/>
      <c r="J2436" s="271"/>
    </row>
    <row r="2437" spans="1:10" outlineLevel="1" x14ac:dyDescent="0.2">
      <c r="A2437" s="317" t="s">
        <v>11433</v>
      </c>
      <c r="B2437" s="316" t="s">
        <v>8824</v>
      </c>
      <c r="C2437" s="316" t="s">
        <v>8820</v>
      </c>
      <c r="D2437" s="316"/>
      <c r="E2437" s="311">
        <v>180000</v>
      </c>
      <c r="F2437" s="317"/>
      <c r="G2437" s="312" t="s">
        <v>11074</v>
      </c>
      <c r="H2437" s="319"/>
      <c r="I2437" s="1046"/>
      <c r="J2437" s="271"/>
    </row>
    <row r="2438" spans="1:10" outlineLevel="1" x14ac:dyDescent="0.2">
      <c r="A2438" s="317" t="s">
        <v>11434</v>
      </c>
      <c r="B2438" s="316" t="s">
        <v>8824</v>
      </c>
      <c r="C2438" s="316" t="s">
        <v>8820</v>
      </c>
      <c r="D2438" s="316"/>
      <c r="E2438" s="311">
        <v>182300</v>
      </c>
      <c r="F2438" s="317"/>
      <c r="G2438" s="312" t="s">
        <v>11074</v>
      </c>
      <c r="H2438" s="319"/>
      <c r="I2438" s="1046"/>
      <c r="J2438" s="271"/>
    </row>
    <row r="2439" spans="1:10" outlineLevel="1" x14ac:dyDescent="0.2">
      <c r="A2439" s="317" t="s">
        <v>11435</v>
      </c>
      <c r="B2439" s="316" t="s">
        <v>8847</v>
      </c>
      <c r="C2439" s="316" t="s">
        <v>8820</v>
      </c>
      <c r="D2439" s="316"/>
      <c r="E2439" s="311">
        <v>1920000</v>
      </c>
      <c r="F2439" s="317"/>
      <c r="G2439" s="312" t="s">
        <v>11057</v>
      </c>
      <c r="H2439" s="319"/>
      <c r="I2439" s="1046"/>
      <c r="J2439" s="271"/>
    </row>
    <row r="2440" spans="1:10" outlineLevel="1" x14ac:dyDescent="0.2">
      <c r="A2440" s="317" t="s">
        <v>11436</v>
      </c>
      <c r="B2440" s="316" t="s">
        <v>8847</v>
      </c>
      <c r="C2440" s="316" t="s">
        <v>8820</v>
      </c>
      <c r="D2440" s="316"/>
      <c r="E2440" s="311">
        <v>540000</v>
      </c>
      <c r="F2440" s="317"/>
      <c r="G2440" s="312" t="s">
        <v>11074</v>
      </c>
      <c r="H2440" s="319"/>
      <c r="I2440" s="1046"/>
      <c r="J2440" s="271"/>
    </row>
    <row r="2441" spans="1:10" outlineLevel="1" x14ac:dyDescent="0.2">
      <c r="A2441" s="317" t="s">
        <v>11437</v>
      </c>
      <c r="B2441" s="316" t="s">
        <v>9140</v>
      </c>
      <c r="C2441" s="316" t="s">
        <v>9141</v>
      </c>
      <c r="D2441" s="316"/>
      <c r="E2441" s="311">
        <v>240000</v>
      </c>
      <c r="F2441" s="317"/>
      <c r="G2441" s="312" t="s">
        <v>11074</v>
      </c>
      <c r="H2441" s="319"/>
      <c r="I2441" s="1046"/>
      <c r="J2441" s="271"/>
    </row>
    <row r="2442" spans="1:10" outlineLevel="1" x14ac:dyDescent="0.2">
      <c r="A2442" s="317" t="s">
        <v>9133</v>
      </c>
      <c r="B2442" s="316" t="s">
        <v>8824</v>
      </c>
      <c r="C2442" s="316" t="s">
        <v>8820</v>
      </c>
      <c r="D2442" s="316"/>
      <c r="E2442" s="311">
        <v>396000</v>
      </c>
      <c r="F2442" s="317"/>
      <c r="G2442" s="312" t="s">
        <v>11074</v>
      </c>
      <c r="H2442" s="319"/>
      <c r="I2442" s="1046"/>
      <c r="J2442" s="271"/>
    </row>
    <row r="2443" spans="1:10" outlineLevel="1" x14ac:dyDescent="0.2">
      <c r="A2443" s="317" t="s">
        <v>11438</v>
      </c>
      <c r="B2443" s="316" t="s">
        <v>8847</v>
      </c>
      <c r="C2443" s="316" t="s">
        <v>8820</v>
      </c>
      <c r="D2443" s="316"/>
      <c r="E2443" s="311">
        <v>99885385.930000007</v>
      </c>
      <c r="F2443" s="317"/>
      <c r="G2443" s="312" t="s">
        <v>11057</v>
      </c>
      <c r="H2443" s="319"/>
      <c r="I2443" s="1046"/>
      <c r="J2443" s="271"/>
    </row>
    <row r="2444" spans="1:10" outlineLevel="1" x14ac:dyDescent="0.2">
      <c r="A2444" s="317" t="s">
        <v>11439</v>
      </c>
      <c r="B2444" s="316" t="s">
        <v>8824</v>
      </c>
      <c r="C2444" s="316" t="s">
        <v>8820</v>
      </c>
      <c r="D2444" s="316"/>
      <c r="E2444" s="311">
        <v>60000</v>
      </c>
      <c r="F2444" s="317"/>
      <c r="G2444" s="312" t="s">
        <v>11057</v>
      </c>
      <c r="H2444" s="319"/>
      <c r="I2444" s="1046"/>
      <c r="J2444" s="271"/>
    </row>
    <row r="2445" spans="1:10" outlineLevel="1" x14ac:dyDescent="0.2">
      <c r="A2445" s="317" t="s">
        <v>11440</v>
      </c>
      <c r="B2445" s="316" t="s">
        <v>8824</v>
      </c>
      <c r="C2445" s="316" t="s">
        <v>8820</v>
      </c>
      <c r="D2445" s="316"/>
      <c r="E2445" s="311">
        <v>156000</v>
      </c>
      <c r="F2445" s="317"/>
      <c r="G2445" s="312" t="s">
        <v>11074</v>
      </c>
      <c r="H2445" s="319"/>
      <c r="I2445" s="1046"/>
      <c r="J2445" s="271"/>
    </row>
    <row r="2446" spans="1:10" outlineLevel="1" x14ac:dyDescent="0.2">
      <c r="A2446" s="317" t="s">
        <v>11441</v>
      </c>
      <c r="B2446" s="316" t="s">
        <v>8819</v>
      </c>
      <c r="C2446" s="316" t="s">
        <v>8820</v>
      </c>
      <c r="D2446" s="316" t="s">
        <v>6542</v>
      </c>
      <c r="E2446" s="311">
        <v>45198.97</v>
      </c>
      <c r="F2446" s="317" t="s">
        <v>11442</v>
      </c>
      <c r="G2446" s="312" t="s">
        <v>142</v>
      </c>
      <c r="H2446" s="313">
        <v>44733</v>
      </c>
      <c r="I2446" s="1046"/>
      <c r="J2446" s="271"/>
    </row>
    <row r="2447" spans="1:10" outlineLevel="1" x14ac:dyDescent="0.2">
      <c r="A2447" s="317" t="s">
        <v>11443</v>
      </c>
      <c r="B2447" s="316" t="s">
        <v>9140</v>
      </c>
      <c r="C2447" s="316" t="s">
        <v>9141</v>
      </c>
      <c r="D2447" s="316" t="s">
        <v>11444</v>
      </c>
      <c r="E2447" s="311">
        <v>97984.8</v>
      </c>
      <c r="F2447" s="317"/>
      <c r="G2447" s="312" t="s">
        <v>9074</v>
      </c>
      <c r="H2447" s="319"/>
      <c r="I2447" s="1046"/>
      <c r="J2447" s="271"/>
    </row>
    <row r="2448" spans="1:10" outlineLevel="1" x14ac:dyDescent="0.2">
      <c r="A2448" s="317" t="s">
        <v>11445</v>
      </c>
      <c r="B2448" s="316" t="s">
        <v>8847</v>
      </c>
      <c r="C2448" s="316" t="s">
        <v>8820</v>
      </c>
      <c r="D2448" s="316"/>
      <c r="E2448" s="311">
        <v>1239690.75</v>
      </c>
      <c r="F2448" s="317"/>
      <c r="G2448" s="312" t="s">
        <v>11074</v>
      </c>
      <c r="H2448" s="319"/>
      <c r="I2448" s="1046"/>
      <c r="J2448" s="271"/>
    </row>
    <row r="2449" spans="1:10" outlineLevel="1" x14ac:dyDescent="0.2">
      <c r="A2449" s="317" t="s">
        <v>11446</v>
      </c>
      <c r="B2449" s="316" t="s">
        <v>8847</v>
      </c>
      <c r="C2449" s="316" t="s">
        <v>8820</v>
      </c>
      <c r="D2449" s="316"/>
      <c r="E2449" s="311">
        <v>917499.18</v>
      </c>
      <c r="F2449" s="317"/>
      <c r="G2449" s="312" t="s">
        <v>11057</v>
      </c>
      <c r="H2449" s="319"/>
      <c r="I2449" s="1046"/>
      <c r="J2449" s="271"/>
    </row>
    <row r="2450" spans="1:10" outlineLevel="1" x14ac:dyDescent="0.2">
      <c r="A2450" s="317" t="s">
        <v>11447</v>
      </c>
      <c r="B2450" s="316" t="s">
        <v>8847</v>
      </c>
      <c r="C2450" s="316" t="s">
        <v>8820</v>
      </c>
      <c r="D2450" s="316"/>
      <c r="E2450" s="311">
        <v>731685.54</v>
      </c>
      <c r="F2450" s="317"/>
      <c r="G2450" s="312" t="s">
        <v>11074</v>
      </c>
      <c r="H2450" s="319"/>
      <c r="I2450" s="1046"/>
      <c r="J2450" s="271"/>
    </row>
    <row r="2451" spans="1:10" outlineLevel="1" x14ac:dyDescent="0.2">
      <c r="A2451" s="317" t="s">
        <v>11448</v>
      </c>
      <c r="B2451" s="316" t="s">
        <v>8847</v>
      </c>
      <c r="C2451" s="316" t="s">
        <v>8820</v>
      </c>
      <c r="D2451" s="316"/>
      <c r="E2451" s="311">
        <v>1896800</v>
      </c>
      <c r="F2451" s="317"/>
      <c r="G2451" s="312" t="s">
        <v>11074</v>
      </c>
      <c r="H2451" s="319"/>
      <c r="I2451" s="1046"/>
      <c r="J2451" s="271"/>
    </row>
    <row r="2452" spans="1:10" outlineLevel="1" x14ac:dyDescent="0.2">
      <c r="A2452" s="317" t="s">
        <v>11449</v>
      </c>
      <c r="B2452" s="316" t="s">
        <v>8847</v>
      </c>
      <c r="C2452" s="316" t="s">
        <v>8820</v>
      </c>
      <c r="D2452" s="316"/>
      <c r="E2452" s="311">
        <v>2592489.84</v>
      </c>
      <c r="F2452" s="317"/>
      <c r="G2452" s="312" t="s">
        <v>11074</v>
      </c>
      <c r="H2452" s="319"/>
      <c r="I2452" s="1046"/>
      <c r="J2452" s="271"/>
    </row>
    <row r="2453" spans="1:10" outlineLevel="1" x14ac:dyDescent="0.2">
      <c r="A2453" s="317" t="s">
        <v>11450</v>
      </c>
      <c r="B2453" s="316" t="s">
        <v>8847</v>
      </c>
      <c r="C2453" s="316" t="s">
        <v>8820</v>
      </c>
      <c r="D2453" s="316"/>
      <c r="E2453" s="311">
        <v>1105195.3</v>
      </c>
      <c r="F2453" s="317"/>
      <c r="G2453" s="312" t="s">
        <v>11074</v>
      </c>
      <c r="H2453" s="319"/>
      <c r="I2453" s="1046"/>
      <c r="J2453" s="271"/>
    </row>
    <row r="2454" spans="1:10" outlineLevel="1" x14ac:dyDescent="0.2">
      <c r="A2454" s="317" t="s">
        <v>11451</v>
      </c>
      <c r="B2454" s="316" t="s">
        <v>8824</v>
      </c>
      <c r="C2454" s="316" t="s">
        <v>8820</v>
      </c>
      <c r="D2454" s="316"/>
      <c r="E2454" s="311">
        <v>234000</v>
      </c>
      <c r="F2454" s="317"/>
      <c r="G2454" s="312" t="s">
        <v>11057</v>
      </c>
      <c r="H2454" s="319"/>
      <c r="I2454" s="1046"/>
      <c r="J2454" s="271"/>
    </row>
    <row r="2455" spans="1:10" outlineLevel="1" x14ac:dyDescent="0.2">
      <c r="A2455" s="317" t="s">
        <v>11452</v>
      </c>
      <c r="B2455" s="316" t="s">
        <v>8847</v>
      </c>
      <c r="C2455" s="316" t="s">
        <v>8820</v>
      </c>
      <c r="D2455" s="316"/>
      <c r="E2455" s="311">
        <v>1609319.82</v>
      </c>
      <c r="F2455" s="317"/>
      <c r="G2455" s="312" t="s">
        <v>11074</v>
      </c>
      <c r="H2455" s="319"/>
      <c r="I2455" s="1046"/>
      <c r="J2455" s="271"/>
    </row>
    <row r="2456" spans="1:10" outlineLevel="1" x14ac:dyDescent="0.2">
      <c r="A2456" s="317" t="s">
        <v>11453</v>
      </c>
      <c r="B2456" s="316" t="s">
        <v>8824</v>
      </c>
      <c r="C2456" s="316" t="s">
        <v>8820</v>
      </c>
      <c r="D2456" s="316"/>
      <c r="E2456" s="311">
        <v>83294.22</v>
      </c>
      <c r="F2456" s="317"/>
      <c r="G2456" s="312" t="s">
        <v>11074</v>
      </c>
      <c r="H2456" s="319"/>
      <c r="I2456" s="1046"/>
      <c r="J2456" s="271"/>
    </row>
    <row r="2457" spans="1:10" outlineLevel="1" x14ac:dyDescent="0.2">
      <c r="A2457" s="317" t="s">
        <v>11454</v>
      </c>
      <c r="B2457" s="316" t="s">
        <v>9907</v>
      </c>
      <c r="C2457" s="316" t="s">
        <v>8820</v>
      </c>
      <c r="D2457" s="316"/>
      <c r="E2457" s="311">
        <v>672280</v>
      </c>
      <c r="F2457" s="317"/>
      <c r="G2457" s="312" t="s">
        <v>11057</v>
      </c>
      <c r="H2457" s="319"/>
      <c r="I2457" s="1046"/>
      <c r="J2457" s="271"/>
    </row>
    <row r="2458" spans="1:10" outlineLevel="1" x14ac:dyDescent="0.2">
      <c r="A2458" s="317" t="s">
        <v>11455</v>
      </c>
      <c r="B2458" s="316" t="s">
        <v>8824</v>
      </c>
      <c r="C2458" s="316" t="s">
        <v>8820</v>
      </c>
      <c r="D2458" s="316"/>
      <c r="E2458" s="311">
        <v>140000</v>
      </c>
      <c r="F2458" s="317"/>
      <c r="G2458" s="312" t="s">
        <v>11057</v>
      </c>
      <c r="H2458" s="319"/>
      <c r="I2458" s="1046"/>
      <c r="J2458" s="271"/>
    </row>
    <row r="2459" spans="1:10" outlineLevel="1" x14ac:dyDescent="0.2">
      <c r="A2459" s="317" t="s">
        <v>11456</v>
      </c>
      <c r="B2459" s="316" t="s">
        <v>10084</v>
      </c>
      <c r="C2459" s="316" t="s">
        <v>8913</v>
      </c>
      <c r="D2459" s="316"/>
      <c r="E2459" s="311">
        <v>4939144.88</v>
      </c>
      <c r="F2459" s="317"/>
      <c r="G2459" s="312" t="s">
        <v>11074</v>
      </c>
      <c r="H2459" s="319"/>
      <c r="I2459" s="1046"/>
      <c r="J2459" s="271"/>
    </row>
    <row r="2460" spans="1:10" outlineLevel="1" x14ac:dyDescent="0.2">
      <c r="A2460" s="317" t="s">
        <v>11457</v>
      </c>
      <c r="B2460" s="316" t="s">
        <v>8824</v>
      </c>
      <c r="C2460" s="316" t="s">
        <v>8820</v>
      </c>
      <c r="D2460" s="316"/>
      <c r="E2460" s="311">
        <v>340000</v>
      </c>
      <c r="F2460" s="317"/>
      <c r="G2460" s="312" t="s">
        <v>11074</v>
      </c>
      <c r="H2460" s="319"/>
      <c r="I2460" s="1046"/>
      <c r="J2460" s="271"/>
    </row>
    <row r="2461" spans="1:10" outlineLevel="1" x14ac:dyDescent="0.2">
      <c r="A2461" s="317" t="s">
        <v>11458</v>
      </c>
      <c r="B2461" s="316" t="s">
        <v>8824</v>
      </c>
      <c r="C2461" s="316" t="s">
        <v>8820</v>
      </c>
      <c r="D2461" s="316"/>
      <c r="E2461" s="311">
        <v>340000</v>
      </c>
      <c r="F2461" s="317"/>
      <c r="G2461" s="312" t="s">
        <v>11074</v>
      </c>
      <c r="H2461" s="319"/>
      <c r="I2461" s="1046"/>
      <c r="J2461" s="271"/>
    </row>
    <row r="2462" spans="1:10" outlineLevel="1" x14ac:dyDescent="0.2">
      <c r="A2462" s="317" t="s">
        <v>11459</v>
      </c>
      <c r="B2462" s="316" t="s">
        <v>8847</v>
      </c>
      <c r="C2462" s="316" t="s">
        <v>8820</v>
      </c>
      <c r="D2462" s="316" t="s">
        <v>11460</v>
      </c>
      <c r="E2462" s="311">
        <v>1098580.96</v>
      </c>
      <c r="F2462" s="317"/>
      <c r="G2462" s="312" t="s">
        <v>9074</v>
      </c>
      <c r="H2462" s="319"/>
      <c r="I2462" s="1046"/>
      <c r="J2462" s="271"/>
    </row>
    <row r="2463" spans="1:10" outlineLevel="1" x14ac:dyDescent="0.2">
      <c r="A2463" s="317" t="s">
        <v>11461</v>
      </c>
      <c r="B2463" s="316" t="s">
        <v>8847</v>
      </c>
      <c r="C2463" s="316" t="s">
        <v>8820</v>
      </c>
      <c r="D2463" s="316" t="s">
        <v>11462</v>
      </c>
      <c r="E2463" s="311">
        <v>415783.81</v>
      </c>
      <c r="F2463" s="317"/>
      <c r="G2463" s="312" t="s">
        <v>9074</v>
      </c>
      <c r="H2463" s="319"/>
      <c r="I2463" s="1046"/>
      <c r="J2463" s="271"/>
    </row>
    <row r="2464" spans="1:10" outlineLevel="1" x14ac:dyDescent="0.2">
      <c r="A2464" s="317" t="s">
        <v>11463</v>
      </c>
      <c r="B2464" s="316" t="s">
        <v>9140</v>
      </c>
      <c r="C2464" s="316" t="s">
        <v>9141</v>
      </c>
      <c r="D2464" s="316"/>
      <c r="E2464" s="311">
        <v>93500</v>
      </c>
      <c r="F2464" s="317"/>
      <c r="G2464" s="312" t="s">
        <v>11074</v>
      </c>
      <c r="H2464" s="319"/>
      <c r="I2464" s="1046"/>
      <c r="J2464" s="271"/>
    </row>
    <row r="2465" spans="1:10" outlineLevel="1" x14ac:dyDescent="0.2">
      <c r="A2465" s="317" t="s">
        <v>11464</v>
      </c>
      <c r="B2465" s="316" t="s">
        <v>8847</v>
      </c>
      <c r="C2465" s="316" t="s">
        <v>8820</v>
      </c>
      <c r="D2465" s="316"/>
      <c r="E2465" s="311">
        <v>960000</v>
      </c>
      <c r="F2465" s="317"/>
      <c r="G2465" s="312" t="s">
        <v>11074</v>
      </c>
      <c r="H2465" s="319"/>
      <c r="I2465" s="1046"/>
      <c r="J2465" s="271"/>
    </row>
    <row r="2466" spans="1:10" outlineLevel="1" x14ac:dyDescent="0.2">
      <c r="A2466" s="317" t="s">
        <v>11465</v>
      </c>
      <c r="B2466" s="316" t="s">
        <v>8824</v>
      </c>
      <c r="C2466" s="316" t="s">
        <v>8820</v>
      </c>
      <c r="D2466" s="316"/>
      <c r="E2466" s="311">
        <v>56000</v>
      </c>
      <c r="F2466" s="317"/>
      <c r="G2466" s="312" t="s">
        <v>11074</v>
      </c>
      <c r="H2466" s="319"/>
      <c r="I2466" s="1046"/>
      <c r="J2466" s="271"/>
    </row>
    <row r="2467" spans="1:10" outlineLevel="1" x14ac:dyDescent="0.2">
      <c r="A2467" s="317" t="s">
        <v>11466</v>
      </c>
      <c r="B2467" s="316" t="s">
        <v>9140</v>
      </c>
      <c r="C2467" s="316" t="s">
        <v>9141</v>
      </c>
      <c r="D2467" s="316"/>
      <c r="E2467" s="311">
        <v>469300</v>
      </c>
      <c r="F2467" s="317"/>
      <c r="G2467" s="312" t="s">
        <v>11074</v>
      </c>
      <c r="H2467" s="319"/>
      <c r="I2467" s="1046"/>
      <c r="J2467" s="271"/>
    </row>
    <row r="2468" spans="1:10" outlineLevel="1" x14ac:dyDescent="0.2">
      <c r="A2468" s="317" t="s">
        <v>11467</v>
      </c>
      <c r="B2468" s="316" t="s">
        <v>9140</v>
      </c>
      <c r="C2468" s="316" t="s">
        <v>9141</v>
      </c>
      <c r="D2468" s="316"/>
      <c r="E2468" s="311">
        <v>69160</v>
      </c>
      <c r="F2468" s="317"/>
      <c r="G2468" s="312" t="s">
        <v>11074</v>
      </c>
      <c r="H2468" s="319"/>
      <c r="I2468" s="1046"/>
      <c r="J2468" s="271"/>
    </row>
    <row r="2469" spans="1:10" outlineLevel="1" x14ac:dyDescent="0.2">
      <c r="A2469" s="317" t="s">
        <v>11468</v>
      </c>
      <c r="B2469" s="316" t="s">
        <v>8819</v>
      </c>
      <c r="C2469" s="316" t="s">
        <v>8820</v>
      </c>
      <c r="D2469" s="316" t="s">
        <v>9106</v>
      </c>
      <c r="E2469" s="311">
        <v>48000</v>
      </c>
      <c r="F2469" s="317"/>
      <c r="G2469" s="312" t="s">
        <v>9074</v>
      </c>
      <c r="H2469" s="319"/>
      <c r="I2469" s="1046"/>
      <c r="J2469" s="271"/>
    </row>
    <row r="2470" spans="1:10" outlineLevel="1" x14ac:dyDescent="0.2">
      <c r="A2470" s="317" t="s">
        <v>11469</v>
      </c>
      <c r="B2470" s="316" t="s">
        <v>8847</v>
      </c>
      <c r="C2470" s="316" t="s">
        <v>8820</v>
      </c>
      <c r="D2470" s="316" t="s">
        <v>11470</v>
      </c>
      <c r="E2470" s="311">
        <v>1667603.14</v>
      </c>
      <c r="F2470" s="317" t="s">
        <v>11471</v>
      </c>
      <c r="G2470" s="312" t="s">
        <v>9074</v>
      </c>
      <c r="H2470" s="319"/>
      <c r="I2470" s="1046"/>
      <c r="J2470" s="271"/>
    </row>
    <row r="2471" spans="1:10" outlineLevel="1" x14ac:dyDescent="0.2">
      <c r="A2471" s="317" t="s">
        <v>11472</v>
      </c>
      <c r="B2471" s="316" t="s">
        <v>8819</v>
      </c>
      <c r="C2471" s="316" t="s">
        <v>8820</v>
      </c>
      <c r="D2471" s="316" t="s">
        <v>9106</v>
      </c>
      <c r="E2471" s="311">
        <v>571108.31999999995</v>
      </c>
      <c r="F2471" s="317" t="s">
        <v>11473</v>
      </c>
      <c r="G2471" s="312" t="s">
        <v>142</v>
      </c>
      <c r="H2471" s="313">
        <v>44774</v>
      </c>
      <c r="I2471" s="1046"/>
      <c r="J2471" s="271"/>
    </row>
    <row r="2472" spans="1:10" outlineLevel="1" x14ac:dyDescent="0.2">
      <c r="A2472" s="317" t="s">
        <v>11474</v>
      </c>
      <c r="B2472" s="316" t="s">
        <v>8824</v>
      </c>
      <c r="C2472" s="316" t="s">
        <v>8820</v>
      </c>
      <c r="D2472" s="316"/>
      <c r="E2472" s="311">
        <v>356396.99</v>
      </c>
      <c r="F2472" s="317"/>
      <c r="G2472" s="312" t="s">
        <v>11074</v>
      </c>
      <c r="H2472" s="319"/>
      <c r="I2472" s="1046"/>
      <c r="J2472" s="271"/>
    </row>
    <row r="2473" spans="1:10" outlineLevel="1" x14ac:dyDescent="0.2">
      <c r="A2473" s="317" t="s">
        <v>11475</v>
      </c>
      <c r="B2473" s="316" t="s">
        <v>8819</v>
      </c>
      <c r="C2473" s="316" t="s">
        <v>8820</v>
      </c>
      <c r="D2473" s="316" t="s">
        <v>9106</v>
      </c>
      <c r="E2473" s="311">
        <v>38554.78</v>
      </c>
      <c r="F2473" s="317" t="s">
        <v>11476</v>
      </c>
      <c r="G2473" s="312" t="s">
        <v>142</v>
      </c>
      <c r="H2473" s="313">
        <v>44755</v>
      </c>
      <c r="I2473" s="1046"/>
      <c r="J2473" s="271"/>
    </row>
    <row r="2474" spans="1:10" outlineLevel="1" x14ac:dyDescent="0.2">
      <c r="A2474" s="317" t="s">
        <v>11477</v>
      </c>
      <c r="B2474" s="316" t="s">
        <v>8824</v>
      </c>
      <c r="C2474" s="316" t="s">
        <v>8820</v>
      </c>
      <c r="D2474" s="316"/>
      <c r="E2474" s="311">
        <v>129200</v>
      </c>
      <c r="F2474" s="317"/>
      <c r="G2474" s="312" t="s">
        <v>11057</v>
      </c>
      <c r="H2474" s="319"/>
      <c r="I2474" s="1046"/>
      <c r="J2474" s="271"/>
    </row>
    <row r="2475" spans="1:10" outlineLevel="1" x14ac:dyDescent="0.2">
      <c r="A2475" s="317" t="s">
        <v>11478</v>
      </c>
      <c r="B2475" s="316" t="s">
        <v>8824</v>
      </c>
      <c r="C2475" s="316" t="s">
        <v>8820</v>
      </c>
      <c r="D2475" s="316"/>
      <c r="E2475" s="311">
        <v>124000</v>
      </c>
      <c r="F2475" s="317"/>
      <c r="G2475" s="312" t="s">
        <v>11057</v>
      </c>
      <c r="H2475" s="319"/>
      <c r="I2475" s="1046"/>
      <c r="J2475" s="271"/>
    </row>
    <row r="2476" spans="1:10" outlineLevel="1" x14ac:dyDescent="0.2">
      <c r="A2476" s="317" t="s">
        <v>11479</v>
      </c>
      <c r="B2476" s="316" t="s">
        <v>8824</v>
      </c>
      <c r="C2476" s="316" t="s">
        <v>8820</v>
      </c>
      <c r="D2476" s="316"/>
      <c r="E2476" s="311">
        <v>139200</v>
      </c>
      <c r="F2476" s="317"/>
      <c r="G2476" s="312" t="s">
        <v>11074</v>
      </c>
      <c r="H2476" s="319"/>
      <c r="I2476" s="1046"/>
      <c r="J2476" s="271"/>
    </row>
    <row r="2477" spans="1:10" outlineLevel="1" x14ac:dyDescent="0.2">
      <c r="A2477" s="317" t="s">
        <v>11480</v>
      </c>
      <c r="B2477" s="316" t="s">
        <v>9140</v>
      </c>
      <c r="C2477" s="316" t="s">
        <v>9141</v>
      </c>
      <c r="D2477" s="316"/>
      <c r="E2477" s="311">
        <v>210000</v>
      </c>
      <c r="F2477" s="317"/>
      <c r="G2477" s="312" t="s">
        <v>11074</v>
      </c>
      <c r="H2477" s="319"/>
      <c r="I2477" s="1046"/>
      <c r="J2477" s="271"/>
    </row>
    <row r="2478" spans="1:10" outlineLevel="1" x14ac:dyDescent="0.2">
      <c r="A2478" s="317" t="s">
        <v>11481</v>
      </c>
      <c r="B2478" s="316" t="s">
        <v>8824</v>
      </c>
      <c r="C2478" s="316" t="s">
        <v>8820</v>
      </c>
      <c r="D2478" s="316"/>
      <c r="E2478" s="311">
        <v>399000</v>
      </c>
      <c r="F2478" s="317"/>
      <c r="G2478" s="312" t="s">
        <v>11074</v>
      </c>
      <c r="H2478" s="319"/>
      <c r="I2478" s="1046"/>
      <c r="J2478" s="271"/>
    </row>
    <row r="2479" spans="1:10" outlineLevel="1" x14ac:dyDescent="0.2">
      <c r="A2479" s="317" t="s">
        <v>11482</v>
      </c>
      <c r="B2479" s="316" t="s">
        <v>8824</v>
      </c>
      <c r="C2479" s="316" t="s">
        <v>8820</v>
      </c>
      <c r="D2479" s="316"/>
      <c r="E2479" s="311">
        <v>91350</v>
      </c>
      <c r="F2479" s="317"/>
      <c r="G2479" s="312" t="s">
        <v>11074</v>
      </c>
      <c r="H2479" s="319"/>
      <c r="I2479" s="1046"/>
      <c r="J2479" s="271"/>
    </row>
    <row r="2480" spans="1:10" outlineLevel="1" x14ac:dyDescent="0.2">
      <c r="A2480" s="317" t="s">
        <v>11483</v>
      </c>
      <c r="B2480" s="316" t="s">
        <v>9140</v>
      </c>
      <c r="C2480" s="316" t="s">
        <v>9141</v>
      </c>
      <c r="D2480" s="316"/>
      <c r="E2480" s="311">
        <v>1152000</v>
      </c>
      <c r="F2480" s="317"/>
      <c r="G2480" s="312" t="s">
        <v>11074</v>
      </c>
      <c r="H2480" s="319"/>
      <c r="I2480" s="1046"/>
      <c r="J2480" s="271"/>
    </row>
    <row r="2481" spans="1:10" outlineLevel="1" x14ac:dyDescent="0.2">
      <c r="A2481" s="317" t="s">
        <v>11484</v>
      </c>
      <c r="B2481" s="316" t="s">
        <v>9140</v>
      </c>
      <c r="C2481" s="316" t="s">
        <v>9141</v>
      </c>
      <c r="D2481" s="316"/>
      <c r="E2481" s="311">
        <v>111375</v>
      </c>
      <c r="F2481" s="317"/>
      <c r="G2481" s="312" t="s">
        <v>11074</v>
      </c>
      <c r="H2481" s="319"/>
      <c r="I2481" s="1046"/>
      <c r="J2481" s="271"/>
    </row>
    <row r="2482" spans="1:10" outlineLevel="1" x14ac:dyDescent="0.2">
      <c r="A2482" s="317" t="s">
        <v>11485</v>
      </c>
      <c r="B2482" s="316" t="s">
        <v>9140</v>
      </c>
      <c r="C2482" s="316" t="s">
        <v>9141</v>
      </c>
      <c r="D2482" s="316"/>
      <c r="E2482" s="311">
        <v>230140</v>
      </c>
      <c r="F2482" s="317"/>
      <c r="G2482" s="312" t="s">
        <v>11074</v>
      </c>
      <c r="H2482" s="319"/>
      <c r="I2482" s="1046"/>
      <c r="J2482" s="271"/>
    </row>
    <row r="2483" spans="1:10" outlineLevel="1" x14ac:dyDescent="0.2">
      <c r="A2483" s="317" t="s">
        <v>11486</v>
      </c>
      <c r="B2483" s="316" t="s">
        <v>8824</v>
      </c>
      <c r="C2483" s="316" t="s">
        <v>8820</v>
      </c>
      <c r="D2483" s="316"/>
      <c r="E2483" s="311">
        <v>240250</v>
      </c>
      <c r="F2483" s="317"/>
      <c r="G2483" s="312" t="s">
        <v>11074</v>
      </c>
      <c r="H2483" s="319"/>
      <c r="I2483" s="1046"/>
      <c r="J2483" s="271"/>
    </row>
    <row r="2484" spans="1:10" outlineLevel="1" x14ac:dyDescent="0.2">
      <c r="A2484" s="317" t="s">
        <v>11487</v>
      </c>
      <c r="B2484" s="316" t="s">
        <v>8847</v>
      </c>
      <c r="C2484" s="316" t="s">
        <v>8820</v>
      </c>
      <c r="D2484" s="316"/>
      <c r="E2484" s="311">
        <v>1182197.8700000001</v>
      </c>
      <c r="F2484" s="317"/>
      <c r="G2484" s="312" t="s">
        <v>11074</v>
      </c>
      <c r="H2484" s="319"/>
      <c r="I2484" s="1046"/>
      <c r="J2484" s="271"/>
    </row>
    <row r="2485" spans="1:10" outlineLevel="1" x14ac:dyDescent="0.2">
      <c r="A2485" s="317" t="s">
        <v>9193</v>
      </c>
      <c r="B2485" s="316" t="s">
        <v>8824</v>
      </c>
      <c r="C2485" s="316" t="s">
        <v>8820</v>
      </c>
      <c r="D2485" s="316"/>
      <c r="E2485" s="311">
        <v>288000</v>
      </c>
      <c r="F2485" s="317"/>
      <c r="G2485" s="312" t="s">
        <v>11074</v>
      </c>
      <c r="H2485" s="319"/>
      <c r="I2485" s="1046"/>
      <c r="J2485" s="271"/>
    </row>
    <row r="2486" spans="1:10" outlineLevel="1" x14ac:dyDescent="0.2">
      <c r="A2486" s="317" t="s">
        <v>11488</v>
      </c>
      <c r="B2486" s="316" t="s">
        <v>8824</v>
      </c>
      <c r="C2486" s="316" t="s">
        <v>8820</v>
      </c>
      <c r="D2486" s="316"/>
      <c r="E2486" s="311">
        <v>130000</v>
      </c>
      <c r="F2486" s="317"/>
      <c r="G2486" s="312" t="s">
        <v>11074</v>
      </c>
      <c r="H2486" s="319"/>
      <c r="I2486" s="1046"/>
      <c r="J2486" s="271"/>
    </row>
    <row r="2487" spans="1:10" outlineLevel="1" x14ac:dyDescent="0.2">
      <c r="A2487" s="317" t="s">
        <v>11489</v>
      </c>
      <c r="B2487" s="316" t="s">
        <v>8847</v>
      </c>
      <c r="C2487" s="316" t="s">
        <v>8820</v>
      </c>
      <c r="D2487" s="316"/>
      <c r="E2487" s="311">
        <v>748561.12</v>
      </c>
      <c r="F2487" s="317"/>
      <c r="G2487" s="312" t="s">
        <v>11074</v>
      </c>
      <c r="H2487" s="319"/>
      <c r="I2487" s="1046"/>
      <c r="J2487" s="271"/>
    </row>
    <row r="2488" spans="1:10" outlineLevel="1" x14ac:dyDescent="0.2">
      <c r="A2488" s="317" t="s">
        <v>11490</v>
      </c>
      <c r="B2488" s="316" t="s">
        <v>8824</v>
      </c>
      <c r="C2488" s="316" t="s">
        <v>8820</v>
      </c>
      <c r="D2488" s="316"/>
      <c r="E2488" s="311">
        <v>57000</v>
      </c>
      <c r="F2488" s="317"/>
      <c r="G2488" s="312" t="s">
        <v>11074</v>
      </c>
      <c r="H2488" s="319"/>
      <c r="I2488" s="1046"/>
      <c r="J2488" s="271"/>
    </row>
    <row r="2489" spans="1:10" outlineLevel="1" x14ac:dyDescent="0.2">
      <c r="A2489" s="317" t="s">
        <v>11491</v>
      </c>
      <c r="B2489" s="316" t="s">
        <v>9140</v>
      </c>
      <c r="C2489" s="316" t="s">
        <v>9141</v>
      </c>
      <c r="D2489" s="316"/>
      <c r="E2489" s="311">
        <v>45900</v>
      </c>
      <c r="F2489" s="317"/>
      <c r="G2489" s="312" t="s">
        <v>11074</v>
      </c>
      <c r="H2489" s="319"/>
      <c r="I2489" s="1046"/>
      <c r="J2489" s="271"/>
    </row>
    <row r="2490" spans="1:10" outlineLevel="1" x14ac:dyDescent="0.2">
      <c r="A2490" s="317" t="s">
        <v>11492</v>
      </c>
      <c r="B2490" s="316" t="s">
        <v>8847</v>
      </c>
      <c r="C2490" s="316" t="s">
        <v>8820</v>
      </c>
      <c r="D2490" s="316"/>
      <c r="E2490" s="311">
        <v>720000</v>
      </c>
      <c r="F2490" s="317"/>
      <c r="G2490" s="312" t="s">
        <v>11074</v>
      </c>
      <c r="H2490" s="319"/>
      <c r="I2490" s="1046"/>
      <c r="J2490" s="271"/>
    </row>
    <row r="2491" spans="1:10" outlineLevel="1" x14ac:dyDescent="0.2">
      <c r="A2491" s="317" t="s">
        <v>11493</v>
      </c>
      <c r="B2491" s="316" t="s">
        <v>8819</v>
      </c>
      <c r="C2491" s="316" t="s">
        <v>8820</v>
      </c>
      <c r="D2491" s="316" t="s">
        <v>9106</v>
      </c>
      <c r="E2491" s="311">
        <v>140000</v>
      </c>
      <c r="F2491" s="317"/>
      <c r="G2491" s="312" t="s">
        <v>11057</v>
      </c>
      <c r="H2491" s="319"/>
      <c r="I2491" s="1046"/>
      <c r="J2491" s="271"/>
    </row>
    <row r="2492" spans="1:10" outlineLevel="1" x14ac:dyDescent="0.2">
      <c r="A2492" s="317" t="s">
        <v>11494</v>
      </c>
      <c r="B2492" s="316" t="s">
        <v>8847</v>
      </c>
      <c r="C2492" s="316" t="s">
        <v>8820</v>
      </c>
      <c r="D2492" s="316"/>
      <c r="E2492" s="311">
        <v>238131424.63</v>
      </c>
      <c r="F2492" s="317"/>
      <c r="G2492" s="312" t="s">
        <v>11057</v>
      </c>
      <c r="H2492" s="319"/>
      <c r="I2492" s="1046"/>
      <c r="J2492" s="271"/>
    </row>
    <row r="2493" spans="1:10" outlineLevel="1" x14ac:dyDescent="0.2">
      <c r="A2493" s="317" t="s">
        <v>11495</v>
      </c>
      <c r="B2493" s="316" t="s">
        <v>9140</v>
      </c>
      <c r="C2493" s="316" t="s">
        <v>9141</v>
      </c>
      <c r="D2493" s="316"/>
      <c r="E2493" s="311">
        <v>146630</v>
      </c>
      <c r="F2493" s="317"/>
      <c r="G2493" s="312" t="s">
        <v>11074</v>
      </c>
      <c r="H2493" s="319"/>
      <c r="I2493" s="1046"/>
      <c r="J2493" s="271"/>
    </row>
    <row r="2494" spans="1:10" outlineLevel="1" x14ac:dyDescent="0.2">
      <c r="A2494" s="317" t="s">
        <v>11496</v>
      </c>
      <c r="B2494" s="316" t="s">
        <v>8824</v>
      </c>
      <c r="C2494" s="316" t="s">
        <v>8820</v>
      </c>
      <c r="D2494" s="316"/>
      <c r="E2494" s="311">
        <v>364000</v>
      </c>
      <c r="F2494" s="317"/>
      <c r="G2494" s="312" t="s">
        <v>11074</v>
      </c>
      <c r="H2494" s="319"/>
      <c r="I2494" s="1046"/>
      <c r="J2494" s="271"/>
    </row>
    <row r="2495" spans="1:10" outlineLevel="1" x14ac:dyDescent="0.2">
      <c r="A2495" s="317" t="s">
        <v>11497</v>
      </c>
      <c r="B2495" s="316" t="s">
        <v>8824</v>
      </c>
      <c r="C2495" s="316" t="s">
        <v>8820</v>
      </c>
      <c r="D2495" s="316"/>
      <c r="E2495" s="311">
        <v>330790.8</v>
      </c>
      <c r="F2495" s="317"/>
      <c r="G2495" s="312" t="s">
        <v>11074</v>
      </c>
      <c r="H2495" s="319"/>
      <c r="I2495" s="1046"/>
      <c r="J2495" s="271"/>
    </row>
    <row r="2496" spans="1:10" outlineLevel="1" x14ac:dyDescent="0.2">
      <c r="A2496" s="317" t="s">
        <v>11498</v>
      </c>
      <c r="B2496" s="316" t="s">
        <v>8824</v>
      </c>
      <c r="C2496" s="316" t="s">
        <v>8820</v>
      </c>
      <c r="D2496" s="316"/>
      <c r="E2496" s="311">
        <v>141442.20000000001</v>
      </c>
      <c r="F2496" s="317"/>
      <c r="G2496" s="312" t="s">
        <v>11074</v>
      </c>
      <c r="H2496" s="319"/>
      <c r="I2496" s="1046"/>
      <c r="J2496" s="271"/>
    </row>
    <row r="2497" spans="1:10" outlineLevel="1" x14ac:dyDescent="0.2">
      <c r="A2497" s="317" t="s">
        <v>11499</v>
      </c>
      <c r="B2497" s="316" t="s">
        <v>8824</v>
      </c>
      <c r="C2497" s="316" t="s">
        <v>8820</v>
      </c>
      <c r="D2497" s="316"/>
      <c r="E2497" s="311">
        <v>108000</v>
      </c>
      <c r="F2497" s="317"/>
      <c r="G2497" s="312" t="s">
        <v>11074</v>
      </c>
      <c r="H2497" s="319"/>
      <c r="I2497" s="1046"/>
      <c r="J2497" s="271"/>
    </row>
    <row r="2498" spans="1:10" outlineLevel="1" x14ac:dyDescent="0.2">
      <c r="A2498" s="317" t="s">
        <v>11500</v>
      </c>
      <c r="B2498" s="316" t="s">
        <v>8847</v>
      </c>
      <c r="C2498" s="316" t="s">
        <v>8820</v>
      </c>
      <c r="D2498" s="316"/>
      <c r="E2498" s="311">
        <v>1415250</v>
      </c>
      <c r="F2498" s="317"/>
      <c r="G2498" s="312" t="s">
        <v>11074</v>
      </c>
      <c r="H2498" s="319"/>
      <c r="I2498" s="1046"/>
      <c r="J2498" s="271"/>
    </row>
    <row r="2499" spans="1:10" outlineLevel="1" x14ac:dyDescent="0.2">
      <c r="A2499" s="317" t="s">
        <v>11501</v>
      </c>
      <c r="B2499" s="316" t="s">
        <v>8824</v>
      </c>
      <c r="C2499" s="316" t="s">
        <v>8820</v>
      </c>
      <c r="D2499" s="316"/>
      <c r="E2499" s="311">
        <v>288000</v>
      </c>
      <c r="F2499" s="317"/>
      <c r="G2499" s="312" t="s">
        <v>11074</v>
      </c>
      <c r="H2499" s="319"/>
      <c r="I2499" s="1046"/>
      <c r="J2499" s="271"/>
    </row>
    <row r="2500" spans="1:10" outlineLevel="1" x14ac:dyDescent="0.2">
      <c r="A2500" s="317" t="s">
        <v>11502</v>
      </c>
      <c r="B2500" s="316" t="s">
        <v>8847</v>
      </c>
      <c r="C2500" s="316" t="s">
        <v>8820</v>
      </c>
      <c r="D2500" s="316"/>
      <c r="E2500" s="311">
        <v>823623.54</v>
      </c>
      <c r="F2500" s="317"/>
      <c r="G2500" s="312" t="s">
        <v>11074</v>
      </c>
      <c r="H2500" s="319"/>
      <c r="I2500" s="1046"/>
      <c r="J2500" s="271"/>
    </row>
    <row r="2501" spans="1:10" outlineLevel="1" x14ac:dyDescent="0.2">
      <c r="A2501" s="317" t="s">
        <v>11503</v>
      </c>
      <c r="B2501" s="316" t="s">
        <v>8824</v>
      </c>
      <c r="C2501" s="316" t="s">
        <v>8820</v>
      </c>
      <c r="D2501" s="316"/>
      <c r="E2501" s="311">
        <v>187200</v>
      </c>
      <c r="F2501" s="317"/>
      <c r="G2501" s="312" t="s">
        <v>11074</v>
      </c>
      <c r="H2501" s="319"/>
      <c r="I2501" s="1046"/>
      <c r="J2501" s="271"/>
    </row>
    <row r="2502" spans="1:10" outlineLevel="1" x14ac:dyDescent="0.2">
      <c r="A2502" s="317" t="s">
        <v>11504</v>
      </c>
      <c r="B2502" s="316" t="s">
        <v>8824</v>
      </c>
      <c r="C2502" s="316" t="s">
        <v>8820</v>
      </c>
      <c r="D2502" s="316"/>
      <c r="E2502" s="311">
        <v>108000</v>
      </c>
      <c r="F2502" s="317"/>
      <c r="G2502" s="312" t="s">
        <v>11074</v>
      </c>
      <c r="H2502" s="319"/>
      <c r="I2502" s="1046"/>
      <c r="J2502" s="271"/>
    </row>
    <row r="2503" spans="1:10" outlineLevel="1" x14ac:dyDescent="0.2">
      <c r="A2503" s="317" t="s">
        <v>9136</v>
      </c>
      <c r="B2503" s="316" t="s">
        <v>8847</v>
      </c>
      <c r="C2503" s="316" t="s">
        <v>8820</v>
      </c>
      <c r="D2503" s="316"/>
      <c r="E2503" s="311">
        <v>1640000</v>
      </c>
      <c r="F2503" s="317"/>
      <c r="G2503" s="312" t="s">
        <v>11074</v>
      </c>
      <c r="H2503" s="319"/>
      <c r="I2503" s="1046"/>
      <c r="J2503" s="271"/>
    </row>
    <row r="2504" spans="1:10" outlineLevel="1" x14ac:dyDescent="0.2">
      <c r="A2504" s="317" t="s">
        <v>11505</v>
      </c>
      <c r="B2504" s="316" t="s">
        <v>8824</v>
      </c>
      <c r="C2504" s="316" t="s">
        <v>8820</v>
      </c>
      <c r="D2504" s="316"/>
      <c r="E2504" s="311">
        <v>150000</v>
      </c>
      <c r="F2504" s="317"/>
      <c r="G2504" s="312" t="s">
        <v>11074</v>
      </c>
      <c r="H2504" s="319"/>
      <c r="I2504" s="1046"/>
      <c r="J2504" s="271"/>
    </row>
    <row r="2505" spans="1:10" outlineLevel="1" x14ac:dyDescent="0.2">
      <c r="A2505" s="317" t="s">
        <v>11506</v>
      </c>
      <c r="B2505" s="316" t="s">
        <v>9907</v>
      </c>
      <c r="C2505" s="316" t="s">
        <v>8820</v>
      </c>
      <c r="D2505" s="316"/>
      <c r="E2505" s="311">
        <v>7586000</v>
      </c>
      <c r="F2505" s="317"/>
      <c r="G2505" s="312" t="s">
        <v>11057</v>
      </c>
      <c r="H2505" s="319"/>
      <c r="I2505" s="1046"/>
      <c r="J2505" s="271"/>
    </row>
    <row r="2506" spans="1:10" outlineLevel="1" x14ac:dyDescent="0.2">
      <c r="A2506" s="317" t="s">
        <v>11507</v>
      </c>
      <c r="B2506" s="316" t="s">
        <v>8824</v>
      </c>
      <c r="C2506" s="316" t="s">
        <v>8820</v>
      </c>
      <c r="D2506" s="316"/>
      <c r="E2506" s="311">
        <v>305561.33</v>
      </c>
      <c r="F2506" s="317"/>
      <c r="G2506" s="312" t="s">
        <v>11057</v>
      </c>
      <c r="H2506" s="319"/>
      <c r="I2506" s="1046"/>
      <c r="J2506" s="271"/>
    </row>
    <row r="2507" spans="1:10" outlineLevel="1" x14ac:dyDescent="0.2">
      <c r="A2507" s="317" t="s">
        <v>11508</v>
      </c>
      <c r="B2507" s="316" t="s">
        <v>9118</v>
      </c>
      <c r="C2507" s="316" t="s">
        <v>8913</v>
      </c>
      <c r="D2507" s="316"/>
      <c r="E2507" s="311">
        <v>60000</v>
      </c>
      <c r="F2507" s="317"/>
      <c r="G2507" s="312" t="s">
        <v>11057</v>
      </c>
      <c r="H2507" s="319"/>
      <c r="I2507" s="1046"/>
      <c r="J2507" s="271"/>
    </row>
    <row r="2508" spans="1:10" outlineLevel="1" x14ac:dyDescent="0.2">
      <c r="A2508" s="317" t="s">
        <v>11509</v>
      </c>
      <c r="B2508" s="316" t="s">
        <v>9118</v>
      </c>
      <c r="C2508" s="316" t="s">
        <v>8913</v>
      </c>
      <c r="D2508" s="316"/>
      <c r="E2508" s="311">
        <v>50000</v>
      </c>
      <c r="F2508" s="317"/>
      <c r="G2508" s="312" t="s">
        <v>11057</v>
      </c>
      <c r="H2508" s="319"/>
      <c r="I2508" s="1046"/>
      <c r="J2508" s="271"/>
    </row>
    <row r="2509" spans="1:10" outlineLevel="1" x14ac:dyDescent="0.2">
      <c r="A2509" s="317" t="s">
        <v>11510</v>
      </c>
      <c r="B2509" s="316" t="s">
        <v>9118</v>
      </c>
      <c r="C2509" s="316" t="s">
        <v>8913</v>
      </c>
      <c r="D2509" s="316"/>
      <c r="E2509" s="311">
        <v>70000</v>
      </c>
      <c r="F2509" s="317"/>
      <c r="G2509" s="312" t="s">
        <v>11057</v>
      </c>
      <c r="H2509" s="319"/>
      <c r="I2509" s="1046"/>
      <c r="J2509" s="271"/>
    </row>
    <row r="2510" spans="1:10" outlineLevel="1" x14ac:dyDescent="0.2">
      <c r="A2510" s="317" t="s">
        <v>11511</v>
      </c>
      <c r="B2510" s="316" t="s">
        <v>9118</v>
      </c>
      <c r="C2510" s="316" t="s">
        <v>8913</v>
      </c>
      <c r="D2510" s="316"/>
      <c r="E2510" s="311">
        <v>70000</v>
      </c>
      <c r="F2510" s="317"/>
      <c r="G2510" s="312" t="s">
        <v>11057</v>
      </c>
      <c r="H2510" s="319"/>
      <c r="I2510" s="1046"/>
      <c r="J2510" s="271"/>
    </row>
    <row r="2511" spans="1:10" outlineLevel="1" x14ac:dyDescent="0.2">
      <c r="A2511" s="317" t="s">
        <v>11512</v>
      </c>
      <c r="B2511" s="316" t="s">
        <v>9118</v>
      </c>
      <c r="C2511" s="316" t="s">
        <v>8913</v>
      </c>
      <c r="D2511" s="316"/>
      <c r="E2511" s="311">
        <v>70000</v>
      </c>
      <c r="F2511" s="317"/>
      <c r="G2511" s="312" t="s">
        <v>11057</v>
      </c>
      <c r="H2511" s="319"/>
      <c r="I2511" s="1046"/>
      <c r="J2511" s="271"/>
    </row>
    <row r="2512" spans="1:10" outlineLevel="1" x14ac:dyDescent="0.2">
      <c r="A2512" s="317" t="s">
        <v>11513</v>
      </c>
      <c r="B2512" s="316" t="s">
        <v>8847</v>
      </c>
      <c r="C2512" s="316" t="s">
        <v>8820</v>
      </c>
      <c r="D2512" s="316"/>
      <c r="E2512" s="311">
        <v>864216.96</v>
      </c>
      <c r="F2512" s="317"/>
      <c r="G2512" s="312" t="s">
        <v>11074</v>
      </c>
      <c r="H2512" s="319"/>
      <c r="I2512" s="1046"/>
      <c r="J2512" s="271"/>
    </row>
    <row r="2513" spans="1:10" outlineLevel="1" x14ac:dyDescent="0.2">
      <c r="A2513" s="317" t="s">
        <v>11514</v>
      </c>
      <c r="B2513" s="316" t="s">
        <v>8824</v>
      </c>
      <c r="C2513" s="316" t="s">
        <v>8820</v>
      </c>
      <c r="D2513" s="316"/>
      <c r="E2513" s="311">
        <v>373975.87</v>
      </c>
      <c r="F2513" s="317"/>
      <c r="G2513" s="312" t="s">
        <v>11074</v>
      </c>
      <c r="H2513" s="319"/>
      <c r="I2513" s="1046"/>
      <c r="J2513" s="271"/>
    </row>
    <row r="2514" spans="1:10" ht="22.5" customHeight="1" outlineLevel="1" x14ac:dyDescent="0.2">
      <c r="A2514" s="84" t="s">
        <v>212</v>
      </c>
      <c r="B2514" s="269"/>
      <c r="C2514" s="269"/>
      <c r="D2514" s="269"/>
      <c r="E2514" s="269"/>
      <c r="F2514" s="269"/>
      <c r="G2514" s="269"/>
      <c r="H2514" s="269"/>
      <c r="I2514" s="1043"/>
      <c r="J2514" s="1050"/>
    </row>
    <row r="2515" spans="1:10" outlineLevel="1" x14ac:dyDescent="0.2">
      <c r="A2515" s="321" t="s">
        <v>11515</v>
      </c>
      <c r="B2515" s="322"/>
      <c r="C2515" s="322"/>
      <c r="D2515" s="316"/>
      <c r="E2515" s="311">
        <v>30000</v>
      </c>
      <c r="F2515" s="323"/>
      <c r="G2515" s="324"/>
      <c r="H2515" s="325"/>
      <c r="I2515" s="326"/>
      <c r="J2515" s="271"/>
    </row>
    <row r="2516" spans="1:10" outlineLevel="1" x14ac:dyDescent="0.2">
      <c r="A2516" s="321" t="s">
        <v>11516</v>
      </c>
      <c r="B2516" s="322"/>
      <c r="C2516" s="322"/>
      <c r="D2516" s="316"/>
      <c r="E2516" s="311">
        <v>30000</v>
      </c>
      <c r="F2516" s="323"/>
      <c r="G2516" s="324"/>
      <c r="H2516" s="325"/>
      <c r="I2516" s="1047"/>
      <c r="J2516" s="271"/>
    </row>
    <row r="2517" spans="1:10" outlineLevel="1" x14ac:dyDescent="0.2">
      <c r="A2517" s="321" t="s">
        <v>11517</v>
      </c>
      <c r="B2517" s="322"/>
      <c r="C2517" s="322"/>
      <c r="D2517" s="316"/>
      <c r="E2517" s="311">
        <v>30000</v>
      </c>
      <c r="F2517" s="323"/>
      <c r="G2517" s="324"/>
      <c r="H2517" s="325"/>
      <c r="I2517" s="1047"/>
      <c r="J2517" s="271"/>
    </row>
    <row r="2518" spans="1:10" outlineLevel="1" x14ac:dyDescent="0.2">
      <c r="A2518" s="321" t="s">
        <v>11518</v>
      </c>
      <c r="B2518" s="322"/>
      <c r="C2518" s="322"/>
      <c r="D2518" s="316"/>
      <c r="E2518" s="311">
        <v>21000</v>
      </c>
      <c r="F2518" s="323"/>
      <c r="G2518" s="324"/>
      <c r="H2518" s="325"/>
      <c r="I2518" s="1047"/>
      <c r="J2518" s="271"/>
    </row>
    <row r="2519" spans="1:10" outlineLevel="1" x14ac:dyDescent="0.2">
      <c r="A2519" s="321" t="s">
        <v>11519</v>
      </c>
      <c r="B2519" s="322"/>
      <c r="C2519" s="322"/>
      <c r="D2519" s="316"/>
      <c r="E2519" s="311">
        <v>30000</v>
      </c>
      <c r="F2519" s="323"/>
      <c r="G2519" s="324"/>
      <c r="H2519" s="325"/>
      <c r="I2519" s="1047"/>
      <c r="J2519" s="271"/>
    </row>
    <row r="2520" spans="1:10" outlineLevel="1" x14ac:dyDescent="0.2">
      <c r="A2520" s="321" t="s">
        <v>11520</v>
      </c>
      <c r="B2520" s="322"/>
      <c r="C2520" s="322"/>
      <c r="D2520" s="316"/>
      <c r="E2520" s="311">
        <v>72000</v>
      </c>
      <c r="F2520" s="323"/>
      <c r="G2520" s="324"/>
      <c r="H2520" s="325"/>
      <c r="I2520" s="1047"/>
      <c r="J2520" s="271"/>
    </row>
    <row r="2521" spans="1:10" outlineLevel="1" x14ac:dyDescent="0.2">
      <c r="A2521" s="321" t="s">
        <v>11520</v>
      </c>
      <c r="B2521" s="322"/>
      <c r="C2521" s="322"/>
      <c r="D2521" s="316"/>
      <c r="E2521" s="311">
        <v>70000</v>
      </c>
      <c r="F2521" s="323"/>
      <c r="G2521" s="324"/>
      <c r="H2521" s="325"/>
      <c r="I2521" s="1047"/>
      <c r="J2521" s="271"/>
    </row>
    <row r="2522" spans="1:10" outlineLevel="1" x14ac:dyDescent="0.2">
      <c r="A2522" s="321" t="s">
        <v>11520</v>
      </c>
      <c r="B2522" s="322"/>
      <c r="C2522" s="322"/>
      <c r="D2522" s="316"/>
      <c r="E2522" s="311">
        <v>70000</v>
      </c>
      <c r="F2522" s="323"/>
      <c r="G2522" s="324"/>
      <c r="H2522" s="325"/>
      <c r="I2522" s="1047"/>
      <c r="J2522" s="271"/>
    </row>
    <row r="2523" spans="1:10" outlineLevel="1" x14ac:dyDescent="0.2">
      <c r="A2523" s="321" t="s">
        <v>11520</v>
      </c>
      <c r="B2523" s="322"/>
      <c r="C2523" s="322"/>
      <c r="D2523" s="316"/>
      <c r="E2523" s="311">
        <v>70000</v>
      </c>
      <c r="F2523" s="323"/>
      <c r="G2523" s="324"/>
      <c r="H2523" s="325"/>
      <c r="I2523" s="1047"/>
      <c r="J2523" s="271"/>
    </row>
    <row r="2524" spans="1:10" outlineLevel="1" x14ac:dyDescent="0.2">
      <c r="A2524" s="321" t="s">
        <v>11520</v>
      </c>
      <c r="B2524" s="322"/>
      <c r="C2524" s="322"/>
      <c r="D2524" s="316"/>
      <c r="E2524" s="311">
        <v>41500</v>
      </c>
      <c r="F2524" s="323"/>
      <c r="G2524" s="324"/>
      <c r="H2524" s="325"/>
      <c r="I2524" s="1047"/>
      <c r="J2524" s="271"/>
    </row>
    <row r="2525" spans="1:10" outlineLevel="1" x14ac:dyDescent="0.2">
      <c r="A2525" s="321" t="s">
        <v>11520</v>
      </c>
      <c r="B2525" s="322"/>
      <c r="C2525" s="322"/>
      <c r="D2525" s="316"/>
      <c r="E2525" s="311">
        <v>80000</v>
      </c>
      <c r="F2525" s="323"/>
      <c r="G2525" s="324"/>
      <c r="H2525" s="325"/>
      <c r="I2525" s="1047"/>
      <c r="J2525" s="271"/>
    </row>
    <row r="2526" spans="1:10" outlineLevel="1" x14ac:dyDescent="0.2">
      <c r="A2526" s="321" t="s">
        <v>11521</v>
      </c>
      <c r="B2526" s="322"/>
      <c r="C2526" s="322"/>
      <c r="D2526" s="316"/>
      <c r="E2526" s="311">
        <v>42000</v>
      </c>
      <c r="F2526" s="323"/>
      <c r="G2526" s="324"/>
      <c r="H2526" s="325"/>
      <c r="I2526" s="1047"/>
      <c r="J2526" s="271"/>
    </row>
    <row r="2527" spans="1:10" outlineLevel="1" x14ac:dyDescent="0.2">
      <c r="A2527" s="321" t="s">
        <v>11522</v>
      </c>
      <c r="B2527" s="322"/>
      <c r="C2527" s="322"/>
      <c r="D2527" s="316"/>
      <c r="E2527" s="311">
        <v>54000</v>
      </c>
      <c r="F2527" s="323"/>
      <c r="G2527" s="324"/>
      <c r="H2527" s="325"/>
      <c r="I2527" s="1047"/>
      <c r="J2527" s="271"/>
    </row>
    <row r="2528" spans="1:10" outlineLevel="1" x14ac:dyDescent="0.2">
      <c r="A2528" s="321" t="s">
        <v>11523</v>
      </c>
      <c r="B2528" s="322"/>
      <c r="C2528" s="322"/>
      <c r="D2528" s="316"/>
      <c r="E2528" s="311">
        <v>54000</v>
      </c>
      <c r="F2528" s="323"/>
      <c r="G2528" s="324"/>
      <c r="H2528" s="325"/>
      <c r="I2528" s="1047"/>
      <c r="J2528" s="271"/>
    </row>
    <row r="2529" spans="1:10" outlineLevel="1" x14ac:dyDescent="0.2">
      <c r="A2529" s="321" t="s">
        <v>11524</v>
      </c>
      <c r="B2529" s="322"/>
      <c r="C2529" s="322"/>
      <c r="D2529" s="316"/>
      <c r="E2529" s="311">
        <v>80574</v>
      </c>
      <c r="F2529" s="323"/>
      <c r="G2529" s="324"/>
      <c r="H2529" s="325"/>
      <c r="I2529" s="1047"/>
      <c r="J2529" s="271"/>
    </row>
    <row r="2530" spans="1:10" outlineLevel="1" x14ac:dyDescent="0.2">
      <c r="A2530" s="321" t="s">
        <v>11525</v>
      </c>
      <c r="B2530" s="322"/>
      <c r="C2530" s="322"/>
      <c r="D2530" s="316"/>
      <c r="E2530" s="311">
        <v>19600</v>
      </c>
      <c r="F2530" s="323"/>
      <c r="G2530" s="324"/>
      <c r="H2530" s="325"/>
      <c r="I2530" s="1047"/>
      <c r="J2530" s="271"/>
    </row>
    <row r="2531" spans="1:10" outlineLevel="1" x14ac:dyDescent="0.2">
      <c r="A2531" s="321" t="s">
        <v>11526</v>
      </c>
      <c r="B2531" s="322"/>
      <c r="C2531" s="322"/>
      <c r="D2531" s="316"/>
      <c r="E2531" s="311">
        <v>36000</v>
      </c>
      <c r="F2531" s="323"/>
      <c r="G2531" s="324"/>
      <c r="H2531" s="325"/>
      <c r="I2531" s="1047"/>
      <c r="J2531" s="271"/>
    </row>
    <row r="2532" spans="1:10" outlineLevel="1" x14ac:dyDescent="0.2">
      <c r="A2532" s="327" t="s">
        <v>11527</v>
      </c>
      <c r="B2532" s="322"/>
      <c r="C2532" s="322"/>
      <c r="D2532" s="316"/>
      <c r="E2532" s="311">
        <v>27010</v>
      </c>
      <c r="F2532" s="323"/>
      <c r="G2532" s="324"/>
      <c r="H2532" s="325"/>
      <c r="I2532" s="1047"/>
      <c r="J2532" s="271"/>
    </row>
    <row r="2533" spans="1:10" outlineLevel="1" x14ac:dyDescent="0.2">
      <c r="A2533" s="327" t="s">
        <v>11528</v>
      </c>
      <c r="B2533" s="322"/>
      <c r="C2533" s="322"/>
      <c r="D2533" s="316"/>
      <c r="E2533" s="311">
        <v>25000</v>
      </c>
      <c r="F2533" s="323"/>
      <c r="G2533" s="324"/>
      <c r="H2533" s="325"/>
      <c r="I2533" s="1047"/>
      <c r="J2533" s="271"/>
    </row>
    <row r="2534" spans="1:10" outlineLevel="1" x14ac:dyDescent="0.2">
      <c r="A2534" s="327" t="s">
        <v>11529</v>
      </c>
      <c r="B2534" s="328"/>
      <c r="C2534" s="322"/>
      <c r="D2534" s="329"/>
      <c r="E2534" s="311">
        <v>25000</v>
      </c>
      <c r="F2534" s="328"/>
      <c r="G2534" s="324"/>
      <c r="H2534" s="325"/>
      <c r="I2534" s="1047"/>
      <c r="J2534" s="271"/>
    </row>
    <row r="2535" spans="1:10" outlineLevel="1" x14ac:dyDescent="0.2">
      <c r="A2535" s="327" t="s">
        <v>11530</v>
      </c>
      <c r="B2535" s="322"/>
      <c r="C2535" s="322"/>
      <c r="D2535" s="316"/>
      <c r="E2535" s="311">
        <v>28010</v>
      </c>
      <c r="F2535" s="322"/>
      <c r="G2535" s="325"/>
      <c r="H2535" s="325"/>
      <c r="I2535" s="1047"/>
      <c r="J2535" s="271"/>
    </row>
    <row r="2536" spans="1:10" outlineLevel="1" x14ac:dyDescent="0.2">
      <c r="A2536" s="327" t="s">
        <v>11531</v>
      </c>
      <c r="B2536" s="322"/>
      <c r="C2536" s="322"/>
      <c r="D2536" s="316"/>
      <c r="E2536" s="311">
        <v>22950</v>
      </c>
      <c r="F2536" s="322"/>
      <c r="G2536" s="325"/>
      <c r="H2536" s="325"/>
      <c r="I2536" s="1047"/>
      <c r="J2536" s="271"/>
    </row>
    <row r="2537" spans="1:10" outlineLevel="1" x14ac:dyDescent="0.2">
      <c r="A2537" s="327" t="s">
        <v>11532</v>
      </c>
      <c r="B2537" s="322"/>
      <c r="C2537" s="322"/>
      <c r="D2537" s="316"/>
      <c r="E2537" s="311">
        <v>30000</v>
      </c>
      <c r="F2537" s="322"/>
      <c r="G2537" s="325"/>
      <c r="H2537" s="325"/>
      <c r="I2537" s="1047"/>
      <c r="J2537" s="271"/>
    </row>
    <row r="2538" spans="1:10" outlineLevel="1" x14ac:dyDescent="0.2">
      <c r="A2538" s="327" t="s">
        <v>11532</v>
      </c>
      <c r="B2538" s="322"/>
      <c r="C2538" s="322"/>
      <c r="D2538" s="316"/>
      <c r="E2538" s="311">
        <v>30000</v>
      </c>
      <c r="F2538" s="322"/>
      <c r="G2538" s="325"/>
      <c r="H2538" s="325"/>
      <c r="I2538" s="1047"/>
      <c r="J2538" s="271"/>
    </row>
    <row r="2539" spans="1:10" outlineLevel="1" x14ac:dyDescent="0.2">
      <c r="A2539" s="327" t="s">
        <v>11525</v>
      </c>
      <c r="B2539" s="322"/>
      <c r="C2539" s="322"/>
      <c r="D2539" s="316"/>
      <c r="E2539" s="311">
        <v>64800</v>
      </c>
      <c r="F2539" s="322"/>
      <c r="G2539" s="325"/>
      <c r="H2539" s="325"/>
      <c r="I2539" s="1047"/>
      <c r="J2539" s="271"/>
    </row>
    <row r="2540" spans="1:10" outlineLevel="1" x14ac:dyDescent="0.2">
      <c r="A2540" s="327" t="s">
        <v>11525</v>
      </c>
      <c r="B2540" s="322"/>
      <c r="C2540" s="322"/>
      <c r="D2540" s="316"/>
      <c r="E2540" s="311">
        <v>64800</v>
      </c>
      <c r="F2540" s="322"/>
      <c r="G2540" s="325"/>
      <c r="H2540" s="325"/>
      <c r="I2540" s="1047"/>
      <c r="J2540" s="271"/>
    </row>
    <row r="2541" spans="1:10" outlineLevel="1" x14ac:dyDescent="0.2">
      <c r="A2541" s="327" t="s">
        <v>11525</v>
      </c>
      <c r="B2541" s="322"/>
      <c r="C2541" s="322"/>
      <c r="D2541" s="316"/>
      <c r="E2541" s="311">
        <v>64800</v>
      </c>
      <c r="F2541" s="322"/>
      <c r="G2541" s="325"/>
      <c r="H2541" s="325"/>
      <c r="I2541" s="1047"/>
      <c r="J2541" s="271"/>
    </row>
    <row r="2542" spans="1:10" outlineLevel="1" x14ac:dyDescent="0.2">
      <c r="A2542" s="327" t="s">
        <v>11533</v>
      </c>
      <c r="B2542" s="322"/>
      <c r="C2542" s="322"/>
      <c r="D2542" s="316"/>
      <c r="E2542" s="311">
        <v>42000</v>
      </c>
      <c r="F2542" s="322"/>
      <c r="G2542" s="325"/>
      <c r="H2542" s="325"/>
      <c r="I2542" s="1047"/>
      <c r="J2542" s="271"/>
    </row>
    <row r="2543" spans="1:10" outlineLevel="1" x14ac:dyDescent="0.2">
      <c r="A2543" s="327" t="s">
        <v>11534</v>
      </c>
      <c r="B2543" s="322"/>
      <c r="C2543" s="322"/>
      <c r="D2543" s="316"/>
      <c r="E2543" s="311">
        <v>24000</v>
      </c>
      <c r="F2543" s="322"/>
      <c r="G2543" s="325"/>
      <c r="H2543" s="325"/>
      <c r="I2543" s="1047"/>
      <c r="J2543" s="271"/>
    </row>
    <row r="2544" spans="1:10" outlineLevel="1" x14ac:dyDescent="0.2">
      <c r="A2544" s="327" t="s">
        <v>11524</v>
      </c>
      <c r="B2544" s="322"/>
      <c r="C2544" s="322"/>
      <c r="D2544" s="316"/>
      <c r="E2544" s="311">
        <v>60000</v>
      </c>
      <c r="F2544" s="322"/>
      <c r="G2544" s="325"/>
      <c r="H2544" s="325"/>
      <c r="I2544" s="1047"/>
      <c r="J2544" s="271"/>
    </row>
    <row r="2545" spans="1:10" outlineLevel="1" x14ac:dyDescent="0.2">
      <c r="A2545" s="327" t="s">
        <v>11535</v>
      </c>
      <c r="B2545" s="322"/>
      <c r="C2545" s="322"/>
      <c r="D2545" s="316"/>
      <c r="E2545" s="311">
        <v>84000</v>
      </c>
      <c r="F2545" s="322"/>
      <c r="G2545" s="325"/>
      <c r="H2545" s="325"/>
      <c r="I2545" s="1047"/>
      <c r="J2545" s="271"/>
    </row>
    <row r="2546" spans="1:10" outlineLevel="1" x14ac:dyDescent="0.2">
      <c r="A2546" s="327" t="s">
        <v>11536</v>
      </c>
      <c r="B2546" s="322"/>
      <c r="C2546" s="322"/>
      <c r="D2546" s="316"/>
      <c r="E2546" s="311">
        <v>30000</v>
      </c>
      <c r="F2546" s="322"/>
      <c r="G2546" s="325"/>
      <c r="H2546" s="325"/>
      <c r="I2546" s="1047"/>
      <c r="J2546" s="271"/>
    </row>
    <row r="2547" spans="1:10" outlineLevel="1" x14ac:dyDescent="0.2">
      <c r="A2547" s="327" t="s">
        <v>11537</v>
      </c>
      <c r="B2547" s="322"/>
      <c r="C2547" s="322"/>
      <c r="D2547" s="316"/>
      <c r="E2547" s="311">
        <v>21000</v>
      </c>
      <c r="F2547" s="322"/>
      <c r="G2547" s="325"/>
      <c r="H2547" s="325"/>
      <c r="I2547" s="1047"/>
      <c r="J2547" s="271"/>
    </row>
    <row r="2548" spans="1:10" outlineLevel="1" x14ac:dyDescent="0.2">
      <c r="A2548" s="327" t="s">
        <v>11538</v>
      </c>
      <c r="B2548" s="322"/>
      <c r="C2548" s="322"/>
      <c r="D2548" s="316"/>
      <c r="E2548" s="311">
        <v>30000</v>
      </c>
      <c r="F2548" s="322"/>
      <c r="G2548" s="325"/>
      <c r="H2548" s="325"/>
      <c r="I2548" s="1047"/>
      <c r="J2548" s="271"/>
    </row>
    <row r="2549" spans="1:10" outlineLevel="1" x14ac:dyDescent="0.2">
      <c r="A2549" s="327" t="s">
        <v>11539</v>
      </c>
      <c r="B2549" s="322"/>
      <c r="C2549" s="322"/>
      <c r="D2549" s="316"/>
      <c r="E2549" s="311">
        <v>30000</v>
      </c>
      <c r="F2549" s="322"/>
      <c r="G2549" s="325"/>
      <c r="H2549" s="325"/>
      <c r="I2549" s="1047"/>
      <c r="J2549" s="271"/>
    </row>
    <row r="2550" spans="1:10" outlineLevel="1" x14ac:dyDescent="0.2">
      <c r="A2550" s="327" t="s">
        <v>11540</v>
      </c>
      <c r="B2550" s="322"/>
      <c r="C2550" s="322"/>
      <c r="D2550" s="316"/>
      <c r="E2550" s="311">
        <v>21000</v>
      </c>
      <c r="F2550" s="322"/>
      <c r="G2550" s="325"/>
      <c r="H2550" s="325"/>
      <c r="I2550" s="1047"/>
      <c r="J2550" s="271"/>
    </row>
    <row r="2551" spans="1:10" outlineLevel="1" x14ac:dyDescent="0.2">
      <c r="A2551" s="327" t="s">
        <v>11532</v>
      </c>
      <c r="B2551" s="322"/>
      <c r="C2551" s="322"/>
      <c r="D2551" s="316"/>
      <c r="E2551" s="311">
        <v>21000</v>
      </c>
      <c r="F2551" s="322"/>
      <c r="G2551" s="325"/>
      <c r="H2551" s="325"/>
      <c r="I2551" s="1047"/>
      <c r="J2551" s="271"/>
    </row>
    <row r="2552" spans="1:10" outlineLevel="1" x14ac:dyDescent="0.2">
      <c r="A2552" s="327" t="s">
        <v>11525</v>
      </c>
      <c r="B2552" s="322"/>
      <c r="C2552" s="322"/>
      <c r="D2552" s="316"/>
      <c r="E2552" s="311">
        <v>21000</v>
      </c>
      <c r="F2552" s="322"/>
      <c r="G2552" s="325"/>
      <c r="H2552" s="325"/>
      <c r="I2552" s="1047"/>
      <c r="J2552" s="271"/>
    </row>
    <row r="2553" spans="1:10" outlineLevel="1" x14ac:dyDescent="0.2">
      <c r="A2553" s="327" t="s">
        <v>11541</v>
      </c>
      <c r="B2553" s="322"/>
      <c r="C2553" s="322"/>
      <c r="D2553" s="316"/>
      <c r="E2553" s="311">
        <v>61905</v>
      </c>
      <c r="F2553" s="322"/>
      <c r="G2553" s="325"/>
      <c r="H2553" s="325"/>
      <c r="I2553" s="1047"/>
      <c r="J2553" s="271"/>
    </row>
    <row r="2554" spans="1:10" outlineLevel="1" x14ac:dyDescent="0.2">
      <c r="A2554" s="327" t="s">
        <v>11542</v>
      </c>
      <c r="B2554" s="322"/>
      <c r="C2554" s="322"/>
      <c r="D2554" s="316"/>
      <c r="E2554" s="311">
        <v>36000</v>
      </c>
      <c r="F2554" s="322"/>
      <c r="G2554" s="325"/>
      <c r="H2554" s="325"/>
      <c r="I2554" s="1047"/>
      <c r="J2554" s="271"/>
    </row>
    <row r="2555" spans="1:10" outlineLevel="1" x14ac:dyDescent="0.2">
      <c r="A2555" s="327" t="s">
        <v>11542</v>
      </c>
      <c r="B2555" s="322"/>
      <c r="C2555" s="322"/>
      <c r="D2555" s="316"/>
      <c r="E2555" s="311">
        <v>42000</v>
      </c>
      <c r="F2555" s="322"/>
      <c r="G2555" s="325"/>
      <c r="H2555" s="325"/>
      <c r="I2555" s="1047"/>
      <c r="J2555" s="271"/>
    </row>
    <row r="2556" spans="1:10" outlineLevel="1" x14ac:dyDescent="0.2">
      <c r="A2556" s="327" t="s">
        <v>11542</v>
      </c>
      <c r="B2556" s="322"/>
      <c r="C2556" s="322"/>
      <c r="D2556" s="316"/>
      <c r="E2556" s="311">
        <v>36000</v>
      </c>
      <c r="F2556" s="322"/>
      <c r="G2556" s="325"/>
      <c r="H2556" s="325"/>
      <c r="I2556" s="1047"/>
      <c r="J2556" s="271"/>
    </row>
    <row r="2557" spans="1:10" outlineLevel="1" x14ac:dyDescent="0.2">
      <c r="A2557" s="327" t="s">
        <v>11542</v>
      </c>
      <c r="B2557" s="322"/>
      <c r="C2557" s="322"/>
      <c r="D2557" s="316"/>
      <c r="E2557" s="311">
        <v>30000</v>
      </c>
      <c r="F2557" s="322"/>
      <c r="G2557" s="325"/>
      <c r="H2557" s="325"/>
      <c r="I2557" s="1047"/>
      <c r="J2557" s="271"/>
    </row>
    <row r="2558" spans="1:10" outlineLevel="1" x14ac:dyDescent="0.2">
      <c r="A2558" s="327" t="s">
        <v>11524</v>
      </c>
      <c r="B2558" s="322"/>
      <c r="C2558" s="322"/>
      <c r="D2558" s="316"/>
      <c r="E2558" s="311">
        <v>54000</v>
      </c>
      <c r="F2558" s="322"/>
      <c r="G2558" s="325"/>
      <c r="H2558" s="325"/>
      <c r="I2558" s="1047"/>
      <c r="J2558" s="271"/>
    </row>
    <row r="2559" spans="1:10" outlineLevel="1" x14ac:dyDescent="0.2">
      <c r="A2559" s="327" t="s">
        <v>11543</v>
      </c>
      <c r="B2559" s="322"/>
      <c r="C2559" s="322"/>
      <c r="D2559" s="316"/>
      <c r="E2559" s="311">
        <v>42000</v>
      </c>
      <c r="F2559" s="322"/>
      <c r="G2559" s="325"/>
      <c r="H2559" s="325"/>
      <c r="I2559" s="1047"/>
      <c r="J2559" s="271"/>
    </row>
    <row r="2560" spans="1:10" outlineLevel="1" x14ac:dyDescent="0.2">
      <c r="A2560" s="327" t="s">
        <v>11543</v>
      </c>
      <c r="B2560" s="322"/>
      <c r="C2560" s="322"/>
      <c r="D2560" s="316"/>
      <c r="E2560" s="311">
        <v>42000</v>
      </c>
      <c r="F2560" s="322"/>
      <c r="G2560" s="325"/>
      <c r="H2560" s="325"/>
      <c r="I2560" s="1047"/>
      <c r="J2560" s="271"/>
    </row>
    <row r="2561" spans="1:10" outlineLevel="1" x14ac:dyDescent="0.2">
      <c r="A2561" s="327" t="s">
        <v>11525</v>
      </c>
      <c r="B2561" s="322"/>
      <c r="C2561" s="322"/>
      <c r="D2561" s="316"/>
      <c r="E2561" s="311">
        <v>27000</v>
      </c>
      <c r="F2561" s="322"/>
      <c r="G2561" s="325"/>
      <c r="H2561" s="325"/>
      <c r="I2561" s="1047"/>
      <c r="J2561" s="271"/>
    </row>
    <row r="2562" spans="1:10" outlineLevel="1" x14ac:dyDescent="0.2">
      <c r="A2562" s="327" t="s">
        <v>11544</v>
      </c>
      <c r="B2562" s="322"/>
      <c r="C2562" s="322"/>
      <c r="D2562" s="316"/>
      <c r="E2562" s="311">
        <v>54000</v>
      </c>
      <c r="F2562" s="322"/>
      <c r="G2562" s="325"/>
      <c r="H2562" s="325"/>
      <c r="I2562" s="1047"/>
      <c r="J2562" s="271"/>
    </row>
    <row r="2563" spans="1:10" outlineLevel="1" x14ac:dyDescent="0.2">
      <c r="A2563" s="327" t="s">
        <v>11545</v>
      </c>
      <c r="B2563" s="322"/>
      <c r="C2563" s="322"/>
      <c r="D2563" s="316"/>
      <c r="E2563" s="311">
        <v>48000</v>
      </c>
      <c r="F2563" s="322"/>
      <c r="G2563" s="325"/>
      <c r="H2563" s="325"/>
      <c r="I2563" s="1047"/>
      <c r="J2563" s="271"/>
    </row>
    <row r="2564" spans="1:10" outlineLevel="1" x14ac:dyDescent="0.2">
      <c r="A2564" s="327" t="s">
        <v>11545</v>
      </c>
      <c r="B2564" s="322"/>
      <c r="C2564" s="322"/>
      <c r="D2564" s="316"/>
      <c r="E2564" s="311">
        <v>54000</v>
      </c>
      <c r="F2564" s="322"/>
      <c r="G2564" s="325"/>
      <c r="H2564" s="325"/>
      <c r="I2564" s="1047"/>
      <c r="J2564" s="271"/>
    </row>
    <row r="2565" spans="1:10" outlineLevel="1" x14ac:dyDescent="0.2">
      <c r="A2565" s="327" t="s">
        <v>11546</v>
      </c>
      <c r="B2565" s="322"/>
      <c r="C2565" s="322"/>
      <c r="D2565" s="316"/>
      <c r="E2565" s="311">
        <v>42000</v>
      </c>
      <c r="F2565" s="322"/>
      <c r="G2565" s="325"/>
      <c r="H2565" s="325"/>
      <c r="I2565" s="1047"/>
      <c r="J2565" s="271"/>
    </row>
    <row r="2566" spans="1:10" outlineLevel="1" x14ac:dyDescent="0.2">
      <c r="A2566" s="327" t="s">
        <v>11546</v>
      </c>
      <c r="B2566" s="322"/>
      <c r="C2566" s="322"/>
      <c r="D2566" s="316"/>
      <c r="E2566" s="311">
        <v>42000</v>
      </c>
      <c r="F2566" s="322"/>
      <c r="G2566" s="325"/>
      <c r="H2566" s="325"/>
      <c r="I2566" s="1047"/>
      <c r="J2566" s="271"/>
    </row>
    <row r="2567" spans="1:10" outlineLevel="1" x14ac:dyDescent="0.2">
      <c r="A2567" s="327" t="s">
        <v>11546</v>
      </c>
      <c r="B2567" s="322"/>
      <c r="C2567" s="322"/>
      <c r="D2567" s="316"/>
      <c r="E2567" s="311">
        <v>42000</v>
      </c>
      <c r="F2567" s="322"/>
      <c r="G2567" s="325"/>
      <c r="H2567" s="325"/>
      <c r="I2567" s="1047"/>
      <c r="J2567" s="271"/>
    </row>
    <row r="2568" spans="1:10" outlineLevel="1" x14ac:dyDescent="0.2">
      <c r="A2568" s="327" t="s">
        <v>11546</v>
      </c>
      <c r="B2568" s="322"/>
      <c r="C2568" s="322"/>
      <c r="D2568" s="316"/>
      <c r="E2568" s="311">
        <v>42000</v>
      </c>
      <c r="F2568" s="322"/>
      <c r="G2568" s="325"/>
      <c r="H2568" s="325"/>
      <c r="I2568" s="1047"/>
      <c r="J2568" s="271"/>
    </row>
    <row r="2569" spans="1:10" outlineLevel="1" x14ac:dyDescent="0.2">
      <c r="A2569" s="327" t="s">
        <v>11546</v>
      </c>
      <c r="B2569" s="322"/>
      <c r="C2569" s="322"/>
      <c r="D2569" s="316"/>
      <c r="E2569" s="311">
        <v>42000</v>
      </c>
      <c r="F2569" s="322"/>
      <c r="G2569" s="325"/>
      <c r="H2569" s="325"/>
      <c r="I2569" s="1047"/>
      <c r="J2569" s="271"/>
    </row>
    <row r="2570" spans="1:10" outlineLevel="1" x14ac:dyDescent="0.2">
      <c r="A2570" s="327" t="s">
        <v>11546</v>
      </c>
      <c r="B2570" s="322"/>
      <c r="C2570" s="322"/>
      <c r="D2570" s="316"/>
      <c r="E2570" s="311">
        <v>42000</v>
      </c>
      <c r="F2570" s="322"/>
      <c r="G2570" s="325"/>
      <c r="H2570" s="325"/>
      <c r="I2570" s="1047"/>
      <c r="J2570" s="271"/>
    </row>
    <row r="2571" spans="1:10" outlineLevel="1" x14ac:dyDescent="0.2">
      <c r="A2571" s="327" t="s">
        <v>11546</v>
      </c>
      <c r="B2571" s="322"/>
      <c r="C2571" s="322"/>
      <c r="D2571" s="316"/>
      <c r="E2571" s="311">
        <v>42000</v>
      </c>
      <c r="F2571" s="322"/>
      <c r="G2571" s="325"/>
      <c r="H2571" s="325"/>
      <c r="I2571" s="1047"/>
      <c r="J2571" s="271"/>
    </row>
    <row r="2572" spans="1:10" outlineLevel="1" x14ac:dyDescent="0.2">
      <c r="A2572" s="327" t="s">
        <v>11547</v>
      </c>
      <c r="B2572" s="322"/>
      <c r="C2572" s="322"/>
      <c r="D2572" s="316"/>
      <c r="E2572" s="311">
        <v>36000</v>
      </c>
      <c r="F2572" s="322"/>
      <c r="G2572" s="325"/>
      <c r="H2572" s="325"/>
      <c r="I2572" s="1047"/>
      <c r="J2572" s="271"/>
    </row>
    <row r="2573" spans="1:10" outlineLevel="1" x14ac:dyDescent="0.2">
      <c r="A2573" s="327" t="s">
        <v>11548</v>
      </c>
      <c r="B2573" s="322"/>
      <c r="C2573" s="322"/>
      <c r="D2573" s="316"/>
      <c r="E2573" s="311">
        <v>159540</v>
      </c>
      <c r="F2573" s="322"/>
      <c r="G2573" s="325"/>
      <c r="H2573" s="325"/>
      <c r="I2573" s="1047"/>
      <c r="J2573" s="271"/>
    </row>
    <row r="2574" spans="1:10" outlineLevel="1" x14ac:dyDescent="0.2">
      <c r="A2574" s="327" t="s">
        <v>11549</v>
      </c>
      <c r="B2574" s="322"/>
      <c r="C2574" s="322"/>
      <c r="D2574" s="316"/>
      <c r="E2574" s="311">
        <v>35200</v>
      </c>
      <c r="F2574" s="322"/>
      <c r="G2574" s="325"/>
      <c r="H2574" s="325"/>
      <c r="I2574" s="1047"/>
      <c r="J2574" s="271"/>
    </row>
    <row r="2575" spans="1:10" outlineLevel="1" x14ac:dyDescent="0.2">
      <c r="A2575" s="327" t="s">
        <v>11550</v>
      </c>
      <c r="B2575" s="322"/>
      <c r="C2575" s="322"/>
      <c r="D2575" s="316"/>
      <c r="E2575" s="311">
        <v>66000</v>
      </c>
      <c r="F2575" s="322"/>
      <c r="G2575" s="325"/>
      <c r="H2575" s="325"/>
      <c r="I2575" s="1047"/>
      <c r="J2575" s="271"/>
    </row>
    <row r="2576" spans="1:10" outlineLevel="1" x14ac:dyDescent="0.2">
      <c r="A2576" s="327" t="s">
        <v>11551</v>
      </c>
      <c r="B2576" s="322"/>
      <c r="C2576" s="322"/>
      <c r="D2576" s="316"/>
      <c r="E2576" s="311">
        <v>95000</v>
      </c>
      <c r="F2576" s="322"/>
      <c r="G2576" s="325"/>
      <c r="H2576" s="325"/>
      <c r="I2576" s="1047"/>
      <c r="J2576" s="271"/>
    </row>
    <row r="2577" spans="1:10" outlineLevel="1" x14ac:dyDescent="0.2">
      <c r="A2577" s="327" t="s">
        <v>11552</v>
      </c>
      <c r="B2577" s="322"/>
      <c r="C2577" s="322"/>
      <c r="D2577" s="316"/>
      <c r="E2577" s="311">
        <v>30000</v>
      </c>
      <c r="F2577" s="322"/>
      <c r="G2577" s="325"/>
      <c r="H2577" s="325"/>
      <c r="I2577" s="1047"/>
      <c r="J2577" s="271"/>
    </row>
    <row r="2578" spans="1:10" outlineLevel="1" x14ac:dyDescent="0.2">
      <c r="A2578" s="327" t="s">
        <v>11553</v>
      </c>
      <c r="B2578" s="322"/>
      <c r="C2578" s="322"/>
      <c r="D2578" s="316"/>
      <c r="E2578" s="311">
        <v>19000</v>
      </c>
      <c r="F2578" s="322"/>
      <c r="G2578" s="325"/>
      <c r="H2578" s="325"/>
      <c r="I2578" s="1047"/>
      <c r="J2578" s="271"/>
    </row>
    <row r="2579" spans="1:10" outlineLevel="1" x14ac:dyDescent="0.2">
      <c r="A2579" s="327" t="s">
        <v>11554</v>
      </c>
      <c r="B2579" s="322"/>
      <c r="C2579" s="322"/>
      <c r="D2579" s="316"/>
      <c r="E2579" s="311">
        <v>42000</v>
      </c>
      <c r="F2579" s="322"/>
      <c r="G2579" s="325"/>
      <c r="H2579" s="325"/>
      <c r="I2579" s="1047"/>
      <c r="J2579" s="271"/>
    </row>
    <row r="2580" spans="1:10" outlineLevel="1" x14ac:dyDescent="0.2">
      <c r="A2580" s="327" t="s">
        <v>11555</v>
      </c>
      <c r="B2580" s="322"/>
      <c r="C2580" s="322"/>
      <c r="D2580" s="316"/>
      <c r="E2580" s="311">
        <v>90000</v>
      </c>
      <c r="F2580" s="322"/>
      <c r="G2580" s="325"/>
      <c r="H2580" s="325"/>
      <c r="I2580" s="1047"/>
      <c r="J2580" s="271"/>
    </row>
    <row r="2581" spans="1:10" outlineLevel="1" x14ac:dyDescent="0.2">
      <c r="A2581" s="327" t="s">
        <v>11556</v>
      </c>
      <c r="B2581" s="322"/>
      <c r="C2581" s="322"/>
      <c r="D2581" s="316"/>
      <c r="E2581" s="311">
        <v>57600</v>
      </c>
      <c r="F2581" s="322"/>
      <c r="G2581" s="325"/>
      <c r="H2581" s="325"/>
      <c r="I2581" s="1047"/>
      <c r="J2581" s="271"/>
    </row>
    <row r="2582" spans="1:10" outlineLevel="1" x14ac:dyDescent="0.2">
      <c r="A2582" s="327" t="s">
        <v>11557</v>
      </c>
      <c r="B2582" s="322"/>
      <c r="C2582" s="322"/>
      <c r="D2582" s="316"/>
      <c r="E2582" s="311">
        <v>80000</v>
      </c>
      <c r="F2582" s="322"/>
      <c r="G2582" s="325"/>
      <c r="H2582" s="325"/>
      <c r="I2582" s="1047"/>
      <c r="J2582" s="271"/>
    </row>
    <row r="2583" spans="1:10" outlineLevel="1" x14ac:dyDescent="0.2">
      <c r="A2583" s="327" t="s">
        <v>11558</v>
      </c>
      <c r="B2583" s="322"/>
      <c r="C2583" s="322"/>
      <c r="D2583" s="316"/>
      <c r="E2583" s="311">
        <v>54960</v>
      </c>
      <c r="F2583" s="322"/>
      <c r="G2583" s="325"/>
      <c r="H2583" s="325"/>
      <c r="I2583" s="1047"/>
      <c r="J2583" s="271"/>
    </row>
    <row r="2584" spans="1:10" outlineLevel="1" x14ac:dyDescent="0.2">
      <c r="A2584" s="327" t="s">
        <v>11559</v>
      </c>
      <c r="B2584" s="322"/>
      <c r="C2584" s="322"/>
      <c r="D2584" s="316"/>
      <c r="E2584" s="311">
        <v>35000</v>
      </c>
      <c r="F2584" s="322"/>
      <c r="G2584" s="325"/>
      <c r="H2584" s="325"/>
      <c r="I2584" s="1047"/>
      <c r="J2584" s="271"/>
    </row>
    <row r="2585" spans="1:10" outlineLevel="1" x14ac:dyDescent="0.2">
      <c r="A2585" s="327" t="s">
        <v>11560</v>
      </c>
      <c r="B2585" s="322"/>
      <c r="C2585" s="322"/>
      <c r="D2585" s="316"/>
      <c r="E2585" s="311">
        <v>39360</v>
      </c>
      <c r="F2585" s="322"/>
      <c r="G2585" s="325"/>
      <c r="H2585" s="325"/>
      <c r="I2585" s="1047"/>
      <c r="J2585" s="271"/>
    </row>
    <row r="2586" spans="1:10" outlineLevel="1" x14ac:dyDescent="0.2">
      <c r="A2586" s="327" t="s">
        <v>11561</v>
      </c>
      <c r="B2586" s="322"/>
      <c r="C2586" s="322"/>
      <c r="D2586" s="316"/>
      <c r="E2586" s="311">
        <v>48000</v>
      </c>
      <c r="F2586" s="322"/>
      <c r="G2586" s="325"/>
      <c r="H2586" s="325"/>
      <c r="I2586" s="1047"/>
      <c r="J2586" s="271"/>
    </row>
    <row r="2587" spans="1:10" outlineLevel="1" x14ac:dyDescent="0.2">
      <c r="A2587" s="327" t="s">
        <v>11562</v>
      </c>
      <c r="B2587" s="322"/>
      <c r="C2587" s="322"/>
      <c r="D2587" s="316"/>
      <c r="E2587" s="311">
        <v>35000</v>
      </c>
      <c r="F2587" s="322"/>
      <c r="G2587" s="325"/>
      <c r="H2587" s="325"/>
      <c r="I2587" s="1047"/>
      <c r="J2587" s="271"/>
    </row>
    <row r="2588" spans="1:10" outlineLevel="1" x14ac:dyDescent="0.2">
      <c r="A2588" s="327" t="s">
        <v>11563</v>
      </c>
      <c r="B2588" s="322"/>
      <c r="C2588" s="322"/>
      <c r="D2588" s="316"/>
      <c r="E2588" s="311">
        <v>35000</v>
      </c>
      <c r="F2588" s="322"/>
      <c r="G2588" s="325"/>
      <c r="H2588" s="325"/>
      <c r="I2588" s="1047"/>
      <c r="J2588" s="271"/>
    </row>
    <row r="2589" spans="1:10" outlineLevel="1" x14ac:dyDescent="0.2">
      <c r="A2589" s="327" t="s">
        <v>11564</v>
      </c>
      <c r="B2589" s="322"/>
      <c r="C2589" s="322"/>
      <c r="D2589" s="316"/>
      <c r="E2589" s="311">
        <v>100000</v>
      </c>
      <c r="F2589" s="322"/>
      <c r="G2589" s="325"/>
      <c r="H2589" s="325"/>
      <c r="I2589" s="1047"/>
      <c r="J2589" s="271"/>
    </row>
    <row r="2590" spans="1:10" outlineLevel="1" x14ac:dyDescent="0.2">
      <c r="A2590" s="327" t="s">
        <v>11565</v>
      </c>
      <c r="B2590" s="322"/>
      <c r="C2590" s="322"/>
      <c r="D2590" s="316"/>
      <c r="E2590" s="311">
        <v>40000</v>
      </c>
      <c r="F2590" s="322"/>
      <c r="G2590" s="325"/>
      <c r="H2590" s="325"/>
      <c r="I2590" s="1047"/>
      <c r="J2590" s="271"/>
    </row>
    <row r="2591" spans="1:10" outlineLevel="1" x14ac:dyDescent="0.2">
      <c r="A2591" s="327" t="s">
        <v>11566</v>
      </c>
      <c r="B2591" s="322"/>
      <c r="C2591" s="322"/>
      <c r="D2591" s="316"/>
      <c r="E2591" s="311">
        <v>39360</v>
      </c>
      <c r="F2591" s="322"/>
      <c r="G2591" s="325"/>
      <c r="H2591" s="325"/>
      <c r="I2591" s="1047"/>
      <c r="J2591" s="271"/>
    </row>
    <row r="2592" spans="1:10" outlineLevel="1" x14ac:dyDescent="0.2">
      <c r="A2592" s="327" t="s">
        <v>11525</v>
      </c>
      <c r="B2592" s="322"/>
      <c r="C2592" s="322"/>
      <c r="D2592" s="316"/>
      <c r="E2592" s="311">
        <v>42000</v>
      </c>
      <c r="F2592" s="322"/>
      <c r="G2592" s="325"/>
      <c r="H2592" s="325"/>
      <c r="I2592" s="1047"/>
      <c r="J2592" s="271"/>
    </row>
    <row r="2593" spans="1:10" outlineLevel="1" x14ac:dyDescent="0.2">
      <c r="A2593" s="327" t="s">
        <v>11567</v>
      </c>
      <c r="B2593" s="322"/>
      <c r="C2593" s="322"/>
      <c r="D2593" s="316"/>
      <c r="E2593" s="311">
        <v>350000</v>
      </c>
      <c r="F2593" s="322"/>
      <c r="G2593" s="325"/>
      <c r="H2593" s="325"/>
      <c r="I2593" s="1047"/>
      <c r="J2593" s="271"/>
    </row>
    <row r="2594" spans="1:10" outlineLevel="1" x14ac:dyDescent="0.2">
      <c r="A2594" s="327" t="s">
        <v>11568</v>
      </c>
      <c r="B2594" s="322"/>
      <c r="C2594" s="322"/>
      <c r="D2594" s="316"/>
      <c r="E2594" s="311">
        <v>35200</v>
      </c>
      <c r="F2594" s="322"/>
      <c r="G2594" s="325"/>
      <c r="H2594" s="325"/>
      <c r="I2594" s="1047"/>
      <c r="J2594" s="271"/>
    </row>
    <row r="2595" spans="1:10" outlineLevel="1" x14ac:dyDescent="0.2">
      <c r="A2595" s="327" t="s">
        <v>11569</v>
      </c>
      <c r="B2595" s="322"/>
      <c r="C2595" s="322"/>
      <c r="D2595" s="316"/>
      <c r="E2595" s="311">
        <v>202052</v>
      </c>
      <c r="F2595" s="322"/>
      <c r="G2595" s="325"/>
      <c r="H2595" s="325"/>
      <c r="I2595" s="1047"/>
      <c r="J2595" s="271"/>
    </row>
    <row r="2596" spans="1:10" outlineLevel="1" x14ac:dyDescent="0.2">
      <c r="A2596" s="327" t="s">
        <v>11570</v>
      </c>
      <c r="B2596" s="322"/>
      <c r="C2596" s="322"/>
      <c r="D2596" s="316"/>
      <c r="E2596" s="311">
        <v>42000</v>
      </c>
      <c r="F2596" s="322"/>
      <c r="G2596" s="325"/>
      <c r="H2596" s="325"/>
      <c r="I2596" s="1047"/>
      <c r="J2596" s="271"/>
    </row>
    <row r="2597" spans="1:10" outlineLevel="1" x14ac:dyDescent="0.2">
      <c r="A2597" s="327" t="s">
        <v>11570</v>
      </c>
      <c r="B2597" s="322"/>
      <c r="C2597" s="322"/>
      <c r="D2597" s="316"/>
      <c r="E2597" s="311">
        <v>42000</v>
      </c>
      <c r="F2597" s="322"/>
      <c r="G2597" s="325"/>
      <c r="H2597" s="325"/>
      <c r="I2597" s="1047"/>
      <c r="J2597" s="271"/>
    </row>
    <row r="2598" spans="1:10" outlineLevel="1" x14ac:dyDescent="0.2">
      <c r="A2598" s="327" t="s">
        <v>11571</v>
      </c>
      <c r="B2598" s="322"/>
      <c r="C2598" s="322"/>
      <c r="D2598" s="316"/>
      <c r="E2598" s="311">
        <v>20000</v>
      </c>
      <c r="F2598" s="322"/>
      <c r="G2598" s="325"/>
      <c r="H2598" s="325"/>
      <c r="I2598" s="1047"/>
      <c r="J2598" s="271"/>
    </row>
    <row r="2599" spans="1:10" outlineLevel="1" x14ac:dyDescent="0.2">
      <c r="A2599" s="327" t="s">
        <v>11572</v>
      </c>
      <c r="B2599" s="322"/>
      <c r="C2599" s="322"/>
      <c r="D2599" s="316"/>
      <c r="E2599" s="311">
        <v>80000</v>
      </c>
      <c r="F2599" s="322"/>
      <c r="G2599" s="325"/>
      <c r="H2599" s="325"/>
      <c r="I2599" s="1047"/>
      <c r="J2599" s="271"/>
    </row>
    <row r="2600" spans="1:10" outlineLevel="1" x14ac:dyDescent="0.2">
      <c r="A2600" s="327" t="s">
        <v>11573</v>
      </c>
      <c r="B2600" s="322"/>
      <c r="C2600" s="322"/>
      <c r="D2600" s="316"/>
      <c r="E2600" s="311">
        <v>36000</v>
      </c>
      <c r="F2600" s="322"/>
      <c r="G2600" s="325"/>
      <c r="H2600" s="325"/>
      <c r="I2600" s="1047"/>
      <c r="J2600" s="271"/>
    </row>
    <row r="2601" spans="1:10" outlineLevel="1" x14ac:dyDescent="0.2">
      <c r="A2601" s="327" t="s">
        <v>11574</v>
      </c>
      <c r="B2601" s="322"/>
      <c r="C2601" s="322"/>
      <c r="D2601" s="316"/>
      <c r="E2601" s="311">
        <v>19200</v>
      </c>
      <c r="F2601" s="322"/>
      <c r="G2601" s="325"/>
      <c r="H2601" s="325"/>
      <c r="I2601" s="1047"/>
      <c r="J2601" s="271"/>
    </row>
    <row r="2602" spans="1:10" outlineLevel="1" x14ac:dyDescent="0.2">
      <c r="A2602" s="327" t="s">
        <v>11575</v>
      </c>
      <c r="B2602" s="322"/>
      <c r="C2602" s="322"/>
      <c r="D2602" s="316"/>
      <c r="E2602" s="311">
        <v>220000</v>
      </c>
      <c r="F2602" s="322"/>
      <c r="G2602" s="325"/>
      <c r="H2602" s="325"/>
      <c r="I2602" s="1047"/>
      <c r="J2602" s="271"/>
    </row>
    <row r="2603" spans="1:10" outlineLevel="1" x14ac:dyDescent="0.2">
      <c r="A2603" s="327" t="s">
        <v>11576</v>
      </c>
      <c r="B2603" s="322"/>
      <c r="C2603" s="322"/>
      <c r="D2603" s="316"/>
      <c r="E2603" s="311">
        <v>54000</v>
      </c>
      <c r="F2603" s="322"/>
      <c r="G2603" s="325"/>
      <c r="H2603" s="325"/>
      <c r="I2603" s="1047"/>
      <c r="J2603" s="271"/>
    </row>
    <row r="2604" spans="1:10" outlineLevel="1" x14ac:dyDescent="0.2">
      <c r="A2604" s="327" t="s">
        <v>11576</v>
      </c>
      <c r="B2604" s="322"/>
      <c r="C2604" s="322"/>
      <c r="D2604" s="316"/>
      <c r="E2604" s="311">
        <v>54000</v>
      </c>
      <c r="F2604" s="322"/>
      <c r="G2604" s="325"/>
      <c r="H2604" s="325"/>
      <c r="I2604" s="1047"/>
      <c r="J2604" s="271"/>
    </row>
    <row r="2605" spans="1:10" outlineLevel="1" x14ac:dyDescent="0.2">
      <c r="A2605" s="327" t="s">
        <v>11576</v>
      </c>
      <c r="B2605" s="322"/>
      <c r="C2605" s="322"/>
      <c r="D2605" s="316"/>
      <c r="E2605" s="311">
        <v>54000</v>
      </c>
      <c r="F2605" s="322"/>
      <c r="G2605" s="325"/>
      <c r="H2605" s="325"/>
      <c r="I2605" s="1047"/>
      <c r="J2605" s="271"/>
    </row>
    <row r="2606" spans="1:10" outlineLevel="1" x14ac:dyDescent="0.2">
      <c r="A2606" s="327" t="s">
        <v>11576</v>
      </c>
      <c r="B2606" s="322"/>
      <c r="C2606" s="322"/>
      <c r="D2606" s="316"/>
      <c r="E2606" s="311">
        <v>54000</v>
      </c>
      <c r="F2606" s="322"/>
      <c r="G2606" s="325"/>
      <c r="H2606" s="325"/>
      <c r="I2606" s="1047"/>
      <c r="J2606" s="271"/>
    </row>
    <row r="2607" spans="1:10" outlineLevel="1" x14ac:dyDescent="0.2">
      <c r="A2607" s="327" t="s">
        <v>11577</v>
      </c>
      <c r="B2607" s="322"/>
      <c r="C2607" s="322"/>
      <c r="D2607" s="316"/>
      <c r="E2607" s="311">
        <v>54000</v>
      </c>
      <c r="F2607" s="322"/>
      <c r="G2607" s="325"/>
      <c r="H2607" s="325"/>
      <c r="I2607" s="1047"/>
      <c r="J2607" s="271"/>
    </row>
    <row r="2608" spans="1:10" outlineLevel="1" x14ac:dyDescent="0.2">
      <c r="A2608" s="327" t="s">
        <v>11577</v>
      </c>
      <c r="B2608" s="322"/>
      <c r="C2608" s="322"/>
      <c r="D2608" s="316"/>
      <c r="E2608" s="311">
        <v>54000</v>
      </c>
      <c r="F2608" s="322"/>
      <c r="G2608" s="325"/>
      <c r="H2608" s="325"/>
      <c r="I2608" s="1047"/>
      <c r="J2608" s="271"/>
    </row>
    <row r="2609" spans="1:10" outlineLevel="1" x14ac:dyDescent="0.2">
      <c r="A2609" s="327" t="s">
        <v>11578</v>
      </c>
      <c r="B2609" s="322"/>
      <c r="C2609" s="322"/>
      <c r="D2609" s="316"/>
      <c r="E2609" s="311">
        <v>84000</v>
      </c>
      <c r="F2609" s="322"/>
      <c r="G2609" s="325"/>
      <c r="H2609" s="325"/>
      <c r="I2609" s="1047"/>
      <c r="J2609" s="271"/>
    </row>
    <row r="2610" spans="1:10" outlineLevel="1" x14ac:dyDescent="0.2">
      <c r="A2610" s="327" t="s">
        <v>11579</v>
      </c>
      <c r="B2610" s="322"/>
      <c r="C2610" s="322"/>
      <c r="D2610" s="316"/>
      <c r="E2610" s="311">
        <v>60000</v>
      </c>
      <c r="F2610" s="322"/>
      <c r="G2610" s="325"/>
      <c r="H2610" s="325"/>
      <c r="I2610" s="1047"/>
      <c r="J2610" s="271"/>
    </row>
    <row r="2611" spans="1:10" outlineLevel="1" x14ac:dyDescent="0.2">
      <c r="A2611" s="327" t="s">
        <v>11533</v>
      </c>
      <c r="B2611" s="322"/>
      <c r="C2611" s="322"/>
      <c r="D2611" s="316"/>
      <c r="E2611" s="311">
        <v>25200</v>
      </c>
      <c r="F2611" s="322"/>
      <c r="G2611" s="325"/>
      <c r="H2611" s="325"/>
      <c r="I2611" s="1047"/>
      <c r="J2611" s="271"/>
    </row>
    <row r="2612" spans="1:10" outlineLevel="1" x14ac:dyDescent="0.2">
      <c r="A2612" s="327" t="s">
        <v>11524</v>
      </c>
      <c r="B2612" s="322"/>
      <c r="C2612" s="322"/>
      <c r="D2612" s="316"/>
      <c r="E2612" s="311">
        <v>96000</v>
      </c>
      <c r="F2612" s="322"/>
      <c r="G2612" s="325"/>
      <c r="H2612" s="325"/>
      <c r="I2612" s="1047"/>
      <c r="J2612" s="271"/>
    </row>
    <row r="2613" spans="1:10" outlineLevel="1" x14ac:dyDescent="0.2">
      <c r="A2613" s="327" t="s">
        <v>11524</v>
      </c>
      <c r="B2613" s="322"/>
      <c r="C2613" s="322"/>
      <c r="D2613" s="316"/>
      <c r="E2613" s="311">
        <v>96000</v>
      </c>
      <c r="F2613" s="322"/>
      <c r="G2613" s="325"/>
      <c r="H2613" s="325"/>
      <c r="I2613" s="1047"/>
      <c r="J2613" s="271"/>
    </row>
    <row r="2614" spans="1:10" outlineLevel="1" x14ac:dyDescent="0.2">
      <c r="A2614" s="327" t="s">
        <v>11524</v>
      </c>
      <c r="B2614" s="322"/>
      <c r="C2614" s="322"/>
      <c r="D2614" s="316"/>
      <c r="E2614" s="311">
        <v>96000</v>
      </c>
      <c r="F2614" s="322"/>
      <c r="G2614" s="325"/>
      <c r="H2614" s="325"/>
      <c r="I2614" s="1047"/>
      <c r="J2614" s="271"/>
    </row>
    <row r="2615" spans="1:10" outlineLevel="1" x14ac:dyDescent="0.2">
      <c r="A2615" s="327" t="s">
        <v>11580</v>
      </c>
      <c r="B2615" s="322"/>
      <c r="C2615" s="322"/>
      <c r="D2615" s="316"/>
      <c r="E2615" s="311">
        <v>36000</v>
      </c>
      <c r="F2615" s="322"/>
      <c r="G2615" s="325"/>
      <c r="H2615" s="325"/>
      <c r="I2615" s="1047"/>
      <c r="J2615" s="271"/>
    </row>
    <row r="2616" spans="1:10" outlineLevel="1" x14ac:dyDescent="0.2">
      <c r="A2616" s="327" t="s">
        <v>11581</v>
      </c>
      <c r="B2616" s="322"/>
      <c r="C2616" s="322"/>
      <c r="D2616" s="316"/>
      <c r="E2616" s="311">
        <v>100000</v>
      </c>
      <c r="F2616" s="322"/>
      <c r="G2616" s="325"/>
      <c r="H2616" s="325"/>
      <c r="I2616" s="1047"/>
      <c r="J2616" s="271"/>
    </row>
    <row r="2617" spans="1:10" outlineLevel="1" x14ac:dyDescent="0.2">
      <c r="A2617" s="327" t="s">
        <v>11582</v>
      </c>
      <c r="B2617" s="322"/>
      <c r="C2617" s="322"/>
      <c r="D2617" s="316"/>
      <c r="E2617" s="311">
        <v>120000</v>
      </c>
      <c r="F2617" s="322"/>
      <c r="G2617" s="325"/>
      <c r="H2617" s="325"/>
      <c r="I2617" s="1047"/>
      <c r="J2617" s="271"/>
    </row>
    <row r="2618" spans="1:10" outlineLevel="1" x14ac:dyDescent="0.2">
      <c r="A2618" s="327" t="s">
        <v>11521</v>
      </c>
      <c r="B2618" s="322"/>
      <c r="C2618" s="322"/>
      <c r="D2618" s="316"/>
      <c r="E2618" s="311">
        <v>28000</v>
      </c>
      <c r="F2618" s="322"/>
      <c r="G2618" s="325"/>
      <c r="H2618" s="325"/>
      <c r="I2618" s="1047"/>
      <c r="J2618" s="271"/>
    </row>
    <row r="2619" spans="1:10" outlineLevel="1" x14ac:dyDescent="0.2">
      <c r="A2619" s="327" t="s">
        <v>11519</v>
      </c>
      <c r="B2619" s="322"/>
      <c r="C2619" s="322"/>
      <c r="D2619" s="316"/>
      <c r="E2619" s="311">
        <v>36750</v>
      </c>
      <c r="F2619" s="322"/>
      <c r="G2619" s="325"/>
      <c r="H2619" s="325"/>
      <c r="I2619" s="1047"/>
      <c r="J2619" s="271"/>
    </row>
    <row r="2620" spans="1:10" outlineLevel="1" x14ac:dyDescent="0.2">
      <c r="A2620" s="327" t="s">
        <v>11583</v>
      </c>
      <c r="B2620" s="322"/>
      <c r="C2620" s="322"/>
      <c r="D2620" s="316"/>
      <c r="E2620" s="311">
        <v>27000</v>
      </c>
      <c r="F2620" s="322"/>
      <c r="G2620" s="325"/>
      <c r="H2620" s="325"/>
      <c r="I2620" s="1047"/>
      <c r="J2620" s="271"/>
    </row>
    <row r="2621" spans="1:10" outlineLevel="1" x14ac:dyDescent="0.2">
      <c r="A2621" s="327" t="s">
        <v>11583</v>
      </c>
      <c r="B2621" s="322"/>
      <c r="C2621" s="322"/>
      <c r="D2621" s="316"/>
      <c r="E2621" s="311">
        <v>27000</v>
      </c>
      <c r="F2621" s="322"/>
      <c r="G2621" s="325"/>
      <c r="H2621" s="325"/>
      <c r="I2621" s="1047"/>
      <c r="J2621" s="271"/>
    </row>
    <row r="2622" spans="1:10" outlineLevel="1" x14ac:dyDescent="0.2">
      <c r="A2622" s="327" t="s">
        <v>11583</v>
      </c>
      <c r="B2622" s="322"/>
      <c r="C2622" s="322"/>
      <c r="D2622" s="316"/>
      <c r="E2622" s="311">
        <v>27000</v>
      </c>
      <c r="F2622" s="322"/>
      <c r="G2622" s="325"/>
      <c r="H2622" s="325"/>
      <c r="I2622" s="1047"/>
      <c r="J2622" s="271"/>
    </row>
    <row r="2623" spans="1:10" outlineLevel="1" x14ac:dyDescent="0.2">
      <c r="A2623" s="327" t="s">
        <v>11583</v>
      </c>
      <c r="B2623" s="322"/>
      <c r="C2623" s="322"/>
      <c r="D2623" s="316"/>
      <c r="E2623" s="311">
        <v>27000</v>
      </c>
      <c r="F2623" s="322"/>
      <c r="G2623" s="325"/>
      <c r="H2623" s="325"/>
      <c r="I2623" s="1047"/>
      <c r="J2623" s="271"/>
    </row>
    <row r="2624" spans="1:10" outlineLevel="1" x14ac:dyDescent="0.2">
      <c r="A2624" s="327" t="s">
        <v>11584</v>
      </c>
      <c r="B2624" s="322"/>
      <c r="C2624" s="322"/>
      <c r="D2624" s="316"/>
      <c r="E2624" s="311">
        <v>30000</v>
      </c>
      <c r="F2624" s="322"/>
      <c r="G2624" s="325"/>
      <c r="H2624" s="325"/>
      <c r="I2624" s="1047"/>
      <c r="J2624" s="271"/>
    </row>
    <row r="2625" spans="1:10" outlineLevel="1" x14ac:dyDescent="0.2">
      <c r="A2625" s="327" t="s">
        <v>11585</v>
      </c>
      <c r="B2625" s="322"/>
      <c r="C2625" s="322"/>
      <c r="D2625" s="316"/>
      <c r="E2625" s="311">
        <v>28000</v>
      </c>
      <c r="F2625" s="322"/>
      <c r="G2625" s="325"/>
      <c r="H2625" s="325"/>
      <c r="I2625" s="1047"/>
      <c r="J2625" s="271"/>
    </row>
    <row r="2626" spans="1:10" outlineLevel="1" x14ac:dyDescent="0.2">
      <c r="A2626" s="327" t="s">
        <v>11586</v>
      </c>
      <c r="B2626" s="322"/>
      <c r="C2626" s="322"/>
      <c r="D2626" s="316"/>
      <c r="E2626" s="311">
        <v>32300</v>
      </c>
      <c r="F2626" s="322"/>
      <c r="G2626" s="325"/>
      <c r="H2626" s="325"/>
      <c r="I2626" s="1047"/>
      <c r="J2626" s="271"/>
    </row>
    <row r="2627" spans="1:10" outlineLevel="1" x14ac:dyDescent="0.2">
      <c r="A2627" s="327" t="s">
        <v>11586</v>
      </c>
      <c r="B2627" s="322"/>
      <c r="C2627" s="322"/>
      <c r="D2627" s="316"/>
      <c r="E2627" s="311">
        <v>33500</v>
      </c>
      <c r="F2627" s="322"/>
      <c r="G2627" s="325"/>
      <c r="H2627" s="325"/>
      <c r="I2627" s="1047"/>
      <c r="J2627" s="271"/>
    </row>
    <row r="2628" spans="1:10" outlineLevel="1" x14ac:dyDescent="0.2">
      <c r="A2628" s="327" t="s">
        <v>11586</v>
      </c>
      <c r="B2628" s="322"/>
      <c r="C2628" s="322"/>
      <c r="D2628" s="316"/>
      <c r="E2628" s="311">
        <v>34200</v>
      </c>
      <c r="F2628" s="322"/>
      <c r="G2628" s="325"/>
      <c r="H2628" s="325"/>
      <c r="I2628" s="1047"/>
      <c r="J2628" s="271"/>
    </row>
    <row r="2629" spans="1:10" outlineLevel="1" x14ac:dyDescent="0.2">
      <c r="A2629" s="327" t="s">
        <v>11587</v>
      </c>
      <c r="B2629" s="322"/>
      <c r="C2629" s="322"/>
      <c r="D2629" s="316"/>
      <c r="E2629" s="311">
        <v>32500</v>
      </c>
      <c r="F2629" s="322"/>
      <c r="G2629" s="325"/>
      <c r="H2629" s="325"/>
      <c r="I2629" s="1047"/>
      <c r="J2629" s="271"/>
    </row>
    <row r="2630" spans="1:10" outlineLevel="1" x14ac:dyDescent="0.2">
      <c r="A2630" s="327" t="s">
        <v>11587</v>
      </c>
      <c r="B2630" s="322"/>
      <c r="C2630" s="322"/>
      <c r="D2630" s="316"/>
      <c r="E2630" s="311">
        <v>32500</v>
      </c>
      <c r="F2630" s="322"/>
      <c r="G2630" s="325"/>
      <c r="H2630" s="325"/>
      <c r="I2630" s="1047"/>
      <c r="J2630" s="271"/>
    </row>
    <row r="2631" spans="1:10" outlineLevel="1" x14ac:dyDescent="0.2">
      <c r="A2631" s="327" t="s">
        <v>11588</v>
      </c>
      <c r="B2631" s="322"/>
      <c r="C2631" s="322"/>
      <c r="D2631" s="316"/>
      <c r="E2631" s="311">
        <v>24000</v>
      </c>
      <c r="F2631" s="322"/>
      <c r="G2631" s="325"/>
      <c r="H2631" s="325"/>
      <c r="I2631" s="1047"/>
      <c r="J2631" s="271"/>
    </row>
    <row r="2632" spans="1:10" outlineLevel="1" x14ac:dyDescent="0.2">
      <c r="A2632" s="327" t="s">
        <v>11588</v>
      </c>
      <c r="B2632" s="322"/>
      <c r="C2632" s="322"/>
      <c r="D2632" s="316"/>
      <c r="E2632" s="311">
        <v>36000</v>
      </c>
      <c r="F2632" s="322"/>
      <c r="G2632" s="325"/>
      <c r="H2632" s="325"/>
      <c r="I2632" s="1047"/>
      <c r="J2632" s="271"/>
    </row>
    <row r="2633" spans="1:10" outlineLevel="1" x14ac:dyDescent="0.2">
      <c r="A2633" s="327" t="s">
        <v>11588</v>
      </c>
      <c r="B2633" s="322"/>
      <c r="C2633" s="322"/>
      <c r="D2633" s="316"/>
      <c r="E2633" s="311">
        <v>36000</v>
      </c>
      <c r="F2633" s="322"/>
      <c r="G2633" s="325"/>
      <c r="H2633" s="325"/>
      <c r="I2633" s="1047"/>
      <c r="J2633" s="271"/>
    </row>
    <row r="2634" spans="1:10" outlineLevel="1" x14ac:dyDescent="0.2">
      <c r="A2634" s="327" t="s">
        <v>11588</v>
      </c>
      <c r="B2634" s="322"/>
      <c r="C2634" s="322"/>
      <c r="D2634" s="316"/>
      <c r="E2634" s="311">
        <v>24000</v>
      </c>
      <c r="F2634" s="322"/>
      <c r="G2634" s="325"/>
      <c r="H2634" s="325"/>
      <c r="I2634" s="1047"/>
      <c r="J2634" s="271"/>
    </row>
    <row r="2635" spans="1:10" outlineLevel="1" x14ac:dyDescent="0.2">
      <c r="A2635" s="327" t="s">
        <v>11589</v>
      </c>
      <c r="B2635" s="322"/>
      <c r="C2635" s="322"/>
      <c r="D2635" s="316"/>
      <c r="E2635" s="311">
        <v>39268</v>
      </c>
      <c r="F2635" s="322"/>
      <c r="G2635" s="325"/>
      <c r="H2635" s="325"/>
      <c r="I2635" s="1047"/>
      <c r="J2635" s="271"/>
    </row>
    <row r="2636" spans="1:10" outlineLevel="1" x14ac:dyDescent="0.2">
      <c r="A2636" s="327" t="s">
        <v>11560</v>
      </c>
      <c r="B2636" s="322"/>
      <c r="C2636" s="322"/>
      <c r="D2636" s="316"/>
      <c r="E2636" s="311">
        <v>20500</v>
      </c>
      <c r="F2636" s="322"/>
      <c r="G2636" s="325"/>
      <c r="H2636" s="325"/>
      <c r="I2636" s="1047"/>
      <c r="J2636" s="271"/>
    </row>
    <row r="2637" spans="1:10" outlineLevel="1" x14ac:dyDescent="0.2">
      <c r="A2637" s="327" t="s">
        <v>11560</v>
      </c>
      <c r="B2637" s="322"/>
      <c r="C2637" s="322"/>
      <c r="D2637" s="316"/>
      <c r="E2637" s="311">
        <v>20500</v>
      </c>
      <c r="F2637" s="322"/>
      <c r="G2637" s="325"/>
      <c r="H2637" s="325"/>
      <c r="I2637" s="1047"/>
      <c r="J2637" s="271"/>
    </row>
    <row r="2638" spans="1:10" outlineLevel="1" x14ac:dyDescent="0.2">
      <c r="A2638" s="327" t="s">
        <v>11560</v>
      </c>
      <c r="B2638" s="322"/>
      <c r="C2638" s="322"/>
      <c r="D2638" s="316"/>
      <c r="E2638" s="311">
        <v>24600</v>
      </c>
      <c r="F2638" s="322"/>
      <c r="G2638" s="325"/>
      <c r="H2638" s="325"/>
      <c r="I2638" s="1047"/>
      <c r="J2638" s="271"/>
    </row>
    <row r="2639" spans="1:10" outlineLevel="1" x14ac:dyDescent="0.2">
      <c r="A2639" s="327" t="s">
        <v>11560</v>
      </c>
      <c r="B2639" s="322"/>
      <c r="C2639" s="322"/>
      <c r="D2639" s="316"/>
      <c r="E2639" s="311">
        <v>30000</v>
      </c>
      <c r="F2639" s="322"/>
      <c r="G2639" s="325"/>
      <c r="H2639" s="325"/>
      <c r="I2639" s="1047"/>
      <c r="J2639" s="271"/>
    </row>
    <row r="2640" spans="1:10" outlineLevel="1" x14ac:dyDescent="0.2">
      <c r="A2640" s="327" t="s">
        <v>11560</v>
      </c>
      <c r="B2640" s="322"/>
      <c r="C2640" s="322"/>
      <c r="D2640" s="316"/>
      <c r="E2640" s="311">
        <v>20500</v>
      </c>
      <c r="F2640" s="322"/>
      <c r="G2640" s="325"/>
      <c r="H2640" s="325"/>
      <c r="I2640" s="1047"/>
      <c r="J2640" s="271"/>
    </row>
    <row r="2641" spans="1:10" outlineLevel="1" x14ac:dyDescent="0.2">
      <c r="A2641" s="327" t="s">
        <v>11560</v>
      </c>
      <c r="B2641" s="322"/>
      <c r="C2641" s="322"/>
      <c r="D2641" s="316"/>
      <c r="E2641" s="311">
        <v>24600</v>
      </c>
      <c r="F2641" s="322"/>
      <c r="G2641" s="325"/>
      <c r="H2641" s="325"/>
      <c r="I2641" s="1047"/>
      <c r="J2641" s="271"/>
    </row>
    <row r="2642" spans="1:10" outlineLevel="1" x14ac:dyDescent="0.2">
      <c r="A2642" s="327" t="s">
        <v>11560</v>
      </c>
      <c r="B2642" s="322"/>
      <c r="C2642" s="322"/>
      <c r="D2642" s="316"/>
      <c r="E2642" s="311">
        <v>24600</v>
      </c>
      <c r="F2642" s="322"/>
      <c r="G2642" s="325"/>
      <c r="H2642" s="325"/>
      <c r="I2642" s="1047"/>
      <c r="J2642" s="271"/>
    </row>
    <row r="2643" spans="1:10" outlineLevel="1" x14ac:dyDescent="0.2">
      <c r="A2643" s="327" t="s">
        <v>11560</v>
      </c>
      <c r="B2643" s="322"/>
      <c r="C2643" s="322"/>
      <c r="D2643" s="316"/>
      <c r="E2643" s="311">
        <v>20500</v>
      </c>
      <c r="F2643" s="322"/>
      <c r="G2643" s="325"/>
      <c r="H2643" s="325"/>
      <c r="I2643" s="1047"/>
      <c r="J2643" s="271"/>
    </row>
    <row r="2644" spans="1:10" outlineLevel="1" x14ac:dyDescent="0.2">
      <c r="A2644" s="327" t="s">
        <v>11560</v>
      </c>
      <c r="B2644" s="322"/>
      <c r="C2644" s="322"/>
      <c r="D2644" s="316"/>
      <c r="E2644" s="311">
        <v>24600</v>
      </c>
      <c r="F2644" s="322"/>
      <c r="G2644" s="325"/>
      <c r="H2644" s="325"/>
      <c r="I2644" s="1047"/>
      <c r="J2644" s="271"/>
    </row>
    <row r="2645" spans="1:10" outlineLevel="1" x14ac:dyDescent="0.2">
      <c r="A2645" s="327" t="s">
        <v>11590</v>
      </c>
      <c r="B2645" s="322"/>
      <c r="C2645" s="322"/>
      <c r="D2645" s="316"/>
      <c r="E2645" s="311">
        <v>36000</v>
      </c>
      <c r="F2645" s="322"/>
      <c r="G2645" s="325"/>
      <c r="H2645" s="325"/>
      <c r="I2645" s="1047"/>
      <c r="J2645" s="271"/>
    </row>
    <row r="2646" spans="1:10" outlineLevel="1" x14ac:dyDescent="0.2">
      <c r="A2646" s="327" t="s">
        <v>11590</v>
      </c>
      <c r="B2646" s="322"/>
      <c r="C2646" s="322"/>
      <c r="D2646" s="316"/>
      <c r="E2646" s="311">
        <v>42000</v>
      </c>
      <c r="F2646" s="322"/>
      <c r="G2646" s="325"/>
      <c r="H2646" s="325"/>
      <c r="I2646" s="1047"/>
      <c r="J2646" s="271"/>
    </row>
    <row r="2647" spans="1:10" outlineLevel="1" x14ac:dyDescent="0.2">
      <c r="A2647" s="327" t="s">
        <v>11590</v>
      </c>
      <c r="B2647" s="322"/>
      <c r="C2647" s="322"/>
      <c r="D2647" s="316"/>
      <c r="E2647" s="311">
        <v>42000</v>
      </c>
      <c r="F2647" s="322"/>
      <c r="G2647" s="325"/>
      <c r="H2647" s="325"/>
      <c r="I2647" s="1047"/>
      <c r="J2647" s="271"/>
    </row>
    <row r="2648" spans="1:10" outlineLevel="1" x14ac:dyDescent="0.2">
      <c r="A2648" s="327" t="s">
        <v>11591</v>
      </c>
      <c r="B2648" s="322"/>
      <c r="C2648" s="322"/>
      <c r="D2648" s="316"/>
      <c r="E2648" s="311">
        <v>30000</v>
      </c>
      <c r="F2648" s="322"/>
      <c r="G2648" s="325"/>
      <c r="H2648" s="325"/>
      <c r="I2648" s="1047"/>
      <c r="J2648" s="271"/>
    </row>
    <row r="2649" spans="1:10" outlineLevel="1" x14ac:dyDescent="0.2">
      <c r="A2649" s="327" t="s">
        <v>11525</v>
      </c>
      <c r="B2649" s="322"/>
      <c r="C2649" s="322"/>
      <c r="D2649" s="316"/>
      <c r="E2649" s="311">
        <v>49200</v>
      </c>
      <c r="F2649" s="322"/>
      <c r="G2649" s="325"/>
      <c r="H2649" s="325"/>
      <c r="I2649" s="1047"/>
      <c r="J2649" s="271"/>
    </row>
    <row r="2650" spans="1:10" outlineLevel="1" x14ac:dyDescent="0.2">
      <c r="A2650" s="327" t="s">
        <v>11592</v>
      </c>
      <c r="B2650" s="322"/>
      <c r="C2650" s="322"/>
      <c r="D2650" s="316"/>
      <c r="E2650" s="311">
        <v>30000</v>
      </c>
      <c r="F2650" s="322"/>
      <c r="G2650" s="325"/>
      <c r="H2650" s="325"/>
      <c r="I2650" s="1047"/>
      <c r="J2650" s="271"/>
    </row>
    <row r="2651" spans="1:10" outlineLevel="1" x14ac:dyDescent="0.2">
      <c r="A2651" s="327" t="s">
        <v>11592</v>
      </c>
      <c r="B2651" s="322"/>
      <c r="C2651" s="322"/>
      <c r="D2651" s="316"/>
      <c r="E2651" s="311">
        <v>33000</v>
      </c>
      <c r="F2651" s="322"/>
      <c r="G2651" s="325"/>
      <c r="H2651" s="325"/>
      <c r="I2651" s="1047"/>
      <c r="J2651" s="271"/>
    </row>
    <row r="2652" spans="1:10" outlineLevel="1" x14ac:dyDescent="0.2">
      <c r="A2652" s="327" t="s">
        <v>11592</v>
      </c>
      <c r="B2652" s="322"/>
      <c r="C2652" s="322"/>
      <c r="D2652" s="316"/>
      <c r="E2652" s="311">
        <v>30000</v>
      </c>
      <c r="F2652" s="322"/>
      <c r="G2652" s="325"/>
      <c r="H2652" s="325"/>
      <c r="I2652" s="1047"/>
      <c r="J2652" s="271"/>
    </row>
    <row r="2653" spans="1:10" outlineLevel="1" x14ac:dyDescent="0.2">
      <c r="A2653" s="327" t="s">
        <v>11592</v>
      </c>
      <c r="B2653" s="322"/>
      <c r="C2653" s="322"/>
      <c r="D2653" s="316"/>
      <c r="E2653" s="311">
        <v>24000</v>
      </c>
      <c r="F2653" s="322"/>
      <c r="G2653" s="325"/>
      <c r="H2653" s="325"/>
      <c r="I2653" s="1047"/>
      <c r="J2653" s="271"/>
    </row>
    <row r="2654" spans="1:10" outlineLevel="1" x14ac:dyDescent="0.2">
      <c r="A2654" s="327" t="s">
        <v>11592</v>
      </c>
      <c r="B2654" s="322"/>
      <c r="C2654" s="322"/>
      <c r="D2654" s="316"/>
      <c r="E2654" s="311">
        <v>30000</v>
      </c>
      <c r="F2654" s="322"/>
      <c r="G2654" s="325"/>
      <c r="H2654" s="325"/>
      <c r="I2654" s="1047"/>
      <c r="J2654" s="271"/>
    </row>
    <row r="2655" spans="1:10" outlineLevel="1" x14ac:dyDescent="0.2">
      <c r="A2655" s="327" t="s">
        <v>11592</v>
      </c>
      <c r="B2655" s="322"/>
      <c r="C2655" s="322"/>
      <c r="D2655" s="316"/>
      <c r="E2655" s="311">
        <v>30000</v>
      </c>
      <c r="F2655" s="322"/>
      <c r="G2655" s="325"/>
      <c r="H2655" s="325"/>
      <c r="I2655" s="1047"/>
      <c r="J2655" s="271"/>
    </row>
    <row r="2656" spans="1:10" outlineLevel="1" x14ac:dyDescent="0.2">
      <c r="A2656" s="327" t="s">
        <v>11524</v>
      </c>
      <c r="B2656" s="322"/>
      <c r="C2656" s="322"/>
      <c r="D2656" s="316"/>
      <c r="E2656" s="311">
        <v>30000</v>
      </c>
      <c r="F2656" s="322"/>
      <c r="G2656" s="325"/>
      <c r="H2656" s="325"/>
      <c r="I2656" s="1047"/>
      <c r="J2656" s="271"/>
    </row>
    <row r="2657" spans="1:10" outlineLevel="1" x14ac:dyDescent="0.2">
      <c r="A2657" s="327" t="s">
        <v>11524</v>
      </c>
      <c r="B2657" s="322"/>
      <c r="C2657" s="322"/>
      <c r="D2657" s="316"/>
      <c r="E2657" s="311">
        <v>30000</v>
      </c>
      <c r="F2657" s="322"/>
      <c r="G2657" s="325"/>
      <c r="H2657" s="325"/>
      <c r="I2657" s="1047"/>
      <c r="J2657" s="271"/>
    </row>
    <row r="2658" spans="1:10" outlineLevel="1" x14ac:dyDescent="0.2">
      <c r="A2658" s="327" t="s">
        <v>11524</v>
      </c>
      <c r="B2658" s="322"/>
      <c r="C2658" s="322"/>
      <c r="D2658" s="316"/>
      <c r="E2658" s="311">
        <v>33000</v>
      </c>
      <c r="F2658" s="322"/>
      <c r="G2658" s="325"/>
      <c r="H2658" s="325"/>
      <c r="I2658" s="1047"/>
      <c r="J2658" s="271"/>
    </row>
    <row r="2659" spans="1:10" outlineLevel="1" x14ac:dyDescent="0.2">
      <c r="A2659" s="327" t="s">
        <v>11593</v>
      </c>
      <c r="B2659" s="322"/>
      <c r="C2659" s="322"/>
      <c r="D2659" s="316"/>
      <c r="E2659" s="311">
        <v>24000</v>
      </c>
      <c r="F2659" s="322"/>
      <c r="G2659" s="325"/>
      <c r="H2659" s="325"/>
      <c r="I2659" s="1047"/>
      <c r="J2659" s="271"/>
    </row>
    <row r="2660" spans="1:10" outlineLevel="1" x14ac:dyDescent="0.2">
      <c r="A2660" s="327" t="s">
        <v>11533</v>
      </c>
      <c r="B2660" s="322"/>
      <c r="C2660" s="322"/>
      <c r="D2660" s="316"/>
      <c r="E2660" s="311">
        <v>30000</v>
      </c>
      <c r="F2660" s="322"/>
      <c r="G2660" s="325"/>
      <c r="H2660" s="325"/>
      <c r="I2660" s="1047"/>
      <c r="J2660" s="271"/>
    </row>
    <row r="2661" spans="1:10" outlineLevel="1" x14ac:dyDescent="0.2">
      <c r="A2661" s="327" t="s">
        <v>11594</v>
      </c>
      <c r="B2661" s="322"/>
      <c r="C2661" s="322"/>
      <c r="D2661" s="316"/>
      <c r="E2661" s="311">
        <v>60000</v>
      </c>
      <c r="F2661" s="322"/>
      <c r="G2661" s="325"/>
      <c r="H2661" s="325"/>
      <c r="I2661" s="1047"/>
      <c r="J2661" s="271"/>
    </row>
    <row r="2662" spans="1:10" outlineLevel="1" x14ac:dyDescent="0.2">
      <c r="A2662" s="327" t="s">
        <v>11595</v>
      </c>
      <c r="B2662" s="322"/>
      <c r="C2662" s="322"/>
      <c r="D2662" s="316"/>
      <c r="E2662" s="311">
        <v>120000</v>
      </c>
      <c r="F2662" s="322"/>
      <c r="G2662" s="325"/>
      <c r="H2662" s="325"/>
      <c r="I2662" s="1047"/>
      <c r="J2662" s="271"/>
    </row>
    <row r="2663" spans="1:10" outlineLevel="1" x14ac:dyDescent="0.2">
      <c r="A2663" s="327" t="s">
        <v>11596</v>
      </c>
      <c r="B2663" s="322"/>
      <c r="C2663" s="322"/>
      <c r="D2663" s="316"/>
      <c r="E2663" s="311">
        <v>138000</v>
      </c>
      <c r="F2663" s="322"/>
      <c r="G2663" s="325"/>
      <c r="H2663" s="325"/>
      <c r="I2663" s="1047"/>
      <c r="J2663" s="271"/>
    </row>
    <row r="2664" spans="1:10" outlineLevel="1" x14ac:dyDescent="0.2">
      <c r="A2664" s="327" t="s">
        <v>11597</v>
      </c>
      <c r="B2664" s="322"/>
      <c r="C2664" s="322"/>
      <c r="D2664" s="316"/>
      <c r="E2664" s="311">
        <v>6902671</v>
      </c>
      <c r="F2664" s="322"/>
      <c r="G2664" s="325"/>
      <c r="H2664" s="325"/>
      <c r="I2664" s="1047"/>
      <c r="J2664" s="271"/>
    </row>
    <row r="2665" spans="1:10" outlineLevel="1" x14ac:dyDescent="0.2">
      <c r="A2665" s="327" t="s">
        <v>11598</v>
      </c>
      <c r="B2665" s="322"/>
      <c r="C2665" s="322"/>
      <c r="D2665" s="316"/>
      <c r="E2665" s="311">
        <v>138000</v>
      </c>
      <c r="F2665" s="322"/>
      <c r="G2665" s="325"/>
      <c r="H2665" s="325"/>
      <c r="I2665" s="1047"/>
      <c r="J2665" s="271"/>
    </row>
    <row r="2666" spans="1:10" outlineLevel="1" x14ac:dyDescent="0.2">
      <c r="A2666" s="327" t="s">
        <v>11599</v>
      </c>
      <c r="B2666" s="322"/>
      <c r="C2666" s="322"/>
      <c r="D2666" s="316"/>
      <c r="E2666" s="311">
        <v>120000</v>
      </c>
      <c r="F2666" s="322"/>
      <c r="G2666" s="325"/>
      <c r="H2666" s="325"/>
      <c r="I2666" s="1047"/>
      <c r="J2666" s="271"/>
    </row>
    <row r="2667" spans="1:10" outlineLevel="1" x14ac:dyDescent="0.2">
      <c r="A2667" s="327" t="s">
        <v>11600</v>
      </c>
      <c r="B2667" s="322"/>
      <c r="C2667" s="322"/>
      <c r="D2667" s="316"/>
      <c r="E2667" s="311">
        <v>120000</v>
      </c>
      <c r="F2667" s="322"/>
      <c r="G2667" s="325"/>
      <c r="H2667" s="325"/>
      <c r="I2667" s="1047"/>
      <c r="J2667" s="271"/>
    </row>
    <row r="2668" spans="1:10" outlineLevel="1" x14ac:dyDescent="0.2">
      <c r="A2668" s="327" t="s">
        <v>11601</v>
      </c>
      <c r="B2668" s="322"/>
      <c r="C2668" s="322"/>
      <c r="D2668" s="316"/>
      <c r="E2668" s="311">
        <v>138000</v>
      </c>
      <c r="F2668" s="322"/>
      <c r="G2668" s="325"/>
      <c r="H2668" s="325"/>
      <c r="I2668" s="1047"/>
      <c r="J2668" s="271"/>
    </row>
    <row r="2669" spans="1:10" outlineLevel="1" x14ac:dyDescent="0.2">
      <c r="A2669" s="327" t="s">
        <v>11602</v>
      </c>
      <c r="B2669" s="322"/>
      <c r="C2669" s="322"/>
      <c r="D2669" s="316"/>
      <c r="E2669" s="311">
        <v>138000</v>
      </c>
      <c r="F2669" s="322"/>
      <c r="G2669" s="325"/>
      <c r="H2669" s="325"/>
      <c r="I2669" s="1047"/>
      <c r="J2669" s="271"/>
    </row>
    <row r="2670" spans="1:10" outlineLevel="1" x14ac:dyDescent="0.2">
      <c r="A2670" s="327" t="s">
        <v>11603</v>
      </c>
      <c r="B2670" s="322"/>
      <c r="C2670" s="322"/>
      <c r="D2670" s="316"/>
      <c r="E2670" s="311">
        <v>120000</v>
      </c>
      <c r="F2670" s="322"/>
      <c r="G2670" s="325"/>
      <c r="H2670" s="325"/>
      <c r="I2670" s="1047"/>
      <c r="J2670" s="271"/>
    </row>
    <row r="2671" spans="1:10" outlineLevel="1" x14ac:dyDescent="0.2">
      <c r="A2671" s="327" t="s">
        <v>11604</v>
      </c>
      <c r="B2671" s="322"/>
      <c r="C2671" s="322"/>
      <c r="D2671" s="316"/>
      <c r="E2671" s="311">
        <v>120000</v>
      </c>
      <c r="F2671" s="322"/>
      <c r="G2671" s="325"/>
      <c r="H2671" s="325"/>
      <c r="I2671" s="1047"/>
      <c r="J2671" s="271"/>
    </row>
    <row r="2672" spans="1:10" outlineLevel="1" x14ac:dyDescent="0.2">
      <c r="A2672" s="327" t="s">
        <v>11605</v>
      </c>
      <c r="B2672" s="322"/>
      <c r="C2672" s="322"/>
      <c r="D2672" s="316"/>
      <c r="E2672" s="311">
        <v>138000</v>
      </c>
      <c r="F2672" s="322"/>
      <c r="G2672" s="325"/>
      <c r="H2672" s="325"/>
      <c r="I2672" s="1047"/>
      <c r="J2672" s="271"/>
    </row>
    <row r="2673" spans="1:10" outlineLevel="1" x14ac:dyDescent="0.2">
      <c r="A2673" s="327" t="s">
        <v>11606</v>
      </c>
      <c r="B2673" s="322"/>
      <c r="C2673" s="322"/>
      <c r="D2673" s="316"/>
      <c r="E2673" s="311">
        <v>138000</v>
      </c>
      <c r="F2673" s="322"/>
      <c r="G2673" s="325"/>
      <c r="H2673" s="325"/>
      <c r="I2673" s="1047"/>
      <c r="J2673" s="271"/>
    </row>
    <row r="2674" spans="1:10" outlineLevel="1" x14ac:dyDescent="0.2">
      <c r="A2674" s="327" t="s">
        <v>11607</v>
      </c>
      <c r="B2674" s="322"/>
      <c r="C2674" s="322"/>
      <c r="D2674" s="316"/>
      <c r="E2674" s="311">
        <v>138000</v>
      </c>
      <c r="F2674" s="322"/>
      <c r="G2674" s="325"/>
      <c r="H2674" s="325"/>
      <c r="I2674" s="1047"/>
      <c r="J2674" s="271"/>
    </row>
    <row r="2675" spans="1:10" outlineLevel="1" x14ac:dyDescent="0.2">
      <c r="A2675" s="327" t="s">
        <v>11608</v>
      </c>
      <c r="B2675" s="322"/>
      <c r="C2675" s="322"/>
      <c r="D2675" s="316"/>
      <c r="E2675" s="311">
        <v>120000</v>
      </c>
      <c r="F2675" s="322"/>
      <c r="G2675" s="325"/>
      <c r="H2675" s="325"/>
      <c r="I2675" s="1047"/>
      <c r="J2675" s="271"/>
    </row>
    <row r="2676" spans="1:10" outlineLevel="1" x14ac:dyDescent="0.2">
      <c r="A2676" s="327" t="s">
        <v>11609</v>
      </c>
      <c r="B2676" s="322"/>
      <c r="C2676" s="322"/>
      <c r="D2676" s="316"/>
      <c r="E2676" s="311">
        <v>138000</v>
      </c>
      <c r="F2676" s="322"/>
      <c r="G2676" s="325"/>
      <c r="H2676" s="325"/>
      <c r="I2676" s="1047"/>
      <c r="J2676" s="271"/>
    </row>
    <row r="2677" spans="1:10" outlineLevel="1" x14ac:dyDescent="0.2">
      <c r="A2677" s="327" t="s">
        <v>11610</v>
      </c>
      <c r="B2677" s="322"/>
      <c r="C2677" s="322"/>
      <c r="D2677" s="316"/>
      <c r="E2677" s="311">
        <v>120000</v>
      </c>
      <c r="F2677" s="322"/>
      <c r="G2677" s="325"/>
      <c r="H2677" s="325"/>
      <c r="I2677" s="1047"/>
      <c r="J2677" s="271"/>
    </row>
    <row r="2678" spans="1:10" outlineLevel="1" x14ac:dyDescent="0.2">
      <c r="A2678" s="327" t="s">
        <v>11611</v>
      </c>
      <c r="B2678" s="322"/>
      <c r="C2678" s="322"/>
      <c r="D2678" s="316"/>
      <c r="E2678" s="311">
        <v>138000</v>
      </c>
      <c r="F2678" s="322"/>
      <c r="G2678" s="325"/>
      <c r="H2678" s="325"/>
      <c r="I2678" s="1047"/>
      <c r="J2678" s="271"/>
    </row>
    <row r="2679" spans="1:10" outlineLevel="1" x14ac:dyDescent="0.2">
      <c r="A2679" s="327" t="s">
        <v>11612</v>
      </c>
      <c r="B2679" s="322"/>
      <c r="C2679" s="322"/>
      <c r="D2679" s="316"/>
      <c r="E2679" s="311">
        <v>138000</v>
      </c>
      <c r="F2679" s="322"/>
      <c r="G2679" s="325"/>
      <c r="H2679" s="325"/>
      <c r="I2679" s="1047"/>
      <c r="J2679" s="271"/>
    </row>
    <row r="2680" spans="1:10" outlineLevel="1" x14ac:dyDescent="0.2">
      <c r="A2680" s="327" t="s">
        <v>11613</v>
      </c>
      <c r="B2680" s="322"/>
      <c r="C2680" s="322"/>
      <c r="D2680" s="316"/>
      <c r="E2680" s="311">
        <v>138000</v>
      </c>
      <c r="F2680" s="322"/>
      <c r="G2680" s="325"/>
      <c r="H2680" s="325"/>
      <c r="I2680" s="1047"/>
      <c r="J2680" s="271"/>
    </row>
    <row r="2681" spans="1:10" outlineLevel="1" x14ac:dyDescent="0.2">
      <c r="A2681" s="327" t="s">
        <v>11614</v>
      </c>
      <c r="B2681" s="322"/>
      <c r="C2681" s="322"/>
      <c r="D2681" s="316"/>
      <c r="E2681" s="311">
        <v>120000</v>
      </c>
      <c r="F2681" s="322"/>
      <c r="G2681" s="325"/>
      <c r="H2681" s="325"/>
      <c r="I2681" s="1047"/>
      <c r="J2681" s="271"/>
    </row>
    <row r="2682" spans="1:10" outlineLevel="1" x14ac:dyDescent="0.2">
      <c r="A2682" s="327" t="s">
        <v>11615</v>
      </c>
      <c r="B2682" s="322"/>
      <c r="C2682" s="322"/>
      <c r="D2682" s="316"/>
      <c r="E2682" s="311">
        <v>138000</v>
      </c>
      <c r="F2682" s="322"/>
      <c r="G2682" s="325"/>
      <c r="H2682" s="325"/>
      <c r="I2682" s="1047"/>
      <c r="J2682" s="271"/>
    </row>
    <row r="2683" spans="1:10" outlineLevel="1" x14ac:dyDescent="0.2">
      <c r="A2683" s="327" t="s">
        <v>11616</v>
      </c>
      <c r="B2683" s="322"/>
      <c r="C2683" s="322"/>
      <c r="D2683" s="316"/>
      <c r="E2683" s="311">
        <v>138000</v>
      </c>
      <c r="F2683" s="322"/>
      <c r="G2683" s="325"/>
      <c r="H2683" s="325"/>
      <c r="I2683" s="1047"/>
      <c r="J2683" s="271"/>
    </row>
    <row r="2684" spans="1:10" outlineLevel="1" x14ac:dyDescent="0.2">
      <c r="A2684" s="327" t="s">
        <v>11617</v>
      </c>
      <c r="B2684" s="322"/>
      <c r="C2684" s="322"/>
      <c r="D2684" s="316"/>
      <c r="E2684" s="311">
        <v>120000</v>
      </c>
      <c r="F2684" s="322"/>
      <c r="G2684" s="325"/>
      <c r="H2684" s="325"/>
      <c r="I2684" s="1047"/>
      <c r="J2684" s="271"/>
    </row>
    <row r="2685" spans="1:10" outlineLevel="1" x14ac:dyDescent="0.2">
      <c r="A2685" s="327" t="s">
        <v>11618</v>
      </c>
      <c r="B2685" s="322"/>
      <c r="C2685" s="322"/>
      <c r="D2685" s="316"/>
      <c r="E2685" s="311">
        <v>20000</v>
      </c>
      <c r="F2685" s="322"/>
      <c r="G2685" s="325"/>
      <c r="H2685" s="325"/>
      <c r="I2685" s="1047"/>
      <c r="J2685" s="271"/>
    </row>
    <row r="2686" spans="1:10" outlineLevel="1" x14ac:dyDescent="0.2">
      <c r="A2686" s="327" t="s">
        <v>11560</v>
      </c>
      <c r="B2686" s="322"/>
      <c r="C2686" s="322"/>
      <c r="D2686" s="316"/>
      <c r="E2686" s="311">
        <v>28000</v>
      </c>
      <c r="F2686" s="322"/>
      <c r="G2686" s="325"/>
      <c r="H2686" s="325"/>
      <c r="I2686" s="1047"/>
      <c r="J2686" s="271"/>
    </row>
    <row r="2687" spans="1:10" outlineLevel="1" x14ac:dyDescent="0.2">
      <c r="A2687" s="327" t="s">
        <v>11619</v>
      </c>
      <c r="B2687" s="322"/>
      <c r="C2687" s="322"/>
      <c r="D2687" s="316"/>
      <c r="E2687" s="311">
        <v>45000</v>
      </c>
      <c r="F2687" s="322"/>
      <c r="G2687" s="325"/>
      <c r="H2687" s="325"/>
      <c r="I2687" s="1047"/>
      <c r="J2687" s="271"/>
    </row>
    <row r="2688" spans="1:10" outlineLevel="1" x14ac:dyDescent="0.2">
      <c r="A2688" s="327" t="s">
        <v>11620</v>
      </c>
      <c r="B2688" s="322"/>
      <c r="C2688" s="322"/>
      <c r="D2688" s="316"/>
      <c r="E2688" s="311">
        <v>49000</v>
      </c>
      <c r="F2688" s="322"/>
      <c r="G2688" s="325"/>
      <c r="H2688" s="325"/>
      <c r="I2688" s="1047"/>
      <c r="J2688" s="271"/>
    </row>
    <row r="2689" spans="1:10" outlineLevel="1" x14ac:dyDescent="0.2">
      <c r="A2689" s="327" t="s">
        <v>11621</v>
      </c>
      <c r="B2689" s="322"/>
      <c r="C2689" s="322"/>
      <c r="D2689" s="316"/>
      <c r="E2689" s="311">
        <v>24000</v>
      </c>
      <c r="F2689" s="322"/>
      <c r="G2689" s="325"/>
      <c r="H2689" s="325"/>
      <c r="I2689" s="1047"/>
      <c r="J2689" s="271"/>
    </row>
    <row r="2690" spans="1:10" outlineLevel="1" x14ac:dyDescent="0.2">
      <c r="A2690" s="327" t="s">
        <v>11622</v>
      </c>
      <c r="B2690" s="322"/>
      <c r="C2690" s="322"/>
      <c r="D2690" s="316"/>
      <c r="E2690" s="311">
        <v>1245979</v>
      </c>
      <c r="F2690" s="322"/>
      <c r="G2690" s="325"/>
      <c r="H2690" s="325"/>
      <c r="I2690" s="1047"/>
      <c r="J2690" s="271"/>
    </row>
    <row r="2691" spans="1:10" outlineLevel="1" x14ac:dyDescent="0.2">
      <c r="A2691" s="327" t="s">
        <v>11623</v>
      </c>
      <c r="B2691" s="322"/>
      <c r="C2691" s="322"/>
      <c r="D2691" s="316"/>
      <c r="E2691" s="311">
        <v>350000</v>
      </c>
      <c r="F2691" s="322"/>
      <c r="G2691" s="325"/>
      <c r="H2691" s="325"/>
      <c r="I2691" s="1047"/>
      <c r="J2691" s="271"/>
    </row>
    <row r="2692" spans="1:10" outlineLevel="1" x14ac:dyDescent="0.2">
      <c r="A2692" s="327" t="s">
        <v>11624</v>
      </c>
      <c r="B2692" s="322"/>
      <c r="C2692" s="322"/>
      <c r="D2692" s="316"/>
      <c r="E2692" s="311">
        <v>529703</v>
      </c>
      <c r="F2692" s="322"/>
      <c r="G2692" s="325"/>
      <c r="H2692" s="325"/>
      <c r="I2692" s="1047"/>
      <c r="J2692" s="271"/>
    </row>
    <row r="2693" spans="1:10" outlineLevel="1" x14ac:dyDescent="0.2">
      <c r="A2693" s="327" t="s">
        <v>11625</v>
      </c>
      <c r="B2693" s="322"/>
      <c r="C2693" s="322"/>
      <c r="D2693" s="316"/>
      <c r="E2693" s="311">
        <v>1000000</v>
      </c>
      <c r="F2693" s="322"/>
      <c r="G2693" s="325"/>
      <c r="H2693" s="325"/>
      <c r="I2693" s="1047"/>
      <c r="J2693" s="271"/>
    </row>
    <row r="2694" spans="1:10" outlineLevel="1" x14ac:dyDescent="0.2">
      <c r="A2694" s="327" t="s">
        <v>11626</v>
      </c>
      <c r="B2694" s="322"/>
      <c r="C2694" s="322"/>
      <c r="D2694" s="316"/>
      <c r="E2694" s="311">
        <v>605909</v>
      </c>
      <c r="F2694" s="322"/>
      <c r="G2694" s="325"/>
      <c r="H2694" s="325"/>
      <c r="I2694" s="1047"/>
      <c r="J2694" s="271"/>
    </row>
    <row r="2695" spans="1:10" outlineLevel="1" x14ac:dyDescent="0.2">
      <c r="A2695" s="327" t="s">
        <v>11627</v>
      </c>
      <c r="B2695" s="322"/>
      <c r="C2695" s="322"/>
      <c r="D2695" s="316"/>
      <c r="E2695" s="311">
        <v>1000000</v>
      </c>
      <c r="F2695" s="322"/>
      <c r="G2695" s="325"/>
      <c r="H2695" s="325"/>
      <c r="I2695" s="1047"/>
      <c r="J2695" s="271"/>
    </row>
    <row r="2696" spans="1:10" outlineLevel="1" x14ac:dyDescent="0.2">
      <c r="A2696" s="327" t="s">
        <v>11628</v>
      </c>
      <c r="B2696" s="322"/>
      <c r="C2696" s="322"/>
      <c r="D2696" s="316"/>
      <c r="E2696" s="311">
        <v>500000</v>
      </c>
      <c r="F2696" s="322"/>
      <c r="G2696" s="325"/>
      <c r="H2696" s="325"/>
      <c r="I2696" s="1047"/>
      <c r="J2696" s="271"/>
    </row>
    <row r="2697" spans="1:10" outlineLevel="1" x14ac:dyDescent="0.2">
      <c r="A2697" s="327" t="s">
        <v>11629</v>
      </c>
      <c r="B2697" s="322"/>
      <c r="C2697" s="322"/>
      <c r="D2697" s="316"/>
      <c r="E2697" s="311">
        <v>455476</v>
      </c>
      <c r="F2697" s="322"/>
      <c r="G2697" s="325"/>
      <c r="H2697" s="325"/>
      <c r="I2697" s="1047"/>
      <c r="J2697" s="271"/>
    </row>
    <row r="2698" spans="1:10" outlineLevel="1" x14ac:dyDescent="0.2">
      <c r="A2698" s="327" t="s">
        <v>11630</v>
      </c>
      <c r="B2698" s="322"/>
      <c r="C2698" s="322"/>
      <c r="D2698" s="316"/>
      <c r="E2698" s="311">
        <v>511312</v>
      </c>
      <c r="F2698" s="322"/>
      <c r="G2698" s="325"/>
      <c r="H2698" s="325"/>
      <c r="I2698" s="1047"/>
      <c r="J2698" s="271"/>
    </row>
    <row r="2699" spans="1:10" outlineLevel="1" x14ac:dyDescent="0.2">
      <c r="A2699" s="327" t="s">
        <v>11631</v>
      </c>
      <c r="B2699" s="322"/>
      <c r="C2699" s="322"/>
      <c r="D2699" s="316"/>
      <c r="E2699" s="311">
        <v>1219711</v>
      </c>
      <c r="F2699" s="322"/>
      <c r="G2699" s="325"/>
      <c r="H2699" s="325"/>
      <c r="I2699" s="1047"/>
      <c r="J2699" s="271"/>
    </row>
    <row r="2700" spans="1:10" outlineLevel="1" x14ac:dyDescent="0.2">
      <c r="A2700" s="327" t="s">
        <v>11632</v>
      </c>
      <c r="B2700" s="322"/>
      <c r="C2700" s="322"/>
      <c r="D2700" s="316"/>
      <c r="E2700" s="311">
        <v>681562</v>
      </c>
      <c r="F2700" s="322"/>
      <c r="G2700" s="325"/>
      <c r="H2700" s="325"/>
      <c r="I2700" s="1047"/>
      <c r="J2700" s="271"/>
    </row>
    <row r="2701" spans="1:10" outlineLevel="1" x14ac:dyDescent="0.2">
      <c r="A2701" s="327" t="s">
        <v>11633</v>
      </c>
      <c r="B2701" s="322"/>
      <c r="C2701" s="322"/>
      <c r="D2701" s="316"/>
      <c r="E2701" s="311">
        <v>988777</v>
      </c>
      <c r="F2701" s="322"/>
      <c r="G2701" s="325"/>
      <c r="H2701" s="325"/>
      <c r="I2701" s="1047"/>
      <c r="J2701" s="271"/>
    </row>
    <row r="2702" spans="1:10" outlineLevel="1" x14ac:dyDescent="0.2">
      <c r="A2702" s="327" t="s">
        <v>11634</v>
      </c>
      <c r="B2702" s="322"/>
      <c r="C2702" s="322"/>
      <c r="D2702" s="316"/>
      <c r="E2702" s="311">
        <v>2000000</v>
      </c>
      <c r="F2702" s="322"/>
      <c r="G2702" s="325"/>
      <c r="H2702" s="325"/>
      <c r="I2702" s="1047"/>
      <c r="J2702" s="271"/>
    </row>
    <row r="2703" spans="1:10" outlineLevel="1" x14ac:dyDescent="0.2">
      <c r="A2703" s="327" t="s">
        <v>11635</v>
      </c>
      <c r="B2703" s="322"/>
      <c r="C2703" s="322"/>
      <c r="D2703" s="316"/>
      <c r="E2703" s="311">
        <v>2000000</v>
      </c>
      <c r="F2703" s="322"/>
      <c r="G2703" s="325"/>
      <c r="H2703" s="325"/>
      <c r="I2703" s="1047"/>
      <c r="J2703" s="271"/>
    </row>
    <row r="2704" spans="1:10" outlineLevel="1" x14ac:dyDescent="0.2">
      <c r="A2704" s="327" t="s">
        <v>11636</v>
      </c>
      <c r="B2704" s="322"/>
      <c r="C2704" s="322"/>
      <c r="D2704" s="316"/>
      <c r="E2704" s="311">
        <v>353000</v>
      </c>
      <c r="F2704" s="322"/>
      <c r="G2704" s="325"/>
      <c r="H2704" s="325"/>
      <c r="I2704" s="1047"/>
      <c r="J2704" s="271"/>
    </row>
    <row r="2705" spans="1:10" outlineLevel="1" x14ac:dyDescent="0.2">
      <c r="A2705" s="327" t="s">
        <v>11637</v>
      </c>
      <c r="B2705" s="322"/>
      <c r="C2705" s="322"/>
      <c r="D2705" s="316"/>
      <c r="E2705" s="311">
        <v>2500000</v>
      </c>
      <c r="F2705" s="322"/>
      <c r="G2705" s="325"/>
      <c r="H2705" s="325"/>
      <c r="I2705" s="1047"/>
      <c r="J2705" s="271"/>
    </row>
    <row r="2706" spans="1:10" outlineLevel="1" x14ac:dyDescent="0.2">
      <c r="A2706" s="327" t="s">
        <v>11638</v>
      </c>
      <c r="B2706" s="322"/>
      <c r="C2706" s="322"/>
      <c r="D2706" s="316"/>
      <c r="E2706" s="311">
        <v>48309396</v>
      </c>
      <c r="F2706" s="322"/>
      <c r="G2706" s="325"/>
      <c r="H2706" s="325"/>
      <c r="I2706" s="1047"/>
      <c r="J2706" s="271"/>
    </row>
    <row r="2707" spans="1:10" outlineLevel="1" x14ac:dyDescent="0.2">
      <c r="A2707" s="327" t="s">
        <v>11639</v>
      </c>
      <c r="B2707" s="322"/>
      <c r="C2707" s="322"/>
      <c r="D2707" s="316"/>
      <c r="E2707" s="311">
        <v>72135000</v>
      </c>
      <c r="F2707" s="322"/>
      <c r="G2707" s="325"/>
      <c r="H2707" s="325"/>
      <c r="I2707" s="1047"/>
      <c r="J2707" s="271"/>
    </row>
    <row r="2708" spans="1:10" outlineLevel="1" x14ac:dyDescent="0.2">
      <c r="A2708" s="327" t="s">
        <v>11640</v>
      </c>
      <c r="B2708" s="322"/>
      <c r="C2708" s="322"/>
      <c r="D2708" s="316"/>
      <c r="E2708" s="311">
        <v>39312000</v>
      </c>
      <c r="F2708" s="322"/>
      <c r="G2708" s="325"/>
      <c r="H2708" s="325"/>
      <c r="I2708" s="1047"/>
      <c r="J2708" s="271"/>
    </row>
    <row r="2709" spans="1:10" outlineLevel="1" x14ac:dyDescent="0.2">
      <c r="A2709" s="327" t="s">
        <v>11641</v>
      </c>
      <c r="B2709" s="322"/>
      <c r="C2709" s="322"/>
      <c r="D2709" s="316"/>
      <c r="E2709" s="311">
        <v>4400000</v>
      </c>
      <c r="F2709" s="322"/>
      <c r="G2709" s="325"/>
      <c r="H2709" s="325"/>
      <c r="I2709" s="1047"/>
      <c r="J2709" s="271"/>
    </row>
    <row r="2710" spans="1:10" outlineLevel="1" x14ac:dyDescent="0.2">
      <c r="A2710" s="327" t="s">
        <v>11642</v>
      </c>
      <c r="B2710" s="322"/>
      <c r="C2710" s="322"/>
      <c r="D2710" s="316"/>
      <c r="E2710" s="311">
        <v>96917080</v>
      </c>
      <c r="F2710" s="322"/>
      <c r="G2710" s="325"/>
      <c r="H2710" s="325"/>
      <c r="I2710" s="1047"/>
      <c r="J2710" s="271"/>
    </row>
    <row r="2711" spans="1:10" outlineLevel="1" x14ac:dyDescent="0.2">
      <c r="A2711" s="327" t="s">
        <v>11643</v>
      </c>
      <c r="B2711" s="322"/>
      <c r="C2711" s="322"/>
      <c r="D2711" s="316"/>
      <c r="E2711" s="311">
        <v>64740000</v>
      </c>
      <c r="F2711" s="322"/>
      <c r="G2711" s="325"/>
      <c r="H2711" s="325"/>
      <c r="I2711" s="1047"/>
      <c r="J2711" s="271"/>
    </row>
    <row r="2712" spans="1:10" outlineLevel="1" x14ac:dyDescent="0.2">
      <c r="A2712" s="327" t="s">
        <v>11644</v>
      </c>
      <c r="B2712" s="322"/>
      <c r="C2712" s="322"/>
      <c r="D2712" s="316"/>
      <c r="E2712" s="311">
        <v>54000000</v>
      </c>
      <c r="F2712" s="322"/>
      <c r="G2712" s="325"/>
      <c r="H2712" s="325"/>
      <c r="I2712" s="1047"/>
      <c r="J2712" s="271"/>
    </row>
    <row r="2713" spans="1:10" outlineLevel="1" x14ac:dyDescent="0.2">
      <c r="A2713" s="327" t="s">
        <v>11645</v>
      </c>
      <c r="B2713" s="322"/>
      <c r="C2713" s="322"/>
      <c r="D2713" s="316"/>
      <c r="E2713" s="311">
        <v>34450000</v>
      </c>
      <c r="F2713" s="322"/>
      <c r="G2713" s="325"/>
      <c r="H2713" s="325"/>
      <c r="I2713" s="1047"/>
      <c r="J2713" s="271"/>
    </row>
    <row r="2714" spans="1:10" outlineLevel="1" x14ac:dyDescent="0.2">
      <c r="A2714" s="327" t="s">
        <v>11646</v>
      </c>
      <c r="B2714" s="322"/>
      <c r="C2714" s="322"/>
      <c r="D2714" s="316"/>
      <c r="E2714" s="311">
        <v>79804716.310000002</v>
      </c>
      <c r="F2714" s="322"/>
      <c r="G2714" s="325"/>
      <c r="H2714" s="325"/>
      <c r="I2714" s="1047"/>
      <c r="J2714" s="271"/>
    </row>
    <row r="2715" spans="1:10" outlineLevel="1" x14ac:dyDescent="0.2">
      <c r="A2715" s="327" t="s">
        <v>11647</v>
      </c>
      <c r="B2715" s="322"/>
      <c r="C2715" s="322"/>
      <c r="D2715" s="316"/>
      <c r="E2715" s="311">
        <v>45448131</v>
      </c>
      <c r="F2715" s="322"/>
      <c r="G2715" s="325"/>
      <c r="H2715" s="325"/>
      <c r="I2715" s="1047"/>
      <c r="J2715" s="271"/>
    </row>
    <row r="2716" spans="1:10" outlineLevel="1" x14ac:dyDescent="0.2">
      <c r="A2716" s="327" t="s">
        <v>11648</v>
      </c>
      <c r="B2716" s="322"/>
      <c r="C2716" s="322"/>
      <c r="D2716" s="316"/>
      <c r="E2716" s="311">
        <v>115000000</v>
      </c>
      <c r="F2716" s="322"/>
      <c r="G2716" s="325"/>
      <c r="H2716" s="325"/>
      <c r="I2716" s="1047"/>
      <c r="J2716" s="271"/>
    </row>
    <row r="2717" spans="1:10" outlineLevel="1" x14ac:dyDescent="0.2">
      <c r="A2717" s="327" t="s">
        <v>11649</v>
      </c>
      <c r="B2717" s="322"/>
      <c r="C2717" s="322"/>
      <c r="D2717" s="316"/>
      <c r="E2717" s="311">
        <v>177962468</v>
      </c>
      <c r="F2717" s="322"/>
      <c r="G2717" s="325"/>
      <c r="H2717" s="325"/>
      <c r="I2717" s="1047"/>
      <c r="J2717" s="271"/>
    </row>
    <row r="2718" spans="1:10" outlineLevel="1" x14ac:dyDescent="0.2">
      <c r="A2718" s="327" t="s">
        <v>11650</v>
      </c>
      <c r="B2718" s="322"/>
      <c r="C2718" s="322"/>
      <c r="D2718" s="316"/>
      <c r="E2718" s="311">
        <v>95520000</v>
      </c>
      <c r="F2718" s="322"/>
      <c r="G2718" s="325"/>
      <c r="H2718" s="325"/>
      <c r="I2718" s="1047"/>
      <c r="J2718" s="271"/>
    </row>
    <row r="2719" spans="1:10" outlineLevel="1" x14ac:dyDescent="0.2">
      <c r="A2719" s="327" t="s">
        <v>11651</v>
      </c>
      <c r="B2719" s="322"/>
      <c r="C2719" s="322"/>
      <c r="D2719" s="316"/>
      <c r="E2719" s="311">
        <v>119475899.25999999</v>
      </c>
      <c r="F2719" s="322"/>
      <c r="G2719" s="325"/>
      <c r="H2719" s="325"/>
      <c r="I2719" s="1047"/>
      <c r="J2719" s="271"/>
    </row>
    <row r="2720" spans="1:10" outlineLevel="1" x14ac:dyDescent="0.2">
      <c r="A2720" s="327" t="s">
        <v>11652</v>
      </c>
      <c r="B2720" s="322"/>
      <c r="C2720" s="322"/>
      <c r="D2720" s="316"/>
      <c r="E2720" s="311">
        <v>47580000</v>
      </c>
      <c r="F2720" s="322"/>
      <c r="G2720" s="325"/>
      <c r="H2720" s="325"/>
      <c r="I2720" s="1047"/>
      <c r="J2720" s="271"/>
    </row>
    <row r="2721" spans="1:10" outlineLevel="1" x14ac:dyDescent="0.2">
      <c r="A2721" s="327" t="s">
        <v>11653</v>
      </c>
      <c r="B2721" s="322"/>
      <c r="C2721" s="322"/>
      <c r="D2721" s="316"/>
      <c r="E2721" s="311">
        <v>252855</v>
      </c>
      <c r="F2721" s="322"/>
      <c r="G2721" s="325"/>
      <c r="H2721" s="325"/>
      <c r="I2721" s="1047"/>
      <c r="J2721" s="271"/>
    </row>
    <row r="2722" spans="1:10" outlineLevel="1" x14ac:dyDescent="0.2">
      <c r="A2722" s="327" t="s">
        <v>11654</v>
      </c>
      <c r="B2722" s="322"/>
      <c r="C2722" s="322"/>
      <c r="D2722" s="316"/>
      <c r="E2722" s="311">
        <v>55000000</v>
      </c>
      <c r="F2722" s="322"/>
      <c r="G2722" s="325"/>
      <c r="H2722" s="325"/>
      <c r="I2722" s="1047"/>
      <c r="J2722" s="271"/>
    </row>
    <row r="2723" spans="1:10" outlineLevel="1" x14ac:dyDescent="0.2">
      <c r="A2723" s="327" t="s">
        <v>11655</v>
      </c>
      <c r="B2723" s="322"/>
      <c r="C2723" s="322"/>
      <c r="D2723" s="316"/>
      <c r="E2723" s="311">
        <v>69940000</v>
      </c>
      <c r="F2723" s="322"/>
      <c r="G2723" s="325"/>
      <c r="H2723" s="325"/>
      <c r="I2723" s="1047"/>
      <c r="J2723" s="271"/>
    </row>
    <row r="2724" spans="1:10" outlineLevel="1" x14ac:dyDescent="0.2">
      <c r="A2724" s="327" t="s">
        <v>11656</v>
      </c>
      <c r="B2724" s="322"/>
      <c r="C2724" s="322"/>
      <c r="D2724" s="316"/>
      <c r="E2724" s="311">
        <v>136760000</v>
      </c>
      <c r="F2724" s="322"/>
      <c r="G2724" s="325"/>
      <c r="H2724" s="325"/>
      <c r="I2724" s="1047"/>
      <c r="J2724" s="271"/>
    </row>
    <row r="2725" spans="1:10" outlineLevel="1" x14ac:dyDescent="0.2">
      <c r="A2725" s="327" t="s">
        <v>11657</v>
      </c>
      <c r="B2725" s="322"/>
      <c r="C2725" s="322"/>
      <c r="D2725" s="316"/>
      <c r="E2725" s="311">
        <v>23360807</v>
      </c>
      <c r="F2725" s="322"/>
      <c r="G2725" s="325"/>
      <c r="H2725" s="325"/>
      <c r="I2725" s="1047"/>
      <c r="J2725" s="271"/>
    </row>
    <row r="2726" spans="1:10" outlineLevel="1" x14ac:dyDescent="0.2">
      <c r="A2726" s="327" t="s">
        <v>11658</v>
      </c>
      <c r="B2726" s="322"/>
      <c r="C2726" s="322"/>
      <c r="D2726" s="316"/>
      <c r="E2726" s="311">
        <v>19165906.050000001</v>
      </c>
      <c r="F2726" s="322"/>
      <c r="G2726" s="325"/>
      <c r="H2726" s="325"/>
      <c r="I2726" s="1047"/>
      <c r="J2726" s="271"/>
    </row>
    <row r="2727" spans="1:10" outlineLevel="1" x14ac:dyDescent="0.2">
      <c r="A2727" s="327" t="s">
        <v>11659</v>
      </c>
      <c r="B2727" s="322"/>
      <c r="C2727" s="322"/>
      <c r="D2727" s="316"/>
      <c r="E2727" s="311">
        <v>36071009.899999999</v>
      </c>
      <c r="F2727" s="322"/>
      <c r="G2727" s="325"/>
      <c r="H2727" s="325"/>
      <c r="I2727" s="1047"/>
      <c r="J2727" s="271"/>
    </row>
    <row r="2728" spans="1:10" outlineLevel="1" x14ac:dyDescent="0.2">
      <c r="A2728" s="327" t="s">
        <v>11660</v>
      </c>
      <c r="B2728" s="322"/>
      <c r="C2728" s="322"/>
      <c r="D2728" s="316"/>
      <c r="E2728" s="311">
        <v>90574000</v>
      </c>
      <c r="F2728" s="322"/>
      <c r="G2728" s="325"/>
      <c r="H2728" s="325"/>
      <c r="I2728" s="1047"/>
      <c r="J2728" s="271"/>
    </row>
    <row r="2729" spans="1:10" outlineLevel="1" x14ac:dyDescent="0.2">
      <c r="A2729" s="327" t="s">
        <v>11661</v>
      </c>
      <c r="B2729" s="322"/>
      <c r="C2729" s="322"/>
      <c r="D2729" s="316"/>
      <c r="E2729" s="311">
        <v>47526456</v>
      </c>
      <c r="F2729" s="322"/>
      <c r="G2729" s="325"/>
      <c r="H2729" s="325"/>
      <c r="I2729" s="1047"/>
      <c r="J2729" s="271"/>
    </row>
    <row r="2730" spans="1:10" outlineLevel="1" x14ac:dyDescent="0.2">
      <c r="A2730" s="327" t="s">
        <v>11662</v>
      </c>
      <c r="B2730" s="322"/>
      <c r="C2730" s="322"/>
      <c r="D2730" s="316"/>
      <c r="E2730" s="311">
        <v>92300000</v>
      </c>
      <c r="F2730" s="322"/>
      <c r="G2730" s="325"/>
      <c r="H2730" s="325"/>
      <c r="I2730" s="1047"/>
      <c r="J2730" s="271"/>
    </row>
    <row r="2731" spans="1:10" outlineLevel="1" x14ac:dyDescent="0.2">
      <c r="A2731" s="327" t="s">
        <v>11663</v>
      </c>
      <c r="B2731" s="322"/>
      <c r="C2731" s="322"/>
      <c r="D2731" s="316"/>
      <c r="E2731" s="311">
        <v>36000</v>
      </c>
      <c r="F2731" s="322"/>
      <c r="G2731" s="325"/>
      <c r="H2731" s="325"/>
      <c r="I2731" s="1047"/>
      <c r="J2731" s="271"/>
    </row>
    <row r="2732" spans="1:10" outlineLevel="1" x14ac:dyDescent="0.2">
      <c r="A2732" s="327" t="s">
        <v>11618</v>
      </c>
      <c r="B2732" s="322"/>
      <c r="C2732" s="322"/>
      <c r="D2732" s="316"/>
      <c r="E2732" s="311">
        <v>120000</v>
      </c>
      <c r="F2732" s="322"/>
      <c r="G2732" s="325"/>
      <c r="H2732" s="325"/>
      <c r="I2732" s="1047"/>
      <c r="J2732" s="271"/>
    </row>
    <row r="2733" spans="1:10" outlineLevel="1" x14ac:dyDescent="0.2">
      <c r="A2733" s="327" t="s">
        <v>11664</v>
      </c>
      <c r="B2733" s="322"/>
      <c r="C2733" s="322"/>
      <c r="D2733" s="316"/>
      <c r="E2733" s="311">
        <v>80000</v>
      </c>
      <c r="F2733" s="322"/>
      <c r="G2733" s="325"/>
      <c r="H2733" s="325"/>
      <c r="I2733" s="1047"/>
      <c r="J2733" s="271"/>
    </row>
    <row r="2734" spans="1:10" outlineLevel="1" x14ac:dyDescent="0.2">
      <c r="A2734" s="327" t="s">
        <v>11665</v>
      </c>
      <c r="B2734" s="322"/>
      <c r="C2734" s="322"/>
      <c r="D2734" s="316"/>
      <c r="E2734" s="311">
        <v>80000</v>
      </c>
      <c r="F2734" s="322"/>
      <c r="G2734" s="325"/>
      <c r="H2734" s="325"/>
      <c r="I2734" s="1047"/>
      <c r="J2734" s="271"/>
    </row>
    <row r="2735" spans="1:10" outlineLevel="1" x14ac:dyDescent="0.2">
      <c r="A2735" s="327" t="s">
        <v>11525</v>
      </c>
      <c r="B2735" s="322"/>
      <c r="C2735" s="322"/>
      <c r="D2735" s="316"/>
      <c r="E2735" s="311">
        <v>32000</v>
      </c>
      <c r="F2735" s="322"/>
      <c r="G2735" s="325"/>
      <c r="H2735" s="325"/>
      <c r="I2735" s="1047"/>
      <c r="J2735" s="271"/>
    </row>
    <row r="2736" spans="1:10" outlineLevel="1" x14ac:dyDescent="0.2">
      <c r="A2736" s="327" t="s">
        <v>11666</v>
      </c>
      <c r="B2736" s="322"/>
      <c r="C2736" s="322"/>
      <c r="D2736" s="316"/>
      <c r="E2736" s="311">
        <v>24000</v>
      </c>
      <c r="F2736" s="322"/>
      <c r="G2736" s="325"/>
      <c r="H2736" s="325"/>
      <c r="I2736" s="1047"/>
      <c r="J2736" s="271"/>
    </row>
    <row r="2737" spans="1:10" outlineLevel="1" x14ac:dyDescent="0.2">
      <c r="A2737" s="327" t="s">
        <v>11667</v>
      </c>
      <c r="B2737" s="322"/>
      <c r="C2737" s="322"/>
      <c r="D2737" s="316"/>
      <c r="E2737" s="311">
        <v>40000</v>
      </c>
      <c r="F2737" s="322"/>
      <c r="G2737" s="325"/>
      <c r="H2737" s="325"/>
      <c r="I2737" s="1047"/>
      <c r="J2737" s="271"/>
    </row>
    <row r="2738" spans="1:10" outlineLevel="1" x14ac:dyDescent="0.2">
      <c r="A2738" s="327" t="s">
        <v>11668</v>
      </c>
      <c r="B2738" s="322"/>
      <c r="C2738" s="322"/>
      <c r="D2738" s="316"/>
      <c r="E2738" s="311">
        <v>40000</v>
      </c>
      <c r="F2738" s="322"/>
      <c r="G2738" s="325"/>
      <c r="H2738" s="325"/>
      <c r="I2738" s="1047"/>
      <c r="J2738" s="271"/>
    </row>
    <row r="2739" spans="1:10" outlineLevel="1" x14ac:dyDescent="0.2">
      <c r="A2739" s="327" t="s">
        <v>11669</v>
      </c>
      <c r="B2739" s="322"/>
      <c r="C2739" s="322"/>
      <c r="D2739" s="316"/>
      <c r="E2739" s="311">
        <v>80000</v>
      </c>
      <c r="F2739" s="322"/>
      <c r="G2739" s="325"/>
      <c r="H2739" s="325"/>
      <c r="I2739" s="1047"/>
      <c r="J2739" s="271"/>
    </row>
    <row r="2740" spans="1:10" outlineLevel="1" x14ac:dyDescent="0.2">
      <c r="A2740" s="327" t="s">
        <v>11670</v>
      </c>
      <c r="B2740" s="322"/>
      <c r="C2740" s="322"/>
      <c r="D2740" s="316"/>
      <c r="E2740" s="311">
        <v>40000</v>
      </c>
      <c r="F2740" s="322"/>
      <c r="G2740" s="325"/>
      <c r="H2740" s="325"/>
      <c r="I2740" s="1047"/>
      <c r="J2740" s="271"/>
    </row>
    <row r="2741" spans="1:10" outlineLevel="1" x14ac:dyDescent="0.2">
      <c r="A2741" s="327" t="s">
        <v>11579</v>
      </c>
      <c r="B2741" s="322"/>
      <c r="C2741" s="322"/>
      <c r="D2741" s="316"/>
      <c r="E2741" s="311">
        <v>80000</v>
      </c>
      <c r="F2741" s="322"/>
      <c r="G2741" s="325"/>
      <c r="H2741" s="325"/>
      <c r="I2741" s="1047"/>
      <c r="J2741" s="271"/>
    </row>
    <row r="2742" spans="1:10" outlineLevel="1" x14ac:dyDescent="0.2">
      <c r="A2742" s="327" t="s">
        <v>11671</v>
      </c>
      <c r="B2742" s="322"/>
      <c r="C2742" s="322"/>
      <c r="D2742" s="316"/>
      <c r="E2742" s="311">
        <v>24000</v>
      </c>
      <c r="F2742" s="322"/>
      <c r="G2742" s="325"/>
      <c r="H2742" s="325"/>
      <c r="I2742" s="1047"/>
      <c r="J2742" s="271"/>
    </row>
    <row r="2743" spans="1:10" outlineLevel="1" x14ac:dyDescent="0.2">
      <c r="A2743" s="327" t="s">
        <v>11671</v>
      </c>
      <c r="B2743" s="322"/>
      <c r="C2743" s="322"/>
      <c r="D2743" s="316"/>
      <c r="E2743" s="311">
        <v>40000</v>
      </c>
      <c r="F2743" s="322"/>
      <c r="G2743" s="325"/>
      <c r="H2743" s="325"/>
      <c r="I2743" s="1047"/>
      <c r="J2743" s="271"/>
    </row>
    <row r="2744" spans="1:10" outlineLevel="1" x14ac:dyDescent="0.2">
      <c r="A2744" s="327" t="s">
        <v>11592</v>
      </c>
      <c r="B2744" s="322"/>
      <c r="C2744" s="322"/>
      <c r="D2744" s="316"/>
      <c r="E2744" s="311">
        <v>80000</v>
      </c>
      <c r="F2744" s="322"/>
      <c r="G2744" s="325"/>
      <c r="H2744" s="325"/>
      <c r="I2744" s="1047"/>
      <c r="J2744" s="271"/>
    </row>
    <row r="2745" spans="1:10" outlineLevel="1" x14ac:dyDescent="0.2">
      <c r="A2745" s="327" t="s">
        <v>11592</v>
      </c>
      <c r="B2745" s="322"/>
      <c r="C2745" s="322"/>
      <c r="D2745" s="316"/>
      <c r="E2745" s="311">
        <v>60000</v>
      </c>
      <c r="F2745" s="322"/>
      <c r="G2745" s="325"/>
      <c r="H2745" s="325"/>
      <c r="I2745" s="1047"/>
      <c r="J2745" s="271"/>
    </row>
    <row r="2746" spans="1:10" outlineLevel="1" x14ac:dyDescent="0.2">
      <c r="A2746" s="327" t="s">
        <v>11592</v>
      </c>
      <c r="B2746" s="322"/>
      <c r="C2746" s="322"/>
      <c r="D2746" s="316"/>
      <c r="E2746" s="311">
        <v>100000</v>
      </c>
      <c r="F2746" s="322"/>
      <c r="G2746" s="325"/>
      <c r="H2746" s="325"/>
      <c r="I2746" s="1047"/>
      <c r="J2746" s="271"/>
    </row>
    <row r="2747" spans="1:10" outlineLevel="1" x14ac:dyDescent="0.2">
      <c r="A2747" s="327" t="s">
        <v>11592</v>
      </c>
      <c r="B2747" s="322"/>
      <c r="C2747" s="322"/>
      <c r="D2747" s="316"/>
      <c r="E2747" s="311">
        <v>40000</v>
      </c>
      <c r="F2747" s="322"/>
      <c r="G2747" s="325"/>
      <c r="H2747" s="325"/>
      <c r="I2747" s="1047"/>
      <c r="J2747" s="271"/>
    </row>
    <row r="2748" spans="1:10" outlineLevel="1" x14ac:dyDescent="0.2">
      <c r="A2748" s="327" t="s">
        <v>11592</v>
      </c>
      <c r="B2748" s="322"/>
      <c r="C2748" s="322"/>
      <c r="D2748" s="316"/>
      <c r="E2748" s="311">
        <v>32742</v>
      </c>
      <c r="F2748" s="322"/>
      <c r="G2748" s="325"/>
      <c r="H2748" s="325"/>
      <c r="I2748" s="1047"/>
      <c r="J2748" s="271"/>
    </row>
    <row r="2749" spans="1:10" outlineLevel="1" x14ac:dyDescent="0.2">
      <c r="A2749" s="327" t="s">
        <v>11592</v>
      </c>
      <c r="B2749" s="322"/>
      <c r="C2749" s="322"/>
      <c r="D2749" s="316"/>
      <c r="E2749" s="311">
        <v>40000</v>
      </c>
      <c r="F2749" s="322"/>
      <c r="G2749" s="325"/>
      <c r="H2749" s="325"/>
      <c r="I2749" s="1047"/>
      <c r="J2749" s="271"/>
    </row>
    <row r="2750" spans="1:10" outlineLevel="1" x14ac:dyDescent="0.2">
      <c r="A2750" s="327" t="s">
        <v>11672</v>
      </c>
      <c r="B2750" s="322"/>
      <c r="C2750" s="322"/>
      <c r="D2750" s="316"/>
      <c r="E2750" s="311">
        <v>80000</v>
      </c>
      <c r="F2750" s="322"/>
      <c r="G2750" s="325"/>
      <c r="H2750" s="325"/>
      <c r="I2750" s="1047"/>
      <c r="J2750" s="271"/>
    </row>
    <row r="2751" spans="1:10" outlineLevel="1" x14ac:dyDescent="0.2">
      <c r="A2751" s="327" t="s">
        <v>11672</v>
      </c>
      <c r="B2751" s="322"/>
      <c r="C2751" s="322"/>
      <c r="D2751" s="316"/>
      <c r="E2751" s="311">
        <v>80000</v>
      </c>
      <c r="F2751" s="322"/>
      <c r="G2751" s="325"/>
      <c r="H2751" s="325"/>
      <c r="I2751" s="1047"/>
      <c r="J2751" s="271"/>
    </row>
    <row r="2752" spans="1:10" outlineLevel="1" x14ac:dyDescent="0.2">
      <c r="A2752" s="327" t="s">
        <v>11673</v>
      </c>
      <c r="B2752" s="322"/>
      <c r="C2752" s="322"/>
      <c r="D2752" s="316"/>
      <c r="E2752" s="311">
        <v>40000</v>
      </c>
      <c r="F2752" s="322"/>
      <c r="G2752" s="325"/>
      <c r="H2752" s="325"/>
      <c r="I2752" s="1047"/>
      <c r="J2752" s="271"/>
    </row>
    <row r="2753" spans="1:10" outlineLevel="1" x14ac:dyDescent="0.2">
      <c r="A2753" s="327" t="s">
        <v>11674</v>
      </c>
      <c r="B2753" s="322"/>
      <c r="C2753" s="322"/>
      <c r="D2753" s="316"/>
      <c r="E2753" s="311">
        <v>80000</v>
      </c>
      <c r="F2753" s="322"/>
      <c r="G2753" s="325"/>
      <c r="H2753" s="325"/>
      <c r="I2753" s="1047"/>
      <c r="J2753" s="271"/>
    </row>
    <row r="2754" spans="1:10" outlineLevel="1" x14ac:dyDescent="0.2">
      <c r="A2754" s="327" t="s">
        <v>11675</v>
      </c>
      <c r="B2754" s="322"/>
      <c r="C2754" s="322"/>
      <c r="D2754" s="316"/>
      <c r="E2754" s="311">
        <v>32000</v>
      </c>
      <c r="F2754" s="322"/>
      <c r="G2754" s="325"/>
      <c r="H2754" s="325"/>
      <c r="I2754" s="1047"/>
      <c r="J2754" s="271"/>
    </row>
    <row r="2755" spans="1:10" outlineLevel="1" x14ac:dyDescent="0.2">
      <c r="A2755" s="327" t="s">
        <v>11676</v>
      </c>
      <c r="B2755" s="322"/>
      <c r="C2755" s="322"/>
      <c r="D2755" s="316"/>
      <c r="E2755" s="311">
        <v>20000</v>
      </c>
      <c r="F2755" s="322"/>
      <c r="G2755" s="325"/>
      <c r="H2755" s="325"/>
      <c r="I2755" s="1047"/>
      <c r="J2755" s="271"/>
    </row>
    <row r="2756" spans="1:10" outlineLevel="1" x14ac:dyDescent="0.2">
      <c r="A2756" s="327" t="s">
        <v>11677</v>
      </c>
      <c r="B2756" s="322"/>
      <c r="C2756" s="322"/>
      <c r="D2756" s="316"/>
      <c r="E2756" s="311">
        <v>40000</v>
      </c>
      <c r="F2756" s="322"/>
      <c r="G2756" s="325"/>
      <c r="H2756" s="325"/>
      <c r="I2756" s="1047"/>
      <c r="J2756" s="271"/>
    </row>
    <row r="2757" spans="1:10" outlineLevel="1" x14ac:dyDescent="0.2">
      <c r="A2757" s="327" t="s">
        <v>11678</v>
      </c>
      <c r="B2757" s="322"/>
      <c r="C2757" s="322"/>
      <c r="D2757" s="316"/>
      <c r="E2757" s="311">
        <v>91350000</v>
      </c>
      <c r="F2757" s="322"/>
      <c r="G2757" s="325"/>
      <c r="H2757" s="325"/>
      <c r="I2757" s="1047"/>
      <c r="J2757" s="271"/>
    </row>
    <row r="2758" spans="1:10" outlineLevel="1" x14ac:dyDescent="0.2">
      <c r="A2758" s="327" t="s">
        <v>11679</v>
      </c>
      <c r="B2758" s="322"/>
      <c r="C2758" s="322"/>
      <c r="D2758" s="316"/>
      <c r="E2758" s="311">
        <v>30000</v>
      </c>
      <c r="F2758" s="322"/>
      <c r="G2758" s="325"/>
      <c r="H2758" s="325"/>
      <c r="I2758" s="1047"/>
      <c r="J2758" s="271"/>
    </row>
    <row r="2759" spans="1:10" outlineLevel="1" x14ac:dyDescent="0.2">
      <c r="A2759" s="327" t="s">
        <v>11618</v>
      </c>
      <c r="B2759" s="322"/>
      <c r="C2759" s="322"/>
      <c r="D2759" s="316"/>
      <c r="E2759" s="311">
        <v>24000</v>
      </c>
      <c r="F2759" s="322"/>
      <c r="G2759" s="325"/>
      <c r="H2759" s="325"/>
      <c r="I2759" s="1047"/>
      <c r="J2759" s="271"/>
    </row>
    <row r="2760" spans="1:10" outlineLevel="1" x14ac:dyDescent="0.2">
      <c r="A2760" s="327" t="s">
        <v>11680</v>
      </c>
      <c r="B2760" s="322"/>
      <c r="C2760" s="322"/>
      <c r="D2760" s="316"/>
      <c r="E2760" s="311">
        <v>73570</v>
      </c>
      <c r="F2760" s="322"/>
      <c r="G2760" s="325"/>
      <c r="H2760" s="325"/>
      <c r="I2760" s="1047"/>
      <c r="J2760" s="271"/>
    </row>
    <row r="2761" spans="1:10" outlineLevel="1" x14ac:dyDescent="0.2">
      <c r="A2761" s="327" t="s">
        <v>11526</v>
      </c>
      <c r="B2761" s="322"/>
      <c r="C2761" s="322"/>
      <c r="D2761" s="316"/>
      <c r="E2761" s="311">
        <v>48000</v>
      </c>
      <c r="F2761" s="322"/>
      <c r="G2761" s="325"/>
      <c r="H2761" s="325"/>
      <c r="I2761" s="1047"/>
      <c r="J2761" s="271"/>
    </row>
    <row r="2762" spans="1:10" outlineLevel="1" x14ac:dyDescent="0.2">
      <c r="A2762" s="327" t="s">
        <v>11681</v>
      </c>
      <c r="B2762" s="322"/>
      <c r="C2762" s="322"/>
      <c r="D2762" s="316"/>
      <c r="E2762" s="311">
        <v>24740</v>
      </c>
      <c r="F2762" s="322"/>
      <c r="G2762" s="325"/>
      <c r="H2762" s="325"/>
      <c r="I2762" s="1047"/>
      <c r="J2762" s="271"/>
    </row>
    <row r="2763" spans="1:10" outlineLevel="1" x14ac:dyDescent="0.2">
      <c r="A2763" s="327" t="s">
        <v>11682</v>
      </c>
      <c r="B2763" s="322"/>
      <c r="C2763" s="322"/>
      <c r="D2763" s="316"/>
      <c r="E2763" s="311">
        <v>30000</v>
      </c>
      <c r="F2763" s="322"/>
      <c r="G2763" s="325"/>
      <c r="H2763" s="325"/>
      <c r="I2763" s="1047"/>
      <c r="J2763" s="271"/>
    </row>
    <row r="2764" spans="1:10" outlineLevel="1" x14ac:dyDescent="0.2">
      <c r="A2764" s="327" t="s">
        <v>11683</v>
      </c>
      <c r="B2764" s="322"/>
      <c r="C2764" s="322"/>
      <c r="D2764" s="316"/>
      <c r="E2764" s="311">
        <v>30000</v>
      </c>
      <c r="F2764" s="322"/>
      <c r="G2764" s="325"/>
      <c r="H2764" s="325"/>
      <c r="I2764" s="1047"/>
      <c r="J2764" s="271"/>
    </row>
    <row r="2765" spans="1:10" outlineLevel="1" x14ac:dyDescent="0.2">
      <c r="A2765" s="327" t="s">
        <v>11684</v>
      </c>
      <c r="B2765" s="322"/>
      <c r="C2765" s="322"/>
      <c r="D2765" s="316"/>
      <c r="E2765" s="311">
        <v>40000</v>
      </c>
      <c r="F2765" s="322"/>
      <c r="G2765" s="325"/>
      <c r="H2765" s="325"/>
      <c r="I2765" s="1047"/>
      <c r="J2765" s="271"/>
    </row>
    <row r="2766" spans="1:10" outlineLevel="1" x14ac:dyDescent="0.2">
      <c r="A2766" s="327" t="s">
        <v>11685</v>
      </c>
      <c r="B2766" s="322"/>
      <c r="C2766" s="322"/>
      <c r="D2766" s="316"/>
      <c r="E2766" s="311">
        <v>50000</v>
      </c>
      <c r="F2766" s="322"/>
      <c r="G2766" s="325"/>
      <c r="H2766" s="325"/>
      <c r="I2766" s="1047"/>
      <c r="J2766" s="271"/>
    </row>
    <row r="2767" spans="1:10" outlineLevel="1" x14ac:dyDescent="0.2">
      <c r="A2767" s="327" t="s">
        <v>11686</v>
      </c>
      <c r="B2767" s="322"/>
      <c r="C2767" s="322"/>
      <c r="D2767" s="316"/>
      <c r="E2767" s="311">
        <v>220000</v>
      </c>
      <c r="F2767" s="322"/>
      <c r="G2767" s="325"/>
      <c r="H2767" s="325"/>
      <c r="I2767" s="1047"/>
      <c r="J2767" s="271"/>
    </row>
    <row r="2768" spans="1:10" outlineLevel="1" x14ac:dyDescent="0.2">
      <c r="A2768" s="327" t="s">
        <v>11687</v>
      </c>
      <c r="B2768" s="322"/>
      <c r="C2768" s="322"/>
      <c r="D2768" s="316"/>
      <c r="E2768" s="311">
        <v>120000</v>
      </c>
      <c r="F2768" s="322"/>
      <c r="G2768" s="325"/>
      <c r="H2768" s="325"/>
      <c r="I2768" s="1047"/>
      <c r="J2768" s="271"/>
    </row>
    <row r="2769" spans="1:10" outlineLevel="1" x14ac:dyDescent="0.2">
      <c r="A2769" s="327" t="s">
        <v>11688</v>
      </c>
      <c r="B2769" s="322"/>
      <c r="C2769" s="322"/>
      <c r="D2769" s="316"/>
      <c r="E2769" s="311">
        <v>200000</v>
      </c>
      <c r="F2769" s="322"/>
      <c r="G2769" s="325"/>
      <c r="H2769" s="325"/>
      <c r="I2769" s="1047"/>
      <c r="J2769" s="271"/>
    </row>
    <row r="2770" spans="1:10" outlineLevel="1" x14ac:dyDescent="0.2">
      <c r="A2770" s="327" t="s">
        <v>11689</v>
      </c>
      <c r="B2770" s="322"/>
      <c r="C2770" s="322"/>
      <c r="D2770" s="316"/>
      <c r="E2770" s="311">
        <v>25000</v>
      </c>
      <c r="F2770" s="322"/>
      <c r="G2770" s="325"/>
      <c r="H2770" s="325"/>
      <c r="I2770" s="1047"/>
      <c r="J2770" s="271"/>
    </row>
    <row r="2771" spans="1:10" outlineLevel="1" x14ac:dyDescent="0.2">
      <c r="A2771" s="327" t="s">
        <v>11690</v>
      </c>
      <c r="B2771" s="322"/>
      <c r="C2771" s="322"/>
      <c r="D2771" s="316"/>
      <c r="E2771" s="311">
        <v>20000</v>
      </c>
      <c r="F2771" s="322"/>
      <c r="G2771" s="325"/>
      <c r="H2771" s="325"/>
      <c r="I2771" s="1047"/>
      <c r="J2771" s="271"/>
    </row>
    <row r="2772" spans="1:10" outlineLevel="1" x14ac:dyDescent="0.2">
      <c r="A2772" s="327" t="s">
        <v>11691</v>
      </c>
      <c r="B2772" s="322"/>
      <c r="C2772" s="322"/>
      <c r="D2772" s="316"/>
      <c r="E2772" s="311">
        <v>20000</v>
      </c>
      <c r="F2772" s="322"/>
      <c r="G2772" s="325"/>
      <c r="H2772" s="325"/>
      <c r="I2772" s="1047"/>
      <c r="J2772" s="271"/>
    </row>
    <row r="2773" spans="1:10" outlineLevel="1" x14ac:dyDescent="0.2">
      <c r="A2773" s="327" t="s">
        <v>11692</v>
      </c>
      <c r="B2773" s="322"/>
      <c r="C2773" s="322"/>
      <c r="D2773" s="316"/>
      <c r="E2773" s="311">
        <v>25000</v>
      </c>
      <c r="F2773" s="322"/>
      <c r="G2773" s="325"/>
      <c r="H2773" s="325"/>
      <c r="I2773" s="1047"/>
      <c r="J2773" s="271"/>
    </row>
    <row r="2774" spans="1:10" outlineLevel="1" x14ac:dyDescent="0.2">
      <c r="A2774" s="327" t="s">
        <v>11693</v>
      </c>
      <c r="B2774" s="322"/>
      <c r="C2774" s="322"/>
      <c r="D2774" s="316"/>
      <c r="E2774" s="311">
        <v>200000</v>
      </c>
      <c r="F2774" s="322"/>
      <c r="G2774" s="325"/>
      <c r="H2774" s="325"/>
      <c r="I2774" s="1047"/>
      <c r="J2774" s="271"/>
    </row>
    <row r="2775" spans="1:10" outlineLevel="1" x14ac:dyDescent="0.2">
      <c r="A2775" s="327" t="s">
        <v>11694</v>
      </c>
      <c r="B2775" s="322"/>
      <c r="C2775" s="322"/>
      <c r="D2775" s="316"/>
      <c r="E2775" s="311">
        <v>200000</v>
      </c>
      <c r="F2775" s="322"/>
      <c r="G2775" s="325"/>
      <c r="H2775" s="325"/>
      <c r="I2775" s="1047"/>
      <c r="J2775" s="271"/>
    </row>
    <row r="2776" spans="1:10" outlineLevel="1" x14ac:dyDescent="0.2">
      <c r="A2776" s="327" t="s">
        <v>11695</v>
      </c>
      <c r="B2776" s="322"/>
      <c r="C2776" s="322"/>
      <c r="D2776" s="316"/>
      <c r="E2776" s="311">
        <v>40000</v>
      </c>
      <c r="F2776" s="322"/>
      <c r="G2776" s="325"/>
      <c r="H2776" s="325"/>
      <c r="I2776" s="1047"/>
      <c r="J2776" s="271"/>
    </row>
    <row r="2777" spans="1:10" outlineLevel="1" x14ac:dyDescent="0.2">
      <c r="A2777" s="327" t="s">
        <v>11696</v>
      </c>
      <c r="B2777" s="322"/>
      <c r="C2777" s="322"/>
      <c r="D2777" s="316"/>
      <c r="E2777" s="311">
        <v>200000</v>
      </c>
      <c r="F2777" s="322"/>
      <c r="G2777" s="325"/>
      <c r="H2777" s="325"/>
      <c r="I2777" s="1047"/>
      <c r="J2777" s="271"/>
    </row>
    <row r="2778" spans="1:10" outlineLevel="1" x14ac:dyDescent="0.2">
      <c r="A2778" s="327" t="s">
        <v>11697</v>
      </c>
      <c r="B2778" s="322"/>
      <c r="C2778" s="322"/>
      <c r="D2778" s="316"/>
      <c r="E2778" s="311">
        <v>20000</v>
      </c>
      <c r="F2778" s="322"/>
      <c r="G2778" s="325"/>
      <c r="H2778" s="325"/>
      <c r="I2778" s="1047"/>
      <c r="J2778" s="271"/>
    </row>
    <row r="2779" spans="1:10" outlineLevel="1" x14ac:dyDescent="0.2">
      <c r="A2779" s="327" t="s">
        <v>11698</v>
      </c>
      <c r="B2779" s="322"/>
      <c r="C2779" s="322"/>
      <c r="D2779" s="316"/>
      <c r="E2779" s="311">
        <v>30000</v>
      </c>
      <c r="F2779" s="322"/>
      <c r="G2779" s="325"/>
      <c r="H2779" s="325"/>
      <c r="I2779" s="1047"/>
      <c r="J2779" s="271"/>
    </row>
    <row r="2780" spans="1:10" outlineLevel="1" x14ac:dyDescent="0.2">
      <c r="A2780" s="327" t="s">
        <v>11699</v>
      </c>
      <c r="B2780" s="322"/>
      <c r="C2780" s="322"/>
      <c r="D2780" s="316"/>
      <c r="E2780" s="311">
        <v>34000</v>
      </c>
      <c r="F2780" s="322"/>
      <c r="G2780" s="325"/>
      <c r="H2780" s="325"/>
      <c r="I2780" s="1047"/>
      <c r="J2780" s="271"/>
    </row>
    <row r="2781" spans="1:10" outlineLevel="1" x14ac:dyDescent="0.2">
      <c r="A2781" s="327" t="s">
        <v>11700</v>
      </c>
      <c r="B2781" s="322"/>
      <c r="C2781" s="322"/>
      <c r="D2781" s="316"/>
      <c r="E2781" s="311">
        <v>25000</v>
      </c>
      <c r="F2781" s="322"/>
      <c r="G2781" s="325"/>
      <c r="H2781" s="325"/>
      <c r="I2781" s="1047"/>
      <c r="J2781" s="271"/>
    </row>
    <row r="2782" spans="1:10" outlineLevel="1" x14ac:dyDescent="0.2">
      <c r="A2782" s="327" t="s">
        <v>11701</v>
      </c>
      <c r="B2782" s="322"/>
      <c r="C2782" s="322"/>
      <c r="D2782" s="316"/>
      <c r="E2782" s="311">
        <v>200000</v>
      </c>
      <c r="F2782" s="322"/>
      <c r="G2782" s="325"/>
      <c r="H2782" s="325"/>
      <c r="I2782" s="1047"/>
      <c r="J2782" s="271"/>
    </row>
    <row r="2783" spans="1:10" outlineLevel="1" x14ac:dyDescent="0.2">
      <c r="A2783" s="327" t="s">
        <v>11533</v>
      </c>
      <c r="B2783" s="322"/>
      <c r="C2783" s="322"/>
      <c r="D2783" s="316"/>
      <c r="E2783" s="311">
        <v>24000</v>
      </c>
      <c r="F2783" s="322"/>
      <c r="G2783" s="325"/>
      <c r="H2783" s="325"/>
      <c r="I2783" s="1047"/>
      <c r="J2783" s="271"/>
    </row>
    <row r="2784" spans="1:10" outlineLevel="1" x14ac:dyDescent="0.2">
      <c r="A2784" s="327" t="s">
        <v>11533</v>
      </c>
      <c r="B2784" s="322"/>
      <c r="C2784" s="322"/>
      <c r="D2784" s="316"/>
      <c r="E2784" s="311">
        <v>24000</v>
      </c>
      <c r="F2784" s="322"/>
      <c r="G2784" s="325"/>
      <c r="H2784" s="325"/>
      <c r="I2784" s="1047"/>
      <c r="J2784" s="271"/>
    </row>
    <row r="2785" spans="1:10" outlineLevel="1" x14ac:dyDescent="0.2">
      <c r="A2785" s="327" t="s">
        <v>11592</v>
      </c>
      <c r="B2785" s="322"/>
      <c r="C2785" s="322"/>
      <c r="D2785" s="316"/>
      <c r="E2785" s="311">
        <v>48000</v>
      </c>
      <c r="F2785" s="322"/>
      <c r="G2785" s="325"/>
      <c r="H2785" s="325"/>
      <c r="I2785" s="1047"/>
      <c r="J2785" s="271"/>
    </row>
    <row r="2786" spans="1:10" outlineLevel="1" x14ac:dyDescent="0.2">
      <c r="A2786" s="327" t="s">
        <v>11592</v>
      </c>
      <c r="B2786" s="322"/>
      <c r="C2786" s="322"/>
      <c r="D2786" s="316"/>
      <c r="E2786" s="311">
        <v>48000</v>
      </c>
      <c r="F2786" s="322"/>
      <c r="G2786" s="325"/>
      <c r="H2786" s="325"/>
      <c r="I2786" s="1047"/>
      <c r="J2786" s="271"/>
    </row>
    <row r="2787" spans="1:10" outlineLevel="1" x14ac:dyDescent="0.2">
      <c r="A2787" s="327" t="s">
        <v>11592</v>
      </c>
      <c r="B2787" s="322"/>
      <c r="C2787" s="322"/>
      <c r="D2787" s="316"/>
      <c r="E2787" s="311">
        <v>48000</v>
      </c>
      <c r="F2787" s="322"/>
      <c r="G2787" s="325"/>
      <c r="H2787" s="325"/>
      <c r="I2787" s="1047"/>
      <c r="J2787" s="271"/>
    </row>
    <row r="2788" spans="1:10" outlineLevel="1" x14ac:dyDescent="0.2">
      <c r="A2788" s="327" t="s">
        <v>11592</v>
      </c>
      <c r="B2788" s="322"/>
      <c r="C2788" s="322"/>
      <c r="D2788" s="316"/>
      <c r="E2788" s="311">
        <v>48000</v>
      </c>
      <c r="F2788" s="322"/>
      <c r="G2788" s="325"/>
      <c r="H2788" s="325"/>
      <c r="I2788" s="1047"/>
      <c r="J2788" s="271"/>
    </row>
    <row r="2789" spans="1:10" outlineLevel="1" x14ac:dyDescent="0.2">
      <c r="A2789" s="327" t="s">
        <v>11524</v>
      </c>
      <c r="B2789" s="322"/>
      <c r="C2789" s="322"/>
      <c r="D2789" s="316"/>
      <c r="E2789" s="311">
        <v>66000</v>
      </c>
      <c r="F2789" s="322"/>
      <c r="G2789" s="325"/>
      <c r="H2789" s="325"/>
      <c r="I2789" s="1047"/>
      <c r="J2789" s="271"/>
    </row>
    <row r="2790" spans="1:10" outlineLevel="1" x14ac:dyDescent="0.2">
      <c r="A2790" s="327" t="s">
        <v>11702</v>
      </c>
      <c r="B2790" s="322"/>
      <c r="C2790" s="322"/>
      <c r="D2790" s="316"/>
      <c r="E2790" s="311">
        <v>48000</v>
      </c>
      <c r="F2790" s="322"/>
      <c r="G2790" s="325"/>
      <c r="H2790" s="325"/>
      <c r="I2790" s="1047"/>
      <c r="J2790" s="271"/>
    </row>
    <row r="2791" spans="1:10" outlineLevel="1" x14ac:dyDescent="0.2">
      <c r="A2791" s="327" t="s">
        <v>11703</v>
      </c>
      <c r="B2791" s="322"/>
      <c r="C2791" s="322"/>
      <c r="D2791" s="316"/>
      <c r="E2791" s="311">
        <v>48000</v>
      </c>
      <c r="F2791" s="322"/>
      <c r="G2791" s="325"/>
      <c r="H2791" s="325"/>
      <c r="I2791" s="1047"/>
      <c r="J2791" s="271"/>
    </row>
    <row r="2792" spans="1:10" outlineLevel="1" x14ac:dyDescent="0.2">
      <c r="A2792" s="327" t="s">
        <v>11704</v>
      </c>
      <c r="B2792" s="322"/>
      <c r="C2792" s="322"/>
      <c r="D2792" s="316"/>
      <c r="E2792" s="311">
        <v>48000</v>
      </c>
      <c r="F2792" s="322"/>
      <c r="G2792" s="325"/>
      <c r="H2792" s="325"/>
      <c r="I2792" s="1047"/>
      <c r="J2792" s="271"/>
    </row>
    <row r="2793" spans="1:10" outlineLevel="1" x14ac:dyDescent="0.2">
      <c r="A2793" s="327" t="s">
        <v>11560</v>
      </c>
      <c r="B2793" s="322"/>
      <c r="C2793" s="322"/>
      <c r="D2793" s="316"/>
      <c r="E2793" s="311">
        <v>48000</v>
      </c>
      <c r="F2793" s="322"/>
      <c r="G2793" s="325"/>
      <c r="H2793" s="325"/>
      <c r="I2793" s="1047"/>
      <c r="J2793" s="271"/>
    </row>
    <row r="2794" spans="1:10" outlineLevel="1" x14ac:dyDescent="0.2">
      <c r="A2794" s="327" t="s">
        <v>11560</v>
      </c>
      <c r="B2794" s="322"/>
      <c r="C2794" s="322"/>
      <c r="D2794" s="316"/>
      <c r="E2794" s="311">
        <v>48000</v>
      </c>
      <c r="F2794" s="322"/>
      <c r="G2794" s="325"/>
      <c r="H2794" s="325"/>
      <c r="I2794" s="1047"/>
      <c r="J2794" s="271"/>
    </row>
    <row r="2795" spans="1:10" outlineLevel="1" x14ac:dyDescent="0.2">
      <c r="A2795" s="327" t="s">
        <v>11560</v>
      </c>
      <c r="B2795" s="322"/>
      <c r="C2795" s="322"/>
      <c r="D2795" s="316"/>
      <c r="E2795" s="311">
        <v>48000</v>
      </c>
      <c r="F2795" s="322"/>
      <c r="G2795" s="325"/>
      <c r="H2795" s="325"/>
      <c r="I2795" s="1047"/>
      <c r="J2795" s="271"/>
    </row>
    <row r="2796" spans="1:10" outlineLevel="1" x14ac:dyDescent="0.2">
      <c r="A2796" s="327" t="s">
        <v>11705</v>
      </c>
      <c r="B2796" s="322"/>
      <c r="C2796" s="322"/>
      <c r="D2796" s="316"/>
      <c r="E2796" s="311">
        <v>48000</v>
      </c>
      <c r="F2796" s="322"/>
      <c r="G2796" s="325"/>
      <c r="H2796" s="325"/>
      <c r="I2796" s="1047"/>
      <c r="J2796" s="271"/>
    </row>
    <row r="2797" spans="1:10" outlineLevel="1" x14ac:dyDescent="0.2">
      <c r="A2797" s="327" t="s">
        <v>11705</v>
      </c>
      <c r="B2797" s="322"/>
      <c r="C2797" s="322"/>
      <c r="D2797" s="316"/>
      <c r="E2797" s="311">
        <v>48000</v>
      </c>
      <c r="F2797" s="322"/>
      <c r="G2797" s="325"/>
      <c r="H2797" s="325"/>
      <c r="I2797" s="1047"/>
      <c r="J2797" s="271"/>
    </row>
    <row r="2798" spans="1:10" outlineLevel="1" x14ac:dyDescent="0.2">
      <c r="A2798" s="327" t="s">
        <v>11581</v>
      </c>
      <c r="B2798" s="322"/>
      <c r="C2798" s="322"/>
      <c r="D2798" s="316"/>
      <c r="E2798" s="311">
        <v>48000</v>
      </c>
      <c r="F2798" s="322"/>
      <c r="G2798" s="325"/>
      <c r="H2798" s="325"/>
      <c r="I2798" s="1047"/>
      <c r="J2798" s="271"/>
    </row>
    <row r="2799" spans="1:10" outlineLevel="1" x14ac:dyDescent="0.2">
      <c r="A2799" s="327" t="s">
        <v>11706</v>
      </c>
      <c r="B2799" s="322"/>
      <c r="C2799" s="322"/>
      <c r="D2799" s="316"/>
      <c r="E2799" s="311">
        <v>48000</v>
      </c>
      <c r="F2799" s="322"/>
      <c r="G2799" s="325"/>
      <c r="H2799" s="325"/>
      <c r="I2799" s="1047"/>
      <c r="J2799" s="271"/>
    </row>
    <row r="2800" spans="1:10" outlineLevel="1" x14ac:dyDescent="0.2">
      <c r="A2800" s="327" t="s">
        <v>11707</v>
      </c>
      <c r="B2800" s="322"/>
      <c r="C2800" s="322"/>
      <c r="D2800" s="316"/>
      <c r="E2800" s="311">
        <v>48000</v>
      </c>
      <c r="F2800" s="322"/>
      <c r="G2800" s="325"/>
      <c r="H2800" s="325"/>
      <c r="I2800" s="1047"/>
      <c r="J2800" s="271"/>
    </row>
    <row r="2801" spans="1:10" outlineLevel="1" x14ac:dyDescent="0.2">
      <c r="A2801" s="327" t="s">
        <v>11708</v>
      </c>
      <c r="B2801" s="322"/>
      <c r="C2801" s="322"/>
      <c r="D2801" s="316"/>
      <c r="E2801" s="311">
        <v>36000</v>
      </c>
      <c r="F2801" s="322"/>
      <c r="G2801" s="325"/>
      <c r="H2801" s="325"/>
      <c r="I2801" s="1047"/>
      <c r="J2801" s="271"/>
    </row>
    <row r="2802" spans="1:10" outlineLevel="1" x14ac:dyDescent="0.2">
      <c r="A2802" s="327" t="s">
        <v>11709</v>
      </c>
      <c r="B2802" s="322"/>
      <c r="C2802" s="322"/>
      <c r="D2802" s="316"/>
      <c r="E2802" s="311">
        <v>80000</v>
      </c>
      <c r="F2802" s="322"/>
      <c r="G2802" s="325"/>
      <c r="H2802" s="325"/>
      <c r="I2802" s="1047"/>
      <c r="J2802" s="271"/>
    </row>
    <row r="2803" spans="1:10" outlineLevel="1" x14ac:dyDescent="0.2">
      <c r="A2803" s="327" t="s">
        <v>11710</v>
      </c>
      <c r="B2803" s="322"/>
      <c r="C2803" s="322"/>
      <c r="D2803" s="316"/>
      <c r="E2803" s="311">
        <v>150000</v>
      </c>
      <c r="F2803" s="322"/>
      <c r="G2803" s="325"/>
      <c r="H2803" s="325"/>
      <c r="I2803" s="1047"/>
      <c r="J2803" s="271"/>
    </row>
    <row r="2804" spans="1:10" outlineLevel="1" x14ac:dyDescent="0.2">
      <c r="A2804" s="327" t="s">
        <v>11711</v>
      </c>
      <c r="B2804" s="322"/>
      <c r="C2804" s="322"/>
      <c r="D2804" s="316"/>
      <c r="E2804" s="311">
        <v>50000</v>
      </c>
      <c r="F2804" s="322"/>
      <c r="G2804" s="325"/>
      <c r="H2804" s="325"/>
      <c r="I2804" s="1047"/>
      <c r="J2804" s="271"/>
    </row>
    <row r="2805" spans="1:10" outlineLevel="1" x14ac:dyDescent="0.2">
      <c r="A2805" s="327" t="s">
        <v>11712</v>
      </c>
      <c r="B2805" s="322"/>
      <c r="C2805" s="322"/>
      <c r="D2805" s="316"/>
      <c r="E2805" s="311">
        <v>27228</v>
      </c>
      <c r="F2805" s="322"/>
      <c r="G2805" s="325"/>
      <c r="H2805" s="325"/>
      <c r="I2805" s="1047"/>
      <c r="J2805" s="271"/>
    </row>
    <row r="2806" spans="1:10" outlineLevel="1" x14ac:dyDescent="0.2">
      <c r="A2806" s="327" t="s">
        <v>11713</v>
      </c>
      <c r="B2806" s="322"/>
      <c r="C2806" s="322"/>
      <c r="D2806" s="316"/>
      <c r="E2806" s="311">
        <v>200000</v>
      </c>
      <c r="F2806" s="322"/>
      <c r="G2806" s="325"/>
      <c r="H2806" s="325"/>
      <c r="I2806" s="1047"/>
      <c r="J2806" s="271"/>
    </row>
    <row r="2807" spans="1:10" outlineLevel="1" x14ac:dyDescent="0.2">
      <c r="A2807" s="327" t="s">
        <v>11714</v>
      </c>
      <c r="B2807" s="322"/>
      <c r="C2807" s="322"/>
      <c r="D2807" s="316"/>
      <c r="E2807" s="311">
        <v>80000</v>
      </c>
      <c r="F2807" s="322"/>
      <c r="G2807" s="325"/>
      <c r="H2807" s="325"/>
      <c r="I2807" s="1047"/>
      <c r="J2807" s="271"/>
    </row>
    <row r="2808" spans="1:10" outlineLevel="1" x14ac:dyDescent="0.2">
      <c r="A2808" s="327" t="s">
        <v>11715</v>
      </c>
      <c r="B2808" s="322"/>
      <c r="C2808" s="322"/>
      <c r="D2808" s="316"/>
      <c r="E2808" s="311">
        <v>50000</v>
      </c>
      <c r="F2808" s="322"/>
      <c r="G2808" s="325"/>
      <c r="H2808" s="325"/>
      <c r="I2808" s="1047"/>
      <c r="J2808" s="271"/>
    </row>
    <row r="2809" spans="1:10" outlineLevel="1" x14ac:dyDescent="0.2">
      <c r="A2809" s="327" t="s">
        <v>11716</v>
      </c>
      <c r="B2809" s="322"/>
      <c r="C2809" s="322"/>
      <c r="D2809" s="316"/>
      <c r="E2809" s="311">
        <v>20000</v>
      </c>
      <c r="F2809" s="322"/>
      <c r="G2809" s="325"/>
      <c r="H2809" s="325"/>
      <c r="I2809" s="1047"/>
      <c r="J2809" s="271"/>
    </row>
    <row r="2810" spans="1:10" outlineLevel="1" x14ac:dyDescent="0.2">
      <c r="A2810" s="327" t="s">
        <v>11717</v>
      </c>
      <c r="B2810" s="322"/>
      <c r="C2810" s="322"/>
      <c r="D2810" s="316"/>
      <c r="E2810" s="311">
        <v>100000</v>
      </c>
      <c r="F2810" s="322"/>
      <c r="G2810" s="325"/>
      <c r="H2810" s="325"/>
      <c r="I2810" s="1047"/>
      <c r="J2810" s="271"/>
    </row>
    <row r="2811" spans="1:10" outlineLevel="1" x14ac:dyDescent="0.2">
      <c r="A2811" s="327" t="s">
        <v>11718</v>
      </c>
      <c r="B2811" s="322"/>
      <c r="C2811" s="322"/>
      <c r="D2811" s="316"/>
      <c r="E2811" s="311">
        <v>210000</v>
      </c>
      <c r="F2811" s="322"/>
      <c r="G2811" s="325"/>
      <c r="H2811" s="325"/>
      <c r="I2811" s="1047"/>
      <c r="J2811" s="271"/>
    </row>
    <row r="2812" spans="1:10" outlineLevel="1" x14ac:dyDescent="0.2">
      <c r="A2812" s="327" t="s">
        <v>11719</v>
      </c>
      <c r="B2812" s="322"/>
      <c r="C2812" s="322"/>
      <c r="D2812" s="316"/>
      <c r="E2812" s="311">
        <v>200000</v>
      </c>
      <c r="F2812" s="322"/>
      <c r="G2812" s="325"/>
      <c r="H2812" s="325"/>
      <c r="I2812" s="1047"/>
      <c r="J2812" s="271"/>
    </row>
    <row r="2813" spans="1:10" outlineLevel="1" x14ac:dyDescent="0.2">
      <c r="A2813" s="327" t="s">
        <v>11720</v>
      </c>
      <c r="B2813" s="322"/>
      <c r="C2813" s="322"/>
      <c r="D2813" s="316"/>
      <c r="E2813" s="311">
        <v>40000</v>
      </c>
      <c r="F2813" s="322"/>
      <c r="G2813" s="325"/>
      <c r="H2813" s="325"/>
      <c r="I2813" s="1047"/>
      <c r="J2813" s="271"/>
    </row>
    <row r="2814" spans="1:10" outlineLevel="1" x14ac:dyDescent="0.2">
      <c r="A2814" s="327" t="s">
        <v>11721</v>
      </c>
      <c r="B2814" s="322"/>
      <c r="C2814" s="322"/>
      <c r="D2814" s="316"/>
      <c r="E2814" s="311">
        <v>30000</v>
      </c>
      <c r="F2814" s="322"/>
      <c r="G2814" s="325"/>
      <c r="H2814" s="325"/>
      <c r="I2814" s="1047"/>
      <c r="J2814" s="271"/>
    </row>
    <row r="2815" spans="1:10" outlineLevel="1" x14ac:dyDescent="0.2">
      <c r="A2815" s="327" t="s">
        <v>11722</v>
      </c>
      <c r="B2815" s="322"/>
      <c r="C2815" s="322"/>
      <c r="D2815" s="316"/>
      <c r="E2815" s="311">
        <v>27000</v>
      </c>
      <c r="F2815" s="322"/>
      <c r="G2815" s="325"/>
      <c r="H2815" s="325"/>
      <c r="I2815" s="1047"/>
      <c r="J2815" s="271"/>
    </row>
    <row r="2816" spans="1:10" outlineLevel="1" x14ac:dyDescent="0.2">
      <c r="A2816" s="327" t="s">
        <v>11723</v>
      </c>
      <c r="B2816" s="322"/>
      <c r="C2816" s="322"/>
      <c r="D2816" s="316"/>
      <c r="E2816" s="311">
        <v>20000</v>
      </c>
      <c r="F2816" s="322"/>
      <c r="G2816" s="325"/>
      <c r="H2816" s="325"/>
      <c r="I2816" s="1047"/>
      <c r="J2816" s="271"/>
    </row>
    <row r="2817" spans="1:10" outlineLevel="1" x14ac:dyDescent="0.2">
      <c r="A2817" s="327" t="s">
        <v>11724</v>
      </c>
      <c r="B2817" s="322"/>
      <c r="C2817" s="322"/>
      <c r="D2817" s="316"/>
      <c r="E2817" s="311">
        <v>36000</v>
      </c>
      <c r="F2817" s="322"/>
      <c r="G2817" s="325"/>
      <c r="H2817" s="325"/>
      <c r="I2817" s="1047"/>
      <c r="J2817" s="271"/>
    </row>
    <row r="2818" spans="1:10" outlineLevel="1" x14ac:dyDescent="0.2">
      <c r="A2818" s="327" t="s">
        <v>11725</v>
      </c>
      <c r="B2818" s="322"/>
      <c r="C2818" s="322"/>
      <c r="D2818" s="316"/>
      <c r="E2818" s="311">
        <v>204000</v>
      </c>
      <c r="F2818" s="322"/>
      <c r="G2818" s="325"/>
      <c r="H2818" s="325"/>
      <c r="I2818" s="1047"/>
      <c r="J2818" s="271"/>
    </row>
    <row r="2819" spans="1:10" outlineLevel="1" x14ac:dyDescent="0.2">
      <c r="A2819" s="327" t="s">
        <v>11726</v>
      </c>
      <c r="B2819" s="322"/>
      <c r="C2819" s="322"/>
      <c r="D2819" s="316"/>
      <c r="E2819" s="311">
        <v>204000</v>
      </c>
      <c r="F2819" s="322"/>
      <c r="G2819" s="325"/>
      <c r="H2819" s="325"/>
      <c r="I2819" s="1047"/>
      <c r="J2819" s="271"/>
    </row>
    <row r="2820" spans="1:10" outlineLevel="1" x14ac:dyDescent="0.2">
      <c r="A2820" s="327" t="s">
        <v>11727</v>
      </c>
      <c r="B2820" s="322"/>
      <c r="C2820" s="322"/>
      <c r="D2820" s="316"/>
      <c r="E2820" s="311">
        <v>40000</v>
      </c>
      <c r="F2820" s="322"/>
      <c r="G2820" s="325"/>
      <c r="H2820" s="325"/>
      <c r="I2820" s="1047"/>
      <c r="J2820" s="271"/>
    </row>
    <row r="2821" spans="1:10" outlineLevel="1" x14ac:dyDescent="0.2">
      <c r="A2821" s="327" t="s">
        <v>11728</v>
      </c>
      <c r="B2821" s="322"/>
      <c r="C2821" s="322"/>
      <c r="D2821" s="316"/>
      <c r="E2821" s="311">
        <v>18817</v>
      </c>
      <c r="F2821" s="322"/>
      <c r="G2821" s="325"/>
      <c r="H2821" s="325"/>
      <c r="I2821" s="1047"/>
      <c r="J2821" s="271"/>
    </row>
    <row r="2822" spans="1:10" outlineLevel="1" x14ac:dyDescent="0.2">
      <c r="A2822" s="327" t="s">
        <v>11729</v>
      </c>
      <c r="B2822" s="322"/>
      <c r="C2822" s="322"/>
      <c r="D2822" s="316"/>
      <c r="E2822" s="311">
        <v>40000</v>
      </c>
      <c r="F2822" s="322"/>
      <c r="G2822" s="325"/>
      <c r="H2822" s="325"/>
      <c r="I2822" s="1047"/>
      <c r="J2822" s="271"/>
    </row>
    <row r="2823" spans="1:10" outlineLevel="1" x14ac:dyDescent="0.2">
      <c r="A2823" s="327" t="s">
        <v>11730</v>
      </c>
      <c r="B2823" s="322"/>
      <c r="C2823" s="322"/>
      <c r="D2823" s="316"/>
      <c r="E2823" s="311">
        <v>20808</v>
      </c>
      <c r="F2823" s="322"/>
      <c r="G2823" s="325"/>
      <c r="H2823" s="325"/>
      <c r="I2823" s="1047"/>
      <c r="J2823" s="271"/>
    </row>
    <row r="2824" spans="1:10" outlineLevel="1" x14ac:dyDescent="0.2">
      <c r="A2824" s="327" t="s">
        <v>11731</v>
      </c>
      <c r="B2824" s="322"/>
      <c r="C2824" s="322"/>
      <c r="D2824" s="316"/>
      <c r="E2824" s="311">
        <v>70000</v>
      </c>
      <c r="F2824" s="322"/>
      <c r="G2824" s="325"/>
      <c r="H2824" s="325"/>
      <c r="I2824" s="1047"/>
      <c r="J2824" s="271"/>
    </row>
    <row r="2825" spans="1:10" outlineLevel="1" x14ac:dyDescent="0.2">
      <c r="A2825" s="327" t="s">
        <v>11732</v>
      </c>
      <c r="B2825" s="322"/>
      <c r="C2825" s="322"/>
      <c r="D2825" s="316"/>
      <c r="E2825" s="311">
        <v>35000</v>
      </c>
      <c r="F2825" s="322"/>
      <c r="G2825" s="325"/>
      <c r="H2825" s="325"/>
      <c r="I2825" s="1047"/>
      <c r="J2825" s="271"/>
    </row>
    <row r="2826" spans="1:10" outlineLevel="1" x14ac:dyDescent="0.2">
      <c r="A2826" s="327" t="s">
        <v>11733</v>
      </c>
      <c r="B2826" s="322"/>
      <c r="C2826" s="322"/>
      <c r="D2826" s="316"/>
      <c r="E2826" s="311">
        <v>60000</v>
      </c>
      <c r="F2826" s="322"/>
      <c r="G2826" s="325"/>
      <c r="H2826" s="325"/>
      <c r="I2826" s="1047"/>
      <c r="J2826" s="271"/>
    </row>
    <row r="2827" spans="1:10" outlineLevel="1" x14ac:dyDescent="0.2">
      <c r="A2827" s="327" t="s">
        <v>11734</v>
      </c>
      <c r="B2827" s="322"/>
      <c r="C2827" s="322"/>
      <c r="D2827" s="316"/>
      <c r="E2827" s="311">
        <v>40000</v>
      </c>
      <c r="F2827" s="322"/>
      <c r="G2827" s="325"/>
      <c r="H2827" s="325"/>
      <c r="I2827" s="1047"/>
      <c r="J2827" s="271"/>
    </row>
    <row r="2828" spans="1:10" outlineLevel="1" x14ac:dyDescent="0.2">
      <c r="A2828" s="327" t="s">
        <v>11735</v>
      </c>
      <c r="B2828" s="322"/>
      <c r="C2828" s="322"/>
      <c r="D2828" s="316"/>
      <c r="E2828" s="311">
        <v>204000</v>
      </c>
      <c r="F2828" s="322"/>
      <c r="G2828" s="325"/>
      <c r="H2828" s="325"/>
      <c r="I2828" s="1047"/>
      <c r="J2828" s="271"/>
    </row>
    <row r="2829" spans="1:10" outlineLevel="1" x14ac:dyDescent="0.2">
      <c r="A2829" s="327" t="s">
        <v>11736</v>
      </c>
      <c r="B2829" s="322"/>
      <c r="C2829" s="322"/>
      <c r="D2829" s="316"/>
      <c r="E2829" s="311">
        <v>36000</v>
      </c>
      <c r="F2829" s="322"/>
      <c r="G2829" s="325"/>
      <c r="H2829" s="325"/>
      <c r="I2829" s="1047"/>
      <c r="J2829" s="271"/>
    </row>
    <row r="2830" spans="1:10" outlineLevel="1" x14ac:dyDescent="0.2">
      <c r="A2830" s="327" t="s">
        <v>11737</v>
      </c>
      <c r="B2830" s="322"/>
      <c r="C2830" s="322"/>
      <c r="D2830" s="316"/>
      <c r="E2830" s="311">
        <v>25000</v>
      </c>
      <c r="F2830" s="322"/>
      <c r="G2830" s="325"/>
      <c r="H2830" s="325"/>
      <c r="I2830" s="1047"/>
      <c r="J2830" s="271"/>
    </row>
    <row r="2831" spans="1:10" outlineLevel="1" x14ac:dyDescent="0.2">
      <c r="A2831" s="327" t="s">
        <v>11738</v>
      </c>
      <c r="B2831" s="322"/>
      <c r="C2831" s="322"/>
      <c r="D2831" s="316"/>
      <c r="E2831" s="311">
        <v>35000</v>
      </c>
      <c r="F2831" s="322"/>
      <c r="G2831" s="325"/>
      <c r="H2831" s="325"/>
      <c r="I2831" s="1047"/>
      <c r="J2831" s="271"/>
    </row>
    <row r="2832" spans="1:10" outlineLevel="1" x14ac:dyDescent="0.2">
      <c r="A2832" s="327" t="s">
        <v>11739</v>
      </c>
      <c r="B2832" s="322"/>
      <c r="C2832" s="322"/>
      <c r="D2832" s="316"/>
      <c r="E2832" s="311">
        <v>34000</v>
      </c>
      <c r="F2832" s="322"/>
      <c r="G2832" s="325"/>
      <c r="H2832" s="325"/>
      <c r="I2832" s="1047"/>
      <c r="J2832" s="271"/>
    </row>
    <row r="2833" spans="1:10" outlineLevel="1" x14ac:dyDescent="0.2">
      <c r="A2833" s="327" t="s">
        <v>11740</v>
      </c>
      <c r="B2833" s="322"/>
      <c r="C2833" s="322"/>
      <c r="D2833" s="316"/>
      <c r="E2833" s="311">
        <v>25000</v>
      </c>
      <c r="F2833" s="322"/>
      <c r="G2833" s="325"/>
      <c r="H2833" s="325"/>
      <c r="I2833" s="1047"/>
      <c r="J2833" s="271"/>
    </row>
    <row r="2834" spans="1:10" outlineLevel="1" x14ac:dyDescent="0.2">
      <c r="A2834" s="327" t="s">
        <v>11741</v>
      </c>
      <c r="B2834" s="322"/>
      <c r="C2834" s="322"/>
      <c r="D2834" s="316"/>
      <c r="E2834" s="311">
        <v>36000</v>
      </c>
      <c r="F2834" s="322"/>
      <c r="G2834" s="325"/>
      <c r="H2834" s="325"/>
      <c r="I2834" s="1047"/>
      <c r="J2834" s="271"/>
    </row>
    <row r="2835" spans="1:10" outlineLevel="1" x14ac:dyDescent="0.2">
      <c r="A2835" s="327" t="s">
        <v>11742</v>
      </c>
      <c r="B2835" s="322"/>
      <c r="C2835" s="322"/>
      <c r="D2835" s="316"/>
      <c r="E2835" s="311">
        <v>200000</v>
      </c>
      <c r="F2835" s="322"/>
      <c r="G2835" s="325"/>
      <c r="H2835" s="325"/>
      <c r="I2835" s="1047"/>
      <c r="J2835" s="271"/>
    </row>
    <row r="2836" spans="1:10" outlineLevel="1" x14ac:dyDescent="0.2">
      <c r="A2836" s="327" t="s">
        <v>11743</v>
      </c>
      <c r="B2836" s="322"/>
      <c r="C2836" s="322"/>
      <c r="D2836" s="316"/>
      <c r="E2836" s="311">
        <v>200000</v>
      </c>
      <c r="F2836" s="322"/>
      <c r="G2836" s="325"/>
      <c r="H2836" s="325"/>
      <c r="I2836" s="1047"/>
      <c r="J2836" s="271"/>
    </row>
    <row r="2837" spans="1:10" outlineLevel="1" x14ac:dyDescent="0.2">
      <c r="A2837" s="327" t="s">
        <v>11744</v>
      </c>
      <c r="B2837" s="322"/>
      <c r="C2837" s="322"/>
      <c r="D2837" s="316"/>
      <c r="E2837" s="311">
        <v>36000</v>
      </c>
      <c r="F2837" s="322"/>
      <c r="G2837" s="325"/>
      <c r="H2837" s="325"/>
      <c r="I2837" s="1047"/>
      <c r="J2837" s="271"/>
    </row>
    <row r="2838" spans="1:10" outlineLevel="1" x14ac:dyDescent="0.2">
      <c r="A2838" s="327" t="s">
        <v>11745</v>
      </c>
      <c r="B2838" s="322"/>
      <c r="C2838" s="322"/>
      <c r="D2838" s="316"/>
      <c r="E2838" s="311">
        <v>25000</v>
      </c>
      <c r="F2838" s="322"/>
      <c r="G2838" s="325"/>
      <c r="H2838" s="325"/>
      <c r="I2838" s="1047"/>
      <c r="J2838" s="271"/>
    </row>
    <row r="2839" spans="1:10" outlineLevel="1" x14ac:dyDescent="0.2">
      <c r="A2839" s="327" t="s">
        <v>11746</v>
      </c>
      <c r="B2839" s="322"/>
      <c r="C2839" s="322"/>
      <c r="D2839" s="316"/>
      <c r="E2839" s="311">
        <v>34000</v>
      </c>
      <c r="F2839" s="322"/>
      <c r="G2839" s="325"/>
      <c r="H2839" s="325"/>
      <c r="I2839" s="1047"/>
      <c r="J2839" s="271"/>
    </row>
    <row r="2840" spans="1:10" outlineLevel="1" x14ac:dyDescent="0.2">
      <c r="A2840" s="327" t="s">
        <v>11747</v>
      </c>
      <c r="B2840" s="322"/>
      <c r="C2840" s="322"/>
      <c r="D2840" s="316"/>
      <c r="E2840" s="311">
        <v>28600</v>
      </c>
      <c r="F2840" s="322"/>
      <c r="G2840" s="325"/>
      <c r="H2840" s="325"/>
      <c r="I2840" s="1047"/>
      <c r="J2840" s="271"/>
    </row>
    <row r="2841" spans="1:10" outlineLevel="1" x14ac:dyDescent="0.2">
      <c r="A2841" s="327" t="s">
        <v>11748</v>
      </c>
      <c r="B2841" s="322"/>
      <c r="C2841" s="322"/>
      <c r="D2841" s="316"/>
      <c r="E2841" s="311">
        <v>34000</v>
      </c>
      <c r="F2841" s="322"/>
      <c r="G2841" s="325"/>
      <c r="H2841" s="325"/>
      <c r="I2841" s="1047"/>
      <c r="J2841" s="271"/>
    </row>
    <row r="2842" spans="1:10" outlineLevel="1" x14ac:dyDescent="0.2">
      <c r="A2842" s="327" t="s">
        <v>11749</v>
      </c>
      <c r="B2842" s="322"/>
      <c r="C2842" s="322"/>
      <c r="D2842" s="316"/>
      <c r="E2842" s="311">
        <v>20000</v>
      </c>
      <c r="F2842" s="322"/>
      <c r="G2842" s="325"/>
      <c r="H2842" s="325"/>
      <c r="I2842" s="1047"/>
      <c r="J2842" s="271"/>
    </row>
    <row r="2843" spans="1:10" outlineLevel="1" x14ac:dyDescent="0.2">
      <c r="A2843" s="327" t="s">
        <v>11750</v>
      </c>
      <c r="B2843" s="322"/>
      <c r="C2843" s="322"/>
      <c r="D2843" s="316"/>
      <c r="E2843" s="311">
        <v>36000</v>
      </c>
      <c r="F2843" s="322"/>
      <c r="G2843" s="325"/>
      <c r="H2843" s="325"/>
      <c r="I2843" s="1047"/>
      <c r="J2843" s="271"/>
    </row>
    <row r="2844" spans="1:10" outlineLevel="1" x14ac:dyDescent="0.2">
      <c r="A2844" s="327" t="s">
        <v>11751</v>
      </c>
      <c r="B2844" s="322"/>
      <c r="C2844" s="322"/>
      <c r="D2844" s="316"/>
      <c r="E2844" s="311">
        <v>204000</v>
      </c>
      <c r="F2844" s="322"/>
      <c r="G2844" s="325"/>
      <c r="H2844" s="325"/>
      <c r="I2844" s="1047"/>
      <c r="J2844" s="271"/>
    </row>
    <row r="2845" spans="1:10" outlineLevel="1" x14ac:dyDescent="0.2">
      <c r="A2845" s="327" t="s">
        <v>11752</v>
      </c>
      <c r="B2845" s="322"/>
      <c r="C2845" s="322"/>
      <c r="D2845" s="316"/>
      <c r="E2845" s="311">
        <v>200000</v>
      </c>
      <c r="F2845" s="322"/>
      <c r="G2845" s="325"/>
      <c r="H2845" s="325"/>
      <c r="I2845" s="1047"/>
      <c r="J2845" s="271"/>
    </row>
    <row r="2846" spans="1:10" outlineLevel="1" x14ac:dyDescent="0.2">
      <c r="A2846" s="327" t="s">
        <v>11753</v>
      </c>
      <c r="B2846" s="322"/>
      <c r="C2846" s="322"/>
      <c r="D2846" s="316"/>
      <c r="E2846" s="311">
        <v>36000</v>
      </c>
      <c r="F2846" s="322"/>
      <c r="G2846" s="325"/>
      <c r="H2846" s="325"/>
      <c r="I2846" s="1047"/>
      <c r="J2846" s="271"/>
    </row>
    <row r="2847" spans="1:10" outlineLevel="1" x14ac:dyDescent="0.2">
      <c r="A2847" s="327" t="s">
        <v>11754</v>
      </c>
      <c r="B2847" s="322"/>
      <c r="C2847" s="322"/>
      <c r="D2847" s="316"/>
      <c r="E2847" s="311">
        <v>25000</v>
      </c>
      <c r="F2847" s="322"/>
      <c r="G2847" s="325"/>
      <c r="H2847" s="325"/>
      <c r="I2847" s="1047"/>
      <c r="J2847" s="271"/>
    </row>
    <row r="2848" spans="1:10" outlineLevel="1" x14ac:dyDescent="0.2">
      <c r="A2848" s="327" t="s">
        <v>11755</v>
      </c>
      <c r="B2848" s="322"/>
      <c r="C2848" s="322"/>
      <c r="D2848" s="316"/>
      <c r="E2848" s="311">
        <v>34000</v>
      </c>
      <c r="F2848" s="322"/>
      <c r="G2848" s="325"/>
      <c r="H2848" s="325"/>
      <c r="I2848" s="1047"/>
      <c r="J2848" s="271"/>
    </row>
    <row r="2849" spans="1:10" outlineLevel="1" x14ac:dyDescent="0.2">
      <c r="A2849" s="327" t="s">
        <v>11756</v>
      </c>
      <c r="B2849" s="322"/>
      <c r="C2849" s="322"/>
      <c r="D2849" s="316"/>
      <c r="E2849" s="311">
        <v>20000</v>
      </c>
      <c r="F2849" s="322"/>
      <c r="G2849" s="325"/>
      <c r="H2849" s="325"/>
      <c r="I2849" s="1047"/>
      <c r="J2849" s="271"/>
    </row>
    <row r="2850" spans="1:10" outlineLevel="1" x14ac:dyDescent="0.2">
      <c r="A2850" s="327" t="s">
        <v>11757</v>
      </c>
      <c r="B2850" s="322"/>
      <c r="C2850" s="322"/>
      <c r="D2850" s="316"/>
      <c r="E2850" s="311">
        <v>25000</v>
      </c>
      <c r="F2850" s="322"/>
      <c r="G2850" s="325"/>
      <c r="H2850" s="325"/>
      <c r="I2850" s="1047"/>
      <c r="J2850" s="271"/>
    </row>
    <row r="2851" spans="1:10" outlineLevel="1" x14ac:dyDescent="0.2">
      <c r="A2851" s="327" t="s">
        <v>11758</v>
      </c>
      <c r="B2851" s="322"/>
      <c r="C2851" s="322"/>
      <c r="D2851" s="316"/>
      <c r="E2851" s="311">
        <v>200000</v>
      </c>
      <c r="F2851" s="322"/>
      <c r="G2851" s="325"/>
      <c r="H2851" s="325"/>
      <c r="I2851" s="1047"/>
      <c r="J2851" s="271"/>
    </row>
    <row r="2852" spans="1:10" outlineLevel="1" x14ac:dyDescent="0.2">
      <c r="A2852" s="327" t="s">
        <v>11759</v>
      </c>
      <c r="B2852" s="322"/>
      <c r="C2852" s="322"/>
      <c r="D2852" s="316"/>
      <c r="E2852" s="311">
        <v>200000</v>
      </c>
      <c r="F2852" s="322"/>
      <c r="G2852" s="325"/>
      <c r="H2852" s="325"/>
      <c r="I2852" s="1047"/>
      <c r="J2852" s="271"/>
    </row>
    <row r="2853" spans="1:10" outlineLevel="1" x14ac:dyDescent="0.2">
      <c r="A2853" s="327" t="s">
        <v>11760</v>
      </c>
      <c r="B2853" s="322"/>
      <c r="C2853" s="322"/>
      <c r="D2853" s="316"/>
      <c r="E2853" s="311">
        <v>36000</v>
      </c>
      <c r="F2853" s="322"/>
      <c r="G2853" s="325"/>
      <c r="H2853" s="325"/>
      <c r="I2853" s="1047"/>
      <c r="J2853" s="271"/>
    </row>
    <row r="2854" spans="1:10" outlineLevel="1" x14ac:dyDescent="0.2">
      <c r="A2854" s="327" t="s">
        <v>11761</v>
      </c>
      <c r="B2854" s="322"/>
      <c r="C2854" s="322"/>
      <c r="D2854" s="316"/>
      <c r="E2854" s="311">
        <v>25000</v>
      </c>
      <c r="F2854" s="322"/>
      <c r="G2854" s="325"/>
      <c r="H2854" s="325"/>
      <c r="I2854" s="1047"/>
      <c r="J2854" s="271"/>
    </row>
    <row r="2855" spans="1:10" outlineLevel="1" x14ac:dyDescent="0.2">
      <c r="A2855" s="327" t="s">
        <v>11762</v>
      </c>
      <c r="B2855" s="322"/>
      <c r="C2855" s="322"/>
      <c r="D2855" s="316"/>
      <c r="E2855" s="311">
        <v>35000</v>
      </c>
      <c r="F2855" s="322"/>
      <c r="G2855" s="325"/>
      <c r="H2855" s="325"/>
      <c r="I2855" s="1047"/>
      <c r="J2855" s="271"/>
    </row>
    <row r="2856" spans="1:10" outlineLevel="1" x14ac:dyDescent="0.2">
      <c r="A2856" s="327" t="s">
        <v>11763</v>
      </c>
      <c r="B2856" s="322"/>
      <c r="C2856" s="322"/>
      <c r="D2856" s="316"/>
      <c r="E2856" s="311">
        <v>40000</v>
      </c>
      <c r="F2856" s="322"/>
      <c r="G2856" s="325"/>
      <c r="H2856" s="325"/>
      <c r="I2856" s="1047"/>
      <c r="J2856" s="271"/>
    </row>
    <row r="2857" spans="1:10" outlineLevel="1" x14ac:dyDescent="0.2">
      <c r="A2857" s="327" t="s">
        <v>11764</v>
      </c>
      <c r="B2857" s="322"/>
      <c r="C2857" s="322"/>
      <c r="D2857" s="316"/>
      <c r="E2857" s="311">
        <v>200000</v>
      </c>
      <c r="F2857" s="322"/>
      <c r="G2857" s="325"/>
      <c r="H2857" s="325"/>
      <c r="I2857" s="1047"/>
      <c r="J2857" s="271"/>
    </row>
    <row r="2858" spans="1:10" outlineLevel="1" x14ac:dyDescent="0.2">
      <c r="A2858" s="327" t="s">
        <v>11765</v>
      </c>
      <c r="B2858" s="322"/>
      <c r="C2858" s="322"/>
      <c r="D2858" s="316"/>
      <c r="E2858" s="311">
        <v>204000</v>
      </c>
      <c r="F2858" s="322"/>
      <c r="G2858" s="325"/>
      <c r="H2858" s="325"/>
      <c r="I2858" s="1047"/>
      <c r="J2858" s="271"/>
    </row>
    <row r="2859" spans="1:10" outlineLevel="1" x14ac:dyDescent="0.2">
      <c r="A2859" s="327" t="s">
        <v>11766</v>
      </c>
      <c r="B2859" s="322"/>
      <c r="C2859" s="322"/>
      <c r="D2859" s="316"/>
      <c r="E2859" s="311">
        <v>36000</v>
      </c>
      <c r="F2859" s="322"/>
      <c r="G2859" s="325"/>
      <c r="H2859" s="325"/>
      <c r="I2859" s="1047"/>
      <c r="J2859" s="271"/>
    </row>
    <row r="2860" spans="1:10" outlineLevel="1" x14ac:dyDescent="0.2">
      <c r="A2860" s="327" t="s">
        <v>11767</v>
      </c>
      <c r="B2860" s="322"/>
      <c r="C2860" s="322"/>
      <c r="D2860" s="316"/>
      <c r="E2860" s="311">
        <v>25000</v>
      </c>
      <c r="F2860" s="322"/>
      <c r="G2860" s="325"/>
      <c r="H2860" s="325"/>
      <c r="I2860" s="1047"/>
      <c r="J2860" s="271"/>
    </row>
    <row r="2861" spans="1:10" outlineLevel="1" x14ac:dyDescent="0.2">
      <c r="A2861" s="327" t="s">
        <v>11768</v>
      </c>
      <c r="B2861" s="322"/>
      <c r="C2861" s="322"/>
      <c r="D2861" s="316"/>
      <c r="E2861" s="311">
        <v>34000</v>
      </c>
      <c r="F2861" s="322"/>
      <c r="G2861" s="325"/>
      <c r="H2861" s="325"/>
      <c r="I2861" s="1047"/>
      <c r="J2861" s="271"/>
    </row>
    <row r="2862" spans="1:10" outlineLevel="1" x14ac:dyDescent="0.2">
      <c r="A2862" s="327" t="s">
        <v>11769</v>
      </c>
      <c r="B2862" s="322"/>
      <c r="C2862" s="322"/>
      <c r="D2862" s="316"/>
      <c r="E2862" s="311">
        <v>34000</v>
      </c>
      <c r="F2862" s="322"/>
      <c r="G2862" s="325"/>
      <c r="H2862" s="325"/>
      <c r="I2862" s="1047"/>
      <c r="J2862" s="271"/>
    </row>
    <row r="2863" spans="1:10" outlineLevel="1" x14ac:dyDescent="0.2">
      <c r="A2863" s="327" t="s">
        <v>11770</v>
      </c>
      <c r="B2863" s="322"/>
      <c r="C2863" s="322"/>
      <c r="D2863" s="316"/>
      <c r="E2863" s="311">
        <v>25000</v>
      </c>
      <c r="F2863" s="322"/>
      <c r="G2863" s="325"/>
      <c r="H2863" s="325"/>
      <c r="I2863" s="1047"/>
      <c r="J2863" s="271"/>
    </row>
    <row r="2864" spans="1:10" outlineLevel="1" x14ac:dyDescent="0.2">
      <c r="A2864" s="327" t="s">
        <v>11771</v>
      </c>
      <c r="B2864" s="322"/>
      <c r="C2864" s="322"/>
      <c r="D2864" s="316"/>
      <c r="E2864" s="311">
        <v>36000</v>
      </c>
      <c r="F2864" s="322"/>
      <c r="G2864" s="325"/>
      <c r="H2864" s="325"/>
      <c r="I2864" s="1047"/>
      <c r="J2864" s="271"/>
    </row>
    <row r="2865" spans="1:10" outlineLevel="1" x14ac:dyDescent="0.2">
      <c r="A2865" s="327" t="s">
        <v>11772</v>
      </c>
      <c r="B2865" s="322"/>
      <c r="C2865" s="322"/>
      <c r="D2865" s="316"/>
      <c r="E2865" s="311">
        <v>200000</v>
      </c>
      <c r="F2865" s="322"/>
      <c r="G2865" s="325"/>
      <c r="H2865" s="325"/>
      <c r="I2865" s="1047"/>
      <c r="J2865" s="271"/>
    </row>
    <row r="2866" spans="1:10" outlineLevel="1" x14ac:dyDescent="0.2">
      <c r="A2866" s="327" t="s">
        <v>11773</v>
      </c>
      <c r="B2866" s="322"/>
      <c r="C2866" s="322"/>
      <c r="D2866" s="316"/>
      <c r="E2866" s="311">
        <v>100000</v>
      </c>
      <c r="F2866" s="322"/>
      <c r="G2866" s="325"/>
      <c r="H2866" s="325"/>
      <c r="I2866" s="1047"/>
      <c r="J2866" s="271"/>
    </row>
    <row r="2867" spans="1:10" outlineLevel="1" x14ac:dyDescent="0.2">
      <c r="A2867" s="327" t="s">
        <v>11774</v>
      </c>
      <c r="B2867" s="322"/>
      <c r="C2867" s="322"/>
      <c r="D2867" s="316"/>
      <c r="E2867" s="311">
        <v>40000</v>
      </c>
      <c r="F2867" s="322"/>
      <c r="G2867" s="325"/>
      <c r="H2867" s="325"/>
      <c r="I2867" s="1047"/>
      <c r="J2867" s="271"/>
    </row>
    <row r="2868" spans="1:10" outlineLevel="1" x14ac:dyDescent="0.2">
      <c r="A2868" s="327" t="s">
        <v>11775</v>
      </c>
      <c r="B2868" s="322"/>
      <c r="C2868" s="322"/>
      <c r="D2868" s="316"/>
      <c r="E2868" s="311">
        <v>40000</v>
      </c>
      <c r="F2868" s="322"/>
      <c r="G2868" s="325"/>
      <c r="H2868" s="325"/>
      <c r="I2868" s="1047"/>
      <c r="J2868" s="271"/>
    </row>
    <row r="2869" spans="1:10" outlineLevel="1" x14ac:dyDescent="0.2">
      <c r="A2869" s="327" t="s">
        <v>11776</v>
      </c>
      <c r="B2869" s="322"/>
      <c r="C2869" s="322"/>
      <c r="D2869" s="316"/>
      <c r="E2869" s="311">
        <v>36000</v>
      </c>
      <c r="F2869" s="322"/>
      <c r="G2869" s="325"/>
      <c r="H2869" s="325"/>
      <c r="I2869" s="1047"/>
      <c r="J2869" s="271"/>
    </row>
    <row r="2870" spans="1:10" outlineLevel="1" x14ac:dyDescent="0.2">
      <c r="A2870" s="327" t="s">
        <v>11777</v>
      </c>
      <c r="B2870" s="322"/>
      <c r="C2870" s="322"/>
      <c r="D2870" s="316"/>
      <c r="E2870" s="311">
        <v>24000</v>
      </c>
      <c r="F2870" s="322"/>
      <c r="G2870" s="325"/>
      <c r="H2870" s="325"/>
      <c r="I2870" s="1047"/>
      <c r="J2870" s="271"/>
    </row>
    <row r="2871" spans="1:10" outlineLevel="1" x14ac:dyDescent="0.2">
      <c r="A2871" s="327" t="s">
        <v>11778</v>
      </c>
      <c r="B2871" s="322"/>
      <c r="C2871" s="322"/>
      <c r="D2871" s="316"/>
      <c r="E2871" s="311">
        <v>22000</v>
      </c>
      <c r="F2871" s="322"/>
      <c r="G2871" s="325"/>
      <c r="H2871" s="325"/>
      <c r="I2871" s="1047"/>
      <c r="J2871" s="271"/>
    </row>
    <row r="2872" spans="1:10" outlineLevel="1" x14ac:dyDescent="0.2">
      <c r="A2872" s="327" t="s">
        <v>11779</v>
      </c>
      <c r="B2872" s="322"/>
      <c r="C2872" s="322"/>
      <c r="D2872" s="316"/>
      <c r="E2872" s="311">
        <v>50000</v>
      </c>
      <c r="F2872" s="322"/>
      <c r="G2872" s="325"/>
      <c r="H2872" s="325"/>
      <c r="I2872" s="1047"/>
      <c r="J2872" s="271"/>
    </row>
    <row r="2873" spans="1:10" outlineLevel="1" x14ac:dyDescent="0.2">
      <c r="A2873" s="327" t="s">
        <v>11780</v>
      </c>
      <c r="B2873" s="322"/>
      <c r="C2873" s="322"/>
      <c r="D2873" s="316"/>
      <c r="E2873" s="311">
        <v>36000</v>
      </c>
      <c r="F2873" s="322"/>
      <c r="G2873" s="325"/>
      <c r="H2873" s="325"/>
      <c r="I2873" s="1047"/>
      <c r="J2873" s="271"/>
    </row>
    <row r="2874" spans="1:10" outlineLevel="1" x14ac:dyDescent="0.2">
      <c r="A2874" s="327" t="s">
        <v>11781</v>
      </c>
      <c r="B2874" s="322"/>
      <c r="C2874" s="322"/>
      <c r="D2874" s="316"/>
      <c r="E2874" s="311">
        <v>36000</v>
      </c>
      <c r="F2874" s="322"/>
      <c r="G2874" s="325"/>
      <c r="H2874" s="325"/>
      <c r="I2874" s="1047"/>
      <c r="J2874" s="271"/>
    </row>
    <row r="2875" spans="1:10" outlineLevel="1" x14ac:dyDescent="0.2">
      <c r="A2875" s="327" t="s">
        <v>11782</v>
      </c>
      <c r="B2875" s="322"/>
      <c r="C2875" s="322"/>
      <c r="D2875" s="316"/>
      <c r="E2875" s="311">
        <v>180000</v>
      </c>
      <c r="F2875" s="322"/>
      <c r="G2875" s="325"/>
      <c r="H2875" s="325"/>
      <c r="I2875" s="1047"/>
      <c r="J2875" s="271"/>
    </row>
    <row r="2876" spans="1:10" outlineLevel="1" x14ac:dyDescent="0.2">
      <c r="A2876" s="327" t="s">
        <v>11783</v>
      </c>
      <c r="B2876" s="322"/>
      <c r="C2876" s="322"/>
      <c r="D2876" s="316"/>
      <c r="E2876" s="311">
        <v>204000</v>
      </c>
      <c r="F2876" s="322"/>
      <c r="G2876" s="325"/>
      <c r="H2876" s="325"/>
      <c r="I2876" s="1047"/>
      <c r="J2876" s="271"/>
    </row>
    <row r="2877" spans="1:10" outlineLevel="1" x14ac:dyDescent="0.2">
      <c r="A2877" s="327" t="s">
        <v>11784</v>
      </c>
      <c r="B2877" s="322"/>
      <c r="C2877" s="322"/>
      <c r="D2877" s="316"/>
      <c r="E2877" s="311">
        <v>36000</v>
      </c>
      <c r="F2877" s="322"/>
      <c r="G2877" s="325"/>
      <c r="H2877" s="325"/>
      <c r="I2877" s="1047"/>
      <c r="J2877" s="271"/>
    </row>
    <row r="2878" spans="1:10" outlineLevel="1" x14ac:dyDescent="0.2">
      <c r="A2878" s="327" t="s">
        <v>11785</v>
      </c>
      <c r="B2878" s="322"/>
      <c r="C2878" s="322"/>
      <c r="D2878" s="316"/>
      <c r="E2878" s="311">
        <v>30000</v>
      </c>
      <c r="F2878" s="322"/>
      <c r="G2878" s="325"/>
      <c r="H2878" s="325"/>
      <c r="I2878" s="1047"/>
      <c r="J2878" s="271"/>
    </row>
    <row r="2879" spans="1:10" outlineLevel="1" x14ac:dyDescent="0.2">
      <c r="A2879" s="327" t="s">
        <v>11786</v>
      </c>
      <c r="B2879" s="322"/>
      <c r="C2879" s="322"/>
      <c r="D2879" s="316"/>
      <c r="E2879" s="311">
        <v>19205</v>
      </c>
      <c r="F2879" s="322"/>
      <c r="G2879" s="325"/>
      <c r="H2879" s="325"/>
      <c r="I2879" s="1047"/>
      <c r="J2879" s="271"/>
    </row>
    <row r="2880" spans="1:10" outlineLevel="1" x14ac:dyDescent="0.2">
      <c r="A2880" s="327" t="s">
        <v>11787</v>
      </c>
      <c r="B2880" s="322"/>
      <c r="C2880" s="322"/>
      <c r="D2880" s="316"/>
      <c r="E2880" s="311">
        <v>36000</v>
      </c>
      <c r="F2880" s="322"/>
      <c r="G2880" s="325"/>
      <c r="H2880" s="325"/>
      <c r="I2880" s="1047"/>
      <c r="J2880" s="271"/>
    </row>
    <row r="2881" spans="1:10" outlineLevel="1" x14ac:dyDescent="0.2">
      <c r="A2881" s="327" t="s">
        <v>11788</v>
      </c>
      <c r="B2881" s="322"/>
      <c r="C2881" s="322"/>
      <c r="D2881" s="316"/>
      <c r="E2881" s="311">
        <v>25000</v>
      </c>
      <c r="F2881" s="322"/>
      <c r="G2881" s="325"/>
      <c r="H2881" s="325"/>
      <c r="I2881" s="1047"/>
      <c r="J2881" s="271"/>
    </row>
    <row r="2882" spans="1:10" outlineLevel="1" x14ac:dyDescent="0.2">
      <c r="A2882" s="327" t="s">
        <v>11789</v>
      </c>
      <c r="B2882" s="322"/>
      <c r="C2882" s="322"/>
      <c r="D2882" s="316"/>
      <c r="E2882" s="311">
        <v>36000</v>
      </c>
      <c r="F2882" s="322"/>
      <c r="G2882" s="325"/>
      <c r="H2882" s="325"/>
      <c r="I2882" s="1047"/>
      <c r="J2882" s="271"/>
    </row>
    <row r="2883" spans="1:10" outlineLevel="1" x14ac:dyDescent="0.2">
      <c r="A2883" s="327" t="s">
        <v>11790</v>
      </c>
      <c r="B2883" s="322"/>
      <c r="C2883" s="322"/>
      <c r="D2883" s="316"/>
      <c r="E2883" s="311">
        <v>204000</v>
      </c>
      <c r="F2883" s="322"/>
      <c r="G2883" s="325"/>
      <c r="H2883" s="325"/>
      <c r="I2883" s="1047"/>
      <c r="J2883" s="271"/>
    </row>
    <row r="2884" spans="1:10" outlineLevel="1" x14ac:dyDescent="0.2">
      <c r="A2884" s="327" t="s">
        <v>11791</v>
      </c>
      <c r="B2884" s="322"/>
      <c r="C2884" s="322"/>
      <c r="D2884" s="316"/>
      <c r="E2884" s="311">
        <v>200000</v>
      </c>
      <c r="F2884" s="322"/>
      <c r="G2884" s="325"/>
      <c r="H2884" s="325"/>
      <c r="I2884" s="1047"/>
      <c r="J2884" s="271"/>
    </row>
    <row r="2885" spans="1:10" outlineLevel="1" x14ac:dyDescent="0.2">
      <c r="A2885" s="327" t="s">
        <v>11792</v>
      </c>
      <c r="B2885" s="322"/>
      <c r="C2885" s="322"/>
      <c r="D2885" s="316"/>
      <c r="E2885" s="311">
        <v>36360</v>
      </c>
      <c r="F2885" s="322"/>
      <c r="G2885" s="325"/>
      <c r="H2885" s="325"/>
      <c r="I2885" s="1047"/>
      <c r="J2885" s="271"/>
    </row>
    <row r="2886" spans="1:10" outlineLevel="1" x14ac:dyDescent="0.2">
      <c r="A2886" s="327" t="s">
        <v>11793</v>
      </c>
      <c r="B2886" s="322"/>
      <c r="C2886" s="322"/>
      <c r="D2886" s="316"/>
      <c r="E2886" s="311">
        <v>40000</v>
      </c>
      <c r="F2886" s="322"/>
      <c r="G2886" s="325"/>
      <c r="H2886" s="325"/>
      <c r="I2886" s="1047"/>
      <c r="J2886" s="271"/>
    </row>
    <row r="2887" spans="1:10" outlineLevel="1" x14ac:dyDescent="0.2">
      <c r="A2887" s="327" t="s">
        <v>11794</v>
      </c>
      <c r="B2887" s="322"/>
      <c r="C2887" s="322"/>
      <c r="D2887" s="316"/>
      <c r="E2887" s="311">
        <v>35000</v>
      </c>
      <c r="F2887" s="322"/>
      <c r="G2887" s="325"/>
      <c r="H2887" s="325"/>
      <c r="I2887" s="1047"/>
      <c r="J2887" s="271"/>
    </row>
    <row r="2888" spans="1:10" outlineLevel="1" x14ac:dyDescent="0.2">
      <c r="A2888" s="327" t="s">
        <v>11795</v>
      </c>
      <c r="B2888" s="322"/>
      <c r="C2888" s="322"/>
      <c r="D2888" s="316"/>
      <c r="E2888" s="311">
        <v>34000</v>
      </c>
      <c r="F2888" s="322"/>
      <c r="G2888" s="325"/>
      <c r="H2888" s="325"/>
      <c r="I2888" s="1047"/>
      <c r="J2888" s="271"/>
    </row>
    <row r="2889" spans="1:10" outlineLevel="1" x14ac:dyDescent="0.2">
      <c r="A2889" s="327" t="s">
        <v>11796</v>
      </c>
      <c r="B2889" s="322"/>
      <c r="C2889" s="322"/>
      <c r="D2889" s="316"/>
      <c r="E2889" s="311">
        <v>25000</v>
      </c>
      <c r="F2889" s="322"/>
      <c r="G2889" s="325"/>
      <c r="H2889" s="325"/>
      <c r="I2889" s="1047"/>
      <c r="J2889" s="271"/>
    </row>
    <row r="2890" spans="1:10" outlineLevel="1" x14ac:dyDescent="0.2">
      <c r="A2890" s="327" t="s">
        <v>11797</v>
      </c>
      <c r="B2890" s="322"/>
      <c r="C2890" s="322"/>
      <c r="D2890" s="316"/>
      <c r="E2890" s="311">
        <v>36000</v>
      </c>
      <c r="F2890" s="322"/>
      <c r="G2890" s="325"/>
      <c r="H2890" s="325"/>
      <c r="I2890" s="1047"/>
      <c r="J2890" s="271"/>
    </row>
    <row r="2891" spans="1:10" outlineLevel="1" x14ac:dyDescent="0.2">
      <c r="A2891" s="327" t="s">
        <v>11798</v>
      </c>
      <c r="B2891" s="322"/>
      <c r="C2891" s="322"/>
      <c r="D2891" s="316"/>
      <c r="E2891" s="311">
        <v>200000</v>
      </c>
      <c r="F2891" s="322"/>
      <c r="G2891" s="325"/>
      <c r="H2891" s="325"/>
      <c r="I2891" s="1047"/>
      <c r="J2891" s="271"/>
    </row>
    <row r="2892" spans="1:10" outlineLevel="1" x14ac:dyDescent="0.2">
      <c r="A2892" s="327" t="s">
        <v>11799</v>
      </c>
      <c r="B2892" s="322"/>
      <c r="C2892" s="322"/>
      <c r="D2892" s="316"/>
      <c r="E2892" s="311">
        <v>204000</v>
      </c>
      <c r="F2892" s="322"/>
      <c r="G2892" s="325"/>
      <c r="H2892" s="325"/>
      <c r="I2892" s="1047"/>
      <c r="J2892" s="271"/>
    </row>
    <row r="2893" spans="1:10" outlineLevel="1" x14ac:dyDescent="0.2">
      <c r="A2893" s="327" t="s">
        <v>11800</v>
      </c>
      <c r="B2893" s="322"/>
      <c r="C2893" s="322"/>
      <c r="D2893" s="316"/>
      <c r="E2893" s="311">
        <v>36000</v>
      </c>
      <c r="F2893" s="322"/>
      <c r="G2893" s="325"/>
      <c r="H2893" s="325"/>
      <c r="I2893" s="1047"/>
      <c r="J2893" s="271"/>
    </row>
    <row r="2894" spans="1:10" outlineLevel="1" x14ac:dyDescent="0.2">
      <c r="A2894" s="327" t="s">
        <v>11801</v>
      </c>
      <c r="B2894" s="322"/>
      <c r="C2894" s="322"/>
      <c r="D2894" s="316"/>
      <c r="E2894" s="311">
        <v>34000</v>
      </c>
      <c r="F2894" s="322"/>
      <c r="G2894" s="325"/>
      <c r="H2894" s="325"/>
      <c r="I2894" s="1047"/>
      <c r="J2894" s="271"/>
    </row>
    <row r="2895" spans="1:10" outlineLevel="1" x14ac:dyDescent="0.2">
      <c r="A2895" s="327" t="s">
        <v>11802</v>
      </c>
      <c r="B2895" s="322"/>
      <c r="C2895" s="322"/>
      <c r="D2895" s="316"/>
      <c r="E2895" s="311">
        <v>35000</v>
      </c>
      <c r="F2895" s="322"/>
      <c r="G2895" s="325"/>
      <c r="H2895" s="325"/>
      <c r="I2895" s="1047"/>
      <c r="J2895" s="271"/>
    </row>
    <row r="2896" spans="1:10" outlineLevel="1" x14ac:dyDescent="0.2">
      <c r="A2896" s="327" t="s">
        <v>11803</v>
      </c>
      <c r="B2896" s="322"/>
      <c r="C2896" s="322"/>
      <c r="D2896" s="316"/>
      <c r="E2896" s="311">
        <v>36000</v>
      </c>
      <c r="F2896" s="322"/>
      <c r="G2896" s="325"/>
      <c r="H2896" s="325"/>
      <c r="I2896" s="1047"/>
      <c r="J2896" s="271"/>
    </row>
    <row r="2897" spans="1:10" outlineLevel="1" x14ac:dyDescent="0.2">
      <c r="A2897" s="327" t="s">
        <v>11804</v>
      </c>
      <c r="B2897" s="322"/>
      <c r="C2897" s="322"/>
      <c r="D2897" s="316"/>
      <c r="E2897" s="311">
        <v>150000.01</v>
      </c>
      <c r="F2897" s="322"/>
      <c r="G2897" s="325"/>
      <c r="H2897" s="325"/>
      <c r="I2897" s="1047"/>
      <c r="J2897" s="271"/>
    </row>
    <row r="2898" spans="1:10" outlineLevel="1" x14ac:dyDescent="0.2">
      <c r="A2898" s="327" t="s">
        <v>11805</v>
      </c>
      <c r="B2898" s="322"/>
      <c r="C2898" s="322"/>
      <c r="D2898" s="316"/>
      <c r="E2898" s="311">
        <v>200000</v>
      </c>
      <c r="F2898" s="322"/>
      <c r="G2898" s="325"/>
      <c r="H2898" s="325"/>
      <c r="I2898" s="1047"/>
      <c r="J2898" s="271"/>
    </row>
    <row r="2899" spans="1:10" outlineLevel="1" x14ac:dyDescent="0.2">
      <c r="A2899" s="327" t="s">
        <v>11806</v>
      </c>
      <c r="B2899" s="322"/>
      <c r="C2899" s="322"/>
      <c r="D2899" s="316"/>
      <c r="E2899" s="311">
        <v>36000</v>
      </c>
      <c r="F2899" s="322"/>
      <c r="G2899" s="325"/>
      <c r="H2899" s="325"/>
      <c r="I2899" s="1047"/>
      <c r="J2899" s="271"/>
    </row>
    <row r="2900" spans="1:10" outlineLevel="1" x14ac:dyDescent="0.2">
      <c r="A2900" s="327" t="s">
        <v>11807</v>
      </c>
      <c r="B2900" s="322"/>
      <c r="C2900" s="322"/>
      <c r="D2900" s="316"/>
      <c r="E2900" s="311">
        <v>25000</v>
      </c>
      <c r="F2900" s="322"/>
      <c r="G2900" s="325"/>
      <c r="H2900" s="325"/>
      <c r="I2900" s="1047"/>
      <c r="J2900" s="271"/>
    </row>
    <row r="2901" spans="1:10" outlineLevel="1" x14ac:dyDescent="0.2">
      <c r="A2901" s="327" t="s">
        <v>11808</v>
      </c>
      <c r="B2901" s="322"/>
      <c r="C2901" s="322"/>
      <c r="D2901" s="316"/>
      <c r="E2901" s="311">
        <v>34000</v>
      </c>
      <c r="F2901" s="322"/>
      <c r="G2901" s="325"/>
      <c r="H2901" s="325"/>
      <c r="I2901" s="1047"/>
      <c r="J2901" s="271"/>
    </row>
    <row r="2902" spans="1:10" outlineLevel="1" x14ac:dyDescent="0.2">
      <c r="A2902" s="327" t="s">
        <v>11809</v>
      </c>
      <c r="B2902" s="322"/>
      <c r="C2902" s="322"/>
      <c r="D2902" s="316"/>
      <c r="E2902" s="311">
        <v>250000</v>
      </c>
      <c r="F2902" s="322"/>
      <c r="G2902" s="325"/>
      <c r="H2902" s="325"/>
      <c r="I2902" s="1047"/>
      <c r="J2902" s="271"/>
    </row>
    <row r="2903" spans="1:10" outlineLevel="1" x14ac:dyDescent="0.2">
      <c r="A2903" s="327" t="s">
        <v>11810</v>
      </c>
      <c r="B2903" s="322"/>
      <c r="C2903" s="322"/>
      <c r="D2903" s="316"/>
      <c r="E2903" s="311">
        <v>233198</v>
      </c>
      <c r="F2903" s="322"/>
      <c r="G2903" s="325"/>
      <c r="H2903" s="325"/>
      <c r="I2903" s="1047"/>
      <c r="J2903" s="271"/>
    </row>
    <row r="2904" spans="1:10" outlineLevel="1" x14ac:dyDescent="0.2">
      <c r="A2904" s="327" t="s">
        <v>11811</v>
      </c>
      <c r="B2904" s="322"/>
      <c r="C2904" s="322"/>
      <c r="D2904" s="316"/>
      <c r="E2904" s="311">
        <v>30878</v>
      </c>
      <c r="F2904" s="322"/>
      <c r="G2904" s="325"/>
      <c r="H2904" s="325"/>
      <c r="I2904" s="1047"/>
      <c r="J2904" s="271"/>
    </row>
    <row r="2905" spans="1:10" outlineLevel="1" x14ac:dyDescent="0.2">
      <c r="A2905" s="327" t="s">
        <v>11812</v>
      </c>
      <c r="B2905" s="322"/>
      <c r="C2905" s="322"/>
      <c r="D2905" s="316"/>
      <c r="E2905" s="311">
        <v>50000</v>
      </c>
      <c r="F2905" s="322"/>
      <c r="G2905" s="325"/>
      <c r="H2905" s="325"/>
      <c r="I2905" s="1047"/>
      <c r="J2905" s="271"/>
    </row>
    <row r="2906" spans="1:10" outlineLevel="1" x14ac:dyDescent="0.2">
      <c r="A2906" s="327" t="s">
        <v>11519</v>
      </c>
      <c r="B2906" s="322"/>
      <c r="C2906" s="322"/>
      <c r="D2906" s="316"/>
      <c r="E2906" s="311">
        <v>35000</v>
      </c>
      <c r="F2906" s="322"/>
      <c r="G2906" s="325"/>
      <c r="H2906" s="325"/>
      <c r="I2906" s="1047"/>
      <c r="J2906" s="271"/>
    </row>
    <row r="2907" spans="1:10" outlineLevel="1" x14ac:dyDescent="0.2">
      <c r="A2907" s="327" t="s">
        <v>11519</v>
      </c>
      <c r="B2907" s="322"/>
      <c r="C2907" s="322"/>
      <c r="D2907" s="316"/>
      <c r="E2907" s="311">
        <v>36000</v>
      </c>
      <c r="F2907" s="322"/>
      <c r="G2907" s="325"/>
      <c r="H2907" s="325"/>
      <c r="I2907" s="1047"/>
      <c r="J2907" s="271"/>
    </row>
    <row r="2908" spans="1:10" outlineLevel="1" x14ac:dyDescent="0.2">
      <c r="A2908" s="327" t="s">
        <v>11524</v>
      </c>
      <c r="B2908" s="322"/>
      <c r="C2908" s="322"/>
      <c r="D2908" s="316"/>
      <c r="E2908" s="311">
        <v>36000</v>
      </c>
      <c r="F2908" s="322"/>
      <c r="G2908" s="325"/>
      <c r="H2908" s="325"/>
      <c r="I2908" s="1047"/>
      <c r="J2908" s="271"/>
    </row>
    <row r="2909" spans="1:10" outlineLevel="1" x14ac:dyDescent="0.2">
      <c r="A2909" s="327" t="s">
        <v>11524</v>
      </c>
      <c r="B2909" s="322"/>
      <c r="C2909" s="322"/>
      <c r="D2909" s="316"/>
      <c r="E2909" s="311">
        <v>21000</v>
      </c>
      <c r="F2909" s="322"/>
      <c r="G2909" s="325"/>
      <c r="H2909" s="325"/>
      <c r="I2909" s="1047"/>
      <c r="J2909" s="271"/>
    </row>
    <row r="2910" spans="1:10" outlineLevel="1" x14ac:dyDescent="0.2">
      <c r="A2910" s="327" t="s">
        <v>11813</v>
      </c>
      <c r="B2910" s="322"/>
      <c r="C2910" s="322"/>
      <c r="D2910" s="316"/>
      <c r="E2910" s="311">
        <v>30000</v>
      </c>
      <c r="F2910" s="322"/>
      <c r="G2910" s="325"/>
      <c r="H2910" s="325"/>
      <c r="I2910" s="1047"/>
      <c r="J2910" s="271"/>
    </row>
    <row r="2911" spans="1:10" outlineLevel="1" x14ac:dyDescent="0.2">
      <c r="A2911" s="327" t="s">
        <v>11814</v>
      </c>
      <c r="B2911" s="322"/>
      <c r="C2911" s="322"/>
      <c r="D2911" s="316"/>
      <c r="E2911" s="311">
        <v>36000</v>
      </c>
      <c r="F2911" s="322"/>
      <c r="G2911" s="325"/>
      <c r="H2911" s="325"/>
      <c r="I2911" s="1047"/>
      <c r="J2911" s="271"/>
    </row>
    <row r="2912" spans="1:10" outlineLevel="1" x14ac:dyDescent="0.2">
      <c r="A2912" s="327" t="s">
        <v>11815</v>
      </c>
      <c r="B2912" s="322"/>
      <c r="C2912" s="322"/>
      <c r="D2912" s="316"/>
      <c r="E2912" s="311">
        <v>48000</v>
      </c>
      <c r="F2912" s="322"/>
      <c r="G2912" s="325"/>
      <c r="H2912" s="325"/>
      <c r="I2912" s="1047"/>
      <c r="J2912" s="271"/>
    </row>
    <row r="2913" spans="1:10" outlineLevel="1" x14ac:dyDescent="0.2">
      <c r="A2913" s="327" t="s">
        <v>11570</v>
      </c>
      <c r="B2913" s="322"/>
      <c r="C2913" s="322"/>
      <c r="D2913" s="316"/>
      <c r="E2913" s="311">
        <v>33000</v>
      </c>
      <c r="F2913" s="322"/>
      <c r="G2913" s="325"/>
      <c r="H2913" s="325"/>
      <c r="I2913" s="1047"/>
      <c r="J2913" s="271"/>
    </row>
    <row r="2914" spans="1:10" outlineLevel="1" x14ac:dyDescent="0.2">
      <c r="A2914" s="327" t="s">
        <v>11816</v>
      </c>
      <c r="B2914" s="322"/>
      <c r="C2914" s="322"/>
      <c r="D2914" s="316"/>
      <c r="E2914" s="311">
        <v>48000</v>
      </c>
      <c r="F2914" s="322"/>
      <c r="G2914" s="325"/>
      <c r="H2914" s="325"/>
      <c r="I2914" s="1047"/>
      <c r="J2914" s="271"/>
    </row>
    <row r="2915" spans="1:10" outlineLevel="1" x14ac:dyDescent="0.2">
      <c r="A2915" s="327" t="s">
        <v>11817</v>
      </c>
      <c r="B2915" s="322"/>
      <c r="C2915" s="322"/>
      <c r="D2915" s="316"/>
      <c r="E2915" s="311">
        <v>40000</v>
      </c>
      <c r="F2915" s="322"/>
      <c r="G2915" s="325"/>
      <c r="H2915" s="325"/>
      <c r="I2915" s="1047"/>
      <c r="J2915" s="271"/>
    </row>
    <row r="2916" spans="1:10" outlineLevel="1" x14ac:dyDescent="0.2">
      <c r="A2916" s="327" t="s">
        <v>11818</v>
      </c>
      <c r="B2916" s="322"/>
      <c r="C2916" s="322"/>
      <c r="D2916" s="316"/>
      <c r="E2916" s="311">
        <v>250000</v>
      </c>
      <c r="F2916" s="322"/>
      <c r="G2916" s="325"/>
      <c r="H2916" s="325"/>
      <c r="I2916" s="1047"/>
      <c r="J2916" s="271"/>
    </row>
    <row r="2917" spans="1:10" outlineLevel="1" x14ac:dyDescent="0.2">
      <c r="A2917" s="327" t="s">
        <v>11819</v>
      </c>
      <c r="B2917" s="322"/>
      <c r="C2917" s="322"/>
      <c r="D2917" s="316"/>
      <c r="E2917" s="311">
        <v>100000</v>
      </c>
      <c r="F2917" s="322"/>
      <c r="G2917" s="325"/>
      <c r="H2917" s="325"/>
      <c r="I2917" s="1047"/>
      <c r="J2917" s="271"/>
    </row>
    <row r="2918" spans="1:10" outlineLevel="1" x14ac:dyDescent="0.2">
      <c r="A2918" s="327" t="s">
        <v>11820</v>
      </c>
      <c r="B2918" s="322"/>
      <c r="C2918" s="322"/>
      <c r="D2918" s="316"/>
      <c r="E2918" s="311">
        <v>80000</v>
      </c>
      <c r="F2918" s="322"/>
      <c r="G2918" s="325"/>
      <c r="H2918" s="325"/>
      <c r="I2918" s="1047"/>
      <c r="J2918" s="271"/>
    </row>
    <row r="2919" spans="1:10" outlineLevel="1" x14ac:dyDescent="0.2">
      <c r="A2919" s="327" t="s">
        <v>11820</v>
      </c>
      <c r="B2919" s="322"/>
      <c r="C2919" s="322"/>
      <c r="D2919" s="316"/>
      <c r="E2919" s="311">
        <v>80000</v>
      </c>
      <c r="F2919" s="322"/>
      <c r="G2919" s="325"/>
      <c r="H2919" s="325"/>
      <c r="I2919" s="1047"/>
      <c r="J2919" s="271"/>
    </row>
    <row r="2920" spans="1:10" outlineLevel="1" x14ac:dyDescent="0.2">
      <c r="A2920" s="327" t="s">
        <v>11821</v>
      </c>
      <c r="B2920" s="322"/>
      <c r="C2920" s="322"/>
      <c r="D2920" s="316"/>
      <c r="E2920" s="311">
        <v>150000</v>
      </c>
      <c r="F2920" s="322"/>
      <c r="G2920" s="325"/>
      <c r="H2920" s="325"/>
      <c r="I2920" s="1047"/>
      <c r="J2920" s="271"/>
    </row>
    <row r="2921" spans="1:10" outlineLevel="1" x14ac:dyDescent="0.2">
      <c r="A2921" s="327" t="s">
        <v>11822</v>
      </c>
      <c r="B2921" s="322"/>
      <c r="C2921" s="322"/>
      <c r="D2921" s="316"/>
      <c r="E2921" s="311">
        <v>183000</v>
      </c>
      <c r="F2921" s="322"/>
      <c r="G2921" s="325"/>
      <c r="H2921" s="325"/>
      <c r="I2921" s="1047"/>
      <c r="J2921" s="271"/>
    </row>
    <row r="2922" spans="1:10" outlineLevel="1" x14ac:dyDescent="0.2">
      <c r="A2922" s="327" t="s">
        <v>11823</v>
      </c>
      <c r="B2922" s="322"/>
      <c r="C2922" s="322"/>
      <c r="D2922" s="316"/>
      <c r="E2922" s="311">
        <v>40000</v>
      </c>
      <c r="F2922" s="322"/>
      <c r="G2922" s="325"/>
      <c r="H2922" s="325"/>
      <c r="I2922" s="1047"/>
      <c r="J2922" s="271"/>
    </row>
    <row r="2923" spans="1:10" outlineLevel="1" x14ac:dyDescent="0.2">
      <c r="A2923" s="327" t="s">
        <v>11824</v>
      </c>
      <c r="B2923" s="322"/>
      <c r="C2923" s="322"/>
      <c r="D2923" s="316"/>
      <c r="E2923" s="311">
        <v>40000</v>
      </c>
      <c r="F2923" s="322"/>
      <c r="G2923" s="325"/>
      <c r="H2923" s="325"/>
      <c r="I2923" s="1047"/>
      <c r="J2923" s="271"/>
    </row>
    <row r="2924" spans="1:10" outlineLevel="1" x14ac:dyDescent="0.2">
      <c r="A2924" s="327" t="s">
        <v>11825</v>
      </c>
      <c r="B2924" s="322"/>
      <c r="C2924" s="322"/>
      <c r="D2924" s="316"/>
      <c r="E2924" s="311">
        <v>262500</v>
      </c>
      <c r="F2924" s="322"/>
      <c r="G2924" s="325"/>
      <c r="H2924" s="325"/>
      <c r="I2924" s="1047"/>
      <c r="J2924" s="271"/>
    </row>
    <row r="2925" spans="1:10" outlineLevel="1" x14ac:dyDescent="0.2">
      <c r="A2925" s="327" t="s">
        <v>11826</v>
      </c>
      <c r="B2925" s="322"/>
      <c r="C2925" s="322"/>
      <c r="D2925" s="316"/>
      <c r="E2925" s="311">
        <v>80000</v>
      </c>
      <c r="F2925" s="322"/>
      <c r="G2925" s="325"/>
      <c r="H2925" s="325"/>
      <c r="I2925" s="1047"/>
      <c r="J2925" s="271"/>
    </row>
    <row r="2926" spans="1:10" outlineLevel="1" x14ac:dyDescent="0.2">
      <c r="A2926" s="327" t="s">
        <v>11826</v>
      </c>
      <c r="B2926" s="322"/>
      <c r="C2926" s="322"/>
      <c r="D2926" s="316"/>
      <c r="E2926" s="311">
        <v>80000</v>
      </c>
      <c r="F2926" s="322"/>
      <c r="G2926" s="325"/>
      <c r="H2926" s="325"/>
      <c r="I2926" s="1047"/>
      <c r="J2926" s="271"/>
    </row>
    <row r="2927" spans="1:10" outlineLevel="1" x14ac:dyDescent="0.2">
      <c r="A2927" s="327" t="s">
        <v>11827</v>
      </c>
      <c r="B2927" s="322"/>
      <c r="C2927" s="322"/>
      <c r="D2927" s="316"/>
      <c r="E2927" s="311">
        <v>50000</v>
      </c>
      <c r="F2927" s="322"/>
      <c r="G2927" s="325"/>
      <c r="H2927" s="325"/>
      <c r="I2927" s="1047"/>
      <c r="J2927" s="271"/>
    </row>
    <row r="2928" spans="1:10" outlineLevel="1" x14ac:dyDescent="0.2">
      <c r="A2928" s="327" t="s">
        <v>11828</v>
      </c>
      <c r="B2928" s="322"/>
      <c r="C2928" s="322"/>
      <c r="D2928" s="316"/>
      <c r="E2928" s="311">
        <v>383462</v>
      </c>
      <c r="F2928" s="322"/>
      <c r="G2928" s="325"/>
      <c r="H2928" s="325"/>
      <c r="I2928" s="1047"/>
      <c r="J2928" s="271"/>
    </row>
    <row r="2929" spans="1:10" outlineLevel="1" x14ac:dyDescent="0.2">
      <c r="A2929" s="327" t="s">
        <v>11829</v>
      </c>
      <c r="B2929" s="322"/>
      <c r="C2929" s="322"/>
      <c r="D2929" s="316"/>
      <c r="E2929" s="311">
        <v>400000</v>
      </c>
      <c r="F2929" s="322"/>
      <c r="G2929" s="325"/>
      <c r="H2929" s="325"/>
      <c r="I2929" s="1047"/>
      <c r="J2929" s="271"/>
    </row>
    <row r="2930" spans="1:10" outlineLevel="1" x14ac:dyDescent="0.2">
      <c r="A2930" s="327" t="s">
        <v>11830</v>
      </c>
      <c r="B2930" s="322"/>
      <c r="C2930" s="322"/>
      <c r="D2930" s="316"/>
      <c r="E2930" s="311">
        <v>400000</v>
      </c>
      <c r="F2930" s="322"/>
      <c r="G2930" s="325"/>
      <c r="H2930" s="325"/>
      <c r="I2930" s="1047"/>
      <c r="J2930" s="271"/>
    </row>
    <row r="2931" spans="1:10" outlineLevel="1" x14ac:dyDescent="0.2">
      <c r="A2931" s="327" t="s">
        <v>11831</v>
      </c>
      <c r="B2931" s="322"/>
      <c r="C2931" s="322"/>
      <c r="D2931" s="316"/>
      <c r="E2931" s="311">
        <v>108000</v>
      </c>
      <c r="F2931" s="322"/>
      <c r="G2931" s="325"/>
      <c r="H2931" s="325"/>
      <c r="I2931" s="1047"/>
      <c r="J2931" s="271"/>
    </row>
    <row r="2932" spans="1:10" outlineLevel="1" x14ac:dyDescent="0.2">
      <c r="A2932" s="327" t="s">
        <v>11832</v>
      </c>
      <c r="B2932" s="322"/>
      <c r="C2932" s="322"/>
      <c r="D2932" s="316"/>
      <c r="E2932" s="311">
        <v>400000</v>
      </c>
      <c r="F2932" s="322"/>
      <c r="G2932" s="325"/>
      <c r="H2932" s="325"/>
      <c r="I2932" s="1047"/>
      <c r="J2932" s="271"/>
    </row>
    <row r="2933" spans="1:10" outlineLevel="1" x14ac:dyDescent="0.2">
      <c r="A2933" s="327" t="s">
        <v>11833</v>
      </c>
      <c r="B2933" s="322"/>
      <c r="C2933" s="322"/>
      <c r="D2933" s="316"/>
      <c r="E2933" s="311">
        <v>78000</v>
      </c>
      <c r="F2933" s="322"/>
      <c r="G2933" s="325"/>
      <c r="H2933" s="325"/>
      <c r="I2933" s="1047"/>
      <c r="J2933" s="271"/>
    </row>
    <row r="2934" spans="1:10" outlineLevel="1" x14ac:dyDescent="0.2">
      <c r="A2934" s="327" t="s">
        <v>11834</v>
      </c>
      <c r="B2934" s="322"/>
      <c r="C2934" s="322"/>
      <c r="D2934" s="316"/>
      <c r="E2934" s="311">
        <v>72000</v>
      </c>
      <c r="F2934" s="322"/>
      <c r="G2934" s="325"/>
      <c r="H2934" s="325"/>
      <c r="I2934" s="1047"/>
      <c r="J2934" s="271"/>
    </row>
    <row r="2935" spans="1:10" outlineLevel="1" x14ac:dyDescent="0.2">
      <c r="A2935" s="327" t="s">
        <v>11835</v>
      </c>
      <c r="B2935" s="322"/>
      <c r="C2935" s="322"/>
      <c r="D2935" s="316"/>
      <c r="E2935" s="311">
        <v>96000</v>
      </c>
      <c r="F2935" s="322"/>
      <c r="G2935" s="325"/>
      <c r="H2935" s="325"/>
      <c r="I2935" s="1047"/>
      <c r="J2935" s="271"/>
    </row>
    <row r="2936" spans="1:10" outlineLevel="1" x14ac:dyDescent="0.2">
      <c r="A2936" s="327" t="s">
        <v>11836</v>
      </c>
      <c r="B2936" s="322"/>
      <c r="C2936" s="322"/>
      <c r="D2936" s="316"/>
      <c r="E2936" s="311">
        <v>48000</v>
      </c>
      <c r="F2936" s="322"/>
      <c r="G2936" s="325"/>
      <c r="H2936" s="325"/>
      <c r="I2936" s="1047"/>
      <c r="J2936" s="271"/>
    </row>
    <row r="2937" spans="1:10" outlineLevel="1" x14ac:dyDescent="0.2">
      <c r="A2937" s="327" t="s">
        <v>11837</v>
      </c>
      <c r="B2937" s="322"/>
      <c r="C2937" s="322"/>
      <c r="D2937" s="316"/>
      <c r="E2937" s="311">
        <v>20000</v>
      </c>
      <c r="F2937" s="322"/>
      <c r="G2937" s="325"/>
      <c r="H2937" s="325"/>
      <c r="I2937" s="1047"/>
      <c r="J2937" s="271"/>
    </row>
    <row r="2938" spans="1:10" outlineLevel="1" x14ac:dyDescent="0.2">
      <c r="A2938" s="327" t="s">
        <v>11838</v>
      </c>
      <c r="B2938" s="322"/>
      <c r="C2938" s="322"/>
      <c r="D2938" s="316"/>
      <c r="E2938" s="311">
        <v>96000</v>
      </c>
      <c r="F2938" s="322"/>
      <c r="G2938" s="325"/>
      <c r="H2938" s="325"/>
      <c r="I2938" s="1047"/>
      <c r="J2938" s="271"/>
    </row>
    <row r="2939" spans="1:10" outlineLevel="1" x14ac:dyDescent="0.2">
      <c r="A2939" s="327" t="s">
        <v>11839</v>
      </c>
      <c r="B2939" s="322"/>
      <c r="C2939" s="322"/>
      <c r="D2939" s="316"/>
      <c r="E2939" s="311">
        <v>78000</v>
      </c>
      <c r="F2939" s="322"/>
      <c r="G2939" s="325"/>
      <c r="H2939" s="325"/>
      <c r="I2939" s="1047"/>
      <c r="J2939" s="271"/>
    </row>
    <row r="2940" spans="1:10" outlineLevel="1" x14ac:dyDescent="0.2">
      <c r="A2940" s="327" t="s">
        <v>11840</v>
      </c>
      <c r="B2940" s="322"/>
      <c r="C2940" s="322"/>
      <c r="D2940" s="316"/>
      <c r="E2940" s="311">
        <v>72000</v>
      </c>
      <c r="F2940" s="322"/>
      <c r="G2940" s="325"/>
      <c r="H2940" s="325"/>
      <c r="I2940" s="1047"/>
      <c r="J2940" s="271"/>
    </row>
    <row r="2941" spans="1:10" outlineLevel="1" x14ac:dyDescent="0.2">
      <c r="A2941" s="327" t="s">
        <v>11841</v>
      </c>
      <c r="B2941" s="322"/>
      <c r="C2941" s="322"/>
      <c r="D2941" s="316"/>
      <c r="E2941" s="311">
        <v>400000</v>
      </c>
      <c r="F2941" s="322"/>
      <c r="G2941" s="325"/>
      <c r="H2941" s="325"/>
      <c r="I2941" s="1047"/>
      <c r="J2941" s="271"/>
    </row>
    <row r="2942" spans="1:10" outlineLevel="1" x14ac:dyDescent="0.2">
      <c r="A2942" s="327" t="s">
        <v>11842</v>
      </c>
      <c r="B2942" s="322"/>
      <c r="C2942" s="322"/>
      <c r="D2942" s="316"/>
      <c r="E2942" s="311">
        <v>108000</v>
      </c>
      <c r="F2942" s="322"/>
      <c r="G2942" s="325"/>
      <c r="H2942" s="325"/>
      <c r="I2942" s="1047"/>
      <c r="J2942" s="271"/>
    </row>
    <row r="2943" spans="1:10" outlineLevel="1" x14ac:dyDescent="0.2">
      <c r="A2943" s="327" t="s">
        <v>11843</v>
      </c>
      <c r="B2943" s="322"/>
      <c r="C2943" s="322"/>
      <c r="D2943" s="316"/>
      <c r="E2943" s="311">
        <v>400000</v>
      </c>
      <c r="F2943" s="322"/>
      <c r="G2943" s="325"/>
      <c r="H2943" s="325"/>
      <c r="I2943" s="1047"/>
      <c r="J2943" s="271"/>
    </row>
    <row r="2944" spans="1:10" outlineLevel="1" x14ac:dyDescent="0.2">
      <c r="A2944" s="327" t="s">
        <v>11844</v>
      </c>
      <c r="B2944" s="322"/>
      <c r="C2944" s="322"/>
      <c r="D2944" s="316"/>
      <c r="E2944" s="311">
        <v>400000</v>
      </c>
      <c r="F2944" s="322"/>
      <c r="G2944" s="325"/>
      <c r="H2944" s="325"/>
      <c r="I2944" s="1047"/>
      <c r="J2944" s="271"/>
    </row>
    <row r="2945" spans="1:10" outlineLevel="1" x14ac:dyDescent="0.2">
      <c r="A2945" s="327" t="s">
        <v>11845</v>
      </c>
      <c r="B2945" s="322"/>
      <c r="C2945" s="322"/>
      <c r="D2945" s="316"/>
      <c r="E2945" s="311">
        <v>250000</v>
      </c>
      <c r="F2945" s="322"/>
      <c r="G2945" s="325"/>
      <c r="H2945" s="325"/>
      <c r="I2945" s="1047"/>
      <c r="J2945" s="271"/>
    </row>
    <row r="2946" spans="1:10" outlineLevel="1" x14ac:dyDescent="0.2">
      <c r="A2946" s="327" t="s">
        <v>11846</v>
      </c>
      <c r="B2946" s="322"/>
      <c r="C2946" s="322"/>
      <c r="D2946" s="316"/>
      <c r="E2946" s="311">
        <v>2000000</v>
      </c>
      <c r="F2946" s="322"/>
      <c r="G2946" s="325"/>
      <c r="H2946" s="325"/>
      <c r="I2946" s="1047"/>
      <c r="J2946" s="271"/>
    </row>
    <row r="2947" spans="1:10" outlineLevel="1" x14ac:dyDescent="0.2">
      <c r="A2947" s="327" t="s">
        <v>11846</v>
      </c>
      <c r="B2947" s="322"/>
      <c r="C2947" s="322"/>
      <c r="D2947" s="316"/>
      <c r="E2947" s="311">
        <v>1200000</v>
      </c>
      <c r="F2947" s="322"/>
      <c r="G2947" s="325"/>
      <c r="H2947" s="325"/>
      <c r="I2947" s="1047"/>
      <c r="J2947" s="271"/>
    </row>
    <row r="2948" spans="1:10" outlineLevel="1" x14ac:dyDescent="0.2">
      <c r="A2948" s="327" t="s">
        <v>11847</v>
      </c>
      <c r="B2948" s="322"/>
      <c r="C2948" s="322"/>
      <c r="D2948" s="316"/>
      <c r="E2948" s="311">
        <v>108000</v>
      </c>
      <c r="F2948" s="322"/>
      <c r="G2948" s="325"/>
      <c r="H2948" s="325"/>
      <c r="I2948" s="1047"/>
      <c r="J2948" s="271"/>
    </row>
    <row r="2949" spans="1:10" outlineLevel="1" x14ac:dyDescent="0.2">
      <c r="A2949" s="327" t="s">
        <v>11848</v>
      </c>
      <c r="B2949" s="322"/>
      <c r="C2949" s="322"/>
      <c r="D2949" s="316"/>
      <c r="E2949" s="311">
        <v>600000</v>
      </c>
      <c r="F2949" s="322"/>
      <c r="G2949" s="325"/>
      <c r="H2949" s="325"/>
      <c r="I2949" s="1047"/>
      <c r="J2949" s="271"/>
    </row>
    <row r="2950" spans="1:10" outlineLevel="1" x14ac:dyDescent="0.2">
      <c r="A2950" s="327" t="s">
        <v>11849</v>
      </c>
      <c r="B2950" s="322"/>
      <c r="C2950" s="322"/>
      <c r="D2950" s="316"/>
      <c r="E2950" s="311">
        <v>66000</v>
      </c>
      <c r="F2950" s="322"/>
      <c r="G2950" s="325"/>
      <c r="H2950" s="325"/>
      <c r="I2950" s="1047"/>
      <c r="J2950" s="271"/>
    </row>
    <row r="2951" spans="1:10" outlineLevel="1" x14ac:dyDescent="0.2">
      <c r="A2951" s="327" t="s">
        <v>11849</v>
      </c>
      <c r="B2951" s="322"/>
      <c r="C2951" s="322"/>
      <c r="D2951" s="316"/>
      <c r="E2951" s="311">
        <v>32000</v>
      </c>
      <c r="F2951" s="322"/>
      <c r="G2951" s="325"/>
      <c r="H2951" s="325"/>
      <c r="I2951" s="1047"/>
      <c r="J2951" s="271"/>
    </row>
    <row r="2952" spans="1:10" outlineLevel="1" x14ac:dyDescent="0.2">
      <c r="A2952" s="327" t="s">
        <v>11850</v>
      </c>
      <c r="B2952" s="322"/>
      <c r="C2952" s="322"/>
      <c r="D2952" s="316"/>
      <c r="E2952" s="311">
        <v>72000</v>
      </c>
      <c r="F2952" s="322"/>
      <c r="G2952" s="325"/>
      <c r="H2952" s="325"/>
      <c r="I2952" s="1047"/>
      <c r="J2952" s="271"/>
    </row>
    <row r="2953" spans="1:10" outlineLevel="1" x14ac:dyDescent="0.2">
      <c r="A2953" s="327" t="s">
        <v>11851</v>
      </c>
      <c r="B2953" s="322"/>
      <c r="C2953" s="322"/>
      <c r="D2953" s="316"/>
      <c r="E2953" s="311">
        <v>96000</v>
      </c>
      <c r="F2953" s="322"/>
      <c r="G2953" s="325"/>
      <c r="H2953" s="325"/>
      <c r="I2953" s="1047"/>
      <c r="J2953" s="271"/>
    </row>
    <row r="2954" spans="1:10" outlineLevel="1" x14ac:dyDescent="0.2">
      <c r="A2954" s="327" t="s">
        <v>11852</v>
      </c>
      <c r="B2954" s="322"/>
      <c r="C2954" s="322"/>
      <c r="D2954" s="316"/>
      <c r="E2954" s="311">
        <v>27000</v>
      </c>
      <c r="F2954" s="322"/>
      <c r="G2954" s="325"/>
      <c r="H2954" s="325"/>
      <c r="I2954" s="1047"/>
      <c r="J2954" s="271"/>
    </row>
    <row r="2955" spans="1:10" outlineLevel="1" x14ac:dyDescent="0.2">
      <c r="A2955" s="327" t="s">
        <v>11852</v>
      </c>
      <c r="B2955" s="322"/>
      <c r="C2955" s="322"/>
      <c r="D2955" s="316"/>
      <c r="E2955" s="311">
        <v>32200</v>
      </c>
      <c r="F2955" s="322"/>
      <c r="G2955" s="325"/>
      <c r="H2955" s="325"/>
      <c r="I2955" s="1047"/>
      <c r="J2955" s="271"/>
    </row>
    <row r="2956" spans="1:10" outlineLevel="1" x14ac:dyDescent="0.2">
      <c r="A2956" s="327" t="s">
        <v>11853</v>
      </c>
      <c r="B2956" s="322"/>
      <c r="C2956" s="322"/>
      <c r="D2956" s="316"/>
      <c r="E2956" s="311">
        <v>26250</v>
      </c>
      <c r="F2956" s="322"/>
      <c r="G2956" s="325"/>
      <c r="H2956" s="325"/>
      <c r="I2956" s="1047"/>
      <c r="J2956" s="271"/>
    </row>
    <row r="2957" spans="1:10" outlineLevel="1" x14ac:dyDescent="0.2">
      <c r="A2957" s="327" t="s">
        <v>11854</v>
      </c>
      <c r="B2957" s="322"/>
      <c r="C2957" s="322"/>
      <c r="D2957" s="316"/>
      <c r="E2957" s="311">
        <v>68250</v>
      </c>
      <c r="F2957" s="322"/>
      <c r="G2957" s="325"/>
      <c r="H2957" s="325"/>
      <c r="I2957" s="1047"/>
      <c r="J2957" s="271"/>
    </row>
    <row r="2958" spans="1:10" outlineLevel="1" x14ac:dyDescent="0.2">
      <c r="A2958" s="327" t="s">
        <v>11854</v>
      </c>
      <c r="B2958" s="322"/>
      <c r="C2958" s="322"/>
      <c r="D2958" s="316"/>
      <c r="E2958" s="311">
        <v>108000</v>
      </c>
      <c r="F2958" s="322"/>
      <c r="G2958" s="325"/>
      <c r="H2958" s="325"/>
      <c r="I2958" s="1047"/>
      <c r="J2958" s="271"/>
    </row>
    <row r="2959" spans="1:10" outlineLevel="1" x14ac:dyDescent="0.2">
      <c r="A2959" s="327" t="s">
        <v>11854</v>
      </c>
      <c r="B2959" s="322"/>
      <c r="C2959" s="322"/>
      <c r="D2959" s="316"/>
      <c r="E2959" s="311">
        <v>19500</v>
      </c>
      <c r="F2959" s="322"/>
      <c r="G2959" s="325"/>
      <c r="H2959" s="325"/>
      <c r="I2959" s="1047"/>
      <c r="J2959" s="271"/>
    </row>
    <row r="2960" spans="1:10" outlineLevel="1" x14ac:dyDescent="0.2">
      <c r="A2960" s="327" t="s">
        <v>11855</v>
      </c>
      <c r="B2960" s="322"/>
      <c r="C2960" s="322"/>
      <c r="D2960" s="316"/>
      <c r="E2960" s="311">
        <v>190000</v>
      </c>
      <c r="F2960" s="322"/>
      <c r="G2960" s="325"/>
      <c r="H2960" s="325"/>
      <c r="I2960" s="1047"/>
      <c r="J2960" s="271"/>
    </row>
    <row r="2961" spans="1:10" outlineLevel="1" x14ac:dyDescent="0.2">
      <c r="A2961" s="327" t="s">
        <v>11855</v>
      </c>
      <c r="B2961" s="322"/>
      <c r="C2961" s="322"/>
      <c r="D2961" s="316"/>
      <c r="E2961" s="311">
        <v>190000</v>
      </c>
      <c r="F2961" s="322"/>
      <c r="G2961" s="325"/>
      <c r="H2961" s="325"/>
      <c r="I2961" s="1047"/>
      <c r="J2961" s="271"/>
    </row>
    <row r="2962" spans="1:10" outlineLevel="1" x14ac:dyDescent="0.2">
      <c r="A2962" s="327" t="s">
        <v>11856</v>
      </c>
      <c r="B2962" s="322"/>
      <c r="C2962" s="322"/>
      <c r="D2962" s="316"/>
      <c r="E2962" s="311">
        <v>190000</v>
      </c>
      <c r="F2962" s="322"/>
      <c r="G2962" s="325"/>
      <c r="H2962" s="325"/>
      <c r="I2962" s="1047"/>
      <c r="J2962" s="271"/>
    </row>
    <row r="2963" spans="1:10" outlineLevel="1" x14ac:dyDescent="0.2">
      <c r="A2963" s="327" t="s">
        <v>11856</v>
      </c>
      <c r="B2963" s="322"/>
      <c r="C2963" s="322"/>
      <c r="D2963" s="316"/>
      <c r="E2963" s="311">
        <v>190000</v>
      </c>
      <c r="F2963" s="322"/>
      <c r="G2963" s="325"/>
      <c r="H2963" s="325"/>
      <c r="I2963" s="1047"/>
      <c r="J2963" s="271"/>
    </row>
    <row r="2964" spans="1:10" outlineLevel="1" x14ac:dyDescent="0.2">
      <c r="A2964" s="327" t="s">
        <v>11857</v>
      </c>
      <c r="B2964" s="322"/>
      <c r="C2964" s="322"/>
      <c r="D2964" s="316"/>
      <c r="E2964" s="311">
        <v>108000</v>
      </c>
      <c r="F2964" s="322"/>
      <c r="G2964" s="325"/>
      <c r="H2964" s="325"/>
      <c r="I2964" s="1047"/>
      <c r="J2964" s="271"/>
    </row>
    <row r="2965" spans="1:10" outlineLevel="1" x14ac:dyDescent="0.2">
      <c r="A2965" s="327" t="s">
        <v>11858</v>
      </c>
      <c r="B2965" s="322"/>
      <c r="C2965" s="322"/>
      <c r="D2965" s="316"/>
      <c r="E2965" s="311">
        <v>200000</v>
      </c>
      <c r="F2965" s="322"/>
      <c r="G2965" s="325"/>
      <c r="H2965" s="325"/>
      <c r="I2965" s="1047"/>
      <c r="J2965" s="271"/>
    </row>
    <row r="2966" spans="1:10" outlineLevel="1" x14ac:dyDescent="0.2">
      <c r="A2966" s="327" t="s">
        <v>11858</v>
      </c>
      <c r="B2966" s="322"/>
      <c r="C2966" s="322"/>
      <c r="D2966" s="316"/>
      <c r="E2966" s="311">
        <v>200000</v>
      </c>
      <c r="F2966" s="322"/>
      <c r="G2966" s="325"/>
      <c r="H2966" s="325"/>
      <c r="I2966" s="1047"/>
      <c r="J2966" s="271"/>
    </row>
    <row r="2967" spans="1:10" outlineLevel="1" x14ac:dyDescent="0.2">
      <c r="A2967" s="327" t="s">
        <v>11858</v>
      </c>
      <c r="B2967" s="322"/>
      <c r="C2967" s="322"/>
      <c r="D2967" s="316"/>
      <c r="E2967" s="311">
        <v>200000</v>
      </c>
      <c r="F2967" s="322"/>
      <c r="G2967" s="325"/>
      <c r="H2967" s="325"/>
      <c r="I2967" s="1047"/>
      <c r="J2967" s="271"/>
    </row>
    <row r="2968" spans="1:10" outlineLevel="1" x14ac:dyDescent="0.2">
      <c r="A2968" s="327" t="s">
        <v>11859</v>
      </c>
      <c r="B2968" s="322"/>
      <c r="C2968" s="322"/>
      <c r="D2968" s="316"/>
      <c r="E2968" s="311">
        <v>36800</v>
      </c>
      <c r="F2968" s="322"/>
      <c r="G2968" s="325"/>
      <c r="H2968" s="325"/>
      <c r="I2968" s="1047"/>
      <c r="J2968" s="271"/>
    </row>
    <row r="2969" spans="1:10" outlineLevel="1" x14ac:dyDescent="0.2">
      <c r="A2969" s="327" t="s">
        <v>11860</v>
      </c>
      <c r="B2969" s="322"/>
      <c r="C2969" s="322"/>
      <c r="D2969" s="316"/>
      <c r="E2969" s="311">
        <v>400000</v>
      </c>
      <c r="F2969" s="322"/>
      <c r="G2969" s="325"/>
      <c r="H2969" s="325"/>
      <c r="I2969" s="1047"/>
      <c r="J2969" s="271"/>
    </row>
    <row r="2970" spans="1:10" outlineLevel="1" x14ac:dyDescent="0.2">
      <c r="A2970" s="327" t="s">
        <v>11860</v>
      </c>
      <c r="B2970" s="322"/>
      <c r="C2970" s="322"/>
      <c r="D2970" s="316"/>
      <c r="E2970" s="311">
        <v>500000</v>
      </c>
      <c r="F2970" s="322"/>
      <c r="G2970" s="325"/>
      <c r="H2970" s="325"/>
      <c r="I2970" s="1047"/>
      <c r="J2970" s="271"/>
    </row>
    <row r="2971" spans="1:10" outlineLevel="1" x14ac:dyDescent="0.2">
      <c r="A2971" s="327" t="s">
        <v>11861</v>
      </c>
      <c r="B2971" s="322"/>
      <c r="C2971" s="322"/>
      <c r="D2971" s="316"/>
      <c r="E2971" s="311">
        <v>175000</v>
      </c>
      <c r="F2971" s="322"/>
      <c r="G2971" s="325"/>
      <c r="H2971" s="325"/>
      <c r="I2971" s="1047"/>
      <c r="J2971" s="271"/>
    </row>
    <row r="2972" spans="1:10" outlineLevel="1" x14ac:dyDescent="0.2">
      <c r="A2972" s="327" t="s">
        <v>11862</v>
      </c>
      <c r="B2972" s="322"/>
      <c r="C2972" s="322"/>
      <c r="D2972" s="316"/>
      <c r="E2972" s="311">
        <v>380000</v>
      </c>
      <c r="F2972" s="322"/>
      <c r="G2972" s="325"/>
      <c r="H2972" s="325"/>
      <c r="I2972" s="1047"/>
      <c r="J2972" s="271"/>
    </row>
    <row r="2973" spans="1:10" outlineLevel="1" x14ac:dyDescent="0.2">
      <c r="A2973" s="327" t="s">
        <v>11863</v>
      </c>
      <c r="B2973" s="322"/>
      <c r="C2973" s="322"/>
      <c r="D2973" s="316"/>
      <c r="E2973" s="311">
        <v>350000</v>
      </c>
      <c r="F2973" s="322"/>
      <c r="G2973" s="325"/>
      <c r="H2973" s="325"/>
      <c r="I2973" s="1047"/>
      <c r="J2973" s="271"/>
    </row>
    <row r="2974" spans="1:10" outlineLevel="1" x14ac:dyDescent="0.2">
      <c r="A2974" s="327" t="s">
        <v>11864</v>
      </c>
      <c r="B2974" s="322"/>
      <c r="C2974" s="322"/>
      <c r="D2974" s="316"/>
      <c r="E2974" s="311">
        <v>391063</v>
      </c>
      <c r="F2974" s="322"/>
      <c r="G2974" s="325"/>
      <c r="H2974" s="325"/>
      <c r="I2974" s="1047"/>
      <c r="J2974" s="271"/>
    </row>
    <row r="2975" spans="1:10" outlineLevel="1" x14ac:dyDescent="0.2">
      <c r="A2975" s="327" t="s">
        <v>11864</v>
      </c>
      <c r="B2975" s="322"/>
      <c r="C2975" s="322"/>
      <c r="D2975" s="316"/>
      <c r="E2975" s="311">
        <v>195531</v>
      </c>
      <c r="F2975" s="322"/>
      <c r="G2975" s="325"/>
      <c r="H2975" s="325"/>
      <c r="I2975" s="1047"/>
      <c r="J2975" s="271"/>
    </row>
    <row r="2976" spans="1:10" outlineLevel="1" x14ac:dyDescent="0.2">
      <c r="A2976" s="327" t="s">
        <v>11865</v>
      </c>
      <c r="B2976" s="322"/>
      <c r="C2976" s="322"/>
      <c r="D2976" s="316"/>
      <c r="E2976" s="311">
        <v>80000</v>
      </c>
      <c r="F2976" s="322"/>
      <c r="G2976" s="325"/>
      <c r="H2976" s="325"/>
      <c r="I2976" s="1047"/>
      <c r="J2976" s="271"/>
    </row>
    <row r="2977" spans="1:10" outlineLevel="1" x14ac:dyDescent="0.2">
      <c r="A2977" s="327" t="s">
        <v>11866</v>
      </c>
      <c r="B2977" s="322"/>
      <c r="C2977" s="322"/>
      <c r="D2977" s="316"/>
      <c r="E2977" s="311">
        <v>83120</v>
      </c>
      <c r="F2977" s="322"/>
      <c r="G2977" s="325"/>
      <c r="H2977" s="325"/>
      <c r="I2977" s="1047"/>
      <c r="J2977" s="271"/>
    </row>
    <row r="2978" spans="1:10" outlineLevel="1" x14ac:dyDescent="0.2">
      <c r="A2978" s="327" t="s">
        <v>11867</v>
      </c>
      <c r="B2978" s="322"/>
      <c r="C2978" s="322"/>
      <c r="D2978" s="316"/>
      <c r="E2978" s="311">
        <v>70346</v>
      </c>
      <c r="F2978" s="322"/>
      <c r="G2978" s="325"/>
      <c r="H2978" s="325"/>
      <c r="I2978" s="1047"/>
      <c r="J2978" s="271"/>
    </row>
    <row r="2979" spans="1:10" outlineLevel="1" x14ac:dyDescent="0.2">
      <c r="A2979" s="327" t="s">
        <v>11868</v>
      </c>
      <c r="B2979" s="322"/>
      <c r="C2979" s="322"/>
      <c r="D2979" s="316"/>
      <c r="E2979" s="311">
        <v>68000</v>
      </c>
      <c r="F2979" s="322"/>
      <c r="G2979" s="325"/>
      <c r="H2979" s="325"/>
      <c r="I2979" s="1047"/>
      <c r="J2979" s="271"/>
    </row>
    <row r="2980" spans="1:10" outlineLevel="1" x14ac:dyDescent="0.2">
      <c r="A2980" s="327" t="s">
        <v>11868</v>
      </c>
      <c r="B2980" s="322"/>
      <c r="C2980" s="322"/>
      <c r="D2980" s="316"/>
      <c r="E2980" s="311">
        <v>340000</v>
      </c>
      <c r="F2980" s="322"/>
      <c r="G2980" s="325"/>
      <c r="H2980" s="325"/>
      <c r="I2980" s="1047"/>
      <c r="J2980" s="271"/>
    </row>
    <row r="2981" spans="1:10" outlineLevel="1" x14ac:dyDescent="0.2">
      <c r="A2981" s="327" t="s">
        <v>11869</v>
      </c>
      <c r="B2981" s="322"/>
      <c r="C2981" s="322"/>
      <c r="D2981" s="316"/>
      <c r="E2981" s="311">
        <v>58764</v>
      </c>
      <c r="F2981" s="322"/>
      <c r="G2981" s="325"/>
      <c r="H2981" s="325"/>
      <c r="I2981" s="1047"/>
      <c r="J2981" s="271"/>
    </row>
    <row r="2982" spans="1:10" outlineLevel="1" x14ac:dyDescent="0.2">
      <c r="A2982" s="327" t="s">
        <v>11870</v>
      </c>
      <c r="B2982" s="322"/>
      <c r="C2982" s="322"/>
      <c r="D2982" s="316"/>
      <c r="E2982" s="311">
        <v>400000</v>
      </c>
      <c r="F2982" s="322"/>
      <c r="G2982" s="325"/>
      <c r="H2982" s="325"/>
      <c r="I2982" s="1047"/>
      <c r="J2982" s="271"/>
    </row>
    <row r="2983" spans="1:10" outlineLevel="1" x14ac:dyDescent="0.2">
      <c r="A2983" s="327" t="s">
        <v>11871</v>
      </c>
      <c r="B2983" s="322"/>
      <c r="C2983" s="322"/>
      <c r="D2983" s="316"/>
      <c r="E2983" s="311">
        <v>400000</v>
      </c>
      <c r="F2983" s="322"/>
      <c r="G2983" s="325"/>
      <c r="H2983" s="325"/>
      <c r="I2983" s="1047"/>
      <c r="J2983" s="271"/>
    </row>
    <row r="2984" spans="1:10" outlineLevel="1" x14ac:dyDescent="0.2">
      <c r="A2984" s="327" t="s">
        <v>11872</v>
      </c>
      <c r="B2984" s="322"/>
      <c r="C2984" s="322"/>
      <c r="D2984" s="316"/>
      <c r="E2984" s="311">
        <v>96000</v>
      </c>
      <c r="F2984" s="322"/>
      <c r="G2984" s="325"/>
      <c r="H2984" s="325"/>
      <c r="I2984" s="1047"/>
      <c r="J2984" s="271"/>
    </row>
    <row r="2985" spans="1:10" outlineLevel="1" x14ac:dyDescent="0.2">
      <c r="A2985" s="327" t="s">
        <v>11873</v>
      </c>
      <c r="B2985" s="322"/>
      <c r="C2985" s="322"/>
      <c r="D2985" s="316"/>
      <c r="E2985" s="311">
        <v>32000</v>
      </c>
      <c r="F2985" s="322"/>
      <c r="G2985" s="325"/>
      <c r="H2985" s="325"/>
      <c r="I2985" s="1047"/>
      <c r="J2985" s="271"/>
    </row>
    <row r="2986" spans="1:10" outlineLevel="1" x14ac:dyDescent="0.2">
      <c r="A2986" s="327" t="s">
        <v>11874</v>
      </c>
      <c r="B2986" s="322"/>
      <c r="C2986" s="322"/>
      <c r="D2986" s="316"/>
      <c r="E2986" s="311">
        <v>79000</v>
      </c>
      <c r="F2986" s="322"/>
      <c r="G2986" s="325"/>
      <c r="H2986" s="325"/>
      <c r="I2986" s="1047"/>
      <c r="J2986" s="271"/>
    </row>
    <row r="2987" spans="1:10" outlineLevel="1" x14ac:dyDescent="0.2">
      <c r="A2987" s="327" t="s">
        <v>11875</v>
      </c>
      <c r="B2987" s="322"/>
      <c r="C2987" s="322"/>
      <c r="D2987" s="316"/>
      <c r="E2987" s="311">
        <v>66000</v>
      </c>
      <c r="F2987" s="322"/>
      <c r="G2987" s="325"/>
      <c r="H2987" s="325"/>
      <c r="I2987" s="1047"/>
      <c r="J2987" s="271"/>
    </row>
    <row r="2988" spans="1:10" outlineLevel="1" x14ac:dyDescent="0.2">
      <c r="A2988" s="327" t="s">
        <v>11876</v>
      </c>
      <c r="B2988" s="322"/>
      <c r="C2988" s="322"/>
      <c r="D2988" s="316"/>
      <c r="E2988" s="311">
        <v>35356</v>
      </c>
      <c r="F2988" s="322"/>
      <c r="G2988" s="325"/>
      <c r="H2988" s="325"/>
      <c r="I2988" s="1047"/>
      <c r="J2988" s="271"/>
    </row>
    <row r="2989" spans="1:10" outlineLevel="1" x14ac:dyDescent="0.2">
      <c r="A2989" s="327" t="s">
        <v>11877</v>
      </c>
      <c r="B2989" s="322"/>
      <c r="C2989" s="322"/>
      <c r="D2989" s="316"/>
      <c r="E2989" s="311">
        <v>32000</v>
      </c>
      <c r="F2989" s="322"/>
      <c r="G2989" s="325"/>
      <c r="H2989" s="325"/>
      <c r="I2989" s="1047"/>
      <c r="J2989" s="271"/>
    </row>
    <row r="2990" spans="1:10" outlineLevel="1" x14ac:dyDescent="0.2">
      <c r="A2990" s="327" t="s">
        <v>11878</v>
      </c>
      <c r="B2990" s="322"/>
      <c r="C2990" s="322"/>
      <c r="D2990" s="316"/>
      <c r="E2990" s="311">
        <v>24000</v>
      </c>
      <c r="F2990" s="322"/>
      <c r="G2990" s="325"/>
      <c r="H2990" s="325"/>
      <c r="I2990" s="1047"/>
      <c r="J2990" s="271"/>
    </row>
    <row r="2991" spans="1:10" outlineLevel="1" x14ac:dyDescent="0.2">
      <c r="A2991" s="327" t="s">
        <v>11879</v>
      </c>
      <c r="B2991" s="322"/>
      <c r="C2991" s="322"/>
      <c r="D2991" s="316"/>
      <c r="E2991" s="311">
        <v>90000</v>
      </c>
      <c r="F2991" s="322"/>
      <c r="G2991" s="325"/>
      <c r="H2991" s="325"/>
      <c r="I2991" s="1047"/>
      <c r="J2991" s="271"/>
    </row>
    <row r="2992" spans="1:10" outlineLevel="1" x14ac:dyDescent="0.2">
      <c r="A2992" s="327" t="s">
        <v>11880</v>
      </c>
      <c r="B2992" s="322"/>
      <c r="C2992" s="322"/>
      <c r="D2992" s="316"/>
      <c r="E2992" s="311">
        <v>42000</v>
      </c>
      <c r="F2992" s="322"/>
      <c r="G2992" s="325"/>
      <c r="H2992" s="325"/>
      <c r="I2992" s="1047"/>
      <c r="J2992" s="271"/>
    </row>
    <row r="2993" spans="1:10" outlineLevel="1" x14ac:dyDescent="0.2">
      <c r="A2993" s="327" t="s">
        <v>11881</v>
      </c>
      <c r="B2993" s="322"/>
      <c r="C2993" s="322"/>
      <c r="D2993" s="316"/>
      <c r="E2993" s="311">
        <v>60000</v>
      </c>
      <c r="F2993" s="322"/>
      <c r="G2993" s="325"/>
      <c r="H2993" s="325"/>
      <c r="I2993" s="1047"/>
      <c r="J2993" s="271"/>
    </row>
    <row r="2994" spans="1:10" outlineLevel="1" x14ac:dyDescent="0.2">
      <c r="A2994" s="327" t="s">
        <v>11882</v>
      </c>
      <c r="B2994" s="322"/>
      <c r="C2994" s="322"/>
      <c r="D2994" s="316"/>
      <c r="E2994" s="311">
        <v>96000</v>
      </c>
      <c r="F2994" s="322"/>
      <c r="G2994" s="325"/>
      <c r="H2994" s="325"/>
      <c r="I2994" s="1047"/>
      <c r="J2994" s="271"/>
    </row>
    <row r="2995" spans="1:10" outlineLevel="1" x14ac:dyDescent="0.2">
      <c r="A2995" s="327" t="s">
        <v>11883</v>
      </c>
      <c r="B2995" s="322"/>
      <c r="C2995" s="322"/>
      <c r="D2995" s="316"/>
      <c r="E2995" s="311">
        <v>250000</v>
      </c>
      <c r="F2995" s="322"/>
      <c r="G2995" s="325"/>
      <c r="H2995" s="325"/>
      <c r="I2995" s="1047"/>
      <c r="J2995" s="271"/>
    </row>
    <row r="2996" spans="1:10" outlineLevel="1" x14ac:dyDescent="0.2">
      <c r="A2996" s="327" t="s">
        <v>11884</v>
      </c>
      <c r="B2996" s="322"/>
      <c r="C2996" s="322"/>
      <c r="D2996" s="316"/>
      <c r="E2996" s="311">
        <v>90000</v>
      </c>
      <c r="F2996" s="322"/>
      <c r="G2996" s="325"/>
      <c r="H2996" s="325"/>
      <c r="I2996" s="1047"/>
      <c r="J2996" s="271"/>
    </row>
    <row r="2997" spans="1:10" outlineLevel="1" x14ac:dyDescent="0.2">
      <c r="A2997" s="327" t="s">
        <v>11885</v>
      </c>
      <c r="B2997" s="322"/>
      <c r="C2997" s="322"/>
      <c r="D2997" s="316"/>
      <c r="E2997" s="311">
        <v>42000</v>
      </c>
      <c r="F2997" s="322"/>
      <c r="G2997" s="325"/>
      <c r="H2997" s="325"/>
      <c r="I2997" s="1047"/>
      <c r="J2997" s="271"/>
    </row>
    <row r="2998" spans="1:10" outlineLevel="1" x14ac:dyDescent="0.2">
      <c r="A2998" s="327" t="s">
        <v>11886</v>
      </c>
      <c r="B2998" s="322"/>
      <c r="C2998" s="322"/>
      <c r="D2998" s="316"/>
      <c r="E2998" s="311">
        <v>22000</v>
      </c>
      <c r="F2998" s="322"/>
      <c r="G2998" s="325"/>
      <c r="H2998" s="325"/>
      <c r="I2998" s="1047"/>
      <c r="J2998" s="271"/>
    </row>
    <row r="2999" spans="1:10" outlineLevel="1" x14ac:dyDescent="0.2">
      <c r="A2999" s="327" t="s">
        <v>11887</v>
      </c>
      <c r="B2999" s="322"/>
      <c r="C2999" s="322"/>
      <c r="D2999" s="316"/>
      <c r="E2999" s="311">
        <v>28000</v>
      </c>
      <c r="F2999" s="322"/>
      <c r="G2999" s="325"/>
      <c r="H2999" s="325"/>
      <c r="I2999" s="1047"/>
      <c r="J2999" s="271"/>
    </row>
    <row r="3000" spans="1:10" outlineLevel="1" x14ac:dyDescent="0.2">
      <c r="A3000" s="327" t="s">
        <v>11888</v>
      </c>
      <c r="B3000" s="322"/>
      <c r="C3000" s="322"/>
      <c r="D3000" s="316"/>
      <c r="E3000" s="311">
        <v>60000</v>
      </c>
      <c r="F3000" s="322"/>
      <c r="G3000" s="325"/>
      <c r="H3000" s="325"/>
      <c r="I3000" s="1047"/>
      <c r="J3000" s="271"/>
    </row>
    <row r="3001" spans="1:10" outlineLevel="1" x14ac:dyDescent="0.2">
      <c r="A3001" s="327" t="s">
        <v>11889</v>
      </c>
      <c r="B3001" s="322"/>
      <c r="C3001" s="322"/>
      <c r="D3001" s="316"/>
      <c r="E3001" s="311">
        <v>60000</v>
      </c>
      <c r="F3001" s="322"/>
      <c r="G3001" s="325"/>
      <c r="H3001" s="325"/>
      <c r="I3001" s="1047"/>
      <c r="J3001" s="271"/>
    </row>
    <row r="3002" spans="1:10" outlineLevel="1" x14ac:dyDescent="0.2">
      <c r="A3002" s="327" t="s">
        <v>11890</v>
      </c>
      <c r="B3002" s="322"/>
      <c r="C3002" s="322"/>
      <c r="D3002" s="316"/>
      <c r="E3002" s="311">
        <v>275796</v>
      </c>
      <c r="F3002" s="322"/>
      <c r="G3002" s="325"/>
      <c r="H3002" s="325"/>
      <c r="I3002" s="1047"/>
      <c r="J3002" s="271"/>
    </row>
    <row r="3003" spans="1:10" outlineLevel="1" x14ac:dyDescent="0.2">
      <c r="A3003" s="327" t="s">
        <v>11891</v>
      </c>
      <c r="B3003" s="322"/>
      <c r="C3003" s="322"/>
      <c r="D3003" s="316"/>
      <c r="E3003" s="311">
        <v>96757</v>
      </c>
      <c r="F3003" s="322"/>
      <c r="G3003" s="325"/>
      <c r="H3003" s="325"/>
      <c r="I3003" s="1047"/>
      <c r="J3003" s="271"/>
    </row>
    <row r="3004" spans="1:10" outlineLevel="1" x14ac:dyDescent="0.2">
      <c r="A3004" s="327" t="s">
        <v>11891</v>
      </c>
      <c r="B3004" s="322"/>
      <c r="C3004" s="322"/>
      <c r="D3004" s="316"/>
      <c r="E3004" s="311">
        <v>90000</v>
      </c>
      <c r="F3004" s="322"/>
      <c r="G3004" s="325"/>
      <c r="H3004" s="325"/>
      <c r="I3004" s="1047"/>
      <c r="J3004" s="271"/>
    </row>
    <row r="3005" spans="1:10" outlineLevel="1" x14ac:dyDescent="0.2">
      <c r="A3005" s="327" t="s">
        <v>11892</v>
      </c>
      <c r="B3005" s="322"/>
      <c r="C3005" s="322"/>
      <c r="D3005" s="316"/>
      <c r="E3005" s="311">
        <v>120000</v>
      </c>
      <c r="F3005" s="322"/>
      <c r="G3005" s="325"/>
      <c r="H3005" s="325"/>
      <c r="I3005" s="1047"/>
      <c r="J3005" s="271"/>
    </row>
    <row r="3006" spans="1:10" outlineLevel="1" x14ac:dyDescent="0.2">
      <c r="A3006" s="327" t="s">
        <v>11893</v>
      </c>
      <c r="B3006" s="322"/>
      <c r="C3006" s="322"/>
      <c r="D3006" s="316"/>
      <c r="E3006" s="311">
        <v>384000</v>
      </c>
      <c r="F3006" s="322"/>
      <c r="G3006" s="325"/>
      <c r="H3006" s="325"/>
      <c r="I3006" s="1047"/>
      <c r="J3006" s="271"/>
    </row>
    <row r="3007" spans="1:10" outlineLevel="1" x14ac:dyDescent="0.2">
      <c r="A3007" s="327" t="s">
        <v>11894</v>
      </c>
      <c r="B3007" s="322"/>
      <c r="C3007" s="322"/>
      <c r="D3007" s="316"/>
      <c r="E3007" s="311">
        <v>78000</v>
      </c>
      <c r="F3007" s="322"/>
      <c r="G3007" s="325"/>
      <c r="H3007" s="325"/>
      <c r="I3007" s="1047"/>
      <c r="J3007" s="271"/>
    </row>
    <row r="3008" spans="1:10" outlineLevel="1" x14ac:dyDescent="0.2">
      <c r="A3008" s="327" t="s">
        <v>11895</v>
      </c>
      <c r="B3008" s="322"/>
      <c r="C3008" s="322"/>
      <c r="D3008" s="316"/>
      <c r="E3008" s="311">
        <v>396000</v>
      </c>
      <c r="F3008" s="322"/>
      <c r="G3008" s="325"/>
      <c r="H3008" s="325"/>
      <c r="I3008" s="1047"/>
      <c r="J3008" s="271"/>
    </row>
    <row r="3009" spans="1:10" outlineLevel="1" x14ac:dyDescent="0.2">
      <c r="A3009" s="327" t="s">
        <v>11896</v>
      </c>
      <c r="B3009" s="322"/>
      <c r="C3009" s="322"/>
      <c r="D3009" s="316"/>
      <c r="E3009" s="311">
        <v>270000</v>
      </c>
      <c r="F3009" s="322"/>
      <c r="G3009" s="325"/>
      <c r="H3009" s="325"/>
      <c r="I3009" s="1047"/>
      <c r="J3009" s="271"/>
    </row>
    <row r="3010" spans="1:10" outlineLevel="1" x14ac:dyDescent="0.2">
      <c r="A3010" s="327" t="s">
        <v>11897</v>
      </c>
      <c r="B3010" s="322"/>
      <c r="C3010" s="322"/>
      <c r="D3010" s="316"/>
      <c r="E3010" s="311">
        <v>270000</v>
      </c>
      <c r="F3010" s="322"/>
      <c r="G3010" s="325"/>
      <c r="H3010" s="325"/>
      <c r="I3010" s="1047"/>
      <c r="J3010" s="271"/>
    </row>
    <row r="3011" spans="1:10" outlineLevel="1" x14ac:dyDescent="0.2">
      <c r="A3011" s="327" t="s">
        <v>11898</v>
      </c>
      <c r="B3011" s="322"/>
      <c r="C3011" s="322"/>
      <c r="D3011" s="316"/>
      <c r="E3011" s="311">
        <v>32200</v>
      </c>
      <c r="F3011" s="322"/>
      <c r="G3011" s="325"/>
      <c r="H3011" s="325"/>
      <c r="I3011" s="1047"/>
      <c r="J3011" s="271"/>
    </row>
    <row r="3012" spans="1:10" outlineLevel="1" x14ac:dyDescent="0.2">
      <c r="A3012" s="327" t="s">
        <v>11899</v>
      </c>
      <c r="B3012" s="322"/>
      <c r="C3012" s="322"/>
      <c r="D3012" s="316"/>
      <c r="E3012" s="311">
        <v>210000</v>
      </c>
      <c r="F3012" s="322"/>
      <c r="G3012" s="325"/>
      <c r="H3012" s="325"/>
      <c r="I3012" s="1047"/>
      <c r="J3012" s="271"/>
    </row>
    <row r="3013" spans="1:10" outlineLevel="1" x14ac:dyDescent="0.2">
      <c r="A3013" s="327" t="s">
        <v>11900</v>
      </c>
      <c r="B3013" s="322"/>
      <c r="C3013" s="322"/>
      <c r="D3013" s="316"/>
      <c r="E3013" s="311">
        <v>192000</v>
      </c>
      <c r="F3013" s="322"/>
      <c r="G3013" s="325"/>
      <c r="H3013" s="325"/>
      <c r="I3013" s="1047"/>
      <c r="J3013" s="271"/>
    </row>
    <row r="3014" spans="1:10" outlineLevel="1" x14ac:dyDescent="0.2">
      <c r="A3014" s="327" t="s">
        <v>11901</v>
      </c>
      <c r="B3014" s="322"/>
      <c r="C3014" s="322"/>
      <c r="D3014" s="316"/>
      <c r="E3014" s="311">
        <v>60000</v>
      </c>
      <c r="F3014" s="322"/>
      <c r="G3014" s="325"/>
      <c r="H3014" s="325"/>
      <c r="I3014" s="1047"/>
      <c r="J3014" s="271"/>
    </row>
    <row r="3015" spans="1:10" outlineLevel="1" x14ac:dyDescent="0.2">
      <c r="A3015" s="327" t="s">
        <v>11902</v>
      </c>
      <c r="B3015" s="322"/>
      <c r="C3015" s="322"/>
      <c r="D3015" s="316"/>
      <c r="E3015" s="311">
        <v>100000</v>
      </c>
      <c r="F3015" s="322"/>
      <c r="G3015" s="325"/>
      <c r="H3015" s="325"/>
      <c r="I3015" s="1047"/>
      <c r="J3015" s="271"/>
    </row>
    <row r="3016" spans="1:10" outlineLevel="1" x14ac:dyDescent="0.2">
      <c r="A3016" s="327" t="s">
        <v>11903</v>
      </c>
      <c r="B3016" s="322"/>
      <c r="C3016" s="322"/>
      <c r="D3016" s="316"/>
      <c r="E3016" s="311">
        <v>80000</v>
      </c>
      <c r="F3016" s="322"/>
      <c r="G3016" s="325"/>
      <c r="H3016" s="325"/>
      <c r="I3016" s="1047"/>
      <c r="J3016" s="271"/>
    </row>
    <row r="3017" spans="1:10" outlineLevel="1" x14ac:dyDescent="0.2">
      <c r="A3017" s="327" t="s">
        <v>11904</v>
      </c>
      <c r="B3017" s="322"/>
      <c r="C3017" s="322"/>
      <c r="D3017" s="316"/>
      <c r="E3017" s="311">
        <v>400000</v>
      </c>
      <c r="F3017" s="322"/>
      <c r="G3017" s="325"/>
      <c r="H3017" s="325"/>
      <c r="I3017" s="1047"/>
      <c r="J3017" s="271"/>
    </row>
    <row r="3018" spans="1:10" outlineLevel="1" x14ac:dyDescent="0.2">
      <c r="A3018" s="327" t="s">
        <v>11905</v>
      </c>
      <c r="B3018" s="322"/>
      <c r="C3018" s="322"/>
      <c r="D3018" s="316"/>
      <c r="E3018" s="311">
        <v>80000</v>
      </c>
      <c r="F3018" s="322"/>
      <c r="G3018" s="325"/>
      <c r="H3018" s="325"/>
      <c r="I3018" s="1047"/>
      <c r="J3018" s="271"/>
    </row>
    <row r="3019" spans="1:10" outlineLevel="1" x14ac:dyDescent="0.2">
      <c r="A3019" s="327" t="s">
        <v>11906</v>
      </c>
      <c r="B3019" s="322"/>
      <c r="C3019" s="322"/>
      <c r="D3019" s="316"/>
      <c r="E3019" s="311">
        <v>50000</v>
      </c>
      <c r="F3019" s="322"/>
      <c r="G3019" s="325"/>
      <c r="H3019" s="325"/>
      <c r="I3019" s="1047"/>
      <c r="J3019" s="271"/>
    </row>
    <row r="3020" spans="1:10" outlineLevel="1" x14ac:dyDescent="0.2">
      <c r="A3020" s="327" t="s">
        <v>11907</v>
      </c>
      <c r="B3020" s="322"/>
      <c r="C3020" s="322"/>
      <c r="D3020" s="316"/>
      <c r="E3020" s="311">
        <v>80000</v>
      </c>
      <c r="F3020" s="322"/>
      <c r="G3020" s="325"/>
      <c r="H3020" s="325"/>
      <c r="I3020" s="1047"/>
      <c r="J3020" s="271"/>
    </row>
    <row r="3021" spans="1:10" outlineLevel="1" x14ac:dyDescent="0.2">
      <c r="A3021" s="327" t="s">
        <v>11908</v>
      </c>
      <c r="B3021" s="322"/>
      <c r="C3021" s="322"/>
      <c r="D3021" s="316"/>
      <c r="E3021" s="311">
        <v>20000</v>
      </c>
      <c r="F3021" s="322"/>
      <c r="G3021" s="325"/>
      <c r="H3021" s="325"/>
      <c r="I3021" s="1047"/>
      <c r="J3021" s="271"/>
    </row>
    <row r="3022" spans="1:10" outlineLevel="1" x14ac:dyDescent="0.2">
      <c r="A3022" s="327" t="s">
        <v>11909</v>
      </c>
      <c r="B3022" s="322"/>
      <c r="C3022" s="322"/>
      <c r="D3022" s="316"/>
      <c r="E3022" s="311">
        <v>66000</v>
      </c>
      <c r="F3022" s="322"/>
      <c r="G3022" s="325"/>
      <c r="H3022" s="325"/>
      <c r="I3022" s="1047"/>
      <c r="J3022" s="271"/>
    </row>
    <row r="3023" spans="1:10" outlineLevel="1" x14ac:dyDescent="0.2">
      <c r="A3023" s="327" t="s">
        <v>11910</v>
      </c>
      <c r="B3023" s="322"/>
      <c r="C3023" s="322"/>
      <c r="D3023" s="316"/>
      <c r="E3023" s="311">
        <v>72000</v>
      </c>
      <c r="F3023" s="322"/>
      <c r="G3023" s="325"/>
      <c r="H3023" s="325"/>
      <c r="I3023" s="1047"/>
      <c r="J3023" s="271"/>
    </row>
    <row r="3024" spans="1:10" outlineLevel="1" x14ac:dyDescent="0.2">
      <c r="A3024" s="327" t="s">
        <v>11911</v>
      </c>
      <c r="B3024" s="322"/>
      <c r="C3024" s="322"/>
      <c r="D3024" s="316"/>
      <c r="E3024" s="311">
        <v>300000</v>
      </c>
      <c r="F3024" s="322"/>
      <c r="G3024" s="325"/>
      <c r="H3024" s="325"/>
      <c r="I3024" s="1047"/>
      <c r="J3024" s="271"/>
    </row>
    <row r="3025" spans="1:10" outlineLevel="1" x14ac:dyDescent="0.2">
      <c r="A3025" s="327" t="s">
        <v>11911</v>
      </c>
      <c r="B3025" s="322"/>
      <c r="C3025" s="322"/>
      <c r="D3025" s="316"/>
      <c r="E3025" s="311">
        <v>300000</v>
      </c>
      <c r="F3025" s="322"/>
      <c r="G3025" s="325"/>
      <c r="H3025" s="325"/>
      <c r="I3025" s="1047"/>
      <c r="J3025" s="271"/>
    </row>
    <row r="3026" spans="1:10" outlineLevel="1" x14ac:dyDescent="0.2">
      <c r="A3026" s="327" t="s">
        <v>11912</v>
      </c>
      <c r="B3026" s="322"/>
      <c r="C3026" s="322"/>
      <c r="D3026" s="316"/>
      <c r="E3026" s="311">
        <v>108000</v>
      </c>
      <c r="F3026" s="322"/>
      <c r="G3026" s="325"/>
      <c r="H3026" s="325"/>
      <c r="I3026" s="1047"/>
      <c r="J3026" s="271"/>
    </row>
    <row r="3027" spans="1:10" outlineLevel="1" x14ac:dyDescent="0.2">
      <c r="A3027" s="327" t="s">
        <v>11913</v>
      </c>
      <c r="B3027" s="322"/>
      <c r="C3027" s="322"/>
      <c r="D3027" s="316"/>
      <c r="E3027" s="311">
        <v>96000</v>
      </c>
      <c r="F3027" s="322"/>
      <c r="G3027" s="325"/>
      <c r="H3027" s="325"/>
      <c r="I3027" s="1047"/>
      <c r="J3027" s="271"/>
    </row>
    <row r="3028" spans="1:10" outlineLevel="1" x14ac:dyDescent="0.2">
      <c r="A3028" s="327" t="s">
        <v>11914</v>
      </c>
      <c r="B3028" s="322"/>
      <c r="C3028" s="322"/>
      <c r="D3028" s="316"/>
      <c r="E3028" s="311">
        <v>24000</v>
      </c>
      <c r="F3028" s="322"/>
      <c r="G3028" s="325"/>
      <c r="H3028" s="325"/>
      <c r="I3028" s="1047"/>
      <c r="J3028" s="271"/>
    </row>
    <row r="3029" spans="1:10" outlineLevel="1" x14ac:dyDescent="0.2">
      <c r="A3029" s="327" t="s">
        <v>11915</v>
      </c>
      <c r="B3029" s="322"/>
      <c r="C3029" s="322"/>
      <c r="D3029" s="316"/>
      <c r="E3029" s="311">
        <v>32000</v>
      </c>
      <c r="F3029" s="322"/>
      <c r="G3029" s="325"/>
      <c r="H3029" s="325"/>
      <c r="I3029" s="1047"/>
      <c r="J3029" s="271"/>
    </row>
    <row r="3030" spans="1:10" outlineLevel="1" x14ac:dyDescent="0.2">
      <c r="A3030" s="327" t="s">
        <v>11916</v>
      </c>
      <c r="B3030" s="322"/>
      <c r="C3030" s="322"/>
      <c r="D3030" s="316"/>
      <c r="E3030" s="311">
        <v>300000</v>
      </c>
      <c r="F3030" s="322"/>
      <c r="G3030" s="325"/>
      <c r="H3030" s="325"/>
      <c r="I3030" s="1047"/>
      <c r="J3030" s="271"/>
    </row>
    <row r="3031" spans="1:10" outlineLevel="1" x14ac:dyDescent="0.2">
      <c r="A3031" s="327" t="s">
        <v>11917</v>
      </c>
      <c r="B3031" s="322"/>
      <c r="C3031" s="322"/>
      <c r="D3031" s="316"/>
      <c r="E3031" s="311">
        <v>500000</v>
      </c>
      <c r="F3031" s="322"/>
      <c r="G3031" s="325"/>
      <c r="H3031" s="325"/>
      <c r="I3031" s="1047"/>
      <c r="J3031" s="271"/>
    </row>
    <row r="3032" spans="1:10" outlineLevel="1" x14ac:dyDescent="0.2">
      <c r="A3032" s="327" t="s">
        <v>11918</v>
      </c>
      <c r="B3032" s="322"/>
      <c r="C3032" s="322"/>
      <c r="D3032" s="316"/>
      <c r="E3032" s="311">
        <v>43728</v>
      </c>
      <c r="F3032" s="322"/>
      <c r="G3032" s="325"/>
      <c r="H3032" s="325"/>
      <c r="I3032" s="1047"/>
      <c r="J3032" s="271"/>
    </row>
    <row r="3033" spans="1:10" outlineLevel="1" x14ac:dyDescent="0.2">
      <c r="A3033" s="327" t="s">
        <v>11919</v>
      </c>
      <c r="B3033" s="322"/>
      <c r="C3033" s="322"/>
      <c r="D3033" s="316"/>
      <c r="E3033" s="311">
        <v>20000</v>
      </c>
      <c r="F3033" s="322"/>
      <c r="G3033" s="325"/>
      <c r="H3033" s="325"/>
      <c r="I3033" s="1047"/>
      <c r="J3033" s="271"/>
    </row>
    <row r="3034" spans="1:10" outlineLevel="1" x14ac:dyDescent="0.2">
      <c r="A3034" s="327" t="s">
        <v>11920</v>
      </c>
      <c r="B3034" s="322"/>
      <c r="C3034" s="322"/>
      <c r="D3034" s="316"/>
      <c r="E3034" s="311">
        <v>72000</v>
      </c>
      <c r="F3034" s="322"/>
      <c r="G3034" s="325"/>
      <c r="H3034" s="325"/>
      <c r="I3034" s="1047"/>
      <c r="J3034" s="271"/>
    </row>
    <row r="3035" spans="1:10" outlineLevel="1" x14ac:dyDescent="0.2">
      <c r="A3035" s="327" t="s">
        <v>11920</v>
      </c>
      <c r="B3035" s="322"/>
      <c r="C3035" s="322"/>
      <c r="D3035" s="316"/>
      <c r="E3035" s="311">
        <v>72000</v>
      </c>
      <c r="F3035" s="322"/>
      <c r="G3035" s="325"/>
      <c r="H3035" s="325"/>
      <c r="I3035" s="1047"/>
      <c r="J3035" s="271"/>
    </row>
    <row r="3036" spans="1:10" outlineLevel="1" x14ac:dyDescent="0.2">
      <c r="A3036" s="327" t="s">
        <v>11921</v>
      </c>
      <c r="B3036" s="322"/>
      <c r="C3036" s="322"/>
      <c r="D3036" s="316"/>
      <c r="E3036" s="311">
        <v>380000</v>
      </c>
      <c r="F3036" s="322"/>
      <c r="G3036" s="325"/>
      <c r="H3036" s="325"/>
      <c r="I3036" s="1047"/>
      <c r="J3036" s="271"/>
    </row>
    <row r="3037" spans="1:10" outlineLevel="1" x14ac:dyDescent="0.2">
      <c r="A3037" s="327" t="s">
        <v>11921</v>
      </c>
      <c r="B3037" s="322"/>
      <c r="C3037" s="322"/>
      <c r="D3037" s="316"/>
      <c r="E3037" s="311">
        <v>380000</v>
      </c>
      <c r="F3037" s="322"/>
      <c r="G3037" s="325"/>
      <c r="H3037" s="325"/>
      <c r="I3037" s="1047"/>
      <c r="J3037" s="271"/>
    </row>
    <row r="3038" spans="1:10" outlineLevel="1" x14ac:dyDescent="0.2">
      <c r="A3038" s="327" t="s">
        <v>11922</v>
      </c>
      <c r="B3038" s="322"/>
      <c r="C3038" s="322"/>
      <c r="D3038" s="316"/>
      <c r="E3038" s="311">
        <v>96000</v>
      </c>
      <c r="F3038" s="322"/>
      <c r="G3038" s="325"/>
      <c r="H3038" s="325"/>
      <c r="I3038" s="1047"/>
      <c r="J3038" s="271"/>
    </row>
    <row r="3039" spans="1:10" outlineLevel="1" x14ac:dyDescent="0.2">
      <c r="A3039" s="327" t="s">
        <v>11923</v>
      </c>
      <c r="B3039" s="322"/>
      <c r="C3039" s="322"/>
      <c r="D3039" s="316"/>
      <c r="E3039" s="311">
        <v>36800</v>
      </c>
      <c r="F3039" s="322"/>
      <c r="G3039" s="325"/>
      <c r="H3039" s="325"/>
      <c r="I3039" s="1047"/>
      <c r="J3039" s="271"/>
    </row>
    <row r="3040" spans="1:10" outlineLevel="1" x14ac:dyDescent="0.2">
      <c r="A3040" s="327" t="s">
        <v>11923</v>
      </c>
      <c r="B3040" s="322"/>
      <c r="C3040" s="322"/>
      <c r="D3040" s="316"/>
      <c r="E3040" s="311">
        <v>36800</v>
      </c>
      <c r="F3040" s="322"/>
      <c r="G3040" s="325"/>
      <c r="H3040" s="325"/>
      <c r="I3040" s="1047"/>
      <c r="J3040" s="271"/>
    </row>
    <row r="3041" spans="1:10" outlineLevel="1" x14ac:dyDescent="0.2">
      <c r="A3041" s="327" t="s">
        <v>11924</v>
      </c>
      <c r="B3041" s="322"/>
      <c r="C3041" s="322"/>
      <c r="D3041" s="316"/>
      <c r="E3041" s="311">
        <v>96000</v>
      </c>
      <c r="F3041" s="322"/>
      <c r="G3041" s="325"/>
      <c r="H3041" s="325"/>
      <c r="I3041" s="1047"/>
      <c r="J3041" s="271"/>
    </row>
    <row r="3042" spans="1:10" outlineLevel="1" x14ac:dyDescent="0.2">
      <c r="A3042" s="327" t="s">
        <v>11924</v>
      </c>
      <c r="B3042" s="322"/>
      <c r="C3042" s="322"/>
      <c r="D3042" s="316"/>
      <c r="E3042" s="311">
        <v>96000</v>
      </c>
      <c r="F3042" s="322"/>
      <c r="G3042" s="325"/>
      <c r="H3042" s="325"/>
      <c r="I3042" s="1047"/>
      <c r="J3042" s="271"/>
    </row>
    <row r="3043" spans="1:10" outlineLevel="1" x14ac:dyDescent="0.2">
      <c r="A3043" s="327" t="s">
        <v>11925</v>
      </c>
      <c r="B3043" s="322"/>
      <c r="C3043" s="322"/>
      <c r="D3043" s="316"/>
      <c r="E3043" s="311">
        <v>350000</v>
      </c>
      <c r="F3043" s="322"/>
      <c r="G3043" s="325"/>
      <c r="H3043" s="325"/>
      <c r="I3043" s="1047"/>
      <c r="J3043" s="271"/>
    </row>
    <row r="3044" spans="1:10" outlineLevel="1" x14ac:dyDescent="0.2">
      <c r="A3044" s="327" t="s">
        <v>11926</v>
      </c>
      <c r="B3044" s="322"/>
      <c r="C3044" s="322"/>
      <c r="D3044" s="316"/>
      <c r="E3044" s="311">
        <v>400000</v>
      </c>
      <c r="F3044" s="322"/>
      <c r="G3044" s="325"/>
      <c r="H3044" s="325"/>
      <c r="I3044" s="1047"/>
      <c r="J3044" s="271"/>
    </row>
    <row r="3045" spans="1:10" outlineLevel="1" x14ac:dyDescent="0.2">
      <c r="A3045" s="327" t="s">
        <v>11927</v>
      </c>
      <c r="B3045" s="322"/>
      <c r="C3045" s="322"/>
      <c r="D3045" s="316"/>
      <c r="E3045" s="311">
        <v>50000</v>
      </c>
      <c r="F3045" s="322"/>
      <c r="G3045" s="325"/>
      <c r="H3045" s="325"/>
      <c r="I3045" s="1047"/>
      <c r="J3045" s="271"/>
    </row>
    <row r="3046" spans="1:10" outlineLevel="1" x14ac:dyDescent="0.2">
      <c r="A3046" s="327" t="s">
        <v>11928</v>
      </c>
      <c r="B3046" s="322"/>
      <c r="C3046" s="322"/>
      <c r="D3046" s="316"/>
      <c r="E3046" s="311">
        <v>30000</v>
      </c>
      <c r="F3046" s="322"/>
      <c r="G3046" s="325"/>
      <c r="H3046" s="325"/>
      <c r="I3046" s="1047"/>
      <c r="J3046" s="271"/>
    </row>
    <row r="3047" spans="1:10" outlineLevel="1" x14ac:dyDescent="0.2">
      <c r="A3047" s="327" t="s">
        <v>11929</v>
      </c>
      <c r="B3047" s="322"/>
      <c r="C3047" s="322"/>
      <c r="D3047" s="316"/>
      <c r="E3047" s="311">
        <v>60000</v>
      </c>
      <c r="F3047" s="322"/>
      <c r="G3047" s="325"/>
      <c r="H3047" s="325"/>
      <c r="I3047" s="1047"/>
      <c r="J3047" s="271"/>
    </row>
    <row r="3048" spans="1:10" outlineLevel="1" x14ac:dyDescent="0.2">
      <c r="A3048" s="327" t="s">
        <v>11930</v>
      </c>
      <c r="B3048" s="322"/>
      <c r="C3048" s="322"/>
      <c r="D3048" s="316"/>
      <c r="E3048" s="311">
        <v>80000</v>
      </c>
      <c r="F3048" s="322"/>
      <c r="G3048" s="325"/>
      <c r="H3048" s="325"/>
      <c r="I3048" s="1047"/>
      <c r="J3048" s="271"/>
    </row>
    <row r="3049" spans="1:10" outlineLevel="1" x14ac:dyDescent="0.2">
      <c r="A3049" s="327" t="s">
        <v>11931</v>
      </c>
      <c r="B3049" s="322"/>
      <c r="C3049" s="322"/>
      <c r="D3049" s="316"/>
      <c r="E3049" s="311">
        <v>151402</v>
      </c>
      <c r="F3049" s="322"/>
      <c r="G3049" s="325"/>
      <c r="H3049" s="325"/>
      <c r="I3049" s="1047"/>
      <c r="J3049" s="271"/>
    </row>
    <row r="3050" spans="1:10" outlineLevel="1" x14ac:dyDescent="0.2">
      <c r="A3050" s="327" t="s">
        <v>11932</v>
      </c>
      <c r="B3050" s="322"/>
      <c r="C3050" s="322"/>
      <c r="D3050" s="316"/>
      <c r="E3050" s="311">
        <v>36000</v>
      </c>
      <c r="F3050" s="322"/>
      <c r="G3050" s="325"/>
      <c r="H3050" s="325"/>
      <c r="I3050" s="1047"/>
      <c r="J3050" s="271"/>
    </row>
    <row r="3051" spans="1:10" outlineLevel="1" x14ac:dyDescent="0.2">
      <c r="A3051" s="327" t="s">
        <v>11932</v>
      </c>
      <c r="B3051" s="322"/>
      <c r="C3051" s="322"/>
      <c r="D3051" s="316"/>
      <c r="E3051" s="311">
        <v>36000</v>
      </c>
      <c r="F3051" s="322"/>
      <c r="G3051" s="325"/>
      <c r="H3051" s="325"/>
      <c r="I3051" s="1047"/>
      <c r="J3051" s="271"/>
    </row>
    <row r="3052" spans="1:10" outlineLevel="1" x14ac:dyDescent="0.2">
      <c r="A3052" s="327" t="s">
        <v>11933</v>
      </c>
      <c r="B3052" s="322"/>
      <c r="C3052" s="322"/>
      <c r="D3052" s="316"/>
      <c r="E3052" s="311">
        <v>80000</v>
      </c>
      <c r="F3052" s="322"/>
      <c r="G3052" s="325"/>
      <c r="H3052" s="325"/>
      <c r="I3052" s="1047"/>
      <c r="J3052" s="271"/>
    </row>
    <row r="3053" spans="1:10" outlineLevel="1" x14ac:dyDescent="0.2">
      <c r="A3053" s="327" t="s">
        <v>11934</v>
      </c>
      <c r="B3053" s="322"/>
      <c r="C3053" s="322"/>
      <c r="D3053" s="316"/>
      <c r="E3053" s="311">
        <v>96000</v>
      </c>
      <c r="F3053" s="322"/>
      <c r="G3053" s="325"/>
      <c r="H3053" s="325"/>
      <c r="I3053" s="1047"/>
      <c r="J3053" s="271"/>
    </row>
    <row r="3054" spans="1:10" outlineLevel="1" x14ac:dyDescent="0.2">
      <c r="A3054" s="327" t="s">
        <v>11935</v>
      </c>
      <c r="B3054" s="322"/>
      <c r="C3054" s="322"/>
      <c r="D3054" s="316"/>
      <c r="E3054" s="311">
        <v>108000</v>
      </c>
      <c r="F3054" s="322"/>
      <c r="G3054" s="325"/>
      <c r="H3054" s="325"/>
      <c r="I3054" s="1047"/>
      <c r="J3054" s="271"/>
    </row>
    <row r="3055" spans="1:10" outlineLevel="1" x14ac:dyDescent="0.2">
      <c r="A3055" s="327" t="s">
        <v>11936</v>
      </c>
      <c r="B3055" s="322"/>
      <c r="C3055" s="322"/>
      <c r="D3055" s="316"/>
      <c r="E3055" s="311">
        <v>108000</v>
      </c>
      <c r="F3055" s="322"/>
      <c r="G3055" s="325"/>
      <c r="H3055" s="325"/>
      <c r="I3055" s="1047"/>
      <c r="J3055" s="271"/>
    </row>
    <row r="3056" spans="1:10" outlineLevel="1" x14ac:dyDescent="0.2">
      <c r="A3056" s="327" t="s">
        <v>11937</v>
      </c>
      <c r="B3056" s="322"/>
      <c r="C3056" s="322"/>
      <c r="D3056" s="316"/>
      <c r="E3056" s="311">
        <v>96000</v>
      </c>
      <c r="F3056" s="322"/>
      <c r="G3056" s="325"/>
      <c r="H3056" s="325"/>
      <c r="I3056" s="1047"/>
      <c r="J3056" s="271"/>
    </row>
    <row r="3057" spans="1:10" outlineLevel="1" x14ac:dyDescent="0.2">
      <c r="A3057" s="327" t="s">
        <v>11938</v>
      </c>
      <c r="B3057" s="322"/>
      <c r="C3057" s="322"/>
      <c r="D3057" s="316"/>
      <c r="E3057" s="311">
        <v>150000</v>
      </c>
      <c r="F3057" s="322"/>
      <c r="G3057" s="325"/>
      <c r="H3057" s="325"/>
      <c r="I3057" s="1047"/>
      <c r="J3057" s="271"/>
    </row>
    <row r="3058" spans="1:10" outlineLevel="1" x14ac:dyDescent="0.2">
      <c r="A3058" s="327" t="s">
        <v>11939</v>
      </c>
      <c r="B3058" s="322"/>
      <c r="C3058" s="322"/>
      <c r="D3058" s="316"/>
      <c r="E3058" s="311">
        <v>100000</v>
      </c>
      <c r="F3058" s="322"/>
      <c r="G3058" s="325"/>
      <c r="H3058" s="325"/>
      <c r="I3058" s="1047"/>
      <c r="J3058" s="271"/>
    </row>
    <row r="3059" spans="1:10" outlineLevel="1" x14ac:dyDescent="0.2">
      <c r="A3059" s="327" t="s">
        <v>11940</v>
      </c>
      <c r="B3059" s="322"/>
      <c r="C3059" s="322"/>
      <c r="D3059" s="316"/>
      <c r="E3059" s="311">
        <v>210000</v>
      </c>
      <c r="F3059" s="322"/>
      <c r="G3059" s="325"/>
      <c r="H3059" s="325"/>
      <c r="I3059" s="1047"/>
      <c r="J3059" s="271"/>
    </row>
    <row r="3060" spans="1:10" outlineLevel="1" x14ac:dyDescent="0.2">
      <c r="A3060" s="327" t="s">
        <v>11941</v>
      </c>
      <c r="B3060" s="322"/>
      <c r="C3060" s="322"/>
      <c r="D3060" s="316"/>
      <c r="E3060" s="311">
        <v>300000</v>
      </c>
      <c r="F3060" s="322"/>
      <c r="G3060" s="325"/>
      <c r="H3060" s="325"/>
      <c r="I3060" s="1047"/>
      <c r="J3060" s="271"/>
    </row>
    <row r="3061" spans="1:10" outlineLevel="1" x14ac:dyDescent="0.2">
      <c r="A3061" s="327" t="s">
        <v>11942</v>
      </c>
      <c r="B3061" s="322"/>
      <c r="C3061" s="322"/>
      <c r="D3061" s="316"/>
      <c r="E3061" s="311">
        <v>72000</v>
      </c>
      <c r="F3061" s="322"/>
      <c r="G3061" s="325"/>
      <c r="H3061" s="325"/>
      <c r="I3061" s="1047"/>
      <c r="J3061" s="271"/>
    </row>
    <row r="3062" spans="1:10" outlineLevel="1" x14ac:dyDescent="0.2">
      <c r="A3062" s="327" t="s">
        <v>11943</v>
      </c>
      <c r="B3062" s="322"/>
      <c r="C3062" s="322"/>
      <c r="D3062" s="316"/>
      <c r="E3062" s="311">
        <v>66000</v>
      </c>
      <c r="F3062" s="322"/>
      <c r="G3062" s="325"/>
      <c r="H3062" s="325"/>
      <c r="I3062" s="1047"/>
      <c r="J3062" s="271"/>
    </row>
    <row r="3063" spans="1:10" outlineLevel="1" x14ac:dyDescent="0.2">
      <c r="A3063" s="327" t="s">
        <v>11944</v>
      </c>
      <c r="B3063" s="322"/>
      <c r="C3063" s="322"/>
      <c r="D3063" s="316"/>
      <c r="E3063" s="311">
        <v>108000</v>
      </c>
      <c r="F3063" s="322"/>
      <c r="G3063" s="325"/>
      <c r="H3063" s="325"/>
      <c r="I3063" s="1047"/>
      <c r="J3063" s="271"/>
    </row>
    <row r="3064" spans="1:10" outlineLevel="1" x14ac:dyDescent="0.2">
      <c r="A3064" s="327" t="s">
        <v>11945</v>
      </c>
      <c r="B3064" s="322"/>
      <c r="C3064" s="322"/>
      <c r="D3064" s="316"/>
      <c r="E3064" s="311">
        <v>96000</v>
      </c>
      <c r="F3064" s="322"/>
      <c r="G3064" s="325"/>
      <c r="H3064" s="325"/>
      <c r="I3064" s="1047"/>
      <c r="J3064" s="271"/>
    </row>
    <row r="3065" spans="1:10" outlineLevel="1" x14ac:dyDescent="0.2">
      <c r="A3065" s="327" t="s">
        <v>11946</v>
      </c>
      <c r="B3065" s="322"/>
      <c r="C3065" s="322"/>
      <c r="D3065" s="316"/>
      <c r="E3065" s="311">
        <v>32000</v>
      </c>
      <c r="F3065" s="322"/>
      <c r="G3065" s="325"/>
      <c r="H3065" s="325"/>
      <c r="I3065" s="1047"/>
      <c r="J3065" s="271"/>
    </row>
    <row r="3066" spans="1:10" outlineLevel="1" x14ac:dyDescent="0.2">
      <c r="A3066" s="327" t="s">
        <v>11947</v>
      </c>
      <c r="B3066" s="322"/>
      <c r="C3066" s="322"/>
      <c r="D3066" s="316"/>
      <c r="E3066" s="311">
        <v>300000</v>
      </c>
      <c r="F3066" s="322"/>
      <c r="G3066" s="325"/>
      <c r="H3066" s="325"/>
      <c r="I3066" s="1047"/>
      <c r="J3066" s="271"/>
    </row>
    <row r="3067" spans="1:10" outlineLevel="1" x14ac:dyDescent="0.2">
      <c r="A3067" s="327" t="s">
        <v>11948</v>
      </c>
      <c r="B3067" s="322"/>
      <c r="C3067" s="322"/>
      <c r="D3067" s="316"/>
      <c r="E3067" s="311">
        <v>500000</v>
      </c>
      <c r="F3067" s="322"/>
      <c r="G3067" s="325"/>
      <c r="H3067" s="325"/>
      <c r="I3067" s="1047"/>
      <c r="J3067" s="271"/>
    </row>
    <row r="3068" spans="1:10" outlineLevel="1" x14ac:dyDescent="0.2">
      <c r="A3068" s="327" t="s">
        <v>11949</v>
      </c>
      <c r="B3068" s="322"/>
      <c r="C3068" s="322"/>
      <c r="D3068" s="316"/>
      <c r="E3068" s="311">
        <v>96000</v>
      </c>
      <c r="F3068" s="322"/>
      <c r="G3068" s="325"/>
      <c r="H3068" s="325"/>
      <c r="I3068" s="1047"/>
      <c r="J3068" s="271"/>
    </row>
    <row r="3069" spans="1:10" outlineLevel="1" x14ac:dyDescent="0.2">
      <c r="A3069" s="327" t="s">
        <v>11950</v>
      </c>
      <c r="B3069" s="322"/>
      <c r="C3069" s="322"/>
      <c r="D3069" s="316"/>
      <c r="E3069" s="311">
        <v>108000</v>
      </c>
      <c r="F3069" s="322"/>
      <c r="G3069" s="325"/>
      <c r="H3069" s="325"/>
      <c r="I3069" s="1047"/>
      <c r="J3069" s="271"/>
    </row>
    <row r="3070" spans="1:10" outlineLevel="1" x14ac:dyDescent="0.2">
      <c r="A3070" s="327" t="s">
        <v>11951</v>
      </c>
      <c r="B3070" s="322"/>
      <c r="C3070" s="322"/>
      <c r="D3070" s="316"/>
      <c r="E3070" s="311">
        <v>300000</v>
      </c>
      <c r="F3070" s="322"/>
      <c r="G3070" s="325"/>
      <c r="H3070" s="325"/>
      <c r="I3070" s="1047"/>
      <c r="J3070" s="271"/>
    </row>
    <row r="3071" spans="1:10" outlineLevel="1" x14ac:dyDescent="0.2">
      <c r="A3071" s="327" t="s">
        <v>11952</v>
      </c>
      <c r="B3071" s="322"/>
      <c r="C3071" s="322"/>
      <c r="D3071" s="316"/>
      <c r="E3071" s="311">
        <v>70000</v>
      </c>
      <c r="F3071" s="322"/>
      <c r="G3071" s="325"/>
      <c r="H3071" s="325"/>
      <c r="I3071" s="1047"/>
      <c r="J3071" s="271"/>
    </row>
    <row r="3072" spans="1:10" outlineLevel="1" x14ac:dyDescent="0.2">
      <c r="A3072" s="327" t="s">
        <v>11953</v>
      </c>
      <c r="B3072" s="322"/>
      <c r="C3072" s="322"/>
      <c r="D3072" s="316"/>
      <c r="E3072" s="311">
        <v>399000</v>
      </c>
      <c r="F3072" s="322"/>
      <c r="G3072" s="325"/>
      <c r="H3072" s="325"/>
      <c r="I3072" s="1047"/>
      <c r="J3072" s="271"/>
    </row>
    <row r="3073" spans="1:10" outlineLevel="1" x14ac:dyDescent="0.2">
      <c r="A3073" s="327" t="s">
        <v>11954</v>
      </c>
      <c r="B3073" s="322"/>
      <c r="C3073" s="322"/>
      <c r="D3073" s="316"/>
      <c r="E3073" s="311">
        <v>80000</v>
      </c>
      <c r="F3073" s="322"/>
      <c r="G3073" s="325"/>
      <c r="H3073" s="325"/>
      <c r="I3073" s="1047"/>
      <c r="J3073" s="271"/>
    </row>
    <row r="3074" spans="1:10" outlineLevel="1" x14ac:dyDescent="0.2">
      <c r="A3074" s="327" t="s">
        <v>11955</v>
      </c>
      <c r="B3074" s="322"/>
      <c r="C3074" s="322"/>
      <c r="D3074" s="316"/>
      <c r="E3074" s="311">
        <v>380000</v>
      </c>
      <c r="F3074" s="322"/>
      <c r="G3074" s="325"/>
      <c r="H3074" s="325"/>
      <c r="I3074" s="1047"/>
      <c r="J3074" s="271"/>
    </row>
    <row r="3075" spans="1:10" outlineLevel="1" x14ac:dyDescent="0.2">
      <c r="A3075" s="327" t="s">
        <v>11956</v>
      </c>
      <c r="B3075" s="322"/>
      <c r="C3075" s="322"/>
      <c r="D3075" s="316"/>
      <c r="E3075" s="311">
        <v>60000</v>
      </c>
      <c r="F3075" s="322"/>
      <c r="G3075" s="325"/>
      <c r="H3075" s="325"/>
      <c r="I3075" s="1047"/>
      <c r="J3075" s="271"/>
    </row>
    <row r="3076" spans="1:10" outlineLevel="1" x14ac:dyDescent="0.2">
      <c r="A3076" s="327" t="s">
        <v>11957</v>
      </c>
      <c r="B3076" s="322"/>
      <c r="C3076" s="322"/>
      <c r="D3076" s="316"/>
      <c r="E3076" s="311">
        <v>90000</v>
      </c>
      <c r="F3076" s="322"/>
      <c r="G3076" s="325"/>
      <c r="H3076" s="325"/>
      <c r="I3076" s="1047"/>
      <c r="J3076" s="271"/>
    </row>
    <row r="3077" spans="1:10" outlineLevel="1" x14ac:dyDescent="0.2">
      <c r="A3077" s="327" t="s">
        <v>11957</v>
      </c>
      <c r="B3077" s="322"/>
      <c r="C3077" s="322"/>
      <c r="D3077" s="316"/>
      <c r="E3077" s="311">
        <v>90000</v>
      </c>
      <c r="F3077" s="322"/>
      <c r="G3077" s="325"/>
      <c r="H3077" s="325"/>
      <c r="I3077" s="1047"/>
      <c r="J3077" s="271"/>
    </row>
    <row r="3078" spans="1:10" outlineLevel="1" x14ac:dyDescent="0.2">
      <c r="A3078" s="327" t="s">
        <v>11958</v>
      </c>
      <c r="B3078" s="322"/>
      <c r="C3078" s="322"/>
      <c r="D3078" s="316"/>
      <c r="E3078" s="311">
        <v>55000</v>
      </c>
      <c r="F3078" s="322"/>
      <c r="G3078" s="325"/>
      <c r="H3078" s="325"/>
      <c r="I3078" s="1047"/>
      <c r="J3078" s="271"/>
    </row>
    <row r="3079" spans="1:10" outlineLevel="1" x14ac:dyDescent="0.2">
      <c r="A3079" s="327" t="s">
        <v>11959</v>
      </c>
      <c r="B3079" s="322"/>
      <c r="C3079" s="322"/>
      <c r="D3079" s="316"/>
      <c r="E3079" s="311">
        <v>62400</v>
      </c>
      <c r="F3079" s="322"/>
      <c r="G3079" s="325"/>
      <c r="H3079" s="325"/>
      <c r="I3079" s="1047"/>
      <c r="J3079" s="271"/>
    </row>
    <row r="3080" spans="1:10" outlineLevel="1" x14ac:dyDescent="0.2">
      <c r="A3080" s="327" t="s">
        <v>11960</v>
      </c>
      <c r="B3080" s="322"/>
      <c r="C3080" s="322"/>
      <c r="D3080" s="316"/>
      <c r="E3080" s="311">
        <v>200000</v>
      </c>
      <c r="F3080" s="322"/>
      <c r="G3080" s="325"/>
      <c r="H3080" s="325"/>
      <c r="I3080" s="1047"/>
      <c r="J3080" s="271"/>
    </row>
    <row r="3081" spans="1:10" outlineLevel="1" x14ac:dyDescent="0.2">
      <c r="A3081" s="327" t="s">
        <v>11961</v>
      </c>
      <c r="B3081" s="322"/>
      <c r="C3081" s="322"/>
      <c r="D3081" s="316"/>
      <c r="E3081" s="311">
        <v>96000</v>
      </c>
      <c r="F3081" s="322"/>
      <c r="G3081" s="325"/>
      <c r="H3081" s="325"/>
      <c r="I3081" s="1047"/>
      <c r="J3081" s="271"/>
    </row>
    <row r="3082" spans="1:10" outlineLevel="1" x14ac:dyDescent="0.2">
      <c r="A3082" s="327" t="s">
        <v>11962</v>
      </c>
      <c r="B3082" s="322"/>
      <c r="C3082" s="322"/>
      <c r="D3082" s="316"/>
      <c r="E3082" s="311">
        <v>66000</v>
      </c>
      <c r="F3082" s="322"/>
      <c r="G3082" s="325"/>
      <c r="H3082" s="325"/>
      <c r="I3082" s="1047"/>
      <c r="J3082" s="271"/>
    </row>
    <row r="3083" spans="1:10" outlineLevel="1" x14ac:dyDescent="0.2">
      <c r="A3083" s="327" t="s">
        <v>11963</v>
      </c>
      <c r="B3083" s="322"/>
      <c r="C3083" s="322"/>
      <c r="D3083" s="316"/>
      <c r="E3083" s="311">
        <v>20000</v>
      </c>
      <c r="F3083" s="322"/>
      <c r="G3083" s="325"/>
      <c r="H3083" s="325"/>
      <c r="I3083" s="1047"/>
      <c r="J3083" s="271"/>
    </row>
    <row r="3084" spans="1:10" outlineLevel="1" x14ac:dyDescent="0.2">
      <c r="A3084" s="327" t="s">
        <v>11964</v>
      </c>
      <c r="B3084" s="322"/>
      <c r="C3084" s="322"/>
      <c r="D3084" s="316"/>
      <c r="E3084" s="311">
        <v>80000</v>
      </c>
      <c r="F3084" s="322"/>
      <c r="G3084" s="325"/>
      <c r="H3084" s="325"/>
      <c r="I3084" s="1047"/>
      <c r="J3084" s="271"/>
    </row>
    <row r="3085" spans="1:10" outlineLevel="1" x14ac:dyDescent="0.2">
      <c r="A3085" s="327" t="s">
        <v>11965</v>
      </c>
      <c r="B3085" s="322"/>
      <c r="C3085" s="322"/>
      <c r="D3085" s="316"/>
      <c r="E3085" s="311">
        <v>300000</v>
      </c>
      <c r="F3085" s="322"/>
      <c r="G3085" s="325"/>
      <c r="H3085" s="325"/>
      <c r="I3085" s="1047"/>
      <c r="J3085" s="271"/>
    </row>
    <row r="3086" spans="1:10" outlineLevel="1" x14ac:dyDescent="0.2">
      <c r="A3086" s="327" t="s">
        <v>11966</v>
      </c>
      <c r="B3086" s="322"/>
      <c r="C3086" s="322"/>
      <c r="D3086" s="316"/>
      <c r="E3086" s="311">
        <v>66000</v>
      </c>
      <c r="F3086" s="322"/>
      <c r="G3086" s="325"/>
      <c r="H3086" s="325"/>
      <c r="I3086" s="1047"/>
      <c r="J3086" s="271"/>
    </row>
    <row r="3087" spans="1:10" outlineLevel="1" x14ac:dyDescent="0.2">
      <c r="A3087" s="327" t="s">
        <v>11967</v>
      </c>
      <c r="B3087" s="322"/>
      <c r="C3087" s="322"/>
      <c r="D3087" s="316"/>
      <c r="E3087" s="311">
        <v>72000</v>
      </c>
      <c r="F3087" s="322"/>
      <c r="G3087" s="325"/>
      <c r="H3087" s="325"/>
      <c r="I3087" s="1047"/>
      <c r="J3087" s="271"/>
    </row>
    <row r="3088" spans="1:10" outlineLevel="1" x14ac:dyDescent="0.2">
      <c r="A3088" s="327" t="s">
        <v>11968</v>
      </c>
      <c r="B3088" s="322"/>
      <c r="C3088" s="322"/>
      <c r="D3088" s="316"/>
      <c r="E3088" s="311">
        <v>108000</v>
      </c>
      <c r="F3088" s="322"/>
      <c r="G3088" s="325"/>
      <c r="H3088" s="325"/>
      <c r="I3088" s="1047"/>
      <c r="J3088" s="271"/>
    </row>
    <row r="3089" spans="1:10" outlineLevel="1" x14ac:dyDescent="0.2">
      <c r="A3089" s="327" t="s">
        <v>11969</v>
      </c>
      <c r="B3089" s="322"/>
      <c r="C3089" s="322"/>
      <c r="D3089" s="316"/>
      <c r="E3089" s="311">
        <v>96000</v>
      </c>
      <c r="F3089" s="322"/>
      <c r="G3089" s="325"/>
      <c r="H3089" s="325"/>
      <c r="I3089" s="1047"/>
      <c r="J3089" s="271"/>
    </row>
    <row r="3090" spans="1:10" outlineLevel="1" x14ac:dyDescent="0.2">
      <c r="A3090" s="327" t="s">
        <v>11970</v>
      </c>
      <c r="B3090" s="322"/>
      <c r="C3090" s="322"/>
      <c r="D3090" s="316"/>
      <c r="E3090" s="311">
        <v>400000</v>
      </c>
      <c r="F3090" s="322"/>
      <c r="G3090" s="325"/>
      <c r="H3090" s="325"/>
      <c r="I3090" s="1047"/>
      <c r="J3090" s="271"/>
    </row>
    <row r="3091" spans="1:10" outlineLevel="1" x14ac:dyDescent="0.2">
      <c r="A3091" s="327" t="s">
        <v>11970</v>
      </c>
      <c r="B3091" s="322"/>
      <c r="C3091" s="322"/>
      <c r="D3091" s="316"/>
      <c r="E3091" s="311">
        <v>250000</v>
      </c>
      <c r="F3091" s="322"/>
      <c r="G3091" s="325"/>
      <c r="H3091" s="325"/>
      <c r="I3091" s="1047"/>
      <c r="J3091" s="271"/>
    </row>
    <row r="3092" spans="1:10" outlineLevel="1" x14ac:dyDescent="0.2">
      <c r="A3092" s="327" t="s">
        <v>11971</v>
      </c>
      <c r="B3092" s="322"/>
      <c r="C3092" s="322"/>
      <c r="D3092" s="316"/>
      <c r="E3092" s="311">
        <v>90000</v>
      </c>
      <c r="F3092" s="322"/>
      <c r="G3092" s="325"/>
      <c r="H3092" s="325"/>
      <c r="I3092" s="1047"/>
      <c r="J3092" s="271"/>
    </row>
    <row r="3093" spans="1:10" outlineLevel="1" x14ac:dyDescent="0.2">
      <c r="A3093" s="327" t="s">
        <v>11971</v>
      </c>
      <c r="B3093" s="322"/>
      <c r="C3093" s="322"/>
      <c r="D3093" s="316"/>
      <c r="E3093" s="311">
        <v>90000</v>
      </c>
      <c r="F3093" s="322"/>
      <c r="G3093" s="325"/>
      <c r="H3093" s="325"/>
      <c r="I3093" s="1047"/>
      <c r="J3093" s="271"/>
    </row>
    <row r="3094" spans="1:10" outlineLevel="1" x14ac:dyDescent="0.2">
      <c r="A3094" s="327" t="s">
        <v>11972</v>
      </c>
      <c r="B3094" s="322"/>
      <c r="C3094" s="322"/>
      <c r="D3094" s="316"/>
      <c r="E3094" s="311">
        <v>100000</v>
      </c>
      <c r="F3094" s="322"/>
      <c r="G3094" s="325"/>
      <c r="H3094" s="325"/>
      <c r="I3094" s="1047"/>
      <c r="J3094" s="271"/>
    </row>
    <row r="3095" spans="1:10" outlineLevel="1" x14ac:dyDescent="0.2">
      <c r="A3095" s="327" t="s">
        <v>11973</v>
      </c>
      <c r="B3095" s="322"/>
      <c r="C3095" s="322"/>
      <c r="D3095" s="316"/>
      <c r="E3095" s="311">
        <v>81600</v>
      </c>
      <c r="F3095" s="322"/>
      <c r="G3095" s="325"/>
      <c r="H3095" s="325"/>
      <c r="I3095" s="1047"/>
      <c r="J3095" s="271"/>
    </row>
    <row r="3096" spans="1:10" outlineLevel="1" x14ac:dyDescent="0.2">
      <c r="A3096" s="327" t="s">
        <v>11974</v>
      </c>
      <c r="B3096" s="322"/>
      <c r="C3096" s="322"/>
      <c r="D3096" s="316"/>
      <c r="E3096" s="311">
        <v>85000</v>
      </c>
      <c r="F3096" s="322"/>
      <c r="G3096" s="325"/>
      <c r="H3096" s="325"/>
      <c r="I3096" s="1047"/>
      <c r="J3096" s="271"/>
    </row>
    <row r="3097" spans="1:10" outlineLevel="1" x14ac:dyDescent="0.2">
      <c r="A3097" s="327" t="s">
        <v>11560</v>
      </c>
      <c r="B3097" s="322"/>
      <c r="C3097" s="322"/>
      <c r="D3097" s="316"/>
      <c r="E3097" s="311">
        <v>25716</v>
      </c>
      <c r="F3097" s="322"/>
      <c r="G3097" s="325"/>
      <c r="H3097" s="325"/>
      <c r="I3097" s="1047"/>
      <c r="J3097" s="271"/>
    </row>
    <row r="3098" spans="1:10" outlineLevel="1" x14ac:dyDescent="0.2">
      <c r="A3098" s="327" t="s">
        <v>11664</v>
      </c>
      <c r="B3098" s="322"/>
      <c r="C3098" s="322"/>
      <c r="D3098" s="316"/>
      <c r="E3098" s="311">
        <v>60000</v>
      </c>
      <c r="F3098" s="322"/>
      <c r="G3098" s="325"/>
      <c r="H3098" s="325"/>
      <c r="I3098" s="1047"/>
      <c r="J3098" s="271"/>
    </row>
    <row r="3099" spans="1:10" outlineLevel="1" x14ac:dyDescent="0.2">
      <c r="A3099" s="327" t="s">
        <v>11975</v>
      </c>
      <c r="B3099" s="322"/>
      <c r="C3099" s="322"/>
      <c r="D3099" s="316"/>
      <c r="E3099" s="311">
        <v>170000</v>
      </c>
      <c r="F3099" s="322"/>
      <c r="G3099" s="325"/>
      <c r="H3099" s="325"/>
      <c r="I3099" s="1047"/>
      <c r="J3099" s="271"/>
    </row>
    <row r="3100" spans="1:10" outlineLevel="1" x14ac:dyDescent="0.2">
      <c r="A3100" s="327" t="s">
        <v>11976</v>
      </c>
      <c r="B3100" s="322"/>
      <c r="C3100" s="322"/>
      <c r="D3100" s="316"/>
      <c r="E3100" s="311">
        <v>100000</v>
      </c>
      <c r="F3100" s="322"/>
      <c r="G3100" s="325"/>
      <c r="H3100" s="325"/>
      <c r="I3100" s="1047"/>
      <c r="J3100" s="271"/>
    </row>
    <row r="3101" spans="1:10" outlineLevel="1" x14ac:dyDescent="0.2">
      <c r="A3101" s="327" t="s">
        <v>11533</v>
      </c>
      <c r="B3101" s="322"/>
      <c r="C3101" s="322"/>
      <c r="D3101" s="316"/>
      <c r="E3101" s="311">
        <v>20000</v>
      </c>
      <c r="F3101" s="322"/>
      <c r="G3101" s="325"/>
      <c r="H3101" s="325"/>
      <c r="I3101" s="1047"/>
      <c r="J3101" s="271"/>
    </row>
    <row r="3102" spans="1:10" outlineLevel="1" x14ac:dyDescent="0.2">
      <c r="A3102" s="327" t="s">
        <v>11977</v>
      </c>
      <c r="B3102" s="322"/>
      <c r="C3102" s="322"/>
      <c r="D3102" s="316"/>
      <c r="E3102" s="311">
        <v>110000</v>
      </c>
      <c r="F3102" s="322"/>
      <c r="G3102" s="325"/>
      <c r="H3102" s="325"/>
      <c r="I3102" s="1047"/>
      <c r="J3102" s="271"/>
    </row>
    <row r="3103" spans="1:10" outlineLevel="1" x14ac:dyDescent="0.2">
      <c r="A3103" s="327" t="s">
        <v>11977</v>
      </c>
      <c r="B3103" s="322"/>
      <c r="C3103" s="322"/>
      <c r="D3103" s="316"/>
      <c r="E3103" s="311">
        <v>60000</v>
      </c>
      <c r="F3103" s="322"/>
      <c r="G3103" s="325"/>
      <c r="H3103" s="325"/>
      <c r="I3103" s="1047"/>
      <c r="J3103" s="271"/>
    </row>
    <row r="3104" spans="1:10" outlineLevel="1" x14ac:dyDescent="0.2">
      <c r="A3104" s="327" t="s">
        <v>11978</v>
      </c>
      <c r="B3104" s="322"/>
      <c r="C3104" s="322"/>
      <c r="D3104" s="316"/>
      <c r="E3104" s="311">
        <v>60000</v>
      </c>
      <c r="F3104" s="322"/>
      <c r="G3104" s="325"/>
      <c r="H3104" s="325"/>
      <c r="I3104" s="1047"/>
      <c r="J3104" s="271"/>
    </row>
    <row r="3105" spans="1:10" outlineLevel="1" x14ac:dyDescent="0.2">
      <c r="A3105" s="327" t="s">
        <v>11979</v>
      </c>
      <c r="B3105" s="322"/>
      <c r="C3105" s="322"/>
      <c r="D3105" s="316"/>
      <c r="E3105" s="311">
        <v>96000</v>
      </c>
      <c r="F3105" s="322"/>
      <c r="G3105" s="325"/>
      <c r="H3105" s="325"/>
      <c r="I3105" s="1047"/>
      <c r="J3105" s="271"/>
    </row>
    <row r="3106" spans="1:10" outlineLevel="1" x14ac:dyDescent="0.2">
      <c r="A3106" s="327" t="s">
        <v>11525</v>
      </c>
      <c r="B3106" s="322"/>
      <c r="C3106" s="322"/>
      <c r="D3106" s="316"/>
      <c r="E3106" s="311">
        <v>42000</v>
      </c>
      <c r="F3106" s="322"/>
      <c r="G3106" s="325"/>
      <c r="H3106" s="325"/>
      <c r="I3106" s="1047"/>
      <c r="J3106" s="271"/>
    </row>
    <row r="3107" spans="1:10" outlineLevel="1" x14ac:dyDescent="0.2">
      <c r="A3107" s="327" t="s">
        <v>11525</v>
      </c>
      <c r="B3107" s="322"/>
      <c r="C3107" s="322"/>
      <c r="D3107" s="316"/>
      <c r="E3107" s="311">
        <v>35000</v>
      </c>
      <c r="F3107" s="322"/>
      <c r="G3107" s="325"/>
      <c r="H3107" s="325"/>
      <c r="I3107" s="1047"/>
      <c r="J3107" s="271"/>
    </row>
    <row r="3108" spans="1:10" outlineLevel="1" x14ac:dyDescent="0.2">
      <c r="A3108" s="327" t="s">
        <v>11980</v>
      </c>
      <c r="B3108" s="322"/>
      <c r="C3108" s="322"/>
      <c r="D3108" s="316"/>
      <c r="E3108" s="311">
        <v>68000</v>
      </c>
      <c r="F3108" s="322"/>
      <c r="G3108" s="325"/>
      <c r="H3108" s="325"/>
      <c r="I3108" s="1047"/>
      <c r="J3108" s="271"/>
    </row>
    <row r="3109" spans="1:10" outlineLevel="1" x14ac:dyDescent="0.2">
      <c r="A3109" s="327" t="s">
        <v>11981</v>
      </c>
      <c r="B3109" s="322"/>
      <c r="C3109" s="322"/>
      <c r="D3109" s="316"/>
      <c r="E3109" s="311">
        <v>96000</v>
      </c>
      <c r="F3109" s="322"/>
      <c r="G3109" s="325"/>
      <c r="H3109" s="325"/>
      <c r="I3109" s="1047"/>
      <c r="J3109" s="271"/>
    </row>
    <row r="3110" spans="1:10" outlineLevel="1" x14ac:dyDescent="0.2">
      <c r="A3110" s="327" t="s">
        <v>11982</v>
      </c>
      <c r="B3110" s="322"/>
      <c r="C3110" s="322"/>
      <c r="D3110" s="316"/>
      <c r="E3110" s="311">
        <v>33000</v>
      </c>
      <c r="F3110" s="322"/>
      <c r="G3110" s="325"/>
      <c r="H3110" s="325"/>
      <c r="I3110" s="1047"/>
      <c r="J3110" s="271"/>
    </row>
    <row r="3111" spans="1:10" outlineLevel="1" x14ac:dyDescent="0.2">
      <c r="A3111" s="327" t="s">
        <v>11619</v>
      </c>
      <c r="B3111" s="322"/>
      <c r="C3111" s="322"/>
      <c r="D3111" s="316"/>
      <c r="E3111" s="311">
        <v>30000</v>
      </c>
      <c r="F3111" s="322"/>
      <c r="G3111" s="325"/>
      <c r="H3111" s="325"/>
      <c r="I3111" s="1047"/>
      <c r="J3111" s="271"/>
    </row>
    <row r="3112" spans="1:10" outlineLevel="1" x14ac:dyDescent="0.2">
      <c r="A3112" s="327" t="s">
        <v>11983</v>
      </c>
      <c r="B3112" s="322"/>
      <c r="C3112" s="322"/>
      <c r="D3112" s="316"/>
      <c r="E3112" s="311">
        <v>1596849</v>
      </c>
      <c r="F3112" s="322"/>
      <c r="G3112" s="325"/>
      <c r="H3112" s="325"/>
      <c r="I3112" s="1047"/>
      <c r="J3112" s="271"/>
    </row>
    <row r="3113" spans="1:10" outlineLevel="1" x14ac:dyDescent="0.2">
      <c r="A3113" s="327" t="s">
        <v>11984</v>
      </c>
      <c r="B3113" s="322"/>
      <c r="C3113" s="322"/>
      <c r="D3113" s="316"/>
      <c r="E3113" s="311">
        <v>120000</v>
      </c>
      <c r="F3113" s="322"/>
      <c r="G3113" s="325"/>
      <c r="H3113" s="325"/>
      <c r="I3113" s="1047"/>
      <c r="J3113" s="271"/>
    </row>
    <row r="3114" spans="1:10" outlineLevel="1" x14ac:dyDescent="0.2">
      <c r="A3114" s="327" t="s">
        <v>11985</v>
      </c>
      <c r="B3114" s="322"/>
      <c r="C3114" s="322"/>
      <c r="D3114" s="316"/>
      <c r="E3114" s="311">
        <v>20000</v>
      </c>
      <c r="F3114" s="322"/>
      <c r="G3114" s="325"/>
      <c r="H3114" s="325"/>
      <c r="I3114" s="1047"/>
      <c r="J3114" s="271"/>
    </row>
    <row r="3115" spans="1:10" outlineLevel="1" x14ac:dyDescent="0.2">
      <c r="A3115" s="327" t="s">
        <v>11985</v>
      </c>
      <c r="B3115" s="322"/>
      <c r="C3115" s="322"/>
      <c r="D3115" s="316"/>
      <c r="E3115" s="311">
        <v>45000</v>
      </c>
      <c r="F3115" s="322"/>
      <c r="G3115" s="325"/>
      <c r="H3115" s="325"/>
      <c r="I3115" s="1047"/>
      <c r="J3115" s="271"/>
    </row>
    <row r="3116" spans="1:10" outlineLevel="1" x14ac:dyDescent="0.2">
      <c r="A3116" s="327" t="s">
        <v>11986</v>
      </c>
      <c r="B3116" s="322"/>
      <c r="C3116" s="322"/>
      <c r="D3116" s="316"/>
      <c r="E3116" s="311">
        <v>170000</v>
      </c>
      <c r="F3116" s="322"/>
      <c r="G3116" s="325"/>
      <c r="H3116" s="325"/>
      <c r="I3116" s="1047"/>
      <c r="J3116" s="271"/>
    </row>
    <row r="3117" spans="1:10" outlineLevel="1" x14ac:dyDescent="0.2">
      <c r="A3117" s="327" t="s">
        <v>11987</v>
      </c>
      <c r="B3117" s="322"/>
      <c r="C3117" s="322"/>
      <c r="D3117" s="316"/>
      <c r="E3117" s="311">
        <v>50000</v>
      </c>
      <c r="F3117" s="322"/>
      <c r="G3117" s="325"/>
      <c r="H3117" s="325"/>
      <c r="I3117" s="1047"/>
      <c r="J3117" s="271"/>
    </row>
    <row r="3118" spans="1:10" outlineLevel="1" x14ac:dyDescent="0.2">
      <c r="A3118" s="327" t="s">
        <v>11988</v>
      </c>
      <c r="B3118" s="322"/>
      <c r="C3118" s="322"/>
      <c r="D3118" s="316"/>
      <c r="E3118" s="311">
        <v>25000</v>
      </c>
      <c r="F3118" s="322"/>
      <c r="G3118" s="325"/>
      <c r="H3118" s="325"/>
      <c r="I3118" s="1047"/>
      <c r="J3118" s="271"/>
    </row>
    <row r="3119" spans="1:10" outlineLevel="1" x14ac:dyDescent="0.2">
      <c r="A3119" s="327" t="s">
        <v>11989</v>
      </c>
      <c r="B3119" s="322"/>
      <c r="C3119" s="322"/>
      <c r="D3119" s="316"/>
      <c r="E3119" s="311">
        <v>52000</v>
      </c>
      <c r="F3119" s="322"/>
      <c r="G3119" s="325"/>
      <c r="H3119" s="325"/>
      <c r="I3119" s="1047"/>
      <c r="J3119" s="271"/>
    </row>
    <row r="3120" spans="1:10" outlineLevel="1" x14ac:dyDescent="0.2">
      <c r="A3120" s="327" t="s">
        <v>11990</v>
      </c>
      <c r="B3120" s="322"/>
      <c r="C3120" s="322"/>
      <c r="D3120" s="316"/>
      <c r="E3120" s="311">
        <v>42500</v>
      </c>
      <c r="F3120" s="322"/>
      <c r="G3120" s="325"/>
      <c r="H3120" s="325"/>
      <c r="I3120" s="1047"/>
      <c r="J3120" s="271"/>
    </row>
    <row r="3121" spans="1:10" outlineLevel="1" x14ac:dyDescent="0.2">
      <c r="A3121" s="327" t="s">
        <v>11991</v>
      </c>
      <c r="B3121" s="322"/>
      <c r="C3121" s="322"/>
      <c r="D3121" s="316"/>
      <c r="E3121" s="311">
        <v>250000</v>
      </c>
      <c r="F3121" s="322"/>
      <c r="G3121" s="325"/>
      <c r="H3121" s="325"/>
      <c r="I3121" s="1047"/>
      <c r="J3121" s="271"/>
    </row>
    <row r="3122" spans="1:10" outlineLevel="1" x14ac:dyDescent="0.2">
      <c r="A3122" s="327" t="s">
        <v>11992</v>
      </c>
      <c r="B3122" s="322"/>
      <c r="C3122" s="322"/>
      <c r="D3122" s="316"/>
      <c r="E3122" s="311">
        <v>346000</v>
      </c>
      <c r="F3122" s="322"/>
      <c r="G3122" s="325"/>
      <c r="H3122" s="325"/>
      <c r="I3122" s="1047"/>
      <c r="J3122" s="271"/>
    </row>
    <row r="3123" spans="1:10" outlineLevel="1" x14ac:dyDescent="0.2">
      <c r="A3123" s="327" t="s">
        <v>11524</v>
      </c>
      <c r="B3123" s="322"/>
      <c r="C3123" s="322"/>
      <c r="D3123" s="316"/>
      <c r="E3123" s="311">
        <v>48000</v>
      </c>
      <c r="F3123" s="322"/>
      <c r="G3123" s="325"/>
      <c r="H3123" s="325"/>
      <c r="I3123" s="1047"/>
      <c r="J3123" s="271"/>
    </row>
    <row r="3124" spans="1:10" outlineLevel="1" x14ac:dyDescent="0.2">
      <c r="A3124" s="327" t="s">
        <v>11524</v>
      </c>
      <c r="B3124" s="322"/>
      <c r="C3124" s="322"/>
      <c r="D3124" s="316"/>
      <c r="E3124" s="311">
        <v>120000</v>
      </c>
      <c r="F3124" s="322"/>
      <c r="G3124" s="325"/>
      <c r="H3124" s="325"/>
      <c r="I3124" s="1047"/>
      <c r="J3124" s="271"/>
    </row>
    <row r="3125" spans="1:10" outlineLevel="1" x14ac:dyDescent="0.2">
      <c r="A3125" s="327" t="s">
        <v>11524</v>
      </c>
      <c r="B3125" s="322"/>
      <c r="C3125" s="322"/>
      <c r="D3125" s="316"/>
      <c r="E3125" s="311">
        <v>96000</v>
      </c>
      <c r="F3125" s="322"/>
      <c r="G3125" s="325"/>
      <c r="H3125" s="325"/>
      <c r="I3125" s="1047"/>
      <c r="J3125" s="271"/>
    </row>
    <row r="3126" spans="1:10" outlineLevel="1" x14ac:dyDescent="0.2">
      <c r="A3126" s="327" t="s">
        <v>11524</v>
      </c>
      <c r="B3126" s="322"/>
      <c r="C3126" s="322"/>
      <c r="D3126" s="316"/>
      <c r="E3126" s="311">
        <v>60000</v>
      </c>
      <c r="F3126" s="322"/>
      <c r="G3126" s="325"/>
      <c r="H3126" s="325"/>
      <c r="I3126" s="1047"/>
      <c r="J3126" s="271"/>
    </row>
    <row r="3127" spans="1:10" outlineLevel="1" x14ac:dyDescent="0.2">
      <c r="A3127" s="327" t="s">
        <v>11524</v>
      </c>
      <c r="B3127" s="322"/>
      <c r="C3127" s="322"/>
      <c r="D3127" s="316"/>
      <c r="E3127" s="311">
        <v>60000</v>
      </c>
      <c r="F3127" s="322"/>
      <c r="G3127" s="325"/>
      <c r="H3127" s="325"/>
      <c r="I3127" s="1047"/>
      <c r="J3127" s="271"/>
    </row>
    <row r="3128" spans="1:10" outlineLevel="1" x14ac:dyDescent="0.2">
      <c r="A3128" s="327" t="s">
        <v>11993</v>
      </c>
      <c r="B3128" s="322"/>
      <c r="C3128" s="322"/>
      <c r="D3128" s="316"/>
      <c r="E3128" s="311">
        <v>60000</v>
      </c>
      <c r="F3128" s="322"/>
      <c r="G3128" s="325"/>
      <c r="H3128" s="325"/>
      <c r="I3128" s="1047"/>
      <c r="J3128" s="271"/>
    </row>
    <row r="3129" spans="1:10" outlineLevel="1" x14ac:dyDescent="0.2">
      <c r="A3129" s="327" t="s">
        <v>11994</v>
      </c>
      <c r="B3129" s="322"/>
      <c r="C3129" s="322"/>
      <c r="D3129" s="316"/>
      <c r="E3129" s="311">
        <v>54000</v>
      </c>
      <c r="F3129" s="322"/>
      <c r="G3129" s="325"/>
      <c r="H3129" s="325"/>
      <c r="I3129" s="1047"/>
      <c r="J3129" s="271"/>
    </row>
    <row r="3130" spans="1:10" outlineLevel="1" x14ac:dyDescent="0.2">
      <c r="A3130" s="327" t="s">
        <v>11995</v>
      </c>
      <c r="B3130" s="322"/>
      <c r="C3130" s="322"/>
      <c r="D3130" s="316"/>
      <c r="E3130" s="311">
        <v>36000</v>
      </c>
      <c r="F3130" s="322"/>
      <c r="G3130" s="325"/>
      <c r="H3130" s="325"/>
      <c r="I3130" s="1047"/>
      <c r="J3130" s="271"/>
    </row>
    <row r="3131" spans="1:10" outlineLevel="1" x14ac:dyDescent="0.2">
      <c r="A3131" s="327" t="s">
        <v>11525</v>
      </c>
      <c r="B3131" s="322"/>
      <c r="C3131" s="322"/>
      <c r="D3131" s="316"/>
      <c r="E3131" s="311">
        <v>25200</v>
      </c>
      <c r="F3131" s="322"/>
      <c r="G3131" s="325"/>
      <c r="H3131" s="325"/>
      <c r="I3131" s="1047"/>
      <c r="J3131" s="271"/>
    </row>
    <row r="3132" spans="1:10" outlineLevel="1" x14ac:dyDescent="0.2">
      <c r="A3132" s="327" t="s">
        <v>11525</v>
      </c>
      <c r="B3132" s="322"/>
      <c r="C3132" s="322"/>
      <c r="D3132" s="316"/>
      <c r="E3132" s="311">
        <v>38880</v>
      </c>
      <c r="F3132" s="322"/>
      <c r="G3132" s="325"/>
      <c r="H3132" s="325"/>
      <c r="I3132" s="1047"/>
      <c r="J3132" s="271"/>
    </row>
    <row r="3133" spans="1:10" outlineLevel="1" x14ac:dyDescent="0.2">
      <c r="A3133" s="327" t="s">
        <v>11525</v>
      </c>
      <c r="B3133" s="322"/>
      <c r="C3133" s="322"/>
      <c r="D3133" s="316"/>
      <c r="E3133" s="311">
        <v>36000</v>
      </c>
      <c r="F3133" s="322"/>
      <c r="G3133" s="325"/>
      <c r="H3133" s="325"/>
      <c r="I3133" s="1047"/>
      <c r="J3133" s="271"/>
    </row>
    <row r="3134" spans="1:10" outlineLevel="1" x14ac:dyDescent="0.2">
      <c r="A3134" s="327" t="s">
        <v>11996</v>
      </c>
      <c r="B3134" s="322"/>
      <c r="C3134" s="322"/>
      <c r="D3134" s="316"/>
      <c r="E3134" s="311">
        <v>32400</v>
      </c>
      <c r="F3134" s="322"/>
      <c r="G3134" s="325"/>
      <c r="H3134" s="325"/>
      <c r="I3134" s="1047"/>
      <c r="J3134" s="271"/>
    </row>
    <row r="3135" spans="1:10" outlineLevel="1" x14ac:dyDescent="0.2">
      <c r="A3135" s="327" t="s">
        <v>11997</v>
      </c>
      <c r="B3135" s="322"/>
      <c r="C3135" s="322"/>
      <c r="D3135" s="316"/>
      <c r="E3135" s="311">
        <v>36800</v>
      </c>
      <c r="F3135" s="322"/>
      <c r="G3135" s="325"/>
      <c r="H3135" s="325"/>
      <c r="I3135" s="1047"/>
      <c r="J3135" s="271"/>
    </row>
    <row r="3136" spans="1:10" outlineLevel="1" x14ac:dyDescent="0.2">
      <c r="A3136" s="327" t="s">
        <v>11998</v>
      </c>
      <c r="B3136" s="322"/>
      <c r="C3136" s="322"/>
      <c r="D3136" s="316"/>
      <c r="E3136" s="311">
        <v>30000</v>
      </c>
      <c r="F3136" s="322"/>
      <c r="G3136" s="325"/>
      <c r="H3136" s="325"/>
      <c r="I3136" s="1047"/>
      <c r="J3136" s="271"/>
    </row>
    <row r="3137" spans="1:10" outlineLevel="1" x14ac:dyDescent="0.2">
      <c r="A3137" s="327" t="s">
        <v>11999</v>
      </c>
      <c r="B3137" s="322"/>
      <c r="C3137" s="322"/>
      <c r="D3137" s="316"/>
      <c r="E3137" s="311">
        <v>324000</v>
      </c>
      <c r="F3137" s="322"/>
      <c r="G3137" s="325"/>
      <c r="H3137" s="325"/>
      <c r="I3137" s="1047"/>
      <c r="J3137" s="271"/>
    </row>
    <row r="3138" spans="1:10" outlineLevel="1" x14ac:dyDescent="0.2">
      <c r="A3138" s="327" t="s">
        <v>12000</v>
      </c>
      <c r="B3138" s="322"/>
      <c r="C3138" s="322"/>
      <c r="D3138" s="316"/>
      <c r="E3138" s="311">
        <v>36000</v>
      </c>
      <c r="F3138" s="322"/>
      <c r="G3138" s="325"/>
      <c r="H3138" s="325"/>
      <c r="I3138" s="1047"/>
      <c r="J3138" s="271"/>
    </row>
    <row r="3139" spans="1:10" outlineLevel="1" x14ac:dyDescent="0.2">
      <c r="A3139" s="327" t="s">
        <v>12001</v>
      </c>
      <c r="B3139" s="322"/>
      <c r="C3139" s="322"/>
      <c r="D3139" s="316"/>
      <c r="E3139" s="311">
        <v>180000</v>
      </c>
      <c r="F3139" s="322"/>
      <c r="G3139" s="325"/>
      <c r="H3139" s="325"/>
      <c r="I3139" s="1047"/>
      <c r="J3139" s="271"/>
    </row>
    <row r="3140" spans="1:10" outlineLevel="1" x14ac:dyDescent="0.2">
      <c r="A3140" s="327" t="s">
        <v>12002</v>
      </c>
      <c r="B3140" s="322"/>
      <c r="C3140" s="322"/>
      <c r="D3140" s="316"/>
      <c r="E3140" s="311">
        <v>20520.490000000002</v>
      </c>
      <c r="F3140" s="322"/>
      <c r="G3140" s="325"/>
      <c r="H3140" s="325"/>
      <c r="I3140" s="1047"/>
      <c r="J3140" s="271"/>
    </row>
    <row r="3141" spans="1:10" outlineLevel="1" x14ac:dyDescent="0.2">
      <c r="A3141" s="327" t="s">
        <v>12003</v>
      </c>
      <c r="B3141" s="322"/>
      <c r="C3141" s="322"/>
      <c r="D3141" s="316"/>
      <c r="E3141" s="311">
        <v>60000</v>
      </c>
      <c r="F3141" s="322"/>
      <c r="G3141" s="325"/>
      <c r="H3141" s="325"/>
      <c r="I3141" s="1047"/>
      <c r="J3141" s="271"/>
    </row>
    <row r="3142" spans="1:10" outlineLevel="1" x14ac:dyDescent="0.2">
      <c r="A3142" s="327" t="s">
        <v>12004</v>
      </c>
      <c r="B3142" s="322"/>
      <c r="C3142" s="322"/>
      <c r="D3142" s="316"/>
      <c r="E3142" s="311">
        <v>35000</v>
      </c>
      <c r="F3142" s="322"/>
      <c r="G3142" s="325"/>
      <c r="H3142" s="325"/>
      <c r="I3142" s="1047"/>
      <c r="J3142" s="271"/>
    </row>
    <row r="3143" spans="1:10" outlineLevel="1" x14ac:dyDescent="0.2">
      <c r="A3143" s="327" t="s">
        <v>12004</v>
      </c>
      <c r="B3143" s="322"/>
      <c r="C3143" s="322"/>
      <c r="D3143" s="316"/>
      <c r="E3143" s="311">
        <v>35000</v>
      </c>
      <c r="F3143" s="322"/>
      <c r="G3143" s="325"/>
      <c r="H3143" s="325"/>
      <c r="I3143" s="1047"/>
      <c r="J3143" s="271"/>
    </row>
    <row r="3144" spans="1:10" outlineLevel="1" x14ac:dyDescent="0.2">
      <c r="A3144" s="327" t="s">
        <v>12004</v>
      </c>
      <c r="B3144" s="322"/>
      <c r="C3144" s="322"/>
      <c r="D3144" s="316"/>
      <c r="E3144" s="311">
        <v>40000</v>
      </c>
      <c r="F3144" s="322"/>
      <c r="G3144" s="325"/>
      <c r="H3144" s="325"/>
      <c r="I3144" s="1047"/>
      <c r="J3144" s="271"/>
    </row>
    <row r="3145" spans="1:10" outlineLevel="1" x14ac:dyDescent="0.2">
      <c r="A3145" s="327" t="s">
        <v>12005</v>
      </c>
      <c r="B3145" s="322"/>
      <c r="C3145" s="322"/>
      <c r="D3145" s="316"/>
      <c r="E3145" s="311">
        <v>24000</v>
      </c>
      <c r="F3145" s="322"/>
      <c r="G3145" s="325"/>
      <c r="H3145" s="325"/>
      <c r="I3145" s="1047"/>
      <c r="J3145" s="271"/>
    </row>
    <row r="3146" spans="1:10" outlineLevel="1" x14ac:dyDescent="0.2">
      <c r="A3146" s="327" t="s">
        <v>12006</v>
      </c>
      <c r="B3146" s="322"/>
      <c r="C3146" s="322"/>
      <c r="D3146" s="316"/>
      <c r="E3146" s="311">
        <v>35000</v>
      </c>
      <c r="F3146" s="322"/>
      <c r="G3146" s="325"/>
      <c r="H3146" s="325"/>
      <c r="I3146" s="1047"/>
      <c r="J3146" s="271"/>
    </row>
    <row r="3147" spans="1:10" outlineLevel="1" x14ac:dyDescent="0.2">
      <c r="A3147" s="327" t="s">
        <v>12007</v>
      </c>
      <c r="B3147" s="322"/>
      <c r="C3147" s="322"/>
      <c r="D3147" s="316"/>
      <c r="E3147" s="311">
        <v>40000</v>
      </c>
      <c r="F3147" s="322"/>
      <c r="G3147" s="325"/>
      <c r="H3147" s="325"/>
      <c r="I3147" s="1047"/>
      <c r="J3147" s="271"/>
    </row>
    <row r="3148" spans="1:10" outlineLevel="1" x14ac:dyDescent="0.2">
      <c r="A3148" s="327" t="s">
        <v>12008</v>
      </c>
      <c r="B3148" s="322"/>
      <c r="C3148" s="322"/>
      <c r="D3148" s="316"/>
      <c r="E3148" s="311">
        <v>36750</v>
      </c>
      <c r="F3148" s="322"/>
      <c r="G3148" s="325"/>
      <c r="H3148" s="325"/>
      <c r="I3148" s="1047"/>
      <c r="J3148" s="271"/>
    </row>
    <row r="3149" spans="1:10" outlineLevel="1" x14ac:dyDescent="0.2">
      <c r="A3149" s="327" t="s">
        <v>12009</v>
      </c>
      <c r="B3149" s="322"/>
      <c r="C3149" s="322"/>
      <c r="D3149" s="316"/>
      <c r="E3149" s="311">
        <v>36000</v>
      </c>
      <c r="F3149" s="322"/>
      <c r="G3149" s="325"/>
      <c r="H3149" s="325"/>
      <c r="I3149" s="1047"/>
      <c r="J3149" s="271"/>
    </row>
    <row r="3150" spans="1:10" outlineLevel="1" x14ac:dyDescent="0.2">
      <c r="A3150" s="327" t="s">
        <v>12010</v>
      </c>
      <c r="B3150" s="322"/>
      <c r="C3150" s="322"/>
      <c r="D3150" s="316"/>
      <c r="E3150" s="311">
        <v>180000</v>
      </c>
      <c r="F3150" s="322"/>
      <c r="G3150" s="325"/>
      <c r="H3150" s="325"/>
      <c r="I3150" s="1047"/>
      <c r="J3150" s="271"/>
    </row>
    <row r="3151" spans="1:10" outlineLevel="1" x14ac:dyDescent="0.2">
      <c r="A3151" s="327" t="s">
        <v>12011</v>
      </c>
      <c r="B3151" s="322"/>
      <c r="C3151" s="322"/>
      <c r="D3151" s="316"/>
      <c r="E3151" s="311">
        <v>30000</v>
      </c>
      <c r="F3151" s="322"/>
      <c r="G3151" s="325"/>
      <c r="H3151" s="325"/>
      <c r="I3151" s="1047"/>
      <c r="J3151" s="271"/>
    </row>
    <row r="3152" spans="1:10" outlineLevel="1" x14ac:dyDescent="0.2">
      <c r="A3152" s="327" t="s">
        <v>12012</v>
      </c>
      <c r="B3152" s="322"/>
      <c r="C3152" s="322"/>
      <c r="D3152" s="316"/>
      <c r="E3152" s="311">
        <v>32000</v>
      </c>
      <c r="F3152" s="322"/>
      <c r="G3152" s="325"/>
      <c r="H3152" s="325"/>
      <c r="I3152" s="1047"/>
      <c r="J3152" s="271"/>
    </row>
    <row r="3153" spans="1:10" outlineLevel="1" x14ac:dyDescent="0.2">
      <c r="A3153" s="327" t="s">
        <v>12012</v>
      </c>
      <c r="B3153" s="322"/>
      <c r="C3153" s="322"/>
      <c r="D3153" s="316"/>
      <c r="E3153" s="311">
        <v>36800</v>
      </c>
      <c r="F3153" s="322"/>
      <c r="G3153" s="325"/>
      <c r="H3153" s="325"/>
      <c r="I3153" s="1047"/>
      <c r="J3153" s="271"/>
    </row>
    <row r="3154" spans="1:10" outlineLevel="1" x14ac:dyDescent="0.2">
      <c r="A3154" s="327" t="s">
        <v>12012</v>
      </c>
      <c r="B3154" s="322"/>
      <c r="C3154" s="322"/>
      <c r="D3154" s="316"/>
      <c r="E3154" s="311">
        <v>36800</v>
      </c>
      <c r="F3154" s="322"/>
      <c r="G3154" s="325"/>
      <c r="H3154" s="325"/>
      <c r="I3154" s="1047"/>
      <c r="J3154" s="271"/>
    </row>
    <row r="3155" spans="1:10" outlineLevel="1" x14ac:dyDescent="0.2">
      <c r="A3155" s="327" t="s">
        <v>12012</v>
      </c>
      <c r="B3155" s="322"/>
      <c r="C3155" s="322"/>
      <c r="D3155" s="316"/>
      <c r="E3155" s="311">
        <v>32000</v>
      </c>
      <c r="F3155" s="322"/>
      <c r="G3155" s="325"/>
      <c r="H3155" s="325"/>
      <c r="I3155" s="1047"/>
      <c r="J3155" s="271"/>
    </row>
    <row r="3156" spans="1:10" outlineLevel="1" x14ac:dyDescent="0.2">
      <c r="A3156" s="327" t="s">
        <v>12012</v>
      </c>
      <c r="B3156" s="322"/>
      <c r="C3156" s="322"/>
      <c r="D3156" s="316"/>
      <c r="E3156" s="311">
        <v>32000</v>
      </c>
      <c r="F3156" s="322"/>
      <c r="G3156" s="325"/>
      <c r="H3156" s="325"/>
      <c r="I3156" s="1047"/>
      <c r="J3156" s="271"/>
    </row>
    <row r="3157" spans="1:10" outlineLevel="1" x14ac:dyDescent="0.2">
      <c r="A3157" s="327" t="s">
        <v>12013</v>
      </c>
      <c r="B3157" s="322"/>
      <c r="C3157" s="322"/>
      <c r="D3157" s="316"/>
      <c r="E3157" s="311">
        <v>31500</v>
      </c>
      <c r="F3157" s="322"/>
      <c r="G3157" s="325"/>
      <c r="H3157" s="325"/>
      <c r="I3157" s="1047"/>
      <c r="J3157" s="271"/>
    </row>
    <row r="3158" spans="1:10" outlineLevel="1" x14ac:dyDescent="0.2">
      <c r="A3158" s="327" t="s">
        <v>12014</v>
      </c>
      <c r="B3158" s="322"/>
      <c r="C3158" s="322"/>
      <c r="D3158" s="316"/>
      <c r="E3158" s="311">
        <v>28000</v>
      </c>
      <c r="F3158" s="322"/>
      <c r="G3158" s="325"/>
      <c r="H3158" s="325"/>
      <c r="I3158" s="1047"/>
      <c r="J3158" s="271"/>
    </row>
    <row r="3159" spans="1:10" outlineLevel="1" x14ac:dyDescent="0.2">
      <c r="A3159" s="327" t="s">
        <v>12015</v>
      </c>
      <c r="B3159" s="322"/>
      <c r="C3159" s="322"/>
      <c r="D3159" s="316"/>
      <c r="E3159" s="311">
        <v>216000</v>
      </c>
      <c r="F3159" s="322"/>
      <c r="G3159" s="325"/>
      <c r="H3159" s="325"/>
      <c r="I3159" s="1047"/>
      <c r="J3159" s="271"/>
    </row>
    <row r="3160" spans="1:10" outlineLevel="1" x14ac:dyDescent="0.2">
      <c r="A3160" s="327" t="s">
        <v>12016</v>
      </c>
      <c r="B3160" s="322"/>
      <c r="C3160" s="322"/>
      <c r="D3160" s="316"/>
      <c r="E3160" s="311">
        <v>36000</v>
      </c>
      <c r="F3160" s="322"/>
      <c r="G3160" s="325"/>
      <c r="H3160" s="325"/>
      <c r="I3160" s="1047"/>
      <c r="J3160" s="271"/>
    </row>
    <row r="3161" spans="1:10" outlineLevel="1" x14ac:dyDescent="0.2">
      <c r="A3161" s="327" t="s">
        <v>12017</v>
      </c>
      <c r="B3161" s="322"/>
      <c r="C3161" s="322"/>
      <c r="D3161" s="316"/>
      <c r="E3161" s="311">
        <v>90590.8</v>
      </c>
      <c r="F3161" s="322"/>
      <c r="G3161" s="325"/>
      <c r="H3161" s="325"/>
      <c r="I3161" s="1047"/>
      <c r="J3161" s="271"/>
    </row>
    <row r="3162" spans="1:10" outlineLevel="1" x14ac:dyDescent="0.2">
      <c r="A3162" s="327" t="s">
        <v>12018</v>
      </c>
      <c r="B3162" s="322"/>
      <c r="C3162" s="322"/>
      <c r="D3162" s="316"/>
      <c r="E3162" s="311">
        <v>20000</v>
      </c>
      <c r="F3162" s="322"/>
      <c r="G3162" s="325"/>
      <c r="H3162" s="325"/>
      <c r="I3162" s="1047"/>
      <c r="J3162" s="271"/>
    </row>
    <row r="3163" spans="1:10" outlineLevel="1" x14ac:dyDescent="0.2">
      <c r="A3163" s="327" t="s">
        <v>12019</v>
      </c>
      <c r="B3163" s="322"/>
      <c r="C3163" s="322"/>
      <c r="D3163" s="316"/>
      <c r="E3163" s="311">
        <v>36000</v>
      </c>
      <c r="F3163" s="322"/>
      <c r="G3163" s="325"/>
      <c r="H3163" s="325"/>
      <c r="I3163" s="1047"/>
      <c r="J3163" s="271"/>
    </row>
    <row r="3164" spans="1:10" outlineLevel="1" x14ac:dyDescent="0.2">
      <c r="A3164" s="327" t="s">
        <v>12020</v>
      </c>
      <c r="B3164" s="322"/>
      <c r="C3164" s="322"/>
      <c r="D3164" s="316"/>
      <c r="E3164" s="311">
        <v>24000</v>
      </c>
      <c r="F3164" s="322"/>
      <c r="G3164" s="325"/>
      <c r="H3164" s="325"/>
      <c r="I3164" s="1047"/>
      <c r="J3164" s="271"/>
    </row>
    <row r="3165" spans="1:10" outlineLevel="1" x14ac:dyDescent="0.2">
      <c r="A3165" s="327" t="s">
        <v>12021</v>
      </c>
      <c r="B3165" s="322"/>
      <c r="C3165" s="322"/>
      <c r="D3165" s="316"/>
      <c r="E3165" s="311">
        <v>28000</v>
      </c>
      <c r="F3165" s="322"/>
      <c r="G3165" s="325"/>
      <c r="H3165" s="325"/>
      <c r="I3165" s="1047"/>
      <c r="J3165" s="271"/>
    </row>
    <row r="3166" spans="1:10" outlineLevel="1" x14ac:dyDescent="0.2">
      <c r="A3166" s="327" t="s">
        <v>12021</v>
      </c>
      <c r="B3166" s="322"/>
      <c r="C3166" s="322"/>
      <c r="D3166" s="316"/>
      <c r="E3166" s="311">
        <v>28000</v>
      </c>
      <c r="F3166" s="322"/>
      <c r="G3166" s="325"/>
      <c r="H3166" s="325"/>
      <c r="I3166" s="1047"/>
      <c r="J3166" s="271"/>
    </row>
    <row r="3167" spans="1:10" outlineLevel="1" x14ac:dyDescent="0.2">
      <c r="A3167" s="327" t="s">
        <v>12021</v>
      </c>
      <c r="B3167" s="322"/>
      <c r="C3167" s="322"/>
      <c r="D3167" s="316"/>
      <c r="E3167" s="311">
        <v>24000</v>
      </c>
      <c r="F3167" s="322"/>
      <c r="G3167" s="325"/>
      <c r="H3167" s="325"/>
      <c r="I3167" s="1047"/>
      <c r="J3167" s="271"/>
    </row>
    <row r="3168" spans="1:10" outlineLevel="1" x14ac:dyDescent="0.2">
      <c r="A3168" s="327" t="s">
        <v>12022</v>
      </c>
      <c r="B3168" s="322"/>
      <c r="C3168" s="322"/>
      <c r="D3168" s="316"/>
      <c r="E3168" s="311">
        <v>31500</v>
      </c>
      <c r="F3168" s="322"/>
      <c r="G3168" s="325"/>
      <c r="H3168" s="325"/>
      <c r="I3168" s="1047"/>
      <c r="J3168" s="271"/>
    </row>
    <row r="3169" spans="1:10" outlineLevel="1" x14ac:dyDescent="0.2">
      <c r="A3169" s="327" t="s">
        <v>12023</v>
      </c>
      <c r="B3169" s="322"/>
      <c r="C3169" s="322"/>
      <c r="D3169" s="316"/>
      <c r="E3169" s="311">
        <v>21000</v>
      </c>
      <c r="F3169" s="322"/>
      <c r="G3169" s="325"/>
      <c r="H3169" s="325"/>
      <c r="I3169" s="1047"/>
      <c r="J3169" s="271"/>
    </row>
    <row r="3170" spans="1:10" outlineLevel="1" x14ac:dyDescent="0.2">
      <c r="A3170" s="327" t="s">
        <v>12024</v>
      </c>
      <c r="B3170" s="322"/>
      <c r="C3170" s="322"/>
      <c r="D3170" s="316"/>
      <c r="E3170" s="311">
        <v>42000</v>
      </c>
      <c r="F3170" s="322"/>
      <c r="G3170" s="325"/>
      <c r="H3170" s="325"/>
      <c r="I3170" s="1047"/>
      <c r="J3170" s="271"/>
    </row>
    <row r="3171" spans="1:10" outlineLevel="1" x14ac:dyDescent="0.2">
      <c r="A3171" s="327" t="s">
        <v>12025</v>
      </c>
      <c r="B3171" s="322"/>
      <c r="C3171" s="322"/>
      <c r="D3171" s="316"/>
      <c r="E3171" s="311">
        <v>30000</v>
      </c>
      <c r="F3171" s="322"/>
      <c r="G3171" s="325"/>
      <c r="H3171" s="325"/>
      <c r="I3171" s="1047"/>
      <c r="J3171" s="271"/>
    </row>
    <row r="3172" spans="1:10" outlineLevel="1" x14ac:dyDescent="0.2">
      <c r="A3172" s="327" t="s">
        <v>12026</v>
      </c>
      <c r="B3172" s="322"/>
      <c r="C3172" s="322"/>
      <c r="D3172" s="316"/>
      <c r="E3172" s="311">
        <v>24000</v>
      </c>
      <c r="F3172" s="322"/>
      <c r="G3172" s="325"/>
      <c r="H3172" s="325"/>
      <c r="I3172" s="1047"/>
      <c r="J3172" s="271"/>
    </row>
    <row r="3173" spans="1:10" outlineLevel="1" x14ac:dyDescent="0.2">
      <c r="A3173" s="327" t="s">
        <v>12027</v>
      </c>
      <c r="B3173" s="322"/>
      <c r="C3173" s="322"/>
      <c r="D3173" s="316"/>
      <c r="E3173" s="311">
        <v>168000</v>
      </c>
      <c r="F3173" s="322"/>
      <c r="G3173" s="325"/>
      <c r="H3173" s="325"/>
      <c r="I3173" s="1047"/>
      <c r="J3173" s="271"/>
    </row>
    <row r="3174" spans="1:10" outlineLevel="1" x14ac:dyDescent="0.2">
      <c r="A3174" s="327" t="s">
        <v>12028</v>
      </c>
      <c r="B3174" s="322"/>
      <c r="C3174" s="322"/>
      <c r="D3174" s="316"/>
      <c r="E3174" s="311">
        <v>28000</v>
      </c>
      <c r="F3174" s="322"/>
      <c r="G3174" s="325"/>
      <c r="H3174" s="325"/>
      <c r="I3174" s="1047"/>
      <c r="J3174" s="271"/>
    </row>
    <row r="3175" spans="1:10" outlineLevel="1" x14ac:dyDescent="0.2">
      <c r="A3175" s="327" t="s">
        <v>12029</v>
      </c>
      <c r="B3175" s="322"/>
      <c r="C3175" s="322"/>
      <c r="D3175" s="316"/>
      <c r="E3175" s="311">
        <v>36750</v>
      </c>
      <c r="F3175" s="322"/>
      <c r="G3175" s="325"/>
      <c r="H3175" s="325"/>
      <c r="I3175" s="1047"/>
      <c r="J3175" s="271"/>
    </row>
    <row r="3176" spans="1:10" outlineLevel="1" x14ac:dyDescent="0.2">
      <c r="A3176" s="327" t="s">
        <v>12030</v>
      </c>
      <c r="B3176" s="322"/>
      <c r="C3176" s="322"/>
      <c r="D3176" s="316"/>
      <c r="E3176" s="311">
        <v>328500</v>
      </c>
      <c r="F3176" s="322"/>
      <c r="G3176" s="325"/>
      <c r="H3176" s="325"/>
      <c r="I3176" s="1047"/>
      <c r="J3176" s="271"/>
    </row>
    <row r="3177" spans="1:10" outlineLevel="1" x14ac:dyDescent="0.2">
      <c r="A3177" s="327" t="s">
        <v>12031</v>
      </c>
      <c r="B3177" s="322"/>
      <c r="C3177" s="322"/>
      <c r="D3177" s="316"/>
      <c r="E3177" s="311">
        <v>35000</v>
      </c>
      <c r="F3177" s="322"/>
      <c r="G3177" s="325"/>
      <c r="H3177" s="325"/>
      <c r="I3177" s="1047"/>
      <c r="J3177" s="271"/>
    </row>
    <row r="3178" spans="1:10" outlineLevel="1" x14ac:dyDescent="0.2">
      <c r="A3178" s="327" t="s">
        <v>12031</v>
      </c>
      <c r="B3178" s="322"/>
      <c r="C3178" s="322"/>
      <c r="D3178" s="316"/>
      <c r="E3178" s="311">
        <v>30000</v>
      </c>
      <c r="F3178" s="322"/>
      <c r="G3178" s="325"/>
      <c r="H3178" s="325"/>
      <c r="I3178" s="1047"/>
      <c r="J3178" s="271"/>
    </row>
    <row r="3179" spans="1:10" outlineLevel="1" x14ac:dyDescent="0.2">
      <c r="A3179" s="327" t="s">
        <v>12031</v>
      </c>
      <c r="B3179" s="322"/>
      <c r="C3179" s="322"/>
      <c r="D3179" s="316"/>
      <c r="E3179" s="311">
        <v>30000</v>
      </c>
      <c r="F3179" s="322"/>
      <c r="G3179" s="325"/>
      <c r="H3179" s="325"/>
      <c r="I3179" s="1047"/>
      <c r="J3179" s="271"/>
    </row>
    <row r="3180" spans="1:10" outlineLevel="1" x14ac:dyDescent="0.2">
      <c r="A3180" s="327" t="s">
        <v>12032</v>
      </c>
      <c r="B3180" s="322"/>
      <c r="C3180" s="322"/>
      <c r="D3180" s="316"/>
      <c r="E3180" s="311">
        <v>30000</v>
      </c>
      <c r="F3180" s="322"/>
      <c r="G3180" s="325"/>
      <c r="H3180" s="325"/>
      <c r="I3180" s="1047"/>
      <c r="J3180" s="271"/>
    </row>
    <row r="3181" spans="1:10" outlineLevel="1" x14ac:dyDescent="0.2">
      <c r="A3181" s="327" t="s">
        <v>12033</v>
      </c>
      <c r="B3181" s="322"/>
      <c r="C3181" s="322"/>
      <c r="D3181" s="316"/>
      <c r="E3181" s="311">
        <v>180000</v>
      </c>
      <c r="F3181" s="322"/>
      <c r="G3181" s="325"/>
      <c r="H3181" s="325"/>
      <c r="I3181" s="1047"/>
      <c r="J3181" s="271"/>
    </row>
    <row r="3182" spans="1:10" outlineLevel="1" x14ac:dyDescent="0.2">
      <c r="A3182" s="327" t="s">
        <v>12034</v>
      </c>
      <c r="B3182" s="322"/>
      <c r="C3182" s="322"/>
      <c r="D3182" s="316"/>
      <c r="E3182" s="311">
        <v>36000</v>
      </c>
      <c r="F3182" s="322"/>
      <c r="G3182" s="325"/>
      <c r="H3182" s="325"/>
      <c r="I3182" s="1047"/>
      <c r="J3182" s="271"/>
    </row>
    <row r="3183" spans="1:10" outlineLevel="1" x14ac:dyDescent="0.2">
      <c r="A3183" s="327" t="s">
        <v>12035</v>
      </c>
      <c r="B3183" s="322"/>
      <c r="C3183" s="322"/>
      <c r="D3183" s="316"/>
      <c r="E3183" s="311">
        <v>70000</v>
      </c>
      <c r="F3183" s="322"/>
      <c r="G3183" s="325"/>
      <c r="H3183" s="325"/>
      <c r="I3183" s="1047"/>
      <c r="J3183" s="271"/>
    </row>
    <row r="3184" spans="1:10" outlineLevel="1" x14ac:dyDescent="0.2">
      <c r="A3184" s="327" t="s">
        <v>12036</v>
      </c>
      <c r="B3184" s="322"/>
      <c r="C3184" s="322"/>
      <c r="D3184" s="316"/>
      <c r="E3184" s="311">
        <v>36750</v>
      </c>
      <c r="F3184" s="322"/>
      <c r="G3184" s="325"/>
      <c r="H3184" s="325"/>
      <c r="I3184" s="1047"/>
      <c r="J3184" s="271"/>
    </row>
    <row r="3185" spans="1:10" outlineLevel="1" x14ac:dyDescent="0.2">
      <c r="A3185" s="327" t="s">
        <v>12037</v>
      </c>
      <c r="B3185" s="322"/>
      <c r="C3185" s="322"/>
      <c r="D3185" s="316"/>
      <c r="E3185" s="311">
        <v>28000</v>
      </c>
      <c r="F3185" s="322"/>
      <c r="G3185" s="325"/>
      <c r="H3185" s="325"/>
      <c r="I3185" s="1047"/>
      <c r="J3185" s="271"/>
    </row>
    <row r="3186" spans="1:10" outlineLevel="1" x14ac:dyDescent="0.2">
      <c r="A3186" s="327" t="s">
        <v>12038</v>
      </c>
      <c r="B3186" s="322"/>
      <c r="C3186" s="322"/>
      <c r="D3186" s="316"/>
      <c r="E3186" s="311">
        <v>48000</v>
      </c>
      <c r="F3186" s="322"/>
      <c r="G3186" s="325"/>
      <c r="H3186" s="325"/>
      <c r="I3186" s="1047"/>
      <c r="J3186" s="271"/>
    </row>
    <row r="3187" spans="1:10" outlineLevel="1" x14ac:dyDescent="0.2">
      <c r="A3187" s="327" t="s">
        <v>12039</v>
      </c>
      <c r="B3187" s="322"/>
      <c r="C3187" s="322"/>
      <c r="D3187" s="316"/>
      <c r="E3187" s="311">
        <v>36500</v>
      </c>
      <c r="F3187" s="322"/>
      <c r="G3187" s="325"/>
      <c r="H3187" s="325"/>
      <c r="I3187" s="1047"/>
      <c r="J3187" s="271"/>
    </row>
    <row r="3188" spans="1:10" outlineLevel="1" x14ac:dyDescent="0.2">
      <c r="A3188" s="327" t="s">
        <v>12040</v>
      </c>
      <c r="B3188" s="322"/>
      <c r="C3188" s="322"/>
      <c r="D3188" s="316"/>
      <c r="E3188" s="311">
        <v>32000</v>
      </c>
      <c r="F3188" s="322"/>
      <c r="G3188" s="325"/>
      <c r="H3188" s="325"/>
      <c r="I3188" s="1047"/>
      <c r="J3188" s="271"/>
    </row>
    <row r="3189" spans="1:10" outlineLevel="1" x14ac:dyDescent="0.2">
      <c r="A3189" s="327" t="s">
        <v>12040</v>
      </c>
      <c r="B3189" s="322"/>
      <c r="C3189" s="322"/>
      <c r="D3189" s="316"/>
      <c r="E3189" s="311">
        <v>32000</v>
      </c>
      <c r="F3189" s="322"/>
      <c r="G3189" s="325"/>
      <c r="H3189" s="325"/>
      <c r="I3189" s="1047"/>
      <c r="J3189" s="271"/>
    </row>
    <row r="3190" spans="1:10" outlineLevel="1" x14ac:dyDescent="0.2">
      <c r="A3190" s="327" t="s">
        <v>12040</v>
      </c>
      <c r="B3190" s="322"/>
      <c r="C3190" s="322"/>
      <c r="D3190" s="316"/>
      <c r="E3190" s="311">
        <v>32000</v>
      </c>
      <c r="F3190" s="322"/>
      <c r="G3190" s="325"/>
      <c r="H3190" s="325"/>
      <c r="I3190" s="1047"/>
      <c r="J3190" s="271"/>
    </row>
    <row r="3191" spans="1:10" outlineLevel="1" x14ac:dyDescent="0.2">
      <c r="A3191" s="327" t="s">
        <v>12040</v>
      </c>
      <c r="B3191" s="322"/>
      <c r="C3191" s="322"/>
      <c r="D3191" s="316"/>
      <c r="E3191" s="311">
        <v>32000</v>
      </c>
      <c r="F3191" s="322"/>
      <c r="G3191" s="325"/>
      <c r="H3191" s="325"/>
      <c r="I3191" s="1047"/>
      <c r="J3191" s="271"/>
    </row>
    <row r="3192" spans="1:10" outlineLevel="1" x14ac:dyDescent="0.2">
      <c r="A3192" s="327" t="s">
        <v>12040</v>
      </c>
      <c r="B3192" s="322"/>
      <c r="C3192" s="322"/>
      <c r="D3192" s="316"/>
      <c r="E3192" s="311">
        <v>32000</v>
      </c>
      <c r="F3192" s="322"/>
      <c r="G3192" s="325"/>
      <c r="H3192" s="325"/>
      <c r="I3192" s="1047"/>
      <c r="J3192" s="271"/>
    </row>
    <row r="3193" spans="1:10" outlineLevel="1" x14ac:dyDescent="0.2">
      <c r="A3193" s="327" t="s">
        <v>12040</v>
      </c>
      <c r="B3193" s="322"/>
      <c r="C3193" s="322"/>
      <c r="D3193" s="316"/>
      <c r="E3193" s="311">
        <v>32000</v>
      </c>
      <c r="F3193" s="322"/>
      <c r="G3193" s="325"/>
      <c r="H3193" s="325"/>
      <c r="I3193" s="1047"/>
      <c r="J3193" s="271"/>
    </row>
    <row r="3194" spans="1:10" outlineLevel="1" x14ac:dyDescent="0.2">
      <c r="A3194" s="327" t="s">
        <v>12040</v>
      </c>
      <c r="B3194" s="322"/>
      <c r="C3194" s="322"/>
      <c r="D3194" s="316"/>
      <c r="E3194" s="311">
        <v>32000</v>
      </c>
      <c r="F3194" s="322"/>
      <c r="G3194" s="325"/>
      <c r="H3194" s="325"/>
      <c r="I3194" s="1047"/>
      <c r="J3194" s="271"/>
    </row>
    <row r="3195" spans="1:10" outlineLevel="1" x14ac:dyDescent="0.2">
      <c r="A3195" s="327" t="s">
        <v>12040</v>
      </c>
      <c r="B3195" s="322"/>
      <c r="C3195" s="322"/>
      <c r="D3195" s="316"/>
      <c r="E3195" s="311">
        <v>32000</v>
      </c>
      <c r="F3195" s="322"/>
      <c r="G3195" s="325"/>
      <c r="H3195" s="325"/>
      <c r="I3195" s="1047"/>
      <c r="J3195" s="271"/>
    </row>
    <row r="3196" spans="1:10" outlineLevel="1" x14ac:dyDescent="0.2">
      <c r="A3196" s="327" t="s">
        <v>12040</v>
      </c>
      <c r="B3196" s="322"/>
      <c r="C3196" s="322"/>
      <c r="D3196" s="316"/>
      <c r="E3196" s="311">
        <v>32000</v>
      </c>
      <c r="F3196" s="322"/>
      <c r="G3196" s="325"/>
      <c r="H3196" s="325"/>
      <c r="I3196" s="1047"/>
      <c r="J3196" s="271"/>
    </row>
    <row r="3197" spans="1:10" outlineLevel="1" x14ac:dyDescent="0.2">
      <c r="A3197" s="327" t="s">
        <v>12040</v>
      </c>
      <c r="B3197" s="322"/>
      <c r="C3197" s="322"/>
      <c r="D3197" s="316"/>
      <c r="E3197" s="311">
        <v>32000</v>
      </c>
      <c r="F3197" s="322"/>
      <c r="G3197" s="325"/>
      <c r="H3197" s="325"/>
      <c r="I3197" s="1047"/>
      <c r="J3197" s="271"/>
    </row>
    <row r="3198" spans="1:10" outlineLevel="1" x14ac:dyDescent="0.2">
      <c r="A3198" s="327" t="s">
        <v>12041</v>
      </c>
      <c r="B3198" s="322"/>
      <c r="C3198" s="322"/>
      <c r="D3198" s="316"/>
      <c r="E3198" s="311">
        <v>27000</v>
      </c>
      <c r="F3198" s="322"/>
      <c r="G3198" s="325"/>
      <c r="H3198" s="325"/>
      <c r="I3198" s="1047"/>
      <c r="J3198" s="271"/>
    </row>
    <row r="3199" spans="1:10" outlineLevel="1" x14ac:dyDescent="0.2">
      <c r="A3199" s="327" t="s">
        <v>12042</v>
      </c>
      <c r="B3199" s="322"/>
      <c r="C3199" s="322"/>
      <c r="D3199" s="316"/>
      <c r="E3199" s="311">
        <v>36000</v>
      </c>
      <c r="F3199" s="322"/>
      <c r="G3199" s="325"/>
      <c r="H3199" s="325"/>
      <c r="I3199" s="1047"/>
      <c r="J3199" s="271"/>
    </row>
    <row r="3200" spans="1:10" outlineLevel="1" x14ac:dyDescent="0.2">
      <c r="A3200" s="327" t="s">
        <v>12043</v>
      </c>
      <c r="B3200" s="322"/>
      <c r="C3200" s="322"/>
      <c r="D3200" s="316"/>
      <c r="E3200" s="311">
        <v>90000</v>
      </c>
      <c r="F3200" s="322"/>
      <c r="G3200" s="325"/>
      <c r="H3200" s="325"/>
      <c r="I3200" s="1047"/>
      <c r="J3200" s="271"/>
    </row>
    <row r="3201" spans="1:10" outlineLevel="1" x14ac:dyDescent="0.2">
      <c r="A3201" s="327" t="s">
        <v>12044</v>
      </c>
      <c r="B3201" s="322"/>
      <c r="C3201" s="322"/>
      <c r="D3201" s="316"/>
      <c r="E3201" s="311">
        <v>120000</v>
      </c>
      <c r="F3201" s="322"/>
      <c r="G3201" s="325"/>
      <c r="H3201" s="325"/>
      <c r="I3201" s="1047"/>
      <c r="J3201" s="271"/>
    </row>
    <row r="3202" spans="1:10" outlineLevel="1" x14ac:dyDescent="0.2">
      <c r="A3202" s="327" t="s">
        <v>12045</v>
      </c>
      <c r="B3202" s="322"/>
      <c r="C3202" s="322"/>
      <c r="D3202" s="316"/>
      <c r="E3202" s="311">
        <v>26400</v>
      </c>
      <c r="F3202" s="322"/>
      <c r="G3202" s="325"/>
      <c r="H3202" s="325"/>
      <c r="I3202" s="1047"/>
      <c r="J3202" s="271"/>
    </row>
    <row r="3203" spans="1:10" outlineLevel="1" x14ac:dyDescent="0.2">
      <c r="A3203" s="327" t="s">
        <v>12046</v>
      </c>
      <c r="B3203" s="322"/>
      <c r="C3203" s="322"/>
      <c r="D3203" s="316"/>
      <c r="E3203" s="311">
        <v>74406</v>
      </c>
      <c r="F3203" s="322"/>
      <c r="G3203" s="325"/>
      <c r="H3203" s="325"/>
      <c r="I3203" s="1047"/>
      <c r="J3203" s="271"/>
    </row>
    <row r="3204" spans="1:10" outlineLevel="1" x14ac:dyDescent="0.2">
      <c r="A3204" s="327" t="s">
        <v>12047</v>
      </c>
      <c r="B3204" s="322"/>
      <c r="C3204" s="322"/>
      <c r="D3204" s="316"/>
      <c r="E3204" s="311">
        <v>30075</v>
      </c>
      <c r="F3204" s="322"/>
      <c r="G3204" s="325"/>
      <c r="H3204" s="325"/>
      <c r="I3204" s="1047"/>
      <c r="J3204" s="271"/>
    </row>
    <row r="3205" spans="1:10" outlineLevel="1" x14ac:dyDescent="0.2">
      <c r="A3205" s="327" t="s">
        <v>12048</v>
      </c>
      <c r="B3205" s="322"/>
      <c r="C3205" s="322"/>
      <c r="D3205" s="316"/>
      <c r="E3205" s="311">
        <v>36000</v>
      </c>
      <c r="F3205" s="322"/>
      <c r="G3205" s="325"/>
      <c r="H3205" s="325"/>
      <c r="I3205" s="1047"/>
      <c r="J3205" s="271"/>
    </row>
    <row r="3206" spans="1:10" outlineLevel="1" x14ac:dyDescent="0.2">
      <c r="A3206" s="327" t="s">
        <v>12049</v>
      </c>
      <c r="B3206" s="322"/>
      <c r="C3206" s="322"/>
      <c r="D3206" s="316"/>
      <c r="E3206" s="311">
        <v>90000</v>
      </c>
      <c r="F3206" s="322"/>
      <c r="G3206" s="325"/>
      <c r="H3206" s="325"/>
      <c r="I3206" s="1047"/>
      <c r="J3206" s="271"/>
    </row>
    <row r="3207" spans="1:10" outlineLevel="1" x14ac:dyDescent="0.2">
      <c r="A3207" s="327" t="s">
        <v>12050</v>
      </c>
      <c r="B3207" s="322"/>
      <c r="C3207" s="322"/>
      <c r="D3207" s="316"/>
      <c r="E3207" s="311">
        <v>30000</v>
      </c>
      <c r="F3207" s="322"/>
      <c r="G3207" s="325"/>
      <c r="H3207" s="325"/>
      <c r="I3207" s="1047"/>
      <c r="J3207" s="271"/>
    </row>
    <row r="3208" spans="1:10" outlineLevel="1" x14ac:dyDescent="0.2">
      <c r="A3208" s="327" t="s">
        <v>12051</v>
      </c>
      <c r="B3208" s="322"/>
      <c r="C3208" s="322"/>
      <c r="D3208" s="316"/>
      <c r="E3208" s="311">
        <v>36000</v>
      </c>
      <c r="F3208" s="322"/>
      <c r="G3208" s="325"/>
      <c r="H3208" s="325"/>
      <c r="I3208" s="1047"/>
      <c r="J3208" s="271"/>
    </row>
    <row r="3209" spans="1:10" outlineLevel="1" x14ac:dyDescent="0.2">
      <c r="A3209" s="327" t="s">
        <v>12052</v>
      </c>
      <c r="B3209" s="322"/>
      <c r="C3209" s="322"/>
      <c r="D3209" s="316"/>
      <c r="E3209" s="311">
        <v>36800</v>
      </c>
      <c r="F3209" s="322"/>
      <c r="G3209" s="325"/>
      <c r="H3209" s="325"/>
      <c r="I3209" s="1047"/>
      <c r="J3209" s="271"/>
    </row>
    <row r="3210" spans="1:10" outlineLevel="1" x14ac:dyDescent="0.2">
      <c r="A3210" s="327" t="s">
        <v>12053</v>
      </c>
      <c r="B3210" s="322"/>
      <c r="C3210" s="322"/>
      <c r="D3210" s="316"/>
      <c r="E3210" s="311">
        <v>31204.959999999999</v>
      </c>
      <c r="F3210" s="322"/>
      <c r="G3210" s="325"/>
      <c r="H3210" s="325"/>
      <c r="I3210" s="1047"/>
      <c r="J3210" s="271"/>
    </row>
    <row r="3211" spans="1:10" outlineLevel="1" x14ac:dyDescent="0.2">
      <c r="A3211" s="327" t="s">
        <v>12054</v>
      </c>
      <c r="B3211" s="322"/>
      <c r="C3211" s="322"/>
      <c r="D3211" s="316"/>
      <c r="E3211" s="311">
        <v>350000</v>
      </c>
      <c r="F3211" s="322"/>
      <c r="G3211" s="325"/>
      <c r="H3211" s="325"/>
      <c r="I3211" s="1047"/>
      <c r="J3211" s="271"/>
    </row>
    <row r="3212" spans="1:10" outlineLevel="1" x14ac:dyDescent="0.2">
      <c r="A3212" s="327" t="s">
        <v>12054</v>
      </c>
      <c r="B3212" s="322"/>
      <c r="C3212" s="322"/>
      <c r="D3212" s="316"/>
      <c r="E3212" s="311">
        <v>36000</v>
      </c>
      <c r="F3212" s="322"/>
      <c r="G3212" s="325"/>
      <c r="H3212" s="325"/>
      <c r="I3212" s="1047"/>
      <c r="J3212" s="271"/>
    </row>
    <row r="3213" spans="1:10" outlineLevel="1" x14ac:dyDescent="0.2">
      <c r="A3213" s="327" t="s">
        <v>12054</v>
      </c>
      <c r="B3213" s="322"/>
      <c r="C3213" s="322"/>
      <c r="D3213" s="316"/>
      <c r="E3213" s="311">
        <v>390000</v>
      </c>
      <c r="F3213" s="322"/>
      <c r="G3213" s="325"/>
      <c r="H3213" s="325"/>
      <c r="I3213" s="1047"/>
      <c r="J3213" s="271"/>
    </row>
    <row r="3214" spans="1:10" outlineLevel="1" x14ac:dyDescent="0.2">
      <c r="A3214" s="327" t="s">
        <v>12055</v>
      </c>
      <c r="B3214" s="322"/>
      <c r="C3214" s="322"/>
      <c r="D3214" s="316"/>
      <c r="E3214" s="311">
        <v>23400</v>
      </c>
      <c r="F3214" s="322"/>
      <c r="G3214" s="325"/>
      <c r="H3214" s="325"/>
      <c r="I3214" s="1047"/>
      <c r="J3214" s="271"/>
    </row>
    <row r="3215" spans="1:10" outlineLevel="1" x14ac:dyDescent="0.2">
      <c r="A3215" s="327" t="s">
        <v>12056</v>
      </c>
      <c r="B3215" s="322"/>
      <c r="C3215" s="322"/>
      <c r="D3215" s="316"/>
      <c r="E3215" s="311">
        <v>24000</v>
      </c>
      <c r="F3215" s="322"/>
      <c r="G3215" s="325"/>
      <c r="H3215" s="325"/>
      <c r="I3215" s="1047"/>
      <c r="J3215" s="271"/>
    </row>
    <row r="3216" spans="1:10" outlineLevel="1" x14ac:dyDescent="0.2">
      <c r="A3216" s="327" t="s">
        <v>12057</v>
      </c>
      <c r="B3216" s="322"/>
      <c r="C3216" s="322"/>
      <c r="D3216" s="316"/>
      <c r="E3216" s="311">
        <v>39120</v>
      </c>
      <c r="F3216" s="322"/>
      <c r="G3216" s="325"/>
      <c r="H3216" s="325"/>
      <c r="I3216" s="1047"/>
      <c r="J3216" s="271"/>
    </row>
    <row r="3217" spans="1:10" outlineLevel="1" x14ac:dyDescent="0.2">
      <c r="A3217" s="327" t="s">
        <v>12058</v>
      </c>
      <c r="B3217" s="322"/>
      <c r="C3217" s="322"/>
      <c r="D3217" s="316"/>
      <c r="E3217" s="311">
        <v>33000</v>
      </c>
      <c r="F3217" s="322"/>
      <c r="G3217" s="325"/>
      <c r="H3217" s="325"/>
      <c r="I3217" s="1047"/>
      <c r="J3217" s="271"/>
    </row>
    <row r="3218" spans="1:10" outlineLevel="1" x14ac:dyDescent="0.2">
      <c r="A3218" s="327" t="s">
        <v>12059</v>
      </c>
      <c r="B3218" s="322"/>
      <c r="C3218" s="322"/>
      <c r="D3218" s="316"/>
      <c r="E3218" s="311">
        <v>93305</v>
      </c>
      <c r="F3218" s="322"/>
      <c r="G3218" s="325"/>
      <c r="H3218" s="325"/>
      <c r="I3218" s="1047"/>
      <c r="J3218" s="271"/>
    </row>
    <row r="3219" spans="1:10" outlineLevel="1" x14ac:dyDescent="0.2">
      <c r="A3219" s="327" t="s">
        <v>12060</v>
      </c>
      <c r="B3219" s="322"/>
      <c r="C3219" s="322"/>
      <c r="D3219" s="316"/>
      <c r="E3219" s="311">
        <v>38500</v>
      </c>
      <c r="F3219" s="322"/>
      <c r="G3219" s="325"/>
      <c r="H3219" s="325"/>
      <c r="I3219" s="1047"/>
      <c r="J3219" s="271"/>
    </row>
    <row r="3220" spans="1:10" outlineLevel="1" x14ac:dyDescent="0.2">
      <c r="A3220" s="327" t="s">
        <v>12061</v>
      </c>
      <c r="B3220" s="322"/>
      <c r="C3220" s="322"/>
      <c r="D3220" s="316"/>
      <c r="E3220" s="311">
        <v>31000</v>
      </c>
      <c r="F3220" s="322"/>
      <c r="G3220" s="325"/>
      <c r="H3220" s="325"/>
      <c r="I3220" s="1047"/>
      <c r="J3220" s="271"/>
    </row>
    <row r="3221" spans="1:10" outlineLevel="1" x14ac:dyDescent="0.2">
      <c r="A3221" s="327" t="s">
        <v>12062</v>
      </c>
      <c r="B3221" s="322"/>
      <c r="C3221" s="322"/>
      <c r="D3221" s="316"/>
      <c r="E3221" s="311">
        <v>20000</v>
      </c>
      <c r="F3221" s="322"/>
      <c r="G3221" s="325"/>
      <c r="H3221" s="325"/>
      <c r="I3221" s="1047"/>
      <c r="J3221" s="271"/>
    </row>
    <row r="3222" spans="1:10" outlineLevel="1" x14ac:dyDescent="0.2">
      <c r="A3222" s="327" t="s">
        <v>12063</v>
      </c>
      <c r="B3222" s="322"/>
      <c r="C3222" s="322"/>
      <c r="D3222" s="316"/>
      <c r="E3222" s="311">
        <v>28000</v>
      </c>
      <c r="F3222" s="322"/>
      <c r="G3222" s="325"/>
      <c r="H3222" s="325"/>
      <c r="I3222" s="1047"/>
      <c r="J3222" s="271"/>
    </row>
    <row r="3223" spans="1:10" outlineLevel="1" x14ac:dyDescent="0.2">
      <c r="A3223" s="327" t="s">
        <v>12064</v>
      </c>
      <c r="B3223" s="322"/>
      <c r="C3223" s="322"/>
      <c r="D3223" s="316"/>
      <c r="E3223" s="311">
        <v>36000</v>
      </c>
      <c r="F3223" s="322"/>
      <c r="G3223" s="325"/>
      <c r="H3223" s="325"/>
      <c r="I3223" s="1047"/>
      <c r="J3223" s="271"/>
    </row>
    <row r="3224" spans="1:10" outlineLevel="1" x14ac:dyDescent="0.2">
      <c r="A3224" s="327" t="s">
        <v>12065</v>
      </c>
      <c r="B3224" s="322"/>
      <c r="C3224" s="322"/>
      <c r="D3224" s="316"/>
      <c r="E3224" s="311">
        <v>24000</v>
      </c>
      <c r="F3224" s="322"/>
      <c r="G3224" s="325"/>
      <c r="H3224" s="325"/>
      <c r="I3224" s="1047"/>
      <c r="J3224" s="271"/>
    </row>
    <row r="3225" spans="1:10" outlineLevel="1" x14ac:dyDescent="0.2">
      <c r="A3225" s="327" t="s">
        <v>12066</v>
      </c>
      <c r="B3225" s="322"/>
      <c r="C3225" s="322"/>
      <c r="D3225" s="316"/>
      <c r="E3225" s="311">
        <v>30000</v>
      </c>
      <c r="F3225" s="322"/>
      <c r="G3225" s="325"/>
      <c r="H3225" s="325"/>
      <c r="I3225" s="1047"/>
      <c r="J3225" s="271"/>
    </row>
    <row r="3226" spans="1:10" outlineLevel="1" x14ac:dyDescent="0.2">
      <c r="A3226" s="327" t="s">
        <v>12066</v>
      </c>
      <c r="B3226" s="322"/>
      <c r="C3226" s="322"/>
      <c r="D3226" s="316"/>
      <c r="E3226" s="311">
        <v>29000</v>
      </c>
      <c r="F3226" s="322"/>
      <c r="G3226" s="325"/>
      <c r="H3226" s="325"/>
      <c r="I3226" s="1047"/>
      <c r="J3226" s="271"/>
    </row>
    <row r="3227" spans="1:10" outlineLevel="1" x14ac:dyDescent="0.2">
      <c r="A3227" s="327" t="s">
        <v>12066</v>
      </c>
      <c r="B3227" s="322"/>
      <c r="C3227" s="322"/>
      <c r="D3227" s="316"/>
      <c r="E3227" s="311">
        <v>30000</v>
      </c>
      <c r="F3227" s="322"/>
      <c r="G3227" s="325"/>
      <c r="H3227" s="325"/>
      <c r="I3227" s="1047"/>
      <c r="J3227" s="271"/>
    </row>
    <row r="3228" spans="1:10" outlineLevel="1" x14ac:dyDescent="0.2">
      <c r="A3228" s="327" t="s">
        <v>12066</v>
      </c>
      <c r="B3228" s="322"/>
      <c r="C3228" s="322"/>
      <c r="D3228" s="316"/>
      <c r="E3228" s="311">
        <v>29000</v>
      </c>
      <c r="F3228" s="322"/>
      <c r="G3228" s="325"/>
      <c r="H3228" s="325"/>
      <c r="I3228" s="1047"/>
      <c r="J3228" s="271"/>
    </row>
    <row r="3229" spans="1:10" outlineLevel="1" x14ac:dyDescent="0.2">
      <c r="A3229" s="327" t="s">
        <v>12066</v>
      </c>
      <c r="B3229" s="322"/>
      <c r="C3229" s="322"/>
      <c r="D3229" s="316"/>
      <c r="E3229" s="311">
        <v>29000</v>
      </c>
      <c r="F3229" s="322"/>
      <c r="G3229" s="325"/>
      <c r="H3229" s="325"/>
      <c r="I3229" s="1047"/>
      <c r="J3229" s="271"/>
    </row>
    <row r="3230" spans="1:10" outlineLevel="1" x14ac:dyDescent="0.2">
      <c r="A3230" s="327" t="s">
        <v>12066</v>
      </c>
      <c r="B3230" s="322"/>
      <c r="C3230" s="322"/>
      <c r="D3230" s="316"/>
      <c r="E3230" s="311">
        <v>29000</v>
      </c>
      <c r="F3230" s="322"/>
      <c r="G3230" s="325"/>
      <c r="H3230" s="325"/>
      <c r="I3230" s="1047"/>
      <c r="J3230" s="271"/>
    </row>
    <row r="3231" spans="1:10" outlineLevel="1" x14ac:dyDescent="0.2">
      <c r="A3231" s="327" t="s">
        <v>12067</v>
      </c>
      <c r="B3231" s="322"/>
      <c r="C3231" s="322"/>
      <c r="D3231" s="316"/>
      <c r="E3231" s="311">
        <v>25600</v>
      </c>
      <c r="F3231" s="322"/>
      <c r="G3231" s="325"/>
      <c r="H3231" s="325"/>
      <c r="I3231" s="1047"/>
      <c r="J3231" s="271"/>
    </row>
    <row r="3232" spans="1:10" outlineLevel="1" x14ac:dyDescent="0.2">
      <c r="A3232" s="327" t="s">
        <v>12068</v>
      </c>
      <c r="B3232" s="322"/>
      <c r="C3232" s="322"/>
      <c r="D3232" s="316"/>
      <c r="E3232" s="311">
        <v>23200</v>
      </c>
      <c r="F3232" s="322"/>
      <c r="G3232" s="325"/>
      <c r="H3232" s="325"/>
      <c r="I3232" s="1047"/>
      <c r="J3232" s="271"/>
    </row>
    <row r="3233" spans="1:10" outlineLevel="1" x14ac:dyDescent="0.2">
      <c r="A3233" s="327" t="s">
        <v>12068</v>
      </c>
      <c r="B3233" s="322"/>
      <c r="C3233" s="322"/>
      <c r="D3233" s="316"/>
      <c r="E3233" s="311">
        <v>23200</v>
      </c>
      <c r="F3233" s="322"/>
      <c r="G3233" s="325"/>
      <c r="H3233" s="325"/>
      <c r="I3233" s="1047"/>
      <c r="J3233" s="271"/>
    </row>
    <row r="3234" spans="1:10" outlineLevel="1" x14ac:dyDescent="0.2">
      <c r="A3234" s="327" t="s">
        <v>12068</v>
      </c>
      <c r="B3234" s="322"/>
      <c r="C3234" s="322"/>
      <c r="D3234" s="316"/>
      <c r="E3234" s="311">
        <v>23200</v>
      </c>
      <c r="F3234" s="322"/>
      <c r="G3234" s="325"/>
      <c r="H3234" s="325"/>
      <c r="I3234" s="1047"/>
      <c r="J3234" s="271"/>
    </row>
    <row r="3235" spans="1:10" outlineLevel="1" x14ac:dyDescent="0.2">
      <c r="A3235" s="327" t="s">
        <v>12068</v>
      </c>
      <c r="B3235" s="322"/>
      <c r="C3235" s="322"/>
      <c r="D3235" s="316"/>
      <c r="E3235" s="311">
        <v>23200</v>
      </c>
      <c r="F3235" s="322"/>
      <c r="G3235" s="325"/>
      <c r="H3235" s="325"/>
      <c r="I3235" s="1047"/>
      <c r="J3235" s="271"/>
    </row>
    <row r="3236" spans="1:10" outlineLevel="1" x14ac:dyDescent="0.2">
      <c r="A3236" s="327" t="s">
        <v>12068</v>
      </c>
      <c r="B3236" s="322"/>
      <c r="C3236" s="322"/>
      <c r="D3236" s="316"/>
      <c r="E3236" s="311">
        <v>23200</v>
      </c>
      <c r="F3236" s="322"/>
      <c r="G3236" s="325"/>
      <c r="H3236" s="325"/>
      <c r="I3236" s="1047"/>
      <c r="J3236" s="271"/>
    </row>
    <row r="3237" spans="1:10" outlineLevel="1" x14ac:dyDescent="0.2">
      <c r="A3237" s="327" t="s">
        <v>12068</v>
      </c>
      <c r="B3237" s="322"/>
      <c r="C3237" s="322"/>
      <c r="D3237" s="316"/>
      <c r="E3237" s="311">
        <v>23200</v>
      </c>
      <c r="F3237" s="322"/>
      <c r="G3237" s="325"/>
      <c r="H3237" s="325"/>
      <c r="I3237" s="1047"/>
      <c r="J3237" s="271"/>
    </row>
    <row r="3238" spans="1:10" outlineLevel="1" x14ac:dyDescent="0.2">
      <c r="A3238" s="327" t="s">
        <v>12069</v>
      </c>
      <c r="B3238" s="322"/>
      <c r="C3238" s="322"/>
      <c r="D3238" s="316"/>
      <c r="E3238" s="311">
        <v>28000</v>
      </c>
      <c r="F3238" s="322"/>
      <c r="G3238" s="325"/>
      <c r="H3238" s="325"/>
      <c r="I3238" s="1047"/>
      <c r="J3238" s="271"/>
    </row>
    <row r="3239" spans="1:10" outlineLevel="1" x14ac:dyDescent="0.2">
      <c r="A3239" s="327" t="s">
        <v>12070</v>
      </c>
      <c r="B3239" s="322"/>
      <c r="C3239" s="322"/>
      <c r="D3239" s="316"/>
      <c r="E3239" s="311">
        <v>80000</v>
      </c>
      <c r="F3239" s="322"/>
      <c r="G3239" s="325"/>
      <c r="H3239" s="325"/>
      <c r="I3239" s="1047"/>
      <c r="J3239" s="271"/>
    </row>
    <row r="3240" spans="1:10" outlineLevel="1" x14ac:dyDescent="0.2">
      <c r="A3240" s="327" t="s">
        <v>12071</v>
      </c>
      <c r="B3240" s="322"/>
      <c r="C3240" s="322"/>
      <c r="D3240" s="316"/>
      <c r="E3240" s="311">
        <v>25600</v>
      </c>
      <c r="F3240" s="322"/>
      <c r="G3240" s="325"/>
      <c r="H3240" s="325"/>
      <c r="I3240" s="1047"/>
      <c r="J3240" s="271"/>
    </row>
    <row r="3241" spans="1:10" outlineLevel="1" x14ac:dyDescent="0.2">
      <c r="A3241" s="327" t="s">
        <v>12071</v>
      </c>
      <c r="B3241" s="322"/>
      <c r="C3241" s="322"/>
      <c r="D3241" s="316"/>
      <c r="E3241" s="311">
        <v>25600</v>
      </c>
      <c r="F3241" s="322"/>
      <c r="G3241" s="325"/>
      <c r="H3241" s="325"/>
      <c r="I3241" s="1047"/>
      <c r="J3241" s="271"/>
    </row>
    <row r="3242" spans="1:10" outlineLevel="1" x14ac:dyDescent="0.2">
      <c r="A3242" s="327" t="s">
        <v>12071</v>
      </c>
      <c r="B3242" s="322"/>
      <c r="C3242" s="322"/>
      <c r="D3242" s="316"/>
      <c r="E3242" s="311">
        <v>25600</v>
      </c>
      <c r="F3242" s="322"/>
      <c r="G3242" s="325"/>
      <c r="H3242" s="325"/>
      <c r="I3242" s="1047"/>
      <c r="J3242" s="271"/>
    </row>
    <row r="3243" spans="1:10" outlineLevel="1" x14ac:dyDescent="0.2">
      <c r="A3243" s="327" t="s">
        <v>12071</v>
      </c>
      <c r="B3243" s="322"/>
      <c r="C3243" s="322"/>
      <c r="D3243" s="316"/>
      <c r="E3243" s="311">
        <v>36000</v>
      </c>
      <c r="F3243" s="322"/>
      <c r="G3243" s="325"/>
      <c r="H3243" s="325"/>
      <c r="I3243" s="1047"/>
      <c r="J3243" s="271"/>
    </row>
    <row r="3244" spans="1:10" outlineLevel="1" x14ac:dyDescent="0.2">
      <c r="A3244" s="327" t="s">
        <v>12071</v>
      </c>
      <c r="B3244" s="322"/>
      <c r="C3244" s="322"/>
      <c r="D3244" s="316"/>
      <c r="E3244" s="311">
        <v>25600</v>
      </c>
      <c r="F3244" s="322"/>
      <c r="G3244" s="325"/>
      <c r="H3244" s="325"/>
      <c r="I3244" s="1047"/>
      <c r="J3244" s="271"/>
    </row>
    <row r="3245" spans="1:10" outlineLevel="1" x14ac:dyDescent="0.2">
      <c r="A3245" s="327" t="s">
        <v>12071</v>
      </c>
      <c r="B3245" s="322"/>
      <c r="C3245" s="322"/>
      <c r="D3245" s="316"/>
      <c r="E3245" s="311">
        <v>25600</v>
      </c>
      <c r="F3245" s="322"/>
      <c r="G3245" s="325"/>
      <c r="H3245" s="325"/>
      <c r="I3245" s="1047"/>
      <c r="J3245" s="271"/>
    </row>
    <row r="3246" spans="1:10" outlineLevel="1" x14ac:dyDescent="0.2">
      <c r="A3246" s="327" t="s">
        <v>12072</v>
      </c>
      <c r="B3246" s="322"/>
      <c r="C3246" s="322"/>
      <c r="D3246" s="316"/>
      <c r="E3246" s="311">
        <v>240000</v>
      </c>
      <c r="F3246" s="322"/>
      <c r="G3246" s="325"/>
      <c r="H3246" s="325"/>
      <c r="I3246" s="1047"/>
      <c r="J3246" s="271"/>
    </row>
    <row r="3247" spans="1:10" outlineLevel="1" x14ac:dyDescent="0.2">
      <c r="A3247" s="327" t="s">
        <v>12072</v>
      </c>
      <c r="B3247" s="322"/>
      <c r="C3247" s="322"/>
      <c r="D3247" s="316"/>
      <c r="E3247" s="311">
        <v>160000</v>
      </c>
      <c r="F3247" s="322"/>
      <c r="G3247" s="325"/>
      <c r="H3247" s="325"/>
      <c r="I3247" s="1047"/>
      <c r="J3247" s="271"/>
    </row>
    <row r="3248" spans="1:10" outlineLevel="1" x14ac:dyDescent="0.2">
      <c r="A3248" s="327" t="s">
        <v>12073</v>
      </c>
      <c r="B3248" s="322"/>
      <c r="C3248" s="322"/>
      <c r="D3248" s="316"/>
      <c r="E3248" s="311">
        <v>124800</v>
      </c>
      <c r="F3248" s="322"/>
      <c r="G3248" s="325"/>
      <c r="H3248" s="325"/>
      <c r="I3248" s="1047"/>
      <c r="J3248" s="271"/>
    </row>
    <row r="3249" spans="1:10" outlineLevel="1" x14ac:dyDescent="0.2">
      <c r="A3249" s="327" t="s">
        <v>12074</v>
      </c>
      <c r="B3249" s="322"/>
      <c r="C3249" s="322"/>
      <c r="D3249" s="316"/>
      <c r="E3249" s="311">
        <v>25920</v>
      </c>
      <c r="F3249" s="322"/>
      <c r="G3249" s="325"/>
      <c r="H3249" s="325"/>
      <c r="I3249" s="1047"/>
      <c r="J3249" s="271"/>
    </row>
    <row r="3250" spans="1:10" outlineLevel="1" x14ac:dyDescent="0.2">
      <c r="A3250" s="327" t="s">
        <v>12075</v>
      </c>
      <c r="B3250" s="322"/>
      <c r="C3250" s="322"/>
      <c r="D3250" s="316"/>
      <c r="E3250" s="311">
        <v>34320</v>
      </c>
      <c r="F3250" s="322"/>
      <c r="G3250" s="325"/>
      <c r="H3250" s="325"/>
      <c r="I3250" s="1047"/>
      <c r="J3250" s="271"/>
    </row>
    <row r="3251" spans="1:10" outlineLevel="1" x14ac:dyDescent="0.2">
      <c r="A3251" s="327" t="s">
        <v>12076</v>
      </c>
      <c r="B3251" s="322"/>
      <c r="C3251" s="322"/>
      <c r="D3251" s="316"/>
      <c r="E3251" s="311">
        <v>151228</v>
      </c>
      <c r="F3251" s="322"/>
      <c r="G3251" s="325"/>
      <c r="H3251" s="325"/>
      <c r="I3251" s="1047"/>
      <c r="J3251" s="271"/>
    </row>
    <row r="3252" spans="1:10" outlineLevel="1" x14ac:dyDescent="0.2">
      <c r="A3252" s="327" t="s">
        <v>12077</v>
      </c>
      <c r="B3252" s="322"/>
      <c r="C3252" s="322"/>
      <c r="D3252" s="316"/>
      <c r="E3252" s="311">
        <v>36000</v>
      </c>
      <c r="F3252" s="322"/>
      <c r="G3252" s="325"/>
      <c r="H3252" s="325"/>
      <c r="I3252" s="1047"/>
      <c r="J3252" s="271"/>
    </row>
    <row r="3253" spans="1:10" outlineLevel="1" x14ac:dyDescent="0.2">
      <c r="A3253" s="327" t="s">
        <v>12078</v>
      </c>
      <c r="B3253" s="322"/>
      <c r="C3253" s="322"/>
      <c r="D3253" s="316"/>
      <c r="E3253" s="311">
        <v>60000</v>
      </c>
      <c r="F3253" s="322"/>
      <c r="G3253" s="325"/>
      <c r="H3253" s="325"/>
      <c r="I3253" s="1047"/>
      <c r="J3253" s="271"/>
    </row>
    <row r="3254" spans="1:10" outlineLevel="1" x14ac:dyDescent="0.2">
      <c r="A3254" s="327" t="s">
        <v>12079</v>
      </c>
      <c r="B3254" s="322"/>
      <c r="C3254" s="322"/>
      <c r="D3254" s="316"/>
      <c r="E3254" s="311">
        <v>72000</v>
      </c>
      <c r="F3254" s="322"/>
      <c r="G3254" s="325"/>
      <c r="H3254" s="325"/>
      <c r="I3254" s="1047"/>
      <c r="J3254" s="271"/>
    </row>
    <row r="3255" spans="1:10" outlineLevel="1" x14ac:dyDescent="0.2">
      <c r="A3255" s="327" t="s">
        <v>12080</v>
      </c>
      <c r="B3255" s="322"/>
      <c r="C3255" s="322"/>
      <c r="D3255" s="316"/>
      <c r="E3255" s="311">
        <v>42000</v>
      </c>
      <c r="F3255" s="322"/>
      <c r="G3255" s="325"/>
      <c r="H3255" s="325"/>
      <c r="I3255" s="1047"/>
      <c r="J3255" s="271"/>
    </row>
    <row r="3256" spans="1:10" outlineLevel="1" x14ac:dyDescent="0.2">
      <c r="A3256" s="327" t="s">
        <v>12081</v>
      </c>
      <c r="B3256" s="322"/>
      <c r="C3256" s="322"/>
      <c r="D3256" s="316"/>
      <c r="E3256" s="311">
        <v>24300</v>
      </c>
      <c r="F3256" s="322"/>
      <c r="G3256" s="325"/>
      <c r="H3256" s="325"/>
      <c r="I3256" s="1047"/>
      <c r="J3256" s="271"/>
    </row>
    <row r="3257" spans="1:10" outlineLevel="1" x14ac:dyDescent="0.2">
      <c r="A3257" s="327" t="s">
        <v>12082</v>
      </c>
      <c r="B3257" s="322"/>
      <c r="C3257" s="322"/>
      <c r="D3257" s="316"/>
      <c r="E3257" s="311">
        <v>36700</v>
      </c>
      <c r="F3257" s="322"/>
      <c r="G3257" s="325"/>
      <c r="H3257" s="325"/>
      <c r="I3257" s="1047"/>
      <c r="J3257" s="271"/>
    </row>
    <row r="3258" spans="1:10" outlineLevel="1" x14ac:dyDescent="0.2">
      <c r="A3258" s="327" t="s">
        <v>12083</v>
      </c>
      <c r="B3258" s="322"/>
      <c r="C3258" s="322"/>
      <c r="D3258" s="316"/>
      <c r="E3258" s="311">
        <v>21000</v>
      </c>
      <c r="F3258" s="322"/>
      <c r="G3258" s="325"/>
      <c r="H3258" s="325"/>
      <c r="I3258" s="1047"/>
      <c r="J3258" s="271"/>
    </row>
    <row r="3259" spans="1:10" outlineLevel="1" x14ac:dyDescent="0.2">
      <c r="A3259" s="327" t="s">
        <v>12084</v>
      </c>
      <c r="B3259" s="322"/>
      <c r="C3259" s="322"/>
      <c r="D3259" s="316"/>
      <c r="E3259" s="311">
        <v>36720</v>
      </c>
      <c r="F3259" s="322"/>
      <c r="G3259" s="325"/>
      <c r="H3259" s="325"/>
      <c r="I3259" s="1047"/>
      <c r="J3259" s="271"/>
    </row>
    <row r="3260" spans="1:10" outlineLevel="1" x14ac:dyDescent="0.2">
      <c r="A3260" s="327" t="s">
        <v>12085</v>
      </c>
      <c r="B3260" s="322"/>
      <c r="C3260" s="322"/>
      <c r="D3260" s="316"/>
      <c r="E3260" s="311">
        <v>25200</v>
      </c>
      <c r="F3260" s="322"/>
      <c r="G3260" s="325"/>
      <c r="H3260" s="325"/>
      <c r="I3260" s="1047"/>
      <c r="J3260" s="271"/>
    </row>
    <row r="3261" spans="1:10" outlineLevel="1" x14ac:dyDescent="0.2">
      <c r="A3261" s="327" t="s">
        <v>12086</v>
      </c>
      <c r="B3261" s="322"/>
      <c r="C3261" s="322"/>
      <c r="D3261" s="316"/>
      <c r="E3261" s="311">
        <v>22800</v>
      </c>
      <c r="F3261" s="322"/>
      <c r="G3261" s="325"/>
      <c r="H3261" s="325"/>
      <c r="I3261" s="1047"/>
      <c r="J3261" s="271"/>
    </row>
    <row r="3262" spans="1:10" outlineLevel="1" x14ac:dyDescent="0.2">
      <c r="A3262" s="327" t="s">
        <v>12087</v>
      </c>
      <c r="B3262" s="322"/>
      <c r="C3262" s="322"/>
      <c r="D3262" s="316"/>
      <c r="E3262" s="311">
        <v>115880</v>
      </c>
      <c r="F3262" s="322"/>
      <c r="G3262" s="325"/>
      <c r="H3262" s="325"/>
      <c r="I3262" s="1047"/>
      <c r="J3262" s="271"/>
    </row>
    <row r="3263" spans="1:10" outlineLevel="1" x14ac:dyDescent="0.2">
      <c r="A3263" s="327" t="s">
        <v>12088</v>
      </c>
      <c r="B3263" s="322"/>
      <c r="C3263" s="322"/>
      <c r="D3263" s="316"/>
      <c r="E3263" s="311">
        <v>35280</v>
      </c>
      <c r="F3263" s="322"/>
      <c r="G3263" s="325"/>
      <c r="H3263" s="325"/>
      <c r="I3263" s="1047"/>
      <c r="J3263" s="271"/>
    </row>
    <row r="3264" spans="1:10" outlineLevel="1" x14ac:dyDescent="0.2">
      <c r="A3264" s="327" t="s">
        <v>12089</v>
      </c>
      <c r="B3264" s="322"/>
      <c r="C3264" s="322"/>
      <c r="D3264" s="316"/>
      <c r="E3264" s="311">
        <v>35000</v>
      </c>
      <c r="F3264" s="322"/>
      <c r="G3264" s="325"/>
      <c r="H3264" s="325"/>
      <c r="I3264" s="1047"/>
      <c r="J3264" s="271"/>
    </row>
    <row r="3265" spans="1:10" outlineLevel="1" x14ac:dyDescent="0.2">
      <c r="A3265" s="327" t="s">
        <v>12090</v>
      </c>
      <c r="B3265" s="322"/>
      <c r="C3265" s="322"/>
      <c r="D3265" s="316"/>
      <c r="E3265" s="311">
        <v>34960</v>
      </c>
      <c r="F3265" s="322"/>
      <c r="G3265" s="325"/>
      <c r="H3265" s="325"/>
      <c r="I3265" s="1047"/>
      <c r="J3265" s="271"/>
    </row>
    <row r="3266" spans="1:10" outlineLevel="1" x14ac:dyDescent="0.2">
      <c r="A3266" s="327" t="s">
        <v>12091</v>
      </c>
      <c r="B3266" s="322"/>
      <c r="C3266" s="322"/>
      <c r="D3266" s="316"/>
      <c r="E3266" s="311">
        <v>30400</v>
      </c>
      <c r="F3266" s="322"/>
      <c r="G3266" s="325"/>
      <c r="H3266" s="325"/>
      <c r="I3266" s="1047"/>
      <c r="J3266" s="271"/>
    </row>
    <row r="3267" spans="1:10" outlineLevel="1" x14ac:dyDescent="0.2">
      <c r="A3267" s="327" t="s">
        <v>12092</v>
      </c>
      <c r="B3267" s="322"/>
      <c r="C3267" s="322"/>
      <c r="D3267" s="316"/>
      <c r="E3267" s="311">
        <v>380100</v>
      </c>
      <c r="F3267" s="322"/>
      <c r="G3267" s="325"/>
      <c r="H3267" s="325"/>
      <c r="I3267" s="1047"/>
      <c r="J3267" s="271"/>
    </row>
    <row r="3268" spans="1:10" outlineLevel="1" x14ac:dyDescent="0.2">
      <c r="A3268" s="327" t="s">
        <v>12092</v>
      </c>
      <c r="B3268" s="322"/>
      <c r="C3268" s="322"/>
      <c r="D3268" s="316"/>
      <c r="E3268" s="311">
        <v>56250</v>
      </c>
      <c r="F3268" s="322"/>
      <c r="G3268" s="325"/>
      <c r="H3268" s="325"/>
      <c r="I3268" s="1047"/>
      <c r="J3268" s="271"/>
    </row>
    <row r="3269" spans="1:10" outlineLevel="1" x14ac:dyDescent="0.2">
      <c r="A3269" s="327" t="s">
        <v>12093</v>
      </c>
      <c r="B3269" s="322"/>
      <c r="C3269" s="322"/>
      <c r="D3269" s="316"/>
      <c r="E3269" s="311">
        <v>95200</v>
      </c>
      <c r="F3269" s="322"/>
      <c r="G3269" s="325"/>
      <c r="H3269" s="325"/>
      <c r="I3269" s="1047"/>
      <c r="J3269" s="271"/>
    </row>
    <row r="3270" spans="1:10" outlineLevel="1" x14ac:dyDescent="0.2">
      <c r="A3270" s="327" t="s">
        <v>12094</v>
      </c>
      <c r="B3270" s="322"/>
      <c r="C3270" s="322"/>
      <c r="D3270" s="316"/>
      <c r="E3270" s="311">
        <v>33600</v>
      </c>
      <c r="F3270" s="322"/>
      <c r="G3270" s="325"/>
      <c r="H3270" s="325"/>
      <c r="I3270" s="1047"/>
      <c r="J3270" s="271"/>
    </row>
    <row r="3271" spans="1:10" outlineLevel="1" x14ac:dyDescent="0.2">
      <c r="A3271" s="327" t="s">
        <v>12095</v>
      </c>
      <c r="B3271" s="322"/>
      <c r="C3271" s="322"/>
      <c r="D3271" s="316"/>
      <c r="E3271" s="311">
        <v>159000</v>
      </c>
      <c r="F3271" s="322"/>
      <c r="G3271" s="325"/>
      <c r="H3271" s="325"/>
      <c r="I3271" s="1047"/>
      <c r="J3271" s="271"/>
    </row>
    <row r="3272" spans="1:10" outlineLevel="1" x14ac:dyDescent="0.2">
      <c r="A3272" s="327" t="s">
        <v>12096</v>
      </c>
      <c r="B3272" s="322"/>
      <c r="C3272" s="322"/>
      <c r="D3272" s="316"/>
      <c r="E3272" s="311">
        <v>25200</v>
      </c>
      <c r="F3272" s="322"/>
      <c r="G3272" s="325"/>
      <c r="H3272" s="325"/>
      <c r="I3272" s="1047"/>
      <c r="J3272" s="271"/>
    </row>
    <row r="3273" spans="1:10" outlineLevel="1" x14ac:dyDescent="0.2">
      <c r="A3273" s="327" t="s">
        <v>12097</v>
      </c>
      <c r="B3273" s="322"/>
      <c r="C3273" s="322"/>
      <c r="D3273" s="316"/>
      <c r="E3273" s="311">
        <v>25200</v>
      </c>
      <c r="F3273" s="322"/>
      <c r="G3273" s="325"/>
      <c r="H3273" s="325"/>
      <c r="I3273" s="1047"/>
      <c r="J3273" s="271"/>
    </row>
    <row r="3274" spans="1:10" outlineLevel="1" x14ac:dyDescent="0.2">
      <c r="A3274" s="327" t="s">
        <v>12098</v>
      </c>
      <c r="B3274" s="322"/>
      <c r="C3274" s="322"/>
      <c r="D3274" s="316"/>
      <c r="E3274" s="311">
        <v>33000</v>
      </c>
      <c r="F3274" s="322"/>
      <c r="G3274" s="325"/>
      <c r="H3274" s="325"/>
      <c r="I3274" s="1047"/>
      <c r="J3274" s="271"/>
    </row>
    <row r="3275" spans="1:10" outlineLevel="1" x14ac:dyDescent="0.2">
      <c r="A3275" s="327" t="s">
        <v>12099</v>
      </c>
      <c r="B3275" s="322"/>
      <c r="C3275" s="322"/>
      <c r="D3275" s="316"/>
      <c r="E3275" s="311">
        <v>26000</v>
      </c>
      <c r="F3275" s="322"/>
      <c r="G3275" s="325"/>
      <c r="H3275" s="325"/>
      <c r="I3275" s="1047"/>
      <c r="J3275" s="271"/>
    </row>
    <row r="3276" spans="1:10" outlineLevel="1" x14ac:dyDescent="0.2">
      <c r="A3276" s="327" t="s">
        <v>12100</v>
      </c>
      <c r="B3276" s="322"/>
      <c r="C3276" s="322"/>
      <c r="D3276" s="316"/>
      <c r="E3276" s="311">
        <v>34100</v>
      </c>
      <c r="F3276" s="322"/>
      <c r="G3276" s="325"/>
      <c r="H3276" s="325"/>
      <c r="I3276" s="1047"/>
      <c r="J3276" s="271"/>
    </row>
    <row r="3277" spans="1:10" outlineLevel="1" x14ac:dyDescent="0.2">
      <c r="A3277" s="327" t="s">
        <v>12101</v>
      </c>
      <c r="B3277" s="322"/>
      <c r="C3277" s="322"/>
      <c r="D3277" s="316"/>
      <c r="E3277" s="311">
        <v>33750</v>
      </c>
      <c r="F3277" s="322"/>
      <c r="G3277" s="325"/>
      <c r="H3277" s="325"/>
      <c r="I3277" s="1047"/>
      <c r="J3277" s="271"/>
    </row>
    <row r="3278" spans="1:10" outlineLevel="1" x14ac:dyDescent="0.2">
      <c r="A3278" s="327" t="s">
        <v>12102</v>
      </c>
      <c r="B3278" s="322"/>
      <c r="C3278" s="322"/>
      <c r="D3278" s="316"/>
      <c r="E3278" s="311">
        <v>19500</v>
      </c>
      <c r="F3278" s="322"/>
      <c r="G3278" s="325"/>
      <c r="H3278" s="325"/>
      <c r="I3278" s="1047"/>
      <c r="J3278" s="271"/>
    </row>
    <row r="3279" spans="1:10" outlineLevel="1" x14ac:dyDescent="0.2">
      <c r="A3279" s="327" t="s">
        <v>12103</v>
      </c>
      <c r="B3279" s="322"/>
      <c r="C3279" s="322"/>
      <c r="D3279" s="316"/>
      <c r="E3279" s="311">
        <v>20800</v>
      </c>
      <c r="F3279" s="322"/>
      <c r="G3279" s="325"/>
      <c r="H3279" s="325"/>
      <c r="I3279" s="1047"/>
      <c r="J3279" s="271"/>
    </row>
    <row r="3280" spans="1:10" outlineLevel="1" x14ac:dyDescent="0.2">
      <c r="A3280" s="327" t="s">
        <v>12103</v>
      </c>
      <c r="B3280" s="322"/>
      <c r="C3280" s="322"/>
      <c r="D3280" s="316"/>
      <c r="E3280" s="311">
        <v>112800</v>
      </c>
      <c r="F3280" s="322"/>
      <c r="G3280" s="325"/>
      <c r="H3280" s="325"/>
      <c r="I3280" s="1047"/>
      <c r="J3280" s="271"/>
    </row>
    <row r="3281" spans="1:10" outlineLevel="1" x14ac:dyDescent="0.2">
      <c r="A3281" s="327" t="s">
        <v>12104</v>
      </c>
      <c r="B3281" s="322"/>
      <c r="C3281" s="322"/>
      <c r="D3281" s="316"/>
      <c r="E3281" s="311">
        <v>32400</v>
      </c>
      <c r="F3281" s="322"/>
      <c r="G3281" s="325"/>
      <c r="H3281" s="325"/>
      <c r="I3281" s="1047"/>
      <c r="J3281" s="271"/>
    </row>
    <row r="3282" spans="1:10" outlineLevel="1" x14ac:dyDescent="0.2">
      <c r="A3282" s="327" t="s">
        <v>12105</v>
      </c>
      <c r="B3282" s="322"/>
      <c r="C3282" s="322"/>
      <c r="D3282" s="316"/>
      <c r="E3282" s="311">
        <v>22400</v>
      </c>
      <c r="F3282" s="322"/>
      <c r="G3282" s="325"/>
      <c r="H3282" s="325"/>
      <c r="I3282" s="1047"/>
      <c r="J3282" s="271"/>
    </row>
    <row r="3283" spans="1:10" outlineLevel="1" x14ac:dyDescent="0.2">
      <c r="A3283" s="327" t="s">
        <v>12106</v>
      </c>
      <c r="B3283" s="322"/>
      <c r="C3283" s="322"/>
      <c r="D3283" s="316"/>
      <c r="E3283" s="311">
        <v>36000</v>
      </c>
      <c r="F3283" s="322"/>
      <c r="G3283" s="325"/>
      <c r="H3283" s="325"/>
      <c r="I3283" s="1047"/>
      <c r="J3283" s="271"/>
    </row>
    <row r="3284" spans="1:10" outlineLevel="1" x14ac:dyDescent="0.2">
      <c r="A3284" s="327" t="s">
        <v>12107</v>
      </c>
      <c r="B3284" s="322"/>
      <c r="C3284" s="322"/>
      <c r="D3284" s="316"/>
      <c r="E3284" s="311">
        <v>82800</v>
      </c>
      <c r="F3284" s="322"/>
      <c r="G3284" s="325"/>
      <c r="H3284" s="325"/>
      <c r="I3284" s="1047"/>
      <c r="J3284" s="271"/>
    </row>
    <row r="3285" spans="1:10" outlineLevel="1" x14ac:dyDescent="0.2">
      <c r="A3285" s="327" t="s">
        <v>12108</v>
      </c>
      <c r="B3285" s="322"/>
      <c r="C3285" s="322"/>
      <c r="D3285" s="316"/>
      <c r="E3285" s="311">
        <v>216000</v>
      </c>
      <c r="F3285" s="322"/>
      <c r="G3285" s="325"/>
      <c r="H3285" s="325"/>
      <c r="I3285" s="1047"/>
      <c r="J3285" s="271"/>
    </row>
    <row r="3286" spans="1:10" outlineLevel="1" x14ac:dyDescent="0.2">
      <c r="A3286" s="327" t="s">
        <v>12109</v>
      </c>
      <c r="B3286" s="322"/>
      <c r="C3286" s="322"/>
      <c r="D3286" s="316"/>
      <c r="E3286" s="311">
        <v>31200</v>
      </c>
      <c r="F3286" s="322"/>
      <c r="G3286" s="325"/>
      <c r="H3286" s="325"/>
      <c r="I3286" s="1047"/>
      <c r="J3286" s="271"/>
    </row>
    <row r="3287" spans="1:10" outlineLevel="1" x14ac:dyDescent="0.2">
      <c r="A3287" s="327" t="s">
        <v>12110</v>
      </c>
      <c r="B3287" s="322"/>
      <c r="C3287" s="322"/>
      <c r="D3287" s="316"/>
      <c r="E3287" s="311">
        <v>62400</v>
      </c>
      <c r="F3287" s="322"/>
      <c r="G3287" s="325"/>
      <c r="H3287" s="325"/>
      <c r="I3287" s="1047"/>
      <c r="J3287" s="271"/>
    </row>
    <row r="3288" spans="1:10" outlineLevel="1" x14ac:dyDescent="0.2">
      <c r="A3288" s="327" t="s">
        <v>12111</v>
      </c>
      <c r="B3288" s="322"/>
      <c r="C3288" s="322"/>
      <c r="D3288" s="316"/>
      <c r="E3288" s="311">
        <v>27600</v>
      </c>
      <c r="F3288" s="322"/>
      <c r="G3288" s="325"/>
      <c r="H3288" s="325"/>
      <c r="I3288" s="1047"/>
      <c r="J3288" s="271"/>
    </row>
    <row r="3289" spans="1:10" outlineLevel="1" x14ac:dyDescent="0.2">
      <c r="A3289" s="327" t="s">
        <v>12112</v>
      </c>
      <c r="B3289" s="322"/>
      <c r="C3289" s="322"/>
      <c r="D3289" s="316"/>
      <c r="E3289" s="311">
        <v>30000</v>
      </c>
      <c r="F3289" s="322"/>
      <c r="G3289" s="325"/>
      <c r="H3289" s="325"/>
      <c r="I3289" s="1047"/>
      <c r="J3289" s="271"/>
    </row>
    <row r="3290" spans="1:10" outlineLevel="1" x14ac:dyDescent="0.2">
      <c r="A3290" s="327" t="s">
        <v>12113</v>
      </c>
      <c r="B3290" s="322"/>
      <c r="C3290" s="322"/>
      <c r="D3290" s="316"/>
      <c r="E3290" s="311">
        <v>24000</v>
      </c>
      <c r="F3290" s="322"/>
      <c r="G3290" s="325"/>
      <c r="H3290" s="325"/>
      <c r="I3290" s="1047"/>
      <c r="J3290" s="271"/>
    </row>
    <row r="3291" spans="1:10" outlineLevel="1" x14ac:dyDescent="0.2">
      <c r="A3291" s="327" t="s">
        <v>12114</v>
      </c>
      <c r="B3291" s="322"/>
      <c r="C3291" s="322"/>
      <c r="D3291" s="316"/>
      <c r="E3291" s="311">
        <v>36800</v>
      </c>
      <c r="F3291" s="322"/>
      <c r="G3291" s="325"/>
      <c r="H3291" s="325"/>
      <c r="I3291" s="1047"/>
      <c r="J3291" s="271"/>
    </row>
    <row r="3292" spans="1:10" outlineLevel="1" x14ac:dyDescent="0.2">
      <c r="A3292" s="327" t="s">
        <v>12115</v>
      </c>
      <c r="B3292" s="322"/>
      <c r="C3292" s="322"/>
      <c r="D3292" s="316"/>
      <c r="E3292" s="311">
        <v>147200</v>
      </c>
      <c r="F3292" s="322"/>
      <c r="G3292" s="325"/>
      <c r="H3292" s="325"/>
      <c r="I3292" s="1047"/>
      <c r="J3292" s="271"/>
    </row>
    <row r="3293" spans="1:10" outlineLevel="1" x14ac:dyDescent="0.2">
      <c r="A3293" s="327" t="s">
        <v>12116</v>
      </c>
      <c r="B3293" s="322"/>
      <c r="C3293" s="322"/>
      <c r="D3293" s="316"/>
      <c r="E3293" s="311">
        <v>26775</v>
      </c>
      <c r="F3293" s="322"/>
      <c r="G3293" s="325"/>
      <c r="H3293" s="325"/>
      <c r="I3293" s="1047"/>
      <c r="J3293" s="271"/>
    </row>
    <row r="3294" spans="1:10" outlineLevel="1" x14ac:dyDescent="0.2">
      <c r="A3294" s="327" t="s">
        <v>12117</v>
      </c>
      <c r="B3294" s="322"/>
      <c r="C3294" s="322"/>
      <c r="D3294" s="316"/>
      <c r="E3294" s="311">
        <v>88000</v>
      </c>
      <c r="F3294" s="322"/>
      <c r="G3294" s="325"/>
      <c r="H3294" s="325"/>
      <c r="I3294" s="1047"/>
      <c r="J3294" s="271"/>
    </row>
    <row r="3295" spans="1:10" outlineLevel="1" x14ac:dyDescent="0.2">
      <c r="A3295" s="327" t="s">
        <v>12118</v>
      </c>
      <c r="B3295" s="322"/>
      <c r="C3295" s="322"/>
      <c r="D3295" s="316"/>
      <c r="E3295" s="311">
        <v>36800</v>
      </c>
      <c r="F3295" s="322"/>
      <c r="G3295" s="325"/>
      <c r="H3295" s="325"/>
      <c r="I3295" s="1047"/>
      <c r="J3295" s="271"/>
    </row>
    <row r="3296" spans="1:10" outlineLevel="1" x14ac:dyDescent="0.2">
      <c r="A3296" s="327" t="s">
        <v>12118</v>
      </c>
      <c r="B3296" s="322"/>
      <c r="C3296" s="322"/>
      <c r="D3296" s="316"/>
      <c r="E3296" s="311">
        <v>396000</v>
      </c>
      <c r="F3296" s="322"/>
      <c r="G3296" s="325"/>
      <c r="H3296" s="325"/>
      <c r="I3296" s="1047"/>
      <c r="J3296" s="271"/>
    </row>
    <row r="3297" spans="1:10" outlineLevel="1" x14ac:dyDescent="0.2">
      <c r="A3297" s="327" t="s">
        <v>12119</v>
      </c>
      <c r="B3297" s="322"/>
      <c r="C3297" s="322"/>
      <c r="D3297" s="316"/>
      <c r="E3297" s="311">
        <v>49500</v>
      </c>
      <c r="F3297" s="322"/>
      <c r="G3297" s="325"/>
      <c r="H3297" s="325"/>
      <c r="I3297" s="1047"/>
      <c r="J3297" s="271"/>
    </row>
    <row r="3298" spans="1:10" outlineLevel="1" x14ac:dyDescent="0.2">
      <c r="A3298" s="327" t="s">
        <v>12120</v>
      </c>
      <c r="B3298" s="322"/>
      <c r="C3298" s="322"/>
      <c r="D3298" s="316"/>
      <c r="E3298" s="311">
        <v>36500</v>
      </c>
      <c r="F3298" s="322"/>
      <c r="G3298" s="325"/>
      <c r="H3298" s="325"/>
      <c r="I3298" s="1047"/>
      <c r="J3298" s="271"/>
    </row>
    <row r="3299" spans="1:10" outlineLevel="1" x14ac:dyDescent="0.2">
      <c r="A3299" s="327" t="s">
        <v>12121</v>
      </c>
      <c r="B3299" s="322"/>
      <c r="C3299" s="322"/>
      <c r="D3299" s="316"/>
      <c r="E3299" s="311">
        <v>35000</v>
      </c>
      <c r="F3299" s="322"/>
      <c r="G3299" s="325"/>
      <c r="H3299" s="325"/>
      <c r="I3299" s="1047"/>
      <c r="J3299" s="271"/>
    </row>
    <row r="3300" spans="1:10" outlineLevel="1" x14ac:dyDescent="0.2">
      <c r="A3300" s="327" t="s">
        <v>12122</v>
      </c>
      <c r="B3300" s="322"/>
      <c r="C3300" s="322"/>
      <c r="D3300" s="316"/>
      <c r="E3300" s="311">
        <v>124550</v>
      </c>
      <c r="F3300" s="322"/>
      <c r="G3300" s="325"/>
      <c r="H3300" s="325"/>
      <c r="I3300" s="1047"/>
      <c r="J3300" s="271"/>
    </row>
    <row r="3301" spans="1:10" outlineLevel="1" x14ac:dyDescent="0.2">
      <c r="A3301" s="327" t="s">
        <v>12123</v>
      </c>
      <c r="B3301" s="322"/>
      <c r="C3301" s="322"/>
      <c r="D3301" s="316"/>
      <c r="E3301" s="311">
        <v>21450</v>
      </c>
      <c r="F3301" s="322"/>
      <c r="G3301" s="325"/>
      <c r="H3301" s="325"/>
      <c r="I3301" s="1047"/>
      <c r="J3301" s="271"/>
    </row>
    <row r="3302" spans="1:10" outlineLevel="1" x14ac:dyDescent="0.2">
      <c r="A3302" s="327" t="s">
        <v>12124</v>
      </c>
      <c r="B3302" s="322"/>
      <c r="C3302" s="322"/>
      <c r="D3302" s="316"/>
      <c r="E3302" s="311">
        <v>245020</v>
      </c>
      <c r="F3302" s="322"/>
      <c r="G3302" s="325"/>
      <c r="H3302" s="325"/>
      <c r="I3302" s="1047"/>
      <c r="J3302" s="271"/>
    </row>
    <row r="3303" spans="1:10" outlineLevel="1" x14ac:dyDescent="0.2">
      <c r="A3303" s="327" t="s">
        <v>12125</v>
      </c>
      <c r="B3303" s="322"/>
      <c r="C3303" s="322"/>
      <c r="D3303" s="316"/>
      <c r="E3303" s="311">
        <v>35200</v>
      </c>
      <c r="F3303" s="322"/>
      <c r="G3303" s="325"/>
      <c r="H3303" s="325"/>
      <c r="I3303" s="1047"/>
      <c r="J3303" s="271"/>
    </row>
    <row r="3304" spans="1:10" outlineLevel="1" x14ac:dyDescent="0.2">
      <c r="A3304" s="327" t="s">
        <v>12126</v>
      </c>
      <c r="B3304" s="322"/>
      <c r="C3304" s="322"/>
      <c r="D3304" s="316"/>
      <c r="E3304" s="311">
        <v>66000</v>
      </c>
      <c r="F3304" s="322"/>
      <c r="G3304" s="325"/>
      <c r="H3304" s="325"/>
      <c r="I3304" s="1047"/>
      <c r="J3304" s="271"/>
    </row>
    <row r="3305" spans="1:10" outlineLevel="1" x14ac:dyDescent="0.2">
      <c r="A3305" s="327" t="s">
        <v>12127</v>
      </c>
      <c r="B3305" s="322"/>
      <c r="C3305" s="322"/>
      <c r="D3305" s="316"/>
      <c r="E3305" s="311">
        <v>36800</v>
      </c>
      <c r="F3305" s="322"/>
      <c r="G3305" s="325"/>
      <c r="H3305" s="325"/>
      <c r="I3305" s="1047"/>
      <c r="J3305" s="271"/>
    </row>
    <row r="3306" spans="1:10" outlineLevel="1" x14ac:dyDescent="0.2">
      <c r="A3306" s="327" t="s">
        <v>12128</v>
      </c>
      <c r="B3306" s="322"/>
      <c r="C3306" s="322"/>
      <c r="D3306" s="316"/>
      <c r="E3306" s="311">
        <v>82051</v>
      </c>
      <c r="F3306" s="322"/>
      <c r="G3306" s="325"/>
      <c r="H3306" s="325"/>
      <c r="I3306" s="1047"/>
      <c r="J3306" s="271"/>
    </row>
    <row r="3307" spans="1:10" outlineLevel="1" x14ac:dyDescent="0.2">
      <c r="A3307" s="327" t="s">
        <v>12129</v>
      </c>
      <c r="B3307" s="322"/>
      <c r="C3307" s="322"/>
      <c r="D3307" s="316"/>
      <c r="E3307" s="311">
        <v>27600</v>
      </c>
      <c r="F3307" s="322"/>
      <c r="G3307" s="325"/>
      <c r="H3307" s="325"/>
      <c r="I3307" s="1047"/>
      <c r="J3307" s="271"/>
    </row>
    <row r="3308" spans="1:10" outlineLevel="1" x14ac:dyDescent="0.2">
      <c r="A3308" s="327" t="s">
        <v>12130</v>
      </c>
      <c r="B3308" s="322"/>
      <c r="C3308" s="322"/>
      <c r="D3308" s="316"/>
      <c r="E3308" s="311">
        <v>201205</v>
      </c>
      <c r="F3308" s="322"/>
      <c r="G3308" s="325"/>
      <c r="H3308" s="325"/>
      <c r="I3308" s="1047"/>
      <c r="J3308" s="271"/>
    </row>
    <row r="3309" spans="1:10" outlineLevel="1" x14ac:dyDescent="0.2">
      <c r="A3309" s="327" t="s">
        <v>12131</v>
      </c>
      <c r="B3309" s="322"/>
      <c r="C3309" s="322"/>
      <c r="D3309" s="316"/>
      <c r="E3309" s="311">
        <v>30800</v>
      </c>
      <c r="F3309" s="322"/>
      <c r="G3309" s="325"/>
      <c r="H3309" s="325"/>
      <c r="I3309" s="1047"/>
      <c r="J3309" s="271"/>
    </row>
    <row r="3310" spans="1:10" outlineLevel="1" x14ac:dyDescent="0.2">
      <c r="A3310" s="327" t="s">
        <v>12132</v>
      </c>
      <c r="B3310" s="322"/>
      <c r="C3310" s="322"/>
      <c r="D3310" s="316"/>
      <c r="E3310" s="311">
        <v>30000</v>
      </c>
      <c r="F3310" s="322"/>
      <c r="G3310" s="325"/>
      <c r="H3310" s="325"/>
      <c r="I3310" s="1047"/>
      <c r="J3310" s="271"/>
    </row>
    <row r="3311" spans="1:10" outlineLevel="1" x14ac:dyDescent="0.2">
      <c r="A3311" s="327" t="s">
        <v>12133</v>
      </c>
      <c r="B3311" s="322"/>
      <c r="C3311" s="322"/>
      <c r="D3311" s="316"/>
      <c r="E3311" s="311">
        <v>30800</v>
      </c>
      <c r="F3311" s="322"/>
      <c r="G3311" s="325"/>
      <c r="H3311" s="325"/>
      <c r="I3311" s="1047"/>
      <c r="J3311" s="271"/>
    </row>
    <row r="3312" spans="1:10" outlineLevel="1" x14ac:dyDescent="0.2">
      <c r="A3312" s="327" t="s">
        <v>12134</v>
      </c>
      <c r="B3312" s="322"/>
      <c r="C3312" s="322"/>
      <c r="D3312" s="316"/>
      <c r="E3312" s="311">
        <v>42000</v>
      </c>
      <c r="F3312" s="322"/>
      <c r="G3312" s="325"/>
      <c r="H3312" s="325"/>
      <c r="I3312" s="1047"/>
      <c r="J3312" s="271"/>
    </row>
    <row r="3313" spans="1:10" outlineLevel="1" x14ac:dyDescent="0.2">
      <c r="A3313" s="327" t="s">
        <v>12135</v>
      </c>
      <c r="B3313" s="322"/>
      <c r="C3313" s="322"/>
      <c r="D3313" s="316"/>
      <c r="E3313" s="311">
        <v>70000</v>
      </c>
      <c r="F3313" s="322"/>
      <c r="G3313" s="325"/>
      <c r="H3313" s="325"/>
      <c r="I3313" s="1047"/>
      <c r="J3313" s="271"/>
    </row>
    <row r="3314" spans="1:10" outlineLevel="1" x14ac:dyDescent="0.2">
      <c r="A3314" s="327" t="s">
        <v>12136</v>
      </c>
      <c r="B3314" s="322"/>
      <c r="C3314" s="322"/>
      <c r="D3314" s="316"/>
      <c r="E3314" s="311">
        <v>24000</v>
      </c>
      <c r="F3314" s="322"/>
      <c r="G3314" s="325"/>
      <c r="H3314" s="325"/>
      <c r="I3314" s="1047"/>
      <c r="J3314" s="271"/>
    </row>
    <row r="3315" spans="1:10" outlineLevel="1" x14ac:dyDescent="0.2">
      <c r="A3315" s="327" t="s">
        <v>12137</v>
      </c>
      <c r="B3315" s="322"/>
      <c r="C3315" s="322"/>
      <c r="D3315" s="316"/>
      <c r="E3315" s="311">
        <v>68000</v>
      </c>
      <c r="F3315" s="322"/>
      <c r="G3315" s="325"/>
      <c r="H3315" s="325"/>
      <c r="I3315" s="1047"/>
      <c r="J3315" s="271"/>
    </row>
    <row r="3316" spans="1:10" outlineLevel="1" x14ac:dyDescent="0.2">
      <c r="A3316" s="327" t="s">
        <v>12138</v>
      </c>
      <c r="B3316" s="322"/>
      <c r="C3316" s="322"/>
      <c r="D3316" s="316"/>
      <c r="E3316" s="311">
        <v>450000</v>
      </c>
      <c r="F3316" s="322"/>
      <c r="G3316" s="325"/>
      <c r="H3316" s="325"/>
      <c r="I3316" s="1047"/>
      <c r="J3316" s="271"/>
    </row>
    <row r="3317" spans="1:10" outlineLevel="1" x14ac:dyDescent="0.2">
      <c r="A3317" s="327" t="s">
        <v>12139</v>
      </c>
      <c r="B3317" s="322"/>
      <c r="C3317" s="322"/>
      <c r="D3317" s="316"/>
      <c r="E3317" s="311">
        <v>43900</v>
      </c>
      <c r="F3317" s="322"/>
      <c r="G3317" s="325"/>
      <c r="H3317" s="325"/>
      <c r="I3317" s="1047"/>
      <c r="J3317" s="271"/>
    </row>
    <row r="3318" spans="1:10" outlineLevel="1" x14ac:dyDescent="0.2">
      <c r="A3318" s="327" t="s">
        <v>12140</v>
      </c>
      <c r="B3318" s="322"/>
      <c r="C3318" s="322"/>
      <c r="D3318" s="316"/>
      <c r="E3318" s="311">
        <v>19200</v>
      </c>
      <c r="F3318" s="322"/>
      <c r="G3318" s="325"/>
      <c r="H3318" s="325"/>
      <c r="I3318" s="1047"/>
      <c r="J3318" s="271"/>
    </row>
    <row r="3319" spans="1:10" outlineLevel="1" x14ac:dyDescent="0.2">
      <c r="A3319" s="327" t="s">
        <v>12141</v>
      </c>
      <c r="B3319" s="322"/>
      <c r="C3319" s="322"/>
      <c r="D3319" s="316"/>
      <c r="E3319" s="311">
        <v>33333.949999999997</v>
      </c>
      <c r="F3319" s="322"/>
      <c r="G3319" s="325"/>
      <c r="H3319" s="325"/>
      <c r="I3319" s="1047"/>
      <c r="J3319" s="271"/>
    </row>
    <row r="3320" spans="1:10" outlineLevel="1" x14ac:dyDescent="0.2">
      <c r="A3320" s="327" t="s">
        <v>12142</v>
      </c>
      <c r="B3320" s="322"/>
      <c r="C3320" s="322"/>
      <c r="D3320" s="316"/>
      <c r="E3320" s="311">
        <v>31200</v>
      </c>
      <c r="F3320" s="322"/>
      <c r="G3320" s="325"/>
      <c r="H3320" s="325"/>
      <c r="I3320" s="1047"/>
      <c r="J3320" s="271"/>
    </row>
    <row r="3321" spans="1:10" outlineLevel="1" x14ac:dyDescent="0.2">
      <c r="A3321" s="327" t="s">
        <v>12143</v>
      </c>
      <c r="B3321" s="322"/>
      <c r="C3321" s="322"/>
      <c r="D3321" s="316"/>
      <c r="E3321" s="311">
        <v>145800</v>
      </c>
      <c r="F3321" s="322"/>
      <c r="G3321" s="325"/>
      <c r="H3321" s="325"/>
      <c r="I3321" s="1047"/>
      <c r="J3321" s="271"/>
    </row>
    <row r="3322" spans="1:10" outlineLevel="1" x14ac:dyDescent="0.2">
      <c r="A3322" s="327" t="s">
        <v>12143</v>
      </c>
      <c r="B3322" s="322"/>
      <c r="C3322" s="322"/>
      <c r="D3322" s="316"/>
      <c r="E3322" s="311">
        <v>36800</v>
      </c>
      <c r="F3322" s="322"/>
      <c r="G3322" s="325"/>
      <c r="H3322" s="325"/>
      <c r="I3322" s="1047"/>
      <c r="J3322" s="271"/>
    </row>
    <row r="3323" spans="1:10" outlineLevel="1" x14ac:dyDescent="0.2">
      <c r="A3323" s="327" t="s">
        <v>12143</v>
      </c>
      <c r="B3323" s="322"/>
      <c r="C3323" s="322"/>
      <c r="D3323" s="316"/>
      <c r="E3323" s="311">
        <v>36800</v>
      </c>
      <c r="F3323" s="322"/>
      <c r="G3323" s="325"/>
      <c r="H3323" s="325"/>
      <c r="I3323" s="1047"/>
      <c r="J3323" s="271"/>
    </row>
    <row r="3324" spans="1:10" outlineLevel="1" x14ac:dyDescent="0.2">
      <c r="A3324" s="327" t="s">
        <v>12143</v>
      </c>
      <c r="B3324" s="322"/>
      <c r="C3324" s="322"/>
      <c r="D3324" s="316"/>
      <c r="E3324" s="311">
        <v>36800</v>
      </c>
      <c r="F3324" s="322"/>
      <c r="G3324" s="325"/>
      <c r="H3324" s="325"/>
      <c r="I3324" s="1047"/>
      <c r="J3324" s="271"/>
    </row>
    <row r="3325" spans="1:10" outlineLevel="1" x14ac:dyDescent="0.2">
      <c r="A3325" s="327" t="s">
        <v>12143</v>
      </c>
      <c r="B3325" s="322"/>
      <c r="C3325" s="322"/>
      <c r="D3325" s="316"/>
      <c r="E3325" s="311">
        <v>36800</v>
      </c>
      <c r="F3325" s="322"/>
      <c r="G3325" s="325"/>
      <c r="H3325" s="325"/>
      <c r="I3325" s="1047"/>
      <c r="J3325" s="271"/>
    </row>
    <row r="3326" spans="1:10" outlineLevel="1" x14ac:dyDescent="0.2">
      <c r="A3326" s="327" t="s">
        <v>12143</v>
      </c>
      <c r="B3326" s="322"/>
      <c r="C3326" s="322"/>
      <c r="D3326" s="316"/>
      <c r="E3326" s="311">
        <v>370800</v>
      </c>
      <c r="F3326" s="322"/>
      <c r="G3326" s="325"/>
      <c r="H3326" s="325"/>
      <c r="I3326" s="1047"/>
      <c r="J3326" s="271"/>
    </row>
    <row r="3327" spans="1:10" outlineLevel="1" x14ac:dyDescent="0.2">
      <c r="A3327" s="327" t="s">
        <v>12143</v>
      </c>
      <c r="B3327" s="322"/>
      <c r="C3327" s="322"/>
      <c r="D3327" s="316"/>
      <c r="E3327" s="311">
        <v>370800</v>
      </c>
      <c r="F3327" s="322"/>
      <c r="G3327" s="325"/>
      <c r="H3327" s="325"/>
      <c r="I3327" s="1047"/>
      <c r="J3327" s="271"/>
    </row>
    <row r="3328" spans="1:10" outlineLevel="1" x14ac:dyDescent="0.2">
      <c r="A3328" s="327" t="s">
        <v>12144</v>
      </c>
      <c r="B3328" s="322"/>
      <c r="C3328" s="322"/>
      <c r="D3328" s="316"/>
      <c r="E3328" s="311">
        <v>36000</v>
      </c>
      <c r="F3328" s="322"/>
      <c r="G3328" s="325"/>
      <c r="H3328" s="325"/>
      <c r="I3328" s="1047"/>
      <c r="J3328" s="271"/>
    </row>
    <row r="3329" spans="1:10" outlineLevel="1" x14ac:dyDescent="0.2">
      <c r="A3329" s="327" t="s">
        <v>12144</v>
      </c>
      <c r="B3329" s="322"/>
      <c r="C3329" s="322"/>
      <c r="D3329" s="316"/>
      <c r="E3329" s="311">
        <v>36000</v>
      </c>
      <c r="F3329" s="322"/>
      <c r="G3329" s="325"/>
      <c r="H3329" s="325"/>
      <c r="I3329" s="1047"/>
      <c r="J3329" s="271"/>
    </row>
    <row r="3330" spans="1:10" outlineLevel="1" x14ac:dyDescent="0.2">
      <c r="A3330" s="327" t="s">
        <v>12145</v>
      </c>
      <c r="B3330" s="322"/>
      <c r="C3330" s="322"/>
      <c r="D3330" s="316"/>
      <c r="E3330" s="311">
        <v>24000</v>
      </c>
      <c r="F3330" s="322"/>
      <c r="G3330" s="325"/>
      <c r="H3330" s="325"/>
      <c r="I3330" s="1047"/>
      <c r="J3330" s="271"/>
    </row>
    <row r="3331" spans="1:10" outlineLevel="1" x14ac:dyDescent="0.2">
      <c r="A3331" s="327" t="s">
        <v>12146</v>
      </c>
      <c r="B3331" s="322"/>
      <c r="C3331" s="322"/>
      <c r="D3331" s="316"/>
      <c r="E3331" s="311">
        <v>32500</v>
      </c>
      <c r="F3331" s="322"/>
      <c r="G3331" s="325"/>
      <c r="H3331" s="325"/>
      <c r="I3331" s="1047"/>
      <c r="J3331" s="271"/>
    </row>
    <row r="3332" spans="1:10" outlineLevel="1" x14ac:dyDescent="0.2">
      <c r="A3332" s="327" t="s">
        <v>12146</v>
      </c>
      <c r="B3332" s="322"/>
      <c r="C3332" s="322"/>
      <c r="D3332" s="316"/>
      <c r="E3332" s="311">
        <v>153000</v>
      </c>
      <c r="F3332" s="322"/>
      <c r="G3332" s="325"/>
      <c r="H3332" s="325"/>
      <c r="I3332" s="1047"/>
      <c r="J3332" s="271"/>
    </row>
    <row r="3333" spans="1:10" outlineLevel="1" x14ac:dyDescent="0.2">
      <c r="A3333" s="327" t="s">
        <v>12147</v>
      </c>
      <c r="B3333" s="322"/>
      <c r="C3333" s="322"/>
      <c r="D3333" s="316"/>
      <c r="E3333" s="311">
        <v>320000</v>
      </c>
      <c r="F3333" s="322"/>
      <c r="G3333" s="325"/>
      <c r="H3333" s="325"/>
      <c r="I3333" s="1047"/>
      <c r="J3333" s="271"/>
    </row>
    <row r="3334" spans="1:10" outlineLevel="1" x14ac:dyDescent="0.2">
      <c r="A3334" s="327" t="s">
        <v>12148</v>
      </c>
      <c r="B3334" s="322"/>
      <c r="C3334" s="322"/>
      <c r="D3334" s="316"/>
      <c r="E3334" s="311">
        <v>38400</v>
      </c>
      <c r="F3334" s="322"/>
      <c r="G3334" s="325"/>
      <c r="H3334" s="325"/>
      <c r="I3334" s="1047"/>
      <c r="J3334" s="271"/>
    </row>
    <row r="3335" spans="1:10" outlineLevel="1" x14ac:dyDescent="0.2">
      <c r="A3335" s="327" t="s">
        <v>12149</v>
      </c>
      <c r="B3335" s="322"/>
      <c r="C3335" s="322"/>
      <c r="D3335" s="316"/>
      <c r="E3335" s="311">
        <v>33600</v>
      </c>
      <c r="F3335" s="322"/>
      <c r="G3335" s="325"/>
      <c r="H3335" s="325"/>
      <c r="I3335" s="1047"/>
      <c r="J3335" s="271"/>
    </row>
    <row r="3336" spans="1:10" outlineLevel="1" x14ac:dyDescent="0.2">
      <c r="A3336" s="327" t="s">
        <v>12150</v>
      </c>
      <c r="B3336" s="322"/>
      <c r="C3336" s="322"/>
      <c r="D3336" s="316"/>
      <c r="E3336" s="311">
        <v>33600</v>
      </c>
      <c r="F3336" s="322"/>
      <c r="G3336" s="325"/>
      <c r="H3336" s="325"/>
      <c r="I3336" s="1047"/>
      <c r="J3336" s="271"/>
    </row>
    <row r="3337" spans="1:10" outlineLevel="1" x14ac:dyDescent="0.2">
      <c r="A3337" s="327" t="s">
        <v>12151</v>
      </c>
      <c r="B3337" s="322"/>
      <c r="C3337" s="322"/>
      <c r="D3337" s="316"/>
      <c r="E3337" s="311">
        <v>30000</v>
      </c>
      <c r="F3337" s="322"/>
      <c r="G3337" s="325"/>
      <c r="H3337" s="325"/>
      <c r="I3337" s="1047"/>
      <c r="J3337" s="271"/>
    </row>
    <row r="3338" spans="1:10" outlineLevel="1" x14ac:dyDescent="0.2">
      <c r="A3338" s="327" t="s">
        <v>12152</v>
      </c>
      <c r="B3338" s="322"/>
      <c r="C3338" s="322"/>
      <c r="D3338" s="316"/>
      <c r="E3338" s="311">
        <v>30000</v>
      </c>
      <c r="F3338" s="322"/>
      <c r="G3338" s="325"/>
      <c r="H3338" s="325"/>
      <c r="I3338" s="1047"/>
      <c r="J3338" s="271"/>
    </row>
    <row r="3339" spans="1:10" outlineLevel="1" x14ac:dyDescent="0.2">
      <c r="A3339" s="327" t="s">
        <v>12153</v>
      </c>
      <c r="B3339" s="322"/>
      <c r="C3339" s="322"/>
      <c r="D3339" s="316"/>
      <c r="E3339" s="311">
        <v>45600</v>
      </c>
      <c r="F3339" s="322"/>
      <c r="G3339" s="325"/>
      <c r="H3339" s="325"/>
      <c r="I3339" s="1047"/>
      <c r="J3339" s="271"/>
    </row>
    <row r="3340" spans="1:10" outlineLevel="1" x14ac:dyDescent="0.2">
      <c r="A3340" s="327" t="s">
        <v>12154</v>
      </c>
      <c r="B3340" s="322"/>
      <c r="C3340" s="322"/>
      <c r="D3340" s="316"/>
      <c r="E3340" s="311">
        <v>39600</v>
      </c>
      <c r="F3340" s="322"/>
      <c r="G3340" s="325"/>
      <c r="H3340" s="325"/>
      <c r="I3340" s="1047"/>
      <c r="J3340" s="271"/>
    </row>
    <row r="3341" spans="1:10" outlineLevel="1" x14ac:dyDescent="0.2">
      <c r="A3341" s="327" t="s">
        <v>12155</v>
      </c>
      <c r="B3341" s="322"/>
      <c r="C3341" s="322"/>
      <c r="D3341" s="316"/>
      <c r="E3341" s="311">
        <v>33600</v>
      </c>
      <c r="F3341" s="322"/>
      <c r="G3341" s="325"/>
      <c r="H3341" s="325"/>
      <c r="I3341" s="1047"/>
      <c r="J3341" s="271"/>
    </row>
    <row r="3342" spans="1:10" outlineLevel="1" x14ac:dyDescent="0.2">
      <c r="A3342" s="327" t="s">
        <v>12156</v>
      </c>
      <c r="B3342" s="322"/>
      <c r="C3342" s="322"/>
      <c r="D3342" s="316"/>
      <c r="E3342" s="311">
        <v>66000</v>
      </c>
      <c r="F3342" s="322"/>
      <c r="G3342" s="325"/>
      <c r="H3342" s="325"/>
      <c r="I3342" s="1047"/>
      <c r="J3342" s="271"/>
    </row>
    <row r="3343" spans="1:10" outlineLevel="1" x14ac:dyDescent="0.2">
      <c r="A3343" s="327" t="s">
        <v>12156</v>
      </c>
      <c r="B3343" s="322"/>
      <c r="C3343" s="322"/>
      <c r="D3343" s="316"/>
      <c r="E3343" s="311">
        <v>66000</v>
      </c>
      <c r="F3343" s="322"/>
      <c r="G3343" s="325"/>
      <c r="H3343" s="325"/>
      <c r="I3343" s="1047"/>
      <c r="J3343" s="271"/>
    </row>
    <row r="3344" spans="1:10" outlineLevel="1" x14ac:dyDescent="0.2">
      <c r="A3344" s="327" t="s">
        <v>12156</v>
      </c>
      <c r="B3344" s="322"/>
      <c r="C3344" s="322"/>
      <c r="D3344" s="316"/>
      <c r="E3344" s="311">
        <v>78000</v>
      </c>
      <c r="F3344" s="322"/>
      <c r="G3344" s="325"/>
      <c r="H3344" s="325"/>
      <c r="I3344" s="1047"/>
      <c r="J3344" s="271"/>
    </row>
    <row r="3345" spans="1:10" outlineLevel="1" x14ac:dyDescent="0.2">
      <c r="A3345" s="327" t="s">
        <v>12157</v>
      </c>
      <c r="B3345" s="322"/>
      <c r="C3345" s="322"/>
      <c r="D3345" s="316"/>
      <c r="E3345" s="311">
        <v>60000</v>
      </c>
      <c r="F3345" s="322"/>
      <c r="G3345" s="325"/>
      <c r="H3345" s="325"/>
      <c r="I3345" s="1047"/>
      <c r="J3345" s="271"/>
    </row>
    <row r="3346" spans="1:10" outlineLevel="1" x14ac:dyDescent="0.2">
      <c r="A3346" s="327" t="s">
        <v>12158</v>
      </c>
      <c r="B3346" s="322"/>
      <c r="C3346" s="322"/>
      <c r="D3346" s="316"/>
      <c r="E3346" s="311">
        <v>243000</v>
      </c>
      <c r="F3346" s="322"/>
      <c r="G3346" s="325"/>
      <c r="H3346" s="325"/>
      <c r="I3346" s="1047"/>
      <c r="J3346" s="271"/>
    </row>
    <row r="3347" spans="1:10" outlineLevel="1" x14ac:dyDescent="0.2">
      <c r="A3347" s="327" t="s">
        <v>12159</v>
      </c>
      <c r="B3347" s="322"/>
      <c r="C3347" s="322"/>
      <c r="D3347" s="316"/>
      <c r="E3347" s="311">
        <v>34800</v>
      </c>
      <c r="F3347" s="322"/>
      <c r="G3347" s="325"/>
      <c r="H3347" s="325"/>
      <c r="I3347" s="1047"/>
      <c r="J3347" s="271"/>
    </row>
    <row r="3348" spans="1:10" outlineLevel="1" x14ac:dyDescent="0.2">
      <c r="A3348" s="327" t="s">
        <v>12160</v>
      </c>
      <c r="B3348" s="322"/>
      <c r="C3348" s="322"/>
      <c r="D3348" s="316"/>
      <c r="E3348" s="311">
        <v>24000</v>
      </c>
      <c r="F3348" s="322"/>
      <c r="G3348" s="325"/>
      <c r="H3348" s="325"/>
      <c r="I3348" s="1047"/>
      <c r="J3348" s="271"/>
    </row>
    <row r="3349" spans="1:10" outlineLevel="1" x14ac:dyDescent="0.2">
      <c r="A3349" s="327" t="s">
        <v>12161</v>
      </c>
      <c r="B3349" s="322"/>
      <c r="C3349" s="322"/>
      <c r="D3349" s="316"/>
      <c r="E3349" s="311">
        <v>24000</v>
      </c>
      <c r="F3349" s="322"/>
      <c r="G3349" s="325"/>
      <c r="H3349" s="325"/>
      <c r="I3349" s="1047"/>
      <c r="J3349" s="271"/>
    </row>
    <row r="3350" spans="1:10" outlineLevel="1" x14ac:dyDescent="0.2">
      <c r="A3350" s="327" t="s">
        <v>12162</v>
      </c>
      <c r="B3350" s="322"/>
      <c r="C3350" s="322"/>
      <c r="D3350" s="316"/>
      <c r="E3350" s="311">
        <v>24000</v>
      </c>
      <c r="F3350" s="322"/>
      <c r="G3350" s="325"/>
      <c r="H3350" s="325"/>
      <c r="I3350" s="1047"/>
      <c r="J3350" s="271"/>
    </row>
    <row r="3351" spans="1:10" outlineLevel="1" x14ac:dyDescent="0.2">
      <c r="A3351" s="327" t="s">
        <v>12163</v>
      </c>
      <c r="B3351" s="322"/>
      <c r="C3351" s="322"/>
      <c r="D3351" s="316"/>
      <c r="E3351" s="311">
        <v>29500</v>
      </c>
      <c r="F3351" s="322"/>
      <c r="G3351" s="325"/>
      <c r="H3351" s="325"/>
      <c r="I3351" s="1047"/>
      <c r="J3351" s="271"/>
    </row>
    <row r="3352" spans="1:10" outlineLevel="1" x14ac:dyDescent="0.2">
      <c r="A3352" s="327" t="s">
        <v>12164</v>
      </c>
      <c r="B3352" s="322"/>
      <c r="C3352" s="322"/>
      <c r="D3352" s="316"/>
      <c r="E3352" s="311">
        <v>24000</v>
      </c>
      <c r="F3352" s="322"/>
      <c r="G3352" s="325"/>
      <c r="H3352" s="325"/>
      <c r="I3352" s="1047"/>
      <c r="J3352" s="271"/>
    </row>
    <row r="3353" spans="1:10" outlineLevel="1" x14ac:dyDescent="0.2">
      <c r="A3353" s="327" t="s">
        <v>12165</v>
      </c>
      <c r="B3353" s="322"/>
      <c r="C3353" s="322"/>
      <c r="D3353" s="316"/>
      <c r="E3353" s="311">
        <v>72000</v>
      </c>
      <c r="F3353" s="322"/>
      <c r="G3353" s="325"/>
      <c r="H3353" s="325"/>
      <c r="I3353" s="1047"/>
      <c r="J3353" s="271"/>
    </row>
    <row r="3354" spans="1:10" outlineLevel="1" x14ac:dyDescent="0.2">
      <c r="A3354" s="327" t="s">
        <v>12166</v>
      </c>
      <c r="B3354" s="322"/>
      <c r="C3354" s="322"/>
      <c r="D3354" s="316"/>
      <c r="E3354" s="311">
        <v>24000</v>
      </c>
      <c r="F3354" s="322"/>
      <c r="G3354" s="325"/>
      <c r="H3354" s="325"/>
      <c r="I3354" s="1047"/>
      <c r="J3354" s="271"/>
    </row>
    <row r="3355" spans="1:10" outlineLevel="1" x14ac:dyDescent="0.2">
      <c r="A3355" s="327" t="s">
        <v>12167</v>
      </c>
      <c r="B3355" s="322"/>
      <c r="C3355" s="322"/>
      <c r="D3355" s="316"/>
      <c r="E3355" s="311">
        <v>150000</v>
      </c>
      <c r="F3355" s="322"/>
      <c r="G3355" s="325"/>
      <c r="H3355" s="325"/>
      <c r="I3355" s="1047"/>
      <c r="J3355" s="271"/>
    </row>
    <row r="3356" spans="1:10" outlineLevel="1" x14ac:dyDescent="0.2">
      <c r="A3356" s="327" t="s">
        <v>12168</v>
      </c>
      <c r="B3356" s="322"/>
      <c r="C3356" s="322"/>
      <c r="D3356" s="316"/>
      <c r="E3356" s="311">
        <v>72000</v>
      </c>
      <c r="F3356" s="322"/>
      <c r="G3356" s="325"/>
      <c r="H3356" s="325"/>
      <c r="I3356" s="1047"/>
      <c r="J3356" s="271"/>
    </row>
    <row r="3357" spans="1:10" outlineLevel="1" x14ac:dyDescent="0.2">
      <c r="A3357" s="327" t="s">
        <v>12169</v>
      </c>
      <c r="B3357" s="322"/>
      <c r="C3357" s="322"/>
      <c r="D3357" s="316"/>
      <c r="E3357" s="311">
        <v>36000</v>
      </c>
      <c r="F3357" s="322"/>
      <c r="G3357" s="325"/>
      <c r="H3357" s="325"/>
      <c r="I3357" s="1047"/>
      <c r="J3357" s="271"/>
    </row>
    <row r="3358" spans="1:10" outlineLevel="1" x14ac:dyDescent="0.2">
      <c r="A3358" s="327" t="s">
        <v>12170</v>
      </c>
      <c r="B3358" s="322"/>
      <c r="C3358" s="322"/>
      <c r="D3358" s="316"/>
      <c r="E3358" s="311">
        <v>36000</v>
      </c>
      <c r="F3358" s="322"/>
      <c r="G3358" s="325"/>
      <c r="H3358" s="325"/>
      <c r="I3358" s="1047"/>
      <c r="J3358" s="271"/>
    </row>
    <row r="3359" spans="1:10" outlineLevel="1" x14ac:dyDescent="0.2">
      <c r="A3359" s="327" t="s">
        <v>12171</v>
      </c>
      <c r="B3359" s="322"/>
      <c r="C3359" s="322"/>
      <c r="D3359" s="316"/>
      <c r="E3359" s="311">
        <v>70000</v>
      </c>
      <c r="F3359" s="322"/>
      <c r="G3359" s="325"/>
      <c r="H3359" s="325"/>
      <c r="I3359" s="1047"/>
      <c r="J3359" s="271"/>
    </row>
    <row r="3360" spans="1:10" outlineLevel="1" x14ac:dyDescent="0.2">
      <c r="A3360" s="327" t="s">
        <v>12172</v>
      </c>
      <c r="B3360" s="322"/>
      <c r="C3360" s="322"/>
      <c r="D3360" s="316"/>
      <c r="E3360" s="311">
        <v>30000</v>
      </c>
      <c r="F3360" s="322"/>
      <c r="G3360" s="325"/>
      <c r="H3360" s="325"/>
      <c r="I3360" s="1047"/>
      <c r="J3360" s="271"/>
    </row>
    <row r="3361" spans="1:10" outlineLevel="1" x14ac:dyDescent="0.2">
      <c r="A3361" s="327" t="s">
        <v>12173</v>
      </c>
      <c r="B3361" s="322"/>
      <c r="C3361" s="322"/>
      <c r="D3361" s="316"/>
      <c r="E3361" s="311">
        <v>46000</v>
      </c>
      <c r="F3361" s="322"/>
      <c r="G3361" s="325"/>
      <c r="H3361" s="325"/>
      <c r="I3361" s="1047"/>
      <c r="J3361" s="271"/>
    </row>
    <row r="3362" spans="1:10" outlineLevel="1" x14ac:dyDescent="0.2">
      <c r="A3362" s="327" t="s">
        <v>12174</v>
      </c>
      <c r="B3362" s="322"/>
      <c r="C3362" s="322"/>
      <c r="D3362" s="316"/>
      <c r="E3362" s="311">
        <v>30000</v>
      </c>
      <c r="F3362" s="322"/>
      <c r="G3362" s="325"/>
      <c r="H3362" s="325"/>
      <c r="I3362" s="1047"/>
      <c r="J3362" s="271"/>
    </row>
    <row r="3363" spans="1:10" outlineLevel="1" x14ac:dyDescent="0.2">
      <c r="A3363" s="327" t="s">
        <v>12175</v>
      </c>
      <c r="B3363" s="322"/>
      <c r="C3363" s="322"/>
      <c r="D3363" s="316"/>
      <c r="E3363" s="311">
        <v>23000</v>
      </c>
      <c r="F3363" s="322"/>
      <c r="G3363" s="325"/>
      <c r="H3363" s="325"/>
      <c r="I3363" s="1047"/>
      <c r="J3363" s="271"/>
    </row>
    <row r="3364" spans="1:10" outlineLevel="1" x14ac:dyDescent="0.2">
      <c r="A3364" s="327" t="s">
        <v>12176</v>
      </c>
      <c r="B3364" s="322"/>
      <c r="C3364" s="322"/>
      <c r="D3364" s="316"/>
      <c r="E3364" s="311">
        <v>22800</v>
      </c>
      <c r="F3364" s="322"/>
      <c r="G3364" s="325"/>
      <c r="H3364" s="325"/>
      <c r="I3364" s="1047"/>
      <c r="J3364" s="271"/>
    </row>
    <row r="3365" spans="1:10" outlineLevel="1" x14ac:dyDescent="0.2">
      <c r="A3365" s="327" t="s">
        <v>12177</v>
      </c>
      <c r="B3365" s="322"/>
      <c r="C3365" s="322"/>
      <c r="D3365" s="316"/>
      <c r="E3365" s="311">
        <v>60000</v>
      </c>
      <c r="F3365" s="322"/>
      <c r="G3365" s="325"/>
      <c r="H3365" s="325"/>
      <c r="I3365" s="1047"/>
      <c r="J3365" s="271"/>
    </row>
    <row r="3366" spans="1:10" outlineLevel="1" x14ac:dyDescent="0.2">
      <c r="A3366" s="327" t="s">
        <v>12178</v>
      </c>
      <c r="B3366" s="322"/>
      <c r="C3366" s="322"/>
      <c r="D3366" s="316"/>
      <c r="E3366" s="311">
        <v>23000</v>
      </c>
      <c r="F3366" s="322"/>
      <c r="G3366" s="325"/>
      <c r="H3366" s="325"/>
      <c r="I3366" s="1047"/>
      <c r="J3366" s="271"/>
    </row>
    <row r="3367" spans="1:10" outlineLevel="1" x14ac:dyDescent="0.2">
      <c r="A3367" s="327" t="s">
        <v>12179</v>
      </c>
      <c r="B3367" s="322"/>
      <c r="C3367" s="322"/>
      <c r="D3367" s="316"/>
      <c r="E3367" s="311">
        <v>49700</v>
      </c>
      <c r="F3367" s="322"/>
      <c r="G3367" s="325"/>
      <c r="H3367" s="325"/>
      <c r="I3367" s="1047"/>
      <c r="J3367" s="271"/>
    </row>
    <row r="3368" spans="1:10" outlineLevel="1" x14ac:dyDescent="0.2">
      <c r="A3368" s="327" t="s">
        <v>12180</v>
      </c>
      <c r="B3368" s="322"/>
      <c r="C3368" s="322"/>
      <c r="D3368" s="316"/>
      <c r="E3368" s="311">
        <v>35000</v>
      </c>
      <c r="F3368" s="322"/>
      <c r="G3368" s="325"/>
      <c r="H3368" s="325"/>
      <c r="I3368" s="1047"/>
      <c r="J3368" s="271"/>
    </row>
    <row r="3369" spans="1:10" outlineLevel="1" x14ac:dyDescent="0.2">
      <c r="A3369" s="327" t="s">
        <v>12181</v>
      </c>
      <c r="B3369" s="322"/>
      <c r="C3369" s="322"/>
      <c r="D3369" s="316"/>
      <c r="E3369" s="311">
        <v>24000</v>
      </c>
      <c r="F3369" s="322"/>
      <c r="G3369" s="325"/>
      <c r="H3369" s="325"/>
      <c r="I3369" s="1047"/>
      <c r="J3369" s="271"/>
    </row>
    <row r="3370" spans="1:10" outlineLevel="1" x14ac:dyDescent="0.2">
      <c r="A3370" s="327" t="s">
        <v>12182</v>
      </c>
      <c r="B3370" s="322"/>
      <c r="C3370" s="322"/>
      <c r="D3370" s="316"/>
      <c r="E3370" s="311">
        <v>81000</v>
      </c>
      <c r="F3370" s="322"/>
      <c r="G3370" s="325"/>
      <c r="H3370" s="325"/>
      <c r="I3370" s="1047"/>
      <c r="J3370" s="271"/>
    </row>
    <row r="3371" spans="1:10" outlineLevel="1" x14ac:dyDescent="0.2">
      <c r="A3371" s="327" t="s">
        <v>12183</v>
      </c>
      <c r="B3371" s="322"/>
      <c r="C3371" s="322"/>
      <c r="D3371" s="316"/>
      <c r="E3371" s="311">
        <v>30600</v>
      </c>
      <c r="F3371" s="322"/>
      <c r="G3371" s="325"/>
      <c r="H3371" s="325"/>
      <c r="I3371" s="1047"/>
      <c r="J3371" s="271"/>
    </row>
    <row r="3372" spans="1:10" outlineLevel="1" x14ac:dyDescent="0.2">
      <c r="A3372" s="327" t="s">
        <v>12184</v>
      </c>
      <c r="B3372" s="322"/>
      <c r="C3372" s="322"/>
      <c r="D3372" s="316"/>
      <c r="E3372" s="311">
        <v>108425.76</v>
      </c>
      <c r="F3372" s="322"/>
      <c r="G3372" s="325"/>
      <c r="H3372" s="325"/>
      <c r="I3372" s="1047"/>
      <c r="J3372" s="271"/>
    </row>
    <row r="3373" spans="1:10" outlineLevel="1" x14ac:dyDescent="0.2">
      <c r="A3373" s="327" t="s">
        <v>12185</v>
      </c>
      <c r="B3373" s="322"/>
      <c r="C3373" s="322"/>
      <c r="D3373" s="316"/>
      <c r="E3373" s="311">
        <v>68400</v>
      </c>
      <c r="F3373" s="322"/>
      <c r="G3373" s="325"/>
      <c r="H3373" s="325"/>
      <c r="I3373" s="1047"/>
      <c r="J3373" s="271"/>
    </row>
    <row r="3374" spans="1:10" outlineLevel="1" x14ac:dyDescent="0.2">
      <c r="A3374" s="327" t="s">
        <v>12186</v>
      </c>
      <c r="B3374" s="322"/>
      <c r="C3374" s="322"/>
      <c r="D3374" s="316"/>
      <c r="E3374" s="311">
        <v>36000</v>
      </c>
      <c r="F3374" s="322"/>
      <c r="G3374" s="325"/>
      <c r="H3374" s="325"/>
      <c r="I3374" s="1047"/>
      <c r="J3374" s="271"/>
    </row>
    <row r="3375" spans="1:10" outlineLevel="1" x14ac:dyDescent="0.2">
      <c r="A3375" s="327" t="s">
        <v>12187</v>
      </c>
      <c r="B3375" s="322"/>
      <c r="C3375" s="322"/>
      <c r="D3375" s="316"/>
      <c r="E3375" s="311">
        <v>25800</v>
      </c>
      <c r="F3375" s="322"/>
      <c r="G3375" s="325"/>
      <c r="H3375" s="325"/>
      <c r="I3375" s="1047"/>
      <c r="J3375" s="271"/>
    </row>
    <row r="3376" spans="1:10" outlineLevel="1" x14ac:dyDescent="0.2">
      <c r="A3376" s="327" t="s">
        <v>12188</v>
      </c>
      <c r="B3376" s="322"/>
      <c r="C3376" s="322"/>
      <c r="D3376" s="316"/>
      <c r="E3376" s="311">
        <v>37393.519999999997</v>
      </c>
      <c r="F3376" s="322"/>
      <c r="G3376" s="325"/>
      <c r="H3376" s="325"/>
      <c r="I3376" s="1047"/>
      <c r="J3376" s="271"/>
    </row>
    <row r="3377" spans="1:10" outlineLevel="1" x14ac:dyDescent="0.2">
      <c r="A3377" s="327" t="s">
        <v>12189</v>
      </c>
      <c r="B3377" s="322"/>
      <c r="C3377" s="322"/>
      <c r="D3377" s="316"/>
      <c r="E3377" s="311">
        <v>29820</v>
      </c>
      <c r="F3377" s="322"/>
      <c r="G3377" s="325"/>
      <c r="H3377" s="325"/>
      <c r="I3377" s="1047"/>
      <c r="J3377" s="271"/>
    </row>
    <row r="3378" spans="1:10" outlineLevel="1" x14ac:dyDescent="0.2">
      <c r="A3378" s="327" t="s">
        <v>12190</v>
      </c>
      <c r="B3378" s="322"/>
      <c r="C3378" s="322"/>
      <c r="D3378" s="316"/>
      <c r="E3378" s="311">
        <v>72000</v>
      </c>
      <c r="F3378" s="322"/>
      <c r="G3378" s="325"/>
      <c r="H3378" s="325"/>
      <c r="I3378" s="1047"/>
      <c r="J3378" s="271"/>
    </row>
    <row r="3379" spans="1:10" outlineLevel="1" x14ac:dyDescent="0.2">
      <c r="A3379" s="327" t="s">
        <v>12191</v>
      </c>
      <c r="B3379" s="322"/>
      <c r="C3379" s="322"/>
      <c r="D3379" s="316"/>
      <c r="E3379" s="311">
        <v>24048</v>
      </c>
      <c r="F3379" s="322"/>
      <c r="G3379" s="325"/>
      <c r="H3379" s="325"/>
      <c r="I3379" s="1047"/>
      <c r="J3379" s="271"/>
    </row>
    <row r="3380" spans="1:10" outlineLevel="1" x14ac:dyDescent="0.2">
      <c r="A3380" s="327" t="s">
        <v>12192</v>
      </c>
      <c r="B3380" s="322"/>
      <c r="C3380" s="322"/>
      <c r="D3380" s="316"/>
      <c r="E3380" s="311">
        <v>24000</v>
      </c>
      <c r="F3380" s="322"/>
      <c r="G3380" s="325"/>
      <c r="H3380" s="325"/>
      <c r="I3380" s="1047"/>
      <c r="J3380" s="271"/>
    </row>
    <row r="3381" spans="1:10" outlineLevel="1" x14ac:dyDescent="0.2">
      <c r="A3381" s="327" t="s">
        <v>12193</v>
      </c>
      <c r="B3381" s="322"/>
      <c r="C3381" s="322"/>
      <c r="D3381" s="316"/>
      <c r="E3381" s="311">
        <v>187280</v>
      </c>
      <c r="F3381" s="322"/>
      <c r="G3381" s="325"/>
      <c r="H3381" s="325"/>
      <c r="I3381" s="1047"/>
      <c r="J3381" s="271"/>
    </row>
    <row r="3382" spans="1:10" outlineLevel="1" x14ac:dyDescent="0.2">
      <c r="A3382" s="327" t="s">
        <v>12194</v>
      </c>
      <c r="B3382" s="322"/>
      <c r="C3382" s="322"/>
      <c r="D3382" s="316"/>
      <c r="E3382" s="311">
        <v>90000</v>
      </c>
      <c r="F3382" s="322"/>
      <c r="G3382" s="325"/>
      <c r="H3382" s="325"/>
      <c r="I3382" s="1047"/>
      <c r="J3382" s="271"/>
    </row>
    <row r="3383" spans="1:10" outlineLevel="1" x14ac:dyDescent="0.2">
      <c r="A3383" s="327" t="s">
        <v>12195</v>
      </c>
      <c r="B3383" s="322"/>
      <c r="C3383" s="322"/>
      <c r="D3383" s="316"/>
      <c r="E3383" s="311">
        <v>238560</v>
      </c>
      <c r="F3383" s="322"/>
      <c r="G3383" s="325"/>
      <c r="H3383" s="325"/>
      <c r="I3383" s="1047"/>
      <c r="J3383" s="271"/>
    </row>
    <row r="3384" spans="1:10" outlineLevel="1" x14ac:dyDescent="0.2">
      <c r="A3384" s="327" t="s">
        <v>12196</v>
      </c>
      <c r="B3384" s="322"/>
      <c r="C3384" s="322"/>
      <c r="D3384" s="316"/>
      <c r="E3384" s="311">
        <v>96000</v>
      </c>
      <c r="F3384" s="322"/>
      <c r="G3384" s="325"/>
      <c r="H3384" s="325"/>
      <c r="I3384" s="1047"/>
      <c r="J3384" s="271"/>
    </row>
    <row r="3385" spans="1:10" outlineLevel="1" x14ac:dyDescent="0.2">
      <c r="A3385" s="327" t="s">
        <v>12197</v>
      </c>
      <c r="B3385" s="322"/>
      <c r="C3385" s="322"/>
      <c r="D3385" s="316"/>
      <c r="E3385" s="311">
        <v>460000</v>
      </c>
      <c r="F3385" s="322"/>
      <c r="G3385" s="325"/>
      <c r="H3385" s="325"/>
      <c r="I3385" s="1047"/>
      <c r="J3385" s="271"/>
    </row>
    <row r="3386" spans="1:10" outlineLevel="1" x14ac:dyDescent="0.2">
      <c r="A3386" s="327" t="s">
        <v>12198</v>
      </c>
      <c r="B3386" s="322"/>
      <c r="C3386" s="322"/>
      <c r="D3386" s="316"/>
      <c r="E3386" s="311">
        <v>96000</v>
      </c>
      <c r="F3386" s="322"/>
      <c r="G3386" s="325"/>
      <c r="H3386" s="325"/>
      <c r="I3386" s="1047"/>
      <c r="J3386" s="271"/>
    </row>
    <row r="3387" spans="1:10" outlineLevel="1" x14ac:dyDescent="0.2">
      <c r="A3387" s="327" t="s">
        <v>12199</v>
      </c>
      <c r="B3387" s="322"/>
      <c r="C3387" s="322"/>
      <c r="D3387" s="316"/>
      <c r="E3387" s="311">
        <v>30440</v>
      </c>
      <c r="F3387" s="322"/>
      <c r="G3387" s="325"/>
      <c r="H3387" s="325"/>
      <c r="I3387" s="1047"/>
      <c r="J3387" s="271"/>
    </row>
    <row r="3388" spans="1:10" outlineLevel="1" x14ac:dyDescent="0.2">
      <c r="A3388" s="327" t="s">
        <v>12200</v>
      </c>
      <c r="B3388" s="322"/>
      <c r="C3388" s="322"/>
      <c r="D3388" s="316"/>
      <c r="E3388" s="311">
        <v>21951</v>
      </c>
      <c r="F3388" s="322"/>
      <c r="G3388" s="325"/>
      <c r="H3388" s="325"/>
      <c r="I3388" s="1047"/>
      <c r="J3388" s="271"/>
    </row>
    <row r="3389" spans="1:10" outlineLevel="1" x14ac:dyDescent="0.2">
      <c r="A3389" s="327" t="s">
        <v>12201</v>
      </c>
      <c r="B3389" s="322"/>
      <c r="C3389" s="322"/>
      <c r="D3389" s="316"/>
      <c r="E3389" s="311">
        <v>225000</v>
      </c>
      <c r="F3389" s="322"/>
      <c r="G3389" s="325"/>
      <c r="H3389" s="325"/>
      <c r="I3389" s="1047"/>
      <c r="J3389" s="271"/>
    </row>
    <row r="3390" spans="1:10" outlineLevel="1" x14ac:dyDescent="0.2">
      <c r="A3390" s="327" t="s">
        <v>12202</v>
      </c>
      <c r="B3390" s="322"/>
      <c r="C3390" s="322"/>
      <c r="D3390" s="316"/>
      <c r="E3390" s="311">
        <v>30440</v>
      </c>
      <c r="F3390" s="322"/>
      <c r="G3390" s="325"/>
      <c r="H3390" s="325"/>
      <c r="I3390" s="1047"/>
      <c r="J3390" s="271"/>
    </row>
    <row r="3391" spans="1:10" outlineLevel="1" x14ac:dyDescent="0.2">
      <c r="A3391" s="327" t="s">
        <v>12203</v>
      </c>
      <c r="B3391" s="322"/>
      <c r="C3391" s="322"/>
      <c r="D3391" s="316"/>
      <c r="E3391" s="311">
        <v>30440</v>
      </c>
      <c r="F3391" s="322"/>
      <c r="G3391" s="325"/>
      <c r="H3391" s="325"/>
      <c r="I3391" s="1047"/>
      <c r="J3391" s="271"/>
    </row>
    <row r="3392" spans="1:10" outlineLevel="1" x14ac:dyDescent="0.2">
      <c r="A3392" s="327" t="s">
        <v>12204</v>
      </c>
      <c r="B3392" s="322"/>
      <c r="C3392" s="322"/>
      <c r="D3392" s="316"/>
      <c r="E3392" s="311">
        <v>34329.120000000003</v>
      </c>
      <c r="F3392" s="322"/>
      <c r="G3392" s="325"/>
      <c r="H3392" s="325"/>
      <c r="I3392" s="1047"/>
      <c r="J3392" s="271"/>
    </row>
    <row r="3393" spans="1:10" outlineLevel="1" x14ac:dyDescent="0.2">
      <c r="A3393" s="327" t="s">
        <v>12205</v>
      </c>
      <c r="B3393" s="322"/>
      <c r="C3393" s="322"/>
      <c r="D3393" s="316"/>
      <c r="E3393" s="311">
        <v>23760</v>
      </c>
      <c r="F3393" s="322"/>
      <c r="G3393" s="325"/>
      <c r="H3393" s="325"/>
      <c r="I3393" s="1047"/>
      <c r="J3393" s="271"/>
    </row>
    <row r="3394" spans="1:10" outlineLevel="1" x14ac:dyDescent="0.2">
      <c r="A3394" s="327" t="s">
        <v>12206</v>
      </c>
      <c r="B3394" s="322"/>
      <c r="C3394" s="322"/>
      <c r="D3394" s="316"/>
      <c r="E3394" s="311">
        <v>33600</v>
      </c>
      <c r="F3394" s="322"/>
      <c r="G3394" s="325"/>
      <c r="H3394" s="325"/>
      <c r="I3394" s="1047"/>
      <c r="J3394" s="271"/>
    </row>
    <row r="3395" spans="1:10" outlineLevel="1" x14ac:dyDescent="0.2">
      <c r="A3395" s="327" t="s">
        <v>12207</v>
      </c>
      <c r="B3395" s="322"/>
      <c r="C3395" s="322"/>
      <c r="D3395" s="316"/>
      <c r="E3395" s="311">
        <v>30440</v>
      </c>
      <c r="F3395" s="322"/>
      <c r="G3395" s="325"/>
      <c r="H3395" s="325"/>
      <c r="I3395" s="1047"/>
      <c r="J3395" s="271"/>
    </row>
    <row r="3396" spans="1:10" outlineLevel="1" x14ac:dyDescent="0.2">
      <c r="A3396" s="327" t="s">
        <v>12208</v>
      </c>
      <c r="B3396" s="322"/>
      <c r="C3396" s="322"/>
      <c r="D3396" s="316"/>
      <c r="E3396" s="311">
        <v>28012.799999999999</v>
      </c>
      <c r="F3396" s="322"/>
      <c r="G3396" s="325"/>
      <c r="H3396" s="325"/>
      <c r="I3396" s="1047"/>
      <c r="J3396" s="271"/>
    </row>
    <row r="3397" spans="1:10" outlineLevel="1" x14ac:dyDescent="0.2">
      <c r="A3397" s="327" t="s">
        <v>12209</v>
      </c>
      <c r="B3397" s="322"/>
      <c r="C3397" s="322"/>
      <c r="D3397" s="316"/>
      <c r="E3397" s="311">
        <v>30440</v>
      </c>
      <c r="F3397" s="322"/>
      <c r="G3397" s="325"/>
      <c r="H3397" s="325"/>
      <c r="I3397" s="1047"/>
      <c r="J3397" s="271"/>
    </row>
    <row r="3398" spans="1:10" outlineLevel="1" x14ac:dyDescent="0.2">
      <c r="A3398" s="327" t="s">
        <v>12210</v>
      </c>
      <c r="B3398" s="322"/>
      <c r="C3398" s="322"/>
      <c r="D3398" s="316"/>
      <c r="E3398" s="311">
        <v>18391</v>
      </c>
      <c r="F3398" s="322"/>
      <c r="G3398" s="325"/>
      <c r="H3398" s="325"/>
      <c r="I3398" s="1047"/>
      <c r="J3398" s="271"/>
    </row>
    <row r="3399" spans="1:10" outlineLevel="1" x14ac:dyDescent="0.2">
      <c r="A3399" s="327" t="s">
        <v>12211</v>
      </c>
      <c r="B3399" s="322"/>
      <c r="C3399" s="322"/>
      <c r="D3399" s="316"/>
      <c r="E3399" s="311">
        <v>36750</v>
      </c>
      <c r="F3399" s="322"/>
      <c r="G3399" s="325"/>
      <c r="H3399" s="325"/>
      <c r="I3399" s="1047"/>
      <c r="J3399" s="271"/>
    </row>
    <row r="3400" spans="1:10" outlineLevel="1" x14ac:dyDescent="0.2">
      <c r="A3400" s="327" t="s">
        <v>12212</v>
      </c>
      <c r="B3400" s="322"/>
      <c r="C3400" s="322"/>
      <c r="D3400" s="316"/>
      <c r="E3400" s="311">
        <v>45000</v>
      </c>
      <c r="F3400" s="322"/>
      <c r="G3400" s="325"/>
      <c r="H3400" s="325"/>
      <c r="I3400" s="1047"/>
      <c r="J3400" s="271"/>
    </row>
    <row r="3401" spans="1:10" outlineLevel="1" x14ac:dyDescent="0.2">
      <c r="A3401" s="327" t="s">
        <v>12213</v>
      </c>
      <c r="B3401" s="322"/>
      <c r="C3401" s="322"/>
      <c r="D3401" s="316"/>
      <c r="E3401" s="311">
        <v>36300</v>
      </c>
      <c r="F3401" s="322"/>
      <c r="G3401" s="325"/>
      <c r="H3401" s="325"/>
      <c r="I3401" s="1047"/>
      <c r="J3401" s="271"/>
    </row>
    <row r="3402" spans="1:10" outlineLevel="1" x14ac:dyDescent="0.2">
      <c r="A3402" s="327" t="s">
        <v>12214</v>
      </c>
      <c r="B3402" s="322"/>
      <c r="C3402" s="322"/>
      <c r="D3402" s="316"/>
      <c r="E3402" s="311">
        <v>36480</v>
      </c>
      <c r="F3402" s="322"/>
      <c r="G3402" s="325"/>
      <c r="H3402" s="325"/>
      <c r="I3402" s="1047"/>
      <c r="J3402" s="271"/>
    </row>
    <row r="3403" spans="1:10" outlineLevel="1" x14ac:dyDescent="0.2">
      <c r="A3403" s="327" t="s">
        <v>12215</v>
      </c>
      <c r="B3403" s="322"/>
      <c r="C3403" s="322"/>
      <c r="D3403" s="316"/>
      <c r="E3403" s="311">
        <v>36000</v>
      </c>
      <c r="F3403" s="322"/>
      <c r="G3403" s="325"/>
      <c r="H3403" s="325"/>
      <c r="I3403" s="1047"/>
      <c r="J3403" s="271"/>
    </row>
    <row r="3404" spans="1:10" outlineLevel="1" x14ac:dyDescent="0.2">
      <c r="A3404" s="327" t="s">
        <v>12215</v>
      </c>
      <c r="B3404" s="322"/>
      <c r="C3404" s="322"/>
      <c r="D3404" s="316"/>
      <c r="E3404" s="311">
        <v>108000</v>
      </c>
      <c r="F3404" s="322"/>
      <c r="G3404" s="325"/>
      <c r="H3404" s="325"/>
      <c r="I3404" s="1047"/>
      <c r="J3404" s="271"/>
    </row>
    <row r="3405" spans="1:10" outlineLevel="1" x14ac:dyDescent="0.2">
      <c r="A3405" s="327" t="s">
        <v>12216</v>
      </c>
      <c r="B3405" s="322"/>
      <c r="C3405" s="322"/>
      <c r="D3405" s="316"/>
      <c r="E3405" s="311">
        <v>21600</v>
      </c>
      <c r="F3405" s="322"/>
      <c r="G3405" s="325"/>
      <c r="H3405" s="325"/>
      <c r="I3405" s="1047"/>
      <c r="J3405" s="271"/>
    </row>
    <row r="3406" spans="1:10" outlineLevel="1" x14ac:dyDescent="0.2">
      <c r="A3406" s="327" t="s">
        <v>12217</v>
      </c>
      <c r="B3406" s="322"/>
      <c r="C3406" s="322"/>
      <c r="D3406" s="316"/>
      <c r="E3406" s="311">
        <v>21600</v>
      </c>
      <c r="F3406" s="322"/>
      <c r="G3406" s="325"/>
      <c r="H3406" s="325"/>
      <c r="I3406" s="1047"/>
      <c r="J3406" s="271"/>
    </row>
    <row r="3407" spans="1:10" outlineLevel="1" x14ac:dyDescent="0.2">
      <c r="A3407" s="327" t="s">
        <v>12218</v>
      </c>
      <c r="B3407" s="322"/>
      <c r="C3407" s="322"/>
      <c r="D3407" s="316"/>
      <c r="E3407" s="311">
        <v>34800</v>
      </c>
      <c r="F3407" s="322"/>
      <c r="G3407" s="325"/>
      <c r="H3407" s="325"/>
      <c r="I3407" s="1047"/>
      <c r="J3407" s="271"/>
    </row>
    <row r="3408" spans="1:10" outlineLevel="1" x14ac:dyDescent="0.2">
      <c r="A3408" s="327" t="s">
        <v>12218</v>
      </c>
      <c r="B3408" s="322"/>
      <c r="C3408" s="322"/>
      <c r="D3408" s="316"/>
      <c r="E3408" s="311">
        <v>34800</v>
      </c>
      <c r="F3408" s="322"/>
      <c r="G3408" s="325"/>
      <c r="H3408" s="325"/>
      <c r="I3408" s="1047"/>
      <c r="J3408" s="271"/>
    </row>
    <row r="3409" spans="1:10" outlineLevel="1" x14ac:dyDescent="0.2">
      <c r="A3409" s="327" t="s">
        <v>12219</v>
      </c>
      <c r="B3409" s="322"/>
      <c r="C3409" s="322"/>
      <c r="D3409" s="316"/>
      <c r="E3409" s="311">
        <v>30000</v>
      </c>
      <c r="F3409" s="322"/>
      <c r="G3409" s="325"/>
      <c r="H3409" s="325"/>
      <c r="I3409" s="1047"/>
      <c r="J3409" s="271"/>
    </row>
    <row r="3410" spans="1:10" outlineLevel="1" x14ac:dyDescent="0.2">
      <c r="A3410" s="327" t="s">
        <v>12220</v>
      </c>
      <c r="B3410" s="322"/>
      <c r="C3410" s="322"/>
      <c r="D3410" s="316"/>
      <c r="E3410" s="311">
        <v>265500</v>
      </c>
      <c r="F3410" s="322"/>
      <c r="G3410" s="325"/>
      <c r="H3410" s="325"/>
      <c r="I3410" s="1047"/>
      <c r="J3410" s="271"/>
    </row>
    <row r="3411" spans="1:10" outlineLevel="1" x14ac:dyDescent="0.2">
      <c r="A3411" s="327" t="s">
        <v>12220</v>
      </c>
      <c r="B3411" s="322"/>
      <c r="C3411" s="322"/>
      <c r="D3411" s="316"/>
      <c r="E3411" s="311">
        <v>265500</v>
      </c>
      <c r="F3411" s="322"/>
      <c r="G3411" s="325"/>
      <c r="H3411" s="325"/>
      <c r="I3411" s="1047"/>
      <c r="J3411" s="271"/>
    </row>
    <row r="3412" spans="1:10" outlineLevel="1" x14ac:dyDescent="0.2">
      <c r="A3412" s="327" t="s">
        <v>12220</v>
      </c>
      <c r="B3412" s="322"/>
      <c r="C3412" s="322"/>
      <c r="D3412" s="316"/>
      <c r="E3412" s="311">
        <v>265500</v>
      </c>
      <c r="F3412" s="322"/>
      <c r="G3412" s="325"/>
      <c r="H3412" s="325"/>
      <c r="I3412" s="1047"/>
      <c r="J3412" s="271"/>
    </row>
    <row r="3413" spans="1:10" outlineLevel="1" x14ac:dyDescent="0.2">
      <c r="A3413" s="327" t="s">
        <v>12220</v>
      </c>
      <c r="B3413" s="322"/>
      <c r="C3413" s="322"/>
      <c r="D3413" s="316"/>
      <c r="E3413" s="311">
        <v>265500</v>
      </c>
      <c r="F3413" s="322"/>
      <c r="G3413" s="325"/>
      <c r="H3413" s="325"/>
      <c r="I3413" s="1047"/>
      <c r="J3413" s="271"/>
    </row>
    <row r="3414" spans="1:10" outlineLevel="1" x14ac:dyDescent="0.2">
      <c r="A3414" s="327" t="s">
        <v>12220</v>
      </c>
      <c r="B3414" s="322"/>
      <c r="C3414" s="322"/>
      <c r="D3414" s="316"/>
      <c r="E3414" s="311">
        <v>265500</v>
      </c>
      <c r="F3414" s="322"/>
      <c r="G3414" s="325"/>
      <c r="H3414" s="325"/>
      <c r="I3414" s="1047"/>
      <c r="J3414" s="271"/>
    </row>
    <row r="3415" spans="1:10" outlineLevel="1" x14ac:dyDescent="0.2">
      <c r="A3415" s="327" t="s">
        <v>12220</v>
      </c>
      <c r="B3415" s="322"/>
      <c r="C3415" s="322"/>
      <c r="D3415" s="316"/>
      <c r="E3415" s="311">
        <v>265500</v>
      </c>
      <c r="F3415" s="322"/>
      <c r="G3415" s="325"/>
      <c r="H3415" s="325"/>
      <c r="I3415" s="1047"/>
      <c r="J3415" s="271"/>
    </row>
    <row r="3416" spans="1:10" outlineLevel="1" x14ac:dyDescent="0.2">
      <c r="A3416" s="327" t="s">
        <v>12220</v>
      </c>
      <c r="B3416" s="322"/>
      <c r="C3416" s="322"/>
      <c r="D3416" s="316"/>
      <c r="E3416" s="311">
        <v>36000</v>
      </c>
      <c r="F3416" s="322"/>
      <c r="G3416" s="325"/>
      <c r="H3416" s="325"/>
      <c r="I3416" s="1047"/>
      <c r="J3416" s="271"/>
    </row>
    <row r="3417" spans="1:10" outlineLevel="1" x14ac:dyDescent="0.2">
      <c r="A3417" s="327" t="s">
        <v>12220</v>
      </c>
      <c r="B3417" s="322"/>
      <c r="C3417" s="322"/>
      <c r="D3417" s="316"/>
      <c r="E3417" s="311">
        <v>36000</v>
      </c>
      <c r="F3417" s="322"/>
      <c r="G3417" s="325"/>
      <c r="H3417" s="325"/>
      <c r="I3417" s="1047"/>
      <c r="J3417" s="271"/>
    </row>
    <row r="3418" spans="1:10" outlineLevel="1" x14ac:dyDescent="0.2">
      <c r="A3418" s="327" t="s">
        <v>12220</v>
      </c>
      <c r="B3418" s="322"/>
      <c r="C3418" s="322"/>
      <c r="D3418" s="316"/>
      <c r="E3418" s="311">
        <v>265500</v>
      </c>
      <c r="F3418" s="322"/>
      <c r="G3418" s="325"/>
      <c r="H3418" s="325"/>
      <c r="I3418" s="1047"/>
      <c r="J3418" s="271"/>
    </row>
    <row r="3419" spans="1:10" outlineLevel="1" x14ac:dyDescent="0.2">
      <c r="A3419" s="327" t="s">
        <v>12220</v>
      </c>
      <c r="B3419" s="322"/>
      <c r="C3419" s="322"/>
      <c r="D3419" s="316"/>
      <c r="E3419" s="311">
        <v>265500</v>
      </c>
      <c r="F3419" s="322"/>
      <c r="G3419" s="325"/>
      <c r="H3419" s="325"/>
      <c r="I3419" s="1047"/>
      <c r="J3419" s="271"/>
    </row>
    <row r="3420" spans="1:10" outlineLevel="1" x14ac:dyDescent="0.2">
      <c r="A3420" s="327" t="s">
        <v>12221</v>
      </c>
      <c r="B3420" s="322"/>
      <c r="C3420" s="322"/>
      <c r="D3420" s="316"/>
      <c r="E3420" s="311">
        <v>36300</v>
      </c>
      <c r="F3420" s="322"/>
      <c r="G3420" s="325"/>
      <c r="H3420" s="325"/>
      <c r="I3420" s="1047"/>
      <c r="J3420" s="271"/>
    </row>
    <row r="3421" spans="1:10" outlineLevel="1" x14ac:dyDescent="0.2">
      <c r="A3421" s="327" t="s">
        <v>12222</v>
      </c>
      <c r="B3421" s="322"/>
      <c r="C3421" s="322"/>
      <c r="D3421" s="316"/>
      <c r="E3421" s="311">
        <v>36000</v>
      </c>
      <c r="F3421" s="322"/>
      <c r="G3421" s="325"/>
      <c r="H3421" s="325"/>
      <c r="I3421" s="1047"/>
      <c r="J3421" s="271"/>
    </row>
    <row r="3422" spans="1:10" outlineLevel="1" x14ac:dyDescent="0.2">
      <c r="A3422" s="327" t="s">
        <v>12223</v>
      </c>
      <c r="B3422" s="322"/>
      <c r="C3422" s="322"/>
      <c r="D3422" s="316"/>
      <c r="E3422" s="311">
        <v>25000</v>
      </c>
      <c r="F3422" s="322"/>
      <c r="G3422" s="325"/>
      <c r="H3422" s="325"/>
      <c r="I3422" s="1047"/>
      <c r="J3422" s="271"/>
    </row>
    <row r="3423" spans="1:10" outlineLevel="1" x14ac:dyDescent="0.2">
      <c r="A3423" s="327" t="s">
        <v>12224</v>
      </c>
      <c r="B3423" s="322"/>
      <c r="C3423" s="322"/>
      <c r="D3423" s="316"/>
      <c r="E3423" s="311">
        <v>35200</v>
      </c>
      <c r="F3423" s="322"/>
      <c r="G3423" s="325"/>
      <c r="H3423" s="325"/>
      <c r="I3423" s="1047"/>
      <c r="J3423" s="271"/>
    </row>
    <row r="3424" spans="1:10" outlineLevel="1" x14ac:dyDescent="0.2">
      <c r="A3424" s="327" t="s">
        <v>12224</v>
      </c>
      <c r="B3424" s="322"/>
      <c r="C3424" s="322"/>
      <c r="D3424" s="316"/>
      <c r="E3424" s="311">
        <v>192000</v>
      </c>
      <c r="F3424" s="322"/>
      <c r="G3424" s="325"/>
      <c r="H3424" s="325"/>
      <c r="I3424" s="1047"/>
      <c r="J3424" s="271"/>
    </row>
    <row r="3425" spans="1:10" outlineLevel="1" x14ac:dyDescent="0.2">
      <c r="A3425" s="327" t="s">
        <v>12225</v>
      </c>
      <c r="B3425" s="322"/>
      <c r="C3425" s="322"/>
      <c r="D3425" s="316"/>
      <c r="E3425" s="311">
        <v>36000</v>
      </c>
      <c r="F3425" s="322"/>
      <c r="G3425" s="325"/>
      <c r="H3425" s="325"/>
      <c r="I3425" s="1047"/>
      <c r="J3425" s="271"/>
    </row>
    <row r="3426" spans="1:10" outlineLevel="1" x14ac:dyDescent="0.2">
      <c r="A3426" s="327" t="s">
        <v>12226</v>
      </c>
      <c r="B3426" s="322"/>
      <c r="C3426" s="322"/>
      <c r="D3426" s="316"/>
      <c r="E3426" s="311">
        <v>35700</v>
      </c>
      <c r="F3426" s="322"/>
      <c r="G3426" s="325"/>
      <c r="H3426" s="325"/>
      <c r="I3426" s="1047"/>
      <c r="J3426" s="271"/>
    </row>
    <row r="3427" spans="1:10" outlineLevel="1" x14ac:dyDescent="0.2">
      <c r="A3427" s="327" t="s">
        <v>12226</v>
      </c>
      <c r="B3427" s="322"/>
      <c r="C3427" s="322"/>
      <c r="D3427" s="316"/>
      <c r="E3427" s="311">
        <v>136000</v>
      </c>
      <c r="F3427" s="322"/>
      <c r="G3427" s="325"/>
      <c r="H3427" s="325"/>
      <c r="I3427" s="1047"/>
      <c r="J3427" s="271"/>
    </row>
    <row r="3428" spans="1:10" outlineLevel="1" x14ac:dyDescent="0.2">
      <c r="A3428" s="327" t="s">
        <v>12227</v>
      </c>
      <c r="B3428" s="322"/>
      <c r="C3428" s="322"/>
      <c r="D3428" s="316"/>
      <c r="E3428" s="311">
        <v>22665.5</v>
      </c>
      <c r="F3428" s="322"/>
      <c r="G3428" s="325"/>
      <c r="H3428" s="325"/>
      <c r="I3428" s="1047"/>
      <c r="J3428" s="271"/>
    </row>
    <row r="3429" spans="1:10" outlineLevel="1" x14ac:dyDescent="0.2">
      <c r="A3429" s="327" t="s">
        <v>12228</v>
      </c>
      <c r="B3429" s="322"/>
      <c r="C3429" s="322"/>
      <c r="D3429" s="316"/>
      <c r="E3429" s="311">
        <v>24000</v>
      </c>
      <c r="F3429" s="322"/>
      <c r="G3429" s="325"/>
      <c r="H3429" s="325"/>
      <c r="I3429" s="1047"/>
      <c r="J3429" s="271"/>
    </row>
    <row r="3430" spans="1:10" outlineLevel="1" x14ac:dyDescent="0.2">
      <c r="A3430" s="327" t="s">
        <v>12229</v>
      </c>
      <c r="B3430" s="322"/>
      <c r="C3430" s="322"/>
      <c r="D3430" s="316"/>
      <c r="E3430" s="311">
        <v>22300</v>
      </c>
      <c r="F3430" s="322"/>
      <c r="G3430" s="325"/>
      <c r="H3430" s="325"/>
      <c r="I3430" s="1047"/>
      <c r="J3430" s="271"/>
    </row>
    <row r="3431" spans="1:10" outlineLevel="1" x14ac:dyDescent="0.2">
      <c r="A3431" s="327" t="s">
        <v>12230</v>
      </c>
      <c r="B3431" s="322"/>
      <c r="C3431" s="322"/>
      <c r="D3431" s="316"/>
      <c r="E3431" s="311">
        <v>396000</v>
      </c>
      <c r="F3431" s="322"/>
      <c r="G3431" s="325"/>
      <c r="H3431" s="325"/>
      <c r="I3431" s="1047"/>
      <c r="J3431" s="271"/>
    </row>
    <row r="3432" spans="1:10" outlineLevel="1" x14ac:dyDescent="0.2">
      <c r="A3432" s="327" t="s">
        <v>12230</v>
      </c>
      <c r="B3432" s="322"/>
      <c r="C3432" s="322"/>
      <c r="D3432" s="316"/>
      <c r="E3432" s="311">
        <v>36000</v>
      </c>
      <c r="F3432" s="322"/>
      <c r="G3432" s="325"/>
      <c r="H3432" s="325"/>
      <c r="I3432" s="1047"/>
      <c r="J3432" s="271"/>
    </row>
    <row r="3433" spans="1:10" outlineLevel="1" x14ac:dyDescent="0.2">
      <c r="A3433" s="327" t="s">
        <v>12230</v>
      </c>
      <c r="B3433" s="322"/>
      <c r="C3433" s="322"/>
      <c r="D3433" s="316"/>
      <c r="E3433" s="311">
        <v>36000</v>
      </c>
      <c r="F3433" s="322"/>
      <c r="G3433" s="325"/>
      <c r="H3433" s="325"/>
      <c r="I3433" s="1047"/>
      <c r="J3433" s="271"/>
    </row>
    <row r="3434" spans="1:10" outlineLevel="1" x14ac:dyDescent="0.2">
      <c r="A3434" s="327" t="s">
        <v>12230</v>
      </c>
      <c r="B3434" s="322"/>
      <c r="C3434" s="322"/>
      <c r="D3434" s="316"/>
      <c r="E3434" s="311">
        <v>36000</v>
      </c>
      <c r="F3434" s="322"/>
      <c r="G3434" s="325"/>
      <c r="H3434" s="325"/>
      <c r="I3434" s="1047"/>
      <c r="J3434" s="271"/>
    </row>
    <row r="3435" spans="1:10" outlineLevel="1" x14ac:dyDescent="0.2">
      <c r="A3435" s="327" t="s">
        <v>12230</v>
      </c>
      <c r="B3435" s="322"/>
      <c r="C3435" s="322"/>
      <c r="D3435" s="316"/>
      <c r="E3435" s="311">
        <v>36000</v>
      </c>
      <c r="F3435" s="322"/>
      <c r="G3435" s="325"/>
      <c r="H3435" s="325"/>
      <c r="I3435" s="1047"/>
      <c r="J3435" s="271"/>
    </row>
    <row r="3436" spans="1:10" outlineLevel="1" x14ac:dyDescent="0.2">
      <c r="A3436" s="327" t="s">
        <v>12230</v>
      </c>
      <c r="B3436" s="322"/>
      <c r="C3436" s="322"/>
      <c r="D3436" s="316"/>
      <c r="E3436" s="311">
        <v>396000</v>
      </c>
      <c r="F3436" s="322"/>
      <c r="G3436" s="325"/>
      <c r="H3436" s="325"/>
      <c r="I3436" s="1047"/>
      <c r="J3436" s="271"/>
    </row>
    <row r="3437" spans="1:10" outlineLevel="1" x14ac:dyDescent="0.2">
      <c r="A3437" s="327" t="s">
        <v>12230</v>
      </c>
      <c r="B3437" s="322"/>
      <c r="C3437" s="322"/>
      <c r="D3437" s="316"/>
      <c r="E3437" s="311">
        <v>396000</v>
      </c>
      <c r="F3437" s="322"/>
      <c r="G3437" s="325"/>
      <c r="H3437" s="325"/>
      <c r="I3437" s="1047"/>
      <c r="J3437" s="271"/>
    </row>
    <row r="3438" spans="1:10" outlineLevel="1" x14ac:dyDescent="0.2">
      <c r="A3438" s="327" t="s">
        <v>12230</v>
      </c>
      <c r="B3438" s="322"/>
      <c r="C3438" s="322"/>
      <c r="D3438" s="316"/>
      <c r="E3438" s="311">
        <v>467500</v>
      </c>
      <c r="F3438" s="322"/>
      <c r="G3438" s="325"/>
      <c r="H3438" s="325"/>
      <c r="I3438" s="1047"/>
      <c r="J3438" s="271"/>
    </row>
    <row r="3439" spans="1:10" outlineLevel="1" x14ac:dyDescent="0.2">
      <c r="A3439" s="327" t="s">
        <v>12230</v>
      </c>
      <c r="B3439" s="322"/>
      <c r="C3439" s="322"/>
      <c r="D3439" s="316"/>
      <c r="E3439" s="311">
        <v>780000</v>
      </c>
      <c r="F3439" s="322"/>
      <c r="G3439" s="325"/>
      <c r="H3439" s="325"/>
      <c r="I3439" s="1047"/>
      <c r="J3439" s="271"/>
    </row>
    <row r="3440" spans="1:10" outlineLevel="1" x14ac:dyDescent="0.2">
      <c r="A3440" s="327" t="s">
        <v>12231</v>
      </c>
      <c r="B3440" s="322"/>
      <c r="C3440" s="322"/>
      <c r="D3440" s="316"/>
      <c r="E3440" s="311">
        <v>18571</v>
      </c>
      <c r="F3440" s="322"/>
      <c r="G3440" s="325"/>
      <c r="H3440" s="325"/>
      <c r="I3440" s="1047"/>
      <c r="J3440" s="271"/>
    </row>
    <row r="3441" spans="1:10" outlineLevel="1" x14ac:dyDescent="0.2">
      <c r="A3441" s="327" t="s">
        <v>12232</v>
      </c>
      <c r="B3441" s="322"/>
      <c r="C3441" s="322"/>
      <c r="D3441" s="316"/>
      <c r="E3441" s="311">
        <v>35000</v>
      </c>
      <c r="F3441" s="322"/>
      <c r="G3441" s="325"/>
      <c r="H3441" s="325"/>
      <c r="I3441" s="1047"/>
      <c r="J3441" s="271"/>
    </row>
    <row r="3442" spans="1:10" outlineLevel="1" x14ac:dyDescent="0.2">
      <c r="A3442" s="327" t="s">
        <v>12233</v>
      </c>
      <c r="B3442" s="322"/>
      <c r="C3442" s="322"/>
      <c r="D3442" s="316"/>
      <c r="E3442" s="311">
        <v>36000</v>
      </c>
      <c r="F3442" s="322"/>
      <c r="G3442" s="325"/>
      <c r="H3442" s="325"/>
      <c r="I3442" s="1047"/>
      <c r="J3442" s="271"/>
    </row>
    <row r="3443" spans="1:10" outlineLevel="1" x14ac:dyDescent="0.2">
      <c r="A3443" s="327" t="s">
        <v>12234</v>
      </c>
      <c r="B3443" s="322"/>
      <c r="C3443" s="322"/>
      <c r="D3443" s="316"/>
      <c r="E3443" s="311">
        <v>35000</v>
      </c>
      <c r="F3443" s="322"/>
      <c r="G3443" s="325"/>
      <c r="H3443" s="325"/>
      <c r="I3443" s="1047"/>
      <c r="J3443" s="271"/>
    </row>
    <row r="3444" spans="1:10" outlineLevel="1" x14ac:dyDescent="0.2">
      <c r="A3444" s="327" t="s">
        <v>12233</v>
      </c>
      <c r="B3444" s="322"/>
      <c r="C3444" s="322"/>
      <c r="D3444" s="316"/>
      <c r="E3444" s="311">
        <v>36000</v>
      </c>
      <c r="F3444" s="322"/>
      <c r="G3444" s="325"/>
      <c r="H3444" s="325"/>
      <c r="I3444" s="1047"/>
      <c r="J3444" s="271"/>
    </row>
    <row r="3445" spans="1:10" outlineLevel="1" x14ac:dyDescent="0.2">
      <c r="A3445" s="327" t="s">
        <v>12233</v>
      </c>
      <c r="B3445" s="322"/>
      <c r="C3445" s="322"/>
      <c r="D3445" s="316"/>
      <c r="E3445" s="311">
        <v>36000</v>
      </c>
      <c r="F3445" s="322"/>
      <c r="G3445" s="325"/>
      <c r="H3445" s="325"/>
      <c r="I3445" s="1047"/>
      <c r="J3445" s="271"/>
    </row>
    <row r="3446" spans="1:10" outlineLevel="1" x14ac:dyDescent="0.2">
      <c r="A3446" s="327" t="s">
        <v>12233</v>
      </c>
      <c r="B3446" s="322"/>
      <c r="C3446" s="322"/>
      <c r="D3446" s="316"/>
      <c r="E3446" s="311">
        <v>36000</v>
      </c>
      <c r="F3446" s="322"/>
      <c r="G3446" s="325"/>
      <c r="H3446" s="325"/>
      <c r="I3446" s="1047"/>
      <c r="J3446" s="271"/>
    </row>
    <row r="3447" spans="1:10" outlineLevel="1" x14ac:dyDescent="0.2">
      <c r="A3447" s="327" t="s">
        <v>12235</v>
      </c>
      <c r="B3447" s="322"/>
      <c r="C3447" s="322"/>
      <c r="D3447" s="316"/>
      <c r="E3447" s="311">
        <v>36000</v>
      </c>
      <c r="F3447" s="322"/>
      <c r="G3447" s="325"/>
      <c r="H3447" s="325"/>
      <c r="I3447" s="1047"/>
      <c r="J3447" s="271"/>
    </row>
    <row r="3448" spans="1:10" outlineLevel="1" x14ac:dyDescent="0.2">
      <c r="A3448" s="327" t="s">
        <v>12236</v>
      </c>
      <c r="B3448" s="322"/>
      <c r="C3448" s="322"/>
      <c r="D3448" s="316"/>
      <c r="E3448" s="311">
        <v>24000</v>
      </c>
      <c r="F3448" s="322"/>
      <c r="G3448" s="325"/>
      <c r="H3448" s="325"/>
      <c r="I3448" s="1047"/>
      <c r="J3448" s="271"/>
    </row>
    <row r="3449" spans="1:10" outlineLevel="1" x14ac:dyDescent="0.2">
      <c r="A3449" s="327" t="s">
        <v>12237</v>
      </c>
      <c r="B3449" s="322"/>
      <c r="C3449" s="322"/>
      <c r="D3449" s="316"/>
      <c r="E3449" s="311">
        <v>36000</v>
      </c>
      <c r="F3449" s="322"/>
      <c r="G3449" s="325"/>
      <c r="H3449" s="325"/>
      <c r="I3449" s="1047"/>
      <c r="J3449" s="271"/>
    </row>
    <row r="3450" spans="1:10" outlineLevel="1" x14ac:dyDescent="0.2">
      <c r="A3450" s="327" t="s">
        <v>12237</v>
      </c>
      <c r="B3450" s="322"/>
      <c r="C3450" s="322"/>
      <c r="D3450" s="316"/>
      <c r="E3450" s="311">
        <v>108000</v>
      </c>
      <c r="F3450" s="322"/>
      <c r="G3450" s="325"/>
      <c r="H3450" s="325"/>
      <c r="I3450" s="1047"/>
      <c r="J3450" s="271"/>
    </row>
    <row r="3451" spans="1:10" outlineLevel="1" x14ac:dyDescent="0.2">
      <c r="A3451" s="327" t="s">
        <v>12238</v>
      </c>
      <c r="B3451" s="322"/>
      <c r="C3451" s="322"/>
      <c r="D3451" s="316"/>
      <c r="E3451" s="311">
        <v>24000</v>
      </c>
      <c r="F3451" s="322"/>
      <c r="G3451" s="325"/>
      <c r="H3451" s="325"/>
      <c r="I3451" s="1047"/>
      <c r="J3451" s="271"/>
    </row>
    <row r="3452" spans="1:10" outlineLevel="1" x14ac:dyDescent="0.2">
      <c r="A3452" s="327" t="s">
        <v>12239</v>
      </c>
      <c r="B3452" s="322"/>
      <c r="C3452" s="322"/>
      <c r="D3452" s="316"/>
      <c r="E3452" s="311">
        <v>28800</v>
      </c>
      <c r="F3452" s="322"/>
      <c r="G3452" s="325"/>
      <c r="H3452" s="325"/>
      <c r="I3452" s="1047"/>
      <c r="J3452" s="271"/>
    </row>
    <row r="3453" spans="1:10" outlineLevel="1" x14ac:dyDescent="0.2">
      <c r="A3453" s="327" t="s">
        <v>12239</v>
      </c>
      <c r="B3453" s="322"/>
      <c r="C3453" s="322"/>
      <c r="D3453" s="316"/>
      <c r="E3453" s="311">
        <v>203000</v>
      </c>
      <c r="F3453" s="322"/>
      <c r="G3453" s="325"/>
      <c r="H3453" s="325"/>
      <c r="I3453" s="1047"/>
      <c r="J3453" s="271"/>
    </row>
    <row r="3454" spans="1:10" outlineLevel="1" x14ac:dyDescent="0.2">
      <c r="A3454" s="327" t="s">
        <v>12240</v>
      </c>
      <c r="B3454" s="322"/>
      <c r="C3454" s="322"/>
      <c r="D3454" s="316"/>
      <c r="E3454" s="311">
        <v>70000</v>
      </c>
      <c r="F3454" s="322"/>
      <c r="G3454" s="325"/>
      <c r="H3454" s="325"/>
      <c r="I3454" s="1047"/>
      <c r="J3454" s="271"/>
    </row>
    <row r="3455" spans="1:10" outlineLevel="1" x14ac:dyDescent="0.2">
      <c r="A3455" s="327" t="s">
        <v>12240</v>
      </c>
      <c r="B3455" s="322"/>
      <c r="C3455" s="322"/>
      <c r="D3455" s="316"/>
      <c r="E3455" s="311">
        <v>32000</v>
      </c>
      <c r="F3455" s="322"/>
      <c r="G3455" s="325"/>
      <c r="H3455" s="325"/>
      <c r="I3455" s="1047"/>
      <c r="J3455" s="271"/>
    </row>
    <row r="3456" spans="1:10" outlineLevel="1" x14ac:dyDescent="0.2">
      <c r="A3456" s="327" t="s">
        <v>12241</v>
      </c>
      <c r="B3456" s="322"/>
      <c r="C3456" s="322"/>
      <c r="D3456" s="316"/>
      <c r="E3456" s="311">
        <v>35000</v>
      </c>
      <c r="F3456" s="322"/>
      <c r="G3456" s="325"/>
      <c r="H3456" s="325"/>
      <c r="I3456" s="1047"/>
      <c r="J3456" s="271"/>
    </row>
    <row r="3457" spans="1:10" outlineLevel="1" x14ac:dyDescent="0.2">
      <c r="A3457" s="327" t="s">
        <v>12242</v>
      </c>
      <c r="B3457" s="322"/>
      <c r="C3457" s="322"/>
      <c r="D3457" s="316"/>
      <c r="E3457" s="311">
        <v>22000</v>
      </c>
      <c r="F3457" s="322"/>
      <c r="G3457" s="325"/>
      <c r="H3457" s="325"/>
      <c r="I3457" s="1047"/>
      <c r="J3457" s="271"/>
    </row>
    <row r="3458" spans="1:10" outlineLevel="1" x14ac:dyDescent="0.2">
      <c r="A3458" s="327" t="s">
        <v>12243</v>
      </c>
      <c r="B3458" s="322"/>
      <c r="C3458" s="322"/>
      <c r="D3458" s="316"/>
      <c r="E3458" s="311">
        <v>35000</v>
      </c>
      <c r="F3458" s="322"/>
      <c r="G3458" s="325"/>
      <c r="H3458" s="325"/>
      <c r="I3458" s="1047"/>
      <c r="J3458" s="271"/>
    </row>
    <row r="3459" spans="1:10" outlineLevel="1" x14ac:dyDescent="0.2">
      <c r="A3459" s="327" t="s">
        <v>12244</v>
      </c>
      <c r="B3459" s="322"/>
      <c r="C3459" s="322"/>
      <c r="D3459" s="316"/>
      <c r="E3459" s="311">
        <v>119000</v>
      </c>
      <c r="F3459" s="322"/>
      <c r="G3459" s="325"/>
      <c r="H3459" s="325"/>
      <c r="I3459" s="1047"/>
      <c r="J3459" s="271"/>
    </row>
    <row r="3460" spans="1:10" outlineLevel="1" x14ac:dyDescent="0.2">
      <c r="A3460" s="327" t="s">
        <v>12244</v>
      </c>
      <c r="B3460" s="322"/>
      <c r="C3460" s="322"/>
      <c r="D3460" s="316"/>
      <c r="E3460" s="311">
        <v>30600</v>
      </c>
      <c r="F3460" s="322"/>
      <c r="G3460" s="325"/>
      <c r="H3460" s="325"/>
      <c r="I3460" s="1047"/>
      <c r="J3460" s="271"/>
    </row>
    <row r="3461" spans="1:10" outlineLevel="1" x14ac:dyDescent="0.2">
      <c r="A3461" s="327" t="s">
        <v>12245</v>
      </c>
      <c r="B3461" s="322"/>
      <c r="C3461" s="322"/>
      <c r="D3461" s="316"/>
      <c r="E3461" s="311">
        <v>36000</v>
      </c>
      <c r="F3461" s="322"/>
      <c r="G3461" s="325"/>
      <c r="H3461" s="325"/>
      <c r="I3461" s="1047"/>
      <c r="J3461" s="271"/>
    </row>
    <row r="3462" spans="1:10" outlineLevel="1" x14ac:dyDescent="0.2">
      <c r="A3462" s="327" t="s">
        <v>12246</v>
      </c>
      <c r="B3462" s="322"/>
      <c r="C3462" s="322"/>
      <c r="D3462" s="316"/>
      <c r="E3462" s="311">
        <v>26000</v>
      </c>
      <c r="F3462" s="322"/>
      <c r="G3462" s="325"/>
      <c r="H3462" s="325"/>
      <c r="I3462" s="1047"/>
      <c r="J3462" s="271"/>
    </row>
    <row r="3463" spans="1:10" outlineLevel="1" x14ac:dyDescent="0.2">
      <c r="A3463" s="327" t="s">
        <v>12247</v>
      </c>
      <c r="B3463" s="322"/>
      <c r="C3463" s="322"/>
      <c r="D3463" s="316"/>
      <c r="E3463" s="311">
        <v>35000</v>
      </c>
      <c r="F3463" s="322"/>
      <c r="G3463" s="325"/>
      <c r="H3463" s="325"/>
      <c r="I3463" s="1047"/>
      <c r="J3463" s="271"/>
    </row>
    <row r="3464" spans="1:10" outlineLevel="1" x14ac:dyDescent="0.2">
      <c r="A3464" s="327" t="s">
        <v>12247</v>
      </c>
      <c r="B3464" s="322"/>
      <c r="C3464" s="322"/>
      <c r="D3464" s="316"/>
      <c r="E3464" s="311">
        <v>35000</v>
      </c>
      <c r="F3464" s="322"/>
      <c r="G3464" s="325"/>
      <c r="H3464" s="325"/>
      <c r="I3464" s="1047"/>
      <c r="J3464" s="271"/>
    </row>
    <row r="3465" spans="1:10" outlineLevel="1" x14ac:dyDescent="0.2">
      <c r="A3465" s="327" t="s">
        <v>12248</v>
      </c>
      <c r="B3465" s="322"/>
      <c r="C3465" s="322"/>
      <c r="D3465" s="316"/>
      <c r="E3465" s="311">
        <v>109200</v>
      </c>
      <c r="F3465" s="322"/>
      <c r="G3465" s="325"/>
      <c r="H3465" s="325"/>
      <c r="I3465" s="1047"/>
      <c r="J3465" s="271"/>
    </row>
    <row r="3466" spans="1:10" outlineLevel="1" x14ac:dyDescent="0.2">
      <c r="A3466" s="327" t="s">
        <v>12249</v>
      </c>
      <c r="B3466" s="322"/>
      <c r="C3466" s="322"/>
      <c r="D3466" s="316"/>
      <c r="E3466" s="311">
        <v>45000</v>
      </c>
      <c r="F3466" s="322"/>
      <c r="G3466" s="325"/>
      <c r="H3466" s="325"/>
      <c r="I3466" s="1047"/>
      <c r="J3466" s="271"/>
    </row>
    <row r="3467" spans="1:10" outlineLevel="1" x14ac:dyDescent="0.2">
      <c r="A3467" s="327" t="s">
        <v>12250</v>
      </c>
      <c r="B3467" s="322"/>
      <c r="C3467" s="322"/>
      <c r="D3467" s="316"/>
      <c r="E3467" s="311">
        <v>41600</v>
      </c>
      <c r="F3467" s="322"/>
      <c r="G3467" s="325"/>
      <c r="H3467" s="325"/>
      <c r="I3467" s="1047"/>
      <c r="J3467" s="271"/>
    </row>
    <row r="3468" spans="1:10" outlineLevel="1" x14ac:dyDescent="0.2">
      <c r="A3468" s="327" t="s">
        <v>12250</v>
      </c>
      <c r="B3468" s="322"/>
      <c r="C3468" s="322"/>
      <c r="D3468" s="316"/>
      <c r="E3468" s="311">
        <v>26000</v>
      </c>
      <c r="F3468" s="322"/>
      <c r="G3468" s="325"/>
      <c r="H3468" s="325"/>
      <c r="I3468" s="1047"/>
      <c r="J3468" s="271"/>
    </row>
    <row r="3469" spans="1:10" outlineLevel="1" x14ac:dyDescent="0.2">
      <c r="A3469" s="327" t="s">
        <v>12251</v>
      </c>
      <c r="B3469" s="322"/>
      <c r="C3469" s="322"/>
      <c r="D3469" s="316"/>
      <c r="E3469" s="311">
        <v>35000</v>
      </c>
      <c r="F3469" s="322"/>
      <c r="G3469" s="325"/>
      <c r="H3469" s="325"/>
      <c r="I3469" s="1047"/>
      <c r="J3469" s="271"/>
    </row>
    <row r="3470" spans="1:10" outlineLevel="1" x14ac:dyDescent="0.2">
      <c r="A3470" s="327" t="s">
        <v>12252</v>
      </c>
      <c r="B3470" s="322"/>
      <c r="C3470" s="322"/>
      <c r="D3470" s="316"/>
      <c r="E3470" s="311">
        <v>21600</v>
      </c>
      <c r="F3470" s="322"/>
      <c r="G3470" s="325"/>
      <c r="H3470" s="325"/>
      <c r="I3470" s="1047"/>
      <c r="J3470" s="271"/>
    </row>
    <row r="3471" spans="1:10" outlineLevel="1" x14ac:dyDescent="0.2">
      <c r="A3471" s="327" t="s">
        <v>12253</v>
      </c>
      <c r="B3471" s="322"/>
      <c r="C3471" s="322"/>
      <c r="D3471" s="316"/>
      <c r="E3471" s="311">
        <v>34800</v>
      </c>
      <c r="F3471" s="322"/>
      <c r="G3471" s="325"/>
      <c r="H3471" s="325"/>
      <c r="I3471" s="1047"/>
      <c r="J3471" s="271"/>
    </row>
    <row r="3472" spans="1:10" outlineLevel="1" x14ac:dyDescent="0.2">
      <c r="A3472" s="327" t="s">
        <v>12253</v>
      </c>
      <c r="B3472" s="322"/>
      <c r="C3472" s="322"/>
      <c r="D3472" s="316"/>
      <c r="E3472" s="311">
        <v>21600</v>
      </c>
      <c r="F3472" s="322"/>
      <c r="G3472" s="325"/>
      <c r="H3472" s="325"/>
      <c r="I3472" s="1047"/>
      <c r="J3472" s="271"/>
    </row>
    <row r="3473" spans="1:10" outlineLevel="1" x14ac:dyDescent="0.2">
      <c r="A3473" s="327" t="s">
        <v>12253</v>
      </c>
      <c r="B3473" s="322"/>
      <c r="C3473" s="322"/>
      <c r="D3473" s="316"/>
      <c r="E3473" s="311">
        <v>34800</v>
      </c>
      <c r="F3473" s="322"/>
      <c r="G3473" s="325"/>
      <c r="H3473" s="325"/>
      <c r="I3473" s="1047"/>
      <c r="J3473" s="271"/>
    </row>
    <row r="3474" spans="1:10" outlineLevel="1" x14ac:dyDescent="0.2">
      <c r="A3474" s="327" t="s">
        <v>12253</v>
      </c>
      <c r="B3474" s="322"/>
      <c r="C3474" s="322"/>
      <c r="D3474" s="316"/>
      <c r="E3474" s="311">
        <v>34800</v>
      </c>
      <c r="F3474" s="322"/>
      <c r="G3474" s="325"/>
      <c r="H3474" s="325"/>
      <c r="I3474" s="1047"/>
      <c r="J3474" s="271"/>
    </row>
    <row r="3475" spans="1:10" outlineLevel="1" x14ac:dyDescent="0.2">
      <c r="A3475" s="327" t="s">
        <v>12254</v>
      </c>
      <c r="B3475" s="322"/>
      <c r="C3475" s="322"/>
      <c r="D3475" s="316"/>
      <c r="E3475" s="311">
        <v>35070</v>
      </c>
      <c r="F3475" s="322"/>
      <c r="G3475" s="325"/>
      <c r="H3475" s="325"/>
      <c r="I3475" s="1047"/>
      <c r="J3475" s="271"/>
    </row>
    <row r="3476" spans="1:10" outlineLevel="1" x14ac:dyDescent="0.2">
      <c r="A3476" s="327" t="s">
        <v>12255</v>
      </c>
      <c r="B3476" s="322"/>
      <c r="C3476" s="322"/>
      <c r="D3476" s="316"/>
      <c r="E3476" s="311">
        <v>33250</v>
      </c>
      <c r="F3476" s="322"/>
      <c r="G3476" s="325"/>
      <c r="H3476" s="325"/>
      <c r="I3476" s="1047"/>
      <c r="J3476" s="271"/>
    </row>
    <row r="3477" spans="1:10" outlineLevel="1" x14ac:dyDescent="0.2">
      <c r="A3477" s="327" t="s">
        <v>12255</v>
      </c>
      <c r="B3477" s="322"/>
      <c r="C3477" s="322"/>
      <c r="D3477" s="316"/>
      <c r="E3477" s="311">
        <v>76000</v>
      </c>
      <c r="F3477" s="322"/>
      <c r="G3477" s="325"/>
      <c r="H3477" s="325"/>
      <c r="I3477" s="1047"/>
      <c r="J3477" s="271"/>
    </row>
    <row r="3478" spans="1:10" outlineLevel="1" x14ac:dyDescent="0.2">
      <c r="A3478" s="327" t="s">
        <v>12256</v>
      </c>
      <c r="B3478" s="322"/>
      <c r="C3478" s="322"/>
      <c r="D3478" s="316"/>
      <c r="E3478" s="311">
        <v>240000</v>
      </c>
      <c r="F3478" s="322"/>
      <c r="G3478" s="325"/>
      <c r="H3478" s="325"/>
      <c r="I3478" s="1047"/>
      <c r="J3478" s="271"/>
    </row>
    <row r="3479" spans="1:10" outlineLevel="1" x14ac:dyDescent="0.2">
      <c r="A3479" s="327" t="s">
        <v>12256</v>
      </c>
      <c r="B3479" s="322"/>
      <c r="C3479" s="322"/>
      <c r="D3479" s="316"/>
      <c r="E3479" s="311">
        <v>240000</v>
      </c>
      <c r="F3479" s="322"/>
      <c r="G3479" s="325"/>
      <c r="H3479" s="325"/>
      <c r="I3479" s="1047"/>
      <c r="J3479" s="271"/>
    </row>
    <row r="3480" spans="1:10" outlineLevel="1" x14ac:dyDescent="0.2">
      <c r="A3480" s="327" t="s">
        <v>12256</v>
      </c>
      <c r="B3480" s="322"/>
      <c r="C3480" s="322"/>
      <c r="D3480" s="316"/>
      <c r="E3480" s="311">
        <v>35000</v>
      </c>
      <c r="F3480" s="322"/>
      <c r="G3480" s="325"/>
      <c r="H3480" s="325"/>
      <c r="I3480" s="1047"/>
      <c r="J3480" s="271"/>
    </row>
    <row r="3481" spans="1:10" outlineLevel="1" x14ac:dyDescent="0.2">
      <c r="A3481" s="327" t="s">
        <v>12257</v>
      </c>
      <c r="B3481" s="322"/>
      <c r="C3481" s="322"/>
      <c r="D3481" s="316"/>
      <c r="E3481" s="311">
        <v>35200</v>
      </c>
      <c r="F3481" s="322"/>
      <c r="G3481" s="325"/>
      <c r="H3481" s="325"/>
      <c r="I3481" s="1047"/>
      <c r="J3481" s="271"/>
    </row>
    <row r="3482" spans="1:10" outlineLevel="1" x14ac:dyDescent="0.2">
      <c r="A3482" s="327" t="s">
        <v>12258</v>
      </c>
      <c r="B3482" s="322"/>
      <c r="C3482" s="322"/>
      <c r="D3482" s="316"/>
      <c r="E3482" s="311">
        <v>31680</v>
      </c>
      <c r="F3482" s="322"/>
      <c r="G3482" s="325"/>
      <c r="H3482" s="325"/>
      <c r="I3482" s="1047"/>
      <c r="J3482" s="271"/>
    </row>
    <row r="3483" spans="1:10" outlineLevel="1" x14ac:dyDescent="0.2">
      <c r="A3483" s="327" t="s">
        <v>12259</v>
      </c>
      <c r="B3483" s="322"/>
      <c r="C3483" s="322"/>
      <c r="D3483" s="316"/>
      <c r="E3483" s="311">
        <v>25142</v>
      </c>
      <c r="F3483" s="322"/>
      <c r="G3483" s="325"/>
      <c r="H3483" s="325"/>
      <c r="I3483" s="1047"/>
      <c r="J3483" s="271"/>
    </row>
    <row r="3484" spans="1:10" outlineLevel="1" x14ac:dyDescent="0.2">
      <c r="A3484" s="327" t="s">
        <v>12259</v>
      </c>
      <c r="B3484" s="322"/>
      <c r="C3484" s="322"/>
      <c r="D3484" s="316"/>
      <c r="E3484" s="311">
        <v>25142</v>
      </c>
      <c r="F3484" s="322"/>
      <c r="G3484" s="325"/>
      <c r="H3484" s="325"/>
      <c r="I3484" s="1047"/>
      <c r="J3484" s="271"/>
    </row>
    <row r="3485" spans="1:10" outlineLevel="1" x14ac:dyDescent="0.2">
      <c r="A3485" s="327" t="s">
        <v>12260</v>
      </c>
      <c r="B3485" s="322"/>
      <c r="C3485" s="322"/>
      <c r="D3485" s="316"/>
      <c r="E3485" s="311">
        <v>25900</v>
      </c>
      <c r="F3485" s="322"/>
      <c r="G3485" s="325"/>
      <c r="H3485" s="325"/>
      <c r="I3485" s="1047"/>
      <c r="J3485" s="271"/>
    </row>
    <row r="3486" spans="1:10" outlineLevel="1" x14ac:dyDescent="0.2">
      <c r="A3486" s="327" t="s">
        <v>12260</v>
      </c>
      <c r="B3486" s="322"/>
      <c r="C3486" s="322"/>
      <c r="D3486" s="316"/>
      <c r="E3486" s="311">
        <v>25900</v>
      </c>
      <c r="F3486" s="322"/>
      <c r="G3486" s="325"/>
      <c r="H3486" s="325"/>
      <c r="I3486" s="1047"/>
      <c r="J3486" s="271"/>
    </row>
    <row r="3487" spans="1:10" outlineLevel="1" x14ac:dyDescent="0.2">
      <c r="A3487" s="327" t="s">
        <v>12261</v>
      </c>
      <c r="B3487" s="322"/>
      <c r="C3487" s="322"/>
      <c r="D3487" s="316"/>
      <c r="E3487" s="311">
        <v>21366</v>
      </c>
      <c r="F3487" s="322"/>
      <c r="G3487" s="325"/>
      <c r="H3487" s="325"/>
      <c r="I3487" s="1047"/>
      <c r="J3487" s="271"/>
    </row>
    <row r="3488" spans="1:10" outlineLevel="1" x14ac:dyDescent="0.2">
      <c r="A3488" s="327" t="s">
        <v>12262</v>
      </c>
      <c r="B3488" s="322"/>
      <c r="C3488" s="322"/>
      <c r="D3488" s="316"/>
      <c r="E3488" s="311">
        <v>30000</v>
      </c>
      <c r="F3488" s="322"/>
      <c r="G3488" s="325"/>
      <c r="H3488" s="325"/>
      <c r="I3488" s="1047"/>
      <c r="J3488" s="271"/>
    </row>
    <row r="3489" spans="1:10" outlineLevel="1" x14ac:dyDescent="0.2">
      <c r="A3489" s="327" t="s">
        <v>12263</v>
      </c>
      <c r="B3489" s="322"/>
      <c r="C3489" s="322"/>
      <c r="D3489" s="316"/>
      <c r="E3489" s="311">
        <v>72000</v>
      </c>
      <c r="F3489" s="322"/>
      <c r="G3489" s="325"/>
      <c r="H3489" s="325"/>
      <c r="I3489" s="1047"/>
      <c r="J3489" s="271"/>
    </row>
    <row r="3490" spans="1:10" outlineLevel="1" x14ac:dyDescent="0.2">
      <c r="A3490" s="327" t="s">
        <v>12264</v>
      </c>
      <c r="B3490" s="322"/>
      <c r="C3490" s="322"/>
      <c r="D3490" s="316"/>
      <c r="E3490" s="311">
        <v>24000</v>
      </c>
      <c r="F3490" s="322"/>
      <c r="G3490" s="325"/>
      <c r="H3490" s="325"/>
      <c r="I3490" s="1047"/>
      <c r="J3490" s="271"/>
    </row>
    <row r="3491" spans="1:10" outlineLevel="1" x14ac:dyDescent="0.2">
      <c r="A3491" s="327" t="s">
        <v>12265</v>
      </c>
      <c r="B3491" s="322"/>
      <c r="C3491" s="322"/>
      <c r="D3491" s="316"/>
      <c r="E3491" s="311">
        <v>20800</v>
      </c>
      <c r="F3491" s="322"/>
      <c r="G3491" s="325"/>
      <c r="H3491" s="325"/>
      <c r="I3491" s="1047"/>
      <c r="J3491" s="271"/>
    </row>
    <row r="3492" spans="1:10" outlineLevel="1" x14ac:dyDescent="0.2">
      <c r="A3492" s="327" t="s">
        <v>12266</v>
      </c>
      <c r="B3492" s="322"/>
      <c r="C3492" s="322"/>
      <c r="D3492" s="316"/>
      <c r="E3492" s="311">
        <v>336000</v>
      </c>
      <c r="F3492" s="322"/>
      <c r="G3492" s="325"/>
      <c r="H3492" s="325"/>
      <c r="I3492" s="1047"/>
      <c r="J3492" s="271"/>
    </row>
    <row r="3493" spans="1:10" outlineLevel="1" x14ac:dyDescent="0.2">
      <c r="A3493" s="327" t="s">
        <v>12266</v>
      </c>
      <c r="B3493" s="322"/>
      <c r="C3493" s="322"/>
      <c r="D3493" s="316"/>
      <c r="E3493" s="311">
        <v>336000</v>
      </c>
      <c r="F3493" s="322"/>
      <c r="G3493" s="325"/>
      <c r="H3493" s="325"/>
      <c r="I3493" s="1047"/>
      <c r="J3493" s="271"/>
    </row>
    <row r="3494" spans="1:10" outlineLevel="1" x14ac:dyDescent="0.2">
      <c r="A3494" s="327" t="s">
        <v>12266</v>
      </c>
      <c r="B3494" s="322"/>
      <c r="C3494" s="322"/>
      <c r="D3494" s="316"/>
      <c r="E3494" s="311">
        <v>336000</v>
      </c>
      <c r="F3494" s="322"/>
      <c r="G3494" s="325"/>
      <c r="H3494" s="325"/>
      <c r="I3494" s="1047"/>
      <c r="J3494" s="271"/>
    </row>
    <row r="3495" spans="1:10" outlineLevel="1" x14ac:dyDescent="0.2">
      <c r="A3495" s="327" t="s">
        <v>12267</v>
      </c>
      <c r="B3495" s="322"/>
      <c r="C3495" s="322"/>
      <c r="D3495" s="316"/>
      <c r="E3495" s="311">
        <v>34800</v>
      </c>
      <c r="F3495" s="322"/>
      <c r="G3495" s="325"/>
      <c r="H3495" s="325"/>
      <c r="I3495" s="1047"/>
      <c r="J3495" s="271"/>
    </row>
    <row r="3496" spans="1:10" outlineLevel="1" x14ac:dyDescent="0.2">
      <c r="A3496" s="327" t="s">
        <v>12267</v>
      </c>
      <c r="B3496" s="322"/>
      <c r="C3496" s="322"/>
      <c r="D3496" s="316"/>
      <c r="E3496" s="311">
        <v>32400</v>
      </c>
      <c r="F3496" s="322"/>
      <c r="G3496" s="325"/>
      <c r="H3496" s="325"/>
      <c r="I3496" s="1047"/>
      <c r="J3496" s="271"/>
    </row>
    <row r="3497" spans="1:10" outlineLevel="1" x14ac:dyDescent="0.2">
      <c r="A3497" s="327" t="s">
        <v>12267</v>
      </c>
      <c r="B3497" s="322"/>
      <c r="C3497" s="322"/>
      <c r="D3497" s="316"/>
      <c r="E3497" s="311">
        <v>30000</v>
      </c>
      <c r="F3497" s="322"/>
      <c r="G3497" s="325"/>
      <c r="H3497" s="325"/>
      <c r="I3497" s="1047"/>
      <c r="J3497" s="271"/>
    </row>
    <row r="3498" spans="1:10" outlineLevel="1" x14ac:dyDescent="0.2">
      <c r="A3498" s="327" t="s">
        <v>12267</v>
      </c>
      <c r="B3498" s="322"/>
      <c r="C3498" s="322"/>
      <c r="D3498" s="316"/>
      <c r="E3498" s="311">
        <v>32400</v>
      </c>
      <c r="F3498" s="322"/>
      <c r="G3498" s="325"/>
      <c r="H3498" s="325"/>
      <c r="I3498" s="1047"/>
      <c r="J3498" s="271"/>
    </row>
    <row r="3499" spans="1:10" outlineLevel="1" x14ac:dyDescent="0.2">
      <c r="A3499" s="327" t="s">
        <v>12267</v>
      </c>
      <c r="B3499" s="322"/>
      <c r="C3499" s="322"/>
      <c r="D3499" s="316"/>
      <c r="E3499" s="311">
        <v>32400</v>
      </c>
      <c r="F3499" s="322"/>
      <c r="G3499" s="325"/>
      <c r="H3499" s="325"/>
      <c r="I3499" s="1047"/>
      <c r="J3499" s="271"/>
    </row>
    <row r="3500" spans="1:10" outlineLevel="1" x14ac:dyDescent="0.2">
      <c r="A3500" s="327" t="s">
        <v>12268</v>
      </c>
      <c r="B3500" s="322"/>
      <c r="C3500" s="322"/>
      <c r="D3500" s="316"/>
      <c r="E3500" s="311">
        <v>30000</v>
      </c>
      <c r="F3500" s="322"/>
      <c r="G3500" s="325"/>
      <c r="H3500" s="325"/>
      <c r="I3500" s="1047"/>
      <c r="J3500" s="271"/>
    </row>
    <row r="3501" spans="1:10" outlineLevel="1" x14ac:dyDescent="0.2">
      <c r="A3501" s="327" t="s">
        <v>12269</v>
      </c>
      <c r="B3501" s="322"/>
      <c r="C3501" s="322"/>
      <c r="D3501" s="316"/>
      <c r="E3501" s="311">
        <v>21600</v>
      </c>
      <c r="F3501" s="322"/>
      <c r="G3501" s="325"/>
      <c r="H3501" s="325"/>
      <c r="I3501" s="1047"/>
      <c r="J3501" s="271"/>
    </row>
    <row r="3502" spans="1:10" outlineLevel="1" x14ac:dyDescent="0.2">
      <c r="A3502" s="327" t="s">
        <v>12270</v>
      </c>
      <c r="B3502" s="322"/>
      <c r="C3502" s="322"/>
      <c r="D3502" s="316"/>
      <c r="E3502" s="311">
        <v>60000</v>
      </c>
      <c r="F3502" s="322"/>
      <c r="G3502" s="325"/>
      <c r="H3502" s="325"/>
      <c r="I3502" s="1047"/>
      <c r="J3502" s="271"/>
    </row>
    <row r="3503" spans="1:10" outlineLevel="1" x14ac:dyDescent="0.2">
      <c r="A3503" s="327" t="s">
        <v>12271</v>
      </c>
      <c r="B3503" s="322"/>
      <c r="C3503" s="322"/>
      <c r="D3503" s="316"/>
      <c r="E3503" s="311">
        <v>32400</v>
      </c>
      <c r="F3503" s="322"/>
      <c r="G3503" s="325"/>
      <c r="H3503" s="325"/>
      <c r="I3503" s="1047"/>
      <c r="J3503" s="271"/>
    </row>
    <row r="3504" spans="1:10" outlineLevel="1" x14ac:dyDescent="0.2">
      <c r="A3504" s="327" t="s">
        <v>12272</v>
      </c>
      <c r="B3504" s="322"/>
      <c r="C3504" s="322"/>
      <c r="D3504" s="316"/>
      <c r="E3504" s="311">
        <v>42000</v>
      </c>
      <c r="F3504" s="322"/>
      <c r="G3504" s="325"/>
      <c r="H3504" s="325"/>
      <c r="I3504" s="1047"/>
      <c r="J3504" s="271"/>
    </row>
    <row r="3505" spans="1:10" outlineLevel="1" x14ac:dyDescent="0.2">
      <c r="A3505" s="327" t="s">
        <v>12273</v>
      </c>
      <c r="B3505" s="322"/>
      <c r="C3505" s="322"/>
      <c r="D3505" s="316"/>
      <c r="E3505" s="311">
        <v>35000</v>
      </c>
      <c r="F3505" s="322"/>
      <c r="G3505" s="325"/>
      <c r="H3505" s="325"/>
      <c r="I3505" s="1047"/>
      <c r="J3505" s="271"/>
    </row>
    <row r="3506" spans="1:10" outlineLevel="1" x14ac:dyDescent="0.2">
      <c r="A3506" s="327" t="s">
        <v>12274</v>
      </c>
      <c r="B3506" s="322"/>
      <c r="C3506" s="322"/>
      <c r="D3506" s="316"/>
      <c r="E3506" s="311">
        <v>36000</v>
      </c>
      <c r="F3506" s="322"/>
      <c r="G3506" s="325"/>
      <c r="H3506" s="325"/>
      <c r="I3506" s="1047"/>
      <c r="J3506" s="271"/>
    </row>
    <row r="3507" spans="1:10" outlineLevel="1" x14ac:dyDescent="0.2">
      <c r="A3507" s="327" t="s">
        <v>12275</v>
      </c>
      <c r="B3507" s="322"/>
      <c r="C3507" s="322"/>
      <c r="D3507" s="316"/>
      <c r="E3507" s="311">
        <v>63007.3</v>
      </c>
      <c r="F3507" s="322"/>
      <c r="G3507" s="325"/>
      <c r="H3507" s="325"/>
      <c r="I3507" s="1047"/>
      <c r="J3507" s="271"/>
    </row>
    <row r="3508" spans="1:10" outlineLevel="1" x14ac:dyDescent="0.2">
      <c r="A3508" s="327" t="s">
        <v>12276</v>
      </c>
      <c r="B3508" s="322"/>
      <c r="C3508" s="322"/>
      <c r="D3508" s="316"/>
      <c r="E3508" s="311">
        <v>24000</v>
      </c>
      <c r="F3508" s="322"/>
      <c r="G3508" s="325"/>
      <c r="H3508" s="325"/>
      <c r="I3508" s="1047"/>
      <c r="J3508" s="271"/>
    </row>
    <row r="3509" spans="1:10" outlineLevel="1" x14ac:dyDescent="0.2">
      <c r="A3509" s="327" t="s">
        <v>12277</v>
      </c>
      <c r="B3509" s="322"/>
      <c r="C3509" s="322"/>
      <c r="D3509" s="316"/>
      <c r="E3509" s="311">
        <v>32000</v>
      </c>
      <c r="F3509" s="322"/>
      <c r="G3509" s="325"/>
      <c r="H3509" s="325"/>
      <c r="I3509" s="1047"/>
      <c r="J3509" s="271"/>
    </row>
    <row r="3510" spans="1:10" outlineLevel="1" x14ac:dyDescent="0.2">
      <c r="A3510" s="327" t="s">
        <v>12278</v>
      </c>
      <c r="B3510" s="322"/>
      <c r="C3510" s="322"/>
      <c r="D3510" s="316"/>
      <c r="E3510" s="311">
        <v>21000</v>
      </c>
      <c r="F3510" s="322"/>
      <c r="G3510" s="325"/>
      <c r="H3510" s="325"/>
      <c r="I3510" s="1047"/>
      <c r="J3510" s="271"/>
    </row>
    <row r="3511" spans="1:10" outlineLevel="1" x14ac:dyDescent="0.2">
      <c r="A3511" s="327" t="s">
        <v>12279</v>
      </c>
      <c r="B3511" s="322"/>
      <c r="C3511" s="322"/>
      <c r="D3511" s="316"/>
      <c r="E3511" s="311">
        <v>45600</v>
      </c>
      <c r="F3511" s="322"/>
      <c r="G3511" s="325"/>
      <c r="H3511" s="325"/>
      <c r="I3511" s="1047"/>
      <c r="J3511" s="271"/>
    </row>
    <row r="3512" spans="1:10" outlineLevel="1" x14ac:dyDescent="0.2">
      <c r="A3512" s="327" t="s">
        <v>12280</v>
      </c>
      <c r="B3512" s="322"/>
      <c r="C3512" s="322"/>
      <c r="D3512" s="316"/>
      <c r="E3512" s="311">
        <v>36700</v>
      </c>
      <c r="F3512" s="322"/>
      <c r="G3512" s="325"/>
      <c r="H3512" s="325"/>
      <c r="I3512" s="1047"/>
      <c r="J3512" s="271"/>
    </row>
    <row r="3513" spans="1:10" outlineLevel="1" x14ac:dyDescent="0.2">
      <c r="A3513" s="327" t="s">
        <v>12281</v>
      </c>
      <c r="B3513" s="322"/>
      <c r="C3513" s="322"/>
      <c r="D3513" s="316"/>
      <c r="E3513" s="311">
        <v>36700</v>
      </c>
      <c r="F3513" s="322"/>
      <c r="G3513" s="325"/>
      <c r="H3513" s="325"/>
      <c r="I3513" s="1047"/>
      <c r="J3513" s="271"/>
    </row>
    <row r="3514" spans="1:10" outlineLevel="1" x14ac:dyDescent="0.2">
      <c r="A3514" s="327" t="s">
        <v>12282</v>
      </c>
      <c r="B3514" s="322"/>
      <c r="C3514" s="322"/>
      <c r="D3514" s="316"/>
      <c r="E3514" s="311">
        <v>22000</v>
      </c>
      <c r="F3514" s="322"/>
      <c r="G3514" s="325"/>
      <c r="H3514" s="325"/>
      <c r="I3514" s="1047"/>
      <c r="J3514" s="271"/>
    </row>
    <row r="3515" spans="1:10" outlineLevel="1" x14ac:dyDescent="0.2">
      <c r="A3515" s="327" t="s">
        <v>12283</v>
      </c>
      <c r="B3515" s="322"/>
      <c r="C3515" s="322"/>
      <c r="D3515" s="316"/>
      <c r="E3515" s="311">
        <v>24000</v>
      </c>
      <c r="F3515" s="322"/>
      <c r="G3515" s="325"/>
      <c r="H3515" s="325"/>
      <c r="I3515" s="1047"/>
      <c r="J3515" s="271"/>
    </row>
    <row r="3516" spans="1:10" outlineLevel="1" x14ac:dyDescent="0.2">
      <c r="A3516" s="327" t="s">
        <v>12284</v>
      </c>
      <c r="B3516" s="322"/>
      <c r="C3516" s="322"/>
      <c r="D3516" s="316"/>
      <c r="E3516" s="311">
        <v>142600</v>
      </c>
      <c r="F3516" s="322"/>
      <c r="G3516" s="325"/>
      <c r="H3516" s="325"/>
      <c r="I3516" s="1047"/>
      <c r="J3516" s="271"/>
    </row>
    <row r="3517" spans="1:10" outlineLevel="1" x14ac:dyDescent="0.2">
      <c r="A3517" s="327" t="s">
        <v>12285</v>
      </c>
      <c r="B3517" s="322"/>
      <c r="C3517" s="322"/>
      <c r="D3517" s="316"/>
      <c r="E3517" s="311">
        <v>26400</v>
      </c>
      <c r="F3517" s="322"/>
      <c r="G3517" s="325"/>
      <c r="H3517" s="325"/>
      <c r="I3517" s="1047"/>
      <c r="J3517" s="271"/>
    </row>
    <row r="3518" spans="1:10" outlineLevel="1" x14ac:dyDescent="0.2">
      <c r="A3518" s="327" t="s">
        <v>12286</v>
      </c>
      <c r="B3518" s="322"/>
      <c r="C3518" s="322"/>
      <c r="D3518" s="316"/>
      <c r="E3518" s="311">
        <v>32000</v>
      </c>
      <c r="F3518" s="322"/>
      <c r="G3518" s="325"/>
      <c r="H3518" s="325"/>
      <c r="I3518" s="1047"/>
      <c r="J3518" s="271"/>
    </row>
    <row r="3519" spans="1:10" outlineLevel="1" x14ac:dyDescent="0.2">
      <c r="A3519" s="327" t="s">
        <v>12287</v>
      </c>
      <c r="B3519" s="322"/>
      <c r="C3519" s="322"/>
      <c r="D3519" s="316"/>
      <c r="E3519" s="311">
        <v>35000</v>
      </c>
      <c r="F3519" s="322"/>
      <c r="G3519" s="325"/>
      <c r="H3519" s="325"/>
      <c r="I3519" s="1047"/>
      <c r="J3519" s="271"/>
    </row>
    <row r="3520" spans="1:10" outlineLevel="1" x14ac:dyDescent="0.2">
      <c r="A3520" s="327" t="s">
        <v>12288</v>
      </c>
      <c r="B3520" s="322"/>
      <c r="C3520" s="322"/>
      <c r="D3520" s="316"/>
      <c r="E3520" s="311">
        <v>64000</v>
      </c>
      <c r="F3520" s="322"/>
      <c r="G3520" s="325"/>
      <c r="H3520" s="325"/>
      <c r="I3520" s="1047"/>
      <c r="J3520" s="271"/>
    </row>
    <row r="3521" spans="1:10" outlineLevel="1" x14ac:dyDescent="0.2">
      <c r="A3521" s="327" t="s">
        <v>12289</v>
      </c>
      <c r="B3521" s="322"/>
      <c r="C3521" s="322"/>
      <c r="D3521" s="316"/>
      <c r="E3521" s="311">
        <v>19800</v>
      </c>
      <c r="F3521" s="322"/>
      <c r="G3521" s="325"/>
      <c r="H3521" s="325"/>
      <c r="I3521" s="1047"/>
      <c r="J3521" s="271"/>
    </row>
    <row r="3522" spans="1:10" outlineLevel="1" x14ac:dyDescent="0.2">
      <c r="A3522" s="327" t="s">
        <v>12290</v>
      </c>
      <c r="B3522" s="322"/>
      <c r="C3522" s="322"/>
      <c r="D3522" s="316"/>
      <c r="E3522" s="311">
        <v>36800</v>
      </c>
      <c r="F3522" s="322"/>
      <c r="G3522" s="325"/>
      <c r="H3522" s="325"/>
      <c r="I3522" s="1047"/>
      <c r="J3522" s="271"/>
    </row>
    <row r="3523" spans="1:10" outlineLevel="1" x14ac:dyDescent="0.2">
      <c r="A3523" s="327" t="s">
        <v>12291</v>
      </c>
      <c r="B3523" s="322"/>
      <c r="C3523" s="322"/>
      <c r="D3523" s="316"/>
      <c r="E3523" s="311">
        <v>48000</v>
      </c>
      <c r="F3523" s="322"/>
      <c r="G3523" s="325"/>
      <c r="H3523" s="325"/>
      <c r="I3523" s="1047"/>
      <c r="J3523" s="271"/>
    </row>
    <row r="3524" spans="1:10" outlineLevel="1" x14ac:dyDescent="0.2">
      <c r="A3524" s="327" t="s">
        <v>12292</v>
      </c>
      <c r="B3524" s="322"/>
      <c r="C3524" s="322"/>
      <c r="D3524" s="316"/>
      <c r="E3524" s="311">
        <v>35000</v>
      </c>
      <c r="F3524" s="322"/>
      <c r="G3524" s="325"/>
      <c r="H3524" s="325"/>
      <c r="I3524" s="1047"/>
      <c r="J3524" s="271"/>
    </row>
    <row r="3525" spans="1:10" outlineLevel="1" x14ac:dyDescent="0.2">
      <c r="A3525" s="327" t="s">
        <v>12293</v>
      </c>
      <c r="B3525" s="322"/>
      <c r="C3525" s="322"/>
      <c r="D3525" s="316"/>
      <c r="E3525" s="311">
        <v>25000</v>
      </c>
      <c r="F3525" s="322"/>
      <c r="G3525" s="325"/>
      <c r="H3525" s="325"/>
      <c r="I3525" s="1047"/>
      <c r="J3525" s="271"/>
    </row>
    <row r="3526" spans="1:10" outlineLevel="1" x14ac:dyDescent="0.2">
      <c r="A3526" s="327" t="s">
        <v>12294</v>
      </c>
      <c r="B3526" s="322"/>
      <c r="C3526" s="322"/>
      <c r="D3526" s="316"/>
      <c r="E3526" s="311">
        <v>50000</v>
      </c>
      <c r="F3526" s="322"/>
      <c r="G3526" s="325"/>
      <c r="H3526" s="325"/>
      <c r="I3526" s="1047"/>
      <c r="J3526" s="271"/>
    </row>
    <row r="3527" spans="1:10" outlineLevel="1" x14ac:dyDescent="0.2">
      <c r="A3527" s="327" t="s">
        <v>12295</v>
      </c>
      <c r="B3527" s="322"/>
      <c r="C3527" s="322"/>
      <c r="D3527" s="316"/>
      <c r="E3527" s="311">
        <v>22000</v>
      </c>
      <c r="F3527" s="322"/>
      <c r="G3527" s="325"/>
      <c r="H3527" s="325"/>
      <c r="I3527" s="1047"/>
      <c r="J3527" s="271"/>
    </row>
    <row r="3528" spans="1:10" outlineLevel="1" x14ac:dyDescent="0.2">
      <c r="A3528" s="327" t="s">
        <v>12296</v>
      </c>
      <c r="B3528" s="322"/>
      <c r="C3528" s="322"/>
      <c r="D3528" s="316"/>
      <c r="E3528" s="311">
        <v>72000</v>
      </c>
      <c r="F3528" s="322"/>
      <c r="G3528" s="325"/>
      <c r="H3528" s="325"/>
      <c r="I3528" s="1047"/>
      <c r="J3528" s="271"/>
    </row>
    <row r="3529" spans="1:10" outlineLevel="1" x14ac:dyDescent="0.2">
      <c r="A3529" s="327" t="s">
        <v>12297</v>
      </c>
      <c r="B3529" s="322"/>
      <c r="C3529" s="322"/>
      <c r="D3529" s="316"/>
      <c r="E3529" s="311">
        <v>40000</v>
      </c>
      <c r="F3529" s="322"/>
      <c r="G3529" s="325"/>
      <c r="H3529" s="325"/>
      <c r="I3529" s="1047"/>
      <c r="J3529" s="271"/>
    </row>
    <row r="3530" spans="1:10" outlineLevel="1" x14ac:dyDescent="0.2">
      <c r="A3530" s="327" t="s">
        <v>12298</v>
      </c>
      <c r="B3530" s="322"/>
      <c r="C3530" s="322"/>
      <c r="D3530" s="316"/>
      <c r="E3530" s="311">
        <v>33000</v>
      </c>
      <c r="F3530" s="322"/>
      <c r="G3530" s="325"/>
      <c r="H3530" s="325"/>
      <c r="I3530" s="1047"/>
      <c r="J3530" s="271"/>
    </row>
    <row r="3531" spans="1:10" outlineLevel="1" x14ac:dyDescent="0.2">
      <c r="A3531" s="327" t="s">
        <v>12299</v>
      </c>
      <c r="B3531" s="322"/>
      <c r="C3531" s="322"/>
      <c r="D3531" s="316"/>
      <c r="E3531" s="311">
        <v>113400</v>
      </c>
      <c r="F3531" s="322"/>
      <c r="G3531" s="325"/>
      <c r="H3531" s="325"/>
      <c r="I3531" s="1047"/>
      <c r="J3531" s="271"/>
    </row>
    <row r="3532" spans="1:10" outlineLevel="1" x14ac:dyDescent="0.2">
      <c r="A3532" s="327" t="s">
        <v>12300</v>
      </c>
      <c r="B3532" s="322"/>
      <c r="C3532" s="322"/>
      <c r="D3532" s="316"/>
      <c r="E3532" s="311">
        <v>37000</v>
      </c>
      <c r="F3532" s="322"/>
      <c r="G3532" s="325"/>
      <c r="H3532" s="325"/>
      <c r="I3532" s="1047"/>
      <c r="J3532" s="271"/>
    </row>
    <row r="3533" spans="1:10" outlineLevel="1" x14ac:dyDescent="0.2">
      <c r="A3533" s="327" t="s">
        <v>12301</v>
      </c>
      <c r="B3533" s="322"/>
      <c r="C3533" s="322"/>
      <c r="D3533" s="316"/>
      <c r="E3533" s="311">
        <v>19800</v>
      </c>
      <c r="F3533" s="322"/>
      <c r="G3533" s="325"/>
      <c r="H3533" s="325"/>
      <c r="I3533" s="1047"/>
      <c r="J3533" s="271"/>
    </row>
    <row r="3534" spans="1:10" outlineLevel="1" x14ac:dyDescent="0.2">
      <c r="A3534" s="327" t="s">
        <v>12302</v>
      </c>
      <c r="B3534" s="322"/>
      <c r="C3534" s="322"/>
      <c r="D3534" s="316"/>
      <c r="E3534" s="311">
        <v>30024.71</v>
      </c>
      <c r="F3534" s="322"/>
      <c r="G3534" s="325"/>
      <c r="H3534" s="325"/>
      <c r="I3534" s="1047"/>
      <c r="J3534" s="271"/>
    </row>
    <row r="3535" spans="1:10" outlineLevel="1" x14ac:dyDescent="0.2">
      <c r="A3535" s="327" t="s">
        <v>12303</v>
      </c>
      <c r="B3535" s="322"/>
      <c r="C3535" s="322"/>
      <c r="D3535" s="316"/>
      <c r="E3535" s="311">
        <v>31200</v>
      </c>
      <c r="F3535" s="322"/>
      <c r="G3535" s="325"/>
      <c r="H3535" s="325"/>
      <c r="I3535" s="1047"/>
      <c r="J3535" s="271"/>
    </row>
    <row r="3536" spans="1:10" outlineLevel="1" x14ac:dyDescent="0.2">
      <c r="A3536" s="327" t="s">
        <v>12304</v>
      </c>
      <c r="B3536" s="322"/>
      <c r="C3536" s="322"/>
      <c r="D3536" s="316"/>
      <c r="E3536" s="311">
        <v>27600</v>
      </c>
      <c r="F3536" s="322"/>
      <c r="G3536" s="325"/>
      <c r="H3536" s="325"/>
      <c r="I3536" s="1047"/>
      <c r="J3536" s="271"/>
    </row>
    <row r="3537" spans="1:10" outlineLevel="1" x14ac:dyDescent="0.2">
      <c r="A3537" s="327" t="s">
        <v>12305</v>
      </c>
      <c r="B3537" s="322"/>
      <c r="C3537" s="322"/>
      <c r="D3537" s="316"/>
      <c r="E3537" s="311">
        <v>54000</v>
      </c>
      <c r="F3537" s="322"/>
      <c r="G3537" s="325"/>
      <c r="H3537" s="325"/>
      <c r="I3537" s="1047"/>
      <c r="J3537" s="271"/>
    </row>
    <row r="3538" spans="1:10" outlineLevel="1" x14ac:dyDescent="0.2">
      <c r="A3538" s="327" t="s">
        <v>12306</v>
      </c>
      <c r="B3538" s="322"/>
      <c r="C3538" s="322"/>
      <c r="D3538" s="316"/>
      <c r="E3538" s="311">
        <v>32000</v>
      </c>
      <c r="F3538" s="322"/>
      <c r="G3538" s="325"/>
      <c r="H3538" s="325"/>
      <c r="I3538" s="1047"/>
      <c r="J3538" s="271"/>
    </row>
    <row r="3539" spans="1:10" outlineLevel="1" x14ac:dyDescent="0.2">
      <c r="A3539" s="327" t="s">
        <v>12307</v>
      </c>
      <c r="B3539" s="322"/>
      <c r="C3539" s="322"/>
      <c r="D3539" s="316"/>
      <c r="E3539" s="311">
        <v>52000</v>
      </c>
      <c r="F3539" s="322"/>
      <c r="G3539" s="325"/>
      <c r="H3539" s="325"/>
      <c r="I3539" s="1047"/>
      <c r="J3539" s="271"/>
    </row>
    <row r="3540" spans="1:10" outlineLevel="1" x14ac:dyDescent="0.2">
      <c r="A3540" s="327" t="s">
        <v>12308</v>
      </c>
      <c r="B3540" s="322"/>
      <c r="C3540" s="322"/>
      <c r="D3540" s="316"/>
      <c r="E3540" s="311">
        <v>33000</v>
      </c>
      <c r="F3540" s="322"/>
      <c r="G3540" s="325"/>
      <c r="H3540" s="325"/>
      <c r="I3540" s="1047"/>
      <c r="J3540" s="271"/>
    </row>
    <row r="3541" spans="1:10" outlineLevel="1" x14ac:dyDescent="0.2">
      <c r="A3541" s="327" t="s">
        <v>12309</v>
      </c>
      <c r="B3541" s="322"/>
      <c r="C3541" s="322"/>
      <c r="D3541" s="316"/>
      <c r="E3541" s="311">
        <v>72000</v>
      </c>
      <c r="F3541" s="322"/>
      <c r="G3541" s="325"/>
      <c r="H3541" s="325"/>
      <c r="I3541" s="1047"/>
      <c r="J3541" s="271"/>
    </row>
    <row r="3542" spans="1:10" outlineLevel="1" x14ac:dyDescent="0.2">
      <c r="A3542" s="327" t="s">
        <v>12310</v>
      </c>
      <c r="B3542" s="322"/>
      <c r="C3542" s="322"/>
      <c r="D3542" s="316"/>
      <c r="E3542" s="311">
        <v>24000</v>
      </c>
      <c r="F3542" s="322"/>
      <c r="G3542" s="325"/>
      <c r="H3542" s="325"/>
      <c r="I3542" s="1047"/>
      <c r="J3542" s="271"/>
    </row>
    <row r="3543" spans="1:10" outlineLevel="1" x14ac:dyDescent="0.2">
      <c r="A3543" s="327" t="s">
        <v>12311</v>
      </c>
      <c r="B3543" s="322"/>
      <c r="C3543" s="322"/>
      <c r="D3543" s="316"/>
      <c r="E3543" s="311">
        <v>19800</v>
      </c>
      <c r="F3543" s="322"/>
      <c r="G3543" s="325"/>
      <c r="H3543" s="325"/>
      <c r="I3543" s="1047"/>
      <c r="J3543" s="271"/>
    </row>
    <row r="3544" spans="1:10" outlineLevel="1" x14ac:dyDescent="0.2">
      <c r="A3544" s="327" t="s">
        <v>12312</v>
      </c>
      <c r="B3544" s="322"/>
      <c r="C3544" s="322"/>
      <c r="D3544" s="316"/>
      <c r="E3544" s="311">
        <v>52000</v>
      </c>
      <c r="F3544" s="322"/>
      <c r="G3544" s="325"/>
      <c r="H3544" s="325"/>
      <c r="I3544" s="1047"/>
      <c r="J3544" s="271"/>
    </row>
    <row r="3545" spans="1:10" outlineLevel="1" x14ac:dyDescent="0.2">
      <c r="A3545" s="327" t="s">
        <v>12313</v>
      </c>
      <c r="B3545" s="322"/>
      <c r="C3545" s="322"/>
      <c r="D3545" s="316"/>
      <c r="E3545" s="311">
        <v>32400</v>
      </c>
      <c r="F3545" s="322"/>
      <c r="G3545" s="325"/>
      <c r="H3545" s="325"/>
      <c r="I3545" s="1047"/>
      <c r="J3545" s="271"/>
    </row>
    <row r="3546" spans="1:10" outlineLevel="1" x14ac:dyDescent="0.2">
      <c r="A3546" s="327" t="s">
        <v>12314</v>
      </c>
      <c r="B3546" s="322"/>
      <c r="C3546" s="322"/>
      <c r="D3546" s="316"/>
      <c r="E3546" s="311">
        <v>24000</v>
      </c>
      <c r="F3546" s="322"/>
      <c r="G3546" s="325"/>
      <c r="H3546" s="325"/>
      <c r="I3546" s="1047"/>
      <c r="J3546" s="271"/>
    </row>
    <row r="3547" spans="1:10" outlineLevel="1" x14ac:dyDescent="0.2">
      <c r="A3547" s="327" t="s">
        <v>12315</v>
      </c>
      <c r="B3547" s="322"/>
      <c r="C3547" s="322"/>
      <c r="D3547" s="316"/>
      <c r="E3547" s="311">
        <v>42000</v>
      </c>
      <c r="F3547" s="322"/>
      <c r="G3547" s="325"/>
      <c r="H3547" s="325"/>
      <c r="I3547" s="1047"/>
      <c r="J3547" s="271"/>
    </row>
    <row r="3548" spans="1:10" outlineLevel="1" x14ac:dyDescent="0.2">
      <c r="A3548" s="327" t="s">
        <v>12316</v>
      </c>
      <c r="B3548" s="322"/>
      <c r="C3548" s="322"/>
      <c r="D3548" s="316"/>
      <c r="E3548" s="311">
        <v>126558.57</v>
      </c>
      <c r="F3548" s="322"/>
      <c r="G3548" s="325"/>
      <c r="H3548" s="325"/>
      <c r="I3548" s="1047"/>
      <c r="J3548" s="271"/>
    </row>
    <row r="3549" spans="1:10" outlineLevel="1" x14ac:dyDescent="0.2">
      <c r="A3549" s="327" t="s">
        <v>12317</v>
      </c>
      <c r="B3549" s="322"/>
      <c r="C3549" s="322"/>
      <c r="D3549" s="316"/>
      <c r="E3549" s="311">
        <v>48000</v>
      </c>
      <c r="F3549" s="322"/>
      <c r="G3549" s="325"/>
      <c r="H3549" s="325"/>
      <c r="I3549" s="1047"/>
      <c r="J3549" s="271"/>
    </row>
    <row r="3550" spans="1:10" outlineLevel="1" x14ac:dyDescent="0.2">
      <c r="A3550" s="327" t="s">
        <v>12318</v>
      </c>
      <c r="B3550" s="322"/>
      <c r="C3550" s="322"/>
      <c r="D3550" s="316"/>
      <c r="E3550" s="311">
        <v>30476</v>
      </c>
      <c r="F3550" s="322"/>
      <c r="G3550" s="325"/>
      <c r="H3550" s="325"/>
      <c r="I3550" s="1047"/>
      <c r="J3550" s="271"/>
    </row>
    <row r="3551" spans="1:10" outlineLevel="1" x14ac:dyDescent="0.2">
      <c r="A3551" s="327" t="s">
        <v>12319</v>
      </c>
      <c r="B3551" s="322"/>
      <c r="C3551" s="322"/>
      <c r="D3551" s="316"/>
      <c r="E3551" s="311">
        <v>36000</v>
      </c>
      <c r="F3551" s="322"/>
      <c r="G3551" s="325"/>
      <c r="H3551" s="325"/>
      <c r="I3551" s="1047"/>
      <c r="J3551" s="271"/>
    </row>
    <row r="3552" spans="1:10" outlineLevel="1" x14ac:dyDescent="0.2">
      <c r="A3552" s="327" t="s">
        <v>12320</v>
      </c>
      <c r="B3552" s="322"/>
      <c r="C3552" s="322"/>
      <c r="D3552" s="316"/>
      <c r="E3552" s="311">
        <v>20000</v>
      </c>
      <c r="F3552" s="322"/>
      <c r="G3552" s="325"/>
      <c r="H3552" s="325"/>
      <c r="I3552" s="1047"/>
      <c r="J3552" s="271"/>
    </row>
    <row r="3553" spans="1:10" outlineLevel="1" x14ac:dyDescent="0.2">
      <c r="A3553" s="327" t="s">
        <v>12321</v>
      </c>
      <c r="B3553" s="322"/>
      <c r="C3553" s="322"/>
      <c r="D3553" s="316"/>
      <c r="E3553" s="311">
        <v>22400</v>
      </c>
      <c r="F3553" s="322"/>
      <c r="G3553" s="325"/>
      <c r="H3553" s="325"/>
      <c r="I3553" s="1047"/>
      <c r="J3553" s="271"/>
    </row>
    <row r="3554" spans="1:10" outlineLevel="1" x14ac:dyDescent="0.2">
      <c r="A3554" s="327" t="s">
        <v>12322</v>
      </c>
      <c r="B3554" s="322"/>
      <c r="C3554" s="322"/>
      <c r="D3554" s="316"/>
      <c r="E3554" s="311">
        <v>30000</v>
      </c>
      <c r="F3554" s="322"/>
      <c r="G3554" s="325"/>
      <c r="H3554" s="325"/>
      <c r="I3554" s="1047"/>
      <c r="J3554" s="271"/>
    </row>
    <row r="3555" spans="1:10" outlineLevel="1" x14ac:dyDescent="0.2">
      <c r="A3555" s="327" t="s">
        <v>12323</v>
      </c>
      <c r="B3555" s="322"/>
      <c r="C3555" s="322"/>
      <c r="D3555" s="316"/>
      <c r="E3555" s="311">
        <v>35796</v>
      </c>
      <c r="F3555" s="322"/>
      <c r="G3555" s="325"/>
      <c r="H3555" s="325"/>
      <c r="I3555" s="1047"/>
      <c r="J3555" s="271"/>
    </row>
    <row r="3556" spans="1:10" outlineLevel="1" x14ac:dyDescent="0.2">
      <c r="A3556" s="327" t="s">
        <v>12324</v>
      </c>
      <c r="B3556" s="322"/>
      <c r="C3556" s="322"/>
      <c r="D3556" s="316"/>
      <c r="E3556" s="311">
        <v>26400</v>
      </c>
      <c r="F3556" s="322"/>
      <c r="G3556" s="325"/>
      <c r="H3556" s="325"/>
      <c r="I3556" s="1047"/>
      <c r="J3556" s="271"/>
    </row>
    <row r="3557" spans="1:10" outlineLevel="1" x14ac:dyDescent="0.2">
      <c r="A3557" s="327" t="s">
        <v>12325</v>
      </c>
      <c r="B3557" s="322"/>
      <c r="C3557" s="322"/>
      <c r="D3557" s="316"/>
      <c r="E3557" s="311">
        <v>19200</v>
      </c>
      <c r="F3557" s="322"/>
      <c r="G3557" s="325"/>
      <c r="H3557" s="325"/>
      <c r="I3557" s="1047"/>
      <c r="J3557" s="271"/>
    </row>
    <row r="3558" spans="1:10" outlineLevel="1" x14ac:dyDescent="0.2">
      <c r="A3558" s="327" t="s">
        <v>12326</v>
      </c>
      <c r="B3558" s="322"/>
      <c r="C3558" s="322"/>
      <c r="D3558" s="316"/>
      <c r="E3558" s="311">
        <v>36400</v>
      </c>
      <c r="F3558" s="322"/>
      <c r="G3558" s="325"/>
      <c r="H3558" s="325"/>
      <c r="I3558" s="1047"/>
      <c r="J3558" s="271"/>
    </row>
    <row r="3559" spans="1:10" outlineLevel="1" x14ac:dyDescent="0.2">
      <c r="A3559" s="327" t="s">
        <v>12327</v>
      </c>
      <c r="B3559" s="322"/>
      <c r="C3559" s="322"/>
      <c r="D3559" s="316"/>
      <c r="E3559" s="311">
        <v>34100</v>
      </c>
      <c r="F3559" s="322"/>
      <c r="G3559" s="325"/>
      <c r="H3559" s="325"/>
      <c r="I3559" s="1047"/>
      <c r="J3559" s="271"/>
    </row>
    <row r="3560" spans="1:10" outlineLevel="1" x14ac:dyDescent="0.2">
      <c r="A3560" s="327" t="s">
        <v>12327</v>
      </c>
      <c r="B3560" s="322"/>
      <c r="C3560" s="322"/>
      <c r="D3560" s="316"/>
      <c r="E3560" s="311">
        <v>34100</v>
      </c>
      <c r="F3560" s="322"/>
      <c r="G3560" s="325"/>
      <c r="H3560" s="325"/>
      <c r="I3560" s="1047"/>
      <c r="J3560" s="271"/>
    </row>
    <row r="3561" spans="1:10" outlineLevel="1" x14ac:dyDescent="0.2">
      <c r="A3561" s="327" t="s">
        <v>12327</v>
      </c>
      <c r="B3561" s="322"/>
      <c r="C3561" s="322"/>
      <c r="D3561" s="316"/>
      <c r="E3561" s="311">
        <v>34100</v>
      </c>
      <c r="F3561" s="322"/>
      <c r="G3561" s="325"/>
      <c r="H3561" s="325"/>
      <c r="I3561" s="1047"/>
      <c r="J3561" s="271"/>
    </row>
    <row r="3562" spans="1:10" outlineLevel="1" x14ac:dyDescent="0.2">
      <c r="A3562" s="327" t="s">
        <v>12328</v>
      </c>
      <c r="B3562" s="322"/>
      <c r="C3562" s="322"/>
      <c r="D3562" s="316"/>
      <c r="E3562" s="311">
        <v>20000</v>
      </c>
      <c r="F3562" s="322"/>
      <c r="G3562" s="325"/>
      <c r="H3562" s="325"/>
      <c r="I3562" s="1047"/>
      <c r="J3562" s="271"/>
    </row>
    <row r="3563" spans="1:10" outlineLevel="1" x14ac:dyDescent="0.2">
      <c r="A3563" s="327" t="s">
        <v>12328</v>
      </c>
      <c r="B3563" s="322"/>
      <c r="C3563" s="322"/>
      <c r="D3563" s="316"/>
      <c r="E3563" s="311">
        <v>34100</v>
      </c>
      <c r="F3563" s="322"/>
      <c r="G3563" s="325"/>
      <c r="H3563" s="325"/>
      <c r="I3563" s="1047"/>
      <c r="J3563" s="271"/>
    </row>
    <row r="3564" spans="1:10" outlineLevel="1" x14ac:dyDescent="0.2">
      <c r="A3564" s="327" t="s">
        <v>12328</v>
      </c>
      <c r="B3564" s="322"/>
      <c r="C3564" s="322"/>
      <c r="D3564" s="316"/>
      <c r="E3564" s="311">
        <v>34100</v>
      </c>
      <c r="F3564" s="322"/>
      <c r="G3564" s="325"/>
      <c r="H3564" s="325"/>
      <c r="I3564" s="1047"/>
      <c r="J3564" s="271"/>
    </row>
    <row r="3565" spans="1:10" outlineLevel="1" x14ac:dyDescent="0.2">
      <c r="A3565" s="327" t="s">
        <v>12328</v>
      </c>
      <c r="B3565" s="322"/>
      <c r="C3565" s="322"/>
      <c r="D3565" s="316"/>
      <c r="E3565" s="311">
        <v>34100</v>
      </c>
      <c r="F3565" s="322"/>
      <c r="G3565" s="325"/>
      <c r="H3565" s="325"/>
      <c r="I3565" s="1047"/>
      <c r="J3565" s="271"/>
    </row>
    <row r="3566" spans="1:10" outlineLevel="1" x14ac:dyDescent="0.2">
      <c r="A3566" s="327" t="s">
        <v>12328</v>
      </c>
      <c r="B3566" s="322"/>
      <c r="C3566" s="322"/>
      <c r="D3566" s="316"/>
      <c r="E3566" s="311">
        <v>34100</v>
      </c>
      <c r="F3566" s="322"/>
      <c r="G3566" s="325"/>
      <c r="H3566" s="325"/>
      <c r="I3566" s="1047"/>
      <c r="J3566" s="271"/>
    </row>
    <row r="3567" spans="1:10" outlineLevel="1" x14ac:dyDescent="0.2">
      <c r="A3567" s="327" t="s">
        <v>12328</v>
      </c>
      <c r="B3567" s="322"/>
      <c r="C3567" s="322"/>
      <c r="D3567" s="316"/>
      <c r="E3567" s="311">
        <v>34100</v>
      </c>
      <c r="F3567" s="322"/>
      <c r="G3567" s="325"/>
      <c r="H3567" s="325"/>
      <c r="I3567" s="1047"/>
      <c r="J3567" s="271"/>
    </row>
    <row r="3568" spans="1:10" outlineLevel="1" x14ac:dyDescent="0.2">
      <c r="A3568" s="327" t="s">
        <v>12328</v>
      </c>
      <c r="B3568" s="322"/>
      <c r="C3568" s="322"/>
      <c r="D3568" s="316"/>
      <c r="E3568" s="311">
        <v>34100</v>
      </c>
      <c r="F3568" s="322"/>
      <c r="G3568" s="325"/>
      <c r="H3568" s="325"/>
      <c r="I3568" s="1047"/>
      <c r="J3568" s="271"/>
    </row>
    <row r="3569" spans="1:10" outlineLevel="1" x14ac:dyDescent="0.2">
      <c r="A3569" s="327" t="s">
        <v>12329</v>
      </c>
      <c r="B3569" s="322"/>
      <c r="C3569" s="322"/>
      <c r="D3569" s="316"/>
      <c r="E3569" s="311">
        <v>36500</v>
      </c>
      <c r="F3569" s="322"/>
      <c r="G3569" s="325"/>
      <c r="H3569" s="325"/>
      <c r="I3569" s="1047"/>
      <c r="J3569" s="271"/>
    </row>
    <row r="3570" spans="1:10" outlineLevel="1" x14ac:dyDescent="0.2">
      <c r="A3570" s="327" t="s">
        <v>12330</v>
      </c>
      <c r="B3570" s="322"/>
      <c r="C3570" s="322"/>
      <c r="D3570" s="316"/>
      <c r="E3570" s="311">
        <v>33400</v>
      </c>
      <c r="F3570" s="322"/>
      <c r="G3570" s="325"/>
      <c r="H3570" s="325"/>
      <c r="I3570" s="1047"/>
      <c r="J3570" s="271"/>
    </row>
    <row r="3571" spans="1:10" outlineLevel="1" x14ac:dyDescent="0.2">
      <c r="A3571" s="327" t="s">
        <v>12331</v>
      </c>
      <c r="B3571" s="322"/>
      <c r="C3571" s="322"/>
      <c r="D3571" s="316"/>
      <c r="E3571" s="311">
        <v>32400</v>
      </c>
      <c r="F3571" s="322"/>
      <c r="G3571" s="325"/>
      <c r="H3571" s="325"/>
      <c r="I3571" s="1047"/>
      <c r="J3571" s="271"/>
    </row>
    <row r="3572" spans="1:10" outlineLevel="1" x14ac:dyDescent="0.2">
      <c r="A3572" s="327" t="s">
        <v>12332</v>
      </c>
      <c r="B3572" s="322"/>
      <c r="C3572" s="322"/>
      <c r="D3572" s="316"/>
      <c r="E3572" s="311">
        <v>33900</v>
      </c>
      <c r="F3572" s="322"/>
      <c r="G3572" s="325"/>
      <c r="H3572" s="325"/>
      <c r="I3572" s="1047"/>
      <c r="J3572" s="271"/>
    </row>
    <row r="3573" spans="1:10" outlineLevel="1" x14ac:dyDescent="0.2">
      <c r="A3573" s="327" t="s">
        <v>12333</v>
      </c>
      <c r="B3573" s="322"/>
      <c r="C3573" s="322"/>
      <c r="D3573" s="316"/>
      <c r="E3573" s="311">
        <v>19200</v>
      </c>
      <c r="F3573" s="322"/>
      <c r="G3573" s="325"/>
      <c r="H3573" s="325"/>
      <c r="I3573" s="1047"/>
      <c r="J3573" s="271"/>
    </row>
    <row r="3574" spans="1:10" outlineLevel="1" x14ac:dyDescent="0.2">
      <c r="A3574" s="327" t="s">
        <v>12334</v>
      </c>
      <c r="B3574" s="322"/>
      <c r="C3574" s="322"/>
      <c r="D3574" s="316"/>
      <c r="E3574" s="311">
        <v>34590.15</v>
      </c>
      <c r="F3574" s="322"/>
      <c r="G3574" s="325"/>
      <c r="H3574" s="325"/>
      <c r="I3574" s="1047"/>
      <c r="J3574" s="271"/>
    </row>
    <row r="3575" spans="1:10" outlineLevel="1" x14ac:dyDescent="0.2">
      <c r="A3575" s="327" t="s">
        <v>12335</v>
      </c>
      <c r="B3575" s="322"/>
      <c r="C3575" s="322"/>
      <c r="D3575" s="316"/>
      <c r="E3575" s="311">
        <v>35800</v>
      </c>
      <c r="F3575" s="322"/>
      <c r="G3575" s="325"/>
      <c r="H3575" s="325"/>
      <c r="I3575" s="1047"/>
      <c r="J3575" s="271"/>
    </row>
    <row r="3576" spans="1:10" outlineLevel="1" x14ac:dyDescent="0.2">
      <c r="A3576" s="327" t="s">
        <v>12336</v>
      </c>
      <c r="B3576" s="322"/>
      <c r="C3576" s="322"/>
      <c r="D3576" s="316"/>
      <c r="E3576" s="311">
        <v>26100</v>
      </c>
      <c r="F3576" s="322"/>
      <c r="G3576" s="325"/>
      <c r="H3576" s="325"/>
      <c r="I3576" s="1047"/>
      <c r="J3576" s="271"/>
    </row>
    <row r="3577" spans="1:10" outlineLevel="1" x14ac:dyDescent="0.2">
      <c r="A3577" s="327" t="s">
        <v>12337</v>
      </c>
      <c r="B3577" s="322"/>
      <c r="C3577" s="322"/>
      <c r="D3577" s="316"/>
      <c r="E3577" s="311">
        <v>25095</v>
      </c>
      <c r="F3577" s="322"/>
      <c r="G3577" s="325"/>
      <c r="H3577" s="325"/>
      <c r="I3577" s="1047"/>
      <c r="J3577" s="271"/>
    </row>
    <row r="3578" spans="1:10" outlineLevel="1" x14ac:dyDescent="0.2">
      <c r="A3578" s="327" t="s">
        <v>12338</v>
      </c>
      <c r="B3578" s="322"/>
      <c r="C3578" s="322"/>
      <c r="D3578" s="316"/>
      <c r="E3578" s="311">
        <v>99000</v>
      </c>
      <c r="F3578" s="322"/>
      <c r="G3578" s="325"/>
      <c r="H3578" s="325"/>
      <c r="I3578" s="1047"/>
      <c r="J3578" s="271"/>
    </row>
    <row r="3579" spans="1:10" outlineLevel="1" x14ac:dyDescent="0.2">
      <c r="A3579" s="327" t="s">
        <v>12339</v>
      </c>
      <c r="B3579" s="322"/>
      <c r="C3579" s="322"/>
      <c r="D3579" s="316"/>
      <c r="E3579" s="311">
        <v>30000</v>
      </c>
      <c r="F3579" s="322"/>
      <c r="G3579" s="325"/>
      <c r="H3579" s="325"/>
      <c r="I3579" s="1047"/>
      <c r="J3579" s="271"/>
    </row>
    <row r="3580" spans="1:10" outlineLevel="1" x14ac:dyDescent="0.2">
      <c r="A3580" s="327" t="s">
        <v>12340</v>
      </c>
      <c r="B3580" s="322"/>
      <c r="C3580" s="322"/>
      <c r="D3580" s="316"/>
      <c r="E3580" s="311">
        <v>54000</v>
      </c>
      <c r="F3580" s="322"/>
      <c r="G3580" s="325"/>
      <c r="H3580" s="325"/>
      <c r="I3580" s="1047"/>
      <c r="J3580" s="271"/>
    </row>
    <row r="3581" spans="1:10" outlineLevel="1" x14ac:dyDescent="0.2">
      <c r="A3581" s="327" t="s">
        <v>12341</v>
      </c>
      <c r="B3581" s="322"/>
      <c r="C3581" s="322"/>
      <c r="D3581" s="316"/>
      <c r="E3581" s="311">
        <v>29142</v>
      </c>
      <c r="F3581" s="322"/>
      <c r="G3581" s="325"/>
      <c r="H3581" s="325"/>
      <c r="I3581" s="1047"/>
      <c r="J3581" s="271"/>
    </row>
    <row r="3582" spans="1:10" outlineLevel="1" x14ac:dyDescent="0.2">
      <c r="A3582" s="327" t="s">
        <v>12342</v>
      </c>
      <c r="B3582" s="322"/>
      <c r="C3582" s="322"/>
      <c r="D3582" s="316"/>
      <c r="E3582" s="311">
        <v>21600</v>
      </c>
      <c r="F3582" s="322"/>
      <c r="G3582" s="325"/>
      <c r="H3582" s="325"/>
      <c r="I3582" s="1047"/>
      <c r="J3582" s="271"/>
    </row>
    <row r="3583" spans="1:10" outlineLevel="1" x14ac:dyDescent="0.2">
      <c r="A3583" s="327" t="s">
        <v>12343</v>
      </c>
      <c r="B3583" s="322"/>
      <c r="C3583" s="322"/>
      <c r="D3583" s="316"/>
      <c r="E3583" s="311">
        <v>150000</v>
      </c>
      <c r="F3583" s="322"/>
      <c r="G3583" s="325"/>
      <c r="H3583" s="325"/>
      <c r="I3583" s="1047"/>
      <c r="J3583" s="271"/>
    </row>
    <row r="3584" spans="1:10" outlineLevel="1" x14ac:dyDescent="0.2">
      <c r="A3584" s="327" t="s">
        <v>12344</v>
      </c>
      <c r="B3584" s="322"/>
      <c r="C3584" s="322"/>
      <c r="D3584" s="316"/>
      <c r="E3584" s="311">
        <v>108000</v>
      </c>
      <c r="F3584" s="322"/>
      <c r="G3584" s="325"/>
      <c r="H3584" s="325"/>
      <c r="I3584" s="1047"/>
      <c r="J3584" s="271"/>
    </row>
    <row r="3585" spans="1:10" outlineLevel="1" x14ac:dyDescent="0.2">
      <c r="A3585" s="327" t="s">
        <v>12345</v>
      </c>
      <c r="B3585" s="322"/>
      <c r="C3585" s="322"/>
      <c r="D3585" s="316"/>
      <c r="E3585" s="311">
        <v>24000</v>
      </c>
      <c r="F3585" s="322"/>
      <c r="G3585" s="325"/>
      <c r="H3585" s="325"/>
      <c r="I3585" s="1047"/>
      <c r="J3585" s="271"/>
    </row>
    <row r="3586" spans="1:10" outlineLevel="1" x14ac:dyDescent="0.2">
      <c r="A3586" s="327" t="s">
        <v>12346</v>
      </c>
      <c r="B3586" s="322"/>
      <c r="C3586" s="322"/>
      <c r="D3586" s="316"/>
      <c r="E3586" s="311">
        <v>20850</v>
      </c>
      <c r="F3586" s="322"/>
      <c r="G3586" s="325"/>
      <c r="H3586" s="325"/>
      <c r="I3586" s="1047"/>
      <c r="J3586" s="271"/>
    </row>
    <row r="3587" spans="1:10" outlineLevel="1" x14ac:dyDescent="0.2">
      <c r="A3587" s="327" t="s">
        <v>12347</v>
      </c>
      <c r="B3587" s="322"/>
      <c r="C3587" s="322"/>
      <c r="D3587" s="316"/>
      <c r="E3587" s="311">
        <v>36000</v>
      </c>
      <c r="F3587" s="322"/>
      <c r="G3587" s="325"/>
      <c r="H3587" s="325"/>
      <c r="I3587" s="1047"/>
      <c r="J3587" s="271"/>
    </row>
    <row r="3588" spans="1:10" outlineLevel="1" x14ac:dyDescent="0.2">
      <c r="A3588" s="327" t="s">
        <v>12348</v>
      </c>
      <c r="B3588" s="322"/>
      <c r="C3588" s="322"/>
      <c r="D3588" s="316"/>
      <c r="E3588" s="311">
        <v>2130000</v>
      </c>
      <c r="F3588" s="322"/>
      <c r="G3588" s="325"/>
      <c r="H3588" s="325"/>
      <c r="I3588" s="1047"/>
      <c r="J3588" s="271"/>
    </row>
    <row r="3589" spans="1:10" outlineLevel="1" x14ac:dyDescent="0.2">
      <c r="A3589" s="327" t="s">
        <v>12349</v>
      </c>
      <c r="B3589" s="322"/>
      <c r="C3589" s="322"/>
      <c r="D3589" s="316"/>
      <c r="E3589" s="311">
        <v>56400</v>
      </c>
      <c r="F3589" s="322"/>
      <c r="G3589" s="325"/>
      <c r="H3589" s="325"/>
      <c r="I3589" s="1047"/>
      <c r="J3589" s="271"/>
    </row>
    <row r="3590" spans="1:10" outlineLevel="1" x14ac:dyDescent="0.2">
      <c r="A3590" s="327" t="s">
        <v>12350</v>
      </c>
      <c r="B3590" s="322"/>
      <c r="C3590" s="322"/>
      <c r="D3590" s="316"/>
      <c r="E3590" s="311">
        <v>36000</v>
      </c>
      <c r="F3590" s="322"/>
      <c r="G3590" s="325"/>
      <c r="H3590" s="325"/>
      <c r="I3590" s="1047"/>
      <c r="J3590" s="271"/>
    </row>
    <row r="3591" spans="1:10" outlineLevel="1" x14ac:dyDescent="0.2">
      <c r="A3591" s="327" t="s">
        <v>12351</v>
      </c>
      <c r="B3591" s="322"/>
      <c r="C3591" s="322"/>
      <c r="D3591" s="316"/>
      <c r="E3591" s="311">
        <v>24000</v>
      </c>
      <c r="F3591" s="322"/>
      <c r="G3591" s="325"/>
      <c r="H3591" s="325"/>
      <c r="I3591" s="1047"/>
      <c r="J3591" s="271"/>
    </row>
    <row r="3592" spans="1:10" outlineLevel="1" x14ac:dyDescent="0.2">
      <c r="A3592" s="327" t="s">
        <v>12352</v>
      </c>
      <c r="B3592" s="322"/>
      <c r="C3592" s="322"/>
      <c r="D3592" s="316"/>
      <c r="E3592" s="311">
        <v>36000</v>
      </c>
      <c r="F3592" s="322"/>
      <c r="G3592" s="325"/>
      <c r="H3592" s="325"/>
      <c r="I3592" s="1047"/>
      <c r="J3592" s="271"/>
    </row>
    <row r="3593" spans="1:10" outlineLevel="1" x14ac:dyDescent="0.2">
      <c r="A3593" s="327" t="s">
        <v>12353</v>
      </c>
      <c r="B3593" s="322"/>
      <c r="C3593" s="322"/>
      <c r="D3593" s="316"/>
      <c r="E3593" s="311">
        <v>26520</v>
      </c>
      <c r="F3593" s="322"/>
      <c r="G3593" s="325"/>
      <c r="H3593" s="325"/>
      <c r="I3593" s="1047"/>
      <c r="J3593" s="271"/>
    </row>
    <row r="3594" spans="1:10" outlineLevel="1" x14ac:dyDescent="0.2">
      <c r="A3594" s="327" t="s">
        <v>12354</v>
      </c>
      <c r="B3594" s="322"/>
      <c r="C3594" s="322"/>
      <c r="D3594" s="316"/>
      <c r="E3594" s="311">
        <v>36000</v>
      </c>
      <c r="F3594" s="322"/>
      <c r="G3594" s="325"/>
      <c r="H3594" s="325"/>
      <c r="I3594" s="1047"/>
      <c r="J3594" s="271"/>
    </row>
    <row r="3595" spans="1:10" outlineLevel="1" x14ac:dyDescent="0.2">
      <c r="A3595" s="327" t="s">
        <v>12355</v>
      </c>
      <c r="B3595" s="322"/>
      <c r="C3595" s="322"/>
      <c r="D3595" s="316"/>
      <c r="E3595" s="311">
        <v>36000</v>
      </c>
      <c r="F3595" s="322"/>
      <c r="G3595" s="325"/>
      <c r="H3595" s="325"/>
      <c r="I3595" s="1047"/>
      <c r="J3595" s="271"/>
    </row>
    <row r="3596" spans="1:10" outlineLevel="1" x14ac:dyDescent="0.2">
      <c r="A3596" s="327" t="s">
        <v>12356</v>
      </c>
      <c r="B3596" s="322"/>
      <c r="C3596" s="322"/>
      <c r="D3596" s="316"/>
      <c r="E3596" s="311">
        <v>57600</v>
      </c>
      <c r="F3596" s="322"/>
      <c r="G3596" s="325"/>
      <c r="H3596" s="325"/>
      <c r="I3596" s="1047"/>
      <c r="J3596" s="271"/>
    </row>
    <row r="3597" spans="1:10" outlineLevel="1" x14ac:dyDescent="0.2">
      <c r="A3597" s="327" t="s">
        <v>12357</v>
      </c>
      <c r="B3597" s="322"/>
      <c r="C3597" s="322"/>
      <c r="D3597" s="316"/>
      <c r="E3597" s="311">
        <v>90000</v>
      </c>
      <c r="F3597" s="322"/>
      <c r="G3597" s="325"/>
      <c r="H3597" s="325"/>
      <c r="I3597" s="1047"/>
      <c r="J3597" s="271"/>
    </row>
    <row r="3598" spans="1:10" outlineLevel="1" x14ac:dyDescent="0.2">
      <c r="A3598" s="327" t="s">
        <v>12357</v>
      </c>
      <c r="B3598" s="322"/>
      <c r="C3598" s="322"/>
      <c r="D3598" s="316"/>
      <c r="E3598" s="311">
        <v>90000</v>
      </c>
      <c r="F3598" s="322"/>
      <c r="G3598" s="325"/>
      <c r="H3598" s="325"/>
      <c r="I3598" s="1047"/>
      <c r="J3598" s="271"/>
    </row>
    <row r="3599" spans="1:10" outlineLevel="1" x14ac:dyDescent="0.2">
      <c r="A3599" s="327" t="s">
        <v>12358</v>
      </c>
      <c r="B3599" s="322"/>
      <c r="C3599" s="322"/>
      <c r="D3599" s="316"/>
      <c r="E3599" s="311">
        <v>240000</v>
      </c>
      <c r="F3599" s="322"/>
      <c r="G3599" s="325"/>
      <c r="H3599" s="325"/>
      <c r="I3599" s="1047"/>
      <c r="J3599" s="271"/>
    </row>
    <row r="3600" spans="1:10" outlineLevel="1" x14ac:dyDescent="0.2">
      <c r="A3600" s="327" t="s">
        <v>12359</v>
      </c>
      <c r="B3600" s="322"/>
      <c r="C3600" s="322"/>
      <c r="D3600" s="316"/>
      <c r="E3600" s="311">
        <v>24000</v>
      </c>
      <c r="F3600" s="322"/>
      <c r="G3600" s="325"/>
      <c r="H3600" s="325"/>
      <c r="I3600" s="1047"/>
      <c r="J3600" s="271"/>
    </row>
    <row r="3601" spans="1:10" outlineLevel="1" x14ac:dyDescent="0.2">
      <c r="A3601" s="327" t="s">
        <v>12360</v>
      </c>
      <c r="B3601" s="322"/>
      <c r="C3601" s="322"/>
      <c r="D3601" s="316"/>
      <c r="E3601" s="311">
        <v>36000</v>
      </c>
      <c r="F3601" s="322"/>
      <c r="G3601" s="325"/>
      <c r="H3601" s="325"/>
      <c r="I3601" s="1047"/>
      <c r="J3601" s="271"/>
    </row>
    <row r="3602" spans="1:10" outlineLevel="1" x14ac:dyDescent="0.2">
      <c r="A3602" s="327" t="s">
        <v>12361</v>
      </c>
      <c r="B3602" s="322"/>
      <c r="C3602" s="322"/>
      <c r="D3602" s="316"/>
      <c r="E3602" s="311">
        <v>45000</v>
      </c>
      <c r="F3602" s="322"/>
      <c r="G3602" s="325"/>
      <c r="H3602" s="325"/>
      <c r="I3602" s="1047"/>
      <c r="J3602" s="271"/>
    </row>
    <row r="3603" spans="1:10" outlineLevel="1" x14ac:dyDescent="0.2">
      <c r="A3603" s="327" t="s">
        <v>12362</v>
      </c>
      <c r="B3603" s="322"/>
      <c r="C3603" s="322"/>
      <c r="D3603" s="316"/>
      <c r="E3603" s="311">
        <v>180000</v>
      </c>
      <c r="F3603" s="322"/>
      <c r="G3603" s="325"/>
      <c r="H3603" s="325"/>
      <c r="I3603" s="1047"/>
      <c r="J3603" s="271"/>
    </row>
    <row r="3604" spans="1:10" outlineLevel="1" x14ac:dyDescent="0.2">
      <c r="A3604" s="327" t="s">
        <v>12363</v>
      </c>
      <c r="B3604" s="322"/>
      <c r="C3604" s="322"/>
      <c r="D3604" s="316"/>
      <c r="E3604" s="311">
        <v>36000</v>
      </c>
      <c r="F3604" s="322"/>
      <c r="G3604" s="325"/>
      <c r="H3604" s="325"/>
      <c r="I3604" s="1047"/>
      <c r="J3604" s="271"/>
    </row>
    <row r="3605" spans="1:10" outlineLevel="1" x14ac:dyDescent="0.2">
      <c r="A3605" s="327" t="s">
        <v>12364</v>
      </c>
      <c r="B3605" s="322"/>
      <c r="C3605" s="322"/>
      <c r="D3605" s="316"/>
      <c r="E3605" s="311">
        <v>24000</v>
      </c>
      <c r="F3605" s="322"/>
      <c r="G3605" s="325"/>
      <c r="H3605" s="325"/>
      <c r="I3605" s="1047"/>
      <c r="J3605" s="271"/>
    </row>
    <row r="3606" spans="1:10" outlineLevel="1" x14ac:dyDescent="0.2">
      <c r="A3606" s="327" t="s">
        <v>12365</v>
      </c>
      <c r="B3606" s="322"/>
      <c r="C3606" s="322"/>
      <c r="D3606" s="316"/>
      <c r="E3606" s="311">
        <v>48000</v>
      </c>
      <c r="F3606" s="322"/>
      <c r="G3606" s="325"/>
      <c r="H3606" s="325"/>
      <c r="I3606" s="1047"/>
      <c r="J3606" s="271"/>
    </row>
    <row r="3607" spans="1:10" outlineLevel="1" x14ac:dyDescent="0.2">
      <c r="A3607" s="327" t="s">
        <v>12366</v>
      </c>
      <c r="B3607" s="322"/>
      <c r="C3607" s="322"/>
      <c r="D3607" s="316"/>
      <c r="E3607" s="311">
        <v>42000</v>
      </c>
      <c r="F3607" s="322"/>
      <c r="G3607" s="325"/>
      <c r="H3607" s="325"/>
      <c r="I3607" s="1047"/>
      <c r="J3607" s="271"/>
    </row>
    <row r="3608" spans="1:10" outlineLevel="1" x14ac:dyDescent="0.2">
      <c r="A3608" s="327" t="s">
        <v>12367</v>
      </c>
      <c r="B3608" s="322"/>
      <c r="C3608" s="322"/>
      <c r="D3608" s="316"/>
      <c r="E3608" s="311">
        <v>60000</v>
      </c>
      <c r="F3608" s="322"/>
      <c r="G3608" s="325"/>
      <c r="H3608" s="325"/>
      <c r="I3608" s="1047"/>
      <c r="J3608" s="271"/>
    </row>
    <row r="3609" spans="1:10" outlineLevel="1" x14ac:dyDescent="0.2">
      <c r="A3609" s="327" t="s">
        <v>12368</v>
      </c>
      <c r="B3609" s="322"/>
      <c r="C3609" s="322"/>
      <c r="D3609" s="316"/>
      <c r="E3609" s="311">
        <v>34800</v>
      </c>
      <c r="F3609" s="322"/>
      <c r="G3609" s="325"/>
      <c r="H3609" s="325"/>
      <c r="I3609" s="1047"/>
      <c r="J3609" s="271"/>
    </row>
    <row r="3610" spans="1:10" outlineLevel="1" x14ac:dyDescent="0.2">
      <c r="A3610" s="327" t="s">
        <v>12369</v>
      </c>
      <c r="B3610" s="322"/>
      <c r="C3610" s="322"/>
      <c r="D3610" s="316"/>
      <c r="E3610" s="311">
        <v>108000</v>
      </c>
      <c r="F3610" s="322"/>
      <c r="G3610" s="325"/>
      <c r="H3610" s="325"/>
      <c r="I3610" s="1047"/>
      <c r="J3610" s="271"/>
    </row>
    <row r="3611" spans="1:10" outlineLevel="1" x14ac:dyDescent="0.2">
      <c r="A3611" s="327" t="s">
        <v>12370</v>
      </c>
      <c r="B3611" s="322"/>
      <c r="C3611" s="322"/>
      <c r="D3611" s="316"/>
      <c r="E3611" s="311">
        <v>560000</v>
      </c>
      <c r="F3611" s="322"/>
      <c r="G3611" s="325"/>
      <c r="H3611" s="325"/>
      <c r="I3611" s="1047"/>
      <c r="J3611" s="271"/>
    </row>
    <row r="3612" spans="1:10" outlineLevel="1" x14ac:dyDescent="0.2">
      <c r="A3612" s="327" t="s">
        <v>12371</v>
      </c>
      <c r="B3612" s="322"/>
      <c r="C3612" s="322"/>
      <c r="D3612" s="316"/>
      <c r="E3612" s="311">
        <v>25000</v>
      </c>
      <c r="F3612" s="322"/>
      <c r="G3612" s="325"/>
      <c r="H3612" s="325"/>
      <c r="I3612" s="1047"/>
      <c r="J3612" s="271"/>
    </row>
    <row r="3613" spans="1:10" outlineLevel="1" x14ac:dyDescent="0.2">
      <c r="A3613" s="327" t="s">
        <v>12372</v>
      </c>
      <c r="B3613" s="322"/>
      <c r="C3613" s="322"/>
      <c r="D3613" s="316"/>
      <c r="E3613" s="311">
        <v>24000</v>
      </c>
      <c r="F3613" s="322"/>
      <c r="G3613" s="325"/>
      <c r="H3613" s="325"/>
      <c r="I3613" s="1047"/>
      <c r="J3613" s="271"/>
    </row>
    <row r="3614" spans="1:10" outlineLevel="1" x14ac:dyDescent="0.2">
      <c r="A3614" s="327" t="s">
        <v>12373</v>
      </c>
      <c r="B3614" s="322"/>
      <c r="C3614" s="322"/>
      <c r="D3614" s="316"/>
      <c r="E3614" s="311">
        <v>206000</v>
      </c>
      <c r="F3614" s="322"/>
      <c r="G3614" s="325"/>
      <c r="H3614" s="325"/>
      <c r="I3614" s="1047"/>
      <c r="J3614" s="271"/>
    </row>
    <row r="3615" spans="1:10" outlineLevel="1" x14ac:dyDescent="0.2">
      <c r="A3615" s="327" t="s">
        <v>12374</v>
      </c>
      <c r="B3615" s="322"/>
      <c r="C3615" s="322"/>
      <c r="D3615" s="316"/>
      <c r="E3615" s="311">
        <v>29700</v>
      </c>
      <c r="F3615" s="322"/>
      <c r="G3615" s="325"/>
      <c r="H3615" s="325"/>
      <c r="I3615" s="1047"/>
      <c r="J3615" s="271"/>
    </row>
    <row r="3616" spans="1:10" outlineLevel="1" x14ac:dyDescent="0.2">
      <c r="A3616" s="327" t="s">
        <v>12375</v>
      </c>
      <c r="B3616" s="322"/>
      <c r="C3616" s="322"/>
      <c r="D3616" s="316"/>
      <c r="E3616" s="311">
        <v>36000</v>
      </c>
      <c r="F3616" s="322"/>
      <c r="G3616" s="325"/>
      <c r="H3616" s="325"/>
      <c r="I3616" s="1047"/>
      <c r="J3616" s="271"/>
    </row>
    <row r="3617" spans="1:10" outlineLevel="1" x14ac:dyDescent="0.2">
      <c r="A3617" s="327" t="s">
        <v>12376</v>
      </c>
      <c r="B3617" s="322"/>
      <c r="C3617" s="322"/>
      <c r="D3617" s="316"/>
      <c r="E3617" s="311">
        <v>49500</v>
      </c>
      <c r="F3617" s="322"/>
      <c r="G3617" s="325"/>
      <c r="H3617" s="325"/>
      <c r="I3617" s="1047"/>
      <c r="J3617" s="271"/>
    </row>
    <row r="3618" spans="1:10" outlineLevel="1" x14ac:dyDescent="0.2">
      <c r="A3618" s="327" t="s">
        <v>12377</v>
      </c>
      <c r="B3618" s="322"/>
      <c r="C3618" s="322"/>
      <c r="D3618" s="316"/>
      <c r="E3618" s="311">
        <v>25200</v>
      </c>
      <c r="F3618" s="322"/>
      <c r="G3618" s="325"/>
      <c r="H3618" s="325"/>
      <c r="I3618" s="1047"/>
      <c r="J3618" s="271"/>
    </row>
    <row r="3619" spans="1:10" outlineLevel="1" x14ac:dyDescent="0.2">
      <c r="A3619" s="327" t="s">
        <v>12378</v>
      </c>
      <c r="B3619" s="322"/>
      <c r="C3619" s="322"/>
      <c r="D3619" s="316"/>
      <c r="E3619" s="311">
        <v>36600</v>
      </c>
      <c r="F3619" s="322"/>
      <c r="G3619" s="325"/>
      <c r="H3619" s="325"/>
      <c r="I3619" s="1047"/>
      <c r="J3619" s="271"/>
    </row>
    <row r="3620" spans="1:10" outlineLevel="1" x14ac:dyDescent="0.2">
      <c r="A3620" s="327" t="s">
        <v>12378</v>
      </c>
      <c r="B3620" s="322"/>
      <c r="C3620" s="322"/>
      <c r="D3620" s="316"/>
      <c r="E3620" s="311">
        <v>24400</v>
      </c>
      <c r="F3620" s="322"/>
      <c r="G3620" s="325"/>
      <c r="H3620" s="325"/>
      <c r="I3620" s="1047"/>
      <c r="J3620" s="271"/>
    </row>
    <row r="3621" spans="1:10" outlineLevel="1" x14ac:dyDescent="0.2">
      <c r="A3621" s="327" t="s">
        <v>12379</v>
      </c>
      <c r="B3621" s="322"/>
      <c r="C3621" s="322"/>
      <c r="D3621" s="316"/>
      <c r="E3621" s="311">
        <v>28000</v>
      </c>
      <c r="F3621" s="322"/>
      <c r="G3621" s="325"/>
      <c r="H3621" s="325"/>
      <c r="I3621" s="1047"/>
      <c r="J3621" s="271"/>
    </row>
    <row r="3622" spans="1:10" outlineLevel="1" x14ac:dyDescent="0.2">
      <c r="A3622" s="327" t="s">
        <v>12380</v>
      </c>
      <c r="B3622" s="322"/>
      <c r="C3622" s="322"/>
      <c r="D3622" s="316"/>
      <c r="E3622" s="311">
        <v>35000</v>
      </c>
      <c r="F3622" s="322"/>
      <c r="G3622" s="325"/>
      <c r="H3622" s="325"/>
      <c r="I3622" s="1047"/>
      <c r="J3622" s="271"/>
    </row>
    <row r="3623" spans="1:10" outlineLevel="1" x14ac:dyDescent="0.2">
      <c r="A3623" s="327" t="s">
        <v>12381</v>
      </c>
      <c r="B3623" s="322"/>
      <c r="C3623" s="322"/>
      <c r="D3623" s="316"/>
      <c r="E3623" s="311">
        <v>36600</v>
      </c>
      <c r="F3623" s="322"/>
      <c r="G3623" s="325"/>
      <c r="H3623" s="325"/>
      <c r="I3623" s="1047"/>
      <c r="J3623" s="271"/>
    </row>
    <row r="3624" spans="1:10" outlineLevel="1" x14ac:dyDescent="0.2">
      <c r="A3624" s="327" t="s">
        <v>12381</v>
      </c>
      <c r="B3624" s="322"/>
      <c r="C3624" s="322"/>
      <c r="D3624" s="316"/>
      <c r="E3624" s="311">
        <v>36600</v>
      </c>
      <c r="F3624" s="322"/>
      <c r="G3624" s="325"/>
      <c r="H3624" s="325"/>
      <c r="I3624" s="1047"/>
      <c r="J3624" s="271"/>
    </row>
    <row r="3625" spans="1:10" outlineLevel="1" x14ac:dyDescent="0.2">
      <c r="A3625" s="327" t="s">
        <v>12381</v>
      </c>
      <c r="B3625" s="322"/>
      <c r="C3625" s="322"/>
      <c r="D3625" s="316"/>
      <c r="E3625" s="311">
        <v>356800</v>
      </c>
      <c r="F3625" s="322"/>
      <c r="G3625" s="325"/>
      <c r="H3625" s="325"/>
      <c r="I3625" s="1047"/>
      <c r="J3625" s="271"/>
    </row>
    <row r="3626" spans="1:10" outlineLevel="1" x14ac:dyDescent="0.2">
      <c r="A3626" s="327" t="s">
        <v>12382</v>
      </c>
      <c r="B3626" s="322"/>
      <c r="C3626" s="322"/>
      <c r="D3626" s="316"/>
      <c r="E3626" s="311">
        <v>24000</v>
      </c>
      <c r="F3626" s="322"/>
      <c r="G3626" s="325"/>
      <c r="H3626" s="325"/>
      <c r="I3626" s="1047"/>
      <c r="J3626" s="271"/>
    </row>
    <row r="3627" spans="1:10" outlineLevel="1" x14ac:dyDescent="0.2">
      <c r="A3627" s="327" t="s">
        <v>12383</v>
      </c>
      <c r="B3627" s="322"/>
      <c r="C3627" s="322"/>
      <c r="D3627" s="316"/>
      <c r="E3627" s="311">
        <v>27000</v>
      </c>
      <c r="F3627" s="322"/>
      <c r="G3627" s="325"/>
      <c r="H3627" s="325"/>
      <c r="I3627" s="1047"/>
      <c r="J3627" s="271"/>
    </row>
    <row r="3628" spans="1:10" outlineLevel="1" x14ac:dyDescent="0.2">
      <c r="A3628" s="327" t="s">
        <v>12384</v>
      </c>
      <c r="B3628" s="322"/>
      <c r="C3628" s="322"/>
      <c r="D3628" s="316"/>
      <c r="E3628" s="311">
        <v>65000</v>
      </c>
      <c r="F3628" s="322"/>
      <c r="G3628" s="325"/>
      <c r="H3628" s="325"/>
      <c r="I3628" s="1047"/>
      <c r="J3628" s="271"/>
    </row>
    <row r="3629" spans="1:10" outlineLevel="1" x14ac:dyDescent="0.2">
      <c r="A3629" s="327" t="s">
        <v>12385</v>
      </c>
      <c r="B3629" s="322"/>
      <c r="C3629" s="322"/>
      <c r="D3629" s="316"/>
      <c r="E3629" s="311">
        <v>32000</v>
      </c>
      <c r="F3629" s="322"/>
      <c r="G3629" s="325"/>
      <c r="H3629" s="325"/>
      <c r="I3629" s="1047"/>
      <c r="J3629" s="271"/>
    </row>
    <row r="3630" spans="1:10" outlineLevel="1" x14ac:dyDescent="0.2">
      <c r="A3630" s="327" t="s">
        <v>12385</v>
      </c>
      <c r="B3630" s="322"/>
      <c r="C3630" s="322"/>
      <c r="D3630" s="316"/>
      <c r="E3630" s="311">
        <v>35000</v>
      </c>
      <c r="F3630" s="322"/>
      <c r="G3630" s="325"/>
      <c r="H3630" s="325"/>
      <c r="I3630" s="1047"/>
      <c r="J3630" s="271"/>
    </row>
    <row r="3631" spans="1:10" outlineLevel="1" x14ac:dyDescent="0.2">
      <c r="A3631" s="327" t="s">
        <v>12386</v>
      </c>
      <c r="B3631" s="322"/>
      <c r="C3631" s="322"/>
      <c r="D3631" s="316"/>
      <c r="E3631" s="311">
        <v>28000</v>
      </c>
      <c r="F3631" s="322"/>
      <c r="G3631" s="325"/>
      <c r="H3631" s="325"/>
      <c r="I3631" s="1047"/>
      <c r="J3631" s="271"/>
    </row>
    <row r="3632" spans="1:10" outlineLevel="1" x14ac:dyDescent="0.2">
      <c r="A3632" s="327" t="s">
        <v>12387</v>
      </c>
      <c r="B3632" s="322"/>
      <c r="C3632" s="322"/>
      <c r="D3632" s="316"/>
      <c r="E3632" s="311">
        <v>25200</v>
      </c>
      <c r="F3632" s="322"/>
      <c r="G3632" s="325"/>
      <c r="H3632" s="325"/>
      <c r="I3632" s="1047"/>
      <c r="J3632" s="271"/>
    </row>
    <row r="3633" spans="1:10" outlineLevel="1" x14ac:dyDescent="0.2">
      <c r="A3633" s="327" t="s">
        <v>12388</v>
      </c>
      <c r="B3633" s="322"/>
      <c r="C3633" s="322"/>
      <c r="D3633" s="316"/>
      <c r="E3633" s="311">
        <v>54945</v>
      </c>
      <c r="F3633" s="322"/>
      <c r="G3633" s="325"/>
      <c r="H3633" s="325"/>
      <c r="I3633" s="1047"/>
      <c r="J3633" s="271"/>
    </row>
    <row r="3634" spans="1:10" outlineLevel="1" x14ac:dyDescent="0.2">
      <c r="A3634" s="327" t="s">
        <v>12389</v>
      </c>
      <c r="B3634" s="322"/>
      <c r="C3634" s="322"/>
      <c r="D3634" s="316"/>
      <c r="E3634" s="311">
        <v>31050</v>
      </c>
      <c r="F3634" s="322"/>
      <c r="G3634" s="325"/>
      <c r="H3634" s="325"/>
      <c r="I3634" s="1047"/>
      <c r="J3634" s="271"/>
    </row>
    <row r="3635" spans="1:10" outlineLevel="1" x14ac:dyDescent="0.2">
      <c r="A3635" s="327" t="s">
        <v>12390</v>
      </c>
      <c r="B3635" s="322"/>
      <c r="C3635" s="322"/>
      <c r="D3635" s="316"/>
      <c r="E3635" s="311">
        <v>30360</v>
      </c>
      <c r="F3635" s="322"/>
      <c r="G3635" s="325"/>
      <c r="H3635" s="325"/>
      <c r="I3635" s="1047"/>
      <c r="J3635" s="271"/>
    </row>
    <row r="3636" spans="1:10" outlineLevel="1" x14ac:dyDescent="0.2">
      <c r="A3636" s="327" t="s">
        <v>12391</v>
      </c>
      <c r="B3636" s="322"/>
      <c r="C3636" s="322"/>
      <c r="D3636" s="316"/>
      <c r="E3636" s="311">
        <v>20700</v>
      </c>
      <c r="F3636" s="322"/>
      <c r="G3636" s="325"/>
      <c r="H3636" s="325"/>
      <c r="I3636" s="1047"/>
      <c r="J3636" s="271"/>
    </row>
    <row r="3637" spans="1:10" outlineLevel="1" x14ac:dyDescent="0.2">
      <c r="A3637" s="327" t="s">
        <v>12390</v>
      </c>
      <c r="B3637" s="322"/>
      <c r="C3637" s="322"/>
      <c r="D3637" s="316"/>
      <c r="E3637" s="311">
        <v>30360</v>
      </c>
      <c r="F3637" s="322"/>
      <c r="G3637" s="325"/>
      <c r="H3637" s="325"/>
      <c r="I3637" s="1047"/>
      <c r="J3637" s="271"/>
    </row>
    <row r="3638" spans="1:10" outlineLevel="1" x14ac:dyDescent="0.2">
      <c r="A3638" s="327" t="s">
        <v>12390</v>
      </c>
      <c r="B3638" s="322"/>
      <c r="C3638" s="322"/>
      <c r="D3638" s="316"/>
      <c r="E3638" s="311">
        <v>30360</v>
      </c>
      <c r="F3638" s="322"/>
      <c r="G3638" s="325"/>
      <c r="H3638" s="325"/>
      <c r="I3638" s="1047"/>
      <c r="J3638" s="271"/>
    </row>
    <row r="3639" spans="1:10" outlineLevel="1" x14ac:dyDescent="0.2">
      <c r="A3639" s="327" t="s">
        <v>12390</v>
      </c>
      <c r="B3639" s="322"/>
      <c r="C3639" s="322"/>
      <c r="D3639" s="316"/>
      <c r="E3639" s="311">
        <v>24840</v>
      </c>
      <c r="F3639" s="322"/>
      <c r="G3639" s="325"/>
      <c r="H3639" s="325"/>
      <c r="I3639" s="1047"/>
      <c r="J3639" s="271"/>
    </row>
    <row r="3640" spans="1:10" outlineLevel="1" x14ac:dyDescent="0.2">
      <c r="A3640" s="327" t="s">
        <v>12390</v>
      </c>
      <c r="B3640" s="322"/>
      <c r="C3640" s="322"/>
      <c r="D3640" s="316"/>
      <c r="E3640" s="311">
        <v>34500</v>
      </c>
      <c r="F3640" s="322"/>
      <c r="G3640" s="325"/>
      <c r="H3640" s="325"/>
      <c r="I3640" s="1047"/>
      <c r="J3640" s="271"/>
    </row>
    <row r="3641" spans="1:10" outlineLevel="1" x14ac:dyDescent="0.2">
      <c r="A3641" s="327" t="s">
        <v>12392</v>
      </c>
      <c r="B3641" s="322"/>
      <c r="C3641" s="322"/>
      <c r="D3641" s="316"/>
      <c r="E3641" s="311">
        <v>103500</v>
      </c>
      <c r="F3641" s="322"/>
      <c r="G3641" s="325"/>
      <c r="H3641" s="325"/>
      <c r="I3641" s="1047"/>
      <c r="J3641" s="271"/>
    </row>
    <row r="3642" spans="1:10" outlineLevel="1" x14ac:dyDescent="0.2">
      <c r="A3642" s="327" t="s">
        <v>12393</v>
      </c>
      <c r="B3642" s="322"/>
      <c r="C3642" s="322"/>
      <c r="D3642" s="316"/>
      <c r="E3642" s="311">
        <v>38640</v>
      </c>
      <c r="F3642" s="322"/>
      <c r="G3642" s="325"/>
      <c r="H3642" s="325"/>
      <c r="I3642" s="1047"/>
      <c r="J3642" s="271"/>
    </row>
    <row r="3643" spans="1:10" outlineLevel="1" x14ac:dyDescent="0.2">
      <c r="A3643" s="327" t="s">
        <v>12394</v>
      </c>
      <c r="B3643" s="322"/>
      <c r="C3643" s="322"/>
      <c r="D3643" s="316"/>
      <c r="E3643" s="311">
        <v>310500</v>
      </c>
      <c r="F3643" s="322"/>
      <c r="G3643" s="325"/>
      <c r="H3643" s="325"/>
      <c r="I3643" s="1047"/>
      <c r="J3643" s="271"/>
    </row>
    <row r="3644" spans="1:10" outlineLevel="1" x14ac:dyDescent="0.2">
      <c r="A3644" s="327" t="s">
        <v>12395</v>
      </c>
      <c r="B3644" s="322"/>
      <c r="C3644" s="322"/>
      <c r="D3644" s="316"/>
      <c r="E3644" s="311">
        <v>20000</v>
      </c>
      <c r="F3644" s="322"/>
      <c r="G3644" s="325"/>
      <c r="H3644" s="325"/>
      <c r="I3644" s="1047"/>
      <c r="J3644" s="271"/>
    </row>
    <row r="3645" spans="1:10" outlineLevel="1" x14ac:dyDescent="0.2">
      <c r="A3645" s="327" t="s">
        <v>12396</v>
      </c>
      <c r="B3645" s="322"/>
      <c r="C3645" s="322"/>
      <c r="D3645" s="316"/>
      <c r="E3645" s="311">
        <v>18630</v>
      </c>
      <c r="F3645" s="322"/>
      <c r="G3645" s="325"/>
      <c r="H3645" s="325"/>
      <c r="I3645" s="1047"/>
      <c r="J3645" s="271"/>
    </row>
    <row r="3646" spans="1:10" outlineLevel="1" x14ac:dyDescent="0.2">
      <c r="A3646" s="327" t="s">
        <v>12397</v>
      </c>
      <c r="B3646" s="322"/>
      <c r="C3646" s="322"/>
      <c r="D3646" s="316"/>
      <c r="E3646" s="311">
        <v>160000</v>
      </c>
      <c r="F3646" s="322"/>
      <c r="G3646" s="325"/>
      <c r="H3646" s="325"/>
      <c r="I3646" s="1047"/>
      <c r="J3646" s="271"/>
    </row>
    <row r="3647" spans="1:10" outlineLevel="1" x14ac:dyDescent="0.2">
      <c r="A3647" s="327" t="s">
        <v>12398</v>
      </c>
      <c r="B3647" s="322"/>
      <c r="C3647" s="322"/>
      <c r="D3647" s="316"/>
      <c r="E3647" s="311">
        <v>768240</v>
      </c>
      <c r="F3647" s="322"/>
      <c r="G3647" s="325"/>
      <c r="H3647" s="325"/>
      <c r="I3647" s="1047"/>
      <c r="J3647" s="271"/>
    </row>
    <row r="3648" spans="1:10" outlineLevel="1" x14ac:dyDescent="0.2">
      <c r="A3648" s="327" t="s">
        <v>12399</v>
      </c>
      <c r="B3648" s="322"/>
      <c r="C3648" s="322"/>
      <c r="D3648" s="316"/>
      <c r="E3648" s="311">
        <v>960000</v>
      </c>
      <c r="F3648" s="322"/>
      <c r="G3648" s="325"/>
      <c r="H3648" s="325"/>
      <c r="I3648" s="1047"/>
      <c r="J3648" s="271"/>
    </row>
    <row r="3649" spans="1:10" outlineLevel="1" x14ac:dyDescent="0.2">
      <c r="A3649" s="327" t="s">
        <v>12400</v>
      </c>
      <c r="B3649" s="322"/>
      <c r="C3649" s="322"/>
      <c r="D3649" s="316"/>
      <c r="E3649" s="311">
        <v>287494.59999999998</v>
      </c>
      <c r="F3649" s="322"/>
      <c r="G3649" s="325"/>
      <c r="H3649" s="325"/>
      <c r="I3649" s="1047"/>
      <c r="J3649" s="271"/>
    </row>
    <row r="3650" spans="1:10" outlineLevel="1" x14ac:dyDescent="0.2">
      <c r="A3650" s="327" t="s">
        <v>12401</v>
      </c>
      <c r="B3650" s="322"/>
      <c r="C3650" s="322"/>
      <c r="D3650" s="316"/>
      <c r="E3650" s="311">
        <v>104400</v>
      </c>
      <c r="F3650" s="322"/>
      <c r="G3650" s="325"/>
      <c r="H3650" s="325"/>
      <c r="I3650" s="1047"/>
      <c r="J3650" s="271"/>
    </row>
    <row r="3651" spans="1:10" outlineLevel="1" x14ac:dyDescent="0.2">
      <c r="A3651" s="327" t="s">
        <v>12402</v>
      </c>
      <c r="B3651" s="322"/>
      <c r="C3651" s="322"/>
      <c r="D3651" s="316"/>
      <c r="E3651" s="311">
        <v>300000</v>
      </c>
      <c r="F3651" s="322"/>
      <c r="G3651" s="325"/>
      <c r="H3651" s="325"/>
      <c r="I3651" s="1047"/>
      <c r="J3651" s="271"/>
    </row>
    <row r="3652" spans="1:10" outlineLevel="1" x14ac:dyDescent="0.2">
      <c r="A3652" s="327" t="s">
        <v>12403</v>
      </c>
      <c r="B3652" s="322"/>
      <c r="C3652" s="322"/>
      <c r="D3652" s="316"/>
      <c r="E3652" s="311">
        <v>102000</v>
      </c>
      <c r="F3652" s="322"/>
      <c r="G3652" s="325"/>
      <c r="H3652" s="325"/>
      <c r="I3652" s="1047"/>
      <c r="J3652" s="271"/>
    </row>
    <row r="3653" spans="1:10" outlineLevel="1" x14ac:dyDescent="0.2">
      <c r="A3653" s="327" t="s">
        <v>12404</v>
      </c>
      <c r="B3653" s="322"/>
      <c r="C3653" s="322"/>
      <c r="D3653" s="316"/>
      <c r="E3653" s="311">
        <v>28800</v>
      </c>
      <c r="F3653" s="322"/>
      <c r="G3653" s="325"/>
      <c r="H3653" s="325"/>
      <c r="I3653" s="1047"/>
      <c r="J3653" s="271"/>
    </row>
    <row r="3654" spans="1:10" outlineLevel="1" x14ac:dyDescent="0.2">
      <c r="A3654" s="327" t="s">
        <v>12405</v>
      </c>
      <c r="B3654" s="322"/>
      <c r="C3654" s="322"/>
      <c r="D3654" s="316"/>
      <c r="E3654" s="311">
        <v>24000</v>
      </c>
      <c r="F3654" s="322"/>
      <c r="G3654" s="325"/>
      <c r="H3654" s="325"/>
      <c r="I3654" s="1047"/>
      <c r="J3654" s="271"/>
    </row>
    <row r="3655" spans="1:10" outlineLevel="1" x14ac:dyDescent="0.2">
      <c r="A3655" s="327" t="s">
        <v>12406</v>
      </c>
      <c r="B3655" s="322"/>
      <c r="C3655" s="322"/>
      <c r="D3655" s="316"/>
      <c r="E3655" s="311">
        <v>30000</v>
      </c>
      <c r="F3655" s="322"/>
      <c r="G3655" s="325"/>
      <c r="H3655" s="325"/>
      <c r="I3655" s="1047"/>
      <c r="J3655" s="271"/>
    </row>
    <row r="3656" spans="1:10" outlineLevel="1" x14ac:dyDescent="0.2">
      <c r="A3656" s="327" t="s">
        <v>12407</v>
      </c>
      <c r="B3656" s="322"/>
      <c r="C3656" s="322"/>
      <c r="D3656" s="316"/>
      <c r="E3656" s="311">
        <v>28800</v>
      </c>
      <c r="F3656" s="322"/>
      <c r="G3656" s="325"/>
      <c r="H3656" s="325"/>
      <c r="I3656" s="1047"/>
      <c r="J3656" s="271"/>
    </row>
    <row r="3657" spans="1:10" outlineLevel="1" x14ac:dyDescent="0.2">
      <c r="A3657" s="327" t="s">
        <v>12408</v>
      </c>
      <c r="B3657" s="322"/>
      <c r="C3657" s="322"/>
      <c r="D3657" s="316"/>
      <c r="E3657" s="311">
        <v>84000</v>
      </c>
      <c r="F3657" s="322"/>
      <c r="G3657" s="325"/>
      <c r="H3657" s="325"/>
      <c r="I3657" s="1047"/>
      <c r="J3657" s="271"/>
    </row>
    <row r="3658" spans="1:10" outlineLevel="1" x14ac:dyDescent="0.2">
      <c r="A3658" s="327" t="s">
        <v>12409</v>
      </c>
      <c r="B3658" s="322"/>
      <c r="C3658" s="322"/>
      <c r="D3658" s="316"/>
      <c r="E3658" s="311">
        <v>480000</v>
      </c>
      <c r="F3658" s="322"/>
      <c r="G3658" s="325"/>
      <c r="H3658" s="325"/>
      <c r="I3658" s="1047"/>
      <c r="J3658" s="271"/>
    </row>
    <row r="3659" spans="1:10" outlineLevel="1" x14ac:dyDescent="0.2">
      <c r="A3659" s="327" t="s">
        <v>12410</v>
      </c>
      <c r="B3659" s="322"/>
      <c r="C3659" s="322"/>
      <c r="D3659" s="316"/>
      <c r="E3659" s="311">
        <v>763395.5</v>
      </c>
      <c r="F3659" s="322"/>
      <c r="G3659" s="325"/>
      <c r="H3659" s="325"/>
      <c r="I3659" s="1047"/>
      <c r="J3659" s="271"/>
    </row>
    <row r="3660" spans="1:10" outlineLevel="1" x14ac:dyDescent="0.2">
      <c r="A3660" s="327" t="s">
        <v>12411</v>
      </c>
      <c r="B3660" s="322"/>
      <c r="C3660" s="322"/>
      <c r="D3660" s="316"/>
      <c r="E3660" s="311">
        <v>208800</v>
      </c>
      <c r="F3660" s="322"/>
      <c r="G3660" s="325"/>
      <c r="H3660" s="325"/>
      <c r="I3660" s="1047"/>
      <c r="J3660" s="271"/>
    </row>
    <row r="3661" spans="1:10" outlineLevel="1" x14ac:dyDescent="0.2">
      <c r="A3661" s="327" t="s">
        <v>12412</v>
      </c>
      <c r="B3661" s="322"/>
      <c r="C3661" s="322"/>
      <c r="D3661" s="316"/>
      <c r="E3661" s="311">
        <v>313200</v>
      </c>
      <c r="F3661" s="322"/>
      <c r="G3661" s="325"/>
      <c r="H3661" s="325"/>
      <c r="I3661" s="1047"/>
      <c r="J3661" s="271"/>
    </row>
    <row r="3662" spans="1:10" outlineLevel="1" x14ac:dyDescent="0.2">
      <c r="A3662" s="327" t="s">
        <v>12413</v>
      </c>
      <c r="B3662" s="322"/>
      <c r="C3662" s="322"/>
      <c r="D3662" s="316"/>
      <c r="E3662" s="311">
        <v>84000</v>
      </c>
      <c r="F3662" s="322"/>
      <c r="G3662" s="325"/>
      <c r="H3662" s="325"/>
      <c r="I3662" s="1047"/>
      <c r="J3662" s="271"/>
    </row>
    <row r="3663" spans="1:10" outlineLevel="1" x14ac:dyDescent="0.2">
      <c r="A3663" s="327" t="s">
        <v>12414</v>
      </c>
      <c r="B3663" s="322"/>
      <c r="C3663" s="322"/>
      <c r="D3663" s="316"/>
      <c r="E3663" s="311">
        <v>1136122</v>
      </c>
      <c r="F3663" s="322"/>
      <c r="G3663" s="325"/>
      <c r="H3663" s="325"/>
      <c r="I3663" s="1047"/>
      <c r="J3663" s="271"/>
    </row>
    <row r="3664" spans="1:10" outlineLevel="1" x14ac:dyDescent="0.2">
      <c r="A3664" s="327" t="s">
        <v>12415</v>
      </c>
      <c r="B3664" s="322"/>
      <c r="C3664" s="322"/>
      <c r="D3664" s="316"/>
      <c r="E3664" s="311">
        <v>35000</v>
      </c>
      <c r="F3664" s="322"/>
      <c r="G3664" s="325"/>
      <c r="H3664" s="325"/>
      <c r="I3664" s="1047"/>
      <c r="J3664" s="271"/>
    </row>
    <row r="3665" spans="1:10" outlineLevel="1" x14ac:dyDescent="0.2">
      <c r="A3665" s="327" t="s">
        <v>12416</v>
      </c>
      <c r="B3665" s="322"/>
      <c r="C3665" s="322"/>
      <c r="D3665" s="316"/>
      <c r="E3665" s="311">
        <v>30000</v>
      </c>
      <c r="F3665" s="322"/>
      <c r="G3665" s="325"/>
      <c r="H3665" s="325"/>
      <c r="I3665" s="1047"/>
      <c r="J3665" s="271"/>
    </row>
    <row r="3666" spans="1:10" outlineLevel="1" x14ac:dyDescent="0.2">
      <c r="A3666" s="327" t="s">
        <v>12417</v>
      </c>
      <c r="B3666" s="322"/>
      <c r="C3666" s="322"/>
      <c r="D3666" s="316"/>
      <c r="E3666" s="311">
        <v>20000</v>
      </c>
      <c r="F3666" s="322"/>
      <c r="G3666" s="325"/>
      <c r="H3666" s="325"/>
      <c r="I3666" s="1047"/>
      <c r="J3666" s="271"/>
    </row>
    <row r="3667" spans="1:10" outlineLevel="1" x14ac:dyDescent="0.2">
      <c r="A3667" s="327" t="s">
        <v>12418</v>
      </c>
      <c r="B3667" s="322"/>
      <c r="C3667" s="322"/>
      <c r="D3667" s="316"/>
      <c r="E3667" s="311">
        <v>960000</v>
      </c>
      <c r="F3667" s="322"/>
      <c r="G3667" s="325"/>
      <c r="H3667" s="325"/>
      <c r="I3667" s="1047"/>
      <c r="J3667" s="271"/>
    </row>
    <row r="3668" spans="1:10" outlineLevel="1" x14ac:dyDescent="0.2">
      <c r="A3668" s="327" t="s">
        <v>12419</v>
      </c>
      <c r="B3668" s="322"/>
      <c r="C3668" s="322"/>
      <c r="D3668" s="316"/>
      <c r="E3668" s="311">
        <v>26478</v>
      </c>
      <c r="F3668" s="322"/>
      <c r="G3668" s="325"/>
      <c r="H3668" s="325"/>
      <c r="I3668" s="1047"/>
      <c r="J3668" s="271"/>
    </row>
    <row r="3669" spans="1:10" outlineLevel="1" x14ac:dyDescent="0.2">
      <c r="A3669" s="327" t="s">
        <v>12420</v>
      </c>
      <c r="B3669" s="322"/>
      <c r="C3669" s="322"/>
      <c r="D3669" s="316"/>
      <c r="E3669" s="311">
        <v>95400</v>
      </c>
      <c r="F3669" s="322"/>
      <c r="G3669" s="325"/>
      <c r="H3669" s="325"/>
      <c r="I3669" s="1047"/>
      <c r="J3669" s="271"/>
    </row>
    <row r="3670" spans="1:10" outlineLevel="1" x14ac:dyDescent="0.2">
      <c r="A3670" s="327" t="s">
        <v>12421</v>
      </c>
      <c r="B3670" s="322"/>
      <c r="C3670" s="322"/>
      <c r="D3670" s="316"/>
      <c r="E3670" s="311">
        <v>19302.54</v>
      </c>
      <c r="F3670" s="322"/>
      <c r="G3670" s="325"/>
      <c r="H3670" s="325"/>
      <c r="I3670" s="1047"/>
      <c r="J3670" s="271"/>
    </row>
    <row r="3671" spans="1:10" outlineLevel="1" x14ac:dyDescent="0.2">
      <c r="A3671" s="327" t="s">
        <v>12422</v>
      </c>
      <c r="B3671" s="322"/>
      <c r="C3671" s="322"/>
      <c r="D3671" s="316"/>
      <c r="E3671" s="311">
        <v>98000</v>
      </c>
      <c r="F3671" s="322"/>
      <c r="G3671" s="325"/>
      <c r="H3671" s="325"/>
      <c r="I3671" s="1047"/>
      <c r="J3671" s="271"/>
    </row>
    <row r="3672" spans="1:10" outlineLevel="1" x14ac:dyDescent="0.2">
      <c r="A3672" s="327" t="s">
        <v>12423</v>
      </c>
      <c r="B3672" s="322"/>
      <c r="C3672" s="322"/>
      <c r="D3672" s="316"/>
      <c r="E3672" s="311">
        <v>19200</v>
      </c>
      <c r="F3672" s="322"/>
      <c r="G3672" s="325"/>
      <c r="H3672" s="325"/>
      <c r="I3672" s="1047"/>
      <c r="J3672" s="271"/>
    </row>
    <row r="3673" spans="1:10" outlineLevel="1" x14ac:dyDescent="0.2">
      <c r="A3673" s="327" t="s">
        <v>12424</v>
      </c>
      <c r="B3673" s="322"/>
      <c r="C3673" s="322"/>
      <c r="D3673" s="316"/>
      <c r="E3673" s="311">
        <v>54000</v>
      </c>
      <c r="F3673" s="322"/>
      <c r="G3673" s="325"/>
      <c r="H3673" s="325"/>
      <c r="I3673" s="1047"/>
      <c r="J3673" s="271"/>
    </row>
    <row r="3674" spans="1:10" outlineLevel="1" x14ac:dyDescent="0.2">
      <c r="A3674" s="327" t="s">
        <v>12425</v>
      </c>
      <c r="B3674" s="322"/>
      <c r="C3674" s="322"/>
      <c r="D3674" s="316"/>
      <c r="E3674" s="311">
        <v>276000</v>
      </c>
      <c r="F3674" s="322"/>
      <c r="G3674" s="325"/>
      <c r="H3674" s="325"/>
      <c r="I3674" s="1047"/>
      <c r="J3674" s="271"/>
    </row>
    <row r="3675" spans="1:10" outlineLevel="1" x14ac:dyDescent="0.2">
      <c r="A3675" s="327" t="s">
        <v>12425</v>
      </c>
      <c r="B3675" s="322"/>
      <c r="C3675" s="322"/>
      <c r="D3675" s="316"/>
      <c r="E3675" s="311">
        <v>189000</v>
      </c>
      <c r="F3675" s="322"/>
      <c r="G3675" s="325"/>
      <c r="H3675" s="325"/>
      <c r="I3675" s="1047"/>
      <c r="J3675" s="271"/>
    </row>
    <row r="3676" spans="1:10" outlineLevel="1" x14ac:dyDescent="0.2">
      <c r="A3676" s="327" t="s">
        <v>12426</v>
      </c>
      <c r="B3676" s="322"/>
      <c r="C3676" s="322"/>
      <c r="D3676" s="316"/>
      <c r="E3676" s="311">
        <v>175500</v>
      </c>
      <c r="F3676" s="322"/>
      <c r="G3676" s="325"/>
      <c r="H3676" s="325"/>
      <c r="I3676" s="1047"/>
      <c r="J3676" s="271"/>
    </row>
    <row r="3677" spans="1:10" outlineLevel="1" x14ac:dyDescent="0.2">
      <c r="A3677" s="327" t="s">
        <v>12427</v>
      </c>
      <c r="B3677" s="322"/>
      <c r="C3677" s="322"/>
      <c r="D3677" s="316"/>
      <c r="E3677" s="311">
        <v>22414</v>
      </c>
      <c r="F3677" s="322"/>
      <c r="G3677" s="325"/>
      <c r="H3677" s="325"/>
      <c r="I3677" s="1047"/>
      <c r="J3677" s="271"/>
    </row>
    <row r="3678" spans="1:10" outlineLevel="1" x14ac:dyDescent="0.2">
      <c r="A3678" s="327" t="s">
        <v>12428</v>
      </c>
      <c r="B3678" s="322"/>
      <c r="C3678" s="322"/>
      <c r="D3678" s="316"/>
      <c r="E3678" s="311">
        <v>34800</v>
      </c>
      <c r="F3678" s="322"/>
      <c r="G3678" s="325"/>
      <c r="H3678" s="325"/>
      <c r="I3678" s="1047"/>
      <c r="J3678" s="271"/>
    </row>
    <row r="3679" spans="1:10" outlineLevel="1" x14ac:dyDescent="0.2">
      <c r="A3679" s="327" t="s">
        <v>12429</v>
      </c>
      <c r="B3679" s="322"/>
      <c r="C3679" s="322"/>
      <c r="D3679" s="316"/>
      <c r="E3679" s="311">
        <v>92000.04</v>
      </c>
      <c r="F3679" s="322"/>
      <c r="G3679" s="325"/>
      <c r="H3679" s="325"/>
      <c r="I3679" s="1047"/>
      <c r="J3679" s="271"/>
    </row>
    <row r="3680" spans="1:10" outlineLevel="1" x14ac:dyDescent="0.2">
      <c r="A3680" s="327" t="s">
        <v>12430</v>
      </c>
      <c r="B3680" s="322"/>
      <c r="C3680" s="322"/>
      <c r="D3680" s="316"/>
      <c r="E3680" s="311">
        <v>25200</v>
      </c>
      <c r="F3680" s="322"/>
      <c r="G3680" s="325"/>
      <c r="H3680" s="325"/>
      <c r="I3680" s="1047"/>
      <c r="J3680" s="271"/>
    </row>
    <row r="3681" spans="1:10" outlineLevel="1" x14ac:dyDescent="0.2">
      <c r="A3681" s="327" t="s">
        <v>12431</v>
      </c>
      <c r="B3681" s="322"/>
      <c r="C3681" s="322"/>
      <c r="D3681" s="316"/>
      <c r="E3681" s="311">
        <v>22500</v>
      </c>
      <c r="F3681" s="322"/>
      <c r="G3681" s="325"/>
      <c r="H3681" s="325"/>
      <c r="I3681" s="1047"/>
      <c r="J3681" s="271"/>
    </row>
    <row r="3682" spans="1:10" outlineLevel="1" x14ac:dyDescent="0.2">
      <c r="A3682" s="327" t="s">
        <v>12432</v>
      </c>
      <c r="B3682" s="322"/>
      <c r="C3682" s="322"/>
      <c r="D3682" s="316"/>
      <c r="E3682" s="311">
        <v>34800</v>
      </c>
      <c r="F3682" s="322"/>
      <c r="G3682" s="325"/>
      <c r="H3682" s="325"/>
      <c r="I3682" s="1047"/>
      <c r="J3682" s="271"/>
    </row>
    <row r="3683" spans="1:10" outlineLevel="1" x14ac:dyDescent="0.2">
      <c r="A3683" s="327" t="s">
        <v>12433</v>
      </c>
      <c r="B3683" s="322"/>
      <c r="C3683" s="322"/>
      <c r="D3683" s="316"/>
      <c r="E3683" s="311">
        <v>31725</v>
      </c>
      <c r="F3683" s="322"/>
      <c r="G3683" s="325"/>
      <c r="H3683" s="325"/>
      <c r="I3683" s="1047"/>
      <c r="J3683" s="271"/>
    </row>
    <row r="3684" spans="1:10" outlineLevel="1" x14ac:dyDescent="0.2">
      <c r="A3684" s="327" t="s">
        <v>12434</v>
      </c>
      <c r="B3684" s="322"/>
      <c r="C3684" s="322"/>
      <c r="D3684" s="316"/>
      <c r="E3684" s="311">
        <v>28000</v>
      </c>
      <c r="F3684" s="322"/>
      <c r="G3684" s="325"/>
      <c r="H3684" s="325"/>
      <c r="I3684" s="1047"/>
      <c r="J3684" s="271"/>
    </row>
    <row r="3685" spans="1:10" outlineLevel="1" x14ac:dyDescent="0.2">
      <c r="A3685" s="327" t="s">
        <v>12435</v>
      </c>
      <c r="B3685" s="322"/>
      <c r="C3685" s="322"/>
      <c r="D3685" s="316"/>
      <c r="E3685" s="311">
        <v>28563.74</v>
      </c>
      <c r="F3685" s="322"/>
      <c r="G3685" s="325"/>
      <c r="H3685" s="325"/>
      <c r="I3685" s="1047"/>
      <c r="J3685" s="271"/>
    </row>
    <row r="3686" spans="1:10" outlineLevel="1" x14ac:dyDescent="0.2">
      <c r="A3686" s="327" t="s">
        <v>12436</v>
      </c>
      <c r="B3686" s="322"/>
      <c r="C3686" s="322"/>
      <c r="D3686" s="316"/>
      <c r="E3686" s="311">
        <v>375000</v>
      </c>
      <c r="F3686" s="322"/>
      <c r="G3686" s="325"/>
      <c r="H3686" s="325"/>
      <c r="I3686" s="1047"/>
      <c r="J3686" s="271"/>
    </row>
    <row r="3687" spans="1:10" outlineLevel="1" x14ac:dyDescent="0.2">
      <c r="A3687" s="327" t="s">
        <v>12437</v>
      </c>
      <c r="B3687" s="322"/>
      <c r="C3687" s="322"/>
      <c r="D3687" s="316"/>
      <c r="E3687" s="311">
        <v>24000</v>
      </c>
      <c r="F3687" s="322"/>
      <c r="G3687" s="325"/>
      <c r="H3687" s="325"/>
      <c r="I3687" s="1047"/>
      <c r="J3687" s="271"/>
    </row>
    <row r="3688" spans="1:10" outlineLevel="1" x14ac:dyDescent="0.2">
      <c r="A3688" s="327" t="s">
        <v>12438</v>
      </c>
      <c r="B3688" s="322"/>
      <c r="C3688" s="322"/>
      <c r="D3688" s="316"/>
      <c r="E3688" s="311">
        <v>240000</v>
      </c>
      <c r="F3688" s="322"/>
      <c r="G3688" s="325"/>
      <c r="H3688" s="325"/>
      <c r="I3688" s="1047"/>
      <c r="J3688" s="271"/>
    </row>
    <row r="3689" spans="1:10" outlineLevel="1" x14ac:dyDescent="0.2">
      <c r="A3689" s="327" t="s">
        <v>12439</v>
      </c>
      <c r="B3689" s="322"/>
      <c r="C3689" s="322"/>
      <c r="D3689" s="316"/>
      <c r="E3689" s="311">
        <v>34800</v>
      </c>
      <c r="F3689" s="322"/>
      <c r="G3689" s="325"/>
      <c r="H3689" s="325"/>
      <c r="I3689" s="1047"/>
      <c r="J3689" s="271"/>
    </row>
    <row r="3690" spans="1:10" outlineLevel="1" x14ac:dyDescent="0.2">
      <c r="A3690" s="327" t="s">
        <v>12440</v>
      </c>
      <c r="B3690" s="322"/>
      <c r="C3690" s="322"/>
      <c r="D3690" s="316"/>
      <c r="E3690" s="311">
        <v>132000</v>
      </c>
      <c r="F3690" s="322"/>
      <c r="G3690" s="325"/>
      <c r="H3690" s="325"/>
      <c r="I3690" s="1047"/>
      <c r="J3690" s="271"/>
    </row>
    <row r="3691" spans="1:10" outlineLevel="1" x14ac:dyDescent="0.2">
      <c r="A3691" s="327" t="s">
        <v>12441</v>
      </c>
      <c r="B3691" s="322"/>
      <c r="C3691" s="322"/>
      <c r="D3691" s="316"/>
      <c r="E3691" s="311">
        <v>528000</v>
      </c>
      <c r="F3691" s="322"/>
      <c r="G3691" s="325"/>
      <c r="H3691" s="325"/>
      <c r="I3691" s="1047"/>
      <c r="J3691" s="271"/>
    </row>
    <row r="3692" spans="1:10" outlineLevel="1" x14ac:dyDescent="0.2">
      <c r="A3692" s="327" t="s">
        <v>12442</v>
      </c>
      <c r="B3692" s="322"/>
      <c r="C3692" s="322"/>
      <c r="D3692" s="316"/>
      <c r="E3692" s="311">
        <v>194823.8</v>
      </c>
      <c r="F3692" s="322"/>
      <c r="G3692" s="325"/>
      <c r="H3692" s="325"/>
      <c r="I3692" s="1047"/>
      <c r="J3692" s="271"/>
    </row>
    <row r="3693" spans="1:10" outlineLevel="1" x14ac:dyDescent="0.2">
      <c r="A3693" s="327" t="s">
        <v>12443</v>
      </c>
      <c r="B3693" s="322"/>
      <c r="C3693" s="322"/>
      <c r="D3693" s="316"/>
      <c r="E3693" s="311">
        <v>159600</v>
      </c>
      <c r="F3693" s="322"/>
      <c r="G3693" s="325"/>
      <c r="H3693" s="325"/>
      <c r="I3693" s="1047"/>
      <c r="J3693" s="271"/>
    </row>
    <row r="3694" spans="1:10" outlineLevel="1" x14ac:dyDescent="0.2">
      <c r="A3694" s="327" t="s">
        <v>12444</v>
      </c>
      <c r="B3694" s="322"/>
      <c r="C3694" s="322"/>
      <c r="D3694" s="316"/>
      <c r="E3694" s="311">
        <v>100800</v>
      </c>
      <c r="F3694" s="322"/>
      <c r="G3694" s="325"/>
      <c r="H3694" s="325"/>
      <c r="I3694" s="1047"/>
      <c r="J3694" s="271"/>
    </row>
    <row r="3695" spans="1:10" outlineLevel="1" x14ac:dyDescent="0.2">
      <c r="A3695" s="327" t="s">
        <v>12445</v>
      </c>
      <c r="B3695" s="322"/>
      <c r="C3695" s="322"/>
      <c r="D3695" s="316"/>
      <c r="E3695" s="311">
        <v>120000</v>
      </c>
      <c r="F3695" s="322"/>
      <c r="G3695" s="325"/>
      <c r="H3695" s="325"/>
      <c r="I3695" s="1047"/>
      <c r="J3695" s="271"/>
    </row>
    <row r="3696" spans="1:10" outlineLevel="1" x14ac:dyDescent="0.2">
      <c r="A3696" s="327" t="s">
        <v>12446</v>
      </c>
      <c r="B3696" s="322"/>
      <c r="C3696" s="322"/>
      <c r="D3696" s="316"/>
      <c r="E3696" s="311">
        <v>62400</v>
      </c>
      <c r="F3696" s="322"/>
      <c r="G3696" s="325"/>
      <c r="H3696" s="325"/>
      <c r="I3696" s="1047"/>
      <c r="J3696" s="271"/>
    </row>
    <row r="3697" spans="1:10" outlineLevel="1" x14ac:dyDescent="0.2">
      <c r="A3697" s="327" t="s">
        <v>12447</v>
      </c>
      <c r="B3697" s="322"/>
      <c r="C3697" s="322"/>
      <c r="D3697" s="316"/>
      <c r="E3697" s="311">
        <v>147000</v>
      </c>
      <c r="F3697" s="322"/>
      <c r="G3697" s="325"/>
      <c r="H3697" s="325"/>
      <c r="I3697" s="1047"/>
      <c r="J3697" s="271"/>
    </row>
    <row r="3698" spans="1:10" outlineLevel="1" x14ac:dyDescent="0.2">
      <c r="A3698" s="327" t="s">
        <v>12448</v>
      </c>
      <c r="B3698" s="322"/>
      <c r="C3698" s="322"/>
      <c r="D3698" s="316"/>
      <c r="E3698" s="311">
        <v>38400</v>
      </c>
      <c r="F3698" s="322"/>
      <c r="G3698" s="325"/>
      <c r="H3698" s="325"/>
      <c r="I3698" s="1047"/>
      <c r="J3698" s="271"/>
    </row>
    <row r="3699" spans="1:10" outlineLevel="1" x14ac:dyDescent="0.2">
      <c r="A3699" s="327" t="s">
        <v>12449</v>
      </c>
      <c r="B3699" s="322"/>
      <c r="C3699" s="322"/>
      <c r="D3699" s="316"/>
      <c r="E3699" s="311">
        <v>22800</v>
      </c>
      <c r="F3699" s="322"/>
      <c r="G3699" s="325"/>
      <c r="H3699" s="325"/>
      <c r="I3699" s="1047"/>
      <c r="J3699" s="271"/>
    </row>
    <row r="3700" spans="1:10" outlineLevel="1" x14ac:dyDescent="0.2">
      <c r="A3700" s="327" t="s">
        <v>12450</v>
      </c>
      <c r="B3700" s="322"/>
      <c r="C3700" s="322"/>
      <c r="D3700" s="316"/>
      <c r="E3700" s="311">
        <v>306000</v>
      </c>
      <c r="F3700" s="322"/>
      <c r="G3700" s="325"/>
      <c r="H3700" s="325"/>
      <c r="I3700" s="1047"/>
      <c r="J3700" s="271"/>
    </row>
    <row r="3701" spans="1:10" outlineLevel="1" x14ac:dyDescent="0.2">
      <c r="A3701" s="327" t="s">
        <v>12451</v>
      </c>
      <c r="B3701" s="322"/>
      <c r="C3701" s="322"/>
      <c r="D3701" s="316"/>
      <c r="E3701" s="311">
        <v>420000</v>
      </c>
      <c r="F3701" s="322"/>
      <c r="G3701" s="325"/>
      <c r="H3701" s="325"/>
      <c r="I3701" s="1047"/>
      <c r="J3701" s="271"/>
    </row>
    <row r="3702" spans="1:10" outlineLevel="1" x14ac:dyDescent="0.2">
      <c r="A3702" s="327" t="s">
        <v>12451</v>
      </c>
      <c r="B3702" s="322"/>
      <c r="C3702" s="322"/>
      <c r="D3702" s="316"/>
      <c r="E3702" s="311">
        <v>630000</v>
      </c>
      <c r="F3702" s="322"/>
      <c r="G3702" s="325"/>
      <c r="H3702" s="325"/>
      <c r="I3702" s="1047"/>
      <c r="J3702" s="271"/>
    </row>
    <row r="3703" spans="1:10" outlineLevel="1" x14ac:dyDescent="0.2">
      <c r="A3703" s="327" t="s">
        <v>12452</v>
      </c>
      <c r="B3703" s="322"/>
      <c r="C3703" s="322"/>
      <c r="D3703" s="316"/>
      <c r="E3703" s="311">
        <v>213423</v>
      </c>
      <c r="F3703" s="322"/>
      <c r="G3703" s="325"/>
      <c r="H3703" s="325"/>
      <c r="I3703" s="1047"/>
      <c r="J3703" s="271"/>
    </row>
    <row r="3704" spans="1:10" outlineLevel="1" x14ac:dyDescent="0.2">
      <c r="A3704" s="327" t="s">
        <v>12453</v>
      </c>
      <c r="B3704" s="322"/>
      <c r="C3704" s="322"/>
      <c r="D3704" s="316"/>
      <c r="E3704" s="311">
        <v>27500</v>
      </c>
      <c r="F3704" s="322"/>
      <c r="G3704" s="325"/>
      <c r="H3704" s="325"/>
      <c r="I3704" s="1047"/>
      <c r="J3704" s="271"/>
    </row>
    <row r="3705" spans="1:10" outlineLevel="1" x14ac:dyDescent="0.2">
      <c r="A3705" s="327" t="s">
        <v>12454</v>
      </c>
      <c r="B3705" s="322"/>
      <c r="C3705" s="322"/>
      <c r="D3705" s="316"/>
      <c r="E3705" s="311">
        <v>21280</v>
      </c>
      <c r="F3705" s="322"/>
      <c r="G3705" s="325"/>
      <c r="H3705" s="325"/>
      <c r="I3705" s="1047"/>
      <c r="J3705" s="271"/>
    </row>
    <row r="3706" spans="1:10" outlineLevel="1" x14ac:dyDescent="0.2">
      <c r="A3706" s="327" t="s">
        <v>12455</v>
      </c>
      <c r="B3706" s="322"/>
      <c r="C3706" s="322"/>
      <c r="D3706" s="316"/>
      <c r="E3706" s="311">
        <v>38400</v>
      </c>
      <c r="F3706" s="322"/>
      <c r="G3706" s="325"/>
      <c r="H3706" s="325"/>
      <c r="I3706" s="1047"/>
      <c r="J3706" s="271"/>
    </row>
    <row r="3707" spans="1:10" outlineLevel="1" x14ac:dyDescent="0.2">
      <c r="A3707" s="327" t="s">
        <v>12456</v>
      </c>
      <c r="B3707" s="322"/>
      <c r="C3707" s="322"/>
      <c r="D3707" s="316"/>
      <c r="E3707" s="311">
        <v>19800</v>
      </c>
      <c r="F3707" s="322"/>
      <c r="G3707" s="325"/>
      <c r="H3707" s="325"/>
      <c r="I3707" s="1047"/>
      <c r="J3707" s="271"/>
    </row>
    <row r="3708" spans="1:10" outlineLevel="1" x14ac:dyDescent="0.2">
      <c r="A3708" s="327" t="s">
        <v>12457</v>
      </c>
      <c r="B3708" s="322"/>
      <c r="C3708" s="322"/>
      <c r="D3708" s="316"/>
      <c r="E3708" s="311">
        <v>31200</v>
      </c>
      <c r="F3708" s="322"/>
      <c r="G3708" s="325"/>
      <c r="H3708" s="325"/>
      <c r="I3708" s="1047"/>
      <c r="J3708" s="271"/>
    </row>
    <row r="3709" spans="1:10" outlineLevel="1" x14ac:dyDescent="0.2">
      <c r="A3709" s="327" t="s">
        <v>12458</v>
      </c>
      <c r="B3709" s="322"/>
      <c r="C3709" s="322"/>
      <c r="D3709" s="316"/>
      <c r="E3709" s="311">
        <v>24000</v>
      </c>
      <c r="F3709" s="322"/>
      <c r="G3709" s="325"/>
      <c r="H3709" s="325"/>
      <c r="I3709" s="1047"/>
      <c r="J3709" s="271"/>
    </row>
    <row r="3710" spans="1:10" outlineLevel="1" x14ac:dyDescent="0.2">
      <c r="A3710" s="327" t="s">
        <v>12459</v>
      </c>
      <c r="B3710" s="322"/>
      <c r="C3710" s="322"/>
      <c r="D3710" s="316"/>
      <c r="E3710" s="311">
        <v>19500</v>
      </c>
      <c r="F3710" s="322"/>
      <c r="G3710" s="325"/>
      <c r="H3710" s="325"/>
      <c r="I3710" s="1047"/>
      <c r="J3710" s="271"/>
    </row>
    <row r="3711" spans="1:10" outlineLevel="1" x14ac:dyDescent="0.2">
      <c r="A3711" s="327" t="s">
        <v>12460</v>
      </c>
      <c r="B3711" s="322"/>
      <c r="C3711" s="322"/>
      <c r="D3711" s="316"/>
      <c r="E3711" s="311">
        <v>425000</v>
      </c>
      <c r="F3711" s="322"/>
      <c r="G3711" s="325"/>
      <c r="H3711" s="325"/>
      <c r="I3711" s="1047"/>
      <c r="J3711" s="271"/>
    </row>
    <row r="3712" spans="1:10" outlineLevel="1" x14ac:dyDescent="0.2">
      <c r="A3712" s="327" t="s">
        <v>12461</v>
      </c>
      <c r="B3712" s="322"/>
      <c r="C3712" s="322"/>
      <c r="D3712" s="316"/>
      <c r="E3712" s="311">
        <v>102000</v>
      </c>
      <c r="F3712" s="322"/>
      <c r="G3712" s="325"/>
      <c r="H3712" s="325"/>
      <c r="I3712" s="1047"/>
      <c r="J3712" s="271"/>
    </row>
    <row r="3713" spans="1:10" outlineLevel="1" x14ac:dyDescent="0.2">
      <c r="A3713" s="327" t="s">
        <v>12462</v>
      </c>
      <c r="B3713" s="322"/>
      <c r="C3713" s="322"/>
      <c r="D3713" s="316"/>
      <c r="E3713" s="311">
        <v>30400</v>
      </c>
      <c r="F3713" s="322"/>
      <c r="G3713" s="325"/>
      <c r="H3713" s="325"/>
      <c r="I3713" s="1047"/>
      <c r="J3713" s="271"/>
    </row>
    <row r="3714" spans="1:10" outlineLevel="1" x14ac:dyDescent="0.2">
      <c r="A3714" s="327" t="s">
        <v>12463</v>
      </c>
      <c r="B3714" s="322"/>
      <c r="C3714" s="322"/>
      <c r="D3714" s="316"/>
      <c r="E3714" s="311">
        <v>134750</v>
      </c>
      <c r="F3714" s="322"/>
      <c r="G3714" s="325"/>
      <c r="H3714" s="325"/>
      <c r="I3714" s="1047"/>
      <c r="J3714" s="271"/>
    </row>
    <row r="3715" spans="1:10" outlineLevel="1" x14ac:dyDescent="0.2">
      <c r="A3715" s="327" t="s">
        <v>12464</v>
      </c>
      <c r="B3715" s="322"/>
      <c r="C3715" s="322"/>
      <c r="D3715" s="316"/>
      <c r="E3715" s="311">
        <v>76800</v>
      </c>
      <c r="F3715" s="322"/>
      <c r="G3715" s="325"/>
      <c r="H3715" s="325"/>
      <c r="I3715" s="1047"/>
      <c r="J3715" s="271"/>
    </row>
    <row r="3716" spans="1:10" outlineLevel="1" x14ac:dyDescent="0.2">
      <c r="A3716" s="327" t="s">
        <v>12465</v>
      </c>
      <c r="B3716" s="322"/>
      <c r="C3716" s="322"/>
      <c r="D3716" s="316"/>
      <c r="E3716" s="311">
        <v>40000</v>
      </c>
      <c r="F3716" s="322"/>
      <c r="G3716" s="325"/>
      <c r="H3716" s="325"/>
      <c r="I3716" s="1047"/>
      <c r="J3716" s="271"/>
    </row>
    <row r="3717" spans="1:10" outlineLevel="1" x14ac:dyDescent="0.2">
      <c r="A3717" s="327" t="s">
        <v>12466</v>
      </c>
      <c r="B3717" s="322"/>
      <c r="C3717" s="322"/>
      <c r="D3717" s="316"/>
      <c r="E3717" s="311">
        <v>40000</v>
      </c>
      <c r="F3717" s="322"/>
      <c r="G3717" s="325"/>
      <c r="H3717" s="325"/>
      <c r="I3717" s="1047"/>
      <c r="J3717" s="271"/>
    </row>
    <row r="3718" spans="1:10" outlineLevel="1" x14ac:dyDescent="0.2">
      <c r="A3718" s="327" t="s">
        <v>12467</v>
      </c>
      <c r="B3718" s="322"/>
      <c r="C3718" s="322"/>
      <c r="D3718" s="316"/>
      <c r="E3718" s="311">
        <v>21300</v>
      </c>
      <c r="F3718" s="322"/>
      <c r="G3718" s="325"/>
      <c r="H3718" s="325"/>
      <c r="I3718" s="1047"/>
      <c r="J3718" s="271"/>
    </row>
    <row r="3719" spans="1:10" outlineLevel="1" x14ac:dyDescent="0.2">
      <c r="A3719" s="327" t="s">
        <v>12468</v>
      </c>
      <c r="B3719" s="322"/>
      <c r="C3719" s="322"/>
      <c r="D3719" s="316"/>
      <c r="E3719" s="311">
        <v>57600</v>
      </c>
      <c r="F3719" s="322"/>
      <c r="G3719" s="325"/>
      <c r="H3719" s="325"/>
      <c r="I3719" s="1047"/>
      <c r="J3719" s="271"/>
    </row>
    <row r="3720" spans="1:10" outlineLevel="1" x14ac:dyDescent="0.2">
      <c r="A3720" s="327" t="s">
        <v>12469</v>
      </c>
      <c r="B3720" s="322"/>
      <c r="C3720" s="322"/>
      <c r="D3720" s="316"/>
      <c r="E3720" s="311">
        <v>25940</v>
      </c>
      <c r="F3720" s="322"/>
      <c r="G3720" s="325"/>
      <c r="H3720" s="325"/>
      <c r="I3720" s="1047"/>
      <c r="J3720" s="271"/>
    </row>
    <row r="3721" spans="1:10" outlineLevel="1" x14ac:dyDescent="0.2">
      <c r="A3721" s="327" t="s">
        <v>12470</v>
      </c>
      <c r="B3721" s="322"/>
      <c r="C3721" s="322"/>
      <c r="D3721" s="316"/>
      <c r="E3721" s="311">
        <v>30000</v>
      </c>
      <c r="F3721" s="322"/>
      <c r="G3721" s="325"/>
      <c r="H3721" s="325"/>
      <c r="I3721" s="1047"/>
      <c r="J3721" s="271"/>
    </row>
    <row r="3722" spans="1:10" outlineLevel="1" x14ac:dyDescent="0.2">
      <c r="A3722" s="327" t="s">
        <v>12471</v>
      </c>
      <c r="B3722" s="322"/>
      <c r="C3722" s="322"/>
      <c r="D3722" s="316"/>
      <c r="E3722" s="311">
        <v>30000</v>
      </c>
      <c r="F3722" s="322"/>
      <c r="G3722" s="325"/>
      <c r="H3722" s="325"/>
      <c r="I3722" s="1047"/>
      <c r="J3722" s="271"/>
    </row>
    <row r="3723" spans="1:10" outlineLevel="1" x14ac:dyDescent="0.2">
      <c r="A3723" s="327" t="s">
        <v>12472</v>
      </c>
      <c r="B3723" s="322"/>
      <c r="C3723" s="322"/>
      <c r="D3723" s="316"/>
      <c r="E3723" s="311">
        <v>685000</v>
      </c>
      <c r="F3723" s="322"/>
      <c r="G3723" s="325"/>
      <c r="H3723" s="325"/>
      <c r="I3723" s="1047"/>
      <c r="J3723" s="271"/>
    </row>
    <row r="3724" spans="1:10" outlineLevel="1" x14ac:dyDescent="0.2">
      <c r="A3724" s="327" t="s">
        <v>12473</v>
      </c>
      <c r="B3724" s="322"/>
      <c r="C3724" s="322"/>
      <c r="D3724" s="316"/>
      <c r="E3724" s="311">
        <v>170100</v>
      </c>
      <c r="F3724" s="322"/>
      <c r="G3724" s="325"/>
      <c r="H3724" s="325"/>
      <c r="I3724" s="1047"/>
      <c r="J3724" s="271"/>
    </row>
    <row r="3725" spans="1:10" outlineLevel="1" x14ac:dyDescent="0.2">
      <c r="A3725" s="327" t="s">
        <v>12473</v>
      </c>
      <c r="B3725" s="322"/>
      <c r="C3725" s="322"/>
      <c r="D3725" s="316"/>
      <c r="E3725" s="311">
        <v>37800</v>
      </c>
      <c r="F3725" s="322"/>
      <c r="G3725" s="325"/>
      <c r="H3725" s="325"/>
      <c r="I3725" s="1047"/>
      <c r="J3725" s="271"/>
    </row>
    <row r="3726" spans="1:10" outlineLevel="1" x14ac:dyDescent="0.2">
      <c r="A3726" s="327" t="s">
        <v>12474</v>
      </c>
      <c r="B3726" s="322"/>
      <c r="C3726" s="322"/>
      <c r="D3726" s="316"/>
      <c r="E3726" s="311">
        <v>27600</v>
      </c>
      <c r="F3726" s="322"/>
      <c r="G3726" s="325"/>
      <c r="H3726" s="325"/>
      <c r="I3726" s="1047"/>
      <c r="J3726" s="271"/>
    </row>
    <row r="3727" spans="1:10" outlineLevel="1" x14ac:dyDescent="0.2">
      <c r="A3727" s="327" t="s">
        <v>12475</v>
      </c>
      <c r="B3727" s="322"/>
      <c r="C3727" s="322"/>
      <c r="D3727" s="316"/>
      <c r="E3727" s="311">
        <v>56000</v>
      </c>
      <c r="F3727" s="322"/>
      <c r="G3727" s="325"/>
      <c r="H3727" s="325"/>
      <c r="I3727" s="1047"/>
      <c r="J3727" s="271"/>
    </row>
    <row r="3728" spans="1:10" outlineLevel="1" x14ac:dyDescent="0.2">
      <c r="A3728" s="327" t="s">
        <v>12476</v>
      </c>
      <c r="B3728" s="322"/>
      <c r="C3728" s="322"/>
      <c r="D3728" s="316"/>
      <c r="E3728" s="311">
        <v>32000.18</v>
      </c>
      <c r="F3728" s="322"/>
      <c r="G3728" s="325"/>
      <c r="H3728" s="325"/>
      <c r="I3728" s="1047"/>
      <c r="J3728" s="271"/>
    </row>
    <row r="3729" spans="1:10" outlineLevel="1" x14ac:dyDescent="0.2">
      <c r="A3729" s="327" t="s">
        <v>12477</v>
      </c>
      <c r="B3729" s="322"/>
      <c r="C3729" s="322"/>
      <c r="D3729" s="316"/>
      <c r="E3729" s="311">
        <v>36800</v>
      </c>
      <c r="F3729" s="322"/>
      <c r="G3729" s="325"/>
      <c r="H3729" s="325"/>
      <c r="I3729" s="1047"/>
      <c r="J3729" s="271"/>
    </row>
    <row r="3730" spans="1:10" outlineLevel="1" x14ac:dyDescent="0.2">
      <c r="A3730" s="327" t="s">
        <v>12478</v>
      </c>
      <c r="B3730" s="322"/>
      <c r="C3730" s="322"/>
      <c r="D3730" s="316"/>
      <c r="E3730" s="311">
        <v>52000</v>
      </c>
      <c r="F3730" s="322"/>
      <c r="G3730" s="325"/>
      <c r="H3730" s="325"/>
      <c r="I3730" s="1047"/>
      <c r="J3730" s="271"/>
    </row>
    <row r="3731" spans="1:10" outlineLevel="1" x14ac:dyDescent="0.2">
      <c r="A3731" s="327" t="s">
        <v>12479</v>
      </c>
      <c r="B3731" s="322"/>
      <c r="C3731" s="322"/>
      <c r="D3731" s="316"/>
      <c r="E3731" s="311">
        <v>48000</v>
      </c>
      <c r="F3731" s="322"/>
      <c r="G3731" s="325"/>
      <c r="H3731" s="325"/>
      <c r="I3731" s="1047"/>
      <c r="J3731" s="271"/>
    </row>
    <row r="3732" spans="1:10" outlineLevel="1" x14ac:dyDescent="0.2">
      <c r="A3732" s="327" t="s">
        <v>12480</v>
      </c>
      <c r="B3732" s="322"/>
      <c r="C3732" s="322"/>
      <c r="D3732" s="316"/>
      <c r="E3732" s="311">
        <v>36720</v>
      </c>
      <c r="F3732" s="322"/>
      <c r="G3732" s="325"/>
      <c r="H3732" s="325"/>
      <c r="I3732" s="1047"/>
      <c r="J3732" s="271"/>
    </row>
    <row r="3733" spans="1:10" outlineLevel="1" x14ac:dyDescent="0.2">
      <c r="A3733" s="327" t="s">
        <v>12481</v>
      </c>
      <c r="B3733" s="322"/>
      <c r="C3733" s="322"/>
      <c r="D3733" s="316"/>
      <c r="E3733" s="311">
        <v>36000</v>
      </c>
      <c r="F3733" s="322"/>
      <c r="G3733" s="325"/>
      <c r="H3733" s="325"/>
      <c r="I3733" s="1047"/>
      <c r="J3733" s="271"/>
    </row>
    <row r="3734" spans="1:10" outlineLevel="1" x14ac:dyDescent="0.2">
      <c r="A3734" s="327" t="s">
        <v>12482</v>
      </c>
      <c r="B3734" s="322"/>
      <c r="C3734" s="322"/>
      <c r="D3734" s="316"/>
      <c r="E3734" s="311">
        <v>120000</v>
      </c>
      <c r="F3734" s="322"/>
      <c r="G3734" s="325"/>
      <c r="H3734" s="325"/>
      <c r="I3734" s="1047"/>
      <c r="J3734" s="271"/>
    </row>
    <row r="3735" spans="1:10" outlineLevel="1" x14ac:dyDescent="0.2">
      <c r="A3735" s="327" t="s">
        <v>12483</v>
      </c>
      <c r="B3735" s="322"/>
      <c r="C3735" s="322"/>
      <c r="D3735" s="316"/>
      <c r="E3735" s="311">
        <v>27600</v>
      </c>
      <c r="F3735" s="322"/>
      <c r="G3735" s="325"/>
      <c r="H3735" s="325"/>
      <c r="I3735" s="1047"/>
      <c r="J3735" s="271"/>
    </row>
    <row r="3736" spans="1:10" outlineLevel="1" x14ac:dyDescent="0.2">
      <c r="A3736" s="327" t="s">
        <v>12483</v>
      </c>
      <c r="B3736" s="322"/>
      <c r="C3736" s="322"/>
      <c r="D3736" s="316"/>
      <c r="E3736" s="311">
        <v>27600</v>
      </c>
      <c r="F3736" s="322"/>
      <c r="G3736" s="325"/>
      <c r="H3736" s="325"/>
      <c r="I3736" s="1047"/>
      <c r="J3736" s="271"/>
    </row>
    <row r="3737" spans="1:10" outlineLevel="1" x14ac:dyDescent="0.2">
      <c r="A3737" s="327" t="s">
        <v>12484</v>
      </c>
      <c r="B3737" s="322"/>
      <c r="C3737" s="322"/>
      <c r="D3737" s="316"/>
      <c r="E3737" s="311">
        <v>36000</v>
      </c>
      <c r="F3737" s="322"/>
      <c r="G3737" s="325"/>
      <c r="H3737" s="325"/>
      <c r="I3737" s="1047"/>
      <c r="J3737" s="271"/>
    </row>
    <row r="3738" spans="1:10" outlineLevel="1" x14ac:dyDescent="0.2">
      <c r="A3738" s="327" t="s">
        <v>12485</v>
      </c>
      <c r="B3738" s="322"/>
      <c r="C3738" s="322"/>
      <c r="D3738" s="316"/>
      <c r="E3738" s="311">
        <v>30000</v>
      </c>
      <c r="F3738" s="322"/>
      <c r="G3738" s="325"/>
      <c r="H3738" s="325"/>
      <c r="I3738" s="1047"/>
      <c r="J3738" s="271"/>
    </row>
    <row r="3739" spans="1:10" outlineLevel="1" x14ac:dyDescent="0.2">
      <c r="A3739" s="327" t="s">
        <v>12486</v>
      </c>
      <c r="B3739" s="322"/>
      <c r="C3739" s="322"/>
      <c r="D3739" s="316"/>
      <c r="E3739" s="311">
        <v>30000</v>
      </c>
      <c r="F3739" s="322"/>
      <c r="G3739" s="325"/>
      <c r="H3739" s="325"/>
      <c r="I3739" s="1047"/>
      <c r="J3739" s="271"/>
    </row>
    <row r="3740" spans="1:10" outlineLevel="1" x14ac:dyDescent="0.2">
      <c r="A3740" s="327" t="s">
        <v>12487</v>
      </c>
      <c r="B3740" s="322"/>
      <c r="C3740" s="322"/>
      <c r="D3740" s="316"/>
      <c r="E3740" s="311">
        <v>360000</v>
      </c>
      <c r="F3740" s="322"/>
      <c r="G3740" s="325"/>
      <c r="H3740" s="325"/>
      <c r="I3740" s="1047"/>
      <c r="J3740" s="271"/>
    </row>
    <row r="3741" spans="1:10" outlineLevel="1" x14ac:dyDescent="0.2">
      <c r="A3741" s="327" t="s">
        <v>12488</v>
      </c>
      <c r="B3741" s="322"/>
      <c r="C3741" s="322"/>
      <c r="D3741" s="316"/>
      <c r="E3741" s="311">
        <v>27600</v>
      </c>
      <c r="F3741" s="322"/>
      <c r="G3741" s="325"/>
      <c r="H3741" s="325"/>
      <c r="I3741" s="1047"/>
      <c r="J3741" s="271"/>
    </row>
    <row r="3742" spans="1:10" outlineLevel="1" x14ac:dyDescent="0.2">
      <c r="A3742" s="327" t="s">
        <v>12488</v>
      </c>
      <c r="B3742" s="322"/>
      <c r="C3742" s="322"/>
      <c r="D3742" s="316"/>
      <c r="E3742" s="311">
        <v>27600</v>
      </c>
      <c r="F3742" s="322"/>
      <c r="G3742" s="325"/>
      <c r="H3742" s="325"/>
      <c r="I3742" s="1047"/>
      <c r="J3742" s="271"/>
    </row>
    <row r="3743" spans="1:10" outlineLevel="1" x14ac:dyDescent="0.2">
      <c r="A3743" s="327" t="s">
        <v>12489</v>
      </c>
      <c r="B3743" s="322"/>
      <c r="C3743" s="322"/>
      <c r="D3743" s="316"/>
      <c r="E3743" s="311">
        <v>22500</v>
      </c>
      <c r="F3743" s="322"/>
      <c r="G3743" s="325"/>
      <c r="H3743" s="325"/>
      <c r="I3743" s="1047"/>
      <c r="J3743" s="271"/>
    </row>
    <row r="3744" spans="1:10" outlineLevel="1" x14ac:dyDescent="0.2">
      <c r="A3744" s="327" t="s">
        <v>12490</v>
      </c>
      <c r="B3744" s="322"/>
      <c r="C3744" s="322"/>
      <c r="D3744" s="316"/>
      <c r="E3744" s="311">
        <v>25500</v>
      </c>
      <c r="F3744" s="322"/>
      <c r="G3744" s="325"/>
      <c r="H3744" s="325"/>
      <c r="I3744" s="1047"/>
      <c r="J3744" s="271"/>
    </row>
    <row r="3745" spans="1:10" outlineLevel="1" x14ac:dyDescent="0.2">
      <c r="A3745" s="327" t="s">
        <v>12491</v>
      </c>
      <c r="B3745" s="322"/>
      <c r="C3745" s="322"/>
      <c r="D3745" s="316"/>
      <c r="E3745" s="311">
        <v>251000</v>
      </c>
      <c r="F3745" s="322"/>
      <c r="G3745" s="325"/>
      <c r="H3745" s="325"/>
      <c r="I3745" s="1047"/>
      <c r="J3745" s="271"/>
    </row>
    <row r="3746" spans="1:10" outlineLevel="1" x14ac:dyDescent="0.2">
      <c r="A3746" s="327" t="s">
        <v>12492</v>
      </c>
      <c r="B3746" s="322"/>
      <c r="C3746" s="322"/>
      <c r="D3746" s="316"/>
      <c r="E3746" s="311">
        <v>19200</v>
      </c>
      <c r="F3746" s="322"/>
      <c r="G3746" s="325"/>
      <c r="H3746" s="325"/>
      <c r="I3746" s="1047"/>
      <c r="J3746" s="271"/>
    </row>
    <row r="3747" spans="1:10" outlineLevel="1" x14ac:dyDescent="0.2">
      <c r="A3747" s="327" t="s">
        <v>12493</v>
      </c>
      <c r="B3747" s="322"/>
      <c r="C3747" s="322"/>
      <c r="D3747" s="316"/>
      <c r="E3747" s="311">
        <v>33600</v>
      </c>
      <c r="F3747" s="322"/>
      <c r="G3747" s="325"/>
      <c r="H3747" s="325"/>
      <c r="I3747" s="1047"/>
      <c r="J3747" s="271"/>
    </row>
    <row r="3748" spans="1:10" outlineLevel="1" x14ac:dyDescent="0.2">
      <c r="A3748" s="327" t="s">
        <v>12494</v>
      </c>
      <c r="B3748" s="322"/>
      <c r="C3748" s="322"/>
      <c r="D3748" s="316"/>
      <c r="E3748" s="311">
        <v>33600</v>
      </c>
      <c r="F3748" s="322"/>
      <c r="G3748" s="325"/>
      <c r="H3748" s="325"/>
      <c r="I3748" s="1047"/>
      <c r="J3748" s="271"/>
    </row>
    <row r="3749" spans="1:10" outlineLevel="1" x14ac:dyDescent="0.2">
      <c r="A3749" s="327" t="s">
        <v>12495</v>
      </c>
      <c r="B3749" s="322"/>
      <c r="C3749" s="322"/>
      <c r="D3749" s="316"/>
      <c r="E3749" s="311">
        <v>27500</v>
      </c>
      <c r="F3749" s="322"/>
      <c r="G3749" s="325"/>
      <c r="H3749" s="325"/>
      <c r="I3749" s="1047"/>
      <c r="J3749" s="271"/>
    </row>
    <row r="3750" spans="1:10" outlineLevel="1" x14ac:dyDescent="0.2">
      <c r="A3750" s="327" t="s">
        <v>12496</v>
      </c>
      <c r="B3750" s="322"/>
      <c r="C3750" s="322"/>
      <c r="D3750" s="316"/>
      <c r="E3750" s="311">
        <v>32400</v>
      </c>
      <c r="F3750" s="322"/>
      <c r="G3750" s="325"/>
      <c r="H3750" s="325"/>
      <c r="I3750" s="1047"/>
      <c r="J3750" s="271"/>
    </row>
    <row r="3751" spans="1:10" outlineLevel="1" x14ac:dyDescent="0.2">
      <c r="A3751" s="327" t="s">
        <v>12497</v>
      </c>
      <c r="B3751" s="322"/>
      <c r="C3751" s="322"/>
      <c r="D3751" s="316"/>
      <c r="E3751" s="311">
        <v>144000</v>
      </c>
      <c r="F3751" s="322"/>
      <c r="G3751" s="325"/>
      <c r="H3751" s="325"/>
      <c r="I3751" s="1047"/>
      <c r="J3751" s="271"/>
    </row>
    <row r="3752" spans="1:10" outlineLevel="1" x14ac:dyDescent="0.2">
      <c r="A3752" s="327" t="s">
        <v>12498</v>
      </c>
      <c r="B3752" s="322"/>
      <c r="C3752" s="322"/>
      <c r="D3752" s="316"/>
      <c r="E3752" s="311">
        <v>25000</v>
      </c>
      <c r="F3752" s="322"/>
      <c r="G3752" s="325"/>
      <c r="H3752" s="325"/>
      <c r="I3752" s="1047"/>
      <c r="J3752" s="271"/>
    </row>
    <row r="3753" spans="1:10" outlineLevel="1" x14ac:dyDescent="0.2">
      <c r="A3753" s="327" t="s">
        <v>12499</v>
      </c>
      <c r="B3753" s="322"/>
      <c r="C3753" s="322"/>
      <c r="D3753" s="316"/>
      <c r="E3753" s="311">
        <v>160000</v>
      </c>
      <c r="F3753" s="322"/>
      <c r="G3753" s="325"/>
      <c r="H3753" s="325"/>
      <c r="I3753" s="1047"/>
      <c r="J3753" s="271"/>
    </row>
    <row r="3754" spans="1:10" outlineLevel="1" x14ac:dyDescent="0.2">
      <c r="A3754" s="327" t="s">
        <v>12500</v>
      </c>
      <c r="B3754" s="322"/>
      <c r="C3754" s="322"/>
      <c r="D3754" s="316"/>
      <c r="E3754" s="311">
        <v>224872.57</v>
      </c>
      <c r="F3754" s="322"/>
      <c r="G3754" s="325"/>
      <c r="H3754" s="325"/>
      <c r="I3754" s="1047"/>
      <c r="J3754" s="271"/>
    </row>
    <row r="3755" spans="1:10" outlineLevel="1" x14ac:dyDescent="0.2">
      <c r="A3755" s="327" t="s">
        <v>12501</v>
      </c>
      <c r="B3755" s="322"/>
      <c r="C3755" s="322"/>
      <c r="D3755" s="316"/>
      <c r="E3755" s="311">
        <v>40000</v>
      </c>
      <c r="F3755" s="322"/>
      <c r="G3755" s="325"/>
      <c r="H3755" s="325"/>
      <c r="I3755" s="1047"/>
      <c r="J3755" s="271"/>
    </row>
    <row r="3756" spans="1:10" outlineLevel="1" x14ac:dyDescent="0.2">
      <c r="A3756" s="327" t="s">
        <v>12502</v>
      </c>
      <c r="B3756" s="322"/>
      <c r="C3756" s="322"/>
      <c r="D3756" s="316"/>
      <c r="E3756" s="311">
        <v>35000</v>
      </c>
      <c r="F3756" s="322"/>
      <c r="G3756" s="325"/>
      <c r="H3756" s="325"/>
      <c r="I3756" s="1047"/>
      <c r="J3756" s="271"/>
    </row>
    <row r="3757" spans="1:10" outlineLevel="1" x14ac:dyDescent="0.2">
      <c r="A3757" s="327" t="s">
        <v>12503</v>
      </c>
      <c r="B3757" s="322"/>
      <c r="C3757" s="322"/>
      <c r="D3757" s="316"/>
      <c r="E3757" s="311">
        <v>35000</v>
      </c>
      <c r="F3757" s="322"/>
      <c r="G3757" s="325"/>
      <c r="H3757" s="325"/>
      <c r="I3757" s="1047"/>
      <c r="J3757" s="271"/>
    </row>
    <row r="3758" spans="1:10" outlineLevel="1" x14ac:dyDescent="0.2">
      <c r="A3758" s="327" t="s">
        <v>12504</v>
      </c>
      <c r="B3758" s="322"/>
      <c r="C3758" s="322"/>
      <c r="D3758" s="316"/>
      <c r="E3758" s="311">
        <v>36000</v>
      </c>
      <c r="F3758" s="322"/>
      <c r="G3758" s="325"/>
      <c r="H3758" s="325"/>
      <c r="I3758" s="1047"/>
      <c r="J3758" s="271"/>
    </row>
    <row r="3759" spans="1:10" outlineLevel="1" x14ac:dyDescent="0.2">
      <c r="A3759" s="327" t="s">
        <v>12505</v>
      </c>
      <c r="B3759" s="322"/>
      <c r="C3759" s="322"/>
      <c r="D3759" s="316"/>
      <c r="E3759" s="311">
        <v>33600</v>
      </c>
      <c r="F3759" s="322"/>
      <c r="G3759" s="325"/>
      <c r="H3759" s="325"/>
      <c r="I3759" s="1047"/>
      <c r="J3759" s="271"/>
    </row>
    <row r="3760" spans="1:10" outlineLevel="1" x14ac:dyDescent="0.2">
      <c r="A3760" s="327" t="s">
        <v>12506</v>
      </c>
      <c r="B3760" s="322"/>
      <c r="C3760" s="322"/>
      <c r="D3760" s="316"/>
      <c r="E3760" s="311">
        <v>30000</v>
      </c>
      <c r="F3760" s="322"/>
      <c r="G3760" s="325"/>
      <c r="H3760" s="325"/>
      <c r="I3760" s="1047"/>
      <c r="J3760" s="271"/>
    </row>
    <row r="3761" spans="1:10" outlineLevel="1" x14ac:dyDescent="0.2">
      <c r="A3761" s="327" t="s">
        <v>12507</v>
      </c>
      <c r="B3761" s="322"/>
      <c r="C3761" s="322"/>
      <c r="D3761" s="316"/>
      <c r="E3761" s="311">
        <v>36000</v>
      </c>
      <c r="F3761" s="322"/>
      <c r="G3761" s="325"/>
      <c r="H3761" s="325"/>
      <c r="I3761" s="1047"/>
      <c r="J3761" s="271"/>
    </row>
    <row r="3762" spans="1:10" outlineLevel="1" x14ac:dyDescent="0.2">
      <c r="A3762" s="327" t="s">
        <v>12508</v>
      </c>
      <c r="B3762" s="322"/>
      <c r="C3762" s="322"/>
      <c r="D3762" s="316"/>
      <c r="E3762" s="311">
        <v>33600</v>
      </c>
      <c r="F3762" s="322"/>
      <c r="G3762" s="325"/>
      <c r="H3762" s="325"/>
      <c r="I3762" s="1047"/>
      <c r="J3762" s="271"/>
    </row>
    <row r="3763" spans="1:10" outlineLevel="1" x14ac:dyDescent="0.2">
      <c r="A3763" s="327" t="s">
        <v>12509</v>
      </c>
      <c r="B3763" s="322"/>
      <c r="C3763" s="322"/>
      <c r="D3763" s="316"/>
      <c r="E3763" s="311">
        <v>32400</v>
      </c>
      <c r="F3763" s="322"/>
      <c r="G3763" s="325"/>
      <c r="H3763" s="325"/>
      <c r="I3763" s="1047"/>
      <c r="J3763" s="271"/>
    </row>
    <row r="3764" spans="1:10" outlineLevel="1" x14ac:dyDescent="0.2">
      <c r="A3764" s="327" t="s">
        <v>12510</v>
      </c>
      <c r="B3764" s="322"/>
      <c r="C3764" s="322"/>
      <c r="D3764" s="316"/>
      <c r="E3764" s="311">
        <v>35000</v>
      </c>
      <c r="F3764" s="322"/>
      <c r="G3764" s="325"/>
      <c r="H3764" s="325"/>
      <c r="I3764" s="1047"/>
      <c r="J3764" s="271"/>
    </row>
    <row r="3765" spans="1:10" outlineLevel="1" x14ac:dyDescent="0.2">
      <c r="A3765" s="327" t="s">
        <v>12511</v>
      </c>
      <c r="B3765" s="322"/>
      <c r="C3765" s="322"/>
      <c r="D3765" s="316"/>
      <c r="E3765" s="311">
        <v>35000</v>
      </c>
      <c r="F3765" s="322"/>
      <c r="G3765" s="325"/>
      <c r="H3765" s="325"/>
      <c r="I3765" s="1047"/>
      <c r="J3765" s="271"/>
    </row>
    <row r="3766" spans="1:10" outlineLevel="1" x14ac:dyDescent="0.2">
      <c r="A3766" s="327" t="s">
        <v>12512</v>
      </c>
      <c r="B3766" s="322"/>
      <c r="C3766" s="322"/>
      <c r="D3766" s="316"/>
      <c r="E3766" s="311">
        <v>96000</v>
      </c>
      <c r="F3766" s="322"/>
      <c r="G3766" s="325"/>
      <c r="H3766" s="325"/>
      <c r="I3766" s="1047"/>
      <c r="J3766" s="271"/>
    </row>
    <row r="3767" spans="1:10" outlineLevel="1" x14ac:dyDescent="0.2">
      <c r="A3767" s="327" t="s">
        <v>12513</v>
      </c>
      <c r="B3767" s="322"/>
      <c r="C3767" s="322"/>
      <c r="D3767" s="316"/>
      <c r="E3767" s="311">
        <v>102000</v>
      </c>
      <c r="F3767" s="322"/>
      <c r="G3767" s="325"/>
      <c r="H3767" s="325"/>
      <c r="I3767" s="1047"/>
      <c r="J3767" s="271"/>
    </row>
    <row r="3768" spans="1:10" outlineLevel="1" x14ac:dyDescent="0.2">
      <c r="A3768" s="327" t="s">
        <v>12514</v>
      </c>
      <c r="B3768" s="322"/>
      <c r="C3768" s="322"/>
      <c r="D3768" s="316"/>
      <c r="E3768" s="311">
        <v>36000</v>
      </c>
      <c r="F3768" s="322"/>
      <c r="G3768" s="325"/>
      <c r="H3768" s="325"/>
      <c r="I3768" s="1047"/>
      <c r="J3768" s="271"/>
    </row>
    <row r="3769" spans="1:10" outlineLevel="1" x14ac:dyDescent="0.2">
      <c r="A3769" s="327" t="s">
        <v>12515</v>
      </c>
      <c r="B3769" s="322"/>
      <c r="C3769" s="322"/>
      <c r="D3769" s="316"/>
      <c r="E3769" s="311">
        <v>34800</v>
      </c>
      <c r="F3769" s="322"/>
      <c r="G3769" s="325"/>
      <c r="H3769" s="325"/>
      <c r="I3769" s="1047"/>
      <c r="J3769" s="271"/>
    </row>
    <row r="3770" spans="1:10" outlineLevel="1" x14ac:dyDescent="0.2">
      <c r="A3770" s="327" t="s">
        <v>12516</v>
      </c>
      <c r="B3770" s="322"/>
      <c r="C3770" s="322"/>
      <c r="D3770" s="316"/>
      <c r="E3770" s="311">
        <v>36000</v>
      </c>
      <c r="F3770" s="322"/>
      <c r="G3770" s="325"/>
      <c r="H3770" s="325"/>
      <c r="I3770" s="1047"/>
      <c r="J3770" s="271"/>
    </row>
    <row r="3771" spans="1:10" outlineLevel="1" x14ac:dyDescent="0.2">
      <c r="A3771" s="327" t="s">
        <v>12517</v>
      </c>
      <c r="B3771" s="322"/>
      <c r="C3771" s="322"/>
      <c r="D3771" s="316"/>
      <c r="E3771" s="311">
        <v>33600</v>
      </c>
      <c r="F3771" s="322"/>
      <c r="G3771" s="325"/>
      <c r="H3771" s="325"/>
      <c r="I3771" s="1047"/>
      <c r="J3771" s="271"/>
    </row>
    <row r="3772" spans="1:10" outlineLevel="1" x14ac:dyDescent="0.2">
      <c r="A3772" s="327" t="s">
        <v>12518</v>
      </c>
      <c r="B3772" s="322"/>
      <c r="C3772" s="322"/>
      <c r="D3772" s="316"/>
      <c r="E3772" s="311">
        <v>35000</v>
      </c>
      <c r="F3772" s="322"/>
      <c r="G3772" s="325"/>
      <c r="H3772" s="325"/>
      <c r="I3772" s="1047"/>
      <c r="J3772" s="271"/>
    </row>
    <row r="3773" spans="1:10" outlineLevel="1" x14ac:dyDescent="0.2">
      <c r="A3773" s="327" t="s">
        <v>12519</v>
      </c>
      <c r="B3773" s="322"/>
      <c r="C3773" s="322"/>
      <c r="D3773" s="316"/>
      <c r="E3773" s="311">
        <v>30000</v>
      </c>
      <c r="F3773" s="322"/>
      <c r="G3773" s="325"/>
      <c r="H3773" s="325"/>
      <c r="I3773" s="1047"/>
      <c r="J3773" s="271"/>
    </row>
    <row r="3774" spans="1:10" outlineLevel="1" x14ac:dyDescent="0.2">
      <c r="A3774" s="327" t="s">
        <v>12520</v>
      </c>
      <c r="B3774" s="322"/>
      <c r="C3774" s="322"/>
      <c r="D3774" s="316"/>
      <c r="E3774" s="311">
        <v>67500</v>
      </c>
      <c r="F3774" s="322"/>
      <c r="G3774" s="325"/>
      <c r="H3774" s="325"/>
      <c r="I3774" s="1047"/>
      <c r="J3774" s="271"/>
    </row>
    <row r="3775" spans="1:10" outlineLevel="1" x14ac:dyDescent="0.2">
      <c r="A3775" s="327" t="s">
        <v>12521</v>
      </c>
      <c r="B3775" s="322"/>
      <c r="C3775" s="322"/>
      <c r="D3775" s="316"/>
      <c r="E3775" s="311">
        <v>121500</v>
      </c>
      <c r="F3775" s="322"/>
      <c r="G3775" s="325"/>
      <c r="H3775" s="325"/>
      <c r="I3775" s="1047"/>
      <c r="J3775" s="271"/>
    </row>
    <row r="3776" spans="1:10" outlineLevel="1" x14ac:dyDescent="0.2">
      <c r="A3776" s="327" t="s">
        <v>12522</v>
      </c>
      <c r="B3776" s="322"/>
      <c r="C3776" s="322"/>
      <c r="D3776" s="316"/>
      <c r="E3776" s="311">
        <v>408000</v>
      </c>
      <c r="F3776" s="322"/>
      <c r="G3776" s="325"/>
      <c r="H3776" s="325"/>
      <c r="I3776" s="1047"/>
      <c r="J3776" s="271"/>
    </row>
    <row r="3777" spans="1:10" outlineLevel="1" x14ac:dyDescent="0.2">
      <c r="A3777" s="327" t="s">
        <v>12523</v>
      </c>
      <c r="B3777" s="322"/>
      <c r="C3777" s="322"/>
      <c r="D3777" s="316"/>
      <c r="E3777" s="311">
        <v>26000</v>
      </c>
      <c r="F3777" s="322"/>
      <c r="G3777" s="325"/>
      <c r="H3777" s="325"/>
      <c r="I3777" s="1047"/>
      <c r="J3777" s="271"/>
    </row>
    <row r="3778" spans="1:10" outlineLevel="1" x14ac:dyDescent="0.2">
      <c r="A3778" s="327" t="s">
        <v>12524</v>
      </c>
      <c r="B3778" s="322"/>
      <c r="C3778" s="322"/>
      <c r="D3778" s="316"/>
      <c r="E3778" s="311">
        <v>26000</v>
      </c>
      <c r="F3778" s="322"/>
      <c r="G3778" s="325"/>
      <c r="H3778" s="325"/>
      <c r="I3778" s="1047"/>
      <c r="J3778" s="271"/>
    </row>
    <row r="3779" spans="1:10" outlineLevel="1" x14ac:dyDescent="0.2">
      <c r="A3779" s="327" t="s">
        <v>12525</v>
      </c>
      <c r="B3779" s="322"/>
      <c r="C3779" s="322"/>
      <c r="D3779" s="316"/>
      <c r="E3779" s="311">
        <v>22500</v>
      </c>
      <c r="F3779" s="322"/>
      <c r="G3779" s="325"/>
      <c r="H3779" s="325"/>
      <c r="I3779" s="1047"/>
      <c r="J3779" s="271"/>
    </row>
    <row r="3780" spans="1:10" ht="12.75" outlineLevel="1" thickBot="1" x14ac:dyDescent="0.25">
      <c r="A3780" s="327" t="s">
        <v>12526</v>
      </c>
      <c r="B3780" s="322"/>
      <c r="C3780" s="322"/>
      <c r="D3780" s="316"/>
      <c r="E3780" s="311">
        <v>47600</v>
      </c>
      <c r="F3780" s="322"/>
      <c r="G3780" s="325"/>
      <c r="H3780" s="325"/>
      <c r="I3780" s="1047"/>
      <c r="J3780" s="271"/>
    </row>
    <row r="3781" spans="1:10" ht="18.75" thickBot="1" x14ac:dyDescent="0.25">
      <c r="A3781" s="836" t="s">
        <v>12527</v>
      </c>
      <c r="B3781" s="837"/>
      <c r="C3781" s="838"/>
      <c r="D3781" s="838"/>
      <c r="E3781" s="839"/>
      <c r="F3781" s="838"/>
      <c r="G3781" s="838"/>
      <c r="H3781" s="840"/>
      <c r="I3781" s="838"/>
      <c r="J3781" s="1049"/>
    </row>
    <row r="3782" spans="1:10" ht="18" outlineLevel="1" x14ac:dyDescent="0.2">
      <c r="A3782" s="84" t="s">
        <v>211</v>
      </c>
      <c r="B3782" s="85"/>
      <c r="C3782" s="85"/>
      <c r="D3782" s="85"/>
      <c r="E3782" s="85"/>
      <c r="F3782" s="85"/>
      <c r="G3782" s="86"/>
      <c r="H3782" s="86"/>
      <c r="I3782" s="86"/>
      <c r="J3782" s="86"/>
    </row>
    <row r="3783" spans="1:10" s="335" customFormat="1" outlineLevel="1" x14ac:dyDescent="0.2">
      <c r="A3783" s="330" t="s">
        <v>12528</v>
      </c>
      <c r="B3783" s="330" t="s">
        <v>327</v>
      </c>
      <c r="C3783" s="330" t="s">
        <v>309</v>
      </c>
      <c r="D3783" s="330" t="s">
        <v>12529</v>
      </c>
      <c r="E3783" s="331">
        <v>13779111.640000001</v>
      </c>
      <c r="F3783" s="330" t="s">
        <v>12530</v>
      </c>
      <c r="G3783" s="332" t="s">
        <v>142</v>
      </c>
      <c r="H3783" s="333">
        <v>44202</v>
      </c>
      <c r="I3783" s="333">
        <v>44202</v>
      </c>
      <c r="J3783" s="334"/>
    </row>
    <row r="3784" spans="1:10" s="335" customFormat="1" outlineLevel="1" x14ac:dyDescent="0.2">
      <c r="A3784" s="330" t="s">
        <v>12531</v>
      </c>
      <c r="B3784" s="330" t="s">
        <v>12532</v>
      </c>
      <c r="C3784" s="330" t="s">
        <v>309</v>
      </c>
      <c r="D3784" s="330" t="s">
        <v>12533</v>
      </c>
      <c r="E3784" s="331">
        <v>7067118.4900000002</v>
      </c>
      <c r="F3784" s="330" t="s">
        <v>12534</v>
      </c>
      <c r="G3784" s="332" t="s">
        <v>142</v>
      </c>
      <c r="H3784" s="333">
        <v>44217</v>
      </c>
      <c r="I3784" s="333">
        <v>44217</v>
      </c>
      <c r="J3784" s="334"/>
    </row>
    <row r="3785" spans="1:10" s="335" customFormat="1" outlineLevel="1" x14ac:dyDescent="0.2">
      <c r="A3785" s="330" t="s">
        <v>12535</v>
      </c>
      <c r="B3785" s="330" t="s">
        <v>327</v>
      </c>
      <c r="C3785" s="330" t="s">
        <v>309</v>
      </c>
      <c r="D3785" s="330" t="s">
        <v>12536</v>
      </c>
      <c r="E3785" s="331">
        <v>11611148.98</v>
      </c>
      <c r="F3785" s="330" t="s">
        <v>12537</v>
      </c>
      <c r="G3785" s="332" t="s">
        <v>142</v>
      </c>
      <c r="H3785" s="333">
        <v>44229</v>
      </c>
      <c r="I3785" s="333">
        <v>44229</v>
      </c>
      <c r="J3785" s="334"/>
    </row>
    <row r="3786" spans="1:10" s="335" customFormat="1" outlineLevel="1" x14ac:dyDescent="0.2">
      <c r="A3786" s="330" t="s">
        <v>12538</v>
      </c>
      <c r="B3786" s="330" t="s">
        <v>327</v>
      </c>
      <c r="C3786" s="330" t="s">
        <v>309</v>
      </c>
      <c r="D3786" s="330" t="s">
        <v>12539</v>
      </c>
      <c r="E3786" s="331">
        <v>1959833.64</v>
      </c>
      <c r="F3786" s="330" t="s">
        <v>12540</v>
      </c>
      <c r="G3786" s="332" t="s">
        <v>142</v>
      </c>
      <c r="H3786" s="333">
        <v>44236</v>
      </c>
      <c r="I3786" s="333">
        <v>44236</v>
      </c>
      <c r="J3786" s="334"/>
    </row>
    <row r="3787" spans="1:10" s="335" customFormat="1" outlineLevel="1" x14ac:dyDescent="0.2">
      <c r="A3787" s="330" t="s">
        <v>12541</v>
      </c>
      <c r="B3787" s="330" t="s">
        <v>327</v>
      </c>
      <c r="C3787" s="330" t="s">
        <v>309</v>
      </c>
      <c r="D3787" s="330" t="s">
        <v>12542</v>
      </c>
      <c r="E3787" s="331">
        <v>13746394.93</v>
      </c>
      <c r="F3787" s="330" t="s">
        <v>12543</v>
      </c>
      <c r="G3787" s="332" t="s">
        <v>142</v>
      </c>
      <c r="H3787" s="333">
        <v>44237</v>
      </c>
      <c r="I3787" s="333">
        <v>44237</v>
      </c>
      <c r="J3787" s="334"/>
    </row>
    <row r="3788" spans="1:10" s="335" customFormat="1" outlineLevel="1" x14ac:dyDescent="0.2">
      <c r="A3788" s="330" t="s">
        <v>12544</v>
      </c>
      <c r="B3788" s="330" t="s">
        <v>327</v>
      </c>
      <c r="C3788" s="330" t="s">
        <v>309</v>
      </c>
      <c r="D3788" s="330" t="s">
        <v>12545</v>
      </c>
      <c r="E3788" s="331">
        <v>603052.82999999996</v>
      </c>
      <c r="F3788" s="330" t="s">
        <v>12546</v>
      </c>
      <c r="G3788" s="332" t="s">
        <v>142</v>
      </c>
      <c r="H3788" s="333">
        <v>44251</v>
      </c>
      <c r="I3788" s="333">
        <v>44251</v>
      </c>
      <c r="J3788" s="334"/>
    </row>
    <row r="3789" spans="1:10" s="335" customFormat="1" outlineLevel="1" x14ac:dyDescent="0.2">
      <c r="A3789" s="330" t="s">
        <v>12547</v>
      </c>
      <c r="B3789" s="330" t="s">
        <v>12548</v>
      </c>
      <c r="C3789" s="330" t="s">
        <v>309</v>
      </c>
      <c r="D3789" s="332" t="s">
        <v>12549</v>
      </c>
      <c r="E3789" s="331">
        <v>14549586.460000001</v>
      </c>
      <c r="F3789" s="332" t="s">
        <v>12550</v>
      </c>
      <c r="G3789" s="332" t="s">
        <v>142</v>
      </c>
      <c r="H3789" s="333">
        <v>44252</v>
      </c>
      <c r="I3789" s="333">
        <v>44252</v>
      </c>
      <c r="J3789" s="334"/>
    </row>
    <row r="3790" spans="1:10" s="335" customFormat="1" outlineLevel="1" x14ac:dyDescent="0.2">
      <c r="A3790" s="330" t="s">
        <v>12551</v>
      </c>
      <c r="B3790" s="330" t="s">
        <v>12532</v>
      </c>
      <c r="C3790" s="330" t="s">
        <v>309</v>
      </c>
      <c r="D3790" s="330" t="s">
        <v>12552</v>
      </c>
      <c r="E3790" s="331">
        <v>10500</v>
      </c>
      <c r="F3790" s="330" t="s">
        <v>12553</v>
      </c>
      <c r="G3790" s="332" t="s">
        <v>142</v>
      </c>
      <c r="H3790" s="333">
        <v>44253</v>
      </c>
      <c r="I3790" s="333">
        <v>44253</v>
      </c>
      <c r="J3790" s="334"/>
    </row>
    <row r="3791" spans="1:10" s="335" customFormat="1" outlineLevel="1" x14ac:dyDescent="0.2">
      <c r="A3791" s="330" t="s">
        <v>12554</v>
      </c>
      <c r="B3791" s="330" t="s">
        <v>327</v>
      </c>
      <c r="C3791" s="330" t="s">
        <v>309</v>
      </c>
      <c r="D3791" s="330" t="s">
        <v>12555</v>
      </c>
      <c r="E3791" s="331">
        <v>1233833.6499999999</v>
      </c>
      <c r="F3791" s="330" t="s">
        <v>12556</v>
      </c>
      <c r="G3791" s="332" t="s">
        <v>142</v>
      </c>
      <c r="H3791" s="333">
        <v>44266</v>
      </c>
      <c r="I3791" s="333">
        <v>44266</v>
      </c>
      <c r="J3791" s="334"/>
    </row>
    <row r="3792" spans="1:10" s="335" customFormat="1" outlineLevel="1" x14ac:dyDescent="0.2">
      <c r="A3792" s="330" t="s">
        <v>12557</v>
      </c>
      <c r="B3792" s="330" t="s">
        <v>12548</v>
      </c>
      <c r="C3792" s="330" t="s">
        <v>309</v>
      </c>
      <c r="D3792" s="330" t="s">
        <v>12558</v>
      </c>
      <c r="E3792" s="331">
        <v>41700</v>
      </c>
      <c r="F3792" s="330" t="s">
        <v>12559</v>
      </c>
      <c r="G3792" s="332" t="s">
        <v>142</v>
      </c>
      <c r="H3792" s="333">
        <v>44274</v>
      </c>
      <c r="I3792" s="333">
        <v>44274</v>
      </c>
      <c r="J3792" s="334"/>
    </row>
    <row r="3793" spans="1:10" s="335" customFormat="1" outlineLevel="1" x14ac:dyDescent="0.2">
      <c r="A3793" s="330" t="s">
        <v>12560</v>
      </c>
      <c r="B3793" s="330" t="s">
        <v>12548</v>
      </c>
      <c r="C3793" s="330" t="s">
        <v>309</v>
      </c>
      <c r="D3793" s="330" t="s">
        <v>12561</v>
      </c>
      <c r="E3793" s="331">
        <v>29900</v>
      </c>
      <c r="F3793" s="330" t="s">
        <v>12562</v>
      </c>
      <c r="G3793" s="332" t="s">
        <v>142</v>
      </c>
      <c r="H3793" s="333">
        <v>44280</v>
      </c>
      <c r="I3793" s="333">
        <v>44280</v>
      </c>
      <c r="J3793" s="334"/>
    </row>
    <row r="3794" spans="1:10" s="335" customFormat="1" outlineLevel="1" x14ac:dyDescent="0.2">
      <c r="A3794" s="330" t="s">
        <v>12563</v>
      </c>
      <c r="B3794" s="330" t="s">
        <v>327</v>
      </c>
      <c r="C3794" s="330" t="s">
        <v>309</v>
      </c>
      <c r="D3794" s="330" t="s">
        <v>12564</v>
      </c>
      <c r="E3794" s="331">
        <v>603052.82999999996</v>
      </c>
      <c r="F3794" s="330" t="s">
        <v>12565</v>
      </c>
      <c r="G3794" s="332" t="s">
        <v>142</v>
      </c>
      <c r="H3794" s="333">
        <v>44284</v>
      </c>
      <c r="I3794" s="333">
        <v>44284</v>
      </c>
      <c r="J3794" s="334"/>
    </row>
    <row r="3795" spans="1:10" s="335" customFormat="1" outlineLevel="1" x14ac:dyDescent="0.2">
      <c r="A3795" s="330" t="s">
        <v>12566</v>
      </c>
      <c r="B3795" s="330" t="s">
        <v>6556</v>
      </c>
      <c r="C3795" s="330" t="s">
        <v>309</v>
      </c>
      <c r="D3795" s="330" t="s">
        <v>12567</v>
      </c>
      <c r="E3795" s="331">
        <v>106821</v>
      </c>
      <c r="F3795" s="330" t="s">
        <v>12568</v>
      </c>
      <c r="G3795" s="332" t="s">
        <v>142</v>
      </c>
      <c r="H3795" s="333">
        <v>44286</v>
      </c>
      <c r="I3795" s="333">
        <v>44286</v>
      </c>
      <c r="J3795" s="334"/>
    </row>
    <row r="3796" spans="1:10" s="335" customFormat="1" outlineLevel="1" x14ac:dyDescent="0.2">
      <c r="A3796" s="330" t="s">
        <v>12569</v>
      </c>
      <c r="B3796" s="330" t="s">
        <v>12548</v>
      </c>
      <c r="C3796" s="330" t="s">
        <v>309</v>
      </c>
      <c r="D3796" s="330" t="s">
        <v>12570</v>
      </c>
      <c r="E3796" s="331">
        <v>96900</v>
      </c>
      <c r="F3796" s="330" t="s">
        <v>12571</v>
      </c>
      <c r="G3796" s="332" t="s">
        <v>142</v>
      </c>
      <c r="H3796" s="333">
        <v>44293</v>
      </c>
      <c r="I3796" s="333">
        <v>44293</v>
      </c>
      <c r="J3796" s="334"/>
    </row>
    <row r="3797" spans="1:10" s="335" customFormat="1" outlineLevel="1" x14ac:dyDescent="0.2">
      <c r="A3797" s="330" t="s">
        <v>12572</v>
      </c>
      <c r="B3797" s="330" t="s">
        <v>12532</v>
      </c>
      <c r="C3797" s="330" t="s">
        <v>309</v>
      </c>
      <c r="D3797" s="332" t="s">
        <v>12573</v>
      </c>
      <c r="E3797" s="331">
        <v>242480.6</v>
      </c>
      <c r="F3797" s="332" t="s">
        <v>12574</v>
      </c>
      <c r="G3797" s="332" t="s">
        <v>142</v>
      </c>
      <c r="H3797" s="333">
        <v>44308</v>
      </c>
      <c r="I3797" s="333">
        <v>44308</v>
      </c>
      <c r="J3797" s="334"/>
    </row>
    <row r="3798" spans="1:10" s="335" customFormat="1" outlineLevel="1" x14ac:dyDescent="0.2">
      <c r="A3798" s="330" t="s">
        <v>12575</v>
      </c>
      <c r="B3798" s="330" t="s">
        <v>6556</v>
      </c>
      <c r="C3798" s="330" t="s">
        <v>309</v>
      </c>
      <c r="D3798" s="330" t="s">
        <v>12576</v>
      </c>
      <c r="E3798" s="331">
        <v>126000</v>
      </c>
      <c r="F3798" s="330" t="s">
        <v>12577</v>
      </c>
      <c r="G3798" s="332" t="s">
        <v>142</v>
      </c>
      <c r="H3798" s="333">
        <v>44316</v>
      </c>
      <c r="I3798" s="333">
        <v>44316</v>
      </c>
      <c r="J3798" s="334"/>
    </row>
    <row r="3799" spans="1:10" s="335" customFormat="1" outlineLevel="1" x14ac:dyDescent="0.2">
      <c r="A3799" s="330" t="s">
        <v>12578</v>
      </c>
      <c r="B3799" s="330" t="s">
        <v>12548</v>
      </c>
      <c r="C3799" s="330" t="s">
        <v>309</v>
      </c>
      <c r="D3799" s="330" t="s">
        <v>12579</v>
      </c>
      <c r="E3799" s="331">
        <v>43000</v>
      </c>
      <c r="F3799" s="330" t="s">
        <v>12580</v>
      </c>
      <c r="G3799" s="332" t="s">
        <v>142</v>
      </c>
      <c r="H3799" s="333">
        <v>44334</v>
      </c>
      <c r="I3799" s="333">
        <v>44334</v>
      </c>
      <c r="J3799" s="334"/>
    </row>
    <row r="3800" spans="1:10" s="335" customFormat="1" outlineLevel="1" x14ac:dyDescent="0.2">
      <c r="A3800" s="330" t="s">
        <v>12581</v>
      </c>
      <c r="B3800" s="330" t="s">
        <v>12548</v>
      </c>
      <c r="C3800" s="330" t="s">
        <v>309</v>
      </c>
      <c r="D3800" s="330" t="s">
        <v>12582</v>
      </c>
      <c r="E3800" s="331">
        <v>2197928.16</v>
      </c>
      <c r="F3800" s="330" t="s">
        <v>12583</v>
      </c>
      <c r="G3800" s="332" t="s">
        <v>142</v>
      </c>
      <c r="H3800" s="333">
        <v>44337</v>
      </c>
      <c r="I3800" s="333">
        <v>44337</v>
      </c>
      <c r="J3800" s="334"/>
    </row>
    <row r="3801" spans="1:10" s="335" customFormat="1" outlineLevel="1" x14ac:dyDescent="0.2">
      <c r="A3801" s="330" t="s">
        <v>12584</v>
      </c>
      <c r="B3801" s="330" t="s">
        <v>12548</v>
      </c>
      <c r="C3801" s="330" t="s">
        <v>309</v>
      </c>
      <c r="D3801" s="330" t="s">
        <v>12585</v>
      </c>
      <c r="E3801" s="331">
        <v>65000</v>
      </c>
      <c r="F3801" s="330" t="s">
        <v>12586</v>
      </c>
      <c r="G3801" s="332" t="s">
        <v>142</v>
      </c>
      <c r="H3801" s="333">
        <v>44340</v>
      </c>
      <c r="I3801" s="333">
        <v>44340</v>
      </c>
      <c r="J3801" s="334"/>
    </row>
    <row r="3802" spans="1:10" s="335" customFormat="1" outlineLevel="1" x14ac:dyDescent="0.2">
      <c r="A3802" s="330" t="s">
        <v>12587</v>
      </c>
      <c r="B3802" s="330" t="s">
        <v>12532</v>
      </c>
      <c r="C3802" s="330" t="s">
        <v>309</v>
      </c>
      <c r="D3802" s="330" t="s">
        <v>12588</v>
      </c>
      <c r="E3802" s="331">
        <v>30000</v>
      </c>
      <c r="F3802" s="330" t="s">
        <v>12589</v>
      </c>
      <c r="G3802" s="332" t="s">
        <v>142</v>
      </c>
      <c r="H3802" s="333">
        <v>44342</v>
      </c>
      <c r="I3802" s="333">
        <v>44342</v>
      </c>
      <c r="J3802" s="334"/>
    </row>
    <row r="3803" spans="1:10" s="335" customFormat="1" outlineLevel="1" x14ac:dyDescent="0.2">
      <c r="A3803" s="330" t="s">
        <v>12590</v>
      </c>
      <c r="B3803" s="330" t="s">
        <v>12532</v>
      </c>
      <c r="C3803" s="330" t="s">
        <v>309</v>
      </c>
      <c r="D3803" s="332" t="s">
        <v>12591</v>
      </c>
      <c r="E3803" s="331">
        <v>1838641.01</v>
      </c>
      <c r="F3803" s="332" t="s">
        <v>12592</v>
      </c>
      <c r="G3803" s="332" t="s">
        <v>142</v>
      </c>
      <c r="H3803" s="333">
        <v>44351</v>
      </c>
      <c r="I3803" s="333">
        <v>44351</v>
      </c>
      <c r="J3803" s="334"/>
    </row>
    <row r="3804" spans="1:10" s="335" customFormat="1" outlineLevel="1" x14ac:dyDescent="0.2">
      <c r="A3804" s="330" t="s">
        <v>12593</v>
      </c>
      <c r="B3804" s="330" t="s">
        <v>12532</v>
      </c>
      <c r="C3804" s="330" t="s">
        <v>309</v>
      </c>
      <c r="D3804" s="330" t="s">
        <v>12594</v>
      </c>
      <c r="E3804" s="331">
        <v>24000</v>
      </c>
      <c r="F3804" s="330" t="s">
        <v>12595</v>
      </c>
      <c r="G3804" s="332" t="s">
        <v>142</v>
      </c>
      <c r="H3804" s="333">
        <v>44356</v>
      </c>
      <c r="I3804" s="333">
        <v>44356</v>
      </c>
      <c r="J3804" s="334"/>
    </row>
    <row r="3805" spans="1:10" s="335" customFormat="1" outlineLevel="1" x14ac:dyDescent="0.2">
      <c r="A3805" s="330" t="s">
        <v>12596</v>
      </c>
      <c r="B3805" s="330" t="s">
        <v>12548</v>
      </c>
      <c r="C3805" s="330" t="s">
        <v>309</v>
      </c>
      <c r="D3805" s="330" t="s">
        <v>12597</v>
      </c>
      <c r="E3805" s="331">
        <v>1076429.26</v>
      </c>
      <c r="F3805" s="330" t="s">
        <v>12598</v>
      </c>
      <c r="G3805" s="332" t="s">
        <v>142</v>
      </c>
      <c r="H3805" s="333">
        <v>44358</v>
      </c>
      <c r="I3805" s="333">
        <v>44358</v>
      </c>
      <c r="J3805" s="334"/>
    </row>
    <row r="3806" spans="1:10" s="335" customFormat="1" outlineLevel="1" x14ac:dyDescent="0.2">
      <c r="A3806" s="330" t="s">
        <v>12599</v>
      </c>
      <c r="B3806" s="330" t="s">
        <v>12532</v>
      </c>
      <c r="C3806" s="330" t="s">
        <v>309</v>
      </c>
      <c r="D3806" s="330" t="s">
        <v>12600</v>
      </c>
      <c r="E3806" s="331">
        <v>17500</v>
      </c>
      <c r="F3806" s="330" t="s">
        <v>12601</v>
      </c>
      <c r="G3806" s="332" t="s">
        <v>142</v>
      </c>
      <c r="H3806" s="333">
        <v>44370</v>
      </c>
      <c r="I3806" s="333">
        <v>44370</v>
      </c>
      <c r="J3806" s="334"/>
    </row>
    <row r="3807" spans="1:10" s="335" customFormat="1" outlineLevel="1" x14ac:dyDescent="0.2">
      <c r="A3807" s="330" t="s">
        <v>12602</v>
      </c>
      <c r="B3807" s="330" t="s">
        <v>12532</v>
      </c>
      <c r="C3807" s="330" t="s">
        <v>309</v>
      </c>
      <c r="D3807" s="330" t="s">
        <v>12603</v>
      </c>
      <c r="E3807" s="331">
        <v>16000</v>
      </c>
      <c r="F3807" s="330" t="s">
        <v>12604</v>
      </c>
      <c r="G3807" s="332" t="s">
        <v>142</v>
      </c>
      <c r="H3807" s="333">
        <v>44375</v>
      </c>
      <c r="I3807" s="333">
        <v>44375</v>
      </c>
      <c r="J3807" s="334"/>
    </row>
    <row r="3808" spans="1:10" s="335" customFormat="1" outlineLevel="1" x14ac:dyDescent="0.2">
      <c r="A3808" s="330" t="s">
        <v>12605</v>
      </c>
      <c r="B3808" s="330" t="s">
        <v>12532</v>
      </c>
      <c r="C3808" s="330" t="s">
        <v>309</v>
      </c>
      <c r="D3808" s="332" t="s">
        <v>12606</v>
      </c>
      <c r="E3808" s="331">
        <v>19429054.02</v>
      </c>
      <c r="F3808" s="332" t="s">
        <v>12607</v>
      </c>
      <c r="G3808" s="332" t="s">
        <v>142</v>
      </c>
      <c r="H3808" s="333">
        <v>44418</v>
      </c>
      <c r="I3808" s="333">
        <v>44418</v>
      </c>
      <c r="J3808" s="334"/>
    </row>
    <row r="3809" spans="1:10" s="335" customFormat="1" outlineLevel="1" x14ac:dyDescent="0.2">
      <c r="A3809" s="330" t="s">
        <v>12608</v>
      </c>
      <c r="B3809" s="330" t="s">
        <v>12532</v>
      </c>
      <c r="C3809" s="330" t="s">
        <v>309</v>
      </c>
      <c r="D3809" s="330" t="s">
        <v>12609</v>
      </c>
      <c r="E3809" s="331">
        <v>1796506.99</v>
      </c>
      <c r="F3809" s="330" t="s">
        <v>12610</v>
      </c>
      <c r="G3809" s="332" t="s">
        <v>142</v>
      </c>
      <c r="H3809" s="333">
        <v>44419</v>
      </c>
      <c r="I3809" s="333">
        <v>44419</v>
      </c>
      <c r="J3809" s="334"/>
    </row>
    <row r="3810" spans="1:10" s="335" customFormat="1" outlineLevel="1" x14ac:dyDescent="0.2">
      <c r="A3810" s="330" t="s">
        <v>12611</v>
      </c>
      <c r="B3810" s="330" t="s">
        <v>12532</v>
      </c>
      <c r="C3810" s="330" t="s">
        <v>309</v>
      </c>
      <c r="D3810" s="330" t="s">
        <v>12612</v>
      </c>
      <c r="E3810" s="331">
        <v>5440777.7699999996</v>
      </c>
      <c r="F3810" s="330" t="s">
        <v>12613</v>
      </c>
      <c r="G3810" s="332" t="s">
        <v>142</v>
      </c>
      <c r="H3810" s="333">
        <v>44425</v>
      </c>
      <c r="I3810" s="333">
        <v>44425</v>
      </c>
      <c r="J3810" s="334"/>
    </row>
    <row r="3811" spans="1:10" s="335" customFormat="1" outlineLevel="1" x14ac:dyDescent="0.2">
      <c r="A3811" s="330" t="s">
        <v>12614</v>
      </c>
      <c r="B3811" s="330" t="s">
        <v>12532</v>
      </c>
      <c r="C3811" s="330" t="s">
        <v>309</v>
      </c>
      <c r="D3811" s="330" t="s">
        <v>12615</v>
      </c>
      <c r="E3811" s="331">
        <v>30000</v>
      </c>
      <c r="F3811" s="330" t="s">
        <v>12616</v>
      </c>
      <c r="G3811" s="332" t="s">
        <v>142</v>
      </c>
      <c r="H3811" s="333">
        <v>44431</v>
      </c>
      <c r="I3811" s="333">
        <v>44431</v>
      </c>
      <c r="J3811" s="334"/>
    </row>
    <row r="3812" spans="1:10" s="335" customFormat="1" outlineLevel="1" x14ac:dyDescent="0.2">
      <c r="A3812" s="330" t="s">
        <v>12617</v>
      </c>
      <c r="B3812" s="330" t="s">
        <v>327</v>
      </c>
      <c r="C3812" s="330" t="s">
        <v>309</v>
      </c>
      <c r="D3812" s="330" t="s">
        <v>12618</v>
      </c>
      <c r="E3812" s="331">
        <v>5249698.2</v>
      </c>
      <c r="F3812" s="330" t="s">
        <v>12619</v>
      </c>
      <c r="G3812" s="332" t="s">
        <v>142</v>
      </c>
      <c r="H3812" s="333">
        <v>44431</v>
      </c>
      <c r="I3812" s="333">
        <v>44431</v>
      </c>
      <c r="J3812" s="334"/>
    </row>
    <row r="3813" spans="1:10" s="335" customFormat="1" outlineLevel="1" x14ac:dyDescent="0.2">
      <c r="A3813" s="330" t="s">
        <v>12620</v>
      </c>
      <c r="B3813" s="330" t="s">
        <v>327</v>
      </c>
      <c r="C3813" s="330" t="s">
        <v>309</v>
      </c>
      <c r="D3813" s="330" t="s">
        <v>12618</v>
      </c>
      <c r="E3813" s="331">
        <v>1044569.52</v>
      </c>
      <c r="F3813" s="330" t="s">
        <v>12619</v>
      </c>
      <c r="G3813" s="332" t="s">
        <v>142</v>
      </c>
      <c r="H3813" s="333">
        <v>44431</v>
      </c>
      <c r="I3813" s="333">
        <v>44431</v>
      </c>
      <c r="J3813" s="334"/>
    </row>
    <row r="3814" spans="1:10" s="335" customFormat="1" outlineLevel="1" x14ac:dyDescent="0.2">
      <c r="A3814" s="330" t="s">
        <v>12621</v>
      </c>
      <c r="B3814" s="330" t="s">
        <v>327</v>
      </c>
      <c r="C3814" s="330" t="s">
        <v>309</v>
      </c>
      <c r="D3814" s="330" t="s">
        <v>12618</v>
      </c>
      <c r="E3814" s="331">
        <v>1044569.52</v>
      </c>
      <c r="F3814" s="330" t="s">
        <v>12619</v>
      </c>
      <c r="G3814" s="332" t="s">
        <v>142</v>
      </c>
      <c r="H3814" s="333">
        <v>44431</v>
      </c>
      <c r="I3814" s="333">
        <v>44431</v>
      </c>
      <c r="J3814" s="334"/>
    </row>
    <row r="3815" spans="1:10" s="335" customFormat="1" outlineLevel="1" x14ac:dyDescent="0.2">
      <c r="A3815" s="330" t="s">
        <v>12622</v>
      </c>
      <c r="B3815" s="330" t="s">
        <v>12548</v>
      </c>
      <c r="C3815" s="330" t="s">
        <v>309</v>
      </c>
      <c r="D3815" s="330" t="s">
        <v>12623</v>
      </c>
      <c r="E3815" s="331">
        <v>290160</v>
      </c>
      <c r="F3815" s="330" t="s">
        <v>12624</v>
      </c>
      <c r="G3815" s="332" t="s">
        <v>142</v>
      </c>
      <c r="H3815" s="333">
        <v>44434</v>
      </c>
      <c r="I3815" s="333">
        <v>44434</v>
      </c>
      <c r="J3815" s="334"/>
    </row>
    <row r="3816" spans="1:10" s="335" customFormat="1" outlineLevel="1" x14ac:dyDescent="0.2">
      <c r="A3816" s="330" t="s">
        <v>12625</v>
      </c>
      <c r="B3816" s="330" t="s">
        <v>12532</v>
      </c>
      <c r="C3816" s="330" t="s">
        <v>309</v>
      </c>
      <c r="D3816" s="330" t="s">
        <v>12626</v>
      </c>
      <c r="E3816" s="331">
        <v>30000</v>
      </c>
      <c r="F3816" s="330" t="s">
        <v>12627</v>
      </c>
      <c r="G3816" s="332" t="s">
        <v>142</v>
      </c>
      <c r="H3816" s="333">
        <v>44446</v>
      </c>
      <c r="I3816" s="333">
        <v>44446</v>
      </c>
      <c r="J3816" s="334"/>
    </row>
    <row r="3817" spans="1:10" s="335" customFormat="1" outlineLevel="1" x14ac:dyDescent="0.2">
      <c r="A3817" s="330" t="s">
        <v>12628</v>
      </c>
      <c r="B3817" s="330" t="s">
        <v>12532</v>
      </c>
      <c r="C3817" s="330" t="s">
        <v>309</v>
      </c>
      <c r="D3817" s="332" t="s">
        <v>12629</v>
      </c>
      <c r="E3817" s="331">
        <v>36000</v>
      </c>
      <c r="F3817" s="332" t="s">
        <v>12630</v>
      </c>
      <c r="G3817" s="332" t="s">
        <v>142</v>
      </c>
      <c r="H3817" s="333">
        <v>44446</v>
      </c>
      <c r="I3817" s="333">
        <v>44446</v>
      </c>
      <c r="J3817" s="334"/>
    </row>
    <row r="3818" spans="1:10" s="335" customFormat="1" outlineLevel="1" x14ac:dyDescent="0.2">
      <c r="A3818" s="330" t="s">
        <v>12631</v>
      </c>
      <c r="B3818" s="330" t="s">
        <v>12532</v>
      </c>
      <c r="C3818" s="330" t="s">
        <v>309</v>
      </c>
      <c r="D3818" s="330" t="s">
        <v>12632</v>
      </c>
      <c r="E3818" s="331">
        <v>628355.05000000005</v>
      </c>
      <c r="F3818" s="330" t="s">
        <v>12633</v>
      </c>
      <c r="G3818" s="332" t="s">
        <v>142</v>
      </c>
      <c r="H3818" s="333">
        <v>44448</v>
      </c>
      <c r="I3818" s="333">
        <v>44448</v>
      </c>
      <c r="J3818" s="334"/>
    </row>
    <row r="3819" spans="1:10" s="335" customFormat="1" outlineLevel="1" x14ac:dyDescent="0.2">
      <c r="A3819" s="330" t="s">
        <v>12634</v>
      </c>
      <c r="B3819" s="330" t="s">
        <v>12532</v>
      </c>
      <c r="C3819" s="330" t="s">
        <v>309</v>
      </c>
      <c r="D3819" s="330" t="s">
        <v>12635</v>
      </c>
      <c r="E3819" s="331">
        <v>20612302.949999999</v>
      </c>
      <c r="F3819" s="330" t="s">
        <v>12636</v>
      </c>
      <c r="G3819" s="332" t="s">
        <v>142</v>
      </c>
      <c r="H3819" s="333">
        <v>44454</v>
      </c>
      <c r="I3819" s="333">
        <v>44454</v>
      </c>
      <c r="J3819" s="334"/>
    </row>
    <row r="3820" spans="1:10" s="335" customFormat="1" outlineLevel="1" x14ac:dyDescent="0.2">
      <c r="A3820" s="330" t="s">
        <v>12637</v>
      </c>
      <c r="B3820" s="330" t="s">
        <v>12532</v>
      </c>
      <c r="C3820" s="330" t="s">
        <v>309</v>
      </c>
      <c r="D3820" s="330" t="s">
        <v>12638</v>
      </c>
      <c r="E3820" s="331">
        <v>33000</v>
      </c>
      <c r="F3820" s="330" t="s">
        <v>12639</v>
      </c>
      <c r="G3820" s="332" t="s">
        <v>142</v>
      </c>
      <c r="H3820" s="333">
        <v>44455</v>
      </c>
      <c r="I3820" s="333">
        <v>44455</v>
      </c>
      <c r="J3820" s="334"/>
    </row>
    <row r="3821" spans="1:10" s="335" customFormat="1" outlineLevel="1" x14ac:dyDescent="0.2">
      <c r="A3821" s="330" t="s">
        <v>12640</v>
      </c>
      <c r="B3821" s="330" t="s">
        <v>12532</v>
      </c>
      <c r="C3821" s="330" t="s">
        <v>309</v>
      </c>
      <c r="D3821" s="330" t="s">
        <v>12641</v>
      </c>
      <c r="E3821" s="331">
        <v>30000</v>
      </c>
      <c r="F3821" s="330" t="s">
        <v>12642</v>
      </c>
      <c r="G3821" s="332" t="s">
        <v>142</v>
      </c>
      <c r="H3821" s="333">
        <v>44456</v>
      </c>
      <c r="I3821" s="333">
        <v>44456</v>
      </c>
      <c r="J3821" s="334"/>
    </row>
    <row r="3822" spans="1:10" s="335" customFormat="1" outlineLevel="1" x14ac:dyDescent="0.2">
      <c r="A3822" s="330" t="s">
        <v>12643</v>
      </c>
      <c r="B3822" s="330" t="s">
        <v>12532</v>
      </c>
      <c r="C3822" s="330" t="s">
        <v>309</v>
      </c>
      <c r="D3822" s="330" t="s">
        <v>12644</v>
      </c>
      <c r="E3822" s="331">
        <v>27000</v>
      </c>
      <c r="F3822" s="330" t="s">
        <v>12645</v>
      </c>
      <c r="G3822" s="332" t="s">
        <v>142</v>
      </c>
      <c r="H3822" s="333">
        <v>44456</v>
      </c>
      <c r="I3822" s="333">
        <v>44456</v>
      </c>
      <c r="J3822" s="334"/>
    </row>
    <row r="3823" spans="1:10" s="335" customFormat="1" outlineLevel="1" x14ac:dyDescent="0.2">
      <c r="A3823" s="330" t="s">
        <v>12646</v>
      </c>
      <c r="B3823" s="330" t="s">
        <v>12532</v>
      </c>
      <c r="C3823" s="330" t="s">
        <v>309</v>
      </c>
      <c r="D3823" s="330" t="s">
        <v>12647</v>
      </c>
      <c r="E3823" s="331">
        <v>1553305.04</v>
      </c>
      <c r="F3823" s="330" t="s">
        <v>12648</v>
      </c>
      <c r="G3823" s="332" t="s">
        <v>142</v>
      </c>
      <c r="H3823" s="333">
        <v>44459</v>
      </c>
      <c r="I3823" s="333">
        <v>44459</v>
      </c>
      <c r="J3823" s="334"/>
    </row>
    <row r="3824" spans="1:10" s="335" customFormat="1" outlineLevel="1" x14ac:dyDescent="0.2">
      <c r="A3824" s="330" t="s">
        <v>12649</v>
      </c>
      <c r="B3824" s="330" t="s">
        <v>12532</v>
      </c>
      <c r="C3824" s="330" t="s">
        <v>309</v>
      </c>
      <c r="D3824" s="330" t="s">
        <v>12650</v>
      </c>
      <c r="E3824" s="331">
        <v>27000</v>
      </c>
      <c r="F3824" s="330" t="s">
        <v>12651</v>
      </c>
      <c r="G3824" s="332" t="s">
        <v>142</v>
      </c>
      <c r="H3824" s="333">
        <v>44463</v>
      </c>
      <c r="I3824" s="333">
        <v>44463</v>
      </c>
      <c r="J3824" s="334"/>
    </row>
    <row r="3825" spans="1:10" s="335" customFormat="1" outlineLevel="1" x14ac:dyDescent="0.2">
      <c r="A3825" s="330" t="s">
        <v>12652</v>
      </c>
      <c r="B3825" s="330" t="s">
        <v>12532</v>
      </c>
      <c r="C3825" s="330" t="s">
        <v>309</v>
      </c>
      <c r="D3825" s="332" t="s">
        <v>12653</v>
      </c>
      <c r="E3825" s="331">
        <v>10500</v>
      </c>
      <c r="F3825" s="332" t="s">
        <v>12654</v>
      </c>
      <c r="G3825" s="332" t="s">
        <v>142</v>
      </c>
      <c r="H3825" s="333">
        <v>44463</v>
      </c>
      <c r="I3825" s="333">
        <v>44463</v>
      </c>
      <c r="J3825" s="334"/>
    </row>
    <row r="3826" spans="1:10" s="335" customFormat="1" outlineLevel="1" x14ac:dyDescent="0.2">
      <c r="A3826" s="330" t="s">
        <v>12655</v>
      </c>
      <c r="B3826" s="330" t="s">
        <v>12532</v>
      </c>
      <c r="C3826" s="330" t="s">
        <v>309</v>
      </c>
      <c r="D3826" s="330" t="s">
        <v>12656</v>
      </c>
      <c r="E3826" s="331">
        <v>27000</v>
      </c>
      <c r="F3826" s="330" t="s">
        <v>12657</v>
      </c>
      <c r="G3826" s="332" t="s">
        <v>142</v>
      </c>
      <c r="H3826" s="333">
        <v>44463</v>
      </c>
      <c r="I3826" s="333">
        <v>44463</v>
      </c>
      <c r="J3826" s="334"/>
    </row>
    <row r="3827" spans="1:10" s="335" customFormat="1" outlineLevel="1" x14ac:dyDescent="0.2">
      <c r="A3827" s="330" t="s">
        <v>12658</v>
      </c>
      <c r="B3827" s="330" t="s">
        <v>446</v>
      </c>
      <c r="C3827" s="330" t="s">
        <v>309</v>
      </c>
      <c r="D3827" s="330" t="s">
        <v>12659</v>
      </c>
      <c r="E3827" s="331">
        <v>64437022.469999999</v>
      </c>
      <c r="F3827" s="330" t="s">
        <v>12660</v>
      </c>
      <c r="G3827" s="332" t="s">
        <v>142</v>
      </c>
      <c r="H3827" s="333">
        <v>44467</v>
      </c>
      <c r="I3827" s="333">
        <v>44467</v>
      </c>
      <c r="J3827" s="334"/>
    </row>
    <row r="3828" spans="1:10" s="335" customFormat="1" outlineLevel="1" x14ac:dyDescent="0.2">
      <c r="A3828" s="330" t="s">
        <v>12661</v>
      </c>
      <c r="B3828" s="330" t="s">
        <v>12532</v>
      </c>
      <c r="C3828" s="330" t="s">
        <v>309</v>
      </c>
      <c r="D3828" s="330" t="s">
        <v>12662</v>
      </c>
      <c r="E3828" s="331">
        <v>30000</v>
      </c>
      <c r="F3828" s="330" t="s">
        <v>12663</v>
      </c>
      <c r="G3828" s="332" t="s">
        <v>142</v>
      </c>
      <c r="H3828" s="333">
        <v>44467</v>
      </c>
      <c r="I3828" s="333">
        <v>44467</v>
      </c>
      <c r="J3828" s="334"/>
    </row>
    <row r="3829" spans="1:10" s="335" customFormat="1" outlineLevel="1" x14ac:dyDescent="0.2">
      <c r="A3829" s="330" t="s">
        <v>12664</v>
      </c>
      <c r="B3829" s="330" t="s">
        <v>12532</v>
      </c>
      <c r="C3829" s="330" t="s">
        <v>309</v>
      </c>
      <c r="D3829" s="330" t="s">
        <v>12665</v>
      </c>
      <c r="E3829" s="331">
        <v>24000</v>
      </c>
      <c r="F3829" s="330" t="s">
        <v>12666</v>
      </c>
      <c r="G3829" s="332" t="s">
        <v>142</v>
      </c>
      <c r="H3829" s="333">
        <v>44469</v>
      </c>
      <c r="I3829" s="333">
        <v>44469</v>
      </c>
      <c r="J3829" s="334"/>
    </row>
    <row r="3830" spans="1:10" s="335" customFormat="1" outlineLevel="1" x14ac:dyDescent="0.2">
      <c r="A3830" s="330" t="s">
        <v>12667</v>
      </c>
      <c r="B3830" s="330" t="s">
        <v>12532</v>
      </c>
      <c r="C3830" s="330" t="s">
        <v>309</v>
      </c>
      <c r="D3830" s="330" t="s">
        <v>12668</v>
      </c>
      <c r="E3830" s="331">
        <v>30000</v>
      </c>
      <c r="F3830" s="330" t="s">
        <v>12669</v>
      </c>
      <c r="G3830" s="332" t="s">
        <v>142</v>
      </c>
      <c r="H3830" s="333">
        <v>44473</v>
      </c>
      <c r="I3830" s="333">
        <v>44473</v>
      </c>
      <c r="J3830" s="334"/>
    </row>
    <row r="3831" spans="1:10" s="335" customFormat="1" outlineLevel="1" x14ac:dyDescent="0.2">
      <c r="A3831" s="330" t="s">
        <v>12670</v>
      </c>
      <c r="B3831" s="330" t="s">
        <v>12548</v>
      </c>
      <c r="C3831" s="330" t="s">
        <v>309</v>
      </c>
      <c r="D3831" s="330" t="s">
        <v>12671</v>
      </c>
      <c r="E3831" s="331" t="s">
        <v>12672</v>
      </c>
      <c r="F3831" s="330" t="s">
        <v>12673</v>
      </c>
      <c r="G3831" s="332" t="s">
        <v>142</v>
      </c>
      <c r="H3831" s="333">
        <v>44481</v>
      </c>
      <c r="I3831" s="333">
        <v>44481</v>
      </c>
      <c r="J3831" s="334"/>
    </row>
    <row r="3832" spans="1:10" s="335" customFormat="1" outlineLevel="1" x14ac:dyDescent="0.2">
      <c r="A3832" s="330" t="s">
        <v>12674</v>
      </c>
      <c r="B3832" s="330" t="s">
        <v>12532</v>
      </c>
      <c r="C3832" s="330" t="s">
        <v>309</v>
      </c>
      <c r="D3832" s="332" t="s">
        <v>12675</v>
      </c>
      <c r="E3832" s="331">
        <v>18000</v>
      </c>
      <c r="F3832" s="332" t="s">
        <v>12676</v>
      </c>
      <c r="G3832" s="332" t="s">
        <v>142</v>
      </c>
      <c r="H3832" s="333">
        <v>44481</v>
      </c>
      <c r="I3832" s="333">
        <v>44481</v>
      </c>
      <c r="J3832" s="334"/>
    </row>
    <row r="3833" spans="1:10" s="335" customFormat="1" outlineLevel="1" x14ac:dyDescent="0.2">
      <c r="A3833" s="330" t="s">
        <v>12677</v>
      </c>
      <c r="B3833" s="330" t="s">
        <v>12532</v>
      </c>
      <c r="C3833" s="330" t="s">
        <v>309</v>
      </c>
      <c r="D3833" s="330" t="s">
        <v>12678</v>
      </c>
      <c r="E3833" s="331">
        <v>24000</v>
      </c>
      <c r="F3833" s="330" t="s">
        <v>12679</v>
      </c>
      <c r="G3833" s="332" t="s">
        <v>142</v>
      </c>
      <c r="H3833" s="333">
        <v>44481</v>
      </c>
      <c r="I3833" s="333">
        <v>44481</v>
      </c>
      <c r="J3833" s="334"/>
    </row>
    <row r="3834" spans="1:10" s="335" customFormat="1" outlineLevel="1" x14ac:dyDescent="0.2">
      <c r="A3834" s="330" t="s">
        <v>12680</v>
      </c>
      <c r="B3834" s="330" t="s">
        <v>327</v>
      </c>
      <c r="C3834" s="330" t="s">
        <v>309</v>
      </c>
      <c r="D3834" s="330" t="s">
        <v>12681</v>
      </c>
      <c r="E3834" s="331" t="s">
        <v>12682</v>
      </c>
      <c r="F3834" s="330" t="s">
        <v>12683</v>
      </c>
      <c r="G3834" s="332" t="s">
        <v>142</v>
      </c>
      <c r="H3834" s="333">
        <v>44483</v>
      </c>
      <c r="I3834" s="333">
        <v>44483</v>
      </c>
      <c r="J3834" s="334"/>
    </row>
    <row r="3835" spans="1:10" s="335" customFormat="1" outlineLevel="1" x14ac:dyDescent="0.2">
      <c r="A3835" s="330" t="s">
        <v>12684</v>
      </c>
      <c r="B3835" s="330" t="s">
        <v>12548</v>
      </c>
      <c r="C3835" s="330" t="s">
        <v>309</v>
      </c>
      <c r="D3835" s="330" t="s">
        <v>12685</v>
      </c>
      <c r="E3835" s="331">
        <v>618740.12</v>
      </c>
      <c r="F3835" s="330" t="s">
        <v>12686</v>
      </c>
      <c r="G3835" s="332" t="s">
        <v>142</v>
      </c>
      <c r="H3835" s="333">
        <v>44483</v>
      </c>
      <c r="I3835" s="333">
        <v>44483</v>
      </c>
      <c r="J3835" s="334"/>
    </row>
    <row r="3836" spans="1:10" s="335" customFormat="1" outlineLevel="1" x14ac:dyDescent="0.2">
      <c r="A3836" s="330" t="s">
        <v>12687</v>
      </c>
      <c r="B3836" s="330" t="s">
        <v>12548</v>
      </c>
      <c r="C3836" s="330" t="s">
        <v>309</v>
      </c>
      <c r="D3836" s="330" t="s">
        <v>12685</v>
      </c>
      <c r="E3836" s="331">
        <v>373324.97</v>
      </c>
      <c r="F3836" s="330" t="s">
        <v>12686</v>
      </c>
      <c r="G3836" s="332" t="s">
        <v>142</v>
      </c>
      <c r="H3836" s="333">
        <v>44483</v>
      </c>
      <c r="I3836" s="333">
        <v>44483</v>
      </c>
      <c r="J3836" s="334"/>
    </row>
    <row r="3837" spans="1:10" s="335" customFormat="1" outlineLevel="1" x14ac:dyDescent="0.2">
      <c r="A3837" s="330" t="s">
        <v>12688</v>
      </c>
      <c r="B3837" s="330" t="s">
        <v>6556</v>
      </c>
      <c r="C3837" s="330" t="s">
        <v>309</v>
      </c>
      <c r="D3837" s="330" t="s">
        <v>12689</v>
      </c>
      <c r="E3837" s="331" t="s">
        <v>12690</v>
      </c>
      <c r="F3837" s="330" t="s">
        <v>12691</v>
      </c>
      <c r="G3837" s="332" t="s">
        <v>142</v>
      </c>
      <c r="H3837" s="333">
        <v>44484</v>
      </c>
      <c r="I3837" s="333">
        <v>44484</v>
      </c>
      <c r="J3837" s="334"/>
    </row>
    <row r="3838" spans="1:10" s="335" customFormat="1" outlineLevel="1" x14ac:dyDescent="0.2">
      <c r="A3838" s="330" t="s">
        <v>12692</v>
      </c>
      <c r="B3838" s="330" t="s">
        <v>12532</v>
      </c>
      <c r="C3838" s="330" t="s">
        <v>309</v>
      </c>
      <c r="D3838" s="330" t="s">
        <v>12693</v>
      </c>
      <c r="E3838" s="331">
        <v>24000</v>
      </c>
      <c r="F3838" s="330" t="s">
        <v>12694</v>
      </c>
      <c r="G3838" s="332" t="s">
        <v>142</v>
      </c>
      <c r="H3838" s="333">
        <v>44484</v>
      </c>
      <c r="I3838" s="333">
        <v>44484</v>
      </c>
      <c r="J3838" s="334"/>
    </row>
    <row r="3839" spans="1:10" s="335" customFormat="1" outlineLevel="1" x14ac:dyDescent="0.2">
      <c r="A3839" s="330" t="s">
        <v>12695</v>
      </c>
      <c r="B3839" s="330" t="s">
        <v>12532</v>
      </c>
      <c r="C3839" s="330" t="s">
        <v>309</v>
      </c>
      <c r="D3839" s="332" t="s">
        <v>12696</v>
      </c>
      <c r="E3839" s="331">
        <v>24000</v>
      </c>
      <c r="F3839" s="332" t="s">
        <v>12697</v>
      </c>
      <c r="G3839" s="332" t="s">
        <v>142</v>
      </c>
      <c r="H3839" s="333">
        <v>44484</v>
      </c>
      <c r="I3839" s="333">
        <v>44484</v>
      </c>
      <c r="J3839" s="334"/>
    </row>
    <row r="3840" spans="1:10" s="335" customFormat="1" outlineLevel="1" x14ac:dyDescent="0.2">
      <c r="A3840" s="330" t="s">
        <v>12698</v>
      </c>
      <c r="B3840" s="330" t="s">
        <v>327</v>
      </c>
      <c r="C3840" s="330" t="s">
        <v>309</v>
      </c>
      <c r="D3840" s="330" t="s">
        <v>12699</v>
      </c>
      <c r="E3840" s="331">
        <v>5036826.7699999996</v>
      </c>
      <c r="F3840" s="330" t="s">
        <v>12700</v>
      </c>
      <c r="G3840" s="332" t="s">
        <v>142</v>
      </c>
      <c r="H3840" s="333">
        <v>44495</v>
      </c>
      <c r="I3840" s="333">
        <v>44495</v>
      </c>
      <c r="J3840" s="334"/>
    </row>
    <row r="3841" spans="1:10" s="335" customFormat="1" outlineLevel="1" x14ac:dyDescent="0.2">
      <c r="A3841" s="330" t="s">
        <v>12701</v>
      </c>
      <c r="B3841" s="330" t="s">
        <v>12548</v>
      </c>
      <c r="C3841" s="330" t="s">
        <v>309</v>
      </c>
      <c r="D3841" s="330" t="s">
        <v>12702</v>
      </c>
      <c r="E3841" s="331">
        <v>32054.04</v>
      </c>
      <c r="F3841" s="330" t="s">
        <v>12703</v>
      </c>
      <c r="G3841" s="332" t="s">
        <v>142</v>
      </c>
      <c r="H3841" s="333">
        <v>44495</v>
      </c>
      <c r="I3841" s="333">
        <v>44495</v>
      </c>
      <c r="J3841" s="334"/>
    </row>
    <row r="3842" spans="1:10" s="335" customFormat="1" outlineLevel="1" x14ac:dyDescent="0.2">
      <c r="A3842" s="330" t="s">
        <v>12704</v>
      </c>
      <c r="B3842" s="330" t="s">
        <v>12548</v>
      </c>
      <c r="C3842" s="330" t="s">
        <v>309</v>
      </c>
      <c r="D3842" s="330" t="s">
        <v>12702</v>
      </c>
      <c r="E3842" s="331">
        <v>47041.56</v>
      </c>
      <c r="F3842" s="330" t="s">
        <v>12703</v>
      </c>
      <c r="G3842" s="332" t="s">
        <v>142</v>
      </c>
      <c r="H3842" s="333">
        <v>44495</v>
      </c>
      <c r="I3842" s="333">
        <v>44495</v>
      </c>
      <c r="J3842" s="334"/>
    </row>
    <row r="3843" spans="1:10" s="335" customFormat="1" outlineLevel="1" x14ac:dyDescent="0.2">
      <c r="A3843" s="330" t="s">
        <v>12705</v>
      </c>
      <c r="B3843" s="330" t="s">
        <v>12548</v>
      </c>
      <c r="C3843" s="330" t="s">
        <v>309</v>
      </c>
      <c r="D3843" s="330" t="s">
        <v>12706</v>
      </c>
      <c r="E3843" s="331">
        <v>37076.379999999997</v>
      </c>
      <c r="F3843" s="330" t="s">
        <v>12707</v>
      </c>
      <c r="G3843" s="332" t="s">
        <v>142</v>
      </c>
      <c r="H3843" s="333">
        <v>44497</v>
      </c>
      <c r="I3843" s="333">
        <v>44497</v>
      </c>
      <c r="J3843" s="334"/>
    </row>
    <row r="3844" spans="1:10" s="335" customFormat="1" outlineLevel="1" x14ac:dyDescent="0.2">
      <c r="A3844" s="330" t="s">
        <v>12708</v>
      </c>
      <c r="B3844" s="330" t="s">
        <v>12548</v>
      </c>
      <c r="C3844" s="330" t="s">
        <v>309</v>
      </c>
      <c r="D3844" s="332" t="s">
        <v>12706</v>
      </c>
      <c r="E3844" s="331">
        <v>61187.08</v>
      </c>
      <c r="F3844" s="332" t="s">
        <v>12707</v>
      </c>
      <c r="G3844" s="332" t="s">
        <v>142</v>
      </c>
      <c r="H3844" s="333">
        <v>44497</v>
      </c>
      <c r="I3844" s="333">
        <v>44497</v>
      </c>
      <c r="J3844" s="334"/>
    </row>
    <row r="3845" spans="1:10" s="335" customFormat="1" outlineLevel="1" x14ac:dyDescent="0.2">
      <c r="A3845" s="330" t="s">
        <v>12709</v>
      </c>
      <c r="B3845" s="330" t="s">
        <v>12548</v>
      </c>
      <c r="C3845" s="330" t="s">
        <v>309</v>
      </c>
      <c r="D3845" s="330" t="s">
        <v>12710</v>
      </c>
      <c r="E3845" s="331">
        <v>52744.160000000003</v>
      </c>
      <c r="F3845" s="330" t="s">
        <v>12711</v>
      </c>
      <c r="G3845" s="332" t="s">
        <v>142</v>
      </c>
      <c r="H3845" s="333">
        <v>44498</v>
      </c>
      <c r="I3845" s="333">
        <v>44498</v>
      </c>
      <c r="J3845" s="334"/>
    </row>
    <row r="3846" spans="1:10" s="335" customFormat="1" outlineLevel="1" x14ac:dyDescent="0.2">
      <c r="A3846" s="330" t="s">
        <v>12712</v>
      </c>
      <c r="B3846" s="330" t="s">
        <v>12548</v>
      </c>
      <c r="C3846" s="330" t="s">
        <v>309</v>
      </c>
      <c r="D3846" s="330" t="s">
        <v>12713</v>
      </c>
      <c r="E3846" s="331">
        <v>38243.96</v>
      </c>
      <c r="F3846" s="330" t="s">
        <v>12714</v>
      </c>
      <c r="G3846" s="332" t="s">
        <v>142</v>
      </c>
      <c r="H3846" s="333">
        <v>44498</v>
      </c>
      <c r="I3846" s="333">
        <v>44498</v>
      </c>
      <c r="J3846" s="334"/>
    </row>
    <row r="3847" spans="1:10" s="335" customFormat="1" outlineLevel="1" x14ac:dyDescent="0.2">
      <c r="A3847" s="330" t="s">
        <v>12715</v>
      </c>
      <c r="B3847" s="330" t="s">
        <v>12548</v>
      </c>
      <c r="C3847" s="330" t="s">
        <v>309</v>
      </c>
      <c r="D3847" s="330" t="s">
        <v>12716</v>
      </c>
      <c r="E3847" s="331">
        <v>36322</v>
      </c>
      <c r="F3847" s="330" t="s">
        <v>12717</v>
      </c>
      <c r="G3847" s="332" t="s">
        <v>142</v>
      </c>
      <c r="H3847" s="333">
        <v>44504</v>
      </c>
      <c r="I3847" s="333">
        <v>44504</v>
      </c>
      <c r="J3847" s="334"/>
    </row>
    <row r="3848" spans="1:10" s="335" customFormat="1" outlineLevel="1" x14ac:dyDescent="0.2">
      <c r="A3848" s="330" t="s">
        <v>12718</v>
      </c>
      <c r="B3848" s="330" t="s">
        <v>12548</v>
      </c>
      <c r="C3848" s="330" t="s">
        <v>309</v>
      </c>
      <c r="D3848" s="330" t="s">
        <v>12719</v>
      </c>
      <c r="E3848" s="331">
        <v>356489.11</v>
      </c>
      <c r="F3848" s="330" t="s">
        <v>12720</v>
      </c>
      <c r="G3848" s="332" t="s">
        <v>142</v>
      </c>
      <c r="H3848" s="333">
        <v>44508</v>
      </c>
      <c r="I3848" s="333">
        <v>44508</v>
      </c>
      <c r="J3848" s="334"/>
    </row>
    <row r="3849" spans="1:10" s="335" customFormat="1" outlineLevel="1" x14ac:dyDescent="0.2">
      <c r="A3849" s="330" t="s">
        <v>12721</v>
      </c>
      <c r="B3849" s="330" t="s">
        <v>12548</v>
      </c>
      <c r="C3849" s="330" t="s">
        <v>309</v>
      </c>
      <c r="D3849" s="330" t="s">
        <v>12722</v>
      </c>
      <c r="E3849" s="331">
        <v>55948.35</v>
      </c>
      <c r="F3849" s="330" t="s">
        <v>12717</v>
      </c>
      <c r="G3849" s="332" t="s">
        <v>142</v>
      </c>
      <c r="H3849" s="333">
        <v>44509</v>
      </c>
      <c r="I3849" s="333">
        <v>44509</v>
      </c>
      <c r="J3849" s="334"/>
    </row>
    <row r="3850" spans="1:10" s="335" customFormat="1" outlineLevel="1" x14ac:dyDescent="0.2">
      <c r="A3850" s="330" t="s">
        <v>12723</v>
      </c>
      <c r="B3850" s="330" t="s">
        <v>12548</v>
      </c>
      <c r="C3850" s="330" t="s">
        <v>309</v>
      </c>
      <c r="D3850" s="330" t="s">
        <v>12724</v>
      </c>
      <c r="E3850" s="331">
        <v>369706.83</v>
      </c>
      <c r="F3850" s="330" t="s">
        <v>12725</v>
      </c>
      <c r="G3850" s="332" t="s">
        <v>142</v>
      </c>
      <c r="H3850" s="333">
        <v>44510</v>
      </c>
      <c r="I3850" s="333">
        <v>44510</v>
      </c>
      <c r="J3850" s="334"/>
    </row>
    <row r="3851" spans="1:10" s="335" customFormat="1" outlineLevel="1" x14ac:dyDescent="0.2">
      <c r="A3851" s="330" t="s">
        <v>12726</v>
      </c>
      <c r="B3851" s="330" t="s">
        <v>12548</v>
      </c>
      <c r="C3851" s="330" t="s">
        <v>309</v>
      </c>
      <c r="D3851" s="330" t="s">
        <v>12727</v>
      </c>
      <c r="E3851" s="331" t="s">
        <v>12728</v>
      </c>
      <c r="F3851" s="330" t="s">
        <v>12729</v>
      </c>
      <c r="G3851" s="332" t="s">
        <v>142</v>
      </c>
      <c r="H3851" s="333">
        <v>44511</v>
      </c>
      <c r="I3851" s="333">
        <v>44511</v>
      </c>
      <c r="J3851" s="334"/>
    </row>
    <row r="3852" spans="1:10" s="335" customFormat="1" outlineLevel="1" x14ac:dyDescent="0.2">
      <c r="A3852" s="330" t="s">
        <v>12730</v>
      </c>
      <c r="B3852" s="330" t="s">
        <v>12548</v>
      </c>
      <c r="C3852" s="330" t="s">
        <v>309</v>
      </c>
      <c r="D3852" s="332" t="s">
        <v>12727</v>
      </c>
      <c r="E3852" s="331" t="s">
        <v>12731</v>
      </c>
      <c r="F3852" s="332" t="s">
        <v>12729</v>
      </c>
      <c r="G3852" s="332" t="s">
        <v>142</v>
      </c>
      <c r="H3852" s="333">
        <v>44511</v>
      </c>
      <c r="I3852" s="333">
        <v>44511</v>
      </c>
      <c r="J3852" s="334"/>
    </row>
    <row r="3853" spans="1:10" s="335" customFormat="1" outlineLevel="1" x14ac:dyDescent="0.2">
      <c r="A3853" s="330" t="s">
        <v>12732</v>
      </c>
      <c r="B3853" s="330" t="s">
        <v>12548</v>
      </c>
      <c r="C3853" s="330" t="s">
        <v>309</v>
      </c>
      <c r="D3853" s="330" t="s">
        <v>12733</v>
      </c>
      <c r="E3853" s="331">
        <v>66537.23</v>
      </c>
      <c r="F3853" s="330" t="s">
        <v>12734</v>
      </c>
      <c r="G3853" s="332" t="s">
        <v>142</v>
      </c>
      <c r="H3853" s="333">
        <v>44511</v>
      </c>
      <c r="I3853" s="333">
        <v>44511</v>
      </c>
      <c r="J3853" s="334"/>
    </row>
    <row r="3854" spans="1:10" s="335" customFormat="1" outlineLevel="1" x14ac:dyDescent="0.2">
      <c r="A3854" s="330" t="s">
        <v>12735</v>
      </c>
      <c r="B3854" s="330" t="s">
        <v>327</v>
      </c>
      <c r="C3854" s="330" t="s">
        <v>309</v>
      </c>
      <c r="D3854" s="330" t="s">
        <v>12736</v>
      </c>
      <c r="E3854" s="331">
        <v>426912.3</v>
      </c>
      <c r="F3854" s="330" t="s">
        <v>12737</v>
      </c>
      <c r="G3854" s="332" t="s">
        <v>142</v>
      </c>
      <c r="H3854" s="333">
        <v>44512</v>
      </c>
      <c r="I3854" s="333">
        <v>44512</v>
      </c>
      <c r="J3854" s="334"/>
    </row>
    <row r="3855" spans="1:10" s="335" customFormat="1" outlineLevel="1" x14ac:dyDescent="0.2">
      <c r="A3855" s="330" t="s">
        <v>12738</v>
      </c>
      <c r="B3855" s="330" t="s">
        <v>12548</v>
      </c>
      <c r="C3855" s="330" t="s">
        <v>309</v>
      </c>
      <c r="D3855" s="330" t="s">
        <v>12739</v>
      </c>
      <c r="E3855" s="331">
        <v>531271.31999999995</v>
      </c>
      <c r="F3855" s="330" t="s">
        <v>12740</v>
      </c>
      <c r="G3855" s="332" t="s">
        <v>142</v>
      </c>
      <c r="H3855" s="333">
        <v>44515</v>
      </c>
      <c r="I3855" s="333">
        <v>44515</v>
      </c>
      <c r="J3855" s="334"/>
    </row>
    <row r="3856" spans="1:10" s="335" customFormat="1" outlineLevel="1" x14ac:dyDescent="0.2">
      <c r="A3856" s="330" t="s">
        <v>12741</v>
      </c>
      <c r="B3856" s="330" t="s">
        <v>12548</v>
      </c>
      <c r="C3856" s="330" t="s">
        <v>309</v>
      </c>
      <c r="D3856" s="330" t="s">
        <v>12742</v>
      </c>
      <c r="E3856" s="331" t="s">
        <v>12743</v>
      </c>
      <c r="F3856" s="330" t="s">
        <v>12714</v>
      </c>
      <c r="G3856" s="332" t="s">
        <v>142</v>
      </c>
      <c r="H3856" s="333">
        <v>44515</v>
      </c>
      <c r="I3856" s="333">
        <v>44515</v>
      </c>
      <c r="J3856" s="334"/>
    </row>
    <row r="3857" spans="1:10" s="335" customFormat="1" outlineLevel="1" x14ac:dyDescent="0.2">
      <c r="A3857" s="330" t="s">
        <v>12744</v>
      </c>
      <c r="B3857" s="330" t="s">
        <v>12548</v>
      </c>
      <c r="C3857" s="330" t="s">
        <v>309</v>
      </c>
      <c r="D3857" s="330" t="s">
        <v>12742</v>
      </c>
      <c r="E3857" s="331" t="s">
        <v>12745</v>
      </c>
      <c r="F3857" s="330" t="s">
        <v>12714</v>
      </c>
      <c r="G3857" s="332" t="s">
        <v>142</v>
      </c>
      <c r="H3857" s="333">
        <v>44515</v>
      </c>
      <c r="I3857" s="333">
        <v>44515</v>
      </c>
      <c r="J3857" s="334"/>
    </row>
    <row r="3858" spans="1:10" s="335" customFormat="1" outlineLevel="1" x14ac:dyDescent="0.2">
      <c r="A3858" s="330" t="s">
        <v>12746</v>
      </c>
      <c r="B3858" s="330" t="s">
        <v>12548</v>
      </c>
      <c r="C3858" s="330" t="s">
        <v>309</v>
      </c>
      <c r="D3858" s="330" t="s">
        <v>12747</v>
      </c>
      <c r="E3858" s="331" t="s">
        <v>12748</v>
      </c>
      <c r="F3858" s="330" t="s">
        <v>12749</v>
      </c>
      <c r="G3858" s="332" t="s">
        <v>142</v>
      </c>
      <c r="H3858" s="333">
        <v>44516</v>
      </c>
      <c r="I3858" s="333">
        <v>44516</v>
      </c>
      <c r="J3858" s="334"/>
    </row>
    <row r="3859" spans="1:10" s="335" customFormat="1" outlineLevel="1" x14ac:dyDescent="0.2">
      <c r="A3859" s="330" t="s">
        <v>12750</v>
      </c>
      <c r="B3859" s="330" t="s">
        <v>12548</v>
      </c>
      <c r="C3859" s="330" t="s">
        <v>309</v>
      </c>
      <c r="D3859" s="330" t="s">
        <v>12751</v>
      </c>
      <c r="E3859" s="331" t="s">
        <v>12752</v>
      </c>
      <c r="F3859" s="330" t="s">
        <v>12753</v>
      </c>
      <c r="G3859" s="332" t="s">
        <v>142</v>
      </c>
      <c r="H3859" s="333">
        <v>44517</v>
      </c>
      <c r="I3859" s="333">
        <v>44517</v>
      </c>
      <c r="J3859" s="334"/>
    </row>
    <row r="3860" spans="1:10" s="335" customFormat="1" outlineLevel="1" x14ac:dyDescent="0.2">
      <c r="A3860" s="330" t="s">
        <v>12754</v>
      </c>
      <c r="B3860" s="330" t="s">
        <v>12548</v>
      </c>
      <c r="C3860" s="330" t="s">
        <v>309</v>
      </c>
      <c r="D3860" s="330" t="s">
        <v>12755</v>
      </c>
      <c r="E3860" s="331">
        <v>17567</v>
      </c>
      <c r="F3860" s="330" t="s">
        <v>12580</v>
      </c>
      <c r="G3860" s="332" t="s">
        <v>142</v>
      </c>
      <c r="H3860" s="333">
        <v>44525</v>
      </c>
      <c r="I3860" s="333">
        <v>44525</v>
      </c>
      <c r="J3860" s="334"/>
    </row>
    <row r="3861" spans="1:10" s="335" customFormat="1" outlineLevel="1" x14ac:dyDescent="0.2">
      <c r="A3861" s="330" t="s">
        <v>12756</v>
      </c>
      <c r="B3861" s="330" t="s">
        <v>12548</v>
      </c>
      <c r="C3861" s="330" t="s">
        <v>309</v>
      </c>
      <c r="D3861" s="332" t="s">
        <v>12757</v>
      </c>
      <c r="E3861" s="331">
        <v>250000</v>
      </c>
      <c r="F3861" s="332" t="s">
        <v>12758</v>
      </c>
      <c r="G3861" s="332" t="s">
        <v>142</v>
      </c>
      <c r="H3861" s="333">
        <v>44525</v>
      </c>
      <c r="I3861" s="333">
        <v>44525</v>
      </c>
      <c r="J3861" s="334"/>
    </row>
    <row r="3862" spans="1:10" s="335" customFormat="1" outlineLevel="1" x14ac:dyDescent="0.2">
      <c r="A3862" s="330" t="s">
        <v>12759</v>
      </c>
      <c r="B3862" s="330" t="s">
        <v>12548</v>
      </c>
      <c r="C3862" s="330" t="s">
        <v>309</v>
      </c>
      <c r="D3862" s="330" t="s">
        <v>12760</v>
      </c>
      <c r="E3862" s="331">
        <v>553232.80000000005</v>
      </c>
      <c r="F3862" s="330" t="s">
        <v>12761</v>
      </c>
      <c r="G3862" s="332" t="s">
        <v>142</v>
      </c>
      <c r="H3862" s="333">
        <v>44533</v>
      </c>
      <c r="I3862" s="333">
        <v>44533</v>
      </c>
      <c r="J3862" s="334"/>
    </row>
    <row r="3863" spans="1:10" s="335" customFormat="1" outlineLevel="1" x14ac:dyDescent="0.2">
      <c r="A3863" s="330" t="s">
        <v>12762</v>
      </c>
      <c r="B3863" s="330" t="s">
        <v>12548</v>
      </c>
      <c r="C3863" s="330" t="s">
        <v>309</v>
      </c>
      <c r="D3863" s="330" t="s">
        <v>12760</v>
      </c>
      <c r="E3863" s="331">
        <v>413453.57</v>
      </c>
      <c r="F3863" s="330" t="s">
        <v>12761</v>
      </c>
      <c r="G3863" s="332" t="s">
        <v>142</v>
      </c>
      <c r="H3863" s="333">
        <v>44533</v>
      </c>
      <c r="I3863" s="333">
        <v>44533</v>
      </c>
      <c r="J3863" s="334"/>
    </row>
    <row r="3864" spans="1:10" s="335" customFormat="1" outlineLevel="1" x14ac:dyDescent="0.2">
      <c r="A3864" s="330" t="s">
        <v>12763</v>
      </c>
      <c r="B3864" s="330" t="s">
        <v>12548</v>
      </c>
      <c r="C3864" s="330" t="s">
        <v>309</v>
      </c>
      <c r="D3864" s="330" t="s">
        <v>12764</v>
      </c>
      <c r="E3864" s="331">
        <v>56000</v>
      </c>
      <c r="F3864" s="330" t="s">
        <v>12711</v>
      </c>
      <c r="G3864" s="332" t="s">
        <v>142</v>
      </c>
      <c r="H3864" s="333">
        <v>44525</v>
      </c>
      <c r="I3864" s="333">
        <v>44525</v>
      </c>
      <c r="J3864" s="334"/>
    </row>
    <row r="3865" spans="1:10" s="335" customFormat="1" outlineLevel="1" x14ac:dyDescent="0.2">
      <c r="A3865" s="330" t="s">
        <v>12763</v>
      </c>
      <c r="B3865" s="330" t="s">
        <v>12548</v>
      </c>
      <c r="C3865" s="330" t="s">
        <v>309</v>
      </c>
      <c r="D3865" s="330" t="s">
        <v>12764</v>
      </c>
      <c r="E3865" s="331">
        <v>48000</v>
      </c>
      <c r="F3865" s="330" t="s">
        <v>12711</v>
      </c>
      <c r="G3865" s="332" t="s">
        <v>142</v>
      </c>
      <c r="H3865" s="333">
        <v>44525</v>
      </c>
      <c r="I3865" s="333">
        <v>44525</v>
      </c>
      <c r="J3865" s="334"/>
    </row>
    <row r="3866" spans="1:10" s="335" customFormat="1" outlineLevel="1" x14ac:dyDescent="0.2">
      <c r="A3866" s="330" t="s">
        <v>12765</v>
      </c>
      <c r="B3866" s="330" t="s">
        <v>446</v>
      </c>
      <c r="C3866" s="330" t="s">
        <v>309</v>
      </c>
      <c r="D3866" s="330" t="s">
        <v>12766</v>
      </c>
      <c r="E3866" s="331">
        <v>232587014.30000001</v>
      </c>
      <c r="F3866" s="330" t="s">
        <v>12767</v>
      </c>
      <c r="G3866" s="332" t="s">
        <v>142</v>
      </c>
      <c r="H3866" s="333">
        <v>44525</v>
      </c>
      <c r="I3866" s="333">
        <v>44525</v>
      </c>
      <c r="J3866" s="334"/>
    </row>
    <row r="3867" spans="1:10" s="335" customFormat="1" outlineLevel="1" x14ac:dyDescent="0.2">
      <c r="A3867" s="330" t="s">
        <v>12768</v>
      </c>
      <c r="B3867" s="330" t="s">
        <v>12548</v>
      </c>
      <c r="C3867" s="330" t="s">
        <v>309</v>
      </c>
      <c r="D3867" s="330" t="s">
        <v>12769</v>
      </c>
      <c r="E3867" s="331">
        <v>38946.199999999997</v>
      </c>
      <c r="F3867" s="330" t="s">
        <v>12714</v>
      </c>
      <c r="G3867" s="332" t="s">
        <v>142</v>
      </c>
      <c r="H3867" s="333">
        <v>44526</v>
      </c>
      <c r="I3867" s="333">
        <v>44526</v>
      </c>
      <c r="J3867" s="334"/>
    </row>
    <row r="3868" spans="1:10" s="335" customFormat="1" outlineLevel="1" x14ac:dyDescent="0.2">
      <c r="A3868" s="330" t="s">
        <v>12770</v>
      </c>
      <c r="B3868" s="330" t="s">
        <v>12532</v>
      </c>
      <c r="C3868" s="330" t="s">
        <v>309</v>
      </c>
      <c r="D3868" s="330" t="s">
        <v>12771</v>
      </c>
      <c r="E3868" s="331">
        <v>164000</v>
      </c>
      <c r="F3868" s="330" t="s">
        <v>12772</v>
      </c>
      <c r="G3868" s="332" t="s">
        <v>142</v>
      </c>
      <c r="H3868" s="333">
        <v>44529</v>
      </c>
      <c r="I3868" s="333">
        <v>44529</v>
      </c>
      <c r="J3868" s="334"/>
    </row>
    <row r="3869" spans="1:10" s="335" customFormat="1" outlineLevel="1" x14ac:dyDescent="0.2">
      <c r="A3869" s="330" t="s">
        <v>12773</v>
      </c>
      <c r="B3869" s="330" t="s">
        <v>327</v>
      </c>
      <c r="C3869" s="330" t="s">
        <v>309</v>
      </c>
      <c r="D3869" s="332" t="s">
        <v>12774</v>
      </c>
      <c r="E3869" s="331">
        <v>1436000</v>
      </c>
      <c r="F3869" s="332" t="s">
        <v>12775</v>
      </c>
      <c r="G3869" s="332" t="s">
        <v>142</v>
      </c>
      <c r="H3869" s="333">
        <v>44529</v>
      </c>
      <c r="I3869" s="333">
        <v>44529</v>
      </c>
      <c r="J3869" s="334"/>
    </row>
    <row r="3870" spans="1:10" s="335" customFormat="1" outlineLevel="1" x14ac:dyDescent="0.2">
      <c r="A3870" s="330" t="s">
        <v>12776</v>
      </c>
      <c r="B3870" s="330" t="s">
        <v>12548</v>
      </c>
      <c r="C3870" s="330" t="s">
        <v>309</v>
      </c>
      <c r="D3870" s="330" t="s">
        <v>12777</v>
      </c>
      <c r="E3870" s="331">
        <v>2370060</v>
      </c>
      <c r="F3870" s="330" t="s">
        <v>12778</v>
      </c>
      <c r="G3870" s="332" t="s">
        <v>142</v>
      </c>
      <c r="H3870" s="333">
        <v>44530</v>
      </c>
      <c r="I3870" s="333">
        <v>44530</v>
      </c>
      <c r="J3870" s="334"/>
    </row>
    <row r="3871" spans="1:10" s="335" customFormat="1" outlineLevel="1" x14ac:dyDescent="0.2">
      <c r="A3871" s="330" t="s">
        <v>12779</v>
      </c>
      <c r="B3871" s="330" t="s">
        <v>12548</v>
      </c>
      <c r="C3871" s="330" t="s">
        <v>309</v>
      </c>
      <c r="D3871" s="330" t="s">
        <v>12777</v>
      </c>
      <c r="E3871" s="331">
        <v>261630</v>
      </c>
      <c r="F3871" s="330" t="s">
        <v>12778</v>
      </c>
      <c r="G3871" s="332" t="s">
        <v>142</v>
      </c>
      <c r="H3871" s="333">
        <v>44530</v>
      </c>
      <c r="I3871" s="333">
        <v>44530</v>
      </c>
      <c r="J3871" s="334"/>
    </row>
    <row r="3872" spans="1:10" s="335" customFormat="1" outlineLevel="1" x14ac:dyDescent="0.2">
      <c r="A3872" s="330" t="s">
        <v>12780</v>
      </c>
      <c r="B3872" s="330" t="s">
        <v>12548</v>
      </c>
      <c r="C3872" s="330" t="s">
        <v>309</v>
      </c>
      <c r="D3872" s="330" t="s">
        <v>12777</v>
      </c>
      <c r="E3872" s="331">
        <v>196020</v>
      </c>
      <c r="F3872" s="330" t="s">
        <v>12778</v>
      </c>
      <c r="G3872" s="332" t="s">
        <v>142</v>
      </c>
      <c r="H3872" s="333">
        <v>44530</v>
      </c>
      <c r="I3872" s="333">
        <v>44530</v>
      </c>
      <c r="J3872" s="334"/>
    </row>
    <row r="3873" spans="1:10" s="335" customFormat="1" outlineLevel="1" x14ac:dyDescent="0.2">
      <c r="A3873" s="330" t="s">
        <v>12781</v>
      </c>
      <c r="B3873" s="330" t="s">
        <v>12548</v>
      </c>
      <c r="C3873" s="330" t="s">
        <v>309</v>
      </c>
      <c r="D3873" s="330" t="s">
        <v>12782</v>
      </c>
      <c r="E3873" s="331">
        <v>240000</v>
      </c>
      <c r="F3873" s="330" t="s">
        <v>12783</v>
      </c>
      <c r="G3873" s="332" t="s">
        <v>142</v>
      </c>
      <c r="H3873" s="333">
        <v>44531</v>
      </c>
      <c r="I3873" s="333">
        <v>44531</v>
      </c>
      <c r="J3873" s="334"/>
    </row>
    <row r="3874" spans="1:10" s="335" customFormat="1" outlineLevel="1" x14ac:dyDescent="0.2">
      <c r="A3874" s="330" t="s">
        <v>12784</v>
      </c>
      <c r="B3874" s="330" t="s">
        <v>12532</v>
      </c>
      <c r="C3874" s="330" t="s">
        <v>309</v>
      </c>
      <c r="D3874" s="330" t="s">
        <v>12785</v>
      </c>
      <c r="E3874" s="331" t="s">
        <v>12786</v>
      </c>
      <c r="F3874" s="330" t="s">
        <v>12787</v>
      </c>
      <c r="G3874" s="332" t="s">
        <v>142</v>
      </c>
      <c r="H3874" s="333">
        <v>44533</v>
      </c>
      <c r="I3874" s="333">
        <v>44533</v>
      </c>
      <c r="J3874" s="334"/>
    </row>
    <row r="3875" spans="1:10" s="335" customFormat="1" outlineLevel="1" x14ac:dyDescent="0.2">
      <c r="A3875" s="330" t="s">
        <v>12788</v>
      </c>
      <c r="B3875" s="330" t="s">
        <v>12548</v>
      </c>
      <c r="C3875" s="330" t="s">
        <v>309</v>
      </c>
      <c r="D3875" s="330" t="s">
        <v>12789</v>
      </c>
      <c r="E3875" s="331">
        <v>328014.81</v>
      </c>
      <c r="F3875" s="330" t="s">
        <v>12790</v>
      </c>
      <c r="G3875" s="332" t="s">
        <v>142</v>
      </c>
      <c r="H3875" s="333">
        <v>44536</v>
      </c>
      <c r="I3875" s="333">
        <v>44536</v>
      </c>
      <c r="J3875" s="334"/>
    </row>
    <row r="3876" spans="1:10" s="335" customFormat="1" outlineLevel="1" x14ac:dyDescent="0.2">
      <c r="A3876" s="330" t="s">
        <v>12791</v>
      </c>
      <c r="B3876" s="330" t="s">
        <v>327</v>
      </c>
      <c r="C3876" s="330" t="s">
        <v>309</v>
      </c>
      <c r="D3876" s="330" t="s">
        <v>12792</v>
      </c>
      <c r="E3876" s="331" t="s">
        <v>12793</v>
      </c>
      <c r="F3876" s="330" t="s">
        <v>12775</v>
      </c>
      <c r="G3876" s="332" t="s">
        <v>142</v>
      </c>
      <c r="H3876" s="333">
        <v>44543</v>
      </c>
      <c r="I3876" s="333">
        <v>44543</v>
      </c>
      <c r="J3876" s="334"/>
    </row>
    <row r="3877" spans="1:10" s="335" customFormat="1" outlineLevel="1" x14ac:dyDescent="0.2">
      <c r="A3877" s="330" t="s">
        <v>12794</v>
      </c>
      <c r="B3877" s="330" t="s">
        <v>12532</v>
      </c>
      <c r="C3877" s="330" t="s">
        <v>309</v>
      </c>
      <c r="D3877" s="330" t="s">
        <v>12795</v>
      </c>
      <c r="E3877" s="331" t="s">
        <v>12796</v>
      </c>
      <c r="F3877" s="330" t="s">
        <v>12797</v>
      </c>
      <c r="G3877" s="332" t="s">
        <v>142</v>
      </c>
      <c r="H3877" s="333">
        <v>44546</v>
      </c>
      <c r="I3877" s="333">
        <v>44546</v>
      </c>
      <c r="J3877" s="334"/>
    </row>
    <row r="3878" spans="1:10" s="335" customFormat="1" outlineLevel="1" x14ac:dyDescent="0.2">
      <c r="A3878" s="330" t="s">
        <v>12798</v>
      </c>
      <c r="B3878" s="330" t="s">
        <v>12548</v>
      </c>
      <c r="C3878" s="330" t="s">
        <v>309</v>
      </c>
      <c r="D3878" s="332" t="s">
        <v>12799</v>
      </c>
      <c r="E3878" s="331">
        <v>588989.01</v>
      </c>
      <c r="F3878" s="332" t="s">
        <v>12800</v>
      </c>
      <c r="G3878" s="332" t="s">
        <v>142</v>
      </c>
      <c r="H3878" s="333">
        <v>44547</v>
      </c>
      <c r="I3878" s="333">
        <v>44547</v>
      </c>
      <c r="J3878" s="334"/>
    </row>
    <row r="3879" spans="1:10" s="335" customFormat="1" outlineLevel="1" x14ac:dyDescent="0.2">
      <c r="A3879" s="330" t="s">
        <v>12801</v>
      </c>
      <c r="B3879" s="330" t="s">
        <v>12548</v>
      </c>
      <c r="C3879" s="330" t="s">
        <v>309</v>
      </c>
      <c r="D3879" s="330" t="s">
        <v>12802</v>
      </c>
      <c r="E3879" s="331">
        <v>514896.57</v>
      </c>
      <c r="F3879" s="330" t="s">
        <v>12803</v>
      </c>
      <c r="G3879" s="332" t="s">
        <v>142</v>
      </c>
      <c r="H3879" s="333">
        <v>44550</v>
      </c>
      <c r="I3879" s="333">
        <v>44550</v>
      </c>
      <c r="J3879" s="334"/>
    </row>
    <row r="3880" spans="1:10" s="335" customFormat="1" outlineLevel="1" x14ac:dyDescent="0.2">
      <c r="A3880" s="330" t="s">
        <v>12804</v>
      </c>
      <c r="B3880" s="330" t="s">
        <v>12548</v>
      </c>
      <c r="C3880" s="330" t="s">
        <v>309</v>
      </c>
      <c r="D3880" s="330" t="s">
        <v>12802</v>
      </c>
      <c r="E3880" s="331">
        <v>393315.79</v>
      </c>
      <c r="F3880" s="330" t="s">
        <v>12803</v>
      </c>
      <c r="G3880" s="332" t="s">
        <v>142</v>
      </c>
      <c r="H3880" s="333">
        <v>44550</v>
      </c>
      <c r="I3880" s="333">
        <v>44550</v>
      </c>
      <c r="J3880" s="334"/>
    </row>
    <row r="3881" spans="1:10" s="335" customFormat="1" outlineLevel="1" x14ac:dyDescent="0.2">
      <c r="A3881" s="330" t="s">
        <v>12805</v>
      </c>
      <c r="B3881" s="330" t="s">
        <v>12548</v>
      </c>
      <c r="C3881" s="330" t="s">
        <v>309</v>
      </c>
      <c r="D3881" s="330" t="s">
        <v>12806</v>
      </c>
      <c r="E3881" s="331" t="s">
        <v>12807</v>
      </c>
      <c r="F3881" s="330" t="s">
        <v>12808</v>
      </c>
      <c r="G3881" s="332" t="s">
        <v>142</v>
      </c>
      <c r="H3881" s="333">
        <v>44552</v>
      </c>
      <c r="I3881" s="333">
        <v>44552</v>
      </c>
      <c r="J3881" s="334"/>
    </row>
    <row r="3882" spans="1:10" s="335" customFormat="1" outlineLevel="1" x14ac:dyDescent="0.2">
      <c r="A3882" s="330" t="s">
        <v>12809</v>
      </c>
      <c r="B3882" s="330" t="s">
        <v>12548</v>
      </c>
      <c r="C3882" s="330" t="s">
        <v>309</v>
      </c>
      <c r="D3882" s="330" t="s">
        <v>12806</v>
      </c>
      <c r="E3882" s="331" t="s">
        <v>12810</v>
      </c>
      <c r="F3882" s="330" t="s">
        <v>12808</v>
      </c>
      <c r="G3882" s="332" t="s">
        <v>142</v>
      </c>
      <c r="H3882" s="333">
        <v>44552</v>
      </c>
      <c r="I3882" s="333">
        <v>44552</v>
      </c>
      <c r="J3882" s="334"/>
    </row>
    <row r="3883" spans="1:10" s="335" customFormat="1" outlineLevel="1" x14ac:dyDescent="0.2">
      <c r="A3883" s="330" t="s">
        <v>12811</v>
      </c>
      <c r="B3883" s="330" t="s">
        <v>12548</v>
      </c>
      <c r="C3883" s="330" t="s">
        <v>309</v>
      </c>
      <c r="D3883" s="330" t="s">
        <v>12812</v>
      </c>
      <c r="E3883" s="331">
        <v>523679.34</v>
      </c>
      <c r="F3883" s="330" t="s">
        <v>12808</v>
      </c>
      <c r="G3883" s="332" t="s">
        <v>142</v>
      </c>
      <c r="H3883" s="333">
        <v>44553</v>
      </c>
      <c r="I3883" s="333">
        <v>44553</v>
      </c>
      <c r="J3883" s="334"/>
    </row>
    <row r="3884" spans="1:10" s="335" customFormat="1" outlineLevel="1" x14ac:dyDescent="0.2">
      <c r="A3884" s="330" t="s">
        <v>12813</v>
      </c>
      <c r="B3884" s="330" t="s">
        <v>12548</v>
      </c>
      <c r="C3884" s="330" t="s">
        <v>309</v>
      </c>
      <c r="D3884" s="330" t="s">
        <v>12814</v>
      </c>
      <c r="E3884" s="331"/>
      <c r="F3884" s="330"/>
      <c r="G3884" s="332" t="s">
        <v>142</v>
      </c>
      <c r="H3884" s="333">
        <v>44553</v>
      </c>
      <c r="I3884" s="333">
        <v>44553</v>
      </c>
      <c r="J3884" s="334"/>
    </row>
    <row r="3885" spans="1:10" s="335" customFormat="1" outlineLevel="1" x14ac:dyDescent="0.2">
      <c r="A3885" s="330" t="s">
        <v>12815</v>
      </c>
      <c r="B3885" s="330" t="s">
        <v>12532</v>
      </c>
      <c r="C3885" s="330" t="s">
        <v>309</v>
      </c>
      <c r="D3885" s="330" t="s">
        <v>12816</v>
      </c>
      <c r="E3885" s="331" t="s">
        <v>12817</v>
      </c>
      <c r="F3885" s="330" t="s">
        <v>12818</v>
      </c>
      <c r="G3885" s="332" t="s">
        <v>142</v>
      </c>
      <c r="H3885" s="333">
        <v>44560</v>
      </c>
      <c r="I3885" s="333">
        <v>44560</v>
      </c>
      <c r="J3885" s="334"/>
    </row>
    <row r="3886" spans="1:10" s="335" customFormat="1" ht="18" customHeight="1" outlineLevel="1" x14ac:dyDescent="0.2">
      <c r="A3886" s="842" t="s">
        <v>210</v>
      </c>
      <c r="B3886" s="843"/>
      <c r="C3886" s="843"/>
      <c r="D3886" s="843"/>
      <c r="E3886" s="843"/>
      <c r="F3886" s="843"/>
      <c r="G3886" s="844"/>
      <c r="H3886" s="844"/>
      <c r="I3886" s="844"/>
      <c r="J3886" s="845"/>
    </row>
    <row r="3887" spans="1:10" s="335" customFormat="1" outlineLevel="1" x14ac:dyDescent="0.2">
      <c r="A3887" s="330" t="s">
        <v>12819</v>
      </c>
      <c r="B3887" s="330" t="s">
        <v>12548</v>
      </c>
      <c r="C3887" s="330" t="s">
        <v>309</v>
      </c>
      <c r="D3887" s="330" t="s">
        <v>12820</v>
      </c>
      <c r="E3887" s="331">
        <v>775244.16</v>
      </c>
      <c r="F3887" s="330" t="s">
        <v>12821</v>
      </c>
      <c r="G3887" s="332" t="s">
        <v>142</v>
      </c>
      <c r="H3887" s="336" t="s">
        <v>12822</v>
      </c>
      <c r="I3887" s="336" t="s">
        <v>12823</v>
      </c>
      <c r="J3887" s="334"/>
    </row>
    <row r="3888" spans="1:10" s="335" customFormat="1" outlineLevel="1" x14ac:dyDescent="0.2">
      <c r="A3888" s="330" t="s">
        <v>12824</v>
      </c>
      <c r="B3888" s="330" t="s">
        <v>12532</v>
      </c>
      <c r="C3888" s="330" t="s">
        <v>309</v>
      </c>
      <c r="D3888" s="330" t="s">
        <v>12825</v>
      </c>
      <c r="E3888" s="331">
        <v>21000</v>
      </c>
      <c r="F3888" s="330" t="s">
        <v>12826</v>
      </c>
      <c r="G3888" s="332" t="s">
        <v>142</v>
      </c>
      <c r="H3888" s="336" t="s">
        <v>12827</v>
      </c>
      <c r="I3888" s="336" t="s">
        <v>12828</v>
      </c>
      <c r="J3888" s="334"/>
    </row>
    <row r="3889" spans="1:10" s="335" customFormat="1" outlineLevel="1" x14ac:dyDescent="0.2">
      <c r="A3889" s="330" t="s">
        <v>12829</v>
      </c>
      <c r="B3889" s="330" t="s">
        <v>12548</v>
      </c>
      <c r="C3889" s="330" t="s">
        <v>309</v>
      </c>
      <c r="D3889" s="330" t="s">
        <v>12830</v>
      </c>
      <c r="E3889" s="331">
        <v>97000</v>
      </c>
      <c r="F3889" s="330" t="s">
        <v>12831</v>
      </c>
      <c r="G3889" s="332" t="s">
        <v>142</v>
      </c>
      <c r="H3889" s="336" t="s">
        <v>12832</v>
      </c>
      <c r="I3889" s="336" t="s">
        <v>12833</v>
      </c>
      <c r="J3889" s="334"/>
    </row>
    <row r="3890" spans="1:10" s="335" customFormat="1" outlineLevel="1" x14ac:dyDescent="0.2">
      <c r="A3890" s="330" t="s">
        <v>12834</v>
      </c>
      <c r="B3890" s="330" t="s">
        <v>12532</v>
      </c>
      <c r="C3890" s="330" t="s">
        <v>309</v>
      </c>
      <c r="D3890" s="330" t="s">
        <v>12835</v>
      </c>
      <c r="E3890" s="331">
        <v>9484740.7400000002</v>
      </c>
      <c r="F3890" s="330" t="s">
        <v>12836</v>
      </c>
      <c r="G3890" s="332" t="s">
        <v>142</v>
      </c>
      <c r="H3890" s="336" t="s">
        <v>12837</v>
      </c>
      <c r="I3890" s="336" t="s">
        <v>12838</v>
      </c>
      <c r="J3890" s="334"/>
    </row>
    <row r="3891" spans="1:10" s="335" customFormat="1" outlineLevel="1" x14ac:dyDescent="0.2">
      <c r="A3891" s="330" t="s">
        <v>12839</v>
      </c>
      <c r="B3891" s="330" t="s">
        <v>12548</v>
      </c>
      <c r="C3891" s="330" t="s">
        <v>309</v>
      </c>
      <c r="D3891" s="330" t="s">
        <v>12840</v>
      </c>
      <c r="E3891" s="331">
        <v>328014.81</v>
      </c>
      <c r="F3891" s="330" t="s">
        <v>12841</v>
      </c>
      <c r="G3891" s="332" t="s">
        <v>142</v>
      </c>
      <c r="H3891" s="336" t="s">
        <v>12842</v>
      </c>
      <c r="I3891" s="336" t="s">
        <v>12843</v>
      </c>
      <c r="J3891" s="334"/>
    </row>
    <row r="3892" spans="1:10" s="335" customFormat="1" outlineLevel="1" x14ac:dyDescent="0.2">
      <c r="A3892" s="330" t="s">
        <v>12844</v>
      </c>
      <c r="B3892" s="330" t="s">
        <v>12548</v>
      </c>
      <c r="C3892" s="330" t="s">
        <v>309</v>
      </c>
      <c r="D3892" s="330" t="s">
        <v>12845</v>
      </c>
      <c r="E3892" s="331">
        <v>102720.72</v>
      </c>
      <c r="F3892" s="330" t="s">
        <v>12846</v>
      </c>
      <c r="G3892" s="332" t="s">
        <v>142</v>
      </c>
      <c r="H3892" s="336" t="s">
        <v>12847</v>
      </c>
      <c r="I3892" s="336" t="s">
        <v>12848</v>
      </c>
      <c r="J3892" s="334"/>
    </row>
    <row r="3893" spans="1:10" s="335" customFormat="1" outlineLevel="1" x14ac:dyDescent="0.2">
      <c r="A3893" s="330" t="s">
        <v>12849</v>
      </c>
      <c r="B3893" s="330" t="s">
        <v>12548</v>
      </c>
      <c r="C3893" s="330" t="s">
        <v>309</v>
      </c>
      <c r="D3893" s="330" t="s">
        <v>12850</v>
      </c>
      <c r="E3893" s="331">
        <v>104448.24</v>
      </c>
      <c r="F3893" s="330" t="s">
        <v>12851</v>
      </c>
      <c r="G3893" s="332" t="s">
        <v>142</v>
      </c>
      <c r="H3893" s="336" t="s">
        <v>12852</v>
      </c>
      <c r="I3893" s="336" t="s">
        <v>12853</v>
      </c>
      <c r="J3893" s="334"/>
    </row>
    <row r="3894" spans="1:10" s="335" customFormat="1" outlineLevel="1" x14ac:dyDescent="0.2">
      <c r="A3894" s="330" t="s">
        <v>12854</v>
      </c>
      <c r="B3894" s="330" t="s">
        <v>12532</v>
      </c>
      <c r="C3894" s="330" t="s">
        <v>309</v>
      </c>
      <c r="D3894" s="330" t="s">
        <v>12855</v>
      </c>
      <c r="E3894" s="331">
        <v>96000</v>
      </c>
      <c r="F3894" s="330" t="s">
        <v>12856</v>
      </c>
      <c r="G3894" s="332" t="s">
        <v>142</v>
      </c>
      <c r="H3894" s="336" t="s">
        <v>12857</v>
      </c>
      <c r="I3894" s="336" t="s">
        <v>12858</v>
      </c>
      <c r="J3894" s="334"/>
    </row>
    <row r="3895" spans="1:10" s="335" customFormat="1" outlineLevel="1" x14ac:dyDescent="0.2">
      <c r="A3895" s="330" t="s">
        <v>12859</v>
      </c>
      <c r="B3895" s="330" t="s">
        <v>12532</v>
      </c>
      <c r="C3895" s="330" t="s">
        <v>309</v>
      </c>
      <c r="D3895" s="330" t="s">
        <v>12860</v>
      </c>
      <c r="E3895" s="331">
        <v>94000</v>
      </c>
      <c r="F3895" s="330" t="s">
        <v>12861</v>
      </c>
      <c r="G3895" s="332" t="s">
        <v>142</v>
      </c>
      <c r="H3895" s="336" t="s">
        <v>12862</v>
      </c>
      <c r="I3895" s="336" t="s">
        <v>12863</v>
      </c>
      <c r="J3895" s="334"/>
    </row>
    <row r="3896" spans="1:10" s="335" customFormat="1" outlineLevel="1" x14ac:dyDescent="0.2">
      <c r="A3896" s="330" t="s">
        <v>12864</v>
      </c>
      <c r="B3896" s="330" t="s">
        <v>12548</v>
      </c>
      <c r="C3896" s="330" t="s">
        <v>309</v>
      </c>
      <c r="D3896" s="330" t="s">
        <v>12865</v>
      </c>
      <c r="E3896" s="331">
        <v>90189</v>
      </c>
      <c r="F3896" s="330" t="s">
        <v>12866</v>
      </c>
      <c r="G3896" s="332" t="s">
        <v>142</v>
      </c>
      <c r="H3896" s="336" t="s">
        <v>12867</v>
      </c>
      <c r="I3896" s="336" t="s">
        <v>12837</v>
      </c>
      <c r="J3896" s="334"/>
    </row>
    <row r="3897" spans="1:10" s="335" customFormat="1" outlineLevel="1" x14ac:dyDescent="0.2">
      <c r="A3897" s="330" t="s">
        <v>12868</v>
      </c>
      <c r="B3897" s="330" t="s">
        <v>12548</v>
      </c>
      <c r="C3897" s="330" t="s">
        <v>309</v>
      </c>
      <c r="D3897" s="330" t="s">
        <v>12869</v>
      </c>
      <c r="E3897" s="331">
        <v>642169.59</v>
      </c>
      <c r="F3897" s="330" t="s">
        <v>12870</v>
      </c>
      <c r="G3897" s="332" t="s">
        <v>142</v>
      </c>
      <c r="H3897" s="336" t="s">
        <v>12871</v>
      </c>
      <c r="I3897" s="336" t="s">
        <v>12872</v>
      </c>
      <c r="J3897" s="334"/>
    </row>
    <row r="3898" spans="1:10" s="335" customFormat="1" outlineLevel="1" x14ac:dyDescent="0.2">
      <c r="A3898" s="330" t="s">
        <v>12873</v>
      </c>
      <c r="B3898" s="330" t="s">
        <v>12532</v>
      </c>
      <c r="C3898" s="330" t="s">
        <v>309</v>
      </c>
      <c r="D3898" s="330" t="s">
        <v>12874</v>
      </c>
      <c r="E3898" s="331">
        <v>7919653.8499999996</v>
      </c>
      <c r="F3898" s="330" t="s">
        <v>12875</v>
      </c>
      <c r="G3898" s="332" t="s">
        <v>142</v>
      </c>
      <c r="H3898" s="336" t="s">
        <v>12876</v>
      </c>
      <c r="I3898" s="336" t="s">
        <v>12871</v>
      </c>
      <c r="J3898" s="334"/>
    </row>
    <row r="3899" spans="1:10" s="335" customFormat="1" outlineLevel="1" x14ac:dyDescent="0.2">
      <c r="A3899" s="330" t="s">
        <v>12877</v>
      </c>
      <c r="B3899" s="330" t="s">
        <v>12548</v>
      </c>
      <c r="C3899" s="330" t="s">
        <v>309</v>
      </c>
      <c r="D3899" s="330" t="s">
        <v>12878</v>
      </c>
      <c r="E3899" s="331">
        <v>637086.18999999994</v>
      </c>
      <c r="F3899" s="330" t="s">
        <v>12879</v>
      </c>
      <c r="G3899" s="332" t="s">
        <v>142</v>
      </c>
      <c r="H3899" s="336" t="s">
        <v>12872</v>
      </c>
      <c r="I3899" s="336" t="s">
        <v>12880</v>
      </c>
      <c r="J3899" s="334"/>
    </row>
    <row r="3900" spans="1:10" s="335" customFormat="1" outlineLevel="1" x14ac:dyDescent="0.2">
      <c r="A3900" s="330" t="s">
        <v>12881</v>
      </c>
      <c r="B3900" s="330" t="s">
        <v>12548</v>
      </c>
      <c r="C3900" s="330" t="s">
        <v>309</v>
      </c>
      <c r="D3900" s="330" t="s">
        <v>12882</v>
      </c>
      <c r="E3900" s="331">
        <v>612287.42000000004</v>
      </c>
      <c r="F3900" s="330" t="s">
        <v>12883</v>
      </c>
      <c r="G3900" s="332" t="s">
        <v>142</v>
      </c>
      <c r="H3900" s="336" t="s">
        <v>12867</v>
      </c>
      <c r="I3900" s="336" t="s">
        <v>12837</v>
      </c>
      <c r="J3900" s="334"/>
    </row>
    <row r="3901" spans="1:10" s="335" customFormat="1" outlineLevel="1" x14ac:dyDescent="0.2">
      <c r="A3901" s="330" t="s">
        <v>12884</v>
      </c>
      <c r="B3901" s="330" t="s">
        <v>12548</v>
      </c>
      <c r="C3901" s="330" t="s">
        <v>309</v>
      </c>
      <c r="D3901" s="330" t="s">
        <v>12885</v>
      </c>
      <c r="E3901" s="331">
        <v>523561.13</v>
      </c>
      <c r="F3901" s="330" t="s">
        <v>12886</v>
      </c>
      <c r="G3901" s="332" t="s">
        <v>142</v>
      </c>
      <c r="H3901" s="336" t="s">
        <v>12887</v>
      </c>
      <c r="I3901" s="336" t="s">
        <v>12876</v>
      </c>
      <c r="J3901" s="334"/>
    </row>
    <row r="3902" spans="1:10" s="335" customFormat="1" outlineLevel="1" x14ac:dyDescent="0.2">
      <c r="A3902" s="330" t="s">
        <v>12888</v>
      </c>
      <c r="B3902" s="330" t="s">
        <v>12548</v>
      </c>
      <c r="C3902" s="330" t="s">
        <v>309</v>
      </c>
      <c r="D3902" s="330" t="s">
        <v>12889</v>
      </c>
      <c r="E3902" s="331">
        <v>105614.2</v>
      </c>
      <c r="F3902" s="330" t="s">
        <v>12890</v>
      </c>
      <c r="G3902" s="332" t="s">
        <v>142</v>
      </c>
      <c r="H3902" s="336" t="s">
        <v>12891</v>
      </c>
      <c r="I3902" s="336" t="s">
        <v>12892</v>
      </c>
      <c r="J3902" s="334"/>
    </row>
    <row r="3903" spans="1:10" s="335" customFormat="1" outlineLevel="1" x14ac:dyDescent="0.2">
      <c r="A3903" s="330" t="s">
        <v>12893</v>
      </c>
      <c r="B3903" s="330" t="s">
        <v>12532</v>
      </c>
      <c r="C3903" s="330" t="s">
        <v>309</v>
      </c>
      <c r="D3903" s="330" t="s">
        <v>12894</v>
      </c>
      <c r="E3903" s="331">
        <v>946428.06</v>
      </c>
      <c r="F3903" s="330" t="s">
        <v>12895</v>
      </c>
      <c r="G3903" s="332" t="s">
        <v>142</v>
      </c>
      <c r="H3903" s="336" t="s">
        <v>12892</v>
      </c>
      <c r="I3903" s="336" t="s">
        <v>12896</v>
      </c>
      <c r="J3903" s="334"/>
    </row>
    <row r="3904" spans="1:10" s="335" customFormat="1" outlineLevel="1" x14ac:dyDescent="0.2">
      <c r="A3904" s="330" t="s">
        <v>12897</v>
      </c>
      <c r="B3904" s="330" t="s">
        <v>12548</v>
      </c>
      <c r="C3904" s="330" t="s">
        <v>309</v>
      </c>
      <c r="D3904" s="330" t="s">
        <v>12898</v>
      </c>
      <c r="E3904" s="331">
        <v>127847.27</v>
      </c>
      <c r="F3904" s="330" t="s">
        <v>12899</v>
      </c>
      <c r="G3904" s="332" t="s">
        <v>142</v>
      </c>
      <c r="H3904" s="336" t="s">
        <v>12838</v>
      </c>
      <c r="I3904" s="336" t="s">
        <v>12900</v>
      </c>
      <c r="J3904" s="334"/>
    </row>
    <row r="3905" spans="1:10" s="335" customFormat="1" outlineLevel="1" x14ac:dyDescent="0.2">
      <c r="A3905" s="330" t="s">
        <v>12901</v>
      </c>
      <c r="B3905" s="330" t="s">
        <v>12548</v>
      </c>
      <c r="C3905" s="330" t="s">
        <v>309</v>
      </c>
      <c r="D3905" s="330" t="s">
        <v>12885</v>
      </c>
      <c r="E3905" s="331">
        <v>823125.82</v>
      </c>
      <c r="F3905" s="330" t="s">
        <v>12886</v>
      </c>
      <c r="G3905" s="332" t="s">
        <v>142</v>
      </c>
      <c r="H3905" s="336" t="s">
        <v>12872</v>
      </c>
      <c r="I3905" s="336" t="s">
        <v>12872</v>
      </c>
      <c r="J3905" s="334"/>
    </row>
    <row r="3906" spans="1:10" s="335" customFormat="1" outlineLevel="1" x14ac:dyDescent="0.2">
      <c r="A3906" s="330" t="s">
        <v>12902</v>
      </c>
      <c r="B3906" s="330" t="s">
        <v>12532</v>
      </c>
      <c r="C3906" s="330" t="s">
        <v>309</v>
      </c>
      <c r="D3906" s="330" t="s">
        <v>12903</v>
      </c>
      <c r="E3906" s="331">
        <v>817281.01</v>
      </c>
      <c r="F3906" s="330" t="s">
        <v>12904</v>
      </c>
      <c r="G3906" s="332" t="s">
        <v>142</v>
      </c>
      <c r="H3906" s="336" t="s">
        <v>12871</v>
      </c>
      <c r="I3906" s="336" t="s">
        <v>12872</v>
      </c>
      <c r="J3906" s="334"/>
    </row>
    <row r="3907" spans="1:10" s="335" customFormat="1" outlineLevel="1" x14ac:dyDescent="0.2">
      <c r="A3907" s="330" t="s">
        <v>12905</v>
      </c>
      <c r="B3907" s="330" t="s">
        <v>12532</v>
      </c>
      <c r="C3907" s="330" t="s">
        <v>309</v>
      </c>
      <c r="D3907" s="330" t="s">
        <v>12906</v>
      </c>
      <c r="E3907" s="331">
        <v>31660133.890000001</v>
      </c>
      <c r="F3907" s="330" t="s">
        <v>12907</v>
      </c>
      <c r="G3907" s="332" t="s">
        <v>142</v>
      </c>
      <c r="H3907" s="336" t="s">
        <v>12880</v>
      </c>
      <c r="I3907" s="336" t="s">
        <v>12908</v>
      </c>
      <c r="J3907" s="334"/>
    </row>
    <row r="3908" spans="1:10" s="335" customFormat="1" outlineLevel="1" x14ac:dyDescent="0.2">
      <c r="A3908" s="330" t="s">
        <v>12909</v>
      </c>
      <c r="B3908" s="330" t="s">
        <v>12548</v>
      </c>
      <c r="C3908" s="330" t="s">
        <v>309</v>
      </c>
      <c r="D3908" s="330" t="s">
        <v>12910</v>
      </c>
      <c r="E3908" s="331">
        <v>504087.95</v>
      </c>
      <c r="F3908" s="330" t="s">
        <v>12911</v>
      </c>
      <c r="G3908" s="332" t="s">
        <v>142</v>
      </c>
      <c r="H3908" s="336" t="s">
        <v>12880</v>
      </c>
      <c r="I3908" s="336" t="s">
        <v>12908</v>
      </c>
      <c r="J3908" s="334"/>
    </row>
    <row r="3909" spans="1:10" s="335" customFormat="1" outlineLevel="1" x14ac:dyDescent="0.2">
      <c r="A3909" s="330" t="s">
        <v>12912</v>
      </c>
      <c r="B3909" s="330" t="s">
        <v>12548</v>
      </c>
      <c r="C3909" s="330" t="s">
        <v>309</v>
      </c>
      <c r="D3909" s="330" t="s">
        <v>12913</v>
      </c>
      <c r="E3909" s="331">
        <v>89746.27</v>
      </c>
      <c r="F3909" s="330" t="s">
        <v>12890</v>
      </c>
      <c r="G3909" s="332" t="s">
        <v>142</v>
      </c>
      <c r="H3909" s="336" t="s">
        <v>12891</v>
      </c>
      <c r="I3909" s="336" t="s">
        <v>12892</v>
      </c>
      <c r="J3909" s="334"/>
    </row>
    <row r="3910" spans="1:10" s="335" customFormat="1" outlineLevel="1" x14ac:dyDescent="0.2">
      <c r="A3910" s="330" t="s">
        <v>12914</v>
      </c>
      <c r="B3910" s="330" t="s">
        <v>12548</v>
      </c>
      <c r="C3910" s="330" t="s">
        <v>309</v>
      </c>
      <c r="D3910" s="330" t="s">
        <v>12882</v>
      </c>
      <c r="E3910" s="331">
        <v>525708.18000000005</v>
      </c>
      <c r="F3910" s="330" t="s">
        <v>12883</v>
      </c>
      <c r="G3910" s="332" t="s">
        <v>142</v>
      </c>
      <c r="H3910" s="336" t="s">
        <v>12871</v>
      </c>
      <c r="I3910" s="336" t="s">
        <v>12872</v>
      </c>
      <c r="J3910" s="334"/>
    </row>
    <row r="3911" spans="1:10" s="335" customFormat="1" outlineLevel="1" x14ac:dyDescent="0.2">
      <c r="A3911" s="330" t="s">
        <v>12915</v>
      </c>
      <c r="B3911" s="330" t="s">
        <v>12548</v>
      </c>
      <c r="C3911" s="330" t="s">
        <v>309</v>
      </c>
      <c r="D3911" s="330" t="s">
        <v>12916</v>
      </c>
      <c r="E3911" s="331">
        <v>1239943.02</v>
      </c>
      <c r="F3911" s="330" t="s">
        <v>12821</v>
      </c>
      <c r="G3911" s="332" t="s">
        <v>142</v>
      </c>
      <c r="H3911" s="336" t="s">
        <v>12891</v>
      </c>
      <c r="I3911" s="336" t="s">
        <v>12892</v>
      </c>
      <c r="J3911" s="334"/>
    </row>
    <row r="3912" spans="1:10" s="335" customFormat="1" outlineLevel="1" x14ac:dyDescent="0.2">
      <c r="A3912" s="330" t="s">
        <v>12917</v>
      </c>
      <c r="B3912" s="330" t="s">
        <v>12532</v>
      </c>
      <c r="C3912" s="330" t="s">
        <v>309</v>
      </c>
      <c r="D3912" s="330" t="s">
        <v>12918</v>
      </c>
      <c r="E3912" s="331">
        <v>1093285.1000000001</v>
      </c>
      <c r="F3912" s="330" t="s">
        <v>12919</v>
      </c>
      <c r="G3912" s="332" t="s">
        <v>142</v>
      </c>
      <c r="H3912" s="336" t="s">
        <v>12871</v>
      </c>
      <c r="I3912" s="336" t="s">
        <v>12872</v>
      </c>
      <c r="J3912" s="334"/>
    </row>
    <row r="3913" spans="1:10" s="335" customFormat="1" outlineLevel="1" x14ac:dyDescent="0.2">
      <c r="A3913" s="330" t="s">
        <v>12920</v>
      </c>
      <c r="B3913" s="330" t="s">
        <v>12548</v>
      </c>
      <c r="C3913" s="330" t="s">
        <v>309</v>
      </c>
      <c r="D3913" s="330" t="s">
        <v>12869</v>
      </c>
      <c r="E3913" s="331">
        <v>400740.45</v>
      </c>
      <c r="F3913" s="330" t="s">
        <v>12870</v>
      </c>
      <c r="G3913" s="332" t="s">
        <v>142</v>
      </c>
      <c r="H3913" s="336" t="s">
        <v>12871</v>
      </c>
      <c r="I3913" s="336" t="s">
        <v>12872</v>
      </c>
      <c r="J3913" s="334"/>
    </row>
    <row r="3914" spans="1:10" s="335" customFormat="1" outlineLevel="1" x14ac:dyDescent="0.2">
      <c r="A3914" s="330" t="s">
        <v>12921</v>
      </c>
      <c r="B3914" s="330" t="s">
        <v>12548</v>
      </c>
      <c r="C3914" s="330" t="s">
        <v>309</v>
      </c>
      <c r="D3914" s="330" t="s">
        <v>12922</v>
      </c>
      <c r="E3914" s="331">
        <v>76800.55</v>
      </c>
      <c r="F3914" s="330" t="s">
        <v>12899</v>
      </c>
      <c r="G3914" s="332" t="s">
        <v>142</v>
      </c>
      <c r="H3914" s="336" t="s">
        <v>12838</v>
      </c>
      <c r="I3914" s="336" t="s">
        <v>12900</v>
      </c>
      <c r="J3914" s="334"/>
    </row>
    <row r="3915" spans="1:10" s="335" customFormat="1" outlineLevel="1" x14ac:dyDescent="0.2">
      <c r="A3915" s="330" t="s">
        <v>12923</v>
      </c>
      <c r="B3915" s="330" t="s">
        <v>12548</v>
      </c>
      <c r="C3915" s="330" t="s">
        <v>309</v>
      </c>
      <c r="D3915" s="330" t="s">
        <v>12878</v>
      </c>
      <c r="E3915" s="331">
        <v>268701.84999999998</v>
      </c>
      <c r="F3915" s="330" t="s">
        <v>12879</v>
      </c>
      <c r="G3915" s="332" t="s">
        <v>142</v>
      </c>
      <c r="H3915" s="336" t="s">
        <v>12872</v>
      </c>
      <c r="I3915" s="336" t="s">
        <v>12880</v>
      </c>
      <c r="J3915" s="334"/>
    </row>
    <row r="3916" spans="1:10" s="335" customFormat="1" outlineLevel="1" x14ac:dyDescent="0.2">
      <c r="A3916" s="330" t="s">
        <v>12924</v>
      </c>
      <c r="B3916" s="330" t="s">
        <v>12548</v>
      </c>
      <c r="C3916" s="330" t="s">
        <v>309</v>
      </c>
      <c r="D3916" s="330" t="s">
        <v>12925</v>
      </c>
      <c r="E3916" s="331">
        <v>69639.210000000006</v>
      </c>
      <c r="F3916" s="330" t="s">
        <v>12846</v>
      </c>
      <c r="G3916" s="332" t="s">
        <v>142</v>
      </c>
      <c r="H3916" s="336" t="s">
        <v>12838</v>
      </c>
      <c r="I3916" s="336" t="s">
        <v>12900</v>
      </c>
      <c r="J3916" s="334"/>
    </row>
    <row r="3917" spans="1:10" s="335" customFormat="1" outlineLevel="1" x14ac:dyDescent="0.2">
      <c r="A3917" s="330" t="s">
        <v>12926</v>
      </c>
      <c r="B3917" s="330" t="s">
        <v>12532</v>
      </c>
      <c r="C3917" s="330" t="s">
        <v>309</v>
      </c>
      <c r="D3917" s="330" t="s">
        <v>12927</v>
      </c>
      <c r="E3917" s="331">
        <v>30000</v>
      </c>
      <c r="F3917" s="330" t="s">
        <v>12928</v>
      </c>
      <c r="G3917" s="332" t="s">
        <v>142</v>
      </c>
      <c r="H3917" s="336" t="s">
        <v>12863</v>
      </c>
      <c r="I3917" s="336" t="s">
        <v>12929</v>
      </c>
      <c r="J3917" s="334"/>
    </row>
    <row r="3918" spans="1:10" s="335" customFormat="1" outlineLevel="1" x14ac:dyDescent="0.2">
      <c r="A3918" s="330" t="s">
        <v>12930</v>
      </c>
      <c r="B3918" s="330" t="s">
        <v>12548</v>
      </c>
      <c r="C3918" s="330" t="s">
        <v>309</v>
      </c>
      <c r="D3918" s="330" t="s">
        <v>12931</v>
      </c>
      <c r="E3918" s="331">
        <v>603194.91</v>
      </c>
      <c r="F3918" s="330" t="s">
        <v>12932</v>
      </c>
      <c r="G3918" s="332" t="s">
        <v>142</v>
      </c>
      <c r="H3918" s="336" t="s">
        <v>12933</v>
      </c>
      <c r="I3918" s="336" t="s">
        <v>12934</v>
      </c>
      <c r="J3918" s="334"/>
    </row>
    <row r="3919" spans="1:10" s="335" customFormat="1" outlineLevel="1" x14ac:dyDescent="0.2">
      <c r="A3919" s="330" t="s">
        <v>12935</v>
      </c>
      <c r="B3919" s="330" t="s">
        <v>12548</v>
      </c>
      <c r="C3919" s="330" t="s">
        <v>309</v>
      </c>
      <c r="D3919" s="330" t="s">
        <v>12936</v>
      </c>
      <c r="E3919" s="331">
        <v>58626.69</v>
      </c>
      <c r="F3919" s="330" t="s">
        <v>12846</v>
      </c>
      <c r="G3919" s="332" t="s">
        <v>142</v>
      </c>
      <c r="H3919" s="336" t="s">
        <v>12937</v>
      </c>
      <c r="I3919" s="336" t="s">
        <v>12847</v>
      </c>
      <c r="J3919" s="334"/>
    </row>
    <row r="3920" spans="1:10" s="335" customFormat="1" outlineLevel="1" x14ac:dyDescent="0.2">
      <c r="A3920" s="330" t="s">
        <v>12938</v>
      </c>
      <c r="B3920" s="330" t="s">
        <v>12548</v>
      </c>
      <c r="C3920" s="330" t="s">
        <v>309</v>
      </c>
      <c r="D3920" s="330" t="s">
        <v>12939</v>
      </c>
      <c r="E3920" s="331">
        <v>80859.23</v>
      </c>
      <c r="F3920" s="330" t="s">
        <v>12846</v>
      </c>
      <c r="G3920" s="332" t="s">
        <v>142</v>
      </c>
      <c r="H3920" s="336" t="s">
        <v>12940</v>
      </c>
      <c r="I3920" s="336" t="s">
        <v>12891</v>
      </c>
      <c r="J3920" s="334"/>
    </row>
    <row r="3921" spans="1:10" s="335" customFormat="1" outlineLevel="1" x14ac:dyDescent="0.2">
      <c r="A3921" s="330" t="s">
        <v>12941</v>
      </c>
      <c r="B3921" s="330" t="s">
        <v>12548</v>
      </c>
      <c r="C3921" s="330" t="s">
        <v>309</v>
      </c>
      <c r="D3921" s="330" t="s">
        <v>12931</v>
      </c>
      <c r="E3921" s="331">
        <v>733570.89</v>
      </c>
      <c r="F3921" s="330" t="s">
        <v>12932</v>
      </c>
      <c r="G3921" s="332" t="s">
        <v>142</v>
      </c>
      <c r="H3921" s="336" t="s">
        <v>12942</v>
      </c>
      <c r="I3921" s="336" t="s">
        <v>12943</v>
      </c>
      <c r="J3921" s="334"/>
    </row>
    <row r="3922" spans="1:10" s="335" customFormat="1" outlineLevel="1" x14ac:dyDescent="0.2">
      <c r="A3922" s="330" t="s">
        <v>12944</v>
      </c>
      <c r="B3922" s="330" t="s">
        <v>12532</v>
      </c>
      <c r="C3922" s="330" t="s">
        <v>309</v>
      </c>
      <c r="D3922" s="330" t="s">
        <v>12945</v>
      </c>
      <c r="E3922" s="331">
        <v>72340</v>
      </c>
      <c r="F3922" s="330" t="s">
        <v>12946</v>
      </c>
      <c r="G3922" s="332" t="s">
        <v>142</v>
      </c>
      <c r="H3922" s="336" t="s">
        <v>12947</v>
      </c>
      <c r="I3922" s="336" t="s">
        <v>12948</v>
      </c>
      <c r="J3922" s="334"/>
    </row>
    <row r="3923" spans="1:10" s="335" customFormat="1" outlineLevel="1" x14ac:dyDescent="0.2">
      <c r="A3923" s="330" t="s">
        <v>12949</v>
      </c>
      <c r="B3923" s="330" t="s">
        <v>12548</v>
      </c>
      <c r="C3923" s="330" t="s">
        <v>309</v>
      </c>
      <c r="D3923" s="330" t="s">
        <v>12950</v>
      </c>
      <c r="E3923" s="331">
        <v>108672.96000000001</v>
      </c>
      <c r="F3923" s="330" t="s">
        <v>12846</v>
      </c>
      <c r="G3923" s="332" t="s">
        <v>142</v>
      </c>
      <c r="H3923" s="336" t="s">
        <v>12951</v>
      </c>
      <c r="I3923" s="336" t="s">
        <v>12952</v>
      </c>
      <c r="J3923" s="334"/>
    </row>
    <row r="3924" spans="1:10" s="335" customFormat="1" outlineLevel="1" x14ac:dyDescent="0.2">
      <c r="A3924" s="330" t="s">
        <v>12953</v>
      </c>
      <c r="B3924" s="330" t="s">
        <v>12532</v>
      </c>
      <c r="C3924" s="330" t="s">
        <v>309</v>
      </c>
      <c r="D3924" s="330" t="s">
        <v>12954</v>
      </c>
      <c r="E3924" s="331">
        <v>946700.57</v>
      </c>
      <c r="F3924" s="330" t="s">
        <v>12955</v>
      </c>
      <c r="G3924" s="332" t="s">
        <v>142</v>
      </c>
      <c r="H3924" s="336" t="s">
        <v>12956</v>
      </c>
      <c r="I3924" s="336" t="s">
        <v>12957</v>
      </c>
      <c r="J3924" s="334"/>
    </row>
    <row r="3925" spans="1:10" s="335" customFormat="1" outlineLevel="1" x14ac:dyDescent="0.2">
      <c r="A3925" s="330" t="s">
        <v>12958</v>
      </c>
      <c r="B3925" s="330" t="s">
        <v>12532</v>
      </c>
      <c r="C3925" s="330" t="s">
        <v>309</v>
      </c>
      <c r="D3925" s="330" t="s">
        <v>12959</v>
      </c>
      <c r="E3925" s="331">
        <v>21000</v>
      </c>
      <c r="F3925" s="330" t="s">
        <v>12960</v>
      </c>
      <c r="G3925" s="332" t="s">
        <v>142</v>
      </c>
      <c r="H3925" s="336" t="s">
        <v>12961</v>
      </c>
      <c r="I3925" s="336" t="s">
        <v>12962</v>
      </c>
      <c r="J3925" s="334"/>
    </row>
    <row r="3926" spans="1:10" s="335" customFormat="1" outlineLevel="1" x14ac:dyDescent="0.2">
      <c r="A3926" s="330" t="s">
        <v>12963</v>
      </c>
      <c r="B3926" s="330" t="s">
        <v>12532</v>
      </c>
      <c r="C3926" s="330" t="s">
        <v>309</v>
      </c>
      <c r="D3926" s="330" t="s">
        <v>12964</v>
      </c>
      <c r="E3926" s="331">
        <v>19500</v>
      </c>
      <c r="F3926" s="330" t="s">
        <v>12965</v>
      </c>
      <c r="G3926" s="332" t="s">
        <v>142</v>
      </c>
      <c r="H3926" s="336" t="s">
        <v>12947</v>
      </c>
      <c r="I3926" s="336" t="s">
        <v>12947</v>
      </c>
      <c r="J3926" s="334"/>
    </row>
    <row r="3927" spans="1:10" s="335" customFormat="1" outlineLevel="1" x14ac:dyDescent="0.2">
      <c r="A3927" s="330" t="s">
        <v>12966</v>
      </c>
      <c r="B3927" s="330" t="s">
        <v>12532</v>
      </c>
      <c r="C3927" s="330" t="s">
        <v>309</v>
      </c>
      <c r="D3927" s="330" t="s">
        <v>12967</v>
      </c>
      <c r="E3927" s="331">
        <v>30000</v>
      </c>
      <c r="F3927" s="330" t="s">
        <v>12968</v>
      </c>
      <c r="G3927" s="332" t="s">
        <v>142</v>
      </c>
      <c r="H3927" s="336" t="s">
        <v>12969</v>
      </c>
      <c r="I3927" s="336" t="s">
        <v>12970</v>
      </c>
      <c r="J3927" s="334"/>
    </row>
    <row r="3928" spans="1:10" s="335" customFormat="1" outlineLevel="1" x14ac:dyDescent="0.2">
      <c r="A3928" s="330" t="s">
        <v>12971</v>
      </c>
      <c r="B3928" s="330" t="s">
        <v>12548</v>
      </c>
      <c r="C3928" s="330" t="s">
        <v>309</v>
      </c>
      <c r="D3928" s="330" t="s">
        <v>12972</v>
      </c>
      <c r="E3928" s="331">
        <v>2719213.09</v>
      </c>
      <c r="F3928" s="330" t="s">
        <v>12973</v>
      </c>
      <c r="G3928" s="332" t="s">
        <v>142</v>
      </c>
      <c r="H3928" s="336" t="s">
        <v>12974</v>
      </c>
      <c r="I3928" s="336" t="s">
        <v>12975</v>
      </c>
      <c r="J3928" s="334"/>
    </row>
    <row r="3929" spans="1:10" s="335" customFormat="1" outlineLevel="1" x14ac:dyDescent="0.2">
      <c r="A3929" s="330" t="s">
        <v>12976</v>
      </c>
      <c r="B3929" s="330" t="s">
        <v>12532</v>
      </c>
      <c r="C3929" s="330" t="s">
        <v>309</v>
      </c>
      <c r="D3929" s="330" t="s">
        <v>12977</v>
      </c>
      <c r="E3929" s="331">
        <v>3395898.15</v>
      </c>
      <c r="F3929" s="330" t="s">
        <v>12978</v>
      </c>
      <c r="G3929" s="332" t="s">
        <v>142</v>
      </c>
      <c r="H3929" s="336" t="s">
        <v>12979</v>
      </c>
      <c r="I3929" s="336" t="s">
        <v>12961</v>
      </c>
      <c r="J3929" s="334"/>
    </row>
    <row r="3930" spans="1:10" s="335" customFormat="1" outlineLevel="1" x14ac:dyDescent="0.2">
      <c r="A3930" s="330" t="s">
        <v>12980</v>
      </c>
      <c r="B3930" s="330" t="s">
        <v>12548</v>
      </c>
      <c r="C3930" s="330" t="s">
        <v>309</v>
      </c>
      <c r="D3930" s="330" t="s">
        <v>12981</v>
      </c>
      <c r="E3930" s="331">
        <v>222045</v>
      </c>
      <c r="F3930" s="330" t="s">
        <v>12982</v>
      </c>
      <c r="G3930" s="332" t="s">
        <v>142</v>
      </c>
      <c r="H3930" s="336" t="s">
        <v>12983</v>
      </c>
      <c r="I3930" s="336" t="s">
        <v>12984</v>
      </c>
      <c r="J3930" s="334"/>
    </row>
    <row r="3931" spans="1:10" s="335" customFormat="1" outlineLevel="1" x14ac:dyDescent="0.2">
      <c r="A3931" s="330" t="s">
        <v>12985</v>
      </c>
      <c r="B3931" s="330" t="s">
        <v>12532</v>
      </c>
      <c r="C3931" s="330" t="s">
        <v>309</v>
      </c>
      <c r="D3931" s="330" t="s">
        <v>12986</v>
      </c>
      <c r="E3931" s="331">
        <v>1746844.86</v>
      </c>
      <c r="F3931" s="330" t="s">
        <v>12987</v>
      </c>
      <c r="G3931" s="332" t="s">
        <v>142</v>
      </c>
      <c r="H3931" s="336" t="s">
        <v>12988</v>
      </c>
      <c r="I3931" s="336" t="s">
        <v>12989</v>
      </c>
      <c r="J3931" s="334"/>
    </row>
    <row r="3932" spans="1:10" s="335" customFormat="1" outlineLevel="1" x14ac:dyDescent="0.2">
      <c r="A3932" s="330" t="s">
        <v>12990</v>
      </c>
      <c r="B3932" s="330" t="s">
        <v>12991</v>
      </c>
      <c r="C3932" s="330" t="s">
        <v>309</v>
      </c>
      <c r="D3932" s="330" t="s">
        <v>12992</v>
      </c>
      <c r="E3932" s="331">
        <v>63500</v>
      </c>
      <c r="F3932" s="330" t="s">
        <v>12993</v>
      </c>
      <c r="G3932" s="332" t="s">
        <v>142</v>
      </c>
      <c r="H3932" s="336" t="s">
        <v>12994</v>
      </c>
      <c r="I3932" s="336" t="s">
        <v>12995</v>
      </c>
      <c r="J3932" s="334"/>
    </row>
    <row r="3933" spans="1:10" s="335" customFormat="1" outlineLevel="1" x14ac:dyDescent="0.2">
      <c r="A3933" s="330" t="s">
        <v>12996</v>
      </c>
      <c r="B3933" s="330" t="s">
        <v>446</v>
      </c>
      <c r="C3933" s="330" t="s">
        <v>309</v>
      </c>
      <c r="D3933" s="330" t="s">
        <v>12997</v>
      </c>
      <c r="E3933" s="331">
        <v>6618837.9000000004</v>
      </c>
      <c r="F3933" s="330" t="s">
        <v>12998</v>
      </c>
      <c r="G3933" s="332" t="s">
        <v>142</v>
      </c>
      <c r="H3933" s="336" t="s">
        <v>7152</v>
      </c>
      <c r="I3933" s="336" t="s">
        <v>12999</v>
      </c>
      <c r="J3933" s="334"/>
    </row>
    <row r="3934" spans="1:10" s="335" customFormat="1" outlineLevel="1" x14ac:dyDescent="0.2">
      <c r="A3934" s="330" t="s">
        <v>13000</v>
      </c>
      <c r="B3934" s="330" t="s">
        <v>12532</v>
      </c>
      <c r="C3934" s="330" t="s">
        <v>309</v>
      </c>
      <c r="D3934" s="330" t="s">
        <v>13001</v>
      </c>
      <c r="E3934" s="331">
        <v>1861781.5</v>
      </c>
      <c r="F3934" s="330" t="s">
        <v>13002</v>
      </c>
      <c r="G3934" s="332" t="s">
        <v>142</v>
      </c>
      <c r="H3934" s="336" t="s">
        <v>7152</v>
      </c>
      <c r="I3934" s="336" t="s">
        <v>12999</v>
      </c>
      <c r="J3934" s="334"/>
    </row>
    <row r="3935" spans="1:10" s="335" customFormat="1" outlineLevel="1" x14ac:dyDescent="0.2">
      <c r="A3935" s="330" t="s">
        <v>13003</v>
      </c>
      <c r="B3935" s="330" t="s">
        <v>12548</v>
      </c>
      <c r="C3935" s="330" t="s">
        <v>309</v>
      </c>
      <c r="D3935" s="330" t="s">
        <v>13004</v>
      </c>
      <c r="E3935" s="331">
        <v>203456</v>
      </c>
      <c r="F3935" s="330" t="s">
        <v>13005</v>
      </c>
      <c r="G3935" s="332" t="s">
        <v>142</v>
      </c>
      <c r="H3935" s="336" t="s">
        <v>7142</v>
      </c>
      <c r="I3935" s="336" t="s">
        <v>7145</v>
      </c>
      <c r="J3935" s="334"/>
    </row>
    <row r="3936" spans="1:10" s="335" customFormat="1" outlineLevel="1" x14ac:dyDescent="0.2">
      <c r="A3936" s="330" t="s">
        <v>13006</v>
      </c>
      <c r="B3936" s="330" t="s">
        <v>12532</v>
      </c>
      <c r="C3936" s="330" t="s">
        <v>309</v>
      </c>
      <c r="D3936" s="330" t="s">
        <v>13007</v>
      </c>
      <c r="E3936" s="331">
        <v>269630</v>
      </c>
      <c r="F3936" s="330" t="s">
        <v>13008</v>
      </c>
      <c r="G3936" s="332" t="s">
        <v>142</v>
      </c>
      <c r="H3936" s="336" t="s">
        <v>13009</v>
      </c>
      <c r="I3936" s="336" t="s">
        <v>13010</v>
      </c>
      <c r="J3936" s="334"/>
    </row>
    <row r="3937" spans="1:10" s="335" customFormat="1" outlineLevel="1" x14ac:dyDescent="0.2">
      <c r="A3937" s="330" t="s">
        <v>13011</v>
      </c>
      <c r="B3937" s="330" t="s">
        <v>12532</v>
      </c>
      <c r="C3937" s="330" t="s">
        <v>309</v>
      </c>
      <c r="D3937" s="330" t="s">
        <v>13012</v>
      </c>
      <c r="E3937" s="331">
        <v>1097278.52</v>
      </c>
      <c r="F3937" s="330" t="s">
        <v>13013</v>
      </c>
      <c r="G3937" s="332" t="s">
        <v>142</v>
      </c>
      <c r="H3937" s="336" t="s">
        <v>12988</v>
      </c>
      <c r="I3937" s="336" t="s">
        <v>12989</v>
      </c>
      <c r="J3937" s="334"/>
    </row>
    <row r="3938" spans="1:10" s="335" customFormat="1" outlineLevel="1" x14ac:dyDescent="0.2">
      <c r="A3938" s="330" t="s">
        <v>13014</v>
      </c>
      <c r="B3938" s="330" t="s">
        <v>12548</v>
      </c>
      <c r="C3938" s="330" t="s">
        <v>309</v>
      </c>
      <c r="D3938" s="330" t="s">
        <v>13015</v>
      </c>
      <c r="E3938" s="331">
        <v>433726.26</v>
      </c>
      <c r="F3938" s="330" t="s">
        <v>13016</v>
      </c>
      <c r="G3938" s="332" t="s">
        <v>142</v>
      </c>
      <c r="H3938" s="336" t="s">
        <v>13010</v>
      </c>
      <c r="I3938" s="336" t="s">
        <v>13017</v>
      </c>
      <c r="J3938" s="334"/>
    </row>
    <row r="3939" spans="1:10" s="335" customFormat="1" outlineLevel="1" x14ac:dyDescent="0.2">
      <c r="A3939" s="330" t="s">
        <v>13018</v>
      </c>
      <c r="B3939" s="330" t="s">
        <v>12548</v>
      </c>
      <c r="C3939" s="330" t="s">
        <v>309</v>
      </c>
      <c r="D3939" s="330" t="s">
        <v>13019</v>
      </c>
      <c r="E3939" s="331">
        <v>64566.48</v>
      </c>
      <c r="F3939" s="330" t="s">
        <v>12846</v>
      </c>
      <c r="G3939" s="332" t="s">
        <v>142</v>
      </c>
      <c r="H3939" s="336" t="s">
        <v>13010</v>
      </c>
      <c r="I3939" s="336" t="s">
        <v>13017</v>
      </c>
      <c r="J3939" s="334"/>
    </row>
    <row r="3940" spans="1:10" s="335" customFormat="1" outlineLevel="1" x14ac:dyDescent="0.2">
      <c r="A3940" s="330" t="s">
        <v>13020</v>
      </c>
      <c r="B3940" s="330" t="s">
        <v>12548</v>
      </c>
      <c r="C3940" s="330" t="s">
        <v>309</v>
      </c>
      <c r="D3940" s="330" t="s">
        <v>13021</v>
      </c>
      <c r="E3940" s="331">
        <v>67642.960000000006</v>
      </c>
      <c r="F3940" s="330" t="s">
        <v>13022</v>
      </c>
      <c r="G3940" s="332" t="s">
        <v>142</v>
      </c>
      <c r="H3940" s="336" t="s">
        <v>13023</v>
      </c>
      <c r="I3940" s="336" t="s">
        <v>13024</v>
      </c>
      <c r="J3940" s="334"/>
    </row>
    <row r="3941" spans="1:10" s="335" customFormat="1" outlineLevel="1" x14ac:dyDescent="0.2">
      <c r="A3941" s="330" t="s">
        <v>13025</v>
      </c>
      <c r="B3941" s="330" t="s">
        <v>12532</v>
      </c>
      <c r="C3941" s="330" t="s">
        <v>309</v>
      </c>
      <c r="D3941" s="330" t="s">
        <v>13026</v>
      </c>
      <c r="E3941" s="331">
        <v>17369396.25</v>
      </c>
      <c r="F3941" s="330" t="s">
        <v>13027</v>
      </c>
      <c r="G3941" s="332" t="s">
        <v>142</v>
      </c>
      <c r="H3941" s="336" t="s">
        <v>13024</v>
      </c>
      <c r="I3941" s="336" t="s">
        <v>13028</v>
      </c>
      <c r="J3941" s="334"/>
    </row>
    <row r="3942" spans="1:10" s="335" customFormat="1" outlineLevel="1" x14ac:dyDescent="0.2">
      <c r="A3942" s="330" t="s">
        <v>13029</v>
      </c>
      <c r="B3942" s="330" t="s">
        <v>12548</v>
      </c>
      <c r="C3942" s="330" t="s">
        <v>309</v>
      </c>
      <c r="D3942" s="330" t="s">
        <v>13030</v>
      </c>
      <c r="E3942" s="331">
        <v>609409.82999999996</v>
      </c>
      <c r="F3942" s="330" t="s">
        <v>13031</v>
      </c>
      <c r="G3942" s="332" t="s">
        <v>142</v>
      </c>
      <c r="H3942" s="336" t="s">
        <v>13032</v>
      </c>
      <c r="I3942" s="336" t="s">
        <v>13033</v>
      </c>
      <c r="J3942" s="334"/>
    </row>
    <row r="3943" spans="1:10" s="335" customFormat="1" outlineLevel="1" x14ac:dyDescent="0.2">
      <c r="A3943" s="330" t="s">
        <v>13034</v>
      </c>
      <c r="B3943" s="330" t="s">
        <v>12548</v>
      </c>
      <c r="C3943" s="330" t="s">
        <v>309</v>
      </c>
      <c r="D3943" s="330" t="s">
        <v>13035</v>
      </c>
      <c r="E3943" s="331">
        <v>56686.98</v>
      </c>
      <c r="F3943" s="330" t="s">
        <v>13036</v>
      </c>
      <c r="G3943" s="332" t="s">
        <v>142</v>
      </c>
      <c r="H3943" s="336" t="s">
        <v>13032</v>
      </c>
      <c r="I3943" s="336" t="s">
        <v>13033</v>
      </c>
      <c r="J3943" s="334"/>
    </row>
    <row r="3944" spans="1:10" s="335" customFormat="1" outlineLevel="1" x14ac:dyDescent="0.2">
      <c r="A3944" s="330" t="s">
        <v>13037</v>
      </c>
      <c r="B3944" s="330" t="s">
        <v>12532</v>
      </c>
      <c r="C3944" s="330" t="s">
        <v>309</v>
      </c>
      <c r="D3944" s="330" t="s">
        <v>13038</v>
      </c>
      <c r="E3944" s="331">
        <v>882050</v>
      </c>
      <c r="F3944" s="330" t="s">
        <v>13039</v>
      </c>
      <c r="G3944" s="332" t="s">
        <v>142</v>
      </c>
      <c r="H3944" s="336" t="s">
        <v>13040</v>
      </c>
      <c r="I3944" s="336" t="s">
        <v>13041</v>
      </c>
      <c r="J3944" s="334"/>
    </row>
    <row r="3945" spans="1:10" s="335" customFormat="1" outlineLevel="1" x14ac:dyDescent="0.2">
      <c r="A3945" s="330" t="s">
        <v>13042</v>
      </c>
      <c r="B3945" s="330" t="s">
        <v>12548</v>
      </c>
      <c r="C3945" s="330" t="s">
        <v>309</v>
      </c>
      <c r="D3945" s="330" t="s">
        <v>13043</v>
      </c>
      <c r="E3945" s="331">
        <v>264767.40000000002</v>
      </c>
      <c r="F3945" s="330" t="s">
        <v>13044</v>
      </c>
      <c r="G3945" s="332" t="s">
        <v>142</v>
      </c>
      <c r="H3945" s="336" t="s">
        <v>13024</v>
      </c>
      <c r="I3945" s="336" t="s">
        <v>13028</v>
      </c>
      <c r="J3945" s="334"/>
    </row>
    <row r="3946" spans="1:10" s="335" customFormat="1" outlineLevel="1" x14ac:dyDescent="0.2">
      <c r="A3946" s="330" t="s">
        <v>13045</v>
      </c>
      <c r="B3946" s="330" t="s">
        <v>12532</v>
      </c>
      <c r="C3946" s="330" t="s">
        <v>309</v>
      </c>
      <c r="D3946" s="330" t="s">
        <v>13046</v>
      </c>
      <c r="E3946" s="331">
        <v>50000</v>
      </c>
      <c r="F3946" s="330" t="s">
        <v>13047</v>
      </c>
      <c r="G3946" s="332" t="s">
        <v>142</v>
      </c>
      <c r="H3946" s="336" t="s">
        <v>13048</v>
      </c>
      <c r="I3946" s="336" t="s">
        <v>13049</v>
      </c>
      <c r="J3946" s="334"/>
    </row>
    <row r="3947" spans="1:10" s="335" customFormat="1" outlineLevel="1" x14ac:dyDescent="0.2">
      <c r="A3947" s="330" t="s">
        <v>13050</v>
      </c>
      <c r="B3947" s="330" t="s">
        <v>12548</v>
      </c>
      <c r="C3947" s="330" t="s">
        <v>309</v>
      </c>
      <c r="D3947" s="330" t="s">
        <v>13051</v>
      </c>
      <c r="E3947" s="331">
        <v>48224.21</v>
      </c>
      <c r="F3947" s="330" t="s">
        <v>12846</v>
      </c>
      <c r="G3947" s="332" t="s">
        <v>142</v>
      </c>
      <c r="H3947" s="336" t="s">
        <v>13052</v>
      </c>
      <c r="I3947" s="336" t="s">
        <v>13053</v>
      </c>
      <c r="J3947" s="334"/>
    </row>
    <row r="3948" spans="1:10" s="335" customFormat="1" outlineLevel="1" x14ac:dyDescent="0.2">
      <c r="A3948" s="330" t="s">
        <v>13054</v>
      </c>
      <c r="B3948" s="330" t="s">
        <v>12548</v>
      </c>
      <c r="C3948" s="330" t="s">
        <v>309</v>
      </c>
      <c r="D3948" s="330" t="s">
        <v>13055</v>
      </c>
      <c r="E3948" s="331">
        <v>53347.98</v>
      </c>
      <c r="F3948" s="330" t="s">
        <v>12846</v>
      </c>
      <c r="G3948" s="332" t="s">
        <v>142</v>
      </c>
      <c r="H3948" s="336" t="s">
        <v>13041</v>
      </c>
      <c r="I3948" s="336" t="s">
        <v>13048</v>
      </c>
      <c r="J3948" s="334"/>
    </row>
    <row r="3949" spans="1:10" s="335" customFormat="1" outlineLevel="1" x14ac:dyDescent="0.2">
      <c r="A3949" s="330" t="s">
        <v>13056</v>
      </c>
      <c r="B3949" s="330" t="s">
        <v>12548</v>
      </c>
      <c r="C3949" s="330" t="s">
        <v>309</v>
      </c>
      <c r="D3949" s="330" t="s">
        <v>13057</v>
      </c>
      <c r="E3949" s="331">
        <v>104643.94</v>
      </c>
      <c r="F3949" s="330" t="s">
        <v>12899</v>
      </c>
      <c r="G3949" s="332" t="s">
        <v>142</v>
      </c>
      <c r="H3949" s="336" t="s">
        <v>13041</v>
      </c>
      <c r="I3949" s="336" t="s">
        <v>13048</v>
      </c>
      <c r="J3949" s="334"/>
    </row>
    <row r="3950" spans="1:10" s="335" customFormat="1" outlineLevel="1" x14ac:dyDescent="0.2">
      <c r="A3950" s="330" t="s">
        <v>13058</v>
      </c>
      <c r="B3950" s="330" t="s">
        <v>12548</v>
      </c>
      <c r="C3950" s="330" t="s">
        <v>309</v>
      </c>
      <c r="D3950" s="330" t="s">
        <v>13059</v>
      </c>
      <c r="E3950" s="331">
        <v>389342.57</v>
      </c>
      <c r="F3950" s="330" t="s">
        <v>13060</v>
      </c>
      <c r="G3950" s="332" t="s">
        <v>142</v>
      </c>
      <c r="H3950" s="336" t="s">
        <v>13061</v>
      </c>
      <c r="I3950" s="336" t="s">
        <v>13062</v>
      </c>
      <c r="J3950" s="334"/>
    </row>
    <row r="3951" spans="1:10" s="335" customFormat="1" outlineLevel="1" x14ac:dyDescent="0.2">
      <c r="A3951" s="330" t="s">
        <v>13063</v>
      </c>
      <c r="B3951" s="330" t="s">
        <v>12548</v>
      </c>
      <c r="C3951" s="330" t="s">
        <v>309</v>
      </c>
      <c r="D3951" s="330" t="s">
        <v>13043</v>
      </c>
      <c r="E3951" s="331">
        <v>276166.62</v>
      </c>
      <c r="F3951" s="330" t="s">
        <v>13044</v>
      </c>
      <c r="G3951" s="332" t="s">
        <v>142</v>
      </c>
      <c r="H3951" s="336" t="s">
        <v>13024</v>
      </c>
      <c r="I3951" s="336" t="s">
        <v>13028</v>
      </c>
      <c r="J3951" s="334"/>
    </row>
    <row r="3952" spans="1:10" s="335" customFormat="1" outlineLevel="1" x14ac:dyDescent="0.2">
      <c r="A3952" s="330" t="s">
        <v>13064</v>
      </c>
      <c r="B3952" s="330" t="s">
        <v>12532</v>
      </c>
      <c r="C3952" s="330" t="s">
        <v>309</v>
      </c>
      <c r="D3952" s="330" t="s">
        <v>13065</v>
      </c>
      <c r="E3952" s="331">
        <v>50000</v>
      </c>
      <c r="F3952" s="330" t="s">
        <v>13066</v>
      </c>
      <c r="G3952" s="332" t="s">
        <v>142</v>
      </c>
      <c r="H3952" s="336" t="s">
        <v>13032</v>
      </c>
      <c r="I3952" s="336" t="s">
        <v>13033</v>
      </c>
      <c r="J3952" s="334"/>
    </row>
    <row r="3953" spans="1:10" s="335" customFormat="1" outlineLevel="1" x14ac:dyDescent="0.2">
      <c r="A3953" s="330" t="s">
        <v>13067</v>
      </c>
      <c r="B3953" s="330" t="s">
        <v>12548</v>
      </c>
      <c r="C3953" s="330" t="s">
        <v>309</v>
      </c>
      <c r="D3953" s="330" t="s">
        <v>13059</v>
      </c>
      <c r="E3953" s="331">
        <v>504932.25</v>
      </c>
      <c r="F3953" s="330" t="s">
        <v>13060</v>
      </c>
      <c r="G3953" s="332" t="s">
        <v>142</v>
      </c>
      <c r="H3953" s="336" t="s">
        <v>13061</v>
      </c>
      <c r="I3953" s="336" t="s">
        <v>13062</v>
      </c>
      <c r="J3953" s="334"/>
    </row>
    <row r="3954" spans="1:10" s="335" customFormat="1" outlineLevel="1" x14ac:dyDescent="0.2">
      <c r="A3954" s="330" t="s">
        <v>13068</v>
      </c>
      <c r="B3954" s="330" t="s">
        <v>12548</v>
      </c>
      <c r="C3954" s="330" t="s">
        <v>309</v>
      </c>
      <c r="D3954" s="330" t="s">
        <v>13043</v>
      </c>
      <c r="E3954" s="331">
        <v>405499.33</v>
      </c>
      <c r="F3954" s="330" t="s">
        <v>13044</v>
      </c>
      <c r="G3954" s="332" t="s">
        <v>142</v>
      </c>
      <c r="H3954" s="336" t="s">
        <v>13024</v>
      </c>
      <c r="I3954" s="336" t="s">
        <v>13028</v>
      </c>
      <c r="J3954" s="334"/>
    </row>
    <row r="3955" spans="1:10" s="335" customFormat="1" outlineLevel="1" x14ac:dyDescent="0.2">
      <c r="A3955" s="330" t="s">
        <v>13069</v>
      </c>
      <c r="B3955" s="330" t="s">
        <v>12532</v>
      </c>
      <c r="C3955" s="330" t="s">
        <v>309</v>
      </c>
      <c r="D3955" s="330" t="s">
        <v>13070</v>
      </c>
      <c r="E3955" s="331">
        <v>30000</v>
      </c>
      <c r="F3955" s="330" t="s">
        <v>13071</v>
      </c>
      <c r="G3955" s="332" t="s">
        <v>142</v>
      </c>
      <c r="H3955" s="336" t="s">
        <v>13072</v>
      </c>
      <c r="I3955" s="336" t="s">
        <v>13073</v>
      </c>
      <c r="J3955" s="334"/>
    </row>
    <row r="3956" spans="1:10" s="335" customFormat="1" outlineLevel="1" x14ac:dyDescent="0.2">
      <c r="A3956" s="330" t="s">
        <v>13074</v>
      </c>
      <c r="B3956" s="330" t="s">
        <v>12548</v>
      </c>
      <c r="C3956" s="330" t="s">
        <v>309</v>
      </c>
      <c r="D3956" s="330" t="s">
        <v>13075</v>
      </c>
      <c r="E3956" s="331">
        <v>41744.29</v>
      </c>
      <c r="F3956" s="330" t="s">
        <v>12846</v>
      </c>
      <c r="G3956" s="332" t="s">
        <v>142</v>
      </c>
      <c r="H3956" s="336" t="s">
        <v>13076</v>
      </c>
      <c r="I3956" s="336" t="s">
        <v>13077</v>
      </c>
      <c r="J3956" s="334"/>
    </row>
    <row r="3957" spans="1:10" s="335" customFormat="1" outlineLevel="1" x14ac:dyDescent="0.2">
      <c r="A3957" s="330" t="s">
        <v>13078</v>
      </c>
      <c r="B3957" s="330" t="s">
        <v>12548</v>
      </c>
      <c r="C3957" s="330" t="s">
        <v>309</v>
      </c>
      <c r="D3957" s="330" t="s">
        <v>13079</v>
      </c>
      <c r="E3957" s="331">
        <v>64566.48</v>
      </c>
      <c r="F3957" s="330" t="s">
        <v>13036</v>
      </c>
      <c r="G3957" s="332" t="s">
        <v>142</v>
      </c>
      <c r="H3957" s="336" t="s">
        <v>13041</v>
      </c>
      <c r="I3957" s="336" t="s">
        <v>13048</v>
      </c>
      <c r="J3957" s="334"/>
    </row>
    <row r="3958" spans="1:10" s="335" customFormat="1" outlineLevel="1" x14ac:dyDescent="0.2">
      <c r="A3958" s="330" t="s">
        <v>13080</v>
      </c>
      <c r="B3958" s="330" t="s">
        <v>12532</v>
      </c>
      <c r="C3958" s="330" t="s">
        <v>309</v>
      </c>
      <c r="D3958" s="330" t="s">
        <v>13081</v>
      </c>
      <c r="E3958" s="331">
        <v>50000</v>
      </c>
      <c r="F3958" s="330" t="s">
        <v>13082</v>
      </c>
      <c r="G3958" s="332" t="s">
        <v>142</v>
      </c>
      <c r="H3958" s="336" t="s">
        <v>13083</v>
      </c>
      <c r="I3958" s="336" t="s">
        <v>13083</v>
      </c>
      <c r="J3958" s="334"/>
    </row>
    <row r="3959" spans="1:10" s="335" customFormat="1" outlineLevel="1" x14ac:dyDescent="0.2">
      <c r="A3959" s="330" t="s">
        <v>13084</v>
      </c>
      <c r="B3959" s="330" t="s">
        <v>12548</v>
      </c>
      <c r="C3959" s="330" t="s">
        <v>309</v>
      </c>
      <c r="D3959" s="330" t="s">
        <v>13085</v>
      </c>
      <c r="E3959" s="331">
        <v>46578.03</v>
      </c>
      <c r="F3959" s="330" t="s">
        <v>13036</v>
      </c>
      <c r="G3959" s="332" t="s">
        <v>142</v>
      </c>
      <c r="H3959" s="336" t="s">
        <v>13086</v>
      </c>
      <c r="I3959" s="336" t="s">
        <v>13087</v>
      </c>
      <c r="J3959" s="334"/>
    </row>
    <row r="3960" spans="1:10" s="335" customFormat="1" outlineLevel="1" x14ac:dyDescent="0.2">
      <c r="A3960" s="330" t="s">
        <v>13088</v>
      </c>
      <c r="B3960" s="330" t="s">
        <v>12548</v>
      </c>
      <c r="C3960" s="330" t="s">
        <v>309</v>
      </c>
      <c r="D3960" s="330" t="s">
        <v>13089</v>
      </c>
      <c r="E3960" s="331">
        <v>53347.98</v>
      </c>
      <c r="F3960" s="330" t="s">
        <v>13036</v>
      </c>
      <c r="G3960" s="332" t="s">
        <v>142</v>
      </c>
      <c r="H3960" s="336" t="s">
        <v>13083</v>
      </c>
      <c r="I3960" s="336" t="s">
        <v>13090</v>
      </c>
      <c r="J3960" s="334"/>
    </row>
    <row r="3961" spans="1:10" s="335" customFormat="1" outlineLevel="1" x14ac:dyDescent="0.2">
      <c r="A3961" s="330" t="s">
        <v>13091</v>
      </c>
      <c r="B3961" s="330" t="s">
        <v>12532</v>
      </c>
      <c r="C3961" s="330" t="s">
        <v>309</v>
      </c>
      <c r="D3961" s="330" t="s">
        <v>13092</v>
      </c>
      <c r="E3961" s="331">
        <v>50000</v>
      </c>
      <c r="F3961" s="330" t="s">
        <v>13093</v>
      </c>
      <c r="G3961" s="332" t="s">
        <v>142</v>
      </c>
      <c r="H3961" s="336" t="s">
        <v>13094</v>
      </c>
      <c r="I3961" s="336" t="s">
        <v>13094</v>
      </c>
      <c r="J3961" s="334"/>
    </row>
    <row r="3962" spans="1:10" s="335" customFormat="1" outlineLevel="1" x14ac:dyDescent="0.2">
      <c r="A3962" s="330" t="s">
        <v>13095</v>
      </c>
      <c r="B3962" s="330" t="s">
        <v>12532</v>
      </c>
      <c r="C3962" s="330" t="s">
        <v>309</v>
      </c>
      <c r="D3962" s="330" t="s">
        <v>13096</v>
      </c>
      <c r="E3962" s="331">
        <v>21000</v>
      </c>
      <c r="F3962" s="330" t="s">
        <v>13097</v>
      </c>
      <c r="G3962" s="332" t="s">
        <v>142</v>
      </c>
      <c r="H3962" s="336" t="s">
        <v>13098</v>
      </c>
      <c r="I3962" s="336" t="s">
        <v>13098</v>
      </c>
      <c r="J3962" s="334"/>
    </row>
    <row r="3963" spans="1:10" s="335" customFormat="1" outlineLevel="1" x14ac:dyDescent="0.2">
      <c r="A3963" s="330" t="s">
        <v>13099</v>
      </c>
      <c r="B3963" s="330" t="s">
        <v>12532</v>
      </c>
      <c r="C3963" s="330" t="s">
        <v>309</v>
      </c>
      <c r="D3963" s="330" t="s">
        <v>13100</v>
      </c>
      <c r="E3963" s="331">
        <v>50000</v>
      </c>
      <c r="F3963" s="330" t="s">
        <v>13101</v>
      </c>
      <c r="G3963" s="332" t="s">
        <v>142</v>
      </c>
      <c r="H3963" s="336" t="s">
        <v>13102</v>
      </c>
      <c r="I3963" s="336" t="s">
        <v>13103</v>
      </c>
      <c r="J3963" s="334"/>
    </row>
    <row r="3964" spans="1:10" s="335" customFormat="1" outlineLevel="1" x14ac:dyDescent="0.2">
      <c r="A3964" s="330" t="s">
        <v>13104</v>
      </c>
      <c r="B3964" s="330" t="s">
        <v>12548</v>
      </c>
      <c r="C3964" s="330" t="s">
        <v>309</v>
      </c>
      <c r="D3964" s="330" t="s">
        <v>13105</v>
      </c>
      <c r="E3964" s="331">
        <v>47550.02</v>
      </c>
      <c r="F3964" s="330" t="s">
        <v>12846</v>
      </c>
      <c r="G3964" s="332" t="s">
        <v>142</v>
      </c>
      <c r="H3964" s="336" t="s">
        <v>13102</v>
      </c>
      <c r="I3964" s="336" t="s">
        <v>13103</v>
      </c>
      <c r="J3964" s="334"/>
    </row>
    <row r="3965" spans="1:10" s="335" customFormat="1" outlineLevel="1" x14ac:dyDescent="0.2">
      <c r="A3965" s="330" t="s">
        <v>13106</v>
      </c>
      <c r="B3965" s="330" t="s">
        <v>12532</v>
      </c>
      <c r="C3965" s="330" t="s">
        <v>309</v>
      </c>
      <c r="D3965" s="330" t="s">
        <v>13107</v>
      </c>
      <c r="E3965" s="331">
        <v>35437468.960000001</v>
      </c>
      <c r="F3965" s="330" t="s">
        <v>13108</v>
      </c>
      <c r="G3965" s="332" t="s">
        <v>142</v>
      </c>
      <c r="H3965" s="336" t="s">
        <v>13076</v>
      </c>
      <c r="I3965" s="336" t="s">
        <v>13077</v>
      </c>
      <c r="J3965" s="334"/>
    </row>
    <row r="3966" spans="1:10" s="335" customFormat="1" outlineLevel="1" x14ac:dyDescent="0.2">
      <c r="A3966" s="330" t="s">
        <v>13109</v>
      </c>
      <c r="B3966" s="330" t="s">
        <v>12548</v>
      </c>
      <c r="C3966" s="330" t="s">
        <v>309</v>
      </c>
      <c r="D3966" s="330" t="s">
        <v>13110</v>
      </c>
      <c r="E3966" s="331">
        <v>63360.99</v>
      </c>
      <c r="F3966" s="330" t="s">
        <v>13036</v>
      </c>
      <c r="G3966" s="332" t="s">
        <v>142</v>
      </c>
      <c r="H3966" s="336" t="s">
        <v>13111</v>
      </c>
      <c r="I3966" s="336" t="s">
        <v>13112</v>
      </c>
      <c r="J3966" s="334"/>
    </row>
    <row r="3967" spans="1:10" s="335" customFormat="1" outlineLevel="1" x14ac:dyDescent="0.2">
      <c r="A3967" s="330" t="s">
        <v>13113</v>
      </c>
      <c r="B3967" s="330" t="s">
        <v>12532</v>
      </c>
      <c r="C3967" s="330" t="s">
        <v>309</v>
      </c>
      <c r="D3967" s="330" t="s">
        <v>13114</v>
      </c>
      <c r="E3967" s="331">
        <v>50000</v>
      </c>
      <c r="F3967" s="330" t="s">
        <v>13115</v>
      </c>
      <c r="G3967" s="332" t="s">
        <v>142</v>
      </c>
      <c r="H3967" s="336" t="s">
        <v>13116</v>
      </c>
      <c r="I3967" s="336" t="s">
        <v>13117</v>
      </c>
      <c r="J3967" s="334"/>
    </row>
    <row r="3968" spans="1:10" s="335" customFormat="1" outlineLevel="1" x14ac:dyDescent="0.2">
      <c r="A3968" s="330" t="s">
        <v>13118</v>
      </c>
      <c r="B3968" s="330" t="s">
        <v>12548</v>
      </c>
      <c r="C3968" s="330" t="s">
        <v>309</v>
      </c>
      <c r="D3968" s="330" t="s">
        <v>13119</v>
      </c>
      <c r="E3968" s="331">
        <v>710111.02</v>
      </c>
      <c r="F3968" s="330" t="s">
        <v>12932</v>
      </c>
      <c r="G3968" s="332" t="s">
        <v>142</v>
      </c>
      <c r="H3968" s="336" t="s">
        <v>13120</v>
      </c>
      <c r="I3968" s="336" t="s">
        <v>13121</v>
      </c>
      <c r="J3968" s="334"/>
    </row>
    <row r="3969" spans="1:10" s="335" customFormat="1" outlineLevel="1" x14ac:dyDescent="0.2">
      <c r="A3969" s="330" t="s">
        <v>13122</v>
      </c>
      <c r="B3969" s="330" t="s">
        <v>12532</v>
      </c>
      <c r="C3969" s="330" t="s">
        <v>309</v>
      </c>
      <c r="D3969" s="330" t="s">
        <v>13123</v>
      </c>
      <c r="E3969" s="331">
        <v>50000</v>
      </c>
      <c r="F3969" s="330" t="s">
        <v>13124</v>
      </c>
      <c r="G3969" s="332" t="s">
        <v>142</v>
      </c>
      <c r="H3969" s="336" t="s">
        <v>13125</v>
      </c>
      <c r="I3969" s="336" t="s">
        <v>13126</v>
      </c>
      <c r="J3969" s="334"/>
    </row>
    <row r="3970" spans="1:10" s="335" customFormat="1" outlineLevel="1" x14ac:dyDescent="0.2">
      <c r="A3970" s="330" t="s">
        <v>13127</v>
      </c>
      <c r="B3970" s="330" t="s">
        <v>12548</v>
      </c>
      <c r="C3970" s="330" t="s">
        <v>309</v>
      </c>
      <c r="D3970" s="330" t="s">
        <v>13128</v>
      </c>
      <c r="E3970" s="331">
        <v>41744.29</v>
      </c>
      <c r="F3970" s="330" t="s">
        <v>12846</v>
      </c>
      <c r="G3970" s="332" t="s">
        <v>142</v>
      </c>
      <c r="H3970" s="336" t="s">
        <v>13129</v>
      </c>
      <c r="I3970" s="336" t="s">
        <v>13130</v>
      </c>
      <c r="J3970" s="334"/>
    </row>
    <row r="3971" spans="1:10" s="335" customFormat="1" outlineLevel="1" x14ac:dyDescent="0.2">
      <c r="A3971" s="330" t="s">
        <v>13131</v>
      </c>
      <c r="B3971" s="330" t="s">
        <v>12532</v>
      </c>
      <c r="C3971" s="330" t="s">
        <v>309</v>
      </c>
      <c r="D3971" s="330" t="s">
        <v>13132</v>
      </c>
      <c r="E3971" s="331">
        <v>50000</v>
      </c>
      <c r="F3971" s="330" t="s">
        <v>13133</v>
      </c>
      <c r="G3971" s="332" t="s">
        <v>142</v>
      </c>
      <c r="H3971" s="336" t="s">
        <v>13134</v>
      </c>
      <c r="I3971" s="336" t="s">
        <v>13135</v>
      </c>
      <c r="J3971" s="334"/>
    </row>
    <row r="3972" spans="1:10" s="335" customFormat="1" outlineLevel="1" x14ac:dyDescent="0.2">
      <c r="A3972" s="330" t="s">
        <v>13136</v>
      </c>
      <c r="B3972" s="330" t="s">
        <v>12548</v>
      </c>
      <c r="C3972" s="330" t="s">
        <v>309</v>
      </c>
      <c r="D3972" s="330" t="s">
        <v>13137</v>
      </c>
      <c r="E3972" s="331">
        <v>62523.76</v>
      </c>
      <c r="F3972" s="330" t="s">
        <v>13138</v>
      </c>
      <c r="G3972" s="332" t="s">
        <v>142</v>
      </c>
      <c r="H3972" s="336" t="s">
        <v>13111</v>
      </c>
      <c r="I3972" s="336" t="s">
        <v>13112</v>
      </c>
      <c r="J3972" s="334"/>
    </row>
    <row r="3973" spans="1:10" s="335" customFormat="1" outlineLevel="1" x14ac:dyDescent="0.2">
      <c r="A3973" s="330" t="s">
        <v>13139</v>
      </c>
      <c r="B3973" s="330" t="s">
        <v>12548</v>
      </c>
      <c r="C3973" s="330" t="s">
        <v>309</v>
      </c>
      <c r="D3973" s="330" t="s">
        <v>13140</v>
      </c>
      <c r="E3973" s="331">
        <v>111206.74</v>
      </c>
      <c r="F3973" s="330" t="s">
        <v>13036</v>
      </c>
      <c r="G3973" s="332" t="s">
        <v>142</v>
      </c>
      <c r="H3973" s="336" t="s">
        <v>13141</v>
      </c>
      <c r="I3973" s="336" t="s">
        <v>13102</v>
      </c>
      <c r="J3973" s="334"/>
    </row>
    <row r="3974" spans="1:10" s="335" customFormat="1" outlineLevel="1" x14ac:dyDescent="0.2">
      <c r="A3974" s="330" t="s">
        <v>13142</v>
      </c>
      <c r="B3974" s="330" t="s">
        <v>12532</v>
      </c>
      <c r="C3974" s="330" t="s">
        <v>309</v>
      </c>
      <c r="D3974" s="330" t="s">
        <v>13143</v>
      </c>
      <c r="E3974" s="331">
        <v>50000</v>
      </c>
      <c r="F3974" s="330" t="s">
        <v>13144</v>
      </c>
      <c r="G3974" s="332" t="s">
        <v>142</v>
      </c>
      <c r="H3974" s="336" t="s">
        <v>13120</v>
      </c>
      <c r="I3974" s="336" t="s">
        <v>13121</v>
      </c>
      <c r="J3974" s="334"/>
    </row>
    <row r="3975" spans="1:10" s="335" customFormat="1" outlineLevel="1" x14ac:dyDescent="0.2">
      <c r="A3975" s="330" t="s">
        <v>13145</v>
      </c>
      <c r="B3975" s="330" t="s">
        <v>12548</v>
      </c>
      <c r="C3975" s="330" t="s">
        <v>309</v>
      </c>
      <c r="D3975" s="330" t="s">
        <v>13146</v>
      </c>
      <c r="E3975" s="331">
        <v>35261.730000000003</v>
      </c>
      <c r="F3975" s="330" t="s">
        <v>13147</v>
      </c>
      <c r="G3975" s="332" t="s">
        <v>142</v>
      </c>
      <c r="H3975" s="336" t="s">
        <v>13111</v>
      </c>
      <c r="I3975" s="336" t="s">
        <v>13112</v>
      </c>
      <c r="J3975" s="334"/>
    </row>
    <row r="3976" spans="1:10" s="335" customFormat="1" outlineLevel="1" x14ac:dyDescent="0.2">
      <c r="A3976" s="330" t="s">
        <v>13148</v>
      </c>
      <c r="B3976" s="330" t="s">
        <v>12548</v>
      </c>
      <c r="C3976" s="330" t="s">
        <v>309</v>
      </c>
      <c r="D3976" s="330" t="s">
        <v>13149</v>
      </c>
      <c r="E3976" s="331">
        <v>873579.54</v>
      </c>
      <c r="F3976" s="330" t="s">
        <v>13016</v>
      </c>
      <c r="G3976" s="332" t="s">
        <v>142</v>
      </c>
      <c r="H3976" s="336" t="s">
        <v>13150</v>
      </c>
      <c r="I3976" s="336" t="s">
        <v>13151</v>
      </c>
      <c r="J3976" s="334"/>
    </row>
    <row r="3977" spans="1:10" s="335" customFormat="1" outlineLevel="1" x14ac:dyDescent="0.2">
      <c r="A3977" s="330" t="s">
        <v>13152</v>
      </c>
      <c r="B3977" s="330" t="s">
        <v>12548</v>
      </c>
      <c r="C3977" s="330" t="s">
        <v>309</v>
      </c>
      <c r="D3977" s="330" t="s">
        <v>13153</v>
      </c>
      <c r="E3977" s="331">
        <v>47550.02</v>
      </c>
      <c r="F3977" s="330" t="s">
        <v>13154</v>
      </c>
      <c r="G3977" s="332" t="s">
        <v>142</v>
      </c>
      <c r="H3977" s="336" t="s">
        <v>13155</v>
      </c>
      <c r="I3977" s="336" t="s">
        <v>13156</v>
      </c>
      <c r="J3977" s="334"/>
    </row>
    <row r="3978" spans="1:10" s="335" customFormat="1" outlineLevel="1" x14ac:dyDescent="0.2">
      <c r="A3978" s="330" t="s">
        <v>13157</v>
      </c>
      <c r="B3978" s="330" t="s">
        <v>12532</v>
      </c>
      <c r="C3978" s="330" t="s">
        <v>309</v>
      </c>
      <c r="D3978" s="330" t="s">
        <v>13158</v>
      </c>
      <c r="E3978" s="331">
        <v>50000</v>
      </c>
      <c r="F3978" s="330" t="s">
        <v>13159</v>
      </c>
      <c r="G3978" s="332" t="s">
        <v>142</v>
      </c>
      <c r="H3978" s="336" t="s">
        <v>13160</v>
      </c>
      <c r="I3978" s="336" t="s">
        <v>13160</v>
      </c>
      <c r="J3978" s="334"/>
    </row>
    <row r="3979" spans="1:10" s="335" customFormat="1" outlineLevel="1" x14ac:dyDescent="0.2">
      <c r="A3979" s="330" t="s">
        <v>13161</v>
      </c>
      <c r="B3979" s="330" t="s">
        <v>327</v>
      </c>
      <c r="C3979" s="330" t="s">
        <v>309</v>
      </c>
      <c r="D3979" s="330" t="s">
        <v>13162</v>
      </c>
      <c r="E3979" s="331">
        <v>711041.45</v>
      </c>
      <c r="F3979" s="330" t="s">
        <v>13163</v>
      </c>
      <c r="G3979" s="332" t="s">
        <v>142</v>
      </c>
      <c r="H3979" s="336" t="s">
        <v>13134</v>
      </c>
      <c r="I3979" s="336" t="s">
        <v>13134</v>
      </c>
      <c r="J3979" s="334"/>
    </row>
    <row r="3980" spans="1:10" s="335" customFormat="1" outlineLevel="1" x14ac:dyDescent="0.2">
      <c r="A3980" s="330" t="s">
        <v>13164</v>
      </c>
      <c r="B3980" s="330" t="s">
        <v>12548</v>
      </c>
      <c r="C3980" s="330" t="s">
        <v>309</v>
      </c>
      <c r="D3980" s="330" t="s">
        <v>13165</v>
      </c>
      <c r="E3980" s="331">
        <v>734644.97</v>
      </c>
      <c r="F3980" s="330" t="s">
        <v>13166</v>
      </c>
      <c r="G3980" s="332" t="s">
        <v>142</v>
      </c>
      <c r="H3980" s="336" t="s">
        <v>13167</v>
      </c>
      <c r="I3980" s="336" t="s">
        <v>13167</v>
      </c>
      <c r="J3980" s="334"/>
    </row>
    <row r="3981" spans="1:10" s="335" customFormat="1" outlineLevel="1" x14ac:dyDescent="0.2">
      <c r="A3981" s="330" t="s">
        <v>13168</v>
      </c>
      <c r="B3981" s="330" t="s">
        <v>12532</v>
      </c>
      <c r="C3981" s="330" t="s">
        <v>309</v>
      </c>
      <c r="D3981" s="330" t="s">
        <v>13169</v>
      </c>
      <c r="E3981" s="331">
        <v>50000</v>
      </c>
      <c r="F3981" s="330" t="s">
        <v>13170</v>
      </c>
      <c r="G3981" s="332" t="s">
        <v>142</v>
      </c>
      <c r="H3981" s="336" t="s">
        <v>13171</v>
      </c>
      <c r="I3981" s="336" t="s">
        <v>13171</v>
      </c>
      <c r="J3981" s="334"/>
    </row>
    <row r="3982" spans="1:10" s="335" customFormat="1" outlineLevel="1" x14ac:dyDescent="0.2">
      <c r="A3982" s="330" t="s">
        <v>13172</v>
      </c>
      <c r="B3982" s="330" t="s">
        <v>12532</v>
      </c>
      <c r="C3982" s="330" t="s">
        <v>309</v>
      </c>
      <c r="D3982" s="330" t="s">
        <v>13173</v>
      </c>
      <c r="E3982" s="331">
        <v>50000</v>
      </c>
      <c r="F3982" s="330" t="s">
        <v>13174</v>
      </c>
      <c r="G3982" s="332" t="s">
        <v>142</v>
      </c>
      <c r="H3982" s="336" t="s">
        <v>13120</v>
      </c>
      <c r="I3982" s="336" t="s">
        <v>13120</v>
      </c>
      <c r="J3982" s="334"/>
    </row>
    <row r="3983" spans="1:10" s="335" customFormat="1" outlineLevel="1" x14ac:dyDescent="0.2">
      <c r="A3983" s="330" t="s">
        <v>13175</v>
      </c>
      <c r="B3983" s="330" t="s">
        <v>12548</v>
      </c>
      <c r="C3983" s="330" t="s">
        <v>309</v>
      </c>
      <c r="D3983" s="330" t="s">
        <v>13176</v>
      </c>
      <c r="E3983" s="331">
        <v>517432.15</v>
      </c>
      <c r="F3983" s="330" t="s">
        <v>13177</v>
      </c>
      <c r="G3983" s="332" t="s">
        <v>142</v>
      </c>
      <c r="H3983" s="336" t="s">
        <v>13160</v>
      </c>
      <c r="I3983" s="336" t="s">
        <v>13160</v>
      </c>
      <c r="J3983" s="334"/>
    </row>
    <row r="3984" spans="1:10" s="335" customFormat="1" outlineLevel="1" x14ac:dyDescent="0.2">
      <c r="A3984" s="330" t="s">
        <v>13178</v>
      </c>
      <c r="B3984" s="330" t="s">
        <v>12548</v>
      </c>
      <c r="C3984" s="330" t="s">
        <v>309</v>
      </c>
      <c r="D3984" s="330" t="s">
        <v>13179</v>
      </c>
      <c r="E3984" s="331">
        <v>783021.3</v>
      </c>
      <c r="F3984" s="330" t="s">
        <v>13166</v>
      </c>
      <c r="G3984" s="332" t="s">
        <v>142</v>
      </c>
      <c r="H3984" s="336" t="s">
        <v>13155</v>
      </c>
      <c r="I3984" s="336" t="s">
        <v>13156</v>
      </c>
      <c r="J3984" s="334"/>
    </row>
    <row r="3985" spans="1:10" s="335" customFormat="1" outlineLevel="1" x14ac:dyDescent="0.2">
      <c r="A3985" s="330" t="s">
        <v>13180</v>
      </c>
      <c r="B3985" s="330" t="s">
        <v>12532</v>
      </c>
      <c r="C3985" s="330" t="s">
        <v>309</v>
      </c>
      <c r="D3985" s="330" t="s">
        <v>13181</v>
      </c>
      <c r="E3985" s="331">
        <v>50000</v>
      </c>
      <c r="F3985" s="330" t="s">
        <v>13182</v>
      </c>
      <c r="G3985" s="332" t="s">
        <v>142</v>
      </c>
      <c r="H3985" s="336" t="s">
        <v>13150</v>
      </c>
      <c r="I3985" s="336" t="s">
        <v>13150</v>
      </c>
      <c r="J3985" s="334"/>
    </row>
    <row r="3986" spans="1:10" s="335" customFormat="1" outlineLevel="1" x14ac:dyDescent="0.2">
      <c r="A3986" s="330" t="s">
        <v>13183</v>
      </c>
      <c r="B3986" s="330" t="s">
        <v>12548</v>
      </c>
      <c r="C3986" s="330" t="s">
        <v>309</v>
      </c>
      <c r="D3986" s="330" t="s">
        <v>13184</v>
      </c>
      <c r="E3986" s="331">
        <v>553198.87</v>
      </c>
      <c r="F3986" s="330" t="s">
        <v>13185</v>
      </c>
      <c r="G3986" s="332" t="s">
        <v>142</v>
      </c>
      <c r="H3986" s="336" t="s">
        <v>13186</v>
      </c>
      <c r="I3986" s="336" t="s">
        <v>13187</v>
      </c>
      <c r="J3986" s="334"/>
    </row>
    <row r="3987" spans="1:10" s="335" customFormat="1" outlineLevel="1" x14ac:dyDescent="0.2">
      <c r="A3987" s="330" t="s">
        <v>13188</v>
      </c>
      <c r="B3987" s="330" t="s">
        <v>12548</v>
      </c>
      <c r="C3987" s="330" t="s">
        <v>309</v>
      </c>
      <c r="D3987" s="330" t="s">
        <v>13189</v>
      </c>
      <c r="E3987" s="331">
        <v>83488.58</v>
      </c>
      <c r="F3987" s="330" t="s">
        <v>13138</v>
      </c>
      <c r="G3987" s="332" t="s">
        <v>142</v>
      </c>
      <c r="H3987" s="336" t="s">
        <v>13156</v>
      </c>
      <c r="I3987" s="336" t="s">
        <v>13156</v>
      </c>
      <c r="J3987" s="334"/>
    </row>
    <row r="3988" spans="1:10" s="335" customFormat="1" outlineLevel="1" x14ac:dyDescent="0.2">
      <c r="A3988" s="330" t="s">
        <v>13190</v>
      </c>
      <c r="B3988" s="330" t="s">
        <v>12532</v>
      </c>
      <c r="C3988" s="330" t="s">
        <v>309</v>
      </c>
      <c r="D3988" s="330" t="s">
        <v>13191</v>
      </c>
      <c r="E3988" s="331">
        <v>50000</v>
      </c>
      <c r="F3988" s="330" t="s">
        <v>13192</v>
      </c>
      <c r="G3988" s="332" t="s">
        <v>142</v>
      </c>
      <c r="H3988" s="336" t="s">
        <v>13155</v>
      </c>
      <c r="I3988" s="336" t="s">
        <v>13155</v>
      </c>
      <c r="J3988" s="334"/>
    </row>
    <row r="3989" spans="1:10" s="335" customFormat="1" outlineLevel="1" x14ac:dyDescent="0.2">
      <c r="A3989" s="330" t="s">
        <v>13193</v>
      </c>
      <c r="B3989" s="330" t="s">
        <v>12548</v>
      </c>
      <c r="C3989" s="330" t="s">
        <v>309</v>
      </c>
      <c r="D3989" s="330" t="s">
        <v>13184</v>
      </c>
      <c r="E3989" s="331">
        <v>509459.97</v>
      </c>
      <c r="F3989" s="330" t="s">
        <v>13185</v>
      </c>
      <c r="G3989" s="332" t="s">
        <v>142</v>
      </c>
      <c r="H3989" s="336" t="s">
        <v>13186</v>
      </c>
      <c r="I3989" s="336" t="s">
        <v>13187</v>
      </c>
      <c r="J3989" s="334"/>
    </row>
    <row r="3990" spans="1:10" s="335" customFormat="1" outlineLevel="1" x14ac:dyDescent="0.2">
      <c r="A3990" s="330" t="s">
        <v>13194</v>
      </c>
      <c r="B3990" s="330" t="s">
        <v>12548</v>
      </c>
      <c r="C3990" s="330" t="s">
        <v>309</v>
      </c>
      <c r="D3990" s="330" t="s">
        <v>13195</v>
      </c>
      <c r="E3990" s="331">
        <v>39478.660000000003</v>
      </c>
      <c r="F3990" s="330" t="s">
        <v>13196</v>
      </c>
      <c r="G3990" s="332" t="s">
        <v>142</v>
      </c>
      <c r="H3990" s="336" t="s">
        <v>13150</v>
      </c>
      <c r="I3990" s="336" t="s">
        <v>13150</v>
      </c>
      <c r="J3990" s="334"/>
    </row>
    <row r="3991" spans="1:10" s="335" customFormat="1" outlineLevel="1" x14ac:dyDescent="0.2">
      <c r="A3991" s="330" t="s">
        <v>13197</v>
      </c>
      <c r="B3991" s="330" t="s">
        <v>12548</v>
      </c>
      <c r="C3991" s="330" t="s">
        <v>309</v>
      </c>
      <c r="D3991" s="330" t="s">
        <v>13198</v>
      </c>
      <c r="E3991" s="331">
        <v>520422.92</v>
      </c>
      <c r="F3991" s="330" t="s">
        <v>13016</v>
      </c>
      <c r="G3991" s="332" t="s">
        <v>142</v>
      </c>
      <c r="H3991" s="336" t="s">
        <v>13156</v>
      </c>
      <c r="I3991" s="336" t="s">
        <v>13156</v>
      </c>
      <c r="J3991" s="334"/>
    </row>
    <row r="3992" spans="1:10" s="335" customFormat="1" outlineLevel="1" x14ac:dyDescent="0.2">
      <c r="A3992" s="330" t="s">
        <v>13199</v>
      </c>
      <c r="B3992" s="330" t="s">
        <v>12532</v>
      </c>
      <c r="C3992" s="330" t="s">
        <v>309</v>
      </c>
      <c r="D3992" s="330" t="s">
        <v>13200</v>
      </c>
      <c r="E3992" s="331">
        <v>50000</v>
      </c>
      <c r="F3992" s="330" t="s">
        <v>13201</v>
      </c>
      <c r="G3992" s="332" t="s">
        <v>142</v>
      </c>
      <c r="H3992" s="336" t="s">
        <v>13150</v>
      </c>
      <c r="I3992" s="336" t="s">
        <v>13150</v>
      </c>
      <c r="J3992" s="334"/>
    </row>
    <row r="3993" spans="1:10" s="335" customFormat="1" outlineLevel="1" x14ac:dyDescent="0.2">
      <c r="A3993" s="330" t="s">
        <v>13202</v>
      </c>
      <c r="B3993" s="330" t="s">
        <v>12532</v>
      </c>
      <c r="C3993" s="330" t="s">
        <v>309</v>
      </c>
      <c r="D3993" s="330" t="s">
        <v>13203</v>
      </c>
      <c r="E3993" s="331">
        <v>50000</v>
      </c>
      <c r="F3993" s="330" t="s">
        <v>13204</v>
      </c>
      <c r="G3993" s="332" t="s">
        <v>142</v>
      </c>
      <c r="H3993" s="336" t="s">
        <v>13155</v>
      </c>
      <c r="I3993" s="336" t="s">
        <v>13155</v>
      </c>
      <c r="J3993" s="334"/>
    </row>
    <row r="3994" spans="1:10" s="335" customFormat="1" outlineLevel="1" x14ac:dyDescent="0.2">
      <c r="A3994" s="330" t="s">
        <v>13205</v>
      </c>
      <c r="B3994" s="330" t="s">
        <v>12548</v>
      </c>
      <c r="C3994" s="330" t="s">
        <v>309</v>
      </c>
      <c r="D3994" s="330" t="s">
        <v>13206</v>
      </c>
      <c r="E3994" s="331">
        <v>71177.73</v>
      </c>
      <c r="F3994" s="330" t="s">
        <v>12846</v>
      </c>
      <c r="G3994" s="332" t="s">
        <v>142</v>
      </c>
      <c r="H3994" s="336" t="s">
        <v>13207</v>
      </c>
      <c r="I3994" s="336" t="s">
        <v>13208</v>
      </c>
      <c r="J3994" s="334"/>
    </row>
    <row r="3995" spans="1:10" s="335" customFormat="1" outlineLevel="1" x14ac:dyDescent="0.2">
      <c r="A3995" s="330" t="s">
        <v>13209</v>
      </c>
      <c r="B3995" s="330" t="s">
        <v>12548</v>
      </c>
      <c r="C3995" s="330" t="s">
        <v>309</v>
      </c>
      <c r="D3995" s="330" t="s">
        <v>13210</v>
      </c>
      <c r="E3995" s="331">
        <v>574408.13</v>
      </c>
      <c r="F3995" s="330" t="s">
        <v>13016</v>
      </c>
      <c r="G3995" s="332" t="s">
        <v>142</v>
      </c>
      <c r="H3995" s="336" t="s">
        <v>13155</v>
      </c>
      <c r="I3995" s="336" t="s">
        <v>13156</v>
      </c>
      <c r="J3995" s="334"/>
    </row>
    <row r="3996" spans="1:10" s="335" customFormat="1" outlineLevel="1" x14ac:dyDescent="0.2">
      <c r="A3996" s="330" t="s">
        <v>13211</v>
      </c>
      <c r="B3996" s="330" t="s">
        <v>12548</v>
      </c>
      <c r="C3996" s="330" t="s">
        <v>309</v>
      </c>
      <c r="D3996" s="330" t="s">
        <v>13212</v>
      </c>
      <c r="E3996" s="331">
        <v>46368.81</v>
      </c>
      <c r="F3996" s="330" t="s">
        <v>13036</v>
      </c>
      <c r="G3996" s="332" t="s">
        <v>142</v>
      </c>
      <c r="H3996" s="336" t="s">
        <v>13187</v>
      </c>
      <c r="I3996" s="336" t="s">
        <v>13187</v>
      </c>
      <c r="J3996" s="334"/>
    </row>
    <row r="3997" spans="1:10" s="335" customFormat="1" outlineLevel="1" x14ac:dyDescent="0.2">
      <c r="A3997" s="330" t="s">
        <v>13213</v>
      </c>
      <c r="B3997" s="330" t="s">
        <v>12532</v>
      </c>
      <c r="C3997" s="330" t="s">
        <v>309</v>
      </c>
      <c r="D3997" s="330" t="s">
        <v>13214</v>
      </c>
      <c r="E3997" s="331">
        <v>50000</v>
      </c>
      <c r="F3997" s="330" t="s">
        <v>13215</v>
      </c>
      <c r="G3997" s="332" t="s">
        <v>142</v>
      </c>
      <c r="H3997" s="336" t="s">
        <v>13208</v>
      </c>
      <c r="I3997" s="336" t="s">
        <v>13208</v>
      </c>
      <c r="J3997" s="334"/>
    </row>
    <row r="3998" spans="1:10" s="335" customFormat="1" outlineLevel="1" x14ac:dyDescent="0.2">
      <c r="A3998" s="330" t="s">
        <v>13216</v>
      </c>
      <c r="B3998" s="330" t="s">
        <v>12548</v>
      </c>
      <c r="C3998" s="330" t="s">
        <v>309</v>
      </c>
      <c r="D3998" s="330" t="s">
        <v>13217</v>
      </c>
      <c r="E3998" s="331">
        <v>58985.14</v>
      </c>
      <c r="F3998" s="330" t="s">
        <v>13138</v>
      </c>
      <c r="G3998" s="332" t="s">
        <v>142</v>
      </c>
      <c r="H3998" s="336" t="s">
        <v>13207</v>
      </c>
      <c r="I3998" s="336" t="s">
        <v>13207</v>
      </c>
      <c r="J3998" s="334"/>
    </row>
    <row r="3999" spans="1:10" s="335" customFormat="1" outlineLevel="1" x14ac:dyDescent="0.2">
      <c r="A3999" s="330" t="s">
        <v>13218</v>
      </c>
      <c r="B3999" s="330" t="s">
        <v>12532</v>
      </c>
      <c r="C3999" s="330" t="s">
        <v>309</v>
      </c>
      <c r="D3999" s="330" t="s">
        <v>13219</v>
      </c>
      <c r="E3999" s="331">
        <v>50000</v>
      </c>
      <c r="F3999" s="330" t="s">
        <v>13220</v>
      </c>
      <c r="G3999" s="332" t="s">
        <v>142</v>
      </c>
      <c r="H3999" s="336" t="s">
        <v>13156</v>
      </c>
      <c r="I3999" s="336" t="s">
        <v>13156</v>
      </c>
      <c r="J3999" s="334"/>
    </row>
    <row r="4000" spans="1:10" s="335" customFormat="1" outlineLevel="1" x14ac:dyDescent="0.2">
      <c r="A4000" s="330" t="s">
        <v>13221</v>
      </c>
      <c r="B4000" s="330" t="s">
        <v>12548</v>
      </c>
      <c r="C4000" s="330" t="s">
        <v>309</v>
      </c>
      <c r="D4000" s="330" t="s">
        <v>13222</v>
      </c>
      <c r="E4000" s="331">
        <v>42315.39</v>
      </c>
      <c r="F4000" s="330" t="s">
        <v>13036</v>
      </c>
      <c r="G4000" s="332" t="s">
        <v>142</v>
      </c>
      <c r="H4000" s="336" t="s">
        <v>13156</v>
      </c>
      <c r="I4000" s="336" t="s">
        <v>13207</v>
      </c>
      <c r="J4000" s="334"/>
    </row>
    <row r="4001" spans="1:10" s="335" customFormat="1" outlineLevel="1" x14ac:dyDescent="0.2">
      <c r="A4001" s="330" t="s">
        <v>13223</v>
      </c>
      <c r="B4001" s="330" t="s">
        <v>12548</v>
      </c>
      <c r="C4001" s="330" t="s">
        <v>309</v>
      </c>
      <c r="D4001" s="330" t="s">
        <v>13224</v>
      </c>
      <c r="E4001" s="331">
        <v>634716.46</v>
      </c>
      <c r="F4001" s="330" t="s">
        <v>13225</v>
      </c>
      <c r="G4001" s="332" t="s">
        <v>142</v>
      </c>
      <c r="H4001" s="336" t="s">
        <v>13226</v>
      </c>
      <c r="I4001" s="336" t="s">
        <v>13227</v>
      </c>
      <c r="J4001" s="334"/>
    </row>
    <row r="4002" spans="1:10" s="335" customFormat="1" outlineLevel="1" x14ac:dyDescent="0.2">
      <c r="A4002" s="330" t="s">
        <v>13228</v>
      </c>
      <c r="B4002" s="330" t="s">
        <v>12532</v>
      </c>
      <c r="C4002" s="330" t="s">
        <v>309</v>
      </c>
      <c r="D4002" s="330" t="s">
        <v>13229</v>
      </c>
      <c r="E4002" s="331">
        <v>36000</v>
      </c>
      <c r="F4002" s="330" t="s">
        <v>13230</v>
      </c>
      <c r="G4002" s="332" t="s">
        <v>142</v>
      </c>
      <c r="H4002" s="336" t="s">
        <v>13226</v>
      </c>
      <c r="I4002" s="336" t="s">
        <v>13226</v>
      </c>
      <c r="J4002" s="334"/>
    </row>
    <row r="4003" spans="1:10" s="335" customFormat="1" outlineLevel="1" x14ac:dyDescent="0.2">
      <c r="A4003" s="330" t="s">
        <v>13231</v>
      </c>
      <c r="B4003" s="330" t="s">
        <v>12548</v>
      </c>
      <c r="C4003" s="330" t="s">
        <v>309</v>
      </c>
      <c r="D4003" s="330" t="s">
        <v>13232</v>
      </c>
      <c r="E4003" s="331">
        <v>69325.78</v>
      </c>
      <c r="F4003" s="330" t="s">
        <v>13147</v>
      </c>
      <c r="G4003" s="332" t="s">
        <v>142</v>
      </c>
      <c r="H4003" s="336" t="s">
        <v>13207</v>
      </c>
      <c r="I4003" s="336" t="s">
        <v>13208</v>
      </c>
      <c r="J4003" s="334"/>
    </row>
    <row r="4004" spans="1:10" s="335" customFormat="1" outlineLevel="1" x14ac:dyDescent="0.2">
      <c r="A4004" s="330" t="s">
        <v>13233</v>
      </c>
      <c r="B4004" s="330" t="s">
        <v>12548</v>
      </c>
      <c r="C4004" s="330" t="s">
        <v>309</v>
      </c>
      <c r="D4004" s="330" t="s">
        <v>13234</v>
      </c>
      <c r="E4004" s="331">
        <v>595260.87</v>
      </c>
      <c r="F4004" s="330" t="s">
        <v>13235</v>
      </c>
      <c r="G4004" s="332" t="s">
        <v>142</v>
      </c>
      <c r="H4004" s="336" t="s">
        <v>13207</v>
      </c>
      <c r="I4004" s="336" t="s">
        <v>13208</v>
      </c>
      <c r="J4004" s="334"/>
    </row>
    <row r="4005" spans="1:10" s="335" customFormat="1" outlineLevel="1" x14ac:dyDescent="0.2">
      <c r="A4005" s="330" t="s">
        <v>13236</v>
      </c>
      <c r="B4005" s="330" t="s">
        <v>12548</v>
      </c>
      <c r="C4005" s="330" t="s">
        <v>309</v>
      </c>
      <c r="D4005" s="330" t="s">
        <v>13237</v>
      </c>
      <c r="E4005" s="331">
        <v>47550.02</v>
      </c>
      <c r="F4005" s="330" t="s">
        <v>13238</v>
      </c>
      <c r="G4005" s="332" t="s">
        <v>142</v>
      </c>
      <c r="H4005" s="336" t="s">
        <v>13239</v>
      </c>
      <c r="I4005" s="336" t="s">
        <v>13239</v>
      </c>
      <c r="J4005" s="334"/>
    </row>
    <row r="4006" spans="1:10" s="335" customFormat="1" outlineLevel="1" x14ac:dyDescent="0.2">
      <c r="A4006" s="330" t="s">
        <v>13240</v>
      </c>
      <c r="B4006" s="330" t="s">
        <v>12548</v>
      </c>
      <c r="C4006" s="330" t="s">
        <v>309</v>
      </c>
      <c r="D4006" s="330" t="s">
        <v>13241</v>
      </c>
      <c r="E4006" s="331">
        <v>597371.81000000006</v>
      </c>
      <c r="F4006" s="330" t="s">
        <v>13166</v>
      </c>
      <c r="G4006" s="332" t="s">
        <v>142</v>
      </c>
      <c r="H4006" s="336" t="s">
        <v>13207</v>
      </c>
      <c r="I4006" s="336" t="s">
        <v>13208</v>
      </c>
      <c r="J4006" s="334"/>
    </row>
    <row r="4007" spans="1:10" s="335" customFormat="1" outlineLevel="1" x14ac:dyDescent="0.2">
      <c r="A4007" s="330" t="s">
        <v>13242</v>
      </c>
      <c r="B4007" s="330" t="s">
        <v>12532</v>
      </c>
      <c r="C4007" s="330" t="s">
        <v>309</v>
      </c>
      <c r="D4007" s="330" t="s">
        <v>13243</v>
      </c>
      <c r="E4007" s="331">
        <v>38242475.93</v>
      </c>
      <c r="F4007" s="330" t="s">
        <v>13244</v>
      </c>
      <c r="G4007" s="332" t="s">
        <v>142</v>
      </c>
      <c r="H4007" s="336" t="s">
        <v>13245</v>
      </c>
      <c r="I4007" s="336" t="s">
        <v>13245</v>
      </c>
      <c r="J4007" s="334"/>
    </row>
    <row r="4008" spans="1:10" s="335" customFormat="1" outlineLevel="1" x14ac:dyDescent="0.2">
      <c r="A4008" s="330" t="s">
        <v>13246</v>
      </c>
      <c r="B4008" s="330" t="s">
        <v>12532</v>
      </c>
      <c r="C4008" s="330" t="s">
        <v>309</v>
      </c>
      <c r="D4008" s="330" t="s">
        <v>13247</v>
      </c>
      <c r="E4008" s="331">
        <v>50000</v>
      </c>
      <c r="F4008" s="330" t="s">
        <v>13248</v>
      </c>
      <c r="G4008" s="332" t="s">
        <v>142</v>
      </c>
      <c r="H4008" s="336" t="s">
        <v>13249</v>
      </c>
      <c r="I4008" s="336" t="s">
        <v>13250</v>
      </c>
      <c r="J4008" s="334"/>
    </row>
    <row r="4009" spans="1:10" s="335" customFormat="1" outlineLevel="1" x14ac:dyDescent="0.2">
      <c r="A4009" s="330" t="s">
        <v>13251</v>
      </c>
      <c r="B4009" s="330" t="s">
        <v>12548</v>
      </c>
      <c r="C4009" s="330" t="s">
        <v>309</v>
      </c>
      <c r="D4009" s="330" t="s">
        <v>13252</v>
      </c>
      <c r="E4009" s="331">
        <v>516541.12</v>
      </c>
      <c r="F4009" s="330" t="s">
        <v>12932</v>
      </c>
      <c r="G4009" s="332" t="s">
        <v>142</v>
      </c>
      <c r="H4009" s="336" t="s">
        <v>13226</v>
      </c>
      <c r="I4009" s="336" t="s">
        <v>13226</v>
      </c>
      <c r="J4009" s="334"/>
    </row>
    <row r="4010" spans="1:10" s="335" customFormat="1" outlineLevel="1" x14ac:dyDescent="0.2">
      <c r="A4010" s="330" t="s">
        <v>13253</v>
      </c>
      <c r="B4010" s="330" t="s">
        <v>12548</v>
      </c>
      <c r="C4010" s="330" t="s">
        <v>309</v>
      </c>
      <c r="D4010" s="330" t="s">
        <v>13254</v>
      </c>
      <c r="E4010" s="331">
        <v>782729.9</v>
      </c>
      <c r="F4010" s="330" t="s">
        <v>13255</v>
      </c>
      <c r="G4010" s="332" t="s">
        <v>142</v>
      </c>
      <c r="H4010" s="336" t="s">
        <v>13249</v>
      </c>
      <c r="I4010" s="336" t="s">
        <v>13249</v>
      </c>
      <c r="J4010" s="334"/>
    </row>
    <row r="4011" spans="1:10" s="335" customFormat="1" outlineLevel="1" x14ac:dyDescent="0.2">
      <c r="A4011" s="330" t="s">
        <v>13256</v>
      </c>
      <c r="B4011" s="330" t="s">
        <v>12532</v>
      </c>
      <c r="C4011" s="330" t="s">
        <v>309</v>
      </c>
      <c r="D4011" s="330" t="s">
        <v>13257</v>
      </c>
      <c r="E4011" s="331">
        <v>50000</v>
      </c>
      <c r="F4011" s="330" t="s">
        <v>13258</v>
      </c>
      <c r="G4011" s="332" t="s">
        <v>142</v>
      </c>
      <c r="H4011" s="336" t="s">
        <v>13259</v>
      </c>
      <c r="I4011" s="336" t="s">
        <v>13260</v>
      </c>
      <c r="J4011" s="334"/>
    </row>
    <row r="4012" spans="1:10" s="335" customFormat="1" outlineLevel="1" x14ac:dyDescent="0.2">
      <c r="A4012" s="330" t="s">
        <v>13261</v>
      </c>
      <c r="B4012" s="330" t="s">
        <v>12548</v>
      </c>
      <c r="C4012" s="330" t="s">
        <v>309</v>
      </c>
      <c r="D4012" s="330" t="s">
        <v>13262</v>
      </c>
      <c r="E4012" s="331">
        <v>572671.65</v>
      </c>
      <c r="F4012" s="330" t="s">
        <v>13263</v>
      </c>
      <c r="G4012" s="332" t="s">
        <v>142</v>
      </c>
      <c r="H4012" s="336" t="s">
        <v>13264</v>
      </c>
      <c r="I4012" s="336" t="s">
        <v>13265</v>
      </c>
      <c r="J4012" s="334"/>
    </row>
    <row r="4013" spans="1:10" s="335" customFormat="1" outlineLevel="1" x14ac:dyDescent="0.2">
      <c r="A4013" s="330" t="s">
        <v>13266</v>
      </c>
      <c r="B4013" s="330" t="s">
        <v>12548</v>
      </c>
      <c r="C4013" s="330" t="s">
        <v>309</v>
      </c>
      <c r="D4013" s="330" t="s">
        <v>13267</v>
      </c>
      <c r="E4013" s="331">
        <v>38004.120000000003</v>
      </c>
      <c r="F4013" s="330" t="s">
        <v>13268</v>
      </c>
      <c r="G4013" s="332" t="s">
        <v>142</v>
      </c>
      <c r="H4013" s="336" t="s">
        <v>13250</v>
      </c>
      <c r="I4013" s="336" t="s">
        <v>13250</v>
      </c>
      <c r="J4013" s="334"/>
    </row>
    <row r="4014" spans="1:10" s="335" customFormat="1" outlineLevel="1" x14ac:dyDescent="0.2">
      <c r="A4014" s="330" t="s">
        <v>13269</v>
      </c>
      <c r="B4014" s="330" t="s">
        <v>12532</v>
      </c>
      <c r="C4014" s="330" t="s">
        <v>309</v>
      </c>
      <c r="D4014" s="330" t="s">
        <v>13270</v>
      </c>
      <c r="E4014" s="331">
        <v>50000</v>
      </c>
      <c r="F4014" s="330" t="s">
        <v>13271</v>
      </c>
      <c r="G4014" s="332" t="s">
        <v>142</v>
      </c>
      <c r="H4014" s="336" t="s">
        <v>13272</v>
      </c>
      <c r="I4014" s="336" t="s">
        <v>13272</v>
      </c>
      <c r="J4014" s="334"/>
    </row>
    <row r="4015" spans="1:10" s="335" customFormat="1" outlineLevel="1" x14ac:dyDescent="0.2">
      <c r="A4015" s="330" t="s">
        <v>13273</v>
      </c>
      <c r="B4015" s="330" t="s">
        <v>12548</v>
      </c>
      <c r="C4015" s="330" t="s">
        <v>309</v>
      </c>
      <c r="D4015" s="330" t="s">
        <v>13274</v>
      </c>
      <c r="E4015" s="331">
        <v>2061499.55</v>
      </c>
      <c r="F4015" s="330" t="s">
        <v>13044</v>
      </c>
      <c r="G4015" s="332" t="s">
        <v>142</v>
      </c>
      <c r="H4015" s="336" t="s">
        <v>13260</v>
      </c>
      <c r="I4015" s="336" t="s">
        <v>13260</v>
      </c>
      <c r="J4015" s="334"/>
    </row>
    <row r="4016" spans="1:10" s="335" customFormat="1" outlineLevel="1" x14ac:dyDescent="0.2">
      <c r="A4016" s="330" t="s">
        <v>13275</v>
      </c>
      <c r="B4016" s="330" t="s">
        <v>12532</v>
      </c>
      <c r="C4016" s="330" t="s">
        <v>309</v>
      </c>
      <c r="D4016" s="330" t="s">
        <v>13276</v>
      </c>
      <c r="E4016" s="331">
        <v>36000</v>
      </c>
      <c r="F4016" s="330" t="s">
        <v>13277</v>
      </c>
      <c r="G4016" s="332" t="s">
        <v>142</v>
      </c>
      <c r="H4016" s="336" t="s">
        <v>13249</v>
      </c>
      <c r="I4016" s="336" t="s">
        <v>13250</v>
      </c>
      <c r="J4016" s="334"/>
    </row>
    <row r="4017" spans="1:10" s="335" customFormat="1" outlineLevel="1" x14ac:dyDescent="0.2">
      <c r="A4017" s="330" t="s">
        <v>13278</v>
      </c>
      <c r="B4017" s="330" t="s">
        <v>12532</v>
      </c>
      <c r="C4017" s="330" t="s">
        <v>309</v>
      </c>
      <c r="D4017" s="330" t="s">
        <v>13279</v>
      </c>
      <c r="E4017" s="331">
        <v>50000</v>
      </c>
      <c r="F4017" s="330" t="s">
        <v>13280</v>
      </c>
      <c r="G4017" s="332" t="s">
        <v>142</v>
      </c>
      <c r="H4017" s="336" t="s">
        <v>13281</v>
      </c>
      <c r="I4017" s="336" t="s">
        <v>13281</v>
      </c>
      <c r="J4017" s="334"/>
    </row>
    <row r="4018" spans="1:10" s="335" customFormat="1" ht="12.75" outlineLevel="1" thickBot="1" x14ac:dyDescent="0.25">
      <c r="A4018" s="330" t="s">
        <v>13282</v>
      </c>
      <c r="B4018" s="330" t="s">
        <v>12548</v>
      </c>
      <c r="C4018" s="330" t="s">
        <v>309</v>
      </c>
      <c r="D4018" s="330" t="s">
        <v>13283</v>
      </c>
      <c r="E4018" s="331">
        <v>717235.72</v>
      </c>
      <c r="F4018" s="330" t="s">
        <v>13284</v>
      </c>
      <c r="G4018" s="332" t="s">
        <v>142</v>
      </c>
      <c r="H4018" s="336" t="s">
        <v>13285</v>
      </c>
      <c r="I4018" s="336" t="s">
        <v>13285</v>
      </c>
      <c r="J4018" s="334"/>
    </row>
    <row r="4019" spans="1:10" ht="18.75" thickBot="1" x14ac:dyDescent="0.25">
      <c r="A4019" s="846" t="s">
        <v>6670</v>
      </c>
      <c r="B4019" s="847"/>
      <c r="C4019" s="847"/>
      <c r="D4019" s="847"/>
      <c r="E4019" s="847"/>
      <c r="F4019" s="847"/>
      <c r="G4019" s="847"/>
      <c r="H4019" s="847"/>
      <c r="I4019" s="847"/>
      <c r="J4019" s="848"/>
    </row>
    <row r="4020" spans="1:10" ht="18" outlineLevel="1" x14ac:dyDescent="0.2">
      <c r="A4020" s="87" t="s">
        <v>211</v>
      </c>
      <c r="B4020" s="287"/>
      <c r="C4020" s="287"/>
      <c r="D4020" s="287"/>
      <c r="E4020" s="287"/>
      <c r="F4020" s="287"/>
      <c r="G4020" s="288"/>
      <c r="H4020" s="288"/>
      <c r="I4020" s="288"/>
      <c r="J4020" s="288"/>
    </row>
    <row r="4021" spans="1:10" outlineLevel="1" x14ac:dyDescent="0.2">
      <c r="A4021" s="274" t="s">
        <v>6671</v>
      </c>
      <c r="B4021" s="274" t="s">
        <v>6556</v>
      </c>
      <c r="C4021" s="271" t="s">
        <v>6672</v>
      </c>
      <c r="D4021" s="271" t="s">
        <v>6673</v>
      </c>
      <c r="E4021" s="272">
        <v>150000</v>
      </c>
      <c r="F4021" s="271">
        <v>20543729907</v>
      </c>
      <c r="G4021" s="271" t="s">
        <v>6674</v>
      </c>
      <c r="H4021" s="289">
        <v>44221</v>
      </c>
      <c r="I4021" s="271"/>
      <c r="J4021" s="271"/>
    </row>
    <row r="4022" spans="1:10" outlineLevel="1" x14ac:dyDescent="0.2">
      <c r="A4022" s="274" t="s">
        <v>6675</v>
      </c>
      <c r="B4022" s="274" t="s">
        <v>6550</v>
      </c>
      <c r="C4022" s="271" t="s">
        <v>6672</v>
      </c>
      <c r="D4022" s="271" t="s">
        <v>6676</v>
      </c>
      <c r="E4022" s="272">
        <v>279000</v>
      </c>
      <c r="F4022" s="271">
        <v>20604314071</v>
      </c>
      <c r="G4022" s="271" t="s">
        <v>6674</v>
      </c>
      <c r="H4022" s="290">
        <v>44237</v>
      </c>
      <c r="I4022" s="271"/>
      <c r="J4022" s="271"/>
    </row>
    <row r="4023" spans="1:10" outlineLevel="1" x14ac:dyDescent="0.2">
      <c r="A4023" s="274" t="s">
        <v>6677</v>
      </c>
      <c r="B4023" s="274" t="s">
        <v>6550</v>
      </c>
      <c r="C4023" s="271" t="s">
        <v>6672</v>
      </c>
      <c r="D4023" s="271" t="s">
        <v>6678</v>
      </c>
      <c r="E4023" s="272">
        <v>17648.240000000002</v>
      </c>
      <c r="F4023" s="271">
        <v>20100210909</v>
      </c>
      <c r="G4023" s="271" t="s">
        <v>6674</v>
      </c>
      <c r="H4023" s="290" t="s">
        <v>6679</v>
      </c>
      <c r="I4023" s="271"/>
      <c r="J4023" s="271"/>
    </row>
    <row r="4024" spans="1:10" outlineLevel="1" x14ac:dyDescent="0.2">
      <c r="A4024" s="274" t="s">
        <v>6680</v>
      </c>
      <c r="B4024" s="274" t="s">
        <v>6681</v>
      </c>
      <c r="C4024" s="271"/>
      <c r="D4024" s="271" t="s">
        <v>6682</v>
      </c>
      <c r="E4024" s="272">
        <v>993600</v>
      </c>
      <c r="F4024" s="271" t="s">
        <v>6683</v>
      </c>
      <c r="G4024" s="271" t="s">
        <v>6674</v>
      </c>
      <c r="H4024" s="291">
        <v>44250</v>
      </c>
      <c r="I4024" s="271"/>
      <c r="J4024" s="271" t="s">
        <v>6681</v>
      </c>
    </row>
    <row r="4025" spans="1:10" outlineLevel="1" x14ac:dyDescent="0.2">
      <c r="A4025" s="274" t="s">
        <v>6684</v>
      </c>
      <c r="B4025" s="274" t="s">
        <v>6556</v>
      </c>
      <c r="C4025" s="271" t="s">
        <v>6672</v>
      </c>
      <c r="D4025" s="271" t="s">
        <v>6685</v>
      </c>
      <c r="E4025" s="272">
        <v>1049311.82</v>
      </c>
      <c r="F4025" s="271">
        <v>20341848995</v>
      </c>
      <c r="G4025" s="271" t="s">
        <v>6674</v>
      </c>
      <c r="H4025" s="290">
        <v>44257</v>
      </c>
      <c r="I4025" s="271"/>
      <c r="J4025" s="271"/>
    </row>
    <row r="4026" spans="1:10" outlineLevel="1" x14ac:dyDescent="0.2">
      <c r="A4026" s="274" t="s">
        <v>6686</v>
      </c>
      <c r="B4026" s="274" t="s">
        <v>6556</v>
      </c>
      <c r="C4026" s="271" t="s">
        <v>6672</v>
      </c>
      <c r="D4026" s="271" t="s">
        <v>6687</v>
      </c>
      <c r="E4026" s="272">
        <v>1239782.1499999999</v>
      </c>
      <c r="F4026" s="271">
        <v>20602003346</v>
      </c>
      <c r="G4026" s="271" t="s">
        <v>6674</v>
      </c>
      <c r="H4026" s="290">
        <v>44257</v>
      </c>
      <c r="I4026" s="271"/>
      <c r="J4026" s="271"/>
    </row>
    <row r="4027" spans="1:10" outlineLevel="1" x14ac:dyDescent="0.2">
      <c r="A4027" s="274" t="s">
        <v>6688</v>
      </c>
      <c r="B4027" s="274" t="s">
        <v>6556</v>
      </c>
      <c r="C4027" s="271" t="s">
        <v>6672</v>
      </c>
      <c r="D4027" s="271" t="s">
        <v>6689</v>
      </c>
      <c r="E4027" s="272">
        <v>455037.3</v>
      </c>
      <c r="F4027" s="271">
        <v>20603336756</v>
      </c>
      <c r="G4027" s="271" t="s">
        <v>6674</v>
      </c>
      <c r="H4027" s="290">
        <v>44257</v>
      </c>
      <c r="I4027" s="271"/>
      <c r="J4027" s="271"/>
    </row>
    <row r="4028" spans="1:10" outlineLevel="1" x14ac:dyDescent="0.2">
      <c r="A4028" s="274" t="s">
        <v>6690</v>
      </c>
      <c r="B4028" s="274" t="s">
        <v>446</v>
      </c>
      <c r="C4028" s="271" t="s">
        <v>6672</v>
      </c>
      <c r="D4028" s="271" t="s">
        <v>6691</v>
      </c>
      <c r="E4028" s="272">
        <v>596850</v>
      </c>
      <c r="F4028" s="271">
        <v>20513119900</v>
      </c>
      <c r="G4028" s="271" t="s">
        <v>6674</v>
      </c>
      <c r="H4028" s="290">
        <v>44259</v>
      </c>
      <c r="I4028" s="271"/>
      <c r="J4028" s="271"/>
    </row>
    <row r="4029" spans="1:10" outlineLevel="1" x14ac:dyDescent="0.2">
      <c r="A4029" s="274" t="s">
        <v>6692</v>
      </c>
      <c r="B4029" s="274" t="s">
        <v>6556</v>
      </c>
      <c r="C4029" s="271" t="s">
        <v>6672</v>
      </c>
      <c r="D4029" s="271" t="s">
        <v>6693</v>
      </c>
      <c r="E4029" s="272">
        <v>1110000</v>
      </c>
      <c r="F4029" s="271">
        <v>20510264542</v>
      </c>
      <c r="G4029" s="271" t="s">
        <v>6674</v>
      </c>
      <c r="H4029" s="290">
        <v>44259</v>
      </c>
      <c r="I4029" s="271"/>
      <c r="J4029" s="271"/>
    </row>
    <row r="4030" spans="1:10" outlineLevel="1" x14ac:dyDescent="0.2">
      <c r="A4030" s="274" t="s">
        <v>6694</v>
      </c>
      <c r="B4030" s="274" t="s">
        <v>6556</v>
      </c>
      <c r="C4030" s="271" t="s">
        <v>6672</v>
      </c>
      <c r="D4030" s="271" t="s">
        <v>6695</v>
      </c>
      <c r="E4030" s="272">
        <v>299689</v>
      </c>
      <c r="F4030" s="271">
        <v>10452941673</v>
      </c>
      <c r="G4030" s="271" t="s">
        <v>6674</v>
      </c>
      <c r="H4030" s="290">
        <v>44260</v>
      </c>
      <c r="I4030" s="271"/>
      <c r="J4030" s="271"/>
    </row>
    <row r="4031" spans="1:10" outlineLevel="1" x14ac:dyDescent="0.2">
      <c r="A4031" s="274" t="s">
        <v>6696</v>
      </c>
      <c r="B4031" s="274" t="s">
        <v>6556</v>
      </c>
      <c r="C4031" s="271" t="s">
        <v>6672</v>
      </c>
      <c r="D4031" s="271" t="s">
        <v>6697</v>
      </c>
      <c r="E4031" s="272">
        <v>1492833.33</v>
      </c>
      <c r="F4031" s="271">
        <v>20340053118</v>
      </c>
      <c r="G4031" s="271" t="s">
        <v>6674</v>
      </c>
      <c r="H4031" s="290">
        <v>44260</v>
      </c>
      <c r="I4031" s="271"/>
      <c r="J4031" s="271"/>
    </row>
    <row r="4032" spans="1:10" outlineLevel="1" x14ac:dyDescent="0.2">
      <c r="A4032" s="274" t="s">
        <v>6698</v>
      </c>
      <c r="B4032" s="274" t="s">
        <v>6556</v>
      </c>
      <c r="C4032" s="271" t="s">
        <v>6672</v>
      </c>
      <c r="D4032" s="271" t="s">
        <v>6699</v>
      </c>
      <c r="E4032" s="272">
        <v>1904933.33</v>
      </c>
      <c r="F4032" s="271">
        <v>20378276498</v>
      </c>
      <c r="G4032" s="271" t="s">
        <v>6674</v>
      </c>
      <c r="H4032" s="290">
        <v>44260</v>
      </c>
      <c r="I4032" s="271"/>
      <c r="J4032" s="271"/>
    </row>
    <row r="4033" spans="1:10" outlineLevel="1" x14ac:dyDescent="0.2">
      <c r="A4033" s="274" t="s">
        <v>6700</v>
      </c>
      <c r="B4033" s="274" t="s">
        <v>6556</v>
      </c>
      <c r="C4033" s="271" t="s">
        <v>6672</v>
      </c>
      <c r="D4033" s="271" t="s">
        <v>6701</v>
      </c>
      <c r="E4033" s="272">
        <v>199508.4</v>
      </c>
      <c r="F4033" s="271">
        <v>20600395794</v>
      </c>
      <c r="G4033" s="271" t="s">
        <v>6674</v>
      </c>
      <c r="H4033" s="290">
        <v>44260</v>
      </c>
      <c r="I4033" s="271"/>
      <c r="J4033" s="271"/>
    </row>
    <row r="4034" spans="1:10" outlineLevel="1" x14ac:dyDescent="0.2">
      <c r="A4034" s="274" t="s">
        <v>6702</v>
      </c>
      <c r="B4034" s="274" t="s">
        <v>6556</v>
      </c>
      <c r="C4034" s="271" t="s">
        <v>6672</v>
      </c>
      <c r="D4034" s="271" t="s">
        <v>6703</v>
      </c>
      <c r="E4034" s="272">
        <v>650000</v>
      </c>
      <c r="F4034" s="271">
        <v>20514059943</v>
      </c>
      <c r="G4034" s="271" t="s">
        <v>6674</v>
      </c>
      <c r="H4034" s="290">
        <v>44260</v>
      </c>
      <c r="I4034" s="271"/>
      <c r="J4034" s="271"/>
    </row>
    <row r="4035" spans="1:10" outlineLevel="1" x14ac:dyDescent="0.2">
      <c r="A4035" s="274" t="s">
        <v>6704</v>
      </c>
      <c r="B4035" s="274" t="s">
        <v>6556</v>
      </c>
      <c r="C4035" s="271" t="s">
        <v>6672</v>
      </c>
      <c r="D4035" s="271" t="s">
        <v>6705</v>
      </c>
      <c r="E4035" s="272">
        <v>365550</v>
      </c>
      <c r="F4035" s="271">
        <v>10335650871</v>
      </c>
      <c r="G4035" s="271" t="s">
        <v>6674</v>
      </c>
      <c r="H4035" s="290">
        <v>44260</v>
      </c>
      <c r="I4035" s="271"/>
      <c r="J4035" s="271"/>
    </row>
    <row r="4036" spans="1:10" outlineLevel="1" x14ac:dyDescent="0.2">
      <c r="A4036" s="274" t="s">
        <v>6706</v>
      </c>
      <c r="B4036" s="274" t="s">
        <v>6556</v>
      </c>
      <c r="C4036" s="271" t="s">
        <v>6672</v>
      </c>
      <c r="D4036" s="271" t="s">
        <v>6707</v>
      </c>
      <c r="E4036" s="272">
        <v>108166.16</v>
      </c>
      <c r="F4036" s="271">
        <v>20600545168</v>
      </c>
      <c r="G4036" s="271" t="s">
        <v>6674</v>
      </c>
      <c r="H4036" s="290">
        <v>44264</v>
      </c>
      <c r="I4036" s="271"/>
      <c r="J4036" s="271"/>
    </row>
    <row r="4037" spans="1:10" outlineLevel="1" x14ac:dyDescent="0.2">
      <c r="A4037" s="274" t="s">
        <v>6708</v>
      </c>
      <c r="B4037" s="274" t="s">
        <v>6556</v>
      </c>
      <c r="C4037" s="271" t="s">
        <v>6672</v>
      </c>
      <c r="D4037" s="271" t="s">
        <v>6709</v>
      </c>
      <c r="E4037" s="272">
        <v>205170.62</v>
      </c>
      <c r="F4037" s="271">
        <v>20566032717</v>
      </c>
      <c r="G4037" s="271" t="s">
        <v>6674</v>
      </c>
      <c r="H4037" s="290">
        <v>44264</v>
      </c>
      <c r="I4037" s="271"/>
      <c r="J4037" s="271"/>
    </row>
    <row r="4038" spans="1:10" outlineLevel="1" x14ac:dyDescent="0.2">
      <c r="A4038" s="274" t="s">
        <v>6710</v>
      </c>
      <c r="B4038" s="274" t="s">
        <v>6556</v>
      </c>
      <c r="C4038" s="271" t="s">
        <v>6672</v>
      </c>
      <c r="D4038" s="271" t="s">
        <v>6711</v>
      </c>
      <c r="E4038" s="272">
        <v>982800</v>
      </c>
      <c r="F4038" s="271">
        <v>20600545168</v>
      </c>
      <c r="G4038" s="271" t="s">
        <v>6674</v>
      </c>
      <c r="H4038" s="290">
        <v>44264</v>
      </c>
      <c r="I4038" s="271"/>
      <c r="J4038" s="271"/>
    </row>
    <row r="4039" spans="1:10" outlineLevel="1" x14ac:dyDescent="0.2">
      <c r="A4039" s="274" t="s">
        <v>6712</v>
      </c>
      <c r="B4039" s="274" t="s">
        <v>6556</v>
      </c>
      <c r="C4039" s="271" t="s">
        <v>6672</v>
      </c>
      <c r="D4039" s="271" t="s">
        <v>6713</v>
      </c>
      <c r="E4039" s="272">
        <v>141400</v>
      </c>
      <c r="F4039" s="271">
        <v>20601230896</v>
      </c>
      <c r="G4039" s="271" t="s">
        <v>6674</v>
      </c>
      <c r="H4039" s="290">
        <v>44265</v>
      </c>
      <c r="I4039" s="271"/>
      <c r="J4039" s="271"/>
    </row>
    <row r="4040" spans="1:10" outlineLevel="1" x14ac:dyDescent="0.2">
      <c r="A4040" s="274" t="s">
        <v>6714</v>
      </c>
      <c r="B4040" s="274" t="s">
        <v>6556</v>
      </c>
      <c r="C4040" s="271" t="s">
        <v>6672</v>
      </c>
      <c r="D4040" s="271" t="s">
        <v>6715</v>
      </c>
      <c r="E4040" s="272">
        <v>273982</v>
      </c>
      <c r="F4040" s="271">
        <v>20566032717</v>
      </c>
      <c r="G4040" s="271" t="s">
        <v>6674</v>
      </c>
      <c r="H4040" s="290">
        <v>44267</v>
      </c>
      <c r="I4040" s="271"/>
      <c r="J4040" s="271"/>
    </row>
    <row r="4041" spans="1:10" outlineLevel="1" x14ac:dyDescent="0.2">
      <c r="A4041" s="274" t="s">
        <v>6716</v>
      </c>
      <c r="B4041" s="274" t="s">
        <v>6550</v>
      </c>
      <c r="C4041" s="271" t="s">
        <v>6672</v>
      </c>
      <c r="D4041" s="271" t="s">
        <v>6717</v>
      </c>
      <c r="E4041" s="272">
        <v>268579.8</v>
      </c>
      <c r="F4041" s="271">
        <v>44267</v>
      </c>
      <c r="G4041" s="271" t="s">
        <v>6674</v>
      </c>
      <c r="H4041" s="290">
        <v>44267</v>
      </c>
      <c r="I4041" s="271"/>
      <c r="J4041" s="271"/>
    </row>
    <row r="4042" spans="1:10" outlineLevel="1" x14ac:dyDescent="0.2">
      <c r="A4042" s="274" t="s">
        <v>6718</v>
      </c>
      <c r="B4042" s="274" t="s">
        <v>6556</v>
      </c>
      <c r="C4042" s="271" t="s">
        <v>6672</v>
      </c>
      <c r="D4042" s="271" t="s">
        <v>6719</v>
      </c>
      <c r="E4042" s="272">
        <v>162498</v>
      </c>
      <c r="F4042" s="271">
        <v>20603411715</v>
      </c>
      <c r="G4042" s="271" t="s">
        <v>6674</v>
      </c>
      <c r="H4042" s="290">
        <v>44267</v>
      </c>
      <c r="I4042" s="271"/>
      <c r="J4042" s="271"/>
    </row>
    <row r="4043" spans="1:10" outlineLevel="1" x14ac:dyDescent="0.2">
      <c r="A4043" s="274" t="s">
        <v>6720</v>
      </c>
      <c r="B4043" s="274" t="s">
        <v>6556</v>
      </c>
      <c r="C4043" s="271" t="s">
        <v>6672</v>
      </c>
      <c r="D4043" s="271" t="s">
        <v>6721</v>
      </c>
      <c r="E4043" s="272">
        <v>120722.31</v>
      </c>
      <c r="F4043" s="271">
        <v>20521180774</v>
      </c>
      <c r="G4043" s="271" t="s">
        <v>6674</v>
      </c>
      <c r="H4043" s="290">
        <v>44270</v>
      </c>
      <c r="I4043" s="271"/>
      <c r="J4043" s="271"/>
    </row>
    <row r="4044" spans="1:10" outlineLevel="1" x14ac:dyDescent="0.2">
      <c r="A4044" s="274" t="s">
        <v>6722</v>
      </c>
      <c r="B4044" s="274" t="s">
        <v>6556</v>
      </c>
      <c r="C4044" s="271" t="s">
        <v>6672</v>
      </c>
      <c r="D4044" s="271" t="s">
        <v>6723</v>
      </c>
      <c r="E4044" s="272">
        <v>154375</v>
      </c>
      <c r="F4044" s="271">
        <v>20543328406</v>
      </c>
      <c r="G4044" s="271" t="s">
        <v>6674</v>
      </c>
      <c r="H4044" s="290">
        <v>44272</v>
      </c>
      <c r="I4044" s="271"/>
      <c r="J4044" s="271"/>
    </row>
    <row r="4045" spans="1:10" outlineLevel="1" x14ac:dyDescent="0.2">
      <c r="A4045" s="274" t="s">
        <v>6724</v>
      </c>
      <c r="B4045" s="274" t="s">
        <v>6556</v>
      </c>
      <c r="C4045" s="271" t="s">
        <v>6672</v>
      </c>
      <c r="D4045" s="271" t="s">
        <v>6725</v>
      </c>
      <c r="E4045" s="272">
        <v>118400</v>
      </c>
      <c r="F4045" s="271">
        <v>20601672210</v>
      </c>
      <c r="G4045" s="271" t="s">
        <v>6674</v>
      </c>
      <c r="H4045" s="290">
        <v>44273</v>
      </c>
      <c r="I4045" s="271"/>
      <c r="J4045" s="271"/>
    </row>
    <row r="4046" spans="1:10" outlineLevel="1" x14ac:dyDescent="0.2">
      <c r="A4046" s="274" t="s">
        <v>6726</v>
      </c>
      <c r="B4046" s="274" t="s">
        <v>6556</v>
      </c>
      <c r="C4046" s="271" t="s">
        <v>6672</v>
      </c>
      <c r="D4046" s="271" t="s">
        <v>6727</v>
      </c>
      <c r="E4046" s="272">
        <v>4728072.6100000003</v>
      </c>
      <c r="F4046" s="271">
        <v>20543729907</v>
      </c>
      <c r="G4046" s="271" t="s">
        <v>6674</v>
      </c>
      <c r="H4046" s="290">
        <v>44277</v>
      </c>
      <c r="I4046" s="271"/>
      <c r="J4046" s="271"/>
    </row>
    <row r="4047" spans="1:10" outlineLevel="1" x14ac:dyDescent="0.2">
      <c r="A4047" s="274" t="s">
        <v>6728</v>
      </c>
      <c r="B4047" s="274" t="s">
        <v>6556</v>
      </c>
      <c r="C4047" s="271" t="s">
        <v>6672</v>
      </c>
      <c r="D4047" s="271" t="s">
        <v>6729</v>
      </c>
      <c r="E4047" s="272">
        <v>1211476.19</v>
      </c>
      <c r="F4047" s="271">
        <v>20543729907</v>
      </c>
      <c r="G4047" s="271" t="s">
        <v>6674</v>
      </c>
      <c r="H4047" s="290">
        <v>44277</v>
      </c>
      <c r="I4047" s="271"/>
      <c r="J4047" s="271"/>
    </row>
    <row r="4048" spans="1:10" outlineLevel="1" x14ac:dyDescent="0.2">
      <c r="A4048" s="274" t="s">
        <v>6730</v>
      </c>
      <c r="B4048" s="274" t="s">
        <v>6550</v>
      </c>
      <c r="C4048" s="271" t="s">
        <v>6672</v>
      </c>
      <c r="D4048" s="271" t="s">
        <v>6731</v>
      </c>
      <c r="E4048" s="272">
        <v>57619</v>
      </c>
      <c r="F4048" s="271">
        <v>20202380621</v>
      </c>
      <c r="G4048" s="271" t="s">
        <v>6674</v>
      </c>
      <c r="H4048" s="290">
        <v>44278</v>
      </c>
      <c r="I4048" s="271"/>
      <c r="J4048" s="271"/>
    </row>
    <row r="4049" spans="1:10" outlineLevel="1" x14ac:dyDescent="0.2">
      <c r="A4049" s="274" t="s">
        <v>6732</v>
      </c>
      <c r="B4049" s="274" t="s">
        <v>6556</v>
      </c>
      <c r="C4049" s="271" t="s">
        <v>6672</v>
      </c>
      <c r="D4049" s="271" t="s">
        <v>6733</v>
      </c>
      <c r="E4049" s="272">
        <v>226800</v>
      </c>
      <c r="F4049" s="271">
        <v>20338570041</v>
      </c>
      <c r="G4049" s="271" t="s">
        <v>6674</v>
      </c>
      <c r="H4049" s="290">
        <v>44226</v>
      </c>
      <c r="I4049" s="271"/>
      <c r="J4049" s="271"/>
    </row>
    <row r="4050" spans="1:10" outlineLevel="1" x14ac:dyDescent="0.2">
      <c r="A4050" s="274" t="s">
        <v>6734</v>
      </c>
      <c r="B4050" s="274" t="s">
        <v>6556</v>
      </c>
      <c r="C4050" s="271" t="s">
        <v>6672</v>
      </c>
      <c r="D4050" s="271" t="s">
        <v>6735</v>
      </c>
      <c r="E4050" s="272">
        <v>1264109.8</v>
      </c>
      <c r="F4050" s="271">
        <v>20341848955</v>
      </c>
      <c r="G4050" s="271" t="s">
        <v>6674</v>
      </c>
      <c r="H4050" s="290">
        <v>44224</v>
      </c>
      <c r="I4050" s="271"/>
      <c r="J4050" s="271"/>
    </row>
    <row r="4051" spans="1:10" outlineLevel="1" x14ac:dyDescent="0.2">
      <c r="A4051" s="274" t="s">
        <v>6736</v>
      </c>
      <c r="B4051" s="274" t="s">
        <v>6556</v>
      </c>
      <c r="C4051" s="271" t="s">
        <v>6672</v>
      </c>
      <c r="D4051" s="271" t="s">
        <v>6737</v>
      </c>
      <c r="E4051" s="272">
        <v>760000</v>
      </c>
      <c r="F4051" s="271">
        <v>20507586130</v>
      </c>
      <c r="G4051" s="271" t="s">
        <v>6674</v>
      </c>
      <c r="H4051" s="290">
        <v>44298</v>
      </c>
      <c r="I4051" s="271"/>
      <c r="J4051" s="271"/>
    </row>
    <row r="4052" spans="1:10" outlineLevel="1" x14ac:dyDescent="0.2">
      <c r="A4052" s="274" t="s">
        <v>6738</v>
      </c>
      <c r="B4052" s="274" t="s">
        <v>6556</v>
      </c>
      <c r="C4052" s="271" t="s">
        <v>6672</v>
      </c>
      <c r="D4052" s="271" t="s">
        <v>6739</v>
      </c>
      <c r="E4052" s="272">
        <v>426475</v>
      </c>
      <c r="F4052" s="271">
        <v>20340053118</v>
      </c>
      <c r="G4052" s="271" t="s">
        <v>6674</v>
      </c>
      <c r="H4052" s="290" t="s">
        <v>6740</v>
      </c>
      <c r="I4052" s="271"/>
      <c r="J4052" s="271"/>
    </row>
    <row r="4053" spans="1:10" outlineLevel="1" x14ac:dyDescent="0.2">
      <c r="A4053" s="274" t="s">
        <v>6741</v>
      </c>
      <c r="B4053" s="274" t="s">
        <v>6556</v>
      </c>
      <c r="C4053" s="271" t="s">
        <v>6672</v>
      </c>
      <c r="D4053" s="271" t="s">
        <v>6742</v>
      </c>
      <c r="E4053" s="272">
        <v>829658</v>
      </c>
      <c r="F4053" s="271">
        <v>20545390966</v>
      </c>
      <c r="G4053" s="271" t="s">
        <v>6674</v>
      </c>
      <c r="H4053" s="290">
        <v>44300</v>
      </c>
      <c r="I4053" s="271"/>
      <c r="J4053" s="271"/>
    </row>
    <row r="4054" spans="1:10" outlineLevel="1" x14ac:dyDescent="0.2">
      <c r="A4054" s="274" t="s">
        <v>6743</v>
      </c>
      <c r="B4054" s="274" t="s">
        <v>6556</v>
      </c>
      <c r="C4054" s="271" t="s">
        <v>6672</v>
      </c>
      <c r="D4054" s="271" t="s">
        <v>6744</v>
      </c>
      <c r="E4054" s="272">
        <v>190008</v>
      </c>
      <c r="F4054" s="271">
        <v>20338570041</v>
      </c>
      <c r="G4054" s="271" t="s">
        <v>6674</v>
      </c>
      <c r="H4054" s="290">
        <v>44302</v>
      </c>
      <c r="I4054" s="271"/>
      <c r="J4054" s="271"/>
    </row>
    <row r="4055" spans="1:10" outlineLevel="1" x14ac:dyDescent="0.2">
      <c r="A4055" s="274" t="s">
        <v>6745</v>
      </c>
      <c r="B4055" s="274" t="s">
        <v>6556</v>
      </c>
      <c r="C4055" s="271" t="s">
        <v>6672</v>
      </c>
      <c r="D4055" s="271" t="s">
        <v>6746</v>
      </c>
      <c r="E4055" s="272">
        <v>57000</v>
      </c>
      <c r="F4055" s="271">
        <v>20506615128</v>
      </c>
      <c r="G4055" s="271" t="s">
        <v>6674</v>
      </c>
      <c r="H4055" s="290">
        <v>44315</v>
      </c>
      <c r="I4055" s="271"/>
      <c r="J4055" s="271"/>
    </row>
    <row r="4056" spans="1:10" outlineLevel="1" x14ac:dyDescent="0.2">
      <c r="A4056" s="274" t="s">
        <v>6747</v>
      </c>
      <c r="B4056" s="274" t="s">
        <v>6556</v>
      </c>
      <c r="C4056" s="271" t="s">
        <v>6672</v>
      </c>
      <c r="D4056" s="271" t="s">
        <v>6748</v>
      </c>
      <c r="E4056" s="272">
        <v>196398.28</v>
      </c>
      <c r="F4056" s="271">
        <v>2050661512</v>
      </c>
      <c r="G4056" s="271" t="s">
        <v>6674</v>
      </c>
      <c r="H4056" s="290">
        <v>44321</v>
      </c>
      <c r="I4056" s="271"/>
      <c r="J4056" s="271"/>
    </row>
    <row r="4057" spans="1:10" outlineLevel="1" x14ac:dyDescent="0.2">
      <c r="A4057" s="274" t="s">
        <v>6749</v>
      </c>
      <c r="B4057" s="274" t="s">
        <v>6556</v>
      </c>
      <c r="C4057" s="271" t="s">
        <v>6672</v>
      </c>
      <c r="D4057" s="271" t="s">
        <v>6750</v>
      </c>
      <c r="E4057" s="272">
        <v>101107.2</v>
      </c>
      <c r="F4057" s="271">
        <v>2050661512</v>
      </c>
      <c r="G4057" s="271" t="s">
        <v>6674</v>
      </c>
      <c r="H4057" s="290">
        <v>44321</v>
      </c>
      <c r="I4057" s="271"/>
      <c r="J4057" s="271"/>
    </row>
    <row r="4058" spans="1:10" outlineLevel="1" x14ac:dyDescent="0.2">
      <c r="A4058" s="274" t="s">
        <v>6751</v>
      </c>
      <c r="B4058" s="274" t="s">
        <v>6556</v>
      </c>
      <c r="C4058" s="271" t="s">
        <v>6672</v>
      </c>
      <c r="D4058" s="271" t="s">
        <v>6752</v>
      </c>
      <c r="E4058" s="272">
        <v>434700</v>
      </c>
      <c r="F4058" s="271">
        <v>20602003346</v>
      </c>
      <c r="G4058" s="271" t="s">
        <v>6674</v>
      </c>
      <c r="H4058" s="290">
        <v>44382</v>
      </c>
      <c r="I4058" s="271"/>
      <c r="J4058" s="271"/>
    </row>
    <row r="4059" spans="1:10" outlineLevel="1" x14ac:dyDescent="0.2">
      <c r="A4059" s="274" t="s">
        <v>6753</v>
      </c>
      <c r="B4059" s="274" t="s">
        <v>6556</v>
      </c>
      <c r="C4059" s="271" t="s">
        <v>6672</v>
      </c>
      <c r="D4059" s="271" t="s">
        <v>6754</v>
      </c>
      <c r="E4059" s="272">
        <v>252000</v>
      </c>
      <c r="F4059" s="271">
        <v>20338570041</v>
      </c>
      <c r="G4059" s="271" t="s">
        <v>6674</v>
      </c>
      <c r="H4059" s="290">
        <v>44326</v>
      </c>
      <c r="I4059" s="271"/>
      <c r="J4059" s="271"/>
    </row>
    <row r="4060" spans="1:10" outlineLevel="1" x14ac:dyDescent="0.2">
      <c r="A4060" s="274" t="s">
        <v>6755</v>
      </c>
      <c r="B4060" s="274" t="s">
        <v>6550</v>
      </c>
      <c r="C4060" s="271" t="s">
        <v>6672</v>
      </c>
      <c r="D4060" s="271" t="s">
        <v>6756</v>
      </c>
      <c r="E4060" s="272">
        <v>21097.599999999999</v>
      </c>
      <c r="F4060" s="271">
        <v>20332970411</v>
      </c>
      <c r="G4060" s="271" t="s">
        <v>6674</v>
      </c>
      <c r="H4060" s="290">
        <v>44326</v>
      </c>
      <c r="I4060" s="271"/>
      <c r="J4060" s="271"/>
    </row>
    <row r="4061" spans="1:10" outlineLevel="1" x14ac:dyDescent="0.2">
      <c r="A4061" s="274" t="s">
        <v>6757</v>
      </c>
      <c r="B4061" s="274" t="s">
        <v>6550</v>
      </c>
      <c r="C4061" s="271" t="s">
        <v>6672</v>
      </c>
      <c r="D4061" s="271" t="s">
        <v>6756</v>
      </c>
      <c r="E4061" s="272">
        <v>22892.89</v>
      </c>
      <c r="F4061" s="271">
        <v>20431115825</v>
      </c>
      <c r="G4061" s="271" t="s">
        <v>6674</v>
      </c>
      <c r="H4061" s="290">
        <v>44326</v>
      </c>
      <c r="I4061" s="271"/>
      <c r="J4061" s="271"/>
    </row>
    <row r="4062" spans="1:10" outlineLevel="1" x14ac:dyDescent="0.2">
      <c r="A4062" s="274" t="s">
        <v>6758</v>
      </c>
      <c r="B4062" s="274" t="s">
        <v>6556</v>
      </c>
      <c r="C4062" s="271" t="s">
        <v>6672</v>
      </c>
      <c r="D4062" s="271" t="s">
        <v>6759</v>
      </c>
      <c r="E4062" s="272">
        <v>140270</v>
      </c>
      <c r="F4062" s="271">
        <v>20568830378</v>
      </c>
      <c r="G4062" s="271" t="s">
        <v>6674</v>
      </c>
      <c r="H4062" s="290">
        <v>44505</v>
      </c>
      <c r="I4062" s="271"/>
      <c r="J4062" s="271"/>
    </row>
    <row r="4063" spans="1:10" outlineLevel="1" x14ac:dyDescent="0.2">
      <c r="A4063" s="274" t="s">
        <v>6760</v>
      </c>
      <c r="B4063" s="274" t="s">
        <v>6556</v>
      </c>
      <c r="C4063" s="271" t="s">
        <v>6672</v>
      </c>
      <c r="D4063" s="271" t="s">
        <v>6761</v>
      </c>
      <c r="E4063" s="272">
        <v>1505900</v>
      </c>
      <c r="F4063" s="271">
        <v>20566032717</v>
      </c>
      <c r="G4063" s="271" t="s">
        <v>6674</v>
      </c>
      <c r="H4063" s="290">
        <v>44333</v>
      </c>
      <c r="I4063" s="271"/>
      <c r="J4063" s="271"/>
    </row>
    <row r="4064" spans="1:10" outlineLevel="1" x14ac:dyDescent="0.2">
      <c r="A4064" s="274" t="s">
        <v>6762</v>
      </c>
      <c r="B4064" s="274" t="s">
        <v>6556</v>
      </c>
      <c r="C4064" s="271" t="s">
        <v>6672</v>
      </c>
      <c r="D4064" s="271" t="s">
        <v>6763</v>
      </c>
      <c r="E4064" s="272">
        <v>258750</v>
      </c>
      <c r="F4064" s="271">
        <v>20600489284</v>
      </c>
      <c r="G4064" s="271" t="s">
        <v>6674</v>
      </c>
      <c r="H4064" s="290">
        <v>44334</v>
      </c>
      <c r="I4064" s="271"/>
      <c r="J4064" s="271"/>
    </row>
    <row r="4065" spans="1:10" outlineLevel="1" x14ac:dyDescent="0.2">
      <c r="A4065" s="274" t="s">
        <v>6764</v>
      </c>
      <c r="B4065" s="274" t="s">
        <v>6556</v>
      </c>
      <c r="C4065" s="271" t="s">
        <v>6672</v>
      </c>
      <c r="D4065" s="271" t="s">
        <v>6765</v>
      </c>
      <c r="E4065" s="272">
        <v>233068.94</v>
      </c>
      <c r="F4065" s="271">
        <v>20521180774</v>
      </c>
      <c r="G4065" s="271" t="s">
        <v>6674</v>
      </c>
      <c r="H4065" s="290">
        <v>44334</v>
      </c>
      <c r="I4065" s="271"/>
      <c r="J4065" s="271"/>
    </row>
    <row r="4066" spans="1:10" outlineLevel="1" x14ac:dyDescent="0.2">
      <c r="A4066" s="274" t="s">
        <v>6766</v>
      </c>
      <c r="B4066" s="274" t="s">
        <v>6556</v>
      </c>
      <c r="C4066" s="271" t="s">
        <v>6672</v>
      </c>
      <c r="D4066" s="271" t="s">
        <v>6767</v>
      </c>
      <c r="E4066" s="272">
        <v>3433242.88</v>
      </c>
      <c r="F4066" s="271">
        <v>20602003346</v>
      </c>
      <c r="G4066" s="271" t="s">
        <v>6674</v>
      </c>
      <c r="H4066" s="290">
        <v>44341</v>
      </c>
      <c r="I4066" s="271"/>
      <c r="J4066" s="271"/>
    </row>
    <row r="4067" spans="1:10" outlineLevel="1" x14ac:dyDescent="0.2">
      <c r="A4067" s="274" t="s">
        <v>6768</v>
      </c>
      <c r="B4067" s="274" t="s">
        <v>6556</v>
      </c>
      <c r="C4067" s="271" t="s">
        <v>6672</v>
      </c>
      <c r="D4067" s="271" t="s">
        <v>6769</v>
      </c>
      <c r="E4067" s="272">
        <v>209798.39999999999</v>
      </c>
      <c r="F4067" s="271">
        <v>20601933684</v>
      </c>
      <c r="G4067" s="271" t="s">
        <v>6674</v>
      </c>
      <c r="H4067" s="290" t="s">
        <v>6770</v>
      </c>
      <c r="I4067" s="271"/>
      <c r="J4067" s="271"/>
    </row>
    <row r="4068" spans="1:10" outlineLevel="1" x14ac:dyDescent="0.2">
      <c r="A4068" s="274" t="s">
        <v>6771</v>
      </c>
      <c r="B4068" s="274" t="s">
        <v>6556</v>
      </c>
      <c r="C4068" s="271" t="s">
        <v>6672</v>
      </c>
      <c r="D4068" s="271" t="s">
        <v>6772</v>
      </c>
      <c r="E4068" s="272">
        <v>2679960</v>
      </c>
      <c r="F4068" s="271">
        <v>20600545168</v>
      </c>
      <c r="G4068" s="271" t="s">
        <v>6674</v>
      </c>
      <c r="H4068" s="290" t="s">
        <v>6770</v>
      </c>
      <c r="I4068" s="271"/>
      <c r="J4068" s="271"/>
    </row>
    <row r="4069" spans="1:10" outlineLevel="1" x14ac:dyDescent="0.2">
      <c r="A4069" s="274" t="s">
        <v>6773</v>
      </c>
      <c r="B4069" s="274" t="s">
        <v>6556</v>
      </c>
      <c r="C4069" s="271" t="s">
        <v>6672</v>
      </c>
      <c r="D4069" s="271" t="s">
        <v>6774</v>
      </c>
      <c r="E4069" s="272">
        <v>1304532.8999999999</v>
      </c>
      <c r="F4069" s="271">
        <v>20341848955</v>
      </c>
      <c r="G4069" s="271" t="s">
        <v>6674</v>
      </c>
      <c r="H4069" s="290" t="s">
        <v>6770</v>
      </c>
      <c r="I4069" s="271"/>
      <c r="J4069" s="271"/>
    </row>
    <row r="4070" spans="1:10" outlineLevel="1" x14ac:dyDescent="0.2">
      <c r="A4070" s="274" t="s">
        <v>6775</v>
      </c>
      <c r="B4070" s="274" t="s">
        <v>6556</v>
      </c>
      <c r="C4070" s="271" t="s">
        <v>6672</v>
      </c>
      <c r="D4070" s="271" t="s">
        <v>6776</v>
      </c>
      <c r="E4070" s="272">
        <v>3070000</v>
      </c>
      <c r="F4070" s="271">
        <v>20510264542</v>
      </c>
      <c r="G4070" s="271" t="s">
        <v>6674</v>
      </c>
      <c r="H4070" s="290" t="s">
        <v>6777</v>
      </c>
      <c r="I4070" s="271"/>
      <c r="J4070" s="271"/>
    </row>
    <row r="4071" spans="1:10" outlineLevel="1" x14ac:dyDescent="0.2">
      <c r="A4071" s="274" t="s">
        <v>6778</v>
      </c>
      <c r="B4071" s="274" t="s">
        <v>6556</v>
      </c>
      <c r="C4071" s="271" t="s">
        <v>6672</v>
      </c>
      <c r="D4071" s="271" t="s">
        <v>6779</v>
      </c>
      <c r="E4071" s="272">
        <v>1800000</v>
      </c>
      <c r="F4071" s="271">
        <v>20514059943</v>
      </c>
      <c r="G4071" s="271" t="s">
        <v>6674</v>
      </c>
      <c r="H4071" s="290" t="s">
        <v>6777</v>
      </c>
      <c r="I4071" s="271"/>
      <c r="J4071" s="271"/>
    </row>
    <row r="4072" spans="1:10" outlineLevel="1" x14ac:dyDescent="0.2">
      <c r="A4072" s="274" t="s">
        <v>6780</v>
      </c>
      <c r="B4072" s="274" t="s">
        <v>6556</v>
      </c>
      <c r="C4072" s="271" t="s">
        <v>6672</v>
      </c>
      <c r="D4072" s="271" t="s">
        <v>6781</v>
      </c>
      <c r="E4072" s="272">
        <v>5275200</v>
      </c>
      <c r="F4072" s="271">
        <v>20378276498</v>
      </c>
      <c r="G4072" s="271" t="s">
        <v>6674</v>
      </c>
      <c r="H4072" s="290">
        <v>44343</v>
      </c>
      <c r="I4072" s="271"/>
      <c r="J4072" s="271"/>
    </row>
    <row r="4073" spans="1:10" outlineLevel="1" x14ac:dyDescent="0.2">
      <c r="A4073" s="274" t="s">
        <v>6782</v>
      </c>
      <c r="B4073" s="274" t="s">
        <v>6556</v>
      </c>
      <c r="C4073" s="271" t="s">
        <v>6672</v>
      </c>
      <c r="D4073" s="271" t="s">
        <v>6783</v>
      </c>
      <c r="E4073" s="272">
        <v>1241299.5900000001</v>
      </c>
      <c r="F4073" s="271">
        <v>20603336756</v>
      </c>
      <c r="G4073" s="271" t="s">
        <v>6674</v>
      </c>
      <c r="H4073" s="290">
        <v>44343</v>
      </c>
      <c r="I4073" s="271"/>
      <c r="J4073" s="271"/>
    </row>
    <row r="4074" spans="1:10" outlineLevel="1" x14ac:dyDescent="0.2">
      <c r="A4074" s="274" t="s">
        <v>6784</v>
      </c>
      <c r="B4074" s="274" t="s">
        <v>6556</v>
      </c>
      <c r="C4074" s="271" t="s">
        <v>6672</v>
      </c>
      <c r="D4074" s="271" t="s">
        <v>6785</v>
      </c>
      <c r="E4074" s="272">
        <v>3354857.14</v>
      </c>
      <c r="F4074" s="271" t="s">
        <v>6786</v>
      </c>
      <c r="G4074" s="271" t="s">
        <v>6674</v>
      </c>
      <c r="H4074" s="290">
        <v>44344</v>
      </c>
      <c r="I4074" s="271"/>
      <c r="J4074" s="271"/>
    </row>
    <row r="4075" spans="1:10" outlineLevel="1" x14ac:dyDescent="0.2">
      <c r="A4075" s="274" t="s">
        <v>6787</v>
      </c>
      <c r="B4075" s="274" t="s">
        <v>6556</v>
      </c>
      <c r="C4075" s="271" t="s">
        <v>6672</v>
      </c>
      <c r="D4075" s="271" t="s">
        <v>6788</v>
      </c>
      <c r="E4075" s="272">
        <v>4134000</v>
      </c>
      <c r="F4075" s="271">
        <v>20340053118</v>
      </c>
      <c r="G4075" s="271" t="s">
        <v>6674</v>
      </c>
      <c r="H4075" s="290">
        <v>44344</v>
      </c>
      <c r="I4075" s="271"/>
      <c r="J4075" s="271"/>
    </row>
    <row r="4076" spans="1:10" outlineLevel="1" x14ac:dyDescent="0.2">
      <c r="A4076" s="274" t="s">
        <v>6789</v>
      </c>
      <c r="B4076" s="274" t="s">
        <v>6556</v>
      </c>
      <c r="C4076" s="271" t="s">
        <v>6672</v>
      </c>
      <c r="D4076" s="271" t="s">
        <v>6790</v>
      </c>
      <c r="E4076" s="272">
        <v>168000</v>
      </c>
      <c r="F4076" s="271">
        <v>20602117058</v>
      </c>
      <c r="G4076" s="271" t="s">
        <v>6674</v>
      </c>
      <c r="H4076" s="290">
        <v>44348</v>
      </c>
      <c r="I4076" s="271"/>
      <c r="J4076" s="271"/>
    </row>
    <row r="4077" spans="1:10" outlineLevel="1" x14ac:dyDescent="0.2">
      <c r="A4077" s="274" t="s">
        <v>6791</v>
      </c>
      <c r="B4077" s="274" t="s">
        <v>6550</v>
      </c>
      <c r="C4077" s="271" t="s">
        <v>6672</v>
      </c>
      <c r="D4077" s="271" t="s">
        <v>6792</v>
      </c>
      <c r="E4077" s="272">
        <v>79800</v>
      </c>
      <c r="F4077" s="271">
        <v>20552546050</v>
      </c>
      <c r="G4077" s="271" t="s">
        <v>6674</v>
      </c>
      <c r="H4077" s="290">
        <v>44348</v>
      </c>
      <c r="I4077" s="271"/>
      <c r="J4077" s="271"/>
    </row>
    <row r="4078" spans="1:10" outlineLevel="1" x14ac:dyDescent="0.2">
      <c r="A4078" s="274" t="s">
        <v>6793</v>
      </c>
      <c r="B4078" s="274" t="s">
        <v>6556</v>
      </c>
      <c r="C4078" s="271" t="s">
        <v>6672</v>
      </c>
      <c r="D4078" s="271" t="s">
        <v>6790</v>
      </c>
      <c r="E4078" s="272">
        <v>450000</v>
      </c>
      <c r="F4078" s="271">
        <v>20603411715</v>
      </c>
      <c r="G4078" s="271" t="s">
        <v>6674</v>
      </c>
      <c r="H4078" s="290">
        <v>44348</v>
      </c>
      <c r="I4078" s="271"/>
      <c r="J4078" s="271"/>
    </row>
    <row r="4079" spans="1:10" outlineLevel="1" x14ac:dyDescent="0.2">
      <c r="A4079" s="274" t="s">
        <v>6794</v>
      </c>
      <c r="B4079" s="274" t="s">
        <v>6556</v>
      </c>
      <c r="C4079" s="271" t="s">
        <v>6672</v>
      </c>
      <c r="D4079" s="271" t="s">
        <v>6795</v>
      </c>
      <c r="E4079" s="272">
        <v>245414.39999999999</v>
      </c>
      <c r="F4079" s="271">
        <v>20487946614</v>
      </c>
      <c r="G4079" s="271" t="s">
        <v>6674</v>
      </c>
      <c r="H4079" s="290">
        <v>44348</v>
      </c>
      <c r="I4079" s="271"/>
      <c r="J4079" s="271"/>
    </row>
    <row r="4080" spans="1:10" outlineLevel="1" x14ac:dyDescent="0.2">
      <c r="A4080" s="274" t="s">
        <v>6796</v>
      </c>
      <c r="B4080" s="274" t="s">
        <v>6681</v>
      </c>
      <c r="C4080" s="271"/>
      <c r="D4080" s="271" t="s">
        <v>6797</v>
      </c>
      <c r="E4080" s="272">
        <v>3234285.6</v>
      </c>
      <c r="F4080" s="271">
        <v>992720409001</v>
      </c>
      <c r="G4080" s="271" t="s">
        <v>6674</v>
      </c>
      <c r="H4080" s="291" t="s">
        <v>6777</v>
      </c>
      <c r="I4080" s="271"/>
      <c r="J4080" s="271" t="s">
        <v>6681</v>
      </c>
    </row>
    <row r="4081" spans="1:10" outlineLevel="1" x14ac:dyDescent="0.2">
      <c r="A4081" s="274" t="s">
        <v>6798</v>
      </c>
      <c r="B4081" s="274" t="s">
        <v>6556</v>
      </c>
      <c r="C4081" s="271" t="s">
        <v>6672</v>
      </c>
      <c r="D4081" s="271" t="s">
        <v>6799</v>
      </c>
      <c r="E4081" s="272">
        <v>1042168</v>
      </c>
      <c r="F4081" s="271">
        <v>20506615128</v>
      </c>
      <c r="G4081" s="271" t="s">
        <v>6674</v>
      </c>
      <c r="H4081" s="290">
        <v>44355</v>
      </c>
      <c r="I4081" s="271"/>
      <c r="J4081" s="271"/>
    </row>
    <row r="4082" spans="1:10" outlineLevel="1" x14ac:dyDescent="0.2">
      <c r="A4082" s="274" t="s">
        <v>6800</v>
      </c>
      <c r="B4082" s="274" t="s">
        <v>6556</v>
      </c>
      <c r="C4082" s="271" t="s">
        <v>6672</v>
      </c>
      <c r="D4082" s="271" t="s">
        <v>6801</v>
      </c>
      <c r="E4082" s="272">
        <v>446208</v>
      </c>
      <c r="F4082" s="271">
        <v>20568830378</v>
      </c>
      <c r="G4082" s="271" t="s">
        <v>6674</v>
      </c>
      <c r="H4082" s="290">
        <v>44355</v>
      </c>
      <c r="I4082" s="271"/>
      <c r="J4082" s="271"/>
    </row>
    <row r="4083" spans="1:10" outlineLevel="1" x14ac:dyDescent="0.2">
      <c r="A4083" s="274" t="s">
        <v>6802</v>
      </c>
      <c r="B4083" s="274" t="s">
        <v>6556</v>
      </c>
      <c r="C4083" s="271" t="s">
        <v>6672</v>
      </c>
      <c r="D4083" s="271" t="s">
        <v>6803</v>
      </c>
      <c r="E4083" s="272">
        <v>835676.55</v>
      </c>
      <c r="F4083" s="271">
        <v>10452941673</v>
      </c>
      <c r="G4083" s="271" t="s">
        <v>6674</v>
      </c>
      <c r="H4083" s="290">
        <v>44355</v>
      </c>
      <c r="I4083" s="271"/>
      <c r="J4083" s="271"/>
    </row>
    <row r="4084" spans="1:10" outlineLevel="1" x14ac:dyDescent="0.2">
      <c r="A4084" s="274" t="s">
        <v>6804</v>
      </c>
      <c r="B4084" s="274" t="s">
        <v>6556</v>
      </c>
      <c r="C4084" s="271" t="s">
        <v>6672</v>
      </c>
      <c r="D4084" s="271" t="s">
        <v>6805</v>
      </c>
      <c r="E4084" s="272">
        <v>411075</v>
      </c>
      <c r="F4084" s="271">
        <v>20516343142</v>
      </c>
      <c r="G4084" s="271" t="s">
        <v>6674</v>
      </c>
      <c r="H4084" s="290">
        <v>44355</v>
      </c>
      <c r="I4084" s="271"/>
      <c r="J4084" s="271"/>
    </row>
    <row r="4085" spans="1:10" outlineLevel="1" x14ac:dyDescent="0.2">
      <c r="A4085" s="274" t="s">
        <v>6806</v>
      </c>
      <c r="B4085" s="274" t="s">
        <v>6556</v>
      </c>
      <c r="C4085" s="271" t="s">
        <v>6672</v>
      </c>
      <c r="D4085" s="271" t="s">
        <v>6807</v>
      </c>
      <c r="E4085" s="272">
        <v>278775</v>
      </c>
      <c r="F4085" s="271">
        <v>20507016899</v>
      </c>
      <c r="G4085" s="271" t="s">
        <v>6674</v>
      </c>
      <c r="H4085" s="290">
        <v>44356</v>
      </c>
      <c r="I4085" s="271"/>
      <c r="J4085" s="271"/>
    </row>
    <row r="4086" spans="1:10" outlineLevel="1" x14ac:dyDescent="0.2">
      <c r="A4086" s="274" t="s">
        <v>6808</v>
      </c>
      <c r="B4086" s="274" t="s">
        <v>6556</v>
      </c>
      <c r="C4086" s="271" t="s">
        <v>6672</v>
      </c>
      <c r="D4086" s="271" t="s">
        <v>6809</v>
      </c>
      <c r="E4086" s="272">
        <v>169260</v>
      </c>
      <c r="F4086" s="271">
        <v>20491280451</v>
      </c>
      <c r="G4086" s="271" t="s">
        <v>6674</v>
      </c>
      <c r="H4086" s="290">
        <v>44361</v>
      </c>
      <c r="I4086" s="271"/>
      <c r="J4086" s="271"/>
    </row>
    <row r="4087" spans="1:10" outlineLevel="1" x14ac:dyDescent="0.2">
      <c r="A4087" s="274" t="s">
        <v>6810</v>
      </c>
      <c r="B4087" s="274" t="s">
        <v>6556</v>
      </c>
      <c r="C4087" s="271" t="s">
        <v>6672</v>
      </c>
      <c r="D4087" s="271" t="s">
        <v>6811</v>
      </c>
      <c r="E4087" s="272">
        <v>106575</v>
      </c>
      <c r="F4087" s="271">
        <v>20601933684</v>
      </c>
      <c r="G4087" s="271" t="s">
        <v>6674</v>
      </c>
      <c r="H4087" s="290">
        <v>44361</v>
      </c>
      <c r="I4087" s="271"/>
      <c r="J4087" s="271"/>
    </row>
    <row r="4088" spans="1:10" outlineLevel="1" x14ac:dyDescent="0.2">
      <c r="A4088" s="274" t="s">
        <v>6812</v>
      </c>
      <c r="B4088" s="274" t="s">
        <v>6556</v>
      </c>
      <c r="C4088" s="271" t="s">
        <v>6672</v>
      </c>
      <c r="D4088" s="271" t="s">
        <v>6813</v>
      </c>
      <c r="E4088" s="272">
        <v>167388.38</v>
      </c>
      <c r="F4088" s="271">
        <v>20555726318</v>
      </c>
      <c r="G4088" s="271" t="s">
        <v>6674</v>
      </c>
      <c r="H4088" s="290">
        <v>44361</v>
      </c>
      <c r="I4088" s="271"/>
      <c r="J4088" s="271"/>
    </row>
    <row r="4089" spans="1:10" outlineLevel="1" x14ac:dyDescent="0.2">
      <c r="A4089" s="274" t="s">
        <v>6814</v>
      </c>
      <c r="B4089" s="274" t="s">
        <v>6556</v>
      </c>
      <c r="C4089" s="271" t="s">
        <v>6672</v>
      </c>
      <c r="D4089" s="271" t="s">
        <v>6815</v>
      </c>
      <c r="E4089" s="272">
        <v>333000</v>
      </c>
      <c r="F4089" s="271">
        <v>20601672210</v>
      </c>
      <c r="G4089" s="271" t="s">
        <v>6674</v>
      </c>
      <c r="H4089" s="290">
        <v>44361</v>
      </c>
      <c r="I4089" s="271"/>
      <c r="J4089" s="271"/>
    </row>
    <row r="4090" spans="1:10" outlineLevel="1" x14ac:dyDescent="0.2">
      <c r="A4090" s="274" t="s">
        <v>6816</v>
      </c>
      <c r="B4090" s="274" t="s">
        <v>6556</v>
      </c>
      <c r="C4090" s="271" t="s">
        <v>6672</v>
      </c>
      <c r="D4090" s="271" t="s">
        <v>6817</v>
      </c>
      <c r="E4090" s="272">
        <v>13093124.130000001</v>
      </c>
      <c r="F4090" s="271">
        <v>20543729907</v>
      </c>
      <c r="G4090" s="271" t="s">
        <v>6674</v>
      </c>
      <c r="H4090" s="290">
        <v>44365</v>
      </c>
      <c r="I4090" s="271"/>
      <c r="J4090" s="271"/>
    </row>
    <row r="4091" spans="1:10" outlineLevel="1" x14ac:dyDescent="0.2">
      <c r="A4091" s="274" t="s">
        <v>6818</v>
      </c>
      <c r="B4091" s="274" t="s">
        <v>6594</v>
      </c>
      <c r="C4091" s="271" t="s">
        <v>6819</v>
      </c>
      <c r="D4091" s="271" t="s">
        <v>6594</v>
      </c>
      <c r="E4091" s="272">
        <v>239645</v>
      </c>
      <c r="F4091" s="271">
        <v>20501881083</v>
      </c>
      <c r="G4091" s="271" t="s">
        <v>6674</v>
      </c>
      <c r="H4091" s="290" t="s">
        <v>6820</v>
      </c>
      <c r="I4091" s="271"/>
      <c r="J4091" s="271"/>
    </row>
    <row r="4092" spans="1:10" outlineLevel="1" x14ac:dyDescent="0.2">
      <c r="A4092" s="274" t="s">
        <v>6821</v>
      </c>
      <c r="B4092" s="274" t="s">
        <v>6594</v>
      </c>
      <c r="C4092" s="271" t="s">
        <v>6819</v>
      </c>
      <c r="D4092" s="271" t="s">
        <v>6594</v>
      </c>
      <c r="E4092" s="272">
        <v>179000</v>
      </c>
      <c r="F4092" s="271">
        <v>20521188922</v>
      </c>
      <c r="G4092" s="271" t="s">
        <v>6674</v>
      </c>
      <c r="H4092" s="290" t="s">
        <v>6822</v>
      </c>
      <c r="I4092" s="271"/>
      <c r="J4092" s="271"/>
    </row>
    <row r="4093" spans="1:10" outlineLevel="1" x14ac:dyDescent="0.2">
      <c r="A4093" s="274" t="s">
        <v>6823</v>
      </c>
      <c r="B4093" s="274" t="s">
        <v>6594</v>
      </c>
      <c r="C4093" s="271" t="s">
        <v>6819</v>
      </c>
      <c r="D4093" s="271" t="s">
        <v>6594</v>
      </c>
      <c r="E4093" s="272">
        <v>252000</v>
      </c>
      <c r="F4093" s="271">
        <v>20125508716</v>
      </c>
      <c r="G4093" s="271" t="s">
        <v>6674</v>
      </c>
      <c r="H4093" s="290" t="s">
        <v>6824</v>
      </c>
      <c r="I4093" s="271"/>
      <c r="J4093" s="271"/>
    </row>
    <row r="4094" spans="1:10" outlineLevel="1" x14ac:dyDescent="0.2">
      <c r="A4094" s="274" t="s">
        <v>6825</v>
      </c>
      <c r="B4094" s="274" t="s">
        <v>6556</v>
      </c>
      <c r="C4094" s="271" t="s">
        <v>6672</v>
      </c>
      <c r="D4094" s="271" t="s">
        <v>6826</v>
      </c>
      <c r="E4094" s="272">
        <v>245430</v>
      </c>
      <c r="F4094" s="271">
        <v>20530734171</v>
      </c>
      <c r="G4094" s="271" t="s">
        <v>6674</v>
      </c>
      <c r="H4094" s="290" t="s">
        <v>6827</v>
      </c>
      <c r="I4094" s="271"/>
      <c r="J4094" s="271"/>
    </row>
    <row r="4095" spans="1:10" outlineLevel="1" x14ac:dyDescent="0.2">
      <c r="A4095" s="274" t="s">
        <v>6828</v>
      </c>
      <c r="B4095" s="274" t="s">
        <v>6556</v>
      </c>
      <c r="C4095" s="271" t="s">
        <v>6672</v>
      </c>
      <c r="D4095" s="271" t="s">
        <v>6829</v>
      </c>
      <c r="E4095" s="272">
        <v>306320</v>
      </c>
      <c r="F4095" s="271">
        <v>20601230896</v>
      </c>
      <c r="G4095" s="271" t="s">
        <v>6674</v>
      </c>
      <c r="H4095" s="290">
        <v>44371</v>
      </c>
      <c r="I4095" s="271"/>
      <c r="J4095" s="271"/>
    </row>
    <row r="4096" spans="1:10" outlineLevel="1" x14ac:dyDescent="0.2">
      <c r="A4096" s="274" t="s">
        <v>6830</v>
      </c>
      <c r="B4096" s="274" t="s">
        <v>6594</v>
      </c>
      <c r="C4096" s="271" t="s">
        <v>6819</v>
      </c>
      <c r="D4096" s="271" t="s">
        <v>6594</v>
      </c>
      <c r="E4096" s="272">
        <v>192000</v>
      </c>
      <c r="F4096" s="271">
        <v>20605441204</v>
      </c>
      <c r="G4096" s="271" t="s">
        <v>6674</v>
      </c>
      <c r="H4096" s="290" t="s">
        <v>6831</v>
      </c>
      <c r="I4096" s="271"/>
      <c r="J4096" s="271"/>
    </row>
    <row r="4097" spans="1:10" outlineLevel="1" x14ac:dyDescent="0.2">
      <c r="A4097" s="274" t="s">
        <v>6832</v>
      </c>
      <c r="B4097" s="274" t="s">
        <v>6594</v>
      </c>
      <c r="C4097" s="271" t="s">
        <v>6819</v>
      </c>
      <c r="D4097" s="271" t="s">
        <v>6594</v>
      </c>
      <c r="E4097" s="272">
        <v>220612.8</v>
      </c>
      <c r="F4097" s="271">
        <v>2053849202</v>
      </c>
      <c r="G4097" s="271" t="s">
        <v>6674</v>
      </c>
      <c r="H4097" s="290">
        <v>44377</v>
      </c>
      <c r="I4097" s="271"/>
      <c r="J4097" s="271"/>
    </row>
    <row r="4098" spans="1:10" outlineLevel="1" x14ac:dyDescent="0.2">
      <c r="A4098" s="274" t="s">
        <v>6833</v>
      </c>
      <c r="B4098" s="274" t="s">
        <v>6594</v>
      </c>
      <c r="C4098" s="271" t="s">
        <v>6819</v>
      </c>
      <c r="D4098" s="271" t="s">
        <v>6594</v>
      </c>
      <c r="E4098" s="272">
        <v>146800</v>
      </c>
      <c r="F4098" s="271">
        <v>20522545741</v>
      </c>
      <c r="G4098" s="271" t="s">
        <v>6674</v>
      </c>
      <c r="H4098" s="290" t="s">
        <v>6834</v>
      </c>
      <c r="I4098" s="271"/>
      <c r="J4098" s="271"/>
    </row>
    <row r="4099" spans="1:10" outlineLevel="1" x14ac:dyDescent="0.2">
      <c r="A4099" s="274" t="s">
        <v>6835</v>
      </c>
      <c r="B4099" s="274" t="s">
        <v>6594</v>
      </c>
      <c r="C4099" s="271" t="s">
        <v>6819</v>
      </c>
      <c r="D4099" s="271" t="s">
        <v>6594</v>
      </c>
      <c r="E4099" s="272">
        <v>2374929.48</v>
      </c>
      <c r="F4099" s="271">
        <v>20603332751</v>
      </c>
      <c r="G4099" s="271" t="s">
        <v>6674</v>
      </c>
      <c r="H4099" s="290" t="s">
        <v>6836</v>
      </c>
      <c r="I4099" s="271"/>
      <c r="J4099" s="271"/>
    </row>
    <row r="4100" spans="1:10" outlineLevel="1" x14ac:dyDescent="0.2">
      <c r="A4100" s="274" t="s">
        <v>6837</v>
      </c>
      <c r="B4100" s="274" t="s">
        <v>6556</v>
      </c>
      <c r="C4100" s="271" t="s">
        <v>6672</v>
      </c>
      <c r="D4100" s="271" t="s">
        <v>6838</v>
      </c>
      <c r="E4100" s="272">
        <v>306381.59999999998</v>
      </c>
      <c r="F4100" s="271">
        <v>20565209702</v>
      </c>
      <c r="G4100" s="271" t="s">
        <v>6674</v>
      </c>
      <c r="H4100" s="290">
        <v>44379</v>
      </c>
      <c r="I4100" s="271"/>
      <c r="J4100" s="271"/>
    </row>
    <row r="4101" spans="1:10" outlineLevel="1" x14ac:dyDescent="0.2">
      <c r="A4101" s="274" t="s">
        <v>6839</v>
      </c>
      <c r="B4101" s="274" t="s">
        <v>6556</v>
      </c>
      <c r="C4101" s="271" t="s">
        <v>6672</v>
      </c>
      <c r="D4101" s="271" t="s">
        <v>6840</v>
      </c>
      <c r="E4101" s="272">
        <v>252000</v>
      </c>
      <c r="F4101" s="271">
        <v>20338570041</v>
      </c>
      <c r="G4101" s="271" t="s">
        <v>6674</v>
      </c>
      <c r="H4101" s="290">
        <v>44382</v>
      </c>
      <c r="I4101" s="271"/>
      <c r="J4101" s="271"/>
    </row>
    <row r="4102" spans="1:10" outlineLevel="1" x14ac:dyDescent="0.2">
      <c r="A4102" s="274" t="s">
        <v>6841</v>
      </c>
      <c r="B4102" s="274" t="s">
        <v>6556</v>
      </c>
      <c r="C4102" s="271" t="s">
        <v>6672</v>
      </c>
      <c r="D4102" s="271" t="s">
        <v>6594</v>
      </c>
      <c r="E4102" s="272">
        <v>168443.82</v>
      </c>
      <c r="F4102" s="271">
        <v>20600433530</v>
      </c>
      <c r="G4102" s="271" t="s">
        <v>6674</v>
      </c>
      <c r="H4102" s="290">
        <v>44383</v>
      </c>
      <c r="I4102" s="271"/>
      <c r="J4102" s="271"/>
    </row>
    <row r="4103" spans="1:10" outlineLevel="1" x14ac:dyDescent="0.2">
      <c r="A4103" s="274" t="s">
        <v>6842</v>
      </c>
      <c r="B4103" s="274" t="s">
        <v>6556</v>
      </c>
      <c r="C4103" s="271" t="s">
        <v>6672</v>
      </c>
      <c r="D4103" s="271" t="s">
        <v>6594</v>
      </c>
      <c r="E4103" s="272">
        <v>175014</v>
      </c>
      <c r="F4103" s="271">
        <v>20125508716</v>
      </c>
      <c r="G4103" s="271" t="s">
        <v>6674</v>
      </c>
      <c r="H4103" s="290">
        <v>44384</v>
      </c>
      <c r="I4103" s="271"/>
      <c r="J4103" s="271"/>
    </row>
    <row r="4104" spans="1:10" outlineLevel="1" x14ac:dyDescent="0.2">
      <c r="A4104" s="274" t="s">
        <v>6843</v>
      </c>
      <c r="B4104" s="274" t="s">
        <v>6556</v>
      </c>
      <c r="C4104" s="271" t="s">
        <v>6672</v>
      </c>
      <c r="D4104" s="271" t="s">
        <v>6594</v>
      </c>
      <c r="E4104" s="272">
        <v>2431215</v>
      </c>
      <c r="F4104" s="271">
        <v>20603336756</v>
      </c>
      <c r="G4104" s="271" t="s">
        <v>6674</v>
      </c>
      <c r="H4104" s="290">
        <v>44384</v>
      </c>
      <c r="I4104" s="271"/>
      <c r="J4104" s="271"/>
    </row>
    <row r="4105" spans="1:10" outlineLevel="1" x14ac:dyDescent="0.2">
      <c r="A4105" s="274" t="s">
        <v>6844</v>
      </c>
      <c r="B4105" s="274" t="s">
        <v>6556</v>
      </c>
      <c r="C4105" s="271" t="s">
        <v>6672</v>
      </c>
      <c r="D4105" s="271" t="s">
        <v>6845</v>
      </c>
      <c r="E4105" s="272">
        <v>162000</v>
      </c>
      <c r="F4105" s="271">
        <v>20602445381</v>
      </c>
      <c r="G4105" s="271" t="s">
        <v>6674</v>
      </c>
      <c r="H4105" s="290">
        <v>44389</v>
      </c>
      <c r="I4105" s="271"/>
      <c r="J4105" s="271"/>
    </row>
    <row r="4106" spans="1:10" outlineLevel="1" x14ac:dyDescent="0.2">
      <c r="A4106" s="274" t="s">
        <v>6846</v>
      </c>
      <c r="B4106" s="274" t="s">
        <v>6594</v>
      </c>
      <c r="C4106" s="271" t="s">
        <v>6819</v>
      </c>
      <c r="D4106" s="271" t="s">
        <v>6594</v>
      </c>
      <c r="E4106" s="272">
        <v>413000</v>
      </c>
      <c r="F4106" s="271">
        <v>20392858602</v>
      </c>
      <c r="G4106" s="271" t="s">
        <v>6674</v>
      </c>
      <c r="H4106" s="290">
        <v>44391</v>
      </c>
      <c r="I4106" s="271"/>
      <c r="J4106" s="271"/>
    </row>
    <row r="4107" spans="1:10" outlineLevel="1" x14ac:dyDescent="0.2">
      <c r="A4107" s="274" t="s">
        <v>6847</v>
      </c>
      <c r="B4107" s="274" t="s">
        <v>6594</v>
      </c>
      <c r="C4107" s="271" t="s">
        <v>6819</v>
      </c>
      <c r="D4107" s="271" t="s">
        <v>6594</v>
      </c>
      <c r="E4107" s="272">
        <v>921058</v>
      </c>
      <c r="F4107" s="271">
        <v>20600545168</v>
      </c>
      <c r="G4107" s="271" t="s">
        <v>6674</v>
      </c>
      <c r="H4107" s="290">
        <v>44392</v>
      </c>
      <c r="I4107" s="271"/>
      <c r="J4107" s="271"/>
    </row>
    <row r="4108" spans="1:10" outlineLevel="1" x14ac:dyDescent="0.2">
      <c r="A4108" s="274" t="s">
        <v>6848</v>
      </c>
      <c r="B4108" s="274" t="s">
        <v>6594</v>
      </c>
      <c r="C4108" s="271" t="s">
        <v>6819</v>
      </c>
      <c r="D4108" s="271" t="s">
        <v>6594</v>
      </c>
      <c r="E4108" s="272">
        <v>481831.14</v>
      </c>
      <c r="F4108" s="271">
        <v>20431084172</v>
      </c>
      <c r="G4108" s="271" t="s">
        <v>6674</v>
      </c>
      <c r="H4108" s="290">
        <v>44392</v>
      </c>
      <c r="I4108" s="271"/>
      <c r="J4108" s="271"/>
    </row>
    <row r="4109" spans="1:10" outlineLevel="1" x14ac:dyDescent="0.2">
      <c r="A4109" s="274" t="s">
        <v>6849</v>
      </c>
      <c r="B4109" s="274" t="s">
        <v>6594</v>
      </c>
      <c r="C4109" s="271" t="s">
        <v>6819</v>
      </c>
      <c r="D4109" s="271" t="s">
        <v>6594</v>
      </c>
      <c r="E4109" s="272">
        <v>118907.75</v>
      </c>
      <c r="F4109" s="271">
        <v>20510429649</v>
      </c>
      <c r="G4109" s="271" t="s">
        <v>6674</v>
      </c>
      <c r="H4109" s="290">
        <v>44392</v>
      </c>
      <c r="I4109" s="271"/>
      <c r="J4109" s="271"/>
    </row>
    <row r="4110" spans="1:10" outlineLevel="1" x14ac:dyDescent="0.2">
      <c r="A4110" s="274" t="s">
        <v>6850</v>
      </c>
      <c r="B4110" s="274" t="s">
        <v>6594</v>
      </c>
      <c r="C4110" s="271" t="s">
        <v>6819</v>
      </c>
      <c r="D4110" s="271" t="s">
        <v>6594</v>
      </c>
      <c r="E4110" s="272">
        <v>125316</v>
      </c>
      <c r="F4110" s="271">
        <v>20605441204</v>
      </c>
      <c r="G4110" s="271" t="s">
        <v>6674</v>
      </c>
      <c r="H4110" s="290">
        <v>44392</v>
      </c>
      <c r="I4110" s="271"/>
      <c r="J4110" s="271"/>
    </row>
    <row r="4111" spans="1:10" outlineLevel="1" x14ac:dyDescent="0.2">
      <c r="A4111" s="274" t="s">
        <v>6851</v>
      </c>
      <c r="B4111" s="274" t="s">
        <v>6594</v>
      </c>
      <c r="C4111" s="271" t="s">
        <v>6819</v>
      </c>
      <c r="D4111" s="271" t="s">
        <v>6594</v>
      </c>
      <c r="E4111" s="272">
        <v>111550</v>
      </c>
      <c r="F4111" s="271">
        <v>20543965627</v>
      </c>
      <c r="G4111" s="271" t="s">
        <v>6674</v>
      </c>
      <c r="H4111" s="290">
        <v>44393</v>
      </c>
      <c r="I4111" s="271"/>
      <c r="J4111" s="271"/>
    </row>
    <row r="4112" spans="1:10" outlineLevel="1" x14ac:dyDescent="0.2">
      <c r="A4112" s="274" t="s">
        <v>6852</v>
      </c>
      <c r="B4112" s="274" t="s">
        <v>6594</v>
      </c>
      <c r="C4112" s="271" t="s">
        <v>6819</v>
      </c>
      <c r="D4112" s="271" t="s">
        <v>6594</v>
      </c>
      <c r="E4112" s="272">
        <v>114192</v>
      </c>
      <c r="F4112" s="271">
        <v>20390625007</v>
      </c>
      <c r="G4112" s="271" t="s">
        <v>6674</v>
      </c>
      <c r="H4112" s="290">
        <v>44393</v>
      </c>
      <c r="I4112" s="271"/>
      <c r="J4112" s="271"/>
    </row>
    <row r="4113" spans="1:10" outlineLevel="1" x14ac:dyDescent="0.2">
      <c r="A4113" s="274" t="s">
        <v>6853</v>
      </c>
      <c r="B4113" s="274" t="s">
        <v>6594</v>
      </c>
      <c r="C4113" s="271" t="s">
        <v>6819</v>
      </c>
      <c r="D4113" s="271" t="s">
        <v>6594</v>
      </c>
      <c r="E4113" s="272">
        <v>964600</v>
      </c>
      <c r="F4113" s="271">
        <v>20605339132</v>
      </c>
      <c r="G4113" s="271" t="s">
        <v>6674</v>
      </c>
      <c r="H4113" s="290">
        <v>44393</v>
      </c>
      <c r="I4113" s="271"/>
      <c r="J4113" s="271"/>
    </row>
    <row r="4114" spans="1:10" outlineLevel="1" x14ac:dyDescent="0.2">
      <c r="A4114" s="274" t="s">
        <v>6854</v>
      </c>
      <c r="B4114" s="274" t="s">
        <v>6594</v>
      </c>
      <c r="C4114" s="271" t="s">
        <v>6819</v>
      </c>
      <c r="D4114" s="271" t="s">
        <v>6594</v>
      </c>
      <c r="E4114" s="272">
        <v>145632</v>
      </c>
      <c r="F4114" s="271">
        <v>20448571891</v>
      </c>
      <c r="G4114" s="271" t="s">
        <v>6674</v>
      </c>
      <c r="H4114" s="290">
        <v>44396</v>
      </c>
      <c r="I4114" s="271"/>
      <c r="J4114" s="271"/>
    </row>
    <row r="4115" spans="1:10" outlineLevel="1" x14ac:dyDescent="0.2">
      <c r="A4115" s="274" t="s">
        <v>6855</v>
      </c>
      <c r="B4115" s="274" t="s">
        <v>6556</v>
      </c>
      <c r="C4115" s="271" t="s">
        <v>6672</v>
      </c>
      <c r="D4115" s="271" t="s">
        <v>6856</v>
      </c>
      <c r="E4115" s="272">
        <v>147583</v>
      </c>
      <c r="F4115" s="271">
        <v>20448661459</v>
      </c>
      <c r="G4115" s="271" t="s">
        <v>6674</v>
      </c>
      <c r="H4115" s="290">
        <v>44398</v>
      </c>
      <c r="I4115" s="271"/>
      <c r="J4115" s="271"/>
    </row>
    <row r="4116" spans="1:10" outlineLevel="1" x14ac:dyDescent="0.2">
      <c r="A4116" s="274" t="s">
        <v>6857</v>
      </c>
      <c r="B4116" s="274" t="s">
        <v>6594</v>
      </c>
      <c r="C4116" s="271" t="s">
        <v>6819</v>
      </c>
      <c r="D4116" s="271" t="s">
        <v>6594</v>
      </c>
      <c r="E4116" s="272">
        <v>479500</v>
      </c>
      <c r="F4116" s="271">
        <v>20510429649</v>
      </c>
      <c r="G4116" s="271" t="s">
        <v>6674</v>
      </c>
      <c r="H4116" s="290">
        <v>44398</v>
      </c>
      <c r="I4116" s="271"/>
      <c r="J4116" s="271"/>
    </row>
    <row r="4117" spans="1:10" outlineLevel="1" x14ac:dyDescent="0.2">
      <c r="A4117" s="274" t="s">
        <v>6858</v>
      </c>
      <c r="B4117" s="274" t="s">
        <v>6594</v>
      </c>
      <c r="C4117" s="271" t="s">
        <v>6819</v>
      </c>
      <c r="D4117" s="271" t="s">
        <v>6594</v>
      </c>
      <c r="E4117" s="272">
        <v>128970</v>
      </c>
      <c r="F4117" s="271">
        <v>20600545168</v>
      </c>
      <c r="G4117" s="271" t="s">
        <v>6674</v>
      </c>
      <c r="H4117" s="290">
        <v>44399</v>
      </c>
      <c r="I4117" s="271"/>
      <c r="J4117" s="271"/>
    </row>
    <row r="4118" spans="1:10" outlineLevel="1" x14ac:dyDescent="0.2">
      <c r="A4118" s="274" t="s">
        <v>6859</v>
      </c>
      <c r="B4118" s="274" t="s">
        <v>6594</v>
      </c>
      <c r="C4118" s="271" t="s">
        <v>6819</v>
      </c>
      <c r="D4118" s="271" t="s">
        <v>6594</v>
      </c>
      <c r="E4118" s="272">
        <v>130043</v>
      </c>
      <c r="F4118" s="271">
        <v>20512523227</v>
      </c>
      <c r="G4118" s="271" t="s">
        <v>6674</v>
      </c>
      <c r="H4118" s="290">
        <v>44399</v>
      </c>
      <c r="I4118" s="271"/>
      <c r="J4118" s="271"/>
    </row>
    <row r="4119" spans="1:10" outlineLevel="1" x14ac:dyDescent="0.2">
      <c r="A4119" s="274" t="s">
        <v>6860</v>
      </c>
      <c r="B4119" s="274" t="s">
        <v>6594</v>
      </c>
      <c r="C4119" s="271" t="s">
        <v>6819</v>
      </c>
      <c r="D4119" s="271" t="s">
        <v>6594</v>
      </c>
      <c r="E4119" s="272">
        <v>830606.4</v>
      </c>
      <c r="F4119" s="271">
        <v>20507258981</v>
      </c>
      <c r="G4119" s="271" t="s">
        <v>6674</v>
      </c>
      <c r="H4119" s="290">
        <v>44400</v>
      </c>
      <c r="I4119" s="271"/>
      <c r="J4119" s="271"/>
    </row>
    <row r="4120" spans="1:10" outlineLevel="1" x14ac:dyDescent="0.2">
      <c r="A4120" s="274" t="s">
        <v>6861</v>
      </c>
      <c r="B4120" s="274" t="s">
        <v>6594</v>
      </c>
      <c r="C4120" s="271" t="s">
        <v>6819</v>
      </c>
      <c r="D4120" s="271" t="s">
        <v>6594</v>
      </c>
      <c r="E4120" s="272">
        <v>1093500</v>
      </c>
      <c r="F4120" s="271">
        <v>20509152129</v>
      </c>
      <c r="G4120" s="271" t="s">
        <v>6674</v>
      </c>
      <c r="H4120" s="290">
        <v>44407</v>
      </c>
      <c r="I4120" s="271"/>
      <c r="J4120" s="271"/>
    </row>
    <row r="4121" spans="1:10" outlineLevel="1" x14ac:dyDescent="0.2">
      <c r="A4121" s="274" t="s">
        <v>6862</v>
      </c>
      <c r="B4121" s="274" t="s">
        <v>6556</v>
      </c>
      <c r="C4121" s="271" t="s">
        <v>6672</v>
      </c>
      <c r="D4121" s="271" t="s">
        <v>6863</v>
      </c>
      <c r="E4121" s="272">
        <v>178542</v>
      </c>
      <c r="F4121" s="271">
        <v>20604201374</v>
      </c>
      <c r="G4121" s="271" t="s">
        <v>6674</v>
      </c>
      <c r="H4121" s="290">
        <v>44407</v>
      </c>
      <c r="I4121" s="271"/>
      <c r="J4121" s="271"/>
    </row>
    <row r="4122" spans="1:10" outlineLevel="1" x14ac:dyDescent="0.2">
      <c r="A4122" s="274" t="s">
        <v>6864</v>
      </c>
      <c r="B4122" s="274" t="s">
        <v>6594</v>
      </c>
      <c r="C4122" s="271" t="s">
        <v>6819</v>
      </c>
      <c r="D4122" s="271" t="s">
        <v>6594</v>
      </c>
      <c r="E4122" s="272">
        <v>1088460</v>
      </c>
      <c r="F4122" s="271">
        <v>10107381738</v>
      </c>
      <c r="G4122" s="271" t="s">
        <v>6674</v>
      </c>
      <c r="H4122" s="290">
        <v>44410</v>
      </c>
      <c r="I4122" s="271"/>
      <c r="J4122" s="271"/>
    </row>
    <row r="4123" spans="1:10" outlineLevel="1" x14ac:dyDescent="0.2">
      <c r="A4123" s="274" t="s">
        <v>6865</v>
      </c>
      <c r="B4123" s="274" t="s">
        <v>6594</v>
      </c>
      <c r="C4123" s="271" t="s">
        <v>6819</v>
      </c>
      <c r="D4123" s="271" t="s">
        <v>6594</v>
      </c>
      <c r="E4123" s="272">
        <v>1300596.3899999999</v>
      </c>
      <c r="F4123" s="271">
        <v>20522646424</v>
      </c>
      <c r="G4123" s="271" t="s">
        <v>6674</v>
      </c>
      <c r="H4123" s="290">
        <v>44410</v>
      </c>
      <c r="I4123" s="271"/>
      <c r="J4123" s="271"/>
    </row>
    <row r="4124" spans="1:10" outlineLevel="1" x14ac:dyDescent="0.2">
      <c r="A4124" s="274" t="s">
        <v>6866</v>
      </c>
      <c r="B4124" s="274" t="s">
        <v>6550</v>
      </c>
      <c r="C4124" s="271" t="s">
        <v>6672</v>
      </c>
      <c r="D4124" s="271" t="s">
        <v>6867</v>
      </c>
      <c r="E4124" s="272">
        <v>336000</v>
      </c>
      <c r="F4124" s="271">
        <v>20502335708</v>
      </c>
      <c r="G4124" s="271" t="s">
        <v>6674</v>
      </c>
      <c r="H4124" s="290">
        <v>44411</v>
      </c>
      <c r="I4124" s="271"/>
      <c r="J4124" s="271"/>
    </row>
    <row r="4125" spans="1:10" outlineLevel="1" x14ac:dyDescent="0.2">
      <c r="A4125" s="274" t="s">
        <v>6868</v>
      </c>
      <c r="B4125" s="274" t="s">
        <v>6594</v>
      </c>
      <c r="C4125" s="271" t="s">
        <v>6819</v>
      </c>
      <c r="D4125" s="271" t="s">
        <v>6594</v>
      </c>
      <c r="E4125" s="272">
        <v>1257480</v>
      </c>
      <c r="F4125" s="271">
        <v>20601006007</v>
      </c>
      <c r="G4125" s="271" t="s">
        <v>6674</v>
      </c>
      <c r="H4125" s="290">
        <v>44414</v>
      </c>
      <c r="I4125" s="271"/>
      <c r="J4125" s="271"/>
    </row>
    <row r="4126" spans="1:10" outlineLevel="1" x14ac:dyDescent="0.2">
      <c r="A4126" s="274" t="s">
        <v>6869</v>
      </c>
      <c r="B4126" s="274" t="s">
        <v>6550</v>
      </c>
      <c r="C4126" s="271" t="s">
        <v>6672</v>
      </c>
      <c r="D4126" s="271" t="s">
        <v>6870</v>
      </c>
      <c r="E4126" s="272">
        <v>156208.4</v>
      </c>
      <c r="F4126" s="271">
        <v>20511480702</v>
      </c>
      <c r="G4126" s="271" t="s">
        <v>6674</v>
      </c>
      <c r="H4126" s="290">
        <v>44413</v>
      </c>
      <c r="I4126" s="271"/>
      <c r="J4126" s="271"/>
    </row>
    <row r="4127" spans="1:10" outlineLevel="1" x14ac:dyDescent="0.2">
      <c r="A4127" s="274" t="s">
        <v>6871</v>
      </c>
      <c r="B4127" s="274" t="s">
        <v>6594</v>
      </c>
      <c r="C4127" s="271" t="s">
        <v>6819</v>
      </c>
      <c r="D4127" s="271" t="s">
        <v>6594</v>
      </c>
      <c r="E4127" s="272">
        <v>428260</v>
      </c>
      <c r="F4127" s="271">
        <v>20563247127</v>
      </c>
      <c r="G4127" s="271" t="s">
        <v>6674</v>
      </c>
      <c r="H4127" s="290">
        <v>44417</v>
      </c>
      <c r="I4127" s="271"/>
      <c r="J4127" s="271"/>
    </row>
    <row r="4128" spans="1:10" outlineLevel="1" x14ac:dyDescent="0.2">
      <c r="A4128" s="274" t="s">
        <v>6872</v>
      </c>
      <c r="B4128" s="274" t="s">
        <v>6550</v>
      </c>
      <c r="C4128" s="271" t="s">
        <v>6672</v>
      </c>
      <c r="D4128" s="271" t="s">
        <v>6873</v>
      </c>
      <c r="E4128" s="272">
        <v>566400</v>
      </c>
      <c r="F4128" s="271">
        <v>20604314071</v>
      </c>
      <c r="G4128" s="271" t="s">
        <v>6674</v>
      </c>
      <c r="H4128" s="290">
        <v>44417</v>
      </c>
      <c r="I4128" s="271"/>
      <c r="J4128" s="271"/>
    </row>
    <row r="4129" spans="1:10" outlineLevel="1" x14ac:dyDescent="0.2">
      <c r="A4129" s="274" t="s">
        <v>6874</v>
      </c>
      <c r="B4129" s="274" t="s">
        <v>6875</v>
      </c>
      <c r="C4129" s="271"/>
      <c r="D4129" s="271" t="s">
        <v>6875</v>
      </c>
      <c r="E4129" s="272">
        <v>351000</v>
      </c>
      <c r="F4129" s="271">
        <v>992720409001</v>
      </c>
      <c r="G4129" s="271" t="s">
        <v>6674</v>
      </c>
      <c r="H4129" s="291">
        <v>44418</v>
      </c>
      <c r="I4129" s="271"/>
      <c r="J4129" s="271" t="s">
        <v>6875</v>
      </c>
    </row>
    <row r="4130" spans="1:10" outlineLevel="1" x14ac:dyDescent="0.2">
      <c r="A4130" s="274" t="s">
        <v>6876</v>
      </c>
      <c r="B4130" s="274" t="s">
        <v>6556</v>
      </c>
      <c r="C4130" s="271" t="s">
        <v>6672</v>
      </c>
      <c r="D4130" s="271" t="s">
        <v>6877</v>
      </c>
      <c r="E4130" s="272">
        <v>113602</v>
      </c>
      <c r="F4130" s="271">
        <v>20568787774</v>
      </c>
      <c r="G4130" s="271" t="s">
        <v>6674</v>
      </c>
      <c r="H4130" s="290">
        <v>44360</v>
      </c>
      <c r="I4130" s="271"/>
      <c r="J4130" s="271"/>
    </row>
    <row r="4131" spans="1:10" outlineLevel="1" x14ac:dyDescent="0.2">
      <c r="A4131" s="274" t="s">
        <v>6878</v>
      </c>
      <c r="B4131" s="274" t="s">
        <v>6594</v>
      </c>
      <c r="C4131" s="271" t="s">
        <v>6819</v>
      </c>
      <c r="D4131" s="271" t="s">
        <v>6594</v>
      </c>
      <c r="E4131" s="272">
        <v>87500</v>
      </c>
      <c r="F4131" s="271">
        <v>20553708266</v>
      </c>
      <c r="G4131" s="271" t="s">
        <v>6674</v>
      </c>
      <c r="H4131" s="290">
        <v>44359</v>
      </c>
      <c r="I4131" s="271"/>
      <c r="J4131" s="271"/>
    </row>
    <row r="4132" spans="1:10" outlineLevel="1" x14ac:dyDescent="0.2">
      <c r="A4132" s="274" t="s">
        <v>6879</v>
      </c>
      <c r="B4132" s="274" t="s">
        <v>6594</v>
      </c>
      <c r="C4132" s="271" t="s">
        <v>6819</v>
      </c>
      <c r="D4132" s="271" t="s">
        <v>6594</v>
      </c>
      <c r="E4132" s="272">
        <v>293241</v>
      </c>
      <c r="F4132" s="271">
        <v>20492414299</v>
      </c>
      <c r="G4132" s="271" t="s">
        <v>6674</v>
      </c>
      <c r="H4132" s="290">
        <v>44426</v>
      </c>
      <c r="I4132" s="271"/>
      <c r="J4132" s="271"/>
    </row>
    <row r="4133" spans="1:10" outlineLevel="1" x14ac:dyDescent="0.2">
      <c r="A4133" s="274" t="s">
        <v>6880</v>
      </c>
      <c r="B4133" s="274" t="s">
        <v>6556</v>
      </c>
      <c r="C4133" s="271" t="s">
        <v>6672</v>
      </c>
      <c r="D4133" s="271" t="s">
        <v>6881</v>
      </c>
      <c r="E4133" s="272">
        <v>1743600</v>
      </c>
      <c r="F4133" s="271">
        <v>10335650871</v>
      </c>
      <c r="G4133" s="271" t="s">
        <v>6674</v>
      </c>
      <c r="H4133" s="290">
        <v>44434</v>
      </c>
      <c r="I4133" s="271"/>
      <c r="J4133" s="271"/>
    </row>
    <row r="4134" spans="1:10" outlineLevel="1" x14ac:dyDescent="0.2">
      <c r="A4134" s="274" t="s">
        <v>6882</v>
      </c>
      <c r="B4134" s="274" t="s">
        <v>6594</v>
      </c>
      <c r="C4134" s="271" t="s">
        <v>6819</v>
      </c>
      <c r="D4134" s="271" t="s">
        <v>6594</v>
      </c>
      <c r="E4134" s="272">
        <v>129168</v>
      </c>
      <c r="F4134" s="271">
        <v>20535929611</v>
      </c>
      <c r="G4134" s="271" t="s">
        <v>6674</v>
      </c>
      <c r="H4134" s="290">
        <v>44434</v>
      </c>
      <c r="I4134" s="271"/>
      <c r="J4134" s="271"/>
    </row>
    <row r="4135" spans="1:10" outlineLevel="1" x14ac:dyDescent="0.2">
      <c r="A4135" s="274" t="s">
        <v>6883</v>
      </c>
      <c r="B4135" s="274" t="s">
        <v>6594</v>
      </c>
      <c r="C4135" s="271" t="s">
        <v>6819</v>
      </c>
      <c r="D4135" s="271" t="s">
        <v>6594</v>
      </c>
      <c r="E4135" s="272">
        <v>195525</v>
      </c>
      <c r="F4135" s="271">
        <v>20563247127</v>
      </c>
      <c r="G4135" s="271" t="s">
        <v>6674</v>
      </c>
      <c r="H4135" s="290">
        <v>44434</v>
      </c>
      <c r="I4135" s="271"/>
      <c r="J4135" s="271"/>
    </row>
    <row r="4136" spans="1:10" outlineLevel="1" x14ac:dyDescent="0.2">
      <c r="A4136" s="274" t="s">
        <v>6884</v>
      </c>
      <c r="B4136" s="274" t="s">
        <v>6556</v>
      </c>
      <c r="C4136" s="271" t="s">
        <v>6672</v>
      </c>
      <c r="D4136" s="271" t="s">
        <v>6885</v>
      </c>
      <c r="E4136" s="272">
        <v>195000</v>
      </c>
      <c r="F4136" s="271">
        <v>20240053118</v>
      </c>
      <c r="G4136" s="271" t="s">
        <v>6674</v>
      </c>
      <c r="H4136" s="290" t="s">
        <v>6886</v>
      </c>
      <c r="I4136" s="271"/>
      <c r="J4136" s="271"/>
    </row>
    <row r="4137" spans="1:10" outlineLevel="1" x14ac:dyDescent="0.2">
      <c r="A4137" s="274" t="s">
        <v>6887</v>
      </c>
      <c r="B4137" s="274" t="s">
        <v>6556</v>
      </c>
      <c r="C4137" s="271" t="s">
        <v>6672</v>
      </c>
      <c r="D4137" s="271" t="s">
        <v>6888</v>
      </c>
      <c r="E4137" s="272">
        <v>204995</v>
      </c>
      <c r="F4137" s="271">
        <v>20602445381</v>
      </c>
      <c r="G4137" s="271" t="s">
        <v>6674</v>
      </c>
      <c r="H4137" s="290" t="s">
        <v>6886</v>
      </c>
      <c r="I4137" s="271"/>
      <c r="J4137" s="271"/>
    </row>
    <row r="4138" spans="1:10" outlineLevel="1" x14ac:dyDescent="0.2">
      <c r="A4138" s="274" t="s">
        <v>6889</v>
      </c>
      <c r="B4138" s="274" t="s">
        <v>6890</v>
      </c>
      <c r="C4138" s="271" t="s">
        <v>6672</v>
      </c>
      <c r="D4138" s="271" t="s">
        <v>6891</v>
      </c>
      <c r="E4138" s="272">
        <v>49400.01</v>
      </c>
      <c r="F4138" s="271">
        <v>20421780472</v>
      </c>
      <c r="G4138" s="271" t="s">
        <v>6674</v>
      </c>
      <c r="H4138" s="290">
        <v>44442</v>
      </c>
      <c r="I4138" s="271"/>
      <c r="J4138" s="271"/>
    </row>
    <row r="4139" spans="1:10" outlineLevel="1" x14ac:dyDescent="0.2">
      <c r="A4139" s="274" t="s">
        <v>6892</v>
      </c>
      <c r="B4139" s="274" t="s">
        <v>6556</v>
      </c>
      <c r="C4139" s="271" t="s">
        <v>6672</v>
      </c>
      <c r="D4139" s="271" t="s">
        <v>6893</v>
      </c>
      <c r="E4139" s="272">
        <v>5763231.3600000003</v>
      </c>
      <c r="F4139" s="271">
        <v>20341848955</v>
      </c>
      <c r="G4139" s="271" t="s">
        <v>6674</v>
      </c>
      <c r="H4139" s="290">
        <v>44449</v>
      </c>
      <c r="I4139" s="271"/>
      <c r="J4139" s="271"/>
    </row>
    <row r="4140" spans="1:10" outlineLevel="1" x14ac:dyDescent="0.2">
      <c r="A4140" s="274" t="s">
        <v>6894</v>
      </c>
      <c r="B4140" s="274" t="s">
        <v>6556</v>
      </c>
      <c r="C4140" s="271" t="s">
        <v>6672</v>
      </c>
      <c r="D4140" s="271" t="s">
        <v>6895</v>
      </c>
      <c r="E4140" s="272">
        <v>175000</v>
      </c>
      <c r="F4140" s="271">
        <v>20487201457</v>
      </c>
      <c r="G4140" s="271" t="s">
        <v>6674</v>
      </c>
      <c r="H4140" s="290" t="s">
        <v>6896</v>
      </c>
      <c r="I4140" s="271"/>
      <c r="J4140" s="271"/>
    </row>
    <row r="4141" spans="1:10" outlineLevel="1" x14ac:dyDescent="0.2">
      <c r="A4141" s="274" t="s">
        <v>6897</v>
      </c>
      <c r="B4141" s="274" t="s">
        <v>6556</v>
      </c>
      <c r="C4141" s="271" t="s">
        <v>6672</v>
      </c>
      <c r="D4141" s="271" t="s">
        <v>6898</v>
      </c>
      <c r="E4141" s="272">
        <v>170100</v>
      </c>
      <c r="F4141" s="271">
        <v>20487201457</v>
      </c>
      <c r="G4141" s="271" t="s">
        <v>6674</v>
      </c>
      <c r="H4141" s="290">
        <v>44452</v>
      </c>
      <c r="I4141" s="271"/>
      <c r="J4141" s="271"/>
    </row>
    <row r="4142" spans="1:10" outlineLevel="1" x14ac:dyDescent="0.2">
      <c r="A4142" s="274" t="s">
        <v>6899</v>
      </c>
      <c r="B4142" s="274" t="s">
        <v>6550</v>
      </c>
      <c r="C4142" s="271" t="s">
        <v>6672</v>
      </c>
      <c r="D4142" s="271" t="s">
        <v>6900</v>
      </c>
      <c r="E4142" s="272">
        <v>115121.92</v>
      </c>
      <c r="F4142" s="271">
        <v>20478190671</v>
      </c>
      <c r="G4142" s="271" t="s">
        <v>6674</v>
      </c>
      <c r="H4142" s="292">
        <v>44454</v>
      </c>
      <c r="I4142" s="271"/>
      <c r="J4142" s="271"/>
    </row>
    <row r="4143" spans="1:10" outlineLevel="1" x14ac:dyDescent="0.2">
      <c r="A4143" s="274" t="s">
        <v>6901</v>
      </c>
      <c r="B4143" s="274" t="s">
        <v>6556</v>
      </c>
      <c r="C4143" s="271" t="s">
        <v>6672</v>
      </c>
      <c r="D4143" s="271" t="s">
        <v>6902</v>
      </c>
      <c r="E4143" s="272">
        <v>327600</v>
      </c>
      <c r="F4143" s="271">
        <v>20338570041</v>
      </c>
      <c r="G4143" s="271" t="s">
        <v>6674</v>
      </c>
      <c r="H4143" s="290">
        <v>44456</v>
      </c>
      <c r="I4143" s="271"/>
      <c r="J4143" s="271"/>
    </row>
    <row r="4144" spans="1:10" outlineLevel="1" x14ac:dyDescent="0.2">
      <c r="A4144" s="274" t="s">
        <v>6903</v>
      </c>
      <c r="B4144" s="274" t="s">
        <v>6556</v>
      </c>
      <c r="C4144" s="271" t="s">
        <v>6672</v>
      </c>
      <c r="D4144" s="271" t="s">
        <v>6904</v>
      </c>
      <c r="E4144" s="272">
        <v>115330.05</v>
      </c>
      <c r="F4144" s="271">
        <v>20421780472</v>
      </c>
      <c r="G4144" s="271" t="s">
        <v>6674</v>
      </c>
      <c r="H4144" s="290">
        <v>44456</v>
      </c>
      <c r="I4144" s="271"/>
      <c r="J4144" s="271"/>
    </row>
    <row r="4145" spans="1:10" outlineLevel="1" x14ac:dyDescent="0.2">
      <c r="A4145" s="274" t="s">
        <v>6905</v>
      </c>
      <c r="B4145" s="274" t="s">
        <v>6556</v>
      </c>
      <c r="C4145" s="271" t="s">
        <v>6672</v>
      </c>
      <c r="D4145" s="271" t="s">
        <v>6906</v>
      </c>
      <c r="E4145" s="272">
        <v>169000</v>
      </c>
      <c r="F4145" s="271">
        <v>20340053118</v>
      </c>
      <c r="G4145" s="271" t="s">
        <v>6674</v>
      </c>
      <c r="H4145" s="290">
        <v>44459</v>
      </c>
      <c r="I4145" s="271"/>
      <c r="J4145" s="271"/>
    </row>
    <row r="4146" spans="1:10" outlineLevel="1" x14ac:dyDescent="0.2">
      <c r="A4146" s="274" t="s">
        <v>6907</v>
      </c>
      <c r="B4146" s="274" t="s">
        <v>6556</v>
      </c>
      <c r="C4146" s="271" t="s">
        <v>6672</v>
      </c>
      <c r="D4146" s="271" t="s">
        <v>6908</v>
      </c>
      <c r="E4146" s="272">
        <v>158100</v>
      </c>
      <c r="F4146" s="271">
        <v>20340053118</v>
      </c>
      <c r="G4146" s="271" t="s">
        <v>6674</v>
      </c>
      <c r="H4146" s="290">
        <v>44459</v>
      </c>
      <c r="I4146" s="271"/>
      <c r="J4146" s="271"/>
    </row>
    <row r="4147" spans="1:10" outlineLevel="1" x14ac:dyDescent="0.2">
      <c r="A4147" s="274" t="s">
        <v>6909</v>
      </c>
      <c r="B4147" s="274" t="s">
        <v>6594</v>
      </c>
      <c r="C4147" s="271" t="s">
        <v>6819</v>
      </c>
      <c r="D4147" s="271" t="s">
        <v>6594</v>
      </c>
      <c r="E4147" s="272">
        <v>116438</v>
      </c>
      <c r="F4147" s="271">
        <v>20545665906</v>
      </c>
      <c r="G4147" s="271" t="s">
        <v>6674</v>
      </c>
      <c r="H4147" s="290">
        <v>44460</v>
      </c>
      <c r="I4147" s="271"/>
      <c r="J4147" s="271"/>
    </row>
    <row r="4148" spans="1:10" outlineLevel="1" x14ac:dyDescent="0.2">
      <c r="A4148" s="274" t="s">
        <v>6910</v>
      </c>
      <c r="B4148" s="274" t="s">
        <v>6594</v>
      </c>
      <c r="C4148" s="271" t="s">
        <v>6819</v>
      </c>
      <c r="D4148" s="271" t="s">
        <v>6594</v>
      </c>
      <c r="E4148" s="272">
        <v>144500</v>
      </c>
      <c r="F4148" s="271">
        <v>10107381738</v>
      </c>
      <c r="G4148" s="271" t="s">
        <v>6674</v>
      </c>
      <c r="H4148" s="290">
        <v>44460</v>
      </c>
      <c r="I4148" s="271"/>
      <c r="J4148" s="271"/>
    </row>
    <row r="4149" spans="1:10" outlineLevel="1" x14ac:dyDescent="0.2">
      <c r="A4149" s="274" t="s">
        <v>6911</v>
      </c>
      <c r="B4149" s="274" t="s">
        <v>6594</v>
      </c>
      <c r="C4149" s="271" t="s">
        <v>6819</v>
      </c>
      <c r="D4149" s="271" t="s">
        <v>6594</v>
      </c>
      <c r="E4149" s="272">
        <v>123240</v>
      </c>
      <c r="F4149" s="271">
        <v>20509152129</v>
      </c>
      <c r="G4149" s="271" t="s">
        <v>6674</v>
      </c>
      <c r="H4149" s="290">
        <v>44460</v>
      </c>
      <c r="I4149" s="271"/>
      <c r="J4149" s="271"/>
    </row>
    <row r="4150" spans="1:10" outlineLevel="1" x14ac:dyDescent="0.2">
      <c r="A4150" s="274" t="s">
        <v>6912</v>
      </c>
      <c r="B4150" s="274" t="s">
        <v>6556</v>
      </c>
      <c r="C4150" s="271" t="s">
        <v>6672</v>
      </c>
      <c r="D4150" s="271" t="s">
        <v>6913</v>
      </c>
      <c r="E4150" s="272">
        <v>4787516</v>
      </c>
      <c r="F4150" s="271">
        <v>20606090251</v>
      </c>
      <c r="G4150" s="271" t="s">
        <v>6674</v>
      </c>
      <c r="H4150" s="290">
        <v>44462</v>
      </c>
      <c r="I4150" s="271"/>
      <c r="J4150" s="271"/>
    </row>
    <row r="4151" spans="1:10" outlineLevel="1" x14ac:dyDescent="0.2">
      <c r="A4151" s="274" t="s">
        <v>6914</v>
      </c>
      <c r="B4151" s="274" t="s">
        <v>6556</v>
      </c>
      <c r="C4151" s="271" t="s">
        <v>6672</v>
      </c>
      <c r="D4151" s="271" t="s">
        <v>6915</v>
      </c>
      <c r="E4151" s="272">
        <v>190000</v>
      </c>
      <c r="F4151" s="271">
        <v>20601169674</v>
      </c>
      <c r="G4151" s="271" t="s">
        <v>6674</v>
      </c>
      <c r="H4151" s="290">
        <v>44462</v>
      </c>
      <c r="I4151" s="271"/>
      <c r="J4151" s="271"/>
    </row>
    <row r="4152" spans="1:10" outlineLevel="1" x14ac:dyDescent="0.2">
      <c r="A4152" s="274" t="s">
        <v>6916</v>
      </c>
      <c r="B4152" s="274" t="s">
        <v>6556</v>
      </c>
      <c r="C4152" s="271" t="s">
        <v>6672</v>
      </c>
      <c r="D4152" s="271" t="s">
        <v>6917</v>
      </c>
      <c r="E4152" s="272">
        <v>140000</v>
      </c>
      <c r="F4152" s="271">
        <v>20432841937</v>
      </c>
      <c r="G4152" s="271" t="s">
        <v>6674</v>
      </c>
      <c r="H4152" s="290">
        <v>44463</v>
      </c>
      <c r="I4152" s="271"/>
      <c r="J4152" s="271"/>
    </row>
    <row r="4153" spans="1:10" outlineLevel="1" x14ac:dyDescent="0.2">
      <c r="A4153" s="274" t="s">
        <v>6918</v>
      </c>
      <c r="B4153" s="274" t="s">
        <v>6556</v>
      </c>
      <c r="C4153" s="271" t="s">
        <v>6672</v>
      </c>
      <c r="D4153" s="271" t="s">
        <v>6919</v>
      </c>
      <c r="E4153" s="272">
        <v>116000</v>
      </c>
      <c r="F4153" s="271">
        <v>20526291795</v>
      </c>
      <c r="G4153" s="271" t="s">
        <v>6674</v>
      </c>
      <c r="H4153" s="290">
        <v>44463</v>
      </c>
      <c r="I4153" s="271"/>
      <c r="J4153" s="271"/>
    </row>
    <row r="4154" spans="1:10" outlineLevel="1" x14ac:dyDescent="0.2">
      <c r="A4154" s="274" t="s">
        <v>6920</v>
      </c>
      <c r="B4154" s="274" t="s">
        <v>6556</v>
      </c>
      <c r="C4154" s="271" t="s">
        <v>6672</v>
      </c>
      <c r="D4154" s="271" t="s">
        <v>6921</v>
      </c>
      <c r="E4154" s="272">
        <v>141190</v>
      </c>
      <c r="F4154" s="271">
        <v>20601973406</v>
      </c>
      <c r="G4154" s="271" t="s">
        <v>6674</v>
      </c>
      <c r="H4154" s="290">
        <v>44466</v>
      </c>
      <c r="I4154" s="271"/>
      <c r="J4154" s="271"/>
    </row>
    <row r="4155" spans="1:10" outlineLevel="1" x14ac:dyDescent="0.2">
      <c r="A4155" s="274" t="s">
        <v>6922</v>
      </c>
      <c r="B4155" s="274" t="s">
        <v>6550</v>
      </c>
      <c r="C4155" s="271" t="s">
        <v>6672</v>
      </c>
      <c r="D4155" s="271" t="s">
        <v>6923</v>
      </c>
      <c r="E4155" s="272">
        <v>37814.79</v>
      </c>
      <c r="F4155" s="271">
        <v>20513447079</v>
      </c>
      <c r="G4155" s="271" t="s">
        <v>6674</v>
      </c>
      <c r="H4155" s="290" t="s">
        <v>6924</v>
      </c>
      <c r="I4155" s="271"/>
      <c r="J4155" s="271"/>
    </row>
    <row r="4156" spans="1:10" outlineLevel="1" x14ac:dyDescent="0.2">
      <c r="A4156" s="274" t="s">
        <v>6925</v>
      </c>
      <c r="B4156" s="274" t="s">
        <v>6556</v>
      </c>
      <c r="C4156" s="271" t="s">
        <v>6672</v>
      </c>
      <c r="D4156" s="271" t="s">
        <v>6926</v>
      </c>
      <c r="E4156" s="272">
        <v>184597</v>
      </c>
      <c r="F4156" s="271">
        <v>20542513358</v>
      </c>
      <c r="G4156" s="271" t="s">
        <v>6674</v>
      </c>
      <c r="H4156" s="290">
        <v>44206</v>
      </c>
      <c r="I4156" s="271"/>
      <c r="J4156" s="271"/>
    </row>
    <row r="4157" spans="1:10" outlineLevel="1" x14ac:dyDescent="0.2">
      <c r="A4157" s="274" t="s">
        <v>6927</v>
      </c>
      <c r="B4157" s="274" t="s">
        <v>6550</v>
      </c>
      <c r="C4157" s="271" t="s">
        <v>6672</v>
      </c>
      <c r="D4157" s="271" t="s">
        <v>6928</v>
      </c>
      <c r="E4157" s="272">
        <v>134951.5</v>
      </c>
      <c r="F4157" s="271">
        <v>20513447079</v>
      </c>
      <c r="G4157" s="271" t="s">
        <v>6674</v>
      </c>
      <c r="H4157" s="290">
        <v>44473</v>
      </c>
      <c r="I4157" s="271"/>
      <c r="J4157" s="271"/>
    </row>
    <row r="4158" spans="1:10" outlineLevel="1" x14ac:dyDescent="0.2">
      <c r="A4158" s="274" t="s">
        <v>6929</v>
      </c>
      <c r="B4158" s="274" t="s">
        <v>6556</v>
      </c>
      <c r="C4158" s="271" t="s">
        <v>6672</v>
      </c>
      <c r="D4158" s="271" t="s">
        <v>6930</v>
      </c>
      <c r="E4158" s="272">
        <v>147000</v>
      </c>
      <c r="F4158" s="271">
        <v>20601973406</v>
      </c>
      <c r="G4158" s="271" t="s">
        <v>6674</v>
      </c>
      <c r="H4158" s="290">
        <v>44357</v>
      </c>
      <c r="I4158" s="271"/>
      <c r="J4158" s="271"/>
    </row>
    <row r="4159" spans="1:10" outlineLevel="1" x14ac:dyDescent="0.2">
      <c r="A4159" s="274" t="s">
        <v>6931</v>
      </c>
      <c r="B4159" s="274" t="s">
        <v>6594</v>
      </c>
      <c r="C4159" s="271" t="s">
        <v>6819</v>
      </c>
      <c r="D4159" s="271" t="s">
        <v>6594</v>
      </c>
      <c r="E4159" s="272">
        <v>334254.59999999998</v>
      </c>
      <c r="F4159" s="271">
        <v>20341848955</v>
      </c>
      <c r="G4159" s="271" t="s">
        <v>6674</v>
      </c>
      <c r="H4159" s="290">
        <v>44476</v>
      </c>
      <c r="I4159" s="271"/>
      <c r="J4159" s="271"/>
    </row>
    <row r="4160" spans="1:10" outlineLevel="1" x14ac:dyDescent="0.2">
      <c r="A4160" s="274" t="s">
        <v>6932</v>
      </c>
      <c r="B4160" s="274" t="s">
        <v>6594</v>
      </c>
      <c r="C4160" s="271" t="s">
        <v>6819</v>
      </c>
      <c r="D4160" s="271" t="s">
        <v>6594</v>
      </c>
      <c r="E4160" s="272">
        <v>209903.12</v>
      </c>
      <c r="F4160" s="271">
        <v>20341848955</v>
      </c>
      <c r="G4160" s="271" t="s">
        <v>6674</v>
      </c>
      <c r="H4160" s="290">
        <v>44482</v>
      </c>
      <c r="I4160" s="271"/>
      <c r="J4160" s="271"/>
    </row>
    <row r="4161" spans="1:10" outlineLevel="1" x14ac:dyDescent="0.2">
      <c r="A4161" s="274" t="s">
        <v>6933</v>
      </c>
      <c r="B4161" s="274" t="s">
        <v>6594</v>
      </c>
      <c r="C4161" s="271" t="s">
        <v>6819</v>
      </c>
      <c r="D4161" s="271" t="s">
        <v>6594</v>
      </c>
      <c r="E4161" s="272">
        <v>331924.5</v>
      </c>
      <c r="F4161" s="271">
        <v>20603336756</v>
      </c>
      <c r="G4161" s="271" t="s">
        <v>6674</v>
      </c>
      <c r="H4161" s="290">
        <v>44482</v>
      </c>
      <c r="I4161" s="271"/>
      <c r="J4161" s="271"/>
    </row>
    <row r="4162" spans="1:10" outlineLevel="1" x14ac:dyDescent="0.2">
      <c r="A4162" s="274" t="s">
        <v>6934</v>
      </c>
      <c r="B4162" s="274" t="s">
        <v>6594</v>
      </c>
      <c r="C4162" s="271" t="s">
        <v>6819</v>
      </c>
      <c r="D4162" s="271" t="s">
        <v>6594</v>
      </c>
      <c r="E4162" s="272">
        <v>229100</v>
      </c>
      <c r="F4162" s="271">
        <v>20392858602</v>
      </c>
      <c r="G4162" s="271" t="s">
        <v>6674</v>
      </c>
      <c r="H4162" s="290">
        <v>44483</v>
      </c>
      <c r="I4162" s="271"/>
      <c r="J4162" s="271"/>
    </row>
    <row r="4163" spans="1:10" outlineLevel="1" x14ac:dyDescent="0.2">
      <c r="A4163" s="274" t="s">
        <v>6935</v>
      </c>
      <c r="B4163" s="274" t="s">
        <v>6594</v>
      </c>
      <c r="C4163" s="271" t="s">
        <v>6819</v>
      </c>
      <c r="D4163" s="271" t="s">
        <v>6594</v>
      </c>
      <c r="E4163" s="272">
        <v>435900</v>
      </c>
      <c r="F4163" s="271">
        <v>20605339132</v>
      </c>
      <c r="G4163" s="271" t="s">
        <v>6674</v>
      </c>
      <c r="H4163" s="290">
        <v>44483</v>
      </c>
      <c r="I4163" s="271"/>
      <c r="J4163" s="271"/>
    </row>
    <row r="4164" spans="1:10" outlineLevel="1" x14ac:dyDescent="0.2">
      <c r="A4164" s="274" t="s">
        <v>6936</v>
      </c>
      <c r="B4164" s="274" t="s">
        <v>6594</v>
      </c>
      <c r="C4164" s="271" t="s">
        <v>6819</v>
      </c>
      <c r="D4164" s="271" t="s">
        <v>6594</v>
      </c>
      <c r="E4164" s="272">
        <v>1377000</v>
      </c>
      <c r="F4164" s="271">
        <v>20507634479</v>
      </c>
      <c r="G4164" s="271" t="s">
        <v>6674</v>
      </c>
      <c r="H4164" s="290">
        <v>44487</v>
      </c>
      <c r="I4164" s="271"/>
      <c r="J4164" s="271"/>
    </row>
    <row r="4165" spans="1:10" outlineLevel="1" x14ac:dyDescent="0.2">
      <c r="A4165" s="274" t="s">
        <v>6937</v>
      </c>
      <c r="B4165" s="274" t="s">
        <v>6594</v>
      </c>
      <c r="C4165" s="271" t="s">
        <v>6819</v>
      </c>
      <c r="D4165" s="271" t="s">
        <v>6594</v>
      </c>
      <c r="E4165" s="272">
        <v>4715839.1399999997</v>
      </c>
      <c r="F4165" s="271">
        <v>20600545168</v>
      </c>
      <c r="G4165" s="271" t="s">
        <v>6674</v>
      </c>
      <c r="H4165" s="290">
        <v>44489</v>
      </c>
      <c r="I4165" s="271"/>
      <c r="J4165" s="271"/>
    </row>
    <row r="4166" spans="1:10" outlineLevel="1" x14ac:dyDescent="0.2">
      <c r="A4166" s="274" t="s">
        <v>6938</v>
      </c>
      <c r="B4166" s="274" t="s">
        <v>6594</v>
      </c>
      <c r="C4166" s="271" t="s">
        <v>6819</v>
      </c>
      <c r="D4166" s="271" t="s">
        <v>6594</v>
      </c>
      <c r="E4166" s="272">
        <v>682140.5</v>
      </c>
      <c r="F4166" s="271">
        <v>20600545168</v>
      </c>
      <c r="G4166" s="271" t="s">
        <v>6674</v>
      </c>
      <c r="H4166" s="290">
        <v>44489</v>
      </c>
      <c r="I4166" s="271"/>
      <c r="J4166" s="271"/>
    </row>
    <row r="4167" spans="1:10" outlineLevel="1" x14ac:dyDescent="0.2">
      <c r="A4167" s="274" t="s">
        <v>6939</v>
      </c>
      <c r="B4167" s="274" t="s">
        <v>6556</v>
      </c>
      <c r="C4167" s="271" t="s">
        <v>6672</v>
      </c>
      <c r="D4167" s="271" t="s">
        <v>6940</v>
      </c>
      <c r="E4167" s="272">
        <v>166250</v>
      </c>
      <c r="F4167" s="271">
        <v>20489494877</v>
      </c>
      <c r="G4167" s="271" t="s">
        <v>6674</v>
      </c>
      <c r="H4167" s="290">
        <v>44490</v>
      </c>
      <c r="I4167" s="271"/>
      <c r="J4167" s="271"/>
    </row>
    <row r="4168" spans="1:10" outlineLevel="1" x14ac:dyDescent="0.2">
      <c r="A4168" s="274" t="s">
        <v>6941</v>
      </c>
      <c r="B4168" s="274" t="s">
        <v>6556</v>
      </c>
      <c r="C4168" s="271" t="s">
        <v>6672</v>
      </c>
      <c r="D4168" s="271" t="s">
        <v>6942</v>
      </c>
      <c r="E4168" s="272">
        <v>187380</v>
      </c>
      <c r="F4168" s="271">
        <v>20489494877</v>
      </c>
      <c r="G4168" s="271" t="s">
        <v>6674</v>
      </c>
      <c r="H4168" s="290">
        <v>44490</v>
      </c>
      <c r="I4168" s="271"/>
      <c r="J4168" s="271"/>
    </row>
    <row r="4169" spans="1:10" outlineLevel="1" x14ac:dyDescent="0.2">
      <c r="A4169" s="274" t="s">
        <v>6943</v>
      </c>
      <c r="B4169" s="274" t="s">
        <v>6594</v>
      </c>
      <c r="C4169" s="271" t="s">
        <v>6819</v>
      </c>
      <c r="D4169" s="271" t="s">
        <v>6594</v>
      </c>
      <c r="E4169" s="272">
        <v>124117.5</v>
      </c>
      <c r="F4169" s="271">
        <v>20510429649</v>
      </c>
      <c r="G4169" s="271" t="s">
        <v>6674</v>
      </c>
      <c r="H4169" s="290">
        <v>44495</v>
      </c>
      <c r="I4169" s="271"/>
      <c r="J4169" s="271"/>
    </row>
    <row r="4170" spans="1:10" outlineLevel="1" x14ac:dyDescent="0.2">
      <c r="A4170" s="274" t="s">
        <v>6944</v>
      </c>
      <c r="B4170" s="274" t="s">
        <v>6556</v>
      </c>
      <c r="C4170" s="271" t="s">
        <v>6672</v>
      </c>
      <c r="D4170" s="271" t="s">
        <v>6594</v>
      </c>
      <c r="E4170" s="272">
        <v>111952</v>
      </c>
      <c r="F4170" s="271">
        <v>10107381738</v>
      </c>
      <c r="G4170" s="271" t="s">
        <v>6674</v>
      </c>
      <c r="H4170" s="290">
        <v>44495</v>
      </c>
      <c r="I4170" s="271"/>
      <c r="J4170" s="271"/>
    </row>
    <row r="4171" spans="1:10" outlineLevel="1" x14ac:dyDescent="0.2">
      <c r="A4171" s="274" t="s">
        <v>6945</v>
      </c>
      <c r="B4171" s="274" t="s">
        <v>6556</v>
      </c>
      <c r="C4171" s="271" t="s">
        <v>6672</v>
      </c>
      <c r="D4171" s="271" t="s">
        <v>6946</v>
      </c>
      <c r="E4171" s="272">
        <v>1196879</v>
      </c>
      <c r="F4171" s="271">
        <v>20606090251</v>
      </c>
      <c r="G4171" s="271" t="s">
        <v>6674</v>
      </c>
      <c r="H4171" s="290">
        <v>44495</v>
      </c>
      <c r="I4171" s="271"/>
      <c r="J4171" s="271"/>
    </row>
    <row r="4172" spans="1:10" outlineLevel="1" x14ac:dyDescent="0.2">
      <c r="A4172" s="274" t="s">
        <v>6947</v>
      </c>
      <c r="B4172" s="274" t="s">
        <v>6594</v>
      </c>
      <c r="C4172" s="271" t="s">
        <v>6819</v>
      </c>
      <c r="D4172" s="271" t="s">
        <v>6594</v>
      </c>
      <c r="E4172" s="272">
        <v>125000</v>
      </c>
      <c r="F4172" s="271">
        <v>20605339132</v>
      </c>
      <c r="G4172" s="271" t="s">
        <v>6674</v>
      </c>
      <c r="H4172" s="290">
        <v>44496</v>
      </c>
      <c r="I4172" s="271"/>
      <c r="J4172" s="271"/>
    </row>
    <row r="4173" spans="1:10" outlineLevel="1" x14ac:dyDescent="0.2">
      <c r="A4173" s="274" t="s">
        <v>6948</v>
      </c>
      <c r="B4173" s="274" t="s">
        <v>6556</v>
      </c>
      <c r="C4173" s="271" t="s">
        <v>6672</v>
      </c>
      <c r="D4173" s="271" t="s">
        <v>6949</v>
      </c>
      <c r="E4173" s="272">
        <v>89960</v>
      </c>
      <c r="F4173" s="271">
        <v>20524879191</v>
      </c>
      <c r="G4173" s="271" t="s">
        <v>6674</v>
      </c>
      <c r="H4173" s="290">
        <v>44496</v>
      </c>
      <c r="I4173" s="271"/>
      <c r="J4173" s="271"/>
    </row>
    <row r="4174" spans="1:10" outlineLevel="1" x14ac:dyDescent="0.2">
      <c r="A4174" s="274" t="s">
        <v>6950</v>
      </c>
      <c r="B4174" s="274" t="s">
        <v>6594</v>
      </c>
      <c r="C4174" s="271" t="s">
        <v>6819</v>
      </c>
      <c r="D4174" s="271" t="s">
        <v>6594</v>
      </c>
      <c r="E4174" s="272">
        <v>152064</v>
      </c>
      <c r="F4174" s="271">
        <v>10107381738</v>
      </c>
      <c r="G4174" s="271" t="s">
        <v>6674</v>
      </c>
      <c r="H4174" s="290">
        <v>44496</v>
      </c>
      <c r="I4174" s="271"/>
      <c r="J4174" s="271"/>
    </row>
    <row r="4175" spans="1:10" outlineLevel="1" x14ac:dyDescent="0.2">
      <c r="A4175" s="274" t="s">
        <v>6951</v>
      </c>
      <c r="B4175" s="274" t="s">
        <v>6594</v>
      </c>
      <c r="C4175" s="271" t="s">
        <v>6819</v>
      </c>
      <c r="D4175" s="271" t="s">
        <v>6594</v>
      </c>
      <c r="E4175" s="272">
        <v>639250</v>
      </c>
      <c r="F4175" s="271">
        <v>20509152129</v>
      </c>
      <c r="G4175" s="271" t="s">
        <v>6674</v>
      </c>
      <c r="H4175" s="290">
        <v>44496</v>
      </c>
      <c r="I4175" s="271"/>
      <c r="J4175" s="271"/>
    </row>
    <row r="4176" spans="1:10" outlineLevel="1" x14ac:dyDescent="0.2">
      <c r="A4176" s="274" t="s">
        <v>6952</v>
      </c>
      <c r="B4176" s="274" t="s">
        <v>6594</v>
      </c>
      <c r="C4176" s="271" t="s">
        <v>6819</v>
      </c>
      <c r="D4176" s="271" t="s">
        <v>6594</v>
      </c>
      <c r="E4176" s="272">
        <v>5645184.2999999998</v>
      </c>
      <c r="F4176" s="271">
        <v>20341848955</v>
      </c>
      <c r="G4176" s="271" t="s">
        <v>6674</v>
      </c>
      <c r="H4176" s="290">
        <v>44496</v>
      </c>
      <c r="I4176" s="271"/>
      <c r="J4176" s="271"/>
    </row>
    <row r="4177" spans="1:10" outlineLevel="1" x14ac:dyDescent="0.2">
      <c r="A4177" s="274" t="s">
        <v>6953</v>
      </c>
      <c r="B4177" s="274" t="s">
        <v>6594</v>
      </c>
      <c r="C4177" s="271" t="s">
        <v>6819</v>
      </c>
      <c r="D4177" s="271" t="s">
        <v>6594</v>
      </c>
      <c r="E4177" s="272">
        <v>361680</v>
      </c>
      <c r="F4177" s="271">
        <v>20510420649</v>
      </c>
      <c r="G4177" s="271" t="s">
        <v>6674</v>
      </c>
      <c r="H4177" s="290">
        <v>44497</v>
      </c>
      <c r="I4177" s="271"/>
      <c r="J4177" s="271"/>
    </row>
    <row r="4178" spans="1:10" outlineLevel="1" x14ac:dyDescent="0.2">
      <c r="A4178" s="274" t="s">
        <v>6954</v>
      </c>
      <c r="B4178" s="274" t="s">
        <v>6556</v>
      </c>
      <c r="C4178" s="271" t="s">
        <v>6672</v>
      </c>
      <c r="D4178" s="271" t="s">
        <v>6955</v>
      </c>
      <c r="E4178" s="272">
        <v>97800</v>
      </c>
      <c r="F4178" s="271">
        <v>20494253764</v>
      </c>
      <c r="G4178" s="271" t="s">
        <v>6674</v>
      </c>
      <c r="H4178" s="290">
        <v>44503</v>
      </c>
      <c r="I4178" s="271"/>
      <c r="J4178" s="271"/>
    </row>
    <row r="4179" spans="1:10" outlineLevel="1" x14ac:dyDescent="0.2">
      <c r="A4179" s="274" t="s">
        <v>6956</v>
      </c>
      <c r="B4179" s="274" t="s">
        <v>6594</v>
      </c>
      <c r="C4179" s="271" t="s">
        <v>6819</v>
      </c>
      <c r="D4179" s="271" t="s">
        <v>6594</v>
      </c>
      <c r="E4179" s="272">
        <v>3703724.5</v>
      </c>
      <c r="F4179" s="271">
        <v>20603336756</v>
      </c>
      <c r="G4179" s="271" t="s">
        <v>6674</v>
      </c>
      <c r="H4179" s="290">
        <v>44504</v>
      </c>
      <c r="I4179" s="271"/>
      <c r="J4179" s="271"/>
    </row>
    <row r="4180" spans="1:10" outlineLevel="1" x14ac:dyDescent="0.2">
      <c r="A4180" s="274" t="s">
        <v>6957</v>
      </c>
      <c r="B4180" s="274" t="s">
        <v>6594</v>
      </c>
      <c r="C4180" s="271" t="s">
        <v>6819</v>
      </c>
      <c r="D4180" s="271" t="s">
        <v>6594</v>
      </c>
      <c r="E4180" s="272">
        <v>519187</v>
      </c>
      <c r="F4180" s="271">
        <v>20392858602</v>
      </c>
      <c r="G4180" s="271" t="s">
        <v>6674</v>
      </c>
      <c r="H4180" s="290">
        <v>44505</v>
      </c>
      <c r="I4180" s="271"/>
      <c r="J4180" s="271"/>
    </row>
    <row r="4181" spans="1:10" outlineLevel="1" x14ac:dyDescent="0.2">
      <c r="A4181" s="274" t="s">
        <v>6958</v>
      </c>
      <c r="B4181" s="274" t="s">
        <v>6594</v>
      </c>
      <c r="C4181" s="271" t="s">
        <v>6819</v>
      </c>
      <c r="D4181" s="271" t="s">
        <v>6594</v>
      </c>
      <c r="E4181" s="272">
        <v>135560</v>
      </c>
      <c r="F4181" s="271">
        <v>20565681746</v>
      </c>
      <c r="G4181" s="271" t="s">
        <v>6674</v>
      </c>
      <c r="H4181" s="290">
        <v>44508</v>
      </c>
      <c r="I4181" s="271"/>
      <c r="J4181" s="271"/>
    </row>
    <row r="4182" spans="1:10" outlineLevel="1" x14ac:dyDescent="0.2">
      <c r="A4182" s="274" t="s">
        <v>6959</v>
      </c>
      <c r="B4182" s="274" t="s">
        <v>6556</v>
      </c>
      <c r="C4182" s="271" t="s">
        <v>6672</v>
      </c>
      <c r="D4182" s="271" t="s">
        <v>6960</v>
      </c>
      <c r="E4182" s="272">
        <v>132800</v>
      </c>
      <c r="F4182" s="271">
        <v>20494253764</v>
      </c>
      <c r="G4182" s="271" t="s">
        <v>6674</v>
      </c>
      <c r="H4182" s="290">
        <v>44508</v>
      </c>
      <c r="I4182" s="271"/>
      <c r="J4182" s="271"/>
    </row>
    <row r="4183" spans="1:10" outlineLevel="1" x14ac:dyDescent="0.2">
      <c r="A4183" s="274" t="s">
        <v>6961</v>
      </c>
      <c r="B4183" s="274" t="s">
        <v>6556</v>
      </c>
      <c r="C4183" s="271" t="s">
        <v>6672</v>
      </c>
      <c r="D4183" s="271" t="s">
        <v>6962</v>
      </c>
      <c r="E4183" s="272">
        <v>162000</v>
      </c>
      <c r="F4183" s="271">
        <v>20342046836</v>
      </c>
      <c r="G4183" s="271" t="s">
        <v>6674</v>
      </c>
      <c r="H4183" s="290">
        <v>44508</v>
      </c>
      <c r="I4183" s="271"/>
      <c r="J4183" s="271"/>
    </row>
    <row r="4184" spans="1:10" outlineLevel="1" x14ac:dyDescent="0.2">
      <c r="A4184" s="274" t="s">
        <v>6963</v>
      </c>
      <c r="B4184" s="274" t="s">
        <v>6594</v>
      </c>
      <c r="C4184" s="271" t="s">
        <v>6819</v>
      </c>
      <c r="D4184" s="271" t="s">
        <v>6594</v>
      </c>
      <c r="E4184" s="272">
        <v>1346922.5</v>
      </c>
      <c r="F4184" s="271">
        <v>20605339132</v>
      </c>
      <c r="G4184" s="271" t="s">
        <v>6674</v>
      </c>
      <c r="H4184" s="290">
        <v>44509</v>
      </c>
      <c r="I4184" s="271"/>
      <c r="J4184" s="271"/>
    </row>
    <row r="4185" spans="1:10" outlineLevel="1" x14ac:dyDescent="0.2">
      <c r="A4185" s="274" t="s">
        <v>6964</v>
      </c>
      <c r="B4185" s="274" t="s">
        <v>6594</v>
      </c>
      <c r="C4185" s="271" t="s">
        <v>6819</v>
      </c>
      <c r="D4185" s="271" t="s">
        <v>6594</v>
      </c>
      <c r="E4185" s="272">
        <v>1611165</v>
      </c>
      <c r="F4185" s="271">
        <v>10107381738</v>
      </c>
      <c r="G4185" s="271" t="s">
        <v>6674</v>
      </c>
      <c r="H4185" s="290">
        <v>44509</v>
      </c>
      <c r="I4185" s="271"/>
      <c r="J4185" s="271"/>
    </row>
    <row r="4186" spans="1:10" outlineLevel="1" x14ac:dyDescent="0.2">
      <c r="A4186" s="274" t="s">
        <v>6965</v>
      </c>
      <c r="B4186" s="274" t="s">
        <v>6594</v>
      </c>
      <c r="C4186" s="271" t="s">
        <v>6819</v>
      </c>
      <c r="D4186" s="271" t="s">
        <v>6594</v>
      </c>
      <c r="E4186" s="272">
        <v>538630</v>
      </c>
      <c r="F4186" s="271">
        <v>20392858602</v>
      </c>
      <c r="G4186" s="271" t="s">
        <v>6674</v>
      </c>
      <c r="H4186" s="290">
        <v>44509</v>
      </c>
      <c r="I4186" s="271"/>
      <c r="J4186" s="271"/>
    </row>
    <row r="4187" spans="1:10" outlineLevel="1" x14ac:dyDescent="0.2">
      <c r="A4187" s="274" t="s">
        <v>6966</v>
      </c>
      <c r="B4187" s="274" t="s">
        <v>6594</v>
      </c>
      <c r="C4187" s="271" t="s">
        <v>6819</v>
      </c>
      <c r="D4187" s="271" t="s">
        <v>6594</v>
      </c>
      <c r="E4187" s="272">
        <v>1049444</v>
      </c>
      <c r="F4187" s="271">
        <v>20605339132</v>
      </c>
      <c r="G4187" s="271" t="s">
        <v>6674</v>
      </c>
      <c r="H4187" s="290">
        <v>44509</v>
      </c>
      <c r="I4187" s="271"/>
      <c r="J4187" s="271"/>
    </row>
    <row r="4188" spans="1:10" outlineLevel="1" x14ac:dyDescent="0.2">
      <c r="A4188" s="274" t="s">
        <v>6967</v>
      </c>
      <c r="B4188" s="274" t="s">
        <v>6556</v>
      </c>
      <c r="C4188" s="271" t="s">
        <v>6672</v>
      </c>
      <c r="D4188" s="271" t="s">
        <v>6968</v>
      </c>
      <c r="E4188" s="272">
        <v>1650000</v>
      </c>
      <c r="F4188" s="271">
        <v>20543729907</v>
      </c>
      <c r="G4188" s="271" t="s">
        <v>6674</v>
      </c>
      <c r="H4188" s="290">
        <v>44510</v>
      </c>
      <c r="I4188" s="271"/>
      <c r="J4188" s="271"/>
    </row>
    <row r="4189" spans="1:10" outlineLevel="1" x14ac:dyDescent="0.2">
      <c r="A4189" s="274" t="s">
        <v>6969</v>
      </c>
      <c r="B4189" s="274" t="s">
        <v>6594</v>
      </c>
      <c r="C4189" s="271" t="s">
        <v>6819</v>
      </c>
      <c r="D4189" s="271" t="s">
        <v>6594</v>
      </c>
      <c r="E4189" s="272">
        <v>1053846.52</v>
      </c>
      <c r="F4189" s="271">
        <v>20431084172</v>
      </c>
      <c r="G4189" s="271" t="s">
        <v>6674</v>
      </c>
      <c r="H4189" s="290">
        <v>44511</v>
      </c>
      <c r="I4189" s="271"/>
      <c r="J4189" s="271"/>
    </row>
    <row r="4190" spans="1:10" outlineLevel="1" x14ac:dyDescent="0.2">
      <c r="A4190" s="274" t="s">
        <v>6970</v>
      </c>
      <c r="B4190" s="274" t="s">
        <v>6594</v>
      </c>
      <c r="C4190" s="271" t="s">
        <v>6819</v>
      </c>
      <c r="D4190" s="271" t="s">
        <v>6594</v>
      </c>
      <c r="E4190" s="272">
        <v>109800</v>
      </c>
      <c r="F4190" s="271">
        <v>20514059943</v>
      </c>
      <c r="G4190" s="271" t="s">
        <v>6674</v>
      </c>
      <c r="H4190" s="290">
        <v>44512</v>
      </c>
      <c r="I4190" s="271"/>
      <c r="J4190" s="271"/>
    </row>
    <row r="4191" spans="1:10" outlineLevel="1" x14ac:dyDescent="0.2">
      <c r="A4191" s="274" t="s">
        <v>6971</v>
      </c>
      <c r="B4191" s="274" t="s">
        <v>6594</v>
      </c>
      <c r="C4191" s="271" t="s">
        <v>6819</v>
      </c>
      <c r="D4191" s="271" t="s">
        <v>6594</v>
      </c>
      <c r="E4191" s="272">
        <v>145800</v>
      </c>
      <c r="F4191" s="271">
        <v>20522545741</v>
      </c>
      <c r="G4191" s="271" t="s">
        <v>6674</v>
      </c>
      <c r="H4191" s="290">
        <v>44515</v>
      </c>
      <c r="I4191" s="271"/>
      <c r="J4191" s="271"/>
    </row>
    <row r="4192" spans="1:10" outlineLevel="1" x14ac:dyDescent="0.2">
      <c r="A4192" s="274" t="s">
        <v>6972</v>
      </c>
      <c r="B4192" s="274" t="s">
        <v>6556</v>
      </c>
      <c r="C4192" s="271" t="s">
        <v>6672</v>
      </c>
      <c r="D4192" s="271" t="s">
        <v>6968</v>
      </c>
      <c r="E4192" s="272">
        <v>1650000</v>
      </c>
      <c r="F4192" s="271">
        <v>20543729907</v>
      </c>
      <c r="G4192" s="271" t="s">
        <v>6674</v>
      </c>
      <c r="H4192" s="290">
        <v>44510</v>
      </c>
      <c r="I4192" s="271"/>
      <c r="J4192" s="271"/>
    </row>
    <row r="4193" spans="1:10" outlineLevel="1" x14ac:dyDescent="0.2">
      <c r="A4193" s="274" t="s">
        <v>6973</v>
      </c>
      <c r="B4193" s="274" t="s">
        <v>6556</v>
      </c>
      <c r="C4193" s="271" t="s">
        <v>6672</v>
      </c>
      <c r="D4193" s="271" t="s">
        <v>6974</v>
      </c>
      <c r="E4193" s="272">
        <v>2039400</v>
      </c>
      <c r="F4193" s="271">
        <v>20543729907</v>
      </c>
      <c r="G4193" s="271" t="s">
        <v>6674</v>
      </c>
      <c r="H4193" s="290">
        <v>44515</v>
      </c>
      <c r="I4193" s="271"/>
      <c r="J4193" s="271"/>
    </row>
    <row r="4194" spans="1:10" outlineLevel="1" x14ac:dyDescent="0.2">
      <c r="A4194" s="274" t="s">
        <v>6975</v>
      </c>
      <c r="B4194" s="274" t="s">
        <v>6556</v>
      </c>
      <c r="C4194" s="271" t="s">
        <v>6672</v>
      </c>
      <c r="D4194" s="271" t="s">
        <v>6976</v>
      </c>
      <c r="E4194" s="272">
        <v>900000</v>
      </c>
      <c r="F4194" s="271">
        <v>20514059943</v>
      </c>
      <c r="G4194" s="271" t="s">
        <v>6674</v>
      </c>
      <c r="H4194" s="290">
        <v>44515</v>
      </c>
      <c r="I4194" s="271"/>
      <c r="J4194" s="271"/>
    </row>
    <row r="4195" spans="1:10" outlineLevel="1" x14ac:dyDescent="0.2">
      <c r="A4195" s="274" t="s">
        <v>6977</v>
      </c>
      <c r="B4195" s="274" t="s">
        <v>6556</v>
      </c>
      <c r="C4195" s="271" t="s">
        <v>6672</v>
      </c>
      <c r="D4195" s="271" t="s">
        <v>6978</v>
      </c>
      <c r="E4195" s="272">
        <v>2970000</v>
      </c>
      <c r="F4195" s="271">
        <v>20543729907</v>
      </c>
      <c r="G4195" s="271" t="s">
        <v>6674</v>
      </c>
      <c r="H4195" s="290">
        <v>44515</v>
      </c>
      <c r="I4195" s="271"/>
      <c r="J4195" s="271"/>
    </row>
    <row r="4196" spans="1:10" outlineLevel="1" x14ac:dyDescent="0.2">
      <c r="A4196" s="274" t="s">
        <v>6979</v>
      </c>
      <c r="B4196" s="274" t="s">
        <v>6556</v>
      </c>
      <c r="C4196" s="271" t="s">
        <v>6672</v>
      </c>
      <c r="D4196" s="271" t="s">
        <v>6980</v>
      </c>
      <c r="E4196" s="272">
        <v>1310229.76</v>
      </c>
      <c r="F4196" s="271">
        <v>20543729907</v>
      </c>
      <c r="G4196" s="271" t="s">
        <v>6674</v>
      </c>
      <c r="H4196" s="290">
        <v>44515</v>
      </c>
      <c r="I4196" s="271"/>
      <c r="J4196" s="271"/>
    </row>
    <row r="4197" spans="1:10" outlineLevel="1" x14ac:dyDescent="0.2">
      <c r="A4197" s="274" t="s">
        <v>6981</v>
      </c>
      <c r="B4197" s="274" t="s">
        <v>6594</v>
      </c>
      <c r="C4197" s="271" t="s">
        <v>6819</v>
      </c>
      <c r="D4197" s="271" t="s">
        <v>6594</v>
      </c>
      <c r="E4197" s="272">
        <v>274819.64</v>
      </c>
      <c r="F4197" s="271">
        <v>20509152129</v>
      </c>
      <c r="G4197" s="271" t="s">
        <v>6674</v>
      </c>
      <c r="H4197" s="290">
        <v>44516</v>
      </c>
      <c r="I4197" s="271"/>
      <c r="J4197" s="271"/>
    </row>
    <row r="4198" spans="1:10" outlineLevel="1" x14ac:dyDescent="0.2">
      <c r="A4198" s="274" t="s">
        <v>6982</v>
      </c>
      <c r="B4198" s="274" t="s">
        <v>6594</v>
      </c>
      <c r="C4198" s="271" t="s">
        <v>6819</v>
      </c>
      <c r="D4198" s="271" t="s">
        <v>6594</v>
      </c>
      <c r="E4198" s="272">
        <v>1055678</v>
      </c>
      <c r="F4198" s="271">
        <v>10107381738</v>
      </c>
      <c r="G4198" s="271" t="s">
        <v>6674</v>
      </c>
      <c r="H4198" s="290">
        <v>44516</v>
      </c>
      <c r="I4198" s="271"/>
      <c r="J4198" s="271"/>
    </row>
    <row r="4199" spans="1:10" outlineLevel="1" x14ac:dyDescent="0.2">
      <c r="A4199" s="274" t="s">
        <v>6983</v>
      </c>
      <c r="B4199" s="274" t="s">
        <v>6556</v>
      </c>
      <c r="C4199" s="271" t="s">
        <v>6672</v>
      </c>
      <c r="D4199" s="271" t="s">
        <v>6984</v>
      </c>
      <c r="E4199" s="272">
        <v>2204800</v>
      </c>
      <c r="F4199" s="271">
        <v>20340053118</v>
      </c>
      <c r="G4199" s="271" t="s">
        <v>6674</v>
      </c>
      <c r="H4199" s="290">
        <v>44516</v>
      </c>
      <c r="I4199" s="271"/>
      <c r="J4199" s="271"/>
    </row>
    <row r="4200" spans="1:10" outlineLevel="1" x14ac:dyDescent="0.2">
      <c r="A4200" s="274" t="s">
        <v>6985</v>
      </c>
      <c r="B4200" s="274" t="s">
        <v>6556</v>
      </c>
      <c r="C4200" s="271" t="s">
        <v>6672</v>
      </c>
      <c r="D4200" s="271" t="s">
        <v>6986</v>
      </c>
      <c r="E4200" s="272">
        <v>1848000</v>
      </c>
      <c r="F4200" s="271">
        <v>20602003346</v>
      </c>
      <c r="G4200" s="271" t="s">
        <v>6674</v>
      </c>
      <c r="H4200" s="290">
        <v>44516</v>
      </c>
      <c r="I4200" s="271"/>
      <c r="J4200" s="271"/>
    </row>
    <row r="4201" spans="1:10" outlineLevel="1" x14ac:dyDescent="0.2">
      <c r="A4201" s="274" t="s">
        <v>6987</v>
      </c>
      <c r="B4201" s="274" t="s">
        <v>6556</v>
      </c>
      <c r="C4201" s="271" t="s">
        <v>6672</v>
      </c>
      <c r="D4201" s="271" t="s">
        <v>6968</v>
      </c>
      <c r="E4201" s="272">
        <v>2046600</v>
      </c>
      <c r="F4201" s="271">
        <v>20510264542</v>
      </c>
      <c r="G4201" s="271" t="s">
        <v>6674</v>
      </c>
      <c r="H4201" s="290">
        <v>44516</v>
      </c>
      <c r="I4201" s="271"/>
      <c r="J4201" s="271"/>
    </row>
    <row r="4202" spans="1:10" outlineLevel="1" x14ac:dyDescent="0.2">
      <c r="A4202" s="274" t="s">
        <v>6988</v>
      </c>
      <c r="B4202" s="274" t="s">
        <v>6556</v>
      </c>
      <c r="C4202" s="271" t="s">
        <v>6672</v>
      </c>
      <c r="D4202" s="271" t="s">
        <v>6989</v>
      </c>
      <c r="E4202" s="272">
        <v>1815016</v>
      </c>
      <c r="F4202" s="271">
        <v>20600545168</v>
      </c>
      <c r="G4202" s="271" t="s">
        <v>6674</v>
      </c>
      <c r="H4202" s="290">
        <v>44516</v>
      </c>
      <c r="I4202" s="271"/>
      <c r="J4202" s="271"/>
    </row>
    <row r="4203" spans="1:10" outlineLevel="1" x14ac:dyDescent="0.2">
      <c r="A4203" s="274" t="s">
        <v>6990</v>
      </c>
      <c r="B4203" s="274" t="s">
        <v>6556</v>
      </c>
      <c r="C4203" s="271" t="s">
        <v>6672</v>
      </c>
      <c r="D4203" s="271" t="s">
        <v>6991</v>
      </c>
      <c r="E4203" s="272">
        <v>120000</v>
      </c>
      <c r="F4203" s="271">
        <v>20602117058</v>
      </c>
      <c r="G4203" s="271" t="s">
        <v>6674</v>
      </c>
      <c r="H4203" s="290">
        <v>44516</v>
      </c>
      <c r="I4203" s="271"/>
      <c r="J4203" s="271"/>
    </row>
    <row r="4204" spans="1:10" outlineLevel="1" x14ac:dyDescent="0.2">
      <c r="A4204" s="274" t="s">
        <v>6992</v>
      </c>
      <c r="B4204" s="274" t="s">
        <v>6556</v>
      </c>
      <c r="C4204" s="271" t="s">
        <v>6672</v>
      </c>
      <c r="D4204" s="271" t="s">
        <v>6991</v>
      </c>
      <c r="E4204" s="272">
        <v>300000</v>
      </c>
      <c r="F4204" s="271">
        <v>20603411715</v>
      </c>
      <c r="G4204" s="271" t="s">
        <v>6674</v>
      </c>
      <c r="H4204" s="290">
        <v>44517</v>
      </c>
      <c r="I4204" s="271"/>
      <c r="J4204" s="271"/>
    </row>
    <row r="4205" spans="1:10" outlineLevel="1" x14ac:dyDescent="0.2">
      <c r="A4205" s="274" t="s">
        <v>6993</v>
      </c>
      <c r="B4205" s="274" t="s">
        <v>6556</v>
      </c>
      <c r="C4205" s="271" t="s">
        <v>6672</v>
      </c>
      <c r="D4205" s="271" t="s">
        <v>6994</v>
      </c>
      <c r="E4205" s="272">
        <v>815019.76</v>
      </c>
      <c r="F4205" s="271">
        <v>20603336756</v>
      </c>
      <c r="G4205" s="271" t="s">
        <v>6674</v>
      </c>
      <c r="H4205" s="290">
        <v>44516</v>
      </c>
      <c r="I4205" s="271"/>
      <c r="J4205" s="271"/>
    </row>
    <row r="4206" spans="1:10" outlineLevel="1" x14ac:dyDescent="0.2">
      <c r="A4206" s="274" t="s">
        <v>6995</v>
      </c>
      <c r="B4206" s="274" t="s">
        <v>6556</v>
      </c>
      <c r="C4206" s="271" t="s">
        <v>6672</v>
      </c>
      <c r="D4206" s="271" t="s">
        <v>6996</v>
      </c>
      <c r="E4206" s="272">
        <v>165367.34</v>
      </c>
      <c r="F4206" s="271">
        <v>20521180774</v>
      </c>
      <c r="G4206" s="271" t="s">
        <v>6674</v>
      </c>
      <c r="H4206" s="290">
        <v>44516</v>
      </c>
      <c r="I4206" s="271"/>
      <c r="J4206" s="271"/>
    </row>
    <row r="4207" spans="1:10" outlineLevel="1" x14ac:dyDescent="0.2">
      <c r="A4207" s="274" t="s">
        <v>6997</v>
      </c>
      <c r="B4207" s="274" t="s">
        <v>6556</v>
      </c>
      <c r="C4207" s="271" t="s">
        <v>6672</v>
      </c>
      <c r="D4207" s="271" t="s">
        <v>6998</v>
      </c>
      <c r="E4207" s="272">
        <v>171900</v>
      </c>
      <c r="F4207" s="271">
        <v>20600489284</v>
      </c>
      <c r="G4207" s="271" t="s">
        <v>6674</v>
      </c>
      <c r="H4207" s="290">
        <v>44516</v>
      </c>
      <c r="I4207" s="271"/>
      <c r="J4207" s="271"/>
    </row>
    <row r="4208" spans="1:10" outlineLevel="1" x14ac:dyDescent="0.2">
      <c r="A4208" s="274" t="s">
        <v>6999</v>
      </c>
      <c r="B4208" s="274" t="s">
        <v>6556</v>
      </c>
      <c r="C4208" s="271" t="s">
        <v>6672</v>
      </c>
      <c r="D4208" s="271" t="s">
        <v>6998</v>
      </c>
      <c r="E4208" s="272">
        <v>67200</v>
      </c>
      <c r="F4208" s="271">
        <v>20600859553</v>
      </c>
      <c r="G4208" s="271" t="s">
        <v>6674</v>
      </c>
      <c r="H4208" s="290">
        <v>44516</v>
      </c>
      <c r="I4208" s="271"/>
      <c r="J4208" s="271"/>
    </row>
    <row r="4209" spans="1:10" outlineLevel="1" x14ac:dyDescent="0.2">
      <c r="A4209" s="274" t="s">
        <v>7000</v>
      </c>
      <c r="B4209" s="274" t="s">
        <v>6556</v>
      </c>
      <c r="C4209" s="271" t="s">
        <v>6672</v>
      </c>
      <c r="D4209" s="271" t="s">
        <v>7001</v>
      </c>
      <c r="E4209" s="272">
        <v>195000</v>
      </c>
      <c r="F4209" s="271">
        <v>20519449090</v>
      </c>
      <c r="G4209" s="271" t="s">
        <v>6674</v>
      </c>
      <c r="H4209" s="290">
        <v>44517</v>
      </c>
      <c r="I4209" s="271"/>
      <c r="J4209" s="271"/>
    </row>
    <row r="4210" spans="1:10" outlineLevel="1" x14ac:dyDescent="0.2">
      <c r="A4210" s="274" t="s">
        <v>7002</v>
      </c>
      <c r="B4210" s="274" t="s">
        <v>6556</v>
      </c>
      <c r="C4210" s="271" t="s">
        <v>6672</v>
      </c>
      <c r="D4210" s="271" t="s">
        <v>7003</v>
      </c>
      <c r="E4210" s="272">
        <v>978000</v>
      </c>
      <c r="F4210" s="271">
        <v>20566032717</v>
      </c>
      <c r="G4210" s="271" t="s">
        <v>6674</v>
      </c>
      <c r="H4210" s="290">
        <v>44518</v>
      </c>
      <c r="I4210" s="271"/>
      <c r="J4210" s="271"/>
    </row>
    <row r="4211" spans="1:10" outlineLevel="1" x14ac:dyDescent="0.2">
      <c r="A4211" s="274" t="s">
        <v>7004</v>
      </c>
      <c r="B4211" s="274" t="s">
        <v>6556</v>
      </c>
      <c r="C4211" s="271" t="s">
        <v>6672</v>
      </c>
      <c r="D4211" s="271" t="s">
        <v>7005</v>
      </c>
      <c r="E4211" s="272">
        <v>162300</v>
      </c>
      <c r="F4211" s="271">
        <v>20489499321</v>
      </c>
      <c r="G4211" s="271" t="s">
        <v>6674</v>
      </c>
      <c r="H4211" s="290">
        <v>44518</v>
      </c>
      <c r="I4211" s="271"/>
      <c r="J4211" s="271"/>
    </row>
    <row r="4212" spans="1:10" outlineLevel="1" x14ac:dyDescent="0.2">
      <c r="A4212" s="274" t="s">
        <v>7006</v>
      </c>
      <c r="B4212" s="274" t="s">
        <v>6556</v>
      </c>
      <c r="C4212" s="271" t="s">
        <v>6672</v>
      </c>
      <c r="D4212" s="271" t="s">
        <v>6974</v>
      </c>
      <c r="E4212" s="272">
        <v>2813440</v>
      </c>
      <c r="F4212" s="271">
        <v>20378276498</v>
      </c>
      <c r="G4212" s="271" t="s">
        <v>6674</v>
      </c>
      <c r="H4212" s="290">
        <v>44523</v>
      </c>
      <c r="I4212" s="271"/>
      <c r="J4212" s="271"/>
    </row>
    <row r="4213" spans="1:10" outlineLevel="1" x14ac:dyDescent="0.2">
      <c r="A4213" s="274" t="s">
        <v>7007</v>
      </c>
      <c r="B4213" s="274" t="s">
        <v>6556</v>
      </c>
      <c r="C4213" s="271" t="s">
        <v>6672</v>
      </c>
      <c r="D4213" s="271" t="s">
        <v>7008</v>
      </c>
      <c r="E4213" s="272">
        <v>226800</v>
      </c>
      <c r="F4213" s="271">
        <v>20601230896</v>
      </c>
      <c r="G4213" s="271" t="s">
        <v>6674</v>
      </c>
      <c r="H4213" s="290">
        <v>44524</v>
      </c>
      <c r="I4213" s="271"/>
      <c r="J4213" s="271"/>
    </row>
    <row r="4214" spans="1:10" outlineLevel="1" x14ac:dyDescent="0.2">
      <c r="A4214" s="274" t="s">
        <v>7009</v>
      </c>
      <c r="B4214" s="274" t="s">
        <v>6556</v>
      </c>
      <c r="C4214" s="271" t="s">
        <v>6672</v>
      </c>
      <c r="D4214" s="271" t="s">
        <v>7010</v>
      </c>
      <c r="E4214" s="272">
        <v>58764</v>
      </c>
      <c r="F4214" s="271">
        <v>20602233627</v>
      </c>
      <c r="G4214" s="271" t="s">
        <v>6674</v>
      </c>
      <c r="H4214" s="290">
        <v>44525</v>
      </c>
      <c r="I4214" s="271"/>
      <c r="J4214" s="271"/>
    </row>
    <row r="4215" spans="1:10" outlineLevel="1" x14ac:dyDescent="0.2">
      <c r="A4215" s="274" t="s">
        <v>7011</v>
      </c>
      <c r="B4215" s="274" t="s">
        <v>6594</v>
      </c>
      <c r="C4215" s="271" t="s">
        <v>6819</v>
      </c>
      <c r="D4215" s="271" t="s">
        <v>7012</v>
      </c>
      <c r="E4215" s="272">
        <v>119750</v>
      </c>
      <c r="F4215" s="271">
        <v>20605339132</v>
      </c>
      <c r="G4215" s="271" t="s">
        <v>6674</v>
      </c>
      <c r="H4215" s="290">
        <v>44526</v>
      </c>
      <c r="I4215" s="271"/>
      <c r="J4215" s="271"/>
    </row>
    <row r="4216" spans="1:10" outlineLevel="1" x14ac:dyDescent="0.2">
      <c r="A4216" s="274" t="s">
        <v>7013</v>
      </c>
      <c r="B4216" s="274" t="s">
        <v>6594</v>
      </c>
      <c r="C4216" s="271" t="s">
        <v>6819</v>
      </c>
      <c r="D4216" s="271" t="s">
        <v>7012</v>
      </c>
      <c r="E4216" s="272">
        <v>1302000</v>
      </c>
      <c r="F4216" s="271">
        <v>20601006007</v>
      </c>
      <c r="G4216" s="271" t="s">
        <v>6674</v>
      </c>
      <c r="H4216" s="290">
        <v>44526</v>
      </c>
      <c r="I4216" s="271"/>
      <c r="J4216" s="271"/>
    </row>
    <row r="4217" spans="1:10" outlineLevel="1" x14ac:dyDescent="0.2">
      <c r="A4217" s="274" t="s">
        <v>7014</v>
      </c>
      <c r="B4217" s="274" t="s">
        <v>6556</v>
      </c>
      <c r="C4217" s="271" t="s">
        <v>6672</v>
      </c>
      <c r="D4217" s="271" t="s">
        <v>6998</v>
      </c>
      <c r="E4217" s="272">
        <v>222000</v>
      </c>
      <c r="F4217" s="271">
        <v>20601672210</v>
      </c>
      <c r="G4217" s="271" t="s">
        <v>6674</v>
      </c>
      <c r="H4217" s="290">
        <v>44529</v>
      </c>
      <c r="I4217" s="271"/>
      <c r="J4217" s="271"/>
    </row>
    <row r="4218" spans="1:10" outlineLevel="1" x14ac:dyDescent="0.2">
      <c r="A4218" s="274" t="s">
        <v>7015</v>
      </c>
      <c r="B4218" s="274" t="s">
        <v>6556</v>
      </c>
      <c r="C4218" s="271" t="s">
        <v>6672</v>
      </c>
      <c r="D4218" s="271" t="s">
        <v>7016</v>
      </c>
      <c r="E4218" s="272">
        <v>116000</v>
      </c>
      <c r="F4218" s="271">
        <v>20526291795</v>
      </c>
      <c r="G4218" s="271" t="s">
        <v>6674</v>
      </c>
      <c r="H4218" s="290">
        <v>44536</v>
      </c>
      <c r="I4218" s="271"/>
      <c r="J4218" s="271"/>
    </row>
    <row r="4219" spans="1:10" outlineLevel="1" x14ac:dyDescent="0.2">
      <c r="A4219" s="274" t="s">
        <v>7017</v>
      </c>
      <c r="B4219" s="274" t="s">
        <v>6556</v>
      </c>
      <c r="C4219" s="271" t="s">
        <v>6672</v>
      </c>
      <c r="D4219" s="271" t="s">
        <v>7018</v>
      </c>
      <c r="E4219" s="272">
        <v>81400</v>
      </c>
      <c r="F4219" s="271">
        <v>20563625687</v>
      </c>
      <c r="G4219" s="271" t="s">
        <v>6674</v>
      </c>
      <c r="H4219" s="290">
        <v>44540</v>
      </c>
      <c r="I4219" s="271"/>
      <c r="J4219" s="271"/>
    </row>
    <row r="4220" spans="1:10" outlineLevel="1" x14ac:dyDescent="0.2">
      <c r="A4220" s="274" t="s">
        <v>7019</v>
      </c>
      <c r="B4220" s="274" t="s">
        <v>6556</v>
      </c>
      <c r="C4220" s="271" t="s">
        <v>6672</v>
      </c>
      <c r="D4220" s="271" t="s">
        <v>7020</v>
      </c>
      <c r="E4220" s="272">
        <v>200000</v>
      </c>
      <c r="F4220" s="271">
        <v>20600655435</v>
      </c>
      <c r="G4220" s="271" t="s">
        <v>6674</v>
      </c>
      <c r="H4220" s="290">
        <v>44543</v>
      </c>
      <c r="I4220" s="271"/>
      <c r="J4220" s="271"/>
    </row>
    <row r="4221" spans="1:10" outlineLevel="1" x14ac:dyDescent="0.2">
      <c r="A4221" s="274" t="s">
        <v>7021</v>
      </c>
      <c r="B4221" s="274" t="s">
        <v>6556</v>
      </c>
      <c r="C4221" s="271" t="s">
        <v>6672</v>
      </c>
      <c r="D4221" s="271" t="s">
        <v>7022</v>
      </c>
      <c r="E4221" s="272">
        <v>528500</v>
      </c>
      <c r="F4221" s="271">
        <v>20602445381</v>
      </c>
      <c r="G4221" s="271" t="s">
        <v>6674</v>
      </c>
      <c r="H4221" s="290">
        <v>44545</v>
      </c>
      <c r="I4221" s="271"/>
      <c r="J4221" s="271"/>
    </row>
    <row r="4222" spans="1:10" outlineLevel="1" x14ac:dyDescent="0.2">
      <c r="A4222" s="274" t="s">
        <v>7023</v>
      </c>
      <c r="B4222" s="274" t="s">
        <v>6556</v>
      </c>
      <c r="C4222" s="271" t="s">
        <v>6672</v>
      </c>
      <c r="D4222" s="271" t="s">
        <v>7024</v>
      </c>
      <c r="E4222" s="272">
        <v>48000</v>
      </c>
      <c r="F4222" s="271">
        <v>20563625687</v>
      </c>
      <c r="G4222" s="271" t="s">
        <v>6674</v>
      </c>
      <c r="H4222" s="290">
        <v>44545</v>
      </c>
      <c r="I4222" s="271"/>
      <c r="J4222" s="271"/>
    </row>
    <row r="4223" spans="1:10" outlineLevel="1" x14ac:dyDescent="0.2">
      <c r="A4223" s="274" t="s">
        <v>7025</v>
      </c>
      <c r="B4223" s="274" t="s">
        <v>6594</v>
      </c>
      <c r="C4223" s="271" t="s">
        <v>6819</v>
      </c>
      <c r="D4223" s="271" t="s">
        <v>7012</v>
      </c>
      <c r="E4223" s="272">
        <v>870966.2</v>
      </c>
      <c r="F4223" s="271">
        <v>20501887286</v>
      </c>
      <c r="G4223" s="271" t="s">
        <v>6674</v>
      </c>
      <c r="H4223" s="290">
        <v>44553</v>
      </c>
      <c r="I4223" s="271"/>
      <c r="J4223" s="271"/>
    </row>
    <row r="4224" spans="1:10" outlineLevel="1" x14ac:dyDescent="0.2">
      <c r="A4224" s="274" t="s">
        <v>7026</v>
      </c>
      <c r="B4224" s="274" t="s">
        <v>6556</v>
      </c>
      <c r="C4224" s="271" t="s">
        <v>6672</v>
      </c>
      <c r="D4224" s="271" t="s">
        <v>7027</v>
      </c>
      <c r="E4224" s="272">
        <v>6518579.4800000004</v>
      </c>
      <c r="F4224" s="271">
        <v>20475428634</v>
      </c>
      <c r="G4224" s="271" t="s">
        <v>6674</v>
      </c>
      <c r="H4224" s="290">
        <v>44553</v>
      </c>
      <c r="I4224" s="271"/>
      <c r="J4224" s="271"/>
    </row>
    <row r="4225" spans="1:10" outlineLevel="1" x14ac:dyDescent="0.2">
      <c r="A4225" s="274" t="s">
        <v>7028</v>
      </c>
      <c r="B4225" s="274" t="s">
        <v>6556</v>
      </c>
      <c r="C4225" s="271" t="s">
        <v>6672</v>
      </c>
      <c r="D4225" s="271" t="s">
        <v>7029</v>
      </c>
      <c r="E4225" s="272">
        <v>75000</v>
      </c>
      <c r="F4225" s="271">
        <v>20601973406</v>
      </c>
      <c r="G4225" s="271" t="s">
        <v>6674</v>
      </c>
      <c r="H4225" s="290">
        <v>44553</v>
      </c>
      <c r="I4225" s="271"/>
      <c r="J4225" s="271"/>
    </row>
    <row r="4226" spans="1:10" outlineLevel="1" x14ac:dyDescent="0.2">
      <c r="A4226" s="274" t="s">
        <v>7030</v>
      </c>
      <c r="B4226" s="274" t="s">
        <v>6594</v>
      </c>
      <c r="C4226" s="271" t="s">
        <v>6819</v>
      </c>
      <c r="D4226" s="271" t="s">
        <v>7012</v>
      </c>
      <c r="E4226" s="272">
        <v>212020</v>
      </c>
      <c r="F4226" s="271">
        <v>10726273745</v>
      </c>
      <c r="G4226" s="271" t="s">
        <v>6674</v>
      </c>
      <c r="H4226" s="290">
        <v>44559</v>
      </c>
      <c r="I4226" s="271"/>
      <c r="J4226" s="271"/>
    </row>
    <row r="4227" spans="1:10" outlineLevel="1" x14ac:dyDescent="0.2">
      <c r="A4227" s="274" t="s">
        <v>7031</v>
      </c>
      <c r="B4227" s="274" t="s">
        <v>6556</v>
      </c>
      <c r="C4227" s="271" t="s">
        <v>6672</v>
      </c>
      <c r="D4227" s="271" t="s">
        <v>7032</v>
      </c>
      <c r="E4227" s="272">
        <v>3162391.9</v>
      </c>
      <c r="F4227" s="271">
        <v>20504638422</v>
      </c>
      <c r="G4227" s="271" t="s">
        <v>6674</v>
      </c>
      <c r="H4227" s="290">
        <v>44560</v>
      </c>
      <c r="I4227" s="271"/>
      <c r="J4227" s="271"/>
    </row>
    <row r="4228" spans="1:10" ht="18" outlineLevel="1" x14ac:dyDescent="0.2">
      <c r="A4228" s="84" t="s">
        <v>210</v>
      </c>
      <c r="B4228" s="85"/>
      <c r="C4228" s="85"/>
      <c r="D4228" s="85"/>
      <c r="E4228" s="85"/>
      <c r="F4228" s="85"/>
      <c r="G4228" s="86"/>
      <c r="H4228" s="86"/>
      <c r="I4228" s="86"/>
      <c r="J4228" s="86"/>
    </row>
    <row r="4229" spans="1:10" outlineLevel="1" x14ac:dyDescent="0.2">
      <c r="A4229" s="274" t="s">
        <v>7033</v>
      </c>
      <c r="B4229" s="274" t="s">
        <v>6550</v>
      </c>
      <c r="C4229" s="271" t="s">
        <v>6672</v>
      </c>
      <c r="D4229" s="271" t="s">
        <v>7034</v>
      </c>
      <c r="E4229" s="272">
        <v>98835.47</v>
      </c>
      <c r="F4229" s="271">
        <v>20553404631</v>
      </c>
      <c r="G4229" s="271" t="s">
        <v>6674</v>
      </c>
      <c r="H4229" s="293">
        <v>44568</v>
      </c>
      <c r="I4229" s="271"/>
      <c r="J4229" s="271"/>
    </row>
    <row r="4230" spans="1:10" outlineLevel="1" x14ac:dyDescent="0.2">
      <c r="A4230" s="274" t="s">
        <v>7035</v>
      </c>
      <c r="B4230" s="274" t="s">
        <v>6556</v>
      </c>
      <c r="C4230" s="271" t="s">
        <v>6672</v>
      </c>
      <c r="D4230" s="271" t="s">
        <v>7036</v>
      </c>
      <c r="E4230" s="272">
        <v>4648453.78</v>
      </c>
      <c r="F4230" s="271">
        <v>20515740369</v>
      </c>
      <c r="G4230" s="271" t="s">
        <v>6674</v>
      </c>
      <c r="H4230" s="293">
        <v>44576</v>
      </c>
      <c r="I4230" s="271"/>
      <c r="J4230" s="271"/>
    </row>
    <row r="4231" spans="1:10" outlineLevel="1" x14ac:dyDescent="0.2">
      <c r="A4231" s="274" t="s">
        <v>7037</v>
      </c>
      <c r="B4231" s="274" t="s">
        <v>6556</v>
      </c>
      <c r="C4231" s="271" t="s">
        <v>6672</v>
      </c>
      <c r="D4231" s="271" t="s">
        <v>7038</v>
      </c>
      <c r="E4231" s="272">
        <v>68580</v>
      </c>
      <c r="F4231" s="271">
        <v>20530734171</v>
      </c>
      <c r="G4231" s="271" t="s">
        <v>6674</v>
      </c>
      <c r="H4231" s="293">
        <v>44571</v>
      </c>
      <c r="I4231" s="271"/>
      <c r="J4231" s="271"/>
    </row>
    <row r="4232" spans="1:10" outlineLevel="1" x14ac:dyDescent="0.2">
      <c r="A4232" s="274" t="s">
        <v>7039</v>
      </c>
      <c r="B4232" s="274" t="s">
        <v>6556</v>
      </c>
      <c r="C4232" s="271" t="s">
        <v>6672</v>
      </c>
      <c r="D4232" s="271" t="s">
        <v>7040</v>
      </c>
      <c r="E4232" s="272">
        <v>699300</v>
      </c>
      <c r="F4232" s="271">
        <v>20338570041</v>
      </c>
      <c r="G4232" s="271" t="s">
        <v>6674</v>
      </c>
      <c r="H4232" s="293">
        <v>44571</v>
      </c>
      <c r="I4232" s="271"/>
      <c r="J4232" s="271"/>
    </row>
    <row r="4233" spans="1:10" outlineLevel="1" x14ac:dyDescent="0.2">
      <c r="A4233" s="274" t="s">
        <v>7041</v>
      </c>
      <c r="B4233" s="274" t="s">
        <v>6556</v>
      </c>
      <c r="C4233" s="271" t="s">
        <v>6672</v>
      </c>
      <c r="D4233" s="271" t="s">
        <v>7042</v>
      </c>
      <c r="E4233" s="272">
        <v>136762</v>
      </c>
      <c r="F4233" s="271">
        <v>20513119900</v>
      </c>
      <c r="G4233" s="271" t="s">
        <v>6674</v>
      </c>
      <c r="H4233" s="293">
        <v>44573</v>
      </c>
      <c r="I4233" s="271"/>
      <c r="J4233" s="271"/>
    </row>
    <row r="4234" spans="1:10" outlineLevel="1" x14ac:dyDescent="0.2">
      <c r="A4234" s="274" t="s">
        <v>7043</v>
      </c>
      <c r="B4234" s="274" t="s">
        <v>6556</v>
      </c>
      <c r="C4234" s="271" t="s">
        <v>6672</v>
      </c>
      <c r="D4234" s="271" t="s">
        <v>7044</v>
      </c>
      <c r="E4234" s="272">
        <v>370365.95</v>
      </c>
      <c r="F4234" s="271">
        <v>10452941673</v>
      </c>
      <c r="G4234" s="271" t="s">
        <v>6674</v>
      </c>
      <c r="H4234" s="293">
        <v>44578</v>
      </c>
      <c r="I4234" s="271"/>
      <c r="J4234" s="271"/>
    </row>
    <row r="4235" spans="1:10" outlineLevel="1" x14ac:dyDescent="0.2">
      <c r="A4235" s="274" t="s">
        <v>7045</v>
      </c>
      <c r="B4235" s="274" t="s">
        <v>6550</v>
      </c>
      <c r="C4235" s="271" t="s">
        <v>6672</v>
      </c>
      <c r="D4235" s="271" t="s">
        <v>7046</v>
      </c>
      <c r="E4235" s="272">
        <v>171253.4</v>
      </c>
      <c r="F4235" s="271">
        <v>20522134369</v>
      </c>
      <c r="G4235" s="271" t="s">
        <v>6674</v>
      </c>
      <c r="H4235" s="294">
        <v>44594</v>
      </c>
      <c r="I4235" s="271"/>
      <c r="J4235" s="271"/>
    </row>
    <row r="4236" spans="1:10" outlineLevel="1" x14ac:dyDescent="0.2">
      <c r="A4236" s="274" t="s">
        <v>7047</v>
      </c>
      <c r="B4236" s="274" t="s">
        <v>6556</v>
      </c>
      <c r="C4236" s="271" t="s">
        <v>6672</v>
      </c>
      <c r="D4236" s="271" t="s">
        <v>7048</v>
      </c>
      <c r="E4236" s="272">
        <v>97015</v>
      </c>
      <c r="F4236" s="271">
        <v>20600823265</v>
      </c>
      <c r="G4236" s="271" t="s">
        <v>6674</v>
      </c>
      <c r="H4236" s="294">
        <v>44600</v>
      </c>
      <c r="I4236" s="271"/>
      <c r="J4236" s="271"/>
    </row>
    <row r="4237" spans="1:10" outlineLevel="1" x14ac:dyDescent="0.2">
      <c r="A4237" s="274" t="s">
        <v>7049</v>
      </c>
      <c r="B4237" s="274" t="s">
        <v>6556</v>
      </c>
      <c r="C4237" s="271" t="s">
        <v>6672</v>
      </c>
      <c r="D4237" s="271" t="s">
        <v>7050</v>
      </c>
      <c r="E4237" s="272">
        <v>69795</v>
      </c>
      <c r="F4237" s="271">
        <v>20601933684</v>
      </c>
      <c r="G4237" s="271" t="s">
        <v>6674</v>
      </c>
      <c r="H4237" s="294">
        <v>44603</v>
      </c>
      <c r="I4237" s="271"/>
      <c r="J4237" s="271"/>
    </row>
    <row r="4238" spans="1:10" outlineLevel="1" x14ac:dyDescent="0.2">
      <c r="A4238" s="274" t="s">
        <v>7051</v>
      </c>
      <c r="B4238" s="274" t="s">
        <v>6556</v>
      </c>
      <c r="C4238" s="271" t="s">
        <v>6672</v>
      </c>
      <c r="D4238" s="271" t="s">
        <v>7052</v>
      </c>
      <c r="E4238" s="272">
        <v>1196879</v>
      </c>
      <c r="F4238" s="271">
        <v>20606090251</v>
      </c>
      <c r="G4238" s="271" t="s">
        <v>6674</v>
      </c>
      <c r="H4238" s="294">
        <v>44607</v>
      </c>
      <c r="I4238" s="271"/>
      <c r="J4238" s="271"/>
    </row>
    <row r="4239" spans="1:10" outlineLevel="1" x14ac:dyDescent="0.2">
      <c r="A4239" s="274" t="s">
        <v>7053</v>
      </c>
      <c r="B4239" s="274" t="s">
        <v>6556</v>
      </c>
      <c r="C4239" s="271" t="s">
        <v>6672</v>
      </c>
      <c r="D4239" s="271" t="s">
        <v>7054</v>
      </c>
      <c r="E4239" s="272">
        <v>36305.78</v>
      </c>
      <c r="F4239" s="271">
        <v>20565412257</v>
      </c>
      <c r="G4239" s="271" t="s">
        <v>6674</v>
      </c>
      <c r="H4239" s="294">
        <v>44613</v>
      </c>
      <c r="I4239" s="271"/>
      <c r="J4239" s="271"/>
    </row>
    <row r="4240" spans="1:10" outlineLevel="1" x14ac:dyDescent="0.2">
      <c r="A4240" s="274" t="s">
        <v>7055</v>
      </c>
      <c r="B4240" s="274" t="s">
        <v>6556</v>
      </c>
      <c r="C4240" s="271" t="s">
        <v>6672</v>
      </c>
      <c r="D4240" s="271" t="s">
        <v>7056</v>
      </c>
      <c r="E4240" s="272">
        <v>520641</v>
      </c>
      <c r="F4240" s="271">
        <v>20515740369</v>
      </c>
      <c r="G4240" s="271" t="s">
        <v>6674</v>
      </c>
      <c r="H4240" s="294">
        <v>44613</v>
      </c>
      <c r="I4240" s="271"/>
      <c r="J4240" s="271"/>
    </row>
    <row r="4241" spans="1:10" outlineLevel="1" x14ac:dyDescent="0.2">
      <c r="A4241" s="274" t="s">
        <v>7057</v>
      </c>
      <c r="B4241" s="274" t="s">
        <v>6556</v>
      </c>
      <c r="C4241" s="271" t="s">
        <v>6672</v>
      </c>
      <c r="D4241" s="271" t="s">
        <v>7058</v>
      </c>
      <c r="E4241" s="272">
        <v>54000</v>
      </c>
      <c r="F4241" s="271">
        <v>20521158922</v>
      </c>
      <c r="G4241" s="271" t="s">
        <v>6674</v>
      </c>
      <c r="H4241" s="294">
        <v>44613</v>
      </c>
      <c r="I4241" s="271"/>
      <c r="J4241" s="271"/>
    </row>
    <row r="4242" spans="1:10" outlineLevel="1" x14ac:dyDescent="0.2">
      <c r="A4242" s="274" t="s">
        <v>7059</v>
      </c>
      <c r="B4242" s="274" t="s">
        <v>6556</v>
      </c>
      <c r="C4242" s="271" t="s">
        <v>6672</v>
      </c>
      <c r="D4242" s="271" t="s">
        <v>7060</v>
      </c>
      <c r="E4242" s="272">
        <v>451594.85</v>
      </c>
      <c r="F4242" s="271">
        <v>20507016899</v>
      </c>
      <c r="G4242" s="271" t="s">
        <v>6674</v>
      </c>
      <c r="H4242" s="294">
        <v>44613</v>
      </c>
      <c r="I4242" s="271"/>
      <c r="J4242" s="271"/>
    </row>
    <row r="4243" spans="1:10" outlineLevel="1" x14ac:dyDescent="0.2">
      <c r="A4243" s="274" t="s">
        <v>7061</v>
      </c>
      <c r="B4243" s="274" t="s">
        <v>6556</v>
      </c>
      <c r="C4243" s="271" t="s">
        <v>6672</v>
      </c>
      <c r="D4243" s="271" t="s">
        <v>7062</v>
      </c>
      <c r="E4243" s="272">
        <v>212026.23999999999</v>
      </c>
      <c r="F4243" s="271">
        <v>20507016899</v>
      </c>
      <c r="G4243" s="271" t="s">
        <v>6674</v>
      </c>
      <c r="H4243" s="295">
        <v>44613</v>
      </c>
      <c r="I4243" s="271"/>
      <c r="J4243" s="271"/>
    </row>
    <row r="4244" spans="1:10" outlineLevel="1" x14ac:dyDescent="0.2">
      <c r="A4244" s="274" t="s">
        <v>7063</v>
      </c>
      <c r="B4244" s="274" t="s">
        <v>7064</v>
      </c>
      <c r="C4244" s="271"/>
      <c r="D4244" s="271"/>
      <c r="E4244" s="272"/>
      <c r="F4244" s="271"/>
      <c r="G4244" s="271"/>
      <c r="H4244" s="296"/>
      <c r="I4244" s="271"/>
      <c r="J4244" s="271"/>
    </row>
    <row r="4245" spans="1:10" outlineLevel="1" x14ac:dyDescent="0.2">
      <c r="A4245" s="274" t="s">
        <v>7065</v>
      </c>
      <c r="B4245" s="274" t="s">
        <v>6550</v>
      </c>
      <c r="C4245" s="271" t="s">
        <v>6672</v>
      </c>
      <c r="D4245" s="271" t="s">
        <v>7066</v>
      </c>
      <c r="E4245" s="272">
        <v>299999</v>
      </c>
      <c r="F4245" s="271">
        <v>20522203352</v>
      </c>
      <c r="G4245" s="271" t="s">
        <v>7067</v>
      </c>
      <c r="H4245" s="297">
        <v>44654</v>
      </c>
      <c r="I4245" s="271"/>
      <c r="J4245" s="271"/>
    </row>
    <row r="4246" spans="1:10" outlineLevel="1" x14ac:dyDescent="0.2">
      <c r="A4246" s="274" t="s">
        <v>7068</v>
      </c>
      <c r="B4246" s="274" t="s">
        <v>7069</v>
      </c>
      <c r="C4246" s="271" t="s">
        <v>6672</v>
      </c>
      <c r="D4246" s="271" t="s">
        <v>7070</v>
      </c>
      <c r="E4246" s="272">
        <v>460559.73</v>
      </c>
      <c r="F4246" s="271">
        <v>20390625007</v>
      </c>
      <c r="G4246" s="271" t="s">
        <v>6674</v>
      </c>
      <c r="H4246" s="294">
        <v>44630</v>
      </c>
      <c r="I4246" s="271"/>
      <c r="J4246" s="271"/>
    </row>
    <row r="4247" spans="1:10" outlineLevel="1" x14ac:dyDescent="0.2">
      <c r="A4247" s="274" t="s">
        <v>7071</v>
      </c>
      <c r="B4247" s="274" t="s">
        <v>6556</v>
      </c>
      <c r="C4247" s="271" t="s">
        <v>6672</v>
      </c>
      <c r="D4247" s="271" t="s">
        <v>7072</v>
      </c>
      <c r="E4247" s="272">
        <v>74200</v>
      </c>
      <c r="F4247" s="271">
        <v>20492414299</v>
      </c>
      <c r="G4247" s="271" t="s">
        <v>6674</v>
      </c>
      <c r="H4247" s="294">
        <v>44631</v>
      </c>
      <c r="I4247" s="271"/>
      <c r="J4247" s="271"/>
    </row>
    <row r="4248" spans="1:10" outlineLevel="1" x14ac:dyDescent="0.2">
      <c r="A4248" s="274" t="s">
        <v>7073</v>
      </c>
      <c r="B4248" s="274" t="s">
        <v>6556</v>
      </c>
      <c r="C4248" s="271" t="s">
        <v>6672</v>
      </c>
      <c r="D4248" s="271" t="s">
        <v>7074</v>
      </c>
      <c r="E4248" s="272">
        <v>1517244.8</v>
      </c>
      <c r="F4248" s="271">
        <v>20475428634</v>
      </c>
      <c r="G4248" s="271" t="s">
        <v>6674</v>
      </c>
      <c r="H4248" s="294" t="s">
        <v>7075</v>
      </c>
      <c r="I4248" s="271"/>
      <c r="J4248" s="271"/>
    </row>
    <row r="4249" spans="1:10" outlineLevel="1" x14ac:dyDescent="0.2">
      <c r="A4249" s="274" t="s">
        <v>7076</v>
      </c>
      <c r="B4249" s="274" t="s">
        <v>6594</v>
      </c>
      <c r="C4249" s="271" t="s">
        <v>6819</v>
      </c>
      <c r="D4249" s="271" t="s">
        <v>6594</v>
      </c>
      <c r="E4249" s="272">
        <v>1382312.17</v>
      </c>
      <c r="F4249" s="271">
        <v>20341848955</v>
      </c>
      <c r="G4249" s="271" t="s">
        <v>6674</v>
      </c>
      <c r="H4249" s="294">
        <v>44644</v>
      </c>
      <c r="I4249" s="271"/>
      <c r="J4249" s="271"/>
    </row>
    <row r="4250" spans="1:10" outlineLevel="1" x14ac:dyDescent="0.2">
      <c r="A4250" s="274" t="s">
        <v>7077</v>
      </c>
      <c r="B4250" s="274" t="s">
        <v>6594</v>
      </c>
      <c r="C4250" s="271" t="s">
        <v>6819</v>
      </c>
      <c r="D4250" s="271" t="s">
        <v>6594</v>
      </c>
      <c r="E4250" s="272">
        <v>1896506.5</v>
      </c>
      <c r="F4250" s="271">
        <v>20603336756</v>
      </c>
      <c r="G4250" s="271" t="s">
        <v>6674</v>
      </c>
      <c r="H4250" s="294">
        <v>44644</v>
      </c>
      <c r="I4250" s="271"/>
      <c r="J4250" s="271"/>
    </row>
    <row r="4251" spans="1:10" outlineLevel="1" x14ac:dyDescent="0.2">
      <c r="A4251" s="274" t="s">
        <v>7078</v>
      </c>
      <c r="B4251" s="274" t="s">
        <v>6594</v>
      </c>
      <c r="C4251" s="271" t="s">
        <v>6819</v>
      </c>
      <c r="D4251" s="271" t="s">
        <v>6594</v>
      </c>
      <c r="E4251" s="272">
        <v>247740</v>
      </c>
      <c r="F4251" s="271">
        <v>20392858602</v>
      </c>
      <c r="G4251" s="271" t="s">
        <v>6674</v>
      </c>
      <c r="H4251" s="294">
        <v>44644</v>
      </c>
      <c r="I4251" s="271"/>
      <c r="J4251" s="271"/>
    </row>
    <row r="4252" spans="1:10" outlineLevel="1" x14ac:dyDescent="0.2">
      <c r="A4252" s="274" t="s">
        <v>7079</v>
      </c>
      <c r="B4252" s="274" t="s">
        <v>6594</v>
      </c>
      <c r="C4252" s="271" t="s">
        <v>6819</v>
      </c>
      <c r="D4252" s="271" t="s">
        <v>6594</v>
      </c>
      <c r="E4252" s="272">
        <v>224308</v>
      </c>
      <c r="F4252" s="271">
        <v>20392858602</v>
      </c>
      <c r="G4252" s="271" t="s">
        <v>6674</v>
      </c>
      <c r="H4252" s="294">
        <v>44644</v>
      </c>
      <c r="I4252" s="271"/>
      <c r="J4252" s="271"/>
    </row>
    <row r="4253" spans="1:10" outlineLevel="1" x14ac:dyDescent="0.2">
      <c r="A4253" s="274" t="s">
        <v>7080</v>
      </c>
      <c r="B4253" s="274" t="s">
        <v>6556</v>
      </c>
      <c r="C4253" s="271" t="s">
        <v>6672</v>
      </c>
      <c r="D4253" s="271" t="s">
        <v>7081</v>
      </c>
      <c r="E4253" s="272">
        <v>59406.07</v>
      </c>
      <c r="F4253" s="271">
        <v>20521180774</v>
      </c>
      <c r="G4253" s="271" t="s">
        <v>6674</v>
      </c>
      <c r="H4253" s="293">
        <v>44655</v>
      </c>
      <c r="I4253" s="271"/>
      <c r="J4253" s="271"/>
    </row>
    <row r="4254" spans="1:10" outlineLevel="1" x14ac:dyDescent="0.2">
      <c r="A4254" s="274" t="s">
        <v>7082</v>
      </c>
      <c r="B4254" s="274" t="s">
        <v>6556</v>
      </c>
      <c r="C4254" s="271" t="s">
        <v>6672</v>
      </c>
      <c r="D4254" s="271" t="s">
        <v>7083</v>
      </c>
      <c r="E4254" s="272">
        <v>305314.38</v>
      </c>
      <c r="F4254" s="271">
        <v>20555726318</v>
      </c>
      <c r="G4254" s="271" t="s">
        <v>6674</v>
      </c>
      <c r="H4254" s="293">
        <v>44655</v>
      </c>
      <c r="I4254" s="271"/>
      <c r="J4254" s="271"/>
    </row>
    <row r="4255" spans="1:10" outlineLevel="1" x14ac:dyDescent="0.2">
      <c r="A4255" s="274" t="s">
        <v>7084</v>
      </c>
      <c r="B4255" s="274" t="s">
        <v>6556</v>
      </c>
      <c r="C4255" s="271" t="s">
        <v>6672</v>
      </c>
      <c r="D4255" s="271" t="s">
        <v>7085</v>
      </c>
      <c r="E4255" s="272" t="s">
        <v>7086</v>
      </c>
      <c r="F4255" s="271">
        <v>20475428634</v>
      </c>
      <c r="G4255" s="271" t="s">
        <v>6674</v>
      </c>
      <c r="H4255" s="298">
        <v>44662</v>
      </c>
      <c r="I4255" s="271"/>
      <c r="J4255" s="271"/>
    </row>
    <row r="4256" spans="1:10" outlineLevel="1" x14ac:dyDescent="0.2">
      <c r="A4256" s="274" t="s">
        <v>7087</v>
      </c>
      <c r="B4256" s="274" t="s">
        <v>6550</v>
      </c>
      <c r="C4256" s="271" t="s">
        <v>6672</v>
      </c>
      <c r="D4256" s="271" t="s">
        <v>7088</v>
      </c>
      <c r="E4256" s="272">
        <v>44524.74</v>
      </c>
      <c r="F4256" s="271">
        <v>20511480702</v>
      </c>
      <c r="G4256" s="271" t="s">
        <v>6674</v>
      </c>
      <c r="H4256" s="299">
        <v>44659</v>
      </c>
      <c r="I4256" s="271"/>
      <c r="J4256" s="271"/>
    </row>
    <row r="4257" spans="1:10" outlineLevel="1" x14ac:dyDescent="0.2">
      <c r="A4257" s="274" t="s">
        <v>7089</v>
      </c>
      <c r="B4257" s="274" t="s">
        <v>6556</v>
      </c>
      <c r="C4257" s="271" t="s">
        <v>6672</v>
      </c>
      <c r="D4257" s="271" t="s">
        <v>7090</v>
      </c>
      <c r="E4257" s="272">
        <v>43660</v>
      </c>
      <c r="F4257" s="271">
        <v>20507016899</v>
      </c>
      <c r="G4257" s="271" t="s">
        <v>6674</v>
      </c>
      <c r="H4257" s="298">
        <v>44669</v>
      </c>
      <c r="I4257" s="271"/>
      <c r="J4257" s="271"/>
    </row>
    <row r="4258" spans="1:10" outlineLevel="1" x14ac:dyDescent="0.2">
      <c r="A4258" s="274" t="s">
        <v>7091</v>
      </c>
      <c r="B4258" s="274" t="s">
        <v>6556</v>
      </c>
      <c r="C4258" s="271" t="s">
        <v>6672</v>
      </c>
      <c r="D4258" s="271" t="s">
        <v>7092</v>
      </c>
      <c r="E4258" s="272">
        <v>524400.85</v>
      </c>
      <c r="F4258" s="271">
        <v>20507016899</v>
      </c>
      <c r="G4258" s="271" t="s">
        <v>6674</v>
      </c>
      <c r="H4258" s="1149">
        <v>44604</v>
      </c>
      <c r="I4258" s="271"/>
      <c r="J4258" s="271" t="s">
        <v>7093</v>
      </c>
    </row>
    <row r="4259" spans="1:10" outlineLevel="1" x14ac:dyDescent="0.2">
      <c r="A4259" s="274"/>
      <c r="B4259" s="274" t="s">
        <v>6556</v>
      </c>
      <c r="C4259" s="271" t="s">
        <v>6672</v>
      </c>
      <c r="D4259" s="271"/>
      <c r="E4259" s="272">
        <v>382997.85</v>
      </c>
      <c r="F4259" s="271"/>
      <c r="G4259" s="271" t="s">
        <v>6674</v>
      </c>
      <c r="H4259" s="1150"/>
      <c r="I4259" s="271"/>
      <c r="J4259" s="271"/>
    </row>
    <row r="4260" spans="1:10" outlineLevel="1" x14ac:dyDescent="0.2">
      <c r="A4260" s="274" t="s">
        <v>7094</v>
      </c>
      <c r="B4260" s="274" t="s">
        <v>6556</v>
      </c>
      <c r="C4260" s="271" t="s">
        <v>6672</v>
      </c>
      <c r="D4260" s="271" t="s">
        <v>7095</v>
      </c>
      <c r="E4260" s="272">
        <v>77461.2</v>
      </c>
      <c r="F4260" s="271">
        <v>20602609104</v>
      </c>
      <c r="G4260" s="271" t="s">
        <v>6674</v>
      </c>
      <c r="H4260" s="293">
        <v>44669</v>
      </c>
      <c r="I4260" s="271"/>
      <c r="J4260" s="271"/>
    </row>
    <row r="4261" spans="1:10" outlineLevel="1" x14ac:dyDescent="0.2">
      <c r="A4261" s="274" t="s">
        <v>7096</v>
      </c>
      <c r="B4261" s="274" t="s">
        <v>6550</v>
      </c>
      <c r="C4261" s="271" t="s">
        <v>6672</v>
      </c>
      <c r="D4261" s="271" t="s">
        <v>7097</v>
      </c>
      <c r="E4261" s="272">
        <v>11088.91</v>
      </c>
      <c r="F4261" s="271">
        <v>20202380621</v>
      </c>
      <c r="G4261" s="271" t="s">
        <v>6674</v>
      </c>
      <c r="H4261" s="293">
        <v>44671</v>
      </c>
      <c r="I4261" s="271"/>
      <c r="J4261" s="271"/>
    </row>
    <row r="4262" spans="1:10" outlineLevel="1" x14ac:dyDescent="0.2">
      <c r="A4262" s="274" t="s">
        <v>7098</v>
      </c>
      <c r="B4262" s="274" t="s">
        <v>6594</v>
      </c>
      <c r="C4262" s="271" t="s">
        <v>6819</v>
      </c>
      <c r="D4262" s="271" t="s">
        <v>6594</v>
      </c>
      <c r="E4262" s="272">
        <v>1981134.4</v>
      </c>
      <c r="F4262" s="271">
        <v>20554291385</v>
      </c>
      <c r="G4262" s="271" t="s">
        <v>6674</v>
      </c>
      <c r="H4262" s="293">
        <v>44673</v>
      </c>
      <c r="I4262" s="271"/>
      <c r="J4262" s="271"/>
    </row>
    <row r="4263" spans="1:10" outlineLevel="1" x14ac:dyDescent="0.2">
      <c r="A4263" s="274" t="s">
        <v>7099</v>
      </c>
      <c r="B4263" s="274" t="s">
        <v>6594</v>
      </c>
      <c r="C4263" s="271" t="s">
        <v>6819</v>
      </c>
      <c r="D4263" s="271" t="s">
        <v>6594</v>
      </c>
      <c r="E4263" s="272">
        <v>469890.6</v>
      </c>
      <c r="F4263" s="271">
        <v>20431084172</v>
      </c>
      <c r="G4263" s="271" t="s">
        <v>6674</v>
      </c>
      <c r="H4263" s="293">
        <v>44673</v>
      </c>
      <c r="I4263" s="271"/>
      <c r="J4263" s="271"/>
    </row>
    <row r="4264" spans="1:10" outlineLevel="1" x14ac:dyDescent="0.2">
      <c r="A4264" s="274" t="s">
        <v>7100</v>
      </c>
      <c r="B4264" s="274" t="s">
        <v>6556</v>
      </c>
      <c r="C4264" s="271" t="s">
        <v>6672</v>
      </c>
      <c r="D4264" s="271" t="s">
        <v>7101</v>
      </c>
      <c r="E4264" s="272">
        <v>265240</v>
      </c>
      <c r="F4264" s="271">
        <v>20338570041</v>
      </c>
      <c r="G4264" s="271" t="s">
        <v>6674</v>
      </c>
      <c r="H4264" s="293">
        <v>44673</v>
      </c>
      <c r="I4264" s="271"/>
      <c r="J4264" s="271"/>
    </row>
    <row r="4265" spans="1:10" outlineLevel="1" x14ac:dyDescent="0.2">
      <c r="A4265" s="274" t="s">
        <v>7102</v>
      </c>
      <c r="B4265" s="274" t="s">
        <v>6594</v>
      </c>
      <c r="C4265" s="271" t="s">
        <v>6819</v>
      </c>
      <c r="D4265" s="271" t="s">
        <v>6594</v>
      </c>
      <c r="E4265" s="272">
        <v>651000</v>
      </c>
      <c r="F4265" s="271">
        <v>20601006007</v>
      </c>
      <c r="G4265" s="271" t="s">
        <v>6674</v>
      </c>
      <c r="H4265" s="293">
        <v>44676</v>
      </c>
      <c r="I4265" s="271"/>
      <c r="J4265" s="271"/>
    </row>
    <row r="4266" spans="1:10" outlineLevel="1" x14ac:dyDescent="0.2">
      <c r="A4266" s="274" t="s">
        <v>7103</v>
      </c>
      <c r="B4266" s="274" t="s">
        <v>6556</v>
      </c>
      <c r="C4266" s="271" t="s">
        <v>6672</v>
      </c>
      <c r="D4266" s="271" t="s">
        <v>7104</v>
      </c>
      <c r="E4266" s="272">
        <v>123200</v>
      </c>
      <c r="F4266" s="271">
        <v>20604475903</v>
      </c>
      <c r="G4266" s="271" t="s">
        <v>6674</v>
      </c>
      <c r="H4266" s="293">
        <v>44676</v>
      </c>
      <c r="I4266" s="271"/>
      <c r="J4266" s="271"/>
    </row>
    <row r="4267" spans="1:10" outlineLevel="1" x14ac:dyDescent="0.2">
      <c r="A4267" s="274" t="s">
        <v>7105</v>
      </c>
      <c r="B4267" s="274" t="s">
        <v>6594</v>
      </c>
      <c r="C4267" s="271" t="s">
        <v>6819</v>
      </c>
      <c r="D4267" s="271" t="s">
        <v>6594</v>
      </c>
      <c r="E4267" s="272">
        <v>137060</v>
      </c>
      <c r="F4267" s="271">
        <v>20522545741</v>
      </c>
      <c r="G4267" s="271" t="s">
        <v>6674</v>
      </c>
      <c r="H4267" s="293">
        <v>44678</v>
      </c>
      <c r="I4267" s="271"/>
      <c r="J4267" s="271"/>
    </row>
    <row r="4268" spans="1:10" outlineLevel="1" x14ac:dyDescent="0.2">
      <c r="A4268" s="274" t="s">
        <v>7106</v>
      </c>
      <c r="B4268" s="274" t="s">
        <v>6594</v>
      </c>
      <c r="C4268" s="271" t="s">
        <v>6819</v>
      </c>
      <c r="D4268" s="271" t="s">
        <v>6594</v>
      </c>
      <c r="E4268" s="272">
        <v>469560</v>
      </c>
      <c r="F4268" s="271">
        <v>20605339132</v>
      </c>
      <c r="G4268" s="271" t="s">
        <v>6674</v>
      </c>
      <c r="H4268" s="293">
        <v>44678</v>
      </c>
      <c r="I4268" s="271"/>
      <c r="J4268" s="271"/>
    </row>
    <row r="4269" spans="1:10" outlineLevel="1" x14ac:dyDescent="0.2">
      <c r="A4269" s="274" t="s">
        <v>7107</v>
      </c>
      <c r="B4269" s="274" t="s">
        <v>6556</v>
      </c>
      <c r="C4269" s="271" t="s">
        <v>6672</v>
      </c>
      <c r="D4269" s="271" t="s">
        <v>7108</v>
      </c>
      <c r="E4269" s="272">
        <v>314300</v>
      </c>
      <c r="F4269" s="271">
        <v>20603344341</v>
      </c>
      <c r="G4269" s="271" t="s">
        <v>6674</v>
      </c>
      <c r="H4269" s="293">
        <v>44678</v>
      </c>
      <c r="I4269" s="271"/>
      <c r="J4269" s="271"/>
    </row>
    <row r="4270" spans="1:10" outlineLevel="1" x14ac:dyDescent="0.2">
      <c r="A4270" s="274" t="s">
        <v>7109</v>
      </c>
      <c r="B4270" s="274" t="s">
        <v>6594</v>
      </c>
      <c r="C4270" s="271" t="s">
        <v>6819</v>
      </c>
      <c r="D4270" s="271" t="s">
        <v>6594</v>
      </c>
      <c r="E4270" s="272">
        <v>394037.88</v>
      </c>
      <c r="F4270" s="271">
        <v>20605339132</v>
      </c>
      <c r="G4270" s="271" t="s">
        <v>6674</v>
      </c>
      <c r="H4270" s="293">
        <v>44678</v>
      </c>
      <c r="I4270" s="271"/>
      <c r="J4270" s="271"/>
    </row>
    <row r="4271" spans="1:10" outlineLevel="1" x14ac:dyDescent="0.2">
      <c r="A4271" s="274" t="s">
        <v>7110</v>
      </c>
      <c r="B4271" s="274" t="s">
        <v>7111</v>
      </c>
      <c r="C4271" s="271"/>
      <c r="D4271" s="271"/>
      <c r="E4271" s="272"/>
      <c r="F4271" s="271"/>
      <c r="G4271" s="271"/>
      <c r="H4271" s="296"/>
      <c r="I4271" s="271"/>
      <c r="J4271" s="271"/>
    </row>
    <row r="4272" spans="1:10" outlineLevel="1" x14ac:dyDescent="0.2">
      <c r="A4272" s="274" t="s">
        <v>7112</v>
      </c>
      <c r="B4272" s="274" t="s">
        <v>6594</v>
      </c>
      <c r="C4272" s="271" t="s">
        <v>6819</v>
      </c>
      <c r="D4272" s="271" t="s">
        <v>6594</v>
      </c>
      <c r="E4272" s="272">
        <v>285957</v>
      </c>
      <c r="F4272" s="271">
        <v>20605339132</v>
      </c>
      <c r="G4272" s="271" t="s">
        <v>6674</v>
      </c>
      <c r="H4272" s="293">
        <v>44678</v>
      </c>
      <c r="I4272" s="271"/>
      <c r="J4272" s="271"/>
    </row>
    <row r="4273" spans="1:10" outlineLevel="1" x14ac:dyDescent="0.2">
      <c r="A4273" s="274" t="s">
        <v>7113</v>
      </c>
      <c r="B4273" s="274" t="s">
        <v>6556</v>
      </c>
      <c r="C4273" s="271" t="s">
        <v>6672</v>
      </c>
      <c r="D4273" s="271" t="s">
        <v>7114</v>
      </c>
      <c r="E4273" s="272">
        <v>151600</v>
      </c>
      <c r="F4273" s="271">
        <v>20603344341</v>
      </c>
      <c r="G4273" s="271" t="s">
        <v>6674</v>
      </c>
      <c r="H4273" s="293">
        <v>44678</v>
      </c>
      <c r="I4273" s="271"/>
      <c r="J4273" s="271"/>
    </row>
    <row r="4274" spans="1:10" outlineLevel="1" x14ac:dyDescent="0.2">
      <c r="A4274" s="274" t="s">
        <v>7115</v>
      </c>
      <c r="B4274" s="274" t="s">
        <v>6556</v>
      </c>
      <c r="C4274" s="271" t="s">
        <v>6672</v>
      </c>
      <c r="D4274" s="271" t="s">
        <v>7116</v>
      </c>
      <c r="E4274" s="272">
        <v>47149.5</v>
      </c>
      <c r="F4274" s="271">
        <v>20514892092</v>
      </c>
      <c r="G4274" s="271" t="s">
        <v>6674</v>
      </c>
      <c r="H4274" s="293">
        <v>44679</v>
      </c>
      <c r="I4274" s="271"/>
      <c r="J4274" s="271"/>
    </row>
    <row r="4275" spans="1:10" outlineLevel="1" x14ac:dyDescent="0.2">
      <c r="A4275" s="274" t="s">
        <v>7117</v>
      </c>
      <c r="B4275" s="274" t="s">
        <v>6556</v>
      </c>
      <c r="C4275" s="271" t="s">
        <v>6672</v>
      </c>
      <c r="D4275" s="271" t="s">
        <v>7118</v>
      </c>
      <c r="E4275" s="272">
        <v>92512</v>
      </c>
      <c r="F4275" s="271">
        <v>20555726318</v>
      </c>
      <c r="G4275" s="271" t="s">
        <v>6674</v>
      </c>
      <c r="H4275" s="293">
        <v>44680</v>
      </c>
      <c r="I4275" s="271"/>
      <c r="J4275" s="271"/>
    </row>
    <row r="4276" spans="1:10" outlineLevel="1" x14ac:dyDescent="0.2">
      <c r="A4276" s="274" t="s">
        <v>7119</v>
      </c>
      <c r="B4276" s="274" t="s">
        <v>6556</v>
      </c>
      <c r="C4276" s="271" t="s">
        <v>6672</v>
      </c>
      <c r="D4276" s="271" t="s">
        <v>6594</v>
      </c>
      <c r="E4276" s="272">
        <v>297851.40000000002</v>
      </c>
      <c r="F4276" s="271">
        <v>20509152129</v>
      </c>
      <c r="G4276" s="271" t="s">
        <v>6674</v>
      </c>
      <c r="H4276" s="293">
        <v>44686</v>
      </c>
      <c r="I4276" s="271"/>
      <c r="J4276" s="271"/>
    </row>
    <row r="4277" spans="1:10" outlineLevel="1" x14ac:dyDescent="0.2">
      <c r="A4277" s="274" t="s">
        <v>7120</v>
      </c>
      <c r="B4277" s="274" t="s">
        <v>6556</v>
      </c>
      <c r="C4277" s="271" t="s">
        <v>6672</v>
      </c>
      <c r="D4277" s="271" t="s">
        <v>7121</v>
      </c>
      <c r="E4277" s="272">
        <v>206000</v>
      </c>
      <c r="F4277" s="271">
        <v>20552750765</v>
      </c>
      <c r="G4277" s="271" t="s">
        <v>6674</v>
      </c>
      <c r="H4277" s="293">
        <v>44678</v>
      </c>
      <c r="I4277" s="271"/>
      <c r="J4277" s="271"/>
    </row>
    <row r="4278" spans="1:10" outlineLevel="1" x14ac:dyDescent="0.2">
      <c r="A4278" s="274" t="s">
        <v>7122</v>
      </c>
      <c r="B4278" s="274" t="s">
        <v>6594</v>
      </c>
      <c r="C4278" s="271" t="s">
        <v>6819</v>
      </c>
      <c r="D4278" s="271" t="s">
        <v>6594</v>
      </c>
      <c r="E4278" s="272">
        <v>185850</v>
      </c>
      <c r="F4278" s="271">
        <v>20509152129</v>
      </c>
      <c r="G4278" s="271" t="s">
        <v>6674</v>
      </c>
      <c r="H4278" s="293">
        <v>44686</v>
      </c>
      <c r="I4278" s="271"/>
      <c r="J4278" s="271"/>
    </row>
    <row r="4279" spans="1:10" outlineLevel="1" x14ac:dyDescent="0.2">
      <c r="A4279" s="274" t="s">
        <v>7123</v>
      </c>
      <c r="B4279" s="274" t="s">
        <v>6594</v>
      </c>
      <c r="C4279" s="271" t="s">
        <v>6819</v>
      </c>
      <c r="D4279" s="271" t="s">
        <v>6594</v>
      </c>
      <c r="E4279" s="272">
        <v>207075</v>
      </c>
      <c r="F4279" s="271">
        <v>20510429649</v>
      </c>
      <c r="G4279" s="271" t="s">
        <v>6674</v>
      </c>
      <c r="H4279" s="293">
        <v>44809</v>
      </c>
      <c r="I4279" s="271"/>
      <c r="J4279" s="271"/>
    </row>
    <row r="4280" spans="1:10" outlineLevel="1" x14ac:dyDescent="0.2">
      <c r="A4280" s="274" t="s">
        <v>7124</v>
      </c>
      <c r="B4280" s="274" t="s">
        <v>6556</v>
      </c>
      <c r="C4280" s="271" t="s">
        <v>6672</v>
      </c>
      <c r="D4280" s="271" t="s">
        <v>7125</v>
      </c>
      <c r="E4280" s="272">
        <v>40800</v>
      </c>
      <c r="F4280" s="271">
        <v>20604913200</v>
      </c>
      <c r="G4280" s="271" t="s">
        <v>6674</v>
      </c>
      <c r="H4280" s="293">
        <v>44692</v>
      </c>
      <c r="I4280" s="271"/>
      <c r="J4280" s="271"/>
    </row>
    <row r="4281" spans="1:10" outlineLevel="1" x14ac:dyDescent="0.2">
      <c r="A4281" s="274" t="s">
        <v>7126</v>
      </c>
      <c r="B4281" s="274" t="s">
        <v>6556</v>
      </c>
      <c r="C4281" s="271" t="s">
        <v>6672</v>
      </c>
      <c r="D4281" s="271" t="s">
        <v>7127</v>
      </c>
      <c r="E4281" s="272">
        <v>382414.88</v>
      </c>
      <c r="F4281" s="271">
        <v>20603336756</v>
      </c>
      <c r="G4281" s="271" t="s">
        <v>6674</v>
      </c>
      <c r="H4281" s="293">
        <v>44870</v>
      </c>
      <c r="I4281" s="271"/>
      <c r="J4281" s="271"/>
    </row>
    <row r="4282" spans="1:10" outlineLevel="1" x14ac:dyDescent="0.2">
      <c r="A4282" s="274" t="s">
        <v>7128</v>
      </c>
      <c r="B4282" s="274" t="s">
        <v>6594</v>
      </c>
      <c r="C4282" s="271" t="s">
        <v>6819</v>
      </c>
      <c r="D4282" s="271" t="s">
        <v>6594</v>
      </c>
      <c r="E4282" s="272">
        <v>668821.19999999995</v>
      </c>
      <c r="F4282" s="271">
        <v>10107381738</v>
      </c>
      <c r="G4282" s="271" t="s">
        <v>6674</v>
      </c>
      <c r="H4282" s="293">
        <v>44900</v>
      </c>
      <c r="I4282" s="271"/>
      <c r="J4282" s="271"/>
    </row>
    <row r="4283" spans="1:10" outlineLevel="1" x14ac:dyDescent="0.2">
      <c r="A4283" s="274" t="s">
        <v>7129</v>
      </c>
      <c r="B4283" s="274" t="s">
        <v>6556</v>
      </c>
      <c r="C4283" s="271" t="s">
        <v>6672</v>
      </c>
      <c r="D4283" s="271" t="s">
        <v>7130</v>
      </c>
      <c r="E4283" s="272">
        <v>205818</v>
      </c>
      <c r="F4283" s="271">
        <v>10452941673</v>
      </c>
      <c r="G4283" s="271" t="s">
        <v>6674</v>
      </c>
      <c r="H4283" s="293">
        <v>44900</v>
      </c>
      <c r="I4283" s="271"/>
      <c r="J4283" s="271"/>
    </row>
    <row r="4284" spans="1:10" outlineLevel="1" x14ac:dyDescent="0.2">
      <c r="A4284" s="274" t="s">
        <v>7131</v>
      </c>
      <c r="B4284" s="274" t="s">
        <v>6594</v>
      </c>
      <c r="C4284" s="271" t="s">
        <v>6819</v>
      </c>
      <c r="D4284" s="271" t="s">
        <v>6594</v>
      </c>
      <c r="E4284" s="272">
        <v>1356748.9</v>
      </c>
      <c r="F4284" s="271"/>
      <c r="G4284" s="271" t="s">
        <v>6674</v>
      </c>
      <c r="H4284" s="293">
        <v>44900</v>
      </c>
      <c r="I4284" s="271"/>
      <c r="J4284" s="271"/>
    </row>
    <row r="4285" spans="1:10" outlineLevel="1" x14ac:dyDescent="0.2">
      <c r="A4285" s="274" t="s">
        <v>7132</v>
      </c>
      <c r="B4285" s="274" t="s">
        <v>6594</v>
      </c>
      <c r="C4285" s="271" t="s">
        <v>6819</v>
      </c>
      <c r="D4285" s="271" t="s">
        <v>6594</v>
      </c>
      <c r="E4285" s="272">
        <v>1420543</v>
      </c>
      <c r="F4285" s="271">
        <v>20603336756</v>
      </c>
      <c r="G4285" s="271" t="s">
        <v>6674</v>
      </c>
      <c r="H4285" s="293" t="s">
        <v>7133</v>
      </c>
      <c r="I4285" s="271"/>
      <c r="J4285" s="271"/>
    </row>
    <row r="4286" spans="1:10" outlineLevel="1" x14ac:dyDescent="0.2">
      <c r="A4286" s="274" t="s">
        <v>7134</v>
      </c>
      <c r="B4286" s="274" t="s">
        <v>6594</v>
      </c>
      <c r="C4286" s="271" t="s">
        <v>6819</v>
      </c>
      <c r="D4286" s="271" t="s">
        <v>6594</v>
      </c>
      <c r="E4286" s="272">
        <v>674872</v>
      </c>
      <c r="F4286" s="271">
        <v>10107381738</v>
      </c>
      <c r="G4286" s="271" t="s">
        <v>6674</v>
      </c>
      <c r="H4286" s="293" t="s">
        <v>7133</v>
      </c>
      <c r="I4286" s="271"/>
      <c r="J4286" s="271"/>
    </row>
    <row r="4287" spans="1:10" outlineLevel="1" x14ac:dyDescent="0.2">
      <c r="A4287" s="274" t="s">
        <v>7135</v>
      </c>
      <c r="B4287" s="274" t="s">
        <v>6550</v>
      </c>
      <c r="C4287" s="271" t="s">
        <v>6672</v>
      </c>
      <c r="D4287" s="271" t="s">
        <v>7136</v>
      </c>
      <c r="E4287" s="272">
        <v>323805.59999999998</v>
      </c>
      <c r="F4287" s="271">
        <v>20511480702</v>
      </c>
      <c r="G4287" s="271" t="s">
        <v>7137</v>
      </c>
      <c r="H4287" s="300" t="s">
        <v>7133</v>
      </c>
      <c r="I4287" s="271"/>
      <c r="J4287" s="271"/>
    </row>
    <row r="4288" spans="1:10" outlineLevel="1" x14ac:dyDescent="0.2">
      <c r="A4288" s="274" t="s">
        <v>7138</v>
      </c>
      <c r="B4288" s="274" t="s">
        <v>6556</v>
      </c>
      <c r="C4288" s="271" t="s">
        <v>6672</v>
      </c>
      <c r="D4288" s="271" t="s">
        <v>7139</v>
      </c>
      <c r="E4288" s="272">
        <v>3314637.6</v>
      </c>
      <c r="F4288" s="271">
        <v>20341848955</v>
      </c>
      <c r="G4288" s="271" t="s">
        <v>7137</v>
      </c>
      <c r="H4288" s="300" t="s">
        <v>7140</v>
      </c>
      <c r="I4288" s="271"/>
      <c r="J4288" s="271"/>
    </row>
    <row r="4289" spans="1:10" outlineLevel="1" x14ac:dyDescent="0.2">
      <c r="A4289" s="274" t="s">
        <v>7141</v>
      </c>
      <c r="B4289" s="274" t="s">
        <v>6594</v>
      </c>
      <c r="C4289" s="271" t="s">
        <v>6819</v>
      </c>
      <c r="D4289" s="271" t="s">
        <v>6594</v>
      </c>
      <c r="E4289" s="272">
        <v>108444</v>
      </c>
      <c r="F4289" s="271">
        <v>10107381738</v>
      </c>
      <c r="G4289" s="271" t="s">
        <v>6674</v>
      </c>
      <c r="H4289" s="300" t="s">
        <v>7142</v>
      </c>
      <c r="I4289" s="271"/>
      <c r="J4289" s="271"/>
    </row>
    <row r="4290" spans="1:10" outlineLevel="1" x14ac:dyDescent="0.2">
      <c r="A4290" s="274" t="s">
        <v>7143</v>
      </c>
      <c r="B4290" s="274" t="s">
        <v>6594</v>
      </c>
      <c r="C4290" s="271" t="s">
        <v>6819</v>
      </c>
      <c r="D4290" s="271" t="s">
        <v>6594</v>
      </c>
      <c r="E4290" s="272">
        <v>235121.04</v>
      </c>
      <c r="F4290" s="271">
        <v>20509152129</v>
      </c>
      <c r="G4290" s="271" t="s">
        <v>6674</v>
      </c>
      <c r="H4290" s="300" t="s">
        <v>7142</v>
      </c>
      <c r="I4290" s="271"/>
      <c r="J4290" s="271"/>
    </row>
    <row r="4291" spans="1:10" outlineLevel="1" x14ac:dyDescent="0.2">
      <c r="A4291" s="274" t="s">
        <v>7144</v>
      </c>
      <c r="B4291" s="274" t="s">
        <v>6594</v>
      </c>
      <c r="C4291" s="271" t="s">
        <v>6819</v>
      </c>
      <c r="D4291" s="271" t="s">
        <v>6594</v>
      </c>
      <c r="E4291" s="272">
        <v>190628.6</v>
      </c>
      <c r="F4291" s="271">
        <v>10107381738</v>
      </c>
      <c r="G4291" s="271" t="s">
        <v>6674</v>
      </c>
      <c r="H4291" s="300" t="s">
        <v>7145</v>
      </c>
      <c r="I4291" s="271"/>
      <c r="J4291" s="271"/>
    </row>
    <row r="4292" spans="1:10" outlineLevel="1" x14ac:dyDescent="0.2">
      <c r="A4292" s="274" t="s">
        <v>7146</v>
      </c>
      <c r="B4292" s="274" t="s">
        <v>6594</v>
      </c>
      <c r="C4292" s="271" t="s">
        <v>6819</v>
      </c>
      <c r="D4292" s="271" t="s">
        <v>6594</v>
      </c>
      <c r="E4292" s="272">
        <v>500537.42</v>
      </c>
      <c r="F4292" s="271">
        <v>20341848955</v>
      </c>
      <c r="G4292" s="271" t="s">
        <v>6674</v>
      </c>
      <c r="H4292" s="300" t="s">
        <v>7145</v>
      </c>
      <c r="I4292" s="271"/>
      <c r="J4292" s="271"/>
    </row>
    <row r="4293" spans="1:10" outlineLevel="1" x14ac:dyDescent="0.2">
      <c r="A4293" s="274" t="s">
        <v>7147</v>
      </c>
      <c r="B4293" s="274" t="s">
        <v>6594</v>
      </c>
      <c r="C4293" s="271" t="s">
        <v>6819</v>
      </c>
      <c r="D4293" s="271" t="s">
        <v>6594</v>
      </c>
      <c r="E4293" s="272">
        <v>218982</v>
      </c>
      <c r="F4293" s="271">
        <v>20341848955</v>
      </c>
      <c r="G4293" s="271" t="s">
        <v>6674</v>
      </c>
      <c r="H4293" s="300" t="s">
        <v>7145</v>
      </c>
      <c r="I4293" s="271"/>
      <c r="J4293" s="271"/>
    </row>
    <row r="4294" spans="1:10" outlineLevel="1" x14ac:dyDescent="0.2">
      <c r="A4294" s="274" t="s">
        <v>7148</v>
      </c>
      <c r="B4294" s="274" t="s">
        <v>6594</v>
      </c>
      <c r="C4294" s="271" t="s">
        <v>6819</v>
      </c>
      <c r="D4294" s="271" t="s">
        <v>6594</v>
      </c>
      <c r="E4294" s="272">
        <v>377502.5</v>
      </c>
      <c r="F4294" s="271">
        <v>20563247127</v>
      </c>
      <c r="G4294" s="271" t="s">
        <v>6674</v>
      </c>
      <c r="H4294" s="300" t="s">
        <v>7149</v>
      </c>
      <c r="I4294" s="271"/>
      <c r="J4294" s="271"/>
    </row>
    <row r="4295" spans="1:10" outlineLevel="1" x14ac:dyDescent="0.2">
      <c r="A4295" s="274" t="s">
        <v>7150</v>
      </c>
      <c r="B4295" s="274" t="s">
        <v>6556</v>
      </c>
      <c r="C4295" s="271" t="s">
        <v>6672</v>
      </c>
      <c r="D4295" s="271" t="s">
        <v>7151</v>
      </c>
      <c r="E4295" s="272">
        <v>881920</v>
      </c>
      <c r="F4295" s="271">
        <v>20340053118</v>
      </c>
      <c r="G4295" s="271" t="s">
        <v>6674</v>
      </c>
      <c r="H4295" s="300" t="s">
        <v>7152</v>
      </c>
      <c r="I4295" s="271"/>
      <c r="J4295" s="271"/>
    </row>
    <row r="4296" spans="1:10" outlineLevel="1" x14ac:dyDescent="0.2">
      <c r="A4296" s="274" t="s">
        <v>7153</v>
      </c>
      <c r="B4296" s="274" t="s">
        <v>6550</v>
      </c>
      <c r="C4296" s="271" t="s">
        <v>6672</v>
      </c>
      <c r="D4296" s="271" t="s">
        <v>7154</v>
      </c>
      <c r="E4296" s="272">
        <v>12637.88</v>
      </c>
      <c r="F4296" s="271">
        <v>20100210909</v>
      </c>
      <c r="G4296" s="271" t="s">
        <v>7137</v>
      </c>
      <c r="H4296" s="300" t="s">
        <v>7152</v>
      </c>
      <c r="I4296" s="271"/>
      <c r="J4296" s="271"/>
    </row>
    <row r="4297" spans="1:10" outlineLevel="1" x14ac:dyDescent="0.2">
      <c r="A4297" s="274" t="s">
        <v>7155</v>
      </c>
      <c r="B4297" s="274" t="s">
        <v>6556</v>
      </c>
      <c r="C4297" s="271" t="s">
        <v>6672</v>
      </c>
      <c r="D4297" s="271" t="s">
        <v>7156</v>
      </c>
      <c r="E4297" s="272">
        <v>750000</v>
      </c>
      <c r="F4297" s="271">
        <v>20543729907</v>
      </c>
      <c r="G4297" s="271" t="s">
        <v>6674</v>
      </c>
      <c r="H4297" s="293">
        <v>44705</v>
      </c>
      <c r="I4297" s="271"/>
      <c r="J4297" s="271"/>
    </row>
    <row r="4298" spans="1:10" outlineLevel="1" x14ac:dyDescent="0.2">
      <c r="A4298" s="274" t="s">
        <v>7157</v>
      </c>
      <c r="B4298" s="274" t="s">
        <v>6550</v>
      </c>
      <c r="C4298" s="271" t="s">
        <v>6672</v>
      </c>
      <c r="D4298" s="271" t="s">
        <v>7154</v>
      </c>
      <c r="E4298" s="272">
        <v>39904.47</v>
      </c>
      <c r="F4298" s="271">
        <v>20202380621</v>
      </c>
      <c r="G4298" s="271" t="s">
        <v>7137</v>
      </c>
      <c r="H4298" s="300" t="s">
        <v>7158</v>
      </c>
      <c r="I4298" s="271"/>
      <c r="J4298" s="271"/>
    </row>
    <row r="4299" spans="1:10" outlineLevel="1" x14ac:dyDescent="0.2">
      <c r="A4299" s="274" t="s">
        <v>7159</v>
      </c>
      <c r="B4299" s="274" t="s">
        <v>6594</v>
      </c>
      <c r="C4299" s="271" t="s">
        <v>6819</v>
      </c>
      <c r="D4299" s="271" t="s">
        <v>6594</v>
      </c>
      <c r="E4299" s="272">
        <v>572200</v>
      </c>
      <c r="F4299" s="271">
        <v>20524879191</v>
      </c>
      <c r="G4299" s="271" t="s">
        <v>6674</v>
      </c>
      <c r="H4299" s="300" t="s">
        <v>7160</v>
      </c>
      <c r="I4299" s="271"/>
      <c r="J4299" s="271"/>
    </row>
    <row r="4300" spans="1:10" outlineLevel="1" x14ac:dyDescent="0.2">
      <c r="A4300" s="274" t="s">
        <v>7161</v>
      </c>
      <c r="B4300" s="274" t="s">
        <v>6594</v>
      </c>
      <c r="C4300" s="271" t="s">
        <v>6819</v>
      </c>
      <c r="D4300" s="271" t="s">
        <v>6594</v>
      </c>
      <c r="E4300" s="272">
        <v>826200</v>
      </c>
      <c r="F4300" s="271">
        <v>20507634479</v>
      </c>
      <c r="G4300" s="271" t="s">
        <v>6674</v>
      </c>
      <c r="H4300" s="300" t="s">
        <v>7160</v>
      </c>
      <c r="I4300" s="271"/>
      <c r="J4300" s="271"/>
    </row>
    <row r="4301" spans="1:10" outlineLevel="1" x14ac:dyDescent="0.2">
      <c r="A4301" s="274" t="s">
        <v>7162</v>
      </c>
      <c r="B4301" s="274" t="s">
        <v>6594</v>
      </c>
      <c r="C4301" s="271" t="s">
        <v>6819</v>
      </c>
      <c r="D4301" s="271" t="s">
        <v>6594</v>
      </c>
      <c r="E4301" s="272">
        <v>295675.05</v>
      </c>
      <c r="F4301" s="271">
        <v>20431084172</v>
      </c>
      <c r="G4301" s="271" t="s">
        <v>6674</v>
      </c>
      <c r="H4301" s="300" t="s">
        <v>7160</v>
      </c>
      <c r="I4301" s="271"/>
      <c r="J4301" s="271"/>
    </row>
    <row r="4302" spans="1:10" outlineLevel="1" x14ac:dyDescent="0.2">
      <c r="A4302" s="274" t="s">
        <v>7163</v>
      </c>
      <c r="B4302" s="274" t="s">
        <v>6556</v>
      </c>
      <c r="C4302" s="271" t="s">
        <v>6672</v>
      </c>
      <c r="D4302" s="271" t="s">
        <v>7164</v>
      </c>
      <c r="E4302" s="272">
        <v>66038.7</v>
      </c>
      <c r="F4302" s="271">
        <v>20601933684</v>
      </c>
      <c r="G4302" s="271" t="s">
        <v>6674</v>
      </c>
      <c r="H4302" s="293">
        <v>44706</v>
      </c>
      <c r="I4302" s="271"/>
      <c r="J4302" s="271"/>
    </row>
    <row r="4303" spans="1:10" outlineLevel="1" x14ac:dyDescent="0.2">
      <c r="A4303" s="274" t="s">
        <v>7165</v>
      </c>
      <c r="B4303" s="274" t="s">
        <v>7064</v>
      </c>
      <c r="C4303" s="271"/>
      <c r="D4303" s="271"/>
      <c r="E4303" s="272"/>
      <c r="F4303" s="271"/>
      <c r="G4303" s="271"/>
      <c r="H4303" s="301"/>
      <c r="I4303" s="271"/>
      <c r="J4303" s="271"/>
    </row>
    <row r="4304" spans="1:10" outlineLevel="1" x14ac:dyDescent="0.2">
      <c r="A4304" s="274" t="s">
        <v>7166</v>
      </c>
      <c r="B4304" s="274" t="s">
        <v>6594</v>
      </c>
      <c r="C4304" s="271" t="s">
        <v>6819</v>
      </c>
      <c r="D4304" s="271" t="s">
        <v>6594</v>
      </c>
      <c r="E4304" s="272">
        <v>185815</v>
      </c>
      <c r="F4304" s="271">
        <v>10107381738</v>
      </c>
      <c r="G4304" s="271" t="s">
        <v>6674</v>
      </c>
      <c r="H4304" s="293">
        <v>45438</v>
      </c>
      <c r="I4304" s="271"/>
      <c r="J4304" s="271"/>
    </row>
    <row r="4305" spans="1:10" outlineLevel="1" x14ac:dyDescent="0.2">
      <c r="A4305" s="274" t="s">
        <v>7167</v>
      </c>
      <c r="B4305" s="274" t="s">
        <v>6594</v>
      </c>
      <c r="C4305" s="271" t="s">
        <v>6819</v>
      </c>
      <c r="D4305" s="271" t="s">
        <v>6594</v>
      </c>
      <c r="E4305" s="272">
        <v>162900</v>
      </c>
      <c r="F4305" s="271">
        <v>10107381738</v>
      </c>
      <c r="G4305" s="271" t="s">
        <v>7067</v>
      </c>
      <c r="H4305" s="293">
        <v>44711</v>
      </c>
      <c r="I4305" s="271"/>
      <c r="J4305" s="271"/>
    </row>
    <row r="4306" spans="1:10" outlineLevel="1" x14ac:dyDescent="0.2">
      <c r="A4306" s="274" t="s">
        <v>7168</v>
      </c>
      <c r="B4306" s="274" t="s">
        <v>6594</v>
      </c>
      <c r="C4306" s="271" t="s">
        <v>6819</v>
      </c>
      <c r="D4306" s="271" t="s">
        <v>6594</v>
      </c>
      <c r="E4306" s="272">
        <v>409926</v>
      </c>
      <c r="F4306" s="271">
        <v>10107381738</v>
      </c>
      <c r="G4306" s="271" t="s">
        <v>6674</v>
      </c>
      <c r="H4306" s="300" t="s">
        <v>7169</v>
      </c>
      <c r="I4306" s="271"/>
      <c r="J4306" s="271"/>
    </row>
    <row r="4307" spans="1:10" outlineLevel="1" x14ac:dyDescent="0.2">
      <c r="A4307" s="274" t="s">
        <v>7170</v>
      </c>
      <c r="B4307" s="274" t="s">
        <v>6594</v>
      </c>
      <c r="C4307" s="271" t="s">
        <v>6819</v>
      </c>
      <c r="D4307" s="271" t="s">
        <v>6594</v>
      </c>
      <c r="E4307" s="272">
        <v>786525.6</v>
      </c>
      <c r="F4307" s="271">
        <v>10107381738</v>
      </c>
      <c r="G4307" s="271" t="s">
        <v>6674</v>
      </c>
      <c r="H4307" s="300" t="s">
        <v>7169</v>
      </c>
      <c r="I4307" s="271"/>
      <c r="J4307" s="271"/>
    </row>
    <row r="4308" spans="1:10" outlineLevel="1" x14ac:dyDescent="0.2">
      <c r="A4308" s="274" t="s">
        <v>7171</v>
      </c>
      <c r="B4308" s="274" t="s">
        <v>6594</v>
      </c>
      <c r="C4308" s="271" t="s">
        <v>6819</v>
      </c>
      <c r="D4308" s="271" t="s">
        <v>6594</v>
      </c>
      <c r="E4308" s="272">
        <v>561726</v>
      </c>
      <c r="F4308" s="271">
        <v>20605339132</v>
      </c>
      <c r="G4308" s="271" t="s">
        <v>6674</v>
      </c>
      <c r="H4308" s="293">
        <v>44711</v>
      </c>
      <c r="I4308" s="271"/>
      <c r="J4308" s="271"/>
    </row>
    <row r="4309" spans="1:10" outlineLevel="1" x14ac:dyDescent="0.2">
      <c r="A4309" s="274" t="s">
        <v>7172</v>
      </c>
      <c r="B4309" s="274" t="s">
        <v>7064</v>
      </c>
      <c r="C4309" s="271"/>
      <c r="D4309" s="271"/>
      <c r="E4309" s="272"/>
      <c r="F4309" s="271"/>
      <c r="G4309" s="271" t="s">
        <v>7064</v>
      </c>
      <c r="H4309" s="296"/>
      <c r="I4309" s="271"/>
      <c r="J4309" s="271"/>
    </row>
    <row r="4310" spans="1:10" outlineLevel="1" x14ac:dyDescent="0.2">
      <c r="A4310" s="274" t="s">
        <v>7173</v>
      </c>
      <c r="B4310" s="274" t="s">
        <v>6556</v>
      </c>
      <c r="C4310" s="271" t="s">
        <v>6672</v>
      </c>
      <c r="D4310" s="271" t="s">
        <v>7174</v>
      </c>
      <c r="E4310" s="272">
        <v>218641.5</v>
      </c>
      <c r="F4310" s="271">
        <v>20338570041</v>
      </c>
      <c r="G4310" s="271" t="s">
        <v>6674</v>
      </c>
      <c r="H4310" s="293">
        <v>44714</v>
      </c>
      <c r="I4310" s="271"/>
      <c r="J4310" s="271"/>
    </row>
    <row r="4311" spans="1:10" outlineLevel="1" x14ac:dyDescent="0.2">
      <c r="A4311" s="274" t="s">
        <v>7175</v>
      </c>
      <c r="B4311" s="274" t="s">
        <v>6556</v>
      </c>
      <c r="C4311" s="271" t="s">
        <v>6672</v>
      </c>
      <c r="D4311" s="271" t="s">
        <v>7176</v>
      </c>
      <c r="E4311" s="272">
        <v>1350000</v>
      </c>
      <c r="F4311" s="271">
        <v>20543729907</v>
      </c>
      <c r="G4311" s="271" t="s">
        <v>6674</v>
      </c>
      <c r="H4311" s="293">
        <v>44715</v>
      </c>
      <c r="I4311" s="271"/>
      <c r="J4311" s="271"/>
    </row>
    <row r="4312" spans="1:10" outlineLevel="1" x14ac:dyDescent="0.2">
      <c r="A4312" s="274" t="s">
        <v>7177</v>
      </c>
      <c r="B4312" s="274" t="s">
        <v>7064</v>
      </c>
      <c r="C4312" s="271"/>
      <c r="D4312" s="271"/>
      <c r="E4312" s="272"/>
      <c r="F4312" s="271"/>
      <c r="G4312" s="271" t="s">
        <v>7064</v>
      </c>
      <c r="H4312" s="296"/>
      <c r="I4312" s="271"/>
      <c r="J4312" s="271"/>
    </row>
    <row r="4313" spans="1:10" outlineLevel="1" x14ac:dyDescent="0.2">
      <c r="A4313" s="274" t="s">
        <v>7178</v>
      </c>
      <c r="B4313" s="274" t="s">
        <v>7064</v>
      </c>
      <c r="C4313" s="271"/>
      <c r="D4313" s="271"/>
      <c r="E4313" s="272"/>
      <c r="F4313" s="271"/>
      <c r="G4313" s="271" t="s">
        <v>7064</v>
      </c>
      <c r="H4313" s="296"/>
      <c r="I4313" s="271"/>
      <c r="J4313" s="271"/>
    </row>
    <row r="4314" spans="1:10" outlineLevel="1" x14ac:dyDescent="0.2">
      <c r="A4314" s="274" t="s">
        <v>7179</v>
      </c>
      <c r="B4314" s="274" t="s">
        <v>7069</v>
      </c>
      <c r="C4314" s="271" t="s">
        <v>6672</v>
      </c>
      <c r="D4314" s="271" t="s">
        <v>7180</v>
      </c>
      <c r="E4314" s="272">
        <v>2570894.73</v>
      </c>
      <c r="F4314" s="271">
        <v>20100041953</v>
      </c>
      <c r="G4314" s="271" t="s">
        <v>7137</v>
      </c>
      <c r="H4314" s="293">
        <v>44720</v>
      </c>
      <c r="I4314" s="271"/>
      <c r="J4314" s="271"/>
    </row>
    <row r="4315" spans="1:10" outlineLevel="1" x14ac:dyDescent="0.2">
      <c r="A4315" s="274" t="s">
        <v>7181</v>
      </c>
      <c r="B4315" s="274" t="s">
        <v>7064</v>
      </c>
      <c r="C4315" s="271"/>
      <c r="D4315" s="271"/>
      <c r="E4315" s="272"/>
      <c r="F4315" s="271"/>
      <c r="G4315" s="271" t="s">
        <v>7064</v>
      </c>
      <c r="H4315" s="296"/>
      <c r="I4315" s="271"/>
      <c r="J4315" s="271"/>
    </row>
    <row r="4316" spans="1:10" outlineLevel="1" x14ac:dyDescent="0.2">
      <c r="A4316" s="274" t="s">
        <v>7182</v>
      </c>
      <c r="B4316" s="274" t="s">
        <v>6594</v>
      </c>
      <c r="C4316" s="271" t="s">
        <v>6819</v>
      </c>
      <c r="D4316" s="271" t="s">
        <v>6594</v>
      </c>
      <c r="E4316" s="272">
        <v>120580</v>
      </c>
      <c r="F4316" s="271">
        <v>20522545741</v>
      </c>
      <c r="G4316" s="271" t="s">
        <v>6674</v>
      </c>
      <c r="H4316" s="293">
        <v>44721</v>
      </c>
      <c r="I4316" s="271"/>
      <c r="J4316" s="271"/>
    </row>
    <row r="4317" spans="1:10" outlineLevel="1" x14ac:dyDescent="0.2">
      <c r="A4317" s="274" t="s">
        <v>7183</v>
      </c>
      <c r="B4317" s="274" t="s">
        <v>6594</v>
      </c>
      <c r="C4317" s="271" t="s">
        <v>6819</v>
      </c>
      <c r="D4317" s="271" t="s">
        <v>6594</v>
      </c>
      <c r="E4317" s="272">
        <v>224308</v>
      </c>
      <c r="F4317" s="271">
        <v>20392858602</v>
      </c>
      <c r="G4317" s="271" t="s">
        <v>6674</v>
      </c>
      <c r="H4317" s="293">
        <v>44721</v>
      </c>
      <c r="I4317" s="271"/>
      <c r="J4317" s="271"/>
    </row>
    <row r="4318" spans="1:10" outlineLevel="1" x14ac:dyDescent="0.2">
      <c r="A4318" s="274" t="s">
        <v>7184</v>
      </c>
      <c r="B4318" s="274" t="s">
        <v>6594</v>
      </c>
      <c r="C4318" s="271" t="s">
        <v>6819</v>
      </c>
      <c r="D4318" s="271" t="s">
        <v>6594</v>
      </c>
      <c r="E4318" s="272">
        <v>151494</v>
      </c>
      <c r="F4318" s="271">
        <v>20510429649</v>
      </c>
      <c r="G4318" s="271" t="s">
        <v>6674</v>
      </c>
      <c r="H4318" s="293">
        <v>44722</v>
      </c>
      <c r="I4318" s="271"/>
      <c r="J4318" s="271"/>
    </row>
    <row r="4319" spans="1:10" outlineLevel="1" x14ac:dyDescent="0.2">
      <c r="A4319" s="274" t="s">
        <v>7185</v>
      </c>
      <c r="B4319" s="274" t="s">
        <v>6556</v>
      </c>
      <c r="C4319" s="271" t="s">
        <v>6672</v>
      </c>
      <c r="D4319" s="271" t="s">
        <v>7186</v>
      </c>
      <c r="E4319" s="272">
        <v>382500</v>
      </c>
      <c r="F4319" s="271">
        <v>20514059943</v>
      </c>
      <c r="G4319" s="271" t="s">
        <v>6674</v>
      </c>
      <c r="H4319" s="293">
        <v>44722</v>
      </c>
      <c r="I4319" s="271"/>
      <c r="J4319" s="271"/>
    </row>
    <row r="4320" spans="1:10" outlineLevel="1" x14ac:dyDescent="0.2">
      <c r="A4320" s="274" t="s">
        <v>7187</v>
      </c>
      <c r="B4320" s="274" t="s">
        <v>6556</v>
      </c>
      <c r="C4320" s="271" t="s">
        <v>6672</v>
      </c>
      <c r="D4320" s="271" t="s">
        <v>7188</v>
      </c>
      <c r="E4320" s="272">
        <v>99987.3</v>
      </c>
      <c r="F4320" s="271">
        <v>20601933684</v>
      </c>
      <c r="G4320" s="271" t="s">
        <v>6674</v>
      </c>
      <c r="H4320" s="293">
        <v>44722</v>
      </c>
      <c r="I4320" s="271"/>
      <c r="J4320" s="271"/>
    </row>
    <row r="4321" spans="1:10" outlineLevel="1" x14ac:dyDescent="0.2">
      <c r="A4321" s="274" t="s">
        <v>7189</v>
      </c>
      <c r="B4321" s="274" t="s">
        <v>6556</v>
      </c>
      <c r="C4321" s="271" t="s">
        <v>6672</v>
      </c>
      <c r="D4321" s="271" t="s">
        <v>7190</v>
      </c>
      <c r="E4321" s="272">
        <v>870000</v>
      </c>
      <c r="F4321" s="271">
        <v>20602003346</v>
      </c>
      <c r="G4321" s="271" t="s">
        <v>6674</v>
      </c>
      <c r="H4321" s="293">
        <v>44722</v>
      </c>
      <c r="I4321" s="271"/>
      <c r="J4321" s="271"/>
    </row>
    <row r="4322" spans="1:10" outlineLevel="1" x14ac:dyDescent="0.2">
      <c r="A4322" s="274" t="s">
        <v>7191</v>
      </c>
      <c r="B4322" s="274" t="s">
        <v>6594</v>
      </c>
      <c r="C4322" s="271" t="s">
        <v>6819</v>
      </c>
      <c r="D4322" s="271" t="s">
        <v>6594</v>
      </c>
      <c r="E4322" s="272">
        <v>393450</v>
      </c>
      <c r="F4322" s="271">
        <v>20605339132</v>
      </c>
      <c r="G4322" s="271" t="s">
        <v>6674</v>
      </c>
      <c r="H4322" s="293">
        <v>44722</v>
      </c>
      <c r="I4322" s="271"/>
      <c r="J4322" s="271"/>
    </row>
    <row r="4323" spans="1:10" outlineLevel="1" x14ac:dyDescent="0.2">
      <c r="A4323" s="274" t="s">
        <v>7192</v>
      </c>
      <c r="B4323" s="274" t="s">
        <v>6594</v>
      </c>
      <c r="C4323" s="271" t="s">
        <v>6819</v>
      </c>
      <c r="D4323" s="271" t="s">
        <v>6594</v>
      </c>
      <c r="E4323" s="272">
        <v>247740</v>
      </c>
      <c r="F4323" s="271">
        <v>20392858602</v>
      </c>
      <c r="G4323" s="271" t="s">
        <v>6674</v>
      </c>
      <c r="H4323" s="293">
        <v>44722</v>
      </c>
      <c r="I4323" s="271"/>
      <c r="J4323" s="271"/>
    </row>
    <row r="4324" spans="1:10" outlineLevel="1" x14ac:dyDescent="0.2">
      <c r="A4324" s="274" t="s">
        <v>7193</v>
      </c>
      <c r="B4324" s="274" t="s">
        <v>6594</v>
      </c>
      <c r="C4324" s="271" t="s">
        <v>6819</v>
      </c>
      <c r="D4324" s="271" t="s">
        <v>6594</v>
      </c>
      <c r="E4324" s="272">
        <v>294401.25</v>
      </c>
      <c r="F4324" s="271">
        <v>20509152129</v>
      </c>
      <c r="G4324" s="271" t="s">
        <v>6674</v>
      </c>
      <c r="H4324" s="293">
        <v>44726</v>
      </c>
      <c r="I4324" s="271"/>
      <c r="J4324" s="271"/>
    </row>
    <row r="4325" spans="1:10" outlineLevel="1" x14ac:dyDescent="0.2">
      <c r="A4325" s="274" t="s">
        <v>7194</v>
      </c>
      <c r="B4325" s="274" t="s">
        <v>6556</v>
      </c>
      <c r="C4325" s="271" t="s">
        <v>6672</v>
      </c>
      <c r="D4325" s="271" t="s">
        <v>7195</v>
      </c>
      <c r="E4325" s="272">
        <v>537990.47</v>
      </c>
      <c r="F4325" s="271">
        <v>20603332751</v>
      </c>
      <c r="G4325" s="271" t="s">
        <v>6674</v>
      </c>
      <c r="H4325" s="293">
        <v>44728</v>
      </c>
      <c r="I4325" s="271"/>
      <c r="J4325" s="271"/>
    </row>
    <row r="4326" spans="1:10" outlineLevel="1" x14ac:dyDescent="0.2">
      <c r="A4326" s="274" t="s">
        <v>7196</v>
      </c>
      <c r="B4326" s="274" t="s">
        <v>6556</v>
      </c>
      <c r="C4326" s="271" t="s">
        <v>6672</v>
      </c>
      <c r="D4326" s="271" t="s">
        <v>7197</v>
      </c>
      <c r="E4326" s="272">
        <v>323916.45</v>
      </c>
      <c r="F4326" s="271">
        <v>20566032717</v>
      </c>
      <c r="G4326" s="271" t="s">
        <v>6674</v>
      </c>
      <c r="H4326" s="293">
        <v>44728</v>
      </c>
      <c r="I4326" s="271"/>
      <c r="J4326" s="271"/>
    </row>
    <row r="4327" spans="1:10" outlineLevel="1" x14ac:dyDescent="0.2">
      <c r="A4327" s="274" t="s">
        <v>7198</v>
      </c>
      <c r="B4327" s="274" t="s">
        <v>6556</v>
      </c>
      <c r="C4327" s="271" t="s">
        <v>6672</v>
      </c>
      <c r="D4327" s="271" t="s">
        <v>7199</v>
      </c>
      <c r="E4327" s="272">
        <v>154350</v>
      </c>
      <c r="F4327" s="271">
        <v>20547032447</v>
      </c>
      <c r="G4327" s="271" t="s">
        <v>6674</v>
      </c>
      <c r="H4327" s="293">
        <v>44729</v>
      </c>
      <c r="I4327" s="271"/>
      <c r="J4327" s="271"/>
    </row>
    <row r="4328" spans="1:10" outlineLevel="1" x14ac:dyDescent="0.2">
      <c r="A4328" s="274" t="s">
        <v>7200</v>
      </c>
      <c r="B4328" s="274" t="s">
        <v>6556</v>
      </c>
      <c r="C4328" s="271" t="s">
        <v>6672</v>
      </c>
      <c r="D4328" s="271" t="s">
        <v>7201</v>
      </c>
      <c r="E4328" s="272">
        <v>1023300</v>
      </c>
      <c r="F4328" s="271">
        <v>20510264542</v>
      </c>
      <c r="G4328" s="271" t="s">
        <v>6674</v>
      </c>
      <c r="H4328" s="293">
        <v>44729</v>
      </c>
      <c r="I4328" s="271"/>
      <c r="J4328" s="271"/>
    </row>
    <row r="4329" spans="1:10" outlineLevel="1" x14ac:dyDescent="0.2">
      <c r="A4329" s="274" t="s">
        <v>7202</v>
      </c>
      <c r="B4329" s="274" t="s">
        <v>6556</v>
      </c>
      <c r="C4329" s="271" t="s">
        <v>6672</v>
      </c>
      <c r="D4329" s="271" t="s">
        <v>7203</v>
      </c>
      <c r="E4329" s="272">
        <v>59000</v>
      </c>
      <c r="F4329" s="271">
        <v>20602117058</v>
      </c>
      <c r="G4329" s="271" t="s">
        <v>6674</v>
      </c>
      <c r="H4329" s="293">
        <v>44734</v>
      </c>
      <c r="I4329" s="271"/>
      <c r="J4329" s="271"/>
    </row>
    <row r="4330" spans="1:10" outlineLevel="1" x14ac:dyDescent="0.2">
      <c r="A4330" s="274" t="s">
        <v>7204</v>
      </c>
      <c r="B4330" s="274" t="s">
        <v>6556</v>
      </c>
      <c r="C4330" s="271" t="s">
        <v>6672</v>
      </c>
      <c r="D4330" s="271" t="s">
        <v>7205</v>
      </c>
      <c r="E4330" s="272">
        <v>43631.38</v>
      </c>
      <c r="F4330" s="271">
        <v>20524879191</v>
      </c>
      <c r="G4330" s="271" t="s">
        <v>6674</v>
      </c>
      <c r="H4330" s="293">
        <v>44734</v>
      </c>
      <c r="I4330" s="271"/>
      <c r="J4330" s="271"/>
    </row>
    <row r="4331" spans="1:10" outlineLevel="1" x14ac:dyDescent="0.2">
      <c r="A4331" s="274" t="s">
        <v>7206</v>
      </c>
      <c r="B4331" s="274" t="s">
        <v>6556</v>
      </c>
      <c r="C4331" s="271" t="s">
        <v>6672</v>
      </c>
      <c r="D4331" s="271" t="s">
        <v>7207</v>
      </c>
      <c r="E4331" s="272">
        <v>51691.46</v>
      </c>
      <c r="F4331" s="271">
        <v>20524879191</v>
      </c>
      <c r="G4331" s="271" t="s">
        <v>6674</v>
      </c>
      <c r="H4331" s="293">
        <v>44740</v>
      </c>
      <c r="I4331" s="271"/>
      <c r="J4331" s="271"/>
    </row>
    <row r="4332" spans="1:10" outlineLevel="1" x14ac:dyDescent="0.2">
      <c r="A4332" s="274" t="s">
        <v>7208</v>
      </c>
      <c r="B4332" s="274" t="s">
        <v>6556</v>
      </c>
      <c r="C4332" s="271" t="s">
        <v>6672</v>
      </c>
      <c r="D4332" s="271" t="s">
        <v>7209</v>
      </c>
      <c r="E4332" s="272">
        <v>38250</v>
      </c>
      <c r="F4332" s="271">
        <v>20601662681</v>
      </c>
      <c r="G4332" s="271" t="s">
        <v>6674</v>
      </c>
      <c r="H4332" s="293">
        <v>44743</v>
      </c>
      <c r="I4332" s="271"/>
      <c r="J4332" s="271"/>
    </row>
    <row r="4333" spans="1:10" outlineLevel="1" x14ac:dyDescent="0.2">
      <c r="A4333" s="274" t="s">
        <v>7210</v>
      </c>
      <c r="B4333" s="274" t="s">
        <v>6556</v>
      </c>
      <c r="C4333" s="271" t="s">
        <v>6672</v>
      </c>
      <c r="D4333" s="271" t="s">
        <v>7211</v>
      </c>
      <c r="E4333" s="272">
        <v>269700</v>
      </c>
      <c r="F4333" s="271">
        <v>20600489284</v>
      </c>
      <c r="G4333" s="271" t="s">
        <v>6674</v>
      </c>
      <c r="H4333" s="293">
        <v>44747</v>
      </c>
      <c r="I4333" s="271"/>
      <c r="J4333" s="271"/>
    </row>
    <row r="4334" spans="1:10" outlineLevel="1" x14ac:dyDescent="0.2">
      <c r="A4334" s="274" t="s">
        <v>7212</v>
      </c>
      <c r="B4334" s="274" t="s">
        <v>6594</v>
      </c>
      <c r="C4334" s="271" t="s">
        <v>6819</v>
      </c>
      <c r="D4334" s="271" t="s">
        <v>6594</v>
      </c>
      <c r="E4334" s="272">
        <v>552176.12</v>
      </c>
      <c r="F4334" s="271">
        <v>20341848955</v>
      </c>
      <c r="G4334" s="271" t="s">
        <v>6674</v>
      </c>
      <c r="H4334" s="293">
        <v>44748</v>
      </c>
      <c r="I4334" s="271"/>
      <c r="J4334" s="271"/>
    </row>
    <row r="4335" spans="1:10" outlineLevel="1" x14ac:dyDescent="0.2">
      <c r="A4335" s="274" t="s">
        <v>7213</v>
      </c>
      <c r="B4335" s="274" t="s">
        <v>6556</v>
      </c>
      <c r="C4335" s="271" t="s">
        <v>6672</v>
      </c>
      <c r="D4335" s="271" t="s">
        <v>7214</v>
      </c>
      <c r="E4335" s="272">
        <v>347261.75</v>
      </c>
      <c r="F4335" s="271">
        <v>10452941673</v>
      </c>
      <c r="G4335" s="271" t="s">
        <v>6674</v>
      </c>
      <c r="H4335" s="293" t="s">
        <v>7215</v>
      </c>
      <c r="I4335" s="271"/>
      <c r="J4335" s="271"/>
    </row>
    <row r="4336" spans="1:10" outlineLevel="1" x14ac:dyDescent="0.2">
      <c r="A4336" s="274" t="s">
        <v>7216</v>
      </c>
      <c r="B4336" s="274" t="s">
        <v>6556</v>
      </c>
      <c r="C4336" s="271" t="s">
        <v>6672</v>
      </c>
      <c r="D4336" s="271" t="s">
        <v>7217</v>
      </c>
      <c r="E4336" s="272">
        <v>511488</v>
      </c>
      <c r="F4336" s="271">
        <v>20602003346</v>
      </c>
      <c r="G4336" s="271" t="s">
        <v>7137</v>
      </c>
      <c r="H4336" s="293">
        <v>44750</v>
      </c>
      <c r="I4336" s="271"/>
      <c r="J4336" s="271"/>
    </row>
    <row r="4337" spans="1:10" outlineLevel="1" x14ac:dyDescent="0.2">
      <c r="A4337" s="274" t="s">
        <v>7218</v>
      </c>
      <c r="B4337" s="274" t="s">
        <v>6556</v>
      </c>
      <c r="C4337" s="271" t="s">
        <v>6672</v>
      </c>
      <c r="D4337" s="271" t="s">
        <v>7219</v>
      </c>
      <c r="E4337" s="272">
        <v>42781</v>
      </c>
      <c r="F4337" s="271">
        <v>20514803090</v>
      </c>
      <c r="G4337" s="271" t="s">
        <v>6674</v>
      </c>
      <c r="H4337" s="293">
        <v>44750</v>
      </c>
      <c r="I4337" s="271"/>
      <c r="J4337" s="271"/>
    </row>
    <row r="4338" spans="1:10" outlineLevel="1" x14ac:dyDescent="0.2">
      <c r="A4338" s="274" t="s">
        <v>7220</v>
      </c>
      <c r="B4338" s="274" t="s">
        <v>6556</v>
      </c>
      <c r="C4338" s="271" t="s">
        <v>6672</v>
      </c>
      <c r="D4338" s="271" t="s">
        <v>7221</v>
      </c>
      <c r="E4338" s="272">
        <v>1334000</v>
      </c>
      <c r="F4338" s="271">
        <v>20602003346</v>
      </c>
      <c r="G4338" s="271" t="s">
        <v>6674</v>
      </c>
      <c r="H4338" s="293">
        <v>44750</v>
      </c>
      <c r="I4338" s="271"/>
      <c r="J4338" s="271"/>
    </row>
    <row r="4339" spans="1:10" outlineLevel="1" x14ac:dyDescent="0.2">
      <c r="A4339" s="274" t="s">
        <v>7222</v>
      </c>
      <c r="B4339" s="274" t="s">
        <v>6556</v>
      </c>
      <c r="C4339" s="271" t="s">
        <v>6672</v>
      </c>
      <c r="D4339" s="271" t="s">
        <v>7223</v>
      </c>
      <c r="E4339" s="272">
        <v>927000</v>
      </c>
      <c r="F4339" s="271">
        <v>20543729907</v>
      </c>
      <c r="G4339" s="271" t="s">
        <v>6674</v>
      </c>
      <c r="H4339" s="293">
        <v>44753</v>
      </c>
      <c r="I4339" s="271"/>
      <c r="J4339" s="271"/>
    </row>
    <row r="4340" spans="1:10" outlineLevel="1" x14ac:dyDescent="0.2">
      <c r="A4340" s="274" t="s">
        <v>7224</v>
      </c>
      <c r="B4340" s="274" t="s">
        <v>6594</v>
      </c>
      <c r="C4340" s="271" t="s">
        <v>6819</v>
      </c>
      <c r="D4340" s="271" t="s">
        <v>6594</v>
      </c>
      <c r="E4340" s="272">
        <v>1373748.5</v>
      </c>
      <c r="F4340" s="271">
        <v>20603336756</v>
      </c>
      <c r="G4340" s="271" t="s">
        <v>6674</v>
      </c>
      <c r="H4340" s="293">
        <v>44753</v>
      </c>
      <c r="I4340" s="271"/>
      <c r="J4340" s="271"/>
    </row>
    <row r="4341" spans="1:10" outlineLevel="1" x14ac:dyDescent="0.2">
      <c r="A4341" s="274" t="s">
        <v>7225</v>
      </c>
      <c r="B4341" s="274" t="s">
        <v>6556</v>
      </c>
      <c r="C4341" s="271" t="s">
        <v>6672</v>
      </c>
      <c r="D4341" s="271" t="s">
        <v>7226</v>
      </c>
      <c r="E4341" s="272">
        <v>221647.9</v>
      </c>
      <c r="F4341" s="271">
        <v>20600545168</v>
      </c>
      <c r="G4341" s="271" t="s">
        <v>6674</v>
      </c>
      <c r="H4341" s="293">
        <v>44753</v>
      </c>
      <c r="I4341" s="271"/>
      <c r="J4341" s="271"/>
    </row>
    <row r="4342" spans="1:10" outlineLevel="1" x14ac:dyDescent="0.2">
      <c r="A4342" s="274" t="s">
        <v>7227</v>
      </c>
      <c r="B4342" s="274" t="s">
        <v>6594</v>
      </c>
      <c r="C4342" s="271" t="s">
        <v>6819</v>
      </c>
      <c r="D4342" s="271" t="s">
        <v>6594</v>
      </c>
      <c r="E4342" s="272">
        <v>924665.28</v>
      </c>
      <c r="F4342" s="271">
        <v>20600545168</v>
      </c>
      <c r="G4342" s="271" t="s">
        <v>6674</v>
      </c>
      <c r="H4342" s="293">
        <v>44753</v>
      </c>
      <c r="I4342" s="271"/>
      <c r="J4342" s="271"/>
    </row>
    <row r="4343" spans="1:10" outlineLevel="1" x14ac:dyDescent="0.2">
      <c r="A4343" s="274" t="s">
        <v>7228</v>
      </c>
      <c r="B4343" s="274" t="s">
        <v>6556</v>
      </c>
      <c r="C4343" s="271" t="s">
        <v>6672</v>
      </c>
      <c r="D4343" s="271" t="s">
        <v>7229</v>
      </c>
      <c r="E4343" s="272">
        <v>460181.1</v>
      </c>
      <c r="F4343" s="271">
        <v>20600545168</v>
      </c>
      <c r="G4343" s="271" t="s">
        <v>7067</v>
      </c>
      <c r="H4343" s="293">
        <v>44753</v>
      </c>
      <c r="I4343" s="271"/>
      <c r="J4343" s="271"/>
    </row>
    <row r="4344" spans="1:10" outlineLevel="1" x14ac:dyDescent="0.2">
      <c r="A4344" s="274" t="s">
        <v>7230</v>
      </c>
      <c r="B4344" s="274" t="s">
        <v>6556</v>
      </c>
      <c r="C4344" s="271" t="s">
        <v>6672</v>
      </c>
      <c r="D4344" s="271" t="s">
        <v>7231</v>
      </c>
      <c r="E4344" s="272">
        <v>95000</v>
      </c>
      <c r="F4344" s="271">
        <v>20601230896</v>
      </c>
      <c r="G4344" s="271" t="s">
        <v>6674</v>
      </c>
      <c r="H4344" s="293">
        <v>44753</v>
      </c>
      <c r="I4344" s="271"/>
      <c r="J4344" s="271"/>
    </row>
    <row r="4345" spans="1:10" outlineLevel="1" x14ac:dyDescent="0.2">
      <c r="A4345" s="274" t="s">
        <v>7232</v>
      </c>
      <c r="B4345" s="274" t="s">
        <v>6556</v>
      </c>
      <c r="C4345" s="271" t="s">
        <v>6672</v>
      </c>
      <c r="D4345" s="271" t="s">
        <v>7233</v>
      </c>
      <c r="E4345" s="272">
        <v>870000</v>
      </c>
      <c r="F4345" s="271">
        <v>20602003346</v>
      </c>
      <c r="G4345" s="271" t="s">
        <v>6674</v>
      </c>
      <c r="H4345" s="293">
        <v>44754</v>
      </c>
      <c r="I4345" s="271"/>
      <c r="J4345" s="271"/>
    </row>
    <row r="4346" spans="1:10" outlineLevel="1" x14ac:dyDescent="0.2">
      <c r="A4346" s="274" t="s">
        <v>7234</v>
      </c>
      <c r="B4346" s="274" t="s">
        <v>6594</v>
      </c>
      <c r="C4346" s="271" t="s">
        <v>6819</v>
      </c>
      <c r="D4346" s="271" t="s">
        <v>6594</v>
      </c>
      <c r="E4346" s="272">
        <v>220200</v>
      </c>
      <c r="F4346" s="271">
        <v>20522545741</v>
      </c>
      <c r="G4346" s="271" t="s">
        <v>6674</v>
      </c>
      <c r="H4346" s="293">
        <v>44755</v>
      </c>
      <c r="I4346" s="271"/>
      <c r="J4346" s="271"/>
    </row>
    <row r="4347" spans="1:10" outlineLevel="1" x14ac:dyDescent="0.2">
      <c r="A4347" s="274" t="s">
        <v>7235</v>
      </c>
      <c r="B4347" s="274" t="s">
        <v>6556</v>
      </c>
      <c r="C4347" s="271" t="s">
        <v>6672</v>
      </c>
      <c r="D4347" s="271" t="s">
        <v>7236</v>
      </c>
      <c r="E4347" s="272">
        <v>108800</v>
      </c>
      <c r="F4347" s="271">
        <v>20601230896</v>
      </c>
      <c r="G4347" s="271" t="s">
        <v>6674</v>
      </c>
      <c r="H4347" s="293">
        <v>44756</v>
      </c>
      <c r="I4347" s="271"/>
      <c r="J4347" s="271"/>
    </row>
    <row r="4348" spans="1:10" outlineLevel="1" x14ac:dyDescent="0.2">
      <c r="A4348" s="274" t="s">
        <v>7237</v>
      </c>
      <c r="B4348" s="274" t="s">
        <v>6556</v>
      </c>
      <c r="C4348" s="271" t="s">
        <v>6672</v>
      </c>
      <c r="D4348" s="271" t="s">
        <v>7238</v>
      </c>
      <c r="E4348" s="272">
        <v>134225</v>
      </c>
      <c r="F4348" s="271">
        <v>20566032717</v>
      </c>
      <c r="G4348" s="271" t="s">
        <v>7067</v>
      </c>
      <c r="H4348" s="293">
        <v>44757</v>
      </c>
      <c r="I4348" s="271"/>
      <c r="J4348" s="271"/>
    </row>
    <row r="4349" spans="1:10" outlineLevel="1" x14ac:dyDescent="0.2">
      <c r="A4349" s="274" t="s">
        <v>7239</v>
      </c>
      <c r="B4349" s="274" t="s">
        <v>7064</v>
      </c>
      <c r="C4349" s="271"/>
      <c r="D4349" s="271"/>
      <c r="E4349" s="272"/>
      <c r="F4349" s="271"/>
      <c r="G4349" s="271"/>
      <c r="H4349" s="296"/>
      <c r="I4349" s="271"/>
      <c r="J4349" s="271"/>
    </row>
    <row r="4350" spans="1:10" outlineLevel="1" x14ac:dyDescent="0.2">
      <c r="A4350" s="274" t="s">
        <v>7240</v>
      </c>
      <c r="B4350" s="274" t="s">
        <v>6556</v>
      </c>
      <c r="C4350" s="271" t="s">
        <v>6672</v>
      </c>
      <c r="D4350" s="271" t="s">
        <v>7241</v>
      </c>
      <c r="E4350" s="272">
        <v>658800</v>
      </c>
      <c r="F4350" s="271">
        <v>10335650871</v>
      </c>
      <c r="G4350" s="271" t="s">
        <v>7067</v>
      </c>
      <c r="H4350" s="293">
        <v>44760</v>
      </c>
      <c r="I4350" s="271"/>
      <c r="J4350" s="271"/>
    </row>
    <row r="4351" spans="1:10" outlineLevel="1" x14ac:dyDescent="0.2">
      <c r="A4351" s="274" t="s">
        <v>7242</v>
      </c>
      <c r="B4351" s="274" t="s">
        <v>6556</v>
      </c>
      <c r="C4351" s="271" t="s">
        <v>6672</v>
      </c>
      <c r="D4351" s="271" t="s">
        <v>7243</v>
      </c>
      <c r="E4351" s="272">
        <v>62016</v>
      </c>
      <c r="F4351" s="271">
        <v>20602117058</v>
      </c>
      <c r="G4351" s="271" t="s">
        <v>6674</v>
      </c>
      <c r="H4351" s="293">
        <v>44760</v>
      </c>
      <c r="I4351" s="271"/>
      <c r="J4351" s="271"/>
    </row>
    <row r="4352" spans="1:10" outlineLevel="1" x14ac:dyDescent="0.2">
      <c r="A4352" s="274" t="s">
        <v>7244</v>
      </c>
      <c r="B4352" s="274" t="s">
        <v>6556</v>
      </c>
      <c r="C4352" s="271" t="s">
        <v>6672</v>
      </c>
      <c r="D4352" s="271" t="s">
        <v>7243</v>
      </c>
      <c r="E4352" s="272">
        <v>118900</v>
      </c>
      <c r="F4352" s="271">
        <v>20603411715</v>
      </c>
      <c r="G4352" s="271" t="s">
        <v>6674</v>
      </c>
      <c r="H4352" s="293">
        <v>44760</v>
      </c>
      <c r="I4352" s="271"/>
      <c r="J4352" s="271"/>
    </row>
    <row r="4353" spans="1:10" outlineLevel="1" x14ac:dyDescent="0.2">
      <c r="A4353" s="274" t="s">
        <v>7245</v>
      </c>
      <c r="B4353" s="274" t="s">
        <v>6556</v>
      </c>
      <c r="C4353" s="271" t="s">
        <v>6672</v>
      </c>
      <c r="D4353" s="271" t="s">
        <v>7246</v>
      </c>
      <c r="E4353" s="272">
        <v>750000</v>
      </c>
      <c r="F4353" s="271">
        <v>20543729907</v>
      </c>
      <c r="G4353" s="271" t="s">
        <v>6674</v>
      </c>
      <c r="H4353" s="293">
        <v>44761</v>
      </c>
      <c r="I4353" s="271"/>
      <c r="J4353" s="271"/>
    </row>
    <row r="4354" spans="1:10" outlineLevel="1" x14ac:dyDescent="0.2">
      <c r="A4354" s="274" t="s">
        <v>7247</v>
      </c>
      <c r="B4354" s="274" t="s">
        <v>6556</v>
      </c>
      <c r="C4354" s="271" t="s">
        <v>6672</v>
      </c>
      <c r="D4354" s="271" t="s">
        <v>7248</v>
      </c>
      <c r="E4354" s="272">
        <v>1125376</v>
      </c>
      <c r="F4354" s="271">
        <v>20378276498</v>
      </c>
      <c r="G4354" s="271" t="s">
        <v>6674</v>
      </c>
      <c r="H4354" s="293">
        <v>44761</v>
      </c>
      <c r="I4354" s="271"/>
      <c r="J4354" s="271"/>
    </row>
    <row r="4355" spans="1:10" outlineLevel="1" x14ac:dyDescent="0.2">
      <c r="A4355" s="274" t="s">
        <v>7249</v>
      </c>
      <c r="B4355" s="274" t="s">
        <v>6556</v>
      </c>
      <c r="C4355" s="271" t="s">
        <v>6672</v>
      </c>
      <c r="D4355" s="271" t="s">
        <v>7250</v>
      </c>
      <c r="E4355" s="272">
        <v>497897.72</v>
      </c>
      <c r="F4355" s="271">
        <v>20600545168</v>
      </c>
      <c r="G4355" s="271" t="s">
        <v>6674</v>
      </c>
      <c r="H4355" s="293">
        <v>44762</v>
      </c>
      <c r="I4355" s="271"/>
      <c r="J4355" s="271"/>
    </row>
    <row r="4356" spans="1:10" outlineLevel="1" x14ac:dyDescent="0.2">
      <c r="A4356" s="274" t="s">
        <v>7251</v>
      </c>
      <c r="B4356" s="274" t="s">
        <v>6556</v>
      </c>
      <c r="C4356" s="271" t="s">
        <v>6672</v>
      </c>
      <c r="D4356" s="271" t="s">
        <v>7252</v>
      </c>
      <c r="E4356" s="272">
        <v>1352277</v>
      </c>
      <c r="F4356" s="271">
        <v>20340053118</v>
      </c>
      <c r="G4356" s="271" t="s">
        <v>7067</v>
      </c>
      <c r="H4356" s="293">
        <v>44762</v>
      </c>
      <c r="I4356" s="271"/>
      <c r="J4356" s="271"/>
    </row>
    <row r="4357" spans="1:10" outlineLevel="1" x14ac:dyDescent="0.2">
      <c r="A4357" s="274" t="s">
        <v>7253</v>
      </c>
      <c r="B4357" s="274" t="s">
        <v>6556</v>
      </c>
      <c r="C4357" s="271" t="s">
        <v>6672</v>
      </c>
      <c r="D4357" s="271" t="s">
        <v>7254</v>
      </c>
      <c r="E4357" s="272">
        <v>267753.71999999997</v>
      </c>
      <c r="F4357" s="271">
        <v>20600545168</v>
      </c>
      <c r="G4357" s="271" t="s">
        <v>6674</v>
      </c>
      <c r="H4357" s="293">
        <v>44762</v>
      </c>
      <c r="I4357" s="271"/>
      <c r="J4357" s="271"/>
    </row>
    <row r="4358" spans="1:10" outlineLevel="1" x14ac:dyDescent="0.2">
      <c r="A4358" s="274" t="s">
        <v>7255</v>
      </c>
      <c r="B4358" s="274" t="s">
        <v>6556</v>
      </c>
      <c r="C4358" s="271" t="s">
        <v>6672</v>
      </c>
      <c r="D4358" s="271" t="s">
        <v>7256</v>
      </c>
      <c r="E4358" s="272">
        <v>184000</v>
      </c>
      <c r="F4358" s="271">
        <v>20603411715</v>
      </c>
      <c r="G4358" s="271" t="s">
        <v>6674</v>
      </c>
      <c r="H4358" s="293">
        <v>44762</v>
      </c>
      <c r="I4358" s="271"/>
      <c r="J4358" s="271"/>
    </row>
    <row r="4359" spans="1:10" outlineLevel="1" x14ac:dyDescent="0.2">
      <c r="A4359" s="274" t="s">
        <v>7257</v>
      </c>
      <c r="B4359" s="274" t="s">
        <v>6556</v>
      </c>
      <c r="C4359" s="271" t="s">
        <v>6672</v>
      </c>
      <c r="D4359" s="271" t="s">
        <v>7256</v>
      </c>
      <c r="E4359" s="272">
        <v>93532</v>
      </c>
      <c r="F4359" s="271">
        <v>20602117058</v>
      </c>
      <c r="G4359" s="271" t="s">
        <v>6674</v>
      </c>
      <c r="H4359" s="293">
        <v>44762</v>
      </c>
      <c r="I4359" s="271"/>
      <c r="J4359" s="271"/>
    </row>
    <row r="4360" spans="1:10" outlineLevel="1" x14ac:dyDescent="0.2">
      <c r="A4360" s="274" t="s">
        <v>7258</v>
      </c>
      <c r="B4360" s="274" t="s">
        <v>6556</v>
      </c>
      <c r="C4360" s="271" t="s">
        <v>6672</v>
      </c>
      <c r="D4360" s="271" t="s">
        <v>7259</v>
      </c>
      <c r="E4360" s="272">
        <v>252316</v>
      </c>
      <c r="F4360" s="271">
        <v>20603336756</v>
      </c>
      <c r="G4360" s="271" t="s">
        <v>7067</v>
      </c>
      <c r="H4360" s="293">
        <v>44767</v>
      </c>
      <c r="I4360" s="271"/>
      <c r="J4360" s="271"/>
    </row>
    <row r="4361" spans="1:10" outlineLevel="1" x14ac:dyDescent="0.2">
      <c r="A4361" s="274" t="s">
        <v>7260</v>
      </c>
      <c r="B4361" s="274" t="s">
        <v>6556</v>
      </c>
      <c r="C4361" s="271" t="s">
        <v>6672</v>
      </c>
      <c r="D4361" s="271" t="s">
        <v>7261</v>
      </c>
      <c r="E4361" s="272">
        <v>1150000</v>
      </c>
      <c r="F4361" s="271">
        <v>20543729907</v>
      </c>
      <c r="G4361" s="271" t="s">
        <v>7067</v>
      </c>
      <c r="H4361" s="293">
        <v>44767</v>
      </c>
      <c r="I4361" s="271"/>
      <c r="J4361" s="271"/>
    </row>
    <row r="4362" spans="1:10" outlineLevel="1" x14ac:dyDescent="0.2">
      <c r="A4362" s="274" t="s">
        <v>7262</v>
      </c>
      <c r="B4362" s="274" t="s">
        <v>6594</v>
      </c>
      <c r="C4362" s="271" t="s">
        <v>6819</v>
      </c>
      <c r="D4362" s="271" t="s">
        <v>7012</v>
      </c>
      <c r="E4362" s="272">
        <v>222555</v>
      </c>
      <c r="F4362" s="271">
        <v>20605339132</v>
      </c>
      <c r="G4362" s="271" t="s">
        <v>6674</v>
      </c>
      <c r="H4362" s="293">
        <v>44768</v>
      </c>
      <c r="I4362" s="271"/>
      <c r="J4362" s="271"/>
    </row>
    <row r="4363" spans="1:10" outlineLevel="1" x14ac:dyDescent="0.2">
      <c r="A4363" s="274" t="s">
        <v>7263</v>
      </c>
      <c r="B4363" s="274" t="s">
        <v>6556</v>
      </c>
      <c r="C4363" s="271" t="s">
        <v>6672</v>
      </c>
      <c r="D4363" s="271" t="s">
        <v>7264</v>
      </c>
      <c r="E4363" s="272">
        <v>68600</v>
      </c>
      <c r="F4363" s="271">
        <v>20552750765</v>
      </c>
      <c r="G4363" s="271" t="s">
        <v>6674</v>
      </c>
      <c r="H4363" s="293">
        <v>44769</v>
      </c>
      <c r="I4363" s="271"/>
      <c r="J4363" s="271"/>
    </row>
    <row r="4364" spans="1:10" outlineLevel="1" x14ac:dyDescent="0.2">
      <c r="A4364" s="274" t="s">
        <v>7265</v>
      </c>
      <c r="B4364" s="274" t="s">
        <v>6550</v>
      </c>
      <c r="C4364" s="271" t="s">
        <v>6672</v>
      </c>
      <c r="D4364" s="271" t="s">
        <v>7266</v>
      </c>
      <c r="E4364" s="272">
        <v>272539.21999999997</v>
      </c>
      <c r="F4364" s="271">
        <v>20551407820</v>
      </c>
      <c r="G4364" s="271" t="s">
        <v>7137</v>
      </c>
      <c r="H4364" s="293">
        <v>44713</v>
      </c>
      <c r="I4364" s="271"/>
      <c r="J4364" s="271"/>
    </row>
    <row r="4365" spans="1:10" outlineLevel="1" x14ac:dyDescent="0.2">
      <c r="A4365" s="274" t="s">
        <v>7267</v>
      </c>
      <c r="B4365" s="274" t="s">
        <v>6556</v>
      </c>
      <c r="C4365" s="271" t="s">
        <v>6672</v>
      </c>
      <c r="D4365" s="271" t="s">
        <v>7268</v>
      </c>
      <c r="E4365" s="272">
        <v>334730</v>
      </c>
      <c r="F4365" s="271">
        <v>20603336756</v>
      </c>
      <c r="G4365" s="271" t="s">
        <v>6674</v>
      </c>
      <c r="H4365" s="293">
        <v>44776</v>
      </c>
      <c r="I4365" s="271"/>
      <c r="J4365" s="271"/>
    </row>
    <row r="4366" spans="1:10" outlineLevel="1" x14ac:dyDescent="0.2">
      <c r="A4366" s="274" t="s">
        <v>7269</v>
      </c>
      <c r="B4366" s="274" t="s">
        <v>6556</v>
      </c>
      <c r="C4366" s="271" t="s">
        <v>6672</v>
      </c>
      <c r="D4366" s="271" t="s">
        <v>7270</v>
      </c>
      <c r="E4366" s="272">
        <v>63050</v>
      </c>
      <c r="F4366" s="271">
        <v>20604201374</v>
      </c>
      <c r="G4366" s="271" t="s">
        <v>6674</v>
      </c>
      <c r="H4366" s="293">
        <v>44777</v>
      </c>
      <c r="I4366" s="271"/>
      <c r="J4366" s="271"/>
    </row>
    <row r="4367" spans="1:10" outlineLevel="1" x14ac:dyDescent="0.2">
      <c r="A4367" s="274" t="s">
        <v>7271</v>
      </c>
      <c r="B4367" s="274" t="s">
        <v>6556</v>
      </c>
      <c r="C4367" s="271" t="s">
        <v>6672</v>
      </c>
      <c r="D4367" s="271" t="s">
        <v>7272</v>
      </c>
      <c r="E4367" s="272">
        <v>164700</v>
      </c>
      <c r="F4367" s="271">
        <v>20601672210</v>
      </c>
      <c r="G4367" s="271" t="s">
        <v>7067</v>
      </c>
      <c r="H4367" s="293">
        <v>44760</v>
      </c>
      <c r="I4367" s="271"/>
      <c r="J4367" s="271"/>
    </row>
    <row r="4368" spans="1:10" outlineLevel="1" x14ac:dyDescent="0.2">
      <c r="A4368" s="274" t="s">
        <v>7273</v>
      </c>
      <c r="B4368" s="274" t="s">
        <v>6556</v>
      </c>
      <c r="C4368" s="271" t="s">
        <v>6672</v>
      </c>
      <c r="D4368" s="271" t="s">
        <v>7274</v>
      </c>
      <c r="E4368" s="272">
        <v>133200</v>
      </c>
      <c r="F4368" s="271">
        <v>20602003346</v>
      </c>
      <c r="G4368" s="271" t="s">
        <v>6674</v>
      </c>
      <c r="H4368" s="293">
        <v>44782</v>
      </c>
      <c r="I4368" s="271"/>
      <c r="J4368" s="271"/>
    </row>
    <row r="4369" spans="1:10" outlineLevel="1" x14ac:dyDescent="0.2">
      <c r="A4369" s="274" t="s">
        <v>7275</v>
      </c>
      <c r="B4369" s="274" t="s">
        <v>6556</v>
      </c>
      <c r="C4369" s="271" t="s">
        <v>6672</v>
      </c>
      <c r="D4369" s="271" t="s">
        <v>7276</v>
      </c>
      <c r="E4369" s="272">
        <v>162577.5</v>
      </c>
      <c r="F4369" s="271">
        <v>20607429082</v>
      </c>
      <c r="G4369" s="271" t="s">
        <v>7067</v>
      </c>
      <c r="H4369" s="293">
        <v>44783</v>
      </c>
      <c r="I4369" s="271"/>
      <c r="J4369" s="271"/>
    </row>
    <row r="4370" spans="1:10" outlineLevel="1" x14ac:dyDescent="0.2">
      <c r="A4370" s="274" t="s">
        <v>7277</v>
      </c>
      <c r="B4370" s="274" t="s">
        <v>6556</v>
      </c>
      <c r="C4370" s="271" t="s">
        <v>6672</v>
      </c>
      <c r="D4370" s="271" t="s">
        <v>7278</v>
      </c>
      <c r="E4370" s="272">
        <v>595558.98</v>
      </c>
      <c r="F4370" s="271">
        <v>20543729907</v>
      </c>
      <c r="G4370" s="271" t="s">
        <v>6674</v>
      </c>
      <c r="H4370" s="293">
        <v>44783</v>
      </c>
      <c r="I4370" s="271"/>
      <c r="J4370" s="271"/>
    </row>
    <row r="4371" spans="1:10" outlineLevel="1" x14ac:dyDescent="0.2">
      <c r="A4371" s="274" t="s">
        <v>7279</v>
      </c>
      <c r="B4371" s="274" t="s">
        <v>6556</v>
      </c>
      <c r="C4371" s="271" t="s">
        <v>6672</v>
      </c>
      <c r="D4371" s="271" t="s">
        <v>7280</v>
      </c>
      <c r="E4371" s="272">
        <v>138768</v>
      </c>
      <c r="F4371" s="271">
        <v>20555726318</v>
      </c>
      <c r="G4371" s="271" t="s">
        <v>7067</v>
      </c>
      <c r="H4371" s="293">
        <v>44784</v>
      </c>
      <c r="I4371" s="271"/>
      <c r="J4371" s="271"/>
    </row>
    <row r="4372" spans="1:10" outlineLevel="1" x14ac:dyDescent="0.2">
      <c r="A4372" s="274" t="s">
        <v>7281</v>
      </c>
      <c r="B4372" s="274" t="s">
        <v>6594</v>
      </c>
      <c r="C4372" s="271" t="s">
        <v>6819</v>
      </c>
      <c r="D4372" s="271" t="s">
        <v>7012</v>
      </c>
      <c r="E4372" s="272">
        <v>264059.3</v>
      </c>
      <c r="F4372" s="271">
        <v>10107381738</v>
      </c>
      <c r="G4372" s="271" t="s">
        <v>6674</v>
      </c>
      <c r="H4372" s="293">
        <v>44784</v>
      </c>
      <c r="I4372" s="271"/>
      <c r="J4372" s="271"/>
    </row>
    <row r="4373" spans="1:10" outlineLevel="1" x14ac:dyDescent="0.2">
      <c r="A4373" s="274" t="s">
        <v>7282</v>
      </c>
      <c r="B4373" s="274" t="s">
        <v>6556</v>
      </c>
      <c r="C4373" s="271" t="s">
        <v>6672</v>
      </c>
      <c r="D4373" s="271" t="s">
        <v>7283</v>
      </c>
      <c r="E4373" s="272">
        <v>2070000</v>
      </c>
      <c r="F4373" s="271">
        <v>20543729907</v>
      </c>
      <c r="G4373" s="271" t="s">
        <v>7067</v>
      </c>
      <c r="H4373" s="293">
        <v>44785</v>
      </c>
      <c r="I4373" s="271"/>
      <c r="J4373" s="271"/>
    </row>
    <row r="4374" spans="1:10" outlineLevel="1" x14ac:dyDescent="0.2">
      <c r="A4374" s="274" t="s">
        <v>7284</v>
      </c>
      <c r="B4374" s="274" t="s">
        <v>6556</v>
      </c>
      <c r="C4374" s="271" t="s">
        <v>6672</v>
      </c>
      <c r="D4374" s="271" t="s">
        <v>7285</v>
      </c>
      <c r="E4374" s="272">
        <v>595558.98</v>
      </c>
      <c r="F4374" s="271">
        <v>20543729907</v>
      </c>
      <c r="G4374" s="271" t="s">
        <v>6674</v>
      </c>
      <c r="H4374" s="293">
        <v>44785</v>
      </c>
      <c r="I4374" s="271"/>
      <c r="J4374" s="271"/>
    </row>
    <row r="4375" spans="1:10" outlineLevel="1" x14ac:dyDescent="0.2">
      <c r="A4375" s="274" t="s">
        <v>7286</v>
      </c>
      <c r="B4375" s="274" t="s">
        <v>6594</v>
      </c>
      <c r="C4375" s="271" t="s">
        <v>6819</v>
      </c>
      <c r="D4375" s="271" t="s">
        <v>7012</v>
      </c>
      <c r="E4375" s="272">
        <v>189608</v>
      </c>
      <c r="F4375" s="271">
        <v>10107381738</v>
      </c>
      <c r="G4375" s="271" t="s">
        <v>6674</v>
      </c>
      <c r="H4375" s="293">
        <v>44790</v>
      </c>
      <c r="I4375" s="271"/>
      <c r="J4375" s="271"/>
    </row>
    <row r="4376" spans="1:10" outlineLevel="1" x14ac:dyDescent="0.2">
      <c r="A4376" s="274" t="s">
        <v>7287</v>
      </c>
      <c r="B4376" s="274" t="s">
        <v>6594</v>
      </c>
      <c r="C4376" s="271" t="s">
        <v>6819</v>
      </c>
      <c r="D4376" s="271" t="s">
        <v>7012</v>
      </c>
      <c r="E4376" s="272">
        <v>219278.5</v>
      </c>
      <c r="F4376" s="271">
        <v>20605339132</v>
      </c>
      <c r="G4376" s="271" t="s">
        <v>6674</v>
      </c>
      <c r="H4376" s="293">
        <v>44790</v>
      </c>
      <c r="I4376" s="271"/>
      <c r="J4376" s="271"/>
    </row>
    <row r="4377" spans="1:10" outlineLevel="1" x14ac:dyDescent="0.2">
      <c r="A4377" s="274" t="s">
        <v>7288</v>
      </c>
      <c r="B4377" s="274" t="s">
        <v>6556</v>
      </c>
      <c r="C4377" s="271" t="s">
        <v>6672</v>
      </c>
      <c r="D4377" s="271" t="s">
        <v>7289</v>
      </c>
      <c r="E4377" s="272">
        <v>750000</v>
      </c>
      <c r="F4377" s="271">
        <v>20543729907</v>
      </c>
      <c r="G4377" s="271" t="s">
        <v>6674</v>
      </c>
      <c r="H4377" s="293">
        <v>44790</v>
      </c>
      <c r="I4377" s="271"/>
      <c r="J4377" s="271"/>
    </row>
    <row r="4378" spans="1:10" outlineLevel="1" x14ac:dyDescent="0.2">
      <c r="A4378" s="274" t="s">
        <v>7290</v>
      </c>
      <c r="B4378" s="274" t="s">
        <v>6556</v>
      </c>
      <c r="C4378" s="271" t="s">
        <v>6672</v>
      </c>
      <c r="D4378" s="271" t="s">
        <v>7291</v>
      </c>
      <c r="E4378" s="272">
        <v>927000</v>
      </c>
      <c r="F4378" s="271">
        <v>20543729907</v>
      </c>
      <c r="G4378" s="271" t="s">
        <v>6674</v>
      </c>
      <c r="H4378" s="293">
        <v>44791</v>
      </c>
      <c r="I4378" s="271"/>
      <c r="J4378" s="271"/>
    </row>
    <row r="4379" spans="1:10" outlineLevel="1" x14ac:dyDescent="0.2">
      <c r="A4379" s="274" t="s">
        <v>7292</v>
      </c>
      <c r="B4379" s="274" t="s">
        <v>6556</v>
      </c>
      <c r="C4379" s="271" t="s">
        <v>6672</v>
      </c>
      <c r="D4379" s="271" t="s">
        <v>7293</v>
      </c>
      <c r="E4379" s="272">
        <v>1350000</v>
      </c>
      <c r="F4379" s="271">
        <v>20543729907</v>
      </c>
      <c r="G4379" s="271" t="s">
        <v>6674</v>
      </c>
      <c r="H4379" s="293">
        <v>44804</v>
      </c>
      <c r="I4379" s="271"/>
      <c r="J4379" s="271"/>
    </row>
    <row r="4380" spans="1:10" ht="22.5" customHeight="1" outlineLevel="1" x14ac:dyDescent="0.2">
      <c r="A4380" s="84" t="s">
        <v>212</v>
      </c>
      <c r="B4380" s="269"/>
      <c r="C4380" s="269"/>
      <c r="D4380" s="269"/>
      <c r="E4380" s="269"/>
      <c r="F4380" s="269"/>
      <c r="G4380" s="269"/>
      <c r="H4380" s="269"/>
      <c r="I4380" s="269"/>
      <c r="J4380" s="269"/>
    </row>
    <row r="4381" spans="1:10" ht="28.9" customHeight="1" outlineLevel="1" x14ac:dyDescent="0.2">
      <c r="A4381" s="274" t="s">
        <v>7294</v>
      </c>
      <c r="B4381" s="274" t="s">
        <v>6550</v>
      </c>
      <c r="C4381" s="271" t="s">
        <v>7295</v>
      </c>
      <c r="D4381" s="271" t="s">
        <v>7296</v>
      </c>
      <c r="E4381" s="272">
        <v>196650</v>
      </c>
      <c r="F4381" s="271"/>
      <c r="G4381" s="271" t="s">
        <v>7297</v>
      </c>
      <c r="H4381" s="293"/>
      <c r="I4381" s="271"/>
      <c r="J4381" s="271" t="s">
        <v>7298</v>
      </c>
    </row>
    <row r="4382" spans="1:10" ht="28.9" customHeight="1" outlineLevel="1" thickBot="1" x14ac:dyDescent="0.25">
      <c r="A4382" s="302" t="s">
        <v>7299</v>
      </c>
      <c r="B4382" s="302" t="s">
        <v>6550</v>
      </c>
      <c r="C4382" s="303" t="s">
        <v>7295</v>
      </c>
      <c r="D4382" s="303" t="s">
        <v>7300</v>
      </c>
      <c r="E4382" s="304">
        <v>192762</v>
      </c>
      <c r="F4382" s="303"/>
      <c r="G4382" s="303" t="s">
        <v>7301</v>
      </c>
      <c r="H4382" s="305"/>
      <c r="I4382" s="303"/>
      <c r="J4382" s="303" t="s">
        <v>7302</v>
      </c>
    </row>
    <row r="4383" spans="1:10" ht="18.75" thickBot="1" x14ac:dyDescent="0.25">
      <c r="A4383" s="836" t="s">
        <v>6540</v>
      </c>
      <c r="B4383" s="847"/>
      <c r="C4383" s="847"/>
      <c r="D4383" s="847"/>
      <c r="E4383" s="847"/>
      <c r="F4383" s="847"/>
      <c r="G4383" s="847"/>
      <c r="H4383" s="847"/>
      <c r="I4383" s="847"/>
      <c r="J4383" s="848"/>
    </row>
    <row r="4384" spans="1:10" ht="22.5" customHeight="1" outlineLevel="1" x14ac:dyDescent="0.2">
      <c r="A4384" s="87" t="s">
        <v>211</v>
      </c>
      <c r="B4384" s="269"/>
      <c r="C4384" s="269"/>
      <c r="D4384" s="269"/>
      <c r="E4384" s="269"/>
      <c r="F4384" s="269"/>
      <c r="G4384" s="269"/>
      <c r="H4384" s="269"/>
      <c r="I4384" s="269"/>
      <c r="J4384" s="269"/>
    </row>
    <row r="4385" spans="1:10" outlineLevel="1" x14ac:dyDescent="0.2">
      <c r="A4385" s="270" t="s">
        <v>6541</v>
      </c>
      <c r="B4385" s="271" t="s">
        <v>6542</v>
      </c>
      <c r="C4385" s="271" t="s">
        <v>6543</v>
      </c>
      <c r="D4385" s="271" t="s">
        <v>6544</v>
      </c>
      <c r="E4385" s="272">
        <v>637865</v>
      </c>
      <c r="F4385" s="271" t="s">
        <v>6545</v>
      </c>
      <c r="G4385" s="271" t="s">
        <v>6546</v>
      </c>
      <c r="H4385" s="273">
        <v>44202</v>
      </c>
      <c r="I4385" s="271" t="s">
        <v>6547</v>
      </c>
      <c r="J4385" s="271" t="s">
        <v>6548</v>
      </c>
    </row>
    <row r="4386" spans="1:10" outlineLevel="1" x14ac:dyDescent="0.2">
      <c r="A4386" s="274" t="s">
        <v>6549</v>
      </c>
      <c r="B4386" s="271" t="s">
        <v>6550</v>
      </c>
      <c r="C4386" s="271" t="s">
        <v>6543</v>
      </c>
      <c r="D4386" s="275" t="s">
        <v>6551</v>
      </c>
      <c r="E4386" s="272">
        <v>134600</v>
      </c>
      <c r="F4386" s="275" t="s">
        <v>6552</v>
      </c>
      <c r="G4386" s="271" t="s">
        <v>6546</v>
      </c>
      <c r="H4386" s="273">
        <v>43076</v>
      </c>
      <c r="I4386" s="271" t="s">
        <v>6553</v>
      </c>
      <c r="J4386" s="271" t="s">
        <v>6554</v>
      </c>
    </row>
    <row r="4387" spans="1:10" outlineLevel="1" x14ac:dyDescent="0.2">
      <c r="A4387" s="274" t="s">
        <v>6555</v>
      </c>
      <c r="B4387" s="271" t="s">
        <v>6556</v>
      </c>
      <c r="C4387" s="271" t="s">
        <v>6543</v>
      </c>
      <c r="D4387" s="275" t="s">
        <v>6557</v>
      </c>
      <c r="E4387" s="272">
        <v>4969653.46</v>
      </c>
      <c r="F4387" s="271" t="s">
        <v>6558</v>
      </c>
      <c r="G4387" s="271" t="s">
        <v>6559</v>
      </c>
      <c r="H4387" s="276">
        <v>43872</v>
      </c>
      <c r="I4387" s="276">
        <v>45215</v>
      </c>
      <c r="J4387" s="271" t="s">
        <v>6548</v>
      </c>
    </row>
    <row r="4388" spans="1:10" outlineLevel="1" x14ac:dyDescent="0.2">
      <c r="A4388" s="274" t="s">
        <v>6560</v>
      </c>
      <c r="B4388" s="271" t="s">
        <v>6556</v>
      </c>
      <c r="C4388" s="271" t="s">
        <v>6543</v>
      </c>
      <c r="D4388" s="275" t="s">
        <v>6557</v>
      </c>
      <c r="E4388" s="272">
        <v>1160004.82</v>
      </c>
      <c r="F4388" s="271" t="s">
        <v>6558</v>
      </c>
      <c r="G4388" s="271" t="s">
        <v>6559</v>
      </c>
      <c r="H4388" s="276">
        <v>44321</v>
      </c>
      <c r="I4388" s="276">
        <v>45215</v>
      </c>
      <c r="J4388" s="271" t="s">
        <v>6548</v>
      </c>
    </row>
    <row r="4389" spans="1:10" outlineLevel="1" x14ac:dyDescent="0.2">
      <c r="A4389" s="274" t="s">
        <v>6561</v>
      </c>
      <c r="B4389" s="271" t="s">
        <v>327</v>
      </c>
      <c r="C4389" s="271" t="s">
        <v>6543</v>
      </c>
      <c r="D4389" s="275" t="s">
        <v>6562</v>
      </c>
      <c r="E4389" s="277">
        <v>405688.5</v>
      </c>
      <c r="F4389" s="275" t="s">
        <v>6563</v>
      </c>
      <c r="G4389" s="271" t="s">
        <v>6559</v>
      </c>
      <c r="H4389" s="273">
        <v>44426</v>
      </c>
      <c r="I4389" s="271" t="s">
        <v>6564</v>
      </c>
      <c r="J4389" s="271" t="s">
        <v>6548</v>
      </c>
    </row>
    <row r="4390" spans="1:10" outlineLevel="1" x14ac:dyDescent="0.2">
      <c r="A4390" s="274" t="s">
        <v>6565</v>
      </c>
      <c r="B4390" s="271" t="s">
        <v>6550</v>
      </c>
      <c r="C4390" s="271" t="s">
        <v>6543</v>
      </c>
      <c r="D4390" s="275" t="s">
        <v>6566</v>
      </c>
      <c r="E4390" s="272">
        <v>315253.90999999997</v>
      </c>
      <c r="F4390" s="271" t="s">
        <v>6567</v>
      </c>
      <c r="G4390" s="271" t="s">
        <v>6546</v>
      </c>
      <c r="H4390" s="276">
        <v>44123</v>
      </c>
      <c r="I4390" s="276">
        <v>44488</v>
      </c>
      <c r="J4390" s="271" t="s">
        <v>6548</v>
      </c>
    </row>
    <row r="4391" spans="1:10" outlineLevel="1" x14ac:dyDescent="0.2">
      <c r="A4391" s="274" t="s">
        <v>6568</v>
      </c>
      <c r="B4391" s="271" t="s">
        <v>6550</v>
      </c>
      <c r="C4391" s="271" t="s">
        <v>6543</v>
      </c>
      <c r="D4391" s="275" t="s">
        <v>6566</v>
      </c>
      <c r="E4391" s="272">
        <v>22803.439999999999</v>
      </c>
      <c r="F4391" s="271" t="s">
        <v>6567</v>
      </c>
      <c r="G4391" s="271" t="s">
        <v>6546</v>
      </c>
      <c r="H4391" s="276">
        <v>44398</v>
      </c>
      <c r="I4391" s="276">
        <v>44488</v>
      </c>
      <c r="J4391" s="271" t="s">
        <v>6548</v>
      </c>
    </row>
    <row r="4392" spans="1:10" outlineLevel="1" x14ac:dyDescent="0.2">
      <c r="A4392" s="274" t="s">
        <v>6569</v>
      </c>
      <c r="B4392" s="271" t="s">
        <v>6550</v>
      </c>
      <c r="C4392" s="271" t="s">
        <v>6543</v>
      </c>
      <c r="D4392" s="275" t="s">
        <v>6570</v>
      </c>
      <c r="E4392" s="272">
        <v>236493</v>
      </c>
      <c r="F4392" s="271" t="s">
        <v>6571</v>
      </c>
      <c r="G4392" s="271" t="s">
        <v>6546</v>
      </c>
      <c r="H4392" s="276">
        <v>44133</v>
      </c>
      <c r="I4392" s="276">
        <v>44498</v>
      </c>
      <c r="J4392" s="271" t="s">
        <v>6548</v>
      </c>
    </row>
    <row r="4393" spans="1:10" outlineLevel="1" x14ac:dyDescent="0.2">
      <c r="A4393" s="274" t="s">
        <v>6572</v>
      </c>
      <c r="B4393" s="271" t="s">
        <v>6550</v>
      </c>
      <c r="C4393" s="271" t="s">
        <v>6543</v>
      </c>
      <c r="D4393" s="275" t="s">
        <v>6570</v>
      </c>
      <c r="E4393" s="272">
        <v>16481.25</v>
      </c>
      <c r="F4393" s="271" t="s">
        <v>6573</v>
      </c>
      <c r="G4393" s="271" t="s">
        <v>6546</v>
      </c>
      <c r="H4393" s="276">
        <v>44398</v>
      </c>
      <c r="I4393" s="276">
        <v>44498</v>
      </c>
      <c r="J4393" s="271" t="s">
        <v>6548</v>
      </c>
    </row>
    <row r="4394" spans="1:10" outlineLevel="1" x14ac:dyDescent="0.2">
      <c r="A4394" s="274" t="s">
        <v>6574</v>
      </c>
      <c r="B4394" s="271" t="s">
        <v>6550</v>
      </c>
      <c r="C4394" s="271" t="s">
        <v>6543</v>
      </c>
      <c r="D4394" s="275" t="s">
        <v>6575</v>
      </c>
      <c r="E4394" s="272">
        <v>204017.52</v>
      </c>
      <c r="F4394" s="271" t="s">
        <v>6576</v>
      </c>
      <c r="G4394" s="271" t="s">
        <v>6559</v>
      </c>
      <c r="H4394" s="276">
        <v>44132</v>
      </c>
      <c r="I4394" s="276">
        <v>44925</v>
      </c>
      <c r="J4394" s="271" t="s">
        <v>6548</v>
      </c>
    </row>
    <row r="4395" spans="1:10" outlineLevel="1" x14ac:dyDescent="0.2">
      <c r="A4395" s="274" t="s">
        <v>6577</v>
      </c>
      <c r="B4395" s="271" t="s">
        <v>6556</v>
      </c>
      <c r="C4395" s="271" t="s">
        <v>6543</v>
      </c>
      <c r="D4395" s="275" t="s">
        <v>6570</v>
      </c>
      <c r="E4395" s="272">
        <v>2205000</v>
      </c>
      <c r="F4395" s="271" t="s">
        <v>6578</v>
      </c>
      <c r="G4395" s="271" t="s">
        <v>6559</v>
      </c>
      <c r="H4395" s="273">
        <v>44161</v>
      </c>
      <c r="I4395" s="271" t="s">
        <v>6579</v>
      </c>
      <c r="J4395" s="271" t="s">
        <v>6548</v>
      </c>
    </row>
    <row r="4396" spans="1:10" outlineLevel="1" x14ac:dyDescent="0.2">
      <c r="A4396" s="274" t="s">
        <v>6580</v>
      </c>
      <c r="B4396" s="271" t="s">
        <v>327</v>
      </c>
      <c r="C4396" s="271" t="s">
        <v>6543</v>
      </c>
      <c r="D4396" s="275" t="s">
        <v>6581</v>
      </c>
      <c r="E4396" s="272">
        <v>733411.17</v>
      </c>
      <c r="F4396" s="275" t="s">
        <v>6582</v>
      </c>
      <c r="G4396" s="271" t="s">
        <v>6546</v>
      </c>
      <c r="H4396" s="278">
        <v>44229</v>
      </c>
      <c r="I4396" s="278">
        <v>44800</v>
      </c>
      <c r="J4396" s="271" t="s">
        <v>6548</v>
      </c>
    </row>
    <row r="4397" spans="1:10" outlineLevel="1" x14ac:dyDescent="0.2">
      <c r="A4397" s="274" t="s">
        <v>6583</v>
      </c>
      <c r="B4397" s="271" t="s">
        <v>327</v>
      </c>
      <c r="C4397" s="271" t="s">
        <v>6543</v>
      </c>
      <c r="D4397" s="275" t="s">
        <v>6581</v>
      </c>
      <c r="E4397" s="272">
        <v>60559.82</v>
      </c>
      <c r="F4397" s="275" t="s">
        <v>6582</v>
      </c>
      <c r="G4397" s="271" t="s">
        <v>6546</v>
      </c>
      <c r="H4397" s="278">
        <v>44445</v>
      </c>
      <c r="I4397" s="278">
        <v>44800</v>
      </c>
      <c r="J4397" s="271"/>
    </row>
    <row r="4398" spans="1:10" outlineLevel="1" x14ac:dyDescent="0.2">
      <c r="A4398" s="274" t="s">
        <v>6584</v>
      </c>
      <c r="B4398" s="271" t="s">
        <v>327</v>
      </c>
      <c r="C4398" s="271" t="s">
        <v>6543</v>
      </c>
      <c r="D4398" s="275" t="s">
        <v>6581</v>
      </c>
      <c r="E4398" s="272">
        <v>3409.83</v>
      </c>
      <c r="F4398" s="275" t="s">
        <v>6582</v>
      </c>
      <c r="G4398" s="271" t="s">
        <v>6546</v>
      </c>
      <c r="H4398" s="278">
        <v>44589</v>
      </c>
      <c r="I4398" s="278">
        <v>44800</v>
      </c>
      <c r="J4398" s="271"/>
    </row>
    <row r="4399" spans="1:10" outlineLevel="1" x14ac:dyDescent="0.2">
      <c r="A4399" s="274" t="s">
        <v>6585</v>
      </c>
      <c r="B4399" s="279" t="s">
        <v>6550</v>
      </c>
      <c r="C4399" s="271" t="s">
        <v>6543</v>
      </c>
      <c r="D4399" s="275" t="s">
        <v>6586</v>
      </c>
      <c r="E4399" s="272">
        <v>329000</v>
      </c>
      <c r="F4399" s="275" t="s">
        <v>6587</v>
      </c>
      <c r="G4399" s="271" t="s">
        <v>6559</v>
      </c>
      <c r="H4399" s="276">
        <v>44306</v>
      </c>
      <c r="I4399" s="276">
        <v>44754</v>
      </c>
      <c r="J4399" s="271" t="s">
        <v>6548</v>
      </c>
    </row>
    <row r="4400" spans="1:10" outlineLevel="1" x14ac:dyDescent="0.2">
      <c r="A4400" s="274" t="s">
        <v>6588</v>
      </c>
      <c r="B4400" s="280" t="s">
        <v>6589</v>
      </c>
      <c r="C4400" s="271" t="s">
        <v>6543</v>
      </c>
      <c r="D4400" s="275" t="s">
        <v>6590</v>
      </c>
      <c r="E4400" s="272">
        <v>9815606.3399999999</v>
      </c>
      <c r="F4400" s="275" t="s">
        <v>6591</v>
      </c>
      <c r="G4400" s="271" t="s">
        <v>6546</v>
      </c>
      <c r="H4400" s="276">
        <v>44312</v>
      </c>
      <c r="I4400" s="276" t="s">
        <v>6592</v>
      </c>
      <c r="J4400" s="271" t="s">
        <v>6548</v>
      </c>
    </row>
    <row r="4401" spans="1:10" outlineLevel="1" x14ac:dyDescent="0.2">
      <c r="A4401" s="274" t="s">
        <v>6593</v>
      </c>
      <c r="B4401" s="280" t="s">
        <v>6594</v>
      </c>
      <c r="C4401" s="271" t="s">
        <v>6543</v>
      </c>
      <c r="D4401" s="275" t="s">
        <v>6595</v>
      </c>
      <c r="E4401" s="272">
        <v>90888750</v>
      </c>
      <c r="F4401" s="280" t="s">
        <v>6596</v>
      </c>
      <c r="G4401" s="271" t="s">
        <v>6559</v>
      </c>
      <c r="H4401" s="276">
        <v>44337</v>
      </c>
      <c r="I4401" s="276">
        <v>45307</v>
      </c>
      <c r="J4401" s="271" t="s">
        <v>6548</v>
      </c>
    </row>
    <row r="4402" spans="1:10" outlineLevel="1" x14ac:dyDescent="0.2">
      <c r="A4402" s="281" t="s">
        <v>6597</v>
      </c>
      <c r="B4402" s="1146" t="s">
        <v>6594</v>
      </c>
      <c r="C4402" s="1147" t="s">
        <v>6543</v>
      </c>
      <c r="D4402" s="1148" t="s">
        <v>6598</v>
      </c>
      <c r="E4402" s="272">
        <v>16899999</v>
      </c>
      <c r="F4402" s="275" t="s">
        <v>6599</v>
      </c>
      <c r="G4402" s="271" t="s">
        <v>6559</v>
      </c>
      <c r="H4402" s="276">
        <v>44341</v>
      </c>
      <c r="I4402" s="276">
        <v>45223</v>
      </c>
      <c r="J4402" s="271" t="s">
        <v>6548</v>
      </c>
    </row>
    <row r="4403" spans="1:10" outlineLevel="1" x14ac:dyDescent="0.2">
      <c r="A4403" s="282" t="s">
        <v>6600</v>
      </c>
      <c r="B4403" s="1146"/>
      <c r="C4403" s="1147"/>
      <c r="D4403" s="1148"/>
      <c r="E4403" s="272">
        <v>16639999</v>
      </c>
      <c r="F4403" s="275" t="s">
        <v>6599</v>
      </c>
      <c r="G4403" s="271" t="s">
        <v>6559</v>
      </c>
      <c r="H4403" s="276">
        <v>44341</v>
      </c>
      <c r="I4403" s="276">
        <v>45223</v>
      </c>
      <c r="J4403" s="271" t="s">
        <v>6548</v>
      </c>
    </row>
    <row r="4404" spans="1:10" outlineLevel="1" x14ac:dyDescent="0.2">
      <c r="A4404" s="282" t="s">
        <v>6601</v>
      </c>
      <c r="B4404" s="1146"/>
      <c r="C4404" s="1147"/>
      <c r="D4404" s="1148"/>
      <c r="E4404" s="272">
        <v>15599999</v>
      </c>
      <c r="F4404" s="275" t="s">
        <v>6599</v>
      </c>
      <c r="G4404" s="271" t="s">
        <v>6559</v>
      </c>
      <c r="H4404" s="276">
        <v>44341</v>
      </c>
      <c r="I4404" s="276">
        <v>45223</v>
      </c>
      <c r="J4404" s="271" t="s">
        <v>6548</v>
      </c>
    </row>
    <row r="4405" spans="1:10" outlineLevel="1" x14ac:dyDescent="0.2">
      <c r="A4405" s="282" t="s">
        <v>6602</v>
      </c>
      <c r="B4405" s="1146"/>
      <c r="C4405" s="1147"/>
      <c r="D4405" s="1148"/>
      <c r="E4405" s="272">
        <v>8839000</v>
      </c>
      <c r="F4405" s="275" t="s">
        <v>6599</v>
      </c>
      <c r="G4405" s="271" t="s">
        <v>6559</v>
      </c>
      <c r="H4405" s="276">
        <v>44341</v>
      </c>
      <c r="I4405" s="276">
        <v>45193</v>
      </c>
      <c r="J4405" s="271" t="s">
        <v>6548</v>
      </c>
    </row>
    <row r="4406" spans="1:10" outlineLevel="1" x14ac:dyDescent="0.2">
      <c r="A4406" s="282" t="s">
        <v>6603</v>
      </c>
      <c r="B4406" s="1146" t="s">
        <v>6594</v>
      </c>
      <c r="C4406" s="1147" t="s">
        <v>6543</v>
      </c>
      <c r="D4406" s="1148" t="s">
        <v>6604</v>
      </c>
      <c r="E4406" s="272">
        <v>2454000</v>
      </c>
      <c r="F4406" s="275" t="s">
        <v>6605</v>
      </c>
      <c r="G4406" s="271" t="s">
        <v>6559</v>
      </c>
      <c r="H4406" s="276">
        <v>44358</v>
      </c>
      <c r="I4406" s="276">
        <v>45180</v>
      </c>
      <c r="J4406" s="271" t="s">
        <v>6548</v>
      </c>
    </row>
    <row r="4407" spans="1:10" outlineLevel="1" x14ac:dyDescent="0.2">
      <c r="A4407" s="282" t="s">
        <v>6606</v>
      </c>
      <c r="B4407" s="1146"/>
      <c r="C4407" s="1147"/>
      <c r="D4407" s="1148"/>
      <c r="E4407" s="272">
        <v>8888027</v>
      </c>
      <c r="F4407" s="275" t="s">
        <v>6607</v>
      </c>
      <c r="G4407" s="271" t="s">
        <v>6559</v>
      </c>
      <c r="H4407" s="276">
        <v>44358</v>
      </c>
      <c r="I4407" s="276">
        <v>45454</v>
      </c>
      <c r="J4407" s="271" t="s">
        <v>6548</v>
      </c>
    </row>
    <row r="4408" spans="1:10" outlineLevel="1" x14ac:dyDescent="0.2">
      <c r="A4408" s="282" t="s">
        <v>6608</v>
      </c>
      <c r="B4408" s="1146"/>
      <c r="C4408" s="1147"/>
      <c r="D4408" s="1148"/>
      <c r="E4408" s="272">
        <v>6998047</v>
      </c>
      <c r="F4408" s="275" t="s">
        <v>6607</v>
      </c>
      <c r="G4408" s="271" t="s">
        <v>6559</v>
      </c>
      <c r="H4408" s="276">
        <v>44358</v>
      </c>
      <c r="I4408" s="276">
        <v>45180</v>
      </c>
      <c r="J4408" s="271" t="s">
        <v>6548</v>
      </c>
    </row>
    <row r="4409" spans="1:10" outlineLevel="1" x14ac:dyDescent="0.2">
      <c r="A4409" s="282" t="s">
        <v>6609</v>
      </c>
      <c r="B4409" s="1146"/>
      <c r="C4409" s="1147"/>
      <c r="D4409" s="1148"/>
      <c r="E4409" s="272">
        <v>2666666</v>
      </c>
      <c r="F4409" s="275" t="s">
        <v>6607</v>
      </c>
      <c r="G4409" s="271" t="s">
        <v>6559</v>
      </c>
      <c r="H4409" s="276">
        <v>44358</v>
      </c>
      <c r="I4409" s="276">
        <v>45089</v>
      </c>
      <c r="J4409" s="271" t="s">
        <v>6548</v>
      </c>
    </row>
    <row r="4410" spans="1:10" outlineLevel="1" x14ac:dyDescent="0.2">
      <c r="A4410" s="282" t="s">
        <v>6610</v>
      </c>
      <c r="B4410" s="1146" t="s">
        <v>6594</v>
      </c>
      <c r="C4410" s="1147" t="s">
        <v>6543</v>
      </c>
      <c r="D4410" s="1148" t="s">
        <v>6611</v>
      </c>
      <c r="E4410" s="272">
        <v>4189898.63</v>
      </c>
      <c r="F4410" s="280" t="s">
        <v>6612</v>
      </c>
      <c r="G4410" s="271" t="s">
        <v>6546</v>
      </c>
      <c r="H4410" s="276">
        <v>44357</v>
      </c>
      <c r="I4410" s="276">
        <v>44469</v>
      </c>
      <c r="J4410" s="271" t="s">
        <v>6548</v>
      </c>
    </row>
    <row r="4411" spans="1:10" outlineLevel="1" x14ac:dyDescent="0.2">
      <c r="A4411" s="282" t="s">
        <v>6613</v>
      </c>
      <c r="B4411" s="1146"/>
      <c r="C4411" s="1147"/>
      <c r="D4411" s="1148"/>
      <c r="E4411" s="272">
        <v>3456526.03</v>
      </c>
      <c r="F4411" s="280" t="s">
        <v>6614</v>
      </c>
      <c r="G4411" s="271" t="s">
        <v>6546</v>
      </c>
      <c r="H4411" s="276">
        <v>44357</v>
      </c>
      <c r="I4411" s="276">
        <v>44469</v>
      </c>
      <c r="J4411" s="271" t="s">
        <v>6548</v>
      </c>
    </row>
    <row r="4412" spans="1:10" outlineLevel="1" x14ac:dyDescent="0.2">
      <c r="A4412" s="282" t="s">
        <v>6615</v>
      </c>
      <c r="B4412" s="1146"/>
      <c r="C4412" s="1147"/>
      <c r="D4412" s="1148"/>
      <c r="E4412" s="272">
        <v>1178726.72</v>
      </c>
      <c r="F4412" s="280" t="s">
        <v>6616</v>
      </c>
      <c r="G4412" s="271" t="s">
        <v>6546</v>
      </c>
      <c r="H4412" s="276">
        <v>44357</v>
      </c>
      <c r="I4412" s="276">
        <v>44407</v>
      </c>
      <c r="J4412" s="271" t="s">
        <v>6548</v>
      </c>
    </row>
    <row r="4413" spans="1:10" outlineLevel="1" x14ac:dyDescent="0.2">
      <c r="A4413" s="282" t="s">
        <v>6617</v>
      </c>
      <c r="B4413" s="1146"/>
      <c r="C4413" s="1147"/>
      <c r="D4413" s="1148"/>
      <c r="E4413" s="272">
        <v>1467242.81</v>
      </c>
      <c r="F4413" s="280" t="s">
        <v>6618</v>
      </c>
      <c r="G4413" s="271" t="s">
        <v>6546</v>
      </c>
      <c r="H4413" s="276">
        <v>44379</v>
      </c>
      <c r="I4413" s="276">
        <v>44427</v>
      </c>
      <c r="J4413" s="271" t="s">
        <v>6548</v>
      </c>
    </row>
    <row r="4414" spans="1:10" outlineLevel="1" x14ac:dyDescent="0.2">
      <c r="A4414" s="282" t="s">
        <v>6619</v>
      </c>
      <c r="B4414" s="270" t="s">
        <v>6556</v>
      </c>
      <c r="C4414" s="271" t="s">
        <v>6543</v>
      </c>
      <c r="D4414" s="275" t="s">
        <v>6620</v>
      </c>
      <c r="E4414" s="283">
        <v>51280332</v>
      </c>
      <c r="F4414" s="275" t="s">
        <v>6621</v>
      </c>
      <c r="G4414" s="271" t="s">
        <v>6559</v>
      </c>
      <c r="H4414" s="276">
        <v>44386</v>
      </c>
      <c r="I4414" s="276">
        <v>45482</v>
      </c>
      <c r="J4414" s="271" t="s">
        <v>6548</v>
      </c>
    </row>
    <row r="4415" spans="1:10" outlineLevel="1" x14ac:dyDescent="0.2">
      <c r="A4415" s="282" t="s">
        <v>6622</v>
      </c>
      <c r="B4415" s="270" t="s">
        <v>6556</v>
      </c>
      <c r="C4415" s="271" t="s">
        <v>6543</v>
      </c>
      <c r="D4415" s="275" t="s">
        <v>6623</v>
      </c>
      <c r="E4415" s="272">
        <v>122000</v>
      </c>
      <c r="F4415" s="275" t="s">
        <v>6624</v>
      </c>
      <c r="G4415" s="271" t="s">
        <v>6559</v>
      </c>
      <c r="H4415" s="276">
        <v>44383</v>
      </c>
      <c r="I4415" s="276">
        <v>44404</v>
      </c>
      <c r="J4415" s="271" t="s">
        <v>6548</v>
      </c>
    </row>
    <row r="4416" spans="1:10" outlineLevel="1" x14ac:dyDescent="0.2">
      <c r="A4416" s="282" t="s">
        <v>6625</v>
      </c>
      <c r="B4416" s="280" t="s">
        <v>6556</v>
      </c>
      <c r="C4416" s="271" t="s">
        <v>6543</v>
      </c>
      <c r="D4416" s="275" t="s">
        <v>6626</v>
      </c>
      <c r="E4416" s="284">
        <v>22747832</v>
      </c>
      <c r="F4416" s="280" t="s">
        <v>6621</v>
      </c>
      <c r="G4416" s="271" t="s">
        <v>6559</v>
      </c>
      <c r="H4416" s="278">
        <v>44445</v>
      </c>
      <c r="I4416" s="278">
        <v>45175</v>
      </c>
      <c r="J4416" s="271" t="s">
        <v>6548</v>
      </c>
    </row>
    <row r="4417" spans="1:10" outlineLevel="1" x14ac:dyDescent="0.2">
      <c r="A4417" s="282" t="s">
        <v>6627</v>
      </c>
      <c r="B4417" s="280" t="s">
        <v>6556</v>
      </c>
      <c r="C4417" s="271" t="s">
        <v>6543</v>
      </c>
      <c r="D4417" s="275" t="s">
        <v>6628</v>
      </c>
      <c r="E4417" s="283">
        <v>24104487.039999999</v>
      </c>
      <c r="F4417" s="280" t="s">
        <v>6621</v>
      </c>
      <c r="G4417" s="271" t="s">
        <v>6559</v>
      </c>
      <c r="H4417" s="278">
        <v>44445</v>
      </c>
      <c r="I4417" s="278">
        <v>45175</v>
      </c>
      <c r="J4417" s="271" t="s">
        <v>6548</v>
      </c>
    </row>
    <row r="4418" spans="1:10" outlineLevel="1" x14ac:dyDescent="0.2">
      <c r="A4418" s="282" t="s">
        <v>6629</v>
      </c>
      <c r="B4418" s="280" t="s">
        <v>6556</v>
      </c>
      <c r="C4418" s="271" t="s">
        <v>6543</v>
      </c>
      <c r="D4418" s="275" t="s">
        <v>6630</v>
      </c>
      <c r="E4418" s="283">
        <v>30038712.48</v>
      </c>
      <c r="F4418" s="280" t="s">
        <v>6621</v>
      </c>
      <c r="G4418" s="271" t="s">
        <v>6559</v>
      </c>
      <c r="H4418" s="278">
        <v>44445</v>
      </c>
      <c r="I4418" s="278">
        <v>45175</v>
      </c>
      <c r="J4418" s="271" t="s">
        <v>6548</v>
      </c>
    </row>
    <row r="4419" spans="1:10" outlineLevel="1" x14ac:dyDescent="0.2">
      <c r="A4419" s="282" t="s">
        <v>6631</v>
      </c>
      <c r="B4419" s="280" t="s">
        <v>6556</v>
      </c>
      <c r="C4419" s="271" t="s">
        <v>6543</v>
      </c>
      <c r="D4419" s="275" t="s">
        <v>6630</v>
      </c>
      <c r="E4419" s="283">
        <v>50639327.850000001</v>
      </c>
      <c r="F4419" s="280" t="s">
        <v>6621</v>
      </c>
      <c r="G4419" s="271" t="s">
        <v>6559</v>
      </c>
      <c r="H4419" s="278">
        <v>44386</v>
      </c>
      <c r="I4419" s="278">
        <v>45482</v>
      </c>
      <c r="J4419" s="271" t="s">
        <v>6548</v>
      </c>
    </row>
    <row r="4420" spans="1:10" outlineLevel="1" x14ac:dyDescent="0.2">
      <c r="A4420" s="282" t="s">
        <v>6632</v>
      </c>
      <c r="B4420" s="280" t="s">
        <v>6542</v>
      </c>
      <c r="C4420" s="271" t="s">
        <v>6543</v>
      </c>
      <c r="D4420" s="275" t="s">
        <v>6544</v>
      </c>
      <c r="E4420" s="285">
        <v>82956.179999999993</v>
      </c>
      <c r="F4420" s="280" t="s">
        <v>6633</v>
      </c>
      <c r="G4420" s="271" t="s">
        <v>6546</v>
      </c>
      <c r="H4420" s="278">
        <v>44368</v>
      </c>
      <c r="I4420" s="278"/>
      <c r="J4420" s="271" t="s">
        <v>6548</v>
      </c>
    </row>
    <row r="4421" spans="1:10" outlineLevel="1" x14ac:dyDescent="0.2">
      <c r="A4421" s="282" t="s">
        <v>6634</v>
      </c>
      <c r="B4421" s="280" t="s">
        <v>6542</v>
      </c>
      <c r="C4421" s="271" t="s">
        <v>6543</v>
      </c>
      <c r="D4421" s="275" t="s">
        <v>6544</v>
      </c>
      <c r="E4421" s="285">
        <v>438904.3</v>
      </c>
      <c r="F4421" s="280" t="s">
        <v>6635</v>
      </c>
      <c r="G4421" s="271" t="s">
        <v>6546</v>
      </c>
      <c r="H4421" s="278">
        <v>44379</v>
      </c>
      <c r="I4421" s="278"/>
      <c r="J4421" s="271" t="s">
        <v>6548</v>
      </c>
    </row>
    <row r="4422" spans="1:10" outlineLevel="1" x14ac:dyDescent="0.2">
      <c r="A4422" s="282" t="s">
        <v>6636</v>
      </c>
      <c r="B4422" s="280" t="s">
        <v>6542</v>
      </c>
      <c r="C4422" s="271" t="s">
        <v>6543</v>
      </c>
      <c r="D4422" s="275" t="s">
        <v>6544</v>
      </c>
      <c r="E4422" s="285">
        <v>71308.56</v>
      </c>
      <c r="F4422" s="280" t="s">
        <v>6637</v>
      </c>
      <c r="G4422" s="271" t="s">
        <v>6546</v>
      </c>
      <c r="H4422" s="278">
        <v>44389</v>
      </c>
      <c r="I4422" s="278">
        <v>44434</v>
      </c>
      <c r="J4422" s="271" t="s">
        <v>6548</v>
      </c>
    </row>
    <row r="4423" spans="1:10" outlineLevel="1" x14ac:dyDescent="0.2">
      <c r="A4423" s="282" t="s">
        <v>6638</v>
      </c>
      <c r="B4423" s="280" t="s">
        <v>6542</v>
      </c>
      <c r="C4423" s="271" t="s">
        <v>6543</v>
      </c>
      <c r="D4423" s="275" t="s">
        <v>6544</v>
      </c>
      <c r="E4423" s="285">
        <v>77350</v>
      </c>
      <c r="F4423" s="280" t="s">
        <v>6633</v>
      </c>
      <c r="G4423" s="271" t="s">
        <v>6546</v>
      </c>
      <c r="H4423" s="278">
        <v>44397</v>
      </c>
      <c r="I4423" s="278"/>
      <c r="J4423" s="271" t="s">
        <v>6548</v>
      </c>
    </row>
    <row r="4424" spans="1:10" outlineLevel="1" x14ac:dyDescent="0.2">
      <c r="A4424" s="282" t="s">
        <v>6639</v>
      </c>
      <c r="B4424" s="280" t="s">
        <v>6542</v>
      </c>
      <c r="C4424" s="271" t="s">
        <v>6543</v>
      </c>
      <c r="D4424" s="275" t="s">
        <v>6544</v>
      </c>
      <c r="E4424" s="285">
        <v>221771.09</v>
      </c>
      <c r="F4424" s="280" t="s">
        <v>6640</v>
      </c>
      <c r="G4424" s="271" t="s">
        <v>6546</v>
      </c>
      <c r="H4424" s="278">
        <v>44403</v>
      </c>
      <c r="I4424" s="278">
        <v>44468</v>
      </c>
      <c r="J4424" s="271" t="s">
        <v>6548</v>
      </c>
    </row>
    <row r="4425" spans="1:10" outlineLevel="1" x14ac:dyDescent="0.2">
      <c r="A4425" s="282" t="s">
        <v>6641</v>
      </c>
      <c r="B4425" s="280" t="s">
        <v>6542</v>
      </c>
      <c r="C4425" s="271" t="s">
        <v>6543</v>
      </c>
      <c r="D4425" s="275" t="s">
        <v>6544</v>
      </c>
      <c r="E4425" s="285">
        <v>60113.8</v>
      </c>
      <c r="F4425" s="280" t="s">
        <v>6642</v>
      </c>
      <c r="G4425" s="271" t="s">
        <v>6546</v>
      </c>
      <c r="H4425" s="278">
        <v>44410</v>
      </c>
      <c r="I4425" s="278">
        <v>44453</v>
      </c>
      <c r="J4425" s="271" t="s">
        <v>6548</v>
      </c>
    </row>
    <row r="4426" spans="1:10" outlineLevel="1" x14ac:dyDescent="0.2">
      <c r="A4426" s="274" t="s">
        <v>6569</v>
      </c>
      <c r="B4426" s="279" t="s">
        <v>6550</v>
      </c>
      <c r="C4426" s="271" t="s">
        <v>6543</v>
      </c>
      <c r="D4426" s="275" t="s">
        <v>6643</v>
      </c>
      <c r="E4426" s="285">
        <v>247854.76</v>
      </c>
      <c r="F4426" s="275" t="s">
        <v>6644</v>
      </c>
      <c r="G4426" s="275" t="s">
        <v>6559</v>
      </c>
      <c r="H4426" s="273">
        <v>44497</v>
      </c>
      <c r="I4426" s="273">
        <v>44863</v>
      </c>
      <c r="J4426" s="271" t="s">
        <v>6645</v>
      </c>
    </row>
    <row r="4427" spans="1:10" ht="31.5" customHeight="1" outlineLevel="1" x14ac:dyDescent="0.2">
      <c r="A4427" s="274" t="s">
        <v>6646</v>
      </c>
      <c r="B4427" s="271" t="s">
        <v>327</v>
      </c>
      <c r="C4427" s="271" t="s">
        <v>6543</v>
      </c>
      <c r="D4427" s="275" t="s">
        <v>6581</v>
      </c>
      <c r="E4427" s="272">
        <v>185972.36</v>
      </c>
      <c r="F4427" s="275" t="s">
        <v>6582</v>
      </c>
      <c r="G4427" s="271" t="s">
        <v>6559</v>
      </c>
      <c r="H4427" s="278">
        <v>44799</v>
      </c>
      <c r="I4427" s="278">
        <v>44804</v>
      </c>
      <c r="J4427" s="271" t="s">
        <v>6548</v>
      </c>
    </row>
    <row r="4428" spans="1:10" ht="18" outlineLevel="1" x14ac:dyDescent="0.2">
      <c r="A4428" s="84" t="s">
        <v>210</v>
      </c>
      <c r="B4428" s="85"/>
      <c r="C4428" s="85"/>
      <c r="D4428" s="85"/>
      <c r="E4428" s="85"/>
      <c r="F4428" s="85"/>
      <c r="G4428" s="86"/>
      <c r="H4428" s="86"/>
      <c r="I4428" s="86"/>
      <c r="J4428" s="86"/>
    </row>
    <row r="4429" spans="1:10" outlineLevel="1" x14ac:dyDescent="0.2">
      <c r="A4429" s="274" t="s">
        <v>6549</v>
      </c>
      <c r="B4429" s="280" t="s">
        <v>6550</v>
      </c>
      <c r="C4429" s="271" t="s">
        <v>6543</v>
      </c>
      <c r="D4429" s="275" t="s">
        <v>6647</v>
      </c>
      <c r="E4429" s="272">
        <v>41515</v>
      </c>
      <c r="F4429" s="275" t="s">
        <v>6648</v>
      </c>
      <c r="G4429" s="275" t="s">
        <v>6559</v>
      </c>
      <c r="H4429" s="273">
        <v>44795</v>
      </c>
      <c r="I4429" s="273" t="s">
        <v>6553</v>
      </c>
      <c r="J4429" s="271" t="s">
        <v>6548</v>
      </c>
    </row>
    <row r="4430" spans="1:10" outlineLevel="1" x14ac:dyDescent="0.2">
      <c r="A4430" s="274" t="s">
        <v>6565</v>
      </c>
      <c r="B4430" s="280" t="s">
        <v>6550</v>
      </c>
      <c r="C4430" s="271" t="s">
        <v>6543</v>
      </c>
      <c r="D4430" s="275" t="s">
        <v>6649</v>
      </c>
      <c r="E4430" s="272">
        <v>278880.64000000001</v>
      </c>
      <c r="F4430" s="275" t="s">
        <v>6650</v>
      </c>
      <c r="G4430" s="275" t="s">
        <v>6559</v>
      </c>
      <c r="H4430" s="273">
        <v>44614</v>
      </c>
      <c r="I4430" s="273">
        <v>44859</v>
      </c>
      <c r="J4430" s="271" t="s">
        <v>6651</v>
      </c>
    </row>
    <row r="4431" spans="1:10" outlineLevel="1" x14ac:dyDescent="0.2">
      <c r="A4431" s="274" t="s">
        <v>6565</v>
      </c>
      <c r="B4431" s="280" t="s">
        <v>6550</v>
      </c>
      <c r="C4431" s="271" t="s">
        <v>6543</v>
      </c>
      <c r="D4431" s="275" t="s">
        <v>6649</v>
      </c>
      <c r="E4431" s="272">
        <v>23060.79</v>
      </c>
      <c r="F4431" s="275" t="s">
        <v>6650</v>
      </c>
      <c r="G4431" s="275" t="s">
        <v>6559</v>
      </c>
      <c r="H4431" s="273">
        <v>44664</v>
      </c>
      <c r="I4431" s="273">
        <v>44859</v>
      </c>
      <c r="J4431" s="271" t="s">
        <v>6651</v>
      </c>
    </row>
    <row r="4432" spans="1:10" outlineLevel="1" x14ac:dyDescent="0.2">
      <c r="A4432" s="274" t="s">
        <v>6652</v>
      </c>
      <c r="B4432" s="280" t="s">
        <v>327</v>
      </c>
      <c r="C4432" s="271" t="s">
        <v>6543</v>
      </c>
      <c r="D4432" s="275" t="s">
        <v>6653</v>
      </c>
      <c r="E4432" s="272">
        <v>13831983</v>
      </c>
      <c r="F4432" s="275" t="s">
        <v>6654</v>
      </c>
      <c r="G4432" s="275" t="s">
        <v>6559</v>
      </c>
      <c r="H4432" s="273">
        <v>44673</v>
      </c>
      <c r="I4432" s="273">
        <v>45558</v>
      </c>
      <c r="J4432" s="271" t="s">
        <v>6548</v>
      </c>
    </row>
    <row r="4433" spans="1:10" outlineLevel="1" x14ac:dyDescent="0.2">
      <c r="A4433" s="274" t="s">
        <v>6655</v>
      </c>
      <c r="B4433" s="280" t="s">
        <v>6556</v>
      </c>
      <c r="C4433" s="271" t="s">
        <v>6543</v>
      </c>
      <c r="D4433" s="275" t="s">
        <v>6656</v>
      </c>
      <c r="E4433" s="272">
        <v>2726605.71</v>
      </c>
      <c r="F4433" s="275" t="s">
        <v>6657</v>
      </c>
      <c r="G4433" s="275" t="s">
        <v>6559</v>
      </c>
      <c r="H4433" s="273">
        <v>44713</v>
      </c>
      <c r="I4433" s="273">
        <v>45079</v>
      </c>
      <c r="J4433" s="271" t="s">
        <v>6548</v>
      </c>
    </row>
    <row r="4434" spans="1:10" outlineLevel="1" x14ac:dyDescent="0.2">
      <c r="A4434" s="286" t="s">
        <v>6658</v>
      </c>
      <c r="B4434" s="280" t="s">
        <v>6550</v>
      </c>
      <c r="C4434" s="271" t="s">
        <v>6543</v>
      </c>
      <c r="D4434" s="275" t="s">
        <v>6659</v>
      </c>
      <c r="E4434" s="272">
        <v>63000</v>
      </c>
      <c r="F4434" s="275" t="s">
        <v>6660</v>
      </c>
      <c r="G4434" s="275" t="s">
        <v>6546</v>
      </c>
      <c r="H4434" s="273">
        <v>44791</v>
      </c>
      <c r="I4434" s="273">
        <v>44792</v>
      </c>
      <c r="J4434" s="271" t="s">
        <v>6548</v>
      </c>
    </row>
    <row r="4435" spans="1:10" outlineLevel="1" x14ac:dyDescent="0.2">
      <c r="A4435" s="274" t="s">
        <v>6661</v>
      </c>
      <c r="B4435" s="280" t="s">
        <v>327</v>
      </c>
      <c r="C4435" s="271" t="s">
        <v>6543</v>
      </c>
      <c r="D4435" s="275" t="s">
        <v>6662</v>
      </c>
      <c r="E4435" s="272">
        <v>249396.38</v>
      </c>
      <c r="F4435" s="275" t="s">
        <v>6663</v>
      </c>
      <c r="G4435" s="275" t="s">
        <v>6559</v>
      </c>
      <c r="H4435" s="273">
        <v>44769</v>
      </c>
      <c r="I4435" s="273">
        <v>44980</v>
      </c>
      <c r="J4435" s="271" t="s">
        <v>6548</v>
      </c>
    </row>
    <row r="4436" spans="1:10" outlineLevel="1" x14ac:dyDescent="0.2">
      <c r="A4436" s="270" t="s">
        <v>6541</v>
      </c>
      <c r="B4436" s="271" t="s">
        <v>6542</v>
      </c>
      <c r="C4436" s="271" t="s">
        <v>6543</v>
      </c>
      <c r="D4436" s="271" t="s">
        <v>6544</v>
      </c>
      <c r="E4436" s="272">
        <v>491768.38</v>
      </c>
      <c r="F4436" s="271" t="s">
        <v>6545</v>
      </c>
      <c r="G4436" s="271" t="s">
        <v>6559</v>
      </c>
      <c r="H4436" s="273" t="s">
        <v>6664</v>
      </c>
      <c r="I4436" s="271" t="s">
        <v>6547</v>
      </c>
      <c r="J4436" s="271" t="s">
        <v>6665</v>
      </c>
    </row>
    <row r="4437" spans="1:10" outlineLevel="1" x14ac:dyDescent="0.2">
      <c r="A4437" s="270" t="s">
        <v>6541</v>
      </c>
      <c r="B4437" s="271" t="s">
        <v>6542</v>
      </c>
      <c r="C4437" s="271" t="s">
        <v>6543</v>
      </c>
      <c r="D4437" s="271" t="s">
        <v>6544</v>
      </c>
      <c r="E4437" s="272">
        <v>21781.41</v>
      </c>
      <c r="F4437" s="271" t="s">
        <v>6666</v>
      </c>
      <c r="G4437" s="271" t="s">
        <v>6559</v>
      </c>
      <c r="H4437" s="273" t="s">
        <v>6664</v>
      </c>
      <c r="I4437" s="271" t="s">
        <v>6547</v>
      </c>
      <c r="J4437" s="271" t="s">
        <v>6665</v>
      </c>
    </row>
    <row r="4438" spans="1:10" outlineLevel="1" x14ac:dyDescent="0.2">
      <c r="A4438" s="270" t="s">
        <v>6541</v>
      </c>
      <c r="B4438" s="271" t="s">
        <v>6542</v>
      </c>
      <c r="C4438" s="271" t="s">
        <v>6543</v>
      </c>
      <c r="D4438" s="271" t="s">
        <v>6544</v>
      </c>
      <c r="E4438" s="272">
        <v>52752.03</v>
      </c>
      <c r="F4438" s="271" t="s">
        <v>6667</v>
      </c>
      <c r="G4438" s="271" t="s">
        <v>6559</v>
      </c>
      <c r="H4438" s="273" t="s">
        <v>6664</v>
      </c>
      <c r="I4438" s="271" t="s">
        <v>6547</v>
      </c>
      <c r="J4438" s="271" t="s">
        <v>6665</v>
      </c>
    </row>
    <row r="4439" spans="1:10" outlineLevel="1" x14ac:dyDescent="0.2">
      <c r="A4439" s="270" t="s">
        <v>6541</v>
      </c>
      <c r="B4439" s="271" t="s">
        <v>6542</v>
      </c>
      <c r="C4439" s="271" t="s">
        <v>6543</v>
      </c>
      <c r="D4439" s="271" t="s">
        <v>6544</v>
      </c>
      <c r="E4439" s="272">
        <v>44476.71</v>
      </c>
      <c r="F4439" s="271" t="s">
        <v>6668</v>
      </c>
      <c r="G4439" s="271" t="s">
        <v>6559</v>
      </c>
      <c r="H4439" s="273" t="s">
        <v>6664</v>
      </c>
      <c r="I4439" s="271" t="s">
        <v>6547</v>
      </c>
      <c r="J4439" s="271" t="s">
        <v>6665</v>
      </c>
    </row>
    <row r="4440" spans="1:10" ht="18" outlineLevel="1" x14ac:dyDescent="0.2">
      <c r="A4440" s="84" t="s">
        <v>212</v>
      </c>
      <c r="B4440" s="85"/>
      <c r="C4440" s="85"/>
      <c r="D4440" s="85"/>
      <c r="E4440" s="85"/>
      <c r="F4440" s="85"/>
      <c r="G4440" s="86"/>
      <c r="H4440" s="86"/>
      <c r="I4440" s="86"/>
      <c r="J4440" s="86"/>
    </row>
    <row r="4441" spans="1:10" outlineLevel="1" x14ac:dyDescent="0.2">
      <c r="A4441" s="274" t="s">
        <v>6549</v>
      </c>
      <c r="B4441" s="274" t="s">
        <v>6550</v>
      </c>
      <c r="C4441" s="271" t="s">
        <v>6543</v>
      </c>
      <c r="D4441" s="271" t="s">
        <v>6544</v>
      </c>
      <c r="E4441" s="272">
        <v>80000</v>
      </c>
      <c r="F4441" s="271" t="s">
        <v>6669</v>
      </c>
      <c r="G4441" s="271" t="s">
        <v>6669</v>
      </c>
      <c r="H4441" s="271" t="s">
        <v>6548</v>
      </c>
      <c r="I4441" s="271" t="s">
        <v>6548</v>
      </c>
      <c r="J4441" s="271" t="s">
        <v>6548</v>
      </c>
    </row>
    <row r="4442" spans="1:10" outlineLevel="1" x14ac:dyDescent="0.2">
      <c r="A4442" s="274" t="s">
        <v>6565</v>
      </c>
      <c r="B4442" s="274" t="s">
        <v>327</v>
      </c>
      <c r="C4442" s="271" t="s">
        <v>6543</v>
      </c>
      <c r="D4442" s="271" t="s">
        <v>6544</v>
      </c>
      <c r="E4442" s="272">
        <v>525000</v>
      </c>
      <c r="F4442" s="271" t="s">
        <v>6669</v>
      </c>
      <c r="G4442" s="271" t="s">
        <v>6669</v>
      </c>
      <c r="H4442" s="271" t="s">
        <v>6548</v>
      </c>
      <c r="I4442" s="271" t="s">
        <v>6548</v>
      </c>
      <c r="J4442" s="271" t="s">
        <v>6548</v>
      </c>
    </row>
    <row r="4443" spans="1:10" outlineLevel="1" x14ac:dyDescent="0.2">
      <c r="A4443" s="274" t="s">
        <v>6569</v>
      </c>
      <c r="B4443" s="274" t="s">
        <v>327</v>
      </c>
      <c r="C4443" s="271" t="s">
        <v>6543</v>
      </c>
      <c r="D4443" s="271" t="s">
        <v>6544</v>
      </c>
      <c r="E4443" s="272">
        <v>515000</v>
      </c>
      <c r="F4443" s="271" t="s">
        <v>6669</v>
      </c>
      <c r="G4443" s="271" t="s">
        <v>6669</v>
      </c>
      <c r="H4443" s="271" t="s">
        <v>6548</v>
      </c>
      <c r="I4443" s="271" t="s">
        <v>6548</v>
      </c>
      <c r="J4443" s="271" t="s">
        <v>6548</v>
      </c>
    </row>
    <row r="4444" spans="1:10" outlineLevel="1" x14ac:dyDescent="0.2">
      <c r="A4444" s="274" t="s">
        <v>6580</v>
      </c>
      <c r="B4444" s="274" t="s">
        <v>327</v>
      </c>
      <c r="C4444" s="271" t="s">
        <v>6543</v>
      </c>
      <c r="D4444" s="271" t="s">
        <v>6544</v>
      </c>
      <c r="E4444" s="272">
        <v>1513646.8</v>
      </c>
      <c r="F4444" s="271" t="s">
        <v>6669</v>
      </c>
      <c r="G4444" s="271" t="s">
        <v>6669</v>
      </c>
      <c r="H4444" s="271" t="s">
        <v>6548</v>
      </c>
      <c r="I4444" s="271" t="s">
        <v>6548</v>
      </c>
      <c r="J4444" s="271" t="s">
        <v>6548</v>
      </c>
    </row>
    <row r="4445" spans="1:10" outlineLevel="1" x14ac:dyDescent="0.2">
      <c r="A4445" s="274" t="s">
        <v>6541</v>
      </c>
      <c r="B4445" s="274" t="s">
        <v>6542</v>
      </c>
      <c r="C4445" s="271" t="s">
        <v>6543</v>
      </c>
      <c r="D4445" s="271" t="s">
        <v>6544</v>
      </c>
      <c r="E4445" s="272">
        <v>950000</v>
      </c>
      <c r="F4445" s="271" t="s">
        <v>6669</v>
      </c>
      <c r="G4445" s="271" t="s">
        <v>6669</v>
      </c>
      <c r="H4445" s="271" t="s">
        <v>6548</v>
      </c>
      <c r="I4445" s="271" t="s">
        <v>6548</v>
      </c>
      <c r="J4445" s="271" t="s">
        <v>6548</v>
      </c>
    </row>
    <row r="4446" spans="1:10" ht="12.75" outlineLevel="1" thickBot="1" x14ac:dyDescent="0.25">
      <c r="A4446" s="520"/>
      <c r="B4446" s="520"/>
      <c r="C4446" s="310"/>
      <c r="D4446" s="310"/>
      <c r="E4446" s="522"/>
      <c r="F4446" s="310"/>
      <c r="G4446" s="310"/>
      <c r="H4446" s="310"/>
      <c r="I4446" s="310"/>
      <c r="J4446" s="310"/>
    </row>
    <row r="4447" spans="1:10" ht="18.75" thickBot="1" x14ac:dyDescent="0.25">
      <c r="A4447" s="836" t="s">
        <v>291</v>
      </c>
      <c r="B4447" s="847"/>
      <c r="C4447" s="847"/>
      <c r="D4447" s="847"/>
      <c r="E4447" s="847"/>
      <c r="F4447" s="847"/>
      <c r="G4447" s="847"/>
      <c r="H4447" s="847"/>
      <c r="I4447" s="847"/>
      <c r="J4447" s="848"/>
    </row>
    <row r="4448" spans="1:10" ht="18" x14ac:dyDescent="0.2">
      <c r="A4448" s="87" t="s">
        <v>211</v>
      </c>
      <c r="B4448" s="523"/>
      <c r="C4448" s="523"/>
      <c r="D4448" s="523"/>
      <c r="E4448" s="523"/>
      <c r="F4448" s="523"/>
      <c r="G4448" s="523"/>
      <c r="H4448" s="523"/>
      <c r="I4448" s="523"/>
      <c r="J4448" s="523"/>
    </row>
    <row r="4449" spans="1:10" s="326" customFormat="1" ht="27" x14ac:dyDescent="0.15">
      <c r="A4449" s="859" t="s">
        <v>307</v>
      </c>
      <c r="B4449" s="859" t="s">
        <v>308</v>
      </c>
      <c r="C4449" s="860" t="s">
        <v>309</v>
      </c>
      <c r="D4449" s="859" t="s">
        <v>310</v>
      </c>
      <c r="E4449" s="861">
        <v>73788</v>
      </c>
      <c r="F4449" s="859" t="s">
        <v>311</v>
      </c>
      <c r="G4449" s="340" t="s">
        <v>142</v>
      </c>
      <c r="H4449" s="340" t="s">
        <v>312</v>
      </c>
      <c r="I4449" s="340" t="s">
        <v>313</v>
      </c>
      <c r="J4449" s="862" t="s">
        <v>314</v>
      </c>
    </row>
    <row r="4450" spans="1:10" s="326" customFormat="1" ht="36" x14ac:dyDescent="0.15">
      <c r="A4450" s="859" t="s">
        <v>315</v>
      </c>
      <c r="B4450" s="859" t="s">
        <v>316</v>
      </c>
      <c r="C4450" s="860" t="s">
        <v>309</v>
      </c>
      <c r="D4450" s="859" t="s">
        <v>317</v>
      </c>
      <c r="E4450" s="863">
        <v>58530.06</v>
      </c>
      <c r="F4450" s="859" t="s">
        <v>318</v>
      </c>
      <c r="G4450" s="862" t="s">
        <v>142</v>
      </c>
      <c r="H4450" s="862" t="s">
        <v>319</v>
      </c>
      <c r="I4450" s="862" t="s">
        <v>320</v>
      </c>
      <c r="J4450" s="862"/>
    </row>
    <row r="4451" spans="1:10" s="326" customFormat="1" ht="36" x14ac:dyDescent="0.15">
      <c r="A4451" s="859" t="s">
        <v>321</v>
      </c>
      <c r="B4451" s="859" t="s">
        <v>322</v>
      </c>
      <c r="C4451" s="860" t="s">
        <v>309</v>
      </c>
      <c r="D4451" s="859" t="s">
        <v>323</v>
      </c>
      <c r="E4451" s="863">
        <v>75000</v>
      </c>
      <c r="F4451" s="859" t="s">
        <v>324</v>
      </c>
      <c r="G4451" s="862" t="s">
        <v>142</v>
      </c>
      <c r="H4451" s="862" t="s">
        <v>319</v>
      </c>
      <c r="I4451" s="862" t="s">
        <v>325</v>
      </c>
      <c r="J4451" s="862"/>
    </row>
    <row r="4452" spans="1:10" s="326" customFormat="1" ht="18" x14ac:dyDescent="0.15">
      <c r="A4452" s="859" t="s">
        <v>326</v>
      </c>
      <c r="B4452" s="859" t="s">
        <v>327</v>
      </c>
      <c r="C4452" s="860" t="s">
        <v>309</v>
      </c>
      <c r="D4452" s="859" t="s">
        <v>328</v>
      </c>
      <c r="E4452" s="863">
        <v>126300</v>
      </c>
      <c r="F4452" s="859" t="s">
        <v>329</v>
      </c>
      <c r="G4452" s="862" t="s">
        <v>142</v>
      </c>
      <c r="H4452" s="862" t="s">
        <v>330</v>
      </c>
      <c r="I4452" s="862" t="s">
        <v>331</v>
      </c>
      <c r="J4452" s="862" t="s">
        <v>314</v>
      </c>
    </row>
    <row r="4453" spans="1:10" s="326" customFormat="1" ht="36" x14ac:dyDescent="0.15">
      <c r="A4453" s="859" t="s">
        <v>332</v>
      </c>
      <c r="B4453" s="859" t="s">
        <v>316</v>
      </c>
      <c r="C4453" s="860" t="s">
        <v>309</v>
      </c>
      <c r="D4453" s="859" t="s">
        <v>333</v>
      </c>
      <c r="E4453" s="863">
        <v>74250.259999999995</v>
      </c>
      <c r="F4453" s="859" t="s">
        <v>334</v>
      </c>
      <c r="G4453" s="862" t="s">
        <v>142</v>
      </c>
      <c r="H4453" s="862" t="s">
        <v>335</v>
      </c>
      <c r="I4453" s="862" t="s">
        <v>336</v>
      </c>
      <c r="J4453" s="862"/>
    </row>
    <row r="4454" spans="1:10" s="326" customFormat="1" ht="27" x14ac:dyDescent="0.15">
      <c r="A4454" s="859" t="s">
        <v>337</v>
      </c>
      <c r="B4454" s="859" t="s">
        <v>308</v>
      </c>
      <c r="C4454" s="860" t="s">
        <v>309</v>
      </c>
      <c r="D4454" s="859" t="s">
        <v>338</v>
      </c>
      <c r="E4454" s="863">
        <v>50770.05</v>
      </c>
      <c r="F4454" s="859" t="s">
        <v>339</v>
      </c>
      <c r="G4454" s="862" t="s">
        <v>142</v>
      </c>
      <c r="H4454" s="862" t="s">
        <v>340</v>
      </c>
      <c r="I4454" s="340" t="s">
        <v>313</v>
      </c>
      <c r="J4454" s="862" t="s">
        <v>314</v>
      </c>
    </row>
    <row r="4455" spans="1:10" s="326" customFormat="1" ht="18" x14ac:dyDescent="0.15">
      <c r="A4455" s="859" t="s">
        <v>341</v>
      </c>
      <c r="B4455" s="859" t="s">
        <v>327</v>
      </c>
      <c r="C4455" s="860" t="s">
        <v>309</v>
      </c>
      <c r="D4455" s="859" t="s">
        <v>342</v>
      </c>
      <c r="E4455" s="863">
        <v>202254.36</v>
      </c>
      <c r="F4455" s="859" t="s">
        <v>343</v>
      </c>
      <c r="G4455" s="862" t="s">
        <v>142</v>
      </c>
      <c r="H4455" s="862" t="s">
        <v>344</v>
      </c>
      <c r="I4455" s="862" t="s">
        <v>331</v>
      </c>
      <c r="J4455" s="862"/>
    </row>
    <row r="4456" spans="1:10" s="326" customFormat="1" ht="54" x14ac:dyDescent="0.15">
      <c r="A4456" s="859" t="s">
        <v>345</v>
      </c>
      <c r="B4456" s="859" t="s">
        <v>316</v>
      </c>
      <c r="C4456" s="860" t="s">
        <v>309</v>
      </c>
      <c r="D4456" s="859" t="s">
        <v>346</v>
      </c>
      <c r="E4456" s="863">
        <v>83584</v>
      </c>
      <c r="F4456" s="859" t="s">
        <v>347</v>
      </c>
      <c r="G4456" s="862" t="s">
        <v>142</v>
      </c>
      <c r="H4456" s="862" t="s">
        <v>348</v>
      </c>
      <c r="I4456" s="340" t="s">
        <v>313</v>
      </c>
      <c r="J4456" s="862" t="s">
        <v>314</v>
      </c>
    </row>
    <row r="4457" spans="1:10" s="326" customFormat="1" ht="18" x14ac:dyDescent="0.15">
      <c r="A4457" s="859" t="s">
        <v>349</v>
      </c>
      <c r="B4457" s="859" t="s">
        <v>308</v>
      </c>
      <c r="C4457" s="860" t="s">
        <v>309</v>
      </c>
      <c r="D4457" s="859" t="s">
        <v>350</v>
      </c>
      <c r="E4457" s="863">
        <v>55500</v>
      </c>
      <c r="F4457" s="859" t="s">
        <v>351</v>
      </c>
      <c r="G4457" s="862" t="s">
        <v>142</v>
      </c>
      <c r="H4457" s="862" t="s">
        <v>352</v>
      </c>
      <c r="I4457" s="862" t="s">
        <v>353</v>
      </c>
      <c r="J4457" s="862"/>
    </row>
    <row r="4458" spans="1:10" s="326" customFormat="1" ht="18" x14ac:dyDescent="0.15">
      <c r="A4458" s="859" t="s">
        <v>354</v>
      </c>
      <c r="B4458" s="859" t="s">
        <v>327</v>
      </c>
      <c r="C4458" s="860" t="s">
        <v>309</v>
      </c>
      <c r="D4458" s="859" t="s">
        <v>355</v>
      </c>
      <c r="E4458" s="863">
        <v>1872324</v>
      </c>
      <c r="F4458" s="859" t="s">
        <v>356</v>
      </c>
      <c r="G4458" s="862" t="s">
        <v>142</v>
      </c>
      <c r="H4458" s="862" t="s">
        <v>357</v>
      </c>
      <c r="I4458" s="862" t="s">
        <v>331</v>
      </c>
      <c r="J4458" s="862" t="s">
        <v>358</v>
      </c>
    </row>
    <row r="4459" spans="1:10" s="326" customFormat="1" ht="27" x14ac:dyDescent="0.15">
      <c r="A4459" s="859" t="s">
        <v>359</v>
      </c>
      <c r="B4459" s="859" t="s">
        <v>327</v>
      </c>
      <c r="C4459" s="860" t="s">
        <v>309</v>
      </c>
      <c r="D4459" s="859" t="s">
        <v>360</v>
      </c>
      <c r="E4459" s="863">
        <v>599970.72</v>
      </c>
      <c r="F4459" s="859" t="s">
        <v>361</v>
      </c>
      <c r="G4459" s="862" t="s">
        <v>142</v>
      </c>
      <c r="H4459" s="862" t="s">
        <v>362</v>
      </c>
      <c r="I4459" s="862" t="s">
        <v>331</v>
      </c>
      <c r="J4459" s="862"/>
    </row>
    <row r="4460" spans="1:10" s="326" customFormat="1" ht="27" x14ac:dyDescent="0.15">
      <c r="A4460" s="859" t="s">
        <v>363</v>
      </c>
      <c r="B4460" s="859" t="s">
        <v>308</v>
      </c>
      <c r="C4460" s="860" t="s">
        <v>309</v>
      </c>
      <c r="D4460" s="859" t="s">
        <v>364</v>
      </c>
      <c r="E4460" s="863">
        <v>83232</v>
      </c>
      <c r="F4460" s="859" t="s">
        <v>365</v>
      </c>
      <c r="G4460" s="862" t="s">
        <v>142</v>
      </c>
      <c r="H4460" s="862" t="s">
        <v>366</v>
      </c>
      <c r="I4460" s="340" t="s">
        <v>313</v>
      </c>
      <c r="J4460" s="862" t="s">
        <v>314</v>
      </c>
    </row>
    <row r="4461" spans="1:10" s="326" customFormat="1" ht="54" x14ac:dyDescent="0.15">
      <c r="A4461" s="859" t="s">
        <v>367</v>
      </c>
      <c r="B4461" s="859" t="s">
        <v>308</v>
      </c>
      <c r="C4461" s="860" t="s">
        <v>309</v>
      </c>
      <c r="D4461" s="859" t="s">
        <v>368</v>
      </c>
      <c r="E4461" s="863">
        <v>83500</v>
      </c>
      <c r="F4461" s="859" t="s">
        <v>369</v>
      </c>
      <c r="G4461" s="862" t="s">
        <v>142</v>
      </c>
      <c r="H4461" s="862" t="s">
        <v>370</v>
      </c>
      <c r="I4461" s="340" t="s">
        <v>313</v>
      </c>
      <c r="J4461" s="862" t="s">
        <v>314</v>
      </c>
    </row>
    <row r="4462" spans="1:10" s="326" customFormat="1" ht="27" x14ac:dyDescent="0.15">
      <c r="A4462" s="859" t="s">
        <v>371</v>
      </c>
      <c r="B4462" s="859" t="s">
        <v>316</v>
      </c>
      <c r="C4462" s="860" t="s">
        <v>309</v>
      </c>
      <c r="D4462" s="859" t="s">
        <v>372</v>
      </c>
      <c r="E4462" s="863">
        <v>79863.14</v>
      </c>
      <c r="F4462" s="859" t="s">
        <v>373</v>
      </c>
      <c r="G4462" s="862" t="s">
        <v>142</v>
      </c>
      <c r="H4462" s="862" t="s">
        <v>374</v>
      </c>
      <c r="I4462" s="340" t="s">
        <v>313</v>
      </c>
      <c r="J4462" s="862" t="s">
        <v>314</v>
      </c>
    </row>
    <row r="4463" spans="1:10" s="326" customFormat="1" ht="27" x14ac:dyDescent="0.15">
      <c r="A4463" s="859" t="s">
        <v>375</v>
      </c>
      <c r="B4463" s="859" t="s">
        <v>308</v>
      </c>
      <c r="C4463" s="860" t="s">
        <v>309</v>
      </c>
      <c r="D4463" s="859" t="s">
        <v>376</v>
      </c>
      <c r="E4463" s="863">
        <v>54936</v>
      </c>
      <c r="F4463" s="859" t="s">
        <v>377</v>
      </c>
      <c r="G4463" s="862" t="s">
        <v>142</v>
      </c>
      <c r="H4463" s="862" t="s">
        <v>378</v>
      </c>
      <c r="I4463" s="340" t="s">
        <v>313</v>
      </c>
      <c r="J4463" s="862" t="s">
        <v>314</v>
      </c>
    </row>
    <row r="4464" spans="1:10" s="326" customFormat="1" ht="18" x14ac:dyDescent="0.15">
      <c r="A4464" s="859" t="s">
        <v>379</v>
      </c>
      <c r="B4464" s="859" t="s">
        <v>327</v>
      </c>
      <c r="C4464" s="860" t="s">
        <v>309</v>
      </c>
      <c r="D4464" s="859" t="s">
        <v>380</v>
      </c>
      <c r="E4464" s="863">
        <v>506000</v>
      </c>
      <c r="F4464" s="859" t="s">
        <v>381</v>
      </c>
      <c r="G4464" s="862" t="s">
        <v>142</v>
      </c>
      <c r="H4464" s="862" t="s">
        <v>382</v>
      </c>
      <c r="I4464" s="862" t="s">
        <v>331</v>
      </c>
      <c r="J4464" s="862"/>
    </row>
    <row r="4465" spans="1:10" s="326" customFormat="1" ht="36" x14ac:dyDescent="0.15">
      <c r="A4465" s="859" t="s">
        <v>383</v>
      </c>
      <c r="B4465" s="859" t="s">
        <v>316</v>
      </c>
      <c r="C4465" s="860" t="s">
        <v>309</v>
      </c>
      <c r="D4465" s="859" t="s">
        <v>384</v>
      </c>
      <c r="E4465" s="863">
        <v>193264.91</v>
      </c>
      <c r="F4465" s="859" t="s">
        <v>385</v>
      </c>
      <c r="G4465" s="862" t="s">
        <v>142</v>
      </c>
      <c r="H4465" s="862" t="s">
        <v>386</v>
      </c>
      <c r="I4465" s="862" t="s">
        <v>387</v>
      </c>
      <c r="J4465" s="862"/>
    </row>
    <row r="4466" spans="1:10" s="326" customFormat="1" ht="27" x14ac:dyDescent="0.15">
      <c r="A4466" s="859" t="s">
        <v>388</v>
      </c>
      <c r="B4466" s="859" t="s">
        <v>316</v>
      </c>
      <c r="C4466" s="860" t="s">
        <v>309</v>
      </c>
      <c r="D4466" s="859" t="s">
        <v>389</v>
      </c>
      <c r="E4466" s="863">
        <v>33243</v>
      </c>
      <c r="F4466" s="859" t="s">
        <v>390</v>
      </c>
      <c r="G4466" s="862" t="s">
        <v>142</v>
      </c>
      <c r="H4466" s="862" t="s">
        <v>391</v>
      </c>
      <c r="I4466" s="862" t="s">
        <v>331</v>
      </c>
      <c r="J4466" s="862"/>
    </row>
    <row r="4467" spans="1:10" s="326" customFormat="1" ht="18" x14ac:dyDescent="0.15">
      <c r="A4467" s="859" t="s">
        <v>392</v>
      </c>
      <c r="B4467" s="859" t="s">
        <v>327</v>
      </c>
      <c r="C4467" s="860" t="s">
        <v>309</v>
      </c>
      <c r="D4467" s="859" t="s">
        <v>393</v>
      </c>
      <c r="E4467" s="863">
        <v>2148574.08</v>
      </c>
      <c r="F4467" s="859" t="s">
        <v>394</v>
      </c>
      <c r="G4467" s="862" t="s">
        <v>142</v>
      </c>
      <c r="H4467" s="862" t="s">
        <v>395</v>
      </c>
      <c r="I4467" s="862" t="s">
        <v>331</v>
      </c>
      <c r="J4467" s="862"/>
    </row>
    <row r="4468" spans="1:10" s="326" customFormat="1" ht="27" x14ac:dyDescent="0.15">
      <c r="A4468" s="859" t="s">
        <v>396</v>
      </c>
      <c r="B4468" s="859" t="s">
        <v>308</v>
      </c>
      <c r="C4468" s="860" t="s">
        <v>309</v>
      </c>
      <c r="D4468" s="859" t="s">
        <v>397</v>
      </c>
      <c r="E4468" s="863">
        <v>71712</v>
      </c>
      <c r="F4468" s="859" t="s">
        <v>377</v>
      </c>
      <c r="G4468" s="862" t="s">
        <v>142</v>
      </c>
      <c r="H4468" s="862" t="s">
        <v>398</v>
      </c>
      <c r="I4468" s="340" t="s">
        <v>313</v>
      </c>
      <c r="J4468" s="862" t="s">
        <v>314</v>
      </c>
    </row>
    <row r="4469" spans="1:10" s="326" customFormat="1" ht="27" x14ac:dyDescent="0.15">
      <c r="A4469" s="859" t="s">
        <v>399</v>
      </c>
      <c r="B4469" s="859" t="s">
        <v>316</v>
      </c>
      <c r="C4469" s="860" t="s">
        <v>309</v>
      </c>
      <c r="D4469" s="859" t="s">
        <v>400</v>
      </c>
      <c r="E4469" s="863">
        <v>366311.38</v>
      </c>
      <c r="F4469" s="859" t="s">
        <v>401</v>
      </c>
      <c r="G4469" s="862" t="s">
        <v>142</v>
      </c>
      <c r="H4469" s="862" t="s">
        <v>391</v>
      </c>
      <c r="I4469" s="340" t="s">
        <v>313</v>
      </c>
      <c r="J4469" s="862" t="s">
        <v>314</v>
      </c>
    </row>
    <row r="4470" spans="1:10" s="326" customFormat="1" ht="45" x14ac:dyDescent="0.15">
      <c r="A4470" s="859" t="s">
        <v>402</v>
      </c>
      <c r="B4470" s="859" t="s">
        <v>308</v>
      </c>
      <c r="C4470" s="860" t="s">
        <v>309</v>
      </c>
      <c r="D4470" s="859" t="s">
        <v>403</v>
      </c>
      <c r="E4470" s="863">
        <v>76847</v>
      </c>
      <c r="F4470" s="859" t="s">
        <v>404</v>
      </c>
      <c r="G4470" s="862" t="s">
        <v>142</v>
      </c>
      <c r="H4470" s="862" t="s">
        <v>387</v>
      </c>
      <c r="I4470" s="862" t="s">
        <v>405</v>
      </c>
      <c r="J4470" s="862"/>
    </row>
    <row r="4471" spans="1:10" s="326" customFormat="1" ht="27" x14ac:dyDescent="0.15">
      <c r="A4471" s="859" t="s">
        <v>406</v>
      </c>
      <c r="B4471" s="859" t="s">
        <v>308</v>
      </c>
      <c r="C4471" s="860" t="s">
        <v>309</v>
      </c>
      <c r="D4471" s="859" t="s">
        <v>407</v>
      </c>
      <c r="E4471" s="863">
        <v>155740</v>
      </c>
      <c r="F4471" s="859" t="s">
        <v>408</v>
      </c>
      <c r="G4471" s="862" t="s">
        <v>142</v>
      </c>
      <c r="H4471" s="862" t="s">
        <v>409</v>
      </c>
      <c r="I4471" s="340" t="s">
        <v>313</v>
      </c>
      <c r="J4471" s="862" t="s">
        <v>314</v>
      </c>
    </row>
    <row r="4472" spans="1:10" s="326" customFormat="1" ht="27" x14ac:dyDescent="0.15">
      <c r="A4472" s="859" t="s">
        <v>410</v>
      </c>
      <c r="B4472" s="859" t="s">
        <v>327</v>
      </c>
      <c r="C4472" s="860" t="s">
        <v>309</v>
      </c>
      <c r="D4472" s="859" t="s">
        <v>411</v>
      </c>
      <c r="E4472" s="863">
        <v>876699.94</v>
      </c>
      <c r="F4472" s="859" t="s">
        <v>412</v>
      </c>
      <c r="G4472" s="862" t="s">
        <v>142</v>
      </c>
      <c r="H4472" s="862" t="s">
        <v>413</v>
      </c>
      <c r="I4472" s="862" t="s">
        <v>331</v>
      </c>
      <c r="J4472" s="862"/>
    </row>
    <row r="4473" spans="1:10" s="326" customFormat="1" ht="9" x14ac:dyDescent="0.15">
      <c r="A4473" s="343" t="s">
        <v>210</v>
      </c>
      <c r="B4473" s="864"/>
      <c r="C4473" s="864"/>
      <c r="D4473" s="864"/>
      <c r="E4473" s="864"/>
      <c r="F4473" s="864"/>
      <c r="G4473" s="865"/>
      <c r="H4473" s="865"/>
      <c r="I4473" s="865"/>
      <c r="J4473" s="865"/>
    </row>
    <row r="4474" spans="1:10" s="326" customFormat="1" ht="36" x14ac:dyDescent="0.15">
      <c r="A4474" s="859" t="s">
        <v>414</v>
      </c>
      <c r="B4474" s="859" t="s">
        <v>327</v>
      </c>
      <c r="C4474" s="860" t="s">
        <v>309</v>
      </c>
      <c r="D4474" s="859" t="s">
        <v>415</v>
      </c>
      <c r="E4474" s="863">
        <v>812400</v>
      </c>
      <c r="F4474" s="859" t="s">
        <v>416</v>
      </c>
      <c r="G4474" s="862" t="s">
        <v>142</v>
      </c>
      <c r="H4474" s="862" t="s">
        <v>417</v>
      </c>
      <c r="I4474" s="862" t="s">
        <v>331</v>
      </c>
      <c r="J4474" s="862"/>
    </row>
    <row r="4475" spans="1:10" s="326" customFormat="1" ht="63" x14ac:dyDescent="0.15">
      <c r="A4475" s="859" t="s">
        <v>418</v>
      </c>
      <c r="B4475" s="859" t="s">
        <v>316</v>
      </c>
      <c r="C4475" s="860" t="s">
        <v>309</v>
      </c>
      <c r="D4475" s="859" t="s">
        <v>419</v>
      </c>
      <c r="E4475" s="863">
        <v>119300.16</v>
      </c>
      <c r="F4475" s="859" t="s">
        <v>420</v>
      </c>
      <c r="G4475" s="862" t="s">
        <v>142</v>
      </c>
      <c r="H4475" s="862" t="s">
        <v>421</v>
      </c>
      <c r="I4475" s="862" t="s">
        <v>331</v>
      </c>
      <c r="J4475" s="862"/>
    </row>
    <row r="4476" spans="1:10" s="326" customFormat="1" ht="36" x14ac:dyDescent="0.15">
      <c r="A4476" s="859" t="s">
        <v>422</v>
      </c>
      <c r="B4476" s="859" t="s">
        <v>316</v>
      </c>
      <c r="C4476" s="860" t="s">
        <v>309</v>
      </c>
      <c r="D4476" s="859" t="s">
        <v>423</v>
      </c>
      <c r="E4476" s="863">
        <v>218659.9</v>
      </c>
      <c r="F4476" s="859" t="s">
        <v>424</v>
      </c>
      <c r="G4476" s="862" t="s">
        <v>142</v>
      </c>
      <c r="H4476" s="862" t="s">
        <v>425</v>
      </c>
      <c r="I4476" s="862" t="s">
        <v>331</v>
      </c>
      <c r="J4476" s="862"/>
    </row>
    <row r="4477" spans="1:10" s="326" customFormat="1" ht="36" x14ac:dyDescent="0.15">
      <c r="A4477" s="859" t="s">
        <v>426</v>
      </c>
      <c r="B4477" s="859" t="s">
        <v>316</v>
      </c>
      <c r="C4477" s="860" t="s">
        <v>309</v>
      </c>
      <c r="D4477" s="859" t="s">
        <v>427</v>
      </c>
      <c r="E4477" s="863">
        <v>38000</v>
      </c>
      <c r="F4477" s="859" t="s">
        <v>428</v>
      </c>
      <c r="G4477" s="862" t="s">
        <v>142</v>
      </c>
      <c r="H4477" s="862" t="s">
        <v>429</v>
      </c>
      <c r="I4477" s="862" t="s">
        <v>331</v>
      </c>
      <c r="J4477" s="862"/>
    </row>
    <row r="4478" spans="1:10" s="326" customFormat="1" ht="36" x14ac:dyDescent="0.15">
      <c r="A4478" s="859" t="s">
        <v>430</v>
      </c>
      <c r="B4478" s="859" t="s">
        <v>327</v>
      </c>
      <c r="C4478" s="860" t="s">
        <v>309</v>
      </c>
      <c r="D4478" s="859" t="s">
        <v>431</v>
      </c>
      <c r="E4478" s="863">
        <v>748603.47</v>
      </c>
      <c r="F4478" s="859" t="s">
        <v>432</v>
      </c>
      <c r="G4478" s="862" t="s">
        <v>142</v>
      </c>
      <c r="H4478" s="862" t="s">
        <v>433</v>
      </c>
      <c r="I4478" s="862" t="s">
        <v>434</v>
      </c>
      <c r="J4478" s="862"/>
    </row>
    <row r="4479" spans="1:10" s="326" customFormat="1" ht="63" x14ac:dyDescent="0.15">
      <c r="A4479" s="859" t="s">
        <v>430</v>
      </c>
      <c r="B4479" s="859" t="s">
        <v>327</v>
      </c>
      <c r="C4479" s="860" t="s">
        <v>309</v>
      </c>
      <c r="D4479" s="859" t="s">
        <v>431</v>
      </c>
      <c r="E4479" s="863">
        <v>981216.41</v>
      </c>
      <c r="F4479" s="859" t="s">
        <v>435</v>
      </c>
      <c r="G4479" s="862" t="s">
        <v>142</v>
      </c>
      <c r="H4479" s="862" t="s">
        <v>436</v>
      </c>
      <c r="I4479" s="862" t="s">
        <v>434</v>
      </c>
      <c r="J4479" s="862"/>
    </row>
    <row r="4480" spans="1:10" s="326" customFormat="1" ht="36" x14ac:dyDescent="0.15">
      <c r="A4480" s="859" t="s">
        <v>437</v>
      </c>
      <c r="B4480" s="859" t="s">
        <v>327</v>
      </c>
      <c r="C4480" s="860" t="s">
        <v>309</v>
      </c>
      <c r="D4480" s="859" t="s">
        <v>438</v>
      </c>
      <c r="E4480" s="863">
        <v>386830</v>
      </c>
      <c r="F4480" s="859" t="s">
        <v>439</v>
      </c>
      <c r="G4480" s="862" t="s">
        <v>142</v>
      </c>
      <c r="H4480" s="862" t="s">
        <v>440</v>
      </c>
      <c r="I4480" s="862" t="s">
        <v>331</v>
      </c>
      <c r="J4480" s="862"/>
    </row>
    <row r="4481" spans="1:10" s="326" customFormat="1" ht="36" x14ac:dyDescent="0.15">
      <c r="A4481" s="859" t="s">
        <v>441</v>
      </c>
      <c r="B4481" s="859" t="s">
        <v>316</v>
      </c>
      <c r="C4481" s="860" t="s">
        <v>309</v>
      </c>
      <c r="D4481" s="859" t="s">
        <v>442</v>
      </c>
      <c r="E4481" s="863">
        <v>52305</v>
      </c>
      <c r="F4481" s="859" t="s">
        <v>443</v>
      </c>
      <c r="G4481" s="862" t="s">
        <v>142</v>
      </c>
      <c r="H4481" s="862" t="s">
        <v>444</v>
      </c>
      <c r="I4481" s="862" t="s">
        <v>434</v>
      </c>
      <c r="J4481" s="862"/>
    </row>
    <row r="4482" spans="1:10" s="326" customFormat="1" ht="27" x14ac:dyDescent="0.15">
      <c r="A4482" s="859" t="s">
        <v>445</v>
      </c>
      <c r="B4482" s="859" t="s">
        <v>446</v>
      </c>
      <c r="C4482" s="860" t="s">
        <v>309</v>
      </c>
      <c r="D4482" s="859" t="s">
        <v>447</v>
      </c>
      <c r="E4482" s="859"/>
      <c r="F4482" s="859"/>
      <c r="G4482" s="862" t="s">
        <v>448</v>
      </c>
      <c r="H4482" s="862"/>
      <c r="I4482" s="862"/>
      <c r="J4482" s="862"/>
    </row>
    <row r="4483" spans="1:10" s="326" customFormat="1" ht="27" x14ac:dyDescent="0.15">
      <c r="A4483" s="859" t="s">
        <v>449</v>
      </c>
      <c r="B4483" s="859" t="s">
        <v>446</v>
      </c>
      <c r="C4483" s="860" t="s">
        <v>309</v>
      </c>
      <c r="D4483" s="859" t="s">
        <v>450</v>
      </c>
      <c r="E4483" s="859"/>
      <c r="F4483" s="859"/>
      <c r="G4483" s="862" t="s">
        <v>451</v>
      </c>
      <c r="H4483" s="862"/>
      <c r="I4483" s="862"/>
      <c r="J4483" s="862"/>
    </row>
    <row r="4484" spans="1:10" s="326" customFormat="1" ht="18" x14ac:dyDescent="0.15">
      <c r="A4484" s="859" t="s">
        <v>452</v>
      </c>
      <c r="B4484" s="859" t="s">
        <v>316</v>
      </c>
      <c r="C4484" s="860" t="s">
        <v>309</v>
      </c>
      <c r="D4484" s="859" t="s">
        <v>453</v>
      </c>
      <c r="E4484" s="859"/>
      <c r="F4484" s="859"/>
      <c r="G4484" s="862" t="s">
        <v>451</v>
      </c>
      <c r="H4484" s="862"/>
      <c r="I4484" s="862"/>
      <c r="J4484" s="862"/>
    </row>
    <row r="4485" spans="1:10" s="326" customFormat="1" ht="9" x14ac:dyDescent="0.15">
      <c r="A4485" s="343" t="s">
        <v>212</v>
      </c>
      <c r="B4485" s="864"/>
      <c r="C4485" s="864"/>
      <c r="D4485" s="864"/>
      <c r="E4485" s="864"/>
      <c r="F4485" s="864"/>
      <c r="G4485" s="865"/>
      <c r="H4485" s="865"/>
      <c r="I4485" s="865"/>
      <c r="J4485" s="865"/>
    </row>
    <row r="4486" spans="1:10" s="326" customFormat="1" ht="9" x14ac:dyDescent="0.15">
      <c r="A4486" s="859" t="s">
        <v>454</v>
      </c>
      <c r="B4486" s="859" t="s">
        <v>327</v>
      </c>
      <c r="C4486" s="859" t="s">
        <v>309</v>
      </c>
      <c r="D4486" s="274"/>
      <c r="E4486" s="274"/>
      <c r="F4486" s="274"/>
      <c r="G4486" s="862" t="s">
        <v>455</v>
      </c>
      <c r="H4486" s="340"/>
      <c r="I4486" s="340"/>
      <c r="J4486" s="862" t="s">
        <v>456</v>
      </c>
    </row>
    <row r="4487" spans="1:10" s="326" customFormat="1" ht="18" x14ac:dyDescent="0.15">
      <c r="A4487" s="859" t="s">
        <v>457</v>
      </c>
      <c r="B4487" s="859" t="s">
        <v>308</v>
      </c>
      <c r="C4487" s="859" t="s">
        <v>309</v>
      </c>
      <c r="D4487" s="274"/>
      <c r="E4487" s="274"/>
      <c r="F4487" s="274"/>
      <c r="G4487" s="862" t="s">
        <v>455</v>
      </c>
      <c r="H4487" s="340"/>
      <c r="I4487" s="340"/>
      <c r="J4487" s="862" t="s">
        <v>456</v>
      </c>
    </row>
    <row r="4488" spans="1:10" s="326" customFormat="1" ht="18" x14ac:dyDescent="0.15">
      <c r="A4488" s="859" t="s">
        <v>414</v>
      </c>
      <c r="B4488" s="859" t="s">
        <v>327</v>
      </c>
      <c r="C4488" s="859" t="s">
        <v>309</v>
      </c>
      <c r="D4488" s="274"/>
      <c r="E4488" s="274"/>
      <c r="F4488" s="274"/>
      <c r="G4488" s="862" t="s">
        <v>455</v>
      </c>
      <c r="H4488" s="340"/>
      <c r="I4488" s="340"/>
      <c r="J4488" s="862" t="s">
        <v>456</v>
      </c>
    </row>
    <row r="4489" spans="1:10" s="326" customFormat="1" ht="18" x14ac:dyDescent="0.15">
      <c r="A4489" s="859" t="s">
        <v>359</v>
      </c>
      <c r="B4489" s="859" t="s">
        <v>327</v>
      </c>
      <c r="C4489" s="859" t="s">
        <v>309</v>
      </c>
      <c r="D4489" s="274"/>
      <c r="E4489" s="274"/>
      <c r="F4489" s="274"/>
      <c r="G4489" s="862" t="s">
        <v>455</v>
      </c>
      <c r="H4489" s="340"/>
      <c r="I4489" s="340"/>
      <c r="J4489" s="862" t="s">
        <v>456</v>
      </c>
    </row>
    <row r="4490" spans="1:10" s="326" customFormat="1" ht="18" x14ac:dyDescent="0.15">
      <c r="A4490" s="859" t="s">
        <v>458</v>
      </c>
      <c r="B4490" s="859" t="s">
        <v>316</v>
      </c>
      <c r="C4490" s="859" t="s">
        <v>309</v>
      </c>
      <c r="D4490" s="274"/>
      <c r="E4490" s="274"/>
      <c r="F4490" s="274"/>
      <c r="G4490" s="862" t="s">
        <v>455</v>
      </c>
      <c r="H4490" s="340"/>
      <c r="I4490" s="340"/>
      <c r="J4490" s="862" t="s">
        <v>456</v>
      </c>
    </row>
    <row r="4491" spans="1:10" s="326" customFormat="1" ht="18" x14ac:dyDescent="0.15">
      <c r="A4491" s="859" t="s">
        <v>459</v>
      </c>
      <c r="B4491" s="859" t="s">
        <v>316</v>
      </c>
      <c r="C4491" s="859" t="s">
        <v>309</v>
      </c>
      <c r="D4491" s="274"/>
      <c r="E4491" s="274"/>
      <c r="F4491" s="274"/>
      <c r="G4491" s="862" t="s">
        <v>455</v>
      </c>
      <c r="H4491" s="340"/>
      <c r="I4491" s="340"/>
      <c r="J4491" s="862" t="s">
        <v>456</v>
      </c>
    </row>
    <row r="4492" spans="1:10" s="326" customFormat="1" ht="18" x14ac:dyDescent="0.15">
      <c r="A4492" s="859" t="s">
        <v>460</v>
      </c>
      <c r="B4492" s="859" t="s">
        <v>327</v>
      </c>
      <c r="C4492" s="859" t="s">
        <v>309</v>
      </c>
      <c r="D4492" s="274"/>
      <c r="E4492" s="274"/>
      <c r="F4492" s="274"/>
      <c r="G4492" s="862" t="s">
        <v>455</v>
      </c>
      <c r="H4492" s="340"/>
      <c r="I4492" s="340"/>
      <c r="J4492" s="862" t="s">
        <v>456</v>
      </c>
    </row>
    <row r="4493" spans="1:10" s="326" customFormat="1" ht="18" x14ac:dyDescent="0.15">
      <c r="A4493" s="859" t="s">
        <v>461</v>
      </c>
      <c r="B4493" s="859" t="s">
        <v>316</v>
      </c>
      <c r="C4493" s="859" t="s">
        <v>309</v>
      </c>
      <c r="D4493" s="274"/>
      <c r="E4493" s="274"/>
      <c r="F4493" s="274"/>
      <c r="G4493" s="862" t="s">
        <v>455</v>
      </c>
      <c r="H4493" s="340"/>
      <c r="I4493" s="340"/>
      <c r="J4493" s="862" t="s">
        <v>456</v>
      </c>
    </row>
    <row r="4494" spans="1:10" s="326" customFormat="1" ht="18" x14ac:dyDescent="0.15">
      <c r="A4494" s="859" t="s">
        <v>462</v>
      </c>
      <c r="B4494" s="859" t="s">
        <v>316</v>
      </c>
      <c r="C4494" s="859" t="s">
        <v>309</v>
      </c>
      <c r="D4494" s="274"/>
      <c r="E4494" s="274"/>
      <c r="F4494" s="274"/>
      <c r="G4494" s="862" t="s">
        <v>455</v>
      </c>
      <c r="H4494" s="340"/>
      <c r="I4494" s="340"/>
      <c r="J4494" s="862" t="s">
        <v>456</v>
      </c>
    </row>
    <row r="4495" spans="1:10" s="326" customFormat="1" ht="27" x14ac:dyDescent="0.15">
      <c r="A4495" s="859" t="s">
        <v>449</v>
      </c>
      <c r="B4495" s="859" t="s">
        <v>446</v>
      </c>
      <c r="C4495" s="859" t="s">
        <v>309</v>
      </c>
      <c r="D4495" s="274"/>
      <c r="E4495" s="274"/>
      <c r="F4495" s="274"/>
      <c r="G4495" s="862" t="s">
        <v>455</v>
      </c>
      <c r="H4495" s="340"/>
      <c r="I4495" s="340"/>
      <c r="J4495" s="862" t="s">
        <v>456</v>
      </c>
    </row>
    <row r="4496" spans="1:10" s="326" customFormat="1" ht="18" x14ac:dyDescent="0.15">
      <c r="A4496" s="859" t="s">
        <v>463</v>
      </c>
      <c r="B4496" s="859" t="s">
        <v>327</v>
      </c>
      <c r="C4496" s="859" t="s">
        <v>309</v>
      </c>
      <c r="D4496" s="274"/>
      <c r="E4496" s="274"/>
      <c r="F4496" s="274"/>
      <c r="G4496" s="862" t="s">
        <v>455</v>
      </c>
      <c r="H4496" s="340"/>
      <c r="I4496" s="340"/>
      <c r="J4496" s="862" t="s">
        <v>456</v>
      </c>
    </row>
    <row r="4497" spans="1:10" s="326" customFormat="1" ht="18" x14ac:dyDescent="0.15">
      <c r="A4497" s="859" t="s">
        <v>341</v>
      </c>
      <c r="B4497" s="859" t="s">
        <v>316</v>
      </c>
      <c r="C4497" s="859" t="s">
        <v>309</v>
      </c>
      <c r="D4497" s="271"/>
      <c r="E4497" s="271"/>
      <c r="F4497" s="271"/>
      <c r="G4497" s="862" t="s">
        <v>455</v>
      </c>
      <c r="H4497" s="340"/>
      <c r="I4497" s="340"/>
      <c r="J4497" s="862" t="s">
        <v>456</v>
      </c>
    </row>
    <row r="4498" spans="1:10" ht="12.75" thickBot="1" x14ac:dyDescent="0.25">
      <c r="A4498" s="525"/>
      <c r="B4498" s="525"/>
      <c r="C4498" s="525"/>
      <c r="D4498" s="526"/>
      <c r="E4498" s="526"/>
      <c r="F4498" s="526"/>
      <c r="G4498" s="527"/>
      <c r="H4498" s="62"/>
      <c r="I4498" s="62"/>
      <c r="J4498" s="527"/>
    </row>
    <row r="4499" spans="1:10" ht="18.75" thickBot="1" x14ac:dyDescent="0.25">
      <c r="A4499" s="836" t="s">
        <v>27904</v>
      </c>
      <c r="B4499" s="847"/>
      <c r="C4499" s="847"/>
      <c r="D4499" s="847"/>
      <c r="E4499" s="847"/>
      <c r="F4499" s="847"/>
      <c r="G4499" s="847"/>
      <c r="H4499" s="847"/>
      <c r="I4499" s="847"/>
      <c r="J4499" s="848"/>
    </row>
    <row r="4500" spans="1:10" ht="18" x14ac:dyDescent="0.2">
      <c r="A4500" s="87" t="s">
        <v>211</v>
      </c>
      <c r="B4500" s="523"/>
      <c r="C4500" s="523"/>
      <c r="D4500" s="523"/>
      <c r="E4500" s="523"/>
      <c r="F4500" s="523"/>
      <c r="G4500" s="523"/>
      <c r="H4500" s="523"/>
      <c r="I4500" s="523"/>
      <c r="J4500" s="523"/>
    </row>
    <row r="4501" spans="1:10" s="1040" customFormat="1" ht="18" x14ac:dyDescent="0.25">
      <c r="A4501" s="866" t="s">
        <v>13917</v>
      </c>
      <c r="B4501" s="867" t="s">
        <v>7305</v>
      </c>
      <c r="C4501" s="868" t="s">
        <v>13918</v>
      </c>
      <c r="D4501" s="868" t="s">
        <v>13919</v>
      </c>
      <c r="E4501" s="869">
        <v>18000</v>
      </c>
      <c r="F4501" s="867" t="s">
        <v>13920</v>
      </c>
      <c r="G4501" s="868" t="s">
        <v>13921</v>
      </c>
      <c r="H4501" s="870">
        <v>44217</v>
      </c>
      <c r="I4501" s="867" t="s">
        <v>13922</v>
      </c>
      <c r="J4501" s="868" t="s">
        <v>13923</v>
      </c>
    </row>
    <row r="4502" spans="1:10" s="1040" customFormat="1" ht="18" x14ac:dyDescent="0.25">
      <c r="A4502" s="871" t="s">
        <v>13924</v>
      </c>
      <c r="B4502" s="872" t="s">
        <v>7305</v>
      </c>
      <c r="C4502" s="873" t="s">
        <v>13918</v>
      </c>
      <c r="D4502" s="873" t="s">
        <v>13925</v>
      </c>
      <c r="E4502" s="874">
        <v>18000</v>
      </c>
      <c r="F4502" s="872" t="s">
        <v>13926</v>
      </c>
      <c r="G4502" s="873" t="s">
        <v>13921</v>
      </c>
      <c r="H4502" s="870">
        <v>44218</v>
      </c>
      <c r="I4502" s="872" t="s">
        <v>13927</v>
      </c>
      <c r="J4502" s="873" t="s">
        <v>13923</v>
      </c>
    </row>
    <row r="4503" spans="1:10" s="1040" customFormat="1" ht="18" x14ac:dyDescent="0.25">
      <c r="A4503" s="871" t="s">
        <v>13928</v>
      </c>
      <c r="B4503" s="872" t="s">
        <v>7305</v>
      </c>
      <c r="C4503" s="873" t="s">
        <v>13918</v>
      </c>
      <c r="D4503" s="873" t="s">
        <v>13929</v>
      </c>
      <c r="E4503" s="874">
        <v>18000</v>
      </c>
      <c r="F4503" s="872" t="s">
        <v>13930</v>
      </c>
      <c r="G4503" s="873" t="s">
        <v>13921</v>
      </c>
      <c r="H4503" s="870" t="s">
        <v>13931</v>
      </c>
      <c r="I4503" s="872" t="s">
        <v>13932</v>
      </c>
      <c r="J4503" s="873" t="s">
        <v>13923</v>
      </c>
    </row>
    <row r="4504" spans="1:10" s="1040" customFormat="1" ht="18" x14ac:dyDescent="0.25">
      <c r="A4504" s="871" t="s">
        <v>13933</v>
      </c>
      <c r="B4504" s="872" t="s">
        <v>7305</v>
      </c>
      <c r="C4504" s="873" t="s">
        <v>13918</v>
      </c>
      <c r="D4504" s="873" t="s">
        <v>13934</v>
      </c>
      <c r="E4504" s="874">
        <v>18000</v>
      </c>
      <c r="F4504" s="872" t="s">
        <v>13935</v>
      </c>
      <c r="G4504" s="873" t="s">
        <v>13921</v>
      </c>
      <c r="H4504" s="870" t="s">
        <v>13931</v>
      </c>
      <c r="I4504" s="872" t="s">
        <v>13932</v>
      </c>
      <c r="J4504" s="873" t="s">
        <v>13923</v>
      </c>
    </row>
    <row r="4505" spans="1:10" s="1040" customFormat="1" ht="18" x14ac:dyDescent="0.25">
      <c r="A4505" s="871" t="s">
        <v>13936</v>
      </c>
      <c r="B4505" s="872" t="s">
        <v>7305</v>
      </c>
      <c r="C4505" s="873" t="s">
        <v>13918</v>
      </c>
      <c r="D4505" s="873" t="s">
        <v>13937</v>
      </c>
      <c r="E4505" s="874">
        <v>18000</v>
      </c>
      <c r="F4505" s="872" t="s">
        <v>13938</v>
      </c>
      <c r="G4505" s="873" t="s">
        <v>13921</v>
      </c>
      <c r="H4505" s="870" t="s">
        <v>13939</v>
      </c>
      <c r="I4505" s="872" t="s">
        <v>13940</v>
      </c>
      <c r="J4505" s="873" t="s">
        <v>13923</v>
      </c>
    </row>
    <row r="4506" spans="1:10" s="1040" customFormat="1" ht="18" x14ac:dyDescent="0.25">
      <c r="A4506" s="871" t="s">
        <v>13936</v>
      </c>
      <c r="B4506" s="872" t="s">
        <v>7305</v>
      </c>
      <c r="C4506" s="873" t="s">
        <v>13918</v>
      </c>
      <c r="D4506" s="873" t="s">
        <v>13941</v>
      </c>
      <c r="E4506" s="874">
        <v>18000</v>
      </c>
      <c r="F4506" s="872" t="s">
        <v>4221</v>
      </c>
      <c r="G4506" s="873" t="s">
        <v>13921</v>
      </c>
      <c r="H4506" s="870" t="s">
        <v>13939</v>
      </c>
      <c r="I4506" s="872" t="s">
        <v>13940</v>
      </c>
      <c r="J4506" s="873" t="s">
        <v>13923</v>
      </c>
    </row>
    <row r="4507" spans="1:10" s="1040" customFormat="1" ht="18" x14ac:dyDescent="0.25">
      <c r="A4507" s="871" t="s">
        <v>13942</v>
      </c>
      <c r="B4507" s="872" t="s">
        <v>7305</v>
      </c>
      <c r="C4507" s="873" t="s">
        <v>13918</v>
      </c>
      <c r="D4507" s="873" t="s">
        <v>13943</v>
      </c>
      <c r="E4507" s="874">
        <v>18000</v>
      </c>
      <c r="F4507" s="872" t="s">
        <v>13944</v>
      </c>
      <c r="G4507" s="873" t="s">
        <v>13921</v>
      </c>
      <c r="H4507" s="870" t="s">
        <v>13939</v>
      </c>
      <c r="I4507" s="872" t="s">
        <v>13940</v>
      </c>
      <c r="J4507" s="873" t="s">
        <v>13923</v>
      </c>
    </row>
    <row r="4508" spans="1:10" s="1040" customFormat="1" ht="18" x14ac:dyDescent="0.25">
      <c r="A4508" s="871" t="s">
        <v>13945</v>
      </c>
      <c r="B4508" s="872" t="s">
        <v>7305</v>
      </c>
      <c r="C4508" s="873" t="s">
        <v>13918</v>
      </c>
      <c r="D4508" s="873" t="s">
        <v>13946</v>
      </c>
      <c r="E4508" s="874">
        <v>18000</v>
      </c>
      <c r="F4508" s="872" t="s">
        <v>13947</v>
      </c>
      <c r="G4508" s="873" t="s">
        <v>13921</v>
      </c>
      <c r="H4508" s="870" t="s">
        <v>13939</v>
      </c>
      <c r="I4508" s="872" t="s">
        <v>13940</v>
      </c>
      <c r="J4508" s="873" t="s">
        <v>13923</v>
      </c>
    </row>
    <row r="4509" spans="1:10" s="1040" customFormat="1" ht="18" x14ac:dyDescent="0.25">
      <c r="A4509" s="871" t="s">
        <v>13948</v>
      </c>
      <c r="B4509" s="872" t="s">
        <v>7305</v>
      </c>
      <c r="C4509" s="873" t="s">
        <v>13918</v>
      </c>
      <c r="D4509" s="873" t="s">
        <v>13949</v>
      </c>
      <c r="E4509" s="874">
        <v>18000</v>
      </c>
      <c r="F4509" s="872" t="s">
        <v>13950</v>
      </c>
      <c r="G4509" s="873" t="s">
        <v>13921</v>
      </c>
      <c r="H4509" s="870">
        <v>44441</v>
      </c>
      <c r="I4509" s="875">
        <v>44474</v>
      </c>
      <c r="J4509" s="873" t="s">
        <v>13923</v>
      </c>
    </row>
    <row r="4510" spans="1:10" s="1040" customFormat="1" ht="18" x14ac:dyDescent="0.25">
      <c r="A4510" s="871" t="s">
        <v>13951</v>
      </c>
      <c r="B4510" s="872" t="s">
        <v>7305</v>
      </c>
      <c r="C4510" s="873" t="s">
        <v>13918</v>
      </c>
      <c r="D4510" s="873" t="s">
        <v>13952</v>
      </c>
      <c r="E4510" s="874">
        <v>18000</v>
      </c>
      <c r="F4510" s="872" t="s">
        <v>13953</v>
      </c>
      <c r="G4510" s="873" t="s">
        <v>13921</v>
      </c>
      <c r="H4510" s="870">
        <v>44441</v>
      </c>
      <c r="I4510" s="875">
        <v>44474</v>
      </c>
      <c r="J4510" s="873" t="s">
        <v>13923</v>
      </c>
    </row>
    <row r="4511" spans="1:10" s="1040" customFormat="1" ht="18" x14ac:dyDescent="0.25">
      <c r="A4511" s="871" t="s">
        <v>13954</v>
      </c>
      <c r="B4511" s="872" t="s">
        <v>7305</v>
      </c>
      <c r="C4511" s="873" t="s">
        <v>13918</v>
      </c>
      <c r="D4511" s="873" t="s">
        <v>13955</v>
      </c>
      <c r="E4511" s="874">
        <v>18000</v>
      </c>
      <c r="F4511" s="872" t="s">
        <v>13956</v>
      </c>
      <c r="G4511" s="873" t="s">
        <v>13921</v>
      </c>
      <c r="H4511" s="870">
        <v>44441</v>
      </c>
      <c r="I4511" s="875">
        <v>44474</v>
      </c>
      <c r="J4511" s="873" t="s">
        <v>13923</v>
      </c>
    </row>
    <row r="4512" spans="1:10" s="1040" customFormat="1" ht="18" x14ac:dyDescent="0.25">
      <c r="A4512" s="871" t="s">
        <v>13957</v>
      </c>
      <c r="B4512" s="872" t="s">
        <v>7305</v>
      </c>
      <c r="C4512" s="873" t="s">
        <v>13918</v>
      </c>
      <c r="D4512" s="873" t="s">
        <v>13958</v>
      </c>
      <c r="E4512" s="874">
        <v>18000</v>
      </c>
      <c r="F4512" s="872" t="s">
        <v>13930</v>
      </c>
      <c r="G4512" s="873" t="s">
        <v>13921</v>
      </c>
      <c r="H4512" s="870" t="s">
        <v>13932</v>
      </c>
      <c r="I4512" s="875">
        <v>44260</v>
      </c>
      <c r="J4512" s="873" t="s">
        <v>13923</v>
      </c>
    </row>
    <row r="4513" spans="1:10" s="1040" customFormat="1" ht="18" x14ac:dyDescent="0.25">
      <c r="A4513" s="871" t="s">
        <v>13959</v>
      </c>
      <c r="B4513" s="872" t="s">
        <v>7305</v>
      </c>
      <c r="C4513" s="873" t="s">
        <v>13918</v>
      </c>
      <c r="D4513" s="873" t="s">
        <v>13960</v>
      </c>
      <c r="E4513" s="874">
        <v>18000</v>
      </c>
      <c r="F4513" s="872" t="s">
        <v>13935</v>
      </c>
      <c r="G4513" s="873" t="s">
        <v>13921</v>
      </c>
      <c r="H4513" s="870" t="s">
        <v>13932</v>
      </c>
      <c r="I4513" s="875">
        <v>44260</v>
      </c>
      <c r="J4513" s="873" t="s">
        <v>13923</v>
      </c>
    </row>
    <row r="4514" spans="1:10" s="1040" customFormat="1" ht="18" x14ac:dyDescent="0.25">
      <c r="A4514" s="871" t="s">
        <v>13961</v>
      </c>
      <c r="B4514" s="872" t="s">
        <v>7305</v>
      </c>
      <c r="C4514" s="873" t="s">
        <v>13918</v>
      </c>
      <c r="D4514" s="873" t="s">
        <v>13962</v>
      </c>
      <c r="E4514" s="874">
        <v>18000</v>
      </c>
      <c r="F4514" s="872" t="s">
        <v>13963</v>
      </c>
      <c r="G4514" s="873" t="s">
        <v>13921</v>
      </c>
      <c r="H4514" s="870">
        <v>44381</v>
      </c>
      <c r="I4514" s="875">
        <v>44202</v>
      </c>
      <c r="J4514" s="873" t="s">
        <v>13923</v>
      </c>
    </row>
    <row r="4515" spans="1:10" s="1040" customFormat="1" ht="18" x14ac:dyDescent="0.25">
      <c r="A4515" s="871" t="s">
        <v>13964</v>
      </c>
      <c r="B4515" s="872" t="s">
        <v>7305</v>
      </c>
      <c r="C4515" s="873" t="s">
        <v>13918</v>
      </c>
      <c r="D4515" s="873" t="s">
        <v>13965</v>
      </c>
      <c r="E4515" s="874">
        <v>18000</v>
      </c>
      <c r="F4515" s="872" t="s">
        <v>13966</v>
      </c>
      <c r="G4515" s="873" t="s">
        <v>13921</v>
      </c>
      <c r="H4515" s="870">
        <v>44443</v>
      </c>
      <c r="I4515" s="875">
        <v>44414</v>
      </c>
      <c r="J4515" s="873" t="s">
        <v>13923</v>
      </c>
    </row>
    <row r="4516" spans="1:10" s="1040" customFormat="1" ht="18" x14ac:dyDescent="0.25">
      <c r="A4516" s="871" t="s">
        <v>13967</v>
      </c>
      <c r="B4516" s="872" t="s">
        <v>7305</v>
      </c>
      <c r="C4516" s="873" t="s">
        <v>13918</v>
      </c>
      <c r="D4516" s="873" t="s">
        <v>13968</v>
      </c>
      <c r="E4516" s="874">
        <v>18000</v>
      </c>
      <c r="F4516" s="872" t="s">
        <v>13969</v>
      </c>
      <c r="G4516" s="873" t="s">
        <v>13921</v>
      </c>
      <c r="H4516" s="870">
        <v>44443</v>
      </c>
      <c r="I4516" s="875">
        <v>44414</v>
      </c>
      <c r="J4516" s="873" t="s">
        <v>13923</v>
      </c>
    </row>
    <row r="4517" spans="1:10" s="1040" customFormat="1" ht="18" x14ac:dyDescent="0.25">
      <c r="A4517" s="871" t="s">
        <v>13970</v>
      </c>
      <c r="B4517" s="872" t="s">
        <v>7305</v>
      </c>
      <c r="C4517" s="873" t="s">
        <v>13918</v>
      </c>
      <c r="D4517" s="873" t="s">
        <v>13971</v>
      </c>
      <c r="E4517" s="874">
        <v>18000</v>
      </c>
      <c r="F4517" s="872" t="s">
        <v>13972</v>
      </c>
      <c r="G4517" s="873" t="s">
        <v>13921</v>
      </c>
      <c r="H4517" s="870">
        <v>44443</v>
      </c>
      <c r="I4517" s="875">
        <v>44414</v>
      </c>
      <c r="J4517" s="873" t="s">
        <v>13923</v>
      </c>
    </row>
    <row r="4518" spans="1:10" s="1040" customFormat="1" ht="18" x14ac:dyDescent="0.25">
      <c r="A4518" s="871" t="s">
        <v>13973</v>
      </c>
      <c r="B4518" s="872" t="s">
        <v>7305</v>
      </c>
      <c r="C4518" s="873" t="s">
        <v>13918</v>
      </c>
      <c r="D4518" s="873" t="s">
        <v>13974</v>
      </c>
      <c r="E4518" s="874">
        <v>18000</v>
      </c>
      <c r="F4518" s="872" t="s">
        <v>13975</v>
      </c>
      <c r="G4518" s="873" t="s">
        <v>13921</v>
      </c>
      <c r="H4518" s="870">
        <v>44534</v>
      </c>
      <c r="I4518" s="875">
        <v>44506</v>
      </c>
      <c r="J4518" s="873" t="s">
        <v>13923</v>
      </c>
    </row>
    <row r="4519" spans="1:10" s="1040" customFormat="1" ht="18" x14ac:dyDescent="0.25">
      <c r="A4519" s="871" t="s">
        <v>13976</v>
      </c>
      <c r="B4519" s="872" t="s">
        <v>7305</v>
      </c>
      <c r="C4519" s="873" t="s">
        <v>13918</v>
      </c>
      <c r="D4519" s="873" t="s">
        <v>13977</v>
      </c>
      <c r="E4519" s="874">
        <v>18000</v>
      </c>
      <c r="F4519" s="872" t="s">
        <v>13978</v>
      </c>
      <c r="G4519" s="873" t="s">
        <v>13921</v>
      </c>
      <c r="H4519" s="870" t="s">
        <v>6740</v>
      </c>
      <c r="I4519" s="875">
        <v>44537</v>
      </c>
      <c r="J4519" s="873" t="s">
        <v>13923</v>
      </c>
    </row>
    <row r="4520" spans="1:10" s="1040" customFormat="1" ht="18" x14ac:dyDescent="0.25">
      <c r="A4520" s="871" t="s">
        <v>13979</v>
      </c>
      <c r="B4520" s="872" t="s">
        <v>7305</v>
      </c>
      <c r="C4520" s="873" t="s">
        <v>13918</v>
      </c>
      <c r="D4520" s="873" t="s">
        <v>13980</v>
      </c>
      <c r="E4520" s="874">
        <v>18000</v>
      </c>
      <c r="F4520" s="872" t="s">
        <v>13981</v>
      </c>
      <c r="G4520" s="873" t="s">
        <v>13921</v>
      </c>
      <c r="H4520" s="870" t="s">
        <v>6740</v>
      </c>
      <c r="I4520" s="875">
        <v>44233</v>
      </c>
      <c r="J4520" s="873" t="s">
        <v>13923</v>
      </c>
    </row>
    <row r="4521" spans="1:10" s="1040" customFormat="1" ht="18" x14ac:dyDescent="0.25">
      <c r="A4521" s="871" t="s">
        <v>13982</v>
      </c>
      <c r="B4521" s="872" t="s">
        <v>7305</v>
      </c>
      <c r="C4521" s="873" t="s">
        <v>13918</v>
      </c>
      <c r="D4521" s="873" t="s">
        <v>13983</v>
      </c>
      <c r="E4521" s="874">
        <v>18000</v>
      </c>
      <c r="F4521" s="872" t="s">
        <v>13947</v>
      </c>
      <c r="G4521" s="873" t="s">
        <v>13921</v>
      </c>
      <c r="H4521" s="870" t="s">
        <v>6740</v>
      </c>
      <c r="I4521" s="875">
        <v>44233</v>
      </c>
      <c r="J4521" s="873" t="s">
        <v>13923</v>
      </c>
    </row>
    <row r="4522" spans="1:10" s="1040" customFormat="1" ht="18" x14ac:dyDescent="0.25">
      <c r="A4522" s="871" t="s">
        <v>13984</v>
      </c>
      <c r="B4522" s="872" t="s">
        <v>7305</v>
      </c>
      <c r="C4522" s="873" t="s">
        <v>13918</v>
      </c>
      <c r="D4522" s="873" t="s">
        <v>13985</v>
      </c>
      <c r="E4522" s="874">
        <v>18000</v>
      </c>
      <c r="F4522" s="872" t="s">
        <v>13986</v>
      </c>
      <c r="G4522" s="873" t="s">
        <v>13921</v>
      </c>
      <c r="H4522" s="870" t="s">
        <v>6740</v>
      </c>
      <c r="I4522" s="875">
        <v>44233</v>
      </c>
      <c r="J4522" s="873" t="s">
        <v>13923</v>
      </c>
    </row>
    <row r="4523" spans="1:10" s="1040" customFormat="1" ht="18" x14ac:dyDescent="0.25">
      <c r="A4523" s="871" t="s">
        <v>13987</v>
      </c>
      <c r="B4523" s="872" t="s">
        <v>7305</v>
      </c>
      <c r="C4523" s="873" t="s">
        <v>13918</v>
      </c>
      <c r="D4523" s="873" t="s">
        <v>13988</v>
      </c>
      <c r="E4523" s="874">
        <v>18000</v>
      </c>
      <c r="F4523" s="872" t="s">
        <v>13989</v>
      </c>
      <c r="G4523" s="873" t="s">
        <v>13921</v>
      </c>
      <c r="H4523" s="870" t="s">
        <v>6740</v>
      </c>
      <c r="I4523" s="875">
        <v>44233</v>
      </c>
      <c r="J4523" s="873" t="s">
        <v>13923</v>
      </c>
    </row>
    <row r="4524" spans="1:10" s="1040" customFormat="1" ht="18" x14ac:dyDescent="0.25">
      <c r="A4524" s="871" t="s">
        <v>13990</v>
      </c>
      <c r="B4524" s="872" t="s">
        <v>7305</v>
      </c>
      <c r="C4524" s="873" t="s">
        <v>13918</v>
      </c>
      <c r="D4524" s="873" t="s">
        <v>13991</v>
      </c>
      <c r="E4524" s="874">
        <v>18000</v>
      </c>
      <c r="F4524" s="872" t="s">
        <v>13992</v>
      </c>
      <c r="G4524" s="873" t="s">
        <v>13921</v>
      </c>
      <c r="H4524" s="870" t="s">
        <v>13993</v>
      </c>
      <c r="I4524" s="872" t="s">
        <v>13994</v>
      </c>
      <c r="J4524" s="873" t="s">
        <v>13923</v>
      </c>
    </row>
    <row r="4525" spans="1:10" s="1040" customFormat="1" ht="18" x14ac:dyDescent="0.25">
      <c r="A4525" s="871" t="s">
        <v>13995</v>
      </c>
      <c r="B4525" s="872" t="s">
        <v>7305</v>
      </c>
      <c r="C4525" s="873" t="s">
        <v>13918</v>
      </c>
      <c r="D4525" s="873" t="s">
        <v>13996</v>
      </c>
      <c r="E4525" s="874">
        <v>18000</v>
      </c>
      <c r="F4525" s="872" t="s">
        <v>13997</v>
      </c>
      <c r="G4525" s="873" t="s">
        <v>13921</v>
      </c>
      <c r="H4525" s="870" t="s">
        <v>13998</v>
      </c>
      <c r="I4525" s="875">
        <v>44292</v>
      </c>
      <c r="J4525" s="873" t="s">
        <v>13923</v>
      </c>
    </row>
    <row r="4526" spans="1:10" s="1040" customFormat="1" ht="18" x14ac:dyDescent="0.25">
      <c r="A4526" s="871" t="s">
        <v>13999</v>
      </c>
      <c r="B4526" s="872" t="s">
        <v>7305</v>
      </c>
      <c r="C4526" s="873" t="s">
        <v>13918</v>
      </c>
      <c r="D4526" s="873" t="s">
        <v>14000</v>
      </c>
      <c r="E4526" s="874">
        <v>18000</v>
      </c>
      <c r="F4526" s="872" t="s">
        <v>14001</v>
      </c>
      <c r="G4526" s="873" t="s">
        <v>13921</v>
      </c>
      <c r="H4526" s="870" t="s">
        <v>14002</v>
      </c>
      <c r="I4526" s="875">
        <v>44353</v>
      </c>
      <c r="J4526" s="873" t="s">
        <v>13923</v>
      </c>
    </row>
    <row r="4527" spans="1:10" s="1040" customFormat="1" ht="18" x14ac:dyDescent="0.25">
      <c r="A4527" s="871" t="s">
        <v>14003</v>
      </c>
      <c r="B4527" s="872" t="s">
        <v>7305</v>
      </c>
      <c r="C4527" s="873" t="s">
        <v>13918</v>
      </c>
      <c r="D4527" s="873" t="s">
        <v>14004</v>
      </c>
      <c r="E4527" s="874">
        <v>18000</v>
      </c>
      <c r="F4527" s="872" t="s">
        <v>14005</v>
      </c>
      <c r="G4527" s="873" t="s">
        <v>13921</v>
      </c>
      <c r="H4527" s="870">
        <v>44260</v>
      </c>
      <c r="I4527" s="875">
        <v>44233</v>
      </c>
      <c r="J4527" s="873" t="s">
        <v>13923</v>
      </c>
    </row>
    <row r="4528" spans="1:10" s="1040" customFormat="1" ht="18" x14ac:dyDescent="0.25">
      <c r="A4528" s="871" t="s">
        <v>14006</v>
      </c>
      <c r="B4528" s="872" t="s">
        <v>7305</v>
      </c>
      <c r="C4528" s="873" t="s">
        <v>13918</v>
      </c>
      <c r="D4528" s="873" t="s">
        <v>14007</v>
      </c>
      <c r="E4528" s="874">
        <v>18000</v>
      </c>
      <c r="F4528" s="872" t="s">
        <v>13956</v>
      </c>
      <c r="G4528" s="873" t="s">
        <v>13921</v>
      </c>
      <c r="H4528" s="870">
        <v>44505</v>
      </c>
      <c r="I4528" s="875">
        <v>44447</v>
      </c>
      <c r="J4528" s="873" t="s">
        <v>13923</v>
      </c>
    </row>
    <row r="4529" spans="1:10" s="1040" customFormat="1" ht="18" x14ac:dyDescent="0.25">
      <c r="A4529" s="871" t="s">
        <v>14008</v>
      </c>
      <c r="B4529" s="872" t="s">
        <v>7305</v>
      </c>
      <c r="C4529" s="873" t="s">
        <v>13918</v>
      </c>
      <c r="D4529" s="873" t="s">
        <v>14009</v>
      </c>
      <c r="E4529" s="874">
        <v>18000</v>
      </c>
      <c r="F4529" s="872" t="s">
        <v>13950</v>
      </c>
      <c r="G4529" s="873" t="s">
        <v>13921</v>
      </c>
      <c r="H4529" s="870">
        <v>44505</v>
      </c>
      <c r="I4529" s="875">
        <v>44447</v>
      </c>
      <c r="J4529" s="873" t="s">
        <v>13923</v>
      </c>
    </row>
    <row r="4530" spans="1:10" s="1040" customFormat="1" ht="18" x14ac:dyDescent="0.25">
      <c r="A4530" s="871" t="s">
        <v>14010</v>
      </c>
      <c r="B4530" s="872" t="s">
        <v>7305</v>
      </c>
      <c r="C4530" s="873" t="s">
        <v>13918</v>
      </c>
      <c r="D4530" s="873" t="s">
        <v>14011</v>
      </c>
      <c r="E4530" s="874">
        <v>18000</v>
      </c>
      <c r="F4530" s="872" t="s">
        <v>13953</v>
      </c>
      <c r="G4530" s="873" t="s">
        <v>13921</v>
      </c>
      <c r="H4530" s="870">
        <v>44505</v>
      </c>
      <c r="I4530" s="875">
        <v>44447</v>
      </c>
      <c r="J4530" s="873" t="s">
        <v>13923</v>
      </c>
    </row>
    <row r="4531" spans="1:10" s="1040" customFormat="1" ht="18" x14ac:dyDescent="0.25">
      <c r="A4531" s="871" t="s">
        <v>14012</v>
      </c>
      <c r="B4531" s="872" t="s">
        <v>7305</v>
      </c>
      <c r="C4531" s="873" t="s">
        <v>13918</v>
      </c>
      <c r="D4531" s="873" t="s">
        <v>14013</v>
      </c>
      <c r="E4531" s="874">
        <v>18000</v>
      </c>
      <c r="F4531" s="872" t="s">
        <v>14014</v>
      </c>
      <c r="G4531" s="873" t="s">
        <v>13921</v>
      </c>
      <c r="H4531" s="870" t="s">
        <v>14015</v>
      </c>
      <c r="I4531" s="875">
        <v>44325</v>
      </c>
      <c r="J4531" s="873" t="s">
        <v>13923</v>
      </c>
    </row>
    <row r="4532" spans="1:10" s="1040" customFormat="1" ht="18" x14ac:dyDescent="0.25">
      <c r="A4532" s="871" t="s">
        <v>14016</v>
      </c>
      <c r="B4532" s="872" t="s">
        <v>7305</v>
      </c>
      <c r="C4532" s="873" t="s">
        <v>13918</v>
      </c>
      <c r="D4532" s="873" t="s">
        <v>14017</v>
      </c>
      <c r="E4532" s="874">
        <v>18000</v>
      </c>
      <c r="F4532" s="872" t="s">
        <v>14018</v>
      </c>
      <c r="G4532" s="873" t="s">
        <v>13921</v>
      </c>
      <c r="H4532" s="870" t="s">
        <v>14015</v>
      </c>
      <c r="I4532" s="875">
        <v>44325</v>
      </c>
      <c r="J4532" s="873" t="s">
        <v>13923</v>
      </c>
    </row>
    <row r="4533" spans="1:10" s="1040" customFormat="1" ht="18" x14ac:dyDescent="0.25">
      <c r="A4533" s="871" t="s">
        <v>14019</v>
      </c>
      <c r="B4533" s="872" t="s">
        <v>7305</v>
      </c>
      <c r="C4533" s="873" t="s">
        <v>13918</v>
      </c>
      <c r="D4533" s="873" t="s">
        <v>14020</v>
      </c>
      <c r="E4533" s="874">
        <v>18000</v>
      </c>
      <c r="F4533" s="872" t="s">
        <v>14021</v>
      </c>
      <c r="G4533" s="873" t="s">
        <v>13921</v>
      </c>
      <c r="H4533" s="870" t="s">
        <v>14015</v>
      </c>
      <c r="I4533" s="875">
        <v>44325</v>
      </c>
      <c r="J4533" s="873" t="s">
        <v>13923</v>
      </c>
    </row>
    <row r="4534" spans="1:10" s="1040" customFormat="1" ht="18" x14ac:dyDescent="0.25">
      <c r="A4534" s="871" t="s">
        <v>14022</v>
      </c>
      <c r="B4534" s="872" t="s">
        <v>7305</v>
      </c>
      <c r="C4534" s="873" t="s">
        <v>13918</v>
      </c>
      <c r="D4534" s="873" t="s">
        <v>14023</v>
      </c>
      <c r="E4534" s="874">
        <v>18000</v>
      </c>
      <c r="F4534" s="872" t="s">
        <v>14024</v>
      </c>
      <c r="G4534" s="873" t="s">
        <v>13921</v>
      </c>
      <c r="H4534" s="870" t="s">
        <v>14015</v>
      </c>
      <c r="I4534" s="875">
        <v>44325</v>
      </c>
      <c r="J4534" s="873" t="s">
        <v>13923</v>
      </c>
    </row>
    <row r="4535" spans="1:10" s="1040" customFormat="1" ht="18" x14ac:dyDescent="0.25">
      <c r="A4535" s="871" t="s">
        <v>14025</v>
      </c>
      <c r="B4535" s="872" t="s">
        <v>7305</v>
      </c>
      <c r="C4535" s="873" t="s">
        <v>13918</v>
      </c>
      <c r="D4535" s="873" t="s">
        <v>14026</v>
      </c>
      <c r="E4535" s="874">
        <v>18000</v>
      </c>
      <c r="F4535" s="872" t="s">
        <v>13992</v>
      </c>
      <c r="G4535" s="873" t="s">
        <v>13921</v>
      </c>
      <c r="H4535" s="870">
        <v>44384</v>
      </c>
      <c r="I4535" s="872" t="s">
        <v>14027</v>
      </c>
      <c r="J4535" s="873" t="s">
        <v>13923</v>
      </c>
    </row>
    <row r="4536" spans="1:10" s="1040" customFormat="1" ht="18" x14ac:dyDescent="0.25">
      <c r="A4536" s="871" t="s">
        <v>14028</v>
      </c>
      <c r="B4536" s="872" t="s">
        <v>7305</v>
      </c>
      <c r="C4536" s="873" t="s">
        <v>13918</v>
      </c>
      <c r="D4536" s="873" t="s">
        <v>14029</v>
      </c>
      <c r="E4536" s="874">
        <v>18000</v>
      </c>
      <c r="F4536" s="872" t="s">
        <v>14030</v>
      </c>
      <c r="G4536" s="873" t="s">
        <v>13921</v>
      </c>
      <c r="H4536" s="870">
        <v>44355</v>
      </c>
      <c r="I4536" s="872" t="s">
        <v>14031</v>
      </c>
      <c r="J4536" s="873" t="s">
        <v>13923</v>
      </c>
    </row>
    <row r="4537" spans="1:10" s="1040" customFormat="1" ht="18" x14ac:dyDescent="0.25">
      <c r="A4537" s="871" t="s">
        <v>14032</v>
      </c>
      <c r="B4537" s="872" t="s">
        <v>7305</v>
      </c>
      <c r="C4537" s="873" t="s">
        <v>13918</v>
      </c>
      <c r="D4537" s="873" t="s">
        <v>14033</v>
      </c>
      <c r="E4537" s="874">
        <v>18000</v>
      </c>
      <c r="F4537" s="872" t="s">
        <v>13935</v>
      </c>
      <c r="G4537" s="873" t="s">
        <v>13921</v>
      </c>
      <c r="H4537" s="870" t="s">
        <v>14034</v>
      </c>
      <c r="I4537" s="875">
        <v>44265</v>
      </c>
      <c r="J4537" s="873" t="s">
        <v>13923</v>
      </c>
    </row>
    <row r="4538" spans="1:10" s="1040" customFormat="1" ht="18" x14ac:dyDescent="0.25">
      <c r="A4538" s="871" t="s">
        <v>14035</v>
      </c>
      <c r="B4538" s="872" t="s">
        <v>7305</v>
      </c>
      <c r="C4538" s="873" t="s">
        <v>13918</v>
      </c>
      <c r="D4538" s="873" t="s">
        <v>14036</v>
      </c>
      <c r="E4538" s="874">
        <v>18000</v>
      </c>
      <c r="F4538" s="872" t="s">
        <v>14037</v>
      </c>
      <c r="G4538" s="873" t="s">
        <v>13921</v>
      </c>
      <c r="H4538" s="870" t="s">
        <v>14038</v>
      </c>
      <c r="I4538" s="875">
        <v>44296</v>
      </c>
      <c r="J4538" s="873" t="s">
        <v>13923</v>
      </c>
    </row>
    <row r="4539" spans="1:10" s="1040" customFormat="1" ht="18" x14ac:dyDescent="0.25">
      <c r="A4539" s="871" t="s">
        <v>14039</v>
      </c>
      <c r="B4539" s="872" t="s">
        <v>7305</v>
      </c>
      <c r="C4539" s="873" t="s">
        <v>13918</v>
      </c>
      <c r="D4539" s="873" t="s">
        <v>14040</v>
      </c>
      <c r="E4539" s="874">
        <v>18000</v>
      </c>
      <c r="F4539" s="872" t="s">
        <v>13930</v>
      </c>
      <c r="G4539" s="873" t="s">
        <v>13921</v>
      </c>
      <c r="H4539" s="870" t="s">
        <v>14038</v>
      </c>
      <c r="I4539" s="875">
        <v>44296</v>
      </c>
      <c r="J4539" s="873" t="s">
        <v>13923</v>
      </c>
    </row>
    <row r="4540" spans="1:10" s="1040" customFormat="1" ht="18" x14ac:dyDescent="0.25">
      <c r="A4540" s="871" t="s">
        <v>14041</v>
      </c>
      <c r="B4540" s="872" t="s">
        <v>7305</v>
      </c>
      <c r="C4540" s="873" t="s">
        <v>13918</v>
      </c>
      <c r="D4540" s="873" t="s">
        <v>14042</v>
      </c>
      <c r="E4540" s="874">
        <v>18000</v>
      </c>
      <c r="F4540" s="872" t="s">
        <v>13969</v>
      </c>
      <c r="G4540" s="873" t="s">
        <v>13921</v>
      </c>
      <c r="H4540" s="870">
        <v>44448</v>
      </c>
      <c r="I4540" s="872" t="s">
        <v>14043</v>
      </c>
      <c r="J4540" s="873" t="s">
        <v>13923</v>
      </c>
    </row>
    <row r="4541" spans="1:10" s="1040" customFormat="1" ht="18" x14ac:dyDescent="0.25">
      <c r="A4541" s="871" t="s">
        <v>14044</v>
      </c>
      <c r="B4541" s="872" t="s">
        <v>7305</v>
      </c>
      <c r="C4541" s="873" t="s">
        <v>13918</v>
      </c>
      <c r="D4541" s="873" t="s">
        <v>14045</v>
      </c>
      <c r="E4541" s="874">
        <v>18000</v>
      </c>
      <c r="F4541" s="872" t="s">
        <v>14046</v>
      </c>
      <c r="G4541" s="873" t="s">
        <v>13921</v>
      </c>
      <c r="H4541" s="870" t="s">
        <v>13837</v>
      </c>
      <c r="I4541" s="872" t="s">
        <v>14047</v>
      </c>
      <c r="J4541" s="873" t="s">
        <v>13923</v>
      </c>
    </row>
    <row r="4542" spans="1:10" s="1040" customFormat="1" ht="18" x14ac:dyDescent="0.25">
      <c r="A4542" s="871" t="s">
        <v>14048</v>
      </c>
      <c r="B4542" s="872" t="s">
        <v>7305</v>
      </c>
      <c r="C4542" s="873" t="s">
        <v>13918</v>
      </c>
      <c r="D4542" s="873" t="s">
        <v>14049</v>
      </c>
      <c r="E4542" s="874">
        <v>18000</v>
      </c>
      <c r="F4542" s="872" t="s">
        <v>14050</v>
      </c>
      <c r="G4542" s="873" t="s">
        <v>13921</v>
      </c>
      <c r="H4542" s="870" t="s">
        <v>13841</v>
      </c>
      <c r="I4542" s="875">
        <v>44542</v>
      </c>
      <c r="J4542" s="873" t="s">
        <v>13923</v>
      </c>
    </row>
    <row r="4543" spans="1:10" s="1040" customFormat="1" ht="18" x14ac:dyDescent="0.25">
      <c r="A4543" s="871" t="s">
        <v>14051</v>
      </c>
      <c r="B4543" s="872" t="s">
        <v>7305</v>
      </c>
      <c r="C4543" s="873" t="s">
        <v>13918</v>
      </c>
      <c r="D4543" s="873" t="s">
        <v>14052</v>
      </c>
      <c r="E4543" s="874">
        <v>18000</v>
      </c>
      <c r="F4543" s="872" t="s">
        <v>13953</v>
      </c>
      <c r="G4543" s="873" t="s">
        <v>13921</v>
      </c>
      <c r="H4543" s="870" t="s">
        <v>14053</v>
      </c>
      <c r="I4543" s="872" t="s">
        <v>14054</v>
      </c>
      <c r="J4543" s="873" t="s">
        <v>13923</v>
      </c>
    </row>
    <row r="4544" spans="1:10" s="1040" customFormat="1" ht="18" x14ac:dyDescent="0.25">
      <c r="A4544" s="871" t="s">
        <v>14055</v>
      </c>
      <c r="B4544" s="872" t="s">
        <v>7305</v>
      </c>
      <c r="C4544" s="873" t="s">
        <v>13918</v>
      </c>
      <c r="D4544" s="873" t="s">
        <v>14056</v>
      </c>
      <c r="E4544" s="874">
        <v>18000</v>
      </c>
      <c r="F4544" s="872" t="s">
        <v>13950</v>
      </c>
      <c r="G4544" s="873" t="s">
        <v>13921</v>
      </c>
      <c r="H4544" s="870" t="s">
        <v>14053</v>
      </c>
      <c r="I4544" s="872" t="s">
        <v>14054</v>
      </c>
      <c r="J4544" s="873" t="s">
        <v>13923</v>
      </c>
    </row>
    <row r="4545" spans="1:10" s="1040" customFormat="1" ht="18" x14ac:dyDescent="0.25">
      <c r="A4545" s="871" t="s">
        <v>14057</v>
      </c>
      <c r="B4545" s="872" t="s">
        <v>7305</v>
      </c>
      <c r="C4545" s="873" t="s">
        <v>13918</v>
      </c>
      <c r="D4545" s="873" t="s">
        <v>14058</v>
      </c>
      <c r="E4545" s="874">
        <v>18000</v>
      </c>
      <c r="F4545" s="872" t="s">
        <v>14059</v>
      </c>
      <c r="G4545" s="873" t="s">
        <v>13921</v>
      </c>
      <c r="H4545" s="870">
        <v>44297</v>
      </c>
      <c r="I4545" s="872" t="s">
        <v>14060</v>
      </c>
      <c r="J4545" s="873" t="s">
        <v>13923</v>
      </c>
    </row>
    <row r="4546" spans="1:10" s="1040" customFormat="1" ht="18" x14ac:dyDescent="0.25">
      <c r="A4546" s="871" t="s">
        <v>14061</v>
      </c>
      <c r="B4546" s="872" t="s">
        <v>7305</v>
      </c>
      <c r="C4546" s="873" t="s">
        <v>13918</v>
      </c>
      <c r="D4546" s="873" t="s">
        <v>14062</v>
      </c>
      <c r="E4546" s="874">
        <v>18000</v>
      </c>
      <c r="F4546" s="872" t="s">
        <v>14063</v>
      </c>
      <c r="G4546" s="873" t="s">
        <v>13921</v>
      </c>
      <c r="H4546" s="870">
        <v>44327</v>
      </c>
      <c r="I4546" s="872" t="s">
        <v>14064</v>
      </c>
      <c r="J4546" s="873" t="s">
        <v>13923</v>
      </c>
    </row>
    <row r="4547" spans="1:10" s="1040" customFormat="1" ht="18" x14ac:dyDescent="0.25">
      <c r="A4547" s="871" t="s">
        <v>14065</v>
      </c>
      <c r="B4547" s="872" t="s">
        <v>7305</v>
      </c>
      <c r="C4547" s="873" t="s">
        <v>13918</v>
      </c>
      <c r="D4547" s="873" t="s">
        <v>14066</v>
      </c>
      <c r="E4547" s="874">
        <v>18000</v>
      </c>
      <c r="F4547" s="872" t="s">
        <v>14067</v>
      </c>
      <c r="G4547" s="873" t="s">
        <v>13921</v>
      </c>
      <c r="H4547" s="870">
        <v>44327</v>
      </c>
      <c r="I4547" s="872" t="s">
        <v>14064</v>
      </c>
      <c r="J4547" s="873" t="s">
        <v>13923</v>
      </c>
    </row>
    <row r="4548" spans="1:10" s="1040" customFormat="1" ht="18" x14ac:dyDescent="0.25">
      <c r="A4548" s="871" t="s">
        <v>14068</v>
      </c>
      <c r="B4548" s="872" t="s">
        <v>7305</v>
      </c>
      <c r="C4548" s="873" t="s">
        <v>13918</v>
      </c>
      <c r="D4548" s="873" t="s">
        <v>14069</v>
      </c>
      <c r="E4548" s="874">
        <v>18000</v>
      </c>
      <c r="F4548" s="872" t="s">
        <v>13989</v>
      </c>
      <c r="G4548" s="873" t="s">
        <v>13921</v>
      </c>
      <c r="H4548" s="870">
        <v>44450</v>
      </c>
      <c r="I4548" s="872" t="s">
        <v>14060</v>
      </c>
      <c r="J4548" s="873" t="s">
        <v>13923</v>
      </c>
    </row>
    <row r="4549" spans="1:10" s="1040" customFormat="1" ht="27" x14ac:dyDescent="0.25">
      <c r="A4549" s="871" t="s">
        <v>14070</v>
      </c>
      <c r="B4549" s="872" t="s">
        <v>7305</v>
      </c>
      <c r="C4549" s="873" t="s">
        <v>13918</v>
      </c>
      <c r="D4549" s="873" t="s">
        <v>14071</v>
      </c>
      <c r="E4549" s="874">
        <v>18000</v>
      </c>
      <c r="F4549" s="872" t="s">
        <v>14072</v>
      </c>
      <c r="G4549" s="873" t="s">
        <v>13921</v>
      </c>
      <c r="H4549" s="870">
        <v>44450</v>
      </c>
      <c r="I4549" s="872" t="s">
        <v>14060</v>
      </c>
      <c r="J4549" s="873" t="s">
        <v>13923</v>
      </c>
    </row>
    <row r="4550" spans="1:10" s="1040" customFormat="1" ht="18" x14ac:dyDescent="0.25">
      <c r="A4550" s="871" t="s">
        <v>14073</v>
      </c>
      <c r="B4550" s="872" t="s">
        <v>7305</v>
      </c>
      <c r="C4550" s="873" t="s">
        <v>13918</v>
      </c>
      <c r="D4550" s="873" t="s">
        <v>14074</v>
      </c>
      <c r="E4550" s="874">
        <v>18000</v>
      </c>
      <c r="F4550" s="872" t="s">
        <v>13966</v>
      </c>
      <c r="G4550" s="873" t="s">
        <v>13921</v>
      </c>
      <c r="H4550" s="870">
        <v>44450</v>
      </c>
      <c r="I4550" s="872" t="s">
        <v>14060</v>
      </c>
      <c r="J4550" s="873" t="s">
        <v>13923</v>
      </c>
    </row>
    <row r="4551" spans="1:10" s="1040" customFormat="1" ht="36" x14ac:dyDescent="0.25">
      <c r="A4551" s="871" t="s">
        <v>14075</v>
      </c>
      <c r="B4551" s="872" t="s">
        <v>7305</v>
      </c>
      <c r="C4551" s="873" t="s">
        <v>13918</v>
      </c>
      <c r="D4551" s="873" t="s">
        <v>14076</v>
      </c>
      <c r="E4551" s="874">
        <v>18000</v>
      </c>
      <c r="F4551" s="872" t="s">
        <v>14077</v>
      </c>
      <c r="G4551" s="873" t="s">
        <v>13921</v>
      </c>
      <c r="H4551" s="870">
        <v>44450</v>
      </c>
      <c r="I4551" s="872" t="s">
        <v>14060</v>
      </c>
      <c r="J4551" s="873" t="s">
        <v>13923</v>
      </c>
    </row>
    <row r="4552" spans="1:10" s="1040" customFormat="1" ht="27" x14ac:dyDescent="0.25">
      <c r="A4552" s="871" t="s">
        <v>14078</v>
      </c>
      <c r="B4552" s="872" t="s">
        <v>7305</v>
      </c>
      <c r="C4552" s="873" t="s">
        <v>13918</v>
      </c>
      <c r="D4552" s="873" t="s">
        <v>14079</v>
      </c>
      <c r="E4552" s="874">
        <v>18000</v>
      </c>
      <c r="F4552" s="872" t="s">
        <v>14080</v>
      </c>
      <c r="G4552" s="873" t="s">
        <v>13921</v>
      </c>
      <c r="H4552" s="870">
        <v>44450</v>
      </c>
      <c r="I4552" s="872" t="s">
        <v>14060</v>
      </c>
      <c r="J4552" s="873" t="s">
        <v>13923</v>
      </c>
    </row>
    <row r="4553" spans="1:10" s="1040" customFormat="1" ht="27" x14ac:dyDescent="0.25">
      <c r="A4553" s="871" t="s">
        <v>14081</v>
      </c>
      <c r="B4553" s="872" t="s">
        <v>7305</v>
      </c>
      <c r="C4553" s="873" t="s">
        <v>13918</v>
      </c>
      <c r="D4553" s="873" t="s">
        <v>14082</v>
      </c>
      <c r="E4553" s="874">
        <v>18000</v>
      </c>
      <c r="F4553" s="872" t="s">
        <v>14083</v>
      </c>
      <c r="G4553" s="873" t="s">
        <v>13921</v>
      </c>
      <c r="H4553" s="870">
        <v>44450</v>
      </c>
      <c r="I4553" s="872" t="s">
        <v>14060</v>
      </c>
      <c r="J4553" s="873" t="s">
        <v>13923</v>
      </c>
    </row>
    <row r="4554" spans="1:10" s="1040" customFormat="1" ht="18" x14ac:dyDescent="0.25">
      <c r="A4554" s="871" t="s">
        <v>14084</v>
      </c>
      <c r="B4554" s="872" t="s">
        <v>7305</v>
      </c>
      <c r="C4554" s="873" t="s">
        <v>13918</v>
      </c>
      <c r="D4554" s="873" t="s">
        <v>14085</v>
      </c>
      <c r="E4554" s="874">
        <v>18000</v>
      </c>
      <c r="F4554" s="872" t="s">
        <v>13981</v>
      </c>
      <c r="G4554" s="873" t="s">
        <v>13921</v>
      </c>
      <c r="H4554" s="870">
        <v>44450</v>
      </c>
      <c r="I4554" s="872" t="s">
        <v>14060</v>
      </c>
      <c r="J4554" s="873" t="s">
        <v>13923</v>
      </c>
    </row>
    <row r="4555" spans="1:10" s="1040" customFormat="1" ht="18" x14ac:dyDescent="0.25">
      <c r="A4555" s="871" t="s">
        <v>14086</v>
      </c>
      <c r="B4555" s="872" t="s">
        <v>7305</v>
      </c>
      <c r="C4555" s="873" t="s">
        <v>13918</v>
      </c>
      <c r="D4555" s="873" t="s">
        <v>14087</v>
      </c>
      <c r="E4555" s="874">
        <v>18000</v>
      </c>
      <c r="F4555" s="872" t="s">
        <v>13963</v>
      </c>
      <c r="G4555" s="873" t="s">
        <v>13921</v>
      </c>
      <c r="H4555" s="870">
        <v>44450</v>
      </c>
      <c r="I4555" s="872" t="s">
        <v>14060</v>
      </c>
      <c r="J4555" s="873" t="s">
        <v>13923</v>
      </c>
    </row>
    <row r="4556" spans="1:10" s="1040" customFormat="1" ht="18" x14ac:dyDescent="0.25">
      <c r="A4556" s="871" t="s">
        <v>14088</v>
      </c>
      <c r="B4556" s="872" t="s">
        <v>7305</v>
      </c>
      <c r="C4556" s="873" t="s">
        <v>13918</v>
      </c>
      <c r="D4556" s="873" t="s">
        <v>14089</v>
      </c>
      <c r="E4556" s="874">
        <v>18000</v>
      </c>
      <c r="F4556" s="872" t="s">
        <v>14090</v>
      </c>
      <c r="G4556" s="873" t="s">
        <v>13921</v>
      </c>
      <c r="H4556" s="870">
        <v>44450</v>
      </c>
      <c r="I4556" s="872" t="s">
        <v>14060</v>
      </c>
      <c r="J4556" s="873" t="s">
        <v>13923</v>
      </c>
    </row>
    <row r="4557" spans="1:10" s="1040" customFormat="1" ht="18" x14ac:dyDescent="0.25">
      <c r="A4557" s="871" t="s">
        <v>14091</v>
      </c>
      <c r="B4557" s="872" t="s">
        <v>7305</v>
      </c>
      <c r="C4557" s="873" t="s">
        <v>13918</v>
      </c>
      <c r="D4557" s="873" t="s">
        <v>14092</v>
      </c>
      <c r="E4557" s="874">
        <v>18000</v>
      </c>
      <c r="F4557" s="872" t="s">
        <v>14093</v>
      </c>
      <c r="G4557" s="873" t="s">
        <v>13921</v>
      </c>
      <c r="H4557" s="870">
        <v>44480</v>
      </c>
      <c r="I4557" s="872" t="s">
        <v>14064</v>
      </c>
      <c r="J4557" s="873" t="s">
        <v>13923</v>
      </c>
    </row>
    <row r="4558" spans="1:10" s="1040" customFormat="1" ht="18" x14ac:dyDescent="0.25">
      <c r="A4558" s="871" t="s">
        <v>14094</v>
      </c>
      <c r="B4558" s="872" t="s">
        <v>7305</v>
      </c>
      <c r="C4558" s="873" t="s">
        <v>13918</v>
      </c>
      <c r="D4558" s="873" t="s">
        <v>14095</v>
      </c>
      <c r="E4558" s="874">
        <v>18000</v>
      </c>
      <c r="F4558" s="872" t="s">
        <v>14096</v>
      </c>
      <c r="G4558" s="873" t="s">
        <v>13921</v>
      </c>
      <c r="H4558" s="870" t="s">
        <v>14097</v>
      </c>
      <c r="I4558" s="872" t="s">
        <v>14098</v>
      </c>
      <c r="J4558" s="873" t="s">
        <v>13923</v>
      </c>
    </row>
    <row r="4559" spans="1:10" s="1040" customFormat="1" ht="18" x14ac:dyDescent="0.25">
      <c r="A4559" s="871" t="s">
        <v>14099</v>
      </c>
      <c r="B4559" s="872" t="s">
        <v>7305</v>
      </c>
      <c r="C4559" s="873" t="s">
        <v>13918</v>
      </c>
      <c r="D4559" s="873" t="s">
        <v>14100</v>
      </c>
      <c r="E4559" s="874">
        <v>18200</v>
      </c>
      <c r="F4559" s="872" t="s">
        <v>14101</v>
      </c>
      <c r="G4559" s="873" t="s">
        <v>13921</v>
      </c>
      <c r="H4559" s="870">
        <v>44450</v>
      </c>
      <c r="I4559" s="872" t="s">
        <v>14060</v>
      </c>
      <c r="J4559" s="873" t="s">
        <v>13923</v>
      </c>
    </row>
    <row r="4560" spans="1:10" s="1040" customFormat="1" ht="18" x14ac:dyDescent="0.25">
      <c r="A4560" s="871" t="s">
        <v>14102</v>
      </c>
      <c r="B4560" s="872" t="s">
        <v>7305</v>
      </c>
      <c r="C4560" s="873" t="s">
        <v>13918</v>
      </c>
      <c r="D4560" s="873" t="s">
        <v>14103</v>
      </c>
      <c r="E4560" s="874">
        <v>18250</v>
      </c>
      <c r="F4560" s="872" t="s">
        <v>14104</v>
      </c>
      <c r="G4560" s="873" t="s">
        <v>13921</v>
      </c>
      <c r="H4560" s="870">
        <v>44419</v>
      </c>
      <c r="I4560" s="872" t="s">
        <v>14105</v>
      </c>
      <c r="J4560" s="873" t="s">
        <v>13923</v>
      </c>
    </row>
    <row r="4561" spans="1:10" s="1040" customFormat="1" ht="18" x14ac:dyDescent="0.25">
      <c r="A4561" s="871" t="s">
        <v>14106</v>
      </c>
      <c r="B4561" s="872" t="s">
        <v>14107</v>
      </c>
      <c r="C4561" s="873" t="s">
        <v>14108</v>
      </c>
      <c r="D4561" s="873" t="s">
        <v>14109</v>
      </c>
      <c r="E4561" s="874">
        <v>18537.7</v>
      </c>
      <c r="F4561" s="872" t="s">
        <v>14110</v>
      </c>
      <c r="G4561" s="873" t="s">
        <v>13921</v>
      </c>
      <c r="H4561" s="870" t="s">
        <v>14111</v>
      </c>
      <c r="I4561" s="872" t="s">
        <v>14112</v>
      </c>
      <c r="J4561" s="873" t="s">
        <v>13923</v>
      </c>
    </row>
    <row r="4562" spans="1:10" s="1040" customFormat="1" ht="18" x14ac:dyDescent="0.25">
      <c r="A4562" s="871" t="s">
        <v>14113</v>
      </c>
      <c r="B4562" s="872" t="s">
        <v>7305</v>
      </c>
      <c r="C4562" s="873" t="s">
        <v>13918</v>
      </c>
      <c r="D4562" s="873" t="s">
        <v>14114</v>
      </c>
      <c r="E4562" s="874">
        <v>18620</v>
      </c>
      <c r="F4562" s="872" t="s">
        <v>14115</v>
      </c>
      <c r="G4562" s="873" t="s">
        <v>13921</v>
      </c>
      <c r="H4562" s="870">
        <v>44442</v>
      </c>
      <c r="I4562" s="875">
        <v>44267</v>
      </c>
      <c r="J4562" s="873" t="s">
        <v>13923</v>
      </c>
    </row>
    <row r="4563" spans="1:10" s="1040" customFormat="1" ht="18" x14ac:dyDescent="0.25">
      <c r="A4563" s="871" t="s">
        <v>14116</v>
      </c>
      <c r="B4563" s="872" t="s">
        <v>7305</v>
      </c>
      <c r="C4563" s="873" t="s">
        <v>13918</v>
      </c>
      <c r="D4563" s="873" t="s">
        <v>14117</v>
      </c>
      <c r="E4563" s="874">
        <v>18666</v>
      </c>
      <c r="F4563" s="872" t="s">
        <v>14118</v>
      </c>
      <c r="G4563" s="873" t="s">
        <v>13921</v>
      </c>
      <c r="H4563" s="870" t="s">
        <v>13939</v>
      </c>
      <c r="I4563" s="872" t="s">
        <v>13940</v>
      </c>
      <c r="J4563" s="873" t="s">
        <v>13923</v>
      </c>
    </row>
    <row r="4564" spans="1:10" s="1040" customFormat="1" ht="9" x14ac:dyDescent="0.25">
      <c r="A4564" s="871" t="s">
        <v>14119</v>
      </c>
      <c r="B4564" s="872" t="s">
        <v>7305</v>
      </c>
      <c r="C4564" s="873" t="s">
        <v>13918</v>
      </c>
      <c r="D4564" s="873" t="s">
        <v>14120</v>
      </c>
      <c r="E4564" s="874">
        <v>18677.88</v>
      </c>
      <c r="F4564" s="872" t="s">
        <v>14121</v>
      </c>
      <c r="G4564" s="873" t="s">
        <v>13921</v>
      </c>
      <c r="H4564" s="870">
        <v>44234</v>
      </c>
      <c r="I4564" s="872" t="s">
        <v>14122</v>
      </c>
      <c r="J4564" s="873" t="s">
        <v>13923</v>
      </c>
    </row>
    <row r="4565" spans="1:10" s="1040" customFormat="1" ht="18" x14ac:dyDescent="0.25">
      <c r="A4565" s="871" t="s">
        <v>14123</v>
      </c>
      <c r="B4565" s="872" t="s">
        <v>7305</v>
      </c>
      <c r="C4565" s="873" t="s">
        <v>13918</v>
      </c>
      <c r="D4565" s="873" t="s">
        <v>14124</v>
      </c>
      <c r="E4565" s="874">
        <v>18750</v>
      </c>
      <c r="F4565" s="872" t="s">
        <v>14125</v>
      </c>
      <c r="G4565" s="873" t="s">
        <v>13921</v>
      </c>
      <c r="H4565" s="870" t="s">
        <v>14015</v>
      </c>
      <c r="I4565" s="875">
        <v>44443</v>
      </c>
      <c r="J4565" s="873" t="s">
        <v>13923</v>
      </c>
    </row>
    <row r="4566" spans="1:10" s="1040" customFormat="1" ht="18" x14ac:dyDescent="0.25">
      <c r="A4566" s="871" t="s">
        <v>14126</v>
      </c>
      <c r="B4566" s="872" t="s">
        <v>7305</v>
      </c>
      <c r="C4566" s="873" t="s">
        <v>13918</v>
      </c>
      <c r="D4566" s="873" t="s">
        <v>14127</v>
      </c>
      <c r="E4566" s="874">
        <v>18831.79</v>
      </c>
      <c r="F4566" s="872" t="s">
        <v>14128</v>
      </c>
      <c r="G4566" s="873" t="s">
        <v>13921</v>
      </c>
      <c r="H4566" s="870" t="s">
        <v>14129</v>
      </c>
      <c r="I4566" s="872" t="s">
        <v>13931</v>
      </c>
      <c r="J4566" s="873" t="s">
        <v>13923</v>
      </c>
    </row>
    <row r="4567" spans="1:10" s="1040" customFormat="1" ht="18" x14ac:dyDescent="0.25">
      <c r="A4567" s="871" t="s">
        <v>14130</v>
      </c>
      <c r="B4567" s="872" t="s">
        <v>7305</v>
      </c>
      <c r="C4567" s="873" t="s">
        <v>13918</v>
      </c>
      <c r="D4567" s="873" t="s">
        <v>14131</v>
      </c>
      <c r="E4567" s="874">
        <v>18880</v>
      </c>
      <c r="F4567" s="872" t="s">
        <v>14132</v>
      </c>
      <c r="G4567" s="873" t="s">
        <v>13921</v>
      </c>
      <c r="H4567" s="870" t="s">
        <v>14133</v>
      </c>
      <c r="I4567" s="872" t="s">
        <v>14134</v>
      </c>
      <c r="J4567" s="873" t="s">
        <v>13923</v>
      </c>
    </row>
    <row r="4568" spans="1:10" s="1040" customFormat="1" ht="18" x14ac:dyDescent="0.25">
      <c r="A4568" s="871" t="s">
        <v>14135</v>
      </c>
      <c r="B4568" s="872" t="s">
        <v>7305</v>
      </c>
      <c r="C4568" s="873" t="s">
        <v>13918</v>
      </c>
      <c r="D4568" s="873" t="s">
        <v>14136</v>
      </c>
      <c r="E4568" s="874">
        <v>19000</v>
      </c>
      <c r="F4568" s="872" t="s">
        <v>14101</v>
      </c>
      <c r="G4568" s="873" t="s">
        <v>13921</v>
      </c>
      <c r="H4568" s="870" t="s">
        <v>13939</v>
      </c>
      <c r="I4568" s="872" t="s">
        <v>13940</v>
      </c>
      <c r="J4568" s="873" t="s">
        <v>13923</v>
      </c>
    </row>
    <row r="4569" spans="1:10" s="1040" customFormat="1" ht="18" x14ac:dyDescent="0.25">
      <c r="A4569" s="871" t="s">
        <v>14137</v>
      </c>
      <c r="B4569" s="872" t="s">
        <v>7305</v>
      </c>
      <c r="C4569" s="873" t="s">
        <v>13918</v>
      </c>
      <c r="D4569" s="873" t="s">
        <v>14138</v>
      </c>
      <c r="E4569" s="874">
        <v>19000</v>
      </c>
      <c r="F4569" s="872" t="s">
        <v>14139</v>
      </c>
      <c r="G4569" s="873" t="s">
        <v>13921</v>
      </c>
      <c r="H4569" s="870">
        <v>44443</v>
      </c>
      <c r="I4569" s="875">
        <v>44354</v>
      </c>
      <c r="J4569" s="873" t="s">
        <v>13923</v>
      </c>
    </row>
    <row r="4570" spans="1:10" s="1040" customFormat="1" ht="18" x14ac:dyDescent="0.25">
      <c r="A4570" s="871" t="s">
        <v>14140</v>
      </c>
      <c r="B4570" s="872" t="s">
        <v>7305</v>
      </c>
      <c r="C4570" s="873" t="s">
        <v>13918</v>
      </c>
      <c r="D4570" s="873" t="s">
        <v>14141</v>
      </c>
      <c r="E4570" s="874">
        <v>19000</v>
      </c>
      <c r="F4570" s="872" t="s">
        <v>14142</v>
      </c>
      <c r="G4570" s="873" t="s">
        <v>13921</v>
      </c>
      <c r="H4570" s="870">
        <v>44443</v>
      </c>
      <c r="I4570" s="875">
        <v>44354</v>
      </c>
      <c r="J4570" s="873" t="s">
        <v>13923</v>
      </c>
    </row>
    <row r="4571" spans="1:10" s="1040" customFormat="1" ht="27" x14ac:dyDescent="0.25">
      <c r="A4571" s="871" t="s">
        <v>14143</v>
      </c>
      <c r="B4571" s="872" t="s">
        <v>7305</v>
      </c>
      <c r="C4571" s="873" t="s">
        <v>13918</v>
      </c>
      <c r="D4571" s="873" t="s">
        <v>14144</v>
      </c>
      <c r="E4571" s="874">
        <v>19000</v>
      </c>
      <c r="F4571" s="872" t="s">
        <v>14139</v>
      </c>
      <c r="G4571" s="873" t="s">
        <v>13921</v>
      </c>
      <c r="H4571" s="870">
        <v>44450</v>
      </c>
      <c r="I4571" s="872" t="s">
        <v>14060</v>
      </c>
      <c r="J4571" s="873" t="s">
        <v>13923</v>
      </c>
    </row>
    <row r="4572" spans="1:10" s="1040" customFormat="1" ht="45" x14ac:dyDescent="0.25">
      <c r="A4572" s="871" t="s">
        <v>14145</v>
      </c>
      <c r="B4572" s="872" t="s">
        <v>7305</v>
      </c>
      <c r="C4572" s="873" t="s">
        <v>13918</v>
      </c>
      <c r="D4572" s="873" t="s">
        <v>14146</v>
      </c>
      <c r="E4572" s="874">
        <v>19000</v>
      </c>
      <c r="F4572" s="872" t="s">
        <v>14142</v>
      </c>
      <c r="G4572" s="873" t="s">
        <v>13921</v>
      </c>
      <c r="H4572" s="870">
        <v>44450</v>
      </c>
      <c r="I4572" s="872" t="s">
        <v>14060</v>
      </c>
      <c r="J4572" s="873" t="s">
        <v>13923</v>
      </c>
    </row>
    <row r="4573" spans="1:10" s="1040" customFormat="1" ht="27" x14ac:dyDescent="0.25">
      <c r="A4573" s="871" t="s">
        <v>14147</v>
      </c>
      <c r="B4573" s="872" t="s">
        <v>7305</v>
      </c>
      <c r="C4573" s="873" t="s">
        <v>13918</v>
      </c>
      <c r="D4573" s="873" t="s">
        <v>14148</v>
      </c>
      <c r="E4573" s="874">
        <v>19030</v>
      </c>
      <c r="F4573" s="872" t="s">
        <v>14149</v>
      </c>
      <c r="G4573" s="873" t="s">
        <v>13921</v>
      </c>
      <c r="H4573" s="870" t="s">
        <v>14150</v>
      </c>
      <c r="I4573" s="872" t="s">
        <v>14151</v>
      </c>
      <c r="J4573" s="873" t="s">
        <v>13923</v>
      </c>
    </row>
    <row r="4574" spans="1:10" s="1040" customFormat="1" ht="18" x14ac:dyDescent="0.25">
      <c r="A4574" s="871" t="s">
        <v>14152</v>
      </c>
      <c r="B4574" s="872" t="s">
        <v>7305</v>
      </c>
      <c r="C4574" s="873" t="s">
        <v>13918</v>
      </c>
      <c r="D4574" s="873" t="s">
        <v>14153</v>
      </c>
      <c r="E4574" s="874">
        <v>19100</v>
      </c>
      <c r="F4574" s="872" t="s">
        <v>13944</v>
      </c>
      <c r="G4574" s="873" t="s">
        <v>13921</v>
      </c>
      <c r="H4574" s="870">
        <v>44450</v>
      </c>
      <c r="I4574" s="872" t="s">
        <v>14060</v>
      </c>
      <c r="J4574" s="873" t="s">
        <v>13923</v>
      </c>
    </row>
    <row r="4575" spans="1:10" s="1040" customFormat="1" ht="27" x14ac:dyDescent="0.25">
      <c r="A4575" s="871" t="s">
        <v>14154</v>
      </c>
      <c r="B4575" s="872" t="s">
        <v>7305</v>
      </c>
      <c r="C4575" s="873" t="s">
        <v>13918</v>
      </c>
      <c r="D4575" s="873" t="s">
        <v>14155</v>
      </c>
      <c r="E4575" s="874">
        <v>19110</v>
      </c>
      <c r="F4575" s="872" t="s">
        <v>14156</v>
      </c>
      <c r="G4575" s="873" t="s">
        <v>13921</v>
      </c>
      <c r="H4575" s="870">
        <v>44203</v>
      </c>
      <c r="I4575" s="875">
        <v>44387</v>
      </c>
      <c r="J4575" s="873" t="s">
        <v>13923</v>
      </c>
    </row>
    <row r="4576" spans="1:10" s="1040" customFormat="1" ht="18" x14ac:dyDescent="0.25">
      <c r="A4576" s="871" t="s">
        <v>14157</v>
      </c>
      <c r="B4576" s="872" t="s">
        <v>7305</v>
      </c>
      <c r="C4576" s="873" t="s">
        <v>13918</v>
      </c>
      <c r="D4576" s="873" t="s">
        <v>14158</v>
      </c>
      <c r="E4576" s="874">
        <v>19140</v>
      </c>
      <c r="F4576" s="872" t="s">
        <v>14159</v>
      </c>
      <c r="G4576" s="873" t="s">
        <v>13921</v>
      </c>
      <c r="H4576" s="870">
        <v>44297</v>
      </c>
      <c r="I4576" s="872" t="s">
        <v>14160</v>
      </c>
      <c r="J4576" s="873" t="s">
        <v>13923</v>
      </c>
    </row>
    <row r="4577" spans="1:10" s="1040" customFormat="1" ht="18" x14ac:dyDescent="0.25">
      <c r="A4577" s="871" t="s">
        <v>14161</v>
      </c>
      <c r="B4577" s="872" t="s">
        <v>7305</v>
      </c>
      <c r="C4577" s="873" t="s">
        <v>13918</v>
      </c>
      <c r="D4577" s="873" t="s">
        <v>14162</v>
      </c>
      <c r="E4577" s="874">
        <v>19200</v>
      </c>
      <c r="F4577" s="872" t="s">
        <v>14163</v>
      </c>
      <c r="G4577" s="873" t="s">
        <v>13921</v>
      </c>
      <c r="H4577" s="870" t="s">
        <v>14164</v>
      </c>
      <c r="I4577" s="872" t="s">
        <v>14112</v>
      </c>
      <c r="J4577" s="873" t="s">
        <v>13923</v>
      </c>
    </row>
    <row r="4578" spans="1:10" s="1040" customFormat="1" ht="27" x14ac:dyDescent="0.25">
      <c r="A4578" s="871" t="s">
        <v>14165</v>
      </c>
      <c r="B4578" s="872" t="s">
        <v>14166</v>
      </c>
      <c r="C4578" s="873" t="s">
        <v>14108</v>
      </c>
      <c r="D4578" s="873" t="s">
        <v>14167</v>
      </c>
      <c r="E4578" s="874">
        <v>19204.5</v>
      </c>
      <c r="F4578" s="872" t="s">
        <v>14168</v>
      </c>
      <c r="G4578" s="873" t="s">
        <v>13921</v>
      </c>
      <c r="H4578" s="870">
        <v>44480</v>
      </c>
      <c r="I4578" s="872" t="s">
        <v>14169</v>
      </c>
      <c r="J4578" s="873" t="s">
        <v>13923</v>
      </c>
    </row>
    <row r="4579" spans="1:10" s="1040" customFormat="1" ht="18" x14ac:dyDescent="0.25">
      <c r="A4579" s="871" t="s">
        <v>14170</v>
      </c>
      <c r="B4579" s="872" t="s">
        <v>7305</v>
      </c>
      <c r="C4579" s="873" t="s">
        <v>13918</v>
      </c>
      <c r="D4579" s="873" t="s">
        <v>14171</v>
      </c>
      <c r="E4579" s="874">
        <v>19400</v>
      </c>
      <c r="F4579" s="872" t="s">
        <v>14172</v>
      </c>
      <c r="G4579" s="873" t="s">
        <v>13921</v>
      </c>
      <c r="H4579" s="870">
        <v>44450</v>
      </c>
      <c r="I4579" s="872" t="s">
        <v>14060</v>
      </c>
      <c r="J4579" s="873" t="s">
        <v>13923</v>
      </c>
    </row>
    <row r="4580" spans="1:10" s="1040" customFormat="1" ht="18" x14ac:dyDescent="0.25">
      <c r="A4580" s="871" t="s">
        <v>14173</v>
      </c>
      <c r="B4580" s="872" t="s">
        <v>7305</v>
      </c>
      <c r="C4580" s="873" t="s">
        <v>13918</v>
      </c>
      <c r="D4580" s="873" t="s">
        <v>14174</v>
      </c>
      <c r="E4580" s="874">
        <v>19400</v>
      </c>
      <c r="F4580" s="872" t="s">
        <v>14175</v>
      </c>
      <c r="G4580" s="873" t="s">
        <v>13921</v>
      </c>
      <c r="H4580" s="870">
        <v>44511</v>
      </c>
      <c r="I4580" s="872" t="s">
        <v>14054</v>
      </c>
      <c r="J4580" s="873" t="s">
        <v>13923</v>
      </c>
    </row>
    <row r="4581" spans="1:10" s="1040" customFormat="1" ht="18" x14ac:dyDescent="0.25">
      <c r="A4581" s="871" t="s">
        <v>14176</v>
      </c>
      <c r="B4581" s="872" t="s">
        <v>7305</v>
      </c>
      <c r="C4581" s="873" t="s">
        <v>13918</v>
      </c>
      <c r="D4581" s="873" t="s">
        <v>14177</v>
      </c>
      <c r="E4581" s="874">
        <v>19440</v>
      </c>
      <c r="F4581" s="872" t="s">
        <v>14178</v>
      </c>
      <c r="G4581" s="873" t="s">
        <v>13921</v>
      </c>
      <c r="H4581" s="870" t="s">
        <v>14043</v>
      </c>
      <c r="I4581" s="872" t="s">
        <v>14112</v>
      </c>
      <c r="J4581" s="872" t="s">
        <v>13923</v>
      </c>
    </row>
    <row r="4582" spans="1:10" s="1040" customFormat="1" ht="18" x14ac:dyDescent="0.25">
      <c r="A4582" s="871" t="s">
        <v>14179</v>
      </c>
      <c r="B4582" s="872" t="s">
        <v>7305</v>
      </c>
      <c r="C4582" s="873" t="s">
        <v>13918</v>
      </c>
      <c r="D4582" s="873" t="s">
        <v>14180</v>
      </c>
      <c r="E4582" s="874">
        <v>19500</v>
      </c>
      <c r="F4582" s="872" t="s">
        <v>14181</v>
      </c>
      <c r="G4582" s="873" t="s">
        <v>13921</v>
      </c>
      <c r="H4582" s="870" t="s">
        <v>14182</v>
      </c>
      <c r="I4582" s="872" t="s">
        <v>14183</v>
      </c>
      <c r="J4582" s="872" t="s">
        <v>13923</v>
      </c>
    </row>
    <row r="4583" spans="1:10" s="1040" customFormat="1" ht="18" x14ac:dyDescent="0.25">
      <c r="A4583" s="871" t="s">
        <v>14184</v>
      </c>
      <c r="B4583" s="872" t="s">
        <v>7305</v>
      </c>
      <c r="C4583" s="873" t="s">
        <v>13918</v>
      </c>
      <c r="D4583" s="873" t="s">
        <v>14185</v>
      </c>
      <c r="E4583" s="874">
        <v>19500</v>
      </c>
      <c r="F4583" s="872" t="s">
        <v>14186</v>
      </c>
      <c r="G4583" s="873" t="s">
        <v>13921</v>
      </c>
      <c r="H4583" s="870" t="s">
        <v>14015</v>
      </c>
      <c r="I4583" s="875">
        <v>44356</v>
      </c>
      <c r="J4583" s="872" t="s">
        <v>13923</v>
      </c>
    </row>
    <row r="4584" spans="1:10" s="1040" customFormat="1" ht="18" x14ac:dyDescent="0.25">
      <c r="A4584" s="871" t="s">
        <v>14187</v>
      </c>
      <c r="B4584" s="872" t="s">
        <v>7305</v>
      </c>
      <c r="C4584" s="873" t="s">
        <v>13918</v>
      </c>
      <c r="D4584" s="873" t="s">
        <v>14188</v>
      </c>
      <c r="E4584" s="874">
        <v>19500</v>
      </c>
      <c r="F4584" s="872" t="s">
        <v>14189</v>
      </c>
      <c r="G4584" s="873" t="s">
        <v>13921</v>
      </c>
      <c r="H4584" s="870" t="s">
        <v>14015</v>
      </c>
      <c r="I4584" s="875">
        <v>44356</v>
      </c>
      <c r="J4584" s="872" t="s">
        <v>13923</v>
      </c>
    </row>
    <row r="4585" spans="1:10" s="1040" customFormat="1" ht="18" x14ac:dyDescent="0.25">
      <c r="A4585" s="871" t="s">
        <v>14190</v>
      </c>
      <c r="B4585" s="872" t="s">
        <v>7305</v>
      </c>
      <c r="C4585" s="873" t="s">
        <v>13918</v>
      </c>
      <c r="D4585" s="873" t="s">
        <v>14191</v>
      </c>
      <c r="E4585" s="874">
        <v>19500</v>
      </c>
      <c r="F4585" s="872" t="s">
        <v>14192</v>
      </c>
      <c r="G4585" s="873" t="s">
        <v>13921</v>
      </c>
      <c r="H4585" s="870" t="s">
        <v>14015</v>
      </c>
      <c r="I4585" s="875">
        <v>44356</v>
      </c>
      <c r="J4585" s="872" t="s">
        <v>13923</v>
      </c>
    </row>
    <row r="4586" spans="1:10" s="1040" customFormat="1" ht="18" x14ac:dyDescent="0.25">
      <c r="A4586" s="871" t="s">
        <v>14193</v>
      </c>
      <c r="B4586" s="872" t="s">
        <v>7305</v>
      </c>
      <c r="C4586" s="873" t="s">
        <v>13918</v>
      </c>
      <c r="D4586" s="873" t="s">
        <v>14194</v>
      </c>
      <c r="E4586" s="874">
        <v>19500</v>
      </c>
      <c r="F4586" s="872" t="s">
        <v>13956</v>
      </c>
      <c r="G4586" s="873" t="s">
        <v>13921</v>
      </c>
      <c r="H4586" s="870" t="s">
        <v>14053</v>
      </c>
      <c r="I4586" s="872" t="s">
        <v>14054</v>
      </c>
      <c r="J4586" s="872" t="s">
        <v>13923</v>
      </c>
    </row>
    <row r="4587" spans="1:10" s="1040" customFormat="1" ht="18" x14ac:dyDescent="0.25">
      <c r="A4587" s="871" t="s">
        <v>14195</v>
      </c>
      <c r="B4587" s="872" t="s">
        <v>7305</v>
      </c>
      <c r="C4587" s="873" t="s">
        <v>13918</v>
      </c>
      <c r="D4587" s="873" t="s">
        <v>14196</v>
      </c>
      <c r="E4587" s="874">
        <v>19800</v>
      </c>
      <c r="F4587" s="872" t="s">
        <v>14197</v>
      </c>
      <c r="G4587" s="873" t="s">
        <v>13921</v>
      </c>
      <c r="H4587" s="870">
        <v>44327</v>
      </c>
      <c r="I4587" s="872" t="s">
        <v>14064</v>
      </c>
      <c r="J4587" s="872" t="s">
        <v>13923</v>
      </c>
    </row>
    <row r="4588" spans="1:10" s="1040" customFormat="1" ht="18" x14ac:dyDescent="0.25">
      <c r="A4588" s="871" t="s">
        <v>14198</v>
      </c>
      <c r="B4588" s="872" t="s">
        <v>7305</v>
      </c>
      <c r="C4588" s="873" t="s">
        <v>13918</v>
      </c>
      <c r="D4588" s="873" t="s">
        <v>14199</v>
      </c>
      <c r="E4588" s="874">
        <v>19900</v>
      </c>
      <c r="F4588" s="872" t="s">
        <v>14200</v>
      </c>
      <c r="G4588" s="873" t="s">
        <v>13921</v>
      </c>
      <c r="H4588" s="870" t="s">
        <v>14164</v>
      </c>
      <c r="I4588" s="872" t="s">
        <v>14201</v>
      </c>
      <c r="J4588" s="872" t="s">
        <v>13923</v>
      </c>
    </row>
    <row r="4589" spans="1:10" s="1040" customFormat="1" ht="18" x14ac:dyDescent="0.25">
      <c r="A4589" s="871" t="s">
        <v>14202</v>
      </c>
      <c r="B4589" s="872" t="s">
        <v>7305</v>
      </c>
      <c r="C4589" s="873" t="s">
        <v>13918</v>
      </c>
      <c r="D4589" s="873" t="s">
        <v>14203</v>
      </c>
      <c r="E4589" s="874">
        <v>20000</v>
      </c>
      <c r="F4589" s="872" t="s">
        <v>14204</v>
      </c>
      <c r="G4589" s="873" t="s">
        <v>13921</v>
      </c>
      <c r="H4589" s="870" t="s">
        <v>14129</v>
      </c>
      <c r="I4589" s="872" t="s">
        <v>14183</v>
      </c>
      <c r="J4589" s="872" t="s">
        <v>13923</v>
      </c>
    </row>
    <row r="4590" spans="1:10" s="1040" customFormat="1" ht="18" x14ac:dyDescent="0.25">
      <c r="A4590" s="871" t="s">
        <v>14205</v>
      </c>
      <c r="B4590" s="872" t="s">
        <v>7305</v>
      </c>
      <c r="C4590" s="873" t="s">
        <v>13918</v>
      </c>
      <c r="D4590" s="873" t="s">
        <v>14206</v>
      </c>
      <c r="E4590" s="874">
        <v>20000</v>
      </c>
      <c r="F4590" s="872" t="s">
        <v>14207</v>
      </c>
      <c r="G4590" s="873" t="s">
        <v>13921</v>
      </c>
      <c r="H4590" s="870" t="s">
        <v>14129</v>
      </c>
      <c r="I4590" s="872" t="s">
        <v>14183</v>
      </c>
      <c r="J4590" s="872" t="s">
        <v>13923</v>
      </c>
    </row>
    <row r="4591" spans="1:10" s="1040" customFormat="1" ht="18" x14ac:dyDescent="0.25">
      <c r="A4591" s="871" t="s">
        <v>14208</v>
      </c>
      <c r="B4591" s="872" t="s">
        <v>7305</v>
      </c>
      <c r="C4591" s="873" t="s">
        <v>13918</v>
      </c>
      <c r="D4591" s="873" t="s">
        <v>14209</v>
      </c>
      <c r="E4591" s="874">
        <v>20000</v>
      </c>
      <c r="F4591" s="872" t="s">
        <v>14210</v>
      </c>
      <c r="G4591" s="873" t="s">
        <v>13921</v>
      </c>
      <c r="H4591" s="870" t="s">
        <v>14129</v>
      </c>
      <c r="I4591" s="872" t="s">
        <v>14183</v>
      </c>
      <c r="J4591" s="872" t="s">
        <v>13923</v>
      </c>
    </row>
    <row r="4592" spans="1:10" s="1040" customFormat="1" ht="18" x14ac:dyDescent="0.25">
      <c r="A4592" s="871" t="s">
        <v>14205</v>
      </c>
      <c r="B4592" s="872" t="s">
        <v>7305</v>
      </c>
      <c r="C4592" s="873" t="s">
        <v>13918</v>
      </c>
      <c r="D4592" s="873" t="s">
        <v>14211</v>
      </c>
      <c r="E4592" s="874">
        <v>20000</v>
      </c>
      <c r="F4592" s="872" t="s">
        <v>14212</v>
      </c>
      <c r="G4592" s="873" t="s">
        <v>13921</v>
      </c>
      <c r="H4592" s="870" t="s">
        <v>14129</v>
      </c>
      <c r="I4592" s="872" t="s">
        <v>14183</v>
      </c>
      <c r="J4592" s="872" t="s">
        <v>13923</v>
      </c>
    </row>
    <row r="4593" spans="1:10" s="1040" customFormat="1" ht="18" x14ac:dyDescent="0.25">
      <c r="A4593" s="871" t="s">
        <v>14213</v>
      </c>
      <c r="B4593" s="872" t="s">
        <v>7305</v>
      </c>
      <c r="C4593" s="873" t="s">
        <v>13918</v>
      </c>
      <c r="D4593" s="873" t="s">
        <v>14214</v>
      </c>
      <c r="E4593" s="874">
        <v>20000</v>
      </c>
      <c r="F4593" s="872" t="s">
        <v>14215</v>
      </c>
      <c r="G4593" s="873" t="s">
        <v>13921</v>
      </c>
      <c r="H4593" s="870" t="s">
        <v>14129</v>
      </c>
      <c r="I4593" s="872" t="s">
        <v>14183</v>
      </c>
      <c r="J4593" s="872" t="s">
        <v>13923</v>
      </c>
    </row>
    <row r="4594" spans="1:10" s="1040" customFormat="1" ht="18" x14ac:dyDescent="0.25">
      <c r="A4594" s="871" t="s">
        <v>14216</v>
      </c>
      <c r="B4594" s="872" t="s">
        <v>7305</v>
      </c>
      <c r="C4594" s="873" t="s">
        <v>13918</v>
      </c>
      <c r="D4594" s="873" t="s">
        <v>14217</v>
      </c>
      <c r="E4594" s="874">
        <v>20000</v>
      </c>
      <c r="F4594" s="872" t="s">
        <v>14218</v>
      </c>
      <c r="G4594" s="873" t="s">
        <v>13921</v>
      </c>
      <c r="H4594" s="870" t="s">
        <v>14129</v>
      </c>
      <c r="I4594" s="872" t="s">
        <v>14183</v>
      </c>
      <c r="J4594" s="872" t="s">
        <v>13923</v>
      </c>
    </row>
    <row r="4595" spans="1:10" s="1040" customFormat="1" ht="18" x14ac:dyDescent="0.25">
      <c r="A4595" s="871" t="s">
        <v>14219</v>
      </c>
      <c r="B4595" s="872" t="s">
        <v>7305</v>
      </c>
      <c r="C4595" s="873" t="s">
        <v>13918</v>
      </c>
      <c r="D4595" s="873" t="s">
        <v>14220</v>
      </c>
      <c r="E4595" s="874">
        <v>20000</v>
      </c>
      <c r="F4595" s="872" t="s">
        <v>14221</v>
      </c>
      <c r="G4595" s="873" t="s">
        <v>13921</v>
      </c>
      <c r="H4595" s="870" t="s">
        <v>14129</v>
      </c>
      <c r="I4595" s="872" t="s">
        <v>14183</v>
      </c>
      <c r="J4595" s="872" t="s">
        <v>13923</v>
      </c>
    </row>
    <row r="4596" spans="1:10" s="1040" customFormat="1" ht="18" x14ac:dyDescent="0.25">
      <c r="A4596" s="871" t="s">
        <v>14222</v>
      </c>
      <c r="B4596" s="872" t="s">
        <v>7305</v>
      </c>
      <c r="C4596" s="873" t="s">
        <v>13918</v>
      </c>
      <c r="D4596" s="873" t="s">
        <v>14223</v>
      </c>
      <c r="E4596" s="874">
        <v>20000</v>
      </c>
      <c r="F4596" s="872" t="s">
        <v>14224</v>
      </c>
      <c r="G4596" s="873" t="s">
        <v>13921</v>
      </c>
      <c r="H4596" s="870" t="s">
        <v>14129</v>
      </c>
      <c r="I4596" s="872" t="s">
        <v>14225</v>
      </c>
      <c r="J4596" s="872" t="s">
        <v>13923</v>
      </c>
    </row>
    <row r="4597" spans="1:10" s="1040" customFormat="1" ht="18" x14ac:dyDescent="0.25">
      <c r="A4597" s="871" t="s">
        <v>14226</v>
      </c>
      <c r="B4597" s="872" t="s">
        <v>7305</v>
      </c>
      <c r="C4597" s="873" t="s">
        <v>13918</v>
      </c>
      <c r="D4597" s="873" t="s">
        <v>14227</v>
      </c>
      <c r="E4597" s="874">
        <v>20000</v>
      </c>
      <c r="F4597" s="872" t="s">
        <v>14228</v>
      </c>
      <c r="G4597" s="873" t="s">
        <v>13921</v>
      </c>
      <c r="H4597" s="870" t="s">
        <v>14129</v>
      </c>
      <c r="I4597" s="872" t="s">
        <v>14112</v>
      </c>
      <c r="J4597" s="872" t="s">
        <v>13923</v>
      </c>
    </row>
    <row r="4598" spans="1:10" s="1040" customFormat="1" ht="18" x14ac:dyDescent="0.25">
      <c r="A4598" s="871" t="s">
        <v>14229</v>
      </c>
      <c r="B4598" s="872" t="s">
        <v>7305</v>
      </c>
      <c r="C4598" s="873" t="s">
        <v>13918</v>
      </c>
      <c r="D4598" s="873" t="s">
        <v>14230</v>
      </c>
      <c r="E4598" s="874">
        <v>20000</v>
      </c>
      <c r="F4598" s="872" t="s">
        <v>14231</v>
      </c>
      <c r="G4598" s="873" t="s">
        <v>13921</v>
      </c>
      <c r="H4598" s="870" t="s">
        <v>14129</v>
      </c>
      <c r="I4598" s="872" t="s">
        <v>14112</v>
      </c>
      <c r="J4598" s="872" t="s">
        <v>13923</v>
      </c>
    </row>
    <row r="4599" spans="1:10" s="1040" customFormat="1" ht="18" x14ac:dyDescent="0.25">
      <c r="A4599" s="871" t="s">
        <v>14232</v>
      </c>
      <c r="B4599" s="872" t="s">
        <v>7305</v>
      </c>
      <c r="C4599" s="873" t="s">
        <v>13918</v>
      </c>
      <c r="D4599" s="873" t="s">
        <v>14233</v>
      </c>
      <c r="E4599" s="874">
        <v>20000</v>
      </c>
      <c r="F4599" s="872" t="s">
        <v>14234</v>
      </c>
      <c r="G4599" s="873" t="s">
        <v>13921</v>
      </c>
      <c r="H4599" s="870" t="s">
        <v>14129</v>
      </c>
      <c r="I4599" s="872" t="s">
        <v>14112</v>
      </c>
      <c r="J4599" s="872" t="s">
        <v>13923</v>
      </c>
    </row>
    <row r="4600" spans="1:10" s="1040" customFormat="1" ht="18" x14ac:dyDescent="0.25">
      <c r="A4600" s="871" t="s">
        <v>14235</v>
      </c>
      <c r="B4600" s="872" t="s">
        <v>7305</v>
      </c>
      <c r="C4600" s="873" t="s">
        <v>13918</v>
      </c>
      <c r="D4600" s="873" t="s">
        <v>14236</v>
      </c>
      <c r="E4600" s="874">
        <v>20000</v>
      </c>
      <c r="F4600" s="872" t="s">
        <v>14237</v>
      </c>
      <c r="G4600" s="873" t="s">
        <v>13921</v>
      </c>
      <c r="H4600" s="870" t="s">
        <v>14129</v>
      </c>
      <c r="I4600" s="872" t="s">
        <v>14112</v>
      </c>
      <c r="J4600" s="872" t="s">
        <v>13923</v>
      </c>
    </row>
    <row r="4601" spans="1:10" s="1040" customFormat="1" ht="18" x14ac:dyDescent="0.25">
      <c r="A4601" s="871" t="s">
        <v>14238</v>
      </c>
      <c r="B4601" s="872" t="s">
        <v>7305</v>
      </c>
      <c r="C4601" s="873" t="s">
        <v>13918</v>
      </c>
      <c r="D4601" s="873" t="s">
        <v>14239</v>
      </c>
      <c r="E4601" s="874">
        <v>20000</v>
      </c>
      <c r="F4601" s="872" t="s">
        <v>14240</v>
      </c>
      <c r="G4601" s="873" t="s">
        <v>13921</v>
      </c>
      <c r="H4601" s="870" t="s">
        <v>14129</v>
      </c>
      <c r="I4601" s="872" t="s">
        <v>14112</v>
      </c>
      <c r="J4601" s="872" t="s">
        <v>13923</v>
      </c>
    </row>
    <row r="4602" spans="1:10" s="1040" customFormat="1" ht="18" x14ac:dyDescent="0.25">
      <c r="A4602" s="871" t="s">
        <v>14241</v>
      </c>
      <c r="B4602" s="872" t="s">
        <v>7305</v>
      </c>
      <c r="C4602" s="873" t="s">
        <v>13918</v>
      </c>
      <c r="D4602" s="873" t="s">
        <v>14242</v>
      </c>
      <c r="E4602" s="874">
        <v>20000</v>
      </c>
      <c r="F4602" s="872" t="s">
        <v>14243</v>
      </c>
      <c r="G4602" s="873" t="s">
        <v>13921</v>
      </c>
      <c r="H4602" s="870" t="s">
        <v>13931</v>
      </c>
      <c r="I4602" s="872" t="s">
        <v>14112</v>
      </c>
      <c r="J4602" s="872" t="s">
        <v>13923</v>
      </c>
    </row>
    <row r="4603" spans="1:10" s="1040" customFormat="1" ht="18" x14ac:dyDescent="0.25">
      <c r="A4603" s="871" t="s">
        <v>14244</v>
      </c>
      <c r="B4603" s="872" t="s">
        <v>7305</v>
      </c>
      <c r="C4603" s="873" t="s">
        <v>13918</v>
      </c>
      <c r="D4603" s="873" t="s">
        <v>14245</v>
      </c>
      <c r="E4603" s="874">
        <v>20000</v>
      </c>
      <c r="F4603" s="872" t="s">
        <v>14246</v>
      </c>
      <c r="G4603" s="873" t="s">
        <v>13921</v>
      </c>
      <c r="H4603" s="870" t="s">
        <v>13931</v>
      </c>
      <c r="I4603" s="872" t="s">
        <v>14112</v>
      </c>
      <c r="J4603" s="872" t="s">
        <v>13923</v>
      </c>
    </row>
    <row r="4604" spans="1:10" s="1040" customFormat="1" ht="18" x14ac:dyDescent="0.25">
      <c r="A4604" s="871" t="s">
        <v>14247</v>
      </c>
      <c r="B4604" s="872" t="s">
        <v>8744</v>
      </c>
      <c r="C4604" s="873" t="s">
        <v>14108</v>
      </c>
      <c r="D4604" s="873" t="s">
        <v>14248</v>
      </c>
      <c r="E4604" s="874">
        <v>20000</v>
      </c>
      <c r="F4604" s="872" t="s">
        <v>14249</v>
      </c>
      <c r="G4604" s="873" t="s">
        <v>13921</v>
      </c>
      <c r="H4604" s="870" t="s">
        <v>13931</v>
      </c>
      <c r="I4604" s="872" t="s">
        <v>14112</v>
      </c>
      <c r="J4604" s="872" t="s">
        <v>13923</v>
      </c>
    </row>
    <row r="4605" spans="1:10" s="1040" customFormat="1" ht="18" x14ac:dyDescent="0.25">
      <c r="A4605" s="871" t="s">
        <v>14250</v>
      </c>
      <c r="B4605" s="872" t="s">
        <v>7305</v>
      </c>
      <c r="C4605" s="873" t="s">
        <v>13918</v>
      </c>
      <c r="D4605" s="873" t="s">
        <v>14251</v>
      </c>
      <c r="E4605" s="874">
        <v>20000</v>
      </c>
      <c r="F4605" s="872" t="s">
        <v>14252</v>
      </c>
      <c r="G4605" s="873" t="s">
        <v>13921</v>
      </c>
      <c r="H4605" s="870" t="s">
        <v>13939</v>
      </c>
      <c r="I4605" s="872" t="s">
        <v>14112</v>
      </c>
      <c r="J4605" s="872" t="s">
        <v>13923</v>
      </c>
    </row>
    <row r="4606" spans="1:10" s="1040" customFormat="1" ht="18" x14ac:dyDescent="0.25">
      <c r="A4606" s="871" t="s">
        <v>14253</v>
      </c>
      <c r="B4606" s="872" t="s">
        <v>7305</v>
      </c>
      <c r="C4606" s="873" t="s">
        <v>13918</v>
      </c>
      <c r="D4606" s="873" t="s">
        <v>14254</v>
      </c>
      <c r="E4606" s="874">
        <v>20000</v>
      </c>
      <c r="F4606" s="872" t="s">
        <v>14255</v>
      </c>
      <c r="G4606" s="873" t="s">
        <v>13921</v>
      </c>
      <c r="H4606" s="870" t="s">
        <v>13939</v>
      </c>
      <c r="I4606" s="872" t="s">
        <v>14183</v>
      </c>
      <c r="J4606" s="872" t="s">
        <v>13923</v>
      </c>
    </row>
    <row r="4607" spans="1:10" s="1040" customFormat="1" ht="18" x14ac:dyDescent="0.25">
      <c r="A4607" s="871" t="s">
        <v>14256</v>
      </c>
      <c r="B4607" s="872" t="s">
        <v>7305</v>
      </c>
      <c r="C4607" s="873" t="s">
        <v>13918</v>
      </c>
      <c r="D4607" s="873" t="s">
        <v>14257</v>
      </c>
      <c r="E4607" s="874">
        <v>20000</v>
      </c>
      <c r="F4607" s="872" t="s">
        <v>14258</v>
      </c>
      <c r="G4607" s="873" t="s">
        <v>13921</v>
      </c>
      <c r="H4607" s="870" t="s">
        <v>13939</v>
      </c>
      <c r="I4607" s="872" t="s">
        <v>14183</v>
      </c>
      <c r="J4607" s="872" t="s">
        <v>13923</v>
      </c>
    </row>
    <row r="4608" spans="1:10" s="1040" customFormat="1" ht="18" x14ac:dyDescent="0.25">
      <c r="A4608" s="871" t="s">
        <v>14259</v>
      </c>
      <c r="B4608" s="872" t="s">
        <v>7305</v>
      </c>
      <c r="C4608" s="873" t="s">
        <v>13918</v>
      </c>
      <c r="D4608" s="873" t="s">
        <v>14260</v>
      </c>
      <c r="E4608" s="874">
        <v>20000</v>
      </c>
      <c r="F4608" s="872" t="s">
        <v>14261</v>
      </c>
      <c r="G4608" s="873" t="s">
        <v>13921</v>
      </c>
      <c r="H4608" s="870" t="s">
        <v>13939</v>
      </c>
      <c r="I4608" s="872" t="s">
        <v>14183</v>
      </c>
      <c r="J4608" s="872" t="s">
        <v>13923</v>
      </c>
    </row>
    <row r="4609" spans="1:10" s="1040" customFormat="1" ht="18" x14ac:dyDescent="0.25">
      <c r="A4609" s="871" t="s">
        <v>14262</v>
      </c>
      <c r="B4609" s="872" t="s">
        <v>7305</v>
      </c>
      <c r="C4609" s="873" t="s">
        <v>13918</v>
      </c>
      <c r="D4609" s="873" t="s">
        <v>14263</v>
      </c>
      <c r="E4609" s="874">
        <v>20000</v>
      </c>
      <c r="F4609" s="872" t="s">
        <v>14264</v>
      </c>
      <c r="G4609" s="873" t="s">
        <v>13921</v>
      </c>
      <c r="H4609" s="870" t="s">
        <v>13939</v>
      </c>
      <c r="I4609" s="872" t="s">
        <v>14183</v>
      </c>
      <c r="J4609" s="872" t="s">
        <v>13923</v>
      </c>
    </row>
    <row r="4610" spans="1:10" s="1040" customFormat="1" ht="18" x14ac:dyDescent="0.25">
      <c r="A4610" s="871" t="s">
        <v>14265</v>
      </c>
      <c r="B4610" s="872" t="s">
        <v>7305</v>
      </c>
      <c r="C4610" s="873" t="s">
        <v>13918</v>
      </c>
      <c r="D4610" s="873" t="s">
        <v>14266</v>
      </c>
      <c r="E4610" s="874">
        <v>20000</v>
      </c>
      <c r="F4610" s="872" t="s">
        <v>14267</v>
      </c>
      <c r="G4610" s="873" t="s">
        <v>13921</v>
      </c>
      <c r="H4610" s="870" t="s">
        <v>13939</v>
      </c>
      <c r="I4610" s="872" t="s">
        <v>14183</v>
      </c>
      <c r="J4610" s="872" t="s">
        <v>13923</v>
      </c>
    </row>
    <row r="4611" spans="1:10" s="1040" customFormat="1" ht="18" x14ac:dyDescent="0.25">
      <c r="A4611" s="871" t="s">
        <v>14268</v>
      </c>
      <c r="B4611" s="872" t="s">
        <v>7305</v>
      </c>
      <c r="C4611" s="873" t="s">
        <v>13918</v>
      </c>
      <c r="D4611" s="873" t="s">
        <v>14269</v>
      </c>
      <c r="E4611" s="874">
        <v>20000</v>
      </c>
      <c r="F4611" s="872" t="s">
        <v>14270</v>
      </c>
      <c r="G4611" s="873" t="s">
        <v>13921</v>
      </c>
      <c r="H4611" s="870">
        <v>44257</v>
      </c>
      <c r="I4611" s="872" t="s">
        <v>14271</v>
      </c>
      <c r="J4611" s="872" t="s">
        <v>13923</v>
      </c>
    </row>
    <row r="4612" spans="1:10" s="1040" customFormat="1" ht="18" x14ac:dyDescent="0.25">
      <c r="A4612" s="871" t="s">
        <v>14272</v>
      </c>
      <c r="B4612" s="872" t="s">
        <v>7305</v>
      </c>
      <c r="C4612" s="873" t="s">
        <v>13918</v>
      </c>
      <c r="D4612" s="873" t="s">
        <v>14273</v>
      </c>
      <c r="E4612" s="874">
        <v>20000</v>
      </c>
      <c r="F4612" s="872" t="s">
        <v>14274</v>
      </c>
      <c r="G4612" s="873" t="s">
        <v>13921</v>
      </c>
      <c r="H4612" s="870">
        <v>44532</v>
      </c>
      <c r="I4612" s="875">
        <v>44231</v>
      </c>
      <c r="J4612" s="872" t="s">
        <v>13923</v>
      </c>
    </row>
    <row r="4613" spans="1:10" s="1040" customFormat="1" ht="18" x14ac:dyDescent="0.25">
      <c r="A4613" s="871" t="s">
        <v>14275</v>
      </c>
      <c r="B4613" s="872" t="s">
        <v>7305</v>
      </c>
      <c r="C4613" s="873" t="s">
        <v>13918</v>
      </c>
      <c r="D4613" s="873" t="s">
        <v>14276</v>
      </c>
      <c r="E4613" s="874">
        <v>20000</v>
      </c>
      <c r="F4613" s="872" t="s">
        <v>14277</v>
      </c>
      <c r="G4613" s="873" t="s">
        <v>13921</v>
      </c>
      <c r="H4613" s="870" t="s">
        <v>14278</v>
      </c>
      <c r="I4613" s="875">
        <v>44231</v>
      </c>
      <c r="J4613" s="872" t="s">
        <v>13923</v>
      </c>
    </row>
    <row r="4614" spans="1:10" s="1040" customFormat="1" ht="18" x14ac:dyDescent="0.25">
      <c r="A4614" s="871" t="s">
        <v>14279</v>
      </c>
      <c r="B4614" s="872" t="s">
        <v>7305</v>
      </c>
      <c r="C4614" s="873" t="s">
        <v>13918</v>
      </c>
      <c r="D4614" s="873" t="s">
        <v>14280</v>
      </c>
      <c r="E4614" s="874">
        <v>20000</v>
      </c>
      <c r="F4614" s="872" t="s">
        <v>14281</v>
      </c>
      <c r="G4614" s="873" t="s">
        <v>13921</v>
      </c>
      <c r="H4614" s="870" t="s">
        <v>14282</v>
      </c>
      <c r="I4614" s="872" t="s">
        <v>14002</v>
      </c>
      <c r="J4614" s="872" t="s">
        <v>13923</v>
      </c>
    </row>
    <row r="4615" spans="1:10" s="1040" customFormat="1" ht="18" x14ac:dyDescent="0.25">
      <c r="A4615" s="871" t="s">
        <v>14283</v>
      </c>
      <c r="B4615" s="872" t="s">
        <v>7305</v>
      </c>
      <c r="C4615" s="873" t="s">
        <v>13918</v>
      </c>
      <c r="D4615" s="873" t="s">
        <v>14284</v>
      </c>
      <c r="E4615" s="874">
        <v>20000</v>
      </c>
      <c r="F4615" s="872" t="s">
        <v>14285</v>
      </c>
      <c r="G4615" s="873" t="s">
        <v>13921</v>
      </c>
      <c r="H4615" s="870" t="s">
        <v>14282</v>
      </c>
      <c r="I4615" s="875">
        <v>44381</v>
      </c>
      <c r="J4615" s="872" t="s">
        <v>13923</v>
      </c>
    </row>
    <row r="4616" spans="1:10" s="1040" customFormat="1" ht="18" x14ac:dyDescent="0.25">
      <c r="A4616" s="871" t="s">
        <v>14286</v>
      </c>
      <c r="B4616" s="872" t="s">
        <v>7305</v>
      </c>
      <c r="C4616" s="873" t="s">
        <v>13918</v>
      </c>
      <c r="D4616" s="873" t="s">
        <v>14287</v>
      </c>
      <c r="E4616" s="874">
        <v>20000</v>
      </c>
      <c r="F4616" s="872" t="s">
        <v>14288</v>
      </c>
      <c r="G4616" s="873" t="s">
        <v>13921</v>
      </c>
      <c r="H4616" s="870" t="s">
        <v>14289</v>
      </c>
      <c r="I4616" s="872" t="s">
        <v>14290</v>
      </c>
      <c r="J4616" s="872" t="s">
        <v>13923</v>
      </c>
    </row>
    <row r="4617" spans="1:10" s="1040" customFormat="1" ht="27" x14ac:dyDescent="0.25">
      <c r="A4617" s="871" t="s">
        <v>14291</v>
      </c>
      <c r="B4617" s="872" t="s">
        <v>7305</v>
      </c>
      <c r="C4617" s="873" t="s">
        <v>13918</v>
      </c>
      <c r="D4617" s="873" t="s">
        <v>14292</v>
      </c>
      <c r="E4617" s="874">
        <v>20000</v>
      </c>
      <c r="F4617" s="872" t="s">
        <v>14293</v>
      </c>
      <c r="G4617" s="873" t="s">
        <v>13921</v>
      </c>
      <c r="H4617" s="870" t="s">
        <v>14289</v>
      </c>
      <c r="I4617" s="872" t="s">
        <v>14294</v>
      </c>
      <c r="J4617" s="872" t="s">
        <v>13923</v>
      </c>
    </row>
    <row r="4618" spans="1:10" s="1040" customFormat="1" ht="18" x14ac:dyDescent="0.25">
      <c r="A4618" s="871" t="s">
        <v>14295</v>
      </c>
      <c r="B4618" s="872" t="s">
        <v>7305</v>
      </c>
      <c r="C4618" s="873" t="s">
        <v>13918</v>
      </c>
      <c r="D4618" s="873" t="s">
        <v>14296</v>
      </c>
      <c r="E4618" s="874">
        <v>20000</v>
      </c>
      <c r="F4618" s="872" t="s">
        <v>14297</v>
      </c>
      <c r="G4618" s="873" t="s">
        <v>13921</v>
      </c>
      <c r="H4618" s="870" t="s">
        <v>14298</v>
      </c>
      <c r="I4618" s="875">
        <v>44234</v>
      </c>
      <c r="J4618" s="872" t="s">
        <v>13923</v>
      </c>
    </row>
    <row r="4619" spans="1:10" s="1040" customFormat="1" ht="18" x14ac:dyDescent="0.25">
      <c r="A4619" s="871" t="s">
        <v>14299</v>
      </c>
      <c r="B4619" s="872" t="s">
        <v>7305</v>
      </c>
      <c r="C4619" s="873" t="s">
        <v>13918</v>
      </c>
      <c r="D4619" s="873" t="s">
        <v>14300</v>
      </c>
      <c r="E4619" s="874">
        <v>20000</v>
      </c>
      <c r="F4619" s="872" t="s">
        <v>14246</v>
      </c>
      <c r="G4619" s="873" t="s">
        <v>13921</v>
      </c>
      <c r="H4619" s="870" t="s">
        <v>13932</v>
      </c>
      <c r="I4619" s="875">
        <v>44232</v>
      </c>
      <c r="J4619" s="872" t="s">
        <v>13923</v>
      </c>
    </row>
    <row r="4620" spans="1:10" s="1040" customFormat="1" ht="18" x14ac:dyDescent="0.25">
      <c r="A4620" s="871" t="s">
        <v>14301</v>
      </c>
      <c r="B4620" s="872" t="s">
        <v>7305</v>
      </c>
      <c r="C4620" s="873" t="s">
        <v>13918</v>
      </c>
      <c r="D4620" s="873" t="s">
        <v>14302</v>
      </c>
      <c r="E4620" s="874">
        <v>20000</v>
      </c>
      <c r="F4620" s="872" t="s">
        <v>14303</v>
      </c>
      <c r="G4620" s="873" t="s">
        <v>13921</v>
      </c>
      <c r="H4620" s="870" t="s">
        <v>14304</v>
      </c>
      <c r="I4620" s="872" t="s">
        <v>14305</v>
      </c>
      <c r="J4620" s="872" t="s">
        <v>13923</v>
      </c>
    </row>
    <row r="4621" spans="1:10" s="1040" customFormat="1" ht="27" x14ac:dyDescent="0.25">
      <c r="A4621" s="871" t="s">
        <v>14306</v>
      </c>
      <c r="B4621" s="872" t="s">
        <v>7305</v>
      </c>
      <c r="C4621" s="873" t="s">
        <v>13918</v>
      </c>
      <c r="D4621" s="873" t="s">
        <v>14307</v>
      </c>
      <c r="E4621" s="874">
        <v>20000</v>
      </c>
      <c r="F4621" s="872" t="s">
        <v>14308</v>
      </c>
      <c r="G4621" s="873" t="s">
        <v>13921</v>
      </c>
      <c r="H4621" s="870">
        <v>44351</v>
      </c>
      <c r="I4621" s="872" t="s">
        <v>14309</v>
      </c>
      <c r="J4621" s="872" t="s">
        <v>13923</v>
      </c>
    </row>
    <row r="4622" spans="1:10" s="1040" customFormat="1" ht="18" x14ac:dyDescent="0.25">
      <c r="A4622" s="871" t="s">
        <v>14310</v>
      </c>
      <c r="B4622" s="872" t="s">
        <v>7305</v>
      </c>
      <c r="C4622" s="873" t="s">
        <v>13918</v>
      </c>
      <c r="D4622" s="873" t="s">
        <v>14311</v>
      </c>
      <c r="E4622" s="874">
        <v>20000</v>
      </c>
      <c r="F4622" s="872" t="s">
        <v>14270</v>
      </c>
      <c r="G4622" s="873" t="s">
        <v>13921</v>
      </c>
      <c r="H4622" s="870">
        <v>44351</v>
      </c>
      <c r="I4622" s="872" t="s">
        <v>14309</v>
      </c>
      <c r="J4622" s="872" t="s">
        <v>13923</v>
      </c>
    </row>
    <row r="4623" spans="1:10" s="1040" customFormat="1" ht="18" x14ac:dyDescent="0.25">
      <c r="A4623" s="871" t="s">
        <v>14312</v>
      </c>
      <c r="B4623" s="872" t="s">
        <v>7305</v>
      </c>
      <c r="C4623" s="873" t="s">
        <v>13918</v>
      </c>
      <c r="D4623" s="873" t="s">
        <v>14313</v>
      </c>
      <c r="E4623" s="874">
        <v>20000</v>
      </c>
      <c r="F4623" s="872" t="s">
        <v>14083</v>
      </c>
      <c r="G4623" s="873" t="s">
        <v>13921</v>
      </c>
      <c r="H4623" s="870">
        <v>44443</v>
      </c>
      <c r="I4623" s="875">
        <v>44414</v>
      </c>
      <c r="J4623" s="872" t="s">
        <v>13923</v>
      </c>
    </row>
    <row r="4624" spans="1:10" s="1040" customFormat="1" ht="18" x14ac:dyDescent="0.25">
      <c r="A4624" s="871" t="s">
        <v>14314</v>
      </c>
      <c r="B4624" s="872" t="s">
        <v>7305</v>
      </c>
      <c r="C4624" s="873" t="s">
        <v>13918</v>
      </c>
      <c r="D4624" s="873" t="s">
        <v>14315</v>
      </c>
      <c r="E4624" s="874">
        <v>20000</v>
      </c>
      <c r="F4624" s="872" t="s">
        <v>14077</v>
      </c>
      <c r="G4624" s="873" t="s">
        <v>13921</v>
      </c>
      <c r="H4624" s="870">
        <v>44443</v>
      </c>
      <c r="I4624" s="875">
        <v>44414</v>
      </c>
      <c r="J4624" s="872" t="s">
        <v>13923</v>
      </c>
    </row>
    <row r="4625" spans="1:10" s="1040" customFormat="1" ht="27" x14ac:dyDescent="0.25">
      <c r="A4625" s="871" t="s">
        <v>14316</v>
      </c>
      <c r="B4625" s="872" t="s">
        <v>7305</v>
      </c>
      <c r="C4625" s="873" t="s">
        <v>13918</v>
      </c>
      <c r="D4625" s="873" t="s">
        <v>14317</v>
      </c>
      <c r="E4625" s="874">
        <v>20000</v>
      </c>
      <c r="F4625" s="872" t="s">
        <v>14080</v>
      </c>
      <c r="G4625" s="873" t="s">
        <v>13921</v>
      </c>
      <c r="H4625" s="870">
        <v>44443</v>
      </c>
      <c r="I4625" s="875">
        <v>44414</v>
      </c>
      <c r="J4625" s="872" t="s">
        <v>13923</v>
      </c>
    </row>
    <row r="4626" spans="1:10" s="1040" customFormat="1" ht="18" x14ac:dyDescent="0.25">
      <c r="A4626" s="871" t="s">
        <v>14318</v>
      </c>
      <c r="B4626" s="872" t="s">
        <v>7305</v>
      </c>
      <c r="C4626" s="873" t="s">
        <v>13918</v>
      </c>
      <c r="D4626" s="873" t="s">
        <v>14319</v>
      </c>
      <c r="E4626" s="874">
        <v>20000</v>
      </c>
      <c r="F4626" s="872" t="s">
        <v>14320</v>
      </c>
      <c r="G4626" s="873" t="s">
        <v>13921</v>
      </c>
      <c r="H4626" s="870">
        <v>44443</v>
      </c>
      <c r="I4626" s="875">
        <v>44414</v>
      </c>
      <c r="J4626" s="872" t="s">
        <v>13923</v>
      </c>
    </row>
    <row r="4627" spans="1:10" s="1040" customFormat="1" ht="18" x14ac:dyDescent="0.25">
      <c r="A4627" s="871" t="s">
        <v>14321</v>
      </c>
      <c r="B4627" s="872" t="s">
        <v>7305</v>
      </c>
      <c r="C4627" s="873" t="s">
        <v>13918</v>
      </c>
      <c r="D4627" s="873" t="s">
        <v>14322</v>
      </c>
      <c r="E4627" s="874">
        <v>20000</v>
      </c>
      <c r="F4627" s="872" t="s">
        <v>14323</v>
      </c>
      <c r="G4627" s="873" t="s">
        <v>13921</v>
      </c>
      <c r="H4627" s="870" t="s">
        <v>6740</v>
      </c>
      <c r="I4627" s="875">
        <v>44232</v>
      </c>
      <c r="J4627" s="872" t="s">
        <v>13923</v>
      </c>
    </row>
    <row r="4628" spans="1:10" s="1040" customFormat="1" ht="18" x14ac:dyDescent="0.25">
      <c r="A4628" s="871" t="s">
        <v>14324</v>
      </c>
      <c r="B4628" s="872" t="s">
        <v>7305</v>
      </c>
      <c r="C4628" s="873" t="s">
        <v>13918</v>
      </c>
      <c r="D4628" s="873" t="s">
        <v>14325</v>
      </c>
      <c r="E4628" s="874">
        <v>20000</v>
      </c>
      <c r="F4628" s="872" t="s">
        <v>14326</v>
      </c>
      <c r="G4628" s="873" t="s">
        <v>13921</v>
      </c>
      <c r="H4628" s="870" t="s">
        <v>6740</v>
      </c>
      <c r="I4628" s="875">
        <v>44232</v>
      </c>
      <c r="J4628" s="872" t="s">
        <v>13923</v>
      </c>
    </row>
    <row r="4629" spans="1:10" s="1040" customFormat="1" ht="18" x14ac:dyDescent="0.25">
      <c r="A4629" s="871" t="s">
        <v>14272</v>
      </c>
      <c r="B4629" s="872" t="s">
        <v>7305</v>
      </c>
      <c r="C4629" s="873" t="s">
        <v>13918</v>
      </c>
      <c r="D4629" s="873" t="s">
        <v>14327</v>
      </c>
      <c r="E4629" s="874">
        <v>20000</v>
      </c>
      <c r="F4629" s="872" t="s">
        <v>14274</v>
      </c>
      <c r="G4629" s="873" t="s">
        <v>13921</v>
      </c>
      <c r="H4629" s="870" t="s">
        <v>13993</v>
      </c>
      <c r="I4629" s="875">
        <v>44291</v>
      </c>
      <c r="J4629" s="872" t="s">
        <v>13923</v>
      </c>
    </row>
    <row r="4630" spans="1:10" s="1040" customFormat="1" ht="18" x14ac:dyDescent="0.25">
      <c r="A4630" s="871" t="s">
        <v>14328</v>
      </c>
      <c r="B4630" s="872" t="s">
        <v>7305</v>
      </c>
      <c r="C4630" s="873" t="s">
        <v>13918</v>
      </c>
      <c r="D4630" s="873" t="s">
        <v>14329</v>
      </c>
      <c r="E4630" s="874">
        <v>20000</v>
      </c>
      <c r="F4630" s="872" t="s">
        <v>14330</v>
      </c>
      <c r="G4630" s="873" t="s">
        <v>13921</v>
      </c>
      <c r="H4630" s="870" t="s">
        <v>13993</v>
      </c>
      <c r="I4630" s="875">
        <v>44291</v>
      </c>
      <c r="J4630" s="872" t="s">
        <v>13923</v>
      </c>
    </row>
    <row r="4631" spans="1:10" s="1040" customFormat="1" ht="18" x14ac:dyDescent="0.25">
      <c r="A4631" s="871" t="s">
        <v>14331</v>
      </c>
      <c r="B4631" s="872" t="s">
        <v>7305</v>
      </c>
      <c r="C4631" s="873" t="s">
        <v>13918</v>
      </c>
      <c r="D4631" s="873" t="s">
        <v>14332</v>
      </c>
      <c r="E4631" s="874">
        <v>20000</v>
      </c>
      <c r="F4631" s="872" t="s">
        <v>14255</v>
      </c>
      <c r="G4631" s="873" t="s">
        <v>13921</v>
      </c>
      <c r="H4631" s="870" t="s">
        <v>13993</v>
      </c>
      <c r="I4631" s="875">
        <v>44291</v>
      </c>
      <c r="J4631" s="872" t="s">
        <v>13923</v>
      </c>
    </row>
    <row r="4632" spans="1:10" s="1040" customFormat="1" ht="18" x14ac:dyDescent="0.25">
      <c r="A4632" s="871" t="s">
        <v>14333</v>
      </c>
      <c r="B4632" s="872" t="s">
        <v>7305</v>
      </c>
      <c r="C4632" s="873" t="s">
        <v>13918</v>
      </c>
      <c r="D4632" s="873" t="s">
        <v>14334</v>
      </c>
      <c r="E4632" s="874">
        <v>20000</v>
      </c>
      <c r="F4632" s="872" t="s">
        <v>14264</v>
      </c>
      <c r="G4632" s="873" t="s">
        <v>13921</v>
      </c>
      <c r="H4632" s="870" t="s">
        <v>13993</v>
      </c>
      <c r="I4632" s="875">
        <v>44291</v>
      </c>
      <c r="J4632" s="872" t="s">
        <v>13923</v>
      </c>
    </row>
    <row r="4633" spans="1:10" s="1040" customFormat="1" ht="18" x14ac:dyDescent="0.25">
      <c r="A4633" s="871" t="s">
        <v>14335</v>
      </c>
      <c r="B4633" s="872" t="s">
        <v>7305</v>
      </c>
      <c r="C4633" s="873" t="s">
        <v>13918</v>
      </c>
      <c r="D4633" s="873" t="s">
        <v>14336</v>
      </c>
      <c r="E4633" s="874">
        <v>20000</v>
      </c>
      <c r="F4633" s="872" t="s">
        <v>14337</v>
      </c>
      <c r="G4633" s="873" t="s">
        <v>13921</v>
      </c>
      <c r="H4633" s="870" t="s">
        <v>13993</v>
      </c>
      <c r="I4633" s="875">
        <v>44291</v>
      </c>
      <c r="J4633" s="872" t="s">
        <v>13923</v>
      </c>
    </row>
    <row r="4634" spans="1:10" s="1040" customFormat="1" ht="18" x14ac:dyDescent="0.25">
      <c r="A4634" s="871" t="s">
        <v>14338</v>
      </c>
      <c r="B4634" s="872" t="s">
        <v>7305</v>
      </c>
      <c r="C4634" s="873" t="s">
        <v>13918</v>
      </c>
      <c r="D4634" s="873" t="s">
        <v>14339</v>
      </c>
      <c r="E4634" s="874">
        <v>20000</v>
      </c>
      <c r="F4634" s="872" t="s">
        <v>14340</v>
      </c>
      <c r="G4634" s="873" t="s">
        <v>13921</v>
      </c>
      <c r="H4634" s="870" t="s">
        <v>13993</v>
      </c>
      <c r="I4634" s="875">
        <v>44291</v>
      </c>
      <c r="J4634" s="872" t="s">
        <v>13923</v>
      </c>
    </row>
    <row r="4635" spans="1:10" s="1040" customFormat="1" ht="18" x14ac:dyDescent="0.25">
      <c r="A4635" s="871" t="s">
        <v>14341</v>
      </c>
      <c r="B4635" s="872" t="s">
        <v>7305</v>
      </c>
      <c r="C4635" s="873" t="s">
        <v>13918</v>
      </c>
      <c r="D4635" s="873" t="s">
        <v>14342</v>
      </c>
      <c r="E4635" s="874">
        <v>20000</v>
      </c>
      <c r="F4635" s="872" t="s">
        <v>14343</v>
      </c>
      <c r="G4635" s="873" t="s">
        <v>13921</v>
      </c>
      <c r="H4635" s="870" t="s">
        <v>13993</v>
      </c>
      <c r="I4635" s="875">
        <v>44291</v>
      </c>
      <c r="J4635" s="872" t="s">
        <v>13923</v>
      </c>
    </row>
    <row r="4636" spans="1:10" s="1040" customFormat="1" ht="18" x14ac:dyDescent="0.25">
      <c r="A4636" s="871" t="s">
        <v>14344</v>
      </c>
      <c r="B4636" s="872" t="s">
        <v>7305</v>
      </c>
      <c r="C4636" s="873" t="s">
        <v>13918</v>
      </c>
      <c r="D4636" s="873" t="s">
        <v>14345</v>
      </c>
      <c r="E4636" s="874">
        <v>20000</v>
      </c>
      <c r="F4636" s="872" t="s">
        <v>14346</v>
      </c>
      <c r="G4636" s="873" t="s">
        <v>13921</v>
      </c>
      <c r="H4636" s="870" t="s">
        <v>14347</v>
      </c>
      <c r="I4636" s="875">
        <v>44445</v>
      </c>
      <c r="J4636" s="872" t="s">
        <v>13923</v>
      </c>
    </row>
    <row r="4637" spans="1:10" s="1040" customFormat="1" ht="18" x14ac:dyDescent="0.25">
      <c r="A4637" s="871" t="s">
        <v>14348</v>
      </c>
      <c r="B4637" s="872" t="s">
        <v>7305</v>
      </c>
      <c r="C4637" s="873" t="s">
        <v>13918</v>
      </c>
      <c r="D4637" s="873" t="s">
        <v>14349</v>
      </c>
      <c r="E4637" s="874">
        <v>20000</v>
      </c>
      <c r="F4637" s="872" t="s">
        <v>14350</v>
      </c>
      <c r="G4637" s="873" t="s">
        <v>13921</v>
      </c>
      <c r="H4637" s="870" t="s">
        <v>14002</v>
      </c>
      <c r="I4637" s="872" t="s">
        <v>14112</v>
      </c>
      <c r="J4637" s="872" t="s">
        <v>13923</v>
      </c>
    </row>
    <row r="4638" spans="1:10" s="1040" customFormat="1" ht="18" x14ac:dyDescent="0.25">
      <c r="A4638" s="871" t="s">
        <v>14351</v>
      </c>
      <c r="B4638" s="872" t="s">
        <v>7305</v>
      </c>
      <c r="C4638" s="873" t="s">
        <v>13918</v>
      </c>
      <c r="D4638" s="873" t="s">
        <v>14352</v>
      </c>
      <c r="E4638" s="874">
        <v>20000</v>
      </c>
      <c r="F4638" s="872" t="s">
        <v>14288</v>
      </c>
      <c r="G4638" s="873" t="s">
        <v>13921</v>
      </c>
      <c r="H4638" s="870" t="s">
        <v>14353</v>
      </c>
      <c r="I4638" s="875">
        <v>44536</v>
      </c>
      <c r="J4638" s="872" t="s">
        <v>13923</v>
      </c>
    </row>
    <row r="4639" spans="1:10" s="1040" customFormat="1" ht="18" x14ac:dyDescent="0.25">
      <c r="A4639" s="871" t="s">
        <v>14354</v>
      </c>
      <c r="B4639" s="872" t="s">
        <v>7305</v>
      </c>
      <c r="C4639" s="873" t="s">
        <v>13918</v>
      </c>
      <c r="D4639" s="873" t="s">
        <v>14355</v>
      </c>
      <c r="E4639" s="874">
        <v>20000</v>
      </c>
      <c r="F4639" s="872" t="s">
        <v>14285</v>
      </c>
      <c r="G4639" s="873" t="s">
        <v>13921</v>
      </c>
      <c r="H4639" s="870">
        <v>44505</v>
      </c>
      <c r="I4639" s="875">
        <v>44322</v>
      </c>
      <c r="J4639" s="872" t="s">
        <v>13923</v>
      </c>
    </row>
    <row r="4640" spans="1:10" s="1040" customFormat="1" ht="18" x14ac:dyDescent="0.25">
      <c r="A4640" s="871" t="s">
        <v>14356</v>
      </c>
      <c r="B4640" s="872" t="s">
        <v>7305</v>
      </c>
      <c r="C4640" s="873" t="s">
        <v>13918</v>
      </c>
      <c r="D4640" s="873" t="s">
        <v>14357</v>
      </c>
      <c r="E4640" s="874">
        <v>20000</v>
      </c>
      <c r="F4640" s="872" t="s">
        <v>14281</v>
      </c>
      <c r="G4640" s="873" t="s">
        <v>13921</v>
      </c>
      <c r="H4640" s="870">
        <v>44505</v>
      </c>
      <c r="I4640" s="875">
        <v>44354</v>
      </c>
      <c r="J4640" s="872" t="s">
        <v>13923</v>
      </c>
    </row>
    <row r="4641" spans="1:10" s="1040" customFormat="1" ht="18" x14ac:dyDescent="0.25">
      <c r="A4641" s="871" t="s">
        <v>14358</v>
      </c>
      <c r="B4641" s="872" t="s">
        <v>7305</v>
      </c>
      <c r="C4641" s="873" t="s">
        <v>13918</v>
      </c>
      <c r="D4641" s="873" t="s">
        <v>14359</v>
      </c>
      <c r="E4641" s="874">
        <v>20000</v>
      </c>
      <c r="F4641" s="872" t="s">
        <v>14360</v>
      </c>
      <c r="G4641" s="873" t="s">
        <v>13921</v>
      </c>
      <c r="H4641" s="870">
        <v>44535</v>
      </c>
      <c r="I4641" s="872" t="s">
        <v>14112</v>
      </c>
      <c r="J4641" s="872" t="s">
        <v>13923</v>
      </c>
    </row>
    <row r="4642" spans="1:10" s="1040" customFormat="1" ht="18" x14ac:dyDescent="0.25">
      <c r="A4642" s="871" t="s">
        <v>14361</v>
      </c>
      <c r="B4642" s="872" t="s">
        <v>7305</v>
      </c>
      <c r="C4642" s="873" t="s">
        <v>13918</v>
      </c>
      <c r="D4642" s="873" t="s">
        <v>14362</v>
      </c>
      <c r="E4642" s="874">
        <v>20000</v>
      </c>
      <c r="F4642" s="872" t="s">
        <v>14337</v>
      </c>
      <c r="G4642" s="873" t="s">
        <v>13921</v>
      </c>
      <c r="H4642" s="870">
        <v>44384</v>
      </c>
      <c r="I4642" s="875">
        <v>44205</v>
      </c>
      <c r="J4642" s="872" t="s">
        <v>13923</v>
      </c>
    </row>
    <row r="4643" spans="1:10" s="1040" customFormat="1" ht="18" x14ac:dyDescent="0.25">
      <c r="A4643" s="871" t="s">
        <v>14363</v>
      </c>
      <c r="B4643" s="872" t="s">
        <v>7305</v>
      </c>
      <c r="C4643" s="873" t="s">
        <v>13918</v>
      </c>
      <c r="D4643" s="873" t="s">
        <v>14364</v>
      </c>
      <c r="E4643" s="874">
        <v>20000</v>
      </c>
      <c r="F4643" s="872" t="s">
        <v>14255</v>
      </c>
      <c r="G4643" s="873" t="s">
        <v>13921</v>
      </c>
      <c r="H4643" s="870">
        <v>44538</v>
      </c>
      <c r="I4643" s="875">
        <v>44265</v>
      </c>
      <c r="J4643" s="872" t="s">
        <v>13923</v>
      </c>
    </row>
    <row r="4644" spans="1:10" s="1040" customFormat="1" ht="18" x14ac:dyDescent="0.25">
      <c r="A4644" s="871" t="s">
        <v>14365</v>
      </c>
      <c r="B4644" s="872" t="s">
        <v>7305</v>
      </c>
      <c r="C4644" s="873" t="s">
        <v>13918</v>
      </c>
      <c r="D4644" s="873" t="s">
        <v>14366</v>
      </c>
      <c r="E4644" s="874">
        <v>20000</v>
      </c>
      <c r="F4644" s="872" t="s">
        <v>14264</v>
      </c>
      <c r="G4644" s="873" t="s">
        <v>13921</v>
      </c>
      <c r="H4644" s="870">
        <v>44538</v>
      </c>
      <c r="I4644" s="875">
        <v>44265</v>
      </c>
      <c r="J4644" s="872" t="s">
        <v>13923</v>
      </c>
    </row>
    <row r="4645" spans="1:10" s="1040" customFormat="1" ht="18" x14ac:dyDescent="0.25">
      <c r="A4645" s="871" t="s">
        <v>14367</v>
      </c>
      <c r="B4645" s="872" t="s">
        <v>7305</v>
      </c>
      <c r="C4645" s="873" t="s">
        <v>13918</v>
      </c>
      <c r="D4645" s="873" t="s">
        <v>14368</v>
      </c>
      <c r="E4645" s="874">
        <v>20000</v>
      </c>
      <c r="F4645" s="872" t="s">
        <v>14369</v>
      </c>
      <c r="G4645" s="873" t="s">
        <v>13921</v>
      </c>
      <c r="H4645" s="870" t="s">
        <v>14034</v>
      </c>
      <c r="I4645" s="875">
        <v>44296</v>
      </c>
      <c r="J4645" s="872" t="s">
        <v>13923</v>
      </c>
    </row>
    <row r="4646" spans="1:10" s="1040" customFormat="1" ht="18" x14ac:dyDescent="0.25">
      <c r="A4646" s="871" t="s">
        <v>14370</v>
      </c>
      <c r="B4646" s="872" t="s">
        <v>7305</v>
      </c>
      <c r="C4646" s="873" t="s">
        <v>13918</v>
      </c>
      <c r="D4646" s="873" t="s">
        <v>14371</v>
      </c>
      <c r="E4646" s="874">
        <v>20000</v>
      </c>
      <c r="F4646" s="872" t="s">
        <v>14281</v>
      </c>
      <c r="G4646" s="873" t="s">
        <v>13921</v>
      </c>
      <c r="H4646" s="870" t="s">
        <v>14038</v>
      </c>
      <c r="I4646" s="875">
        <v>44326</v>
      </c>
      <c r="J4646" s="872" t="s">
        <v>13923</v>
      </c>
    </row>
    <row r="4647" spans="1:10" s="1040" customFormat="1" ht="18" x14ac:dyDescent="0.25">
      <c r="A4647" s="871" t="s">
        <v>14372</v>
      </c>
      <c r="B4647" s="872" t="s">
        <v>7305</v>
      </c>
      <c r="C4647" s="873" t="s">
        <v>13918</v>
      </c>
      <c r="D4647" s="873" t="s">
        <v>14373</v>
      </c>
      <c r="E4647" s="874">
        <v>20000</v>
      </c>
      <c r="F4647" s="872" t="s">
        <v>14246</v>
      </c>
      <c r="G4647" s="873" t="s">
        <v>13921</v>
      </c>
      <c r="H4647" s="870" t="s">
        <v>14038</v>
      </c>
      <c r="I4647" s="875">
        <v>44326</v>
      </c>
      <c r="J4647" s="872" t="s">
        <v>13923</v>
      </c>
    </row>
    <row r="4648" spans="1:10" s="1040" customFormat="1" ht="18" x14ac:dyDescent="0.25">
      <c r="A4648" s="871" t="s">
        <v>14374</v>
      </c>
      <c r="B4648" s="872" t="s">
        <v>7305</v>
      </c>
      <c r="C4648" s="873" t="s">
        <v>13918</v>
      </c>
      <c r="D4648" s="873" t="s">
        <v>14375</v>
      </c>
      <c r="E4648" s="874">
        <v>20000</v>
      </c>
      <c r="F4648" s="872" t="s">
        <v>14303</v>
      </c>
      <c r="G4648" s="873" t="s">
        <v>13921</v>
      </c>
      <c r="H4648" s="870">
        <v>44264</v>
      </c>
      <c r="I4648" s="875">
        <v>44266</v>
      </c>
      <c r="J4648" s="872" t="s">
        <v>13923</v>
      </c>
    </row>
    <row r="4649" spans="1:10" s="1040" customFormat="1" ht="18" x14ac:dyDescent="0.25">
      <c r="A4649" s="871" t="s">
        <v>14376</v>
      </c>
      <c r="B4649" s="872" t="s">
        <v>7305</v>
      </c>
      <c r="C4649" s="873" t="s">
        <v>13918</v>
      </c>
      <c r="D4649" s="873" t="s">
        <v>14377</v>
      </c>
      <c r="E4649" s="874">
        <v>20000</v>
      </c>
      <c r="F4649" s="872" t="s">
        <v>14337</v>
      </c>
      <c r="G4649" s="873" t="s">
        <v>13921</v>
      </c>
      <c r="H4649" s="870">
        <v>44386</v>
      </c>
      <c r="I4649" s="875">
        <v>44207</v>
      </c>
      <c r="J4649" s="872" t="s">
        <v>13923</v>
      </c>
    </row>
    <row r="4650" spans="1:10" s="1040" customFormat="1" ht="18" x14ac:dyDescent="0.25">
      <c r="A4650" s="871" t="s">
        <v>14378</v>
      </c>
      <c r="B4650" s="872" t="s">
        <v>7305</v>
      </c>
      <c r="C4650" s="873" t="s">
        <v>13918</v>
      </c>
      <c r="D4650" s="873" t="s">
        <v>14379</v>
      </c>
      <c r="E4650" s="874">
        <v>20000</v>
      </c>
      <c r="F4650" s="872" t="s">
        <v>14380</v>
      </c>
      <c r="G4650" s="873" t="s">
        <v>13921</v>
      </c>
      <c r="H4650" s="870">
        <v>44478</v>
      </c>
      <c r="I4650" s="875">
        <v>44297</v>
      </c>
      <c r="J4650" s="872" t="s">
        <v>13923</v>
      </c>
    </row>
    <row r="4651" spans="1:10" s="1040" customFormat="1" ht="18" x14ac:dyDescent="0.25">
      <c r="A4651" s="871" t="s">
        <v>14381</v>
      </c>
      <c r="B4651" s="872" t="s">
        <v>7305</v>
      </c>
      <c r="C4651" s="873" t="s">
        <v>13918</v>
      </c>
      <c r="D4651" s="873" t="s">
        <v>14382</v>
      </c>
      <c r="E4651" s="874">
        <v>20000</v>
      </c>
      <c r="F4651" s="872" t="s">
        <v>14383</v>
      </c>
      <c r="G4651" s="873" t="s">
        <v>13921</v>
      </c>
      <c r="H4651" s="870" t="s">
        <v>13843</v>
      </c>
      <c r="I4651" s="872" t="s">
        <v>14054</v>
      </c>
      <c r="J4651" s="872" t="s">
        <v>13923</v>
      </c>
    </row>
    <row r="4652" spans="1:10" s="1040" customFormat="1" ht="18" x14ac:dyDescent="0.25">
      <c r="A4652" s="871" t="s">
        <v>14384</v>
      </c>
      <c r="B4652" s="872" t="s">
        <v>7305</v>
      </c>
      <c r="C4652" s="873" t="s">
        <v>13918</v>
      </c>
      <c r="D4652" s="873" t="s">
        <v>14385</v>
      </c>
      <c r="E4652" s="874">
        <v>20000</v>
      </c>
      <c r="F4652" s="872" t="s">
        <v>14386</v>
      </c>
      <c r="G4652" s="873" t="s">
        <v>13921</v>
      </c>
      <c r="H4652" s="870">
        <v>44327</v>
      </c>
      <c r="I4652" s="872" t="s">
        <v>14054</v>
      </c>
      <c r="J4652" s="872" t="s">
        <v>13923</v>
      </c>
    </row>
    <row r="4653" spans="1:10" s="1040" customFormat="1" ht="45" x14ac:dyDescent="0.25">
      <c r="A4653" s="871" t="s">
        <v>14387</v>
      </c>
      <c r="B4653" s="872" t="s">
        <v>7305</v>
      </c>
      <c r="C4653" s="873" t="s">
        <v>13918</v>
      </c>
      <c r="D4653" s="873" t="s">
        <v>14388</v>
      </c>
      <c r="E4653" s="874">
        <v>20000</v>
      </c>
      <c r="F4653" s="872" t="s">
        <v>14255</v>
      </c>
      <c r="G4653" s="873" t="s">
        <v>13921</v>
      </c>
      <c r="H4653" s="870">
        <v>44450</v>
      </c>
      <c r="I4653" s="872" t="s">
        <v>14064</v>
      </c>
      <c r="J4653" s="872" t="s">
        <v>13923</v>
      </c>
    </row>
    <row r="4654" spans="1:10" s="1040" customFormat="1" ht="18" x14ac:dyDescent="0.25">
      <c r="A4654" s="871" t="s">
        <v>14389</v>
      </c>
      <c r="B4654" s="872" t="s">
        <v>7305</v>
      </c>
      <c r="C4654" s="873" t="s">
        <v>13918</v>
      </c>
      <c r="D4654" s="873" t="s">
        <v>14390</v>
      </c>
      <c r="E4654" s="874">
        <v>20000</v>
      </c>
      <c r="F4654" s="872" t="s">
        <v>14264</v>
      </c>
      <c r="G4654" s="873" t="s">
        <v>13921</v>
      </c>
      <c r="H4654" s="870">
        <v>44450</v>
      </c>
      <c r="I4654" s="872" t="s">
        <v>14064</v>
      </c>
      <c r="J4654" s="872" t="s">
        <v>13923</v>
      </c>
    </row>
    <row r="4655" spans="1:10" s="1040" customFormat="1" ht="18" x14ac:dyDescent="0.25">
      <c r="A4655" s="871" t="s">
        <v>14391</v>
      </c>
      <c r="B4655" s="872" t="s">
        <v>7305</v>
      </c>
      <c r="C4655" s="873" t="s">
        <v>13918</v>
      </c>
      <c r="D4655" s="873" t="s">
        <v>14392</v>
      </c>
      <c r="E4655" s="874">
        <v>20000</v>
      </c>
      <c r="F4655" s="872" t="s">
        <v>14380</v>
      </c>
      <c r="G4655" s="873" t="s">
        <v>13921</v>
      </c>
      <c r="H4655" s="870">
        <v>44450</v>
      </c>
      <c r="I4655" s="872" t="s">
        <v>14064</v>
      </c>
      <c r="J4655" s="872" t="s">
        <v>13923</v>
      </c>
    </row>
    <row r="4656" spans="1:10" s="1040" customFormat="1" ht="18" x14ac:dyDescent="0.25">
      <c r="A4656" s="871" t="s">
        <v>14393</v>
      </c>
      <c r="B4656" s="872" t="s">
        <v>7305</v>
      </c>
      <c r="C4656" s="873" t="s">
        <v>13918</v>
      </c>
      <c r="D4656" s="873" t="s">
        <v>14394</v>
      </c>
      <c r="E4656" s="874">
        <v>20000</v>
      </c>
      <c r="F4656" s="872" t="s">
        <v>14395</v>
      </c>
      <c r="G4656" s="873" t="s">
        <v>13921</v>
      </c>
      <c r="H4656" s="870">
        <v>44450</v>
      </c>
      <c r="I4656" s="872" t="s">
        <v>14064</v>
      </c>
      <c r="J4656" s="872" t="s">
        <v>13923</v>
      </c>
    </row>
    <row r="4657" spans="1:10" s="1040" customFormat="1" ht="27" x14ac:dyDescent="0.25">
      <c r="A4657" s="871" t="s">
        <v>14396</v>
      </c>
      <c r="B4657" s="872" t="s">
        <v>7305</v>
      </c>
      <c r="C4657" s="873" t="s">
        <v>13918</v>
      </c>
      <c r="D4657" s="873" t="s">
        <v>14397</v>
      </c>
      <c r="E4657" s="874">
        <v>20000</v>
      </c>
      <c r="F4657" s="872" t="s">
        <v>14308</v>
      </c>
      <c r="G4657" s="873" t="s">
        <v>13921</v>
      </c>
      <c r="H4657" s="870">
        <v>44450</v>
      </c>
      <c r="I4657" s="872" t="s">
        <v>14064</v>
      </c>
      <c r="J4657" s="872" t="s">
        <v>13923</v>
      </c>
    </row>
    <row r="4658" spans="1:10" s="1040" customFormat="1" ht="18" x14ac:dyDescent="0.25">
      <c r="A4658" s="871" t="s">
        <v>14398</v>
      </c>
      <c r="B4658" s="872" t="s">
        <v>7305</v>
      </c>
      <c r="C4658" s="873" t="s">
        <v>13918</v>
      </c>
      <c r="D4658" s="873" t="s">
        <v>14399</v>
      </c>
      <c r="E4658" s="874">
        <v>20000</v>
      </c>
      <c r="F4658" s="872" t="s">
        <v>14270</v>
      </c>
      <c r="G4658" s="873" t="s">
        <v>13921</v>
      </c>
      <c r="H4658" s="870">
        <v>44450</v>
      </c>
      <c r="I4658" s="872" t="s">
        <v>14064</v>
      </c>
      <c r="J4658" s="872" t="s">
        <v>13923</v>
      </c>
    </row>
    <row r="4659" spans="1:10" s="1040" customFormat="1" ht="18" x14ac:dyDescent="0.25">
      <c r="A4659" s="871" t="s">
        <v>14091</v>
      </c>
      <c r="B4659" s="872" t="s">
        <v>7305</v>
      </c>
      <c r="C4659" s="873" t="s">
        <v>13918</v>
      </c>
      <c r="D4659" s="873" t="s">
        <v>14400</v>
      </c>
      <c r="E4659" s="874">
        <v>20000</v>
      </c>
      <c r="F4659" s="872" t="s">
        <v>14337</v>
      </c>
      <c r="G4659" s="873" t="s">
        <v>13921</v>
      </c>
      <c r="H4659" s="870">
        <v>44480</v>
      </c>
      <c r="I4659" s="872" t="s">
        <v>14054</v>
      </c>
      <c r="J4659" s="872" t="s">
        <v>13923</v>
      </c>
    </row>
    <row r="4660" spans="1:10" s="1040" customFormat="1" ht="18" x14ac:dyDescent="0.25">
      <c r="A4660" s="871" t="s">
        <v>14401</v>
      </c>
      <c r="B4660" s="872" t="s">
        <v>7305</v>
      </c>
      <c r="C4660" s="873" t="s">
        <v>13918</v>
      </c>
      <c r="D4660" s="873" t="s">
        <v>14402</v>
      </c>
      <c r="E4660" s="874">
        <v>20000</v>
      </c>
      <c r="F4660" s="872" t="s">
        <v>14403</v>
      </c>
      <c r="G4660" s="873" t="s">
        <v>13921</v>
      </c>
      <c r="H4660" s="870">
        <v>44541</v>
      </c>
      <c r="I4660" s="872" t="s">
        <v>14047</v>
      </c>
      <c r="J4660" s="872" t="s">
        <v>13923</v>
      </c>
    </row>
    <row r="4661" spans="1:10" s="1040" customFormat="1" ht="27" x14ac:dyDescent="0.25">
      <c r="A4661" s="871" t="s">
        <v>14404</v>
      </c>
      <c r="B4661" s="872" t="s">
        <v>7305</v>
      </c>
      <c r="C4661" s="873" t="s">
        <v>13918</v>
      </c>
      <c r="D4661" s="873" t="s">
        <v>14405</v>
      </c>
      <c r="E4661" s="874">
        <v>20000</v>
      </c>
      <c r="F4661" s="872" t="s">
        <v>14406</v>
      </c>
      <c r="G4661" s="873" t="s">
        <v>13921</v>
      </c>
      <c r="H4661" s="870" t="s">
        <v>14407</v>
      </c>
      <c r="I4661" s="872" t="s">
        <v>12842</v>
      </c>
      <c r="J4661" s="873" t="s">
        <v>13923</v>
      </c>
    </row>
    <row r="4662" spans="1:10" s="1040" customFormat="1" ht="18" x14ac:dyDescent="0.25">
      <c r="A4662" s="871" t="s">
        <v>14408</v>
      </c>
      <c r="B4662" s="872" t="s">
        <v>7305</v>
      </c>
      <c r="C4662" s="873" t="s">
        <v>13918</v>
      </c>
      <c r="D4662" s="873" t="s">
        <v>14409</v>
      </c>
      <c r="E4662" s="874">
        <v>20147.63</v>
      </c>
      <c r="F4662" s="872" t="s">
        <v>14410</v>
      </c>
      <c r="G4662" s="873" t="s">
        <v>13921</v>
      </c>
      <c r="H4662" s="870">
        <v>44357</v>
      </c>
      <c r="I4662" s="875">
        <v>44208</v>
      </c>
      <c r="J4662" s="873" t="s">
        <v>13923</v>
      </c>
    </row>
    <row r="4663" spans="1:10" s="1040" customFormat="1" ht="18" x14ac:dyDescent="0.25">
      <c r="A4663" s="871" t="s">
        <v>14411</v>
      </c>
      <c r="B4663" s="872" t="s">
        <v>14166</v>
      </c>
      <c r="C4663" s="873" t="s">
        <v>14108</v>
      </c>
      <c r="D4663" s="873" t="s">
        <v>14412</v>
      </c>
      <c r="E4663" s="874">
        <v>20163.490000000002</v>
      </c>
      <c r="F4663" s="872" t="s">
        <v>14413</v>
      </c>
      <c r="G4663" s="873" t="s">
        <v>13921</v>
      </c>
      <c r="H4663" s="870">
        <v>44208</v>
      </c>
      <c r="I4663" s="875">
        <v>44754</v>
      </c>
      <c r="J4663" s="873" t="s">
        <v>13923</v>
      </c>
    </row>
    <row r="4664" spans="1:10" s="1040" customFormat="1" ht="18" x14ac:dyDescent="0.25">
      <c r="A4664" s="871" t="s">
        <v>14414</v>
      </c>
      <c r="B4664" s="872" t="s">
        <v>7305</v>
      </c>
      <c r="C4664" s="873" t="s">
        <v>13918</v>
      </c>
      <c r="D4664" s="873" t="s">
        <v>14415</v>
      </c>
      <c r="E4664" s="874">
        <v>20480</v>
      </c>
      <c r="F4664" s="872" t="s">
        <v>14416</v>
      </c>
      <c r="G4664" s="873" t="s">
        <v>13921</v>
      </c>
      <c r="H4664" s="870" t="s">
        <v>13931</v>
      </c>
      <c r="I4664" s="872" t="s">
        <v>13932</v>
      </c>
      <c r="J4664" s="873" t="s">
        <v>13923</v>
      </c>
    </row>
    <row r="4665" spans="1:10" s="1040" customFormat="1" ht="18" x14ac:dyDescent="0.25">
      <c r="A4665" s="876" t="s">
        <v>14417</v>
      </c>
      <c r="B4665" s="872" t="s">
        <v>7305</v>
      </c>
      <c r="C4665" s="873" t="s">
        <v>13918</v>
      </c>
      <c r="D4665" s="873" t="s">
        <v>14418</v>
      </c>
      <c r="E4665" s="874">
        <v>20480</v>
      </c>
      <c r="F4665" s="872" t="s">
        <v>14419</v>
      </c>
      <c r="G4665" s="873" t="s">
        <v>13921</v>
      </c>
      <c r="H4665" s="870" t="s">
        <v>13931</v>
      </c>
      <c r="I4665" s="872" t="s">
        <v>13931</v>
      </c>
      <c r="J4665" s="873" t="s">
        <v>13923</v>
      </c>
    </row>
    <row r="4666" spans="1:10" s="1040" customFormat="1" ht="18" x14ac:dyDescent="0.25">
      <c r="A4666" s="876" t="s">
        <v>14420</v>
      </c>
      <c r="B4666" s="872" t="s">
        <v>7305</v>
      </c>
      <c r="C4666" s="873" t="s">
        <v>13918</v>
      </c>
      <c r="D4666" s="873" t="s">
        <v>14421</v>
      </c>
      <c r="E4666" s="874">
        <v>20480</v>
      </c>
      <c r="F4666" s="872" t="s">
        <v>14422</v>
      </c>
      <c r="G4666" s="873" t="s">
        <v>13921</v>
      </c>
      <c r="H4666" s="870" t="s">
        <v>13931</v>
      </c>
      <c r="I4666" s="872" t="s">
        <v>13931</v>
      </c>
      <c r="J4666" s="873" t="s">
        <v>13923</v>
      </c>
    </row>
    <row r="4667" spans="1:10" s="1040" customFormat="1" ht="18" x14ac:dyDescent="0.25">
      <c r="A4667" s="876" t="s">
        <v>14423</v>
      </c>
      <c r="B4667" s="872" t="s">
        <v>7305</v>
      </c>
      <c r="C4667" s="873" t="s">
        <v>13918</v>
      </c>
      <c r="D4667" s="873" t="s">
        <v>14424</v>
      </c>
      <c r="E4667" s="874">
        <v>20480</v>
      </c>
      <c r="F4667" s="872" t="s">
        <v>14422</v>
      </c>
      <c r="G4667" s="873" t="s">
        <v>13921</v>
      </c>
      <c r="H4667" s="870" t="s">
        <v>13932</v>
      </c>
      <c r="I4667" s="875">
        <v>44260</v>
      </c>
      <c r="J4667" s="873" t="s">
        <v>13923</v>
      </c>
    </row>
    <row r="4668" spans="1:10" s="1040" customFormat="1" ht="18" x14ac:dyDescent="0.25">
      <c r="A4668" s="876" t="s">
        <v>14425</v>
      </c>
      <c r="B4668" s="872" t="s">
        <v>7305</v>
      </c>
      <c r="C4668" s="873" t="s">
        <v>13918</v>
      </c>
      <c r="D4668" s="873" t="s">
        <v>14426</v>
      </c>
      <c r="E4668" s="874">
        <v>20480</v>
      </c>
      <c r="F4668" s="872" t="s">
        <v>14419</v>
      </c>
      <c r="G4668" s="873" t="s">
        <v>13921</v>
      </c>
      <c r="H4668" s="870" t="s">
        <v>13932</v>
      </c>
      <c r="I4668" s="875">
        <v>44537</v>
      </c>
      <c r="J4668" s="873" t="s">
        <v>13923</v>
      </c>
    </row>
    <row r="4669" spans="1:10" s="1040" customFormat="1" ht="18" x14ac:dyDescent="0.25">
      <c r="A4669" s="876" t="s">
        <v>14427</v>
      </c>
      <c r="B4669" s="872" t="s">
        <v>7305</v>
      </c>
      <c r="C4669" s="873" t="s">
        <v>13918</v>
      </c>
      <c r="D4669" s="873" t="s">
        <v>14428</v>
      </c>
      <c r="E4669" s="874">
        <v>20480</v>
      </c>
      <c r="F4669" s="872" t="s">
        <v>14416</v>
      </c>
      <c r="G4669" s="873" t="s">
        <v>13921</v>
      </c>
      <c r="H4669" s="870" t="s">
        <v>13932</v>
      </c>
      <c r="I4669" s="872" t="s">
        <v>14429</v>
      </c>
      <c r="J4669" s="873" t="s">
        <v>13923</v>
      </c>
    </row>
    <row r="4670" spans="1:10" s="1040" customFormat="1" ht="27" x14ac:dyDescent="0.25">
      <c r="A4670" s="876" t="s">
        <v>14430</v>
      </c>
      <c r="B4670" s="872" t="s">
        <v>7305</v>
      </c>
      <c r="C4670" s="873" t="s">
        <v>13918</v>
      </c>
      <c r="D4670" s="873" t="s">
        <v>14431</v>
      </c>
      <c r="E4670" s="874">
        <v>20480</v>
      </c>
      <c r="F4670" s="872" t="s">
        <v>14422</v>
      </c>
      <c r="G4670" s="873" t="s">
        <v>13921</v>
      </c>
      <c r="H4670" s="870" t="s">
        <v>14038</v>
      </c>
      <c r="I4670" s="872" t="s">
        <v>13832</v>
      </c>
      <c r="J4670" s="873" t="s">
        <v>13923</v>
      </c>
    </row>
    <row r="4671" spans="1:10" s="1040" customFormat="1" ht="18" x14ac:dyDescent="0.25">
      <c r="A4671" s="876" t="s">
        <v>14432</v>
      </c>
      <c r="B4671" s="872" t="s">
        <v>7305</v>
      </c>
      <c r="C4671" s="873" t="s">
        <v>13918</v>
      </c>
      <c r="D4671" s="873" t="s">
        <v>14433</v>
      </c>
      <c r="E4671" s="874">
        <v>20480</v>
      </c>
      <c r="F4671" s="872" t="s">
        <v>14419</v>
      </c>
      <c r="G4671" s="873" t="s">
        <v>13921</v>
      </c>
      <c r="H4671" s="870" t="s">
        <v>14038</v>
      </c>
      <c r="I4671" s="872" t="s">
        <v>13832</v>
      </c>
      <c r="J4671" s="873" t="s">
        <v>13923</v>
      </c>
    </row>
    <row r="4672" spans="1:10" s="1040" customFormat="1" ht="18" x14ac:dyDescent="0.25">
      <c r="A4672" s="871" t="s">
        <v>14434</v>
      </c>
      <c r="B4672" s="872" t="s">
        <v>7305</v>
      </c>
      <c r="C4672" s="873" t="s">
        <v>13918</v>
      </c>
      <c r="D4672" s="873" t="s">
        <v>14435</v>
      </c>
      <c r="E4672" s="874">
        <v>20500</v>
      </c>
      <c r="F4672" s="872" t="s">
        <v>14121</v>
      </c>
      <c r="G4672" s="873" t="s">
        <v>13921</v>
      </c>
      <c r="H4672" s="870" t="s">
        <v>14436</v>
      </c>
      <c r="I4672" s="872" t="s">
        <v>14437</v>
      </c>
      <c r="J4672" s="873" t="s">
        <v>13923</v>
      </c>
    </row>
    <row r="4673" spans="1:10" s="1040" customFormat="1" ht="18" x14ac:dyDescent="0.25">
      <c r="A4673" s="871" t="s">
        <v>14438</v>
      </c>
      <c r="B4673" s="872" t="s">
        <v>7305</v>
      </c>
      <c r="C4673" s="873" t="s">
        <v>13918</v>
      </c>
      <c r="D4673" s="873" t="s">
        <v>14439</v>
      </c>
      <c r="E4673" s="874">
        <v>20533</v>
      </c>
      <c r="F4673" s="872" t="s">
        <v>14440</v>
      </c>
      <c r="G4673" s="873" t="s">
        <v>13921</v>
      </c>
      <c r="H4673" s="870" t="s">
        <v>13939</v>
      </c>
      <c r="I4673" s="872" t="s">
        <v>13993</v>
      </c>
      <c r="J4673" s="873" t="s">
        <v>13923</v>
      </c>
    </row>
    <row r="4674" spans="1:10" s="1040" customFormat="1" ht="18" x14ac:dyDescent="0.25">
      <c r="A4674" s="871" t="s">
        <v>14441</v>
      </c>
      <c r="B4674" s="872" t="s">
        <v>7305</v>
      </c>
      <c r="C4674" s="873" t="s">
        <v>13918</v>
      </c>
      <c r="D4674" s="873" t="s">
        <v>14442</v>
      </c>
      <c r="E4674" s="874">
        <v>20600</v>
      </c>
      <c r="F4674" s="872" t="s">
        <v>14360</v>
      </c>
      <c r="G4674" s="873" t="s">
        <v>13921</v>
      </c>
      <c r="H4674" s="870" t="s">
        <v>14443</v>
      </c>
      <c r="I4674" s="875">
        <v>44295</v>
      </c>
      <c r="J4674" s="873" t="s">
        <v>13923</v>
      </c>
    </row>
    <row r="4675" spans="1:10" s="1040" customFormat="1" ht="18" x14ac:dyDescent="0.25">
      <c r="A4675" s="871" t="s">
        <v>14444</v>
      </c>
      <c r="B4675" s="872" t="s">
        <v>7305</v>
      </c>
      <c r="C4675" s="873" t="s">
        <v>13918</v>
      </c>
      <c r="D4675" s="873" t="s">
        <v>14445</v>
      </c>
      <c r="E4675" s="874">
        <v>20650</v>
      </c>
      <c r="F4675" s="872" t="s">
        <v>14446</v>
      </c>
      <c r="G4675" s="873" t="s">
        <v>13921</v>
      </c>
      <c r="H4675" s="870" t="s">
        <v>14447</v>
      </c>
      <c r="I4675" s="875">
        <v>44684</v>
      </c>
      <c r="J4675" s="873" t="s">
        <v>13923</v>
      </c>
    </row>
    <row r="4676" spans="1:10" s="1040" customFormat="1" ht="18" x14ac:dyDescent="0.25">
      <c r="A4676" s="871" t="s">
        <v>14448</v>
      </c>
      <c r="B4676" s="872" t="s">
        <v>7305</v>
      </c>
      <c r="C4676" s="873" t="s">
        <v>13918</v>
      </c>
      <c r="D4676" s="873" t="s">
        <v>14449</v>
      </c>
      <c r="E4676" s="874">
        <v>20825</v>
      </c>
      <c r="F4676" s="872" t="s">
        <v>14450</v>
      </c>
      <c r="G4676" s="873" t="s">
        <v>13921</v>
      </c>
      <c r="H4676" s="870" t="s">
        <v>14451</v>
      </c>
      <c r="I4676" s="872" t="s">
        <v>14452</v>
      </c>
      <c r="J4676" s="873" t="s">
        <v>13923</v>
      </c>
    </row>
    <row r="4677" spans="1:10" s="1040" customFormat="1" ht="18" x14ac:dyDescent="0.25">
      <c r="A4677" s="871" t="s">
        <v>14453</v>
      </c>
      <c r="B4677" s="872" t="s">
        <v>7305</v>
      </c>
      <c r="C4677" s="873" t="s">
        <v>13918</v>
      </c>
      <c r="D4677" s="873" t="s">
        <v>14454</v>
      </c>
      <c r="E4677" s="874">
        <v>20940</v>
      </c>
      <c r="F4677" s="872" t="s">
        <v>14455</v>
      </c>
      <c r="G4677" s="873" t="s">
        <v>13921</v>
      </c>
      <c r="H4677" s="870" t="s">
        <v>14456</v>
      </c>
      <c r="I4677" s="872" t="s">
        <v>13994</v>
      </c>
      <c r="J4677" s="873" t="s">
        <v>13923</v>
      </c>
    </row>
    <row r="4678" spans="1:10" s="1040" customFormat="1" ht="18" x14ac:dyDescent="0.25">
      <c r="A4678" s="871" t="s">
        <v>14457</v>
      </c>
      <c r="B4678" s="872" t="s">
        <v>7305</v>
      </c>
      <c r="C4678" s="873" t="s">
        <v>13918</v>
      </c>
      <c r="D4678" s="873" t="s">
        <v>14458</v>
      </c>
      <c r="E4678" s="874">
        <v>20940</v>
      </c>
      <c r="F4678" s="872" t="s">
        <v>14455</v>
      </c>
      <c r="G4678" s="873" t="s">
        <v>13921</v>
      </c>
      <c r="H4678" s="870" t="s">
        <v>13837</v>
      </c>
      <c r="I4678" s="875">
        <v>44541</v>
      </c>
      <c r="J4678" s="873" t="s">
        <v>13923</v>
      </c>
    </row>
    <row r="4679" spans="1:10" s="1040" customFormat="1" ht="18" x14ac:dyDescent="0.25">
      <c r="A4679" s="871" t="s">
        <v>14459</v>
      </c>
      <c r="B4679" s="872" t="s">
        <v>7305</v>
      </c>
      <c r="C4679" s="873" t="s">
        <v>13918</v>
      </c>
      <c r="D4679" s="873" t="s">
        <v>14460</v>
      </c>
      <c r="E4679" s="874">
        <v>20960</v>
      </c>
      <c r="F4679" s="872" t="s">
        <v>14461</v>
      </c>
      <c r="G4679" s="873" t="s">
        <v>13921</v>
      </c>
      <c r="H4679" s="870" t="s">
        <v>14298</v>
      </c>
      <c r="I4679" s="875">
        <v>44261</v>
      </c>
      <c r="J4679" s="873" t="s">
        <v>13923</v>
      </c>
    </row>
    <row r="4680" spans="1:10" s="1040" customFormat="1" ht="18" x14ac:dyDescent="0.25">
      <c r="A4680" s="871" t="s">
        <v>14462</v>
      </c>
      <c r="B4680" s="872" t="s">
        <v>14166</v>
      </c>
      <c r="C4680" s="873" t="s">
        <v>14108</v>
      </c>
      <c r="D4680" s="873" t="s">
        <v>14463</v>
      </c>
      <c r="E4680" s="874">
        <v>20975.68</v>
      </c>
      <c r="F4680" s="872" t="s">
        <v>14464</v>
      </c>
      <c r="G4680" s="873" t="s">
        <v>13921</v>
      </c>
      <c r="H4680" s="870" t="s">
        <v>14465</v>
      </c>
      <c r="I4680" s="872" t="s">
        <v>14466</v>
      </c>
      <c r="J4680" s="873" t="s">
        <v>13923</v>
      </c>
    </row>
    <row r="4681" spans="1:10" s="1040" customFormat="1" ht="18" x14ac:dyDescent="0.25">
      <c r="A4681" s="871" t="s">
        <v>14467</v>
      </c>
      <c r="B4681" s="872" t="s">
        <v>7305</v>
      </c>
      <c r="C4681" s="873" t="s">
        <v>13918</v>
      </c>
      <c r="D4681" s="873" t="s">
        <v>14468</v>
      </c>
      <c r="E4681" s="874">
        <v>21000</v>
      </c>
      <c r="F4681" s="872" t="s">
        <v>14469</v>
      </c>
      <c r="G4681" s="873" t="s">
        <v>13921</v>
      </c>
      <c r="H4681" s="870" t="s">
        <v>14182</v>
      </c>
      <c r="I4681" s="875">
        <v>44504</v>
      </c>
      <c r="J4681" s="873" t="s">
        <v>13923</v>
      </c>
    </row>
    <row r="4682" spans="1:10" s="1040" customFormat="1" ht="18" x14ac:dyDescent="0.25">
      <c r="A4682" s="871" t="s">
        <v>14470</v>
      </c>
      <c r="B4682" s="872" t="s">
        <v>7305</v>
      </c>
      <c r="C4682" s="873" t="s">
        <v>13918</v>
      </c>
      <c r="D4682" s="873" t="s">
        <v>14471</v>
      </c>
      <c r="E4682" s="874">
        <v>21000</v>
      </c>
      <c r="F4682" s="872" t="s">
        <v>14472</v>
      </c>
      <c r="G4682" s="873" t="s">
        <v>13921</v>
      </c>
      <c r="H4682" s="870" t="s">
        <v>13931</v>
      </c>
      <c r="I4682" s="872" t="s">
        <v>14473</v>
      </c>
      <c r="J4682" s="873" t="s">
        <v>13923</v>
      </c>
    </row>
    <row r="4683" spans="1:10" s="1040" customFormat="1" ht="18" x14ac:dyDescent="0.25">
      <c r="A4683" s="871" t="s">
        <v>14474</v>
      </c>
      <c r="B4683" s="872" t="s">
        <v>7305</v>
      </c>
      <c r="C4683" s="873" t="s">
        <v>13918</v>
      </c>
      <c r="D4683" s="873" t="s">
        <v>14475</v>
      </c>
      <c r="E4683" s="874">
        <v>21000</v>
      </c>
      <c r="F4683" s="872" t="s">
        <v>14472</v>
      </c>
      <c r="G4683" s="873" t="s">
        <v>13921</v>
      </c>
      <c r="H4683" s="870" t="s">
        <v>14476</v>
      </c>
      <c r="I4683" s="875">
        <v>44353</v>
      </c>
      <c r="J4683" s="873" t="s">
        <v>13923</v>
      </c>
    </row>
    <row r="4684" spans="1:10" s="1040" customFormat="1" ht="18" x14ac:dyDescent="0.25">
      <c r="A4684" s="871" t="s">
        <v>14477</v>
      </c>
      <c r="B4684" s="872" t="s">
        <v>7305</v>
      </c>
      <c r="C4684" s="873" t="s">
        <v>13918</v>
      </c>
      <c r="D4684" s="873" t="s">
        <v>14478</v>
      </c>
      <c r="E4684" s="874">
        <v>21000</v>
      </c>
      <c r="F4684" s="872" t="s">
        <v>14472</v>
      </c>
      <c r="G4684" s="873" t="s">
        <v>13921</v>
      </c>
      <c r="H4684" s="870" t="s">
        <v>14456</v>
      </c>
      <c r="I4684" s="875">
        <v>44235</v>
      </c>
      <c r="J4684" s="873" t="s">
        <v>13923</v>
      </c>
    </row>
    <row r="4685" spans="1:10" s="1040" customFormat="1" ht="18" x14ac:dyDescent="0.25">
      <c r="A4685" s="871" t="s">
        <v>14479</v>
      </c>
      <c r="B4685" s="872" t="s">
        <v>7305</v>
      </c>
      <c r="C4685" s="873" t="s">
        <v>13918</v>
      </c>
      <c r="D4685" s="873" t="s">
        <v>14480</v>
      </c>
      <c r="E4685" s="874">
        <v>21000</v>
      </c>
      <c r="F4685" s="872" t="s">
        <v>14481</v>
      </c>
      <c r="G4685" s="873" t="s">
        <v>13921</v>
      </c>
      <c r="H4685" s="870" t="s">
        <v>14456</v>
      </c>
      <c r="I4685" s="875">
        <v>44235</v>
      </c>
      <c r="J4685" s="873" t="s">
        <v>13923</v>
      </c>
    </row>
    <row r="4686" spans="1:10" s="1040" customFormat="1" ht="18" x14ac:dyDescent="0.25">
      <c r="A4686" s="871" t="s">
        <v>14482</v>
      </c>
      <c r="B4686" s="872" t="s">
        <v>7305</v>
      </c>
      <c r="C4686" s="873" t="s">
        <v>13918</v>
      </c>
      <c r="D4686" s="873" t="s">
        <v>14483</v>
      </c>
      <c r="E4686" s="874">
        <v>21000</v>
      </c>
      <c r="F4686" s="872" t="s">
        <v>14128</v>
      </c>
      <c r="G4686" s="873" t="s">
        <v>13921</v>
      </c>
      <c r="H4686" s="870" t="s">
        <v>6770</v>
      </c>
      <c r="I4686" s="872" t="s">
        <v>14484</v>
      </c>
      <c r="J4686" s="873" t="s">
        <v>13923</v>
      </c>
    </row>
    <row r="4687" spans="1:10" s="1040" customFormat="1" ht="18" x14ac:dyDescent="0.25">
      <c r="A4687" s="871" t="s">
        <v>14485</v>
      </c>
      <c r="B4687" s="872" t="s">
        <v>7305</v>
      </c>
      <c r="C4687" s="873" t="s">
        <v>13918</v>
      </c>
      <c r="D4687" s="873" t="s">
        <v>14486</v>
      </c>
      <c r="E4687" s="874">
        <v>21000</v>
      </c>
      <c r="F4687" s="872" t="s">
        <v>14487</v>
      </c>
      <c r="G4687" s="873" t="s">
        <v>13921</v>
      </c>
      <c r="H4687" s="870" t="s">
        <v>14015</v>
      </c>
      <c r="I4687" s="875">
        <v>44325</v>
      </c>
      <c r="J4687" s="873" t="s">
        <v>13923</v>
      </c>
    </row>
    <row r="4688" spans="1:10" s="1040" customFormat="1" ht="18" x14ac:dyDescent="0.25">
      <c r="A4688" s="871" t="s">
        <v>14488</v>
      </c>
      <c r="B4688" s="872" t="s">
        <v>7305</v>
      </c>
      <c r="C4688" s="873" t="s">
        <v>13918</v>
      </c>
      <c r="D4688" s="873" t="s">
        <v>14489</v>
      </c>
      <c r="E4688" s="874">
        <v>21000</v>
      </c>
      <c r="F4688" s="872" t="s">
        <v>14490</v>
      </c>
      <c r="G4688" s="873" t="s">
        <v>13921</v>
      </c>
      <c r="H4688" s="870" t="s">
        <v>14015</v>
      </c>
      <c r="I4688" s="875">
        <v>44325</v>
      </c>
      <c r="J4688" s="873" t="s">
        <v>13923</v>
      </c>
    </row>
    <row r="4689" spans="1:10" s="1040" customFormat="1" ht="18" x14ac:dyDescent="0.25">
      <c r="A4689" s="871" t="s">
        <v>14491</v>
      </c>
      <c r="B4689" s="872" t="s">
        <v>7305</v>
      </c>
      <c r="C4689" s="873" t="s">
        <v>13918</v>
      </c>
      <c r="D4689" s="873" t="s">
        <v>14492</v>
      </c>
      <c r="E4689" s="874">
        <v>21000</v>
      </c>
      <c r="F4689" s="872" t="s">
        <v>14493</v>
      </c>
      <c r="G4689" s="873" t="s">
        <v>13921</v>
      </c>
      <c r="H4689" s="870" t="s">
        <v>14015</v>
      </c>
      <c r="I4689" s="872" t="s">
        <v>13824</v>
      </c>
      <c r="J4689" s="873" t="s">
        <v>13923</v>
      </c>
    </row>
    <row r="4690" spans="1:10" s="1040" customFormat="1" ht="18" x14ac:dyDescent="0.25">
      <c r="A4690" s="871" t="s">
        <v>14494</v>
      </c>
      <c r="B4690" s="872" t="s">
        <v>7305</v>
      </c>
      <c r="C4690" s="873" t="s">
        <v>13918</v>
      </c>
      <c r="D4690" s="873" t="s">
        <v>14495</v>
      </c>
      <c r="E4690" s="874">
        <v>21000</v>
      </c>
      <c r="F4690" s="872" t="s">
        <v>14496</v>
      </c>
      <c r="G4690" s="873" t="s">
        <v>13921</v>
      </c>
      <c r="H4690" s="870" t="s">
        <v>14015</v>
      </c>
      <c r="I4690" s="872" t="s">
        <v>13824</v>
      </c>
      <c r="J4690" s="873" t="s">
        <v>13923</v>
      </c>
    </row>
    <row r="4691" spans="1:10" s="1040" customFormat="1" ht="18" x14ac:dyDescent="0.25">
      <c r="A4691" s="871" t="s">
        <v>14497</v>
      </c>
      <c r="B4691" s="872" t="s">
        <v>7305</v>
      </c>
      <c r="C4691" s="873" t="s">
        <v>13918</v>
      </c>
      <c r="D4691" s="873" t="s">
        <v>14498</v>
      </c>
      <c r="E4691" s="874">
        <v>21000</v>
      </c>
      <c r="F4691" s="872" t="s">
        <v>14499</v>
      </c>
      <c r="G4691" s="873" t="s">
        <v>13921</v>
      </c>
      <c r="H4691" s="870" t="s">
        <v>14015</v>
      </c>
      <c r="I4691" s="872" t="s">
        <v>13843</v>
      </c>
      <c r="J4691" s="873" t="s">
        <v>13923</v>
      </c>
    </row>
    <row r="4692" spans="1:10" s="1040" customFormat="1" ht="18" x14ac:dyDescent="0.25">
      <c r="A4692" s="871" t="s">
        <v>14500</v>
      </c>
      <c r="B4692" s="872" t="s">
        <v>7305</v>
      </c>
      <c r="C4692" s="873" t="s">
        <v>13918</v>
      </c>
      <c r="D4692" s="873" t="s">
        <v>14501</v>
      </c>
      <c r="E4692" s="874">
        <v>21000</v>
      </c>
      <c r="F4692" s="872" t="s">
        <v>14502</v>
      </c>
      <c r="G4692" s="873" t="s">
        <v>13921</v>
      </c>
      <c r="H4692" s="870" t="s">
        <v>14015</v>
      </c>
      <c r="I4692" s="875">
        <v>44204</v>
      </c>
      <c r="J4692" s="873" t="s">
        <v>13923</v>
      </c>
    </row>
    <row r="4693" spans="1:10" s="1040" customFormat="1" ht="18" x14ac:dyDescent="0.25">
      <c r="A4693" s="871" t="s">
        <v>14503</v>
      </c>
      <c r="B4693" s="872" t="s">
        <v>7305</v>
      </c>
      <c r="C4693" s="873" t="s">
        <v>13918</v>
      </c>
      <c r="D4693" s="873" t="s">
        <v>14504</v>
      </c>
      <c r="E4693" s="874">
        <v>21000</v>
      </c>
      <c r="F4693" s="872" t="s">
        <v>14505</v>
      </c>
      <c r="G4693" s="873" t="s">
        <v>13921</v>
      </c>
      <c r="H4693" s="870" t="s">
        <v>14015</v>
      </c>
      <c r="I4693" s="875">
        <v>44204</v>
      </c>
      <c r="J4693" s="873" t="s">
        <v>13923</v>
      </c>
    </row>
    <row r="4694" spans="1:10" s="1040" customFormat="1" ht="18" x14ac:dyDescent="0.25">
      <c r="A4694" s="871" t="s">
        <v>14506</v>
      </c>
      <c r="B4694" s="872" t="s">
        <v>7305</v>
      </c>
      <c r="C4694" s="873" t="s">
        <v>13918</v>
      </c>
      <c r="D4694" s="873" t="s">
        <v>14507</v>
      </c>
      <c r="E4694" s="874">
        <v>21000</v>
      </c>
      <c r="F4694" s="872" t="s">
        <v>14508</v>
      </c>
      <c r="G4694" s="873" t="s">
        <v>13921</v>
      </c>
      <c r="H4694" s="870" t="s">
        <v>14015</v>
      </c>
      <c r="I4694" s="875">
        <v>44204</v>
      </c>
      <c r="J4694" s="873" t="s">
        <v>13923</v>
      </c>
    </row>
    <row r="4695" spans="1:10" s="1040" customFormat="1" ht="18" x14ac:dyDescent="0.25">
      <c r="A4695" s="871" t="s">
        <v>14509</v>
      </c>
      <c r="B4695" s="872" t="s">
        <v>7305</v>
      </c>
      <c r="C4695" s="873" t="s">
        <v>13918</v>
      </c>
      <c r="D4695" s="873" t="s">
        <v>14510</v>
      </c>
      <c r="E4695" s="874">
        <v>21000</v>
      </c>
      <c r="F4695" s="872" t="s">
        <v>14511</v>
      </c>
      <c r="G4695" s="873" t="s">
        <v>13921</v>
      </c>
      <c r="H4695" s="870" t="s">
        <v>14015</v>
      </c>
      <c r="I4695" s="872" t="s">
        <v>13824</v>
      </c>
      <c r="J4695" s="873" t="s">
        <v>13923</v>
      </c>
    </row>
    <row r="4696" spans="1:10" s="1040" customFormat="1" ht="18" x14ac:dyDescent="0.25">
      <c r="A4696" s="871" t="s">
        <v>14512</v>
      </c>
      <c r="B4696" s="872" t="s">
        <v>7305</v>
      </c>
      <c r="C4696" s="873" t="s">
        <v>13918</v>
      </c>
      <c r="D4696" s="873" t="s">
        <v>14513</v>
      </c>
      <c r="E4696" s="874">
        <v>21000</v>
      </c>
      <c r="F4696" s="872" t="s">
        <v>14514</v>
      </c>
      <c r="G4696" s="873" t="s">
        <v>13921</v>
      </c>
      <c r="H4696" s="870">
        <v>44384</v>
      </c>
      <c r="I4696" s="875">
        <v>44326</v>
      </c>
      <c r="J4696" s="873" t="s">
        <v>13923</v>
      </c>
    </row>
    <row r="4697" spans="1:10" s="1040" customFormat="1" ht="18" x14ac:dyDescent="0.25">
      <c r="A4697" s="871" t="s">
        <v>14515</v>
      </c>
      <c r="B4697" s="872" t="s">
        <v>7305</v>
      </c>
      <c r="C4697" s="873" t="s">
        <v>13918</v>
      </c>
      <c r="D4697" s="873" t="s">
        <v>14516</v>
      </c>
      <c r="E4697" s="874">
        <v>21000</v>
      </c>
      <c r="F4697" s="872" t="s">
        <v>14517</v>
      </c>
      <c r="G4697" s="873" t="s">
        <v>13921</v>
      </c>
      <c r="H4697" s="870">
        <v>44384</v>
      </c>
      <c r="I4697" s="875">
        <v>44415</v>
      </c>
      <c r="J4697" s="873" t="s">
        <v>13923</v>
      </c>
    </row>
    <row r="4698" spans="1:10" s="1040" customFormat="1" ht="18" x14ac:dyDescent="0.25">
      <c r="A4698" s="871" t="s">
        <v>14518</v>
      </c>
      <c r="B4698" s="872" t="s">
        <v>7305</v>
      </c>
      <c r="C4698" s="873" t="s">
        <v>13918</v>
      </c>
      <c r="D4698" s="873" t="s">
        <v>14519</v>
      </c>
      <c r="E4698" s="874">
        <v>21000</v>
      </c>
      <c r="F4698" s="872" t="s">
        <v>14472</v>
      </c>
      <c r="G4698" s="873" t="s">
        <v>13921</v>
      </c>
      <c r="H4698" s="870" t="s">
        <v>14038</v>
      </c>
      <c r="I4698" s="875">
        <v>44419</v>
      </c>
      <c r="J4698" s="873" t="s">
        <v>13923</v>
      </c>
    </row>
    <row r="4699" spans="1:10" s="1040" customFormat="1" ht="18" x14ac:dyDescent="0.25">
      <c r="A4699" s="871" t="s">
        <v>14520</v>
      </c>
      <c r="B4699" s="872" t="s">
        <v>7305</v>
      </c>
      <c r="C4699" s="873" t="s">
        <v>13918</v>
      </c>
      <c r="D4699" s="873" t="s">
        <v>14521</v>
      </c>
      <c r="E4699" s="874">
        <v>21000</v>
      </c>
      <c r="F4699" s="872" t="s">
        <v>14522</v>
      </c>
      <c r="G4699" s="873" t="s">
        <v>13921</v>
      </c>
      <c r="H4699" s="870">
        <v>44206</v>
      </c>
      <c r="I4699" s="875">
        <v>44327</v>
      </c>
      <c r="J4699" s="873" t="s">
        <v>13923</v>
      </c>
    </row>
    <row r="4700" spans="1:10" s="1040" customFormat="1" ht="18" x14ac:dyDescent="0.25">
      <c r="A4700" s="871" t="s">
        <v>14523</v>
      </c>
      <c r="B4700" s="872" t="s">
        <v>7305</v>
      </c>
      <c r="C4700" s="873" t="s">
        <v>13918</v>
      </c>
      <c r="D4700" s="873" t="s">
        <v>14524</v>
      </c>
      <c r="E4700" s="874">
        <v>21000</v>
      </c>
      <c r="F4700" s="872" t="s">
        <v>14514</v>
      </c>
      <c r="G4700" s="873" t="s">
        <v>13921</v>
      </c>
      <c r="H4700" s="870">
        <v>44206</v>
      </c>
      <c r="I4700" s="872" t="s">
        <v>14112</v>
      </c>
      <c r="J4700" s="872" t="s">
        <v>13923</v>
      </c>
    </row>
    <row r="4701" spans="1:10" s="1040" customFormat="1" ht="18" x14ac:dyDescent="0.25">
      <c r="A4701" s="871" t="s">
        <v>14515</v>
      </c>
      <c r="B4701" s="872" t="s">
        <v>7305</v>
      </c>
      <c r="C4701" s="873" t="s">
        <v>13918</v>
      </c>
      <c r="D4701" s="873" t="s">
        <v>14525</v>
      </c>
      <c r="E4701" s="874">
        <v>21000</v>
      </c>
      <c r="F4701" s="872" t="s">
        <v>14517</v>
      </c>
      <c r="G4701" s="873" t="s">
        <v>13921</v>
      </c>
      <c r="H4701" s="870">
        <v>44206</v>
      </c>
      <c r="I4701" s="872" t="s">
        <v>14064</v>
      </c>
      <c r="J4701" s="873" t="s">
        <v>13923</v>
      </c>
    </row>
    <row r="4702" spans="1:10" s="1040" customFormat="1" ht="18" x14ac:dyDescent="0.25">
      <c r="A4702" s="871" t="s">
        <v>14526</v>
      </c>
      <c r="B4702" s="872" t="s">
        <v>7305</v>
      </c>
      <c r="C4702" s="873" t="s">
        <v>13918</v>
      </c>
      <c r="D4702" s="873" t="s">
        <v>14527</v>
      </c>
      <c r="E4702" s="874">
        <v>21000</v>
      </c>
      <c r="F4702" s="872" t="s">
        <v>14528</v>
      </c>
      <c r="G4702" s="873" t="s">
        <v>13921</v>
      </c>
      <c r="H4702" s="870" t="s">
        <v>13837</v>
      </c>
      <c r="I4702" s="872" t="s">
        <v>14047</v>
      </c>
      <c r="J4702" s="873" t="s">
        <v>13923</v>
      </c>
    </row>
    <row r="4703" spans="1:10" s="1040" customFormat="1" ht="18" x14ac:dyDescent="0.25">
      <c r="A4703" s="871" t="s">
        <v>14529</v>
      </c>
      <c r="B4703" s="872" t="s">
        <v>7305</v>
      </c>
      <c r="C4703" s="873" t="s">
        <v>13918</v>
      </c>
      <c r="D4703" s="873" t="s">
        <v>14530</v>
      </c>
      <c r="E4703" s="874">
        <v>21000</v>
      </c>
      <c r="F4703" s="872" t="s">
        <v>14531</v>
      </c>
      <c r="G4703" s="873" t="s">
        <v>13921</v>
      </c>
      <c r="H4703" s="870" t="s">
        <v>13837</v>
      </c>
      <c r="I4703" s="872" t="s">
        <v>14047</v>
      </c>
      <c r="J4703" s="873" t="s">
        <v>13923</v>
      </c>
    </row>
    <row r="4704" spans="1:10" s="1040" customFormat="1" ht="18" x14ac:dyDescent="0.25">
      <c r="A4704" s="871" t="s">
        <v>14532</v>
      </c>
      <c r="B4704" s="872" t="s">
        <v>7305</v>
      </c>
      <c r="C4704" s="873" t="s">
        <v>13918</v>
      </c>
      <c r="D4704" s="873" t="s">
        <v>14533</v>
      </c>
      <c r="E4704" s="874">
        <v>21000</v>
      </c>
      <c r="F4704" s="872" t="s">
        <v>14481</v>
      </c>
      <c r="G4704" s="873" t="s">
        <v>13921</v>
      </c>
      <c r="H4704" s="870" t="s">
        <v>13837</v>
      </c>
      <c r="I4704" s="872" t="s">
        <v>14047</v>
      </c>
      <c r="J4704" s="873" t="s">
        <v>13923</v>
      </c>
    </row>
    <row r="4705" spans="1:10" s="1040" customFormat="1" ht="18" x14ac:dyDescent="0.25">
      <c r="A4705" s="871" t="s">
        <v>14534</v>
      </c>
      <c r="B4705" s="872" t="s">
        <v>14535</v>
      </c>
      <c r="C4705" s="873" t="s">
        <v>14108</v>
      </c>
      <c r="D4705" s="873" t="s">
        <v>14536</v>
      </c>
      <c r="E4705" s="874">
        <v>21000</v>
      </c>
      <c r="F4705" s="872" t="s">
        <v>14537</v>
      </c>
      <c r="G4705" s="873" t="s">
        <v>13921</v>
      </c>
      <c r="H4705" s="870" t="s">
        <v>14538</v>
      </c>
      <c r="I4705" s="872" t="s">
        <v>14539</v>
      </c>
      <c r="J4705" s="873" t="s">
        <v>13923</v>
      </c>
    </row>
    <row r="4706" spans="1:10" s="1040" customFormat="1" ht="18" x14ac:dyDescent="0.25">
      <c r="A4706" s="871" t="s">
        <v>14540</v>
      </c>
      <c r="B4706" s="872" t="s">
        <v>7305</v>
      </c>
      <c r="C4706" s="873" t="s">
        <v>13918</v>
      </c>
      <c r="D4706" s="873" t="s">
        <v>14541</v>
      </c>
      <c r="E4706" s="874">
        <v>21333</v>
      </c>
      <c r="F4706" s="872" t="s">
        <v>14542</v>
      </c>
      <c r="G4706" s="873" t="s">
        <v>13921</v>
      </c>
      <c r="H4706" s="870" t="s">
        <v>14543</v>
      </c>
      <c r="I4706" s="875">
        <v>44237</v>
      </c>
      <c r="J4706" s="873" t="s">
        <v>13923</v>
      </c>
    </row>
    <row r="4707" spans="1:10" s="1040" customFormat="1" ht="36" x14ac:dyDescent="0.25">
      <c r="A4707" s="871" t="s">
        <v>14544</v>
      </c>
      <c r="B4707" s="872" t="s">
        <v>7305</v>
      </c>
      <c r="C4707" s="873" t="s">
        <v>13918</v>
      </c>
      <c r="D4707" s="873" t="s">
        <v>14545</v>
      </c>
      <c r="E4707" s="874">
        <v>21373.34</v>
      </c>
      <c r="F4707" s="872" t="s">
        <v>14546</v>
      </c>
      <c r="G4707" s="873" t="s">
        <v>13921</v>
      </c>
      <c r="H4707" s="870" t="s">
        <v>14097</v>
      </c>
      <c r="I4707" s="872" t="s">
        <v>14098</v>
      </c>
      <c r="J4707" s="873" t="s">
        <v>13923</v>
      </c>
    </row>
    <row r="4708" spans="1:10" s="1040" customFormat="1" ht="18" x14ac:dyDescent="0.25">
      <c r="A4708" s="871" t="s">
        <v>14547</v>
      </c>
      <c r="B4708" s="872" t="s">
        <v>7305</v>
      </c>
      <c r="C4708" s="873" t="s">
        <v>13918</v>
      </c>
      <c r="D4708" s="873" t="s">
        <v>14548</v>
      </c>
      <c r="E4708" s="874">
        <v>21540</v>
      </c>
      <c r="F4708" s="872" t="s">
        <v>14549</v>
      </c>
      <c r="G4708" s="873" t="s">
        <v>13921</v>
      </c>
      <c r="H4708" s="870" t="s">
        <v>14465</v>
      </c>
      <c r="I4708" s="875">
        <v>44481</v>
      </c>
      <c r="J4708" s="873" t="s">
        <v>13923</v>
      </c>
    </row>
    <row r="4709" spans="1:10" s="1040" customFormat="1" ht="18" x14ac:dyDescent="0.25">
      <c r="A4709" s="871" t="s">
        <v>14550</v>
      </c>
      <c r="B4709" s="872" t="s">
        <v>7305</v>
      </c>
      <c r="C4709" s="873" t="s">
        <v>13918</v>
      </c>
      <c r="D4709" s="873" t="s">
        <v>14551</v>
      </c>
      <c r="E4709" s="874">
        <v>21600</v>
      </c>
      <c r="F4709" s="872" t="s">
        <v>14552</v>
      </c>
      <c r="G4709" s="873" t="s">
        <v>13921</v>
      </c>
      <c r="H4709" s="870" t="s">
        <v>14407</v>
      </c>
      <c r="I4709" s="875">
        <v>44208</v>
      </c>
      <c r="J4709" s="873" t="s">
        <v>13923</v>
      </c>
    </row>
    <row r="4710" spans="1:10" s="1040" customFormat="1" ht="18" x14ac:dyDescent="0.25">
      <c r="A4710" s="871" t="s">
        <v>14553</v>
      </c>
      <c r="B4710" s="872" t="s">
        <v>7305</v>
      </c>
      <c r="C4710" s="873" t="s">
        <v>13918</v>
      </c>
      <c r="D4710" s="873" t="s">
        <v>14554</v>
      </c>
      <c r="E4710" s="874">
        <v>21600</v>
      </c>
      <c r="F4710" s="872" t="s">
        <v>14555</v>
      </c>
      <c r="G4710" s="873" t="s">
        <v>13921</v>
      </c>
      <c r="H4710" s="870" t="s">
        <v>14133</v>
      </c>
      <c r="I4710" s="872" t="s">
        <v>14556</v>
      </c>
      <c r="J4710" s="873" t="s">
        <v>13923</v>
      </c>
    </row>
    <row r="4711" spans="1:10" s="1040" customFormat="1" ht="18" x14ac:dyDescent="0.25">
      <c r="A4711" s="871" t="s">
        <v>14557</v>
      </c>
      <c r="B4711" s="872" t="s">
        <v>7305</v>
      </c>
      <c r="C4711" s="873" t="s">
        <v>13918</v>
      </c>
      <c r="D4711" s="873" t="s">
        <v>14558</v>
      </c>
      <c r="E4711" s="874">
        <v>21600</v>
      </c>
      <c r="F4711" s="872" t="s">
        <v>14559</v>
      </c>
      <c r="G4711" s="873" t="s">
        <v>13921</v>
      </c>
      <c r="H4711" s="870">
        <v>44327</v>
      </c>
      <c r="I4711" s="872" t="s">
        <v>14064</v>
      </c>
      <c r="J4711" s="873" t="s">
        <v>13923</v>
      </c>
    </row>
    <row r="4712" spans="1:10" s="1040" customFormat="1" ht="18" x14ac:dyDescent="0.25">
      <c r="A4712" s="871" t="s">
        <v>14560</v>
      </c>
      <c r="B4712" s="872" t="s">
        <v>7305</v>
      </c>
      <c r="C4712" s="873" t="s">
        <v>13918</v>
      </c>
      <c r="D4712" s="873" t="s">
        <v>14561</v>
      </c>
      <c r="E4712" s="874">
        <v>21682.5</v>
      </c>
      <c r="F4712" s="872" t="s">
        <v>14562</v>
      </c>
      <c r="G4712" s="873" t="s">
        <v>13921</v>
      </c>
      <c r="H4712" s="870">
        <v>44327</v>
      </c>
      <c r="I4712" s="872" t="s">
        <v>14112</v>
      </c>
      <c r="J4712" s="873" t="s">
        <v>13923</v>
      </c>
    </row>
    <row r="4713" spans="1:10" s="1040" customFormat="1" ht="18" x14ac:dyDescent="0.25">
      <c r="A4713" s="871" t="s">
        <v>14563</v>
      </c>
      <c r="B4713" s="872" t="s">
        <v>8500</v>
      </c>
      <c r="C4713" s="873" t="s">
        <v>14108</v>
      </c>
      <c r="D4713" s="873" t="s">
        <v>14564</v>
      </c>
      <c r="E4713" s="874">
        <v>21690.76</v>
      </c>
      <c r="F4713" s="872" t="s">
        <v>14565</v>
      </c>
      <c r="G4713" s="873" t="s">
        <v>13921</v>
      </c>
      <c r="H4713" s="870" t="s">
        <v>14566</v>
      </c>
      <c r="I4713" s="872" t="s">
        <v>14112</v>
      </c>
      <c r="J4713" s="873" t="s">
        <v>13923</v>
      </c>
    </row>
    <row r="4714" spans="1:10" s="1040" customFormat="1" ht="18" x14ac:dyDescent="0.25">
      <c r="A4714" s="871" t="s">
        <v>14567</v>
      </c>
      <c r="B4714" s="872" t="s">
        <v>7305</v>
      </c>
      <c r="C4714" s="873" t="s">
        <v>13918</v>
      </c>
      <c r="D4714" s="873" t="s">
        <v>14568</v>
      </c>
      <c r="E4714" s="874">
        <v>21800</v>
      </c>
      <c r="F4714" s="872" t="s">
        <v>14132</v>
      </c>
      <c r="G4714" s="873" t="s">
        <v>13921</v>
      </c>
      <c r="H4714" s="870" t="s">
        <v>14569</v>
      </c>
      <c r="I4714" s="872" t="s">
        <v>14447</v>
      </c>
      <c r="J4714" s="873" t="s">
        <v>13923</v>
      </c>
    </row>
    <row r="4715" spans="1:10" s="1040" customFormat="1" ht="18" x14ac:dyDescent="0.25">
      <c r="A4715" s="876" t="s">
        <v>14570</v>
      </c>
      <c r="B4715" s="872" t="s">
        <v>7305</v>
      </c>
      <c r="C4715" s="873" t="s">
        <v>13918</v>
      </c>
      <c r="D4715" s="873" t="s">
        <v>14571</v>
      </c>
      <c r="E4715" s="874">
        <v>21950</v>
      </c>
      <c r="F4715" s="872" t="s">
        <v>14572</v>
      </c>
      <c r="G4715" s="873" t="s">
        <v>13921</v>
      </c>
      <c r="H4715" s="870">
        <v>44450</v>
      </c>
      <c r="I4715" s="875">
        <v>44298</v>
      </c>
      <c r="J4715" s="873" t="s">
        <v>13923</v>
      </c>
    </row>
    <row r="4716" spans="1:10" s="1040" customFormat="1" ht="18" x14ac:dyDescent="0.25">
      <c r="A4716" s="871" t="s">
        <v>14573</v>
      </c>
      <c r="B4716" s="872" t="s">
        <v>7305</v>
      </c>
      <c r="C4716" s="873" t="s">
        <v>13918</v>
      </c>
      <c r="D4716" s="873" t="s">
        <v>14574</v>
      </c>
      <c r="E4716" s="874">
        <v>22000</v>
      </c>
      <c r="F4716" s="872" t="s">
        <v>14197</v>
      </c>
      <c r="G4716" s="873" t="s">
        <v>13921</v>
      </c>
      <c r="H4716" s="870" t="s">
        <v>14575</v>
      </c>
      <c r="I4716" s="872" t="s">
        <v>14112</v>
      </c>
      <c r="J4716" s="873" t="s">
        <v>13923</v>
      </c>
    </row>
    <row r="4717" spans="1:10" s="1040" customFormat="1" ht="18" x14ac:dyDescent="0.25">
      <c r="A4717" s="871" t="s">
        <v>14576</v>
      </c>
      <c r="B4717" s="872" t="s">
        <v>7305</v>
      </c>
      <c r="C4717" s="873" t="s">
        <v>13918</v>
      </c>
      <c r="D4717" s="873" t="s">
        <v>14577</v>
      </c>
      <c r="E4717" s="874">
        <v>22000</v>
      </c>
      <c r="F4717" s="872" t="s">
        <v>14578</v>
      </c>
      <c r="G4717" s="873" t="s">
        <v>13921</v>
      </c>
      <c r="H4717" s="870">
        <v>44257</v>
      </c>
      <c r="I4717" s="872" t="s">
        <v>14271</v>
      </c>
      <c r="J4717" s="873" t="s">
        <v>13923</v>
      </c>
    </row>
    <row r="4718" spans="1:10" s="1040" customFormat="1" ht="18" x14ac:dyDescent="0.25">
      <c r="A4718" s="871" t="s">
        <v>14579</v>
      </c>
      <c r="B4718" s="872" t="s">
        <v>7305</v>
      </c>
      <c r="C4718" s="873" t="s">
        <v>13918</v>
      </c>
      <c r="D4718" s="873" t="s">
        <v>14580</v>
      </c>
      <c r="E4718" s="874">
        <v>22000</v>
      </c>
      <c r="F4718" s="872" t="s">
        <v>14578</v>
      </c>
      <c r="G4718" s="873" t="s">
        <v>13921</v>
      </c>
      <c r="H4718" s="870">
        <v>44381</v>
      </c>
      <c r="I4718" s="872" t="s">
        <v>14309</v>
      </c>
      <c r="J4718" s="873" t="s">
        <v>13923</v>
      </c>
    </row>
    <row r="4719" spans="1:10" s="1040" customFormat="1" ht="18" x14ac:dyDescent="0.25">
      <c r="A4719" s="871" t="s">
        <v>14581</v>
      </c>
      <c r="B4719" s="872" t="s">
        <v>7305</v>
      </c>
      <c r="C4719" s="873" t="s">
        <v>13918</v>
      </c>
      <c r="D4719" s="873" t="s">
        <v>14582</v>
      </c>
      <c r="E4719" s="874">
        <v>22000</v>
      </c>
      <c r="F4719" s="872" t="s">
        <v>14197</v>
      </c>
      <c r="G4719" s="873" t="s">
        <v>13921</v>
      </c>
      <c r="H4719" s="870">
        <v>44443</v>
      </c>
      <c r="I4719" s="875">
        <v>44383</v>
      </c>
      <c r="J4719" s="873" t="s">
        <v>13923</v>
      </c>
    </row>
    <row r="4720" spans="1:10" s="1040" customFormat="1" ht="18" x14ac:dyDescent="0.25">
      <c r="A4720" s="871" t="s">
        <v>14583</v>
      </c>
      <c r="B4720" s="872" t="s">
        <v>7305</v>
      </c>
      <c r="C4720" s="873" t="s">
        <v>13918</v>
      </c>
      <c r="D4720" s="873" t="s">
        <v>14584</v>
      </c>
      <c r="E4720" s="874">
        <v>22000</v>
      </c>
      <c r="F4720" s="872" t="s">
        <v>14159</v>
      </c>
      <c r="G4720" s="873" t="s">
        <v>13921</v>
      </c>
      <c r="H4720" s="870">
        <v>44443</v>
      </c>
      <c r="I4720" s="875">
        <v>44383</v>
      </c>
      <c r="J4720" s="873" t="s">
        <v>13923</v>
      </c>
    </row>
    <row r="4721" spans="1:10" s="1040" customFormat="1" ht="18" x14ac:dyDescent="0.25">
      <c r="A4721" s="871" t="s">
        <v>14585</v>
      </c>
      <c r="B4721" s="872" t="s">
        <v>7305</v>
      </c>
      <c r="C4721" s="873" t="s">
        <v>13918</v>
      </c>
      <c r="D4721" s="873" t="s">
        <v>14586</v>
      </c>
      <c r="E4721" s="874">
        <v>22000</v>
      </c>
      <c r="F4721" s="872" t="s">
        <v>14587</v>
      </c>
      <c r="G4721" s="873" t="s">
        <v>13921</v>
      </c>
      <c r="H4721" s="870" t="s">
        <v>6740</v>
      </c>
      <c r="I4721" s="875">
        <v>44202</v>
      </c>
      <c r="J4721" s="873" t="s">
        <v>13923</v>
      </c>
    </row>
    <row r="4722" spans="1:10" s="1040" customFormat="1" ht="18" x14ac:dyDescent="0.25">
      <c r="A4722" s="871" t="s">
        <v>14588</v>
      </c>
      <c r="B4722" s="872" t="s">
        <v>7305</v>
      </c>
      <c r="C4722" s="873" t="s">
        <v>13918</v>
      </c>
      <c r="D4722" s="873" t="s">
        <v>14589</v>
      </c>
      <c r="E4722" s="874">
        <v>22000</v>
      </c>
      <c r="F4722" s="872" t="s">
        <v>14175</v>
      </c>
      <c r="G4722" s="873" t="s">
        <v>13921</v>
      </c>
      <c r="H4722" s="870" t="s">
        <v>13993</v>
      </c>
      <c r="I4722" s="875">
        <v>44233</v>
      </c>
      <c r="J4722" s="873" t="s">
        <v>13923</v>
      </c>
    </row>
    <row r="4723" spans="1:10" s="1040" customFormat="1" ht="18" x14ac:dyDescent="0.25">
      <c r="A4723" s="871" t="s">
        <v>14590</v>
      </c>
      <c r="B4723" s="872" t="s">
        <v>7305</v>
      </c>
      <c r="C4723" s="873" t="s">
        <v>13918</v>
      </c>
      <c r="D4723" s="873" t="s">
        <v>14591</v>
      </c>
      <c r="E4723" s="874">
        <v>22000</v>
      </c>
      <c r="F4723" s="872" t="s">
        <v>14592</v>
      </c>
      <c r="G4723" s="873" t="s">
        <v>13921</v>
      </c>
      <c r="H4723" s="870" t="s">
        <v>14593</v>
      </c>
      <c r="I4723" s="872" t="s">
        <v>14594</v>
      </c>
      <c r="J4723" s="873" t="s">
        <v>13923</v>
      </c>
    </row>
    <row r="4724" spans="1:10" s="1040" customFormat="1" ht="18" x14ac:dyDescent="0.25">
      <c r="A4724" s="871" t="s">
        <v>14595</v>
      </c>
      <c r="B4724" s="872" t="s">
        <v>7305</v>
      </c>
      <c r="C4724" s="873" t="s">
        <v>13918</v>
      </c>
      <c r="D4724" s="873" t="s">
        <v>14596</v>
      </c>
      <c r="E4724" s="874">
        <v>22000</v>
      </c>
      <c r="F4724" s="872" t="s">
        <v>14597</v>
      </c>
      <c r="G4724" s="873" t="s">
        <v>13921</v>
      </c>
      <c r="H4724" s="870" t="s">
        <v>14598</v>
      </c>
      <c r="I4724" s="872" t="s">
        <v>14134</v>
      </c>
      <c r="J4724" s="873" t="s">
        <v>13923</v>
      </c>
    </row>
    <row r="4725" spans="1:10" s="1040" customFormat="1" ht="18" x14ac:dyDescent="0.25">
      <c r="A4725" s="871" t="s">
        <v>14599</v>
      </c>
      <c r="B4725" s="872" t="s">
        <v>7305</v>
      </c>
      <c r="C4725" s="873" t="s">
        <v>13918</v>
      </c>
      <c r="D4725" s="873" t="s">
        <v>14600</v>
      </c>
      <c r="E4725" s="874">
        <v>22000</v>
      </c>
      <c r="F4725" s="872" t="s">
        <v>14601</v>
      </c>
      <c r="G4725" s="873" t="s">
        <v>13921</v>
      </c>
      <c r="H4725" s="870" t="s">
        <v>14598</v>
      </c>
      <c r="I4725" s="872" t="s">
        <v>14134</v>
      </c>
      <c r="J4725" s="873" t="s">
        <v>13923</v>
      </c>
    </row>
    <row r="4726" spans="1:10" s="1040" customFormat="1" ht="18" x14ac:dyDescent="0.25">
      <c r="A4726" s="871" t="s">
        <v>14602</v>
      </c>
      <c r="B4726" s="872" t="s">
        <v>7305</v>
      </c>
      <c r="C4726" s="873" t="s">
        <v>13918</v>
      </c>
      <c r="D4726" s="873" t="s">
        <v>14603</v>
      </c>
      <c r="E4726" s="874">
        <v>22000</v>
      </c>
      <c r="F4726" s="872" t="s">
        <v>14604</v>
      </c>
      <c r="G4726" s="873" t="s">
        <v>13921</v>
      </c>
      <c r="H4726" s="870" t="s">
        <v>14598</v>
      </c>
      <c r="I4726" s="872" t="s">
        <v>14134</v>
      </c>
      <c r="J4726" s="873" t="s">
        <v>13923</v>
      </c>
    </row>
    <row r="4727" spans="1:10" s="1040" customFormat="1" ht="18" x14ac:dyDescent="0.25">
      <c r="A4727" s="871" t="s">
        <v>14605</v>
      </c>
      <c r="B4727" s="872" t="s">
        <v>7305</v>
      </c>
      <c r="C4727" s="873" t="s">
        <v>13918</v>
      </c>
      <c r="D4727" s="873" t="s">
        <v>14606</v>
      </c>
      <c r="E4727" s="874">
        <v>22000</v>
      </c>
      <c r="F4727" s="872" t="s">
        <v>14607</v>
      </c>
      <c r="G4727" s="873" t="s">
        <v>13921</v>
      </c>
      <c r="H4727" s="870" t="s">
        <v>14598</v>
      </c>
      <c r="I4727" s="872" t="s">
        <v>14134</v>
      </c>
      <c r="J4727" s="873" t="s">
        <v>13923</v>
      </c>
    </row>
    <row r="4728" spans="1:10" s="1040" customFormat="1" ht="18" x14ac:dyDescent="0.25">
      <c r="A4728" s="871" t="s">
        <v>14608</v>
      </c>
      <c r="B4728" s="872" t="s">
        <v>7305</v>
      </c>
      <c r="C4728" s="873" t="s">
        <v>13918</v>
      </c>
      <c r="D4728" s="873" t="s">
        <v>14609</v>
      </c>
      <c r="E4728" s="874">
        <v>22000</v>
      </c>
      <c r="F4728" s="872" t="s">
        <v>14610</v>
      </c>
      <c r="G4728" s="873" t="s">
        <v>13921</v>
      </c>
      <c r="H4728" s="870" t="s">
        <v>14598</v>
      </c>
      <c r="I4728" s="872" t="s">
        <v>14134</v>
      </c>
      <c r="J4728" s="873" t="s">
        <v>13923</v>
      </c>
    </row>
    <row r="4729" spans="1:10" s="1040" customFormat="1" ht="18" x14ac:dyDescent="0.25">
      <c r="A4729" s="871" t="s">
        <v>14611</v>
      </c>
      <c r="B4729" s="872" t="s">
        <v>7305</v>
      </c>
      <c r="C4729" s="873" t="s">
        <v>13918</v>
      </c>
      <c r="D4729" s="873" t="s">
        <v>14612</v>
      </c>
      <c r="E4729" s="874">
        <v>22000</v>
      </c>
      <c r="F4729" s="872" t="s">
        <v>14274</v>
      </c>
      <c r="G4729" s="873" t="s">
        <v>13921</v>
      </c>
      <c r="H4729" s="870">
        <v>44450</v>
      </c>
      <c r="I4729" s="872" t="s">
        <v>14060</v>
      </c>
      <c r="J4729" s="873" t="s">
        <v>13923</v>
      </c>
    </row>
    <row r="4730" spans="1:10" s="1040" customFormat="1" ht="18" x14ac:dyDescent="0.25">
      <c r="A4730" s="871" t="s">
        <v>14613</v>
      </c>
      <c r="B4730" s="872" t="s">
        <v>7305</v>
      </c>
      <c r="C4730" s="873" t="s">
        <v>13918</v>
      </c>
      <c r="D4730" s="873" t="s">
        <v>14614</v>
      </c>
      <c r="E4730" s="874">
        <v>22000</v>
      </c>
      <c r="F4730" s="872" t="s">
        <v>14615</v>
      </c>
      <c r="G4730" s="873" t="s">
        <v>13921</v>
      </c>
      <c r="H4730" s="870">
        <v>44450</v>
      </c>
      <c r="I4730" s="872" t="s">
        <v>14060</v>
      </c>
      <c r="J4730" s="873" t="s">
        <v>13923</v>
      </c>
    </row>
    <row r="4731" spans="1:10" s="1040" customFormat="1" ht="36" x14ac:dyDescent="0.25">
      <c r="A4731" s="871" t="s">
        <v>14616</v>
      </c>
      <c r="B4731" s="872" t="s">
        <v>7305</v>
      </c>
      <c r="C4731" s="873" t="s">
        <v>13918</v>
      </c>
      <c r="D4731" s="873" t="s">
        <v>14617</v>
      </c>
      <c r="E4731" s="874">
        <v>22080</v>
      </c>
      <c r="F4731" s="872" t="s">
        <v>14618</v>
      </c>
      <c r="G4731" s="873" t="s">
        <v>13921</v>
      </c>
      <c r="H4731" s="870">
        <v>44450</v>
      </c>
      <c r="I4731" s="872" t="s">
        <v>14060</v>
      </c>
      <c r="J4731" s="873" t="s">
        <v>13923</v>
      </c>
    </row>
    <row r="4732" spans="1:10" s="1040" customFormat="1" ht="45" x14ac:dyDescent="0.25">
      <c r="A4732" s="871" t="s">
        <v>14619</v>
      </c>
      <c r="B4732" s="872" t="s">
        <v>7305</v>
      </c>
      <c r="C4732" s="873" t="s">
        <v>13918</v>
      </c>
      <c r="D4732" s="873" t="s">
        <v>14620</v>
      </c>
      <c r="E4732" s="874">
        <v>22080</v>
      </c>
      <c r="F4732" s="872" t="s">
        <v>14621</v>
      </c>
      <c r="G4732" s="873" t="s">
        <v>13921</v>
      </c>
      <c r="H4732" s="870">
        <v>44450</v>
      </c>
      <c r="I4732" s="872" t="s">
        <v>14060</v>
      </c>
      <c r="J4732" s="873" t="s">
        <v>13923</v>
      </c>
    </row>
    <row r="4733" spans="1:10" s="1040" customFormat="1" ht="18" x14ac:dyDescent="0.25">
      <c r="A4733" s="871" t="s">
        <v>14622</v>
      </c>
      <c r="B4733" s="872" t="s">
        <v>7305</v>
      </c>
      <c r="C4733" s="873" t="s">
        <v>13918</v>
      </c>
      <c r="D4733" s="873" t="s">
        <v>14623</v>
      </c>
      <c r="E4733" s="874">
        <v>22102.400000000001</v>
      </c>
      <c r="F4733" s="872" t="s">
        <v>14624</v>
      </c>
      <c r="G4733" s="873" t="s">
        <v>13921</v>
      </c>
      <c r="H4733" s="870">
        <v>44480</v>
      </c>
      <c r="I4733" s="872" t="s">
        <v>14625</v>
      </c>
      <c r="J4733" s="873" t="s">
        <v>13923</v>
      </c>
    </row>
    <row r="4734" spans="1:10" s="1040" customFormat="1" ht="18" x14ac:dyDescent="0.25">
      <c r="A4734" s="871" t="s">
        <v>14626</v>
      </c>
      <c r="B4734" s="872" t="s">
        <v>7305</v>
      </c>
      <c r="C4734" s="873" t="s">
        <v>13918</v>
      </c>
      <c r="D4734" s="873" t="s">
        <v>14627</v>
      </c>
      <c r="E4734" s="874">
        <v>22165</v>
      </c>
      <c r="F4734" s="872" t="s">
        <v>14628</v>
      </c>
      <c r="G4734" s="873" t="s">
        <v>13921</v>
      </c>
      <c r="H4734" s="870" t="s">
        <v>14064</v>
      </c>
      <c r="I4734" s="872" t="s">
        <v>14112</v>
      </c>
      <c r="J4734" s="873" t="s">
        <v>13923</v>
      </c>
    </row>
    <row r="4735" spans="1:10" s="1040" customFormat="1" ht="18" x14ac:dyDescent="0.25">
      <c r="A4735" s="871" t="s">
        <v>14629</v>
      </c>
      <c r="B4735" s="872" t="s">
        <v>7305</v>
      </c>
      <c r="C4735" s="873" t="s">
        <v>13918</v>
      </c>
      <c r="D4735" s="873" t="s">
        <v>14630</v>
      </c>
      <c r="E4735" s="874">
        <v>22300</v>
      </c>
      <c r="F4735" s="872" t="s">
        <v>14631</v>
      </c>
      <c r="G4735" s="873" t="s">
        <v>13921</v>
      </c>
      <c r="H4735" s="870">
        <v>44446</v>
      </c>
      <c r="I4735" s="872" t="s">
        <v>14632</v>
      </c>
      <c r="J4735" s="873" t="s">
        <v>13923</v>
      </c>
    </row>
    <row r="4736" spans="1:10" s="1040" customFormat="1" ht="18" x14ac:dyDescent="0.25">
      <c r="A4736" s="871" t="s">
        <v>14633</v>
      </c>
      <c r="B4736" s="872" t="s">
        <v>7305</v>
      </c>
      <c r="C4736" s="873" t="s">
        <v>13918</v>
      </c>
      <c r="D4736" s="873" t="s">
        <v>14634</v>
      </c>
      <c r="E4736" s="874">
        <v>22380</v>
      </c>
      <c r="F4736" s="872" t="s">
        <v>14635</v>
      </c>
      <c r="G4736" s="873" t="s">
        <v>13921</v>
      </c>
      <c r="H4736" s="870">
        <v>44442</v>
      </c>
      <c r="I4736" s="872" t="s">
        <v>14636</v>
      </c>
      <c r="J4736" s="873" t="s">
        <v>13923</v>
      </c>
    </row>
    <row r="4737" spans="1:10" s="1040" customFormat="1" ht="18" x14ac:dyDescent="0.25">
      <c r="A4737" s="871" t="s">
        <v>14637</v>
      </c>
      <c r="B4737" s="872" t="s">
        <v>7305</v>
      </c>
      <c r="C4737" s="873" t="s">
        <v>13918</v>
      </c>
      <c r="D4737" s="873" t="s">
        <v>14638</v>
      </c>
      <c r="E4737" s="874">
        <v>22480</v>
      </c>
      <c r="F4737" s="872" t="s">
        <v>14639</v>
      </c>
      <c r="G4737" s="873" t="s">
        <v>13921</v>
      </c>
      <c r="H4737" s="870" t="s">
        <v>13931</v>
      </c>
      <c r="I4737" s="872" t="s">
        <v>14112</v>
      </c>
      <c r="J4737" s="873" t="s">
        <v>13923</v>
      </c>
    </row>
    <row r="4738" spans="1:10" s="1040" customFormat="1" ht="18" x14ac:dyDescent="0.25">
      <c r="A4738" s="871" t="s">
        <v>14637</v>
      </c>
      <c r="B4738" s="872" t="s">
        <v>7305</v>
      </c>
      <c r="C4738" s="873" t="s">
        <v>13918</v>
      </c>
      <c r="D4738" s="873" t="s">
        <v>14640</v>
      </c>
      <c r="E4738" s="874">
        <v>22480</v>
      </c>
      <c r="F4738" s="872" t="s">
        <v>14639</v>
      </c>
      <c r="G4738" s="873" t="s">
        <v>13921</v>
      </c>
      <c r="H4738" s="870" t="s">
        <v>13932</v>
      </c>
      <c r="I4738" s="875">
        <v>44232</v>
      </c>
      <c r="J4738" s="873" t="s">
        <v>13923</v>
      </c>
    </row>
    <row r="4739" spans="1:10" s="1040" customFormat="1" ht="18" x14ac:dyDescent="0.25">
      <c r="A4739" s="871" t="s">
        <v>14641</v>
      </c>
      <c r="B4739" s="872" t="s">
        <v>7305</v>
      </c>
      <c r="C4739" s="873" t="s">
        <v>13918</v>
      </c>
      <c r="D4739" s="873" t="s">
        <v>14642</v>
      </c>
      <c r="E4739" s="874">
        <v>22480</v>
      </c>
      <c r="F4739" s="872" t="s">
        <v>14639</v>
      </c>
      <c r="G4739" s="873" t="s">
        <v>13921</v>
      </c>
      <c r="H4739" s="870" t="s">
        <v>14038</v>
      </c>
      <c r="I4739" s="875">
        <v>44265</v>
      </c>
      <c r="J4739" s="873" t="s">
        <v>13923</v>
      </c>
    </row>
    <row r="4740" spans="1:10" s="1040" customFormat="1" ht="18" x14ac:dyDescent="0.25">
      <c r="A4740" s="871" t="s">
        <v>14643</v>
      </c>
      <c r="B4740" s="872" t="s">
        <v>7305</v>
      </c>
      <c r="C4740" s="873" t="s">
        <v>13918</v>
      </c>
      <c r="D4740" s="873" t="s">
        <v>14644</v>
      </c>
      <c r="E4740" s="874">
        <v>22500</v>
      </c>
      <c r="F4740" s="872" t="s">
        <v>14645</v>
      </c>
      <c r="G4740" s="873" t="s">
        <v>13921</v>
      </c>
      <c r="H4740" s="870" t="s">
        <v>14182</v>
      </c>
      <c r="I4740" s="872" t="s">
        <v>14112</v>
      </c>
      <c r="J4740" s="873" t="s">
        <v>13923</v>
      </c>
    </row>
    <row r="4741" spans="1:10" s="1040" customFormat="1" ht="18" x14ac:dyDescent="0.25">
      <c r="A4741" s="871" t="s">
        <v>14646</v>
      </c>
      <c r="B4741" s="872" t="s">
        <v>7305</v>
      </c>
      <c r="C4741" s="873" t="s">
        <v>13918</v>
      </c>
      <c r="D4741" s="873" t="s">
        <v>14647</v>
      </c>
      <c r="E4741" s="874">
        <v>22500</v>
      </c>
      <c r="F4741" s="872" t="s">
        <v>14648</v>
      </c>
      <c r="G4741" s="873" t="s">
        <v>13921</v>
      </c>
      <c r="H4741" s="870" t="s">
        <v>14182</v>
      </c>
      <c r="I4741" s="872" t="s">
        <v>13922</v>
      </c>
      <c r="J4741" s="873" t="s">
        <v>13923</v>
      </c>
    </row>
    <row r="4742" spans="1:10" s="1040" customFormat="1" ht="18" x14ac:dyDescent="0.25">
      <c r="A4742" s="871" t="s">
        <v>14649</v>
      </c>
      <c r="B4742" s="872" t="s">
        <v>7305</v>
      </c>
      <c r="C4742" s="873" t="s">
        <v>13918</v>
      </c>
      <c r="D4742" s="873" t="s">
        <v>14650</v>
      </c>
      <c r="E4742" s="874">
        <v>22500</v>
      </c>
      <c r="F4742" s="872" t="s">
        <v>14651</v>
      </c>
      <c r="G4742" s="873" t="s">
        <v>13921</v>
      </c>
      <c r="H4742" s="870">
        <v>44288</v>
      </c>
      <c r="I4742" s="872" t="s">
        <v>14539</v>
      </c>
      <c r="J4742" s="873" t="s">
        <v>13923</v>
      </c>
    </row>
    <row r="4743" spans="1:10" s="1040" customFormat="1" ht="18" x14ac:dyDescent="0.25">
      <c r="A4743" s="871" t="s">
        <v>14649</v>
      </c>
      <c r="B4743" s="872" t="s">
        <v>7305</v>
      </c>
      <c r="C4743" s="873" t="s">
        <v>13918</v>
      </c>
      <c r="D4743" s="873" t="s">
        <v>14652</v>
      </c>
      <c r="E4743" s="874">
        <v>22500</v>
      </c>
      <c r="F4743" s="872" t="s">
        <v>14651</v>
      </c>
      <c r="G4743" s="873" t="s">
        <v>13921</v>
      </c>
      <c r="H4743" s="870">
        <v>44288</v>
      </c>
      <c r="I4743" s="872" t="s">
        <v>14539</v>
      </c>
      <c r="J4743" s="873" t="s">
        <v>13923</v>
      </c>
    </row>
    <row r="4744" spans="1:10" s="1040" customFormat="1" ht="18" x14ac:dyDescent="0.25">
      <c r="A4744" s="871" t="s">
        <v>14653</v>
      </c>
      <c r="B4744" s="872" t="s">
        <v>7305</v>
      </c>
      <c r="C4744" s="873" t="s">
        <v>13918</v>
      </c>
      <c r="D4744" s="873" t="s">
        <v>14654</v>
      </c>
      <c r="E4744" s="874">
        <v>22500</v>
      </c>
      <c r="F4744" s="872" t="s">
        <v>14655</v>
      </c>
      <c r="G4744" s="873" t="s">
        <v>13921</v>
      </c>
      <c r="H4744" s="870">
        <v>44441</v>
      </c>
      <c r="I4744" s="875">
        <v>44444</v>
      </c>
      <c r="J4744" s="873" t="s">
        <v>13923</v>
      </c>
    </row>
    <row r="4745" spans="1:10" s="1040" customFormat="1" ht="18" x14ac:dyDescent="0.25">
      <c r="A4745" s="871" t="s">
        <v>14656</v>
      </c>
      <c r="B4745" s="872" t="s">
        <v>7305</v>
      </c>
      <c r="C4745" s="873" t="s">
        <v>13918</v>
      </c>
      <c r="D4745" s="873" t="s">
        <v>14657</v>
      </c>
      <c r="E4745" s="874">
        <v>22500</v>
      </c>
      <c r="F4745" s="872" t="s">
        <v>14658</v>
      </c>
      <c r="G4745" s="873" t="s">
        <v>13921</v>
      </c>
      <c r="H4745" s="870">
        <v>44441</v>
      </c>
      <c r="I4745" s="875">
        <v>44444</v>
      </c>
      <c r="J4745" s="873" t="s">
        <v>13923</v>
      </c>
    </row>
    <row r="4746" spans="1:10" s="1040" customFormat="1" ht="18" x14ac:dyDescent="0.25">
      <c r="A4746" s="871" t="s">
        <v>14659</v>
      </c>
      <c r="B4746" s="872" t="s">
        <v>7305</v>
      </c>
      <c r="C4746" s="873" t="s">
        <v>13918</v>
      </c>
      <c r="D4746" s="873" t="s">
        <v>14660</v>
      </c>
      <c r="E4746" s="874">
        <v>22500</v>
      </c>
      <c r="F4746" s="872" t="s">
        <v>14661</v>
      </c>
      <c r="G4746" s="873" t="s">
        <v>13921</v>
      </c>
      <c r="H4746" s="870">
        <v>44441</v>
      </c>
      <c r="I4746" s="875">
        <v>44444</v>
      </c>
      <c r="J4746" s="873" t="s">
        <v>13923</v>
      </c>
    </row>
    <row r="4747" spans="1:10" s="1040" customFormat="1" ht="18" x14ac:dyDescent="0.25">
      <c r="A4747" s="871" t="s">
        <v>14662</v>
      </c>
      <c r="B4747" s="872" t="s">
        <v>7305</v>
      </c>
      <c r="C4747" s="873" t="s">
        <v>13918</v>
      </c>
      <c r="D4747" s="873" t="s">
        <v>14663</v>
      </c>
      <c r="E4747" s="874">
        <v>22500</v>
      </c>
      <c r="F4747" s="872" t="s">
        <v>14658</v>
      </c>
      <c r="G4747" s="873" t="s">
        <v>13921</v>
      </c>
      <c r="H4747" s="870">
        <v>44505</v>
      </c>
      <c r="I4747" s="875">
        <v>44416</v>
      </c>
      <c r="J4747" s="873" t="s">
        <v>13923</v>
      </c>
    </row>
    <row r="4748" spans="1:10" s="1040" customFormat="1" ht="18" x14ac:dyDescent="0.25">
      <c r="A4748" s="871" t="s">
        <v>14664</v>
      </c>
      <c r="B4748" s="872" t="s">
        <v>7305</v>
      </c>
      <c r="C4748" s="873" t="s">
        <v>13918</v>
      </c>
      <c r="D4748" s="873" t="s">
        <v>14665</v>
      </c>
      <c r="E4748" s="874">
        <v>22500</v>
      </c>
      <c r="F4748" s="872" t="s">
        <v>14655</v>
      </c>
      <c r="G4748" s="873" t="s">
        <v>13921</v>
      </c>
      <c r="H4748" s="870">
        <v>44505</v>
      </c>
      <c r="I4748" s="875">
        <v>44416</v>
      </c>
      <c r="J4748" s="873" t="s">
        <v>13923</v>
      </c>
    </row>
    <row r="4749" spans="1:10" s="1040" customFormat="1" ht="27" x14ac:dyDescent="0.25">
      <c r="A4749" s="871" t="s">
        <v>14666</v>
      </c>
      <c r="B4749" s="872" t="s">
        <v>7305</v>
      </c>
      <c r="C4749" s="873" t="s">
        <v>13918</v>
      </c>
      <c r="D4749" s="873" t="s">
        <v>14667</v>
      </c>
      <c r="E4749" s="874">
        <v>22500</v>
      </c>
      <c r="F4749" s="872" t="s">
        <v>14668</v>
      </c>
      <c r="G4749" s="873" t="s">
        <v>13921</v>
      </c>
      <c r="H4749" s="870" t="s">
        <v>14015</v>
      </c>
      <c r="I4749" s="875">
        <v>44295</v>
      </c>
      <c r="J4749" s="873" t="s">
        <v>13923</v>
      </c>
    </row>
    <row r="4750" spans="1:10" s="1040" customFormat="1" ht="18" x14ac:dyDescent="0.25">
      <c r="A4750" s="871" t="s">
        <v>14669</v>
      </c>
      <c r="B4750" s="872" t="s">
        <v>7305</v>
      </c>
      <c r="C4750" s="873" t="s">
        <v>13918</v>
      </c>
      <c r="D4750" s="873" t="s">
        <v>14670</v>
      </c>
      <c r="E4750" s="874">
        <v>22500</v>
      </c>
      <c r="F4750" s="872" t="s">
        <v>14655</v>
      </c>
      <c r="G4750" s="873" t="s">
        <v>13921</v>
      </c>
      <c r="H4750" s="870" t="s">
        <v>14053</v>
      </c>
      <c r="I4750" s="872" t="s">
        <v>14047</v>
      </c>
      <c r="J4750" s="873" t="s">
        <v>13923</v>
      </c>
    </row>
    <row r="4751" spans="1:10" s="1040" customFormat="1" ht="18" x14ac:dyDescent="0.25">
      <c r="A4751" s="871" t="s">
        <v>14671</v>
      </c>
      <c r="B4751" s="872" t="s">
        <v>7305</v>
      </c>
      <c r="C4751" s="873" t="s">
        <v>13918</v>
      </c>
      <c r="D4751" s="873" t="s">
        <v>14672</v>
      </c>
      <c r="E4751" s="874">
        <v>22500</v>
      </c>
      <c r="F4751" s="872" t="s">
        <v>14658</v>
      </c>
      <c r="G4751" s="873" t="s">
        <v>13921</v>
      </c>
      <c r="H4751" s="870" t="s">
        <v>14053</v>
      </c>
      <c r="I4751" s="872" t="s">
        <v>14047</v>
      </c>
      <c r="J4751" s="873" t="s">
        <v>13923</v>
      </c>
    </row>
    <row r="4752" spans="1:10" s="1040" customFormat="1" ht="18" x14ac:dyDescent="0.25">
      <c r="A4752" s="871" t="s">
        <v>14673</v>
      </c>
      <c r="B4752" s="872" t="s">
        <v>7305</v>
      </c>
      <c r="C4752" s="873" t="s">
        <v>13918</v>
      </c>
      <c r="D4752" s="873" t="s">
        <v>14674</v>
      </c>
      <c r="E4752" s="874">
        <v>22597.599999999999</v>
      </c>
      <c r="F4752" s="872" t="s">
        <v>14675</v>
      </c>
      <c r="G4752" s="873" t="s">
        <v>13921</v>
      </c>
      <c r="H4752" s="870">
        <v>44318</v>
      </c>
      <c r="I4752" s="875">
        <v>44294</v>
      </c>
      <c r="J4752" s="873" t="s">
        <v>13923</v>
      </c>
    </row>
    <row r="4753" spans="1:10" s="1040" customFormat="1" ht="18" x14ac:dyDescent="0.25">
      <c r="A4753" s="871" t="s">
        <v>14676</v>
      </c>
      <c r="B4753" s="872" t="s">
        <v>7305</v>
      </c>
      <c r="C4753" s="873" t="s">
        <v>13918</v>
      </c>
      <c r="D4753" s="873" t="s">
        <v>14677</v>
      </c>
      <c r="E4753" s="874">
        <v>22800</v>
      </c>
      <c r="F4753" s="872" t="s">
        <v>14678</v>
      </c>
      <c r="G4753" s="873" t="s">
        <v>13921</v>
      </c>
      <c r="H4753" s="870">
        <v>44323</v>
      </c>
      <c r="I4753" s="875">
        <v>44238</v>
      </c>
      <c r="J4753" s="873" t="s">
        <v>13923</v>
      </c>
    </row>
    <row r="4754" spans="1:10" s="1040" customFormat="1" ht="18" x14ac:dyDescent="0.25">
      <c r="A4754" s="871" t="s">
        <v>14679</v>
      </c>
      <c r="B4754" s="872" t="s">
        <v>7305</v>
      </c>
      <c r="C4754" s="873" t="s">
        <v>13918</v>
      </c>
      <c r="D4754" s="873" t="s">
        <v>14680</v>
      </c>
      <c r="E4754" s="874">
        <v>23000</v>
      </c>
      <c r="F4754" s="877" t="s">
        <v>14681</v>
      </c>
      <c r="G4754" s="878" t="s">
        <v>13921</v>
      </c>
      <c r="H4754" s="870" t="s">
        <v>13939</v>
      </c>
      <c r="I4754" s="877" t="s">
        <v>13940</v>
      </c>
      <c r="J4754" s="873" t="s">
        <v>13923</v>
      </c>
    </row>
    <row r="4755" spans="1:10" s="1040" customFormat="1" ht="45" x14ac:dyDescent="0.25">
      <c r="A4755" s="871" t="s">
        <v>14682</v>
      </c>
      <c r="B4755" s="872" t="s">
        <v>7305</v>
      </c>
      <c r="C4755" s="873" t="s">
        <v>13918</v>
      </c>
      <c r="D4755" s="873" t="s">
        <v>14683</v>
      </c>
      <c r="E4755" s="879">
        <v>23000</v>
      </c>
      <c r="F4755" s="880" t="s">
        <v>762</v>
      </c>
      <c r="G4755" s="881" t="s">
        <v>13921</v>
      </c>
      <c r="H4755" s="870" t="s">
        <v>13939</v>
      </c>
      <c r="I4755" s="880" t="s">
        <v>13940</v>
      </c>
      <c r="J4755" s="873" t="s">
        <v>13923</v>
      </c>
    </row>
    <row r="4756" spans="1:10" s="1040" customFormat="1" ht="18" x14ac:dyDescent="0.25">
      <c r="A4756" s="871" t="s">
        <v>14684</v>
      </c>
      <c r="B4756" s="872" t="s">
        <v>7305</v>
      </c>
      <c r="C4756" s="873" t="s">
        <v>13918</v>
      </c>
      <c r="D4756" s="873" t="s">
        <v>14685</v>
      </c>
      <c r="E4756" s="879">
        <v>23000</v>
      </c>
      <c r="F4756" s="880" t="s">
        <v>14172</v>
      </c>
      <c r="G4756" s="881" t="s">
        <v>13921</v>
      </c>
      <c r="H4756" s="870" t="s">
        <v>13993</v>
      </c>
      <c r="I4756" s="882">
        <v>44233</v>
      </c>
      <c r="J4756" s="873" t="s">
        <v>13923</v>
      </c>
    </row>
    <row r="4757" spans="1:10" s="1040" customFormat="1" ht="18" x14ac:dyDescent="0.25">
      <c r="A4757" s="871" t="s">
        <v>14686</v>
      </c>
      <c r="B4757" s="872" t="s">
        <v>7305</v>
      </c>
      <c r="C4757" s="873" t="s">
        <v>13918</v>
      </c>
      <c r="D4757" s="883" t="s">
        <v>14687</v>
      </c>
      <c r="E4757" s="884">
        <v>34766.339999999997</v>
      </c>
      <c r="F4757" s="885" t="s">
        <v>14688</v>
      </c>
      <c r="G4757" s="886" t="s">
        <v>13921</v>
      </c>
      <c r="H4757" s="870" t="s">
        <v>14689</v>
      </c>
      <c r="I4757" s="887" t="s">
        <v>14305</v>
      </c>
      <c r="J4757" s="873" t="s">
        <v>13923</v>
      </c>
    </row>
    <row r="4758" spans="1:10" s="1040" customFormat="1" ht="9" x14ac:dyDescent="0.25">
      <c r="A4758" s="871" t="s">
        <v>14690</v>
      </c>
      <c r="B4758" s="872" t="s">
        <v>7305</v>
      </c>
      <c r="C4758" s="873" t="s">
        <v>13918</v>
      </c>
      <c r="D4758" s="888" t="s">
        <v>14691</v>
      </c>
      <c r="E4758" s="884">
        <v>23250</v>
      </c>
      <c r="F4758" s="885" t="s">
        <v>14692</v>
      </c>
      <c r="G4758" s="886" t="s">
        <v>13921</v>
      </c>
      <c r="H4758" s="870" t="s">
        <v>14129</v>
      </c>
      <c r="I4758" s="885" t="s">
        <v>14538</v>
      </c>
      <c r="J4758" s="873" t="s">
        <v>13923</v>
      </c>
    </row>
    <row r="4759" spans="1:10" s="1040" customFormat="1" ht="18" x14ac:dyDescent="0.25">
      <c r="A4759" s="871" t="s">
        <v>14693</v>
      </c>
      <c r="B4759" s="872" t="s">
        <v>7305</v>
      </c>
      <c r="C4759" s="873" t="s">
        <v>13918</v>
      </c>
      <c r="D4759" s="888" t="s">
        <v>14694</v>
      </c>
      <c r="E4759" s="884">
        <v>23340</v>
      </c>
      <c r="F4759" s="885" t="s">
        <v>14695</v>
      </c>
      <c r="G4759" s="886" t="s">
        <v>13921</v>
      </c>
      <c r="H4759" s="870" t="s">
        <v>14456</v>
      </c>
      <c r="I4759" s="885" t="s">
        <v>14696</v>
      </c>
      <c r="J4759" s="873" t="s">
        <v>13923</v>
      </c>
    </row>
    <row r="4760" spans="1:10" s="1040" customFormat="1" ht="18" x14ac:dyDescent="0.25">
      <c r="A4760" s="871" t="s">
        <v>14697</v>
      </c>
      <c r="B4760" s="872" t="s">
        <v>7305</v>
      </c>
      <c r="C4760" s="873" t="s">
        <v>13918</v>
      </c>
      <c r="D4760" s="888" t="s">
        <v>14698</v>
      </c>
      <c r="E4760" s="884">
        <v>23340</v>
      </c>
      <c r="F4760" s="885" t="s">
        <v>14695</v>
      </c>
      <c r="G4760" s="886" t="s">
        <v>13921</v>
      </c>
      <c r="H4760" s="870" t="s">
        <v>13837</v>
      </c>
      <c r="I4760" s="885" t="s">
        <v>12863</v>
      </c>
      <c r="J4760" s="873" t="s">
        <v>13923</v>
      </c>
    </row>
    <row r="4761" spans="1:10" s="1040" customFormat="1" ht="18" x14ac:dyDescent="0.25">
      <c r="A4761" s="871" t="s">
        <v>14699</v>
      </c>
      <c r="B4761" s="872" t="s">
        <v>7305</v>
      </c>
      <c r="C4761" s="873" t="s">
        <v>13918</v>
      </c>
      <c r="D4761" s="888" t="s">
        <v>14700</v>
      </c>
      <c r="E4761" s="884">
        <v>23500</v>
      </c>
      <c r="F4761" s="885" t="s">
        <v>14701</v>
      </c>
      <c r="G4761" s="886" t="s">
        <v>13921</v>
      </c>
      <c r="H4761" s="870">
        <v>44318</v>
      </c>
      <c r="I4761" s="885" t="s">
        <v>14112</v>
      </c>
      <c r="J4761" s="873" t="s">
        <v>13923</v>
      </c>
    </row>
    <row r="4762" spans="1:10" s="1040" customFormat="1" ht="18" x14ac:dyDescent="0.25">
      <c r="A4762" s="871" t="s">
        <v>14702</v>
      </c>
      <c r="B4762" s="872" t="s">
        <v>7305</v>
      </c>
      <c r="C4762" s="873" t="s">
        <v>13918</v>
      </c>
      <c r="D4762" s="888" t="s">
        <v>14703</v>
      </c>
      <c r="E4762" s="884">
        <v>23600</v>
      </c>
      <c r="F4762" s="885" t="s">
        <v>14704</v>
      </c>
      <c r="G4762" s="886" t="s">
        <v>13921</v>
      </c>
      <c r="H4762" s="870" t="s">
        <v>14160</v>
      </c>
      <c r="I4762" s="889" t="s">
        <v>14539</v>
      </c>
      <c r="J4762" s="873" t="s">
        <v>14705</v>
      </c>
    </row>
    <row r="4763" spans="1:10" s="1040" customFormat="1" ht="36" x14ac:dyDescent="0.25">
      <c r="A4763" s="871" t="s">
        <v>14706</v>
      </c>
      <c r="B4763" s="872" t="s">
        <v>7305</v>
      </c>
      <c r="C4763" s="873" t="s">
        <v>13918</v>
      </c>
      <c r="D4763" s="883" t="s">
        <v>14707</v>
      </c>
      <c r="E4763" s="884">
        <v>31683</v>
      </c>
      <c r="F4763" s="885" t="s">
        <v>14708</v>
      </c>
      <c r="G4763" s="886" t="s">
        <v>13921</v>
      </c>
      <c r="H4763" s="870">
        <v>44508</v>
      </c>
      <c r="I4763" s="885" t="s">
        <v>14538</v>
      </c>
      <c r="J4763" s="873" t="s">
        <v>13923</v>
      </c>
    </row>
    <row r="4764" spans="1:10" s="1040" customFormat="1" ht="27" x14ac:dyDescent="0.25">
      <c r="A4764" s="871" t="s">
        <v>14709</v>
      </c>
      <c r="B4764" s="872" t="s">
        <v>7305</v>
      </c>
      <c r="C4764" s="873" t="s">
        <v>13918</v>
      </c>
      <c r="D4764" s="883" t="s">
        <v>14710</v>
      </c>
      <c r="E4764" s="884">
        <v>35000</v>
      </c>
      <c r="F4764" s="885" t="s">
        <v>14711</v>
      </c>
      <c r="G4764" s="886" t="s">
        <v>13921</v>
      </c>
      <c r="H4764" s="870">
        <v>44264</v>
      </c>
      <c r="I4764" s="885" t="s">
        <v>14696</v>
      </c>
      <c r="J4764" s="873" t="s">
        <v>13923</v>
      </c>
    </row>
    <row r="4765" spans="1:10" s="1040" customFormat="1" ht="18" x14ac:dyDescent="0.25">
      <c r="A4765" s="871" t="s">
        <v>14712</v>
      </c>
      <c r="B4765" s="872" t="s">
        <v>7305</v>
      </c>
      <c r="C4765" s="873" t="s">
        <v>13918</v>
      </c>
      <c r="D4765" s="888" t="s">
        <v>14713</v>
      </c>
      <c r="E4765" s="884">
        <v>24000</v>
      </c>
      <c r="F4765" s="885" t="s">
        <v>14714</v>
      </c>
      <c r="G4765" s="886" t="s">
        <v>13921</v>
      </c>
      <c r="H4765" s="870" t="s">
        <v>14182</v>
      </c>
      <c r="I4765" s="885" t="s">
        <v>12863</v>
      </c>
      <c r="J4765" s="873" t="s">
        <v>13923</v>
      </c>
    </row>
    <row r="4766" spans="1:10" s="1040" customFormat="1" ht="18" x14ac:dyDescent="0.25">
      <c r="A4766" s="871" t="s">
        <v>14715</v>
      </c>
      <c r="B4766" s="872" t="s">
        <v>7305</v>
      </c>
      <c r="C4766" s="873" t="s">
        <v>13918</v>
      </c>
      <c r="D4766" s="888" t="s">
        <v>14716</v>
      </c>
      <c r="E4766" s="884">
        <v>24000</v>
      </c>
      <c r="F4766" s="885" t="s">
        <v>14717</v>
      </c>
      <c r="G4766" s="886" t="s">
        <v>13921</v>
      </c>
      <c r="H4766" s="870" t="s">
        <v>14182</v>
      </c>
      <c r="I4766" s="890">
        <v>44541</v>
      </c>
      <c r="J4766" s="873" t="s">
        <v>13923</v>
      </c>
    </row>
    <row r="4767" spans="1:10" s="1040" customFormat="1" ht="18" x14ac:dyDescent="0.25">
      <c r="A4767" s="871" t="s">
        <v>14718</v>
      </c>
      <c r="B4767" s="872" t="s">
        <v>7305</v>
      </c>
      <c r="C4767" s="873" t="s">
        <v>13918</v>
      </c>
      <c r="D4767" s="888" t="s">
        <v>14719</v>
      </c>
      <c r="E4767" s="884">
        <v>24000</v>
      </c>
      <c r="F4767" s="885" t="s">
        <v>14720</v>
      </c>
      <c r="G4767" s="886" t="s">
        <v>13921</v>
      </c>
      <c r="H4767" s="870" t="s">
        <v>14182</v>
      </c>
      <c r="I4767" s="885" t="s">
        <v>14347</v>
      </c>
      <c r="J4767" s="873" t="s">
        <v>13923</v>
      </c>
    </row>
    <row r="4768" spans="1:10" s="1040" customFormat="1" ht="18" x14ac:dyDescent="0.25">
      <c r="A4768" s="871" t="s">
        <v>14721</v>
      </c>
      <c r="B4768" s="872" t="s">
        <v>7305</v>
      </c>
      <c r="C4768" s="873" t="s">
        <v>13918</v>
      </c>
      <c r="D4768" s="888" t="s">
        <v>14722</v>
      </c>
      <c r="E4768" s="884">
        <v>24000</v>
      </c>
      <c r="F4768" s="885" t="s">
        <v>14723</v>
      </c>
      <c r="G4768" s="886" t="s">
        <v>13921</v>
      </c>
      <c r="H4768" s="870" t="s">
        <v>14575</v>
      </c>
      <c r="I4768" s="885" t="s">
        <v>13927</v>
      </c>
      <c r="J4768" s="873" t="s">
        <v>13923</v>
      </c>
    </row>
    <row r="4769" spans="1:10" s="1040" customFormat="1" ht="18" x14ac:dyDescent="0.25">
      <c r="A4769" s="871" t="s">
        <v>14724</v>
      </c>
      <c r="B4769" s="872" t="s">
        <v>7305</v>
      </c>
      <c r="C4769" s="873" t="s">
        <v>13918</v>
      </c>
      <c r="D4769" s="888" t="s">
        <v>14725</v>
      </c>
      <c r="E4769" s="884">
        <v>24000</v>
      </c>
      <c r="F4769" s="885" t="s">
        <v>14726</v>
      </c>
      <c r="G4769" s="886" t="s">
        <v>13921</v>
      </c>
      <c r="H4769" s="870" t="s">
        <v>14575</v>
      </c>
      <c r="I4769" s="885" t="s">
        <v>13927</v>
      </c>
      <c r="J4769" s="873" t="s">
        <v>13923</v>
      </c>
    </row>
    <row r="4770" spans="1:10" s="1040" customFormat="1" ht="18" x14ac:dyDescent="0.25">
      <c r="A4770" s="871" t="s">
        <v>14727</v>
      </c>
      <c r="B4770" s="872" t="s">
        <v>7305</v>
      </c>
      <c r="C4770" s="873" t="s">
        <v>13918</v>
      </c>
      <c r="D4770" s="888" t="s">
        <v>14728</v>
      </c>
      <c r="E4770" s="884">
        <v>24000</v>
      </c>
      <c r="F4770" s="885" t="s">
        <v>14729</v>
      </c>
      <c r="G4770" s="886" t="s">
        <v>13921</v>
      </c>
      <c r="H4770" s="870" t="s">
        <v>13931</v>
      </c>
      <c r="I4770" s="885" t="s">
        <v>14183</v>
      </c>
      <c r="J4770" s="873" t="s">
        <v>13923</v>
      </c>
    </row>
    <row r="4771" spans="1:10" s="1040" customFormat="1" ht="18" x14ac:dyDescent="0.25">
      <c r="A4771" s="871" t="s">
        <v>14730</v>
      </c>
      <c r="B4771" s="872" t="s">
        <v>7305</v>
      </c>
      <c r="C4771" s="873" t="s">
        <v>13918</v>
      </c>
      <c r="D4771" s="888" t="s">
        <v>14731</v>
      </c>
      <c r="E4771" s="884">
        <v>24000</v>
      </c>
      <c r="F4771" s="885" t="s">
        <v>14732</v>
      </c>
      <c r="G4771" s="886" t="s">
        <v>13921</v>
      </c>
      <c r="H4771" s="870" t="s">
        <v>13931</v>
      </c>
      <c r="I4771" s="885" t="s">
        <v>13932</v>
      </c>
      <c r="J4771" s="873" t="s">
        <v>13923</v>
      </c>
    </row>
    <row r="4772" spans="1:10" s="1040" customFormat="1" ht="18" x14ac:dyDescent="0.25">
      <c r="A4772" s="871" t="s">
        <v>14733</v>
      </c>
      <c r="B4772" s="872" t="s">
        <v>7305</v>
      </c>
      <c r="C4772" s="873" t="s">
        <v>13918</v>
      </c>
      <c r="D4772" s="888" t="s">
        <v>14734</v>
      </c>
      <c r="E4772" s="884">
        <v>24000</v>
      </c>
      <c r="F4772" s="885" t="s">
        <v>14735</v>
      </c>
      <c r="G4772" s="886" t="s">
        <v>13921</v>
      </c>
      <c r="H4772" s="870" t="s">
        <v>13931</v>
      </c>
      <c r="I4772" s="885" t="s">
        <v>13932</v>
      </c>
      <c r="J4772" s="873" t="s">
        <v>13923</v>
      </c>
    </row>
    <row r="4773" spans="1:10" s="1040" customFormat="1" ht="18" x14ac:dyDescent="0.25">
      <c r="A4773" s="871" t="s">
        <v>14736</v>
      </c>
      <c r="B4773" s="872" t="s">
        <v>7305</v>
      </c>
      <c r="C4773" s="873" t="s">
        <v>13918</v>
      </c>
      <c r="D4773" s="888" t="s">
        <v>14737</v>
      </c>
      <c r="E4773" s="884">
        <v>24000</v>
      </c>
      <c r="F4773" s="885" t="s">
        <v>14738</v>
      </c>
      <c r="G4773" s="886" t="s">
        <v>13921</v>
      </c>
      <c r="H4773" s="870" t="s">
        <v>13931</v>
      </c>
      <c r="I4773" s="885" t="s">
        <v>13932</v>
      </c>
      <c r="J4773" s="873" t="s">
        <v>13923</v>
      </c>
    </row>
    <row r="4774" spans="1:10" s="1040" customFormat="1" ht="18" x14ac:dyDescent="0.25">
      <c r="A4774" s="871" t="s">
        <v>14739</v>
      </c>
      <c r="B4774" s="872" t="s">
        <v>7305</v>
      </c>
      <c r="C4774" s="873" t="s">
        <v>13918</v>
      </c>
      <c r="D4774" s="888" t="s">
        <v>14740</v>
      </c>
      <c r="E4774" s="884">
        <v>24000</v>
      </c>
      <c r="F4774" s="885" t="s">
        <v>14741</v>
      </c>
      <c r="G4774" s="886" t="s">
        <v>13921</v>
      </c>
      <c r="H4774" s="870" t="s">
        <v>13939</v>
      </c>
      <c r="I4774" s="885" t="s">
        <v>13940</v>
      </c>
      <c r="J4774" s="873" t="s">
        <v>13923</v>
      </c>
    </row>
    <row r="4775" spans="1:10" s="1040" customFormat="1" ht="18" x14ac:dyDescent="0.25">
      <c r="A4775" s="871" t="s">
        <v>14742</v>
      </c>
      <c r="B4775" s="872" t="s">
        <v>7305</v>
      </c>
      <c r="C4775" s="873" t="s">
        <v>13918</v>
      </c>
      <c r="D4775" s="873" t="s">
        <v>14743</v>
      </c>
      <c r="E4775" s="879">
        <v>24000</v>
      </c>
      <c r="F4775" s="880" t="s">
        <v>14744</v>
      </c>
      <c r="G4775" s="881" t="s">
        <v>13921</v>
      </c>
      <c r="H4775" s="870">
        <v>44441</v>
      </c>
      <c r="I4775" s="882">
        <v>44473</v>
      </c>
      <c r="J4775" s="873" t="s">
        <v>13923</v>
      </c>
    </row>
    <row r="4776" spans="1:10" s="1040" customFormat="1" ht="18" x14ac:dyDescent="0.25">
      <c r="A4776" s="871" t="s">
        <v>14745</v>
      </c>
      <c r="B4776" s="872" t="s">
        <v>7305</v>
      </c>
      <c r="C4776" s="873" t="s">
        <v>13918</v>
      </c>
      <c r="D4776" s="873" t="s">
        <v>14746</v>
      </c>
      <c r="E4776" s="879">
        <v>24000</v>
      </c>
      <c r="F4776" s="880" t="s">
        <v>14747</v>
      </c>
      <c r="G4776" s="881" t="s">
        <v>13921</v>
      </c>
      <c r="H4776" s="870">
        <v>44230</v>
      </c>
      <c r="I4776" s="880" t="s">
        <v>14748</v>
      </c>
      <c r="J4776" s="873" t="s">
        <v>13923</v>
      </c>
    </row>
    <row r="4777" spans="1:10" s="1040" customFormat="1" ht="18" x14ac:dyDescent="0.25">
      <c r="A4777" s="871" t="s">
        <v>14749</v>
      </c>
      <c r="B4777" s="872" t="s">
        <v>7305</v>
      </c>
      <c r="C4777" s="873" t="s">
        <v>13918</v>
      </c>
      <c r="D4777" s="873" t="s">
        <v>14750</v>
      </c>
      <c r="E4777" s="879">
        <v>24000</v>
      </c>
      <c r="F4777" s="880" t="s">
        <v>14751</v>
      </c>
      <c r="G4777" s="881" t="s">
        <v>13921</v>
      </c>
      <c r="H4777" s="870">
        <v>44442</v>
      </c>
      <c r="I4777" s="891">
        <v>44382</v>
      </c>
      <c r="J4777" s="873" t="s">
        <v>13923</v>
      </c>
    </row>
    <row r="4778" spans="1:10" s="1040" customFormat="1" ht="18" x14ac:dyDescent="0.25">
      <c r="A4778" s="871" t="s">
        <v>14752</v>
      </c>
      <c r="B4778" s="872" t="s">
        <v>7305</v>
      </c>
      <c r="C4778" s="873" t="s">
        <v>13918</v>
      </c>
      <c r="D4778" s="873" t="s">
        <v>14753</v>
      </c>
      <c r="E4778" s="879">
        <v>24000</v>
      </c>
      <c r="F4778" s="880" t="s">
        <v>14738</v>
      </c>
      <c r="G4778" s="881" t="s">
        <v>13921</v>
      </c>
      <c r="H4778" s="870" t="s">
        <v>14298</v>
      </c>
      <c r="I4778" s="891">
        <v>44260</v>
      </c>
      <c r="J4778" s="873" t="s">
        <v>13923</v>
      </c>
    </row>
    <row r="4779" spans="1:10" s="1040" customFormat="1" ht="18" x14ac:dyDescent="0.25">
      <c r="A4779" s="871" t="s">
        <v>14754</v>
      </c>
      <c r="B4779" s="872" t="s">
        <v>7305</v>
      </c>
      <c r="C4779" s="873" t="s">
        <v>13918</v>
      </c>
      <c r="D4779" s="873" t="s">
        <v>14755</v>
      </c>
      <c r="E4779" s="879">
        <v>24000</v>
      </c>
      <c r="F4779" s="880" t="s">
        <v>14735</v>
      </c>
      <c r="G4779" s="881" t="s">
        <v>13921</v>
      </c>
      <c r="H4779" s="870" t="s">
        <v>14756</v>
      </c>
      <c r="I4779" s="891">
        <v>44382</v>
      </c>
      <c r="J4779" s="873" t="s">
        <v>13923</v>
      </c>
    </row>
    <row r="4780" spans="1:10" s="1040" customFormat="1" ht="18" x14ac:dyDescent="0.25">
      <c r="A4780" s="871" t="s">
        <v>14757</v>
      </c>
      <c r="B4780" s="872" t="s">
        <v>7305</v>
      </c>
      <c r="C4780" s="873" t="s">
        <v>13918</v>
      </c>
      <c r="D4780" s="873" t="s">
        <v>14758</v>
      </c>
      <c r="E4780" s="879">
        <v>24000</v>
      </c>
      <c r="F4780" s="880" t="s">
        <v>14732</v>
      </c>
      <c r="G4780" s="881" t="s">
        <v>13921</v>
      </c>
      <c r="H4780" s="870" t="s">
        <v>13932</v>
      </c>
      <c r="I4780" s="891">
        <v>44232</v>
      </c>
      <c r="J4780" s="873" t="s">
        <v>13923</v>
      </c>
    </row>
    <row r="4781" spans="1:10" s="1040" customFormat="1" ht="18" x14ac:dyDescent="0.25">
      <c r="A4781" s="871" t="s">
        <v>14759</v>
      </c>
      <c r="B4781" s="872" t="s">
        <v>7305</v>
      </c>
      <c r="C4781" s="873" t="s">
        <v>13918</v>
      </c>
      <c r="D4781" s="873" t="s">
        <v>14760</v>
      </c>
      <c r="E4781" s="879">
        <v>24000</v>
      </c>
      <c r="F4781" s="880" t="s">
        <v>14761</v>
      </c>
      <c r="G4781" s="881" t="s">
        <v>13921</v>
      </c>
      <c r="H4781" s="870" t="s">
        <v>14762</v>
      </c>
      <c r="I4781" s="880" t="s">
        <v>12999</v>
      </c>
      <c r="J4781" s="873" t="s">
        <v>13923</v>
      </c>
    </row>
    <row r="4782" spans="1:10" s="1040" customFormat="1" ht="18" x14ac:dyDescent="0.25">
      <c r="A4782" s="871" t="s">
        <v>14763</v>
      </c>
      <c r="B4782" s="872" t="s">
        <v>7305</v>
      </c>
      <c r="C4782" s="873" t="s">
        <v>13918</v>
      </c>
      <c r="D4782" s="873" t="s">
        <v>14764</v>
      </c>
      <c r="E4782" s="879">
        <v>24000</v>
      </c>
      <c r="F4782" s="880" t="s">
        <v>14618</v>
      </c>
      <c r="G4782" s="881" t="s">
        <v>13921</v>
      </c>
      <c r="H4782" s="870" t="s">
        <v>14304</v>
      </c>
      <c r="I4782" s="880" t="s">
        <v>14765</v>
      </c>
      <c r="J4782" s="873" t="s">
        <v>13923</v>
      </c>
    </row>
    <row r="4783" spans="1:10" s="1040" customFormat="1" ht="18" x14ac:dyDescent="0.25">
      <c r="A4783" s="871" t="s">
        <v>14766</v>
      </c>
      <c r="B4783" s="872" t="s">
        <v>7305</v>
      </c>
      <c r="C4783" s="873" t="s">
        <v>13918</v>
      </c>
      <c r="D4783" s="873" t="s">
        <v>14767</v>
      </c>
      <c r="E4783" s="879">
        <v>24000</v>
      </c>
      <c r="F4783" s="880" t="s">
        <v>14621</v>
      </c>
      <c r="G4783" s="881" t="s">
        <v>13921</v>
      </c>
      <c r="H4783" s="870">
        <v>44351</v>
      </c>
      <c r="I4783" s="882">
        <v>44657</v>
      </c>
      <c r="J4783" s="873" t="s">
        <v>13923</v>
      </c>
    </row>
    <row r="4784" spans="1:10" s="1040" customFormat="1" ht="18" x14ac:dyDescent="0.25">
      <c r="A4784" s="871" t="s">
        <v>14768</v>
      </c>
      <c r="B4784" s="872" t="s">
        <v>7305</v>
      </c>
      <c r="C4784" s="873" t="s">
        <v>13918</v>
      </c>
      <c r="D4784" s="873" t="s">
        <v>14769</v>
      </c>
      <c r="E4784" s="879">
        <v>24000</v>
      </c>
      <c r="F4784" s="880" t="s">
        <v>14770</v>
      </c>
      <c r="G4784" s="881" t="s">
        <v>13921</v>
      </c>
      <c r="H4784" s="870">
        <v>44351</v>
      </c>
      <c r="I4784" s="882">
        <v>44657</v>
      </c>
      <c r="J4784" s="873" t="s">
        <v>13923</v>
      </c>
    </row>
    <row r="4785" spans="1:10" s="1040" customFormat="1" ht="18" x14ac:dyDescent="0.25">
      <c r="A4785" s="871" t="s">
        <v>14771</v>
      </c>
      <c r="B4785" s="872" t="s">
        <v>7305</v>
      </c>
      <c r="C4785" s="873" t="s">
        <v>13918</v>
      </c>
      <c r="D4785" s="873" t="s">
        <v>14772</v>
      </c>
      <c r="E4785" s="879">
        <v>24000</v>
      </c>
      <c r="F4785" s="880" t="s">
        <v>14723</v>
      </c>
      <c r="G4785" s="881" t="s">
        <v>13921</v>
      </c>
      <c r="H4785" s="870">
        <v>44443</v>
      </c>
      <c r="I4785" s="882">
        <v>44748</v>
      </c>
      <c r="J4785" s="873" t="s">
        <v>13923</v>
      </c>
    </row>
    <row r="4786" spans="1:10" s="1040" customFormat="1" ht="18" x14ac:dyDescent="0.25">
      <c r="A4786" s="871" t="s">
        <v>14724</v>
      </c>
      <c r="B4786" s="872" t="s">
        <v>7305</v>
      </c>
      <c r="C4786" s="873" t="s">
        <v>13918</v>
      </c>
      <c r="D4786" s="873" t="s">
        <v>14773</v>
      </c>
      <c r="E4786" s="879">
        <v>24000</v>
      </c>
      <c r="F4786" s="880" t="s">
        <v>14774</v>
      </c>
      <c r="G4786" s="881" t="s">
        <v>13921</v>
      </c>
      <c r="H4786" s="870">
        <v>44443</v>
      </c>
      <c r="I4786" s="882">
        <v>44748</v>
      </c>
      <c r="J4786" s="873" t="s">
        <v>13923</v>
      </c>
    </row>
    <row r="4787" spans="1:10" s="1040" customFormat="1" ht="18" x14ac:dyDescent="0.25">
      <c r="A4787" s="871" t="s">
        <v>14775</v>
      </c>
      <c r="B4787" s="872" t="s">
        <v>7305</v>
      </c>
      <c r="C4787" s="873" t="s">
        <v>13918</v>
      </c>
      <c r="D4787" s="873" t="s">
        <v>14776</v>
      </c>
      <c r="E4787" s="879">
        <v>24000</v>
      </c>
      <c r="F4787" s="880" t="s">
        <v>14386</v>
      </c>
      <c r="G4787" s="881" t="s">
        <v>13921</v>
      </c>
      <c r="H4787" s="870">
        <v>44443</v>
      </c>
      <c r="I4787" s="882">
        <v>44748</v>
      </c>
      <c r="J4787" s="873" t="s">
        <v>13923</v>
      </c>
    </row>
    <row r="4788" spans="1:10" s="1040" customFormat="1" ht="18" x14ac:dyDescent="0.25">
      <c r="A4788" s="871" t="s">
        <v>14777</v>
      </c>
      <c r="B4788" s="872" t="s">
        <v>7305</v>
      </c>
      <c r="C4788" s="873" t="s">
        <v>13918</v>
      </c>
      <c r="D4788" s="873" t="s">
        <v>14778</v>
      </c>
      <c r="E4788" s="879">
        <v>24000</v>
      </c>
      <c r="F4788" s="880" t="s">
        <v>14779</v>
      </c>
      <c r="G4788" s="881" t="s">
        <v>13921</v>
      </c>
      <c r="H4788" s="870" t="s">
        <v>6740</v>
      </c>
      <c r="I4788" s="882">
        <v>44567</v>
      </c>
      <c r="J4788" s="873" t="s">
        <v>13923</v>
      </c>
    </row>
    <row r="4789" spans="1:10" s="1040" customFormat="1" ht="18" x14ac:dyDescent="0.25">
      <c r="A4789" s="871" t="s">
        <v>14780</v>
      </c>
      <c r="B4789" s="872" t="s">
        <v>7305</v>
      </c>
      <c r="C4789" s="873" t="s">
        <v>13918</v>
      </c>
      <c r="D4789" s="873" t="s">
        <v>14781</v>
      </c>
      <c r="E4789" s="879">
        <v>24000</v>
      </c>
      <c r="F4789" s="880" t="s">
        <v>14744</v>
      </c>
      <c r="G4789" s="881" t="s">
        <v>13921</v>
      </c>
      <c r="H4789" s="870" t="s">
        <v>14347</v>
      </c>
      <c r="I4789" s="880" t="s">
        <v>14782</v>
      </c>
      <c r="J4789" s="873" t="s">
        <v>13923</v>
      </c>
    </row>
    <row r="4790" spans="1:10" s="1040" customFormat="1" ht="18" x14ac:dyDescent="0.25">
      <c r="A4790" s="871" t="s">
        <v>14783</v>
      </c>
      <c r="B4790" s="872" t="s">
        <v>7305</v>
      </c>
      <c r="C4790" s="873" t="s">
        <v>13918</v>
      </c>
      <c r="D4790" s="873" t="s">
        <v>14784</v>
      </c>
      <c r="E4790" s="879">
        <v>24000</v>
      </c>
      <c r="F4790" s="880" t="s">
        <v>14785</v>
      </c>
      <c r="G4790" s="881" t="s">
        <v>13921</v>
      </c>
      <c r="H4790" s="870" t="s">
        <v>14290</v>
      </c>
      <c r="I4790" s="880" t="s">
        <v>14786</v>
      </c>
      <c r="J4790" s="873" t="s">
        <v>13923</v>
      </c>
    </row>
    <row r="4791" spans="1:10" s="1040" customFormat="1" ht="18" x14ac:dyDescent="0.25">
      <c r="A4791" s="871" t="s">
        <v>14787</v>
      </c>
      <c r="B4791" s="872" t="s">
        <v>7305</v>
      </c>
      <c r="C4791" s="873" t="s">
        <v>13918</v>
      </c>
      <c r="D4791" s="873" t="s">
        <v>14788</v>
      </c>
      <c r="E4791" s="879">
        <v>24000</v>
      </c>
      <c r="F4791" s="880" t="s">
        <v>14661</v>
      </c>
      <c r="G4791" s="881" t="s">
        <v>13921</v>
      </c>
      <c r="H4791" s="870">
        <v>44505</v>
      </c>
      <c r="I4791" s="882">
        <v>44781</v>
      </c>
      <c r="J4791" s="873" t="s">
        <v>13923</v>
      </c>
    </row>
    <row r="4792" spans="1:10" s="1040" customFormat="1" ht="18" x14ac:dyDescent="0.25">
      <c r="A4792" s="871" t="s">
        <v>14789</v>
      </c>
      <c r="B4792" s="872" t="s">
        <v>7305</v>
      </c>
      <c r="C4792" s="873" t="s">
        <v>13918</v>
      </c>
      <c r="D4792" s="873" t="s">
        <v>14790</v>
      </c>
      <c r="E4792" s="879">
        <v>24000</v>
      </c>
      <c r="F4792" s="880" t="s">
        <v>14751</v>
      </c>
      <c r="G4792" s="881" t="s">
        <v>13921</v>
      </c>
      <c r="H4792" s="870">
        <v>44505</v>
      </c>
      <c r="I4792" s="882">
        <v>44811</v>
      </c>
      <c r="J4792" s="873" t="s">
        <v>13923</v>
      </c>
    </row>
    <row r="4793" spans="1:10" s="1040" customFormat="1" ht="18" x14ac:dyDescent="0.25">
      <c r="A4793" s="871" t="s">
        <v>14791</v>
      </c>
      <c r="B4793" s="872" t="s">
        <v>7305</v>
      </c>
      <c r="C4793" s="873" t="s">
        <v>13918</v>
      </c>
      <c r="D4793" s="873" t="s">
        <v>14792</v>
      </c>
      <c r="E4793" s="879">
        <v>24000</v>
      </c>
      <c r="F4793" s="880" t="s">
        <v>14738</v>
      </c>
      <c r="G4793" s="881" t="s">
        <v>13921</v>
      </c>
      <c r="H4793" s="870" t="s">
        <v>14429</v>
      </c>
      <c r="I4793" s="880" t="s">
        <v>14793</v>
      </c>
      <c r="J4793" s="873" t="s">
        <v>13923</v>
      </c>
    </row>
    <row r="4794" spans="1:10" s="1040" customFormat="1" ht="18" x14ac:dyDescent="0.25">
      <c r="A4794" s="871" t="s">
        <v>14794</v>
      </c>
      <c r="B4794" s="872" t="s">
        <v>7305</v>
      </c>
      <c r="C4794" s="873" t="s">
        <v>13918</v>
      </c>
      <c r="D4794" s="873" t="s">
        <v>14795</v>
      </c>
      <c r="E4794" s="879">
        <v>24000</v>
      </c>
      <c r="F4794" s="880" t="s">
        <v>14735</v>
      </c>
      <c r="G4794" s="881" t="s">
        <v>13921</v>
      </c>
      <c r="H4794" s="870" t="s">
        <v>14456</v>
      </c>
      <c r="I4794" s="882">
        <v>44599</v>
      </c>
      <c r="J4794" s="873" t="s">
        <v>13923</v>
      </c>
    </row>
    <row r="4795" spans="1:10" s="1040" customFormat="1" ht="18" x14ac:dyDescent="0.25">
      <c r="A4795" s="871" t="s">
        <v>14796</v>
      </c>
      <c r="B4795" s="872" t="s">
        <v>7305</v>
      </c>
      <c r="C4795" s="873" t="s">
        <v>13918</v>
      </c>
      <c r="D4795" s="873" t="s">
        <v>14797</v>
      </c>
      <c r="E4795" s="879">
        <v>24000</v>
      </c>
      <c r="F4795" s="880" t="s">
        <v>14732</v>
      </c>
      <c r="G4795" s="881" t="s">
        <v>13921</v>
      </c>
      <c r="H4795" s="870" t="s">
        <v>14456</v>
      </c>
      <c r="I4795" s="880" t="s">
        <v>14798</v>
      </c>
      <c r="J4795" s="873" t="s">
        <v>13923</v>
      </c>
    </row>
    <row r="4796" spans="1:10" s="1040" customFormat="1" ht="18" x14ac:dyDescent="0.25">
      <c r="A4796" s="871" t="s">
        <v>14799</v>
      </c>
      <c r="B4796" s="872" t="s">
        <v>7305</v>
      </c>
      <c r="C4796" s="873" t="s">
        <v>13918</v>
      </c>
      <c r="D4796" s="873" t="s">
        <v>14800</v>
      </c>
      <c r="E4796" s="879">
        <v>24000</v>
      </c>
      <c r="F4796" s="880" t="s">
        <v>14243</v>
      </c>
      <c r="G4796" s="881" t="s">
        <v>13921</v>
      </c>
      <c r="H4796" s="870" t="s">
        <v>14456</v>
      </c>
      <c r="I4796" s="880" t="s">
        <v>13160</v>
      </c>
      <c r="J4796" s="873" t="s">
        <v>13923</v>
      </c>
    </row>
    <row r="4797" spans="1:10" s="1040" customFormat="1" ht="18" x14ac:dyDescent="0.25">
      <c r="A4797" s="871" t="s">
        <v>14801</v>
      </c>
      <c r="B4797" s="872" t="s">
        <v>7305</v>
      </c>
      <c r="C4797" s="873" t="s">
        <v>13918</v>
      </c>
      <c r="D4797" s="873" t="s">
        <v>14802</v>
      </c>
      <c r="E4797" s="879">
        <v>24000</v>
      </c>
      <c r="F4797" s="880" t="s">
        <v>14803</v>
      </c>
      <c r="G4797" s="881" t="s">
        <v>13921</v>
      </c>
      <c r="H4797" s="870" t="s">
        <v>14456</v>
      </c>
      <c r="I4797" s="880" t="s">
        <v>13160</v>
      </c>
      <c r="J4797" s="873" t="s">
        <v>13923</v>
      </c>
    </row>
    <row r="4798" spans="1:10" s="1040" customFormat="1" ht="18" x14ac:dyDescent="0.25">
      <c r="A4798" s="871" t="s">
        <v>14804</v>
      </c>
      <c r="B4798" s="872" t="s">
        <v>7305</v>
      </c>
      <c r="C4798" s="873" t="s">
        <v>13918</v>
      </c>
      <c r="D4798" s="873" t="s">
        <v>14805</v>
      </c>
      <c r="E4798" s="879">
        <v>24000</v>
      </c>
      <c r="F4798" s="880" t="s">
        <v>14806</v>
      </c>
      <c r="G4798" s="881" t="s">
        <v>13921</v>
      </c>
      <c r="H4798" s="870" t="s">
        <v>14456</v>
      </c>
      <c r="I4798" s="880" t="s">
        <v>13160</v>
      </c>
      <c r="J4798" s="873" t="s">
        <v>13923</v>
      </c>
    </row>
    <row r="4799" spans="1:10" s="1040" customFormat="1" ht="54" x14ac:dyDescent="0.25">
      <c r="A4799" s="871" t="s">
        <v>14807</v>
      </c>
      <c r="B4799" s="872" t="s">
        <v>7305</v>
      </c>
      <c r="C4799" s="873" t="s">
        <v>13918</v>
      </c>
      <c r="D4799" s="873" t="s">
        <v>14808</v>
      </c>
      <c r="E4799" s="879">
        <v>24000</v>
      </c>
      <c r="F4799" s="880" t="s">
        <v>14809</v>
      </c>
      <c r="G4799" s="881" t="s">
        <v>13921</v>
      </c>
      <c r="H4799" s="870" t="s">
        <v>13994</v>
      </c>
      <c r="I4799" s="880" t="s">
        <v>14810</v>
      </c>
      <c r="J4799" s="873" t="s">
        <v>13923</v>
      </c>
    </row>
    <row r="4800" spans="1:10" s="1040" customFormat="1" ht="18" x14ac:dyDescent="0.25">
      <c r="A4800" s="871" t="s">
        <v>14811</v>
      </c>
      <c r="B4800" s="872" t="s">
        <v>7305</v>
      </c>
      <c r="C4800" s="873" t="s">
        <v>13918</v>
      </c>
      <c r="D4800" s="873" t="s">
        <v>14812</v>
      </c>
      <c r="E4800" s="879">
        <v>24000</v>
      </c>
      <c r="F4800" s="880" t="s">
        <v>14416</v>
      </c>
      <c r="G4800" s="881" t="s">
        <v>13921</v>
      </c>
      <c r="H4800" s="870" t="s">
        <v>6770</v>
      </c>
      <c r="I4800" s="882">
        <v>44811</v>
      </c>
      <c r="J4800" s="873" t="s">
        <v>13923</v>
      </c>
    </row>
    <row r="4801" spans="1:10" s="1040" customFormat="1" ht="18" x14ac:dyDescent="0.25">
      <c r="A4801" s="871" t="s">
        <v>14813</v>
      </c>
      <c r="B4801" s="872" t="s">
        <v>7305</v>
      </c>
      <c r="C4801" s="873" t="s">
        <v>13918</v>
      </c>
      <c r="D4801" s="873" t="s">
        <v>14814</v>
      </c>
      <c r="E4801" s="879">
        <v>24000</v>
      </c>
      <c r="F4801" s="880" t="s">
        <v>13975</v>
      </c>
      <c r="G4801" s="881" t="s">
        <v>13921</v>
      </c>
      <c r="H4801" s="870" t="s">
        <v>14015</v>
      </c>
      <c r="I4801" s="882">
        <v>44660</v>
      </c>
      <c r="J4801" s="873" t="s">
        <v>13923</v>
      </c>
    </row>
    <row r="4802" spans="1:10" s="1040" customFormat="1" ht="18" x14ac:dyDescent="0.25">
      <c r="A4802" s="871" t="s">
        <v>14815</v>
      </c>
      <c r="B4802" s="872" t="s">
        <v>7305</v>
      </c>
      <c r="C4802" s="873" t="s">
        <v>13918</v>
      </c>
      <c r="D4802" s="873" t="s">
        <v>14816</v>
      </c>
      <c r="E4802" s="879">
        <v>24000</v>
      </c>
      <c r="F4802" s="880" t="s">
        <v>14817</v>
      </c>
      <c r="G4802" s="881" t="s">
        <v>13921</v>
      </c>
      <c r="H4802" s="870" t="s">
        <v>14015</v>
      </c>
      <c r="I4802" s="882">
        <v>44660</v>
      </c>
      <c r="J4802" s="873" t="s">
        <v>13923</v>
      </c>
    </row>
    <row r="4803" spans="1:10" s="1040" customFormat="1" ht="18" x14ac:dyDescent="0.25">
      <c r="A4803" s="871" t="s">
        <v>14818</v>
      </c>
      <c r="B4803" s="872" t="s">
        <v>7305</v>
      </c>
      <c r="C4803" s="873" t="s">
        <v>13918</v>
      </c>
      <c r="D4803" s="873" t="s">
        <v>14819</v>
      </c>
      <c r="E4803" s="879">
        <v>24000</v>
      </c>
      <c r="F4803" s="880" t="s">
        <v>14820</v>
      </c>
      <c r="G4803" s="881" t="s">
        <v>13921</v>
      </c>
      <c r="H4803" s="870" t="s">
        <v>14015</v>
      </c>
      <c r="I4803" s="882">
        <v>44660</v>
      </c>
      <c r="J4803" s="873" t="s">
        <v>13923</v>
      </c>
    </row>
    <row r="4804" spans="1:10" s="1040" customFormat="1" ht="18" x14ac:dyDescent="0.25">
      <c r="A4804" s="871" t="s">
        <v>14821</v>
      </c>
      <c r="B4804" s="872" t="s">
        <v>7305</v>
      </c>
      <c r="C4804" s="873" t="s">
        <v>13918</v>
      </c>
      <c r="D4804" s="873" t="s">
        <v>14822</v>
      </c>
      <c r="E4804" s="879">
        <v>24000</v>
      </c>
      <c r="F4804" s="880" t="s">
        <v>14823</v>
      </c>
      <c r="G4804" s="881" t="s">
        <v>13921</v>
      </c>
      <c r="H4804" s="870" t="s">
        <v>14015</v>
      </c>
      <c r="I4804" s="882">
        <v>44660</v>
      </c>
      <c r="J4804" s="873" t="s">
        <v>13923</v>
      </c>
    </row>
    <row r="4805" spans="1:10" s="1040" customFormat="1" ht="18" x14ac:dyDescent="0.25">
      <c r="A4805" s="871" t="s">
        <v>14824</v>
      </c>
      <c r="B4805" s="872" t="s">
        <v>7305</v>
      </c>
      <c r="C4805" s="873" t="s">
        <v>13918</v>
      </c>
      <c r="D4805" s="873" t="s">
        <v>14825</v>
      </c>
      <c r="E4805" s="879">
        <v>24000</v>
      </c>
      <c r="F4805" s="880" t="s">
        <v>14744</v>
      </c>
      <c r="G4805" s="881" t="s">
        <v>13921</v>
      </c>
      <c r="H4805" s="870" t="s">
        <v>14826</v>
      </c>
      <c r="I4805" s="880" t="s">
        <v>13249</v>
      </c>
      <c r="J4805" s="873" t="s">
        <v>13923</v>
      </c>
    </row>
    <row r="4806" spans="1:10" s="1040" customFormat="1" ht="18" x14ac:dyDescent="0.25">
      <c r="A4806" s="871" t="s">
        <v>14827</v>
      </c>
      <c r="B4806" s="872" t="s">
        <v>7305</v>
      </c>
      <c r="C4806" s="873" t="s">
        <v>13918</v>
      </c>
      <c r="D4806" s="873" t="s">
        <v>14828</v>
      </c>
      <c r="E4806" s="879">
        <v>24000</v>
      </c>
      <c r="F4806" s="880" t="s">
        <v>14735</v>
      </c>
      <c r="G4806" s="881" t="s">
        <v>13921</v>
      </c>
      <c r="H4806" s="870">
        <v>44384</v>
      </c>
      <c r="I4806" s="880" t="s">
        <v>13264</v>
      </c>
      <c r="J4806" s="873" t="s">
        <v>13923</v>
      </c>
    </row>
    <row r="4807" spans="1:10" s="1040" customFormat="1" ht="18" x14ac:dyDescent="0.25">
      <c r="A4807" s="871" t="s">
        <v>14829</v>
      </c>
      <c r="B4807" s="872" t="s">
        <v>7305</v>
      </c>
      <c r="C4807" s="873" t="s">
        <v>13918</v>
      </c>
      <c r="D4807" s="873" t="s">
        <v>14830</v>
      </c>
      <c r="E4807" s="879">
        <v>24000</v>
      </c>
      <c r="F4807" s="880" t="s">
        <v>14738</v>
      </c>
      <c r="G4807" s="881" t="s">
        <v>13921</v>
      </c>
      <c r="H4807" s="870">
        <v>44384</v>
      </c>
      <c r="I4807" s="880" t="s">
        <v>13264</v>
      </c>
      <c r="J4807" s="873" t="s">
        <v>13923</v>
      </c>
    </row>
    <row r="4808" spans="1:10" s="1040" customFormat="1" ht="27" x14ac:dyDescent="0.25">
      <c r="A4808" s="871" t="s">
        <v>14381</v>
      </c>
      <c r="B4808" s="872" t="s">
        <v>7305</v>
      </c>
      <c r="C4808" s="873" t="s">
        <v>13918</v>
      </c>
      <c r="D4808" s="873" t="s">
        <v>14831</v>
      </c>
      <c r="E4808" s="879">
        <v>24000</v>
      </c>
      <c r="F4808" s="880" t="s">
        <v>14832</v>
      </c>
      <c r="G4808" s="881" t="s">
        <v>13921</v>
      </c>
      <c r="H4808" s="870">
        <v>44384</v>
      </c>
      <c r="I4808" s="882">
        <v>44661</v>
      </c>
      <c r="J4808" s="873" t="s">
        <v>13923</v>
      </c>
    </row>
    <row r="4809" spans="1:10" s="1040" customFormat="1" ht="18" x14ac:dyDescent="0.25">
      <c r="A4809" s="871" t="s">
        <v>14833</v>
      </c>
      <c r="B4809" s="872" t="s">
        <v>7305</v>
      </c>
      <c r="C4809" s="873" t="s">
        <v>13918</v>
      </c>
      <c r="D4809" s="873" t="s">
        <v>14834</v>
      </c>
      <c r="E4809" s="879">
        <v>24000</v>
      </c>
      <c r="F4809" s="880" t="s">
        <v>14751</v>
      </c>
      <c r="G4809" s="881" t="s">
        <v>13921</v>
      </c>
      <c r="H4809" s="870">
        <v>44537</v>
      </c>
      <c r="I4809" s="882">
        <v>44813</v>
      </c>
      <c r="J4809" s="873" t="s">
        <v>13923</v>
      </c>
    </row>
    <row r="4810" spans="1:10" s="1040" customFormat="1" ht="18" x14ac:dyDescent="0.25">
      <c r="A4810" s="871" t="s">
        <v>14835</v>
      </c>
      <c r="B4810" s="872" t="s">
        <v>7305</v>
      </c>
      <c r="C4810" s="873" t="s">
        <v>13918</v>
      </c>
      <c r="D4810" s="873" t="s">
        <v>14836</v>
      </c>
      <c r="E4810" s="879">
        <v>24000</v>
      </c>
      <c r="F4810" s="880" t="s">
        <v>14732</v>
      </c>
      <c r="G4810" s="881" t="s">
        <v>13921</v>
      </c>
      <c r="H4810" s="870" t="s">
        <v>14038</v>
      </c>
      <c r="I4810" s="882">
        <v>44630</v>
      </c>
      <c r="J4810" s="873" t="s">
        <v>13923</v>
      </c>
    </row>
    <row r="4811" spans="1:10" s="1040" customFormat="1" ht="18" x14ac:dyDescent="0.25">
      <c r="A4811" s="871" t="s">
        <v>14837</v>
      </c>
      <c r="B4811" s="872" t="s">
        <v>7305</v>
      </c>
      <c r="C4811" s="873" t="s">
        <v>13918</v>
      </c>
      <c r="D4811" s="873" t="s">
        <v>14838</v>
      </c>
      <c r="E4811" s="879">
        <v>24000</v>
      </c>
      <c r="F4811" s="880" t="s">
        <v>14416</v>
      </c>
      <c r="G4811" s="881" t="s">
        <v>13921</v>
      </c>
      <c r="H4811" s="870" t="s">
        <v>14038</v>
      </c>
      <c r="I4811" s="882">
        <v>44630</v>
      </c>
      <c r="J4811" s="873" t="s">
        <v>13923</v>
      </c>
    </row>
    <row r="4812" spans="1:10" s="1040" customFormat="1" ht="18" x14ac:dyDescent="0.25">
      <c r="A4812" s="871" t="s">
        <v>14839</v>
      </c>
      <c r="B4812" s="872" t="s">
        <v>7305</v>
      </c>
      <c r="C4812" s="873" t="s">
        <v>13918</v>
      </c>
      <c r="D4812" s="873" t="s">
        <v>14840</v>
      </c>
      <c r="E4812" s="879">
        <v>24000</v>
      </c>
      <c r="F4812" s="880" t="s">
        <v>14744</v>
      </c>
      <c r="G4812" s="881" t="s">
        <v>13921</v>
      </c>
      <c r="H4812" s="870" t="s">
        <v>14841</v>
      </c>
      <c r="I4812" s="880" t="s">
        <v>13892</v>
      </c>
      <c r="J4812" s="873" t="s">
        <v>13923</v>
      </c>
    </row>
    <row r="4813" spans="1:10" s="1040" customFormat="1" ht="18" x14ac:dyDescent="0.25">
      <c r="A4813" s="871" t="s">
        <v>14842</v>
      </c>
      <c r="B4813" s="872" t="s">
        <v>7305</v>
      </c>
      <c r="C4813" s="873" t="s">
        <v>13918</v>
      </c>
      <c r="D4813" s="873" t="s">
        <v>14843</v>
      </c>
      <c r="E4813" s="879">
        <v>24000</v>
      </c>
      <c r="F4813" s="880" t="s">
        <v>14738</v>
      </c>
      <c r="G4813" s="881" t="s">
        <v>13921</v>
      </c>
      <c r="H4813" s="870">
        <v>44478</v>
      </c>
      <c r="I4813" s="880" t="s">
        <v>14844</v>
      </c>
      <c r="J4813" s="873" t="s">
        <v>13923</v>
      </c>
    </row>
    <row r="4814" spans="1:10" s="1040" customFormat="1" ht="18" x14ac:dyDescent="0.25">
      <c r="A4814" s="871" t="s">
        <v>14845</v>
      </c>
      <c r="B4814" s="872" t="s">
        <v>7305</v>
      </c>
      <c r="C4814" s="873" t="s">
        <v>13918</v>
      </c>
      <c r="D4814" s="873" t="s">
        <v>14846</v>
      </c>
      <c r="E4814" s="879">
        <v>24000</v>
      </c>
      <c r="F4814" s="880" t="s">
        <v>14751</v>
      </c>
      <c r="G4814" s="881" t="s">
        <v>13921</v>
      </c>
      <c r="H4814" s="870" t="s">
        <v>14847</v>
      </c>
      <c r="I4814" s="882">
        <v>44692</v>
      </c>
      <c r="J4814" s="873" t="s">
        <v>13923</v>
      </c>
    </row>
    <row r="4815" spans="1:10" s="1040" customFormat="1" ht="45" x14ac:dyDescent="0.25">
      <c r="A4815" s="871" t="s">
        <v>14848</v>
      </c>
      <c r="B4815" s="872" t="s">
        <v>7305</v>
      </c>
      <c r="C4815" s="873" t="s">
        <v>13918</v>
      </c>
      <c r="D4815" s="873" t="s">
        <v>14849</v>
      </c>
      <c r="E4815" s="879">
        <v>24000</v>
      </c>
      <c r="F4815" s="880" t="s">
        <v>14850</v>
      </c>
      <c r="G4815" s="881" t="s">
        <v>13921</v>
      </c>
      <c r="H4815" s="870" t="s">
        <v>14598</v>
      </c>
      <c r="I4815" s="880" t="s">
        <v>14851</v>
      </c>
      <c r="J4815" s="873" t="s">
        <v>13923</v>
      </c>
    </row>
    <row r="4816" spans="1:10" s="1040" customFormat="1" ht="18" x14ac:dyDescent="0.25">
      <c r="A4816" s="871" t="s">
        <v>14852</v>
      </c>
      <c r="B4816" s="872" t="s">
        <v>7305</v>
      </c>
      <c r="C4816" s="873" t="s">
        <v>13918</v>
      </c>
      <c r="D4816" s="873" t="s">
        <v>14853</v>
      </c>
      <c r="E4816" s="879">
        <v>24000</v>
      </c>
      <c r="F4816" s="880" t="s">
        <v>14854</v>
      </c>
      <c r="G4816" s="881" t="s">
        <v>13921</v>
      </c>
      <c r="H4816" s="870" t="s">
        <v>13837</v>
      </c>
      <c r="I4816" s="880" t="s">
        <v>14855</v>
      </c>
      <c r="J4816" s="873" t="s">
        <v>13923</v>
      </c>
    </row>
    <row r="4817" spans="1:10" s="1040" customFormat="1" ht="18" x14ac:dyDescent="0.25">
      <c r="A4817" s="871" t="s">
        <v>14856</v>
      </c>
      <c r="B4817" s="872" t="s">
        <v>7305</v>
      </c>
      <c r="C4817" s="873" t="s">
        <v>13918</v>
      </c>
      <c r="D4817" s="873" t="s">
        <v>14857</v>
      </c>
      <c r="E4817" s="879">
        <v>24000</v>
      </c>
      <c r="F4817" s="880" t="s">
        <v>14806</v>
      </c>
      <c r="G4817" s="881" t="s">
        <v>13921</v>
      </c>
      <c r="H4817" s="870" t="s">
        <v>13837</v>
      </c>
      <c r="I4817" s="880" t="s">
        <v>14855</v>
      </c>
      <c r="J4817" s="873" t="s">
        <v>13923</v>
      </c>
    </row>
    <row r="4818" spans="1:10" s="1040" customFormat="1" ht="18" x14ac:dyDescent="0.25">
      <c r="A4818" s="871" t="s">
        <v>14858</v>
      </c>
      <c r="B4818" s="872" t="s">
        <v>7305</v>
      </c>
      <c r="C4818" s="873" t="s">
        <v>13918</v>
      </c>
      <c r="D4818" s="873" t="s">
        <v>14859</v>
      </c>
      <c r="E4818" s="879">
        <v>24000</v>
      </c>
      <c r="F4818" s="880" t="s">
        <v>14803</v>
      </c>
      <c r="G4818" s="881" t="s">
        <v>13921</v>
      </c>
      <c r="H4818" s="870" t="s">
        <v>13837</v>
      </c>
      <c r="I4818" s="880" t="s">
        <v>14855</v>
      </c>
      <c r="J4818" s="873" t="s">
        <v>13923</v>
      </c>
    </row>
    <row r="4819" spans="1:10" s="1040" customFormat="1" ht="18" x14ac:dyDescent="0.25">
      <c r="A4819" s="871" t="s">
        <v>14860</v>
      </c>
      <c r="B4819" s="872" t="s">
        <v>7305</v>
      </c>
      <c r="C4819" s="873" t="s">
        <v>13918</v>
      </c>
      <c r="D4819" s="873" t="s">
        <v>14861</v>
      </c>
      <c r="E4819" s="879">
        <v>24000</v>
      </c>
      <c r="F4819" s="880" t="s">
        <v>14862</v>
      </c>
      <c r="G4819" s="881" t="s">
        <v>13921</v>
      </c>
      <c r="H4819" s="870" t="s">
        <v>13837</v>
      </c>
      <c r="I4819" s="880" t="s">
        <v>14855</v>
      </c>
      <c r="J4819" s="873" t="s">
        <v>13923</v>
      </c>
    </row>
    <row r="4820" spans="1:10" s="1040" customFormat="1" ht="18" x14ac:dyDescent="0.25">
      <c r="A4820" s="871" t="s">
        <v>14863</v>
      </c>
      <c r="B4820" s="872" t="s">
        <v>7305</v>
      </c>
      <c r="C4820" s="873" t="s">
        <v>13918</v>
      </c>
      <c r="D4820" s="873" t="s">
        <v>14864</v>
      </c>
      <c r="E4820" s="879">
        <v>24000</v>
      </c>
      <c r="F4820" s="880" t="s">
        <v>14416</v>
      </c>
      <c r="G4820" s="881" t="s">
        <v>13921</v>
      </c>
      <c r="H4820" s="870" t="s">
        <v>13837</v>
      </c>
      <c r="I4820" s="882">
        <v>44573</v>
      </c>
      <c r="J4820" s="873" t="s">
        <v>13923</v>
      </c>
    </row>
    <row r="4821" spans="1:10" s="1040" customFormat="1" ht="18" x14ac:dyDescent="0.25">
      <c r="A4821" s="871" t="s">
        <v>14865</v>
      </c>
      <c r="B4821" s="872" t="s">
        <v>7305</v>
      </c>
      <c r="C4821" s="873" t="s">
        <v>13918</v>
      </c>
      <c r="D4821" s="873" t="s">
        <v>14866</v>
      </c>
      <c r="E4821" s="879">
        <v>24000</v>
      </c>
      <c r="F4821" s="880" t="s">
        <v>14732</v>
      </c>
      <c r="G4821" s="881" t="s">
        <v>13921</v>
      </c>
      <c r="H4821" s="870" t="s">
        <v>13837</v>
      </c>
      <c r="I4821" s="882">
        <v>44239</v>
      </c>
      <c r="J4821" s="872" t="s">
        <v>13923</v>
      </c>
    </row>
    <row r="4822" spans="1:10" s="1040" customFormat="1" ht="18" x14ac:dyDescent="0.25">
      <c r="A4822" s="871" t="s">
        <v>14867</v>
      </c>
      <c r="B4822" s="872" t="s">
        <v>7305</v>
      </c>
      <c r="C4822" s="873" t="s">
        <v>13918</v>
      </c>
      <c r="D4822" s="873" t="s">
        <v>14868</v>
      </c>
      <c r="E4822" s="879">
        <v>24000</v>
      </c>
      <c r="F4822" s="880" t="s">
        <v>14243</v>
      </c>
      <c r="G4822" s="881" t="s">
        <v>13921</v>
      </c>
      <c r="H4822" s="870" t="s">
        <v>13837</v>
      </c>
      <c r="I4822" s="882">
        <v>44562</v>
      </c>
      <c r="J4822" s="872" t="s">
        <v>13923</v>
      </c>
    </row>
    <row r="4823" spans="1:10" s="1040" customFormat="1" ht="18" x14ac:dyDescent="0.25">
      <c r="A4823" s="871" t="s">
        <v>14869</v>
      </c>
      <c r="B4823" s="872" t="s">
        <v>7305</v>
      </c>
      <c r="C4823" s="873" t="s">
        <v>13918</v>
      </c>
      <c r="D4823" s="873" t="s">
        <v>14870</v>
      </c>
      <c r="E4823" s="879">
        <v>24000</v>
      </c>
      <c r="F4823" s="880" t="s">
        <v>14542</v>
      </c>
      <c r="G4823" s="881" t="s">
        <v>13921</v>
      </c>
      <c r="H4823" s="870" t="s">
        <v>14871</v>
      </c>
      <c r="I4823" s="882">
        <v>44562</v>
      </c>
      <c r="J4823" s="872" t="s">
        <v>13923</v>
      </c>
    </row>
    <row r="4824" spans="1:10" s="1040" customFormat="1" ht="18" x14ac:dyDescent="0.25">
      <c r="A4824" s="871" t="s">
        <v>14872</v>
      </c>
      <c r="B4824" s="872" t="s">
        <v>7305</v>
      </c>
      <c r="C4824" s="873" t="s">
        <v>13918</v>
      </c>
      <c r="D4824" s="873" t="s">
        <v>14873</v>
      </c>
      <c r="E4824" s="879">
        <v>24000</v>
      </c>
      <c r="F4824" s="880" t="s">
        <v>14661</v>
      </c>
      <c r="G4824" s="881" t="s">
        <v>13921</v>
      </c>
      <c r="H4824" s="870" t="s">
        <v>14053</v>
      </c>
      <c r="I4824" s="880" t="s">
        <v>14047</v>
      </c>
      <c r="J4824" s="872" t="s">
        <v>13923</v>
      </c>
    </row>
    <row r="4825" spans="1:10" s="1040" customFormat="1" ht="18" x14ac:dyDescent="0.25">
      <c r="A4825" s="871" t="s">
        <v>14874</v>
      </c>
      <c r="B4825" s="872" t="s">
        <v>7305</v>
      </c>
      <c r="C4825" s="873" t="s">
        <v>13918</v>
      </c>
      <c r="D4825" s="873" t="s">
        <v>14875</v>
      </c>
      <c r="E4825" s="879">
        <v>24000</v>
      </c>
      <c r="F4825" s="880" t="s">
        <v>14747</v>
      </c>
      <c r="G4825" s="881" t="s">
        <v>13921</v>
      </c>
      <c r="H4825" s="870" t="s">
        <v>14053</v>
      </c>
      <c r="I4825" s="880" t="s">
        <v>14047</v>
      </c>
      <c r="J4825" s="872" t="s">
        <v>13923</v>
      </c>
    </row>
    <row r="4826" spans="1:10" s="1040" customFormat="1" ht="18" x14ac:dyDescent="0.25">
      <c r="A4826" s="871" t="s">
        <v>14876</v>
      </c>
      <c r="B4826" s="872" t="s">
        <v>7305</v>
      </c>
      <c r="C4826" s="873" t="s">
        <v>13918</v>
      </c>
      <c r="D4826" s="873" t="s">
        <v>14877</v>
      </c>
      <c r="E4826" s="879">
        <v>24000</v>
      </c>
      <c r="F4826" s="880" t="s">
        <v>14744</v>
      </c>
      <c r="G4826" s="881" t="s">
        <v>13921</v>
      </c>
      <c r="H4826" s="870" t="s">
        <v>14878</v>
      </c>
      <c r="I4826" s="882">
        <v>44512</v>
      </c>
      <c r="J4826" s="872" t="s">
        <v>13923</v>
      </c>
    </row>
    <row r="4827" spans="1:10" s="1040" customFormat="1" ht="18" x14ac:dyDescent="0.25">
      <c r="A4827" s="871" t="s">
        <v>14879</v>
      </c>
      <c r="B4827" s="872" t="s">
        <v>7305</v>
      </c>
      <c r="C4827" s="873" t="s">
        <v>13918</v>
      </c>
      <c r="D4827" s="873" t="s">
        <v>14880</v>
      </c>
      <c r="E4827" s="879">
        <v>24000</v>
      </c>
      <c r="F4827" s="880" t="s">
        <v>14770</v>
      </c>
      <c r="G4827" s="881" t="s">
        <v>13921</v>
      </c>
      <c r="H4827" s="870">
        <v>44266</v>
      </c>
      <c r="I4827" s="880" t="s">
        <v>14060</v>
      </c>
      <c r="J4827" s="872" t="s">
        <v>13923</v>
      </c>
    </row>
    <row r="4828" spans="1:10" s="1040" customFormat="1" ht="18" x14ac:dyDescent="0.25">
      <c r="A4828" s="871" t="s">
        <v>14881</v>
      </c>
      <c r="B4828" s="872" t="s">
        <v>7305</v>
      </c>
      <c r="C4828" s="873" t="s">
        <v>13918</v>
      </c>
      <c r="D4828" s="873" t="s">
        <v>14882</v>
      </c>
      <c r="E4828" s="879">
        <v>24000</v>
      </c>
      <c r="F4828" s="880" t="s">
        <v>14738</v>
      </c>
      <c r="G4828" s="881" t="s">
        <v>13921</v>
      </c>
      <c r="H4828" s="870">
        <v>44297</v>
      </c>
      <c r="I4828" s="880" t="s">
        <v>14064</v>
      </c>
      <c r="J4828" s="872" t="s">
        <v>13923</v>
      </c>
    </row>
    <row r="4829" spans="1:10" s="1040" customFormat="1" ht="18" x14ac:dyDescent="0.25">
      <c r="A4829" s="871" t="s">
        <v>14883</v>
      </c>
      <c r="B4829" s="872" t="s">
        <v>7305</v>
      </c>
      <c r="C4829" s="873" t="s">
        <v>13918</v>
      </c>
      <c r="D4829" s="873" t="s">
        <v>14884</v>
      </c>
      <c r="E4829" s="879">
        <v>24000</v>
      </c>
      <c r="F4829" s="880" t="s">
        <v>14779</v>
      </c>
      <c r="G4829" s="881" t="s">
        <v>13921</v>
      </c>
      <c r="H4829" s="870">
        <v>44450</v>
      </c>
      <c r="I4829" s="880" t="s">
        <v>14064</v>
      </c>
      <c r="J4829" s="872" t="s">
        <v>13923</v>
      </c>
    </row>
    <row r="4830" spans="1:10" s="1040" customFormat="1" ht="18" x14ac:dyDescent="0.25">
      <c r="A4830" s="871" t="s">
        <v>14885</v>
      </c>
      <c r="B4830" s="872" t="s">
        <v>7305</v>
      </c>
      <c r="C4830" s="873" t="s">
        <v>13918</v>
      </c>
      <c r="D4830" s="873" t="s">
        <v>14886</v>
      </c>
      <c r="E4830" s="879">
        <v>24000</v>
      </c>
      <c r="F4830" s="880" t="s">
        <v>14761</v>
      </c>
      <c r="G4830" s="881" t="s">
        <v>13921</v>
      </c>
      <c r="H4830" s="870">
        <v>44511</v>
      </c>
      <c r="I4830" s="880" t="s">
        <v>14047</v>
      </c>
      <c r="J4830" s="872" t="s">
        <v>13923</v>
      </c>
    </row>
    <row r="4831" spans="1:10" s="1040" customFormat="1" ht="18" x14ac:dyDescent="0.25">
      <c r="A4831" s="871" t="s">
        <v>14887</v>
      </c>
      <c r="B4831" s="872" t="s">
        <v>7305</v>
      </c>
      <c r="C4831" s="873" t="s">
        <v>13918</v>
      </c>
      <c r="D4831" s="873" t="s">
        <v>14888</v>
      </c>
      <c r="E4831" s="879">
        <v>24000</v>
      </c>
      <c r="F4831" s="880" t="s">
        <v>14751</v>
      </c>
      <c r="G4831" s="881" t="s">
        <v>13921</v>
      </c>
      <c r="H4831" s="870">
        <v>44511</v>
      </c>
      <c r="I4831" s="880" t="s">
        <v>14054</v>
      </c>
      <c r="J4831" s="872" t="s">
        <v>13923</v>
      </c>
    </row>
    <row r="4832" spans="1:10" s="1040" customFormat="1" ht="18" x14ac:dyDescent="0.25">
      <c r="A4832" s="871" t="s">
        <v>14889</v>
      </c>
      <c r="B4832" s="872" t="s">
        <v>7305</v>
      </c>
      <c r="C4832" s="873" t="s">
        <v>13918</v>
      </c>
      <c r="D4832" s="873" t="s">
        <v>14890</v>
      </c>
      <c r="E4832" s="879">
        <v>24000</v>
      </c>
      <c r="F4832" s="880" t="s">
        <v>14891</v>
      </c>
      <c r="G4832" s="881" t="s">
        <v>13921</v>
      </c>
      <c r="H4832" s="870" t="s">
        <v>14892</v>
      </c>
      <c r="I4832" s="882">
        <v>44481</v>
      </c>
      <c r="J4832" s="872" t="s">
        <v>13923</v>
      </c>
    </row>
    <row r="4833" spans="1:10" s="1040" customFormat="1" ht="18" x14ac:dyDescent="0.25">
      <c r="A4833" s="871" t="s">
        <v>14893</v>
      </c>
      <c r="B4833" s="872" t="s">
        <v>7305</v>
      </c>
      <c r="C4833" s="873" t="s">
        <v>13918</v>
      </c>
      <c r="D4833" s="873" t="s">
        <v>14894</v>
      </c>
      <c r="E4833" s="879">
        <v>24024</v>
      </c>
      <c r="F4833" s="880" t="s">
        <v>14895</v>
      </c>
      <c r="G4833" s="881" t="s">
        <v>13921</v>
      </c>
      <c r="H4833" s="870" t="s">
        <v>14304</v>
      </c>
      <c r="I4833" s="880" t="s">
        <v>14150</v>
      </c>
      <c r="J4833" s="872" t="s">
        <v>13923</v>
      </c>
    </row>
    <row r="4834" spans="1:10" s="1040" customFormat="1" ht="18" x14ac:dyDescent="0.25">
      <c r="A4834" s="871" t="s">
        <v>14896</v>
      </c>
      <c r="B4834" s="872" t="s">
        <v>7305</v>
      </c>
      <c r="C4834" s="873" t="s">
        <v>13918</v>
      </c>
      <c r="D4834" s="873" t="s">
        <v>14897</v>
      </c>
      <c r="E4834" s="879">
        <v>24064.400000000001</v>
      </c>
      <c r="F4834" s="880" t="s">
        <v>14898</v>
      </c>
      <c r="G4834" s="881" t="s">
        <v>13921</v>
      </c>
      <c r="H4834" s="870">
        <v>44229</v>
      </c>
      <c r="I4834" s="880" t="s">
        <v>14899</v>
      </c>
      <c r="J4834" s="872" t="s">
        <v>13923</v>
      </c>
    </row>
    <row r="4835" spans="1:10" s="1040" customFormat="1" ht="18" x14ac:dyDescent="0.25">
      <c r="A4835" s="871" t="s">
        <v>14900</v>
      </c>
      <c r="B4835" s="872" t="s">
        <v>14901</v>
      </c>
      <c r="C4835" s="873" t="s">
        <v>14108</v>
      </c>
      <c r="D4835" s="873" t="s">
        <v>14902</v>
      </c>
      <c r="E4835" s="879">
        <v>24588</v>
      </c>
      <c r="F4835" s="880" t="s">
        <v>14903</v>
      </c>
      <c r="G4835" s="881" t="s">
        <v>13921</v>
      </c>
      <c r="H4835" s="870">
        <v>44288</v>
      </c>
      <c r="I4835" s="880" t="s">
        <v>14112</v>
      </c>
      <c r="J4835" s="872" t="s">
        <v>13923</v>
      </c>
    </row>
    <row r="4836" spans="1:10" s="1040" customFormat="1" ht="18" x14ac:dyDescent="0.25">
      <c r="A4836" s="871" t="s">
        <v>14904</v>
      </c>
      <c r="B4836" s="872" t="s">
        <v>7305</v>
      </c>
      <c r="C4836" s="873" t="s">
        <v>13918</v>
      </c>
      <c r="D4836" s="873" t="s">
        <v>14905</v>
      </c>
      <c r="E4836" s="879">
        <v>24720</v>
      </c>
      <c r="F4836" s="880" t="s">
        <v>14906</v>
      </c>
      <c r="G4836" s="881" t="s">
        <v>13921</v>
      </c>
      <c r="H4836" s="870" t="s">
        <v>14456</v>
      </c>
      <c r="I4836" s="880" t="s">
        <v>14907</v>
      </c>
      <c r="J4836" s="872" t="s">
        <v>13923</v>
      </c>
    </row>
    <row r="4837" spans="1:10" s="1040" customFormat="1" ht="18" x14ac:dyDescent="0.25">
      <c r="A4837" s="871" t="s">
        <v>14908</v>
      </c>
      <c r="B4837" s="872" t="s">
        <v>7305</v>
      </c>
      <c r="C4837" s="873" t="s">
        <v>13918</v>
      </c>
      <c r="D4837" s="873" t="s">
        <v>14909</v>
      </c>
      <c r="E4837" s="879">
        <v>24720</v>
      </c>
      <c r="F4837" s="880" t="s">
        <v>14906</v>
      </c>
      <c r="G4837" s="881" t="s">
        <v>13921</v>
      </c>
      <c r="H4837" s="870" t="s">
        <v>13837</v>
      </c>
      <c r="I4837" s="882">
        <v>44562</v>
      </c>
      <c r="J4837" s="872" t="s">
        <v>13923</v>
      </c>
    </row>
    <row r="4838" spans="1:10" s="1040" customFormat="1" ht="18" x14ac:dyDescent="0.25">
      <c r="A4838" s="871" t="s">
        <v>14900</v>
      </c>
      <c r="B4838" s="872" t="s">
        <v>14901</v>
      </c>
      <c r="C4838" s="873" t="s">
        <v>14108</v>
      </c>
      <c r="D4838" s="873" t="s">
        <v>14910</v>
      </c>
      <c r="E4838" s="879">
        <v>24730.799999999999</v>
      </c>
      <c r="F4838" s="880" t="s">
        <v>14911</v>
      </c>
      <c r="G4838" s="881" t="s">
        <v>13921</v>
      </c>
      <c r="H4838" s="870">
        <v>44288</v>
      </c>
      <c r="I4838" s="880" t="s">
        <v>14112</v>
      </c>
      <c r="J4838" s="872" t="s">
        <v>13923</v>
      </c>
    </row>
    <row r="4839" spans="1:10" s="1040" customFormat="1" ht="18" x14ac:dyDescent="0.25">
      <c r="A4839" s="871" t="s">
        <v>14912</v>
      </c>
      <c r="B4839" s="872" t="s">
        <v>7305</v>
      </c>
      <c r="C4839" s="873" t="s">
        <v>13918</v>
      </c>
      <c r="D4839" s="873" t="s">
        <v>14913</v>
      </c>
      <c r="E4839" s="879">
        <v>24750</v>
      </c>
      <c r="F4839" s="880" t="s">
        <v>14914</v>
      </c>
      <c r="G4839" s="881" t="s">
        <v>13921</v>
      </c>
      <c r="H4839" s="870" t="s">
        <v>14133</v>
      </c>
      <c r="I4839" s="880" t="s">
        <v>14915</v>
      </c>
      <c r="J4839" s="872" t="s">
        <v>13923</v>
      </c>
    </row>
    <row r="4840" spans="1:10" s="1040" customFormat="1" ht="18" x14ac:dyDescent="0.25">
      <c r="A4840" s="871" t="s">
        <v>14916</v>
      </c>
      <c r="B4840" s="872" t="s">
        <v>7305</v>
      </c>
      <c r="C4840" s="873" t="s">
        <v>13918</v>
      </c>
      <c r="D4840" s="873" t="s">
        <v>14917</v>
      </c>
      <c r="E4840" s="879">
        <v>24780</v>
      </c>
      <c r="F4840" s="880" t="s">
        <v>14918</v>
      </c>
      <c r="G4840" s="881" t="s">
        <v>13921</v>
      </c>
      <c r="H4840" s="870">
        <v>44229</v>
      </c>
      <c r="I4840" s="880" t="s">
        <v>14112</v>
      </c>
      <c r="J4840" s="872" t="s">
        <v>13923</v>
      </c>
    </row>
    <row r="4841" spans="1:10" s="1040" customFormat="1" ht="18" x14ac:dyDescent="0.25">
      <c r="A4841" s="871" t="s">
        <v>14919</v>
      </c>
      <c r="B4841" s="872" t="s">
        <v>7305</v>
      </c>
      <c r="C4841" s="873" t="s">
        <v>13918</v>
      </c>
      <c r="D4841" s="873" t="s">
        <v>14920</v>
      </c>
      <c r="E4841" s="879">
        <v>25000</v>
      </c>
      <c r="F4841" s="880" t="s">
        <v>14921</v>
      </c>
      <c r="G4841" s="881" t="s">
        <v>13921</v>
      </c>
      <c r="H4841" s="870">
        <v>44206</v>
      </c>
      <c r="I4841" s="880" t="s">
        <v>14112</v>
      </c>
      <c r="J4841" s="872" t="s">
        <v>13923</v>
      </c>
    </row>
    <row r="4842" spans="1:10" s="1040" customFormat="1" ht="18" x14ac:dyDescent="0.25">
      <c r="A4842" s="871" t="s">
        <v>14922</v>
      </c>
      <c r="B4842" s="872" t="s">
        <v>7305</v>
      </c>
      <c r="C4842" s="873" t="s">
        <v>13918</v>
      </c>
      <c r="D4842" s="873" t="s">
        <v>14923</v>
      </c>
      <c r="E4842" s="879">
        <v>25000</v>
      </c>
      <c r="F4842" s="880" t="s">
        <v>14924</v>
      </c>
      <c r="G4842" s="881" t="s">
        <v>13921</v>
      </c>
      <c r="H4842" s="870" t="s">
        <v>14182</v>
      </c>
      <c r="I4842" s="882">
        <v>44319</v>
      </c>
      <c r="J4842" s="872" t="s">
        <v>13923</v>
      </c>
    </row>
    <row r="4843" spans="1:10" s="1040" customFormat="1" ht="18" x14ac:dyDescent="0.25">
      <c r="A4843" s="871" t="s">
        <v>14925</v>
      </c>
      <c r="B4843" s="872" t="s">
        <v>7305</v>
      </c>
      <c r="C4843" s="873" t="s">
        <v>13918</v>
      </c>
      <c r="D4843" s="873" t="s">
        <v>14926</v>
      </c>
      <c r="E4843" s="879">
        <v>25000</v>
      </c>
      <c r="F4843" s="880" t="s">
        <v>14924</v>
      </c>
      <c r="G4843" s="881" t="s">
        <v>13921</v>
      </c>
      <c r="H4843" s="870">
        <v>44442</v>
      </c>
      <c r="I4843" s="882">
        <v>44413</v>
      </c>
      <c r="J4843" s="872" t="s">
        <v>13923</v>
      </c>
    </row>
    <row r="4844" spans="1:10" s="1040" customFormat="1" ht="18" x14ac:dyDescent="0.25">
      <c r="A4844" s="871" t="s">
        <v>14927</v>
      </c>
      <c r="B4844" s="872" t="s">
        <v>7305</v>
      </c>
      <c r="C4844" s="873" t="s">
        <v>13918</v>
      </c>
      <c r="D4844" s="873" t="s">
        <v>14928</v>
      </c>
      <c r="E4844" s="879">
        <v>25000</v>
      </c>
      <c r="F4844" s="880" t="s">
        <v>14929</v>
      </c>
      <c r="G4844" s="881" t="s">
        <v>13921</v>
      </c>
      <c r="H4844" s="870" t="s">
        <v>14183</v>
      </c>
      <c r="I4844" s="880" t="s">
        <v>14112</v>
      </c>
      <c r="J4844" s="872" t="s">
        <v>13923</v>
      </c>
    </row>
    <row r="4845" spans="1:10" s="1040" customFormat="1" ht="18" x14ac:dyDescent="0.25">
      <c r="A4845" s="871" t="s">
        <v>14927</v>
      </c>
      <c r="B4845" s="872" t="s">
        <v>7305</v>
      </c>
      <c r="C4845" s="873" t="s">
        <v>13918</v>
      </c>
      <c r="D4845" s="873" t="s">
        <v>14930</v>
      </c>
      <c r="E4845" s="879">
        <v>25000</v>
      </c>
      <c r="F4845" s="880" t="s">
        <v>14931</v>
      </c>
      <c r="G4845" s="881" t="s">
        <v>13921</v>
      </c>
      <c r="H4845" s="870" t="s">
        <v>14183</v>
      </c>
      <c r="I4845" s="880" t="s">
        <v>14112</v>
      </c>
      <c r="J4845" s="872" t="s">
        <v>13923</v>
      </c>
    </row>
    <row r="4846" spans="1:10" s="1040" customFormat="1" ht="18" x14ac:dyDescent="0.25">
      <c r="A4846" s="871" t="s">
        <v>14932</v>
      </c>
      <c r="B4846" s="872" t="s">
        <v>7305</v>
      </c>
      <c r="C4846" s="873" t="s">
        <v>13918</v>
      </c>
      <c r="D4846" s="873" t="s">
        <v>14933</v>
      </c>
      <c r="E4846" s="879">
        <v>25000</v>
      </c>
      <c r="F4846" s="880" t="s">
        <v>14934</v>
      </c>
      <c r="G4846" s="881" t="s">
        <v>13921</v>
      </c>
      <c r="H4846" s="870" t="s">
        <v>14183</v>
      </c>
      <c r="I4846" s="880" t="s">
        <v>14112</v>
      </c>
      <c r="J4846" s="872" t="s">
        <v>13923</v>
      </c>
    </row>
    <row r="4847" spans="1:10" s="1040" customFormat="1" ht="27" x14ac:dyDescent="0.25">
      <c r="A4847" s="871" t="s">
        <v>14935</v>
      </c>
      <c r="B4847" s="872" t="s">
        <v>7305</v>
      </c>
      <c r="C4847" s="873" t="s">
        <v>13918</v>
      </c>
      <c r="D4847" s="873" t="s">
        <v>14936</v>
      </c>
      <c r="E4847" s="879">
        <v>25000</v>
      </c>
      <c r="F4847" s="880" t="s">
        <v>14937</v>
      </c>
      <c r="G4847" s="881" t="s">
        <v>13921</v>
      </c>
      <c r="H4847" s="870" t="s">
        <v>14689</v>
      </c>
      <c r="I4847" s="872" t="s">
        <v>14539</v>
      </c>
      <c r="J4847" s="872" t="s">
        <v>13923</v>
      </c>
    </row>
    <row r="4848" spans="1:10" s="1040" customFormat="1" ht="18" x14ac:dyDescent="0.25">
      <c r="A4848" s="871" t="s">
        <v>14938</v>
      </c>
      <c r="B4848" s="872" t="s">
        <v>7305</v>
      </c>
      <c r="C4848" s="873" t="s">
        <v>13918</v>
      </c>
      <c r="D4848" s="873" t="s">
        <v>14939</v>
      </c>
      <c r="E4848" s="879">
        <v>25000</v>
      </c>
      <c r="F4848" s="880" t="s">
        <v>14940</v>
      </c>
      <c r="G4848" s="881" t="s">
        <v>13921</v>
      </c>
      <c r="H4848" s="870" t="s">
        <v>6770</v>
      </c>
      <c r="I4848" s="880" t="s">
        <v>14941</v>
      </c>
      <c r="J4848" s="872" t="s">
        <v>13923</v>
      </c>
    </row>
    <row r="4849" spans="1:10" s="1040" customFormat="1" ht="18" x14ac:dyDescent="0.25">
      <c r="A4849" s="871" t="s">
        <v>14942</v>
      </c>
      <c r="B4849" s="872" t="s">
        <v>7305</v>
      </c>
      <c r="C4849" s="873" t="s">
        <v>13918</v>
      </c>
      <c r="D4849" s="873" t="s">
        <v>14943</v>
      </c>
      <c r="E4849" s="879">
        <v>25000</v>
      </c>
      <c r="F4849" s="880" t="s">
        <v>14944</v>
      </c>
      <c r="G4849" s="881" t="s">
        <v>13921</v>
      </c>
      <c r="H4849" s="870" t="s">
        <v>13837</v>
      </c>
      <c r="I4849" s="880" t="s">
        <v>14060</v>
      </c>
      <c r="J4849" s="872" t="s">
        <v>13923</v>
      </c>
    </row>
    <row r="4850" spans="1:10" s="1040" customFormat="1" ht="18" x14ac:dyDescent="0.25">
      <c r="A4850" s="871" t="s">
        <v>14945</v>
      </c>
      <c r="B4850" s="872" t="s">
        <v>7305</v>
      </c>
      <c r="C4850" s="873" t="s">
        <v>13918</v>
      </c>
      <c r="D4850" s="873" t="s">
        <v>14946</v>
      </c>
      <c r="E4850" s="879">
        <v>25000</v>
      </c>
      <c r="F4850" s="880" t="s">
        <v>14947</v>
      </c>
      <c r="G4850" s="881" t="s">
        <v>13921</v>
      </c>
      <c r="H4850" s="870" t="s">
        <v>14053</v>
      </c>
      <c r="I4850" s="880" t="s">
        <v>14047</v>
      </c>
      <c r="J4850" s="872" t="s">
        <v>13923</v>
      </c>
    </row>
    <row r="4851" spans="1:10" s="1040" customFormat="1" ht="18" x14ac:dyDescent="0.25">
      <c r="A4851" s="871" t="s">
        <v>14948</v>
      </c>
      <c r="B4851" s="872" t="s">
        <v>7305</v>
      </c>
      <c r="C4851" s="873" t="s">
        <v>13918</v>
      </c>
      <c r="D4851" s="873" t="s">
        <v>14949</v>
      </c>
      <c r="E4851" s="879">
        <v>25000</v>
      </c>
      <c r="F4851" s="880" t="s">
        <v>14950</v>
      </c>
      <c r="G4851" s="881" t="s">
        <v>13921</v>
      </c>
      <c r="H4851" s="870" t="s">
        <v>14878</v>
      </c>
      <c r="I4851" s="880" t="s">
        <v>14047</v>
      </c>
      <c r="J4851" s="872" t="s">
        <v>13923</v>
      </c>
    </row>
    <row r="4852" spans="1:10" s="1040" customFormat="1" ht="18" x14ac:dyDescent="0.25">
      <c r="A4852" s="871" t="s">
        <v>14951</v>
      </c>
      <c r="B4852" s="872" t="s">
        <v>7305</v>
      </c>
      <c r="C4852" s="873" t="s">
        <v>13918</v>
      </c>
      <c r="D4852" s="873" t="s">
        <v>14952</v>
      </c>
      <c r="E4852" s="879">
        <v>25059.200000000001</v>
      </c>
      <c r="F4852" s="880" t="s">
        <v>14953</v>
      </c>
      <c r="G4852" s="881" t="s">
        <v>13921</v>
      </c>
      <c r="H4852" s="870">
        <v>44503</v>
      </c>
      <c r="I4852" s="880" t="s">
        <v>14112</v>
      </c>
      <c r="J4852" s="872" t="s">
        <v>13923</v>
      </c>
    </row>
    <row r="4853" spans="1:10" s="1040" customFormat="1" ht="18" x14ac:dyDescent="0.25">
      <c r="A4853" s="871" t="s">
        <v>14954</v>
      </c>
      <c r="B4853" s="872" t="s">
        <v>7305</v>
      </c>
      <c r="C4853" s="873" t="s">
        <v>13918</v>
      </c>
      <c r="D4853" s="873" t="s">
        <v>14955</v>
      </c>
      <c r="E4853" s="879">
        <v>25200</v>
      </c>
      <c r="F4853" s="880" t="s">
        <v>14956</v>
      </c>
      <c r="G4853" s="881" t="s">
        <v>13921</v>
      </c>
      <c r="H4853" s="870" t="s">
        <v>14696</v>
      </c>
      <c r="I4853" s="880" t="s">
        <v>14134</v>
      </c>
      <c r="J4853" s="872" t="s">
        <v>13923</v>
      </c>
    </row>
    <row r="4854" spans="1:10" s="1040" customFormat="1" ht="27" x14ac:dyDescent="0.25">
      <c r="A4854" s="871" t="s">
        <v>14957</v>
      </c>
      <c r="B4854" s="872" t="s">
        <v>7305</v>
      </c>
      <c r="C4854" s="873" t="s">
        <v>13918</v>
      </c>
      <c r="D4854" s="873" t="s">
        <v>14958</v>
      </c>
      <c r="E4854" s="879">
        <v>25210</v>
      </c>
      <c r="F4854" s="880" t="s">
        <v>14959</v>
      </c>
      <c r="G4854" s="881" t="s">
        <v>13921</v>
      </c>
      <c r="H4854" s="870">
        <v>44538</v>
      </c>
      <c r="I4854" s="880" t="s">
        <v>14112</v>
      </c>
      <c r="J4854" s="872" t="s">
        <v>13923</v>
      </c>
    </row>
    <row r="4855" spans="1:10" s="1040" customFormat="1" ht="18" x14ac:dyDescent="0.25">
      <c r="A4855" s="871" t="s">
        <v>14960</v>
      </c>
      <c r="B4855" s="872" t="s">
        <v>7305</v>
      </c>
      <c r="C4855" s="873" t="s">
        <v>13918</v>
      </c>
      <c r="D4855" s="873" t="s">
        <v>14961</v>
      </c>
      <c r="E4855" s="879">
        <v>25233.9</v>
      </c>
      <c r="F4855" s="880" t="s">
        <v>14962</v>
      </c>
      <c r="G4855" s="881" t="s">
        <v>13921</v>
      </c>
      <c r="H4855" s="870" t="s">
        <v>14060</v>
      </c>
      <c r="I4855" s="882">
        <v>44621</v>
      </c>
      <c r="J4855" s="872" t="s">
        <v>13923</v>
      </c>
    </row>
    <row r="4856" spans="1:10" s="1040" customFormat="1" ht="18" x14ac:dyDescent="0.25">
      <c r="A4856" s="871" t="s">
        <v>14963</v>
      </c>
      <c r="B4856" s="872" t="s">
        <v>7305</v>
      </c>
      <c r="C4856" s="873" t="s">
        <v>13918</v>
      </c>
      <c r="D4856" s="873" t="s">
        <v>14964</v>
      </c>
      <c r="E4856" s="879">
        <v>25239</v>
      </c>
      <c r="F4856" s="880" t="s">
        <v>14965</v>
      </c>
      <c r="G4856" s="881" t="s">
        <v>13921</v>
      </c>
      <c r="H4856" s="870" t="s">
        <v>14543</v>
      </c>
      <c r="I4856" s="880" t="s">
        <v>14112</v>
      </c>
      <c r="J4856" s="872" t="s">
        <v>13923</v>
      </c>
    </row>
    <row r="4857" spans="1:10" s="1040" customFormat="1" ht="18" x14ac:dyDescent="0.25">
      <c r="A4857" s="871" t="s">
        <v>14966</v>
      </c>
      <c r="B4857" s="872" t="s">
        <v>7305</v>
      </c>
      <c r="C4857" s="873" t="s">
        <v>13918</v>
      </c>
      <c r="D4857" s="873" t="s">
        <v>14967</v>
      </c>
      <c r="E4857" s="879">
        <v>25474.799999999999</v>
      </c>
      <c r="F4857" s="880" t="s">
        <v>14968</v>
      </c>
      <c r="G4857" s="881" t="s">
        <v>13921</v>
      </c>
      <c r="H4857" s="870" t="s">
        <v>6777</v>
      </c>
      <c r="I4857" s="880" t="s">
        <v>14015</v>
      </c>
      <c r="J4857" s="872" t="s">
        <v>13923</v>
      </c>
    </row>
    <row r="4858" spans="1:10" s="1040" customFormat="1" ht="18" x14ac:dyDescent="0.25">
      <c r="A4858" s="871" t="s">
        <v>14969</v>
      </c>
      <c r="B4858" s="872" t="s">
        <v>7305</v>
      </c>
      <c r="C4858" s="873" t="s">
        <v>13918</v>
      </c>
      <c r="D4858" s="873" t="s">
        <v>14970</v>
      </c>
      <c r="E4858" s="879">
        <v>25500</v>
      </c>
      <c r="F4858" s="880" t="s">
        <v>13972</v>
      </c>
      <c r="G4858" s="881" t="s">
        <v>13921</v>
      </c>
      <c r="H4858" s="870" t="s">
        <v>14015</v>
      </c>
      <c r="I4858" s="882">
        <v>44325</v>
      </c>
      <c r="J4858" s="872" t="s">
        <v>13923</v>
      </c>
    </row>
    <row r="4859" spans="1:10" s="1040" customFormat="1" ht="18" x14ac:dyDescent="0.25">
      <c r="A4859" s="871" t="s">
        <v>14971</v>
      </c>
      <c r="B4859" s="872" t="s">
        <v>7305</v>
      </c>
      <c r="C4859" s="873" t="s">
        <v>13918</v>
      </c>
      <c r="D4859" s="873" t="s">
        <v>14972</v>
      </c>
      <c r="E4859" s="879">
        <v>25500</v>
      </c>
      <c r="F4859" s="880" t="s">
        <v>14973</v>
      </c>
      <c r="G4859" s="881" t="s">
        <v>13921</v>
      </c>
      <c r="H4859" s="870" t="s">
        <v>13837</v>
      </c>
      <c r="I4859" s="882">
        <v>44562</v>
      </c>
      <c r="J4859" s="872" t="s">
        <v>13923</v>
      </c>
    </row>
    <row r="4860" spans="1:10" s="1040" customFormat="1" ht="18" x14ac:dyDescent="0.25">
      <c r="A4860" s="871" t="s">
        <v>14974</v>
      </c>
      <c r="B4860" s="872" t="s">
        <v>7305</v>
      </c>
      <c r="C4860" s="873" t="s">
        <v>13918</v>
      </c>
      <c r="D4860" s="873" t="s">
        <v>14975</v>
      </c>
      <c r="E4860" s="879">
        <v>25500</v>
      </c>
      <c r="F4860" s="880" t="s">
        <v>14976</v>
      </c>
      <c r="G4860" s="881" t="s">
        <v>13921</v>
      </c>
      <c r="H4860" s="870" t="s">
        <v>13837</v>
      </c>
      <c r="I4860" s="882">
        <v>44562</v>
      </c>
      <c r="J4860" s="872" t="s">
        <v>13923</v>
      </c>
    </row>
    <row r="4861" spans="1:10" s="1040" customFormat="1" ht="27" x14ac:dyDescent="0.25">
      <c r="A4861" s="871" t="s">
        <v>14977</v>
      </c>
      <c r="B4861" s="872" t="s">
        <v>7305</v>
      </c>
      <c r="C4861" s="873" t="s">
        <v>13918</v>
      </c>
      <c r="D4861" s="873" t="s">
        <v>14978</v>
      </c>
      <c r="E4861" s="879">
        <v>25620</v>
      </c>
      <c r="F4861" s="880" t="s">
        <v>14979</v>
      </c>
      <c r="G4861" s="881" t="s">
        <v>13921</v>
      </c>
      <c r="H4861" s="870">
        <v>44505</v>
      </c>
      <c r="I4861" s="880" t="s">
        <v>13940</v>
      </c>
      <c r="J4861" s="872" t="s">
        <v>13923</v>
      </c>
    </row>
    <row r="4862" spans="1:10" s="1040" customFormat="1" ht="18" x14ac:dyDescent="0.25">
      <c r="A4862" s="871" t="s">
        <v>14980</v>
      </c>
      <c r="B4862" s="872" t="s">
        <v>7305</v>
      </c>
      <c r="C4862" s="873" t="s">
        <v>13918</v>
      </c>
      <c r="D4862" s="873" t="s">
        <v>14981</v>
      </c>
      <c r="E4862" s="879">
        <v>25646.57</v>
      </c>
      <c r="F4862" s="880" t="s">
        <v>14965</v>
      </c>
      <c r="G4862" s="881" t="s">
        <v>13921</v>
      </c>
      <c r="H4862" s="870">
        <v>44229</v>
      </c>
      <c r="I4862" s="880" t="s">
        <v>14982</v>
      </c>
      <c r="J4862" s="872" t="s">
        <v>14983</v>
      </c>
    </row>
    <row r="4863" spans="1:10" s="1040" customFormat="1" ht="18" x14ac:dyDescent="0.25">
      <c r="A4863" s="871" t="s">
        <v>14984</v>
      </c>
      <c r="B4863" s="872" t="s">
        <v>7305</v>
      </c>
      <c r="C4863" s="873" t="s">
        <v>13918</v>
      </c>
      <c r="D4863" s="873" t="s">
        <v>14985</v>
      </c>
      <c r="E4863" s="879">
        <v>25960</v>
      </c>
      <c r="F4863" s="880" t="s">
        <v>14986</v>
      </c>
      <c r="G4863" s="881" t="s">
        <v>13921</v>
      </c>
      <c r="H4863" s="870" t="s">
        <v>6770</v>
      </c>
      <c r="I4863" s="880" t="s">
        <v>14002</v>
      </c>
      <c r="J4863" s="872" t="s">
        <v>13923</v>
      </c>
    </row>
    <row r="4864" spans="1:10" s="1040" customFormat="1" ht="18" x14ac:dyDescent="0.25">
      <c r="A4864" s="871" t="s">
        <v>14987</v>
      </c>
      <c r="B4864" s="872" t="s">
        <v>7305</v>
      </c>
      <c r="C4864" s="873" t="s">
        <v>13918</v>
      </c>
      <c r="D4864" s="873" t="s">
        <v>14988</v>
      </c>
      <c r="E4864" s="879">
        <v>26000</v>
      </c>
      <c r="F4864" s="880" t="s">
        <v>14989</v>
      </c>
      <c r="G4864" s="881" t="s">
        <v>13921</v>
      </c>
      <c r="H4864" s="870" t="s">
        <v>14182</v>
      </c>
      <c r="I4864" s="880" t="s">
        <v>14990</v>
      </c>
      <c r="J4864" s="872" t="s">
        <v>13923</v>
      </c>
    </row>
    <row r="4865" spans="1:10" s="1040" customFormat="1" ht="18" x14ac:dyDescent="0.25">
      <c r="A4865" s="871" t="s">
        <v>14991</v>
      </c>
      <c r="B4865" s="872" t="s">
        <v>7305</v>
      </c>
      <c r="C4865" s="873" t="s">
        <v>13918</v>
      </c>
      <c r="D4865" s="873" t="s">
        <v>14992</v>
      </c>
      <c r="E4865" s="879">
        <v>26000</v>
      </c>
      <c r="F4865" s="880" t="s">
        <v>14989</v>
      </c>
      <c r="G4865" s="881" t="s">
        <v>13921</v>
      </c>
      <c r="H4865" s="870" t="s">
        <v>14271</v>
      </c>
      <c r="I4865" s="880" t="s">
        <v>14993</v>
      </c>
      <c r="J4865" s="872" t="s">
        <v>13923</v>
      </c>
    </row>
    <row r="4866" spans="1:10" s="1040" customFormat="1" ht="18" x14ac:dyDescent="0.25">
      <c r="A4866" s="871" t="s">
        <v>14994</v>
      </c>
      <c r="B4866" s="872" t="s">
        <v>7305</v>
      </c>
      <c r="C4866" s="873" t="s">
        <v>13918</v>
      </c>
      <c r="D4866" s="873" t="s">
        <v>14995</v>
      </c>
      <c r="E4866" s="879">
        <v>26000</v>
      </c>
      <c r="F4866" s="880" t="s">
        <v>14996</v>
      </c>
      <c r="G4866" s="881" t="s">
        <v>13921</v>
      </c>
      <c r="H4866" s="870" t="s">
        <v>6740</v>
      </c>
      <c r="I4866" s="880" t="s">
        <v>14993</v>
      </c>
      <c r="J4866" s="872" t="s">
        <v>13923</v>
      </c>
    </row>
    <row r="4867" spans="1:10" s="1040" customFormat="1" ht="27" x14ac:dyDescent="0.25">
      <c r="A4867" s="871" t="s">
        <v>14997</v>
      </c>
      <c r="B4867" s="872" t="s">
        <v>7305</v>
      </c>
      <c r="C4867" s="873" t="s">
        <v>13918</v>
      </c>
      <c r="D4867" s="873" t="s">
        <v>14998</v>
      </c>
      <c r="E4867" s="874">
        <v>26000</v>
      </c>
      <c r="F4867" s="872" t="s">
        <v>14999</v>
      </c>
      <c r="G4867" s="873" t="s">
        <v>13921</v>
      </c>
      <c r="H4867" s="870" t="s">
        <v>6740</v>
      </c>
      <c r="I4867" s="875">
        <v>44229</v>
      </c>
      <c r="J4867" s="872" t="s">
        <v>14983</v>
      </c>
    </row>
    <row r="4868" spans="1:10" s="1040" customFormat="1" ht="18" x14ac:dyDescent="0.25">
      <c r="A4868" s="871" t="s">
        <v>15000</v>
      </c>
      <c r="B4868" s="872" t="s">
        <v>7305</v>
      </c>
      <c r="C4868" s="873" t="s">
        <v>13918</v>
      </c>
      <c r="D4868" s="873" t="s">
        <v>15001</v>
      </c>
      <c r="E4868" s="874">
        <v>26000</v>
      </c>
      <c r="F4868" s="872" t="s">
        <v>15002</v>
      </c>
      <c r="G4868" s="873" t="s">
        <v>13921</v>
      </c>
      <c r="H4868" s="870" t="s">
        <v>6740</v>
      </c>
      <c r="I4868" s="875">
        <v>44291</v>
      </c>
      <c r="J4868" s="872" t="s">
        <v>13923</v>
      </c>
    </row>
    <row r="4869" spans="1:10" s="1040" customFormat="1" ht="18" x14ac:dyDescent="0.25">
      <c r="A4869" s="876" t="s">
        <v>15003</v>
      </c>
      <c r="B4869" s="872" t="s">
        <v>7305</v>
      </c>
      <c r="C4869" s="873" t="s">
        <v>13918</v>
      </c>
      <c r="D4869" s="873" t="s">
        <v>15004</v>
      </c>
      <c r="E4869" s="874">
        <v>26000</v>
      </c>
      <c r="F4869" s="872" t="s">
        <v>14989</v>
      </c>
      <c r="G4869" s="873" t="s">
        <v>13921</v>
      </c>
      <c r="H4869" s="870">
        <v>44445</v>
      </c>
      <c r="I4869" s="872" t="s">
        <v>15005</v>
      </c>
      <c r="J4869" s="872" t="s">
        <v>13923</v>
      </c>
    </row>
    <row r="4870" spans="1:10" s="1040" customFormat="1" ht="18" x14ac:dyDescent="0.25">
      <c r="A4870" s="871" t="s">
        <v>15006</v>
      </c>
      <c r="B4870" s="872" t="s">
        <v>7305</v>
      </c>
      <c r="C4870" s="873" t="s">
        <v>13918</v>
      </c>
      <c r="D4870" s="873" t="s">
        <v>15007</v>
      </c>
      <c r="E4870" s="874">
        <v>26000</v>
      </c>
      <c r="F4870" s="872" t="s">
        <v>14989</v>
      </c>
      <c r="G4870" s="873" t="s">
        <v>13921</v>
      </c>
      <c r="H4870" s="870" t="s">
        <v>14038</v>
      </c>
      <c r="I4870" s="875">
        <v>44538</v>
      </c>
      <c r="J4870" s="872" t="s">
        <v>13923</v>
      </c>
    </row>
    <row r="4871" spans="1:10" s="1040" customFormat="1" ht="18" x14ac:dyDescent="0.25">
      <c r="A4871" s="871" t="s">
        <v>15008</v>
      </c>
      <c r="B4871" s="872" t="s">
        <v>7305</v>
      </c>
      <c r="C4871" s="873" t="s">
        <v>13918</v>
      </c>
      <c r="D4871" s="873" t="s">
        <v>15009</v>
      </c>
      <c r="E4871" s="874">
        <v>26000</v>
      </c>
      <c r="F4871" s="872" t="s">
        <v>14989</v>
      </c>
      <c r="G4871" s="873" t="s">
        <v>13921</v>
      </c>
      <c r="H4871" s="870" t="s">
        <v>13837</v>
      </c>
      <c r="I4871" s="872" t="s">
        <v>14353</v>
      </c>
      <c r="J4871" s="872" t="s">
        <v>13923</v>
      </c>
    </row>
    <row r="4872" spans="1:10" s="1040" customFormat="1" ht="18" x14ac:dyDescent="0.25">
      <c r="A4872" s="871" t="s">
        <v>15010</v>
      </c>
      <c r="B4872" s="872" t="s">
        <v>7305</v>
      </c>
      <c r="C4872" s="873" t="s">
        <v>13918</v>
      </c>
      <c r="D4872" s="873" t="s">
        <v>15011</v>
      </c>
      <c r="E4872" s="874">
        <v>26000</v>
      </c>
      <c r="F4872" s="872" t="s">
        <v>15012</v>
      </c>
      <c r="G4872" s="873" t="s">
        <v>13921</v>
      </c>
      <c r="H4872" s="870">
        <v>44450</v>
      </c>
      <c r="I4872" s="872" t="s">
        <v>15013</v>
      </c>
      <c r="J4872" s="872" t="s">
        <v>13923</v>
      </c>
    </row>
    <row r="4873" spans="1:10" s="1040" customFormat="1" ht="18" x14ac:dyDescent="0.25">
      <c r="A4873" s="871" t="s">
        <v>15014</v>
      </c>
      <c r="B4873" s="872" t="s">
        <v>7305</v>
      </c>
      <c r="C4873" s="873" t="s">
        <v>13918</v>
      </c>
      <c r="D4873" s="873" t="s">
        <v>15015</v>
      </c>
      <c r="E4873" s="874">
        <v>26000</v>
      </c>
      <c r="F4873" s="872" t="s">
        <v>14924</v>
      </c>
      <c r="G4873" s="873" t="s">
        <v>13921</v>
      </c>
      <c r="H4873" s="870">
        <v>44541</v>
      </c>
      <c r="I4873" s="875">
        <v>44351</v>
      </c>
      <c r="J4873" s="872" t="s">
        <v>15016</v>
      </c>
    </row>
    <row r="4874" spans="1:10" s="1040" customFormat="1" ht="18" x14ac:dyDescent="0.25">
      <c r="A4874" s="871" t="s">
        <v>15017</v>
      </c>
      <c r="B4874" s="872" t="s">
        <v>7305</v>
      </c>
      <c r="C4874" s="873" t="s">
        <v>13918</v>
      </c>
      <c r="D4874" s="873" t="s">
        <v>15018</v>
      </c>
      <c r="E4874" s="874">
        <v>26220</v>
      </c>
      <c r="F4874" s="872" t="s">
        <v>15019</v>
      </c>
      <c r="G4874" s="873" t="s">
        <v>13921</v>
      </c>
      <c r="H4874" s="870" t="s">
        <v>14569</v>
      </c>
      <c r="I4874" s="875">
        <v>44291</v>
      </c>
      <c r="J4874" s="872" t="s">
        <v>13923</v>
      </c>
    </row>
    <row r="4875" spans="1:10" s="1040" customFormat="1" ht="18" x14ac:dyDescent="0.25">
      <c r="A4875" s="871" t="s">
        <v>15020</v>
      </c>
      <c r="B4875" s="872" t="s">
        <v>7305</v>
      </c>
      <c r="C4875" s="873" t="s">
        <v>13918</v>
      </c>
      <c r="D4875" s="873" t="s">
        <v>15021</v>
      </c>
      <c r="E4875" s="874">
        <v>26300</v>
      </c>
      <c r="F4875" s="872" t="s">
        <v>14360</v>
      </c>
      <c r="G4875" s="873" t="s">
        <v>13921</v>
      </c>
      <c r="H4875" s="870" t="s">
        <v>15022</v>
      </c>
      <c r="I4875" s="875">
        <v>44352</v>
      </c>
      <c r="J4875" s="872" t="s">
        <v>13923</v>
      </c>
    </row>
    <row r="4876" spans="1:10" s="1040" customFormat="1" ht="18" x14ac:dyDescent="0.25">
      <c r="A4876" s="871" t="s">
        <v>15023</v>
      </c>
      <c r="B4876" s="872" t="s">
        <v>7305</v>
      </c>
      <c r="C4876" s="873" t="s">
        <v>13918</v>
      </c>
      <c r="D4876" s="873" t="s">
        <v>15024</v>
      </c>
      <c r="E4876" s="874">
        <v>26300</v>
      </c>
      <c r="F4876" s="872" t="s">
        <v>14360</v>
      </c>
      <c r="G4876" s="873" t="s">
        <v>13921</v>
      </c>
      <c r="H4876" s="870">
        <v>44532</v>
      </c>
      <c r="I4876" s="872" t="s">
        <v>15025</v>
      </c>
      <c r="J4876" s="872" t="s">
        <v>13923</v>
      </c>
    </row>
    <row r="4877" spans="1:10" s="1040" customFormat="1" ht="18" x14ac:dyDescent="0.25">
      <c r="A4877" s="871" t="s">
        <v>15026</v>
      </c>
      <c r="B4877" s="872" t="s">
        <v>7305</v>
      </c>
      <c r="C4877" s="873" t="s">
        <v>13918</v>
      </c>
      <c r="D4877" s="873" t="s">
        <v>15027</v>
      </c>
      <c r="E4877" s="874">
        <v>26335.69</v>
      </c>
      <c r="F4877" s="872" t="s">
        <v>15028</v>
      </c>
      <c r="G4877" s="873" t="s">
        <v>13921</v>
      </c>
      <c r="H4877" s="870" t="s">
        <v>15029</v>
      </c>
      <c r="I4877" s="875">
        <v>44445</v>
      </c>
      <c r="J4877" s="872" t="s">
        <v>13923</v>
      </c>
    </row>
    <row r="4878" spans="1:10" s="1040" customFormat="1" ht="27" x14ac:dyDescent="0.25">
      <c r="A4878" s="871" t="s">
        <v>15030</v>
      </c>
      <c r="B4878" s="872" t="s">
        <v>7305</v>
      </c>
      <c r="C4878" s="873" t="s">
        <v>13918</v>
      </c>
      <c r="D4878" s="873" t="s">
        <v>15031</v>
      </c>
      <c r="E4878" s="874">
        <v>26360</v>
      </c>
      <c r="F4878" s="872" t="s">
        <v>14156</v>
      </c>
      <c r="G4878" s="873" t="s">
        <v>13921</v>
      </c>
      <c r="H4878" s="870">
        <v>44264</v>
      </c>
      <c r="I4878" s="875">
        <v>44261</v>
      </c>
      <c r="J4878" s="872" t="s">
        <v>13923</v>
      </c>
    </row>
    <row r="4879" spans="1:10" s="1040" customFormat="1" ht="18" x14ac:dyDescent="0.25">
      <c r="A4879" s="871" t="s">
        <v>15032</v>
      </c>
      <c r="B4879" s="872" t="s">
        <v>7305</v>
      </c>
      <c r="C4879" s="873" t="s">
        <v>13918</v>
      </c>
      <c r="D4879" s="873" t="s">
        <v>15033</v>
      </c>
      <c r="E4879" s="874">
        <v>26711.75</v>
      </c>
      <c r="F4879" s="872" t="s">
        <v>15034</v>
      </c>
      <c r="G4879" s="873" t="s">
        <v>13921</v>
      </c>
      <c r="H4879" s="870">
        <v>44451</v>
      </c>
      <c r="I4879" s="875">
        <v>44261</v>
      </c>
      <c r="J4879" s="872" t="s">
        <v>13923</v>
      </c>
    </row>
    <row r="4880" spans="1:10" s="1040" customFormat="1" ht="18" x14ac:dyDescent="0.25">
      <c r="A4880" s="871" t="s">
        <v>15035</v>
      </c>
      <c r="B4880" s="872" t="s">
        <v>7305</v>
      </c>
      <c r="C4880" s="873" t="s">
        <v>13918</v>
      </c>
      <c r="D4880" s="873" t="s">
        <v>15036</v>
      </c>
      <c r="E4880" s="874">
        <v>26739.98</v>
      </c>
      <c r="F4880" s="872" t="s">
        <v>15037</v>
      </c>
      <c r="G4880" s="873" t="s">
        <v>13921</v>
      </c>
      <c r="H4880" s="870" t="s">
        <v>15038</v>
      </c>
      <c r="I4880" s="875">
        <v>44261</v>
      </c>
      <c r="J4880" s="872" t="s">
        <v>13923</v>
      </c>
    </row>
    <row r="4881" spans="1:10" s="1040" customFormat="1" ht="18" x14ac:dyDescent="0.25">
      <c r="A4881" s="871" t="s">
        <v>15039</v>
      </c>
      <c r="B4881" s="872" t="s">
        <v>7305</v>
      </c>
      <c r="C4881" s="873" t="s">
        <v>13918</v>
      </c>
      <c r="D4881" s="873" t="s">
        <v>15040</v>
      </c>
      <c r="E4881" s="874">
        <v>26762.400000000001</v>
      </c>
      <c r="F4881" s="872" t="s">
        <v>15041</v>
      </c>
      <c r="G4881" s="873" t="s">
        <v>13921</v>
      </c>
      <c r="H4881" s="870">
        <v>44505</v>
      </c>
      <c r="I4881" s="872" t="s">
        <v>14436</v>
      </c>
      <c r="J4881" s="872" t="s">
        <v>13923</v>
      </c>
    </row>
    <row r="4882" spans="1:10" s="1040" customFormat="1" ht="18" x14ac:dyDescent="0.25">
      <c r="A4882" s="871" t="s">
        <v>15042</v>
      </c>
      <c r="B4882" s="872" t="s">
        <v>7305</v>
      </c>
      <c r="C4882" s="873" t="s">
        <v>13918</v>
      </c>
      <c r="D4882" s="873" t="s">
        <v>15043</v>
      </c>
      <c r="E4882" s="874">
        <v>26762.400000000001</v>
      </c>
      <c r="F4882" s="872" t="s">
        <v>15041</v>
      </c>
      <c r="G4882" s="873" t="s">
        <v>13921</v>
      </c>
      <c r="H4882" s="870">
        <v>44415</v>
      </c>
      <c r="I4882" s="875">
        <v>44204</v>
      </c>
      <c r="J4882" s="872" t="s">
        <v>13923</v>
      </c>
    </row>
    <row r="4883" spans="1:10" s="1040" customFormat="1" ht="36" x14ac:dyDescent="0.25">
      <c r="A4883" s="871" t="s">
        <v>15044</v>
      </c>
      <c r="B4883" s="872" t="s">
        <v>7305</v>
      </c>
      <c r="C4883" s="873" t="s">
        <v>13918</v>
      </c>
      <c r="D4883" s="873" t="s">
        <v>15045</v>
      </c>
      <c r="E4883" s="874">
        <v>26769.599999999999</v>
      </c>
      <c r="F4883" s="872" t="s">
        <v>15046</v>
      </c>
      <c r="G4883" s="873" t="s">
        <v>13921</v>
      </c>
      <c r="H4883" s="870" t="s">
        <v>14990</v>
      </c>
      <c r="I4883" s="875">
        <v>44262</v>
      </c>
      <c r="J4883" s="872" t="s">
        <v>13923</v>
      </c>
    </row>
    <row r="4884" spans="1:10" s="1040" customFormat="1" ht="27" x14ac:dyDescent="0.25">
      <c r="A4884" s="871" t="s">
        <v>15047</v>
      </c>
      <c r="B4884" s="872" t="s">
        <v>7305</v>
      </c>
      <c r="C4884" s="873" t="s">
        <v>13918</v>
      </c>
      <c r="D4884" s="873" t="s">
        <v>15048</v>
      </c>
      <c r="E4884" s="874">
        <v>26998.799999999999</v>
      </c>
      <c r="F4884" s="872" t="s">
        <v>15049</v>
      </c>
      <c r="G4884" s="873" t="s">
        <v>13921</v>
      </c>
      <c r="H4884" s="870">
        <v>44359</v>
      </c>
      <c r="I4884" s="875">
        <v>44476</v>
      </c>
      <c r="J4884" s="872" t="s">
        <v>13923</v>
      </c>
    </row>
    <row r="4885" spans="1:10" s="1040" customFormat="1" ht="18" x14ac:dyDescent="0.25">
      <c r="A4885" s="871" t="s">
        <v>15050</v>
      </c>
      <c r="B4885" s="872" t="s">
        <v>7305</v>
      </c>
      <c r="C4885" s="873" t="s">
        <v>13918</v>
      </c>
      <c r="D4885" s="873" t="s">
        <v>15051</v>
      </c>
      <c r="E4885" s="874">
        <v>27000</v>
      </c>
      <c r="F4885" s="872" t="s">
        <v>14037</v>
      </c>
      <c r="G4885" s="873" t="s">
        <v>13921</v>
      </c>
      <c r="H4885" s="870" t="s">
        <v>14129</v>
      </c>
      <c r="I4885" s="872" t="s">
        <v>15052</v>
      </c>
      <c r="J4885" s="872" t="s">
        <v>13923</v>
      </c>
    </row>
    <row r="4886" spans="1:10" s="1040" customFormat="1" ht="18" x14ac:dyDescent="0.25">
      <c r="A4886" s="871" t="s">
        <v>15053</v>
      </c>
      <c r="B4886" s="872" t="s">
        <v>7305</v>
      </c>
      <c r="C4886" s="873" t="s">
        <v>13918</v>
      </c>
      <c r="D4886" s="873" t="s">
        <v>15054</v>
      </c>
      <c r="E4886" s="874">
        <v>27000</v>
      </c>
      <c r="F4886" s="872" t="s">
        <v>14001</v>
      </c>
      <c r="G4886" s="873" t="s">
        <v>13921</v>
      </c>
      <c r="H4886" s="870" t="s">
        <v>14182</v>
      </c>
      <c r="I4886" s="875">
        <v>44262</v>
      </c>
      <c r="J4886" s="872" t="s">
        <v>13923</v>
      </c>
    </row>
    <row r="4887" spans="1:10" s="1040" customFormat="1" ht="18" x14ac:dyDescent="0.25">
      <c r="A4887" s="871" t="s">
        <v>15055</v>
      </c>
      <c r="B4887" s="872" t="s">
        <v>7305</v>
      </c>
      <c r="C4887" s="873" t="s">
        <v>13918</v>
      </c>
      <c r="D4887" s="873" t="s">
        <v>15056</v>
      </c>
      <c r="E4887" s="874">
        <v>27000</v>
      </c>
      <c r="F4887" s="872" t="s">
        <v>15057</v>
      </c>
      <c r="G4887" s="873" t="s">
        <v>13921</v>
      </c>
      <c r="H4887" s="870" t="s">
        <v>13931</v>
      </c>
      <c r="I4887" s="872" t="s">
        <v>14907</v>
      </c>
      <c r="J4887" s="872" t="s">
        <v>13923</v>
      </c>
    </row>
    <row r="4888" spans="1:10" s="1040" customFormat="1" ht="18" x14ac:dyDescent="0.25">
      <c r="A4888" s="871" t="s">
        <v>15058</v>
      </c>
      <c r="B4888" s="872" t="s">
        <v>7305</v>
      </c>
      <c r="C4888" s="873" t="s">
        <v>13918</v>
      </c>
      <c r="D4888" s="873" t="s">
        <v>15059</v>
      </c>
      <c r="E4888" s="874">
        <v>27000</v>
      </c>
      <c r="F4888" s="872" t="s">
        <v>15060</v>
      </c>
      <c r="G4888" s="873" t="s">
        <v>13921</v>
      </c>
      <c r="H4888" s="870" t="s">
        <v>13931</v>
      </c>
      <c r="I4888" s="872" t="s">
        <v>6770</v>
      </c>
      <c r="J4888" s="872" t="s">
        <v>14983</v>
      </c>
    </row>
    <row r="4889" spans="1:10" s="1040" customFormat="1" ht="18" x14ac:dyDescent="0.25">
      <c r="A4889" s="871" t="s">
        <v>15061</v>
      </c>
      <c r="B4889" s="872" t="s">
        <v>7305</v>
      </c>
      <c r="C4889" s="873" t="s">
        <v>13918</v>
      </c>
      <c r="D4889" s="873" t="s">
        <v>15062</v>
      </c>
      <c r="E4889" s="874">
        <v>27000</v>
      </c>
      <c r="F4889" s="872" t="s">
        <v>14030</v>
      </c>
      <c r="G4889" s="873" t="s">
        <v>13921</v>
      </c>
      <c r="H4889" s="870">
        <v>44229</v>
      </c>
      <c r="I4889" s="872" t="s">
        <v>15063</v>
      </c>
      <c r="J4889" s="872" t="s">
        <v>13923</v>
      </c>
    </row>
    <row r="4890" spans="1:10" s="1040" customFormat="1" ht="18" x14ac:dyDescent="0.25">
      <c r="A4890" s="871" t="s">
        <v>15064</v>
      </c>
      <c r="B4890" s="872" t="s">
        <v>8500</v>
      </c>
      <c r="C4890" s="873" t="s">
        <v>14108</v>
      </c>
      <c r="D4890" s="873" t="s">
        <v>15065</v>
      </c>
      <c r="E4890" s="874">
        <v>27000</v>
      </c>
      <c r="F4890" s="872" t="s">
        <v>14350</v>
      </c>
      <c r="G4890" s="873" t="s">
        <v>13921</v>
      </c>
      <c r="H4890" s="870">
        <v>44318</v>
      </c>
      <c r="I4890" s="872" t="s">
        <v>14632</v>
      </c>
      <c r="J4890" s="872" t="s">
        <v>13923</v>
      </c>
    </row>
    <row r="4891" spans="1:10" s="1040" customFormat="1" ht="18" x14ac:dyDescent="0.25">
      <c r="A4891" s="871" t="s">
        <v>15066</v>
      </c>
      <c r="B4891" s="872" t="s">
        <v>7305</v>
      </c>
      <c r="C4891" s="873" t="s">
        <v>13918</v>
      </c>
      <c r="D4891" s="873" t="s">
        <v>15067</v>
      </c>
      <c r="E4891" s="874">
        <v>27000</v>
      </c>
      <c r="F4891" s="872" t="s">
        <v>15068</v>
      </c>
      <c r="G4891" s="873" t="s">
        <v>13921</v>
      </c>
      <c r="H4891" s="870" t="s">
        <v>14282</v>
      </c>
      <c r="I4891" s="875">
        <v>44356</v>
      </c>
      <c r="J4891" s="872" t="s">
        <v>13923</v>
      </c>
    </row>
    <row r="4892" spans="1:10" s="1040" customFormat="1" ht="18" x14ac:dyDescent="0.25">
      <c r="A4892" s="871" t="s">
        <v>15069</v>
      </c>
      <c r="B4892" s="872" t="s">
        <v>7305</v>
      </c>
      <c r="C4892" s="873" t="s">
        <v>13918</v>
      </c>
      <c r="D4892" s="873" t="s">
        <v>15070</v>
      </c>
      <c r="E4892" s="874">
        <v>27000</v>
      </c>
      <c r="F4892" s="872" t="s">
        <v>15071</v>
      </c>
      <c r="G4892" s="873" t="s">
        <v>13921</v>
      </c>
      <c r="H4892" s="870" t="s">
        <v>14282</v>
      </c>
      <c r="I4892" s="875">
        <v>44296</v>
      </c>
      <c r="J4892" s="872" t="s">
        <v>13923</v>
      </c>
    </row>
    <row r="4893" spans="1:10" s="1040" customFormat="1" ht="18" x14ac:dyDescent="0.25">
      <c r="A4893" s="871" t="s">
        <v>15072</v>
      </c>
      <c r="B4893" s="872" t="s">
        <v>7305</v>
      </c>
      <c r="C4893" s="873" t="s">
        <v>13918</v>
      </c>
      <c r="D4893" s="873" t="s">
        <v>15073</v>
      </c>
      <c r="E4893" s="874">
        <v>27000</v>
      </c>
      <c r="F4893" s="872" t="s">
        <v>14252</v>
      </c>
      <c r="G4893" s="873" t="s">
        <v>13921</v>
      </c>
      <c r="H4893" s="870">
        <v>44503</v>
      </c>
      <c r="I4893" s="875">
        <v>44509</v>
      </c>
      <c r="J4893" s="872" t="s">
        <v>13923</v>
      </c>
    </row>
    <row r="4894" spans="1:10" s="1040" customFormat="1" ht="18" x14ac:dyDescent="0.25">
      <c r="A4894" s="871" t="s">
        <v>15074</v>
      </c>
      <c r="B4894" s="872" t="s">
        <v>7305</v>
      </c>
      <c r="C4894" s="873" t="s">
        <v>13918</v>
      </c>
      <c r="D4894" s="873" t="s">
        <v>15075</v>
      </c>
      <c r="E4894" s="874">
        <v>27000</v>
      </c>
      <c r="F4894" s="872" t="s">
        <v>15057</v>
      </c>
      <c r="G4894" s="873" t="s">
        <v>13921</v>
      </c>
      <c r="H4894" s="870" t="s">
        <v>14298</v>
      </c>
      <c r="I4894" s="875">
        <v>44239</v>
      </c>
      <c r="J4894" s="872" t="s">
        <v>13923</v>
      </c>
    </row>
    <row r="4895" spans="1:10" s="1040" customFormat="1" ht="18" x14ac:dyDescent="0.25">
      <c r="A4895" s="871" t="s">
        <v>15076</v>
      </c>
      <c r="B4895" s="872" t="s">
        <v>7305</v>
      </c>
      <c r="C4895" s="873" t="s">
        <v>13918</v>
      </c>
      <c r="D4895" s="873" t="s">
        <v>15077</v>
      </c>
      <c r="E4895" s="874">
        <v>27000</v>
      </c>
      <c r="F4895" s="872" t="s">
        <v>15060</v>
      </c>
      <c r="G4895" s="873" t="s">
        <v>13921</v>
      </c>
      <c r="H4895" s="870" t="s">
        <v>14225</v>
      </c>
      <c r="I4895" s="872" t="s">
        <v>14064</v>
      </c>
      <c r="J4895" s="872" t="s">
        <v>13923</v>
      </c>
    </row>
    <row r="4896" spans="1:10" s="1040" customFormat="1" ht="18" x14ac:dyDescent="0.25">
      <c r="A4896" s="871" t="s">
        <v>15078</v>
      </c>
      <c r="B4896" s="872" t="s">
        <v>7305</v>
      </c>
      <c r="C4896" s="873" t="s">
        <v>13918</v>
      </c>
      <c r="D4896" s="873" t="s">
        <v>15079</v>
      </c>
      <c r="E4896" s="874">
        <v>27000</v>
      </c>
      <c r="F4896" s="872" t="s">
        <v>14030</v>
      </c>
      <c r="G4896" s="873" t="s">
        <v>13921</v>
      </c>
      <c r="H4896" s="870">
        <v>44260</v>
      </c>
      <c r="I4896" s="875">
        <v>44562</v>
      </c>
      <c r="J4896" s="872" t="s">
        <v>13923</v>
      </c>
    </row>
    <row r="4897" spans="1:10" s="1040" customFormat="1" ht="18" x14ac:dyDescent="0.25">
      <c r="A4897" s="871" t="s">
        <v>15080</v>
      </c>
      <c r="B4897" s="872" t="s">
        <v>7305</v>
      </c>
      <c r="C4897" s="873" t="s">
        <v>13918</v>
      </c>
      <c r="D4897" s="873" t="s">
        <v>15081</v>
      </c>
      <c r="E4897" s="874">
        <v>27000</v>
      </c>
      <c r="F4897" s="872" t="s">
        <v>14037</v>
      </c>
      <c r="G4897" s="873" t="s">
        <v>13921</v>
      </c>
      <c r="H4897" s="870">
        <v>44260</v>
      </c>
      <c r="I4897" s="875">
        <v>44359</v>
      </c>
      <c r="J4897" s="872" t="s">
        <v>15082</v>
      </c>
    </row>
    <row r="4898" spans="1:10" s="1040" customFormat="1" ht="18" x14ac:dyDescent="0.25">
      <c r="A4898" s="871" t="s">
        <v>15083</v>
      </c>
      <c r="B4898" s="872" t="s">
        <v>7305</v>
      </c>
      <c r="C4898" s="873" t="s">
        <v>13918</v>
      </c>
      <c r="D4898" s="873" t="s">
        <v>15084</v>
      </c>
      <c r="E4898" s="874">
        <v>27000</v>
      </c>
      <c r="F4898" s="872" t="s">
        <v>15057</v>
      </c>
      <c r="G4898" s="873" t="s">
        <v>13921</v>
      </c>
      <c r="H4898" s="870" t="s">
        <v>14429</v>
      </c>
      <c r="I4898" s="875">
        <v>44451</v>
      </c>
      <c r="J4898" s="872" t="s">
        <v>15082</v>
      </c>
    </row>
    <row r="4899" spans="1:10" s="1040" customFormat="1" ht="18" x14ac:dyDescent="0.25">
      <c r="A4899" s="871" t="s">
        <v>15085</v>
      </c>
      <c r="B4899" s="872" t="s">
        <v>7305</v>
      </c>
      <c r="C4899" s="873" t="s">
        <v>13918</v>
      </c>
      <c r="D4899" s="873" t="s">
        <v>15086</v>
      </c>
      <c r="E4899" s="874">
        <v>27000</v>
      </c>
      <c r="F4899" s="872" t="s">
        <v>15060</v>
      </c>
      <c r="G4899" s="873" t="s">
        <v>13921</v>
      </c>
      <c r="H4899" s="870" t="s">
        <v>14456</v>
      </c>
      <c r="I4899" s="872" t="s">
        <v>14447</v>
      </c>
      <c r="J4899" s="872" t="s">
        <v>13923</v>
      </c>
    </row>
    <row r="4900" spans="1:10" s="1040" customFormat="1" ht="18" x14ac:dyDescent="0.25">
      <c r="A4900" s="871" t="s">
        <v>15087</v>
      </c>
      <c r="B4900" s="872" t="s">
        <v>7305</v>
      </c>
      <c r="C4900" s="873" t="s">
        <v>13918</v>
      </c>
      <c r="D4900" s="873" t="s">
        <v>15088</v>
      </c>
      <c r="E4900" s="874">
        <v>27000</v>
      </c>
      <c r="F4900" s="872" t="s">
        <v>13930</v>
      </c>
      <c r="G4900" s="873" t="s">
        <v>13921</v>
      </c>
      <c r="H4900" s="870" t="s">
        <v>14456</v>
      </c>
      <c r="I4900" s="872" t="s">
        <v>15038</v>
      </c>
      <c r="J4900" s="872" t="s">
        <v>15082</v>
      </c>
    </row>
    <row r="4901" spans="1:10" s="1040" customFormat="1" ht="18" x14ac:dyDescent="0.25">
      <c r="A4901" s="871" t="s">
        <v>13959</v>
      </c>
      <c r="B4901" s="872" t="s">
        <v>7305</v>
      </c>
      <c r="C4901" s="873" t="s">
        <v>13918</v>
      </c>
      <c r="D4901" s="873" t="s">
        <v>15089</v>
      </c>
      <c r="E4901" s="874">
        <v>27000</v>
      </c>
      <c r="F4901" s="872" t="s">
        <v>13935</v>
      </c>
      <c r="G4901" s="873" t="s">
        <v>13921</v>
      </c>
      <c r="H4901" s="870" t="s">
        <v>14456</v>
      </c>
      <c r="I4901" s="872" t="s">
        <v>15090</v>
      </c>
      <c r="J4901" s="873" t="s">
        <v>13923</v>
      </c>
    </row>
    <row r="4902" spans="1:10" s="1040" customFormat="1" ht="18" x14ac:dyDescent="0.25">
      <c r="A4902" s="871" t="s">
        <v>14482</v>
      </c>
      <c r="B4902" s="872" t="s">
        <v>7305</v>
      </c>
      <c r="C4902" s="873" t="s">
        <v>13918</v>
      </c>
      <c r="D4902" s="873" t="s">
        <v>15091</v>
      </c>
      <c r="E4902" s="874">
        <v>27000</v>
      </c>
      <c r="F4902" s="872" t="s">
        <v>14128</v>
      </c>
      <c r="G4902" s="873" t="s">
        <v>13921</v>
      </c>
      <c r="H4902" s="870" t="s">
        <v>6770</v>
      </c>
      <c r="I4902" s="872" t="s">
        <v>15029</v>
      </c>
      <c r="J4902" s="873" t="s">
        <v>13923</v>
      </c>
    </row>
    <row r="4903" spans="1:10" s="1040" customFormat="1" ht="18" x14ac:dyDescent="0.25">
      <c r="A4903" s="871" t="s">
        <v>15092</v>
      </c>
      <c r="B4903" s="872" t="s">
        <v>7305</v>
      </c>
      <c r="C4903" s="873" t="s">
        <v>13918</v>
      </c>
      <c r="D4903" s="873" t="s">
        <v>15093</v>
      </c>
      <c r="E4903" s="874">
        <v>27000</v>
      </c>
      <c r="F4903" s="872" t="s">
        <v>15060</v>
      </c>
      <c r="G4903" s="873" t="s">
        <v>13921</v>
      </c>
      <c r="H4903" s="870" t="s">
        <v>15094</v>
      </c>
      <c r="I4903" s="875">
        <v>44263</v>
      </c>
      <c r="J4903" s="873" t="s">
        <v>13923</v>
      </c>
    </row>
    <row r="4904" spans="1:10" s="1040" customFormat="1" ht="18" x14ac:dyDescent="0.25">
      <c r="A4904" s="871" t="s">
        <v>15095</v>
      </c>
      <c r="B4904" s="872" t="s">
        <v>7305</v>
      </c>
      <c r="C4904" s="873" t="s">
        <v>13918</v>
      </c>
      <c r="D4904" s="873" t="s">
        <v>15096</v>
      </c>
      <c r="E4904" s="874">
        <v>27000</v>
      </c>
      <c r="F4904" s="872" t="s">
        <v>13969</v>
      </c>
      <c r="G4904" s="873" t="s">
        <v>13921</v>
      </c>
      <c r="H4904" s="870" t="s">
        <v>14015</v>
      </c>
      <c r="I4904" s="875">
        <v>44295</v>
      </c>
      <c r="J4904" s="873" t="s">
        <v>13923</v>
      </c>
    </row>
    <row r="4905" spans="1:10" s="1040" customFormat="1" ht="18" x14ac:dyDescent="0.25">
      <c r="A4905" s="871" t="s">
        <v>15097</v>
      </c>
      <c r="B4905" s="872" t="s">
        <v>7305</v>
      </c>
      <c r="C4905" s="873" t="s">
        <v>13918</v>
      </c>
      <c r="D4905" s="873" t="s">
        <v>15098</v>
      </c>
      <c r="E4905" s="874">
        <v>27000</v>
      </c>
      <c r="F4905" s="872" t="s">
        <v>15057</v>
      </c>
      <c r="G4905" s="873" t="s">
        <v>13921</v>
      </c>
      <c r="H4905" s="870">
        <v>44384</v>
      </c>
      <c r="I4905" s="872" t="s">
        <v>15099</v>
      </c>
      <c r="J4905" s="873" t="s">
        <v>13923</v>
      </c>
    </row>
    <row r="4906" spans="1:10" s="1040" customFormat="1" ht="18" x14ac:dyDescent="0.25">
      <c r="A4906" s="871" t="s">
        <v>15100</v>
      </c>
      <c r="B4906" s="872" t="s">
        <v>7305</v>
      </c>
      <c r="C4906" s="873" t="s">
        <v>13918</v>
      </c>
      <c r="D4906" s="873" t="s">
        <v>15101</v>
      </c>
      <c r="E4906" s="874">
        <v>27000</v>
      </c>
      <c r="F4906" s="872" t="s">
        <v>15060</v>
      </c>
      <c r="G4906" s="873" t="s">
        <v>13921</v>
      </c>
      <c r="H4906" s="870" t="s">
        <v>14027</v>
      </c>
      <c r="I4906" s="872" t="s">
        <v>14053</v>
      </c>
      <c r="J4906" s="873" t="s">
        <v>13923</v>
      </c>
    </row>
    <row r="4907" spans="1:10" s="1040" customFormat="1" ht="18" x14ac:dyDescent="0.25">
      <c r="A4907" s="871" t="s">
        <v>15102</v>
      </c>
      <c r="B4907" s="872" t="s">
        <v>7305</v>
      </c>
      <c r="C4907" s="873" t="s">
        <v>13918</v>
      </c>
      <c r="D4907" s="873" t="s">
        <v>15103</v>
      </c>
      <c r="E4907" s="874">
        <v>27000</v>
      </c>
      <c r="F4907" s="872" t="s">
        <v>15057</v>
      </c>
      <c r="G4907" s="873" t="s">
        <v>13921</v>
      </c>
      <c r="H4907" s="870">
        <v>44478</v>
      </c>
      <c r="I4907" s="872" t="s">
        <v>14043</v>
      </c>
      <c r="J4907" s="873" t="s">
        <v>13923</v>
      </c>
    </row>
    <row r="4908" spans="1:10" s="1040" customFormat="1" ht="18" x14ac:dyDescent="0.25">
      <c r="A4908" s="871" t="s">
        <v>15104</v>
      </c>
      <c r="B4908" s="872" t="s">
        <v>7305</v>
      </c>
      <c r="C4908" s="873" t="s">
        <v>13918</v>
      </c>
      <c r="D4908" s="873" t="s">
        <v>15105</v>
      </c>
      <c r="E4908" s="874">
        <v>27000</v>
      </c>
      <c r="F4908" s="872" t="s">
        <v>14030</v>
      </c>
      <c r="G4908" s="873" t="s">
        <v>13921</v>
      </c>
      <c r="H4908" s="870">
        <v>44206</v>
      </c>
      <c r="I4908" s="872" t="s">
        <v>14064</v>
      </c>
      <c r="J4908" s="873" t="s">
        <v>13923</v>
      </c>
    </row>
    <row r="4909" spans="1:10" s="1040" customFormat="1" ht="18" x14ac:dyDescent="0.25">
      <c r="A4909" s="871" t="s">
        <v>14032</v>
      </c>
      <c r="B4909" s="872" t="s">
        <v>7305</v>
      </c>
      <c r="C4909" s="873" t="s">
        <v>13918</v>
      </c>
      <c r="D4909" s="873" t="s">
        <v>15106</v>
      </c>
      <c r="E4909" s="874">
        <v>27000</v>
      </c>
      <c r="F4909" s="872" t="s">
        <v>13935</v>
      </c>
      <c r="G4909" s="873" t="s">
        <v>13921</v>
      </c>
      <c r="H4909" s="870" t="s">
        <v>13837</v>
      </c>
      <c r="I4909" s="872" t="s">
        <v>14047</v>
      </c>
      <c r="J4909" s="873" t="s">
        <v>13923</v>
      </c>
    </row>
    <row r="4910" spans="1:10" s="1040" customFormat="1" ht="18" x14ac:dyDescent="0.25">
      <c r="A4910" s="871" t="s">
        <v>15107</v>
      </c>
      <c r="B4910" s="872" t="s">
        <v>7305</v>
      </c>
      <c r="C4910" s="873" t="s">
        <v>13918</v>
      </c>
      <c r="D4910" s="873" t="s">
        <v>15108</v>
      </c>
      <c r="E4910" s="874">
        <v>27000</v>
      </c>
      <c r="F4910" s="872" t="s">
        <v>14037</v>
      </c>
      <c r="G4910" s="873" t="s">
        <v>13921</v>
      </c>
      <c r="H4910" s="870" t="s">
        <v>13837</v>
      </c>
      <c r="I4910" s="872" t="s">
        <v>14047</v>
      </c>
      <c r="J4910" s="873" t="s">
        <v>13923</v>
      </c>
    </row>
    <row r="4911" spans="1:10" s="1040" customFormat="1" ht="18" x14ac:dyDescent="0.25">
      <c r="A4911" s="871" t="s">
        <v>15109</v>
      </c>
      <c r="B4911" s="872" t="s">
        <v>7305</v>
      </c>
      <c r="C4911" s="873" t="s">
        <v>13918</v>
      </c>
      <c r="D4911" s="873" t="s">
        <v>15110</v>
      </c>
      <c r="E4911" s="874">
        <v>27000</v>
      </c>
      <c r="F4911" s="872" t="s">
        <v>13930</v>
      </c>
      <c r="G4911" s="873" t="s">
        <v>13921</v>
      </c>
      <c r="H4911" s="870" t="s">
        <v>13837</v>
      </c>
      <c r="I4911" s="872" t="s">
        <v>14047</v>
      </c>
      <c r="J4911" s="873" t="s">
        <v>13923</v>
      </c>
    </row>
    <row r="4912" spans="1:10" s="1040" customFormat="1" ht="27" x14ac:dyDescent="0.25">
      <c r="A4912" s="871" t="s">
        <v>15111</v>
      </c>
      <c r="B4912" s="872" t="s">
        <v>7305</v>
      </c>
      <c r="C4912" s="873" t="s">
        <v>13918</v>
      </c>
      <c r="D4912" s="873" t="s">
        <v>15112</v>
      </c>
      <c r="E4912" s="874">
        <v>27000</v>
      </c>
      <c r="F4912" s="872" t="s">
        <v>15113</v>
      </c>
      <c r="G4912" s="873" t="s">
        <v>13921</v>
      </c>
      <c r="H4912" s="870" t="s">
        <v>15114</v>
      </c>
      <c r="I4912" s="872" t="s">
        <v>14047</v>
      </c>
      <c r="J4912" s="873" t="s">
        <v>13923</v>
      </c>
    </row>
    <row r="4913" spans="1:10" s="1040" customFormat="1" ht="18" x14ac:dyDescent="0.25">
      <c r="A4913" s="871" t="s">
        <v>15115</v>
      </c>
      <c r="B4913" s="872" t="s">
        <v>7305</v>
      </c>
      <c r="C4913" s="873" t="s">
        <v>13918</v>
      </c>
      <c r="D4913" s="873" t="s">
        <v>15116</v>
      </c>
      <c r="E4913" s="874">
        <v>27000</v>
      </c>
      <c r="F4913" s="872" t="s">
        <v>15060</v>
      </c>
      <c r="G4913" s="873" t="s">
        <v>13921</v>
      </c>
      <c r="H4913" s="870" t="s">
        <v>14043</v>
      </c>
      <c r="I4913" s="875">
        <v>44389</v>
      </c>
      <c r="J4913" s="873" t="s">
        <v>13923</v>
      </c>
    </row>
    <row r="4914" spans="1:10" s="1040" customFormat="1" ht="18" x14ac:dyDescent="0.25">
      <c r="A4914" s="871" t="s">
        <v>15117</v>
      </c>
      <c r="B4914" s="872" t="s">
        <v>7305</v>
      </c>
      <c r="C4914" s="873" t="s">
        <v>13918</v>
      </c>
      <c r="D4914" s="873" t="s">
        <v>15118</v>
      </c>
      <c r="E4914" s="874">
        <v>27000</v>
      </c>
      <c r="F4914" s="872" t="s">
        <v>15057</v>
      </c>
      <c r="G4914" s="873" t="s">
        <v>13921</v>
      </c>
      <c r="H4914" s="870">
        <v>44297</v>
      </c>
      <c r="I4914" s="872" t="s">
        <v>14060</v>
      </c>
      <c r="J4914" s="873" t="s">
        <v>13923</v>
      </c>
    </row>
    <row r="4915" spans="1:10" s="1040" customFormat="1" ht="18" x14ac:dyDescent="0.25">
      <c r="A4915" s="871" t="s">
        <v>15119</v>
      </c>
      <c r="B4915" s="872" t="s">
        <v>7305</v>
      </c>
      <c r="C4915" s="873" t="s">
        <v>13918</v>
      </c>
      <c r="D4915" s="873" t="s">
        <v>15120</v>
      </c>
      <c r="E4915" s="874">
        <v>27300</v>
      </c>
      <c r="F4915" s="872" t="s">
        <v>15121</v>
      </c>
      <c r="G4915" s="873" t="s">
        <v>13921</v>
      </c>
      <c r="H4915" s="870" t="s">
        <v>15122</v>
      </c>
      <c r="I4915" s="872" t="s">
        <v>14112</v>
      </c>
      <c r="J4915" s="872" t="s">
        <v>13923</v>
      </c>
    </row>
    <row r="4916" spans="1:10" s="1040" customFormat="1" ht="18" x14ac:dyDescent="0.25">
      <c r="A4916" s="871" t="s">
        <v>15123</v>
      </c>
      <c r="B4916" s="873" t="s">
        <v>7305</v>
      </c>
      <c r="C4916" s="873" t="s">
        <v>13918</v>
      </c>
      <c r="D4916" s="873" t="s">
        <v>15124</v>
      </c>
      <c r="E4916" s="874">
        <v>27500</v>
      </c>
      <c r="F4916" s="872" t="s">
        <v>15125</v>
      </c>
      <c r="G4916" s="873" t="s">
        <v>13921</v>
      </c>
      <c r="H4916" s="870" t="s">
        <v>15126</v>
      </c>
      <c r="I4916" s="875">
        <v>44450</v>
      </c>
      <c r="J4916" s="872" t="s">
        <v>13923</v>
      </c>
    </row>
    <row r="4917" spans="1:10" s="1040" customFormat="1" ht="18" x14ac:dyDescent="0.25">
      <c r="A4917" s="871" t="s">
        <v>15127</v>
      </c>
      <c r="B4917" s="872" t="s">
        <v>7305</v>
      </c>
      <c r="C4917" s="873" t="s">
        <v>13918</v>
      </c>
      <c r="D4917" s="873" t="s">
        <v>15128</v>
      </c>
      <c r="E4917" s="874">
        <v>27500</v>
      </c>
      <c r="F4917" s="872" t="s">
        <v>14592</v>
      </c>
      <c r="G4917" s="873" t="s">
        <v>13921</v>
      </c>
      <c r="H4917" s="870" t="s">
        <v>14038</v>
      </c>
      <c r="I4917" s="875">
        <v>44265</v>
      </c>
      <c r="J4917" s="872" t="s">
        <v>13923</v>
      </c>
    </row>
    <row r="4918" spans="1:10" s="1040" customFormat="1" ht="18" x14ac:dyDescent="0.25">
      <c r="A4918" s="871" t="s">
        <v>15129</v>
      </c>
      <c r="B4918" s="872" t="s">
        <v>7305</v>
      </c>
      <c r="C4918" s="873" t="s">
        <v>13918</v>
      </c>
      <c r="D4918" s="873" t="s">
        <v>15130</v>
      </c>
      <c r="E4918" s="874">
        <v>27516</v>
      </c>
      <c r="F4918" s="872" t="s">
        <v>15131</v>
      </c>
      <c r="G4918" s="873" t="s">
        <v>13921</v>
      </c>
      <c r="H4918" s="870">
        <v>44451</v>
      </c>
      <c r="I4918" s="872" t="s">
        <v>14111</v>
      </c>
      <c r="J4918" s="872" t="s">
        <v>13923</v>
      </c>
    </row>
    <row r="4919" spans="1:10" s="1040" customFormat="1" ht="18" x14ac:dyDescent="0.25">
      <c r="A4919" s="871" t="s">
        <v>15132</v>
      </c>
      <c r="B4919" s="872" t="s">
        <v>7305</v>
      </c>
      <c r="C4919" s="873" t="s">
        <v>13918</v>
      </c>
      <c r="D4919" s="873" t="s">
        <v>15133</v>
      </c>
      <c r="E4919" s="874">
        <v>27700</v>
      </c>
      <c r="F4919" s="872" t="s">
        <v>15134</v>
      </c>
      <c r="G4919" s="873" t="s">
        <v>13921</v>
      </c>
      <c r="H4919" s="870">
        <v>44389</v>
      </c>
      <c r="I4919" s="872" t="s">
        <v>14112</v>
      </c>
      <c r="J4919" s="872" t="s">
        <v>13923</v>
      </c>
    </row>
    <row r="4920" spans="1:10" s="1040" customFormat="1" ht="18" x14ac:dyDescent="0.25">
      <c r="A4920" s="871" t="s">
        <v>15135</v>
      </c>
      <c r="B4920" s="872" t="s">
        <v>7305</v>
      </c>
      <c r="C4920" s="873" t="s">
        <v>13918</v>
      </c>
      <c r="D4920" s="873" t="s">
        <v>15136</v>
      </c>
      <c r="E4920" s="874">
        <v>27710.9</v>
      </c>
      <c r="F4920" s="872" t="s">
        <v>14552</v>
      </c>
      <c r="G4920" s="873" t="s">
        <v>13921</v>
      </c>
      <c r="H4920" s="870">
        <v>44326</v>
      </c>
      <c r="I4920" s="875">
        <v>44479</v>
      </c>
      <c r="J4920" s="872" t="s">
        <v>13923</v>
      </c>
    </row>
    <row r="4921" spans="1:10" s="1040" customFormat="1" ht="27" x14ac:dyDescent="0.25">
      <c r="A4921" s="871" t="s">
        <v>15137</v>
      </c>
      <c r="B4921" s="872" t="s">
        <v>7305</v>
      </c>
      <c r="C4921" s="873" t="s">
        <v>13918</v>
      </c>
      <c r="D4921" s="873" t="s">
        <v>15138</v>
      </c>
      <c r="E4921" s="874">
        <v>27906</v>
      </c>
      <c r="F4921" s="872" t="s">
        <v>15139</v>
      </c>
      <c r="G4921" s="873" t="s">
        <v>13921</v>
      </c>
      <c r="H4921" s="870">
        <v>44229</v>
      </c>
      <c r="I4921" s="875">
        <v>44233</v>
      </c>
      <c r="J4921" s="872" t="s">
        <v>13923</v>
      </c>
    </row>
    <row r="4922" spans="1:10" s="1040" customFormat="1" ht="18" x14ac:dyDescent="0.25">
      <c r="A4922" s="871" t="s">
        <v>15140</v>
      </c>
      <c r="B4922" s="872" t="s">
        <v>7305</v>
      </c>
      <c r="C4922" s="873" t="s">
        <v>13918</v>
      </c>
      <c r="D4922" s="873" t="s">
        <v>15141</v>
      </c>
      <c r="E4922" s="874">
        <v>28000</v>
      </c>
      <c r="F4922" s="872" t="s">
        <v>15142</v>
      </c>
      <c r="G4922" s="873" t="s">
        <v>13921</v>
      </c>
      <c r="H4922" s="870">
        <v>44445</v>
      </c>
      <c r="I4922" s="872" t="s">
        <v>15143</v>
      </c>
      <c r="J4922" s="872" t="s">
        <v>13923</v>
      </c>
    </row>
    <row r="4923" spans="1:10" s="1040" customFormat="1" ht="18" x14ac:dyDescent="0.25">
      <c r="A4923" s="871" t="s">
        <v>15144</v>
      </c>
      <c r="B4923" s="872" t="s">
        <v>7305</v>
      </c>
      <c r="C4923" s="873" t="s">
        <v>13918</v>
      </c>
      <c r="D4923" s="873" t="s">
        <v>15145</v>
      </c>
      <c r="E4923" s="874">
        <v>28000</v>
      </c>
      <c r="F4923" s="872" t="s">
        <v>14531</v>
      </c>
      <c r="G4923" s="873" t="s">
        <v>13921</v>
      </c>
      <c r="H4923" s="870" t="s">
        <v>14129</v>
      </c>
      <c r="I4923" s="872" t="s">
        <v>15146</v>
      </c>
      <c r="J4923" s="872" t="s">
        <v>13923</v>
      </c>
    </row>
    <row r="4924" spans="1:10" s="1040" customFormat="1" ht="18" x14ac:dyDescent="0.25">
      <c r="A4924" s="871" t="s">
        <v>15147</v>
      </c>
      <c r="B4924" s="872" t="s">
        <v>7305</v>
      </c>
      <c r="C4924" s="873" t="s">
        <v>13918</v>
      </c>
      <c r="D4924" s="873" t="s">
        <v>15148</v>
      </c>
      <c r="E4924" s="874">
        <v>28000</v>
      </c>
      <c r="F4924" s="872" t="s">
        <v>15149</v>
      </c>
      <c r="G4924" s="873" t="s">
        <v>13921</v>
      </c>
      <c r="H4924" s="870" t="s">
        <v>14129</v>
      </c>
      <c r="I4924" s="872" t="s">
        <v>15146</v>
      </c>
      <c r="J4924" s="872" t="s">
        <v>13923</v>
      </c>
    </row>
    <row r="4925" spans="1:10" s="1040" customFormat="1" ht="18" x14ac:dyDescent="0.25">
      <c r="A4925" s="871" t="s">
        <v>15150</v>
      </c>
      <c r="B4925" s="872" t="s">
        <v>7305</v>
      </c>
      <c r="C4925" s="873" t="s">
        <v>13918</v>
      </c>
      <c r="D4925" s="873" t="s">
        <v>15151</v>
      </c>
      <c r="E4925" s="874">
        <v>28000</v>
      </c>
      <c r="F4925" s="872" t="s">
        <v>14528</v>
      </c>
      <c r="G4925" s="873" t="s">
        <v>13921</v>
      </c>
      <c r="H4925" s="870" t="s">
        <v>14129</v>
      </c>
      <c r="I4925" s="872" t="s">
        <v>15146</v>
      </c>
      <c r="J4925" s="872" t="s">
        <v>13923</v>
      </c>
    </row>
    <row r="4926" spans="1:10" s="1040" customFormat="1" ht="18" x14ac:dyDescent="0.25">
      <c r="A4926" s="871" t="s">
        <v>15152</v>
      </c>
      <c r="B4926" s="872" t="s">
        <v>7305</v>
      </c>
      <c r="C4926" s="873" t="s">
        <v>13918</v>
      </c>
      <c r="D4926" s="873" t="s">
        <v>15153</v>
      </c>
      <c r="E4926" s="874">
        <v>28000</v>
      </c>
      <c r="F4926" s="872" t="s">
        <v>15012</v>
      </c>
      <c r="G4926" s="873" t="s">
        <v>13921</v>
      </c>
      <c r="H4926" s="870" t="s">
        <v>13939</v>
      </c>
      <c r="I4926" s="872" t="s">
        <v>13940</v>
      </c>
      <c r="J4926" s="872" t="s">
        <v>13923</v>
      </c>
    </row>
    <row r="4927" spans="1:10" s="1040" customFormat="1" ht="18" x14ac:dyDescent="0.25">
      <c r="A4927" s="871" t="s">
        <v>15154</v>
      </c>
      <c r="B4927" s="872" t="s">
        <v>7305</v>
      </c>
      <c r="C4927" s="873" t="s">
        <v>13918</v>
      </c>
      <c r="D4927" s="873" t="s">
        <v>15155</v>
      </c>
      <c r="E4927" s="874">
        <v>28000</v>
      </c>
      <c r="F4927" s="872" t="s">
        <v>14522</v>
      </c>
      <c r="G4927" s="873" t="s">
        <v>13921</v>
      </c>
      <c r="H4927" s="870">
        <v>44229</v>
      </c>
      <c r="I4927" s="875">
        <v>44202</v>
      </c>
      <c r="J4927" s="872" t="s">
        <v>13923</v>
      </c>
    </row>
    <row r="4928" spans="1:10" s="1040" customFormat="1" ht="18" x14ac:dyDescent="0.25">
      <c r="A4928" s="871" t="s">
        <v>15156</v>
      </c>
      <c r="B4928" s="872" t="s">
        <v>7305</v>
      </c>
      <c r="C4928" s="873" t="s">
        <v>13918</v>
      </c>
      <c r="D4928" s="873" t="s">
        <v>15157</v>
      </c>
      <c r="E4928" s="874">
        <v>28000</v>
      </c>
      <c r="F4928" s="872" t="s">
        <v>15158</v>
      </c>
      <c r="G4928" s="873" t="s">
        <v>13921</v>
      </c>
      <c r="H4928" s="870" t="s">
        <v>14298</v>
      </c>
      <c r="I4928" s="875">
        <v>44234</v>
      </c>
      <c r="J4928" s="872" t="s">
        <v>13923</v>
      </c>
    </row>
    <row r="4929" spans="1:10" s="1040" customFormat="1" ht="18" x14ac:dyDescent="0.25">
      <c r="A4929" s="871" t="s">
        <v>15159</v>
      </c>
      <c r="B4929" s="872" t="s">
        <v>7305</v>
      </c>
      <c r="C4929" s="873" t="s">
        <v>13918</v>
      </c>
      <c r="D4929" s="873" t="s">
        <v>15160</v>
      </c>
      <c r="E4929" s="874">
        <v>28000</v>
      </c>
      <c r="F4929" s="872" t="s">
        <v>15161</v>
      </c>
      <c r="G4929" s="873" t="s">
        <v>13921</v>
      </c>
      <c r="H4929" s="870">
        <v>44351</v>
      </c>
      <c r="I4929" s="875">
        <v>44292</v>
      </c>
      <c r="J4929" s="872" t="s">
        <v>13923</v>
      </c>
    </row>
    <row r="4930" spans="1:10" s="1040" customFormat="1" ht="18" x14ac:dyDescent="0.25">
      <c r="A4930" s="871" t="s">
        <v>15162</v>
      </c>
      <c r="B4930" s="872" t="s">
        <v>7305</v>
      </c>
      <c r="C4930" s="873" t="s">
        <v>13918</v>
      </c>
      <c r="D4930" s="873" t="s">
        <v>15163</v>
      </c>
      <c r="E4930" s="874">
        <v>28000</v>
      </c>
      <c r="F4930" s="872" t="s">
        <v>15164</v>
      </c>
      <c r="G4930" s="873" t="s">
        <v>13921</v>
      </c>
      <c r="H4930" s="870">
        <v>44351</v>
      </c>
      <c r="I4930" s="875">
        <v>44292</v>
      </c>
      <c r="J4930" s="872" t="s">
        <v>13923</v>
      </c>
    </row>
    <row r="4931" spans="1:10" s="1040" customFormat="1" ht="18" x14ac:dyDescent="0.25">
      <c r="A4931" s="871" t="s">
        <v>15165</v>
      </c>
      <c r="B4931" s="872" t="s">
        <v>7305</v>
      </c>
      <c r="C4931" s="873" t="s">
        <v>13918</v>
      </c>
      <c r="D4931" s="873" t="s">
        <v>15166</v>
      </c>
      <c r="E4931" s="874">
        <v>28000</v>
      </c>
      <c r="F4931" s="872" t="s">
        <v>15161</v>
      </c>
      <c r="G4931" s="873" t="s">
        <v>13921</v>
      </c>
      <c r="H4931" s="870">
        <v>44266</v>
      </c>
      <c r="I4931" s="872" t="s">
        <v>14134</v>
      </c>
      <c r="J4931" s="872" t="s">
        <v>13923</v>
      </c>
    </row>
    <row r="4932" spans="1:10" s="1040" customFormat="1" ht="18" x14ac:dyDescent="0.25">
      <c r="A4932" s="871" t="s">
        <v>15167</v>
      </c>
      <c r="B4932" s="872" t="s">
        <v>7305</v>
      </c>
      <c r="C4932" s="873" t="s">
        <v>13918</v>
      </c>
      <c r="D4932" s="873" t="s">
        <v>15168</v>
      </c>
      <c r="E4932" s="874">
        <v>28000</v>
      </c>
      <c r="F4932" s="872" t="s">
        <v>15164</v>
      </c>
      <c r="G4932" s="873" t="s">
        <v>13921</v>
      </c>
      <c r="H4932" s="870">
        <v>44266</v>
      </c>
      <c r="I4932" s="872" t="s">
        <v>14134</v>
      </c>
      <c r="J4932" s="872" t="s">
        <v>13923</v>
      </c>
    </row>
    <row r="4933" spans="1:10" s="1040" customFormat="1" ht="27" x14ac:dyDescent="0.25">
      <c r="A4933" s="871" t="s">
        <v>15169</v>
      </c>
      <c r="B4933" s="872" t="s">
        <v>7305</v>
      </c>
      <c r="C4933" s="873" t="s">
        <v>13918</v>
      </c>
      <c r="D4933" s="873" t="s">
        <v>15170</v>
      </c>
      <c r="E4933" s="874">
        <v>28000</v>
      </c>
      <c r="F4933" s="872" t="s">
        <v>15171</v>
      </c>
      <c r="G4933" s="873" t="s">
        <v>13921</v>
      </c>
      <c r="H4933" s="870">
        <v>44266</v>
      </c>
      <c r="I4933" s="872" t="s">
        <v>14134</v>
      </c>
      <c r="J4933" s="872" t="s">
        <v>13923</v>
      </c>
    </row>
    <row r="4934" spans="1:10" s="1040" customFormat="1" ht="18" x14ac:dyDescent="0.25">
      <c r="A4934" s="871" t="s">
        <v>15172</v>
      </c>
      <c r="B4934" s="872" t="s">
        <v>7305</v>
      </c>
      <c r="C4934" s="873" t="s">
        <v>13918</v>
      </c>
      <c r="D4934" s="873" t="s">
        <v>15173</v>
      </c>
      <c r="E4934" s="874">
        <v>28174.3</v>
      </c>
      <c r="F4934" s="872" t="s">
        <v>15174</v>
      </c>
      <c r="G4934" s="873" t="s">
        <v>13921</v>
      </c>
      <c r="H4934" s="870">
        <v>44288</v>
      </c>
      <c r="I4934" s="875">
        <v>44653</v>
      </c>
      <c r="J4934" s="872" t="s">
        <v>13923</v>
      </c>
    </row>
    <row r="4935" spans="1:10" s="1040" customFormat="1" ht="18" x14ac:dyDescent="0.25">
      <c r="A4935" s="871" t="s">
        <v>15175</v>
      </c>
      <c r="B4935" s="872" t="s">
        <v>7305</v>
      </c>
      <c r="C4935" s="873" t="s">
        <v>13918</v>
      </c>
      <c r="D4935" s="873" t="s">
        <v>15176</v>
      </c>
      <c r="E4935" s="874">
        <v>28282.5</v>
      </c>
      <c r="F4935" s="872" t="s">
        <v>15177</v>
      </c>
      <c r="G4935" s="873" t="s">
        <v>13921</v>
      </c>
      <c r="H4935" s="870" t="s">
        <v>15178</v>
      </c>
      <c r="I4935" s="872" t="s">
        <v>14756</v>
      </c>
      <c r="J4935" s="872" t="s">
        <v>13923</v>
      </c>
    </row>
    <row r="4936" spans="1:10" s="1040" customFormat="1" ht="18" x14ac:dyDescent="0.25">
      <c r="A4936" s="871" t="s">
        <v>15179</v>
      </c>
      <c r="B4936" s="872" t="s">
        <v>7305</v>
      </c>
      <c r="C4936" s="873" t="s">
        <v>13918</v>
      </c>
      <c r="D4936" s="873" t="s">
        <v>15180</v>
      </c>
      <c r="E4936" s="874">
        <v>28310.51</v>
      </c>
      <c r="F4936" s="872" t="s">
        <v>15181</v>
      </c>
      <c r="G4936" s="873" t="s">
        <v>13921</v>
      </c>
      <c r="H4936" s="870" t="s">
        <v>15022</v>
      </c>
      <c r="I4936" s="875">
        <v>44532</v>
      </c>
      <c r="J4936" s="872" t="s">
        <v>13923</v>
      </c>
    </row>
    <row r="4937" spans="1:10" s="1040" customFormat="1" ht="18" x14ac:dyDescent="0.25">
      <c r="A4937" s="871" t="s">
        <v>15182</v>
      </c>
      <c r="B4937" s="872" t="s">
        <v>14535</v>
      </c>
      <c r="C4937" s="873" t="s">
        <v>14108</v>
      </c>
      <c r="D4937" s="873" t="s">
        <v>15183</v>
      </c>
      <c r="E4937" s="874">
        <v>28320</v>
      </c>
      <c r="F4937" s="872" t="s">
        <v>15184</v>
      </c>
      <c r="G4937" s="873" t="s">
        <v>13921</v>
      </c>
      <c r="H4937" s="870" t="s">
        <v>14002</v>
      </c>
      <c r="I4937" s="872" t="s">
        <v>14539</v>
      </c>
      <c r="J4937" s="872" t="s">
        <v>13923</v>
      </c>
    </row>
    <row r="4938" spans="1:10" s="1040" customFormat="1" ht="18" x14ac:dyDescent="0.25">
      <c r="A4938" s="871" t="s">
        <v>15185</v>
      </c>
      <c r="B4938" s="872" t="s">
        <v>7305</v>
      </c>
      <c r="C4938" s="873" t="s">
        <v>13918</v>
      </c>
      <c r="D4938" s="873" t="s">
        <v>15186</v>
      </c>
      <c r="E4938" s="874">
        <v>28360</v>
      </c>
      <c r="F4938" s="872" t="s">
        <v>15187</v>
      </c>
      <c r="G4938" s="873" t="s">
        <v>13921</v>
      </c>
      <c r="H4938" s="870" t="s">
        <v>15188</v>
      </c>
      <c r="I4938" s="872" t="s">
        <v>14990</v>
      </c>
      <c r="J4938" s="872" t="s">
        <v>13923</v>
      </c>
    </row>
    <row r="4939" spans="1:10" s="1040" customFormat="1" ht="36" x14ac:dyDescent="0.25">
      <c r="A4939" s="871" t="s">
        <v>15189</v>
      </c>
      <c r="B4939" s="872" t="s">
        <v>7305</v>
      </c>
      <c r="C4939" s="873" t="s">
        <v>13918</v>
      </c>
      <c r="D4939" s="873" t="s">
        <v>15190</v>
      </c>
      <c r="E4939" s="874">
        <v>28464</v>
      </c>
      <c r="F4939" s="872" t="s">
        <v>15191</v>
      </c>
      <c r="G4939" s="873" t="s">
        <v>13921</v>
      </c>
      <c r="H4939" s="870" t="s">
        <v>14878</v>
      </c>
      <c r="I4939" s="872" t="s">
        <v>14112</v>
      </c>
      <c r="J4939" s="872" t="s">
        <v>13923</v>
      </c>
    </row>
    <row r="4940" spans="1:10" s="1040" customFormat="1" ht="36" x14ac:dyDescent="0.25">
      <c r="A4940" s="871" t="s">
        <v>15192</v>
      </c>
      <c r="B4940" s="872" t="s">
        <v>7305</v>
      </c>
      <c r="C4940" s="873" t="s">
        <v>13918</v>
      </c>
      <c r="D4940" s="873" t="s">
        <v>15193</v>
      </c>
      <c r="E4940" s="874">
        <v>28550</v>
      </c>
      <c r="F4940" s="872" t="s">
        <v>15194</v>
      </c>
      <c r="G4940" s="873" t="s">
        <v>13921</v>
      </c>
      <c r="H4940" s="870">
        <v>44541</v>
      </c>
      <c r="I4940" s="872" t="s">
        <v>14112</v>
      </c>
      <c r="J4940" s="872" t="s">
        <v>13923</v>
      </c>
    </row>
    <row r="4941" spans="1:10" s="1040" customFormat="1" ht="18" x14ac:dyDescent="0.25">
      <c r="A4941" s="871" t="s">
        <v>15195</v>
      </c>
      <c r="B4941" s="872" t="s">
        <v>7305</v>
      </c>
      <c r="C4941" s="873" t="s">
        <v>13918</v>
      </c>
      <c r="D4941" s="873" t="s">
        <v>15196</v>
      </c>
      <c r="E4941" s="874">
        <v>28748.400000000001</v>
      </c>
      <c r="F4941" s="872" t="s">
        <v>15197</v>
      </c>
      <c r="G4941" s="873" t="s">
        <v>13921</v>
      </c>
      <c r="H4941" s="870" t="s">
        <v>14133</v>
      </c>
      <c r="I4941" s="872" t="s">
        <v>14134</v>
      </c>
      <c r="J4941" s="873" t="s">
        <v>13923</v>
      </c>
    </row>
    <row r="4942" spans="1:10" s="1040" customFormat="1" ht="27" x14ac:dyDescent="0.25">
      <c r="A4942" s="871" t="s">
        <v>15198</v>
      </c>
      <c r="B4942" s="872" t="s">
        <v>7305</v>
      </c>
      <c r="C4942" s="873" t="s">
        <v>13918</v>
      </c>
      <c r="D4942" s="873" t="s">
        <v>15199</v>
      </c>
      <c r="E4942" s="874">
        <v>28775</v>
      </c>
      <c r="F4942" s="872" t="s">
        <v>15200</v>
      </c>
      <c r="G4942" s="873" t="s">
        <v>13921</v>
      </c>
      <c r="H4942" s="870" t="s">
        <v>14133</v>
      </c>
      <c r="I4942" s="872" t="s">
        <v>14112</v>
      </c>
      <c r="J4942" s="873" t="s">
        <v>13923</v>
      </c>
    </row>
    <row r="4943" spans="1:10" s="1040" customFormat="1" ht="18" x14ac:dyDescent="0.25">
      <c r="A4943" s="871" t="s">
        <v>15201</v>
      </c>
      <c r="B4943" s="872" t="s">
        <v>7305</v>
      </c>
      <c r="C4943" s="873" t="s">
        <v>13918</v>
      </c>
      <c r="D4943" s="873" t="s">
        <v>15202</v>
      </c>
      <c r="E4943" s="874">
        <v>28800</v>
      </c>
      <c r="F4943" s="872" t="s">
        <v>14720</v>
      </c>
      <c r="G4943" s="873" t="s">
        <v>13921</v>
      </c>
      <c r="H4943" s="870">
        <v>44323</v>
      </c>
      <c r="I4943" s="875">
        <v>44266</v>
      </c>
      <c r="J4943" s="873" t="s">
        <v>13923</v>
      </c>
    </row>
    <row r="4944" spans="1:10" s="1040" customFormat="1" ht="18" x14ac:dyDescent="0.25">
      <c r="A4944" s="871" t="s">
        <v>15201</v>
      </c>
      <c r="B4944" s="872" t="s">
        <v>7305</v>
      </c>
      <c r="C4944" s="873" t="s">
        <v>13918</v>
      </c>
      <c r="D4944" s="873" t="s">
        <v>15203</v>
      </c>
      <c r="E4944" s="874">
        <v>28800</v>
      </c>
      <c r="F4944" s="872" t="s">
        <v>15204</v>
      </c>
      <c r="G4944" s="873" t="s">
        <v>13921</v>
      </c>
      <c r="H4944" s="870">
        <v>44323</v>
      </c>
      <c r="I4944" s="875">
        <v>44266</v>
      </c>
      <c r="J4944" s="873" t="s">
        <v>13923</v>
      </c>
    </row>
    <row r="4945" spans="1:10" s="1040" customFormat="1" ht="18" x14ac:dyDescent="0.25">
      <c r="A4945" s="871" t="s">
        <v>15205</v>
      </c>
      <c r="B4945" s="872" t="s">
        <v>7305</v>
      </c>
      <c r="C4945" s="873" t="s">
        <v>13918</v>
      </c>
      <c r="D4945" s="873" t="s">
        <v>15206</v>
      </c>
      <c r="E4945" s="874">
        <v>28800</v>
      </c>
      <c r="F4945" s="872" t="s">
        <v>15207</v>
      </c>
      <c r="G4945" s="873" t="s">
        <v>13921</v>
      </c>
      <c r="H4945" s="870">
        <v>44323</v>
      </c>
      <c r="I4945" s="875">
        <v>44266</v>
      </c>
      <c r="J4945" s="873" t="s">
        <v>13923</v>
      </c>
    </row>
    <row r="4946" spans="1:10" s="1040" customFormat="1" ht="18" x14ac:dyDescent="0.25">
      <c r="A4946" s="871" t="s">
        <v>15208</v>
      </c>
      <c r="B4946" s="872" t="s">
        <v>7305</v>
      </c>
      <c r="C4946" s="873" t="s">
        <v>13918</v>
      </c>
      <c r="D4946" s="873" t="s">
        <v>15209</v>
      </c>
      <c r="E4946" s="874">
        <v>28800</v>
      </c>
      <c r="F4946" s="872" t="s">
        <v>15210</v>
      </c>
      <c r="G4946" s="873" t="s">
        <v>13921</v>
      </c>
      <c r="H4946" s="870" t="s">
        <v>15211</v>
      </c>
      <c r="I4946" s="872" t="s">
        <v>14097</v>
      </c>
      <c r="J4946" s="873" t="s">
        <v>13923</v>
      </c>
    </row>
    <row r="4947" spans="1:10" s="1040" customFormat="1" ht="18" x14ac:dyDescent="0.25">
      <c r="A4947" s="871" t="s">
        <v>15212</v>
      </c>
      <c r="B4947" s="872" t="s">
        <v>7305</v>
      </c>
      <c r="C4947" s="873" t="s">
        <v>13918</v>
      </c>
      <c r="D4947" s="873" t="s">
        <v>15213</v>
      </c>
      <c r="E4947" s="874">
        <v>28800</v>
      </c>
      <c r="F4947" s="872" t="s">
        <v>14729</v>
      </c>
      <c r="G4947" s="873" t="s">
        <v>13921</v>
      </c>
      <c r="H4947" s="870" t="s">
        <v>15211</v>
      </c>
      <c r="I4947" s="872" t="s">
        <v>14097</v>
      </c>
      <c r="J4947" s="873" t="s">
        <v>13923</v>
      </c>
    </row>
    <row r="4948" spans="1:10" s="1040" customFormat="1" ht="18" x14ac:dyDescent="0.25">
      <c r="A4948" s="871" t="s">
        <v>14900</v>
      </c>
      <c r="B4948" s="872" t="s">
        <v>14901</v>
      </c>
      <c r="C4948" s="873" t="s">
        <v>14108</v>
      </c>
      <c r="D4948" s="873" t="s">
        <v>15214</v>
      </c>
      <c r="E4948" s="874">
        <v>28845</v>
      </c>
      <c r="F4948" s="872" t="s">
        <v>15215</v>
      </c>
      <c r="G4948" s="873" t="s">
        <v>13921</v>
      </c>
      <c r="H4948" s="870">
        <v>44288</v>
      </c>
      <c r="I4948" s="872" t="s">
        <v>14112</v>
      </c>
      <c r="J4948" s="873" t="s">
        <v>13923</v>
      </c>
    </row>
    <row r="4949" spans="1:10" s="1040" customFormat="1" ht="18" x14ac:dyDescent="0.25">
      <c r="A4949" s="871" t="s">
        <v>15216</v>
      </c>
      <c r="B4949" s="872" t="s">
        <v>7305</v>
      </c>
      <c r="C4949" s="873" t="s">
        <v>13918</v>
      </c>
      <c r="D4949" s="873" t="s">
        <v>15217</v>
      </c>
      <c r="E4949" s="874">
        <v>28900</v>
      </c>
      <c r="F4949" s="872" t="s">
        <v>15218</v>
      </c>
      <c r="G4949" s="873" t="s">
        <v>13921</v>
      </c>
      <c r="H4949" s="870">
        <v>44297</v>
      </c>
      <c r="I4949" s="875">
        <v>44267</v>
      </c>
      <c r="J4949" s="873" t="s">
        <v>13923</v>
      </c>
    </row>
    <row r="4950" spans="1:10" s="1040" customFormat="1" ht="27" x14ac:dyDescent="0.25">
      <c r="A4950" s="871" t="s">
        <v>15219</v>
      </c>
      <c r="B4950" s="872" t="s">
        <v>7305</v>
      </c>
      <c r="C4950" s="873" t="s">
        <v>13918</v>
      </c>
      <c r="D4950" s="873" t="s">
        <v>15220</v>
      </c>
      <c r="E4950" s="874">
        <v>29000</v>
      </c>
      <c r="F4950" s="872" t="s">
        <v>15221</v>
      </c>
      <c r="G4950" s="873" t="s">
        <v>13921</v>
      </c>
      <c r="H4950" s="870">
        <v>44289</v>
      </c>
      <c r="I4950" s="875">
        <v>44259</v>
      </c>
      <c r="J4950" s="873" t="s">
        <v>13923</v>
      </c>
    </row>
    <row r="4951" spans="1:10" s="1040" customFormat="1" ht="18" x14ac:dyDescent="0.25">
      <c r="A4951" s="871" t="s">
        <v>15222</v>
      </c>
      <c r="B4951" s="872" t="s">
        <v>7305</v>
      </c>
      <c r="C4951" s="873" t="s">
        <v>13918</v>
      </c>
      <c r="D4951" s="873" t="s">
        <v>15223</v>
      </c>
      <c r="E4951" s="874">
        <v>29200</v>
      </c>
      <c r="F4951" s="872" t="s">
        <v>15224</v>
      </c>
      <c r="G4951" s="873" t="s">
        <v>13921</v>
      </c>
      <c r="H4951" s="870" t="s">
        <v>14151</v>
      </c>
      <c r="I4951" s="875">
        <v>44387</v>
      </c>
      <c r="J4951" s="873" t="s">
        <v>13923</v>
      </c>
    </row>
    <row r="4952" spans="1:10" s="1040" customFormat="1" ht="18" x14ac:dyDescent="0.25">
      <c r="A4952" s="871" t="s">
        <v>15225</v>
      </c>
      <c r="B4952" s="872" t="s">
        <v>7305</v>
      </c>
      <c r="C4952" s="873" t="s">
        <v>13918</v>
      </c>
      <c r="D4952" s="873" t="s">
        <v>15226</v>
      </c>
      <c r="E4952" s="874">
        <v>29240</v>
      </c>
      <c r="F4952" s="872" t="s">
        <v>15227</v>
      </c>
      <c r="G4952" s="873" t="s">
        <v>13921</v>
      </c>
      <c r="H4952" s="870">
        <v>44503</v>
      </c>
      <c r="I4952" s="872" t="s">
        <v>15178</v>
      </c>
      <c r="J4952" s="873" t="s">
        <v>13923</v>
      </c>
    </row>
    <row r="4953" spans="1:10" s="1040" customFormat="1" ht="18" x14ac:dyDescent="0.25">
      <c r="A4953" s="871" t="s">
        <v>15228</v>
      </c>
      <c r="B4953" s="872" t="s">
        <v>14901</v>
      </c>
      <c r="C4953" s="873" t="s">
        <v>14108</v>
      </c>
      <c r="D4953" s="873" t="s">
        <v>15229</v>
      </c>
      <c r="E4953" s="874">
        <v>29247.77</v>
      </c>
      <c r="F4953" s="872" t="s">
        <v>15230</v>
      </c>
      <c r="G4953" s="873" t="s">
        <v>13921</v>
      </c>
      <c r="H4953" s="870">
        <v>44288</v>
      </c>
      <c r="I4953" s="872" t="s">
        <v>14112</v>
      </c>
      <c r="J4953" s="873" t="s">
        <v>13923</v>
      </c>
    </row>
    <row r="4954" spans="1:10" s="1040" customFormat="1" ht="27" x14ac:dyDescent="0.25">
      <c r="A4954" s="871" t="s">
        <v>15231</v>
      </c>
      <c r="B4954" s="872" t="s">
        <v>7305</v>
      </c>
      <c r="C4954" s="873" t="s">
        <v>13918</v>
      </c>
      <c r="D4954" s="873" t="s">
        <v>15232</v>
      </c>
      <c r="E4954" s="874">
        <v>29470</v>
      </c>
      <c r="F4954" s="872" t="s">
        <v>15233</v>
      </c>
      <c r="G4954" s="873" t="s">
        <v>13921</v>
      </c>
      <c r="H4954" s="870">
        <v>44359</v>
      </c>
      <c r="I4954" s="875">
        <v>44512</v>
      </c>
      <c r="J4954" s="873" t="s">
        <v>13923</v>
      </c>
    </row>
    <row r="4955" spans="1:10" s="1040" customFormat="1" ht="18" x14ac:dyDescent="0.25">
      <c r="A4955" s="871" t="s">
        <v>15234</v>
      </c>
      <c r="B4955" s="872" t="s">
        <v>7305</v>
      </c>
      <c r="C4955" s="873" t="s">
        <v>13918</v>
      </c>
      <c r="D4955" s="873" t="s">
        <v>15235</v>
      </c>
      <c r="E4955" s="874">
        <v>29500</v>
      </c>
      <c r="F4955" s="872" t="s">
        <v>15236</v>
      </c>
      <c r="G4955" s="873" t="s">
        <v>13921</v>
      </c>
      <c r="H4955" s="870">
        <v>44450</v>
      </c>
      <c r="I4955" s="872" t="s">
        <v>14097</v>
      </c>
      <c r="J4955" s="873" t="s">
        <v>13923</v>
      </c>
    </row>
    <row r="4956" spans="1:10" s="1040" customFormat="1" ht="18" x14ac:dyDescent="0.25">
      <c r="A4956" s="871" t="s">
        <v>15237</v>
      </c>
      <c r="B4956" s="872" t="s">
        <v>7305</v>
      </c>
      <c r="C4956" s="873" t="s">
        <v>13918</v>
      </c>
      <c r="D4956" s="873" t="s">
        <v>15238</v>
      </c>
      <c r="E4956" s="874">
        <v>29500</v>
      </c>
      <c r="F4956" s="872" t="s">
        <v>14631</v>
      </c>
      <c r="G4956" s="873" t="s">
        <v>13921</v>
      </c>
      <c r="H4956" s="870">
        <v>44446</v>
      </c>
      <c r="I4956" s="872" t="s">
        <v>14632</v>
      </c>
      <c r="J4956" s="873" t="s">
        <v>13923</v>
      </c>
    </row>
    <row r="4957" spans="1:10" s="1040" customFormat="1" ht="18" x14ac:dyDescent="0.25">
      <c r="A4957" s="871" t="s">
        <v>15239</v>
      </c>
      <c r="B4957" s="872" t="s">
        <v>7305</v>
      </c>
      <c r="C4957" s="873" t="s">
        <v>13918</v>
      </c>
      <c r="D4957" s="873" t="s">
        <v>15240</v>
      </c>
      <c r="E4957" s="874">
        <v>29760</v>
      </c>
      <c r="F4957" s="872" t="s">
        <v>15121</v>
      </c>
      <c r="G4957" s="873" t="s">
        <v>13921</v>
      </c>
      <c r="H4957" s="870" t="s">
        <v>14111</v>
      </c>
      <c r="I4957" s="872" t="s">
        <v>14064</v>
      </c>
      <c r="J4957" s="873" t="s">
        <v>13923</v>
      </c>
    </row>
    <row r="4958" spans="1:10" s="1040" customFormat="1" ht="18" x14ac:dyDescent="0.25">
      <c r="A4958" s="871" t="s">
        <v>14462</v>
      </c>
      <c r="B4958" s="872" t="s">
        <v>14166</v>
      </c>
      <c r="C4958" s="873" t="s">
        <v>14108</v>
      </c>
      <c r="D4958" s="873" t="s">
        <v>15241</v>
      </c>
      <c r="E4958" s="874">
        <v>29761.03</v>
      </c>
      <c r="F4958" s="872" t="s">
        <v>15242</v>
      </c>
      <c r="G4958" s="873" t="s">
        <v>13921</v>
      </c>
      <c r="H4958" s="870" t="s">
        <v>14465</v>
      </c>
      <c r="I4958" s="872" t="s">
        <v>15243</v>
      </c>
      <c r="J4958" s="873" t="s">
        <v>13923</v>
      </c>
    </row>
    <row r="4959" spans="1:10" s="1040" customFormat="1" ht="18" x14ac:dyDescent="0.25">
      <c r="A4959" s="871" t="s">
        <v>15244</v>
      </c>
      <c r="B4959" s="872" t="s">
        <v>7305</v>
      </c>
      <c r="C4959" s="873" t="s">
        <v>13918</v>
      </c>
      <c r="D4959" s="873" t="s">
        <v>15245</v>
      </c>
      <c r="E4959" s="874">
        <v>29950</v>
      </c>
      <c r="F4959" s="872" t="s">
        <v>15246</v>
      </c>
      <c r="G4959" s="873" t="s">
        <v>13921</v>
      </c>
      <c r="H4959" s="870" t="s">
        <v>14871</v>
      </c>
      <c r="I4959" s="872" t="s">
        <v>14112</v>
      </c>
      <c r="J4959" s="873" t="s">
        <v>13923</v>
      </c>
    </row>
    <row r="4960" spans="1:10" s="1040" customFormat="1" ht="27" x14ac:dyDescent="0.25">
      <c r="A4960" s="871" t="s">
        <v>15247</v>
      </c>
      <c r="B4960" s="872" t="s">
        <v>7305</v>
      </c>
      <c r="C4960" s="873" t="s">
        <v>13918</v>
      </c>
      <c r="D4960" s="873" t="s">
        <v>15248</v>
      </c>
      <c r="E4960" s="874">
        <v>29959.200000000001</v>
      </c>
      <c r="F4960" s="872" t="s">
        <v>15249</v>
      </c>
      <c r="G4960" s="873" t="s">
        <v>13921</v>
      </c>
      <c r="H4960" s="870">
        <v>44291</v>
      </c>
      <c r="I4960" s="875">
        <v>44352</v>
      </c>
      <c r="J4960" s="873" t="s">
        <v>13923</v>
      </c>
    </row>
    <row r="4961" spans="1:10" s="1040" customFormat="1" ht="18" x14ac:dyDescent="0.25">
      <c r="A4961" s="871" t="s">
        <v>15250</v>
      </c>
      <c r="B4961" s="872" t="s">
        <v>7305</v>
      </c>
      <c r="C4961" s="873" t="s">
        <v>13918</v>
      </c>
      <c r="D4961" s="873" t="s">
        <v>15251</v>
      </c>
      <c r="E4961" s="874">
        <v>30000</v>
      </c>
      <c r="F4961" s="872" t="s">
        <v>14369</v>
      </c>
      <c r="G4961" s="873" t="s">
        <v>13921</v>
      </c>
      <c r="H4961" s="870" t="s">
        <v>14129</v>
      </c>
      <c r="I4961" s="872" t="s">
        <v>15252</v>
      </c>
      <c r="J4961" s="873" t="s">
        <v>13923</v>
      </c>
    </row>
    <row r="4962" spans="1:10" s="1040" customFormat="1" ht="45" x14ac:dyDescent="0.25">
      <c r="A4962" s="871" t="s">
        <v>15253</v>
      </c>
      <c r="B4962" s="872" t="s">
        <v>14535</v>
      </c>
      <c r="C4962" s="873" t="s">
        <v>14108</v>
      </c>
      <c r="D4962" s="873" t="s">
        <v>15254</v>
      </c>
      <c r="E4962" s="874">
        <v>30000</v>
      </c>
      <c r="F4962" s="872" t="s">
        <v>15255</v>
      </c>
      <c r="G4962" s="873" t="s">
        <v>13921</v>
      </c>
      <c r="H4962" s="870" t="s">
        <v>15256</v>
      </c>
      <c r="I4962" s="872" t="s">
        <v>14539</v>
      </c>
      <c r="J4962" s="873" t="s">
        <v>13923</v>
      </c>
    </row>
    <row r="4963" spans="1:10" s="1040" customFormat="1" ht="18" x14ac:dyDescent="0.25">
      <c r="A4963" s="871" t="s">
        <v>15257</v>
      </c>
      <c r="B4963" s="872" t="s">
        <v>7305</v>
      </c>
      <c r="C4963" s="873" t="s">
        <v>13918</v>
      </c>
      <c r="D4963" s="873" t="s">
        <v>15258</v>
      </c>
      <c r="E4963" s="874">
        <v>30000</v>
      </c>
      <c r="F4963" s="872" t="s">
        <v>14343</v>
      </c>
      <c r="G4963" s="873" t="s">
        <v>13921</v>
      </c>
      <c r="H4963" s="870" t="s">
        <v>14182</v>
      </c>
      <c r="I4963" s="872" t="s">
        <v>14347</v>
      </c>
      <c r="J4963" s="873" t="s">
        <v>13923</v>
      </c>
    </row>
    <row r="4964" spans="1:10" s="1040" customFormat="1" ht="18" x14ac:dyDescent="0.25">
      <c r="A4964" s="871" t="s">
        <v>15259</v>
      </c>
      <c r="B4964" s="872" t="s">
        <v>7305</v>
      </c>
      <c r="C4964" s="873" t="s">
        <v>13918</v>
      </c>
      <c r="D4964" s="873" t="s">
        <v>15260</v>
      </c>
      <c r="E4964" s="874">
        <v>30000</v>
      </c>
      <c r="F4964" s="872" t="s">
        <v>14340</v>
      </c>
      <c r="G4964" s="873" t="s">
        <v>13921</v>
      </c>
      <c r="H4964" s="870" t="s">
        <v>14182</v>
      </c>
      <c r="I4964" s="872" t="s">
        <v>14347</v>
      </c>
      <c r="J4964" s="873" t="s">
        <v>13923</v>
      </c>
    </row>
    <row r="4965" spans="1:10" s="1040" customFormat="1" ht="18" x14ac:dyDescent="0.25">
      <c r="A4965" s="871" t="s">
        <v>15261</v>
      </c>
      <c r="B4965" s="872" t="s">
        <v>7305</v>
      </c>
      <c r="C4965" s="873" t="s">
        <v>13918</v>
      </c>
      <c r="D4965" s="873" t="s">
        <v>15262</v>
      </c>
      <c r="E4965" s="874">
        <v>30000</v>
      </c>
      <c r="F4965" s="872" t="s">
        <v>15263</v>
      </c>
      <c r="G4965" s="873" t="s">
        <v>13921</v>
      </c>
      <c r="H4965" s="870" t="s">
        <v>14182</v>
      </c>
      <c r="I4965" s="872" t="s">
        <v>14347</v>
      </c>
      <c r="J4965" s="873" t="s">
        <v>13923</v>
      </c>
    </row>
    <row r="4966" spans="1:10" s="1040" customFormat="1" ht="18" x14ac:dyDescent="0.25">
      <c r="A4966" s="871" t="s">
        <v>15250</v>
      </c>
      <c r="B4966" s="872" t="s">
        <v>7305</v>
      </c>
      <c r="C4966" s="873" t="s">
        <v>13918</v>
      </c>
      <c r="D4966" s="873" t="s">
        <v>15264</v>
      </c>
      <c r="E4966" s="874">
        <v>30000</v>
      </c>
      <c r="F4966" s="872" t="s">
        <v>14369</v>
      </c>
      <c r="G4966" s="873" t="s">
        <v>13921</v>
      </c>
      <c r="H4966" s="870">
        <v>44260</v>
      </c>
      <c r="I4966" s="875">
        <v>44627</v>
      </c>
      <c r="J4966" s="873" t="s">
        <v>13923</v>
      </c>
    </row>
    <row r="4967" spans="1:10" s="1040" customFormat="1" ht="18" x14ac:dyDescent="0.25">
      <c r="A4967" s="871" t="s">
        <v>15265</v>
      </c>
      <c r="B4967" s="872" t="s">
        <v>7305</v>
      </c>
      <c r="C4967" s="873" t="s">
        <v>13918</v>
      </c>
      <c r="D4967" s="873" t="s">
        <v>15266</v>
      </c>
      <c r="E4967" s="874">
        <v>30000</v>
      </c>
      <c r="F4967" s="872" t="s">
        <v>14246</v>
      </c>
      <c r="G4967" s="873" t="s">
        <v>13921</v>
      </c>
      <c r="H4967" s="870" t="s">
        <v>14456</v>
      </c>
      <c r="I4967" s="872" t="s">
        <v>14907</v>
      </c>
      <c r="J4967" s="873" t="s">
        <v>13923</v>
      </c>
    </row>
    <row r="4968" spans="1:10" s="1040" customFormat="1" ht="18" x14ac:dyDescent="0.25">
      <c r="A4968" s="871" t="s">
        <v>15267</v>
      </c>
      <c r="B4968" s="872" t="s">
        <v>7305</v>
      </c>
      <c r="C4968" s="873" t="s">
        <v>13918</v>
      </c>
      <c r="D4968" s="873" t="s">
        <v>15268</v>
      </c>
      <c r="E4968" s="874">
        <v>30000</v>
      </c>
      <c r="F4968" s="872" t="s">
        <v>15269</v>
      </c>
      <c r="G4968" s="873" t="s">
        <v>13921</v>
      </c>
      <c r="H4968" s="870" t="s">
        <v>14689</v>
      </c>
      <c r="I4968" s="872" t="s">
        <v>14034</v>
      </c>
      <c r="J4968" s="873" t="s">
        <v>13923</v>
      </c>
    </row>
    <row r="4969" spans="1:10" s="1040" customFormat="1" ht="18" x14ac:dyDescent="0.25">
      <c r="A4969" s="871" t="s">
        <v>15270</v>
      </c>
      <c r="B4969" s="877" t="s">
        <v>7305</v>
      </c>
      <c r="C4969" s="878" t="s">
        <v>13918</v>
      </c>
      <c r="D4969" s="878" t="s">
        <v>15271</v>
      </c>
      <c r="E4969" s="892">
        <v>30000</v>
      </c>
      <c r="F4969" s="877" t="s">
        <v>14303</v>
      </c>
      <c r="G4969" s="878" t="s">
        <v>13921</v>
      </c>
      <c r="H4969" s="870" t="s">
        <v>14015</v>
      </c>
      <c r="I4969" s="893">
        <v>44386</v>
      </c>
      <c r="J4969" s="878" t="s">
        <v>13923</v>
      </c>
    </row>
    <row r="4970" spans="1:10" s="1040" customFormat="1" ht="18" x14ac:dyDescent="0.25">
      <c r="A4970" s="894" t="s">
        <v>15272</v>
      </c>
      <c r="B4970" s="880" t="s">
        <v>7305</v>
      </c>
      <c r="C4970" s="881" t="s">
        <v>13918</v>
      </c>
      <c r="D4970" s="881" t="s">
        <v>15273</v>
      </c>
      <c r="E4970" s="895">
        <v>30000</v>
      </c>
      <c r="F4970" s="880" t="s">
        <v>14386</v>
      </c>
      <c r="G4970" s="881" t="s">
        <v>13921</v>
      </c>
      <c r="H4970" s="870" t="s">
        <v>14015</v>
      </c>
      <c r="I4970" s="882">
        <v>44386</v>
      </c>
      <c r="J4970" s="881" t="s">
        <v>13923</v>
      </c>
    </row>
    <row r="4971" spans="1:10" s="1040" customFormat="1" ht="18" x14ac:dyDescent="0.25">
      <c r="A4971" s="894" t="s">
        <v>15274</v>
      </c>
      <c r="B4971" s="880" t="s">
        <v>7305</v>
      </c>
      <c r="C4971" s="881" t="s">
        <v>13918</v>
      </c>
      <c r="D4971" s="881" t="s">
        <v>15275</v>
      </c>
      <c r="E4971" s="895">
        <v>30000</v>
      </c>
      <c r="F4971" s="880" t="s">
        <v>15276</v>
      </c>
      <c r="G4971" s="881" t="s">
        <v>13921</v>
      </c>
      <c r="H4971" s="870">
        <v>44384</v>
      </c>
      <c r="I4971" s="880" t="s">
        <v>14112</v>
      </c>
      <c r="J4971" s="881" t="s">
        <v>13923</v>
      </c>
    </row>
    <row r="4972" spans="1:10" s="1040" customFormat="1" ht="18" x14ac:dyDescent="0.25">
      <c r="A4972" s="894" t="s">
        <v>15277</v>
      </c>
      <c r="B4972" s="880" t="s">
        <v>7305</v>
      </c>
      <c r="C4972" s="881" t="s">
        <v>13918</v>
      </c>
      <c r="D4972" s="881" t="s">
        <v>15278</v>
      </c>
      <c r="E4972" s="895">
        <v>30000</v>
      </c>
      <c r="F4972" s="880" t="s">
        <v>15221</v>
      </c>
      <c r="G4972" s="881" t="s">
        <v>13921</v>
      </c>
      <c r="H4972" s="870">
        <v>44538</v>
      </c>
      <c r="I4972" s="880" t="s">
        <v>14151</v>
      </c>
      <c r="J4972" s="881" t="s">
        <v>13923</v>
      </c>
    </row>
    <row r="4973" spans="1:10" s="1040" customFormat="1" ht="18" x14ac:dyDescent="0.25">
      <c r="A4973" s="894" t="s">
        <v>15279</v>
      </c>
      <c r="B4973" s="880" t="s">
        <v>7305</v>
      </c>
      <c r="C4973" s="881" t="s">
        <v>13918</v>
      </c>
      <c r="D4973" s="881" t="s">
        <v>15280</v>
      </c>
      <c r="E4973" s="895">
        <v>30000</v>
      </c>
      <c r="F4973" s="880" t="s">
        <v>14369</v>
      </c>
      <c r="G4973" s="881" t="s">
        <v>13921</v>
      </c>
      <c r="H4973" s="870" t="s">
        <v>13837</v>
      </c>
      <c r="I4973" s="882">
        <v>44593</v>
      </c>
      <c r="J4973" s="881" t="s">
        <v>13923</v>
      </c>
    </row>
    <row r="4974" spans="1:10" s="1040" customFormat="1" ht="18" x14ac:dyDescent="0.25">
      <c r="A4974" s="894" t="s">
        <v>15281</v>
      </c>
      <c r="B4974" s="880" t="s">
        <v>7305</v>
      </c>
      <c r="C4974" s="881" t="s">
        <v>13918</v>
      </c>
      <c r="D4974" s="881" t="s">
        <v>15282</v>
      </c>
      <c r="E4974" s="895">
        <v>30000</v>
      </c>
      <c r="F4974" s="880" t="s">
        <v>14281</v>
      </c>
      <c r="G4974" s="881" t="s">
        <v>13921</v>
      </c>
      <c r="H4974" s="870" t="s">
        <v>13837</v>
      </c>
      <c r="I4974" s="882">
        <v>44593</v>
      </c>
      <c r="J4974" s="881" t="s">
        <v>13923</v>
      </c>
    </row>
    <row r="4975" spans="1:10" s="1040" customFormat="1" ht="18" x14ac:dyDescent="0.25">
      <c r="A4975" s="894" t="s">
        <v>15283</v>
      </c>
      <c r="B4975" s="880" t="s">
        <v>7305</v>
      </c>
      <c r="C4975" s="881" t="s">
        <v>13918</v>
      </c>
      <c r="D4975" s="881" t="s">
        <v>15284</v>
      </c>
      <c r="E4975" s="895">
        <v>30000</v>
      </c>
      <c r="F4975" s="880" t="s">
        <v>14246</v>
      </c>
      <c r="G4975" s="881" t="s">
        <v>13921</v>
      </c>
      <c r="H4975" s="870" t="s">
        <v>13837</v>
      </c>
      <c r="I4975" s="882">
        <v>44593</v>
      </c>
      <c r="J4975" s="881" t="s">
        <v>13923</v>
      </c>
    </row>
    <row r="4976" spans="1:10" s="1040" customFormat="1" ht="18" x14ac:dyDescent="0.25">
      <c r="A4976" s="894" t="s">
        <v>15285</v>
      </c>
      <c r="B4976" s="880" t="s">
        <v>7305</v>
      </c>
      <c r="C4976" s="881" t="s">
        <v>13918</v>
      </c>
      <c r="D4976" s="881" t="s">
        <v>15286</v>
      </c>
      <c r="E4976" s="895">
        <v>30000</v>
      </c>
      <c r="F4976" s="880" t="s">
        <v>15287</v>
      </c>
      <c r="G4976" s="881" t="s">
        <v>13921</v>
      </c>
      <c r="H4976" s="870" t="s">
        <v>15288</v>
      </c>
      <c r="I4976" s="880" t="s">
        <v>14112</v>
      </c>
      <c r="J4976" s="881" t="s">
        <v>13923</v>
      </c>
    </row>
    <row r="4977" spans="1:10" s="1040" customFormat="1" ht="36" x14ac:dyDescent="0.25">
      <c r="A4977" s="894" t="s">
        <v>15289</v>
      </c>
      <c r="B4977" s="880" t="s">
        <v>7305</v>
      </c>
      <c r="C4977" s="881" t="s">
        <v>13918</v>
      </c>
      <c r="D4977" s="881" t="s">
        <v>15290</v>
      </c>
      <c r="E4977" s="895">
        <v>30000</v>
      </c>
      <c r="F4977" s="880" t="s">
        <v>15291</v>
      </c>
      <c r="G4977" s="881" t="s">
        <v>13921</v>
      </c>
      <c r="H4977" s="870" t="s">
        <v>14407</v>
      </c>
      <c r="I4977" s="880" t="s">
        <v>15292</v>
      </c>
      <c r="J4977" s="881" t="s">
        <v>13923</v>
      </c>
    </row>
    <row r="4978" spans="1:10" s="1040" customFormat="1" ht="27" x14ac:dyDescent="0.25">
      <c r="A4978" s="894" t="s">
        <v>15293</v>
      </c>
      <c r="B4978" s="880" t="s">
        <v>7305</v>
      </c>
      <c r="C4978" s="881" t="s">
        <v>13918</v>
      </c>
      <c r="D4978" s="881" t="s">
        <v>15294</v>
      </c>
      <c r="E4978" s="895">
        <v>30089.4</v>
      </c>
      <c r="F4978" s="880" t="s">
        <v>15295</v>
      </c>
      <c r="G4978" s="881" t="s">
        <v>13921</v>
      </c>
      <c r="H4978" s="870" t="s">
        <v>15114</v>
      </c>
      <c r="I4978" s="880" t="s">
        <v>14105</v>
      </c>
      <c r="J4978" s="881" t="s">
        <v>13923</v>
      </c>
    </row>
    <row r="4979" spans="1:10" s="1040" customFormat="1" ht="18" x14ac:dyDescent="0.25">
      <c r="A4979" s="894" t="s">
        <v>15296</v>
      </c>
      <c r="B4979" s="880" t="s">
        <v>7305</v>
      </c>
      <c r="C4979" s="881" t="s">
        <v>13918</v>
      </c>
      <c r="D4979" s="881" t="s">
        <v>15297</v>
      </c>
      <c r="E4979" s="895">
        <v>30522</v>
      </c>
      <c r="F4979" s="880" t="s">
        <v>14360</v>
      </c>
      <c r="G4979" s="881" t="s">
        <v>13921</v>
      </c>
      <c r="H4979" s="870" t="s">
        <v>14129</v>
      </c>
      <c r="I4979" s="880" t="s">
        <v>14112</v>
      </c>
      <c r="J4979" s="881" t="s">
        <v>13923</v>
      </c>
    </row>
    <row r="4980" spans="1:10" s="1040" customFormat="1" ht="36" x14ac:dyDescent="0.25">
      <c r="A4980" s="894" t="s">
        <v>15298</v>
      </c>
      <c r="B4980" s="880" t="s">
        <v>7305</v>
      </c>
      <c r="C4980" s="881" t="s">
        <v>13918</v>
      </c>
      <c r="D4980" s="881" t="s">
        <v>15299</v>
      </c>
      <c r="E4980" s="895">
        <v>30590</v>
      </c>
      <c r="F4980" s="880" t="s">
        <v>15300</v>
      </c>
      <c r="G4980" s="881" t="s">
        <v>13921</v>
      </c>
      <c r="H4980" s="870" t="s">
        <v>14465</v>
      </c>
      <c r="I4980" s="882">
        <v>44481</v>
      </c>
      <c r="J4980" s="881" t="s">
        <v>13923</v>
      </c>
    </row>
    <row r="4981" spans="1:10" s="1040" customFormat="1" ht="18" x14ac:dyDescent="0.25">
      <c r="A4981" s="894" t="s">
        <v>15301</v>
      </c>
      <c r="B4981" s="880" t="s">
        <v>7305</v>
      </c>
      <c r="C4981" s="881" t="s">
        <v>13918</v>
      </c>
      <c r="D4981" s="886" t="s">
        <v>15302</v>
      </c>
      <c r="E4981" s="895">
        <v>30617.78</v>
      </c>
      <c r="F4981" s="880" t="s">
        <v>15303</v>
      </c>
      <c r="G4981" s="881" t="s">
        <v>13921</v>
      </c>
      <c r="H4981" s="870" t="s">
        <v>15304</v>
      </c>
      <c r="I4981" s="881" t="s">
        <v>14182</v>
      </c>
      <c r="J4981" s="881" t="s">
        <v>13923</v>
      </c>
    </row>
    <row r="4982" spans="1:10" s="1040" customFormat="1" ht="27" x14ac:dyDescent="0.25">
      <c r="A4982" s="894" t="s">
        <v>15305</v>
      </c>
      <c r="B4982" s="880" t="s">
        <v>7305</v>
      </c>
      <c r="C4982" s="881" t="s">
        <v>13918</v>
      </c>
      <c r="D4982" s="887" t="s">
        <v>15306</v>
      </c>
      <c r="E4982" s="895">
        <v>34500</v>
      </c>
      <c r="F4982" s="880" t="s">
        <v>15307</v>
      </c>
      <c r="G4982" s="881" t="s">
        <v>13921</v>
      </c>
      <c r="H4982" s="870">
        <v>44327</v>
      </c>
      <c r="I4982" s="880" t="s">
        <v>14696</v>
      </c>
      <c r="J4982" s="881" t="s">
        <v>13923</v>
      </c>
    </row>
    <row r="4983" spans="1:10" s="1040" customFormat="1" ht="18" x14ac:dyDescent="0.25">
      <c r="A4983" s="894" t="s">
        <v>15308</v>
      </c>
      <c r="B4983" s="880" t="s">
        <v>7305</v>
      </c>
      <c r="C4983" s="881" t="s">
        <v>13918</v>
      </c>
      <c r="D4983" s="886" t="s">
        <v>15309</v>
      </c>
      <c r="E4983" s="895">
        <v>30650</v>
      </c>
      <c r="F4983" s="880" t="s">
        <v>14446</v>
      </c>
      <c r="G4983" s="881" t="s">
        <v>13921</v>
      </c>
      <c r="H4983" s="870" t="s">
        <v>14447</v>
      </c>
      <c r="I4983" s="882">
        <v>44541</v>
      </c>
      <c r="J4983" s="881" t="s">
        <v>13923</v>
      </c>
    </row>
    <row r="4984" spans="1:10" s="1040" customFormat="1" ht="18" x14ac:dyDescent="0.25">
      <c r="A4984" s="894" t="s">
        <v>15310</v>
      </c>
      <c r="B4984" s="880" t="s">
        <v>7305</v>
      </c>
      <c r="C4984" s="881" t="s">
        <v>13918</v>
      </c>
      <c r="D4984" s="887" t="s">
        <v>15311</v>
      </c>
      <c r="E4984" s="895">
        <v>30972</v>
      </c>
      <c r="F4984" s="880" t="s">
        <v>15312</v>
      </c>
      <c r="G4984" s="881" t="s">
        <v>13921</v>
      </c>
      <c r="H4984" s="870">
        <v>44541</v>
      </c>
      <c r="I4984" s="882">
        <v>44541</v>
      </c>
      <c r="J4984" s="881" t="s">
        <v>13923</v>
      </c>
    </row>
    <row r="4985" spans="1:10" s="1040" customFormat="1" ht="18" x14ac:dyDescent="0.25">
      <c r="A4985" s="894" t="s">
        <v>15313</v>
      </c>
      <c r="B4985" s="880" t="s">
        <v>7305</v>
      </c>
      <c r="C4985" s="881" t="s">
        <v>13918</v>
      </c>
      <c r="D4985" s="887" t="s">
        <v>15314</v>
      </c>
      <c r="E4985" s="895">
        <v>31785</v>
      </c>
      <c r="F4985" s="880" t="s">
        <v>15315</v>
      </c>
      <c r="G4985" s="881" t="s">
        <v>13921</v>
      </c>
      <c r="H4985" s="870" t="s">
        <v>14097</v>
      </c>
      <c r="I4985" s="880" t="s">
        <v>15316</v>
      </c>
      <c r="J4985" s="881" t="s">
        <v>13923</v>
      </c>
    </row>
    <row r="4986" spans="1:10" s="1040" customFormat="1" ht="27" x14ac:dyDescent="0.25">
      <c r="A4986" s="894" t="s">
        <v>15317</v>
      </c>
      <c r="B4986" s="880" t="s">
        <v>7305</v>
      </c>
      <c r="C4986" s="881" t="s">
        <v>13918</v>
      </c>
      <c r="D4986" s="887" t="s">
        <v>15318</v>
      </c>
      <c r="E4986" s="895">
        <v>32400</v>
      </c>
      <c r="F4986" s="880" t="s">
        <v>15319</v>
      </c>
      <c r="G4986" s="881" t="s">
        <v>13921</v>
      </c>
      <c r="H4986" s="870">
        <v>44208</v>
      </c>
      <c r="I4986" s="882">
        <v>44208</v>
      </c>
      <c r="J4986" s="881" t="s">
        <v>13923</v>
      </c>
    </row>
    <row r="4987" spans="1:10" s="1040" customFormat="1" ht="18" x14ac:dyDescent="0.25">
      <c r="A4987" s="894" t="s">
        <v>15320</v>
      </c>
      <c r="B4987" s="880" t="s">
        <v>7305</v>
      </c>
      <c r="C4987" s="881" t="s">
        <v>13918</v>
      </c>
      <c r="D4987" s="887" t="s">
        <v>15321</v>
      </c>
      <c r="E4987" s="895">
        <v>32100</v>
      </c>
      <c r="F4987" s="880" t="s">
        <v>15322</v>
      </c>
      <c r="G4987" s="881" t="s">
        <v>13921</v>
      </c>
      <c r="H4987" s="870">
        <v>44239</v>
      </c>
      <c r="I4987" s="880" t="s">
        <v>13846</v>
      </c>
      <c r="J4987" s="881" t="s">
        <v>13923</v>
      </c>
    </row>
    <row r="4988" spans="1:10" s="1040" customFormat="1" ht="36" x14ac:dyDescent="0.25">
      <c r="A4988" s="894" t="s">
        <v>15323</v>
      </c>
      <c r="B4988" s="880" t="s">
        <v>7305</v>
      </c>
      <c r="C4988" s="881" t="s">
        <v>13918</v>
      </c>
      <c r="D4988" s="887" t="s">
        <v>15324</v>
      </c>
      <c r="E4988" s="895">
        <v>35155</v>
      </c>
      <c r="F4988" s="880" t="s">
        <v>15325</v>
      </c>
      <c r="G4988" s="881" t="s">
        <v>13921</v>
      </c>
      <c r="H4988" s="870">
        <v>44420</v>
      </c>
      <c r="I4988" s="882">
        <v>44714</v>
      </c>
      <c r="J4988" s="881" t="s">
        <v>13923</v>
      </c>
    </row>
    <row r="4989" spans="1:10" s="1040" customFormat="1" ht="18" x14ac:dyDescent="0.25">
      <c r="A4989" s="894" t="s">
        <v>15326</v>
      </c>
      <c r="B4989" s="880" t="s">
        <v>7305</v>
      </c>
      <c r="C4989" s="881" t="s">
        <v>13918</v>
      </c>
      <c r="D4989" s="887" t="s">
        <v>15327</v>
      </c>
      <c r="E4989" s="895">
        <v>31050</v>
      </c>
      <c r="F4989" s="880" t="s">
        <v>15315</v>
      </c>
      <c r="G4989" s="881" t="s">
        <v>13921</v>
      </c>
      <c r="H4989" s="870">
        <v>44451</v>
      </c>
      <c r="I4989" s="880" t="s">
        <v>14466</v>
      </c>
      <c r="J4989" s="881" t="s">
        <v>13923</v>
      </c>
    </row>
    <row r="4990" spans="1:10" s="1040" customFormat="1" ht="18" x14ac:dyDescent="0.25">
      <c r="A4990" s="894" t="s">
        <v>15328</v>
      </c>
      <c r="B4990" s="880" t="s">
        <v>7305</v>
      </c>
      <c r="C4990" s="881" t="s">
        <v>13918</v>
      </c>
      <c r="D4990" s="887" t="s">
        <v>15329</v>
      </c>
      <c r="E4990" s="895">
        <v>35140</v>
      </c>
      <c r="F4990" s="880" t="s">
        <v>15227</v>
      </c>
      <c r="G4990" s="881" t="s">
        <v>13921</v>
      </c>
      <c r="H4990" s="870" t="s">
        <v>14111</v>
      </c>
      <c r="I4990" s="880" t="s">
        <v>15330</v>
      </c>
      <c r="J4990" s="881" t="s">
        <v>13923</v>
      </c>
    </row>
    <row r="4991" spans="1:10" s="1040" customFormat="1" ht="18" x14ac:dyDescent="0.25">
      <c r="A4991" s="894" t="s">
        <v>15331</v>
      </c>
      <c r="B4991" s="880" t="s">
        <v>7305</v>
      </c>
      <c r="C4991" s="881" t="s">
        <v>13918</v>
      </c>
      <c r="D4991" s="887" t="s">
        <v>15332</v>
      </c>
      <c r="E4991" s="895">
        <v>35160</v>
      </c>
      <c r="F4991" s="880" t="s">
        <v>15333</v>
      </c>
      <c r="G4991" s="881" t="s">
        <v>13921</v>
      </c>
      <c r="H4991" s="870" t="s">
        <v>14111</v>
      </c>
      <c r="I4991" s="880" t="s">
        <v>15330</v>
      </c>
      <c r="J4991" s="881" t="s">
        <v>13923</v>
      </c>
    </row>
    <row r="4992" spans="1:10" s="1040" customFormat="1" ht="18" x14ac:dyDescent="0.25">
      <c r="A4992" s="894" t="s">
        <v>14106</v>
      </c>
      <c r="B4992" s="880" t="s">
        <v>7305</v>
      </c>
      <c r="C4992" s="881" t="s">
        <v>13918</v>
      </c>
      <c r="D4992" s="887" t="s">
        <v>15334</v>
      </c>
      <c r="E4992" s="895">
        <v>23997.38</v>
      </c>
      <c r="F4992" s="880" t="s">
        <v>14110</v>
      </c>
      <c r="G4992" s="881" t="s">
        <v>13921</v>
      </c>
      <c r="H4992" s="870" t="s">
        <v>14111</v>
      </c>
      <c r="I4992" s="882">
        <v>44897</v>
      </c>
      <c r="J4992" s="881" t="s">
        <v>13923</v>
      </c>
    </row>
    <row r="4993" spans="1:10" s="1040" customFormat="1" ht="18" x14ac:dyDescent="0.25">
      <c r="A4993" s="894" t="s">
        <v>15335</v>
      </c>
      <c r="B4993" s="880" t="s">
        <v>7305</v>
      </c>
      <c r="C4993" s="881" t="s">
        <v>13918</v>
      </c>
      <c r="D4993" s="887" t="s">
        <v>15336</v>
      </c>
      <c r="E4993" s="895">
        <v>31919</v>
      </c>
      <c r="F4993" s="880" t="s">
        <v>15337</v>
      </c>
      <c r="G4993" s="881" t="s">
        <v>13921</v>
      </c>
      <c r="H4993" s="870" t="s">
        <v>14569</v>
      </c>
      <c r="I4993" s="880" t="s">
        <v>15338</v>
      </c>
      <c r="J4993" s="881" t="s">
        <v>13923</v>
      </c>
    </row>
    <row r="4994" spans="1:10" s="1040" customFormat="1" ht="27" x14ac:dyDescent="0.25">
      <c r="A4994" s="894" t="s">
        <v>15339</v>
      </c>
      <c r="B4994" s="880" t="s">
        <v>7305</v>
      </c>
      <c r="C4994" s="881" t="s">
        <v>13918</v>
      </c>
      <c r="D4994" s="887" t="s">
        <v>15340</v>
      </c>
      <c r="E4994" s="895">
        <v>23250</v>
      </c>
      <c r="F4994" s="880" t="s">
        <v>15341</v>
      </c>
      <c r="G4994" s="881" t="s">
        <v>13921</v>
      </c>
      <c r="H4994" s="870" t="s">
        <v>14569</v>
      </c>
      <c r="I4994" s="880" t="s">
        <v>14569</v>
      </c>
      <c r="J4994" s="881" t="s">
        <v>13923</v>
      </c>
    </row>
    <row r="4995" spans="1:10" s="1040" customFormat="1" ht="18" x14ac:dyDescent="0.25">
      <c r="A4995" s="894" t="s">
        <v>15342</v>
      </c>
      <c r="B4995" s="880" t="s">
        <v>7305</v>
      </c>
      <c r="C4995" s="881" t="s">
        <v>13918</v>
      </c>
      <c r="D4995" s="887" t="s">
        <v>15343</v>
      </c>
      <c r="E4995" s="895">
        <v>23860</v>
      </c>
      <c r="F4995" s="880" t="s">
        <v>15344</v>
      </c>
      <c r="G4995" s="881" t="s">
        <v>13921</v>
      </c>
      <c r="H4995" s="870" t="s">
        <v>14569</v>
      </c>
      <c r="I4995" s="880" t="s">
        <v>15345</v>
      </c>
      <c r="J4995" s="881" t="s">
        <v>13923</v>
      </c>
    </row>
    <row r="4996" spans="1:10" s="1040" customFormat="1" ht="18" x14ac:dyDescent="0.25">
      <c r="A4996" s="894" t="s">
        <v>15346</v>
      </c>
      <c r="B4996" s="880" t="s">
        <v>7305</v>
      </c>
      <c r="C4996" s="881" t="s">
        <v>13918</v>
      </c>
      <c r="D4996" s="887" t="s">
        <v>15347</v>
      </c>
      <c r="E4996" s="895">
        <v>30984</v>
      </c>
      <c r="F4996" s="880" t="s">
        <v>14132</v>
      </c>
      <c r="G4996" s="881" t="s">
        <v>13921</v>
      </c>
      <c r="H4996" s="870" t="s">
        <v>14696</v>
      </c>
      <c r="I4996" s="880" t="s">
        <v>15038</v>
      </c>
      <c r="J4996" s="881" t="s">
        <v>13923</v>
      </c>
    </row>
    <row r="4997" spans="1:10" s="1040" customFormat="1" ht="18" x14ac:dyDescent="0.25">
      <c r="A4997" s="894" t="s">
        <v>15348</v>
      </c>
      <c r="B4997" s="880" t="s">
        <v>7305</v>
      </c>
      <c r="C4997" s="881" t="s">
        <v>13918</v>
      </c>
      <c r="D4997" s="887" t="s">
        <v>15349</v>
      </c>
      <c r="E4997" s="895">
        <v>30624</v>
      </c>
      <c r="F4997" s="880" t="s">
        <v>15350</v>
      </c>
      <c r="G4997" s="881" t="s">
        <v>13921</v>
      </c>
      <c r="H4997" s="870" t="s">
        <v>14447</v>
      </c>
      <c r="I4997" s="880" t="s">
        <v>14134</v>
      </c>
      <c r="J4997" s="881" t="s">
        <v>13923</v>
      </c>
    </row>
    <row r="4998" spans="1:10" s="1040" customFormat="1" ht="18" x14ac:dyDescent="0.25">
      <c r="A4998" s="894" t="s">
        <v>15351</v>
      </c>
      <c r="B4998" s="880" t="s">
        <v>7305</v>
      </c>
      <c r="C4998" s="881" t="s">
        <v>13918</v>
      </c>
      <c r="D4998" s="887" t="s">
        <v>15352</v>
      </c>
      <c r="E4998" s="895">
        <v>34500</v>
      </c>
      <c r="F4998" s="880" t="s">
        <v>14132</v>
      </c>
      <c r="G4998" s="881" t="s">
        <v>13921</v>
      </c>
      <c r="H4998" s="870" t="s">
        <v>14060</v>
      </c>
      <c r="I4998" s="880" t="s">
        <v>12934</v>
      </c>
      <c r="J4998" s="881" t="s">
        <v>13923</v>
      </c>
    </row>
    <row r="4999" spans="1:10" s="1040" customFormat="1" ht="27" x14ac:dyDescent="0.25">
      <c r="A4999" s="894" t="s">
        <v>15353</v>
      </c>
      <c r="B4999" s="880" t="s">
        <v>7305</v>
      </c>
      <c r="C4999" s="881" t="s">
        <v>13918</v>
      </c>
      <c r="D4999" s="887" t="s">
        <v>15354</v>
      </c>
      <c r="E4999" s="895">
        <v>35114</v>
      </c>
      <c r="F4999" s="880" t="s">
        <v>15355</v>
      </c>
      <c r="G4999" s="881" t="s">
        <v>13921</v>
      </c>
      <c r="H4999" s="870" t="s">
        <v>6740</v>
      </c>
      <c r="I4999" s="882">
        <v>44262</v>
      </c>
      <c r="J4999" s="881" t="s">
        <v>13923</v>
      </c>
    </row>
    <row r="5000" spans="1:10" s="1040" customFormat="1" ht="18" x14ac:dyDescent="0.25">
      <c r="A5000" s="894" t="s">
        <v>15356</v>
      </c>
      <c r="B5000" s="880" t="s">
        <v>7305</v>
      </c>
      <c r="C5000" s="881" t="s">
        <v>13918</v>
      </c>
      <c r="D5000" s="887" t="s">
        <v>15357</v>
      </c>
      <c r="E5000" s="895">
        <v>31500</v>
      </c>
      <c r="F5000" s="880" t="s">
        <v>15358</v>
      </c>
      <c r="G5000" s="881" t="s">
        <v>13921</v>
      </c>
      <c r="H5000" s="870" t="s">
        <v>13993</v>
      </c>
      <c r="I5000" s="882">
        <v>44262</v>
      </c>
      <c r="J5000" s="881" t="s">
        <v>13923</v>
      </c>
    </row>
    <row r="5001" spans="1:10" s="1040" customFormat="1" ht="18" x14ac:dyDescent="0.25">
      <c r="A5001" s="894" t="s">
        <v>15359</v>
      </c>
      <c r="B5001" s="880" t="s">
        <v>7305</v>
      </c>
      <c r="C5001" s="881" t="s">
        <v>13918</v>
      </c>
      <c r="D5001" s="887" t="s">
        <v>15360</v>
      </c>
      <c r="E5001" s="895">
        <v>32000</v>
      </c>
      <c r="F5001" s="880" t="s">
        <v>15361</v>
      </c>
      <c r="G5001" s="881" t="s">
        <v>13921</v>
      </c>
      <c r="H5001" s="870" t="s">
        <v>14129</v>
      </c>
      <c r="I5001" s="880" t="s">
        <v>15362</v>
      </c>
      <c r="J5001" s="881" t="s">
        <v>13923</v>
      </c>
    </row>
    <row r="5002" spans="1:10" s="1040" customFormat="1" ht="18" x14ac:dyDescent="0.25">
      <c r="A5002" s="894" t="s">
        <v>15363</v>
      </c>
      <c r="B5002" s="880" t="s">
        <v>7305</v>
      </c>
      <c r="C5002" s="881" t="s">
        <v>13918</v>
      </c>
      <c r="D5002" s="887" t="s">
        <v>15364</v>
      </c>
      <c r="E5002" s="895">
        <v>32000</v>
      </c>
      <c r="F5002" s="880" t="s">
        <v>14350</v>
      </c>
      <c r="G5002" s="881" t="s">
        <v>13921</v>
      </c>
      <c r="H5002" s="870">
        <v>44321</v>
      </c>
      <c r="I5002" s="882">
        <v>44292</v>
      </c>
      <c r="J5002" s="881" t="s">
        <v>13923</v>
      </c>
    </row>
    <row r="5003" spans="1:10" s="1040" customFormat="1" ht="36" x14ac:dyDescent="0.25">
      <c r="A5003" s="894" t="s">
        <v>15365</v>
      </c>
      <c r="B5003" s="880" t="s">
        <v>7305</v>
      </c>
      <c r="C5003" s="881" t="s">
        <v>13918</v>
      </c>
      <c r="D5003" s="887" t="s">
        <v>15366</v>
      </c>
      <c r="E5003" s="895">
        <v>32054.26</v>
      </c>
      <c r="F5003" s="880" t="s">
        <v>15367</v>
      </c>
      <c r="G5003" s="881" t="s">
        <v>13921</v>
      </c>
      <c r="H5003" s="870">
        <v>44474</v>
      </c>
      <c r="I5003" s="882">
        <v>44474</v>
      </c>
      <c r="J5003" s="881" t="s">
        <v>13923</v>
      </c>
    </row>
    <row r="5004" spans="1:10" s="1040" customFormat="1" ht="18" x14ac:dyDescent="0.25">
      <c r="A5004" s="894" t="s">
        <v>15368</v>
      </c>
      <c r="B5004" s="880" t="s">
        <v>7305</v>
      </c>
      <c r="C5004" s="881" t="s">
        <v>13918</v>
      </c>
      <c r="D5004" s="887" t="s">
        <v>15369</v>
      </c>
      <c r="E5004" s="895">
        <v>32000</v>
      </c>
      <c r="F5004" s="880" t="s">
        <v>15370</v>
      </c>
      <c r="G5004" s="881" t="s">
        <v>13921</v>
      </c>
      <c r="H5004" s="870" t="s">
        <v>14129</v>
      </c>
      <c r="I5004" s="880" t="s">
        <v>15371</v>
      </c>
      <c r="J5004" s="881" t="s">
        <v>13923</v>
      </c>
    </row>
    <row r="5005" spans="1:10" s="1040" customFormat="1" ht="18" x14ac:dyDescent="0.25">
      <c r="A5005" s="894" t="s">
        <v>15359</v>
      </c>
      <c r="B5005" s="880" t="s">
        <v>7305</v>
      </c>
      <c r="C5005" s="881" t="s">
        <v>13918</v>
      </c>
      <c r="D5005" s="887" t="s">
        <v>15372</v>
      </c>
      <c r="E5005" s="895">
        <v>32000</v>
      </c>
      <c r="F5005" s="880" t="s">
        <v>14862</v>
      </c>
      <c r="G5005" s="881" t="s">
        <v>13921</v>
      </c>
      <c r="H5005" s="870" t="s">
        <v>14129</v>
      </c>
      <c r="I5005" s="880" t="s">
        <v>15371</v>
      </c>
      <c r="J5005" s="881" t="s">
        <v>13923</v>
      </c>
    </row>
    <row r="5006" spans="1:10" s="1040" customFormat="1" ht="18" x14ac:dyDescent="0.25">
      <c r="A5006" s="894" t="s">
        <v>15373</v>
      </c>
      <c r="B5006" s="880" t="s">
        <v>7305</v>
      </c>
      <c r="C5006" s="881" t="s">
        <v>13918</v>
      </c>
      <c r="D5006" s="887" t="s">
        <v>15374</v>
      </c>
      <c r="E5006" s="895">
        <v>30720</v>
      </c>
      <c r="F5006" s="880" t="s">
        <v>14422</v>
      </c>
      <c r="G5006" s="881" t="s">
        <v>13921</v>
      </c>
      <c r="H5006" s="870" t="s">
        <v>14456</v>
      </c>
      <c r="I5006" s="880" t="s">
        <v>14689</v>
      </c>
      <c r="J5006" s="881" t="s">
        <v>13923</v>
      </c>
    </row>
    <row r="5007" spans="1:10" s="1040" customFormat="1" ht="18" x14ac:dyDescent="0.25">
      <c r="A5007" s="894" t="s">
        <v>15375</v>
      </c>
      <c r="B5007" s="880" t="s">
        <v>7305</v>
      </c>
      <c r="C5007" s="881" t="s">
        <v>13918</v>
      </c>
      <c r="D5007" s="887" t="s">
        <v>15376</v>
      </c>
      <c r="E5007" s="895">
        <v>30720</v>
      </c>
      <c r="F5007" s="880" t="s">
        <v>14419</v>
      </c>
      <c r="G5007" s="881" t="s">
        <v>13921</v>
      </c>
      <c r="H5007" s="870" t="s">
        <v>14456</v>
      </c>
      <c r="I5007" s="880" t="s">
        <v>14305</v>
      </c>
      <c r="J5007" s="881" t="s">
        <v>13923</v>
      </c>
    </row>
    <row r="5008" spans="1:10" s="1040" customFormat="1" ht="18" x14ac:dyDescent="0.25">
      <c r="A5008" s="894" t="s">
        <v>15377</v>
      </c>
      <c r="B5008" s="880" t="s">
        <v>7305</v>
      </c>
      <c r="C5008" s="881" t="s">
        <v>13918</v>
      </c>
      <c r="D5008" s="887" t="s">
        <v>15378</v>
      </c>
      <c r="E5008" s="895">
        <v>32000</v>
      </c>
      <c r="F5008" s="880" t="s">
        <v>14350</v>
      </c>
      <c r="G5008" s="881" t="s">
        <v>13921</v>
      </c>
      <c r="H5008" s="870">
        <v>44446</v>
      </c>
      <c r="I5008" s="880" t="s">
        <v>15379</v>
      </c>
      <c r="J5008" s="881" t="s">
        <v>13923</v>
      </c>
    </row>
    <row r="5009" spans="1:10" s="1040" customFormat="1" ht="18" x14ac:dyDescent="0.25">
      <c r="A5009" s="894" t="s">
        <v>15380</v>
      </c>
      <c r="B5009" s="880" t="s">
        <v>7305</v>
      </c>
      <c r="C5009" s="881" t="s">
        <v>13918</v>
      </c>
      <c r="D5009" s="887" t="s">
        <v>15381</v>
      </c>
      <c r="E5009" s="895">
        <v>32550</v>
      </c>
      <c r="F5009" s="880" t="s">
        <v>15382</v>
      </c>
      <c r="G5009" s="881" t="s">
        <v>13921</v>
      </c>
      <c r="H5009" s="870" t="s">
        <v>14575</v>
      </c>
      <c r="I5009" s="880" t="s">
        <v>13931</v>
      </c>
      <c r="J5009" s="881" t="s">
        <v>13923</v>
      </c>
    </row>
    <row r="5010" spans="1:10" s="1040" customFormat="1" ht="18" x14ac:dyDescent="0.25">
      <c r="A5010" s="894" t="s">
        <v>15383</v>
      </c>
      <c r="B5010" s="880" t="s">
        <v>7305</v>
      </c>
      <c r="C5010" s="881" t="s">
        <v>13918</v>
      </c>
      <c r="D5010" s="887" t="s">
        <v>15384</v>
      </c>
      <c r="E5010" s="895">
        <v>31500</v>
      </c>
      <c r="F5010" s="880" t="s">
        <v>14472</v>
      </c>
      <c r="G5010" s="881" t="s">
        <v>13921</v>
      </c>
      <c r="H5010" s="870" t="s">
        <v>13837</v>
      </c>
      <c r="I5010" s="882">
        <v>44238</v>
      </c>
      <c r="J5010" s="881" t="s">
        <v>13923</v>
      </c>
    </row>
    <row r="5011" spans="1:10" s="1040" customFormat="1" ht="27" x14ac:dyDescent="0.25">
      <c r="A5011" s="894" t="s">
        <v>15385</v>
      </c>
      <c r="B5011" s="880" t="s">
        <v>7305</v>
      </c>
      <c r="C5011" s="881" t="s">
        <v>13918</v>
      </c>
      <c r="D5011" s="887" t="s">
        <v>15386</v>
      </c>
      <c r="E5011" s="895">
        <v>30720</v>
      </c>
      <c r="F5011" s="880" t="s">
        <v>14422</v>
      </c>
      <c r="G5011" s="881" t="s">
        <v>13921</v>
      </c>
      <c r="H5011" s="870" t="s">
        <v>13837</v>
      </c>
      <c r="I5011" s="880" t="s">
        <v>14871</v>
      </c>
      <c r="J5011" s="881" t="s">
        <v>13923</v>
      </c>
    </row>
    <row r="5012" spans="1:10" s="1040" customFormat="1" ht="18" x14ac:dyDescent="0.25">
      <c r="A5012" s="894" t="s">
        <v>15387</v>
      </c>
      <c r="B5012" s="880" t="s">
        <v>7305</v>
      </c>
      <c r="C5012" s="881" t="s">
        <v>13918</v>
      </c>
      <c r="D5012" s="887" t="s">
        <v>15388</v>
      </c>
      <c r="E5012" s="895">
        <v>30720</v>
      </c>
      <c r="F5012" s="880" t="s">
        <v>14419</v>
      </c>
      <c r="G5012" s="881" t="s">
        <v>13921</v>
      </c>
      <c r="H5012" s="870" t="s">
        <v>13837</v>
      </c>
      <c r="I5012" s="882">
        <v>44238</v>
      </c>
      <c r="J5012" s="881" t="s">
        <v>13923</v>
      </c>
    </row>
    <row r="5013" spans="1:10" s="1040" customFormat="1" ht="18" x14ac:dyDescent="0.25">
      <c r="A5013" s="894" t="s">
        <v>15389</v>
      </c>
      <c r="B5013" s="880" t="s">
        <v>7305</v>
      </c>
      <c r="C5013" s="881" t="s">
        <v>13918</v>
      </c>
      <c r="D5013" s="887" t="s">
        <v>15390</v>
      </c>
      <c r="E5013" s="895">
        <v>32000</v>
      </c>
      <c r="F5013" s="880" t="s">
        <v>15391</v>
      </c>
      <c r="G5013" s="881" t="s">
        <v>13921</v>
      </c>
      <c r="H5013" s="870" t="s">
        <v>15392</v>
      </c>
      <c r="I5013" s="882">
        <v>44238</v>
      </c>
      <c r="J5013" s="881" t="s">
        <v>13923</v>
      </c>
    </row>
    <row r="5014" spans="1:10" s="1040" customFormat="1" ht="18" x14ac:dyDescent="0.25">
      <c r="A5014" s="894" t="s">
        <v>15393</v>
      </c>
      <c r="B5014" s="880" t="s">
        <v>7305</v>
      </c>
      <c r="C5014" s="881" t="s">
        <v>13918</v>
      </c>
      <c r="D5014" s="886" t="s">
        <v>15394</v>
      </c>
      <c r="E5014" s="895">
        <v>32550</v>
      </c>
      <c r="F5014" s="880" t="s">
        <v>15382</v>
      </c>
      <c r="G5014" s="881" t="s">
        <v>13921</v>
      </c>
      <c r="H5014" s="870">
        <v>44257</v>
      </c>
      <c r="I5014" s="880" t="s">
        <v>14569</v>
      </c>
      <c r="J5014" s="881" t="s">
        <v>15395</v>
      </c>
    </row>
    <row r="5015" spans="1:10" s="1040" customFormat="1" ht="18" x14ac:dyDescent="0.25">
      <c r="A5015" s="894" t="s">
        <v>15396</v>
      </c>
      <c r="B5015" s="880" t="s">
        <v>7305</v>
      </c>
      <c r="C5015" s="881" t="s">
        <v>13918</v>
      </c>
      <c r="D5015" s="886" t="s">
        <v>15397</v>
      </c>
      <c r="E5015" s="895">
        <v>32656.41</v>
      </c>
      <c r="F5015" s="880" t="s">
        <v>15398</v>
      </c>
      <c r="G5015" s="881" t="s">
        <v>13921</v>
      </c>
      <c r="H5015" s="870">
        <v>44294</v>
      </c>
      <c r="I5015" s="880" t="s">
        <v>14569</v>
      </c>
      <c r="J5015" s="881" t="s">
        <v>13923</v>
      </c>
    </row>
    <row r="5016" spans="1:10" s="1040" customFormat="1" ht="18" x14ac:dyDescent="0.25">
      <c r="A5016" s="894" t="s">
        <v>15399</v>
      </c>
      <c r="B5016" s="880" t="s">
        <v>7305</v>
      </c>
      <c r="C5016" s="881" t="s">
        <v>13918</v>
      </c>
      <c r="D5016" s="886" t="s">
        <v>15400</v>
      </c>
      <c r="E5016" s="895">
        <v>33000</v>
      </c>
      <c r="F5016" s="880" t="s">
        <v>14175</v>
      </c>
      <c r="G5016" s="881" t="s">
        <v>13921</v>
      </c>
      <c r="H5016" s="870" t="s">
        <v>14182</v>
      </c>
      <c r="I5016" s="882">
        <v>44512</v>
      </c>
      <c r="J5016" s="881" t="s">
        <v>13923</v>
      </c>
    </row>
    <row r="5017" spans="1:10" s="1040" customFormat="1" ht="36" x14ac:dyDescent="0.25">
      <c r="A5017" s="894" t="s">
        <v>15401</v>
      </c>
      <c r="B5017" s="880" t="s">
        <v>7305</v>
      </c>
      <c r="C5017" s="881" t="s">
        <v>13918</v>
      </c>
      <c r="D5017" s="886" t="s">
        <v>15402</v>
      </c>
      <c r="E5017" s="895">
        <v>33000</v>
      </c>
      <c r="F5017" s="880" t="s">
        <v>15403</v>
      </c>
      <c r="G5017" s="881" t="s">
        <v>13921</v>
      </c>
      <c r="H5017" s="870">
        <v>44383</v>
      </c>
      <c r="I5017" s="882">
        <v>44835</v>
      </c>
      <c r="J5017" s="881" t="s">
        <v>13923</v>
      </c>
    </row>
    <row r="5018" spans="1:10" s="1040" customFormat="1" ht="18" x14ac:dyDescent="0.25">
      <c r="A5018" s="894" t="s">
        <v>15404</v>
      </c>
      <c r="B5018" s="880" t="s">
        <v>7305</v>
      </c>
      <c r="C5018" s="881" t="s">
        <v>13918</v>
      </c>
      <c r="D5018" s="886" t="s">
        <v>15405</v>
      </c>
      <c r="E5018" s="895">
        <v>33000</v>
      </c>
      <c r="F5018" s="880" t="s">
        <v>14592</v>
      </c>
      <c r="G5018" s="881" t="s">
        <v>13921</v>
      </c>
      <c r="H5018" s="870" t="s">
        <v>13837</v>
      </c>
      <c r="I5018" s="882">
        <v>44229</v>
      </c>
      <c r="J5018" s="881" t="s">
        <v>13923</v>
      </c>
    </row>
    <row r="5019" spans="1:10" s="1040" customFormat="1" ht="18" x14ac:dyDescent="0.25">
      <c r="A5019" s="894" t="s">
        <v>15406</v>
      </c>
      <c r="B5019" s="880" t="s">
        <v>7305</v>
      </c>
      <c r="C5019" s="881" t="s">
        <v>13918</v>
      </c>
      <c r="D5019" s="886" t="s">
        <v>15407</v>
      </c>
      <c r="E5019" s="895">
        <v>33000</v>
      </c>
      <c r="F5019" s="880" t="s">
        <v>15408</v>
      </c>
      <c r="G5019" s="881" t="s">
        <v>13921</v>
      </c>
      <c r="H5019" s="870" t="s">
        <v>15114</v>
      </c>
      <c r="I5019" s="882">
        <v>44441</v>
      </c>
      <c r="J5019" s="881" t="s">
        <v>13923</v>
      </c>
    </row>
    <row r="5020" spans="1:10" s="1040" customFormat="1" ht="18" x14ac:dyDescent="0.25">
      <c r="A5020" s="894" t="s">
        <v>15409</v>
      </c>
      <c r="B5020" s="880" t="s">
        <v>7305</v>
      </c>
      <c r="C5020" s="881" t="s">
        <v>13918</v>
      </c>
      <c r="D5020" s="886" t="s">
        <v>15410</v>
      </c>
      <c r="E5020" s="895">
        <v>33000</v>
      </c>
      <c r="F5020" s="880" t="s">
        <v>14965</v>
      </c>
      <c r="G5020" s="881" t="s">
        <v>13921</v>
      </c>
      <c r="H5020" s="870" t="s">
        <v>15411</v>
      </c>
      <c r="I5020" s="880" t="s">
        <v>15412</v>
      </c>
      <c r="J5020" s="881" t="s">
        <v>13923</v>
      </c>
    </row>
    <row r="5021" spans="1:10" s="1040" customFormat="1" ht="27" x14ac:dyDescent="0.25">
      <c r="A5021" s="894" t="s">
        <v>15413</v>
      </c>
      <c r="B5021" s="880" t="s">
        <v>7305</v>
      </c>
      <c r="C5021" s="881" t="s">
        <v>13918</v>
      </c>
      <c r="D5021" s="886" t="s">
        <v>15414</v>
      </c>
      <c r="E5021" s="895">
        <v>33000</v>
      </c>
      <c r="F5021" s="880" t="s">
        <v>15415</v>
      </c>
      <c r="G5021" s="881" t="s">
        <v>13921</v>
      </c>
      <c r="H5021" s="870" t="s">
        <v>14407</v>
      </c>
      <c r="I5021" s="882">
        <v>44503</v>
      </c>
      <c r="J5021" s="881" t="s">
        <v>13923</v>
      </c>
    </row>
    <row r="5022" spans="1:10" s="1040" customFormat="1" ht="18" x14ac:dyDescent="0.25">
      <c r="A5022" s="894" t="s">
        <v>15416</v>
      </c>
      <c r="B5022" s="880" t="s">
        <v>7305</v>
      </c>
      <c r="C5022" s="881" t="s">
        <v>13918</v>
      </c>
      <c r="D5022" s="886" t="s">
        <v>15417</v>
      </c>
      <c r="E5022" s="895">
        <v>33000</v>
      </c>
      <c r="F5022" s="880" t="s">
        <v>15418</v>
      </c>
      <c r="G5022" s="881" t="s">
        <v>13921</v>
      </c>
      <c r="H5022" s="870">
        <v>44208</v>
      </c>
      <c r="I5022" s="880" t="s">
        <v>14047</v>
      </c>
      <c r="J5022" s="881" t="s">
        <v>13923</v>
      </c>
    </row>
    <row r="5023" spans="1:10" s="1040" customFormat="1" ht="27" x14ac:dyDescent="0.25">
      <c r="A5023" s="894" t="s">
        <v>15419</v>
      </c>
      <c r="B5023" s="880" t="s">
        <v>7305</v>
      </c>
      <c r="C5023" s="881" t="s">
        <v>13918</v>
      </c>
      <c r="D5023" s="886" t="s">
        <v>15420</v>
      </c>
      <c r="E5023" s="895">
        <v>33080</v>
      </c>
      <c r="F5023" s="880" t="s">
        <v>15421</v>
      </c>
      <c r="G5023" s="881" t="s">
        <v>13921</v>
      </c>
      <c r="H5023" s="870">
        <v>44205</v>
      </c>
      <c r="I5023" s="880" t="s">
        <v>14112</v>
      </c>
      <c r="J5023" s="881" t="s">
        <v>13923</v>
      </c>
    </row>
    <row r="5024" spans="1:10" s="1040" customFormat="1" ht="18" x14ac:dyDescent="0.25">
      <c r="A5024" s="894" t="s">
        <v>15422</v>
      </c>
      <c r="B5024" s="880" t="s">
        <v>7305</v>
      </c>
      <c r="C5024" s="881" t="s">
        <v>13918</v>
      </c>
      <c r="D5024" s="886" t="s">
        <v>15423</v>
      </c>
      <c r="E5024" s="895">
        <v>33096</v>
      </c>
      <c r="F5024" s="880" t="s">
        <v>14132</v>
      </c>
      <c r="G5024" s="881" t="s">
        <v>13921</v>
      </c>
      <c r="H5024" s="870" t="s">
        <v>14134</v>
      </c>
      <c r="I5024" s="880" t="s">
        <v>14047</v>
      </c>
      <c r="J5024" s="881" t="s">
        <v>13923</v>
      </c>
    </row>
    <row r="5025" spans="1:10" s="1040" customFormat="1" ht="18" x14ac:dyDescent="0.25">
      <c r="A5025" s="894" t="s">
        <v>15424</v>
      </c>
      <c r="B5025" s="880" t="s">
        <v>7305</v>
      </c>
      <c r="C5025" s="881" t="s">
        <v>13918</v>
      </c>
      <c r="D5025" s="886" t="s">
        <v>15425</v>
      </c>
      <c r="E5025" s="895">
        <v>33169.800000000003</v>
      </c>
      <c r="F5025" s="880" t="s">
        <v>15426</v>
      </c>
      <c r="G5025" s="881" t="s">
        <v>13921</v>
      </c>
      <c r="H5025" s="870">
        <v>44508</v>
      </c>
      <c r="I5025" s="880" t="s">
        <v>14112</v>
      </c>
      <c r="J5025" s="881" t="s">
        <v>13923</v>
      </c>
    </row>
    <row r="5026" spans="1:10" s="1040" customFormat="1" ht="18" x14ac:dyDescent="0.25">
      <c r="A5026" s="894" t="s">
        <v>15427</v>
      </c>
      <c r="B5026" s="880" t="s">
        <v>7305</v>
      </c>
      <c r="C5026" s="881" t="s">
        <v>13918</v>
      </c>
      <c r="D5026" s="886" t="s">
        <v>15428</v>
      </c>
      <c r="E5026" s="895">
        <v>33183.800000000003</v>
      </c>
      <c r="F5026" s="880" t="s">
        <v>14552</v>
      </c>
      <c r="G5026" s="881" t="s">
        <v>13921</v>
      </c>
      <c r="H5026" s="870" t="s">
        <v>15429</v>
      </c>
      <c r="I5026" s="880" t="s">
        <v>15211</v>
      </c>
      <c r="J5026" s="881" t="s">
        <v>13923</v>
      </c>
    </row>
    <row r="5027" spans="1:10" s="1040" customFormat="1" ht="18" x14ac:dyDescent="0.25">
      <c r="A5027" s="894" t="s">
        <v>15430</v>
      </c>
      <c r="B5027" s="880" t="s">
        <v>7305</v>
      </c>
      <c r="C5027" s="881" t="s">
        <v>13918</v>
      </c>
      <c r="D5027" s="886" t="s">
        <v>15431</v>
      </c>
      <c r="E5027" s="895">
        <v>33185.199999999997</v>
      </c>
      <c r="F5027" s="880" t="s">
        <v>14962</v>
      </c>
      <c r="G5027" s="881" t="s">
        <v>13921</v>
      </c>
      <c r="H5027" s="870">
        <v>44505</v>
      </c>
      <c r="I5027" s="880" t="s">
        <v>15432</v>
      </c>
      <c r="J5027" s="881" t="s">
        <v>13923</v>
      </c>
    </row>
    <row r="5028" spans="1:10" s="1040" customFormat="1" ht="27" x14ac:dyDescent="0.25">
      <c r="A5028" s="894" t="s">
        <v>15433</v>
      </c>
      <c r="B5028" s="880" t="s">
        <v>7305</v>
      </c>
      <c r="C5028" s="881" t="s">
        <v>13918</v>
      </c>
      <c r="D5028" s="886" t="s">
        <v>15434</v>
      </c>
      <c r="E5028" s="895">
        <v>33220</v>
      </c>
      <c r="F5028" s="880" t="s">
        <v>15319</v>
      </c>
      <c r="G5028" s="881" t="s">
        <v>13921</v>
      </c>
      <c r="H5028" s="870" t="s">
        <v>15038</v>
      </c>
      <c r="I5028" s="880" t="s">
        <v>14112</v>
      </c>
      <c r="J5028" s="881" t="s">
        <v>13923</v>
      </c>
    </row>
    <row r="5029" spans="1:10" s="1040" customFormat="1" ht="18" x14ac:dyDescent="0.25">
      <c r="A5029" s="894" t="s">
        <v>15435</v>
      </c>
      <c r="B5029" s="880" t="s">
        <v>14535</v>
      </c>
      <c r="C5029" s="881" t="s">
        <v>14108</v>
      </c>
      <c r="D5029" s="886" t="s">
        <v>15436</v>
      </c>
      <c r="E5029" s="895">
        <v>33236.25</v>
      </c>
      <c r="F5029" s="880" t="s">
        <v>15437</v>
      </c>
      <c r="G5029" s="881" t="s">
        <v>13921</v>
      </c>
      <c r="H5029" s="870">
        <v>44537</v>
      </c>
      <c r="I5029" s="880" t="s">
        <v>15438</v>
      </c>
      <c r="J5029" s="881" t="s">
        <v>13923</v>
      </c>
    </row>
    <row r="5030" spans="1:10" s="1040" customFormat="1" ht="18" x14ac:dyDescent="0.25">
      <c r="A5030" s="894" t="s">
        <v>15439</v>
      </c>
      <c r="B5030" s="880" t="s">
        <v>7305</v>
      </c>
      <c r="C5030" s="881" t="s">
        <v>13918</v>
      </c>
      <c r="D5030" s="886" t="s">
        <v>15440</v>
      </c>
      <c r="E5030" s="895">
        <v>33255.06</v>
      </c>
      <c r="F5030" s="880" t="s">
        <v>15441</v>
      </c>
      <c r="G5030" s="881" t="s">
        <v>13921</v>
      </c>
      <c r="H5030" s="870" t="s">
        <v>13837</v>
      </c>
      <c r="I5030" s="880" t="s">
        <v>14112</v>
      </c>
      <c r="J5030" s="881" t="s">
        <v>13923</v>
      </c>
    </row>
    <row r="5031" spans="1:10" s="1040" customFormat="1" ht="27" x14ac:dyDescent="0.25">
      <c r="A5031" s="894" t="s">
        <v>15442</v>
      </c>
      <c r="B5031" s="880" t="s">
        <v>7305</v>
      </c>
      <c r="C5031" s="881" t="s">
        <v>13918</v>
      </c>
      <c r="D5031" s="881" t="s">
        <v>15443</v>
      </c>
      <c r="E5031" s="895">
        <v>33280</v>
      </c>
      <c r="F5031" s="880" t="s">
        <v>15421</v>
      </c>
      <c r="G5031" s="881" t="s">
        <v>13921</v>
      </c>
      <c r="H5031" s="870" t="s">
        <v>15444</v>
      </c>
      <c r="I5031" s="880" t="s">
        <v>14112</v>
      </c>
      <c r="J5031" s="881" t="s">
        <v>13923</v>
      </c>
    </row>
    <row r="5032" spans="1:10" s="1040" customFormat="1" ht="18" x14ac:dyDescent="0.25">
      <c r="A5032" s="894" t="s">
        <v>15445</v>
      </c>
      <c r="B5032" s="880" t="s">
        <v>7305</v>
      </c>
      <c r="C5032" s="881" t="s">
        <v>13918</v>
      </c>
      <c r="D5032" s="881" t="s">
        <v>15446</v>
      </c>
      <c r="E5032" s="895">
        <v>33300</v>
      </c>
      <c r="F5032" s="880" t="s">
        <v>15447</v>
      </c>
      <c r="G5032" s="881" t="s">
        <v>13921</v>
      </c>
      <c r="H5032" s="870" t="s">
        <v>15448</v>
      </c>
      <c r="I5032" s="880" t="s">
        <v>15188</v>
      </c>
      <c r="J5032" s="881" t="s">
        <v>13923</v>
      </c>
    </row>
    <row r="5033" spans="1:10" s="1040" customFormat="1" ht="18" x14ac:dyDescent="0.25">
      <c r="A5033" s="894" t="s">
        <v>15449</v>
      </c>
      <c r="B5033" s="880" t="s">
        <v>7305</v>
      </c>
      <c r="C5033" s="881" t="s">
        <v>13918</v>
      </c>
      <c r="D5033" s="881" t="s">
        <v>15450</v>
      </c>
      <c r="E5033" s="895">
        <v>33410</v>
      </c>
      <c r="F5033" s="880" t="s">
        <v>15451</v>
      </c>
      <c r="G5033" s="881" t="s">
        <v>13921</v>
      </c>
      <c r="H5033" s="870" t="s">
        <v>14353</v>
      </c>
      <c r="I5033" s="880" t="s">
        <v>15444</v>
      </c>
      <c r="J5033" s="881" t="s">
        <v>13923</v>
      </c>
    </row>
    <row r="5034" spans="1:10" s="1040" customFormat="1" ht="36" x14ac:dyDescent="0.25">
      <c r="A5034" s="894" t="s">
        <v>15452</v>
      </c>
      <c r="B5034" s="880" t="s">
        <v>7305</v>
      </c>
      <c r="C5034" s="881" t="s">
        <v>13918</v>
      </c>
      <c r="D5034" s="881" t="s">
        <v>15453</v>
      </c>
      <c r="E5034" s="895">
        <v>33454.639999999999</v>
      </c>
      <c r="F5034" s="880" t="s">
        <v>15367</v>
      </c>
      <c r="G5034" s="881" t="s">
        <v>13921</v>
      </c>
      <c r="H5034" s="870">
        <v>44257</v>
      </c>
      <c r="I5034" s="880" t="s">
        <v>15454</v>
      </c>
      <c r="J5034" s="881" t="s">
        <v>13923</v>
      </c>
    </row>
    <row r="5035" spans="1:10" s="1040" customFormat="1" ht="18" x14ac:dyDescent="0.25">
      <c r="A5035" s="894" t="s">
        <v>15455</v>
      </c>
      <c r="B5035" s="880" t="s">
        <v>7305</v>
      </c>
      <c r="C5035" s="881" t="s">
        <v>13918</v>
      </c>
      <c r="D5035" s="881" t="s">
        <v>15456</v>
      </c>
      <c r="E5035" s="895">
        <v>33473</v>
      </c>
      <c r="F5035" s="880" t="s">
        <v>15457</v>
      </c>
      <c r="G5035" s="881" t="s">
        <v>13921</v>
      </c>
      <c r="H5035" s="870" t="s">
        <v>14098</v>
      </c>
      <c r="I5035" s="880" t="s">
        <v>15458</v>
      </c>
      <c r="J5035" s="881" t="s">
        <v>13923</v>
      </c>
    </row>
    <row r="5036" spans="1:10" s="1040" customFormat="1" ht="27" x14ac:dyDescent="0.25">
      <c r="A5036" s="894" t="s">
        <v>15459</v>
      </c>
      <c r="B5036" s="880" t="s">
        <v>7305</v>
      </c>
      <c r="C5036" s="881" t="s">
        <v>13918</v>
      </c>
      <c r="D5036" s="881" t="s">
        <v>15460</v>
      </c>
      <c r="E5036" s="895">
        <v>33500</v>
      </c>
      <c r="F5036" s="880" t="s">
        <v>15461</v>
      </c>
      <c r="G5036" s="881" t="s">
        <v>13921</v>
      </c>
      <c r="H5036" s="870" t="s">
        <v>15338</v>
      </c>
      <c r="I5036" s="880" t="s">
        <v>15292</v>
      </c>
      <c r="J5036" s="881" t="s">
        <v>13923</v>
      </c>
    </row>
    <row r="5037" spans="1:10" s="1040" customFormat="1" ht="18" x14ac:dyDescent="0.25">
      <c r="A5037" s="894" t="s">
        <v>15462</v>
      </c>
      <c r="B5037" s="880" t="s">
        <v>7305</v>
      </c>
      <c r="C5037" s="881" t="s">
        <v>13918</v>
      </c>
      <c r="D5037" s="881" t="s">
        <v>15463</v>
      </c>
      <c r="E5037" s="895">
        <v>33599.96</v>
      </c>
      <c r="F5037" s="880" t="s">
        <v>15464</v>
      </c>
      <c r="G5037" s="881" t="s">
        <v>13921</v>
      </c>
      <c r="H5037" s="870" t="s">
        <v>13830</v>
      </c>
      <c r="I5037" s="880" t="s">
        <v>14112</v>
      </c>
      <c r="J5037" s="881" t="s">
        <v>13923</v>
      </c>
    </row>
    <row r="5038" spans="1:10" s="1040" customFormat="1" ht="27" x14ac:dyDescent="0.25">
      <c r="A5038" s="894" t="s">
        <v>15465</v>
      </c>
      <c r="B5038" s="880" t="s">
        <v>7305</v>
      </c>
      <c r="C5038" s="881" t="s">
        <v>13918</v>
      </c>
      <c r="D5038" s="881" t="s">
        <v>15466</v>
      </c>
      <c r="E5038" s="895">
        <v>33618.199999999997</v>
      </c>
      <c r="F5038" s="880" t="s">
        <v>15341</v>
      </c>
      <c r="G5038" s="881" t="s">
        <v>13921</v>
      </c>
      <c r="H5038" s="870" t="s">
        <v>14569</v>
      </c>
      <c r="I5038" s="880" t="s">
        <v>14112</v>
      </c>
      <c r="J5038" s="881" t="s">
        <v>13923</v>
      </c>
    </row>
    <row r="5039" spans="1:10" s="1040" customFormat="1" ht="18" x14ac:dyDescent="0.25">
      <c r="A5039" s="894" t="s">
        <v>15467</v>
      </c>
      <c r="B5039" s="880" t="s">
        <v>7305</v>
      </c>
      <c r="C5039" s="881" t="s">
        <v>13918</v>
      </c>
      <c r="D5039" s="881" t="s">
        <v>15468</v>
      </c>
      <c r="E5039" s="895">
        <v>33658.400000000001</v>
      </c>
      <c r="F5039" s="880" t="s">
        <v>14410</v>
      </c>
      <c r="G5039" s="881" t="s">
        <v>13921</v>
      </c>
      <c r="H5039" s="870" t="s">
        <v>13939</v>
      </c>
      <c r="I5039" s="880" t="s">
        <v>14112</v>
      </c>
      <c r="J5039" s="881" t="s">
        <v>13923</v>
      </c>
    </row>
    <row r="5040" spans="1:10" s="1040" customFormat="1" ht="27" x14ac:dyDescent="0.25">
      <c r="A5040" s="894" t="s">
        <v>15469</v>
      </c>
      <c r="B5040" s="880" t="s">
        <v>7305</v>
      </c>
      <c r="C5040" s="881" t="s">
        <v>13918</v>
      </c>
      <c r="D5040" s="881" t="s">
        <v>15470</v>
      </c>
      <c r="E5040" s="895">
        <v>33679.800000000003</v>
      </c>
      <c r="F5040" s="880" t="s">
        <v>15249</v>
      </c>
      <c r="G5040" s="881" t="s">
        <v>13921</v>
      </c>
      <c r="H5040" s="870" t="s">
        <v>14696</v>
      </c>
      <c r="I5040" s="880" t="s">
        <v>15338</v>
      </c>
      <c r="J5040" s="881" t="s">
        <v>13923</v>
      </c>
    </row>
    <row r="5041" spans="1:10" s="1040" customFormat="1" ht="18" x14ac:dyDescent="0.25">
      <c r="A5041" s="894" t="s">
        <v>15471</v>
      </c>
      <c r="B5041" s="880" t="s">
        <v>7305</v>
      </c>
      <c r="C5041" s="881" t="s">
        <v>13918</v>
      </c>
      <c r="D5041" s="881" t="s">
        <v>15472</v>
      </c>
      <c r="E5041" s="895">
        <v>33689.86</v>
      </c>
      <c r="F5041" s="880" t="s">
        <v>14898</v>
      </c>
      <c r="G5041" s="881" t="s">
        <v>13921</v>
      </c>
      <c r="H5041" s="870" t="s">
        <v>14429</v>
      </c>
      <c r="I5041" s="882">
        <v>44451</v>
      </c>
      <c r="J5041" s="881" t="s">
        <v>13923</v>
      </c>
    </row>
    <row r="5042" spans="1:10" s="1040" customFormat="1" ht="27" x14ac:dyDescent="0.25">
      <c r="A5042" s="894" t="s">
        <v>15473</v>
      </c>
      <c r="B5042" s="880" t="s">
        <v>7305</v>
      </c>
      <c r="C5042" s="881" t="s">
        <v>13918</v>
      </c>
      <c r="D5042" s="881" t="s">
        <v>15474</v>
      </c>
      <c r="E5042" s="895">
        <v>33700</v>
      </c>
      <c r="F5042" s="880" t="s">
        <v>14149</v>
      </c>
      <c r="G5042" s="881" t="s">
        <v>13921</v>
      </c>
      <c r="H5042" s="870">
        <v>44475</v>
      </c>
      <c r="I5042" s="880" t="s">
        <v>15475</v>
      </c>
      <c r="J5042" s="881" t="s">
        <v>13923</v>
      </c>
    </row>
    <row r="5043" spans="1:10" s="1040" customFormat="1" ht="18" x14ac:dyDescent="0.25">
      <c r="A5043" s="894" t="s">
        <v>15476</v>
      </c>
      <c r="B5043" s="880" t="s">
        <v>7305</v>
      </c>
      <c r="C5043" s="881" t="s">
        <v>13918</v>
      </c>
      <c r="D5043" s="881" t="s">
        <v>15477</v>
      </c>
      <c r="E5043" s="895">
        <v>33720</v>
      </c>
      <c r="F5043" s="880" t="s">
        <v>14639</v>
      </c>
      <c r="G5043" s="881" t="s">
        <v>13921</v>
      </c>
      <c r="H5043" s="870" t="s">
        <v>14456</v>
      </c>
      <c r="I5043" s="880" t="s">
        <v>15090</v>
      </c>
      <c r="J5043" s="881" t="s">
        <v>13923</v>
      </c>
    </row>
    <row r="5044" spans="1:10" s="1040" customFormat="1" ht="18" x14ac:dyDescent="0.25">
      <c r="A5044" s="894" t="s">
        <v>15478</v>
      </c>
      <c r="B5044" s="880" t="s">
        <v>7305</v>
      </c>
      <c r="C5044" s="881" t="s">
        <v>13918</v>
      </c>
      <c r="D5044" s="881" t="s">
        <v>15479</v>
      </c>
      <c r="E5044" s="895">
        <v>33720</v>
      </c>
      <c r="F5044" s="880" t="s">
        <v>14639</v>
      </c>
      <c r="G5044" s="881" t="s">
        <v>13921</v>
      </c>
      <c r="H5044" s="870" t="s">
        <v>13837</v>
      </c>
      <c r="I5044" s="880" t="s">
        <v>14047</v>
      </c>
      <c r="J5044" s="881" t="s">
        <v>13923</v>
      </c>
    </row>
    <row r="5045" spans="1:10" s="1040" customFormat="1" ht="18" x14ac:dyDescent="0.25">
      <c r="A5045" s="894" t="s">
        <v>15480</v>
      </c>
      <c r="B5045" s="880" t="s">
        <v>7305</v>
      </c>
      <c r="C5045" s="881" t="s">
        <v>13918</v>
      </c>
      <c r="D5045" s="881" t="s">
        <v>15481</v>
      </c>
      <c r="E5045" s="895">
        <v>33850</v>
      </c>
      <c r="F5045" s="880" t="s">
        <v>15482</v>
      </c>
      <c r="G5045" s="881" t="s">
        <v>13921</v>
      </c>
      <c r="H5045" s="870">
        <v>44481</v>
      </c>
      <c r="I5045" s="880" t="s">
        <v>14054</v>
      </c>
      <c r="J5045" s="881" t="s">
        <v>13923</v>
      </c>
    </row>
    <row r="5046" spans="1:10" s="1040" customFormat="1" ht="18" x14ac:dyDescent="0.25">
      <c r="A5046" s="894" t="s">
        <v>15483</v>
      </c>
      <c r="B5046" s="880" t="s">
        <v>7305</v>
      </c>
      <c r="C5046" s="881" t="s">
        <v>13918</v>
      </c>
      <c r="D5046" s="881" t="s">
        <v>15484</v>
      </c>
      <c r="E5046" s="895">
        <v>33880</v>
      </c>
      <c r="F5046" s="880" t="s">
        <v>15451</v>
      </c>
      <c r="G5046" s="881" t="s">
        <v>13921</v>
      </c>
      <c r="H5046" s="870">
        <v>44534</v>
      </c>
      <c r="I5046" s="882">
        <v>44507</v>
      </c>
      <c r="J5046" s="881" t="s">
        <v>13923</v>
      </c>
    </row>
    <row r="5047" spans="1:10" s="1040" customFormat="1" ht="18" x14ac:dyDescent="0.25">
      <c r="A5047" s="894" t="s">
        <v>15485</v>
      </c>
      <c r="B5047" s="880" t="s">
        <v>7305</v>
      </c>
      <c r="C5047" s="881" t="s">
        <v>13918</v>
      </c>
      <c r="D5047" s="881" t="s">
        <v>15486</v>
      </c>
      <c r="E5047" s="895">
        <v>33894</v>
      </c>
      <c r="F5047" s="880" t="s">
        <v>15487</v>
      </c>
      <c r="G5047" s="881" t="s">
        <v>13921</v>
      </c>
      <c r="H5047" s="870">
        <v>44481</v>
      </c>
      <c r="I5047" s="880" t="s">
        <v>14569</v>
      </c>
      <c r="J5047" s="881" t="s">
        <v>13923</v>
      </c>
    </row>
    <row r="5048" spans="1:10" s="1040" customFormat="1" ht="27" x14ac:dyDescent="0.25">
      <c r="A5048" s="894" t="s">
        <v>15488</v>
      </c>
      <c r="B5048" s="880" t="s">
        <v>7305</v>
      </c>
      <c r="C5048" s="881" t="s">
        <v>13918</v>
      </c>
      <c r="D5048" s="881" t="s">
        <v>15489</v>
      </c>
      <c r="E5048" s="895">
        <v>33899.040000000001</v>
      </c>
      <c r="F5048" s="880" t="s">
        <v>15490</v>
      </c>
      <c r="G5048" s="881" t="s">
        <v>13921</v>
      </c>
      <c r="H5048" s="870" t="s">
        <v>14407</v>
      </c>
      <c r="I5048" s="882">
        <v>44512</v>
      </c>
      <c r="J5048" s="881" t="s">
        <v>13923</v>
      </c>
    </row>
    <row r="5049" spans="1:10" s="1040" customFormat="1" ht="18" x14ac:dyDescent="0.25">
      <c r="A5049" s="894" t="s">
        <v>15491</v>
      </c>
      <c r="B5049" s="880" t="s">
        <v>7305</v>
      </c>
      <c r="C5049" s="881" t="s">
        <v>13918</v>
      </c>
      <c r="D5049" s="881" t="s">
        <v>15492</v>
      </c>
      <c r="E5049" s="895">
        <v>33980</v>
      </c>
      <c r="F5049" s="880" t="s">
        <v>15493</v>
      </c>
      <c r="G5049" s="881" t="s">
        <v>13921</v>
      </c>
      <c r="H5049" s="870">
        <v>44451</v>
      </c>
      <c r="I5049" s="880" t="s">
        <v>14111</v>
      </c>
      <c r="J5049" s="881" t="s">
        <v>13923</v>
      </c>
    </row>
    <row r="5050" spans="1:10" s="1040" customFormat="1" ht="18" x14ac:dyDescent="0.25">
      <c r="A5050" s="894" t="s">
        <v>15494</v>
      </c>
      <c r="B5050" s="880" t="s">
        <v>7305</v>
      </c>
      <c r="C5050" s="881" t="s">
        <v>13918</v>
      </c>
      <c r="D5050" s="881" t="s">
        <v>15495</v>
      </c>
      <c r="E5050" s="895">
        <v>34000</v>
      </c>
      <c r="F5050" s="880" t="s">
        <v>14973</v>
      </c>
      <c r="G5050" s="881" t="s">
        <v>13921</v>
      </c>
      <c r="H5050" s="870" t="s">
        <v>14129</v>
      </c>
      <c r="I5050" s="880" t="s">
        <v>15146</v>
      </c>
      <c r="J5050" s="881" t="s">
        <v>13923</v>
      </c>
    </row>
    <row r="5051" spans="1:10" s="1040" customFormat="1" ht="18" x14ac:dyDescent="0.25">
      <c r="A5051" s="894" t="s">
        <v>15496</v>
      </c>
      <c r="B5051" s="880" t="s">
        <v>7305</v>
      </c>
      <c r="C5051" s="881" t="s">
        <v>13918</v>
      </c>
      <c r="D5051" s="881" t="s">
        <v>15497</v>
      </c>
      <c r="E5051" s="895">
        <v>34000</v>
      </c>
      <c r="F5051" s="880" t="s">
        <v>15498</v>
      </c>
      <c r="G5051" s="881" t="s">
        <v>13921</v>
      </c>
      <c r="H5051" s="870">
        <v>44229</v>
      </c>
      <c r="I5051" s="882">
        <v>44260</v>
      </c>
      <c r="J5051" s="881" t="s">
        <v>13923</v>
      </c>
    </row>
    <row r="5052" spans="1:10" s="1040" customFormat="1" ht="18" x14ac:dyDescent="0.25">
      <c r="A5052" s="894" t="s">
        <v>15499</v>
      </c>
      <c r="B5052" s="880" t="s">
        <v>7305</v>
      </c>
      <c r="C5052" s="881" t="s">
        <v>13918</v>
      </c>
      <c r="D5052" s="881" t="s">
        <v>15500</v>
      </c>
      <c r="E5052" s="895">
        <v>34000</v>
      </c>
      <c r="F5052" s="880" t="s">
        <v>14976</v>
      </c>
      <c r="G5052" s="881" t="s">
        <v>13921</v>
      </c>
      <c r="H5052" s="870">
        <v>44532</v>
      </c>
      <c r="I5052" s="882">
        <v>44536</v>
      </c>
      <c r="J5052" s="881" t="s">
        <v>13923</v>
      </c>
    </row>
    <row r="5053" spans="1:10" s="1040" customFormat="1" ht="18" x14ac:dyDescent="0.25">
      <c r="A5053" s="894" t="s">
        <v>15501</v>
      </c>
      <c r="B5053" s="880" t="s">
        <v>7305</v>
      </c>
      <c r="C5053" s="881" t="s">
        <v>13918</v>
      </c>
      <c r="D5053" s="881" t="s">
        <v>15502</v>
      </c>
      <c r="E5053" s="895">
        <v>34000</v>
      </c>
      <c r="F5053" s="880" t="s">
        <v>15503</v>
      </c>
      <c r="G5053" s="881" t="s">
        <v>13921</v>
      </c>
      <c r="H5053" s="870">
        <v>44323</v>
      </c>
      <c r="I5053" s="882">
        <v>44238</v>
      </c>
      <c r="J5053" s="881" t="s">
        <v>13923</v>
      </c>
    </row>
    <row r="5054" spans="1:10" s="1040" customFormat="1" ht="18" x14ac:dyDescent="0.25">
      <c r="A5054" s="894" t="s">
        <v>15504</v>
      </c>
      <c r="B5054" s="880" t="s">
        <v>7305</v>
      </c>
      <c r="C5054" s="881" t="s">
        <v>13918</v>
      </c>
      <c r="D5054" s="881" t="s">
        <v>15505</v>
      </c>
      <c r="E5054" s="895">
        <v>34000</v>
      </c>
      <c r="F5054" s="880" t="s">
        <v>14469</v>
      </c>
      <c r="G5054" s="881" t="s">
        <v>13921</v>
      </c>
      <c r="H5054" s="870">
        <v>44323</v>
      </c>
      <c r="I5054" s="882">
        <v>44238</v>
      </c>
      <c r="J5054" s="881" t="s">
        <v>13923</v>
      </c>
    </row>
    <row r="5055" spans="1:10" s="1040" customFormat="1" ht="27" x14ac:dyDescent="0.25">
      <c r="A5055" s="894" t="s">
        <v>15506</v>
      </c>
      <c r="B5055" s="880" t="s">
        <v>7305</v>
      </c>
      <c r="C5055" s="881" t="s">
        <v>13918</v>
      </c>
      <c r="D5055" s="881" t="s">
        <v>15507</v>
      </c>
      <c r="E5055" s="895">
        <v>34000</v>
      </c>
      <c r="F5055" s="880" t="s">
        <v>15508</v>
      </c>
      <c r="G5055" s="881" t="s">
        <v>13921</v>
      </c>
      <c r="H5055" s="870">
        <v>44323</v>
      </c>
      <c r="I5055" s="882">
        <v>44238</v>
      </c>
      <c r="J5055" s="881" t="s">
        <v>13923</v>
      </c>
    </row>
    <row r="5056" spans="1:10" s="1040" customFormat="1" ht="18" x14ac:dyDescent="0.25">
      <c r="A5056" s="894" t="s">
        <v>14702</v>
      </c>
      <c r="B5056" s="880" t="s">
        <v>7305</v>
      </c>
      <c r="C5056" s="881" t="s">
        <v>13918</v>
      </c>
      <c r="D5056" s="881" t="s">
        <v>15509</v>
      </c>
      <c r="E5056" s="895">
        <v>34000</v>
      </c>
      <c r="F5056" s="880" t="s">
        <v>14704</v>
      </c>
      <c r="G5056" s="881" t="s">
        <v>13921</v>
      </c>
      <c r="H5056" s="870" t="s">
        <v>15510</v>
      </c>
      <c r="I5056" s="872" t="s">
        <v>14539</v>
      </c>
      <c r="J5056" s="881" t="s">
        <v>13923</v>
      </c>
    </row>
    <row r="5057" spans="1:10" s="1040" customFormat="1" ht="27" x14ac:dyDescent="0.25">
      <c r="A5057" s="894" t="s">
        <v>15511</v>
      </c>
      <c r="B5057" s="880" t="s">
        <v>7305</v>
      </c>
      <c r="C5057" s="881" t="s">
        <v>13918</v>
      </c>
      <c r="D5057" s="881" t="s">
        <v>15512</v>
      </c>
      <c r="E5057" s="895">
        <v>34000</v>
      </c>
      <c r="F5057" s="880" t="s">
        <v>14651</v>
      </c>
      <c r="G5057" s="881" t="s">
        <v>13921</v>
      </c>
      <c r="H5057" s="870">
        <v>44511</v>
      </c>
      <c r="I5057" s="872" t="s">
        <v>14539</v>
      </c>
      <c r="J5057" s="881" t="s">
        <v>13923</v>
      </c>
    </row>
    <row r="5058" spans="1:10" s="1040" customFormat="1" ht="18" x14ac:dyDescent="0.25">
      <c r="A5058" s="894" t="s">
        <v>15513</v>
      </c>
      <c r="B5058" s="880" t="s">
        <v>7305</v>
      </c>
      <c r="C5058" s="881" t="s">
        <v>13918</v>
      </c>
      <c r="D5058" s="881" t="s">
        <v>15514</v>
      </c>
      <c r="E5058" s="895">
        <v>34196.400000000001</v>
      </c>
      <c r="F5058" s="880" t="s">
        <v>15187</v>
      </c>
      <c r="G5058" s="881" t="s">
        <v>13921</v>
      </c>
      <c r="H5058" s="870" t="s">
        <v>14594</v>
      </c>
      <c r="I5058" s="880" t="s">
        <v>15515</v>
      </c>
      <c r="J5058" s="881" t="s">
        <v>13923</v>
      </c>
    </row>
    <row r="5059" spans="1:10" s="1040" customFormat="1" ht="27" x14ac:dyDescent="0.25">
      <c r="A5059" s="894" t="s">
        <v>15445</v>
      </c>
      <c r="B5059" s="880" t="s">
        <v>7305</v>
      </c>
      <c r="C5059" s="881" t="s">
        <v>13918</v>
      </c>
      <c r="D5059" s="881" t="s">
        <v>15516</v>
      </c>
      <c r="E5059" s="895">
        <v>34200</v>
      </c>
      <c r="F5059" s="880" t="s">
        <v>15517</v>
      </c>
      <c r="G5059" s="881" t="s">
        <v>13921</v>
      </c>
      <c r="H5059" s="870" t="s">
        <v>15518</v>
      </c>
      <c r="I5059" s="880" t="s">
        <v>14278</v>
      </c>
      <c r="J5059" s="881" t="s">
        <v>13923</v>
      </c>
    </row>
    <row r="5060" spans="1:10" s="1040" customFormat="1" ht="27" x14ac:dyDescent="0.25">
      <c r="A5060" s="894" t="s">
        <v>15519</v>
      </c>
      <c r="B5060" s="880" t="s">
        <v>7305</v>
      </c>
      <c r="C5060" s="881" t="s">
        <v>13918</v>
      </c>
      <c r="D5060" s="881" t="s">
        <v>15520</v>
      </c>
      <c r="E5060" s="895">
        <v>34282.58</v>
      </c>
      <c r="F5060" s="880" t="s">
        <v>14552</v>
      </c>
      <c r="G5060" s="881" t="s">
        <v>13921</v>
      </c>
      <c r="H5060" s="870">
        <v>44477</v>
      </c>
      <c r="I5060" s="880" t="s">
        <v>13816</v>
      </c>
      <c r="J5060" s="881" t="s">
        <v>13923</v>
      </c>
    </row>
    <row r="5061" spans="1:10" s="1040" customFormat="1" ht="18" x14ac:dyDescent="0.25">
      <c r="A5061" s="894" t="s">
        <v>15521</v>
      </c>
      <c r="B5061" s="880" t="s">
        <v>7305</v>
      </c>
      <c r="C5061" s="881" t="s">
        <v>13918</v>
      </c>
      <c r="D5061" s="881" t="s">
        <v>15522</v>
      </c>
      <c r="E5061" s="895">
        <v>34320.269999999997</v>
      </c>
      <c r="F5061" s="880" t="s">
        <v>15523</v>
      </c>
      <c r="G5061" s="881" t="s">
        <v>13921</v>
      </c>
      <c r="H5061" s="870">
        <v>44535</v>
      </c>
      <c r="I5061" s="881" t="s">
        <v>14112</v>
      </c>
      <c r="J5061" s="881" t="s">
        <v>13923</v>
      </c>
    </row>
    <row r="5062" spans="1:10" s="1040" customFormat="1" ht="18" x14ac:dyDescent="0.25">
      <c r="A5062" s="894" t="s">
        <v>15524</v>
      </c>
      <c r="B5062" s="880" t="s">
        <v>14901</v>
      </c>
      <c r="C5062" s="881" t="s">
        <v>14108</v>
      </c>
      <c r="D5062" s="881" t="s">
        <v>15525</v>
      </c>
      <c r="E5062" s="895">
        <v>34398.5</v>
      </c>
      <c r="F5062" s="880" t="s">
        <v>15526</v>
      </c>
      <c r="G5062" s="881" t="s">
        <v>13921</v>
      </c>
      <c r="H5062" s="870">
        <v>44288</v>
      </c>
      <c r="I5062" s="881" t="s">
        <v>14112</v>
      </c>
      <c r="J5062" s="881" t="s">
        <v>13923</v>
      </c>
    </row>
    <row r="5063" spans="1:10" s="1040" customFormat="1" ht="36" x14ac:dyDescent="0.25">
      <c r="A5063" s="894" t="s">
        <v>15527</v>
      </c>
      <c r="B5063" s="880" t="s">
        <v>7305</v>
      </c>
      <c r="C5063" s="881" t="s">
        <v>13918</v>
      </c>
      <c r="D5063" s="881" t="s">
        <v>15528</v>
      </c>
      <c r="E5063" s="895">
        <v>34407.760000000002</v>
      </c>
      <c r="F5063" s="880" t="s">
        <v>15367</v>
      </c>
      <c r="G5063" s="881" t="s">
        <v>13921</v>
      </c>
      <c r="H5063" s="870">
        <v>44443</v>
      </c>
      <c r="I5063" s="881" t="s">
        <v>13922</v>
      </c>
      <c r="J5063" s="881" t="s">
        <v>13923</v>
      </c>
    </row>
    <row r="5064" spans="1:10" s="1040" customFormat="1" ht="27" x14ac:dyDescent="0.25">
      <c r="A5064" s="894" t="s">
        <v>15529</v>
      </c>
      <c r="B5064" s="880" t="s">
        <v>7305</v>
      </c>
      <c r="C5064" s="881" t="s">
        <v>13918</v>
      </c>
      <c r="D5064" s="881" t="s">
        <v>15530</v>
      </c>
      <c r="E5064" s="895">
        <v>34450</v>
      </c>
      <c r="F5064" s="880" t="s">
        <v>14156</v>
      </c>
      <c r="G5064" s="881" t="s">
        <v>13921</v>
      </c>
      <c r="H5064" s="870">
        <v>44206</v>
      </c>
      <c r="I5064" s="891">
        <v>44479</v>
      </c>
      <c r="J5064" s="881" t="s">
        <v>13923</v>
      </c>
    </row>
    <row r="5065" spans="1:10" s="1040" customFormat="1" ht="18" x14ac:dyDescent="0.25">
      <c r="A5065" s="894" t="s">
        <v>15531</v>
      </c>
      <c r="B5065" s="880" t="s">
        <v>7305</v>
      </c>
      <c r="C5065" s="881" t="s">
        <v>13918</v>
      </c>
      <c r="D5065" s="887" t="s">
        <v>15532</v>
      </c>
      <c r="E5065" s="895">
        <v>30990</v>
      </c>
      <c r="F5065" s="880" t="s">
        <v>15533</v>
      </c>
      <c r="G5065" s="881" t="s">
        <v>13921</v>
      </c>
      <c r="H5065" s="870">
        <v>44451</v>
      </c>
      <c r="I5065" s="881" t="s">
        <v>14569</v>
      </c>
      <c r="J5065" s="881" t="s">
        <v>13923</v>
      </c>
    </row>
    <row r="5066" spans="1:10" s="1040" customFormat="1" ht="18" x14ac:dyDescent="0.25">
      <c r="A5066" s="894" t="s">
        <v>15534</v>
      </c>
      <c r="B5066" s="880" t="s">
        <v>7305</v>
      </c>
      <c r="C5066" s="881" t="s">
        <v>13918</v>
      </c>
      <c r="D5066" s="887" t="s">
        <v>15535</v>
      </c>
      <c r="E5066" s="895">
        <v>31860</v>
      </c>
      <c r="F5066" s="880" t="s">
        <v>15482</v>
      </c>
      <c r="G5066" s="881" t="s">
        <v>13921</v>
      </c>
      <c r="H5066" s="870">
        <v>44451</v>
      </c>
      <c r="I5066" s="881" t="s">
        <v>14569</v>
      </c>
      <c r="J5066" s="881" t="s">
        <v>13923</v>
      </c>
    </row>
    <row r="5067" spans="1:10" s="1040" customFormat="1" ht="18" x14ac:dyDescent="0.25">
      <c r="A5067" s="894" t="s">
        <v>15536</v>
      </c>
      <c r="B5067" s="880" t="s">
        <v>7305</v>
      </c>
      <c r="C5067" s="881" t="s">
        <v>13918</v>
      </c>
      <c r="D5067" s="886" t="s">
        <v>15537</v>
      </c>
      <c r="E5067" s="895">
        <v>34500</v>
      </c>
      <c r="F5067" s="880" t="s">
        <v>14172</v>
      </c>
      <c r="G5067" s="881" t="s">
        <v>13921</v>
      </c>
      <c r="H5067" s="870" t="s">
        <v>14182</v>
      </c>
      <c r="I5067" s="881" t="s">
        <v>13922</v>
      </c>
      <c r="J5067" s="881" t="s">
        <v>13923</v>
      </c>
    </row>
    <row r="5068" spans="1:10" s="1040" customFormat="1" ht="18" x14ac:dyDescent="0.25">
      <c r="A5068" s="894" t="s">
        <v>15538</v>
      </c>
      <c r="B5068" s="880" t="s">
        <v>7305</v>
      </c>
      <c r="C5068" s="881" t="s">
        <v>13918</v>
      </c>
      <c r="D5068" s="886" t="s">
        <v>15539</v>
      </c>
      <c r="E5068" s="895">
        <v>34500</v>
      </c>
      <c r="F5068" s="880" t="s">
        <v>15540</v>
      </c>
      <c r="G5068" s="881" t="s">
        <v>13921</v>
      </c>
      <c r="H5068" s="870" t="s">
        <v>14990</v>
      </c>
      <c r="I5068" s="891">
        <v>44352</v>
      </c>
      <c r="J5068" s="881" t="s">
        <v>13923</v>
      </c>
    </row>
    <row r="5069" spans="1:10" s="1040" customFormat="1" ht="18" x14ac:dyDescent="0.25">
      <c r="A5069" s="894" t="s">
        <v>15541</v>
      </c>
      <c r="B5069" s="880" t="s">
        <v>7305</v>
      </c>
      <c r="C5069" s="881" t="s">
        <v>13918</v>
      </c>
      <c r="D5069" s="886" t="s">
        <v>15542</v>
      </c>
      <c r="E5069" s="895">
        <v>34500</v>
      </c>
      <c r="F5069" s="880" t="s">
        <v>15187</v>
      </c>
      <c r="G5069" s="881" t="s">
        <v>13921</v>
      </c>
      <c r="H5069" s="870" t="s">
        <v>14002</v>
      </c>
      <c r="I5069" s="881" t="s">
        <v>15543</v>
      </c>
      <c r="J5069" s="881" t="s">
        <v>13923</v>
      </c>
    </row>
    <row r="5070" spans="1:10" s="1040" customFormat="1" ht="27" x14ac:dyDescent="0.25">
      <c r="A5070" s="894" t="s">
        <v>15544</v>
      </c>
      <c r="B5070" s="880" t="s">
        <v>7305</v>
      </c>
      <c r="C5070" s="881" t="s">
        <v>13918</v>
      </c>
      <c r="D5070" s="886" t="s">
        <v>15545</v>
      </c>
      <c r="E5070" s="895">
        <v>34500</v>
      </c>
      <c r="F5070" s="880" t="s">
        <v>15546</v>
      </c>
      <c r="G5070" s="881" t="s">
        <v>13921</v>
      </c>
      <c r="H5070" s="870" t="s">
        <v>14407</v>
      </c>
      <c r="I5070" s="881" t="s">
        <v>15547</v>
      </c>
      <c r="J5070" s="881" t="s">
        <v>13923</v>
      </c>
    </row>
    <row r="5071" spans="1:10" s="1040" customFormat="1" ht="18" x14ac:dyDescent="0.25">
      <c r="A5071" s="894" t="s">
        <v>15548</v>
      </c>
      <c r="B5071" s="880" t="s">
        <v>7305</v>
      </c>
      <c r="C5071" s="881" t="s">
        <v>13918</v>
      </c>
      <c r="D5071" s="886" t="s">
        <v>15549</v>
      </c>
      <c r="E5071" s="895">
        <v>34700</v>
      </c>
      <c r="F5071" s="880" t="s">
        <v>15540</v>
      </c>
      <c r="G5071" s="881" t="s">
        <v>13921</v>
      </c>
      <c r="H5071" s="870" t="s">
        <v>13816</v>
      </c>
      <c r="I5071" s="881" t="s">
        <v>15550</v>
      </c>
      <c r="J5071" s="881" t="s">
        <v>13923</v>
      </c>
    </row>
    <row r="5072" spans="1:10" s="1040" customFormat="1" ht="18" x14ac:dyDescent="0.25">
      <c r="A5072" s="894" t="s">
        <v>15551</v>
      </c>
      <c r="B5072" s="880" t="s">
        <v>7305</v>
      </c>
      <c r="C5072" s="881" t="s">
        <v>13918</v>
      </c>
      <c r="D5072" s="886" t="s">
        <v>15552</v>
      </c>
      <c r="E5072" s="895">
        <v>34740</v>
      </c>
      <c r="F5072" s="880" t="s">
        <v>15300</v>
      </c>
      <c r="G5072" s="881" t="s">
        <v>13921</v>
      </c>
      <c r="H5072" s="870" t="s">
        <v>15444</v>
      </c>
      <c r="I5072" s="881" t="s">
        <v>14151</v>
      </c>
      <c r="J5072" s="881" t="s">
        <v>13923</v>
      </c>
    </row>
    <row r="5073" spans="1:10" s="1040" customFormat="1" ht="18" x14ac:dyDescent="0.25">
      <c r="A5073" s="894" t="s">
        <v>15553</v>
      </c>
      <c r="B5073" s="880" t="s">
        <v>7305</v>
      </c>
      <c r="C5073" s="881" t="s">
        <v>13918</v>
      </c>
      <c r="D5073" s="887" t="s">
        <v>15554</v>
      </c>
      <c r="E5073" s="895">
        <v>32460</v>
      </c>
      <c r="F5073" s="880" t="s">
        <v>15533</v>
      </c>
      <c r="G5073" s="881" t="s">
        <v>13921</v>
      </c>
      <c r="H5073" s="870">
        <v>44481</v>
      </c>
      <c r="I5073" s="891">
        <v>44512</v>
      </c>
      <c r="J5073" s="881" t="s">
        <v>13923</v>
      </c>
    </row>
    <row r="5074" spans="1:10" s="1040" customFormat="1" ht="27" x14ac:dyDescent="0.25">
      <c r="A5074" s="894" t="s">
        <v>15555</v>
      </c>
      <c r="B5074" s="880" t="s">
        <v>7305</v>
      </c>
      <c r="C5074" s="881" t="s">
        <v>13918</v>
      </c>
      <c r="D5074" s="881" t="s">
        <v>15556</v>
      </c>
      <c r="E5074" s="895">
        <v>34800</v>
      </c>
      <c r="F5074" s="880" t="s">
        <v>15557</v>
      </c>
      <c r="G5074" s="881" t="s">
        <v>13921</v>
      </c>
      <c r="H5074" s="870">
        <v>44450</v>
      </c>
      <c r="I5074" s="891">
        <v>44512</v>
      </c>
      <c r="J5074" s="881" t="s">
        <v>13923</v>
      </c>
    </row>
    <row r="5075" spans="1:10" s="1040" customFormat="1" ht="18" x14ac:dyDescent="0.25">
      <c r="A5075" s="894" t="s">
        <v>15558</v>
      </c>
      <c r="B5075" s="880" t="s">
        <v>7305</v>
      </c>
      <c r="C5075" s="881" t="s">
        <v>13918</v>
      </c>
      <c r="D5075" s="881" t="s">
        <v>15559</v>
      </c>
      <c r="E5075" s="895">
        <v>34842.050000000003</v>
      </c>
      <c r="F5075" s="880" t="s">
        <v>14410</v>
      </c>
      <c r="G5075" s="881" t="s">
        <v>13921</v>
      </c>
      <c r="H5075" s="870">
        <v>44359</v>
      </c>
      <c r="I5075" s="891">
        <v>44512</v>
      </c>
      <c r="J5075" s="881" t="s">
        <v>13923</v>
      </c>
    </row>
    <row r="5076" spans="1:10" s="1040" customFormat="1" ht="18" x14ac:dyDescent="0.25">
      <c r="A5076" s="894" t="s">
        <v>15560</v>
      </c>
      <c r="B5076" s="880" t="s">
        <v>7305</v>
      </c>
      <c r="C5076" s="881" t="s">
        <v>13918</v>
      </c>
      <c r="D5076" s="886" t="s">
        <v>15561</v>
      </c>
      <c r="E5076" s="895">
        <v>34900</v>
      </c>
      <c r="F5076" s="880" t="s">
        <v>15562</v>
      </c>
      <c r="G5076" s="881" t="s">
        <v>13921</v>
      </c>
      <c r="H5076" s="870" t="s">
        <v>14133</v>
      </c>
      <c r="I5076" s="891">
        <v>44512</v>
      </c>
      <c r="J5076" s="881" t="s">
        <v>13923</v>
      </c>
    </row>
    <row r="5077" spans="1:10" s="1040" customFormat="1" ht="18" x14ac:dyDescent="0.25">
      <c r="A5077" s="894" t="s">
        <v>15563</v>
      </c>
      <c r="B5077" s="880" t="s">
        <v>7305</v>
      </c>
      <c r="C5077" s="881" t="s">
        <v>13918</v>
      </c>
      <c r="D5077" s="886" t="s">
        <v>15564</v>
      </c>
      <c r="E5077" s="895">
        <v>34916.65</v>
      </c>
      <c r="F5077" s="880" t="s">
        <v>14410</v>
      </c>
      <c r="G5077" s="881" t="s">
        <v>13921</v>
      </c>
      <c r="H5077" s="870" t="s">
        <v>13993</v>
      </c>
      <c r="I5077" s="891">
        <v>44512</v>
      </c>
      <c r="J5077" s="881" t="s">
        <v>13923</v>
      </c>
    </row>
    <row r="5078" spans="1:10" s="1040" customFormat="1" ht="27" x14ac:dyDescent="0.25">
      <c r="A5078" s="894" t="s">
        <v>15565</v>
      </c>
      <c r="B5078" s="880" t="s">
        <v>7305</v>
      </c>
      <c r="C5078" s="881" t="s">
        <v>13918</v>
      </c>
      <c r="D5078" s="886" t="s">
        <v>15566</v>
      </c>
      <c r="E5078" s="895">
        <v>34970</v>
      </c>
      <c r="F5078" s="880" t="s">
        <v>14156</v>
      </c>
      <c r="G5078" s="881" t="s">
        <v>13921</v>
      </c>
      <c r="H5078" s="870">
        <v>44450</v>
      </c>
      <c r="I5078" s="891">
        <v>44512</v>
      </c>
      <c r="J5078" s="881" t="s">
        <v>13923</v>
      </c>
    </row>
    <row r="5079" spans="1:10" s="1040" customFormat="1" ht="18" x14ac:dyDescent="0.25">
      <c r="A5079" s="894" t="s">
        <v>15567</v>
      </c>
      <c r="B5079" s="880" t="s">
        <v>7305</v>
      </c>
      <c r="C5079" s="881" t="s">
        <v>13918</v>
      </c>
      <c r="D5079" s="886" t="s">
        <v>15568</v>
      </c>
      <c r="E5079" s="895">
        <v>34980</v>
      </c>
      <c r="F5079" s="880" t="s">
        <v>15569</v>
      </c>
      <c r="G5079" s="881" t="s">
        <v>13921</v>
      </c>
      <c r="H5079" s="870" t="s">
        <v>15379</v>
      </c>
      <c r="I5079" s="891">
        <v>44539</v>
      </c>
      <c r="J5079" s="881" t="s">
        <v>13923</v>
      </c>
    </row>
    <row r="5080" spans="1:10" s="1040" customFormat="1" ht="18" x14ac:dyDescent="0.25">
      <c r="A5080" s="894" t="s">
        <v>15570</v>
      </c>
      <c r="B5080" s="880" t="s">
        <v>7305</v>
      </c>
      <c r="C5080" s="881" t="s">
        <v>13918</v>
      </c>
      <c r="D5080" s="887" t="s">
        <v>15571</v>
      </c>
      <c r="E5080" s="895">
        <v>32000</v>
      </c>
      <c r="F5080" s="880" t="s">
        <v>15426</v>
      </c>
      <c r="G5080" s="881" t="s">
        <v>13921</v>
      </c>
      <c r="H5080" s="870" t="s">
        <v>14447</v>
      </c>
      <c r="I5080" s="891">
        <v>44835</v>
      </c>
      <c r="J5080" s="881" t="s">
        <v>13923</v>
      </c>
    </row>
    <row r="5081" spans="1:10" s="1040" customFormat="1" ht="27" x14ac:dyDescent="0.25">
      <c r="A5081" s="894" t="s">
        <v>15572</v>
      </c>
      <c r="B5081" s="880" t="s">
        <v>7305</v>
      </c>
      <c r="C5081" s="881" t="s">
        <v>13918</v>
      </c>
      <c r="D5081" s="881" t="s">
        <v>15573</v>
      </c>
      <c r="E5081" s="895">
        <v>35000</v>
      </c>
      <c r="F5081" s="880" t="s">
        <v>14959</v>
      </c>
      <c r="G5081" s="881" t="s">
        <v>13921</v>
      </c>
      <c r="H5081" s="870">
        <v>44291</v>
      </c>
      <c r="I5081" s="881" t="s">
        <v>14112</v>
      </c>
      <c r="J5081" s="881" t="s">
        <v>13923</v>
      </c>
    </row>
    <row r="5082" spans="1:10" s="1040" customFormat="1" ht="18" x14ac:dyDescent="0.25">
      <c r="A5082" s="894" t="s">
        <v>15574</v>
      </c>
      <c r="B5082" s="880" t="s">
        <v>7305</v>
      </c>
      <c r="C5082" s="881" t="s">
        <v>13918</v>
      </c>
      <c r="D5082" s="881" t="s">
        <v>15575</v>
      </c>
      <c r="E5082" s="895">
        <v>35000</v>
      </c>
      <c r="F5082" s="880" t="s">
        <v>14350</v>
      </c>
      <c r="G5082" s="881" t="s">
        <v>13921</v>
      </c>
      <c r="H5082" s="870" t="s">
        <v>14456</v>
      </c>
      <c r="I5082" s="891">
        <v>44509</v>
      </c>
      <c r="J5082" s="881" t="s">
        <v>13923</v>
      </c>
    </row>
    <row r="5083" spans="1:10" s="1040" customFormat="1" ht="27" x14ac:dyDescent="0.25">
      <c r="A5083" s="894" t="s">
        <v>15576</v>
      </c>
      <c r="B5083" s="880" t="s">
        <v>7305</v>
      </c>
      <c r="C5083" s="881" t="s">
        <v>13918</v>
      </c>
      <c r="D5083" s="881" t="s">
        <v>15577</v>
      </c>
      <c r="E5083" s="895">
        <v>35000</v>
      </c>
      <c r="F5083" s="880" t="s">
        <v>14959</v>
      </c>
      <c r="G5083" s="881" t="s">
        <v>13921</v>
      </c>
      <c r="H5083" s="870" t="s">
        <v>15025</v>
      </c>
      <c r="I5083" s="881" t="s">
        <v>14112</v>
      </c>
      <c r="J5083" s="881" t="s">
        <v>13923</v>
      </c>
    </row>
    <row r="5084" spans="1:10" s="1040" customFormat="1" ht="18" x14ac:dyDescent="0.25">
      <c r="A5084" s="894" t="s">
        <v>15578</v>
      </c>
      <c r="B5084" s="880" t="s">
        <v>7305</v>
      </c>
      <c r="C5084" s="881" t="s">
        <v>13918</v>
      </c>
      <c r="D5084" s="881" t="s">
        <v>15579</v>
      </c>
      <c r="E5084" s="895">
        <v>35000</v>
      </c>
      <c r="F5084" s="880" t="s">
        <v>15498</v>
      </c>
      <c r="G5084" s="881" t="s">
        <v>13921</v>
      </c>
      <c r="H5084" s="870">
        <v>44202</v>
      </c>
      <c r="I5084" s="881" t="s">
        <v>14150</v>
      </c>
      <c r="J5084" s="881" t="s">
        <v>13923</v>
      </c>
    </row>
    <row r="5085" spans="1:10" s="1040" customFormat="1" ht="27" x14ac:dyDescent="0.25">
      <c r="A5085" s="894" t="s">
        <v>15580</v>
      </c>
      <c r="B5085" s="880" t="s">
        <v>7305</v>
      </c>
      <c r="C5085" s="881" t="s">
        <v>13918</v>
      </c>
      <c r="D5085" s="881" t="s">
        <v>15581</v>
      </c>
      <c r="E5085" s="895">
        <v>35000</v>
      </c>
      <c r="F5085" s="880" t="s">
        <v>15582</v>
      </c>
      <c r="G5085" s="881" t="s">
        <v>13921</v>
      </c>
      <c r="H5085" s="870" t="s">
        <v>13841</v>
      </c>
      <c r="I5085" s="881" t="s">
        <v>15583</v>
      </c>
      <c r="J5085" s="881" t="s">
        <v>13923</v>
      </c>
    </row>
    <row r="5086" spans="1:10" s="1040" customFormat="1" ht="18" x14ac:dyDescent="0.25">
      <c r="A5086" s="894" t="s">
        <v>15584</v>
      </c>
      <c r="B5086" s="880" t="s">
        <v>7305</v>
      </c>
      <c r="C5086" s="881" t="s">
        <v>13918</v>
      </c>
      <c r="D5086" s="881" t="s">
        <v>15585</v>
      </c>
      <c r="E5086" s="895">
        <v>35000</v>
      </c>
      <c r="F5086" s="880" t="s">
        <v>15498</v>
      </c>
      <c r="G5086" s="881" t="s">
        <v>13921</v>
      </c>
      <c r="H5086" s="870" t="s">
        <v>15411</v>
      </c>
      <c r="I5086" s="881" t="s">
        <v>14112</v>
      </c>
      <c r="J5086" s="881" t="s">
        <v>13923</v>
      </c>
    </row>
    <row r="5087" spans="1:10" s="1040" customFormat="1" ht="18" x14ac:dyDescent="0.25">
      <c r="A5087" s="894" t="s">
        <v>15586</v>
      </c>
      <c r="B5087" s="880" t="s">
        <v>7305</v>
      </c>
      <c r="C5087" s="881" t="s">
        <v>13918</v>
      </c>
      <c r="D5087" s="881" t="s">
        <v>15587</v>
      </c>
      <c r="E5087" s="895">
        <v>35000</v>
      </c>
      <c r="F5087" s="880" t="s">
        <v>15588</v>
      </c>
      <c r="G5087" s="881" t="s">
        <v>13921</v>
      </c>
      <c r="H5087" s="870" t="s">
        <v>14043</v>
      </c>
      <c r="I5087" s="881" t="s">
        <v>14060</v>
      </c>
      <c r="J5087" s="881" t="s">
        <v>13923</v>
      </c>
    </row>
    <row r="5088" spans="1:10" s="1040" customFormat="1" ht="36" x14ac:dyDescent="0.25">
      <c r="A5088" s="894" t="s">
        <v>15589</v>
      </c>
      <c r="B5088" s="880" t="s">
        <v>7305</v>
      </c>
      <c r="C5088" s="881" t="s">
        <v>13918</v>
      </c>
      <c r="D5088" s="881" t="s">
        <v>15590</v>
      </c>
      <c r="E5088" s="895">
        <v>35000</v>
      </c>
      <c r="F5088" s="880" t="s">
        <v>15591</v>
      </c>
      <c r="G5088" s="881" t="s">
        <v>13921</v>
      </c>
      <c r="H5088" s="870" t="s">
        <v>14447</v>
      </c>
      <c r="I5088" s="881" t="s">
        <v>14047</v>
      </c>
      <c r="J5088" s="881" t="s">
        <v>13923</v>
      </c>
    </row>
    <row r="5089" spans="1:10" s="1040" customFormat="1" ht="18" x14ac:dyDescent="0.25">
      <c r="A5089" s="894" t="s">
        <v>15592</v>
      </c>
      <c r="B5089" s="880" t="s">
        <v>7305</v>
      </c>
      <c r="C5089" s="881" t="s">
        <v>13918</v>
      </c>
      <c r="D5089" s="881" t="s">
        <v>15593</v>
      </c>
      <c r="E5089" s="895">
        <v>35000</v>
      </c>
      <c r="F5089" s="880" t="s">
        <v>15594</v>
      </c>
      <c r="G5089" s="881" t="s">
        <v>13921</v>
      </c>
      <c r="H5089" s="870" t="s">
        <v>15338</v>
      </c>
      <c r="I5089" s="881" t="s">
        <v>14060</v>
      </c>
      <c r="J5089" s="881" t="s">
        <v>13923</v>
      </c>
    </row>
    <row r="5090" spans="1:10" s="1040" customFormat="1" ht="18" x14ac:dyDescent="0.25">
      <c r="A5090" s="894" t="s">
        <v>15595</v>
      </c>
      <c r="B5090" s="880" t="s">
        <v>7305</v>
      </c>
      <c r="C5090" s="881" t="s">
        <v>13918</v>
      </c>
      <c r="D5090" s="881" t="s">
        <v>15596</v>
      </c>
      <c r="E5090" s="895">
        <v>35045</v>
      </c>
      <c r="F5090" s="880" t="s">
        <v>15597</v>
      </c>
      <c r="G5090" s="881" t="s">
        <v>13921</v>
      </c>
      <c r="H5090" s="870" t="s">
        <v>14151</v>
      </c>
      <c r="I5090" s="891">
        <v>44510</v>
      </c>
      <c r="J5090" s="881" t="s">
        <v>13923</v>
      </c>
    </row>
    <row r="5091" spans="1:10" s="1040" customFormat="1" ht="18" x14ac:dyDescent="0.25">
      <c r="A5091" s="894" t="s">
        <v>15598</v>
      </c>
      <c r="B5091" s="880" t="s">
        <v>7305</v>
      </c>
      <c r="C5091" s="881" t="s">
        <v>13918</v>
      </c>
      <c r="D5091" s="881" t="s">
        <v>15599</v>
      </c>
      <c r="E5091" s="895">
        <v>35090</v>
      </c>
      <c r="F5091" s="880" t="s">
        <v>15600</v>
      </c>
      <c r="G5091" s="881" t="s">
        <v>13921</v>
      </c>
      <c r="H5091" s="870">
        <v>44450</v>
      </c>
      <c r="I5091" s="881" t="s">
        <v>14892</v>
      </c>
      <c r="J5091" s="881" t="s">
        <v>13923</v>
      </c>
    </row>
    <row r="5092" spans="1:10" s="1040" customFormat="1" ht="45" x14ac:dyDescent="0.25">
      <c r="A5092" s="894" t="s">
        <v>15601</v>
      </c>
      <c r="B5092" s="880" t="s">
        <v>7305</v>
      </c>
      <c r="C5092" s="881" t="s">
        <v>13918</v>
      </c>
      <c r="D5092" s="881" t="s">
        <v>15602</v>
      </c>
      <c r="E5092" s="895">
        <v>35100</v>
      </c>
      <c r="F5092" s="880" t="s">
        <v>15603</v>
      </c>
      <c r="G5092" s="881" t="s">
        <v>13921</v>
      </c>
      <c r="H5092" s="870" t="s">
        <v>13932</v>
      </c>
      <c r="I5092" s="881" t="s">
        <v>15444</v>
      </c>
      <c r="J5092" s="881" t="s">
        <v>13923</v>
      </c>
    </row>
    <row r="5093" spans="1:10" s="1040" customFormat="1" ht="36" x14ac:dyDescent="0.25">
      <c r="A5093" s="894" t="s">
        <v>15604</v>
      </c>
      <c r="B5093" s="880" t="s">
        <v>7305</v>
      </c>
      <c r="C5093" s="881" t="s">
        <v>13918</v>
      </c>
      <c r="D5093" s="881" t="s">
        <v>15605</v>
      </c>
      <c r="E5093" s="895">
        <v>35100</v>
      </c>
      <c r="F5093" s="880" t="s">
        <v>15606</v>
      </c>
      <c r="G5093" s="881" t="s">
        <v>13921</v>
      </c>
      <c r="H5093" s="870" t="s">
        <v>15607</v>
      </c>
      <c r="I5093" s="881" t="s">
        <v>14043</v>
      </c>
      <c r="J5093" s="881" t="s">
        <v>13923</v>
      </c>
    </row>
    <row r="5094" spans="1:10" s="1040" customFormat="1" ht="18" x14ac:dyDescent="0.25">
      <c r="A5094" s="894" t="s">
        <v>15608</v>
      </c>
      <c r="B5094" s="880" t="s">
        <v>7305</v>
      </c>
      <c r="C5094" s="881" t="s">
        <v>13918</v>
      </c>
      <c r="D5094" s="886" t="s">
        <v>15609</v>
      </c>
      <c r="E5094" s="895">
        <v>35100</v>
      </c>
      <c r="F5094" s="880" t="s">
        <v>14962</v>
      </c>
      <c r="G5094" s="881" t="s">
        <v>13921</v>
      </c>
      <c r="H5094" s="870">
        <v>44389</v>
      </c>
      <c r="I5094" s="881" t="s">
        <v>15292</v>
      </c>
      <c r="J5094" s="881" t="s">
        <v>13923</v>
      </c>
    </row>
    <row r="5095" spans="1:10" s="1040" customFormat="1" ht="36" x14ac:dyDescent="0.25">
      <c r="A5095" s="894" t="s">
        <v>15610</v>
      </c>
      <c r="B5095" s="880" t="s">
        <v>7305</v>
      </c>
      <c r="C5095" s="881" t="s">
        <v>13918</v>
      </c>
      <c r="D5095" s="887" t="s">
        <v>15611</v>
      </c>
      <c r="E5095" s="895">
        <v>31502.07</v>
      </c>
      <c r="F5095" s="880" t="s">
        <v>15367</v>
      </c>
      <c r="G5095" s="881" t="s">
        <v>13921</v>
      </c>
      <c r="H5095" s="870" t="s">
        <v>13931</v>
      </c>
      <c r="I5095" s="891">
        <v>44229</v>
      </c>
      <c r="J5095" s="881" t="s">
        <v>13923</v>
      </c>
    </row>
    <row r="5096" spans="1:10" s="1040" customFormat="1" ht="18" x14ac:dyDescent="0.25">
      <c r="A5096" s="894" t="s">
        <v>14900</v>
      </c>
      <c r="B5096" s="880" t="s">
        <v>14901</v>
      </c>
      <c r="C5096" s="881" t="s">
        <v>14108</v>
      </c>
      <c r="D5096" s="887" t="s">
        <v>15612</v>
      </c>
      <c r="E5096" s="895">
        <v>32028.6</v>
      </c>
      <c r="F5096" s="880" t="s">
        <v>15215</v>
      </c>
      <c r="G5096" s="881" t="s">
        <v>13921</v>
      </c>
      <c r="H5096" s="870">
        <v>44288</v>
      </c>
      <c r="I5096" s="891">
        <v>44441</v>
      </c>
      <c r="J5096" s="881" t="s">
        <v>13923</v>
      </c>
    </row>
    <row r="5097" spans="1:10" s="1040" customFormat="1" ht="18" x14ac:dyDescent="0.25">
      <c r="A5097" s="894" t="s">
        <v>15613</v>
      </c>
      <c r="B5097" s="880" t="s">
        <v>7305</v>
      </c>
      <c r="C5097" s="881" t="s">
        <v>13918</v>
      </c>
      <c r="D5097" s="881" t="s">
        <v>15614</v>
      </c>
      <c r="E5097" s="895">
        <v>35150</v>
      </c>
      <c r="F5097" s="880" t="s">
        <v>15615</v>
      </c>
      <c r="G5097" s="881" t="s">
        <v>13921</v>
      </c>
      <c r="H5097" s="870">
        <v>44541</v>
      </c>
      <c r="I5097" s="881" t="s">
        <v>14407</v>
      </c>
      <c r="J5097" s="881" t="s">
        <v>13923</v>
      </c>
    </row>
    <row r="5098" spans="1:10" s="1040" customFormat="1" ht="18" x14ac:dyDescent="0.25">
      <c r="A5098" s="894" t="s">
        <v>15616</v>
      </c>
      <c r="B5098" s="880" t="s">
        <v>7305</v>
      </c>
      <c r="C5098" s="881" t="s">
        <v>13918</v>
      </c>
      <c r="D5098" s="887" t="s">
        <v>15617</v>
      </c>
      <c r="E5098" s="895">
        <v>31222.799999999999</v>
      </c>
      <c r="F5098" s="880" t="s">
        <v>15041</v>
      </c>
      <c r="G5098" s="881" t="s">
        <v>13921</v>
      </c>
      <c r="H5098" s="870">
        <v>44471</v>
      </c>
      <c r="I5098" s="881" t="s">
        <v>15412</v>
      </c>
      <c r="J5098" s="881" t="s">
        <v>13923</v>
      </c>
    </row>
    <row r="5099" spans="1:10" s="1040" customFormat="1" ht="18" x14ac:dyDescent="0.25">
      <c r="A5099" s="894" t="s">
        <v>15618</v>
      </c>
      <c r="B5099" s="880" t="s">
        <v>7305</v>
      </c>
      <c r="C5099" s="881" t="s">
        <v>13918</v>
      </c>
      <c r="D5099" s="886" t="s">
        <v>15619</v>
      </c>
      <c r="E5099" s="895">
        <v>35156.79</v>
      </c>
      <c r="F5099" s="880" t="s">
        <v>15620</v>
      </c>
      <c r="G5099" s="881" t="s">
        <v>13921</v>
      </c>
      <c r="H5099" s="870" t="s">
        <v>14278</v>
      </c>
      <c r="I5099" s="891">
        <v>44258</v>
      </c>
      <c r="J5099" s="881" t="s">
        <v>13923</v>
      </c>
    </row>
    <row r="5100" spans="1:10" s="1040" customFormat="1" ht="18" x14ac:dyDescent="0.25">
      <c r="A5100" s="894" t="s">
        <v>15621</v>
      </c>
      <c r="B5100" s="880" t="s">
        <v>7305</v>
      </c>
      <c r="C5100" s="881" t="s">
        <v>13918</v>
      </c>
      <c r="D5100" s="887" t="s">
        <v>15622</v>
      </c>
      <c r="E5100" s="895">
        <v>30727.200000000001</v>
      </c>
      <c r="F5100" s="880" t="s">
        <v>15041</v>
      </c>
      <c r="G5100" s="881" t="s">
        <v>13921</v>
      </c>
      <c r="H5100" s="870">
        <v>44319</v>
      </c>
      <c r="I5100" s="891">
        <v>44503</v>
      </c>
      <c r="J5100" s="881" t="s">
        <v>13923</v>
      </c>
    </row>
    <row r="5101" spans="1:10" s="1040" customFormat="1" ht="18" x14ac:dyDescent="0.25">
      <c r="A5101" s="894" t="s">
        <v>15623</v>
      </c>
      <c r="B5101" s="880" t="s">
        <v>7305</v>
      </c>
      <c r="C5101" s="881" t="s">
        <v>13918</v>
      </c>
      <c r="D5101" s="881" t="s">
        <v>15624</v>
      </c>
      <c r="E5101" s="895">
        <v>35164</v>
      </c>
      <c r="F5101" s="880" t="s">
        <v>14410</v>
      </c>
      <c r="G5101" s="881" t="s">
        <v>13921</v>
      </c>
      <c r="H5101" s="870">
        <v>44327</v>
      </c>
      <c r="I5101" s="882">
        <v>44358</v>
      </c>
      <c r="J5101" s="881" t="s">
        <v>13923</v>
      </c>
    </row>
    <row r="5102" spans="1:10" s="1040" customFormat="1" ht="18" x14ac:dyDescent="0.25">
      <c r="A5102" s="894" t="s">
        <v>15625</v>
      </c>
      <c r="B5102" s="880" t="s">
        <v>7305</v>
      </c>
      <c r="C5102" s="881" t="s">
        <v>13918</v>
      </c>
      <c r="D5102" s="881" t="s">
        <v>15626</v>
      </c>
      <c r="E5102" s="895">
        <v>35165</v>
      </c>
      <c r="F5102" s="880" t="s">
        <v>15627</v>
      </c>
      <c r="G5102" s="881" t="s">
        <v>13921</v>
      </c>
      <c r="H5102" s="870" t="s">
        <v>14466</v>
      </c>
      <c r="I5102" s="880" t="s">
        <v>14447</v>
      </c>
      <c r="J5102" s="881" t="s">
        <v>13923</v>
      </c>
    </row>
    <row r="5103" spans="1:10" s="1040" customFormat="1" ht="18" x14ac:dyDescent="0.25">
      <c r="A5103" s="894" t="s">
        <v>15628</v>
      </c>
      <c r="B5103" s="880" t="s">
        <v>7305</v>
      </c>
      <c r="C5103" s="881" t="s">
        <v>13918</v>
      </c>
      <c r="D5103" s="881" t="s">
        <v>15629</v>
      </c>
      <c r="E5103" s="895">
        <v>35176.36</v>
      </c>
      <c r="F5103" s="880" t="s">
        <v>14552</v>
      </c>
      <c r="G5103" s="881" t="s">
        <v>13921</v>
      </c>
      <c r="H5103" s="870">
        <v>44387</v>
      </c>
      <c r="I5103" s="880" t="s">
        <v>14053</v>
      </c>
      <c r="J5103" s="881" t="s">
        <v>13923</v>
      </c>
    </row>
    <row r="5104" spans="1:10" s="1040" customFormat="1" ht="27" x14ac:dyDescent="0.25">
      <c r="A5104" s="894" t="s">
        <v>15630</v>
      </c>
      <c r="B5104" s="880" t="s">
        <v>7305</v>
      </c>
      <c r="C5104" s="881" t="s">
        <v>13918</v>
      </c>
      <c r="D5104" s="881" t="s">
        <v>15631</v>
      </c>
      <c r="E5104" s="895">
        <v>35190</v>
      </c>
      <c r="F5104" s="880" t="s">
        <v>15632</v>
      </c>
      <c r="G5104" s="881" t="s">
        <v>13921</v>
      </c>
      <c r="H5104" s="870" t="s">
        <v>15633</v>
      </c>
      <c r="I5104" s="880" t="s">
        <v>14112</v>
      </c>
      <c r="J5104" s="881" t="s">
        <v>13923</v>
      </c>
    </row>
    <row r="5105" spans="1:10" s="1040" customFormat="1" ht="18" x14ac:dyDescent="0.25">
      <c r="A5105" s="894" t="s">
        <v>15634</v>
      </c>
      <c r="B5105" s="880" t="s">
        <v>7305</v>
      </c>
      <c r="C5105" s="881" t="s">
        <v>13918</v>
      </c>
      <c r="D5105" s="881" t="s">
        <v>15635</v>
      </c>
      <c r="E5105" s="895">
        <v>35195.85</v>
      </c>
      <c r="F5105" s="880" t="s">
        <v>14410</v>
      </c>
      <c r="G5105" s="881" t="s">
        <v>13921</v>
      </c>
      <c r="H5105" s="870" t="s">
        <v>15338</v>
      </c>
      <c r="I5105" s="880" t="s">
        <v>14112</v>
      </c>
      <c r="J5105" s="881" t="s">
        <v>13923</v>
      </c>
    </row>
    <row r="5106" spans="1:10" s="1040" customFormat="1" ht="18" x14ac:dyDescent="0.25">
      <c r="A5106" s="894" t="s">
        <v>15636</v>
      </c>
      <c r="B5106" s="880" t="s">
        <v>7305</v>
      </c>
      <c r="C5106" s="881" t="s">
        <v>13918</v>
      </c>
      <c r="D5106" s="881" t="s">
        <v>15637</v>
      </c>
      <c r="E5106" s="895">
        <v>35197</v>
      </c>
      <c r="F5106" s="880" t="s">
        <v>15638</v>
      </c>
      <c r="G5106" s="881" t="s">
        <v>13921</v>
      </c>
      <c r="H5106" s="870">
        <v>44230</v>
      </c>
      <c r="I5106" s="880" t="s">
        <v>14112</v>
      </c>
      <c r="J5106" s="881" t="s">
        <v>13923</v>
      </c>
    </row>
    <row r="5107" spans="1:10" s="1040" customFormat="1" ht="18" x14ac:dyDescent="0.25">
      <c r="A5107" s="894" t="s">
        <v>15639</v>
      </c>
      <c r="B5107" s="880" t="s">
        <v>7305</v>
      </c>
      <c r="C5107" s="881" t="s">
        <v>13918</v>
      </c>
      <c r="D5107" s="881" t="s">
        <v>15640</v>
      </c>
      <c r="E5107" s="895">
        <v>35198.93</v>
      </c>
      <c r="F5107" s="880" t="s">
        <v>15641</v>
      </c>
      <c r="G5107" s="881" t="s">
        <v>13921</v>
      </c>
      <c r="H5107" s="870" t="s">
        <v>15338</v>
      </c>
      <c r="I5107" s="880" t="s">
        <v>14060</v>
      </c>
      <c r="J5107" s="881" t="s">
        <v>13923</v>
      </c>
    </row>
    <row r="5108" spans="1:10" s="1040" customFormat="1" ht="18" x14ac:dyDescent="0.25">
      <c r="A5108" s="894" t="s">
        <v>15353</v>
      </c>
      <c r="B5108" s="880" t="s">
        <v>7305</v>
      </c>
      <c r="C5108" s="881" t="s">
        <v>13918</v>
      </c>
      <c r="D5108" s="881" t="s">
        <v>15642</v>
      </c>
      <c r="E5108" s="895">
        <v>35199</v>
      </c>
      <c r="F5108" s="880" t="s">
        <v>15643</v>
      </c>
      <c r="G5108" s="881" t="s">
        <v>13921</v>
      </c>
      <c r="H5108" s="870" t="s">
        <v>6740</v>
      </c>
      <c r="I5108" s="880" t="s">
        <v>15644</v>
      </c>
      <c r="J5108" s="881" t="s">
        <v>13923</v>
      </c>
    </row>
    <row r="5109" spans="1:10" s="1040" customFormat="1" ht="18" x14ac:dyDescent="0.25">
      <c r="A5109" s="894" t="s">
        <v>15645</v>
      </c>
      <c r="B5109" s="880" t="s">
        <v>7305</v>
      </c>
      <c r="C5109" s="881" t="s">
        <v>13918</v>
      </c>
      <c r="D5109" s="881" t="s">
        <v>15646</v>
      </c>
      <c r="E5109" s="895">
        <v>35199.4</v>
      </c>
      <c r="F5109" s="880" t="s">
        <v>14132</v>
      </c>
      <c r="G5109" s="881" t="s">
        <v>13921</v>
      </c>
      <c r="H5109" s="870">
        <v>44419</v>
      </c>
      <c r="I5109" s="880" t="s">
        <v>15122</v>
      </c>
      <c r="J5109" s="881" t="s">
        <v>13923</v>
      </c>
    </row>
    <row r="5110" spans="1:10" s="1040" customFormat="1" ht="18" x14ac:dyDescent="0.25">
      <c r="A5110" s="894" t="s">
        <v>15647</v>
      </c>
      <c r="B5110" s="880" t="s">
        <v>7305</v>
      </c>
      <c r="C5110" s="881" t="s">
        <v>13918</v>
      </c>
      <c r="D5110" s="881" t="s">
        <v>15648</v>
      </c>
      <c r="E5110" s="895">
        <v>35200</v>
      </c>
      <c r="F5110" s="880" t="s">
        <v>15181</v>
      </c>
      <c r="G5110" s="881" t="s">
        <v>13921</v>
      </c>
      <c r="H5110" s="870">
        <v>44378</v>
      </c>
      <c r="I5110" s="880" t="s">
        <v>13931</v>
      </c>
      <c r="J5110" s="881" t="s">
        <v>13923</v>
      </c>
    </row>
    <row r="5111" spans="1:10" s="1040" customFormat="1" ht="18" x14ac:dyDescent="0.25">
      <c r="A5111" s="894" t="s">
        <v>15649</v>
      </c>
      <c r="B5111" s="880" t="s">
        <v>7305</v>
      </c>
      <c r="C5111" s="881" t="s">
        <v>13918</v>
      </c>
      <c r="D5111" s="881" t="s">
        <v>15650</v>
      </c>
      <c r="E5111" s="895">
        <v>35200</v>
      </c>
      <c r="F5111" s="880" t="s">
        <v>15651</v>
      </c>
      <c r="G5111" s="881" t="s">
        <v>13921</v>
      </c>
      <c r="H5111" s="870">
        <v>44288</v>
      </c>
      <c r="I5111" s="882">
        <v>44503</v>
      </c>
      <c r="J5111" s="881" t="s">
        <v>13923</v>
      </c>
    </row>
    <row r="5112" spans="1:10" s="1040" customFormat="1" ht="27" x14ac:dyDescent="0.25">
      <c r="A5112" s="894" t="s">
        <v>15652</v>
      </c>
      <c r="B5112" s="880" t="s">
        <v>7305</v>
      </c>
      <c r="C5112" s="881" t="s">
        <v>13918</v>
      </c>
      <c r="D5112" s="881" t="s">
        <v>15653</v>
      </c>
      <c r="E5112" s="895">
        <v>35200</v>
      </c>
      <c r="F5112" s="880" t="s">
        <v>15654</v>
      </c>
      <c r="G5112" s="881" t="s">
        <v>13921</v>
      </c>
      <c r="H5112" s="870">
        <v>44318</v>
      </c>
      <c r="I5112" s="880" t="s">
        <v>14899</v>
      </c>
      <c r="J5112" s="881" t="s">
        <v>13923</v>
      </c>
    </row>
    <row r="5113" spans="1:10" s="1040" customFormat="1" ht="18" x14ac:dyDescent="0.25">
      <c r="A5113" s="894" t="s">
        <v>14984</v>
      </c>
      <c r="B5113" s="880" t="s">
        <v>7305</v>
      </c>
      <c r="C5113" s="881" t="s">
        <v>13918</v>
      </c>
      <c r="D5113" s="881" t="s">
        <v>15655</v>
      </c>
      <c r="E5113" s="895">
        <v>35200</v>
      </c>
      <c r="F5113" s="880" t="s">
        <v>14704</v>
      </c>
      <c r="G5113" s="881" t="s">
        <v>13921</v>
      </c>
      <c r="H5113" s="870" t="s">
        <v>6770</v>
      </c>
      <c r="I5113" s="872" t="s">
        <v>14539</v>
      </c>
      <c r="J5113" s="881" t="s">
        <v>13923</v>
      </c>
    </row>
    <row r="5114" spans="1:10" s="1040" customFormat="1" ht="18" x14ac:dyDescent="0.25">
      <c r="A5114" s="894" t="s">
        <v>15656</v>
      </c>
      <c r="B5114" s="880" t="s">
        <v>7305</v>
      </c>
      <c r="C5114" s="881" t="s">
        <v>13918</v>
      </c>
      <c r="D5114" s="881" t="s">
        <v>15657</v>
      </c>
      <c r="E5114" s="895">
        <v>35200</v>
      </c>
      <c r="F5114" s="880" t="s">
        <v>15658</v>
      </c>
      <c r="G5114" s="881" t="s">
        <v>13921</v>
      </c>
      <c r="H5114" s="870" t="s">
        <v>15122</v>
      </c>
      <c r="I5114" s="882">
        <v>44420</v>
      </c>
      <c r="J5114" s="881" t="s">
        <v>13923</v>
      </c>
    </row>
    <row r="5115" spans="1:10" s="1040" customFormat="1" ht="18" x14ac:dyDescent="0.25">
      <c r="A5115" s="894" t="s">
        <v>15659</v>
      </c>
      <c r="B5115" s="880" t="s">
        <v>8500</v>
      </c>
      <c r="C5115" s="881" t="s">
        <v>14108</v>
      </c>
      <c r="D5115" s="881" t="s">
        <v>15660</v>
      </c>
      <c r="E5115" s="895">
        <v>35809.120000000003</v>
      </c>
      <c r="F5115" s="880" t="s">
        <v>14898</v>
      </c>
      <c r="G5115" s="881" t="s">
        <v>13921</v>
      </c>
      <c r="H5115" s="870">
        <v>44441</v>
      </c>
      <c r="I5115" s="880" t="s">
        <v>14112</v>
      </c>
      <c r="J5115" s="881" t="s">
        <v>13923</v>
      </c>
    </row>
    <row r="5116" spans="1:10" s="1040" customFormat="1" ht="18" x14ac:dyDescent="0.25">
      <c r="A5116" s="894" t="s">
        <v>15661</v>
      </c>
      <c r="B5116" s="880" t="s">
        <v>14901</v>
      </c>
      <c r="C5116" s="881" t="s">
        <v>14108</v>
      </c>
      <c r="D5116" s="881" t="s">
        <v>15662</v>
      </c>
      <c r="E5116" s="895">
        <v>36000</v>
      </c>
      <c r="F5116" s="880" t="s">
        <v>14918</v>
      </c>
      <c r="G5116" s="881" t="s">
        <v>13921</v>
      </c>
      <c r="H5116" s="870">
        <v>44288</v>
      </c>
      <c r="I5116" s="880" t="s">
        <v>14112</v>
      </c>
      <c r="J5116" s="881" t="s">
        <v>13923</v>
      </c>
    </row>
    <row r="5117" spans="1:10" s="1040" customFormat="1" ht="18" x14ac:dyDescent="0.25">
      <c r="A5117" s="894" t="s">
        <v>14106</v>
      </c>
      <c r="B5117" s="881" t="s">
        <v>14107</v>
      </c>
      <c r="C5117" s="881" t="s">
        <v>14108</v>
      </c>
      <c r="D5117" s="881" t="s">
        <v>15663</v>
      </c>
      <c r="E5117" s="895">
        <v>36640.75</v>
      </c>
      <c r="F5117" s="880" t="s">
        <v>14110</v>
      </c>
      <c r="G5117" s="881" t="s">
        <v>13921</v>
      </c>
      <c r="H5117" s="870">
        <v>44477</v>
      </c>
      <c r="I5117" s="880" t="s">
        <v>15099</v>
      </c>
      <c r="J5117" s="881" t="s">
        <v>13923</v>
      </c>
    </row>
    <row r="5118" spans="1:10" s="1040" customFormat="1" ht="18" x14ac:dyDescent="0.25">
      <c r="A5118" s="894" t="s">
        <v>15664</v>
      </c>
      <c r="B5118" s="880" t="s">
        <v>14166</v>
      </c>
      <c r="C5118" s="881" t="s">
        <v>14108</v>
      </c>
      <c r="D5118" s="881" t="s">
        <v>15665</v>
      </c>
      <c r="E5118" s="895">
        <v>39001.949999999997</v>
      </c>
      <c r="F5118" s="880" t="s">
        <v>15666</v>
      </c>
      <c r="G5118" s="881" t="s">
        <v>13921</v>
      </c>
      <c r="H5118" s="870" t="s">
        <v>14841</v>
      </c>
      <c r="I5118" s="882">
        <v>44264</v>
      </c>
      <c r="J5118" s="881" t="s">
        <v>13923</v>
      </c>
    </row>
    <row r="5119" spans="1:10" s="1040" customFormat="1" ht="27" x14ac:dyDescent="0.25">
      <c r="A5119" s="894" t="s">
        <v>15667</v>
      </c>
      <c r="B5119" s="880" t="s">
        <v>14166</v>
      </c>
      <c r="C5119" s="881" t="s">
        <v>14108</v>
      </c>
      <c r="D5119" s="881" t="s">
        <v>15668</v>
      </c>
      <c r="E5119" s="895">
        <v>41477.46</v>
      </c>
      <c r="F5119" s="880" t="s">
        <v>14711</v>
      </c>
      <c r="G5119" s="881" t="s">
        <v>13921</v>
      </c>
      <c r="H5119" s="870" t="s">
        <v>15669</v>
      </c>
      <c r="I5119" s="882">
        <v>44319</v>
      </c>
      <c r="J5119" s="881" t="s">
        <v>13923</v>
      </c>
    </row>
    <row r="5120" spans="1:10" s="1040" customFormat="1" ht="27" x14ac:dyDescent="0.25">
      <c r="A5120" s="894" t="s">
        <v>15670</v>
      </c>
      <c r="B5120" s="880" t="s">
        <v>14535</v>
      </c>
      <c r="C5120" s="881" t="s">
        <v>14108</v>
      </c>
      <c r="D5120" s="881" t="s">
        <v>15671</v>
      </c>
      <c r="E5120" s="895">
        <v>42464</v>
      </c>
      <c r="F5120" s="880" t="s">
        <v>15672</v>
      </c>
      <c r="G5120" s="881" t="s">
        <v>13921</v>
      </c>
      <c r="H5120" s="870" t="s">
        <v>14826</v>
      </c>
      <c r="I5120" s="880" t="s">
        <v>15673</v>
      </c>
      <c r="J5120" s="881" t="s">
        <v>13923</v>
      </c>
    </row>
    <row r="5121" spans="1:10" s="1040" customFormat="1" ht="18" x14ac:dyDescent="0.25">
      <c r="A5121" s="894" t="s">
        <v>15674</v>
      </c>
      <c r="B5121" s="880" t="s">
        <v>8744</v>
      </c>
      <c r="C5121" s="881" t="s">
        <v>14108</v>
      </c>
      <c r="D5121" s="881" t="s">
        <v>15675</v>
      </c>
      <c r="E5121" s="895">
        <v>43134.83</v>
      </c>
      <c r="F5121" s="880" t="s">
        <v>15441</v>
      </c>
      <c r="G5121" s="881" t="s">
        <v>13921</v>
      </c>
      <c r="H5121" s="870" t="s">
        <v>6679</v>
      </c>
      <c r="I5121" s="880" t="s">
        <v>14112</v>
      </c>
      <c r="J5121" s="881" t="s">
        <v>13923</v>
      </c>
    </row>
    <row r="5122" spans="1:10" s="1040" customFormat="1" ht="18" x14ac:dyDescent="0.25">
      <c r="A5122" s="894" t="s">
        <v>15676</v>
      </c>
      <c r="B5122" s="880" t="s">
        <v>14535</v>
      </c>
      <c r="C5122" s="881" t="s">
        <v>14108</v>
      </c>
      <c r="D5122" s="881" t="s">
        <v>15677</v>
      </c>
      <c r="E5122" s="895">
        <v>44315</v>
      </c>
      <c r="F5122" s="880" t="s">
        <v>15437</v>
      </c>
      <c r="G5122" s="881" t="s">
        <v>13921</v>
      </c>
      <c r="H5122" s="870">
        <v>44206</v>
      </c>
      <c r="I5122" s="880" t="s">
        <v>14112</v>
      </c>
      <c r="J5122" s="881" t="s">
        <v>13923</v>
      </c>
    </row>
    <row r="5123" spans="1:10" s="1040" customFormat="1" ht="18" x14ac:dyDescent="0.25">
      <c r="A5123" s="894" t="s">
        <v>15678</v>
      </c>
      <c r="B5123" s="880" t="s">
        <v>14901</v>
      </c>
      <c r="C5123" s="881" t="s">
        <v>14108</v>
      </c>
      <c r="D5123" s="881" t="s">
        <v>15679</v>
      </c>
      <c r="E5123" s="895">
        <v>44724</v>
      </c>
      <c r="F5123" s="880" t="s">
        <v>15680</v>
      </c>
      <c r="G5123" s="881" t="s">
        <v>13921</v>
      </c>
      <c r="H5123" s="870">
        <v>44288</v>
      </c>
      <c r="I5123" s="880" t="s">
        <v>14112</v>
      </c>
      <c r="J5123" s="881" t="s">
        <v>13923</v>
      </c>
    </row>
    <row r="5124" spans="1:10" s="1040" customFormat="1" ht="18" x14ac:dyDescent="0.25">
      <c r="A5124" s="894" t="s">
        <v>15681</v>
      </c>
      <c r="B5124" s="880" t="s">
        <v>14535</v>
      </c>
      <c r="C5124" s="881" t="s">
        <v>14108</v>
      </c>
      <c r="D5124" s="881" t="s">
        <v>15682</v>
      </c>
      <c r="E5124" s="895">
        <v>45000</v>
      </c>
      <c r="F5124" s="880" t="s">
        <v>15683</v>
      </c>
      <c r="G5124" s="881" t="s">
        <v>13921</v>
      </c>
      <c r="H5124" s="870" t="s">
        <v>14465</v>
      </c>
      <c r="I5124" s="882">
        <v>44542</v>
      </c>
      <c r="J5124" s="881" t="s">
        <v>13923</v>
      </c>
    </row>
    <row r="5125" spans="1:10" s="1040" customFormat="1" ht="18" x14ac:dyDescent="0.25">
      <c r="A5125" s="894" t="s">
        <v>15684</v>
      </c>
      <c r="B5125" s="880" t="s">
        <v>14535</v>
      </c>
      <c r="C5125" s="881" t="s">
        <v>14108</v>
      </c>
      <c r="D5125" s="881" t="s">
        <v>15685</v>
      </c>
      <c r="E5125" s="895">
        <v>46914.55</v>
      </c>
      <c r="F5125" s="880" t="s">
        <v>15276</v>
      </c>
      <c r="G5125" s="881" t="s">
        <v>13921</v>
      </c>
      <c r="H5125" s="870" t="s">
        <v>15038</v>
      </c>
      <c r="I5125" s="880" t="s">
        <v>14112</v>
      </c>
      <c r="J5125" s="881" t="s">
        <v>13923</v>
      </c>
    </row>
    <row r="5126" spans="1:10" s="1040" customFormat="1" ht="18" x14ac:dyDescent="0.25">
      <c r="A5126" s="894" t="s">
        <v>15253</v>
      </c>
      <c r="B5126" s="880" t="s">
        <v>14535</v>
      </c>
      <c r="C5126" s="881" t="s">
        <v>14108</v>
      </c>
      <c r="D5126" s="881" t="s">
        <v>15686</v>
      </c>
      <c r="E5126" s="895">
        <v>47200</v>
      </c>
      <c r="F5126" s="880" t="s">
        <v>14704</v>
      </c>
      <c r="G5126" s="881" t="s">
        <v>13921</v>
      </c>
      <c r="H5126" s="870" t="s">
        <v>13939</v>
      </c>
      <c r="I5126" s="872" t="s">
        <v>14539</v>
      </c>
      <c r="J5126" s="881" t="s">
        <v>13923</v>
      </c>
    </row>
    <row r="5127" spans="1:10" s="1040" customFormat="1" ht="18" x14ac:dyDescent="0.25">
      <c r="A5127" s="894" t="s">
        <v>15687</v>
      </c>
      <c r="B5127" s="880" t="s">
        <v>14535</v>
      </c>
      <c r="C5127" s="881" t="s">
        <v>14108</v>
      </c>
      <c r="D5127" s="881" t="s">
        <v>15688</v>
      </c>
      <c r="E5127" s="895">
        <v>47310</v>
      </c>
      <c r="F5127" s="880" t="s">
        <v>15689</v>
      </c>
      <c r="G5127" s="881" t="s">
        <v>13921</v>
      </c>
      <c r="H5127" s="870">
        <v>44236</v>
      </c>
      <c r="I5127" s="882">
        <v>44539</v>
      </c>
      <c r="J5127" s="881" t="s">
        <v>13923</v>
      </c>
    </row>
    <row r="5128" spans="1:10" s="1040" customFormat="1" ht="18" x14ac:dyDescent="0.25">
      <c r="A5128" s="894" t="s">
        <v>15690</v>
      </c>
      <c r="B5128" s="880" t="s">
        <v>14535</v>
      </c>
      <c r="C5128" s="881" t="s">
        <v>14108</v>
      </c>
      <c r="D5128" s="881" t="s">
        <v>15691</v>
      </c>
      <c r="E5128" s="895">
        <v>52022.14</v>
      </c>
      <c r="F5128" s="880" t="s">
        <v>15437</v>
      </c>
      <c r="G5128" s="881" t="s">
        <v>13921</v>
      </c>
      <c r="H5128" s="870">
        <v>44202</v>
      </c>
      <c r="I5128" s="880" t="s">
        <v>14112</v>
      </c>
      <c r="J5128" s="881" t="s">
        <v>13923</v>
      </c>
    </row>
    <row r="5129" spans="1:10" s="1040" customFormat="1" ht="18" x14ac:dyDescent="0.25">
      <c r="A5129" s="894" t="s">
        <v>15692</v>
      </c>
      <c r="B5129" s="880" t="s">
        <v>14535</v>
      </c>
      <c r="C5129" s="881" t="s">
        <v>14108</v>
      </c>
      <c r="D5129" s="881" t="s">
        <v>15693</v>
      </c>
      <c r="E5129" s="895">
        <v>52022.14</v>
      </c>
      <c r="F5129" s="880" t="s">
        <v>15437</v>
      </c>
      <c r="G5129" s="881" t="s">
        <v>13921</v>
      </c>
      <c r="H5129" s="870">
        <v>44206</v>
      </c>
      <c r="I5129" s="880" t="s">
        <v>14112</v>
      </c>
      <c r="J5129" s="881" t="s">
        <v>13923</v>
      </c>
    </row>
    <row r="5130" spans="1:10" s="1040" customFormat="1" ht="18" x14ac:dyDescent="0.25">
      <c r="A5130" s="894" t="s">
        <v>15396</v>
      </c>
      <c r="B5130" s="880" t="s">
        <v>14901</v>
      </c>
      <c r="C5130" s="881" t="s">
        <v>14108</v>
      </c>
      <c r="D5130" s="881" t="s">
        <v>15694</v>
      </c>
      <c r="E5130" s="895">
        <v>52094.77</v>
      </c>
      <c r="F5130" s="880" t="s">
        <v>15398</v>
      </c>
      <c r="G5130" s="881" t="s">
        <v>13921</v>
      </c>
      <c r="H5130" s="870">
        <v>44318</v>
      </c>
      <c r="I5130" s="880" t="s">
        <v>14112</v>
      </c>
      <c r="J5130" s="881" t="s">
        <v>13923</v>
      </c>
    </row>
    <row r="5131" spans="1:10" s="1040" customFormat="1" ht="18" x14ac:dyDescent="0.25">
      <c r="A5131" s="894" t="s">
        <v>15695</v>
      </c>
      <c r="B5131" s="880" t="s">
        <v>8500</v>
      </c>
      <c r="C5131" s="881" t="s">
        <v>14108</v>
      </c>
      <c r="D5131" s="881" t="s">
        <v>15696</v>
      </c>
      <c r="E5131" s="895">
        <v>53217.3</v>
      </c>
      <c r="F5131" s="880" t="s">
        <v>15697</v>
      </c>
      <c r="G5131" s="881" t="s">
        <v>13921</v>
      </c>
      <c r="H5131" s="870" t="s">
        <v>15698</v>
      </c>
      <c r="I5131" s="882">
        <v>44328</v>
      </c>
      <c r="J5131" s="881" t="s">
        <v>13923</v>
      </c>
    </row>
    <row r="5132" spans="1:10" s="1040" customFormat="1" ht="18" x14ac:dyDescent="0.25">
      <c r="A5132" s="894" t="s">
        <v>15699</v>
      </c>
      <c r="B5132" s="880" t="s">
        <v>14901</v>
      </c>
      <c r="C5132" s="881" t="s">
        <v>14108</v>
      </c>
      <c r="D5132" s="881" t="s">
        <v>15700</v>
      </c>
      <c r="E5132" s="895">
        <v>54000</v>
      </c>
      <c r="F5132" s="880" t="s">
        <v>15701</v>
      </c>
      <c r="G5132" s="881" t="s">
        <v>13921</v>
      </c>
      <c r="H5132" s="870">
        <v>44506</v>
      </c>
      <c r="I5132" s="880" t="s">
        <v>14112</v>
      </c>
      <c r="J5132" s="881" t="s">
        <v>13923</v>
      </c>
    </row>
    <row r="5133" spans="1:10" s="1040" customFormat="1" ht="45" x14ac:dyDescent="0.25">
      <c r="A5133" s="894" t="s">
        <v>15702</v>
      </c>
      <c r="B5133" s="880" t="s">
        <v>14166</v>
      </c>
      <c r="C5133" s="881" t="s">
        <v>14108</v>
      </c>
      <c r="D5133" s="881" t="s">
        <v>15703</v>
      </c>
      <c r="E5133" s="895">
        <v>55104.62</v>
      </c>
      <c r="F5133" s="880" t="s">
        <v>15704</v>
      </c>
      <c r="G5133" s="881" t="s">
        <v>13921</v>
      </c>
      <c r="H5133" s="870" t="s">
        <v>15392</v>
      </c>
      <c r="I5133" s="880" t="s">
        <v>14407</v>
      </c>
      <c r="J5133" s="881" t="s">
        <v>13923</v>
      </c>
    </row>
    <row r="5134" spans="1:10" s="1040" customFormat="1" ht="18" x14ac:dyDescent="0.25">
      <c r="A5134" s="894" t="s">
        <v>15705</v>
      </c>
      <c r="B5134" s="880" t="s">
        <v>14535</v>
      </c>
      <c r="C5134" s="881" t="s">
        <v>14108</v>
      </c>
      <c r="D5134" s="881" t="s">
        <v>15706</v>
      </c>
      <c r="E5134" s="895">
        <v>55393.75</v>
      </c>
      <c r="F5134" s="880" t="s">
        <v>15437</v>
      </c>
      <c r="G5134" s="881" t="s">
        <v>13921</v>
      </c>
      <c r="H5134" s="870" t="s">
        <v>13939</v>
      </c>
      <c r="I5134" s="880" t="s">
        <v>14112</v>
      </c>
      <c r="J5134" s="881" t="s">
        <v>13923</v>
      </c>
    </row>
    <row r="5135" spans="1:10" s="1040" customFormat="1" ht="18" x14ac:dyDescent="0.25">
      <c r="A5135" s="894" t="s">
        <v>15707</v>
      </c>
      <c r="B5135" s="880" t="s">
        <v>14107</v>
      </c>
      <c r="C5135" s="881" t="s">
        <v>14108</v>
      </c>
      <c r="D5135" s="881" t="s">
        <v>15708</v>
      </c>
      <c r="E5135" s="895">
        <v>56241.72</v>
      </c>
      <c r="F5135" s="880" t="s">
        <v>14110</v>
      </c>
      <c r="G5135" s="881" t="s">
        <v>13921</v>
      </c>
      <c r="H5135" s="870" t="s">
        <v>14054</v>
      </c>
      <c r="I5135" s="880" t="s">
        <v>14112</v>
      </c>
      <c r="J5135" s="881" t="s">
        <v>13923</v>
      </c>
    </row>
    <row r="5136" spans="1:10" s="1040" customFormat="1" ht="18" x14ac:dyDescent="0.25">
      <c r="A5136" s="894" t="s">
        <v>14900</v>
      </c>
      <c r="B5136" s="880" t="s">
        <v>14901</v>
      </c>
      <c r="C5136" s="881" t="s">
        <v>14108</v>
      </c>
      <c r="D5136" s="881" t="s">
        <v>15709</v>
      </c>
      <c r="E5136" s="895">
        <v>57045</v>
      </c>
      <c r="F5136" s="880" t="s">
        <v>15710</v>
      </c>
      <c r="G5136" s="881" t="s">
        <v>13921</v>
      </c>
      <c r="H5136" s="870">
        <v>44288</v>
      </c>
      <c r="I5136" s="880" t="s">
        <v>14112</v>
      </c>
      <c r="J5136" s="881" t="s">
        <v>13923</v>
      </c>
    </row>
    <row r="5137" spans="1:10" s="1040" customFormat="1" ht="18" x14ac:dyDescent="0.25">
      <c r="A5137" s="894" t="s">
        <v>15711</v>
      </c>
      <c r="B5137" s="880" t="s">
        <v>14107</v>
      </c>
      <c r="C5137" s="881" t="s">
        <v>14108</v>
      </c>
      <c r="D5137" s="881" t="s">
        <v>15712</v>
      </c>
      <c r="E5137" s="895">
        <v>57112</v>
      </c>
      <c r="F5137" s="880" t="s">
        <v>15713</v>
      </c>
      <c r="G5137" s="881" t="s">
        <v>13921</v>
      </c>
      <c r="H5137" s="870" t="s">
        <v>14064</v>
      </c>
      <c r="I5137" s="882">
        <v>44562</v>
      </c>
      <c r="J5137" s="881" t="s">
        <v>13923</v>
      </c>
    </row>
    <row r="5138" spans="1:10" s="1040" customFormat="1" ht="27" x14ac:dyDescent="0.25">
      <c r="A5138" s="894" t="s">
        <v>15714</v>
      </c>
      <c r="B5138" s="880" t="s">
        <v>14901</v>
      </c>
      <c r="C5138" s="881" t="s">
        <v>14108</v>
      </c>
      <c r="D5138" s="881" t="s">
        <v>15715</v>
      </c>
      <c r="E5138" s="895">
        <v>57600</v>
      </c>
      <c r="F5138" s="880" t="s">
        <v>15716</v>
      </c>
      <c r="G5138" s="881" t="s">
        <v>13921</v>
      </c>
      <c r="H5138" s="870" t="s">
        <v>14598</v>
      </c>
      <c r="I5138" s="880" t="s">
        <v>14112</v>
      </c>
      <c r="J5138" s="881" t="s">
        <v>13923</v>
      </c>
    </row>
    <row r="5139" spans="1:10" s="1040" customFormat="1" ht="18" x14ac:dyDescent="0.25">
      <c r="A5139" s="894" t="s">
        <v>15717</v>
      </c>
      <c r="B5139" s="880" t="s">
        <v>14107</v>
      </c>
      <c r="C5139" s="881" t="s">
        <v>14108</v>
      </c>
      <c r="D5139" s="881" t="s">
        <v>15718</v>
      </c>
      <c r="E5139" s="895">
        <v>58268.2</v>
      </c>
      <c r="F5139" s="880" t="s">
        <v>15493</v>
      </c>
      <c r="G5139" s="881" t="s">
        <v>13921</v>
      </c>
      <c r="H5139" s="870" t="s">
        <v>14064</v>
      </c>
      <c r="I5139" s="882">
        <v>44621</v>
      </c>
      <c r="J5139" s="881" t="s">
        <v>13923</v>
      </c>
    </row>
    <row r="5140" spans="1:10" s="1040" customFormat="1" ht="27" x14ac:dyDescent="0.25">
      <c r="A5140" s="894" t="s">
        <v>15719</v>
      </c>
      <c r="B5140" s="881" t="s">
        <v>14166</v>
      </c>
      <c r="C5140" s="881" t="s">
        <v>14108</v>
      </c>
      <c r="D5140" s="881" t="s">
        <v>15720</v>
      </c>
      <c r="E5140" s="895">
        <v>58418.85</v>
      </c>
      <c r="F5140" s="880" t="s">
        <v>15721</v>
      </c>
      <c r="G5140" s="881" t="s">
        <v>13921</v>
      </c>
      <c r="H5140" s="870" t="s">
        <v>14097</v>
      </c>
      <c r="I5140" s="882">
        <v>44359</v>
      </c>
      <c r="J5140" s="881" t="s">
        <v>13923</v>
      </c>
    </row>
    <row r="5141" spans="1:10" s="1040" customFormat="1" ht="18" x14ac:dyDescent="0.25">
      <c r="A5141" s="894" t="s">
        <v>15722</v>
      </c>
      <c r="B5141" s="880" t="s">
        <v>14107</v>
      </c>
      <c r="C5141" s="881" t="s">
        <v>14108</v>
      </c>
      <c r="D5141" s="881" t="s">
        <v>15723</v>
      </c>
      <c r="E5141" s="895">
        <v>59899.95</v>
      </c>
      <c r="F5141" s="880" t="s">
        <v>14953</v>
      </c>
      <c r="G5141" s="881" t="s">
        <v>13921</v>
      </c>
      <c r="H5141" s="870" t="s">
        <v>15099</v>
      </c>
      <c r="I5141" s="880" t="s">
        <v>15724</v>
      </c>
      <c r="J5141" s="881" t="s">
        <v>13923</v>
      </c>
    </row>
    <row r="5142" spans="1:10" s="1040" customFormat="1" ht="27" x14ac:dyDescent="0.25">
      <c r="A5142" s="894" t="s">
        <v>15725</v>
      </c>
      <c r="B5142" s="880" t="s">
        <v>14166</v>
      </c>
      <c r="C5142" s="881" t="s">
        <v>14108</v>
      </c>
      <c r="D5142" s="881" t="s">
        <v>15726</v>
      </c>
      <c r="E5142" s="895">
        <v>60186.8</v>
      </c>
      <c r="F5142" s="880" t="s">
        <v>15727</v>
      </c>
      <c r="G5142" s="881" t="s">
        <v>13921</v>
      </c>
      <c r="H5142" s="870" t="s">
        <v>14892</v>
      </c>
      <c r="I5142" s="882">
        <v>44239</v>
      </c>
      <c r="J5142" s="881" t="s">
        <v>13923</v>
      </c>
    </row>
    <row r="5143" spans="1:10" s="1040" customFormat="1" ht="27" x14ac:dyDescent="0.25">
      <c r="A5143" s="894" t="s">
        <v>15728</v>
      </c>
      <c r="B5143" s="880" t="s">
        <v>7305</v>
      </c>
      <c r="C5143" s="881" t="s">
        <v>13918</v>
      </c>
      <c r="D5143" s="881" t="s">
        <v>15729</v>
      </c>
      <c r="E5143" s="895">
        <v>61355.3</v>
      </c>
      <c r="F5143" s="880" t="s">
        <v>15730</v>
      </c>
      <c r="G5143" s="881" t="s">
        <v>13921</v>
      </c>
      <c r="H5143" s="870">
        <v>44229</v>
      </c>
      <c r="I5143" s="880" t="s">
        <v>15724</v>
      </c>
      <c r="J5143" s="881" t="s">
        <v>13923</v>
      </c>
    </row>
    <row r="5144" spans="1:10" s="1040" customFormat="1" ht="18" x14ac:dyDescent="0.25">
      <c r="A5144" s="894" t="s">
        <v>15731</v>
      </c>
      <c r="B5144" s="880" t="s">
        <v>14901</v>
      </c>
      <c r="C5144" s="881" t="s">
        <v>14108</v>
      </c>
      <c r="D5144" s="881" t="s">
        <v>15732</v>
      </c>
      <c r="E5144" s="895">
        <v>61866</v>
      </c>
      <c r="F5144" s="880" t="s">
        <v>15733</v>
      </c>
      <c r="G5144" s="881" t="s">
        <v>13921</v>
      </c>
      <c r="H5144" s="870">
        <v>44506</v>
      </c>
      <c r="I5144" s="880" t="s">
        <v>15724</v>
      </c>
      <c r="J5144" s="881" t="s">
        <v>13923</v>
      </c>
    </row>
    <row r="5145" spans="1:10" s="1040" customFormat="1" ht="27" x14ac:dyDescent="0.25">
      <c r="A5145" s="894" t="s">
        <v>15734</v>
      </c>
      <c r="B5145" s="880" t="s">
        <v>7305</v>
      </c>
      <c r="C5145" s="881" t="s">
        <v>13918</v>
      </c>
      <c r="D5145" s="881" t="s">
        <v>15735</v>
      </c>
      <c r="E5145" s="895">
        <v>62735.4</v>
      </c>
      <c r="F5145" s="880" t="s">
        <v>15730</v>
      </c>
      <c r="G5145" s="881" t="s">
        <v>13921</v>
      </c>
      <c r="H5145" s="870" t="s">
        <v>15256</v>
      </c>
      <c r="I5145" s="880" t="s">
        <v>15724</v>
      </c>
      <c r="J5145" s="881" t="s">
        <v>13923</v>
      </c>
    </row>
    <row r="5146" spans="1:10" s="1040" customFormat="1" ht="18" x14ac:dyDescent="0.25">
      <c r="A5146" s="894" t="s">
        <v>15736</v>
      </c>
      <c r="B5146" s="881" t="s">
        <v>14166</v>
      </c>
      <c r="C5146" s="881" t="s">
        <v>14108</v>
      </c>
      <c r="D5146" s="881" t="s">
        <v>15737</v>
      </c>
      <c r="E5146" s="895">
        <v>63106.400000000001</v>
      </c>
      <c r="F5146" s="880" t="s">
        <v>15738</v>
      </c>
      <c r="G5146" s="881" t="s">
        <v>13921</v>
      </c>
      <c r="H5146" s="870">
        <v>44474</v>
      </c>
      <c r="I5146" s="880" t="s">
        <v>15724</v>
      </c>
      <c r="J5146" s="881" t="s">
        <v>13923</v>
      </c>
    </row>
    <row r="5147" spans="1:10" s="1040" customFormat="1" ht="18" x14ac:dyDescent="0.25">
      <c r="A5147" s="894" t="s">
        <v>15739</v>
      </c>
      <c r="B5147" s="880" t="s">
        <v>14901</v>
      </c>
      <c r="C5147" s="881" t="s">
        <v>14108</v>
      </c>
      <c r="D5147" s="881" t="s">
        <v>15740</v>
      </c>
      <c r="E5147" s="895">
        <v>63743.13</v>
      </c>
      <c r="F5147" s="880" t="s">
        <v>15741</v>
      </c>
      <c r="G5147" s="881" t="s">
        <v>13921</v>
      </c>
      <c r="H5147" s="870">
        <v>44318</v>
      </c>
      <c r="I5147" s="880" t="s">
        <v>15724</v>
      </c>
      <c r="J5147" s="881" t="s">
        <v>13923</v>
      </c>
    </row>
    <row r="5148" spans="1:10" s="1040" customFormat="1" ht="18" x14ac:dyDescent="0.25">
      <c r="A5148" s="894" t="s">
        <v>15742</v>
      </c>
      <c r="B5148" s="880" t="s">
        <v>14107</v>
      </c>
      <c r="C5148" s="881" t="s">
        <v>14108</v>
      </c>
      <c r="D5148" s="881" t="s">
        <v>15743</v>
      </c>
      <c r="E5148" s="895">
        <v>63770</v>
      </c>
      <c r="F5148" s="880" t="s">
        <v>15315</v>
      </c>
      <c r="G5148" s="881" t="s">
        <v>13921</v>
      </c>
      <c r="H5148" s="870">
        <v>44389</v>
      </c>
      <c r="I5148" s="880" t="s">
        <v>15724</v>
      </c>
      <c r="J5148" s="881" t="s">
        <v>13923</v>
      </c>
    </row>
    <row r="5149" spans="1:10" s="1040" customFormat="1" ht="18" x14ac:dyDescent="0.25">
      <c r="A5149" s="894" t="s">
        <v>15744</v>
      </c>
      <c r="B5149" s="880" t="s">
        <v>8500</v>
      </c>
      <c r="C5149" s="881" t="s">
        <v>14108</v>
      </c>
      <c r="D5149" s="881" t="s">
        <v>15745</v>
      </c>
      <c r="E5149" s="895">
        <v>64300</v>
      </c>
      <c r="F5149" s="880" t="s">
        <v>15746</v>
      </c>
      <c r="G5149" s="881" t="s">
        <v>13921</v>
      </c>
      <c r="H5149" s="870">
        <v>44359</v>
      </c>
      <c r="I5149" s="880" t="s">
        <v>15724</v>
      </c>
      <c r="J5149" s="881" t="s">
        <v>13923</v>
      </c>
    </row>
    <row r="5150" spans="1:10" s="1040" customFormat="1" ht="18" x14ac:dyDescent="0.25">
      <c r="A5150" s="894" t="s">
        <v>15747</v>
      </c>
      <c r="B5150" s="880" t="s">
        <v>14535</v>
      </c>
      <c r="C5150" s="881" t="s">
        <v>14108</v>
      </c>
      <c r="D5150" s="881" t="s">
        <v>15748</v>
      </c>
      <c r="E5150" s="895">
        <v>65750</v>
      </c>
      <c r="F5150" s="880" t="s">
        <v>15749</v>
      </c>
      <c r="G5150" s="881" t="s">
        <v>13921</v>
      </c>
      <c r="H5150" s="870" t="s">
        <v>15750</v>
      </c>
      <c r="I5150" s="880" t="s">
        <v>15724</v>
      </c>
      <c r="J5150" s="881" t="s">
        <v>13923</v>
      </c>
    </row>
    <row r="5151" spans="1:10" s="1040" customFormat="1" ht="18" x14ac:dyDescent="0.25">
      <c r="A5151" s="894" t="s">
        <v>15751</v>
      </c>
      <c r="B5151" s="880" t="s">
        <v>8744</v>
      </c>
      <c r="C5151" s="881" t="s">
        <v>14108</v>
      </c>
      <c r="D5151" s="881" t="s">
        <v>15752</v>
      </c>
      <c r="E5151" s="895">
        <v>65759.600000000006</v>
      </c>
      <c r="F5151" s="880" t="s">
        <v>15753</v>
      </c>
      <c r="G5151" s="881" t="s">
        <v>13921</v>
      </c>
      <c r="H5151" s="870">
        <v>44229</v>
      </c>
      <c r="I5151" s="880" t="s">
        <v>15724</v>
      </c>
      <c r="J5151" s="881" t="s">
        <v>13923</v>
      </c>
    </row>
    <row r="5152" spans="1:10" s="1040" customFormat="1" ht="45" x14ac:dyDescent="0.25">
      <c r="A5152" s="894" t="s">
        <v>15754</v>
      </c>
      <c r="B5152" s="880" t="s">
        <v>8500</v>
      </c>
      <c r="C5152" s="881" t="s">
        <v>14108</v>
      </c>
      <c r="D5152" s="881" t="s">
        <v>15755</v>
      </c>
      <c r="E5152" s="895">
        <v>66500</v>
      </c>
      <c r="F5152" s="880" t="s">
        <v>15756</v>
      </c>
      <c r="G5152" s="881" t="s">
        <v>13921</v>
      </c>
      <c r="H5152" s="870">
        <v>44198</v>
      </c>
      <c r="I5152" s="880" t="s">
        <v>15724</v>
      </c>
      <c r="J5152" s="881" t="s">
        <v>13923</v>
      </c>
    </row>
    <row r="5153" spans="1:10" s="1040" customFormat="1" ht="18" x14ac:dyDescent="0.25">
      <c r="A5153" s="894" t="s">
        <v>15757</v>
      </c>
      <c r="B5153" s="880" t="s">
        <v>14901</v>
      </c>
      <c r="C5153" s="881" t="s">
        <v>14108</v>
      </c>
      <c r="D5153" s="881" t="s">
        <v>15758</v>
      </c>
      <c r="E5153" s="895">
        <v>68109.600000000006</v>
      </c>
      <c r="F5153" s="880" t="s">
        <v>15759</v>
      </c>
      <c r="G5153" s="881" t="s">
        <v>13921</v>
      </c>
      <c r="H5153" s="870" t="s">
        <v>14436</v>
      </c>
      <c r="I5153" s="880" t="s">
        <v>15724</v>
      </c>
      <c r="J5153" s="881" t="s">
        <v>13923</v>
      </c>
    </row>
    <row r="5154" spans="1:10" s="1040" customFormat="1" ht="27" x14ac:dyDescent="0.25">
      <c r="A5154" s="894" t="s">
        <v>15760</v>
      </c>
      <c r="B5154" s="880" t="s">
        <v>14901</v>
      </c>
      <c r="C5154" s="881" t="s">
        <v>14108</v>
      </c>
      <c r="D5154" s="881" t="s">
        <v>15761</v>
      </c>
      <c r="E5154" s="895">
        <v>71623.64</v>
      </c>
      <c r="F5154" s="880" t="s">
        <v>15762</v>
      </c>
      <c r="G5154" s="881" t="s">
        <v>13921</v>
      </c>
      <c r="H5154" s="870">
        <v>44324</v>
      </c>
      <c r="I5154" s="880" t="s">
        <v>15724</v>
      </c>
      <c r="J5154" s="881" t="s">
        <v>13923</v>
      </c>
    </row>
    <row r="5155" spans="1:10" s="1040" customFormat="1" ht="18" x14ac:dyDescent="0.25">
      <c r="A5155" s="894" t="s">
        <v>15763</v>
      </c>
      <c r="B5155" s="880" t="s">
        <v>7305</v>
      </c>
      <c r="C5155" s="881" t="s">
        <v>13918</v>
      </c>
      <c r="D5155" s="881" t="s">
        <v>15764</v>
      </c>
      <c r="E5155" s="895">
        <v>72968.960000000006</v>
      </c>
      <c r="F5155" s="880" t="s">
        <v>15765</v>
      </c>
      <c r="G5155" s="881" t="s">
        <v>13921</v>
      </c>
      <c r="H5155" s="870">
        <v>44443</v>
      </c>
      <c r="I5155" s="880" t="s">
        <v>15724</v>
      </c>
      <c r="J5155" s="881" t="s">
        <v>13923</v>
      </c>
    </row>
    <row r="5156" spans="1:10" s="1040" customFormat="1" ht="27" x14ac:dyDescent="0.25">
      <c r="A5156" s="894" t="s">
        <v>15766</v>
      </c>
      <c r="B5156" s="880" t="s">
        <v>8500</v>
      </c>
      <c r="C5156" s="881" t="s">
        <v>14108</v>
      </c>
      <c r="D5156" s="881" t="s">
        <v>15767</v>
      </c>
      <c r="E5156" s="895">
        <v>73348.800000000003</v>
      </c>
      <c r="F5156" s="880" t="s">
        <v>15768</v>
      </c>
      <c r="G5156" s="881" t="s">
        <v>13921</v>
      </c>
      <c r="H5156" s="870" t="s">
        <v>14538</v>
      </c>
      <c r="I5156" s="880" t="s">
        <v>15724</v>
      </c>
      <c r="J5156" s="881" t="s">
        <v>13923</v>
      </c>
    </row>
    <row r="5157" spans="1:10" s="1040" customFormat="1" ht="18" x14ac:dyDescent="0.25">
      <c r="A5157" s="894" t="s">
        <v>15769</v>
      </c>
      <c r="B5157" s="880" t="s">
        <v>14901</v>
      </c>
      <c r="C5157" s="881" t="s">
        <v>14108</v>
      </c>
      <c r="D5157" s="881" t="s">
        <v>15770</v>
      </c>
      <c r="E5157" s="895">
        <v>73600</v>
      </c>
      <c r="F5157" s="880" t="s">
        <v>15771</v>
      </c>
      <c r="G5157" s="881" t="s">
        <v>13921</v>
      </c>
      <c r="H5157" s="870">
        <v>44538</v>
      </c>
      <c r="I5157" s="880" t="s">
        <v>15724</v>
      </c>
      <c r="J5157" s="881" t="s">
        <v>13923</v>
      </c>
    </row>
    <row r="5158" spans="1:10" s="1040" customFormat="1" ht="18" x14ac:dyDescent="0.25">
      <c r="A5158" s="894" t="s">
        <v>15772</v>
      </c>
      <c r="B5158" s="880" t="s">
        <v>8500</v>
      </c>
      <c r="C5158" s="881" t="s">
        <v>14108</v>
      </c>
      <c r="D5158" s="881" t="s">
        <v>15773</v>
      </c>
      <c r="E5158" s="895">
        <v>73680</v>
      </c>
      <c r="F5158" s="880" t="s">
        <v>15774</v>
      </c>
      <c r="G5158" s="881" t="s">
        <v>13921</v>
      </c>
      <c r="H5158" s="870" t="s">
        <v>14133</v>
      </c>
      <c r="I5158" s="880" t="s">
        <v>15724</v>
      </c>
      <c r="J5158" s="881" t="s">
        <v>13923</v>
      </c>
    </row>
    <row r="5159" spans="1:10" s="1040" customFormat="1" ht="18" x14ac:dyDescent="0.25">
      <c r="A5159" s="894" t="s">
        <v>15775</v>
      </c>
      <c r="B5159" s="880" t="s">
        <v>14166</v>
      </c>
      <c r="C5159" s="881" t="s">
        <v>14108</v>
      </c>
      <c r="D5159" s="881" t="s">
        <v>15776</v>
      </c>
      <c r="E5159" s="895">
        <v>73757.17</v>
      </c>
      <c r="F5159" s="880" t="s">
        <v>15777</v>
      </c>
      <c r="G5159" s="881" t="s">
        <v>13921</v>
      </c>
      <c r="H5159" s="870">
        <v>44417</v>
      </c>
      <c r="I5159" s="880" t="s">
        <v>15724</v>
      </c>
      <c r="J5159" s="881" t="s">
        <v>13923</v>
      </c>
    </row>
    <row r="5160" spans="1:10" s="1040" customFormat="1" ht="18" x14ac:dyDescent="0.25">
      <c r="A5160" s="894" t="s">
        <v>15778</v>
      </c>
      <c r="B5160" s="880" t="s">
        <v>14535</v>
      </c>
      <c r="C5160" s="881" t="s">
        <v>14108</v>
      </c>
      <c r="D5160" s="881" t="s">
        <v>15779</v>
      </c>
      <c r="E5160" s="895">
        <v>74333.33</v>
      </c>
      <c r="F5160" s="880" t="s">
        <v>15651</v>
      </c>
      <c r="G5160" s="881" t="s">
        <v>13921</v>
      </c>
      <c r="H5160" s="870">
        <v>44229</v>
      </c>
      <c r="I5160" s="880" t="s">
        <v>15724</v>
      </c>
      <c r="J5160" s="881" t="s">
        <v>13923</v>
      </c>
    </row>
    <row r="5161" spans="1:10" s="1040" customFormat="1" ht="18" x14ac:dyDescent="0.25">
      <c r="A5161" s="894" t="s">
        <v>15780</v>
      </c>
      <c r="B5161" s="880" t="s">
        <v>14535</v>
      </c>
      <c r="C5161" s="881" t="s">
        <v>14108</v>
      </c>
      <c r="D5161" s="881" t="s">
        <v>15781</v>
      </c>
      <c r="E5161" s="895">
        <v>74333.34</v>
      </c>
      <c r="F5161" s="880" t="s">
        <v>15651</v>
      </c>
      <c r="G5161" s="881" t="s">
        <v>13921</v>
      </c>
      <c r="H5161" s="870" t="s">
        <v>14347</v>
      </c>
      <c r="I5161" s="880" t="s">
        <v>15724</v>
      </c>
      <c r="J5161" s="881" t="s">
        <v>13923</v>
      </c>
    </row>
    <row r="5162" spans="1:10" s="1040" customFormat="1" ht="18" x14ac:dyDescent="0.25">
      <c r="A5162" s="894" t="s">
        <v>15782</v>
      </c>
      <c r="B5162" s="880" t="s">
        <v>14901</v>
      </c>
      <c r="C5162" s="881" t="s">
        <v>14108</v>
      </c>
      <c r="D5162" s="881" t="s">
        <v>15783</v>
      </c>
      <c r="E5162" s="895">
        <v>76087</v>
      </c>
      <c r="F5162" s="880" t="s">
        <v>15784</v>
      </c>
      <c r="G5162" s="881" t="s">
        <v>13921</v>
      </c>
      <c r="H5162" s="870" t="s">
        <v>6827</v>
      </c>
      <c r="I5162" s="880" t="s">
        <v>15724</v>
      </c>
      <c r="J5162" s="881" t="s">
        <v>13923</v>
      </c>
    </row>
    <row r="5163" spans="1:10" s="1040" customFormat="1" ht="36" x14ac:dyDescent="0.25">
      <c r="A5163" s="894" t="s">
        <v>15785</v>
      </c>
      <c r="B5163" s="880" t="s">
        <v>8500</v>
      </c>
      <c r="C5163" s="881" t="s">
        <v>14108</v>
      </c>
      <c r="D5163" s="881" t="s">
        <v>15786</v>
      </c>
      <c r="E5163" s="895">
        <v>79000</v>
      </c>
      <c r="F5163" s="880" t="s">
        <v>15787</v>
      </c>
      <c r="G5163" s="881" t="s">
        <v>13921</v>
      </c>
      <c r="H5163" s="870" t="s">
        <v>14054</v>
      </c>
      <c r="I5163" s="880" t="s">
        <v>15724</v>
      </c>
      <c r="J5163" s="881" t="s">
        <v>13923</v>
      </c>
    </row>
    <row r="5164" spans="1:10" s="1040" customFormat="1" ht="18" x14ac:dyDescent="0.25">
      <c r="A5164" s="894" t="s">
        <v>15788</v>
      </c>
      <c r="B5164" s="880" t="s">
        <v>14901</v>
      </c>
      <c r="C5164" s="881" t="s">
        <v>14108</v>
      </c>
      <c r="D5164" s="881" t="s">
        <v>15789</v>
      </c>
      <c r="E5164" s="895">
        <v>81731.520000000004</v>
      </c>
      <c r="F5164" s="880" t="s">
        <v>15759</v>
      </c>
      <c r="G5164" s="881" t="s">
        <v>13921</v>
      </c>
      <c r="H5164" s="870">
        <v>44387</v>
      </c>
      <c r="I5164" s="880" t="s">
        <v>15724</v>
      </c>
      <c r="J5164" s="881" t="s">
        <v>13923</v>
      </c>
    </row>
    <row r="5165" spans="1:10" s="1040" customFormat="1" ht="45" x14ac:dyDescent="0.25">
      <c r="A5165" s="894" t="s">
        <v>15790</v>
      </c>
      <c r="B5165" s="880" t="s">
        <v>14166</v>
      </c>
      <c r="C5165" s="881" t="s">
        <v>14108</v>
      </c>
      <c r="D5165" s="881" t="s">
        <v>15791</v>
      </c>
      <c r="E5165" s="895">
        <v>82233.070000000007</v>
      </c>
      <c r="F5165" s="880" t="s">
        <v>15704</v>
      </c>
      <c r="G5165" s="881" t="s">
        <v>13921</v>
      </c>
      <c r="H5165" s="870">
        <v>44419</v>
      </c>
      <c r="I5165" s="880" t="s">
        <v>15724</v>
      </c>
      <c r="J5165" s="881" t="s">
        <v>13923</v>
      </c>
    </row>
    <row r="5166" spans="1:10" s="1040" customFormat="1" ht="18" x14ac:dyDescent="0.25">
      <c r="A5166" s="894" t="s">
        <v>15731</v>
      </c>
      <c r="B5166" s="880" t="s">
        <v>14901</v>
      </c>
      <c r="C5166" s="881" t="s">
        <v>14108</v>
      </c>
      <c r="D5166" s="881" t="s">
        <v>15792</v>
      </c>
      <c r="E5166" s="895">
        <v>82488</v>
      </c>
      <c r="F5166" s="880" t="s">
        <v>15733</v>
      </c>
      <c r="G5166" s="881" t="s">
        <v>13921</v>
      </c>
      <c r="H5166" s="870" t="s">
        <v>15122</v>
      </c>
      <c r="I5166" s="880" t="s">
        <v>15724</v>
      </c>
      <c r="J5166" s="881" t="s">
        <v>13923</v>
      </c>
    </row>
    <row r="5167" spans="1:10" s="1040" customFormat="1" ht="18" x14ac:dyDescent="0.25">
      <c r="A5167" s="894" t="s">
        <v>15793</v>
      </c>
      <c r="B5167" s="880" t="s">
        <v>14535</v>
      </c>
      <c r="C5167" s="881" t="s">
        <v>14108</v>
      </c>
      <c r="D5167" s="881" t="s">
        <v>15794</v>
      </c>
      <c r="E5167" s="895">
        <v>82800</v>
      </c>
      <c r="F5167" s="880" t="s">
        <v>15795</v>
      </c>
      <c r="G5167" s="881" t="s">
        <v>13921</v>
      </c>
      <c r="H5167" s="870" t="s">
        <v>15094</v>
      </c>
      <c r="I5167" s="880" t="s">
        <v>15724</v>
      </c>
      <c r="J5167" s="881" t="s">
        <v>13923</v>
      </c>
    </row>
    <row r="5168" spans="1:10" s="1040" customFormat="1" ht="18" x14ac:dyDescent="0.25">
      <c r="A5168" s="894" t="s">
        <v>15796</v>
      </c>
      <c r="B5168" s="880" t="s">
        <v>8500</v>
      </c>
      <c r="C5168" s="881" t="s">
        <v>14108</v>
      </c>
      <c r="D5168" s="881" t="s">
        <v>15797</v>
      </c>
      <c r="E5168" s="895">
        <v>84000</v>
      </c>
      <c r="F5168" s="880" t="s">
        <v>15798</v>
      </c>
      <c r="G5168" s="881" t="s">
        <v>13921</v>
      </c>
      <c r="H5168" s="870">
        <v>44229</v>
      </c>
      <c r="I5168" s="880" t="s">
        <v>15724</v>
      </c>
      <c r="J5168" s="881" t="s">
        <v>13923</v>
      </c>
    </row>
    <row r="5169" spans="1:10" s="1040" customFormat="1" ht="18" x14ac:dyDescent="0.25">
      <c r="A5169" s="894" t="s">
        <v>15799</v>
      </c>
      <c r="B5169" s="880" t="s">
        <v>7305</v>
      </c>
      <c r="C5169" s="881" t="s">
        <v>13918</v>
      </c>
      <c r="D5169" s="881" t="s">
        <v>15800</v>
      </c>
      <c r="E5169" s="895">
        <v>93675.43</v>
      </c>
      <c r="F5169" s="880" t="s">
        <v>15801</v>
      </c>
      <c r="G5169" s="881" t="s">
        <v>13921</v>
      </c>
      <c r="H5169" s="870" t="s">
        <v>15256</v>
      </c>
      <c r="I5169" s="880" t="s">
        <v>15724</v>
      </c>
      <c r="J5169" s="881" t="s">
        <v>13923</v>
      </c>
    </row>
    <row r="5170" spans="1:10" s="1040" customFormat="1" ht="18" x14ac:dyDescent="0.25">
      <c r="A5170" s="894" t="s">
        <v>15802</v>
      </c>
      <c r="B5170" s="880" t="s">
        <v>8744</v>
      </c>
      <c r="C5170" s="881" t="s">
        <v>14108</v>
      </c>
      <c r="D5170" s="881" t="s">
        <v>15803</v>
      </c>
      <c r="E5170" s="895">
        <v>93750</v>
      </c>
      <c r="F5170" s="880" t="s">
        <v>14350</v>
      </c>
      <c r="G5170" s="881" t="s">
        <v>13921</v>
      </c>
      <c r="H5170" s="870">
        <v>44471</v>
      </c>
      <c r="I5170" s="880" t="s">
        <v>15724</v>
      </c>
      <c r="J5170" s="881" t="s">
        <v>13923</v>
      </c>
    </row>
    <row r="5171" spans="1:10" s="1040" customFormat="1" ht="27" x14ac:dyDescent="0.25">
      <c r="A5171" s="894" t="s">
        <v>15804</v>
      </c>
      <c r="B5171" s="880" t="s">
        <v>8500</v>
      </c>
      <c r="C5171" s="881" t="s">
        <v>14108</v>
      </c>
      <c r="D5171" s="881" t="s">
        <v>15805</v>
      </c>
      <c r="E5171" s="895">
        <v>95386</v>
      </c>
      <c r="F5171" s="880" t="s">
        <v>15806</v>
      </c>
      <c r="G5171" s="881" t="s">
        <v>13921</v>
      </c>
      <c r="H5171" s="870" t="s">
        <v>14447</v>
      </c>
      <c r="I5171" s="880" t="s">
        <v>15724</v>
      </c>
      <c r="J5171" s="881" t="s">
        <v>13923</v>
      </c>
    </row>
    <row r="5172" spans="1:10" s="1040" customFormat="1" ht="18" x14ac:dyDescent="0.25">
      <c r="A5172" s="894" t="s">
        <v>15807</v>
      </c>
      <c r="B5172" s="880" t="s">
        <v>14535</v>
      </c>
      <c r="C5172" s="881" t="s">
        <v>14108</v>
      </c>
      <c r="D5172" s="881" t="s">
        <v>15808</v>
      </c>
      <c r="E5172" s="895">
        <v>95390.2</v>
      </c>
      <c r="F5172" s="880" t="s">
        <v>15809</v>
      </c>
      <c r="G5172" s="881" t="s">
        <v>13921</v>
      </c>
      <c r="H5172" s="870" t="s">
        <v>14169</v>
      </c>
      <c r="I5172" s="880" t="s">
        <v>15724</v>
      </c>
      <c r="J5172" s="881" t="s">
        <v>13923</v>
      </c>
    </row>
    <row r="5173" spans="1:10" s="1040" customFormat="1" ht="18" x14ac:dyDescent="0.25">
      <c r="A5173" s="894" t="s">
        <v>15810</v>
      </c>
      <c r="B5173" s="880" t="s">
        <v>14535</v>
      </c>
      <c r="C5173" s="881" t="s">
        <v>14108</v>
      </c>
      <c r="D5173" s="881" t="s">
        <v>15811</v>
      </c>
      <c r="E5173" s="895">
        <v>95390.2</v>
      </c>
      <c r="F5173" s="880" t="s">
        <v>15809</v>
      </c>
      <c r="G5173" s="881" t="s">
        <v>13921</v>
      </c>
      <c r="H5173" s="870" t="s">
        <v>14054</v>
      </c>
      <c r="I5173" s="880" t="s">
        <v>15724</v>
      </c>
      <c r="J5173" s="881" t="s">
        <v>13923</v>
      </c>
    </row>
    <row r="5174" spans="1:10" s="1040" customFormat="1" ht="18" x14ac:dyDescent="0.25">
      <c r="A5174" s="894" t="s">
        <v>15812</v>
      </c>
      <c r="B5174" s="880" t="s">
        <v>14166</v>
      </c>
      <c r="C5174" s="881" t="s">
        <v>14108</v>
      </c>
      <c r="D5174" s="881" t="s">
        <v>15813</v>
      </c>
      <c r="E5174" s="895">
        <v>95654.27</v>
      </c>
      <c r="F5174" s="880" t="s">
        <v>15814</v>
      </c>
      <c r="G5174" s="881" t="s">
        <v>13921</v>
      </c>
      <c r="H5174" s="870" t="s">
        <v>15815</v>
      </c>
      <c r="I5174" s="880" t="s">
        <v>15724</v>
      </c>
      <c r="J5174" s="881" t="s">
        <v>13923</v>
      </c>
    </row>
    <row r="5175" spans="1:10" s="1040" customFormat="1" ht="18" x14ac:dyDescent="0.25">
      <c r="A5175" s="894" t="s">
        <v>15816</v>
      </c>
      <c r="B5175" s="880" t="s">
        <v>14901</v>
      </c>
      <c r="C5175" s="881" t="s">
        <v>14108</v>
      </c>
      <c r="D5175" s="881" t="s">
        <v>15817</v>
      </c>
      <c r="E5175" s="895">
        <v>96000</v>
      </c>
      <c r="F5175" s="880" t="s">
        <v>15701</v>
      </c>
      <c r="G5175" s="881" t="s">
        <v>13921</v>
      </c>
      <c r="H5175" s="870">
        <v>44288</v>
      </c>
      <c r="I5175" s="880" t="s">
        <v>15724</v>
      </c>
      <c r="J5175" s="881" t="s">
        <v>13923</v>
      </c>
    </row>
    <row r="5176" spans="1:10" s="1040" customFormat="1" ht="18" x14ac:dyDescent="0.25">
      <c r="A5176" s="894" t="s">
        <v>15790</v>
      </c>
      <c r="B5176" s="880" t="s">
        <v>14166</v>
      </c>
      <c r="C5176" s="881" t="s">
        <v>14108</v>
      </c>
      <c r="D5176" s="881" t="s">
        <v>15818</v>
      </c>
      <c r="E5176" s="895">
        <v>96465</v>
      </c>
      <c r="F5176" s="880" t="s">
        <v>15819</v>
      </c>
      <c r="G5176" s="881" t="s">
        <v>13921</v>
      </c>
      <c r="H5176" s="870">
        <v>44419</v>
      </c>
      <c r="I5176" s="880" t="s">
        <v>15724</v>
      </c>
      <c r="J5176" s="881" t="s">
        <v>13923</v>
      </c>
    </row>
    <row r="5177" spans="1:10" s="1040" customFormat="1" ht="27" x14ac:dyDescent="0.25">
      <c r="A5177" s="894" t="s">
        <v>15820</v>
      </c>
      <c r="B5177" s="880" t="s">
        <v>14901</v>
      </c>
      <c r="C5177" s="881" t="s">
        <v>14108</v>
      </c>
      <c r="D5177" s="881" t="s">
        <v>15821</v>
      </c>
      <c r="E5177" s="895">
        <v>98646.68</v>
      </c>
      <c r="F5177" s="880" t="s">
        <v>15822</v>
      </c>
      <c r="G5177" s="881" t="s">
        <v>13921</v>
      </c>
      <c r="H5177" s="870">
        <v>44288</v>
      </c>
      <c r="I5177" s="880" t="s">
        <v>15724</v>
      </c>
      <c r="J5177" s="881" t="s">
        <v>13923</v>
      </c>
    </row>
    <row r="5178" spans="1:10" s="1040" customFormat="1" ht="18" x14ac:dyDescent="0.25">
      <c r="A5178" s="894" t="s">
        <v>15823</v>
      </c>
      <c r="B5178" s="880" t="s">
        <v>8500</v>
      </c>
      <c r="C5178" s="881" t="s">
        <v>14108</v>
      </c>
      <c r="D5178" s="881" t="s">
        <v>15824</v>
      </c>
      <c r="E5178" s="895">
        <v>105170</v>
      </c>
      <c r="F5178" s="880" t="s">
        <v>15825</v>
      </c>
      <c r="G5178" s="881" t="s">
        <v>13921</v>
      </c>
      <c r="H5178" s="870" t="s">
        <v>14111</v>
      </c>
      <c r="I5178" s="880" t="s">
        <v>15724</v>
      </c>
      <c r="J5178" s="881" t="s">
        <v>13923</v>
      </c>
    </row>
    <row r="5179" spans="1:10" s="1040" customFormat="1" ht="18" x14ac:dyDescent="0.25">
      <c r="A5179" s="894" t="s">
        <v>15731</v>
      </c>
      <c r="B5179" s="880" t="s">
        <v>14901</v>
      </c>
      <c r="C5179" s="881" t="s">
        <v>14108</v>
      </c>
      <c r="D5179" s="881" t="s">
        <v>15826</v>
      </c>
      <c r="E5179" s="895">
        <v>105397.6</v>
      </c>
      <c r="F5179" s="880" t="s">
        <v>15827</v>
      </c>
      <c r="G5179" s="881" t="s">
        <v>13921</v>
      </c>
      <c r="H5179" s="870" t="s">
        <v>15392</v>
      </c>
      <c r="I5179" s="880" t="s">
        <v>15724</v>
      </c>
      <c r="J5179" s="881" t="s">
        <v>13923</v>
      </c>
    </row>
    <row r="5180" spans="1:10" s="1040" customFormat="1" ht="27" x14ac:dyDescent="0.25">
      <c r="A5180" s="894" t="s">
        <v>15760</v>
      </c>
      <c r="B5180" s="880" t="s">
        <v>14901</v>
      </c>
      <c r="C5180" s="881" t="s">
        <v>14108</v>
      </c>
      <c r="D5180" s="881" t="s">
        <v>15828</v>
      </c>
      <c r="E5180" s="895">
        <v>107435.46</v>
      </c>
      <c r="F5180" s="880" t="s">
        <v>15762</v>
      </c>
      <c r="G5180" s="881" t="s">
        <v>13921</v>
      </c>
      <c r="H5180" s="870">
        <v>44506</v>
      </c>
      <c r="I5180" s="880" t="s">
        <v>15724</v>
      </c>
      <c r="J5180" s="881" t="s">
        <v>13923</v>
      </c>
    </row>
    <row r="5181" spans="1:10" s="1040" customFormat="1" ht="27" x14ac:dyDescent="0.25">
      <c r="A5181" s="894" t="s">
        <v>15760</v>
      </c>
      <c r="B5181" s="880" t="s">
        <v>14901</v>
      </c>
      <c r="C5181" s="881" t="s">
        <v>14108</v>
      </c>
      <c r="D5181" s="881" t="s">
        <v>15829</v>
      </c>
      <c r="E5181" s="895">
        <v>107435.46</v>
      </c>
      <c r="F5181" s="880" t="s">
        <v>15762</v>
      </c>
      <c r="G5181" s="881" t="s">
        <v>13921</v>
      </c>
      <c r="H5181" s="870" t="s">
        <v>15698</v>
      </c>
      <c r="I5181" s="880" t="s">
        <v>14112</v>
      </c>
      <c r="J5181" s="881" t="s">
        <v>13923</v>
      </c>
    </row>
    <row r="5182" spans="1:10" s="1040" customFormat="1" ht="18" x14ac:dyDescent="0.25">
      <c r="A5182" s="894" t="s">
        <v>15830</v>
      </c>
      <c r="B5182" s="880" t="s">
        <v>8500</v>
      </c>
      <c r="C5182" s="881" t="s">
        <v>14108</v>
      </c>
      <c r="D5182" s="881" t="s">
        <v>15831</v>
      </c>
      <c r="E5182" s="895">
        <v>107695.62</v>
      </c>
      <c r="F5182" s="880" t="s">
        <v>15832</v>
      </c>
      <c r="G5182" s="881" t="s">
        <v>13921</v>
      </c>
      <c r="H5182" s="870">
        <v>44208</v>
      </c>
      <c r="I5182" s="880" t="s">
        <v>14112</v>
      </c>
      <c r="J5182" s="881" t="s">
        <v>13923</v>
      </c>
    </row>
    <row r="5183" spans="1:10" s="1040" customFormat="1" ht="27" x14ac:dyDescent="0.25">
      <c r="A5183" s="894" t="s">
        <v>15833</v>
      </c>
      <c r="B5183" s="880" t="s">
        <v>7305</v>
      </c>
      <c r="C5183" s="881" t="s">
        <v>13918</v>
      </c>
      <c r="D5183" s="881" t="s">
        <v>15834</v>
      </c>
      <c r="E5183" s="895">
        <v>110225</v>
      </c>
      <c r="F5183" s="880" t="s">
        <v>15835</v>
      </c>
      <c r="G5183" s="881" t="s">
        <v>13921</v>
      </c>
      <c r="H5183" s="870" t="s">
        <v>15114</v>
      </c>
      <c r="I5183" s="880" t="s">
        <v>14112</v>
      </c>
      <c r="J5183" s="881" t="s">
        <v>13923</v>
      </c>
    </row>
    <row r="5184" spans="1:10" s="1040" customFormat="1" ht="18" x14ac:dyDescent="0.25">
      <c r="A5184" s="894" t="s">
        <v>15836</v>
      </c>
      <c r="B5184" s="880" t="s">
        <v>14901</v>
      </c>
      <c r="C5184" s="881" t="s">
        <v>14108</v>
      </c>
      <c r="D5184" s="881" t="s">
        <v>15837</v>
      </c>
      <c r="E5184" s="895">
        <v>114000</v>
      </c>
      <c r="F5184" s="880" t="s">
        <v>15838</v>
      </c>
      <c r="G5184" s="881" t="s">
        <v>13921</v>
      </c>
      <c r="H5184" s="870">
        <v>44288</v>
      </c>
      <c r="I5184" s="880" t="s">
        <v>14112</v>
      </c>
      <c r="J5184" s="881" t="s">
        <v>13923</v>
      </c>
    </row>
    <row r="5185" spans="1:10" s="1040" customFormat="1" ht="45" x14ac:dyDescent="0.25">
      <c r="A5185" s="894" t="s">
        <v>15702</v>
      </c>
      <c r="B5185" s="880" t="s">
        <v>14166</v>
      </c>
      <c r="C5185" s="881" t="s">
        <v>14108</v>
      </c>
      <c r="D5185" s="881" t="s">
        <v>15839</v>
      </c>
      <c r="E5185" s="895">
        <v>114135.5</v>
      </c>
      <c r="F5185" s="880" t="s">
        <v>15704</v>
      </c>
      <c r="G5185" s="881" t="s">
        <v>13921</v>
      </c>
      <c r="H5185" s="870" t="s">
        <v>15392</v>
      </c>
      <c r="I5185" s="880" t="s">
        <v>14112</v>
      </c>
      <c r="J5185" s="881" t="s">
        <v>13923</v>
      </c>
    </row>
    <row r="5186" spans="1:10" s="1040" customFormat="1" ht="18" x14ac:dyDescent="0.25">
      <c r="A5186" s="894" t="s">
        <v>15840</v>
      </c>
      <c r="B5186" s="880" t="s">
        <v>7305</v>
      </c>
      <c r="C5186" s="881" t="s">
        <v>13918</v>
      </c>
      <c r="D5186" s="881" t="s">
        <v>15841</v>
      </c>
      <c r="E5186" s="895">
        <v>115336.5</v>
      </c>
      <c r="F5186" s="880" t="s">
        <v>14965</v>
      </c>
      <c r="G5186" s="881" t="s">
        <v>13921</v>
      </c>
      <c r="H5186" s="870" t="s">
        <v>14182</v>
      </c>
      <c r="I5186" s="880" t="s">
        <v>14112</v>
      </c>
      <c r="J5186" s="881" t="s">
        <v>13923</v>
      </c>
    </row>
    <row r="5187" spans="1:10" s="1040" customFormat="1" ht="18" x14ac:dyDescent="0.25">
      <c r="A5187" s="894" t="s">
        <v>15842</v>
      </c>
      <c r="B5187" s="880" t="s">
        <v>14535</v>
      </c>
      <c r="C5187" s="881" t="s">
        <v>14108</v>
      </c>
      <c r="D5187" s="881" t="s">
        <v>15843</v>
      </c>
      <c r="E5187" s="895">
        <v>115881.60000000001</v>
      </c>
      <c r="F5187" s="880" t="s">
        <v>15844</v>
      </c>
      <c r="G5187" s="881" t="s">
        <v>13921</v>
      </c>
      <c r="H5187" s="870">
        <v>44532</v>
      </c>
      <c r="I5187" s="880" t="s">
        <v>15052</v>
      </c>
      <c r="J5187" s="881" t="s">
        <v>13923</v>
      </c>
    </row>
    <row r="5188" spans="1:10" s="1040" customFormat="1" ht="18" x14ac:dyDescent="0.25">
      <c r="A5188" s="894" t="s">
        <v>15845</v>
      </c>
      <c r="B5188" s="880" t="s">
        <v>8500</v>
      </c>
      <c r="C5188" s="881" t="s">
        <v>14108</v>
      </c>
      <c r="D5188" s="881" t="s">
        <v>15846</v>
      </c>
      <c r="E5188" s="895">
        <v>117600</v>
      </c>
      <c r="F5188" s="880" t="s">
        <v>15847</v>
      </c>
      <c r="G5188" s="881" t="s">
        <v>13921</v>
      </c>
      <c r="H5188" s="870" t="s">
        <v>15848</v>
      </c>
      <c r="I5188" s="880" t="s">
        <v>14112</v>
      </c>
      <c r="J5188" s="881" t="s">
        <v>13923</v>
      </c>
    </row>
    <row r="5189" spans="1:10" s="1040" customFormat="1" ht="18" x14ac:dyDescent="0.25">
      <c r="A5189" s="894" t="s">
        <v>15849</v>
      </c>
      <c r="B5189" s="880" t="s">
        <v>14901</v>
      </c>
      <c r="C5189" s="881" t="s">
        <v>14108</v>
      </c>
      <c r="D5189" s="881" t="s">
        <v>15850</v>
      </c>
      <c r="E5189" s="895">
        <v>120000</v>
      </c>
      <c r="F5189" s="880" t="s">
        <v>15771</v>
      </c>
      <c r="G5189" s="881" t="s">
        <v>13921</v>
      </c>
      <c r="H5189" s="870">
        <v>44441</v>
      </c>
      <c r="I5189" s="880" t="s">
        <v>14112</v>
      </c>
      <c r="J5189" s="881" t="s">
        <v>13923</v>
      </c>
    </row>
    <row r="5190" spans="1:10" s="1040" customFormat="1" ht="18" x14ac:dyDescent="0.25">
      <c r="A5190" s="894" t="s">
        <v>15851</v>
      </c>
      <c r="B5190" s="880" t="s">
        <v>8744</v>
      </c>
      <c r="C5190" s="881" t="s">
        <v>14108</v>
      </c>
      <c r="D5190" s="881" t="s">
        <v>15852</v>
      </c>
      <c r="E5190" s="895">
        <v>123750</v>
      </c>
      <c r="F5190" s="880" t="s">
        <v>14350</v>
      </c>
      <c r="G5190" s="881" t="s">
        <v>13921</v>
      </c>
      <c r="H5190" s="870" t="s">
        <v>13830</v>
      </c>
      <c r="I5190" s="880" t="s">
        <v>14112</v>
      </c>
      <c r="J5190" s="881" t="s">
        <v>13923</v>
      </c>
    </row>
    <row r="5191" spans="1:10" s="1040" customFormat="1" ht="18" x14ac:dyDescent="0.25">
      <c r="A5191" s="894" t="s">
        <v>15853</v>
      </c>
      <c r="B5191" s="880" t="s">
        <v>14901</v>
      </c>
      <c r="C5191" s="881" t="s">
        <v>14108</v>
      </c>
      <c r="D5191" s="881" t="s">
        <v>15854</v>
      </c>
      <c r="E5191" s="895">
        <v>123780</v>
      </c>
      <c r="F5191" s="880" t="s">
        <v>14918</v>
      </c>
      <c r="G5191" s="881" t="s">
        <v>13921</v>
      </c>
      <c r="H5191" s="870">
        <v>44318</v>
      </c>
      <c r="I5191" s="880" t="s">
        <v>14112</v>
      </c>
      <c r="J5191" s="881" t="s">
        <v>13923</v>
      </c>
    </row>
    <row r="5192" spans="1:10" s="1040" customFormat="1" ht="45" x14ac:dyDescent="0.25">
      <c r="A5192" s="894" t="s">
        <v>15855</v>
      </c>
      <c r="B5192" s="880" t="s">
        <v>14166</v>
      </c>
      <c r="C5192" s="881" t="s">
        <v>14108</v>
      </c>
      <c r="D5192" s="881" t="s">
        <v>15856</v>
      </c>
      <c r="E5192" s="895">
        <v>127254.15</v>
      </c>
      <c r="F5192" s="880" t="s">
        <v>15704</v>
      </c>
      <c r="G5192" s="881" t="s">
        <v>13921</v>
      </c>
      <c r="H5192" s="870" t="s">
        <v>14043</v>
      </c>
      <c r="I5192" s="880" t="s">
        <v>14112</v>
      </c>
      <c r="J5192" s="881" t="s">
        <v>13923</v>
      </c>
    </row>
    <row r="5193" spans="1:10" s="1040" customFormat="1" ht="18" x14ac:dyDescent="0.25">
      <c r="A5193" s="894" t="s">
        <v>15857</v>
      </c>
      <c r="B5193" s="880" t="s">
        <v>14901</v>
      </c>
      <c r="C5193" s="881" t="s">
        <v>14108</v>
      </c>
      <c r="D5193" s="881" t="s">
        <v>15858</v>
      </c>
      <c r="E5193" s="895">
        <v>129874.38</v>
      </c>
      <c r="F5193" s="880" t="s">
        <v>15859</v>
      </c>
      <c r="G5193" s="881" t="s">
        <v>13921</v>
      </c>
      <c r="H5193" s="870" t="s">
        <v>14443</v>
      </c>
      <c r="I5193" s="880" t="s">
        <v>14112</v>
      </c>
      <c r="J5193" s="881" t="s">
        <v>13923</v>
      </c>
    </row>
    <row r="5194" spans="1:10" s="1040" customFormat="1" ht="45" x14ac:dyDescent="0.25">
      <c r="A5194" s="894" t="s">
        <v>15860</v>
      </c>
      <c r="B5194" s="880" t="s">
        <v>14166</v>
      </c>
      <c r="C5194" s="881" t="s">
        <v>14108</v>
      </c>
      <c r="D5194" s="881" t="s">
        <v>15861</v>
      </c>
      <c r="E5194" s="895">
        <v>133769.51999999999</v>
      </c>
      <c r="F5194" s="880" t="s">
        <v>15704</v>
      </c>
      <c r="G5194" s="881" t="s">
        <v>13921</v>
      </c>
      <c r="H5194" s="870" t="s">
        <v>15122</v>
      </c>
      <c r="I5194" s="880" t="s">
        <v>14112</v>
      </c>
      <c r="J5194" s="881" t="s">
        <v>13923</v>
      </c>
    </row>
    <row r="5195" spans="1:10" s="1040" customFormat="1" ht="27" x14ac:dyDescent="0.25">
      <c r="A5195" s="894" t="s">
        <v>15719</v>
      </c>
      <c r="B5195" s="880" t="s">
        <v>14166</v>
      </c>
      <c r="C5195" s="881" t="s">
        <v>14108</v>
      </c>
      <c r="D5195" s="881" t="s">
        <v>15862</v>
      </c>
      <c r="E5195" s="895">
        <v>139605.79999999999</v>
      </c>
      <c r="F5195" s="880" t="s">
        <v>15863</v>
      </c>
      <c r="G5195" s="881" t="s">
        <v>13921</v>
      </c>
      <c r="H5195" s="870" t="s">
        <v>14097</v>
      </c>
      <c r="I5195" s="880" t="s">
        <v>14112</v>
      </c>
      <c r="J5195" s="881" t="s">
        <v>13923</v>
      </c>
    </row>
    <row r="5196" spans="1:10" s="1040" customFormat="1" ht="27" x14ac:dyDescent="0.25">
      <c r="A5196" s="894" t="s">
        <v>15760</v>
      </c>
      <c r="B5196" s="880" t="s">
        <v>14901</v>
      </c>
      <c r="C5196" s="881" t="s">
        <v>14108</v>
      </c>
      <c r="D5196" s="881" t="s">
        <v>15864</v>
      </c>
      <c r="E5196" s="895">
        <v>143247.28</v>
      </c>
      <c r="F5196" s="880" t="s">
        <v>15762</v>
      </c>
      <c r="G5196" s="881" t="s">
        <v>13921</v>
      </c>
      <c r="H5196" s="870">
        <v>44199</v>
      </c>
      <c r="I5196" s="880" t="s">
        <v>14112</v>
      </c>
      <c r="J5196" s="881" t="s">
        <v>13923</v>
      </c>
    </row>
    <row r="5197" spans="1:10" s="1040" customFormat="1" ht="27" x14ac:dyDescent="0.25">
      <c r="A5197" s="894" t="s">
        <v>15865</v>
      </c>
      <c r="B5197" s="880" t="s">
        <v>7305</v>
      </c>
      <c r="C5197" s="881" t="s">
        <v>13918</v>
      </c>
      <c r="D5197" s="881" t="s">
        <v>15866</v>
      </c>
      <c r="E5197" s="895">
        <v>148444</v>
      </c>
      <c r="F5197" s="880" t="s">
        <v>15867</v>
      </c>
      <c r="G5197" s="881" t="s">
        <v>13921</v>
      </c>
      <c r="H5197" s="870" t="s">
        <v>15114</v>
      </c>
      <c r="I5197" s="880" t="s">
        <v>14112</v>
      </c>
      <c r="J5197" s="881" t="s">
        <v>13923</v>
      </c>
    </row>
    <row r="5198" spans="1:10" s="1040" customFormat="1" ht="18" x14ac:dyDescent="0.25">
      <c r="A5198" s="894" t="s">
        <v>15868</v>
      </c>
      <c r="B5198" s="880" t="s">
        <v>14535</v>
      </c>
      <c r="C5198" s="881" t="s">
        <v>14108</v>
      </c>
      <c r="D5198" s="881" t="s">
        <v>15869</v>
      </c>
      <c r="E5198" s="895">
        <v>151800</v>
      </c>
      <c r="F5198" s="880" t="s">
        <v>15870</v>
      </c>
      <c r="G5198" s="881" t="s">
        <v>13921</v>
      </c>
      <c r="H5198" s="870" t="s">
        <v>13939</v>
      </c>
      <c r="I5198" s="880" t="s">
        <v>14112</v>
      </c>
      <c r="J5198" s="881" t="s">
        <v>13923</v>
      </c>
    </row>
    <row r="5199" spans="1:10" s="1040" customFormat="1" ht="18" x14ac:dyDescent="0.25">
      <c r="A5199" s="894" t="s">
        <v>15871</v>
      </c>
      <c r="B5199" s="880" t="s">
        <v>14901</v>
      </c>
      <c r="C5199" s="881" t="s">
        <v>14108</v>
      </c>
      <c r="D5199" s="881" t="s">
        <v>15872</v>
      </c>
      <c r="E5199" s="895">
        <v>155722.37</v>
      </c>
      <c r="F5199" s="880" t="s">
        <v>15873</v>
      </c>
      <c r="G5199" s="881" t="s">
        <v>13921</v>
      </c>
      <c r="H5199" s="870" t="s">
        <v>15029</v>
      </c>
      <c r="I5199" s="880" t="s">
        <v>14112</v>
      </c>
      <c r="J5199" s="881" t="s">
        <v>13923</v>
      </c>
    </row>
    <row r="5200" spans="1:10" s="1040" customFormat="1" ht="18" x14ac:dyDescent="0.25">
      <c r="A5200" s="894" t="s">
        <v>15435</v>
      </c>
      <c r="B5200" s="880" t="s">
        <v>14535</v>
      </c>
      <c r="C5200" s="881" t="s">
        <v>14108</v>
      </c>
      <c r="D5200" s="881" t="s">
        <v>15874</v>
      </c>
      <c r="E5200" s="895">
        <v>156066.42000000001</v>
      </c>
      <c r="F5200" s="880" t="s">
        <v>15437</v>
      </c>
      <c r="G5200" s="881" t="s">
        <v>13921</v>
      </c>
      <c r="H5200" s="870">
        <v>44537</v>
      </c>
      <c r="I5200" s="880" t="s">
        <v>14112</v>
      </c>
      <c r="J5200" s="881" t="s">
        <v>13923</v>
      </c>
    </row>
    <row r="5201" spans="1:10" s="1040" customFormat="1" ht="18" x14ac:dyDescent="0.25">
      <c r="A5201" s="894" t="s">
        <v>15875</v>
      </c>
      <c r="B5201" s="880" t="s">
        <v>14901</v>
      </c>
      <c r="C5201" s="881" t="s">
        <v>14108</v>
      </c>
      <c r="D5201" s="881" t="s">
        <v>15876</v>
      </c>
      <c r="E5201" s="895">
        <v>160000</v>
      </c>
      <c r="F5201" s="880" t="s">
        <v>14918</v>
      </c>
      <c r="G5201" s="881" t="s">
        <v>13921</v>
      </c>
      <c r="H5201" s="870" t="s">
        <v>14443</v>
      </c>
      <c r="I5201" s="880" t="s">
        <v>14112</v>
      </c>
      <c r="J5201" s="881" t="s">
        <v>13923</v>
      </c>
    </row>
    <row r="5202" spans="1:10" s="1040" customFormat="1" ht="18" x14ac:dyDescent="0.25">
      <c r="A5202" s="894" t="s">
        <v>15877</v>
      </c>
      <c r="B5202" s="880" t="s">
        <v>14901</v>
      </c>
      <c r="C5202" s="881" t="s">
        <v>14108</v>
      </c>
      <c r="D5202" s="881" t="s">
        <v>15878</v>
      </c>
      <c r="E5202" s="895">
        <v>160000</v>
      </c>
      <c r="F5202" s="880" t="s">
        <v>15398</v>
      </c>
      <c r="G5202" s="881" t="s">
        <v>13921</v>
      </c>
      <c r="H5202" s="870" t="s">
        <v>13816</v>
      </c>
      <c r="I5202" s="880" t="s">
        <v>14112</v>
      </c>
      <c r="J5202" s="881" t="s">
        <v>13923</v>
      </c>
    </row>
    <row r="5203" spans="1:10" s="1040" customFormat="1" ht="18" x14ac:dyDescent="0.25">
      <c r="A5203" s="894" t="s">
        <v>15879</v>
      </c>
      <c r="B5203" s="880" t="s">
        <v>14901</v>
      </c>
      <c r="C5203" s="881" t="s">
        <v>14108</v>
      </c>
      <c r="D5203" s="881" t="s">
        <v>15880</v>
      </c>
      <c r="E5203" s="895">
        <v>165000</v>
      </c>
      <c r="F5203" s="880" t="s">
        <v>15881</v>
      </c>
      <c r="G5203" s="881" t="s">
        <v>13921</v>
      </c>
      <c r="H5203" s="870" t="s">
        <v>15882</v>
      </c>
      <c r="I5203" s="880" t="s">
        <v>14112</v>
      </c>
      <c r="J5203" s="881" t="s">
        <v>13923</v>
      </c>
    </row>
    <row r="5204" spans="1:10" s="1040" customFormat="1" ht="18" x14ac:dyDescent="0.25">
      <c r="A5204" s="894" t="s">
        <v>15883</v>
      </c>
      <c r="B5204" s="880" t="s">
        <v>14535</v>
      </c>
      <c r="C5204" s="881" t="s">
        <v>14108</v>
      </c>
      <c r="D5204" s="881" t="s">
        <v>15884</v>
      </c>
      <c r="E5204" s="895">
        <v>166752</v>
      </c>
      <c r="F5204" s="880" t="s">
        <v>15885</v>
      </c>
      <c r="G5204" s="881" t="s">
        <v>13921</v>
      </c>
      <c r="H5204" s="870" t="s">
        <v>14133</v>
      </c>
      <c r="I5204" s="882">
        <v>44328</v>
      </c>
      <c r="J5204" s="881" t="s">
        <v>13923</v>
      </c>
    </row>
    <row r="5205" spans="1:10" s="1040" customFormat="1" ht="18" x14ac:dyDescent="0.25">
      <c r="A5205" s="894" t="s">
        <v>15886</v>
      </c>
      <c r="B5205" s="880" t="s">
        <v>8500</v>
      </c>
      <c r="C5205" s="881" t="s">
        <v>14108</v>
      </c>
      <c r="D5205" s="881" t="s">
        <v>15887</v>
      </c>
      <c r="E5205" s="895">
        <v>180175</v>
      </c>
      <c r="F5205" s="880" t="s">
        <v>15888</v>
      </c>
      <c r="G5205" s="881" t="s">
        <v>13921</v>
      </c>
      <c r="H5205" s="870">
        <v>44508</v>
      </c>
      <c r="I5205" s="880" t="s">
        <v>14112</v>
      </c>
      <c r="J5205" s="881" t="s">
        <v>13923</v>
      </c>
    </row>
    <row r="5206" spans="1:10" s="1040" customFormat="1" ht="18" x14ac:dyDescent="0.25">
      <c r="A5206" s="894" t="s">
        <v>15889</v>
      </c>
      <c r="B5206" s="880" t="s">
        <v>14901</v>
      </c>
      <c r="C5206" s="881" t="s">
        <v>14108</v>
      </c>
      <c r="D5206" s="881" t="s">
        <v>15890</v>
      </c>
      <c r="E5206" s="895">
        <v>184900</v>
      </c>
      <c r="F5206" s="880" t="s">
        <v>15891</v>
      </c>
      <c r="G5206" s="881" t="s">
        <v>13921</v>
      </c>
      <c r="H5206" s="870" t="s">
        <v>15510</v>
      </c>
      <c r="I5206" s="880" t="s">
        <v>14112</v>
      </c>
      <c r="J5206" s="881" t="s">
        <v>13923</v>
      </c>
    </row>
    <row r="5207" spans="1:10" s="1040" customFormat="1" ht="18" x14ac:dyDescent="0.25">
      <c r="A5207" s="894" t="s">
        <v>15892</v>
      </c>
      <c r="B5207" s="880" t="s">
        <v>14535</v>
      </c>
      <c r="C5207" s="881" t="s">
        <v>14108</v>
      </c>
      <c r="D5207" s="881" t="s">
        <v>15893</v>
      </c>
      <c r="E5207" s="895">
        <v>187658.23999999999</v>
      </c>
      <c r="F5207" s="880" t="s">
        <v>15276</v>
      </c>
      <c r="G5207" s="881" t="s">
        <v>13921</v>
      </c>
      <c r="H5207" s="870">
        <v>44384</v>
      </c>
      <c r="I5207" s="880" t="s">
        <v>14112</v>
      </c>
      <c r="J5207" s="881" t="s">
        <v>13923</v>
      </c>
    </row>
    <row r="5208" spans="1:10" s="1040" customFormat="1" ht="18" x14ac:dyDescent="0.25">
      <c r="A5208" s="894" t="s">
        <v>15894</v>
      </c>
      <c r="B5208" s="880" t="s">
        <v>14901</v>
      </c>
      <c r="C5208" s="881" t="s">
        <v>14108</v>
      </c>
      <c r="D5208" s="881" t="s">
        <v>15895</v>
      </c>
      <c r="E5208" s="895">
        <v>191747.24</v>
      </c>
      <c r="F5208" s="880" t="s">
        <v>15533</v>
      </c>
      <c r="G5208" s="881" t="s">
        <v>13921</v>
      </c>
      <c r="H5208" s="870" t="s">
        <v>15029</v>
      </c>
      <c r="I5208" s="880" t="s">
        <v>14112</v>
      </c>
      <c r="J5208" s="881" t="s">
        <v>13923</v>
      </c>
    </row>
    <row r="5209" spans="1:10" s="1040" customFormat="1" ht="27" x14ac:dyDescent="0.25">
      <c r="A5209" s="894" t="s">
        <v>15896</v>
      </c>
      <c r="B5209" s="880" t="s">
        <v>14535</v>
      </c>
      <c r="C5209" s="881" t="s">
        <v>14108</v>
      </c>
      <c r="D5209" s="881" t="s">
        <v>15897</v>
      </c>
      <c r="E5209" s="895">
        <v>191880</v>
      </c>
      <c r="F5209" s="880" t="s">
        <v>15898</v>
      </c>
      <c r="G5209" s="881" t="s">
        <v>13921</v>
      </c>
      <c r="H5209" s="870" t="s">
        <v>15899</v>
      </c>
      <c r="I5209" s="880" t="s">
        <v>14447</v>
      </c>
      <c r="J5209" s="881" t="s">
        <v>13923</v>
      </c>
    </row>
    <row r="5210" spans="1:10" s="1040" customFormat="1" ht="36" x14ac:dyDescent="0.25">
      <c r="A5210" s="894" t="s">
        <v>15900</v>
      </c>
      <c r="B5210" s="880" t="s">
        <v>8500</v>
      </c>
      <c r="C5210" s="881" t="s">
        <v>14108</v>
      </c>
      <c r="D5210" s="881" t="s">
        <v>15901</v>
      </c>
      <c r="E5210" s="895">
        <v>194000</v>
      </c>
      <c r="F5210" s="880" t="s">
        <v>15902</v>
      </c>
      <c r="G5210" s="881" t="s">
        <v>13921</v>
      </c>
      <c r="H5210" s="870" t="s">
        <v>14476</v>
      </c>
      <c r="I5210" s="880" t="s">
        <v>14112</v>
      </c>
      <c r="J5210" s="881" t="s">
        <v>13923</v>
      </c>
    </row>
    <row r="5211" spans="1:10" s="1040" customFormat="1" ht="18" x14ac:dyDescent="0.25">
      <c r="A5211" s="894" t="s">
        <v>15903</v>
      </c>
      <c r="B5211" s="880" t="s">
        <v>14901</v>
      </c>
      <c r="C5211" s="881" t="s">
        <v>14108</v>
      </c>
      <c r="D5211" s="881" t="s">
        <v>15904</v>
      </c>
      <c r="E5211" s="895">
        <v>196100</v>
      </c>
      <c r="F5211" s="880" t="s">
        <v>15873</v>
      </c>
      <c r="G5211" s="881" t="s">
        <v>13921</v>
      </c>
      <c r="H5211" s="870" t="s">
        <v>13816</v>
      </c>
      <c r="I5211" s="880" t="s">
        <v>14112</v>
      </c>
      <c r="J5211" s="881" t="s">
        <v>13923</v>
      </c>
    </row>
    <row r="5212" spans="1:10" s="1040" customFormat="1" ht="18" x14ac:dyDescent="0.25">
      <c r="A5212" s="894" t="s">
        <v>15905</v>
      </c>
      <c r="B5212" s="880" t="s">
        <v>14901</v>
      </c>
      <c r="C5212" s="881" t="s">
        <v>14108</v>
      </c>
      <c r="D5212" s="881" t="s">
        <v>15906</v>
      </c>
      <c r="E5212" s="895">
        <v>204986.71</v>
      </c>
      <c r="F5212" s="880" t="s">
        <v>15215</v>
      </c>
      <c r="G5212" s="881" t="s">
        <v>13921</v>
      </c>
      <c r="H5212" s="870">
        <v>44288</v>
      </c>
      <c r="I5212" s="880" t="s">
        <v>14112</v>
      </c>
      <c r="J5212" s="881" t="s">
        <v>13923</v>
      </c>
    </row>
    <row r="5213" spans="1:10" s="1040" customFormat="1" ht="18" x14ac:dyDescent="0.25">
      <c r="A5213" s="894" t="s">
        <v>15676</v>
      </c>
      <c r="B5213" s="880" t="s">
        <v>14535</v>
      </c>
      <c r="C5213" s="881" t="s">
        <v>14108</v>
      </c>
      <c r="D5213" s="881" t="s">
        <v>15907</v>
      </c>
      <c r="E5213" s="895">
        <v>208088.56</v>
      </c>
      <c r="F5213" s="880" t="s">
        <v>15437</v>
      </c>
      <c r="G5213" s="881" t="s">
        <v>13921</v>
      </c>
      <c r="H5213" s="870">
        <v>44206</v>
      </c>
      <c r="I5213" s="880" t="s">
        <v>14112</v>
      </c>
      <c r="J5213" s="881" t="s">
        <v>13923</v>
      </c>
    </row>
    <row r="5214" spans="1:10" s="1040" customFormat="1" ht="36" x14ac:dyDescent="0.25">
      <c r="A5214" s="894" t="s">
        <v>15908</v>
      </c>
      <c r="B5214" s="880" t="s">
        <v>14901</v>
      </c>
      <c r="C5214" s="881" t="s">
        <v>14108</v>
      </c>
      <c r="D5214" s="881" t="s">
        <v>15909</v>
      </c>
      <c r="E5214" s="895">
        <v>212995</v>
      </c>
      <c r="F5214" s="880" t="s">
        <v>15910</v>
      </c>
      <c r="G5214" s="881" t="s">
        <v>13921</v>
      </c>
      <c r="H5214" s="870" t="s">
        <v>15029</v>
      </c>
      <c r="I5214" s="880" t="s">
        <v>14112</v>
      </c>
      <c r="J5214" s="881" t="s">
        <v>13923</v>
      </c>
    </row>
    <row r="5215" spans="1:10" s="1040" customFormat="1" ht="27" x14ac:dyDescent="0.25">
      <c r="A5215" s="894" t="s">
        <v>15911</v>
      </c>
      <c r="B5215" s="880" t="s">
        <v>14901</v>
      </c>
      <c r="C5215" s="881" t="s">
        <v>14108</v>
      </c>
      <c r="D5215" s="881" t="s">
        <v>15912</v>
      </c>
      <c r="E5215" s="895">
        <v>226270</v>
      </c>
      <c r="F5215" s="880" t="s">
        <v>15716</v>
      </c>
      <c r="G5215" s="881" t="s">
        <v>13921</v>
      </c>
      <c r="H5215" s="870" t="s">
        <v>14443</v>
      </c>
      <c r="I5215" s="880" t="s">
        <v>14112</v>
      </c>
      <c r="J5215" s="881" t="s">
        <v>13923</v>
      </c>
    </row>
    <row r="5216" spans="1:10" s="1040" customFormat="1" ht="18" x14ac:dyDescent="0.25">
      <c r="A5216" s="894" t="s">
        <v>15731</v>
      </c>
      <c r="B5216" s="880" t="s">
        <v>14901</v>
      </c>
      <c r="C5216" s="881" t="s">
        <v>14108</v>
      </c>
      <c r="D5216" s="881" t="s">
        <v>15913</v>
      </c>
      <c r="E5216" s="895">
        <v>226842</v>
      </c>
      <c r="F5216" s="880" t="s">
        <v>15733</v>
      </c>
      <c r="G5216" s="881" t="s">
        <v>13921</v>
      </c>
      <c r="H5216" s="870">
        <v>44318</v>
      </c>
      <c r="I5216" s="880" t="s">
        <v>14112</v>
      </c>
      <c r="J5216" s="881" t="s">
        <v>13923</v>
      </c>
    </row>
    <row r="5217" spans="1:10" s="1040" customFormat="1" ht="18" x14ac:dyDescent="0.25">
      <c r="A5217" s="894" t="s">
        <v>15914</v>
      </c>
      <c r="B5217" s="880" t="s">
        <v>8500</v>
      </c>
      <c r="C5217" s="881" t="s">
        <v>14108</v>
      </c>
      <c r="D5217" s="881" t="s">
        <v>15915</v>
      </c>
      <c r="E5217" s="895">
        <v>234128.5</v>
      </c>
      <c r="F5217" s="880" t="s">
        <v>15916</v>
      </c>
      <c r="G5217" s="881" t="s">
        <v>13921</v>
      </c>
      <c r="H5217" s="870">
        <v>44208</v>
      </c>
      <c r="I5217" s="880" t="s">
        <v>14112</v>
      </c>
      <c r="J5217" s="881" t="s">
        <v>13923</v>
      </c>
    </row>
    <row r="5218" spans="1:10" s="1040" customFormat="1" ht="18" x14ac:dyDescent="0.25">
      <c r="A5218" s="894" t="s">
        <v>15917</v>
      </c>
      <c r="B5218" s="880" t="s">
        <v>14901</v>
      </c>
      <c r="C5218" s="881" t="s">
        <v>14108</v>
      </c>
      <c r="D5218" s="881" t="s">
        <v>15918</v>
      </c>
      <c r="E5218" s="895">
        <v>247800</v>
      </c>
      <c r="F5218" s="880" t="s">
        <v>15919</v>
      </c>
      <c r="G5218" s="881" t="s">
        <v>13921</v>
      </c>
      <c r="H5218" s="870" t="s">
        <v>6827</v>
      </c>
      <c r="I5218" s="880" t="s">
        <v>14112</v>
      </c>
      <c r="J5218" s="881" t="s">
        <v>13923</v>
      </c>
    </row>
    <row r="5219" spans="1:10" s="1040" customFormat="1" ht="36" x14ac:dyDescent="0.25">
      <c r="A5219" s="894" t="s">
        <v>15920</v>
      </c>
      <c r="B5219" s="880" t="s">
        <v>14901</v>
      </c>
      <c r="C5219" s="881" t="s">
        <v>14108</v>
      </c>
      <c r="D5219" s="881" t="s">
        <v>15921</v>
      </c>
      <c r="E5219" s="895">
        <v>251508.21</v>
      </c>
      <c r="F5219" s="880" t="s">
        <v>15910</v>
      </c>
      <c r="G5219" s="881" t="s">
        <v>13921</v>
      </c>
      <c r="H5219" s="870" t="s">
        <v>14443</v>
      </c>
      <c r="I5219" s="880" t="s">
        <v>14112</v>
      </c>
      <c r="J5219" s="881" t="s">
        <v>13923</v>
      </c>
    </row>
    <row r="5220" spans="1:10" s="1040" customFormat="1" ht="18" x14ac:dyDescent="0.25">
      <c r="A5220" s="894" t="s">
        <v>15922</v>
      </c>
      <c r="B5220" s="880" t="s">
        <v>8500</v>
      </c>
      <c r="C5220" s="881" t="s">
        <v>14108</v>
      </c>
      <c r="D5220" s="881" t="s">
        <v>15923</v>
      </c>
      <c r="E5220" s="895">
        <v>257515.02</v>
      </c>
      <c r="F5220" s="880" t="s">
        <v>14249</v>
      </c>
      <c r="G5220" s="881" t="s">
        <v>13921</v>
      </c>
      <c r="H5220" s="870" t="s">
        <v>14134</v>
      </c>
      <c r="I5220" s="880" t="s">
        <v>14915</v>
      </c>
      <c r="J5220" s="881" t="s">
        <v>13923</v>
      </c>
    </row>
    <row r="5221" spans="1:10" s="1040" customFormat="1" ht="36" x14ac:dyDescent="0.25">
      <c r="A5221" s="894" t="s">
        <v>15924</v>
      </c>
      <c r="B5221" s="880" t="s">
        <v>8500</v>
      </c>
      <c r="C5221" s="881" t="s">
        <v>14108</v>
      </c>
      <c r="D5221" s="881" t="s">
        <v>15925</v>
      </c>
      <c r="E5221" s="895">
        <v>258750</v>
      </c>
      <c r="F5221" s="880" t="s">
        <v>15926</v>
      </c>
      <c r="G5221" s="881" t="s">
        <v>13921</v>
      </c>
      <c r="H5221" s="870">
        <v>44320</v>
      </c>
      <c r="I5221" s="882">
        <v>44320</v>
      </c>
      <c r="J5221" s="881" t="s">
        <v>13923</v>
      </c>
    </row>
    <row r="5222" spans="1:10" s="1040" customFormat="1" ht="18" x14ac:dyDescent="0.25">
      <c r="A5222" s="894" t="s">
        <v>15705</v>
      </c>
      <c r="B5222" s="880" t="s">
        <v>14535</v>
      </c>
      <c r="C5222" s="881" t="s">
        <v>14108</v>
      </c>
      <c r="D5222" s="881" t="s">
        <v>15927</v>
      </c>
      <c r="E5222" s="895">
        <v>260110.7</v>
      </c>
      <c r="F5222" s="880" t="s">
        <v>15437</v>
      </c>
      <c r="G5222" s="881" t="s">
        <v>13921</v>
      </c>
      <c r="H5222" s="870" t="s">
        <v>13939</v>
      </c>
      <c r="I5222" s="880" t="s">
        <v>14112</v>
      </c>
      <c r="J5222" s="881" t="s">
        <v>13923</v>
      </c>
    </row>
    <row r="5223" spans="1:10" s="1040" customFormat="1" ht="18" x14ac:dyDescent="0.25">
      <c r="A5223" s="894" t="s">
        <v>15928</v>
      </c>
      <c r="B5223" s="880" t="s">
        <v>14535</v>
      </c>
      <c r="C5223" s="881" t="s">
        <v>14108</v>
      </c>
      <c r="D5223" s="881" t="s">
        <v>15929</v>
      </c>
      <c r="E5223" s="895">
        <v>260400</v>
      </c>
      <c r="F5223" s="880" t="s">
        <v>15382</v>
      </c>
      <c r="G5223" s="881" t="s">
        <v>13921</v>
      </c>
      <c r="H5223" s="870" t="s">
        <v>14689</v>
      </c>
      <c r="I5223" s="880" t="s">
        <v>14112</v>
      </c>
      <c r="J5223" s="881" t="s">
        <v>13923</v>
      </c>
    </row>
    <row r="5224" spans="1:10" s="1040" customFormat="1" ht="18" x14ac:dyDescent="0.25">
      <c r="A5224" s="894" t="s">
        <v>15930</v>
      </c>
      <c r="B5224" s="880" t="s">
        <v>14535</v>
      </c>
      <c r="C5224" s="881" t="s">
        <v>14108</v>
      </c>
      <c r="D5224" s="881" t="s">
        <v>15931</v>
      </c>
      <c r="E5224" s="895">
        <v>263992</v>
      </c>
      <c r="F5224" s="880" t="s">
        <v>15932</v>
      </c>
      <c r="G5224" s="881" t="s">
        <v>13921</v>
      </c>
      <c r="H5224" s="870" t="s">
        <v>15022</v>
      </c>
      <c r="I5224" s="880" t="s">
        <v>6896</v>
      </c>
      <c r="J5224" s="881" t="s">
        <v>13923</v>
      </c>
    </row>
    <row r="5225" spans="1:10" s="1040" customFormat="1" ht="27" x14ac:dyDescent="0.25">
      <c r="A5225" s="894" t="s">
        <v>15933</v>
      </c>
      <c r="B5225" s="880" t="s">
        <v>8500</v>
      </c>
      <c r="C5225" s="881" t="s">
        <v>14108</v>
      </c>
      <c r="D5225" s="881" t="s">
        <v>15934</v>
      </c>
      <c r="E5225" s="895">
        <v>267500</v>
      </c>
      <c r="F5225" s="880" t="s">
        <v>15935</v>
      </c>
      <c r="G5225" s="881" t="s">
        <v>13921</v>
      </c>
      <c r="H5225" s="870" t="s">
        <v>14111</v>
      </c>
      <c r="I5225" s="880" t="s">
        <v>14112</v>
      </c>
      <c r="J5225" s="881" t="s">
        <v>13923</v>
      </c>
    </row>
    <row r="5226" spans="1:10" s="1040" customFormat="1" ht="18" x14ac:dyDescent="0.25">
      <c r="A5226" s="894" t="s">
        <v>15936</v>
      </c>
      <c r="B5226" s="880" t="s">
        <v>14535</v>
      </c>
      <c r="C5226" s="881" t="s">
        <v>14108</v>
      </c>
      <c r="D5226" s="881" t="s">
        <v>15937</v>
      </c>
      <c r="E5226" s="895">
        <v>272043.99</v>
      </c>
      <c r="F5226" s="880" t="s">
        <v>15765</v>
      </c>
      <c r="G5226" s="881" t="s">
        <v>13921</v>
      </c>
      <c r="H5226" s="870" t="s">
        <v>14407</v>
      </c>
      <c r="I5226" s="880" t="s">
        <v>12832</v>
      </c>
      <c r="J5226" s="881" t="s">
        <v>13923</v>
      </c>
    </row>
    <row r="5227" spans="1:10" s="1040" customFormat="1" ht="18" x14ac:dyDescent="0.25">
      <c r="A5227" s="894" t="s">
        <v>15938</v>
      </c>
      <c r="B5227" s="880" t="s">
        <v>7305</v>
      </c>
      <c r="C5227" s="881" t="s">
        <v>13918</v>
      </c>
      <c r="D5227" s="881" t="s">
        <v>15939</v>
      </c>
      <c r="E5227" s="895">
        <v>276616.76</v>
      </c>
      <c r="F5227" s="880" t="s">
        <v>15765</v>
      </c>
      <c r="G5227" s="881" t="s">
        <v>13921</v>
      </c>
      <c r="H5227" s="870" t="s">
        <v>15698</v>
      </c>
      <c r="I5227" s="880" t="s">
        <v>14112</v>
      </c>
      <c r="J5227" s="881" t="s">
        <v>13923</v>
      </c>
    </row>
    <row r="5228" spans="1:10" s="1040" customFormat="1" ht="27" x14ac:dyDescent="0.25">
      <c r="A5228" s="894" t="s">
        <v>15940</v>
      </c>
      <c r="B5228" s="880" t="s">
        <v>14901</v>
      </c>
      <c r="C5228" s="881" t="s">
        <v>14108</v>
      </c>
      <c r="D5228" s="881" t="s">
        <v>15941</v>
      </c>
      <c r="E5228" s="895">
        <v>287970</v>
      </c>
      <c r="F5228" s="880" t="s">
        <v>15942</v>
      </c>
      <c r="G5228" s="881" t="s">
        <v>13921</v>
      </c>
      <c r="H5228" s="870" t="s">
        <v>14443</v>
      </c>
      <c r="I5228" s="880" t="s">
        <v>14112</v>
      </c>
      <c r="J5228" s="881" t="s">
        <v>13923</v>
      </c>
    </row>
    <row r="5229" spans="1:10" s="1040" customFormat="1" ht="18" x14ac:dyDescent="0.25">
      <c r="A5229" s="894" t="s">
        <v>15943</v>
      </c>
      <c r="B5229" s="880" t="s">
        <v>14901</v>
      </c>
      <c r="C5229" s="881" t="s">
        <v>14108</v>
      </c>
      <c r="D5229" s="881" t="s">
        <v>15944</v>
      </c>
      <c r="E5229" s="895">
        <v>300000</v>
      </c>
      <c r="F5229" s="880" t="s">
        <v>15945</v>
      </c>
      <c r="G5229" s="881" t="s">
        <v>13921</v>
      </c>
      <c r="H5229" s="870">
        <v>44318</v>
      </c>
      <c r="I5229" s="880" t="s">
        <v>14112</v>
      </c>
      <c r="J5229" s="881" t="s">
        <v>13923</v>
      </c>
    </row>
    <row r="5230" spans="1:10" s="1040" customFormat="1" ht="18" x14ac:dyDescent="0.25">
      <c r="A5230" s="894" t="s">
        <v>15946</v>
      </c>
      <c r="B5230" s="880" t="s">
        <v>14901</v>
      </c>
      <c r="C5230" s="881" t="s">
        <v>14108</v>
      </c>
      <c r="D5230" s="881" t="s">
        <v>15947</v>
      </c>
      <c r="E5230" s="895">
        <v>300000</v>
      </c>
      <c r="F5230" s="880" t="s">
        <v>15945</v>
      </c>
      <c r="G5230" s="881" t="s">
        <v>13921</v>
      </c>
      <c r="H5230" s="870">
        <v>44318</v>
      </c>
      <c r="I5230" s="880" t="s">
        <v>14112</v>
      </c>
      <c r="J5230" s="881" t="s">
        <v>13923</v>
      </c>
    </row>
    <row r="5231" spans="1:10" s="1040" customFormat="1" ht="18" x14ac:dyDescent="0.25">
      <c r="A5231" s="894" t="s">
        <v>15948</v>
      </c>
      <c r="B5231" s="880" t="s">
        <v>14901</v>
      </c>
      <c r="C5231" s="881" t="s">
        <v>14108</v>
      </c>
      <c r="D5231" s="881" t="s">
        <v>15949</v>
      </c>
      <c r="E5231" s="895">
        <v>301000</v>
      </c>
      <c r="F5231" s="880" t="s">
        <v>15950</v>
      </c>
      <c r="G5231" s="881" t="s">
        <v>13921</v>
      </c>
      <c r="H5231" s="870" t="s">
        <v>14443</v>
      </c>
      <c r="I5231" s="880" t="s">
        <v>14112</v>
      </c>
      <c r="J5231" s="881" t="s">
        <v>13923</v>
      </c>
    </row>
    <row r="5232" spans="1:10" s="1040" customFormat="1" ht="18" x14ac:dyDescent="0.25">
      <c r="A5232" s="894" t="s">
        <v>15951</v>
      </c>
      <c r="B5232" s="880" t="s">
        <v>14535</v>
      </c>
      <c r="C5232" s="881" t="s">
        <v>14108</v>
      </c>
      <c r="D5232" s="881" t="s">
        <v>15952</v>
      </c>
      <c r="E5232" s="895">
        <v>304944.63</v>
      </c>
      <c r="F5232" s="880" t="s">
        <v>15276</v>
      </c>
      <c r="G5232" s="881" t="s">
        <v>13921</v>
      </c>
      <c r="H5232" s="870" t="s">
        <v>13939</v>
      </c>
      <c r="I5232" s="880" t="s">
        <v>15953</v>
      </c>
      <c r="J5232" s="881" t="s">
        <v>13923</v>
      </c>
    </row>
    <row r="5233" spans="1:10" s="1040" customFormat="1" ht="45" x14ac:dyDescent="0.25">
      <c r="A5233" s="894" t="s">
        <v>15954</v>
      </c>
      <c r="B5233" s="880" t="s">
        <v>15955</v>
      </c>
      <c r="C5233" s="881" t="s">
        <v>14108</v>
      </c>
      <c r="D5233" s="881" t="s">
        <v>15956</v>
      </c>
      <c r="E5233" s="895">
        <v>310500</v>
      </c>
      <c r="F5233" s="880" t="s">
        <v>15957</v>
      </c>
      <c r="G5233" s="881" t="s">
        <v>13921</v>
      </c>
      <c r="H5233" s="870" t="s">
        <v>15848</v>
      </c>
      <c r="I5233" s="880" t="s">
        <v>15958</v>
      </c>
      <c r="J5233" s="881" t="s">
        <v>13923</v>
      </c>
    </row>
    <row r="5234" spans="1:10" s="1040" customFormat="1" ht="45" x14ac:dyDescent="0.25">
      <c r="A5234" s="894" t="s">
        <v>15959</v>
      </c>
      <c r="B5234" s="880" t="s">
        <v>8500</v>
      </c>
      <c r="C5234" s="881" t="s">
        <v>14108</v>
      </c>
      <c r="D5234" s="881" t="s">
        <v>15960</v>
      </c>
      <c r="E5234" s="895">
        <v>310500</v>
      </c>
      <c r="F5234" s="880" t="s">
        <v>15957</v>
      </c>
      <c r="G5234" s="881" t="s">
        <v>13921</v>
      </c>
      <c r="H5234" s="870">
        <v>44320</v>
      </c>
      <c r="I5234" s="882">
        <v>44291</v>
      </c>
      <c r="J5234" s="881" t="s">
        <v>13923</v>
      </c>
    </row>
    <row r="5235" spans="1:10" s="1040" customFormat="1" ht="27" x14ac:dyDescent="0.25">
      <c r="A5235" s="894" t="s">
        <v>15961</v>
      </c>
      <c r="B5235" s="880" t="s">
        <v>8744</v>
      </c>
      <c r="C5235" s="881" t="s">
        <v>14108</v>
      </c>
      <c r="D5235" s="881" t="s">
        <v>15962</v>
      </c>
      <c r="E5235" s="895">
        <v>314830.37</v>
      </c>
      <c r="F5235" s="880" t="s">
        <v>15963</v>
      </c>
      <c r="G5235" s="881" t="s">
        <v>13921</v>
      </c>
      <c r="H5235" s="870" t="s">
        <v>14593</v>
      </c>
      <c r="I5235" s="880" t="s">
        <v>14625</v>
      </c>
      <c r="J5235" s="881" t="s">
        <v>13923</v>
      </c>
    </row>
    <row r="5236" spans="1:10" s="1040" customFormat="1" ht="45" x14ac:dyDescent="0.25">
      <c r="A5236" s="894" t="s">
        <v>15964</v>
      </c>
      <c r="B5236" s="880" t="s">
        <v>8500</v>
      </c>
      <c r="C5236" s="881" t="s">
        <v>14108</v>
      </c>
      <c r="D5236" s="881" t="s">
        <v>15965</v>
      </c>
      <c r="E5236" s="895">
        <v>321866.40000000002</v>
      </c>
      <c r="F5236" s="880" t="s">
        <v>15966</v>
      </c>
      <c r="G5236" s="881" t="s">
        <v>13921</v>
      </c>
      <c r="H5236" s="870" t="s">
        <v>15038</v>
      </c>
      <c r="I5236" s="880" t="s">
        <v>14556</v>
      </c>
      <c r="J5236" s="881" t="s">
        <v>13923</v>
      </c>
    </row>
    <row r="5237" spans="1:10" s="1040" customFormat="1" ht="27" x14ac:dyDescent="0.25">
      <c r="A5237" s="894" t="s">
        <v>15967</v>
      </c>
      <c r="B5237" s="880" t="s">
        <v>14901</v>
      </c>
      <c r="C5237" s="881" t="s">
        <v>14108</v>
      </c>
      <c r="D5237" s="881" t="s">
        <v>15968</v>
      </c>
      <c r="E5237" s="895">
        <v>322862.15999999997</v>
      </c>
      <c r="F5237" s="880" t="s">
        <v>15822</v>
      </c>
      <c r="G5237" s="881" t="s">
        <v>13921</v>
      </c>
      <c r="H5237" s="870">
        <v>44288</v>
      </c>
      <c r="I5237" s="880" t="s">
        <v>14112</v>
      </c>
      <c r="J5237" s="881" t="s">
        <v>13923</v>
      </c>
    </row>
    <row r="5238" spans="1:10" s="1040" customFormat="1" ht="18" x14ac:dyDescent="0.25">
      <c r="A5238" s="894" t="s">
        <v>15969</v>
      </c>
      <c r="B5238" s="880" t="s">
        <v>8500</v>
      </c>
      <c r="C5238" s="881" t="s">
        <v>14108</v>
      </c>
      <c r="D5238" s="881" t="s">
        <v>15970</v>
      </c>
      <c r="E5238" s="895">
        <v>323113.5</v>
      </c>
      <c r="F5238" s="880" t="s">
        <v>15971</v>
      </c>
      <c r="G5238" s="881" t="s">
        <v>13921</v>
      </c>
      <c r="H5238" s="870" t="s">
        <v>14054</v>
      </c>
      <c r="I5238" s="882">
        <v>44621</v>
      </c>
      <c r="J5238" s="881" t="s">
        <v>13923</v>
      </c>
    </row>
    <row r="5239" spans="1:10" s="1040" customFormat="1" ht="18" x14ac:dyDescent="0.25">
      <c r="A5239" s="894" t="s">
        <v>15731</v>
      </c>
      <c r="B5239" s="880" t="s">
        <v>14901</v>
      </c>
      <c r="C5239" s="881" t="s">
        <v>14108</v>
      </c>
      <c r="D5239" s="881" t="s">
        <v>15972</v>
      </c>
      <c r="E5239" s="895">
        <v>327096</v>
      </c>
      <c r="F5239" s="880" t="s">
        <v>15827</v>
      </c>
      <c r="G5239" s="881" t="s">
        <v>13921</v>
      </c>
      <c r="H5239" s="870">
        <v>44318</v>
      </c>
      <c r="I5239" s="880" t="s">
        <v>14112</v>
      </c>
      <c r="J5239" s="881" t="s">
        <v>13923</v>
      </c>
    </row>
    <row r="5240" spans="1:10" s="1040" customFormat="1" ht="36" x14ac:dyDescent="0.25">
      <c r="A5240" s="894" t="s">
        <v>15973</v>
      </c>
      <c r="B5240" s="880" t="s">
        <v>14901</v>
      </c>
      <c r="C5240" s="881" t="s">
        <v>14108</v>
      </c>
      <c r="D5240" s="881" t="s">
        <v>15974</v>
      </c>
      <c r="E5240" s="895">
        <v>327866.44</v>
      </c>
      <c r="F5240" s="880" t="s">
        <v>15975</v>
      </c>
      <c r="G5240" s="881" t="s">
        <v>13921</v>
      </c>
      <c r="H5240" s="870" t="s">
        <v>15029</v>
      </c>
      <c r="I5240" s="880" t="s">
        <v>14112</v>
      </c>
      <c r="J5240" s="881" t="s">
        <v>13923</v>
      </c>
    </row>
    <row r="5241" spans="1:10" s="1040" customFormat="1" ht="18" x14ac:dyDescent="0.25">
      <c r="A5241" s="894" t="s">
        <v>14563</v>
      </c>
      <c r="B5241" s="880" t="s">
        <v>8500</v>
      </c>
      <c r="C5241" s="881" t="s">
        <v>14108</v>
      </c>
      <c r="D5241" s="881" t="s">
        <v>15976</v>
      </c>
      <c r="E5241" s="895">
        <v>328000</v>
      </c>
      <c r="F5241" s="880" t="s">
        <v>14565</v>
      </c>
      <c r="G5241" s="881" t="s">
        <v>13921</v>
      </c>
      <c r="H5241" s="870" t="s">
        <v>14182</v>
      </c>
      <c r="I5241" s="880" t="s">
        <v>14112</v>
      </c>
      <c r="J5241" s="881" t="s">
        <v>13923</v>
      </c>
    </row>
    <row r="5242" spans="1:10" s="1040" customFormat="1" ht="18" x14ac:dyDescent="0.25">
      <c r="A5242" s="894" t="s">
        <v>15977</v>
      </c>
      <c r="B5242" s="880" t="s">
        <v>14535</v>
      </c>
      <c r="C5242" s="881" t="s">
        <v>14108</v>
      </c>
      <c r="D5242" s="881" t="s">
        <v>15978</v>
      </c>
      <c r="E5242" s="895">
        <v>334950</v>
      </c>
      <c r="F5242" s="880" t="s">
        <v>15870</v>
      </c>
      <c r="G5242" s="881" t="s">
        <v>13921</v>
      </c>
      <c r="H5242" s="870">
        <v>44410</v>
      </c>
      <c r="I5242" s="880" t="s">
        <v>14112</v>
      </c>
      <c r="J5242" s="881" t="s">
        <v>13923</v>
      </c>
    </row>
    <row r="5243" spans="1:10" s="1040" customFormat="1" ht="18" x14ac:dyDescent="0.25">
      <c r="A5243" s="894" t="s">
        <v>15979</v>
      </c>
      <c r="B5243" s="880" t="s">
        <v>8500</v>
      </c>
      <c r="C5243" s="881" t="s">
        <v>14108</v>
      </c>
      <c r="D5243" s="881" t="s">
        <v>15980</v>
      </c>
      <c r="E5243" s="895">
        <v>337824.56</v>
      </c>
      <c r="F5243" s="880" t="s">
        <v>15981</v>
      </c>
      <c r="G5243" s="881" t="s">
        <v>13921</v>
      </c>
      <c r="H5243" s="870" t="s">
        <v>14569</v>
      </c>
      <c r="I5243" s="882">
        <v>44866</v>
      </c>
      <c r="J5243" s="881" t="s">
        <v>13923</v>
      </c>
    </row>
    <row r="5244" spans="1:10" s="1040" customFormat="1" ht="45" x14ac:dyDescent="0.25">
      <c r="A5244" s="894" t="s">
        <v>15982</v>
      </c>
      <c r="B5244" s="880" t="s">
        <v>14166</v>
      </c>
      <c r="C5244" s="881" t="s">
        <v>14108</v>
      </c>
      <c r="D5244" s="881" t="s">
        <v>15983</v>
      </c>
      <c r="E5244" s="895">
        <v>338273.43</v>
      </c>
      <c r="F5244" s="880" t="s">
        <v>15704</v>
      </c>
      <c r="G5244" s="881" t="s">
        <v>13921</v>
      </c>
      <c r="H5244" s="870">
        <v>44419</v>
      </c>
      <c r="I5244" s="882">
        <v>44208</v>
      </c>
      <c r="J5244" s="881" t="s">
        <v>13923</v>
      </c>
    </row>
    <row r="5245" spans="1:10" s="1040" customFormat="1" ht="18" x14ac:dyDescent="0.25">
      <c r="A5245" s="894" t="s">
        <v>15763</v>
      </c>
      <c r="B5245" s="880" t="s">
        <v>7305</v>
      </c>
      <c r="C5245" s="881" t="s">
        <v>13918</v>
      </c>
      <c r="D5245" s="881" t="s">
        <v>15984</v>
      </c>
      <c r="E5245" s="895">
        <v>339559.21</v>
      </c>
      <c r="F5245" s="880" t="s">
        <v>15765</v>
      </c>
      <c r="G5245" s="881" t="s">
        <v>13921</v>
      </c>
      <c r="H5245" s="870">
        <v>44443</v>
      </c>
      <c r="I5245" s="880" t="s">
        <v>14112</v>
      </c>
      <c r="J5245" s="881" t="s">
        <v>13923</v>
      </c>
    </row>
    <row r="5246" spans="1:10" s="1040" customFormat="1" ht="45" x14ac:dyDescent="0.25">
      <c r="A5246" s="894" t="s">
        <v>15985</v>
      </c>
      <c r="B5246" s="880" t="s">
        <v>8500</v>
      </c>
      <c r="C5246" s="881" t="s">
        <v>14108</v>
      </c>
      <c r="D5246" s="881" t="s">
        <v>15986</v>
      </c>
      <c r="E5246" s="895">
        <v>349900</v>
      </c>
      <c r="F5246" s="880" t="s">
        <v>15987</v>
      </c>
      <c r="G5246" s="881" t="s">
        <v>13921</v>
      </c>
      <c r="H5246" s="870" t="s">
        <v>15988</v>
      </c>
      <c r="I5246" s="880" t="s">
        <v>14112</v>
      </c>
      <c r="J5246" s="881" t="s">
        <v>13923</v>
      </c>
    </row>
    <row r="5247" spans="1:10" s="1040" customFormat="1" ht="18" x14ac:dyDescent="0.25">
      <c r="A5247" s="894" t="s">
        <v>15772</v>
      </c>
      <c r="B5247" s="880" t="s">
        <v>8500</v>
      </c>
      <c r="C5247" s="881" t="s">
        <v>14108</v>
      </c>
      <c r="D5247" s="881" t="s">
        <v>15989</v>
      </c>
      <c r="E5247" s="895">
        <v>350000</v>
      </c>
      <c r="F5247" s="880" t="s">
        <v>15774</v>
      </c>
      <c r="G5247" s="881" t="s">
        <v>13921</v>
      </c>
      <c r="H5247" s="870">
        <v>44389</v>
      </c>
      <c r="I5247" s="882">
        <v>44481</v>
      </c>
      <c r="J5247" s="881" t="s">
        <v>13923</v>
      </c>
    </row>
    <row r="5248" spans="1:10" s="1040" customFormat="1" ht="27" x14ac:dyDescent="0.25">
      <c r="A5248" s="894" t="s">
        <v>15990</v>
      </c>
      <c r="B5248" s="880" t="s">
        <v>14901</v>
      </c>
      <c r="C5248" s="881" t="s">
        <v>14108</v>
      </c>
      <c r="D5248" s="881" t="s">
        <v>15991</v>
      </c>
      <c r="E5248" s="895">
        <v>356367.12</v>
      </c>
      <c r="F5248" s="880" t="s">
        <v>15992</v>
      </c>
      <c r="G5248" s="881" t="s">
        <v>13921</v>
      </c>
      <c r="H5248" s="870">
        <v>44203</v>
      </c>
      <c r="I5248" s="880" t="s">
        <v>14112</v>
      </c>
      <c r="J5248" s="881" t="s">
        <v>13923</v>
      </c>
    </row>
    <row r="5249" spans="1:10" s="1040" customFormat="1" ht="36" x14ac:dyDescent="0.25">
      <c r="A5249" s="894" t="s">
        <v>15993</v>
      </c>
      <c r="B5249" s="880" t="s">
        <v>14901</v>
      </c>
      <c r="C5249" s="881" t="s">
        <v>14108</v>
      </c>
      <c r="D5249" s="881" t="s">
        <v>15994</v>
      </c>
      <c r="E5249" s="895">
        <v>360000</v>
      </c>
      <c r="F5249" s="880" t="s">
        <v>15975</v>
      </c>
      <c r="G5249" s="881" t="s">
        <v>13921</v>
      </c>
      <c r="H5249" s="870" t="s">
        <v>13816</v>
      </c>
      <c r="I5249" s="880" t="s">
        <v>14112</v>
      </c>
      <c r="J5249" s="881" t="s">
        <v>13923</v>
      </c>
    </row>
    <row r="5250" spans="1:10" s="1040" customFormat="1" ht="18" x14ac:dyDescent="0.25">
      <c r="A5250" s="894" t="s">
        <v>15995</v>
      </c>
      <c r="B5250" s="880" t="s">
        <v>7305</v>
      </c>
      <c r="C5250" s="881" t="s">
        <v>13918</v>
      </c>
      <c r="D5250" s="881" t="s">
        <v>15996</v>
      </c>
      <c r="E5250" s="895">
        <v>362610.54</v>
      </c>
      <c r="F5250" s="880" t="s">
        <v>15801</v>
      </c>
      <c r="G5250" s="881" t="s">
        <v>13921</v>
      </c>
      <c r="H5250" s="870">
        <v>44229</v>
      </c>
      <c r="I5250" s="880" t="s">
        <v>14112</v>
      </c>
      <c r="J5250" s="881" t="s">
        <v>13923</v>
      </c>
    </row>
    <row r="5251" spans="1:10" s="1040" customFormat="1" ht="18" x14ac:dyDescent="0.25">
      <c r="A5251" s="894" t="s">
        <v>15997</v>
      </c>
      <c r="B5251" s="880" t="s">
        <v>8500</v>
      </c>
      <c r="C5251" s="881" t="s">
        <v>14108</v>
      </c>
      <c r="D5251" s="881" t="s">
        <v>15998</v>
      </c>
      <c r="E5251" s="895">
        <v>364950</v>
      </c>
      <c r="F5251" s="880" t="s">
        <v>15999</v>
      </c>
      <c r="G5251" s="881" t="s">
        <v>13921</v>
      </c>
      <c r="H5251" s="870">
        <v>44389</v>
      </c>
      <c r="I5251" s="880" t="s">
        <v>14112</v>
      </c>
      <c r="J5251" s="881" t="s">
        <v>13923</v>
      </c>
    </row>
    <row r="5252" spans="1:10" s="1040" customFormat="1" ht="18" x14ac:dyDescent="0.25">
      <c r="A5252" s="894" t="s">
        <v>16000</v>
      </c>
      <c r="B5252" s="880" t="s">
        <v>14901</v>
      </c>
      <c r="C5252" s="881" t="s">
        <v>14108</v>
      </c>
      <c r="D5252" s="881" t="s">
        <v>16001</v>
      </c>
      <c r="E5252" s="895">
        <v>365233.25</v>
      </c>
      <c r="F5252" s="880" t="s">
        <v>16002</v>
      </c>
      <c r="G5252" s="881" t="s">
        <v>13921</v>
      </c>
      <c r="H5252" s="870">
        <v>44318</v>
      </c>
      <c r="I5252" s="880" t="s">
        <v>14112</v>
      </c>
      <c r="J5252" s="881" t="s">
        <v>13923</v>
      </c>
    </row>
    <row r="5253" spans="1:10" s="1040" customFormat="1" ht="18" x14ac:dyDescent="0.25">
      <c r="A5253" s="894" t="s">
        <v>16003</v>
      </c>
      <c r="B5253" s="880" t="s">
        <v>8744</v>
      </c>
      <c r="C5253" s="881" t="s">
        <v>14108</v>
      </c>
      <c r="D5253" s="881" t="s">
        <v>16004</v>
      </c>
      <c r="E5253" s="895">
        <v>365945.24</v>
      </c>
      <c r="F5253" s="880" t="s">
        <v>15441</v>
      </c>
      <c r="G5253" s="881" t="s">
        <v>13921</v>
      </c>
      <c r="H5253" s="870">
        <v>44239</v>
      </c>
      <c r="I5253" s="882">
        <v>44595</v>
      </c>
      <c r="J5253" s="881" t="s">
        <v>13923</v>
      </c>
    </row>
    <row r="5254" spans="1:10" s="1040" customFormat="1" ht="18" x14ac:dyDescent="0.25">
      <c r="A5254" s="894" t="s">
        <v>16005</v>
      </c>
      <c r="B5254" s="880" t="s">
        <v>14901</v>
      </c>
      <c r="C5254" s="881" t="s">
        <v>14108</v>
      </c>
      <c r="D5254" s="881" t="s">
        <v>16006</v>
      </c>
      <c r="E5254" s="895">
        <v>369210</v>
      </c>
      <c r="F5254" s="880" t="s">
        <v>15950</v>
      </c>
      <c r="G5254" s="881" t="s">
        <v>13921</v>
      </c>
      <c r="H5254" s="870" t="s">
        <v>13816</v>
      </c>
      <c r="I5254" s="880" t="s">
        <v>14112</v>
      </c>
      <c r="J5254" s="881" t="s">
        <v>13923</v>
      </c>
    </row>
    <row r="5255" spans="1:10" s="1040" customFormat="1" ht="27" x14ac:dyDescent="0.25">
      <c r="A5255" s="894" t="s">
        <v>16007</v>
      </c>
      <c r="B5255" s="880" t="s">
        <v>8744</v>
      </c>
      <c r="C5255" s="881" t="s">
        <v>14108</v>
      </c>
      <c r="D5255" s="881" t="s">
        <v>16008</v>
      </c>
      <c r="E5255" s="895">
        <v>375000</v>
      </c>
      <c r="F5255" s="880" t="s">
        <v>14350</v>
      </c>
      <c r="G5255" s="881" t="s">
        <v>13921</v>
      </c>
      <c r="H5255" s="870">
        <v>44318</v>
      </c>
      <c r="I5255" s="882">
        <v>44238</v>
      </c>
      <c r="J5255" s="881" t="s">
        <v>13923</v>
      </c>
    </row>
    <row r="5256" spans="1:10" s="1040" customFormat="1" ht="18" x14ac:dyDescent="0.25">
      <c r="A5256" s="894" t="s">
        <v>16009</v>
      </c>
      <c r="B5256" s="880" t="s">
        <v>8500</v>
      </c>
      <c r="C5256" s="881" t="s">
        <v>14108</v>
      </c>
      <c r="D5256" s="881" t="s">
        <v>16010</v>
      </c>
      <c r="E5256" s="895">
        <v>380000</v>
      </c>
      <c r="F5256" s="880" t="s">
        <v>16011</v>
      </c>
      <c r="G5256" s="881" t="s">
        <v>13921</v>
      </c>
      <c r="H5256" s="870" t="s">
        <v>15038</v>
      </c>
      <c r="I5256" s="880" t="s">
        <v>14134</v>
      </c>
      <c r="J5256" s="881" t="s">
        <v>13923</v>
      </c>
    </row>
    <row r="5257" spans="1:10" s="1040" customFormat="1" ht="18" x14ac:dyDescent="0.25">
      <c r="A5257" s="894" t="s">
        <v>16012</v>
      </c>
      <c r="B5257" s="880" t="s">
        <v>14535</v>
      </c>
      <c r="C5257" s="881" t="s">
        <v>14108</v>
      </c>
      <c r="D5257" s="881" t="s">
        <v>16013</v>
      </c>
      <c r="E5257" s="895">
        <v>389961.6</v>
      </c>
      <c r="F5257" s="880" t="s">
        <v>16014</v>
      </c>
      <c r="G5257" s="881" t="s">
        <v>13921</v>
      </c>
      <c r="H5257" s="870" t="s">
        <v>16015</v>
      </c>
      <c r="I5257" s="882">
        <v>44743</v>
      </c>
      <c r="J5257" s="881" t="s">
        <v>13923</v>
      </c>
    </row>
    <row r="5258" spans="1:10" s="1040" customFormat="1" ht="18" x14ac:dyDescent="0.25">
      <c r="A5258" s="896" t="s">
        <v>16016</v>
      </c>
      <c r="B5258" s="897" t="s">
        <v>14901</v>
      </c>
      <c r="C5258" s="898" t="s">
        <v>14108</v>
      </c>
      <c r="D5258" s="898" t="s">
        <v>16017</v>
      </c>
      <c r="E5258" s="899">
        <v>394800</v>
      </c>
      <c r="F5258" s="897" t="s">
        <v>16018</v>
      </c>
      <c r="G5258" s="898" t="s">
        <v>13921</v>
      </c>
      <c r="H5258" s="870">
        <v>44441</v>
      </c>
      <c r="I5258" s="897" t="s">
        <v>14112</v>
      </c>
      <c r="J5258" s="881" t="s">
        <v>13923</v>
      </c>
    </row>
    <row r="5259" spans="1:10" s="1040" customFormat="1" ht="18" x14ac:dyDescent="0.25">
      <c r="A5259" s="900" t="s">
        <v>16019</v>
      </c>
      <c r="B5259" s="880" t="s">
        <v>14901</v>
      </c>
      <c r="C5259" s="881" t="s">
        <v>14108</v>
      </c>
      <c r="D5259" s="881" t="s">
        <v>16020</v>
      </c>
      <c r="E5259" s="895">
        <v>395162.49</v>
      </c>
      <c r="F5259" s="880" t="s">
        <v>16021</v>
      </c>
      <c r="G5259" s="881" t="s">
        <v>13921</v>
      </c>
      <c r="H5259" s="870">
        <v>44199</v>
      </c>
      <c r="I5259" s="880" t="s">
        <v>14112</v>
      </c>
      <c r="J5259" s="901" t="s">
        <v>13923</v>
      </c>
    </row>
    <row r="5260" spans="1:10" s="1040" customFormat="1" ht="27" x14ac:dyDescent="0.25">
      <c r="A5260" s="900" t="s">
        <v>16022</v>
      </c>
      <c r="B5260" s="880" t="s">
        <v>14166</v>
      </c>
      <c r="C5260" s="881" t="s">
        <v>14108</v>
      </c>
      <c r="D5260" s="881" t="s">
        <v>16023</v>
      </c>
      <c r="E5260" s="895">
        <v>418428</v>
      </c>
      <c r="F5260" s="880" t="s">
        <v>14168</v>
      </c>
      <c r="G5260" s="881" t="s">
        <v>13921</v>
      </c>
      <c r="H5260" s="870" t="s">
        <v>14098</v>
      </c>
      <c r="I5260" s="882">
        <v>44682</v>
      </c>
      <c r="J5260" s="901" t="s">
        <v>13923</v>
      </c>
    </row>
    <row r="5261" spans="1:10" s="1040" customFormat="1" ht="45" x14ac:dyDescent="0.25">
      <c r="A5261" s="900" t="s">
        <v>16024</v>
      </c>
      <c r="B5261" s="880" t="s">
        <v>8744</v>
      </c>
      <c r="C5261" s="881" t="s">
        <v>14108</v>
      </c>
      <c r="D5261" s="881" t="s">
        <v>16025</v>
      </c>
      <c r="E5261" s="895">
        <v>418500</v>
      </c>
      <c r="F5261" s="880" t="s">
        <v>15987</v>
      </c>
      <c r="G5261" s="881" t="s">
        <v>13921</v>
      </c>
      <c r="H5261" s="870" t="s">
        <v>16026</v>
      </c>
      <c r="I5261" s="880" t="s">
        <v>16027</v>
      </c>
      <c r="J5261" s="901" t="s">
        <v>13923</v>
      </c>
    </row>
    <row r="5262" spans="1:10" s="1040" customFormat="1" ht="27" x14ac:dyDescent="0.25">
      <c r="A5262" s="900" t="s">
        <v>16028</v>
      </c>
      <c r="B5262" s="880" t="s">
        <v>8744</v>
      </c>
      <c r="C5262" s="881" t="s">
        <v>14108</v>
      </c>
      <c r="D5262" s="881" t="s">
        <v>16029</v>
      </c>
      <c r="E5262" s="895">
        <v>494733.49</v>
      </c>
      <c r="F5262" s="880" t="s">
        <v>15963</v>
      </c>
      <c r="G5262" s="881" t="s">
        <v>13921</v>
      </c>
      <c r="H5262" s="870" t="s">
        <v>15988</v>
      </c>
      <c r="I5262" s="880" t="s">
        <v>14625</v>
      </c>
      <c r="J5262" s="901" t="s">
        <v>13923</v>
      </c>
    </row>
    <row r="5263" spans="1:10" s="1040" customFormat="1" ht="18" x14ac:dyDescent="0.25">
      <c r="A5263" s="900" t="s">
        <v>16030</v>
      </c>
      <c r="B5263" s="880" t="s">
        <v>14535</v>
      </c>
      <c r="C5263" s="881" t="s">
        <v>14108</v>
      </c>
      <c r="D5263" s="881" t="s">
        <v>16031</v>
      </c>
      <c r="E5263" s="895">
        <v>495540</v>
      </c>
      <c r="F5263" s="880" t="s">
        <v>16032</v>
      </c>
      <c r="G5263" s="881" t="s">
        <v>13921</v>
      </c>
      <c r="H5263" s="870" t="s">
        <v>14054</v>
      </c>
      <c r="I5263" s="880" t="s">
        <v>14112</v>
      </c>
      <c r="J5263" s="901" t="s">
        <v>13923</v>
      </c>
    </row>
    <row r="5264" spans="1:10" s="1040" customFormat="1" ht="18" x14ac:dyDescent="0.25">
      <c r="A5264" s="900" t="s">
        <v>16033</v>
      </c>
      <c r="B5264" s="880" t="s">
        <v>8744</v>
      </c>
      <c r="C5264" s="881" t="s">
        <v>14108</v>
      </c>
      <c r="D5264" s="881" t="s">
        <v>16034</v>
      </c>
      <c r="E5264" s="895">
        <v>527148.54</v>
      </c>
      <c r="F5264" s="880" t="s">
        <v>15441</v>
      </c>
      <c r="G5264" s="881" t="s">
        <v>13921</v>
      </c>
      <c r="H5264" s="870">
        <v>44382</v>
      </c>
      <c r="I5264" s="882">
        <v>44717</v>
      </c>
      <c r="J5264" s="901" t="s">
        <v>13923</v>
      </c>
    </row>
    <row r="5265" spans="1:10" s="1040" customFormat="1" ht="18" x14ac:dyDescent="0.25">
      <c r="A5265" s="900" t="s">
        <v>16035</v>
      </c>
      <c r="B5265" s="880" t="s">
        <v>14535</v>
      </c>
      <c r="C5265" s="881" t="s">
        <v>14108</v>
      </c>
      <c r="D5265" s="881" t="s">
        <v>16036</v>
      </c>
      <c r="E5265" s="895">
        <v>540000</v>
      </c>
      <c r="F5265" s="880" t="s">
        <v>15683</v>
      </c>
      <c r="G5265" s="881" t="s">
        <v>13921</v>
      </c>
      <c r="H5265" s="870" t="s">
        <v>13939</v>
      </c>
      <c r="I5265" s="880" t="s">
        <v>16037</v>
      </c>
      <c r="J5265" s="901" t="s">
        <v>13923</v>
      </c>
    </row>
    <row r="5266" spans="1:10" s="1040" customFormat="1" ht="18" x14ac:dyDescent="0.25">
      <c r="A5266" s="900" t="s">
        <v>16035</v>
      </c>
      <c r="B5266" s="880" t="s">
        <v>14535</v>
      </c>
      <c r="C5266" s="881" t="s">
        <v>14108</v>
      </c>
      <c r="D5266" s="881" t="s">
        <v>16036</v>
      </c>
      <c r="E5266" s="895">
        <v>540000</v>
      </c>
      <c r="F5266" s="880" t="s">
        <v>15683</v>
      </c>
      <c r="G5266" s="881" t="s">
        <v>13921</v>
      </c>
      <c r="H5266" s="870" t="s">
        <v>13939</v>
      </c>
      <c r="I5266" s="880" t="s">
        <v>16037</v>
      </c>
      <c r="J5266" s="901" t="s">
        <v>13923</v>
      </c>
    </row>
    <row r="5267" spans="1:10" s="1040" customFormat="1" ht="36" x14ac:dyDescent="0.25">
      <c r="A5267" s="900" t="s">
        <v>16038</v>
      </c>
      <c r="B5267" s="880" t="s">
        <v>15955</v>
      </c>
      <c r="C5267" s="881" t="s">
        <v>14108</v>
      </c>
      <c r="D5267" s="881" t="s">
        <v>16039</v>
      </c>
      <c r="E5267" s="895">
        <v>582705</v>
      </c>
      <c r="F5267" s="880" t="s">
        <v>15926</v>
      </c>
      <c r="G5267" s="881" t="s">
        <v>13921</v>
      </c>
      <c r="H5267" s="870" t="s">
        <v>15848</v>
      </c>
      <c r="I5267" s="880" t="s">
        <v>15958</v>
      </c>
      <c r="J5267" s="901" t="s">
        <v>13923</v>
      </c>
    </row>
    <row r="5268" spans="1:10" s="1040" customFormat="1" ht="27" x14ac:dyDescent="0.25">
      <c r="A5268" s="902" t="s">
        <v>16040</v>
      </c>
      <c r="B5268" s="880" t="s">
        <v>8744</v>
      </c>
      <c r="C5268" s="881" t="s">
        <v>14108</v>
      </c>
      <c r="D5268" s="881" t="s">
        <v>16041</v>
      </c>
      <c r="E5268" s="895">
        <v>722518.5</v>
      </c>
      <c r="F5268" s="880" t="s">
        <v>15139</v>
      </c>
      <c r="G5268" s="881" t="s">
        <v>13921</v>
      </c>
      <c r="H5268" s="870" t="s">
        <v>14282</v>
      </c>
      <c r="I5268" s="880" t="s">
        <v>16042</v>
      </c>
      <c r="J5268" s="901" t="s">
        <v>13923</v>
      </c>
    </row>
    <row r="5269" spans="1:10" s="1040" customFormat="1" ht="18" x14ac:dyDescent="0.25">
      <c r="A5269" s="902" t="s">
        <v>16043</v>
      </c>
      <c r="B5269" s="880" t="s">
        <v>14535</v>
      </c>
      <c r="C5269" s="881" t="s">
        <v>14108</v>
      </c>
      <c r="D5269" s="881" t="s">
        <v>16044</v>
      </c>
      <c r="E5269" s="895">
        <v>779923.2</v>
      </c>
      <c r="F5269" s="880" t="s">
        <v>16014</v>
      </c>
      <c r="G5269" s="881" t="s">
        <v>13921</v>
      </c>
      <c r="H5269" s="870" t="s">
        <v>15256</v>
      </c>
      <c r="I5269" s="882">
        <v>44386</v>
      </c>
      <c r="J5269" s="901" t="s">
        <v>13923</v>
      </c>
    </row>
    <row r="5270" spans="1:10" s="1040" customFormat="1" ht="18" x14ac:dyDescent="0.25">
      <c r="A5270" s="902" t="s">
        <v>16045</v>
      </c>
      <c r="B5270" s="880" t="s">
        <v>14535</v>
      </c>
      <c r="C5270" s="881" t="s">
        <v>14108</v>
      </c>
      <c r="D5270" s="881" t="s">
        <v>16046</v>
      </c>
      <c r="E5270" s="895">
        <v>783102.12</v>
      </c>
      <c r="F5270" s="880" t="s">
        <v>15765</v>
      </c>
      <c r="G5270" s="881" t="s">
        <v>13921</v>
      </c>
      <c r="H5270" s="870" t="s">
        <v>13939</v>
      </c>
      <c r="I5270" s="880" t="s">
        <v>16047</v>
      </c>
      <c r="J5270" s="901" t="s">
        <v>13923</v>
      </c>
    </row>
    <row r="5271" spans="1:10" s="1040" customFormat="1" ht="36" x14ac:dyDescent="0.25">
      <c r="A5271" s="902" t="s">
        <v>16048</v>
      </c>
      <c r="B5271" s="880" t="s">
        <v>14535</v>
      </c>
      <c r="C5271" s="881" t="s">
        <v>14108</v>
      </c>
      <c r="D5271" s="881" t="s">
        <v>16049</v>
      </c>
      <c r="E5271" s="895">
        <v>790000</v>
      </c>
      <c r="F5271" s="880" t="s">
        <v>15787</v>
      </c>
      <c r="G5271" s="881" t="s">
        <v>13921</v>
      </c>
      <c r="H5271" s="870" t="s">
        <v>14456</v>
      </c>
      <c r="I5271" s="882">
        <v>44511</v>
      </c>
      <c r="J5271" s="901" t="s">
        <v>13923</v>
      </c>
    </row>
    <row r="5272" spans="1:10" s="1040" customFormat="1" ht="18" x14ac:dyDescent="0.25">
      <c r="A5272" s="902" t="s">
        <v>16050</v>
      </c>
      <c r="B5272" s="880" t="s">
        <v>8744</v>
      </c>
      <c r="C5272" s="881" t="s">
        <v>14108</v>
      </c>
      <c r="D5272" s="881" t="s">
        <v>16051</v>
      </c>
      <c r="E5272" s="895">
        <v>829500</v>
      </c>
      <c r="F5272" s="880" t="s">
        <v>16052</v>
      </c>
      <c r="G5272" s="881" t="s">
        <v>13921</v>
      </c>
      <c r="H5272" s="870">
        <v>44505</v>
      </c>
      <c r="I5272" s="880" t="s">
        <v>14112</v>
      </c>
      <c r="J5272" s="901" t="s">
        <v>13923</v>
      </c>
    </row>
    <row r="5273" spans="1:10" s="1040" customFormat="1" ht="18" x14ac:dyDescent="0.25">
      <c r="A5273" s="902" t="s">
        <v>16053</v>
      </c>
      <c r="B5273" s="880" t="s">
        <v>8744</v>
      </c>
      <c r="C5273" s="881" t="s">
        <v>14108</v>
      </c>
      <c r="D5273" s="881" t="s">
        <v>16054</v>
      </c>
      <c r="E5273" s="895">
        <v>931896</v>
      </c>
      <c r="F5273" s="880" t="s">
        <v>15441</v>
      </c>
      <c r="G5273" s="881" t="s">
        <v>13921</v>
      </c>
      <c r="H5273" s="870">
        <v>44318</v>
      </c>
      <c r="I5273" s="882">
        <v>44683</v>
      </c>
      <c r="J5273" s="901" t="s">
        <v>13923</v>
      </c>
    </row>
    <row r="5274" spans="1:10" s="1040" customFormat="1" ht="18" x14ac:dyDescent="0.25">
      <c r="A5274" s="902" t="s">
        <v>16055</v>
      </c>
      <c r="B5274" s="880" t="s">
        <v>14535</v>
      </c>
      <c r="C5274" s="881" t="s">
        <v>14108</v>
      </c>
      <c r="D5274" s="881" t="s">
        <v>16056</v>
      </c>
      <c r="E5274" s="895">
        <v>1049292.2</v>
      </c>
      <c r="F5274" s="880" t="s">
        <v>15809</v>
      </c>
      <c r="G5274" s="881" t="s">
        <v>13921</v>
      </c>
      <c r="H5274" s="870" t="s">
        <v>13939</v>
      </c>
      <c r="I5274" s="880" t="s">
        <v>16037</v>
      </c>
      <c r="J5274" s="901" t="s">
        <v>13923</v>
      </c>
    </row>
    <row r="5275" spans="1:10" s="1040" customFormat="1" ht="27" x14ac:dyDescent="0.25">
      <c r="A5275" s="902" t="s">
        <v>16057</v>
      </c>
      <c r="B5275" s="880" t="s">
        <v>7305</v>
      </c>
      <c r="C5275" s="881" t="s">
        <v>13918</v>
      </c>
      <c r="D5275" s="881" t="s">
        <v>16058</v>
      </c>
      <c r="E5275" s="895">
        <v>1065231.7</v>
      </c>
      <c r="F5275" s="880" t="s">
        <v>15730</v>
      </c>
      <c r="G5275" s="881" t="s">
        <v>13921</v>
      </c>
      <c r="H5275" s="870">
        <v>44288</v>
      </c>
      <c r="I5275" s="880" t="s">
        <v>14112</v>
      </c>
      <c r="J5275" s="901" t="s">
        <v>13923</v>
      </c>
    </row>
    <row r="5276" spans="1:10" s="1040" customFormat="1" ht="18" x14ac:dyDescent="0.25">
      <c r="A5276" s="902" t="s">
        <v>16059</v>
      </c>
      <c r="B5276" s="880" t="s">
        <v>7305</v>
      </c>
      <c r="C5276" s="881" t="s">
        <v>13918</v>
      </c>
      <c r="D5276" s="881" t="s">
        <v>16060</v>
      </c>
      <c r="E5276" s="895">
        <v>1277669</v>
      </c>
      <c r="F5276" s="880" t="s">
        <v>15801</v>
      </c>
      <c r="G5276" s="881" t="s">
        <v>13921</v>
      </c>
      <c r="H5276" s="870">
        <v>44288</v>
      </c>
      <c r="I5276" s="880" t="s">
        <v>14112</v>
      </c>
      <c r="J5276" s="901" t="s">
        <v>13923</v>
      </c>
    </row>
    <row r="5277" spans="1:10" s="1040" customFormat="1" ht="18" x14ac:dyDescent="0.25">
      <c r="A5277" s="902" t="s">
        <v>16061</v>
      </c>
      <c r="B5277" s="880" t="s">
        <v>14535</v>
      </c>
      <c r="C5277" s="881" t="s">
        <v>14108</v>
      </c>
      <c r="D5277" s="881" t="s">
        <v>16062</v>
      </c>
      <c r="E5277" s="895">
        <v>1327205</v>
      </c>
      <c r="F5277" s="880" t="s">
        <v>15461</v>
      </c>
      <c r="G5277" s="881" t="s">
        <v>13921</v>
      </c>
      <c r="H5277" s="870" t="s">
        <v>14407</v>
      </c>
      <c r="I5277" s="882">
        <v>44512</v>
      </c>
      <c r="J5277" s="901" t="s">
        <v>13923</v>
      </c>
    </row>
    <row r="5278" spans="1:10" s="1040" customFormat="1" ht="18" x14ac:dyDescent="0.25">
      <c r="A5278" s="902" t="s">
        <v>16063</v>
      </c>
      <c r="B5278" s="880" t="s">
        <v>7305</v>
      </c>
      <c r="C5278" s="881" t="s">
        <v>13918</v>
      </c>
      <c r="D5278" s="881" t="s">
        <v>16064</v>
      </c>
      <c r="E5278" s="895">
        <v>1468990.26</v>
      </c>
      <c r="F5278" s="880" t="s">
        <v>14965</v>
      </c>
      <c r="G5278" s="881" t="s">
        <v>13921</v>
      </c>
      <c r="H5278" s="870">
        <v>44288</v>
      </c>
      <c r="I5278" s="880" t="s">
        <v>14112</v>
      </c>
      <c r="J5278" s="901" t="s">
        <v>13923</v>
      </c>
    </row>
    <row r="5279" spans="1:10" s="1040" customFormat="1" ht="27" x14ac:dyDescent="0.25">
      <c r="A5279" s="902" t="s">
        <v>16065</v>
      </c>
      <c r="B5279" s="880" t="s">
        <v>14535</v>
      </c>
      <c r="C5279" s="881" t="s">
        <v>14108</v>
      </c>
      <c r="D5279" s="881" t="s">
        <v>16066</v>
      </c>
      <c r="E5279" s="895">
        <v>1765865.42</v>
      </c>
      <c r="F5279" s="880" t="s">
        <v>16067</v>
      </c>
      <c r="G5279" s="881" t="s">
        <v>13921</v>
      </c>
      <c r="H5279" s="870" t="s">
        <v>15988</v>
      </c>
      <c r="I5279" s="880" t="s">
        <v>14112</v>
      </c>
      <c r="J5279" s="901" t="s">
        <v>13923</v>
      </c>
    </row>
    <row r="5280" spans="1:10" s="1040" customFormat="1" ht="18" x14ac:dyDescent="0.25">
      <c r="A5280" s="902" t="s">
        <v>16068</v>
      </c>
      <c r="B5280" s="880" t="s">
        <v>8744</v>
      </c>
      <c r="C5280" s="881" t="s">
        <v>14108</v>
      </c>
      <c r="D5280" s="881" t="s">
        <v>16069</v>
      </c>
      <c r="E5280" s="895">
        <v>1968771</v>
      </c>
      <c r="F5280" s="880" t="s">
        <v>16070</v>
      </c>
      <c r="G5280" s="881" t="s">
        <v>13921</v>
      </c>
      <c r="H5280" s="870" t="s">
        <v>14689</v>
      </c>
      <c r="I5280" s="880" t="s">
        <v>14569</v>
      </c>
      <c r="J5280" s="901" t="s">
        <v>13923</v>
      </c>
    </row>
    <row r="5281" spans="1:10" s="1040" customFormat="1" ht="18" x14ac:dyDescent="0.25">
      <c r="A5281" s="902" t="s">
        <v>16071</v>
      </c>
      <c r="B5281" s="880" t="s">
        <v>14535</v>
      </c>
      <c r="C5281" s="881" t="s">
        <v>14108</v>
      </c>
      <c r="D5281" s="881" t="s">
        <v>16072</v>
      </c>
      <c r="E5281" s="895">
        <v>2550656</v>
      </c>
      <c r="F5281" s="880" t="s">
        <v>16073</v>
      </c>
      <c r="G5281" s="881" t="s">
        <v>13921</v>
      </c>
      <c r="H5281" s="870" t="s">
        <v>14169</v>
      </c>
      <c r="I5281" s="880" t="s">
        <v>14054</v>
      </c>
      <c r="J5281" s="901" t="s">
        <v>13923</v>
      </c>
    </row>
    <row r="5282" spans="1:10" s="1040" customFormat="1" ht="18" x14ac:dyDescent="0.25">
      <c r="A5282" s="902" t="s">
        <v>16045</v>
      </c>
      <c r="B5282" s="880" t="s">
        <v>14535</v>
      </c>
      <c r="C5282" s="881" t="s">
        <v>14108</v>
      </c>
      <c r="D5282" s="881" t="s">
        <v>16074</v>
      </c>
      <c r="E5282" s="895">
        <v>3388706.2</v>
      </c>
      <c r="F5282" s="880" t="s">
        <v>15765</v>
      </c>
      <c r="G5282" s="881" t="s">
        <v>13921</v>
      </c>
      <c r="H5282" s="870" t="s">
        <v>13939</v>
      </c>
      <c r="I5282" s="880" t="s">
        <v>16037</v>
      </c>
      <c r="J5282" s="901" t="s">
        <v>13923</v>
      </c>
    </row>
    <row r="5283" spans="1:10" s="1040" customFormat="1" ht="36" x14ac:dyDescent="0.25">
      <c r="A5283" s="902" t="s">
        <v>14165</v>
      </c>
      <c r="B5283" s="903" t="s">
        <v>14166</v>
      </c>
      <c r="C5283" s="881" t="s">
        <v>16075</v>
      </c>
      <c r="D5283" s="881" t="s">
        <v>14167</v>
      </c>
      <c r="E5283" s="904">
        <v>19204.5</v>
      </c>
      <c r="F5283" s="903" t="s">
        <v>16076</v>
      </c>
      <c r="G5283" s="881" t="s">
        <v>13921</v>
      </c>
      <c r="H5283" s="870">
        <v>44480</v>
      </c>
      <c r="I5283" s="881" t="s">
        <v>14169</v>
      </c>
      <c r="J5283" s="868"/>
    </row>
    <row r="5284" spans="1:10" s="1040" customFormat="1" ht="27" x14ac:dyDescent="0.25">
      <c r="A5284" s="902" t="s">
        <v>14411</v>
      </c>
      <c r="B5284" s="903" t="s">
        <v>14166</v>
      </c>
      <c r="C5284" s="881" t="s">
        <v>16075</v>
      </c>
      <c r="D5284" s="881" t="s">
        <v>14412</v>
      </c>
      <c r="E5284" s="904">
        <v>20163.490000000002</v>
      </c>
      <c r="F5284" s="903" t="s">
        <v>16077</v>
      </c>
      <c r="G5284" s="881" t="s">
        <v>13921</v>
      </c>
      <c r="H5284" s="870">
        <v>44208</v>
      </c>
      <c r="I5284" s="891">
        <v>44389</v>
      </c>
      <c r="J5284" s="873"/>
    </row>
    <row r="5285" spans="1:10" s="1040" customFormat="1" ht="27" x14ac:dyDescent="0.25">
      <c r="A5285" s="902" t="s">
        <v>14462</v>
      </c>
      <c r="B5285" s="903" t="s">
        <v>14166</v>
      </c>
      <c r="C5285" s="881" t="s">
        <v>16075</v>
      </c>
      <c r="D5285" s="881" t="s">
        <v>14463</v>
      </c>
      <c r="E5285" s="904">
        <v>20975.68</v>
      </c>
      <c r="F5285" s="903" t="s">
        <v>16078</v>
      </c>
      <c r="G5285" s="881" t="s">
        <v>13921</v>
      </c>
      <c r="H5285" s="870">
        <v>44530</v>
      </c>
      <c r="I5285" s="881" t="s">
        <v>14466</v>
      </c>
      <c r="J5285" s="873"/>
    </row>
    <row r="5286" spans="1:10" s="1040" customFormat="1" ht="18" x14ac:dyDescent="0.25">
      <c r="A5286" s="902" t="s">
        <v>14462</v>
      </c>
      <c r="B5286" s="903" t="s">
        <v>14166</v>
      </c>
      <c r="C5286" s="881" t="s">
        <v>16075</v>
      </c>
      <c r="D5286" s="881" t="s">
        <v>15241</v>
      </c>
      <c r="E5286" s="904">
        <v>29761.03</v>
      </c>
      <c r="F5286" s="903" t="s">
        <v>16079</v>
      </c>
      <c r="G5286" s="881" t="s">
        <v>13921</v>
      </c>
      <c r="H5286" s="870">
        <v>44530</v>
      </c>
      <c r="I5286" s="881" t="s">
        <v>14466</v>
      </c>
      <c r="J5286" s="873"/>
    </row>
    <row r="5287" spans="1:10" s="1040" customFormat="1" ht="18" x14ac:dyDescent="0.25">
      <c r="A5287" s="902" t="s">
        <v>15664</v>
      </c>
      <c r="B5287" s="903" t="s">
        <v>14166</v>
      </c>
      <c r="C5287" s="881" t="s">
        <v>16075</v>
      </c>
      <c r="D5287" s="881" t="s">
        <v>15665</v>
      </c>
      <c r="E5287" s="904">
        <v>39001.949999999997</v>
      </c>
      <c r="F5287" s="903" t="s">
        <v>16080</v>
      </c>
      <c r="G5287" s="881" t="s">
        <v>13921</v>
      </c>
      <c r="H5287" s="870">
        <v>44435</v>
      </c>
      <c r="I5287" s="891">
        <v>44264</v>
      </c>
      <c r="J5287" s="873"/>
    </row>
    <row r="5288" spans="1:10" s="1040" customFormat="1" ht="27" x14ac:dyDescent="0.25">
      <c r="A5288" s="902" t="s">
        <v>15667</v>
      </c>
      <c r="B5288" s="903" t="s">
        <v>14166</v>
      </c>
      <c r="C5288" s="881" t="s">
        <v>16075</v>
      </c>
      <c r="D5288" s="881" t="s">
        <v>15668</v>
      </c>
      <c r="E5288" s="904">
        <v>41477.46</v>
      </c>
      <c r="F5288" s="903" t="s">
        <v>16081</v>
      </c>
      <c r="G5288" s="881" t="s">
        <v>13921</v>
      </c>
      <c r="H5288" s="870">
        <v>44246</v>
      </c>
      <c r="I5288" s="891">
        <v>44319</v>
      </c>
      <c r="J5288" s="873"/>
    </row>
    <row r="5289" spans="1:10" s="1040" customFormat="1" ht="54" x14ac:dyDescent="0.25">
      <c r="A5289" s="902" t="s">
        <v>15702</v>
      </c>
      <c r="B5289" s="903" t="s">
        <v>14166</v>
      </c>
      <c r="C5289" s="881" t="s">
        <v>16075</v>
      </c>
      <c r="D5289" s="881" t="s">
        <v>15703</v>
      </c>
      <c r="E5289" s="904">
        <v>55104.62</v>
      </c>
      <c r="F5289" s="903" t="s">
        <v>16082</v>
      </c>
      <c r="G5289" s="881" t="s">
        <v>13921</v>
      </c>
      <c r="H5289" s="870">
        <v>44497</v>
      </c>
      <c r="I5289" s="881" t="s">
        <v>14098</v>
      </c>
      <c r="J5289" s="873"/>
    </row>
    <row r="5290" spans="1:10" s="1040" customFormat="1" ht="36" x14ac:dyDescent="0.25">
      <c r="A5290" s="902" t="s">
        <v>15719</v>
      </c>
      <c r="B5290" s="881" t="s">
        <v>14166</v>
      </c>
      <c r="C5290" s="881" t="s">
        <v>16075</v>
      </c>
      <c r="D5290" s="881" t="s">
        <v>15720</v>
      </c>
      <c r="E5290" s="904">
        <v>58418.85</v>
      </c>
      <c r="F5290" s="903" t="s">
        <v>16083</v>
      </c>
      <c r="G5290" s="881" t="s">
        <v>13921</v>
      </c>
      <c r="H5290" s="870">
        <v>44519</v>
      </c>
      <c r="I5290" s="891">
        <v>44359</v>
      </c>
      <c r="J5290" s="873"/>
    </row>
    <row r="5291" spans="1:10" s="1040" customFormat="1" ht="27" x14ac:dyDescent="0.25">
      <c r="A5291" s="902" t="s">
        <v>15725</v>
      </c>
      <c r="B5291" s="903" t="s">
        <v>14166</v>
      </c>
      <c r="C5291" s="881" t="s">
        <v>16075</v>
      </c>
      <c r="D5291" s="881" t="s">
        <v>15726</v>
      </c>
      <c r="E5291" s="904">
        <v>60186.8</v>
      </c>
      <c r="F5291" s="903" t="s">
        <v>16084</v>
      </c>
      <c r="G5291" s="881" t="s">
        <v>13921</v>
      </c>
      <c r="H5291" s="870">
        <v>44524</v>
      </c>
      <c r="I5291" s="891">
        <v>44239</v>
      </c>
      <c r="J5291" s="873"/>
    </row>
    <row r="5292" spans="1:10" s="1040" customFormat="1" ht="18" x14ac:dyDescent="0.25">
      <c r="A5292" s="902" t="s">
        <v>15736</v>
      </c>
      <c r="B5292" s="881" t="s">
        <v>14166</v>
      </c>
      <c r="C5292" s="881" t="s">
        <v>16075</v>
      </c>
      <c r="D5292" s="881" t="s">
        <v>15737</v>
      </c>
      <c r="E5292" s="904">
        <v>63106.400000000001</v>
      </c>
      <c r="F5292" s="903" t="s">
        <v>16085</v>
      </c>
      <c r="G5292" s="881" t="s">
        <v>13921</v>
      </c>
      <c r="H5292" s="870">
        <v>44474</v>
      </c>
      <c r="I5292" s="881" t="s">
        <v>15543</v>
      </c>
      <c r="J5292" s="873"/>
    </row>
    <row r="5293" spans="1:10" s="1040" customFormat="1" ht="18" x14ac:dyDescent="0.25">
      <c r="A5293" s="902" t="s">
        <v>15775</v>
      </c>
      <c r="B5293" s="903" t="s">
        <v>14166</v>
      </c>
      <c r="C5293" s="881" t="s">
        <v>16075</v>
      </c>
      <c r="D5293" s="881" t="s">
        <v>15776</v>
      </c>
      <c r="E5293" s="904">
        <v>73757.17</v>
      </c>
      <c r="F5293" s="903" t="s">
        <v>16086</v>
      </c>
      <c r="G5293" s="881" t="s">
        <v>13921</v>
      </c>
      <c r="H5293" s="870">
        <v>44417</v>
      </c>
      <c r="I5293" s="891">
        <v>44541</v>
      </c>
      <c r="J5293" s="873"/>
    </row>
    <row r="5294" spans="1:10" s="1040" customFormat="1" ht="54" x14ac:dyDescent="0.25">
      <c r="A5294" s="902" t="s">
        <v>15790</v>
      </c>
      <c r="B5294" s="903" t="s">
        <v>14166</v>
      </c>
      <c r="C5294" s="881" t="s">
        <v>16075</v>
      </c>
      <c r="D5294" s="881" t="s">
        <v>15791</v>
      </c>
      <c r="E5294" s="904">
        <v>82233.070000000007</v>
      </c>
      <c r="F5294" s="903" t="s">
        <v>16082</v>
      </c>
      <c r="G5294" s="881" t="s">
        <v>13921</v>
      </c>
      <c r="H5294" s="870">
        <v>44419</v>
      </c>
      <c r="I5294" s="881" t="s">
        <v>15698</v>
      </c>
      <c r="J5294" s="873"/>
    </row>
    <row r="5295" spans="1:10" s="1040" customFormat="1" ht="18" x14ac:dyDescent="0.25">
      <c r="A5295" s="902" t="s">
        <v>15812</v>
      </c>
      <c r="B5295" s="903" t="s">
        <v>14166</v>
      </c>
      <c r="C5295" s="881" t="s">
        <v>16075</v>
      </c>
      <c r="D5295" s="881" t="s">
        <v>15813</v>
      </c>
      <c r="E5295" s="904">
        <v>95654.27</v>
      </c>
      <c r="F5295" s="903" t="s">
        <v>16087</v>
      </c>
      <c r="G5295" s="881" t="s">
        <v>13921</v>
      </c>
      <c r="H5295" s="870" t="s">
        <v>15815</v>
      </c>
      <c r="I5295" s="891">
        <v>44451</v>
      </c>
      <c r="J5295" s="873"/>
    </row>
    <row r="5296" spans="1:10" s="1040" customFormat="1" ht="18" x14ac:dyDescent="0.25">
      <c r="A5296" s="902" t="s">
        <v>15790</v>
      </c>
      <c r="B5296" s="903" t="s">
        <v>14166</v>
      </c>
      <c r="C5296" s="881" t="s">
        <v>16075</v>
      </c>
      <c r="D5296" s="881" t="s">
        <v>15818</v>
      </c>
      <c r="E5296" s="904">
        <v>96465</v>
      </c>
      <c r="F5296" s="903" t="s">
        <v>16088</v>
      </c>
      <c r="G5296" s="881" t="s">
        <v>13921</v>
      </c>
      <c r="H5296" s="870">
        <v>44419</v>
      </c>
      <c r="I5296" s="881" t="s">
        <v>14538</v>
      </c>
      <c r="J5296" s="873"/>
    </row>
    <row r="5297" spans="1:10" s="1040" customFormat="1" ht="54" x14ac:dyDescent="0.25">
      <c r="A5297" s="902" t="s">
        <v>15702</v>
      </c>
      <c r="B5297" s="903" t="s">
        <v>14166</v>
      </c>
      <c r="C5297" s="881" t="s">
        <v>16075</v>
      </c>
      <c r="D5297" s="881" t="s">
        <v>15839</v>
      </c>
      <c r="E5297" s="904">
        <v>114135.5</v>
      </c>
      <c r="F5297" s="903" t="s">
        <v>16082</v>
      </c>
      <c r="G5297" s="881" t="s">
        <v>13921</v>
      </c>
      <c r="H5297" s="870" t="s">
        <v>15392</v>
      </c>
      <c r="I5297" s="881" t="s">
        <v>14407</v>
      </c>
      <c r="J5297" s="873"/>
    </row>
    <row r="5298" spans="1:10" s="1040" customFormat="1" ht="54" x14ac:dyDescent="0.25">
      <c r="A5298" s="902" t="s">
        <v>15855</v>
      </c>
      <c r="B5298" s="903" t="s">
        <v>14166</v>
      </c>
      <c r="C5298" s="881" t="s">
        <v>16075</v>
      </c>
      <c r="D5298" s="881" t="s">
        <v>15856</v>
      </c>
      <c r="E5298" s="904">
        <v>127254.15</v>
      </c>
      <c r="F5298" s="903" t="s">
        <v>16082</v>
      </c>
      <c r="G5298" s="881" t="s">
        <v>13921</v>
      </c>
      <c r="H5298" s="870" t="s">
        <v>14043</v>
      </c>
      <c r="I5298" s="881" t="s">
        <v>15698</v>
      </c>
      <c r="J5298" s="873"/>
    </row>
    <row r="5299" spans="1:10" s="1040" customFormat="1" ht="54" x14ac:dyDescent="0.25">
      <c r="A5299" s="902" t="s">
        <v>15860</v>
      </c>
      <c r="B5299" s="903" t="s">
        <v>14166</v>
      </c>
      <c r="C5299" s="881" t="s">
        <v>16075</v>
      </c>
      <c r="D5299" s="881" t="s">
        <v>15861</v>
      </c>
      <c r="E5299" s="904">
        <v>133769.51999999999</v>
      </c>
      <c r="F5299" s="903" t="s">
        <v>16082</v>
      </c>
      <c r="G5299" s="881" t="s">
        <v>13921</v>
      </c>
      <c r="H5299" s="870" t="s">
        <v>15122</v>
      </c>
      <c r="I5299" s="891">
        <v>44359</v>
      </c>
      <c r="J5299" s="873"/>
    </row>
    <row r="5300" spans="1:10" s="1040" customFormat="1" ht="27" x14ac:dyDescent="0.25">
      <c r="A5300" s="902" t="s">
        <v>15719</v>
      </c>
      <c r="B5300" s="903" t="s">
        <v>14166</v>
      </c>
      <c r="C5300" s="881" t="s">
        <v>16075</v>
      </c>
      <c r="D5300" s="881" t="s">
        <v>15862</v>
      </c>
      <c r="E5300" s="904">
        <v>139605.79999999999</v>
      </c>
      <c r="F5300" s="903" t="s">
        <v>16089</v>
      </c>
      <c r="G5300" s="881" t="s">
        <v>13921</v>
      </c>
      <c r="H5300" s="870" t="s">
        <v>14097</v>
      </c>
      <c r="I5300" s="891">
        <v>44359</v>
      </c>
      <c r="J5300" s="873"/>
    </row>
    <row r="5301" spans="1:10" s="1040" customFormat="1" ht="54" x14ac:dyDescent="0.25">
      <c r="A5301" s="902" t="s">
        <v>15982</v>
      </c>
      <c r="B5301" s="903" t="s">
        <v>14166</v>
      </c>
      <c r="C5301" s="881" t="s">
        <v>16075</v>
      </c>
      <c r="D5301" s="881" t="s">
        <v>15983</v>
      </c>
      <c r="E5301" s="904">
        <v>338273.43</v>
      </c>
      <c r="F5301" s="903" t="s">
        <v>16082</v>
      </c>
      <c r="G5301" s="881" t="s">
        <v>13921</v>
      </c>
      <c r="H5301" s="870">
        <v>44419</v>
      </c>
      <c r="I5301" s="891">
        <v>44208</v>
      </c>
      <c r="J5301" s="873"/>
    </row>
    <row r="5302" spans="1:10" s="1040" customFormat="1" ht="36" x14ac:dyDescent="0.25">
      <c r="A5302" s="902" t="s">
        <v>16022</v>
      </c>
      <c r="B5302" s="903" t="s">
        <v>14166</v>
      </c>
      <c r="C5302" s="881" t="s">
        <v>16075</v>
      </c>
      <c r="D5302" s="881" t="s">
        <v>16023</v>
      </c>
      <c r="E5302" s="904">
        <v>418428</v>
      </c>
      <c r="F5302" s="903" t="s">
        <v>16076</v>
      </c>
      <c r="G5302" s="881" t="s">
        <v>13921</v>
      </c>
      <c r="H5302" s="870" t="s">
        <v>14098</v>
      </c>
      <c r="I5302" s="891">
        <v>44682</v>
      </c>
      <c r="J5302" s="873"/>
    </row>
    <row r="5303" spans="1:10" s="1040" customFormat="1" ht="20.25" customHeight="1" x14ac:dyDescent="0.25">
      <c r="A5303" s="1143" t="s">
        <v>210</v>
      </c>
      <c r="B5303" s="1144"/>
      <c r="C5303" s="1144"/>
      <c r="D5303" s="1145"/>
      <c r="E5303" s="905">
        <f>SUM(E5304:E5419)</f>
        <v>13352445.970000001</v>
      </c>
      <c r="F5303" s="906"/>
      <c r="G5303" s="906"/>
      <c r="H5303" s="906"/>
      <c r="I5303" s="906"/>
      <c r="J5303" s="906"/>
    </row>
    <row r="5304" spans="1:10" s="1040" customFormat="1" ht="27" x14ac:dyDescent="0.25">
      <c r="A5304" s="907" t="s">
        <v>16090</v>
      </c>
      <c r="B5304" s="908" t="s">
        <v>16091</v>
      </c>
      <c r="C5304" s="909" t="s">
        <v>542</v>
      </c>
      <c r="D5304" s="910" t="s">
        <v>16092</v>
      </c>
      <c r="E5304" s="911">
        <v>18880</v>
      </c>
      <c r="F5304" s="910" t="s">
        <v>16093</v>
      </c>
      <c r="G5304" s="908" t="s">
        <v>16094</v>
      </c>
      <c r="H5304" s="870">
        <v>44663</v>
      </c>
      <c r="I5304" s="912" t="s">
        <v>13010</v>
      </c>
      <c r="J5304" s="909"/>
    </row>
    <row r="5305" spans="1:10" s="1040" customFormat="1" ht="27" x14ac:dyDescent="0.25">
      <c r="A5305" s="907" t="s">
        <v>16095</v>
      </c>
      <c r="B5305" s="908" t="s">
        <v>16091</v>
      </c>
      <c r="C5305" s="909" t="s">
        <v>542</v>
      </c>
      <c r="D5305" s="910" t="s">
        <v>16096</v>
      </c>
      <c r="E5305" s="911">
        <v>19530</v>
      </c>
      <c r="F5305" s="910" t="s">
        <v>16097</v>
      </c>
      <c r="G5305" s="908" t="s">
        <v>16094</v>
      </c>
      <c r="H5305" s="870">
        <v>44747</v>
      </c>
      <c r="I5305" s="913">
        <v>44872</v>
      </c>
      <c r="J5305" s="909"/>
    </row>
    <row r="5306" spans="1:10" s="1040" customFormat="1" ht="36" x14ac:dyDescent="0.25">
      <c r="A5306" s="907" t="s">
        <v>16098</v>
      </c>
      <c r="B5306" s="908" t="s">
        <v>16091</v>
      </c>
      <c r="C5306" s="909" t="s">
        <v>542</v>
      </c>
      <c r="D5306" s="910" t="s">
        <v>16099</v>
      </c>
      <c r="E5306" s="911">
        <v>19687.5</v>
      </c>
      <c r="F5306" s="910" t="s">
        <v>16100</v>
      </c>
      <c r="G5306" s="908" t="s">
        <v>16094</v>
      </c>
      <c r="H5306" s="870">
        <v>44637</v>
      </c>
      <c r="I5306" s="914" t="s">
        <v>16101</v>
      </c>
      <c r="J5306" s="909"/>
    </row>
    <row r="5307" spans="1:10" s="1040" customFormat="1" ht="27" x14ac:dyDescent="0.25">
      <c r="A5307" s="907" t="s">
        <v>16102</v>
      </c>
      <c r="B5307" s="908" t="s">
        <v>16091</v>
      </c>
      <c r="C5307" s="909" t="s">
        <v>542</v>
      </c>
      <c r="D5307" s="910" t="s">
        <v>16103</v>
      </c>
      <c r="E5307" s="911">
        <v>19800</v>
      </c>
      <c r="F5307" s="910" t="s">
        <v>16104</v>
      </c>
      <c r="G5307" s="908" t="s">
        <v>16094</v>
      </c>
      <c r="H5307" s="870">
        <v>44746</v>
      </c>
      <c r="I5307" s="913">
        <v>44872</v>
      </c>
      <c r="J5307" s="909"/>
    </row>
    <row r="5308" spans="1:10" s="1040" customFormat="1" ht="27" x14ac:dyDescent="0.25">
      <c r="A5308" s="907" t="s">
        <v>16105</v>
      </c>
      <c r="B5308" s="908" t="s">
        <v>16091</v>
      </c>
      <c r="C5308" s="909" t="s">
        <v>542</v>
      </c>
      <c r="D5308" s="910" t="s">
        <v>16106</v>
      </c>
      <c r="E5308" s="911">
        <v>20283.5</v>
      </c>
      <c r="F5308" s="910" t="s">
        <v>16107</v>
      </c>
      <c r="G5308" s="908" t="s">
        <v>16094</v>
      </c>
      <c r="H5308" s="870">
        <v>44637</v>
      </c>
      <c r="I5308" s="915" t="s">
        <v>16108</v>
      </c>
      <c r="J5308" s="909"/>
    </row>
    <row r="5309" spans="1:10" s="1040" customFormat="1" ht="54" x14ac:dyDescent="0.25">
      <c r="A5309" s="907" t="s">
        <v>16109</v>
      </c>
      <c r="B5309" s="908" t="s">
        <v>16091</v>
      </c>
      <c r="C5309" s="909" t="s">
        <v>542</v>
      </c>
      <c r="D5309" s="910" t="s">
        <v>16110</v>
      </c>
      <c r="E5309" s="911">
        <v>20400</v>
      </c>
      <c r="F5309" s="910" t="s">
        <v>16111</v>
      </c>
      <c r="G5309" s="908" t="s">
        <v>16094</v>
      </c>
      <c r="H5309" s="870">
        <v>44719</v>
      </c>
      <c r="I5309" s="914" t="s">
        <v>13048</v>
      </c>
      <c r="J5309" s="909"/>
    </row>
    <row r="5310" spans="1:10" s="1040" customFormat="1" ht="36" x14ac:dyDescent="0.25">
      <c r="A5310" s="907" t="s">
        <v>16112</v>
      </c>
      <c r="B5310" s="908" t="s">
        <v>16091</v>
      </c>
      <c r="C5310" s="909" t="s">
        <v>542</v>
      </c>
      <c r="D5310" s="910" t="s">
        <v>16113</v>
      </c>
      <c r="E5310" s="911">
        <v>20800</v>
      </c>
      <c r="F5310" s="910" t="s">
        <v>16114</v>
      </c>
      <c r="G5310" s="908" t="s">
        <v>16094</v>
      </c>
      <c r="H5310" s="870">
        <v>44747</v>
      </c>
      <c r="I5310" s="913">
        <v>44902</v>
      </c>
      <c r="J5310" s="909"/>
    </row>
    <row r="5311" spans="1:10" s="1040" customFormat="1" ht="18" x14ac:dyDescent="0.25">
      <c r="A5311" s="907" t="s">
        <v>16115</v>
      </c>
      <c r="B5311" s="908" t="s">
        <v>16091</v>
      </c>
      <c r="C5311" s="909" t="s">
        <v>542</v>
      </c>
      <c r="D5311" s="910" t="s">
        <v>16116</v>
      </c>
      <c r="E5311" s="911">
        <v>20800</v>
      </c>
      <c r="F5311" s="910" t="s">
        <v>16117</v>
      </c>
      <c r="G5311" s="908" t="s">
        <v>16094</v>
      </c>
      <c r="H5311" s="870">
        <v>44781</v>
      </c>
      <c r="I5311" s="914" t="s">
        <v>13281</v>
      </c>
      <c r="J5311" s="909"/>
    </row>
    <row r="5312" spans="1:10" s="1040" customFormat="1" ht="27" x14ac:dyDescent="0.25">
      <c r="A5312" s="907" t="s">
        <v>16118</v>
      </c>
      <c r="B5312" s="908" t="s">
        <v>16091</v>
      </c>
      <c r="C5312" s="909" t="s">
        <v>542</v>
      </c>
      <c r="D5312" s="910" t="s">
        <v>16119</v>
      </c>
      <c r="E5312" s="911">
        <v>21087.78</v>
      </c>
      <c r="F5312" s="910" t="s">
        <v>16120</v>
      </c>
      <c r="G5312" s="908" t="s">
        <v>16094</v>
      </c>
      <c r="H5312" s="870">
        <v>44664</v>
      </c>
      <c r="I5312" s="914" t="s">
        <v>12975</v>
      </c>
      <c r="J5312" s="909"/>
    </row>
    <row r="5313" spans="1:10" s="1040" customFormat="1" ht="27" x14ac:dyDescent="0.25">
      <c r="A5313" s="907" t="s">
        <v>16121</v>
      </c>
      <c r="B5313" s="908" t="s">
        <v>16091</v>
      </c>
      <c r="C5313" s="909" t="s">
        <v>542</v>
      </c>
      <c r="D5313" s="910" t="s">
        <v>16122</v>
      </c>
      <c r="E5313" s="911">
        <v>21520</v>
      </c>
      <c r="F5313" s="910" t="s">
        <v>16104</v>
      </c>
      <c r="G5313" s="908" t="s">
        <v>16094</v>
      </c>
      <c r="H5313" s="870">
        <v>44754</v>
      </c>
      <c r="I5313" s="914" t="s">
        <v>13111</v>
      </c>
      <c r="J5313" s="909"/>
    </row>
    <row r="5314" spans="1:10" s="1040" customFormat="1" ht="36" x14ac:dyDescent="0.25">
      <c r="A5314" s="907" t="s">
        <v>16123</v>
      </c>
      <c r="B5314" s="908" t="s">
        <v>16091</v>
      </c>
      <c r="C5314" s="909" t="s">
        <v>542</v>
      </c>
      <c r="D5314" s="910" t="s">
        <v>16124</v>
      </c>
      <c r="E5314" s="911">
        <v>21777.91</v>
      </c>
      <c r="F5314" s="910" t="s">
        <v>16100</v>
      </c>
      <c r="G5314" s="908" t="s">
        <v>16094</v>
      </c>
      <c r="H5314" s="870">
        <v>44781</v>
      </c>
      <c r="I5314" s="915" t="s">
        <v>16108</v>
      </c>
      <c r="J5314" s="909"/>
    </row>
    <row r="5315" spans="1:10" s="1040" customFormat="1" ht="18" x14ac:dyDescent="0.25">
      <c r="A5315" s="907" t="s">
        <v>16125</v>
      </c>
      <c r="B5315" s="908" t="s">
        <v>16091</v>
      </c>
      <c r="C5315" s="909" t="s">
        <v>542</v>
      </c>
      <c r="D5315" s="910" t="s">
        <v>16126</v>
      </c>
      <c r="E5315" s="911">
        <v>21788.2</v>
      </c>
      <c r="F5315" s="910" t="s">
        <v>16127</v>
      </c>
      <c r="G5315" s="908" t="s">
        <v>16094</v>
      </c>
      <c r="H5315" s="870">
        <v>44727</v>
      </c>
      <c r="I5315" s="915" t="s">
        <v>16128</v>
      </c>
      <c r="J5315" s="909"/>
    </row>
    <row r="5316" spans="1:10" s="1040" customFormat="1" ht="27" x14ac:dyDescent="0.25">
      <c r="A5316" s="907" t="s">
        <v>16129</v>
      </c>
      <c r="B5316" s="908" t="s">
        <v>16091</v>
      </c>
      <c r="C5316" s="909" t="s">
        <v>542</v>
      </c>
      <c r="D5316" s="910" t="s">
        <v>16130</v>
      </c>
      <c r="E5316" s="911">
        <v>21818.2</v>
      </c>
      <c r="F5316" s="910" t="s">
        <v>16131</v>
      </c>
      <c r="G5316" s="908" t="s">
        <v>16094</v>
      </c>
      <c r="H5316" s="870">
        <v>44663</v>
      </c>
      <c r="I5316" s="914" t="s">
        <v>12975</v>
      </c>
      <c r="J5316" s="909"/>
    </row>
    <row r="5317" spans="1:10" s="1040" customFormat="1" ht="36" x14ac:dyDescent="0.25">
      <c r="A5317" s="907" t="s">
        <v>16098</v>
      </c>
      <c r="B5317" s="908" t="s">
        <v>16091</v>
      </c>
      <c r="C5317" s="909" t="s">
        <v>542</v>
      </c>
      <c r="D5317" s="910" t="s">
        <v>16132</v>
      </c>
      <c r="E5317" s="911">
        <v>21954</v>
      </c>
      <c r="F5317" s="910" t="s">
        <v>16100</v>
      </c>
      <c r="G5317" s="908" t="s">
        <v>16094</v>
      </c>
      <c r="H5317" s="870">
        <v>44637</v>
      </c>
      <c r="I5317" s="914" t="s">
        <v>16101</v>
      </c>
      <c r="J5317" s="909"/>
    </row>
    <row r="5318" spans="1:10" s="1040" customFormat="1" ht="18" x14ac:dyDescent="0.25">
      <c r="A5318" s="907" t="s">
        <v>16133</v>
      </c>
      <c r="B5318" s="908" t="s">
        <v>16091</v>
      </c>
      <c r="C5318" s="909" t="s">
        <v>542</v>
      </c>
      <c r="D5318" s="910" t="s">
        <v>16134</v>
      </c>
      <c r="E5318" s="911">
        <v>22283.119999999999</v>
      </c>
      <c r="F5318" s="910" t="s">
        <v>16135</v>
      </c>
      <c r="G5318" s="908" t="s">
        <v>16094</v>
      </c>
      <c r="H5318" s="870">
        <v>44631</v>
      </c>
      <c r="I5318" s="915" t="s">
        <v>16128</v>
      </c>
      <c r="J5318" s="909"/>
    </row>
    <row r="5319" spans="1:10" s="1040" customFormat="1" ht="36" x14ac:dyDescent="0.25">
      <c r="A5319" s="907" t="s">
        <v>16136</v>
      </c>
      <c r="B5319" s="908" t="s">
        <v>16091</v>
      </c>
      <c r="C5319" s="909" t="s">
        <v>542</v>
      </c>
      <c r="D5319" s="910" t="s">
        <v>16137</v>
      </c>
      <c r="E5319" s="911">
        <v>22320</v>
      </c>
      <c r="F5319" s="910" t="s">
        <v>16100</v>
      </c>
      <c r="G5319" s="908" t="s">
        <v>16094</v>
      </c>
      <c r="H5319" s="870">
        <v>44637</v>
      </c>
      <c r="I5319" s="914" t="s">
        <v>16101</v>
      </c>
      <c r="J5319" s="909"/>
    </row>
    <row r="5320" spans="1:10" s="1040" customFormat="1" ht="18" x14ac:dyDescent="0.25">
      <c r="A5320" s="907" t="s">
        <v>16138</v>
      </c>
      <c r="B5320" s="908" t="s">
        <v>16091</v>
      </c>
      <c r="C5320" s="909" t="s">
        <v>542</v>
      </c>
      <c r="D5320" s="910" t="s">
        <v>16139</v>
      </c>
      <c r="E5320" s="911">
        <v>22330.32</v>
      </c>
      <c r="F5320" s="910" t="s">
        <v>16140</v>
      </c>
      <c r="G5320" s="908" t="s">
        <v>16094</v>
      </c>
      <c r="H5320" s="870">
        <v>44776</v>
      </c>
      <c r="I5320" s="915" t="s">
        <v>14112</v>
      </c>
      <c r="J5320" s="909"/>
    </row>
    <row r="5321" spans="1:10" s="1040" customFormat="1" ht="27" x14ac:dyDescent="0.25">
      <c r="A5321" s="907" t="s">
        <v>16141</v>
      </c>
      <c r="B5321" s="908" t="s">
        <v>16091</v>
      </c>
      <c r="C5321" s="909" t="s">
        <v>542</v>
      </c>
      <c r="D5321" s="910" t="s">
        <v>16142</v>
      </c>
      <c r="E5321" s="911">
        <v>22962.799999999999</v>
      </c>
      <c r="F5321" s="910" t="s">
        <v>16120</v>
      </c>
      <c r="G5321" s="908" t="s">
        <v>16094</v>
      </c>
      <c r="H5321" s="870">
        <v>44739</v>
      </c>
      <c r="I5321" s="913">
        <v>44599</v>
      </c>
      <c r="J5321" s="909"/>
    </row>
    <row r="5322" spans="1:10" s="1040" customFormat="1" ht="27" x14ac:dyDescent="0.25">
      <c r="A5322" s="907" t="s">
        <v>16143</v>
      </c>
      <c r="B5322" s="908" t="s">
        <v>16091</v>
      </c>
      <c r="C5322" s="909" t="s">
        <v>542</v>
      </c>
      <c r="D5322" s="910" t="s">
        <v>16144</v>
      </c>
      <c r="E5322" s="911">
        <v>22975</v>
      </c>
      <c r="F5322" s="910" t="s">
        <v>16145</v>
      </c>
      <c r="G5322" s="908" t="s">
        <v>16094</v>
      </c>
      <c r="H5322" s="870">
        <v>44706</v>
      </c>
      <c r="I5322" s="913">
        <v>44657</v>
      </c>
      <c r="J5322" s="909"/>
    </row>
    <row r="5323" spans="1:10" s="1040" customFormat="1" ht="18" x14ac:dyDescent="0.25">
      <c r="A5323" s="907" t="s">
        <v>16146</v>
      </c>
      <c r="B5323" s="908" t="s">
        <v>16091</v>
      </c>
      <c r="C5323" s="909" t="s">
        <v>542</v>
      </c>
      <c r="D5323" s="910" t="s">
        <v>16147</v>
      </c>
      <c r="E5323" s="911">
        <v>23494.66</v>
      </c>
      <c r="F5323" s="910" t="s">
        <v>16148</v>
      </c>
      <c r="G5323" s="908" t="s">
        <v>16094</v>
      </c>
      <c r="H5323" s="870">
        <v>44756</v>
      </c>
      <c r="I5323" s="915" t="s">
        <v>14112</v>
      </c>
      <c r="J5323" s="909"/>
    </row>
    <row r="5324" spans="1:10" s="1040" customFormat="1" ht="18" x14ac:dyDescent="0.25">
      <c r="A5324" s="907" t="s">
        <v>16149</v>
      </c>
      <c r="B5324" s="908" t="s">
        <v>16091</v>
      </c>
      <c r="C5324" s="909" t="s">
        <v>542</v>
      </c>
      <c r="D5324" s="910" t="s">
        <v>16150</v>
      </c>
      <c r="E5324" s="911">
        <v>24136.9</v>
      </c>
      <c r="F5324" s="910" t="s">
        <v>16151</v>
      </c>
      <c r="G5324" s="908" t="s">
        <v>16094</v>
      </c>
      <c r="H5324" s="870">
        <v>44690</v>
      </c>
      <c r="I5324" s="916" t="s">
        <v>7142</v>
      </c>
      <c r="J5324" s="909"/>
    </row>
    <row r="5325" spans="1:10" s="1040" customFormat="1" ht="18" x14ac:dyDescent="0.25">
      <c r="A5325" s="907" t="s">
        <v>16098</v>
      </c>
      <c r="B5325" s="908" t="s">
        <v>16091</v>
      </c>
      <c r="C5325" s="909" t="s">
        <v>542</v>
      </c>
      <c r="D5325" s="910" t="s">
        <v>16152</v>
      </c>
      <c r="E5325" s="911">
        <v>24400</v>
      </c>
      <c r="F5325" s="910" t="s">
        <v>16153</v>
      </c>
      <c r="G5325" s="908" t="s">
        <v>16094</v>
      </c>
      <c r="H5325" s="870">
        <v>44637</v>
      </c>
      <c r="I5325" s="914" t="s">
        <v>16101</v>
      </c>
      <c r="J5325" s="909"/>
    </row>
    <row r="5326" spans="1:10" s="1040" customFormat="1" ht="18" x14ac:dyDescent="0.25">
      <c r="A5326" s="907" t="s">
        <v>16098</v>
      </c>
      <c r="B5326" s="908" t="s">
        <v>16091</v>
      </c>
      <c r="C5326" s="909" t="s">
        <v>542</v>
      </c>
      <c r="D5326" s="910" t="s">
        <v>16154</v>
      </c>
      <c r="E5326" s="911">
        <v>26882.21</v>
      </c>
      <c r="F5326" s="910" t="s">
        <v>16153</v>
      </c>
      <c r="G5326" s="908" t="s">
        <v>16094</v>
      </c>
      <c r="H5326" s="870">
        <v>44637</v>
      </c>
      <c r="I5326" s="914" t="s">
        <v>16101</v>
      </c>
      <c r="J5326" s="909"/>
    </row>
    <row r="5327" spans="1:10" s="1040" customFormat="1" ht="36" x14ac:dyDescent="0.25">
      <c r="A5327" s="907" t="s">
        <v>16098</v>
      </c>
      <c r="B5327" s="908" t="s">
        <v>16091</v>
      </c>
      <c r="C5327" s="909" t="s">
        <v>542</v>
      </c>
      <c r="D5327" s="910" t="s">
        <v>16155</v>
      </c>
      <c r="E5327" s="911">
        <v>27980</v>
      </c>
      <c r="F5327" s="910" t="s">
        <v>16100</v>
      </c>
      <c r="G5327" s="908" t="s">
        <v>16094</v>
      </c>
      <c r="H5327" s="870">
        <v>44637</v>
      </c>
      <c r="I5327" s="914" t="s">
        <v>16101</v>
      </c>
      <c r="J5327" s="909"/>
    </row>
    <row r="5328" spans="1:10" s="1040" customFormat="1" ht="27" x14ac:dyDescent="0.25">
      <c r="A5328" s="907" t="s">
        <v>16156</v>
      </c>
      <c r="B5328" s="908" t="s">
        <v>16091</v>
      </c>
      <c r="C5328" s="909" t="s">
        <v>542</v>
      </c>
      <c r="D5328" s="910" t="s">
        <v>16157</v>
      </c>
      <c r="E5328" s="911">
        <v>28310</v>
      </c>
      <c r="F5328" s="910" t="s">
        <v>16145</v>
      </c>
      <c r="G5328" s="908" t="s">
        <v>16094</v>
      </c>
      <c r="H5328" s="870">
        <v>44713</v>
      </c>
      <c r="I5328" s="913">
        <v>44871</v>
      </c>
      <c r="J5328" s="909"/>
    </row>
    <row r="5329" spans="1:10" s="1040" customFormat="1" ht="18" x14ac:dyDescent="0.25">
      <c r="A5329" s="907" t="s">
        <v>16158</v>
      </c>
      <c r="B5329" s="908" t="s">
        <v>16091</v>
      </c>
      <c r="C5329" s="909" t="s">
        <v>542</v>
      </c>
      <c r="D5329" s="910" t="s">
        <v>16159</v>
      </c>
      <c r="E5329" s="911">
        <v>28700</v>
      </c>
      <c r="F5329" s="910" t="s">
        <v>16160</v>
      </c>
      <c r="G5329" s="908" t="s">
        <v>16094</v>
      </c>
      <c r="H5329" s="870">
        <v>44601</v>
      </c>
      <c r="I5329" s="914" t="s">
        <v>14112</v>
      </c>
      <c r="J5329" s="909"/>
    </row>
    <row r="5330" spans="1:10" s="1040" customFormat="1" ht="18" x14ac:dyDescent="0.25">
      <c r="A5330" s="907" t="s">
        <v>16136</v>
      </c>
      <c r="B5330" s="908" t="s">
        <v>16091</v>
      </c>
      <c r="C5330" s="909" t="s">
        <v>542</v>
      </c>
      <c r="D5330" s="910" t="s">
        <v>16161</v>
      </c>
      <c r="E5330" s="911">
        <v>29830.400000000001</v>
      </c>
      <c r="F5330" s="910" t="s">
        <v>16162</v>
      </c>
      <c r="G5330" s="908" t="s">
        <v>16094</v>
      </c>
      <c r="H5330" s="870">
        <v>44657</v>
      </c>
      <c r="I5330" s="914" t="s">
        <v>16163</v>
      </c>
      <c r="J5330" s="909"/>
    </row>
    <row r="5331" spans="1:10" s="1040" customFormat="1" ht="18" x14ac:dyDescent="0.25">
      <c r="A5331" s="907" t="s">
        <v>16164</v>
      </c>
      <c r="B5331" s="908" t="s">
        <v>16091</v>
      </c>
      <c r="C5331" s="909" t="s">
        <v>542</v>
      </c>
      <c r="D5331" s="910" t="s">
        <v>16165</v>
      </c>
      <c r="E5331" s="911">
        <v>30094</v>
      </c>
      <c r="F5331" s="910" t="s">
        <v>16166</v>
      </c>
      <c r="G5331" s="908" t="s">
        <v>16094</v>
      </c>
      <c r="H5331" s="870">
        <v>44620</v>
      </c>
      <c r="I5331" s="914" t="s">
        <v>14112</v>
      </c>
      <c r="J5331" s="909"/>
    </row>
    <row r="5332" spans="1:10" s="1040" customFormat="1" ht="36" x14ac:dyDescent="0.25">
      <c r="A5332" s="907" t="s">
        <v>16167</v>
      </c>
      <c r="B5332" s="908" t="s">
        <v>16091</v>
      </c>
      <c r="C5332" s="909" t="s">
        <v>542</v>
      </c>
      <c r="D5332" s="910" t="s">
        <v>16168</v>
      </c>
      <c r="E5332" s="911">
        <v>30444</v>
      </c>
      <c r="F5332" s="910" t="s">
        <v>16169</v>
      </c>
      <c r="G5332" s="908" t="s">
        <v>16094</v>
      </c>
      <c r="H5332" s="870">
        <v>44676</v>
      </c>
      <c r="I5332" s="914" t="s">
        <v>13849</v>
      </c>
      <c r="J5332" s="909"/>
    </row>
    <row r="5333" spans="1:10" s="1040" customFormat="1" ht="27" x14ac:dyDescent="0.25">
      <c r="A5333" s="907" t="s">
        <v>16170</v>
      </c>
      <c r="B5333" s="908" t="s">
        <v>16091</v>
      </c>
      <c r="C5333" s="909" t="s">
        <v>542</v>
      </c>
      <c r="D5333" s="910" t="s">
        <v>16171</v>
      </c>
      <c r="E5333" s="911">
        <v>31026</v>
      </c>
      <c r="F5333" s="910" t="s">
        <v>16172</v>
      </c>
      <c r="G5333" s="908" t="s">
        <v>16094</v>
      </c>
      <c r="H5333" s="870">
        <v>44791</v>
      </c>
      <c r="I5333" s="914" t="s">
        <v>13264</v>
      </c>
      <c r="J5333" s="909"/>
    </row>
    <row r="5334" spans="1:10" s="1040" customFormat="1" ht="27" x14ac:dyDescent="0.25">
      <c r="A5334" s="907" t="s">
        <v>16173</v>
      </c>
      <c r="B5334" s="908" t="s">
        <v>16091</v>
      </c>
      <c r="C5334" s="909" t="s">
        <v>542</v>
      </c>
      <c r="D5334" s="910" t="s">
        <v>16174</v>
      </c>
      <c r="E5334" s="911">
        <v>31825</v>
      </c>
      <c r="F5334" s="910" t="s">
        <v>16145</v>
      </c>
      <c r="G5334" s="908" t="s">
        <v>16094</v>
      </c>
      <c r="H5334" s="870">
        <v>44722</v>
      </c>
      <c r="I5334" s="914" t="s">
        <v>13048</v>
      </c>
      <c r="J5334" s="909"/>
    </row>
    <row r="5335" spans="1:10" s="1040" customFormat="1" ht="27" x14ac:dyDescent="0.25">
      <c r="A5335" s="907" t="s">
        <v>16175</v>
      </c>
      <c r="B5335" s="908" t="s">
        <v>16091</v>
      </c>
      <c r="C5335" s="909" t="s">
        <v>542</v>
      </c>
      <c r="D5335" s="910" t="s">
        <v>16176</v>
      </c>
      <c r="E5335" s="911">
        <v>31996.799999999999</v>
      </c>
      <c r="F5335" s="910" t="s">
        <v>16177</v>
      </c>
      <c r="G5335" s="908" t="s">
        <v>16094</v>
      </c>
      <c r="H5335" s="870">
        <v>44769</v>
      </c>
      <c r="I5335" s="913">
        <v>44873</v>
      </c>
      <c r="J5335" s="909"/>
    </row>
    <row r="5336" spans="1:10" s="1040" customFormat="1" ht="27" x14ac:dyDescent="0.25">
      <c r="A5336" s="907" t="s">
        <v>16105</v>
      </c>
      <c r="B5336" s="908" t="s">
        <v>16091</v>
      </c>
      <c r="C5336" s="909" t="s">
        <v>542</v>
      </c>
      <c r="D5336" s="910" t="s">
        <v>16178</v>
      </c>
      <c r="E5336" s="911">
        <v>32266.32</v>
      </c>
      <c r="F5336" s="910" t="s">
        <v>16107</v>
      </c>
      <c r="G5336" s="908" t="s">
        <v>16094</v>
      </c>
      <c r="H5336" s="870">
        <v>44637</v>
      </c>
      <c r="I5336" s="914" t="s">
        <v>14112</v>
      </c>
      <c r="J5336" s="909"/>
    </row>
    <row r="5337" spans="1:10" s="1040" customFormat="1" ht="18" x14ac:dyDescent="0.25">
      <c r="A5337" s="907" t="s">
        <v>16179</v>
      </c>
      <c r="B5337" s="908" t="s">
        <v>16091</v>
      </c>
      <c r="C5337" s="909" t="s">
        <v>542</v>
      </c>
      <c r="D5337" s="910" t="s">
        <v>16180</v>
      </c>
      <c r="E5337" s="911">
        <v>33378</v>
      </c>
      <c r="F5337" s="910" t="s">
        <v>16153</v>
      </c>
      <c r="G5337" s="908" t="s">
        <v>16094</v>
      </c>
      <c r="H5337" s="870">
        <v>44637</v>
      </c>
      <c r="I5337" s="914" t="s">
        <v>16101</v>
      </c>
      <c r="J5337" s="909"/>
    </row>
    <row r="5338" spans="1:10" s="1040" customFormat="1" ht="27" x14ac:dyDescent="0.25">
      <c r="A5338" s="907" t="s">
        <v>16181</v>
      </c>
      <c r="B5338" s="908" t="s">
        <v>16091</v>
      </c>
      <c r="C5338" s="909" t="s">
        <v>542</v>
      </c>
      <c r="D5338" s="910" t="s">
        <v>16182</v>
      </c>
      <c r="E5338" s="911">
        <v>33700.800000000003</v>
      </c>
      <c r="F5338" s="910" t="s">
        <v>16183</v>
      </c>
      <c r="G5338" s="908" t="s">
        <v>16094</v>
      </c>
      <c r="H5338" s="870">
        <v>44775</v>
      </c>
      <c r="I5338" s="914" t="s">
        <v>14112</v>
      </c>
      <c r="J5338" s="909"/>
    </row>
    <row r="5339" spans="1:10" s="1040" customFormat="1" ht="18" x14ac:dyDescent="0.25">
      <c r="A5339" s="907" t="s">
        <v>16184</v>
      </c>
      <c r="B5339" s="908" t="s">
        <v>16091</v>
      </c>
      <c r="C5339" s="909" t="s">
        <v>542</v>
      </c>
      <c r="D5339" s="910" t="s">
        <v>16185</v>
      </c>
      <c r="E5339" s="911">
        <v>33886.18</v>
      </c>
      <c r="F5339" s="910" t="s">
        <v>16186</v>
      </c>
      <c r="G5339" s="908" t="s">
        <v>16094</v>
      </c>
      <c r="H5339" s="870">
        <v>44784</v>
      </c>
      <c r="I5339" s="914" t="s">
        <v>13285</v>
      </c>
      <c r="J5339" s="909"/>
    </row>
    <row r="5340" spans="1:10" s="1040" customFormat="1" ht="27" x14ac:dyDescent="0.25">
      <c r="A5340" s="907" t="s">
        <v>16187</v>
      </c>
      <c r="B5340" s="908" t="s">
        <v>16091</v>
      </c>
      <c r="C5340" s="909" t="s">
        <v>542</v>
      </c>
      <c r="D5340" s="910" t="s">
        <v>16188</v>
      </c>
      <c r="E5340" s="911">
        <v>33960.400000000001</v>
      </c>
      <c r="F5340" s="910" t="s">
        <v>16189</v>
      </c>
      <c r="G5340" s="908" t="s">
        <v>16094</v>
      </c>
      <c r="H5340" s="870">
        <v>44681</v>
      </c>
      <c r="I5340" s="913">
        <v>44839</v>
      </c>
      <c r="J5340" s="909"/>
    </row>
    <row r="5341" spans="1:10" s="1040" customFormat="1" ht="18" x14ac:dyDescent="0.25">
      <c r="A5341" s="907" t="s">
        <v>16190</v>
      </c>
      <c r="B5341" s="908" t="s">
        <v>16091</v>
      </c>
      <c r="C5341" s="909" t="s">
        <v>542</v>
      </c>
      <c r="D5341" s="910" t="s">
        <v>16191</v>
      </c>
      <c r="E5341" s="911">
        <v>34124.42</v>
      </c>
      <c r="F5341" s="910" t="s">
        <v>16192</v>
      </c>
      <c r="G5341" s="908" t="s">
        <v>16094</v>
      </c>
      <c r="H5341" s="870">
        <v>44613</v>
      </c>
      <c r="I5341" s="914" t="s">
        <v>14112</v>
      </c>
      <c r="J5341" s="909"/>
    </row>
    <row r="5342" spans="1:10" s="1040" customFormat="1" ht="27" x14ac:dyDescent="0.25">
      <c r="A5342" s="907" t="s">
        <v>16193</v>
      </c>
      <c r="B5342" s="908" t="s">
        <v>16091</v>
      </c>
      <c r="C5342" s="909" t="s">
        <v>542</v>
      </c>
      <c r="D5342" s="910" t="s">
        <v>16194</v>
      </c>
      <c r="E5342" s="911">
        <v>34176</v>
      </c>
      <c r="F5342" s="910" t="s">
        <v>16195</v>
      </c>
      <c r="G5342" s="908" t="s">
        <v>16094</v>
      </c>
      <c r="H5342" s="870">
        <v>44678</v>
      </c>
      <c r="I5342" s="914" t="s">
        <v>14793</v>
      </c>
      <c r="J5342" s="909"/>
    </row>
    <row r="5343" spans="1:10" s="1040" customFormat="1" ht="27" x14ac:dyDescent="0.25">
      <c r="A5343" s="907" t="s">
        <v>16196</v>
      </c>
      <c r="B5343" s="908" t="s">
        <v>16091</v>
      </c>
      <c r="C5343" s="909" t="s">
        <v>542</v>
      </c>
      <c r="D5343" s="910" t="s">
        <v>16197</v>
      </c>
      <c r="E5343" s="911">
        <v>34283.699999999997</v>
      </c>
      <c r="F5343" s="910" t="s">
        <v>16198</v>
      </c>
      <c r="G5343" s="908" t="s">
        <v>16094</v>
      </c>
      <c r="H5343" s="870">
        <v>44791</v>
      </c>
      <c r="I5343" s="914" t="s">
        <v>13264</v>
      </c>
      <c r="J5343" s="909"/>
    </row>
    <row r="5344" spans="1:10" s="1040" customFormat="1" ht="27" x14ac:dyDescent="0.25">
      <c r="A5344" s="907" t="s">
        <v>16199</v>
      </c>
      <c r="B5344" s="908" t="s">
        <v>16091</v>
      </c>
      <c r="C5344" s="909" t="s">
        <v>542</v>
      </c>
      <c r="D5344" s="910" t="s">
        <v>16200</v>
      </c>
      <c r="E5344" s="911">
        <v>34980</v>
      </c>
      <c r="F5344" s="910" t="s">
        <v>16201</v>
      </c>
      <c r="G5344" s="908" t="s">
        <v>16094</v>
      </c>
      <c r="H5344" s="870">
        <v>44735</v>
      </c>
      <c r="I5344" s="913">
        <v>44627</v>
      </c>
      <c r="J5344" s="909"/>
    </row>
    <row r="5345" spans="1:10" s="1040" customFormat="1" ht="27" x14ac:dyDescent="0.25">
      <c r="A5345" s="907" t="s">
        <v>16202</v>
      </c>
      <c r="B5345" s="908" t="s">
        <v>16091</v>
      </c>
      <c r="C5345" s="909" t="s">
        <v>542</v>
      </c>
      <c r="D5345" s="910" t="s">
        <v>16203</v>
      </c>
      <c r="E5345" s="911">
        <v>35079.39</v>
      </c>
      <c r="F5345" s="910" t="s">
        <v>16201</v>
      </c>
      <c r="G5345" s="908" t="s">
        <v>16094</v>
      </c>
      <c r="H5345" s="870">
        <v>44722</v>
      </c>
      <c r="I5345" s="914" t="s">
        <v>13048</v>
      </c>
      <c r="J5345" s="909"/>
    </row>
    <row r="5346" spans="1:10" s="1040" customFormat="1" ht="18" x14ac:dyDescent="0.25">
      <c r="A5346" s="907" t="s">
        <v>16204</v>
      </c>
      <c r="B5346" s="908" t="s">
        <v>16091</v>
      </c>
      <c r="C5346" s="909" t="s">
        <v>542</v>
      </c>
      <c r="D5346" s="910" t="s">
        <v>16205</v>
      </c>
      <c r="E5346" s="911">
        <v>35332.15</v>
      </c>
      <c r="F5346" s="910" t="s">
        <v>16206</v>
      </c>
      <c r="G5346" s="908" t="s">
        <v>16094</v>
      </c>
      <c r="H5346" s="870">
        <v>44670</v>
      </c>
      <c r="I5346" s="914" t="s">
        <v>12979</v>
      </c>
      <c r="J5346" s="909"/>
    </row>
    <row r="5347" spans="1:10" s="1040" customFormat="1" ht="27" x14ac:dyDescent="0.25">
      <c r="A5347" s="907" t="s">
        <v>16207</v>
      </c>
      <c r="B5347" s="908" t="s">
        <v>16091</v>
      </c>
      <c r="C5347" s="909" t="s">
        <v>542</v>
      </c>
      <c r="D5347" s="910" t="s">
        <v>16208</v>
      </c>
      <c r="E5347" s="911">
        <v>35400</v>
      </c>
      <c r="F5347" s="910" t="s">
        <v>16209</v>
      </c>
      <c r="G5347" s="908" t="s">
        <v>16094</v>
      </c>
      <c r="H5347" s="870">
        <v>44706</v>
      </c>
      <c r="I5347" s="914" t="s">
        <v>14786</v>
      </c>
      <c r="J5347" s="909"/>
    </row>
    <row r="5348" spans="1:10" s="1040" customFormat="1" ht="36" x14ac:dyDescent="0.25">
      <c r="A5348" s="907" t="s">
        <v>16210</v>
      </c>
      <c r="B5348" s="908" t="s">
        <v>16091</v>
      </c>
      <c r="C5348" s="909" t="s">
        <v>542</v>
      </c>
      <c r="D5348" s="910" t="s">
        <v>16211</v>
      </c>
      <c r="E5348" s="911">
        <v>35686</v>
      </c>
      <c r="F5348" s="910" t="s">
        <v>16212</v>
      </c>
      <c r="G5348" s="908" t="s">
        <v>16094</v>
      </c>
      <c r="H5348" s="870">
        <v>44616</v>
      </c>
      <c r="I5348" s="914" t="s">
        <v>14112</v>
      </c>
      <c r="J5348" s="909"/>
    </row>
    <row r="5349" spans="1:10" s="1040" customFormat="1" ht="27" x14ac:dyDescent="0.25">
      <c r="A5349" s="907" t="s">
        <v>16213</v>
      </c>
      <c r="B5349" s="908" t="s">
        <v>16091</v>
      </c>
      <c r="C5349" s="909" t="s">
        <v>542</v>
      </c>
      <c r="D5349" s="910" t="s">
        <v>16214</v>
      </c>
      <c r="E5349" s="911">
        <v>35730</v>
      </c>
      <c r="F5349" s="910" t="s">
        <v>16145</v>
      </c>
      <c r="G5349" s="908" t="s">
        <v>16094</v>
      </c>
      <c r="H5349" s="870">
        <v>44701</v>
      </c>
      <c r="I5349" s="914" t="s">
        <v>14786</v>
      </c>
      <c r="J5349" s="909"/>
    </row>
    <row r="5350" spans="1:10" s="1040" customFormat="1" ht="18" x14ac:dyDescent="0.25">
      <c r="A5350" s="907" t="s">
        <v>16215</v>
      </c>
      <c r="B5350" s="908" t="s">
        <v>16091</v>
      </c>
      <c r="C5350" s="909" t="s">
        <v>542</v>
      </c>
      <c r="D5350" s="910" t="s">
        <v>16216</v>
      </c>
      <c r="E5350" s="911">
        <v>35758</v>
      </c>
      <c r="F5350" s="910" t="s">
        <v>16217</v>
      </c>
      <c r="G5350" s="908" t="s">
        <v>16094</v>
      </c>
      <c r="H5350" s="870">
        <v>44645</v>
      </c>
      <c r="I5350" s="913">
        <v>44685</v>
      </c>
      <c r="J5350" s="909"/>
    </row>
    <row r="5351" spans="1:10" s="1040" customFormat="1" ht="18" x14ac:dyDescent="0.25">
      <c r="A5351" s="907" t="s">
        <v>16218</v>
      </c>
      <c r="B5351" s="908" t="s">
        <v>16091</v>
      </c>
      <c r="C5351" s="909" t="s">
        <v>542</v>
      </c>
      <c r="D5351" s="910" t="s">
        <v>16219</v>
      </c>
      <c r="E5351" s="911">
        <v>35790</v>
      </c>
      <c r="F5351" s="910" t="s">
        <v>16220</v>
      </c>
      <c r="G5351" s="908" t="s">
        <v>16094</v>
      </c>
      <c r="H5351" s="870">
        <v>44679</v>
      </c>
      <c r="I5351" s="913">
        <v>44625</v>
      </c>
      <c r="J5351" s="909"/>
    </row>
    <row r="5352" spans="1:10" s="1040" customFormat="1" ht="18" x14ac:dyDescent="0.25">
      <c r="A5352" s="907" t="s">
        <v>16221</v>
      </c>
      <c r="B5352" s="908" t="s">
        <v>16091</v>
      </c>
      <c r="C5352" s="909" t="s">
        <v>542</v>
      </c>
      <c r="D5352" s="910" t="s">
        <v>16222</v>
      </c>
      <c r="E5352" s="911">
        <v>35900</v>
      </c>
      <c r="F5352" s="910" t="s">
        <v>16223</v>
      </c>
      <c r="G5352" s="908" t="s">
        <v>16094</v>
      </c>
      <c r="H5352" s="870">
        <v>44681</v>
      </c>
      <c r="I5352" s="913">
        <v>44656</v>
      </c>
      <c r="J5352" s="909"/>
    </row>
    <row r="5353" spans="1:10" s="1040" customFormat="1" ht="18" x14ac:dyDescent="0.25">
      <c r="A5353" s="907" t="s">
        <v>16224</v>
      </c>
      <c r="B5353" s="908" t="s">
        <v>16091</v>
      </c>
      <c r="C5353" s="909" t="s">
        <v>542</v>
      </c>
      <c r="D5353" s="910" t="s">
        <v>16225</v>
      </c>
      <c r="E5353" s="911">
        <v>36326.300000000003</v>
      </c>
      <c r="F5353" s="910" t="s">
        <v>16135</v>
      </c>
      <c r="G5353" s="908" t="s">
        <v>16094</v>
      </c>
      <c r="H5353" s="870">
        <v>44763</v>
      </c>
      <c r="I5353" s="914" t="s">
        <v>13121</v>
      </c>
      <c r="J5353" s="909"/>
    </row>
    <row r="5354" spans="1:10" s="1040" customFormat="1" ht="27" x14ac:dyDescent="0.25">
      <c r="A5354" s="907" t="s">
        <v>16226</v>
      </c>
      <c r="B5354" s="908" t="s">
        <v>16091</v>
      </c>
      <c r="C5354" s="909" t="s">
        <v>542</v>
      </c>
      <c r="D5354" s="910" t="s">
        <v>16227</v>
      </c>
      <c r="E5354" s="911">
        <v>36436.5</v>
      </c>
      <c r="F5354" s="910" t="s">
        <v>16097</v>
      </c>
      <c r="G5354" s="908" t="s">
        <v>16094</v>
      </c>
      <c r="H5354" s="870">
        <v>44755</v>
      </c>
      <c r="I5354" s="914" t="s">
        <v>14112</v>
      </c>
      <c r="J5354" s="909"/>
    </row>
    <row r="5355" spans="1:10" s="1040" customFormat="1" ht="18" x14ac:dyDescent="0.25">
      <c r="A5355" s="907" t="s">
        <v>16228</v>
      </c>
      <c r="B5355" s="908" t="s">
        <v>16091</v>
      </c>
      <c r="C5355" s="909" t="s">
        <v>542</v>
      </c>
      <c r="D5355" s="910" t="s">
        <v>16229</v>
      </c>
      <c r="E5355" s="911">
        <v>36595</v>
      </c>
      <c r="F5355" s="910" t="s">
        <v>16230</v>
      </c>
      <c r="G5355" s="908" t="s">
        <v>16094</v>
      </c>
      <c r="H5355" s="870">
        <v>44687</v>
      </c>
      <c r="I5355" s="914" t="s">
        <v>13855</v>
      </c>
      <c r="J5355" s="909"/>
    </row>
    <row r="5356" spans="1:10" s="1040" customFormat="1" ht="18" x14ac:dyDescent="0.25">
      <c r="A5356" s="907" t="s">
        <v>16231</v>
      </c>
      <c r="B5356" s="908" t="s">
        <v>16091</v>
      </c>
      <c r="C5356" s="909" t="s">
        <v>542</v>
      </c>
      <c r="D5356" s="910" t="s">
        <v>16232</v>
      </c>
      <c r="E5356" s="911">
        <v>36654</v>
      </c>
      <c r="F5356" s="910" t="s">
        <v>16117</v>
      </c>
      <c r="G5356" s="908" t="s">
        <v>16094</v>
      </c>
      <c r="H5356" s="870">
        <v>44719</v>
      </c>
      <c r="I5356" s="913">
        <v>44749</v>
      </c>
      <c r="J5356" s="909"/>
    </row>
    <row r="5357" spans="1:10" s="1040" customFormat="1" ht="27" x14ac:dyDescent="0.25">
      <c r="A5357" s="907" t="s">
        <v>16233</v>
      </c>
      <c r="B5357" s="908" t="s">
        <v>16091</v>
      </c>
      <c r="C5357" s="909" t="s">
        <v>542</v>
      </c>
      <c r="D5357" s="910" t="s">
        <v>16234</v>
      </c>
      <c r="E5357" s="911">
        <v>36720</v>
      </c>
      <c r="F5357" s="910" t="s">
        <v>16235</v>
      </c>
      <c r="G5357" s="908" t="s">
        <v>16094</v>
      </c>
      <c r="H5357" s="870">
        <v>44636</v>
      </c>
      <c r="I5357" s="917" t="s">
        <v>16236</v>
      </c>
      <c r="J5357" s="909"/>
    </row>
    <row r="5358" spans="1:10" s="1040" customFormat="1" ht="18" x14ac:dyDescent="0.25">
      <c r="A5358" s="907" t="s">
        <v>16237</v>
      </c>
      <c r="B5358" s="908" t="s">
        <v>16091</v>
      </c>
      <c r="C5358" s="909" t="s">
        <v>542</v>
      </c>
      <c r="D5358" s="910" t="s">
        <v>16238</v>
      </c>
      <c r="E5358" s="911">
        <v>36800</v>
      </c>
      <c r="F5358" s="910" t="s">
        <v>16239</v>
      </c>
      <c r="G5358" s="908" t="s">
        <v>16094</v>
      </c>
      <c r="H5358" s="870">
        <v>44616</v>
      </c>
      <c r="I5358" s="917">
        <v>44633</v>
      </c>
      <c r="J5358" s="909"/>
    </row>
    <row r="5359" spans="1:10" s="1040" customFormat="1" ht="18" x14ac:dyDescent="0.25">
      <c r="A5359" s="918" t="s">
        <v>16240</v>
      </c>
      <c r="B5359" s="903" t="s">
        <v>14166</v>
      </c>
      <c r="C5359" s="919" t="s">
        <v>16075</v>
      </c>
      <c r="D5359" s="919" t="s">
        <v>16241</v>
      </c>
      <c r="E5359" s="920">
        <v>111670.72</v>
      </c>
      <c r="F5359" s="921" t="s">
        <v>16242</v>
      </c>
      <c r="G5359" s="919" t="s">
        <v>13921</v>
      </c>
      <c r="H5359" s="870" t="s">
        <v>13260</v>
      </c>
      <c r="I5359" s="922" t="s">
        <v>16243</v>
      </c>
      <c r="J5359" s="919" t="s">
        <v>16244</v>
      </c>
    </row>
    <row r="5360" spans="1:10" s="1040" customFormat="1" ht="36" x14ac:dyDescent="0.25">
      <c r="A5360" s="918" t="s">
        <v>16245</v>
      </c>
      <c r="B5360" s="903" t="s">
        <v>14166</v>
      </c>
      <c r="C5360" s="901" t="s">
        <v>16075</v>
      </c>
      <c r="D5360" s="881" t="s">
        <v>16246</v>
      </c>
      <c r="E5360" s="904">
        <v>99993.67</v>
      </c>
      <c r="F5360" s="881" t="s">
        <v>16247</v>
      </c>
      <c r="G5360" s="881" t="s">
        <v>13921</v>
      </c>
      <c r="H5360" s="870">
        <v>44628</v>
      </c>
      <c r="I5360" s="881" t="s">
        <v>16248</v>
      </c>
      <c r="J5360" s="881" t="s">
        <v>16244</v>
      </c>
    </row>
    <row r="5361" spans="1:10" s="1040" customFormat="1" ht="18" x14ac:dyDescent="0.25">
      <c r="A5361" s="923" t="s">
        <v>16249</v>
      </c>
      <c r="B5361" s="924" t="s">
        <v>14166</v>
      </c>
      <c r="C5361" s="881" t="s">
        <v>16075</v>
      </c>
      <c r="D5361" s="881" t="s">
        <v>16250</v>
      </c>
      <c r="E5361" s="904">
        <v>86200.73</v>
      </c>
      <c r="F5361" s="881" t="s">
        <v>16251</v>
      </c>
      <c r="G5361" s="881" t="s">
        <v>13921</v>
      </c>
      <c r="H5361" s="870">
        <v>44570</v>
      </c>
      <c r="I5361" s="881" t="s">
        <v>16252</v>
      </c>
      <c r="J5361" s="881" t="s">
        <v>16244</v>
      </c>
    </row>
    <row r="5362" spans="1:10" s="1040" customFormat="1" ht="36" x14ac:dyDescent="0.25">
      <c r="A5362" s="918" t="s">
        <v>16253</v>
      </c>
      <c r="B5362" s="903" t="s">
        <v>14166</v>
      </c>
      <c r="C5362" s="881" t="s">
        <v>16075</v>
      </c>
      <c r="D5362" s="881" t="s">
        <v>16254</v>
      </c>
      <c r="E5362" s="904">
        <v>74340</v>
      </c>
      <c r="F5362" s="881" t="s">
        <v>16255</v>
      </c>
      <c r="G5362" s="881" t="s">
        <v>13921</v>
      </c>
      <c r="H5362" s="870" t="s">
        <v>12975</v>
      </c>
      <c r="I5362" s="881" t="s">
        <v>7133</v>
      </c>
      <c r="J5362" s="881" t="s">
        <v>16256</v>
      </c>
    </row>
    <row r="5363" spans="1:10" s="1040" customFormat="1" ht="27" x14ac:dyDescent="0.25">
      <c r="A5363" s="918" t="s">
        <v>16257</v>
      </c>
      <c r="B5363" s="903" t="s">
        <v>14166</v>
      </c>
      <c r="C5363" s="881" t="s">
        <v>16075</v>
      </c>
      <c r="D5363" s="881" t="s">
        <v>16258</v>
      </c>
      <c r="E5363" s="904">
        <v>69361.58</v>
      </c>
      <c r="F5363" s="881" t="s">
        <v>16259</v>
      </c>
      <c r="G5363" s="881" t="s">
        <v>13921</v>
      </c>
      <c r="H5363" s="870" t="s">
        <v>13009</v>
      </c>
      <c r="I5363" s="881" t="s">
        <v>14782</v>
      </c>
      <c r="J5363" s="881" t="s">
        <v>16256</v>
      </c>
    </row>
    <row r="5364" spans="1:10" s="1040" customFormat="1" ht="27" x14ac:dyDescent="0.25">
      <c r="A5364" s="918" t="s">
        <v>16260</v>
      </c>
      <c r="B5364" s="903" t="s">
        <v>14166</v>
      </c>
      <c r="C5364" s="881" t="s">
        <v>16075</v>
      </c>
      <c r="D5364" s="881" t="s">
        <v>16261</v>
      </c>
      <c r="E5364" s="904">
        <v>66225.61</v>
      </c>
      <c r="F5364" s="881" t="s">
        <v>16262</v>
      </c>
      <c r="G5364" s="881" t="s">
        <v>13921</v>
      </c>
      <c r="H5364" s="870" t="s">
        <v>16263</v>
      </c>
      <c r="I5364" s="881" t="s">
        <v>16264</v>
      </c>
      <c r="J5364" s="881" t="s">
        <v>16256</v>
      </c>
    </row>
    <row r="5365" spans="1:10" s="1040" customFormat="1" ht="18" x14ac:dyDescent="0.25">
      <c r="A5365" s="918" t="s">
        <v>16265</v>
      </c>
      <c r="B5365" s="903" t="s">
        <v>14166</v>
      </c>
      <c r="C5365" s="881" t="s">
        <v>16075</v>
      </c>
      <c r="D5365" s="881" t="s">
        <v>16266</v>
      </c>
      <c r="E5365" s="904">
        <v>59700.02</v>
      </c>
      <c r="F5365" s="881" t="s">
        <v>16242</v>
      </c>
      <c r="G5365" s="881" t="s">
        <v>13921</v>
      </c>
      <c r="H5365" s="870">
        <v>44626</v>
      </c>
      <c r="I5365" s="881" t="s">
        <v>14782</v>
      </c>
      <c r="J5365" s="881" t="s">
        <v>16256</v>
      </c>
    </row>
    <row r="5366" spans="1:10" s="1040" customFormat="1" ht="36" x14ac:dyDescent="0.25">
      <c r="A5366" s="918" t="s">
        <v>16267</v>
      </c>
      <c r="B5366" s="903" t="s">
        <v>14166</v>
      </c>
      <c r="C5366" s="881" t="s">
        <v>16075</v>
      </c>
      <c r="D5366" s="881" t="s">
        <v>16268</v>
      </c>
      <c r="E5366" s="904">
        <v>57466</v>
      </c>
      <c r="F5366" s="881" t="s">
        <v>16269</v>
      </c>
      <c r="G5366" s="881" t="s">
        <v>13921</v>
      </c>
      <c r="H5366" s="870" t="s">
        <v>13264</v>
      </c>
      <c r="I5366" s="891">
        <v>44721</v>
      </c>
      <c r="J5366" s="881" t="s">
        <v>16270</v>
      </c>
    </row>
    <row r="5367" spans="1:10" s="1040" customFormat="1" ht="18" x14ac:dyDescent="0.25">
      <c r="A5367" s="918" t="s">
        <v>16271</v>
      </c>
      <c r="B5367" s="903" t="s">
        <v>14166</v>
      </c>
      <c r="C5367" s="881" t="s">
        <v>16075</v>
      </c>
      <c r="D5367" s="881" t="s">
        <v>16272</v>
      </c>
      <c r="E5367" s="904">
        <v>56794.39</v>
      </c>
      <c r="F5367" s="881" t="s">
        <v>16251</v>
      </c>
      <c r="G5367" s="881" t="s">
        <v>13921</v>
      </c>
      <c r="H5367" s="870">
        <v>44718</v>
      </c>
      <c r="I5367" s="881" t="s">
        <v>13072</v>
      </c>
      <c r="J5367" s="881" t="s">
        <v>16094</v>
      </c>
    </row>
    <row r="5368" spans="1:10" s="1040" customFormat="1" ht="54" x14ac:dyDescent="0.25">
      <c r="A5368" s="918" t="s">
        <v>16257</v>
      </c>
      <c r="B5368" s="903" t="s">
        <v>14166</v>
      </c>
      <c r="C5368" s="881" t="s">
        <v>16075</v>
      </c>
      <c r="D5368" s="881" t="s">
        <v>16273</v>
      </c>
      <c r="E5368" s="904">
        <v>56540.88</v>
      </c>
      <c r="F5368" s="881" t="s">
        <v>16274</v>
      </c>
      <c r="G5368" s="881" t="s">
        <v>13921</v>
      </c>
      <c r="H5368" s="870" t="s">
        <v>13009</v>
      </c>
      <c r="I5368" s="881" t="s">
        <v>14782</v>
      </c>
      <c r="J5368" s="881" t="s">
        <v>16094</v>
      </c>
    </row>
    <row r="5369" spans="1:10" s="1040" customFormat="1" ht="18" x14ac:dyDescent="0.25">
      <c r="A5369" s="918" t="s">
        <v>16275</v>
      </c>
      <c r="B5369" s="903" t="s">
        <v>14166</v>
      </c>
      <c r="C5369" s="881" t="s">
        <v>16075</v>
      </c>
      <c r="D5369" s="881" t="s">
        <v>16276</v>
      </c>
      <c r="E5369" s="904">
        <v>50251.82</v>
      </c>
      <c r="F5369" s="881" t="s">
        <v>16242</v>
      </c>
      <c r="G5369" s="881" t="s">
        <v>13921</v>
      </c>
      <c r="H5369" s="870" t="s">
        <v>13260</v>
      </c>
      <c r="I5369" s="881" t="s">
        <v>16243</v>
      </c>
      <c r="J5369" s="881" t="s">
        <v>16244</v>
      </c>
    </row>
    <row r="5370" spans="1:10" s="1040" customFormat="1" ht="18" x14ac:dyDescent="0.25">
      <c r="A5370" s="918" t="s">
        <v>16146</v>
      </c>
      <c r="B5370" s="903" t="s">
        <v>14166</v>
      </c>
      <c r="C5370" s="881" t="s">
        <v>16075</v>
      </c>
      <c r="D5370" s="881" t="s">
        <v>16277</v>
      </c>
      <c r="E5370" s="904">
        <v>48403.7</v>
      </c>
      <c r="F5370" s="881" t="s">
        <v>16278</v>
      </c>
      <c r="G5370" s="881" t="s">
        <v>13921</v>
      </c>
      <c r="H5370" s="870" t="s">
        <v>13125</v>
      </c>
      <c r="I5370" s="881" t="s">
        <v>13120</v>
      </c>
      <c r="J5370" s="881" t="s">
        <v>16094</v>
      </c>
    </row>
    <row r="5371" spans="1:10" s="1040" customFormat="1" ht="18" x14ac:dyDescent="0.25">
      <c r="A5371" s="918" t="s">
        <v>16279</v>
      </c>
      <c r="B5371" s="903" t="s">
        <v>14166</v>
      </c>
      <c r="C5371" s="881" t="s">
        <v>16075</v>
      </c>
      <c r="D5371" s="881" t="s">
        <v>16280</v>
      </c>
      <c r="E5371" s="904">
        <v>48096.19</v>
      </c>
      <c r="F5371" s="881" t="s">
        <v>16281</v>
      </c>
      <c r="G5371" s="881" t="s">
        <v>13921</v>
      </c>
      <c r="H5371" s="870" t="s">
        <v>13129</v>
      </c>
      <c r="I5371" s="881" t="s">
        <v>13265</v>
      </c>
      <c r="J5371" s="881" t="s">
        <v>16270</v>
      </c>
    </row>
    <row r="5372" spans="1:10" s="1040" customFormat="1" ht="18" x14ac:dyDescent="0.25">
      <c r="A5372" s="918" t="s">
        <v>16279</v>
      </c>
      <c r="B5372" s="903" t="s">
        <v>14166</v>
      </c>
      <c r="C5372" s="881" t="s">
        <v>16075</v>
      </c>
      <c r="D5372" s="881" t="s">
        <v>16280</v>
      </c>
      <c r="E5372" s="904">
        <v>48096.19</v>
      </c>
      <c r="F5372" s="881" t="s">
        <v>16281</v>
      </c>
      <c r="G5372" s="881" t="s">
        <v>13921</v>
      </c>
      <c r="H5372" s="870" t="s">
        <v>13129</v>
      </c>
      <c r="I5372" s="881" t="s">
        <v>13265</v>
      </c>
      <c r="J5372" s="881" t="s">
        <v>16270</v>
      </c>
    </row>
    <row r="5373" spans="1:10" s="1040" customFormat="1" ht="27" x14ac:dyDescent="0.25">
      <c r="A5373" s="918" t="s">
        <v>16181</v>
      </c>
      <c r="B5373" s="903" t="s">
        <v>14166</v>
      </c>
      <c r="C5373" s="881" t="s">
        <v>16075</v>
      </c>
      <c r="D5373" s="881" t="s">
        <v>16282</v>
      </c>
      <c r="E5373" s="904">
        <v>33700.800000000003</v>
      </c>
      <c r="F5373" s="881" t="s">
        <v>16283</v>
      </c>
      <c r="G5373" s="881" t="s">
        <v>13921</v>
      </c>
      <c r="H5373" s="870">
        <v>44600</v>
      </c>
      <c r="I5373" s="881" t="s">
        <v>13281</v>
      </c>
      <c r="J5373" s="881" t="s">
        <v>16094</v>
      </c>
    </row>
    <row r="5374" spans="1:10" s="1040" customFormat="1" ht="18" x14ac:dyDescent="0.25">
      <c r="A5374" s="918" t="s">
        <v>16149</v>
      </c>
      <c r="B5374" s="903" t="s">
        <v>14166</v>
      </c>
      <c r="C5374" s="881" t="s">
        <v>16075</v>
      </c>
      <c r="D5374" s="881" t="s">
        <v>16284</v>
      </c>
      <c r="E5374" s="904">
        <v>24136.9</v>
      </c>
      <c r="F5374" s="881" t="s">
        <v>16285</v>
      </c>
      <c r="G5374" s="881" t="s">
        <v>13921</v>
      </c>
      <c r="H5374" s="870">
        <v>44809</v>
      </c>
      <c r="I5374" s="881" t="s">
        <v>7142</v>
      </c>
      <c r="J5374" s="881" t="s">
        <v>16094</v>
      </c>
    </row>
    <row r="5375" spans="1:10" s="1040" customFormat="1" ht="18" x14ac:dyDescent="0.25">
      <c r="A5375" s="918" t="s">
        <v>16146</v>
      </c>
      <c r="B5375" s="903" t="s">
        <v>14166</v>
      </c>
      <c r="C5375" s="881" t="s">
        <v>16075</v>
      </c>
      <c r="D5375" s="881" t="s">
        <v>16286</v>
      </c>
      <c r="E5375" s="904">
        <v>23494.66</v>
      </c>
      <c r="F5375" s="881" t="s">
        <v>16287</v>
      </c>
      <c r="G5375" s="881" t="s">
        <v>13921</v>
      </c>
      <c r="H5375" s="870" t="s">
        <v>13125</v>
      </c>
      <c r="I5375" s="881" t="s">
        <v>13120</v>
      </c>
      <c r="J5375" s="881" t="s">
        <v>16094</v>
      </c>
    </row>
    <row r="5376" spans="1:10" s="1040" customFormat="1" ht="18" x14ac:dyDescent="0.25">
      <c r="A5376" s="925" t="s">
        <v>16138</v>
      </c>
      <c r="B5376" s="926" t="s">
        <v>14166</v>
      </c>
      <c r="C5376" s="898" t="s">
        <v>16075</v>
      </c>
      <c r="D5376" s="898" t="s">
        <v>16288</v>
      </c>
      <c r="E5376" s="927">
        <v>22330.32</v>
      </c>
      <c r="F5376" s="898" t="s">
        <v>16289</v>
      </c>
      <c r="G5376" s="898" t="s">
        <v>13921</v>
      </c>
      <c r="H5376" s="870">
        <v>44628</v>
      </c>
      <c r="I5376" s="898" t="s">
        <v>13226</v>
      </c>
      <c r="J5376" s="898" t="s">
        <v>16270</v>
      </c>
    </row>
    <row r="5377" spans="1:10" s="1040" customFormat="1" ht="27" x14ac:dyDescent="0.25">
      <c r="A5377" s="928" t="s">
        <v>16290</v>
      </c>
      <c r="B5377" s="929" t="s">
        <v>8744</v>
      </c>
      <c r="C5377" s="930" t="s">
        <v>16075</v>
      </c>
      <c r="D5377" s="930" t="s">
        <v>16291</v>
      </c>
      <c r="E5377" s="931">
        <v>1012607.77</v>
      </c>
      <c r="F5377" s="929" t="s">
        <v>16292</v>
      </c>
      <c r="G5377" s="930" t="s">
        <v>6559</v>
      </c>
      <c r="H5377" s="870" t="s">
        <v>12828</v>
      </c>
      <c r="I5377" s="930" t="s">
        <v>16293</v>
      </c>
      <c r="J5377" s="930"/>
    </row>
    <row r="5378" spans="1:10" s="1040" customFormat="1" ht="27" x14ac:dyDescent="0.25">
      <c r="A5378" s="928" t="s">
        <v>16294</v>
      </c>
      <c r="B5378" s="929" t="s">
        <v>14535</v>
      </c>
      <c r="C5378" s="930" t="s">
        <v>16075</v>
      </c>
      <c r="D5378" s="930" t="s">
        <v>16295</v>
      </c>
      <c r="E5378" s="931">
        <v>779923.2</v>
      </c>
      <c r="F5378" s="929" t="s">
        <v>16296</v>
      </c>
      <c r="G5378" s="930" t="s">
        <v>6559</v>
      </c>
      <c r="H5378" s="870">
        <v>44417</v>
      </c>
      <c r="I5378" s="932">
        <v>44751</v>
      </c>
      <c r="J5378" s="930"/>
    </row>
    <row r="5379" spans="1:10" s="1040" customFormat="1" ht="18" x14ac:dyDescent="0.25">
      <c r="A5379" s="928" t="s">
        <v>16297</v>
      </c>
      <c r="B5379" s="929" t="s">
        <v>14535</v>
      </c>
      <c r="C5379" s="930" t="s">
        <v>16075</v>
      </c>
      <c r="D5379" s="930" t="s">
        <v>16298</v>
      </c>
      <c r="E5379" s="931">
        <v>619667</v>
      </c>
      <c r="F5379" s="929" t="s">
        <v>16299</v>
      </c>
      <c r="G5379" s="930" t="s">
        <v>6559</v>
      </c>
      <c r="H5379" s="870">
        <v>44868</v>
      </c>
      <c r="I5379" s="932">
        <v>44809</v>
      </c>
      <c r="J5379" s="930"/>
    </row>
    <row r="5380" spans="1:10" s="1040" customFormat="1" ht="27" x14ac:dyDescent="0.25">
      <c r="A5380" s="928" t="s">
        <v>16300</v>
      </c>
      <c r="B5380" s="929" t="s">
        <v>14535</v>
      </c>
      <c r="C5380" s="930" t="s">
        <v>16075</v>
      </c>
      <c r="D5380" s="930" t="s">
        <v>16301</v>
      </c>
      <c r="E5380" s="931">
        <v>615422.62</v>
      </c>
      <c r="F5380" s="929" t="s">
        <v>16302</v>
      </c>
      <c r="G5380" s="930" t="s">
        <v>6559</v>
      </c>
      <c r="H5380" s="870" t="s">
        <v>7140</v>
      </c>
      <c r="I5380" s="930" t="s">
        <v>13098</v>
      </c>
      <c r="J5380" s="930"/>
    </row>
    <row r="5381" spans="1:10" s="1040" customFormat="1" ht="18" x14ac:dyDescent="0.25">
      <c r="A5381" s="928" t="s">
        <v>16303</v>
      </c>
      <c r="B5381" s="929" t="s">
        <v>15955</v>
      </c>
      <c r="C5381" s="930" t="s">
        <v>16075</v>
      </c>
      <c r="D5381" s="930" t="s">
        <v>16304</v>
      </c>
      <c r="E5381" s="931">
        <v>595226.68999999994</v>
      </c>
      <c r="F5381" s="929" t="s">
        <v>16305</v>
      </c>
      <c r="G5381" s="930" t="s">
        <v>6559</v>
      </c>
      <c r="H5381" s="870" t="s">
        <v>15288</v>
      </c>
      <c r="I5381" s="930" t="s">
        <v>16306</v>
      </c>
      <c r="J5381" s="930"/>
    </row>
    <row r="5382" spans="1:10" s="1040" customFormat="1" ht="27" x14ac:dyDescent="0.25">
      <c r="A5382" s="928" t="s">
        <v>16307</v>
      </c>
      <c r="B5382" s="929" t="s">
        <v>8744</v>
      </c>
      <c r="C5382" s="930" t="s">
        <v>16075</v>
      </c>
      <c r="D5382" s="930" t="s">
        <v>16308</v>
      </c>
      <c r="E5382" s="931">
        <v>591151.56000000006</v>
      </c>
      <c r="F5382" s="929" t="s">
        <v>16309</v>
      </c>
      <c r="G5382" s="930" t="s">
        <v>6559</v>
      </c>
      <c r="H5382" s="870" t="s">
        <v>14982</v>
      </c>
      <c r="I5382" s="930" t="s">
        <v>16310</v>
      </c>
      <c r="J5382" s="930"/>
    </row>
    <row r="5383" spans="1:10" s="1040" customFormat="1" ht="27" x14ac:dyDescent="0.25">
      <c r="A5383" s="928" t="s">
        <v>16311</v>
      </c>
      <c r="B5383" s="929" t="s">
        <v>14535</v>
      </c>
      <c r="C5383" s="930" t="s">
        <v>16075</v>
      </c>
      <c r="D5383" s="930" t="s">
        <v>16312</v>
      </c>
      <c r="E5383" s="931">
        <v>495540</v>
      </c>
      <c r="F5383" s="929" t="s">
        <v>16313</v>
      </c>
      <c r="G5383" s="930" t="s">
        <v>6559</v>
      </c>
      <c r="H5383" s="870" t="s">
        <v>14047</v>
      </c>
      <c r="I5383" s="930" t="s">
        <v>16314</v>
      </c>
      <c r="J5383" s="930"/>
    </row>
    <row r="5384" spans="1:10" s="1040" customFormat="1" ht="18" x14ac:dyDescent="0.25">
      <c r="A5384" s="928" t="s">
        <v>16315</v>
      </c>
      <c r="B5384" s="929" t="s">
        <v>8744</v>
      </c>
      <c r="C5384" s="930" t="s">
        <v>16075</v>
      </c>
      <c r="D5384" s="930" t="s">
        <v>16316</v>
      </c>
      <c r="E5384" s="931">
        <v>495000</v>
      </c>
      <c r="F5384" s="929" t="s">
        <v>16317</v>
      </c>
      <c r="G5384" s="930" t="s">
        <v>6559</v>
      </c>
      <c r="H5384" s="870">
        <v>44202</v>
      </c>
      <c r="I5384" s="932">
        <v>45544</v>
      </c>
      <c r="J5384" s="930"/>
    </row>
    <row r="5385" spans="1:10" s="1040" customFormat="1" ht="18" x14ac:dyDescent="0.25">
      <c r="A5385" s="928" t="s">
        <v>16294</v>
      </c>
      <c r="B5385" s="929" t="s">
        <v>14535</v>
      </c>
      <c r="C5385" s="930" t="s">
        <v>16075</v>
      </c>
      <c r="D5385" s="930" t="s">
        <v>16318</v>
      </c>
      <c r="E5385" s="931">
        <v>540000</v>
      </c>
      <c r="F5385" s="929" t="s">
        <v>16319</v>
      </c>
      <c r="G5385" s="930" t="s">
        <v>6559</v>
      </c>
      <c r="H5385" s="870">
        <v>44743</v>
      </c>
      <c r="I5385" s="932">
        <v>45078</v>
      </c>
      <c r="J5385" s="930"/>
    </row>
    <row r="5386" spans="1:10" s="1040" customFormat="1" ht="18" x14ac:dyDescent="0.25">
      <c r="A5386" s="928" t="s">
        <v>16320</v>
      </c>
      <c r="B5386" s="929" t="s">
        <v>14107</v>
      </c>
      <c r="C5386" s="930" t="s">
        <v>16075</v>
      </c>
      <c r="D5386" s="930" t="s">
        <v>16321</v>
      </c>
      <c r="E5386" s="931">
        <v>444376.43</v>
      </c>
      <c r="F5386" s="929" t="s">
        <v>16322</v>
      </c>
      <c r="G5386" s="930" t="s">
        <v>6559</v>
      </c>
      <c r="H5386" s="870" t="s">
        <v>13009</v>
      </c>
      <c r="I5386" s="930" t="s">
        <v>16323</v>
      </c>
      <c r="J5386" s="930"/>
    </row>
    <row r="5387" spans="1:10" s="1040" customFormat="1" ht="27" x14ac:dyDescent="0.25">
      <c r="A5387" s="928" t="s">
        <v>16297</v>
      </c>
      <c r="B5387" s="929" t="s">
        <v>14535</v>
      </c>
      <c r="C5387" s="930" t="s">
        <v>16075</v>
      </c>
      <c r="D5387" s="930" t="s">
        <v>16324</v>
      </c>
      <c r="E5387" s="931">
        <v>429485.55</v>
      </c>
      <c r="F5387" s="929" t="s">
        <v>16302</v>
      </c>
      <c r="G5387" s="930" t="s">
        <v>6559</v>
      </c>
      <c r="H5387" s="870" t="s">
        <v>13009</v>
      </c>
      <c r="I5387" s="930" t="s">
        <v>16325</v>
      </c>
      <c r="J5387" s="930"/>
    </row>
    <row r="5388" spans="1:10" s="1040" customFormat="1" ht="36" x14ac:dyDescent="0.25">
      <c r="A5388" s="928" t="s">
        <v>16294</v>
      </c>
      <c r="B5388" s="929" t="s">
        <v>14535</v>
      </c>
      <c r="C5388" s="930" t="s">
        <v>16075</v>
      </c>
      <c r="D5388" s="930" t="s">
        <v>16326</v>
      </c>
      <c r="E5388" s="931">
        <v>421853.04</v>
      </c>
      <c r="F5388" s="929" t="s">
        <v>16327</v>
      </c>
      <c r="G5388" s="930" t="s">
        <v>6559</v>
      </c>
      <c r="H5388" s="870" t="s">
        <v>16328</v>
      </c>
      <c r="I5388" s="930" t="s">
        <v>16329</v>
      </c>
      <c r="J5388" s="930"/>
    </row>
    <row r="5389" spans="1:10" s="1040" customFormat="1" ht="18" x14ac:dyDescent="0.25">
      <c r="A5389" s="928" t="s">
        <v>16294</v>
      </c>
      <c r="B5389" s="929" t="s">
        <v>14535</v>
      </c>
      <c r="C5389" s="930" t="s">
        <v>16075</v>
      </c>
      <c r="D5389" s="930" t="s">
        <v>16330</v>
      </c>
      <c r="E5389" s="931">
        <v>376862.22</v>
      </c>
      <c r="F5389" s="929" t="s">
        <v>16331</v>
      </c>
      <c r="G5389" s="930" t="s">
        <v>6559</v>
      </c>
      <c r="H5389" s="870">
        <v>44325</v>
      </c>
      <c r="I5389" s="932">
        <v>44660</v>
      </c>
      <c r="J5389" s="930"/>
    </row>
    <row r="5390" spans="1:10" s="1040" customFormat="1" ht="18" x14ac:dyDescent="0.25">
      <c r="A5390" s="928" t="s">
        <v>16294</v>
      </c>
      <c r="B5390" s="929" t="s">
        <v>14535</v>
      </c>
      <c r="C5390" s="930" t="s">
        <v>16075</v>
      </c>
      <c r="D5390" s="930" t="s">
        <v>16330</v>
      </c>
      <c r="E5390" s="931">
        <v>372246</v>
      </c>
      <c r="F5390" s="929" t="s">
        <v>16331</v>
      </c>
      <c r="G5390" s="930" t="s">
        <v>6559</v>
      </c>
      <c r="H5390" s="870">
        <v>44325</v>
      </c>
      <c r="I5390" s="932">
        <v>44660</v>
      </c>
      <c r="J5390" s="930"/>
    </row>
    <row r="5391" spans="1:10" s="1040" customFormat="1" ht="27" x14ac:dyDescent="0.25">
      <c r="A5391" s="928" t="s">
        <v>16332</v>
      </c>
      <c r="B5391" s="929" t="s">
        <v>14535</v>
      </c>
      <c r="C5391" s="930" t="s">
        <v>16075</v>
      </c>
      <c r="D5391" s="930" t="s">
        <v>16333</v>
      </c>
      <c r="E5391" s="931">
        <v>293549.19</v>
      </c>
      <c r="F5391" s="929" t="s">
        <v>16334</v>
      </c>
      <c r="G5391" s="930" t="s">
        <v>6559</v>
      </c>
      <c r="H5391" s="870">
        <v>44564</v>
      </c>
      <c r="I5391" s="930" t="s">
        <v>16335</v>
      </c>
      <c r="J5391" s="930"/>
    </row>
    <row r="5392" spans="1:10" s="1040" customFormat="1" ht="45" x14ac:dyDescent="0.25">
      <c r="A5392" s="928" t="s">
        <v>16336</v>
      </c>
      <c r="B5392" s="929" t="s">
        <v>8744</v>
      </c>
      <c r="C5392" s="930" t="s">
        <v>16075</v>
      </c>
      <c r="D5392" s="930" t="s">
        <v>16337</v>
      </c>
      <c r="E5392" s="931">
        <v>287035</v>
      </c>
      <c r="F5392" s="929" t="s">
        <v>16338</v>
      </c>
      <c r="G5392" s="930" t="s">
        <v>13921</v>
      </c>
      <c r="H5392" s="870">
        <v>44595</v>
      </c>
      <c r="I5392" s="933">
        <v>44701</v>
      </c>
      <c r="J5392" s="930"/>
    </row>
    <row r="5393" spans="1:10" s="1040" customFormat="1" ht="18" x14ac:dyDescent="0.25">
      <c r="A5393" s="928" t="s">
        <v>16311</v>
      </c>
      <c r="B5393" s="929" t="s">
        <v>14535</v>
      </c>
      <c r="C5393" s="930" t="s">
        <v>16075</v>
      </c>
      <c r="D5393" s="930" t="s">
        <v>16339</v>
      </c>
      <c r="E5393" s="931">
        <v>260400</v>
      </c>
      <c r="F5393" s="929" t="s">
        <v>16340</v>
      </c>
      <c r="G5393" s="930" t="s">
        <v>6559</v>
      </c>
      <c r="H5393" s="870" t="s">
        <v>13849</v>
      </c>
      <c r="I5393" s="930" t="s">
        <v>16341</v>
      </c>
      <c r="J5393" s="930"/>
    </row>
    <row r="5394" spans="1:10" s="1040" customFormat="1" ht="27" x14ac:dyDescent="0.25">
      <c r="A5394" s="928" t="s">
        <v>16290</v>
      </c>
      <c r="B5394" s="929" t="s">
        <v>8744</v>
      </c>
      <c r="C5394" s="930" t="s">
        <v>16075</v>
      </c>
      <c r="D5394" s="930" t="s">
        <v>16291</v>
      </c>
      <c r="E5394" s="931">
        <v>253411.19</v>
      </c>
      <c r="F5394" s="929" t="s">
        <v>16292</v>
      </c>
      <c r="G5394" s="930" t="s">
        <v>13921</v>
      </c>
      <c r="H5394" s="870" t="s">
        <v>12828</v>
      </c>
      <c r="I5394" s="930" t="s">
        <v>16293</v>
      </c>
      <c r="J5394" s="930"/>
    </row>
    <row r="5395" spans="1:10" s="1040" customFormat="1" ht="18" x14ac:dyDescent="0.25">
      <c r="A5395" s="928" t="s">
        <v>16300</v>
      </c>
      <c r="B5395" s="929" t="s">
        <v>14535</v>
      </c>
      <c r="C5395" s="930" t="s">
        <v>16075</v>
      </c>
      <c r="D5395" s="930" t="s">
        <v>16342</v>
      </c>
      <c r="E5395" s="931">
        <v>226776.36</v>
      </c>
      <c r="F5395" s="929" t="s">
        <v>16299</v>
      </c>
      <c r="G5395" s="930" t="s">
        <v>16343</v>
      </c>
      <c r="H5395" s="870" t="s">
        <v>12892</v>
      </c>
      <c r="I5395" s="930" t="s">
        <v>14765</v>
      </c>
      <c r="J5395" s="930"/>
    </row>
    <row r="5396" spans="1:10" s="1040" customFormat="1" ht="18" x14ac:dyDescent="0.25">
      <c r="A5396" s="928" t="s">
        <v>16344</v>
      </c>
      <c r="B5396" s="929" t="s">
        <v>8744</v>
      </c>
      <c r="C5396" s="930" t="s">
        <v>16075</v>
      </c>
      <c r="D5396" s="930" t="s">
        <v>16345</v>
      </c>
      <c r="E5396" s="931">
        <v>158925</v>
      </c>
      <c r="F5396" s="929" t="s">
        <v>16346</v>
      </c>
      <c r="G5396" s="930" t="s">
        <v>6559</v>
      </c>
      <c r="H5396" s="870">
        <v>44749</v>
      </c>
      <c r="I5396" s="932">
        <v>45084</v>
      </c>
      <c r="J5396" s="930"/>
    </row>
    <row r="5397" spans="1:10" s="1040" customFormat="1" ht="45" x14ac:dyDescent="0.25">
      <c r="A5397" s="928" t="s">
        <v>16336</v>
      </c>
      <c r="B5397" s="929" t="s">
        <v>8744</v>
      </c>
      <c r="C5397" s="930" t="s">
        <v>16075</v>
      </c>
      <c r="D5397" s="930" t="s">
        <v>16347</v>
      </c>
      <c r="E5397" s="931">
        <v>146475</v>
      </c>
      <c r="F5397" s="929" t="s">
        <v>16338</v>
      </c>
      <c r="G5397" s="930" t="s">
        <v>16343</v>
      </c>
      <c r="H5397" s="870" t="s">
        <v>14982</v>
      </c>
      <c r="I5397" s="932">
        <v>44653</v>
      </c>
      <c r="J5397" s="930"/>
    </row>
    <row r="5398" spans="1:10" s="1040" customFormat="1" ht="18" x14ac:dyDescent="0.25">
      <c r="A5398" s="928" t="s">
        <v>16294</v>
      </c>
      <c r="B5398" s="929" t="s">
        <v>14535</v>
      </c>
      <c r="C5398" s="930" t="s">
        <v>16075</v>
      </c>
      <c r="D5398" s="930" t="s">
        <v>16339</v>
      </c>
      <c r="E5398" s="931">
        <v>130200</v>
      </c>
      <c r="F5398" s="929" t="s">
        <v>16340</v>
      </c>
      <c r="G5398" s="930" t="s">
        <v>6559</v>
      </c>
      <c r="H5398" s="870" t="s">
        <v>13849</v>
      </c>
      <c r="I5398" s="930" t="s">
        <v>16341</v>
      </c>
      <c r="J5398" s="930"/>
    </row>
    <row r="5399" spans="1:10" s="1040" customFormat="1" ht="27" x14ac:dyDescent="0.25">
      <c r="A5399" s="928" t="s">
        <v>16348</v>
      </c>
      <c r="B5399" s="929" t="s">
        <v>8744</v>
      </c>
      <c r="C5399" s="930" t="s">
        <v>16075</v>
      </c>
      <c r="D5399" s="930" t="s">
        <v>16349</v>
      </c>
      <c r="E5399" s="931">
        <v>123151.73</v>
      </c>
      <c r="F5399" s="929" t="s">
        <v>16350</v>
      </c>
      <c r="G5399" s="930" t="s">
        <v>6559</v>
      </c>
      <c r="H5399" s="870">
        <v>44685</v>
      </c>
      <c r="I5399" s="932">
        <v>45020</v>
      </c>
      <c r="J5399" s="930"/>
    </row>
    <row r="5400" spans="1:10" s="1040" customFormat="1" ht="27" x14ac:dyDescent="0.25">
      <c r="A5400" s="928" t="s">
        <v>16351</v>
      </c>
      <c r="B5400" s="929" t="s">
        <v>14535</v>
      </c>
      <c r="C5400" s="930" t="s">
        <v>16075</v>
      </c>
      <c r="D5400" s="930" t="s">
        <v>16352</v>
      </c>
      <c r="E5400" s="931">
        <v>113280</v>
      </c>
      <c r="F5400" s="930" t="s">
        <v>16353</v>
      </c>
      <c r="G5400" s="930" t="s">
        <v>6559</v>
      </c>
      <c r="H5400" s="870">
        <v>44806</v>
      </c>
      <c r="I5400" s="872" t="s">
        <v>14539</v>
      </c>
      <c r="J5400" s="930"/>
    </row>
    <row r="5401" spans="1:10" s="1040" customFormat="1" ht="27" x14ac:dyDescent="0.25">
      <c r="A5401" s="928" t="s">
        <v>16348</v>
      </c>
      <c r="B5401" s="929" t="s">
        <v>8744</v>
      </c>
      <c r="C5401" s="930" t="s">
        <v>16075</v>
      </c>
      <c r="D5401" s="930" t="s">
        <v>16349</v>
      </c>
      <c r="E5401" s="931">
        <v>103429.5</v>
      </c>
      <c r="F5401" s="930" t="s">
        <v>16350</v>
      </c>
      <c r="G5401" s="930" t="s">
        <v>6559</v>
      </c>
      <c r="H5401" s="870">
        <v>44685</v>
      </c>
      <c r="I5401" s="932">
        <v>45020</v>
      </c>
      <c r="J5401" s="930"/>
    </row>
    <row r="5402" spans="1:10" s="1040" customFormat="1" ht="27" x14ac:dyDescent="0.25">
      <c r="A5402" s="928" t="s">
        <v>16290</v>
      </c>
      <c r="B5402" s="929" t="s">
        <v>8744</v>
      </c>
      <c r="C5402" s="930" t="s">
        <v>16075</v>
      </c>
      <c r="D5402" s="930" t="s">
        <v>16291</v>
      </c>
      <c r="E5402" s="931">
        <v>89878.83</v>
      </c>
      <c r="F5402" s="930" t="s">
        <v>16292</v>
      </c>
      <c r="G5402" s="930" t="s">
        <v>6559</v>
      </c>
      <c r="H5402" s="870" t="s">
        <v>12828</v>
      </c>
      <c r="I5402" s="930" t="s">
        <v>16293</v>
      </c>
      <c r="J5402" s="930"/>
    </row>
    <row r="5403" spans="1:10" s="1040" customFormat="1" ht="18" x14ac:dyDescent="0.25">
      <c r="A5403" s="928" t="s">
        <v>16354</v>
      </c>
      <c r="B5403" s="929" t="s">
        <v>8744</v>
      </c>
      <c r="C5403" s="930" t="s">
        <v>16075</v>
      </c>
      <c r="D5403" s="930" t="s">
        <v>16355</v>
      </c>
      <c r="E5403" s="931">
        <v>74462.720000000001</v>
      </c>
      <c r="F5403" s="930" t="s">
        <v>16356</v>
      </c>
      <c r="G5403" s="930" t="s">
        <v>6559</v>
      </c>
      <c r="H5403" s="870" t="s">
        <v>16101</v>
      </c>
      <c r="I5403" s="930" t="s">
        <v>16357</v>
      </c>
      <c r="J5403" s="930"/>
    </row>
    <row r="5404" spans="1:10" s="1040" customFormat="1" ht="27" x14ac:dyDescent="0.25">
      <c r="A5404" s="928" t="s">
        <v>16105</v>
      </c>
      <c r="B5404" s="929" t="s">
        <v>14107</v>
      </c>
      <c r="C5404" s="930" t="s">
        <v>16075</v>
      </c>
      <c r="D5404" s="930" t="s">
        <v>16358</v>
      </c>
      <c r="E5404" s="931">
        <v>69608.45</v>
      </c>
      <c r="F5404" s="930" t="s">
        <v>16359</v>
      </c>
      <c r="G5404" s="930" t="s">
        <v>16343</v>
      </c>
      <c r="H5404" s="870" t="s">
        <v>16360</v>
      </c>
      <c r="I5404" s="930" t="s">
        <v>16361</v>
      </c>
      <c r="J5404" s="930"/>
    </row>
    <row r="5405" spans="1:10" s="1040" customFormat="1" ht="18" x14ac:dyDescent="0.25">
      <c r="A5405" s="928" t="s">
        <v>16320</v>
      </c>
      <c r="B5405" s="929" t="s">
        <v>14107</v>
      </c>
      <c r="C5405" s="930" t="s">
        <v>16075</v>
      </c>
      <c r="D5405" s="930" t="s">
        <v>16321</v>
      </c>
      <c r="E5405" s="931">
        <v>67411.070000000007</v>
      </c>
      <c r="F5405" s="930" t="s">
        <v>16322</v>
      </c>
      <c r="G5405" s="930" t="s">
        <v>6559</v>
      </c>
      <c r="H5405" s="870" t="s">
        <v>13009</v>
      </c>
      <c r="I5405" s="930" t="s">
        <v>16323</v>
      </c>
      <c r="J5405" s="930"/>
    </row>
    <row r="5406" spans="1:10" s="1040" customFormat="1" ht="27" x14ac:dyDescent="0.25">
      <c r="A5406" s="928" t="s">
        <v>16105</v>
      </c>
      <c r="B5406" s="929" t="s">
        <v>14107</v>
      </c>
      <c r="C5406" s="930" t="s">
        <v>16075</v>
      </c>
      <c r="D5406" s="930" t="s">
        <v>16358</v>
      </c>
      <c r="E5406" s="931">
        <v>59009.03</v>
      </c>
      <c r="F5406" s="930" t="s">
        <v>16359</v>
      </c>
      <c r="G5406" s="930" t="s">
        <v>16343</v>
      </c>
      <c r="H5406" s="870" t="s">
        <v>16360</v>
      </c>
      <c r="I5406" s="930" t="s">
        <v>16361</v>
      </c>
      <c r="J5406" s="930"/>
    </row>
    <row r="5407" spans="1:10" s="1040" customFormat="1" ht="54" x14ac:dyDescent="0.25">
      <c r="A5407" s="928" t="s">
        <v>16351</v>
      </c>
      <c r="B5407" s="929" t="s">
        <v>14535</v>
      </c>
      <c r="C5407" s="930" t="s">
        <v>16075</v>
      </c>
      <c r="D5407" s="930" t="s">
        <v>16362</v>
      </c>
      <c r="E5407" s="931">
        <v>56000</v>
      </c>
      <c r="F5407" s="930" t="s">
        <v>16363</v>
      </c>
      <c r="G5407" s="930" t="s">
        <v>6559</v>
      </c>
      <c r="H5407" s="870">
        <v>44806</v>
      </c>
      <c r="I5407" s="872" t="s">
        <v>14539</v>
      </c>
      <c r="J5407" s="930"/>
    </row>
    <row r="5408" spans="1:10" s="1040" customFormat="1" ht="27" x14ac:dyDescent="0.25">
      <c r="A5408" s="928" t="s">
        <v>16105</v>
      </c>
      <c r="B5408" s="929" t="s">
        <v>14107</v>
      </c>
      <c r="C5408" s="930" t="s">
        <v>16075</v>
      </c>
      <c r="D5408" s="930" t="s">
        <v>16358</v>
      </c>
      <c r="E5408" s="931">
        <v>55053.01</v>
      </c>
      <c r="F5408" s="930" t="s">
        <v>16359</v>
      </c>
      <c r="G5408" s="930" t="s">
        <v>16343</v>
      </c>
      <c r="H5408" s="870" t="s">
        <v>16360</v>
      </c>
      <c r="I5408" s="930" t="s">
        <v>16361</v>
      </c>
      <c r="J5408" s="930"/>
    </row>
    <row r="5409" spans="1:10" s="1040" customFormat="1" ht="18" x14ac:dyDescent="0.25">
      <c r="A5409" s="928" t="s">
        <v>16354</v>
      </c>
      <c r="B5409" s="929" t="s">
        <v>8744</v>
      </c>
      <c r="C5409" s="930" t="s">
        <v>16075</v>
      </c>
      <c r="D5409" s="930" t="s">
        <v>16355</v>
      </c>
      <c r="E5409" s="931">
        <v>53921.279999999999</v>
      </c>
      <c r="F5409" s="930" t="s">
        <v>16356</v>
      </c>
      <c r="G5409" s="930" t="s">
        <v>6559</v>
      </c>
      <c r="H5409" s="870" t="s">
        <v>16101</v>
      </c>
      <c r="I5409" s="930" t="s">
        <v>16357</v>
      </c>
      <c r="J5409" s="930"/>
    </row>
    <row r="5410" spans="1:10" s="1040" customFormat="1" ht="27" x14ac:dyDescent="0.25">
      <c r="A5410" s="928" t="s">
        <v>16105</v>
      </c>
      <c r="B5410" s="929" t="s">
        <v>14107</v>
      </c>
      <c r="C5410" s="930" t="s">
        <v>16075</v>
      </c>
      <c r="D5410" s="930" t="s">
        <v>16358</v>
      </c>
      <c r="E5410" s="931">
        <v>48481.31</v>
      </c>
      <c r="F5410" s="930" t="s">
        <v>16359</v>
      </c>
      <c r="G5410" s="930" t="s">
        <v>16343</v>
      </c>
      <c r="H5410" s="870" t="s">
        <v>16360</v>
      </c>
      <c r="I5410" s="930" t="s">
        <v>16361</v>
      </c>
      <c r="J5410" s="930"/>
    </row>
    <row r="5411" spans="1:10" s="1040" customFormat="1" ht="18" x14ac:dyDescent="0.25">
      <c r="A5411" s="928" t="s">
        <v>16303</v>
      </c>
      <c r="B5411" s="929" t="s">
        <v>15955</v>
      </c>
      <c r="C5411" s="930" t="s">
        <v>16075</v>
      </c>
      <c r="D5411" s="930" t="s">
        <v>16304</v>
      </c>
      <c r="E5411" s="931">
        <v>41485.22</v>
      </c>
      <c r="F5411" s="930" t="s">
        <v>16305</v>
      </c>
      <c r="G5411" s="930" t="s">
        <v>6559</v>
      </c>
      <c r="H5411" s="870" t="s">
        <v>15288</v>
      </c>
      <c r="I5411" s="930" t="s">
        <v>16306</v>
      </c>
      <c r="J5411" s="930"/>
    </row>
    <row r="5412" spans="1:10" s="1040" customFormat="1" ht="18" x14ac:dyDescent="0.25">
      <c r="A5412" s="928" t="s">
        <v>16303</v>
      </c>
      <c r="B5412" s="929" t="s">
        <v>15955</v>
      </c>
      <c r="C5412" s="930" t="s">
        <v>16075</v>
      </c>
      <c r="D5412" s="930" t="s">
        <v>16304</v>
      </c>
      <c r="E5412" s="931">
        <v>39288.089999999997</v>
      </c>
      <c r="F5412" s="930" t="s">
        <v>16305</v>
      </c>
      <c r="G5412" s="930" t="s">
        <v>6559</v>
      </c>
      <c r="H5412" s="870">
        <v>44496</v>
      </c>
      <c r="I5412" s="930" t="s">
        <v>16306</v>
      </c>
      <c r="J5412" s="930"/>
    </row>
    <row r="5413" spans="1:10" s="1040" customFormat="1" ht="18" x14ac:dyDescent="0.25">
      <c r="A5413" s="928" t="s">
        <v>16354</v>
      </c>
      <c r="B5413" s="929" t="s">
        <v>8744</v>
      </c>
      <c r="C5413" s="930" t="s">
        <v>16075</v>
      </c>
      <c r="D5413" s="930" t="s">
        <v>16364</v>
      </c>
      <c r="E5413" s="931">
        <v>37064.559999999998</v>
      </c>
      <c r="F5413" s="930" t="s">
        <v>16365</v>
      </c>
      <c r="G5413" s="930" t="s">
        <v>13921</v>
      </c>
      <c r="H5413" s="870">
        <v>44587</v>
      </c>
      <c r="I5413" s="933">
        <v>44678</v>
      </c>
      <c r="J5413" s="934" t="s">
        <v>16366</v>
      </c>
    </row>
    <row r="5414" spans="1:10" s="1040" customFormat="1" ht="27" x14ac:dyDescent="0.25">
      <c r="A5414" s="928" t="s">
        <v>16105</v>
      </c>
      <c r="B5414" s="929" t="s">
        <v>14107</v>
      </c>
      <c r="C5414" s="930" t="s">
        <v>16075</v>
      </c>
      <c r="D5414" s="930" t="s">
        <v>16358</v>
      </c>
      <c r="E5414" s="931">
        <v>32266.32</v>
      </c>
      <c r="F5414" s="930" t="s">
        <v>16359</v>
      </c>
      <c r="G5414" s="930" t="s">
        <v>16343</v>
      </c>
      <c r="H5414" s="870">
        <v>44316</v>
      </c>
      <c r="I5414" s="930" t="s">
        <v>16361</v>
      </c>
      <c r="J5414" s="930"/>
    </row>
    <row r="5415" spans="1:10" s="1040" customFormat="1" ht="27" x14ac:dyDescent="0.25">
      <c r="A5415" s="928" t="s">
        <v>16367</v>
      </c>
      <c r="B5415" s="929" t="s">
        <v>8744</v>
      </c>
      <c r="C5415" s="930" t="s">
        <v>16075</v>
      </c>
      <c r="D5415" s="930" t="s">
        <v>16368</v>
      </c>
      <c r="E5415" s="931">
        <v>31444.17</v>
      </c>
      <c r="F5415" s="930" t="s">
        <v>16292</v>
      </c>
      <c r="G5415" s="930" t="s">
        <v>13921</v>
      </c>
      <c r="H5415" s="870">
        <v>44532</v>
      </c>
      <c r="I5415" s="932">
        <v>44867</v>
      </c>
      <c r="J5415" s="930"/>
    </row>
    <row r="5416" spans="1:10" s="1040" customFormat="1" ht="36" x14ac:dyDescent="0.25">
      <c r="A5416" s="928" t="s">
        <v>16369</v>
      </c>
      <c r="B5416" s="929" t="s">
        <v>8744</v>
      </c>
      <c r="C5416" s="930" t="s">
        <v>16075</v>
      </c>
      <c r="D5416" s="930" t="s">
        <v>16370</v>
      </c>
      <c r="E5416" s="931">
        <v>28307.72</v>
      </c>
      <c r="F5416" s="930" t="s">
        <v>16292</v>
      </c>
      <c r="G5416" s="930" t="s">
        <v>13921</v>
      </c>
      <c r="H5416" s="870">
        <v>44897</v>
      </c>
      <c r="I5416" s="930" t="s">
        <v>13849</v>
      </c>
      <c r="J5416" s="930"/>
    </row>
    <row r="5417" spans="1:10" s="1040" customFormat="1" ht="27" x14ac:dyDescent="0.25">
      <c r="A5417" s="928" t="s">
        <v>16351</v>
      </c>
      <c r="B5417" s="929" t="s">
        <v>14535</v>
      </c>
      <c r="C5417" s="930" t="s">
        <v>16075</v>
      </c>
      <c r="D5417" s="930" t="s">
        <v>16371</v>
      </c>
      <c r="E5417" s="931">
        <v>23600</v>
      </c>
      <c r="F5417" s="930" t="s">
        <v>16372</v>
      </c>
      <c r="G5417" s="930" t="s">
        <v>6559</v>
      </c>
      <c r="H5417" s="870">
        <v>44806</v>
      </c>
      <c r="I5417" s="872" t="s">
        <v>14539</v>
      </c>
      <c r="J5417" s="930"/>
    </row>
    <row r="5418" spans="1:10" s="1040" customFormat="1" ht="18" x14ac:dyDescent="0.25">
      <c r="A5418" s="928" t="s">
        <v>16351</v>
      </c>
      <c r="B5418" s="929" t="s">
        <v>14535</v>
      </c>
      <c r="C5418" s="930" t="s">
        <v>16075</v>
      </c>
      <c r="D5418" s="930" t="s">
        <v>16373</v>
      </c>
      <c r="E5418" s="931">
        <v>21000</v>
      </c>
      <c r="F5418" s="930" t="s">
        <v>16374</v>
      </c>
      <c r="G5418" s="930" t="s">
        <v>13921</v>
      </c>
      <c r="H5418" s="870">
        <v>44806</v>
      </c>
      <c r="I5418" s="872" t="s">
        <v>14539</v>
      </c>
      <c r="J5418" s="930"/>
    </row>
    <row r="5419" spans="1:10" s="1040" customFormat="1" ht="27" x14ac:dyDescent="0.25">
      <c r="A5419" s="928" t="s">
        <v>16105</v>
      </c>
      <c r="B5419" s="929" t="s">
        <v>14107</v>
      </c>
      <c r="C5419" s="930" t="s">
        <v>16075</v>
      </c>
      <c r="D5419" s="930" t="s">
        <v>16358</v>
      </c>
      <c r="E5419" s="931">
        <v>20283.5</v>
      </c>
      <c r="F5419" s="930" t="s">
        <v>16359</v>
      </c>
      <c r="G5419" s="930" t="s">
        <v>16343</v>
      </c>
      <c r="H5419" s="870">
        <v>44316</v>
      </c>
      <c r="I5419" s="930" t="s">
        <v>16361</v>
      </c>
      <c r="J5419" s="930"/>
    </row>
    <row r="5420" spans="1:10" s="394" customFormat="1" ht="13.5" thickBot="1" x14ac:dyDescent="0.3">
      <c r="A5420" s="528"/>
      <c r="B5420" s="529"/>
      <c r="C5420" s="530"/>
      <c r="D5420" s="530"/>
      <c r="E5420" s="531"/>
      <c r="F5420" s="530"/>
      <c r="G5420" s="530"/>
      <c r="H5420" s="532"/>
      <c r="I5420" s="530"/>
      <c r="J5420" s="530"/>
    </row>
    <row r="5421" spans="1:10" ht="18.75" thickBot="1" x14ac:dyDescent="0.25">
      <c r="A5421" s="836" t="s">
        <v>26301</v>
      </c>
      <c r="B5421" s="847"/>
      <c r="C5421" s="847"/>
      <c r="D5421" s="847"/>
      <c r="E5421" s="847"/>
      <c r="F5421" s="847"/>
      <c r="G5421" s="847"/>
      <c r="H5421" s="847"/>
      <c r="I5421" s="847"/>
      <c r="J5421" s="848"/>
    </row>
    <row r="5422" spans="1:10" ht="18" x14ac:dyDescent="0.2">
      <c r="A5422" s="87" t="s">
        <v>211</v>
      </c>
      <c r="B5422" s="88"/>
      <c r="C5422" s="88"/>
      <c r="D5422" s="88"/>
      <c r="E5422" s="88"/>
      <c r="F5422" s="88"/>
      <c r="G5422" s="88"/>
      <c r="H5422" s="88"/>
      <c r="I5422" s="88"/>
      <c r="J5422" s="88"/>
    </row>
    <row r="5423" spans="1:10" s="326" customFormat="1" ht="18" x14ac:dyDescent="0.15">
      <c r="A5423" s="935" t="s">
        <v>26302</v>
      </c>
      <c r="B5423" s="936" t="s">
        <v>542</v>
      </c>
      <c r="C5423" s="936" t="s">
        <v>26303</v>
      </c>
      <c r="D5423" s="936" t="s">
        <v>26304</v>
      </c>
      <c r="E5423" s="937">
        <v>21300</v>
      </c>
      <c r="F5423" s="938" t="s">
        <v>26305</v>
      </c>
      <c r="G5423" s="939" t="s">
        <v>26306</v>
      </c>
      <c r="H5423" s="940">
        <v>44217</v>
      </c>
      <c r="I5423" s="939" t="s">
        <v>26307</v>
      </c>
      <c r="J5423" s="939" t="s">
        <v>26308</v>
      </c>
    </row>
    <row r="5424" spans="1:10" s="326" customFormat="1" ht="18" x14ac:dyDescent="0.15">
      <c r="A5424" s="935" t="s">
        <v>26309</v>
      </c>
      <c r="B5424" s="936" t="s">
        <v>542</v>
      </c>
      <c r="C5424" s="936" t="s">
        <v>26303</v>
      </c>
      <c r="D5424" s="936" t="s">
        <v>26304</v>
      </c>
      <c r="E5424" s="937">
        <v>22504.35</v>
      </c>
      <c r="F5424" s="938" t="s">
        <v>26310</v>
      </c>
      <c r="G5424" s="939" t="s">
        <v>26306</v>
      </c>
      <c r="H5424" s="940">
        <v>44217</v>
      </c>
      <c r="I5424" s="939" t="s">
        <v>26307</v>
      </c>
      <c r="J5424" s="939" t="s">
        <v>26308</v>
      </c>
    </row>
    <row r="5425" spans="1:10" s="326" customFormat="1" ht="18" x14ac:dyDescent="0.15">
      <c r="A5425" s="935" t="s">
        <v>26311</v>
      </c>
      <c r="B5425" s="936" t="s">
        <v>542</v>
      </c>
      <c r="C5425" s="936" t="s">
        <v>26303</v>
      </c>
      <c r="D5425" s="936" t="s">
        <v>26304</v>
      </c>
      <c r="E5425" s="937">
        <v>25402.6</v>
      </c>
      <c r="F5425" s="938" t="s">
        <v>26312</v>
      </c>
      <c r="G5425" s="939" t="s">
        <v>26306</v>
      </c>
      <c r="H5425" s="940">
        <v>44217</v>
      </c>
      <c r="I5425" s="939" t="s">
        <v>26307</v>
      </c>
      <c r="J5425" s="939" t="s">
        <v>26308</v>
      </c>
    </row>
    <row r="5426" spans="1:10" s="326" customFormat="1" ht="18" x14ac:dyDescent="0.15">
      <c r="A5426" s="935" t="s">
        <v>26313</v>
      </c>
      <c r="B5426" s="936" t="s">
        <v>542</v>
      </c>
      <c r="C5426" s="936" t="s">
        <v>26303</v>
      </c>
      <c r="D5426" s="936" t="s">
        <v>26304</v>
      </c>
      <c r="E5426" s="937">
        <v>18000</v>
      </c>
      <c r="F5426" s="938" t="s">
        <v>26314</v>
      </c>
      <c r="G5426" s="939" t="s">
        <v>26306</v>
      </c>
      <c r="H5426" s="940">
        <v>44224</v>
      </c>
      <c r="I5426" s="939" t="s">
        <v>26307</v>
      </c>
      <c r="J5426" s="939" t="s">
        <v>26308</v>
      </c>
    </row>
    <row r="5427" spans="1:10" s="326" customFormat="1" ht="27" x14ac:dyDescent="0.15">
      <c r="A5427" s="941" t="s">
        <v>26315</v>
      </c>
      <c r="B5427" s="936" t="s">
        <v>542</v>
      </c>
      <c r="C5427" s="936" t="s">
        <v>26303</v>
      </c>
      <c r="D5427" s="936" t="s">
        <v>26304</v>
      </c>
      <c r="E5427" s="937">
        <v>23600</v>
      </c>
      <c r="F5427" s="938" t="s">
        <v>26316</v>
      </c>
      <c r="G5427" s="939" t="s">
        <v>26306</v>
      </c>
      <c r="H5427" s="940">
        <v>44225</v>
      </c>
      <c r="I5427" s="939" t="s">
        <v>26307</v>
      </c>
      <c r="J5427" s="939" t="s">
        <v>26308</v>
      </c>
    </row>
    <row r="5428" spans="1:10" s="326" customFormat="1" ht="27" x14ac:dyDescent="0.15">
      <c r="A5428" s="941" t="s">
        <v>26317</v>
      </c>
      <c r="B5428" s="936" t="s">
        <v>542</v>
      </c>
      <c r="C5428" s="936" t="s">
        <v>26303</v>
      </c>
      <c r="D5428" s="936" t="s">
        <v>26304</v>
      </c>
      <c r="E5428" s="937">
        <v>34267.199999999997</v>
      </c>
      <c r="F5428" s="938" t="s">
        <v>26318</v>
      </c>
      <c r="G5428" s="939" t="s">
        <v>26306</v>
      </c>
      <c r="H5428" s="940">
        <v>44225</v>
      </c>
      <c r="I5428" s="939" t="s">
        <v>26307</v>
      </c>
      <c r="J5428" s="939" t="s">
        <v>26308</v>
      </c>
    </row>
    <row r="5429" spans="1:10" s="326" customFormat="1" ht="36" x14ac:dyDescent="0.15">
      <c r="A5429" s="942" t="s">
        <v>26319</v>
      </c>
      <c r="B5429" s="936" t="s">
        <v>542</v>
      </c>
      <c r="C5429" s="936" t="s">
        <v>26303</v>
      </c>
      <c r="D5429" s="936" t="s">
        <v>26304</v>
      </c>
      <c r="E5429" s="943">
        <v>31999.5</v>
      </c>
      <c r="F5429" s="944" t="s">
        <v>26320</v>
      </c>
      <c r="G5429" s="939" t="s">
        <v>26306</v>
      </c>
      <c r="H5429" s="945">
        <v>44230</v>
      </c>
      <c r="I5429" s="939" t="s">
        <v>26307</v>
      </c>
      <c r="J5429" s="939" t="s">
        <v>26308</v>
      </c>
    </row>
    <row r="5430" spans="1:10" s="326" customFormat="1" ht="27" x14ac:dyDescent="0.15">
      <c r="A5430" s="946" t="s">
        <v>26321</v>
      </c>
      <c r="B5430" s="936" t="s">
        <v>542</v>
      </c>
      <c r="C5430" s="936" t="s">
        <v>26303</v>
      </c>
      <c r="D5430" s="936" t="s">
        <v>26304</v>
      </c>
      <c r="E5430" s="943">
        <v>21749.53</v>
      </c>
      <c r="F5430" s="944" t="s">
        <v>26305</v>
      </c>
      <c r="G5430" s="939" t="s">
        <v>26306</v>
      </c>
      <c r="H5430" s="945">
        <v>44231</v>
      </c>
      <c r="I5430" s="939" t="s">
        <v>26307</v>
      </c>
      <c r="J5430" s="939" t="s">
        <v>26308</v>
      </c>
    </row>
    <row r="5431" spans="1:10" s="326" customFormat="1" ht="36" x14ac:dyDescent="0.15">
      <c r="A5431" s="942" t="s">
        <v>26322</v>
      </c>
      <c r="B5431" s="936" t="s">
        <v>542</v>
      </c>
      <c r="C5431" s="936" t="s">
        <v>26303</v>
      </c>
      <c r="D5431" s="936" t="s">
        <v>26304</v>
      </c>
      <c r="E5431" s="943">
        <v>20000</v>
      </c>
      <c r="F5431" s="944" t="s">
        <v>26323</v>
      </c>
      <c r="G5431" s="939" t="s">
        <v>26306</v>
      </c>
      <c r="H5431" s="945">
        <v>44231</v>
      </c>
      <c r="I5431" s="939" t="s">
        <v>26307</v>
      </c>
      <c r="J5431" s="939" t="s">
        <v>26308</v>
      </c>
    </row>
    <row r="5432" spans="1:10" s="326" customFormat="1" ht="18" x14ac:dyDescent="0.15">
      <c r="A5432" s="946" t="s">
        <v>26324</v>
      </c>
      <c r="B5432" s="936" t="s">
        <v>542</v>
      </c>
      <c r="C5432" s="936" t="s">
        <v>26303</v>
      </c>
      <c r="D5432" s="936" t="s">
        <v>26304</v>
      </c>
      <c r="E5432" s="943">
        <v>21000</v>
      </c>
      <c r="F5432" s="944" t="s">
        <v>26325</v>
      </c>
      <c r="G5432" s="939" t="s">
        <v>26306</v>
      </c>
      <c r="H5432" s="945">
        <v>44238</v>
      </c>
      <c r="I5432" s="939" t="s">
        <v>26307</v>
      </c>
      <c r="J5432" s="939" t="s">
        <v>26308</v>
      </c>
    </row>
    <row r="5433" spans="1:10" s="326" customFormat="1" ht="27" x14ac:dyDescent="0.15">
      <c r="A5433" s="942" t="s">
        <v>26326</v>
      </c>
      <c r="B5433" s="936" t="s">
        <v>542</v>
      </c>
      <c r="C5433" s="936" t="s">
        <v>26303</v>
      </c>
      <c r="D5433" s="936" t="s">
        <v>26304</v>
      </c>
      <c r="E5433" s="943">
        <v>30000</v>
      </c>
      <c r="F5433" s="944" t="s">
        <v>26327</v>
      </c>
      <c r="G5433" s="939" t="s">
        <v>26306</v>
      </c>
      <c r="H5433" s="945">
        <v>44239</v>
      </c>
      <c r="I5433" s="939" t="s">
        <v>26307</v>
      </c>
      <c r="J5433" s="939" t="s">
        <v>26308</v>
      </c>
    </row>
    <row r="5434" spans="1:10" s="326" customFormat="1" ht="18" x14ac:dyDescent="0.15">
      <c r="A5434" s="946" t="s">
        <v>26328</v>
      </c>
      <c r="B5434" s="936" t="s">
        <v>542</v>
      </c>
      <c r="C5434" s="936" t="s">
        <v>26303</v>
      </c>
      <c r="D5434" s="936" t="s">
        <v>26304</v>
      </c>
      <c r="E5434" s="943">
        <v>27000</v>
      </c>
      <c r="F5434" s="944" t="s">
        <v>26329</v>
      </c>
      <c r="G5434" s="939" t="s">
        <v>26306</v>
      </c>
      <c r="H5434" s="945">
        <v>44239</v>
      </c>
      <c r="I5434" s="939" t="s">
        <v>26307</v>
      </c>
      <c r="J5434" s="939" t="s">
        <v>26308</v>
      </c>
    </row>
    <row r="5435" spans="1:10" s="326" customFormat="1" ht="27" x14ac:dyDescent="0.15">
      <c r="A5435" s="946" t="s">
        <v>26330</v>
      </c>
      <c r="B5435" s="936" t="s">
        <v>542</v>
      </c>
      <c r="C5435" s="936" t="s">
        <v>26303</v>
      </c>
      <c r="D5435" s="936" t="s">
        <v>26304</v>
      </c>
      <c r="E5435" s="943">
        <v>24000</v>
      </c>
      <c r="F5435" s="944" t="s">
        <v>26331</v>
      </c>
      <c r="G5435" s="939" t="s">
        <v>26306</v>
      </c>
      <c r="H5435" s="945">
        <v>44239</v>
      </c>
      <c r="I5435" s="939" t="s">
        <v>26307</v>
      </c>
      <c r="J5435" s="939" t="s">
        <v>26308</v>
      </c>
    </row>
    <row r="5436" spans="1:10" s="326" customFormat="1" ht="36" x14ac:dyDescent="0.15">
      <c r="A5436" s="942" t="s">
        <v>26332</v>
      </c>
      <c r="B5436" s="936" t="s">
        <v>542</v>
      </c>
      <c r="C5436" s="936" t="s">
        <v>26303</v>
      </c>
      <c r="D5436" s="936" t="s">
        <v>26304</v>
      </c>
      <c r="E5436" s="943">
        <v>30000</v>
      </c>
      <c r="F5436" s="944" t="s">
        <v>26333</v>
      </c>
      <c r="G5436" s="939" t="s">
        <v>26306</v>
      </c>
      <c r="H5436" s="945">
        <v>44242</v>
      </c>
      <c r="I5436" s="939" t="s">
        <v>26307</v>
      </c>
      <c r="J5436" s="939" t="s">
        <v>26308</v>
      </c>
    </row>
    <row r="5437" spans="1:10" s="326" customFormat="1" ht="36" x14ac:dyDescent="0.15">
      <c r="A5437" s="942" t="s">
        <v>26334</v>
      </c>
      <c r="B5437" s="936" t="s">
        <v>542</v>
      </c>
      <c r="C5437" s="936" t="s">
        <v>26303</v>
      </c>
      <c r="D5437" s="936" t="s">
        <v>26304</v>
      </c>
      <c r="E5437" s="943">
        <v>18500</v>
      </c>
      <c r="F5437" s="944" t="s">
        <v>26335</v>
      </c>
      <c r="G5437" s="939" t="s">
        <v>26306</v>
      </c>
      <c r="H5437" s="945">
        <v>44243</v>
      </c>
      <c r="I5437" s="939" t="s">
        <v>26307</v>
      </c>
      <c r="J5437" s="939" t="s">
        <v>26308</v>
      </c>
    </row>
    <row r="5438" spans="1:10" s="326" customFormat="1" ht="36" x14ac:dyDescent="0.15">
      <c r="A5438" s="942" t="s">
        <v>26336</v>
      </c>
      <c r="B5438" s="936" t="s">
        <v>542</v>
      </c>
      <c r="C5438" s="936" t="s">
        <v>26303</v>
      </c>
      <c r="D5438" s="936" t="s">
        <v>26304</v>
      </c>
      <c r="E5438" s="943">
        <v>21000</v>
      </c>
      <c r="F5438" s="944" t="s">
        <v>26337</v>
      </c>
      <c r="G5438" s="939" t="s">
        <v>26306</v>
      </c>
      <c r="H5438" s="945">
        <v>44243</v>
      </c>
      <c r="I5438" s="939" t="s">
        <v>26307</v>
      </c>
      <c r="J5438" s="939" t="s">
        <v>26308</v>
      </c>
    </row>
    <row r="5439" spans="1:10" s="326" customFormat="1" ht="18" x14ac:dyDescent="0.15">
      <c r="A5439" s="946" t="s">
        <v>26338</v>
      </c>
      <c r="B5439" s="936" t="s">
        <v>542</v>
      </c>
      <c r="C5439" s="936" t="s">
        <v>26303</v>
      </c>
      <c r="D5439" s="936" t="s">
        <v>26304</v>
      </c>
      <c r="E5439" s="943">
        <v>18151.060000000001</v>
      </c>
      <c r="F5439" s="944" t="s">
        <v>26339</v>
      </c>
      <c r="G5439" s="939" t="s">
        <v>26306</v>
      </c>
      <c r="H5439" s="945">
        <v>44243</v>
      </c>
      <c r="I5439" s="939" t="s">
        <v>26307</v>
      </c>
      <c r="J5439" s="939" t="s">
        <v>26308</v>
      </c>
    </row>
    <row r="5440" spans="1:10" s="326" customFormat="1" ht="27" x14ac:dyDescent="0.15">
      <c r="A5440" s="946" t="s">
        <v>26340</v>
      </c>
      <c r="B5440" s="936" t="s">
        <v>542</v>
      </c>
      <c r="C5440" s="936" t="s">
        <v>26303</v>
      </c>
      <c r="D5440" s="936" t="s">
        <v>26304</v>
      </c>
      <c r="E5440" s="943">
        <v>34904.400000000001</v>
      </c>
      <c r="F5440" s="944" t="s">
        <v>26341</v>
      </c>
      <c r="G5440" s="939" t="s">
        <v>26306</v>
      </c>
      <c r="H5440" s="945">
        <v>44245</v>
      </c>
      <c r="I5440" s="939" t="s">
        <v>26307</v>
      </c>
      <c r="J5440" s="939" t="s">
        <v>26308</v>
      </c>
    </row>
    <row r="5441" spans="1:10" s="326" customFormat="1" ht="18" x14ac:dyDescent="0.15">
      <c r="A5441" s="946" t="s">
        <v>26342</v>
      </c>
      <c r="B5441" s="936" t="s">
        <v>542</v>
      </c>
      <c r="C5441" s="936" t="s">
        <v>26303</v>
      </c>
      <c r="D5441" s="936" t="s">
        <v>26304</v>
      </c>
      <c r="E5441" s="943">
        <v>27200</v>
      </c>
      <c r="F5441" s="944" t="s">
        <v>26316</v>
      </c>
      <c r="G5441" s="939" t="s">
        <v>26306</v>
      </c>
      <c r="H5441" s="945">
        <v>44249</v>
      </c>
      <c r="I5441" s="939" t="s">
        <v>26307</v>
      </c>
      <c r="J5441" s="939" t="s">
        <v>26308</v>
      </c>
    </row>
    <row r="5442" spans="1:10" s="326" customFormat="1" ht="18" x14ac:dyDescent="0.15">
      <c r="A5442" s="946" t="s">
        <v>26343</v>
      </c>
      <c r="B5442" s="936" t="s">
        <v>542</v>
      </c>
      <c r="C5442" s="936" t="s">
        <v>26303</v>
      </c>
      <c r="D5442" s="936" t="s">
        <v>26304</v>
      </c>
      <c r="E5442" s="943">
        <v>18000</v>
      </c>
      <c r="F5442" s="944" t="s">
        <v>26344</v>
      </c>
      <c r="G5442" s="939" t="s">
        <v>26306</v>
      </c>
      <c r="H5442" s="945">
        <v>44249</v>
      </c>
      <c r="I5442" s="939" t="s">
        <v>26307</v>
      </c>
      <c r="J5442" s="939" t="s">
        <v>26308</v>
      </c>
    </row>
    <row r="5443" spans="1:10" s="326" customFormat="1" ht="36" x14ac:dyDescent="0.15">
      <c r="A5443" s="942" t="s">
        <v>26345</v>
      </c>
      <c r="B5443" s="936" t="s">
        <v>542</v>
      </c>
      <c r="C5443" s="936" t="s">
        <v>26303</v>
      </c>
      <c r="D5443" s="936" t="s">
        <v>26304</v>
      </c>
      <c r="E5443" s="943">
        <v>32000</v>
      </c>
      <c r="F5443" s="944" t="s">
        <v>26346</v>
      </c>
      <c r="G5443" s="939" t="s">
        <v>26306</v>
      </c>
      <c r="H5443" s="945">
        <v>44250</v>
      </c>
      <c r="I5443" s="939" t="s">
        <v>26307</v>
      </c>
      <c r="J5443" s="939" t="s">
        <v>26308</v>
      </c>
    </row>
    <row r="5444" spans="1:10" s="326" customFormat="1" ht="45" x14ac:dyDescent="0.15">
      <c r="A5444" s="942" t="s">
        <v>26347</v>
      </c>
      <c r="B5444" s="936" t="s">
        <v>542</v>
      </c>
      <c r="C5444" s="936" t="s">
        <v>26303</v>
      </c>
      <c r="D5444" s="936" t="s">
        <v>26304</v>
      </c>
      <c r="E5444" s="943">
        <v>20509.48</v>
      </c>
      <c r="F5444" s="944" t="s">
        <v>26348</v>
      </c>
      <c r="G5444" s="939" t="s">
        <v>26306</v>
      </c>
      <c r="H5444" s="945">
        <v>44253</v>
      </c>
      <c r="I5444" s="939" t="s">
        <v>26307</v>
      </c>
      <c r="J5444" s="939" t="s">
        <v>26308</v>
      </c>
    </row>
    <row r="5445" spans="1:10" s="326" customFormat="1" ht="36" x14ac:dyDescent="0.15">
      <c r="A5445" s="942" t="s">
        <v>26349</v>
      </c>
      <c r="B5445" s="936" t="s">
        <v>542</v>
      </c>
      <c r="C5445" s="936" t="s">
        <v>26303</v>
      </c>
      <c r="D5445" s="936" t="s">
        <v>26304</v>
      </c>
      <c r="E5445" s="943">
        <v>29000</v>
      </c>
      <c r="F5445" s="944" t="s">
        <v>26350</v>
      </c>
      <c r="G5445" s="939" t="s">
        <v>26306</v>
      </c>
      <c r="H5445" s="945">
        <v>44253</v>
      </c>
      <c r="I5445" s="939" t="s">
        <v>26307</v>
      </c>
      <c r="J5445" s="939" t="s">
        <v>26308</v>
      </c>
    </row>
    <row r="5446" spans="1:10" s="326" customFormat="1" ht="18" x14ac:dyDescent="0.15">
      <c r="A5446" s="935" t="s">
        <v>26351</v>
      </c>
      <c r="B5446" s="936" t="s">
        <v>542</v>
      </c>
      <c r="C5446" s="936" t="s">
        <v>26303</v>
      </c>
      <c r="D5446" s="936" t="s">
        <v>26304</v>
      </c>
      <c r="E5446" s="947">
        <v>33200</v>
      </c>
      <c r="F5446" s="948" t="s">
        <v>26352</v>
      </c>
      <c r="G5446" s="939" t="s">
        <v>26306</v>
      </c>
      <c r="H5446" s="910" t="s">
        <v>26353</v>
      </c>
      <c r="I5446" s="939" t="s">
        <v>26307</v>
      </c>
      <c r="J5446" s="939" t="s">
        <v>26308</v>
      </c>
    </row>
    <row r="5447" spans="1:10" s="326" customFormat="1" ht="27" x14ac:dyDescent="0.15">
      <c r="A5447" s="935" t="s">
        <v>26354</v>
      </c>
      <c r="B5447" s="936" t="s">
        <v>542</v>
      </c>
      <c r="C5447" s="936" t="s">
        <v>26303</v>
      </c>
      <c r="D5447" s="936" t="s">
        <v>26304</v>
      </c>
      <c r="E5447" s="947">
        <v>27000</v>
      </c>
      <c r="F5447" s="948" t="s">
        <v>26314</v>
      </c>
      <c r="G5447" s="939" t="s">
        <v>26306</v>
      </c>
      <c r="H5447" s="910" t="s">
        <v>26355</v>
      </c>
      <c r="I5447" s="939" t="s">
        <v>26307</v>
      </c>
      <c r="J5447" s="939" t="s">
        <v>26308</v>
      </c>
    </row>
    <row r="5448" spans="1:10" s="326" customFormat="1" ht="27" x14ac:dyDescent="0.15">
      <c r="A5448" s="941" t="s">
        <v>26356</v>
      </c>
      <c r="B5448" s="936" t="s">
        <v>542</v>
      </c>
      <c r="C5448" s="936" t="s">
        <v>26303</v>
      </c>
      <c r="D5448" s="936" t="s">
        <v>26304</v>
      </c>
      <c r="E5448" s="947">
        <v>28000</v>
      </c>
      <c r="F5448" s="948" t="s">
        <v>26357</v>
      </c>
      <c r="G5448" s="939" t="s">
        <v>26306</v>
      </c>
      <c r="H5448" s="910" t="s">
        <v>26358</v>
      </c>
      <c r="I5448" s="939" t="s">
        <v>26307</v>
      </c>
      <c r="J5448" s="939" t="s">
        <v>26308</v>
      </c>
    </row>
    <row r="5449" spans="1:10" s="326" customFormat="1" ht="18" x14ac:dyDescent="0.15">
      <c r="A5449" s="935" t="s">
        <v>26359</v>
      </c>
      <c r="B5449" s="936" t="s">
        <v>542</v>
      </c>
      <c r="C5449" s="936" t="s">
        <v>26303</v>
      </c>
      <c r="D5449" s="936" t="s">
        <v>26304</v>
      </c>
      <c r="E5449" s="947">
        <v>25000</v>
      </c>
      <c r="F5449" s="948" t="s">
        <v>26360</v>
      </c>
      <c r="G5449" s="939" t="s">
        <v>26306</v>
      </c>
      <c r="H5449" s="910" t="s">
        <v>26361</v>
      </c>
      <c r="I5449" s="939" t="s">
        <v>26307</v>
      </c>
      <c r="J5449" s="939" t="s">
        <v>26308</v>
      </c>
    </row>
    <row r="5450" spans="1:10" s="326" customFormat="1" ht="27" x14ac:dyDescent="0.15">
      <c r="A5450" s="935" t="s">
        <v>26362</v>
      </c>
      <c r="B5450" s="936" t="s">
        <v>542</v>
      </c>
      <c r="C5450" s="936" t="s">
        <v>26303</v>
      </c>
      <c r="D5450" s="936" t="s">
        <v>26304</v>
      </c>
      <c r="E5450" s="947">
        <v>19574.919999999998</v>
      </c>
      <c r="F5450" s="948" t="s">
        <v>26363</v>
      </c>
      <c r="G5450" s="939" t="s">
        <v>26306</v>
      </c>
      <c r="H5450" s="910" t="s">
        <v>14990</v>
      </c>
      <c r="I5450" s="939" t="s">
        <v>26307</v>
      </c>
      <c r="J5450" s="939" t="s">
        <v>26308</v>
      </c>
    </row>
    <row r="5451" spans="1:10" s="326" customFormat="1" ht="18" x14ac:dyDescent="0.15">
      <c r="A5451" s="935" t="s">
        <v>26364</v>
      </c>
      <c r="B5451" s="936" t="s">
        <v>542</v>
      </c>
      <c r="C5451" s="936" t="s">
        <v>26303</v>
      </c>
      <c r="D5451" s="936" t="s">
        <v>26304</v>
      </c>
      <c r="E5451" s="947">
        <v>27000</v>
      </c>
      <c r="F5451" s="948" t="s">
        <v>26365</v>
      </c>
      <c r="G5451" s="939" t="s">
        <v>26306</v>
      </c>
      <c r="H5451" s="910" t="s">
        <v>13940</v>
      </c>
      <c r="I5451" s="939" t="s">
        <v>26307</v>
      </c>
      <c r="J5451" s="939" t="s">
        <v>26308</v>
      </c>
    </row>
    <row r="5452" spans="1:10" s="326" customFormat="1" ht="18" x14ac:dyDescent="0.15">
      <c r="A5452" s="949" t="s">
        <v>26366</v>
      </c>
      <c r="B5452" s="936" t="s">
        <v>542</v>
      </c>
      <c r="C5452" s="936" t="s">
        <v>26303</v>
      </c>
      <c r="D5452" s="936" t="s">
        <v>26304</v>
      </c>
      <c r="E5452" s="947">
        <v>19200</v>
      </c>
      <c r="F5452" s="948" t="s">
        <v>26367</v>
      </c>
      <c r="G5452" s="939" t="s">
        <v>26306</v>
      </c>
      <c r="H5452" s="910" t="s">
        <v>26368</v>
      </c>
      <c r="I5452" s="939" t="s">
        <v>26307</v>
      </c>
      <c r="J5452" s="939" t="s">
        <v>26308</v>
      </c>
    </row>
    <row r="5453" spans="1:10" s="326" customFormat="1" ht="18" x14ac:dyDescent="0.15">
      <c r="A5453" s="949" t="s">
        <v>26369</v>
      </c>
      <c r="B5453" s="936" t="s">
        <v>542</v>
      </c>
      <c r="C5453" s="936" t="s">
        <v>26303</v>
      </c>
      <c r="D5453" s="936" t="s">
        <v>26304</v>
      </c>
      <c r="E5453" s="947">
        <v>20160</v>
      </c>
      <c r="F5453" s="948" t="s">
        <v>26370</v>
      </c>
      <c r="G5453" s="939" t="s">
        <v>26306</v>
      </c>
      <c r="H5453" s="910" t="s">
        <v>26368</v>
      </c>
      <c r="I5453" s="939" t="s">
        <v>26307</v>
      </c>
      <c r="J5453" s="939" t="s">
        <v>26308</v>
      </c>
    </row>
    <row r="5454" spans="1:10" s="326" customFormat="1" ht="18" x14ac:dyDescent="0.15">
      <c r="A5454" s="949" t="s">
        <v>26371</v>
      </c>
      <c r="B5454" s="936" t="s">
        <v>542</v>
      </c>
      <c r="C5454" s="936" t="s">
        <v>26303</v>
      </c>
      <c r="D5454" s="936" t="s">
        <v>26304</v>
      </c>
      <c r="E5454" s="947">
        <v>21600</v>
      </c>
      <c r="F5454" s="948" t="s">
        <v>26372</v>
      </c>
      <c r="G5454" s="939" t="s">
        <v>26306</v>
      </c>
      <c r="H5454" s="910" t="s">
        <v>26373</v>
      </c>
      <c r="I5454" s="939" t="s">
        <v>26307</v>
      </c>
      <c r="J5454" s="939" t="s">
        <v>26308</v>
      </c>
    </row>
    <row r="5455" spans="1:10" s="326" customFormat="1" ht="45" x14ac:dyDescent="0.15">
      <c r="A5455" s="949" t="s">
        <v>26374</v>
      </c>
      <c r="B5455" s="936" t="s">
        <v>542</v>
      </c>
      <c r="C5455" s="936" t="s">
        <v>26303</v>
      </c>
      <c r="D5455" s="936" t="s">
        <v>26304</v>
      </c>
      <c r="E5455" s="947">
        <v>27000</v>
      </c>
      <c r="F5455" s="948" t="s">
        <v>26375</v>
      </c>
      <c r="G5455" s="939" t="s">
        <v>26306</v>
      </c>
      <c r="H5455" s="910" t="s">
        <v>26373</v>
      </c>
      <c r="I5455" s="939" t="s">
        <v>26307</v>
      </c>
      <c r="J5455" s="939" t="s">
        <v>26308</v>
      </c>
    </row>
    <row r="5456" spans="1:10" s="326" customFormat="1" ht="36" x14ac:dyDescent="0.15">
      <c r="A5456" s="949" t="s">
        <v>26376</v>
      </c>
      <c r="B5456" s="936" t="s">
        <v>542</v>
      </c>
      <c r="C5456" s="936" t="s">
        <v>26303</v>
      </c>
      <c r="D5456" s="936" t="s">
        <v>26304</v>
      </c>
      <c r="E5456" s="947">
        <v>18000</v>
      </c>
      <c r="F5456" s="948" t="s">
        <v>26377</v>
      </c>
      <c r="G5456" s="939" t="s">
        <v>26306</v>
      </c>
      <c r="H5456" s="910" t="s">
        <v>26373</v>
      </c>
      <c r="I5456" s="939" t="s">
        <v>26307</v>
      </c>
      <c r="J5456" s="939" t="s">
        <v>26308</v>
      </c>
    </row>
    <row r="5457" spans="1:10" s="326" customFormat="1" ht="45" x14ac:dyDescent="0.15">
      <c r="A5457" s="949" t="s">
        <v>26378</v>
      </c>
      <c r="B5457" s="936" t="s">
        <v>542</v>
      </c>
      <c r="C5457" s="936" t="s">
        <v>26303</v>
      </c>
      <c r="D5457" s="936" t="s">
        <v>26304</v>
      </c>
      <c r="E5457" s="947">
        <v>30000</v>
      </c>
      <c r="F5457" s="948" t="s">
        <v>26379</v>
      </c>
      <c r="G5457" s="939" t="s">
        <v>26306</v>
      </c>
      <c r="H5457" s="910" t="s">
        <v>26380</v>
      </c>
      <c r="I5457" s="939" t="s">
        <v>26307</v>
      </c>
      <c r="J5457" s="939" t="s">
        <v>26308</v>
      </c>
    </row>
    <row r="5458" spans="1:10" s="326" customFormat="1" ht="27" x14ac:dyDescent="0.15">
      <c r="A5458" s="949" t="s">
        <v>26381</v>
      </c>
      <c r="B5458" s="936" t="s">
        <v>542</v>
      </c>
      <c r="C5458" s="936" t="s">
        <v>26303</v>
      </c>
      <c r="D5458" s="936" t="s">
        <v>26304</v>
      </c>
      <c r="E5458" s="947">
        <v>22000</v>
      </c>
      <c r="F5458" s="948" t="s">
        <v>26382</v>
      </c>
      <c r="G5458" s="939" t="s">
        <v>26306</v>
      </c>
      <c r="H5458" s="910" t="s">
        <v>6740</v>
      </c>
      <c r="I5458" s="939" t="s">
        <v>26307</v>
      </c>
      <c r="J5458" s="939" t="s">
        <v>26308</v>
      </c>
    </row>
    <row r="5459" spans="1:10" s="326" customFormat="1" ht="27" x14ac:dyDescent="0.15">
      <c r="A5459" s="949" t="s">
        <v>26383</v>
      </c>
      <c r="B5459" s="936" t="s">
        <v>542</v>
      </c>
      <c r="C5459" s="936" t="s">
        <v>26303</v>
      </c>
      <c r="D5459" s="936" t="s">
        <v>26304</v>
      </c>
      <c r="E5459" s="947">
        <v>30200</v>
      </c>
      <c r="F5459" s="948" t="s">
        <v>26384</v>
      </c>
      <c r="G5459" s="939" t="s">
        <v>26306</v>
      </c>
      <c r="H5459" s="910" t="s">
        <v>14347</v>
      </c>
      <c r="I5459" s="939" t="s">
        <v>26307</v>
      </c>
      <c r="J5459" s="939" t="s">
        <v>26308</v>
      </c>
    </row>
    <row r="5460" spans="1:10" s="326" customFormat="1" ht="27" x14ac:dyDescent="0.15">
      <c r="A5460" s="949" t="s">
        <v>26385</v>
      </c>
      <c r="B5460" s="936" t="s">
        <v>542</v>
      </c>
      <c r="C5460" s="936" t="s">
        <v>26303</v>
      </c>
      <c r="D5460" s="936" t="s">
        <v>26304</v>
      </c>
      <c r="E5460" s="947">
        <v>20000</v>
      </c>
      <c r="F5460" s="948" t="s">
        <v>26320</v>
      </c>
      <c r="G5460" s="939" t="s">
        <v>26306</v>
      </c>
      <c r="H5460" s="910" t="s">
        <v>14347</v>
      </c>
      <c r="I5460" s="939" t="s">
        <v>26307</v>
      </c>
      <c r="J5460" s="939" t="s">
        <v>26308</v>
      </c>
    </row>
    <row r="5461" spans="1:10" s="326" customFormat="1" ht="27" x14ac:dyDescent="0.15">
      <c r="A5461" s="949" t="s">
        <v>26386</v>
      </c>
      <c r="B5461" s="936" t="s">
        <v>542</v>
      </c>
      <c r="C5461" s="936" t="s">
        <v>26303</v>
      </c>
      <c r="D5461" s="936" t="s">
        <v>26304</v>
      </c>
      <c r="E5461" s="947">
        <v>18000</v>
      </c>
      <c r="F5461" s="948" t="s">
        <v>26387</v>
      </c>
      <c r="G5461" s="939" t="s">
        <v>26306</v>
      </c>
      <c r="H5461" s="910" t="s">
        <v>14183</v>
      </c>
      <c r="I5461" s="939" t="s">
        <v>26307</v>
      </c>
      <c r="J5461" s="939" t="s">
        <v>26308</v>
      </c>
    </row>
    <row r="5462" spans="1:10" s="326" customFormat="1" ht="36" x14ac:dyDescent="0.15">
      <c r="A5462" s="949" t="s">
        <v>26388</v>
      </c>
      <c r="B5462" s="936" t="s">
        <v>542</v>
      </c>
      <c r="C5462" s="936" t="s">
        <v>26303</v>
      </c>
      <c r="D5462" s="936" t="s">
        <v>26304</v>
      </c>
      <c r="E5462" s="947">
        <v>35200</v>
      </c>
      <c r="F5462" s="948" t="s">
        <v>26350</v>
      </c>
      <c r="G5462" s="939" t="s">
        <v>26306</v>
      </c>
      <c r="H5462" s="910" t="s">
        <v>16360</v>
      </c>
      <c r="I5462" s="939" t="s">
        <v>26307</v>
      </c>
      <c r="J5462" s="939" t="s">
        <v>26308</v>
      </c>
    </row>
    <row r="5463" spans="1:10" s="326" customFormat="1" ht="36" x14ac:dyDescent="0.15">
      <c r="A5463" s="950" t="s">
        <v>26389</v>
      </c>
      <c r="B5463" s="936" t="s">
        <v>542</v>
      </c>
      <c r="C5463" s="936" t="s">
        <v>26303</v>
      </c>
      <c r="D5463" s="936" t="s">
        <v>26304</v>
      </c>
      <c r="E5463" s="947">
        <v>20000</v>
      </c>
      <c r="F5463" s="948" t="s">
        <v>26390</v>
      </c>
      <c r="G5463" s="939" t="s">
        <v>26306</v>
      </c>
      <c r="H5463" s="951">
        <v>44322</v>
      </c>
      <c r="I5463" s="939" t="s">
        <v>26307</v>
      </c>
      <c r="J5463" s="939" t="s">
        <v>26308</v>
      </c>
    </row>
    <row r="5464" spans="1:10" s="326" customFormat="1" ht="27" x14ac:dyDescent="0.15">
      <c r="A5464" s="950" t="s">
        <v>26391</v>
      </c>
      <c r="B5464" s="936" t="s">
        <v>542</v>
      </c>
      <c r="C5464" s="936" t="s">
        <v>26303</v>
      </c>
      <c r="D5464" s="936" t="s">
        <v>26304</v>
      </c>
      <c r="E5464" s="947">
        <v>35000</v>
      </c>
      <c r="F5464" s="948" t="s">
        <v>26392</v>
      </c>
      <c r="G5464" s="939" t="s">
        <v>26306</v>
      </c>
      <c r="H5464" s="951">
        <v>44322</v>
      </c>
      <c r="I5464" s="939" t="s">
        <v>26307</v>
      </c>
      <c r="J5464" s="939" t="s">
        <v>26308</v>
      </c>
    </row>
    <row r="5465" spans="1:10" s="326" customFormat="1" ht="36" x14ac:dyDescent="0.15">
      <c r="A5465" s="950" t="s">
        <v>26393</v>
      </c>
      <c r="B5465" s="936" t="s">
        <v>542</v>
      </c>
      <c r="C5465" s="936" t="s">
        <v>26303</v>
      </c>
      <c r="D5465" s="936" t="s">
        <v>26304</v>
      </c>
      <c r="E5465" s="947">
        <v>28000</v>
      </c>
      <c r="F5465" s="948" t="s">
        <v>26394</v>
      </c>
      <c r="G5465" s="939" t="s">
        <v>26306</v>
      </c>
      <c r="H5465" s="951">
        <v>44322</v>
      </c>
      <c r="I5465" s="939" t="s">
        <v>26307</v>
      </c>
      <c r="J5465" s="939" t="s">
        <v>26308</v>
      </c>
    </row>
    <row r="5466" spans="1:10" s="326" customFormat="1" ht="18" x14ac:dyDescent="0.15">
      <c r="A5466" s="950" t="s">
        <v>26395</v>
      </c>
      <c r="B5466" s="936" t="s">
        <v>542</v>
      </c>
      <c r="C5466" s="936" t="s">
        <v>26303</v>
      </c>
      <c r="D5466" s="936" t="s">
        <v>26304</v>
      </c>
      <c r="E5466" s="947">
        <v>34500</v>
      </c>
      <c r="F5466" s="948" t="s">
        <v>26396</v>
      </c>
      <c r="G5466" s="939" t="s">
        <v>26306</v>
      </c>
      <c r="H5466" s="951">
        <v>44322</v>
      </c>
      <c r="I5466" s="939" t="s">
        <v>26307</v>
      </c>
      <c r="J5466" s="939" t="s">
        <v>26308</v>
      </c>
    </row>
    <row r="5467" spans="1:10" s="326" customFormat="1" ht="54" x14ac:dyDescent="0.15">
      <c r="A5467" s="950" t="s">
        <v>26397</v>
      </c>
      <c r="B5467" s="936" t="s">
        <v>542</v>
      </c>
      <c r="C5467" s="936" t="s">
        <v>26303</v>
      </c>
      <c r="D5467" s="936" t="s">
        <v>26304</v>
      </c>
      <c r="E5467" s="947">
        <v>22000</v>
      </c>
      <c r="F5467" s="948" t="s">
        <v>26398</v>
      </c>
      <c r="G5467" s="939" t="s">
        <v>26306</v>
      </c>
      <c r="H5467" s="951">
        <v>44322</v>
      </c>
      <c r="I5467" s="939" t="s">
        <v>26307</v>
      </c>
      <c r="J5467" s="939" t="s">
        <v>26308</v>
      </c>
    </row>
    <row r="5468" spans="1:10" s="326" customFormat="1" ht="54" x14ac:dyDescent="0.15">
      <c r="A5468" s="950" t="s">
        <v>26399</v>
      </c>
      <c r="B5468" s="936" t="s">
        <v>542</v>
      </c>
      <c r="C5468" s="936" t="s">
        <v>26303</v>
      </c>
      <c r="D5468" s="936" t="s">
        <v>26304</v>
      </c>
      <c r="E5468" s="947">
        <v>24000</v>
      </c>
      <c r="F5468" s="948" t="s">
        <v>26400</v>
      </c>
      <c r="G5468" s="939" t="s">
        <v>26306</v>
      </c>
      <c r="H5468" s="951">
        <v>44327</v>
      </c>
      <c r="I5468" s="939" t="s">
        <v>26307</v>
      </c>
      <c r="J5468" s="939" t="s">
        <v>26308</v>
      </c>
    </row>
    <row r="5469" spans="1:10" s="326" customFormat="1" ht="54" x14ac:dyDescent="0.15">
      <c r="A5469" s="950" t="s">
        <v>26401</v>
      </c>
      <c r="B5469" s="936" t="s">
        <v>542</v>
      </c>
      <c r="C5469" s="936" t="s">
        <v>26303</v>
      </c>
      <c r="D5469" s="936" t="s">
        <v>26304</v>
      </c>
      <c r="E5469" s="947">
        <v>24000</v>
      </c>
      <c r="F5469" s="948" t="s">
        <v>26402</v>
      </c>
      <c r="G5469" s="939" t="s">
        <v>26306</v>
      </c>
      <c r="H5469" s="951">
        <v>44327</v>
      </c>
      <c r="I5469" s="939" t="s">
        <v>26307</v>
      </c>
      <c r="J5469" s="939" t="s">
        <v>26308</v>
      </c>
    </row>
    <row r="5470" spans="1:10" s="326" customFormat="1" ht="27" x14ac:dyDescent="0.15">
      <c r="A5470" s="950" t="s">
        <v>26403</v>
      </c>
      <c r="B5470" s="936" t="s">
        <v>542</v>
      </c>
      <c r="C5470" s="936" t="s">
        <v>26303</v>
      </c>
      <c r="D5470" s="936" t="s">
        <v>26304</v>
      </c>
      <c r="E5470" s="947">
        <v>34600</v>
      </c>
      <c r="F5470" s="948" t="s">
        <v>26404</v>
      </c>
      <c r="G5470" s="939" t="s">
        <v>26306</v>
      </c>
      <c r="H5470" s="951">
        <v>44329</v>
      </c>
      <c r="I5470" s="939" t="s">
        <v>26307</v>
      </c>
      <c r="J5470" s="939" t="s">
        <v>26308</v>
      </c>
    </row>
    <row r="5471" spans="1:10" s="326" customFormat="1" ht="54" x14ac:dyDescent="0.15">
      <c r="A5471" s="950" t="s">
        <v>26405</v>
      </c>
      <c r="B5471" s="936" t="s">
        <v>542</v>
      </c>
      <c r="C5471" s="936" t="s">
        <v>26303</v>
      </c>
      <c r="D5471" s="936" t="s">
        <v>26304</v>
      </c>
      <c r="E5471" s="947">
        <v>24000</v>
      </c>
      <c r="F5471" s="948" t="s">
        <v>26406</v>
      </c>
      <c r="G5471" s="939" t="s">
        <v>26306</v>
      </c>
      <c r="H5471" s="951">
        <v>44330</v>
      </c>
      <c r="I5471" s="939" t="s">
        <v>26307</v>
      </c>
      <c r="J5471" s="939" t="s">
        <v>26308</v>
      </c>
    </row>
    <row r="5472" spans="1:10" s="326" customFormat="1" ht="54" x14ac:dyDescent="0.15">
      <c r="A5472" s="950" t="s">
        <v>26407</v>
      </c>
      <c r="B5472" s="936" t="s">
        <v>542</v>
      </c>
      <c r="C5472" s="936" t="s">
        <v>26303</v>
      </c>
      <c r="D5472" s="936" t="s">
        <v>26304</v>
      </c>
      <c r="E5472" s="947">
        <v>24000</v>
      </c>
      <c r="F5472" s="948" t="s">
        <v>26408</v>
      </c>
      <c r="G5472" s="939" t="s">
        <v>26306</v>
      </c>
      <c r="H5472" s="951">
        <v>44330</v>
      </c>
      <c r="I5472" s="939" t="s">
        <v>26307</v>
      </c>
      <c r="J5472" s="939" t="s">
        <v>26308</v>
      </c>
    </row>
    <row r="5473" spans="1:10" s="326" customFormat="1" ht="54" x14ac:dyDescent="0.15">
      <c r="A5473" s="950" t="s">
        <v>26409</v>
      </c>
      <c r="B5473" s="936" t="s">
        <v>542</v>
      </c>
      <c r="C5473" s="936" t="s">
        <v>26303</v>
      </c>
      <c r="D5473" s="936" t="s">
        <v>26304</v>
      </c>
      <c r="E5473" s="947">
        <v>24000</v>
      </c>
      <c r="F5473" s="948" t="s">
        <v>26410</v>
      </c>
      <c r="G5473" s="939" t="s">
        <v>26306</v>
      </c>
      <c r="H5473" s="951">
        <v>44330</v>
      </c>
      <c r="I5473" s="939" t="s">
        <v>26307</v>
      </c>
      <c r="J5473" s="939" t="s">
        <v>26308</v>
      </c>
    </row>
    <row r="5474" spans="1:10" s="326" customFormat="1" ht="54" x14ac:dyDescent="0.15">
      <c r="A5474" s="950" t="s">
        <v>26411</v>
      </c>
      <c r="B5474" s="936" t="s">
        <v>542</v>
      </c>
      <c r="C5474" s="936" t="s">
        <v>26303</v>
      </c>
      <c r="D5474" s="936" t="s">
        <v>26304</v>
      </c>
      <c r="E5474" s="947">
        <v>24000</v>
      </c>
      <c r="F5474" s="948" t="s">
        <v>26412</v>
      </c>
      <c r="G5474" s="939" t="s">
        <v>26306</v>
      </c>
      <c r="H5474" s="951">
        <v>44330</v>
      </c>
      <c r="I5474" s="939" t="s">
        <v>26307</v>
      </c>
      <c r="J5474" s="939" t="s">
        <v>26308</v>
      </c>
    </row>
    <row r="5475" spans="1:10" s="326" customFormat="1" ht="54" x14ac:dyDescent="0.15">
      <c r="A5475" s="950" t="s">
        <v>26413</v>
      </c>
      <c r="B5475" s="936" t="s">
        <v>542</v>
      </c>
      <c r="C5475" s="936" t="s">
        <v>26303</v>
      </c>
      <c r="D5475" s="936" t="s">
        <v>26304</v>
      </c>
      <c r="E5475" s="947">
        <v>24000</v>
      </c>
      <c r="F5475" s="948" t="s">
        <v>26414</v>
      </c>
      <c r="G5475" s="939" t="s">
        <v>26306</v>
      </c>
      <c r="H5475" s="951">
        <v>44330</v>
      </c>
      <c r="I5475" s="939" t="s">
        <v>26307</v>
      </c>
      <c r="J5475" s="939" t="s">
        <v>26308</v>
      </c>
    </row>
    <row r="5476" spans="1:10" s="326" customFormat="1" ht="45" x14ac:dyDescent="0.15">
      <c r="A5476" s="950" t="s">
        <v>26415</v>
      </c>
      <c r="B5476" s="936" t="s">
        <v>542</v>
      </c>
      <c r="C5476" s="936" t="s">
        <v>26303</v>
      </c>
      <c r="D5476" s="936" t="s">
        <v>26304</v>
      </c>
      <c r="E5476" s="947">
        <v>31500</v>
      </c>
      <c r="F5476" s="948" t="s">
        <v>26416</v>
      </c>
      <c r="G5476" s="939" t="s">
        <v>26306</v>
      </c>
      <c r="H5476" s="951">
        <v>44334</v>
      </c>
      <c r="I5476" s="939" t="s">
        <v>26307</v>
      </c>
      <c r="J5476" s="939" t="s">
        <v>26308</v>
      </c>
    </row>
    <row r="5477" spans="1:10" s="326" customFormat="1" ht="27" x14ac:dyDescent="0.15">
      <c r="A5477" s="949" t="s">
        <v>26417</v>
      </c>
      <c r="B5477" s="936" t="s">
        <v>542</v>
      </c>
      <c r="C5477" s="936" t="s">
        <v>26303</v>
      </c>
      <c r="D5477" s="936" t="s">
        <v>26304</v>
      </c>
      <c r="E5477" s="947">
        <v>18000</v>
      </c>
      <c r="F5477" s="948" t="s">
        <v>26418</v>
      </c>
      <c r="G5477" s="939" t="s">
        <v>26306</v>
      </c>
      <c r="H5477" s="951">
        <v>44337</v>
      </c>
      <c r="I5477" s="939" t="s">
        <v>26307</v>
      </c>
      <c r="J5477" s="939" t="s">
        <v>26308</v>
      </c>
    </row>
    <row r="5478" spans="1:10" s="326" customFormat="1" ht="27" x14ac:dyDescent="0.15">
      <c r="A5478" s="949" t="s">
        <v>26417</v>
      </c>
      <c r="B5478" s="936" t="s">
        <v>542</v>
      </c>
      <c r="C5478" s="936" t="s">
        <v>26303</v>
      </c>
      <c r="D5478" s="936" t="s">
        <v>26304</v>
      </c>
      <c r="E5478" s="947">
        <v>18000</v>
      </c>
      <c r="F5478" s="948" t="s">
        <v>26419</v>
      </c>
      <c r="G5478" s="939" t="s">
        <v>26306</v>
      </c>
      <c r="H5478" s="951">
        <v>44337</v>
      </c>
      <c r="I5478" s="939" t="s">
        <v>26307</v>
      </c>
      <c r="J5478" s="939" t="s">
        <v>26308</v>
      </c>
    </row>
    <row r="5479" spans="1:10" s="326" customFormat="1" ht="36" x14ac:dyDescent="0.15">
      <c r="A5479" s="952" t="s">
        <v>26420</v>
      </c>
      <c r="B5479" s="936" t="s">
        <v>542</v>
      </c>
      <c r="C5479" s="936" t="s">
        <v>26303</v>
      </c>
      <c r="D5479" s="936" t="s">
        <v>26304</v>
      </c>
      <c r="E5479" s="947">
        <v>24000</v>
      </c>
      <c r="F5479" s="948" t="s">
        <v>26421</v>
      </c>
      <c r="G5479" s="939" t="s">
        <v>26306</v>
      </c>
      <c r="H5479" s="951">
        <v>44340</v>
      </c>
      <c r="I5479" s="939" t="s">
        <v>26307</v>
      </c>
      <c r="J5479" s="939" t="s">
        <v>26308</v>
      </c>
    </row>
    <row r="5480" spans="1:10" s="326" customFormat="1" ht="36" x14ac:dyDescent="0.15">
      <c r="A5480" s="952" t="s">
        <v>26422</v>
      </c>
      <c r="B5480" s="936" t="s">
        <v>542</v>
      </c>
      <c r="C5480" s="936" t="s">
        <v>26303</v>
      </c>
      <c r="D5480" s="936" t="s">
        <v>26304</v>
      </c>
      <c r="E5480" s="947">
        <v>24000</v>
      </c>
      <c r="F5480" s="948" t="s">
        <v>26423</v>
      </c>
      <c r="G5480" s="939" t="s">
        <v>26306</v>
      </c>
      <c r="H5480" s="951">
        <v>44340</v>
      </c>
      <c r="I5480" s="939" t="s">
        <v>26307</v>
      </c>
      <c r="J5480" s="939" t="s">
        <v>26308</v>
      </c>
    </row>
    <row r="5481" spans="1:10" s="326" customFormat="1" ht="36" x14ac:dyDescent="0.15">
      <c r="A5481" s="952" t="s">
        <v>26424</v>
      </c>
      <c r="B5481" s="936" t="s">
        <v>542</v>
      </c>
      <c r="C5481" s="936" t="s">
        <v>26303</v>
      </c>
      <c r="D5481" s="936" t="s">
        <v>26304</v>
      </c>
      <c r="E5481" s="947">
        <v>24000</v>
      </c>
      <c r="F5481" s="948" t="s">
        <v>26425</v>
      </c>
      <c r="G5481" s="939" t="s">
        <v>26306</v>
      </c>
      <c r="H5481" s="951">
        <v>44340</v>
      </c>
      <c r="I5481" s="939" t="s">
        <v>26307</v>
      </c>
      <c r="J5481" s="939" t="s">
        <v>26308</v>
      </c>
    </row>
    <row r="5482" spans="1:10" s="326" customFormat="1" ht="36" x14ac:dyDescent="0.15">
      <c r="A5482" s="952" t="s">
        <v>26426</v>
      </c>
      <c r="B5482" s="936" t="s">
        <v>542</v>
      </c>
      <c r="C5482" s="936" t="s">
        <v>26303</v>
      </c>
      <c r="D5482" s="936" t="s">
        <v>26304</v>
      </c>
      <c r="E5482" s="947">
        <v>24000</v>
      </c>
      <c r="F5482" s="948" t="s">
        <v>26427</v>
      </c>
      <c r="G5482" s="939" t="s">
        <v>26306</v>
      </c>
      <c r="H5482" s="951">
        <v>44340</v>
      </c>
      <c r="I5482" s="939" t="s">
        <v>26307</v>
      </c>
      <c r="J5482" s="939" t="s">
        <v>26308</v>
      </c>
    </row>
    <row r="5483" spans="1:10" s="326" customFormat="1" ht="36" x14ac:dyDescent="0.15">
      <c r="A5483" s="952" t="s">
        <v>26428</v>
      </c>
      <c r="B5483" s="936" t="s">
        <v>542</v>
      </c>
      <c r="C5483" s="936" t="s">
        <v>26303</v>
      </c>
      <c r="D5483" s="936" t="s">
        <v>26304</v>
      </c>
      <c r="E5483" s="947">
        <v>24000</v>
      </c>
      <c r="F5483" s="948" t="s">
        <v>26429</v>
      </c>
      <c r="G5483" s="939" t="s">
        <v>26306</v>
      </c>
      <c r="H5483" s="951">
        <v>44340</v>
      </c>
      <c r="I5483" s="939" t="s">
        <v>26307</v>
      </c>
      <c r="J5483" s="939" t="s">
        <v>26308</v>
      </c>
    </row>
    <row r="5484" spans="1:10" s="326" customFormat="1" ht="27" x14ac:dyDescent="0.15">
      <c r="A5484" s="949" t="s">
        <v>26430</v>
      </c>
      <c r="B5484" s="936" t="s">
        <v>542</v>
      </c>
      <c r="C5484" s="936" t="s">
        <v>26303</v>
      </c>
      <c r="D5484" s="936" t="s">
        <v>26304</v>
      </c>
      <c r="E5484" s="947">
        <v>20000</v>
      </c>
      <c r="F5484" s="948" t="s">
        <v>26316</v>
      </c>
      <c r="G5484" s="939" t="s">
        <v>26306</v>
      </c>
      <c r="H5484" s="951">
        <v>44341</v>
      </c>
      <c r="I5484" s="939" t="s">
        <v>26307</v>
      </c>
      <c r="J5484" s="939" t="s">
        <v>26308</v>
      </c>
    </row>
    <row r="5485" spans="1:10" s="326" customFormat="1" ht="36" x14ac:dyDescent="0.15">
      <c r="A5485" s="949" t="s">
        <v>26431</v>
      </c>
      <c r="B5485" s="936" t="s">
        <v>542</v>
      </c>
      <c r="C5485" s="936" t="s">
        <v>26303</v>
      </c>
      <c r="D5485" s="936" t="s">
        <v>26304</v>
      </c>
      <c r="E5485" s="947">
        <v>24000</v>
      </c>
      <c r="F5485" s="948" t="s">
        <v>26432</v>
      </c>
      <c r="G5485" s="939" t="s">
        <v>26306</v>
      </c>
      <c r="H5485" s="951">
        <v>44341</v>
      </c>
      <c r="I5485" s="939" t="s">
        <v>26307</v>
      </c>
      <c r="J5485" s="939" t="s">
        <v>26308</v>
      </c>
    </row>
    <row r="5486" spans="1:10" s="326" customFormat="1" ht="45" x14ac:dyDescent="0.15">
      <c r="A5486" s="952" t="s">
        <v>26433</v>
      </c>
      <c r="B5486" s="936" t="s">
        <v>542</v>
      </c>
      <c r="C5486" s="936" t="s">
        <v>26303</v>
      </c>
      <c r="D5486" s="936" t="s">
        <v>26304</v>
      </c>
      <c r="E5486" s="947">
        <v>18000</v>
      </c>
      <c r="F5486" s="948" t="s">
        <v>26434</v>
      </c>
      <c r="G5486" s="939" t="s">
        <v>26306</v>
      </c>
      <c r="H5486" s="910" t="s">
        <v>26435</v>
      </c>
      <c r="I5486" s="939" t="s">
        <v>26307</v>
      </c>
      <c r="J5486" s="939" t="s">
        <v>26308</v>
      </c>
    </row>
    <row r="5487" spans="1:10" s="326" customFormat="1" ht="27" x14ac:dyDescent="0.15">
      <c r="A5487" s="949" t="s">
        <v>26436</v>
      </c>
      <c r="B5487" s="936" t="s">
        <v>542</v>
      </c>
      <c r="C5487" s="936" t="s">
        <v>26303</v>
      </c>
      <c r="D5487" s="936" t="s">
        <v>26304</v>
      </c>
      <c r="E5487" s="947">
        <v>35200</v>
      </c>
      <c r="F5487" s="948" t="s">
        <v>26314</v>
      </c>
      <c r="G5487" s="939" t="s">
        <v>26306</v>
      </c>
      <c r="H5487" s="910" t="s">
        <v>26437</v>
      </c>
      <c r="I5487" s="939" t="s">
        <v>26307</v>
      </c>
      <c r="J5487" s="939" t="s">
        <v>26308</v>
      </c>
    </row>
    <row r="5488" spans="1:10" s="326" customFormat="1" ht="36" x14ac:dyDescent="0.15">
      <c r="A5488" s="952" t="s">
        <v>26438</v>
      </c>
      <c r="B5488" s="936" t="s">
        <v>542</v>
      </c>
      <c r="C5488" s="936" t="s">
        <v>26303</v>
      </c>
      <c r="D5488" s="936" t="s">
        <v>26304</v>
      </c>
      <c r="E5488" s="947">
        <v>35000</v>
      </c>
      <c r="F5488" s="948" t="s">
        <v>26439</v>
      </c>
      <c r="G5488" s="939" t="s">
        <v>26306</v>
      </c>
      <c r="H5488" s="910" t="s">
        <v>26440</v>
      </c>
      <c r="I5488" s="939" t="s">
        <v>26307</v>
      </c>
      <c r="J5488" s="939" t="s">
        <v>26308</v>
      </c>
    </row>
    <row r="5489" spans="1:10" s="326" customFormat="1" ht="27" x14ac:dyDescent="0.15">
      <c r="A5489" s="949" t="s">
        <v>26441</v>
      </c>
      <c r="B5489" s="936" t="s">
        <v>542</v>
      </c>
      <c r="C5489" s="936" t="s">
        <v>26303</v>
      </c>
      <c r="D5489" s="936" t="s">
        <v>26304</v>
      </c>
      <c r="E5489" s="947">
        <v>28000</v>
      </c>
      <c r="F5489" s="948" t="s">
        <v>26442</v>
      </c>
      <c r="G5489" s="939" t="s">
        <v>26306</v>
      </c>
      <c r="H5489" s="910" t="s">
        <v>14826</v>
      </c>
      <c r="I5489" s="939" t="s">
        <v>26307</v>
      </c>
      <c r="J5489" s="939" t="s">
        <v>26308</v>
      </c>
    </row>
    <row r="5490" spans="1:10" s="326" customFormat="1" ht="27" x14ac:dyDescent="0.15">
      <c r="A5490" s="949" t="s">
        <v>26443</v>
      </c>
      <c r="B5490" s="936" t="s">
        <v>542</v>
      </c>
      <c r="C5490" s="936" t="s">
        <v>26444</v>
      </c>
      <c r="D5490" s="936" t="s">
        <v>26304</v>
      </c>
      <c r="E5490" s="947">
        <v>21000</v>
      </c>
      <c r="F5490" s="948" t="s">
        <v>26384</v>
      </c>
      <c r="G5490" s="939" t="s">
        <v>26306</v>
      </c>
      <c r="H5490" s="910" t="s">
        <v>14437</v>
      </c>
      <c r="I5490" s="939" t="s">
        <v>26307</v>
      </c>
      <c r="J5490" s="939" t="s">
        <v>26308</v>
      </c>
    </row>
    <row r="5491" spans="1:10" s="326" customFormat="1" ht="27" x14ac:dyDescent="0.15">
      <c r="A5491" s="952" t="s">
        <v>26445</v>
      </c>
      <c r="B5491" s="936" t="s">
        <v>542</v>
      </c>
      <c r="C5491" s="936" t="s">
        <v>26303</v>
      </c>
      <c r="D5491" s="936" t="s">
        <v>26304</v>
      </c>
      <c r="E5491" s="947">
        <v>30000</v>
      </c>
      <c r="F5491" s="948" t="s">
        <v>26377</v>
      </c>
      <c r="G5491" s="939" t="s">
        <v>26306</v>
      </c>
      <c r="H5491" s="910" t="s">
        <v>14437</v>
      </c>
      <c r="I5491" s="939" t="s">
        <v>26307</v>
      </c>
      <c r="J5491" s="939" t="s">
        <v>26308</v>
      </c>
    </row>
    <row r="5492" spans="1:10" s="326" customFormat="1" ht="27" x14ac:dyDescent="0.15">
      <c r="A5492" s="942" t="s">
        <v>26446</v>
      </c>
      <c r="B5492" s="936" t="s">
        <v>542</v>
      </c>
      <c r="C5492" s="936" t="s">
        <v>26303</v>
      </c>
      <c r="D5492" s="936" t="s">
        <v>26304</v>
      </c>
      <c r="E5492" s="947">
        <v>28000</v>
      </c>
      <c r="F5492" s="948" t="s">
        <v>26447</v>
      </c>
      <c r="G5492" s="939" t="s">
        <v>26306</v>
      </c>
      <c r="H5492" s="910" t="s">
        <v>26448</v>
      </c>
      <c r="I5492" s="939" t="s">
        <v>26307</v>
      </c>
      <c r="J5492" s="939" t="s">
        <v>26308</v>
      </c>
    </row>
    <row r="5493" spans="1:10" s="326" customFormat="1" ht="27" x14ac:dyDescent="0.15">
      <c r="A5493" s="942" t="s">
        <v>26449</v>
      </c>
      <c r="B5493" s="936" t="s">
        <v>542</v>
      </c>
      <c r="C5493" s="936" t="s">
        <v>26303</v>
      </c>
      <c r="D5493" s="936" t="s">
        <v>26304</v>
      </c>
      <c r="E5493" s="947">
        <v>19998.64</v>
      </c>
      <c r="F5493" s="948" t="s">
        <v>26450</v>
      </c>
      <c r="G5493" s="939" t="s">
        <v>26306</v>
      </c>
      <c r="H5493" s="910" t="s">
        <v>26448</v>
      </c>
      <c r="I5493" s="939" t="s">
        <v>26307</v>
      </c>
      <c r="J5493" s="939" t="s">
        <v>26308</v>
      </c>
    </row>
    <row r="5494" spans="1:10" s="326" customFormat="1" ht="36" x14ac:dyDescent="0.15">
      <c r="A5494" s="942" t="s">
        <v>26451</v>
      </c>
      <c r="B5494" s="936" t="s">
        <v>542</v>
      </c>
      <c r="C5494" s="936" t="s">
        <v>26303</v>
      </c>
      <c r="D5494" s="936" t="s">
        <v>26304</v>
      </c>
      <c r="E5494" s="947">
        <v>32000</v>
      </c>
      <c r="F5494" s="948" t="s">
        <v>26346</v>
      </c>
      <c r="G5494" s="939" t="s">
        <v>26306</v>
      </c>
      <c r="H5494" s="910" t="s">
        <v>26452</v>
      </c>
      <c r="I5494" s="939" t="s">
        <v>26307</v>
      </c>
      <c r="J5494" s="939" t="s">
        <v>26308</v>
      </c>
    </row>
    <row r="5495" spans="1:10" s="326" customFormat="1" ht="27" x14ac:dyDescent="0.15">
      <c r="A5495" s="942" t="s">
        <v>26453</v>
      </c>
      <c r="B5495" s="936" t="s">
        <v>542</v>
      </c>
      <c r="C5495" s="936" t="s">
        <v>26303</v>
      </c>
      <c r="D5495" s="936" t="s">
        <v>26304</v>
      </c>
      <c r="E5495" s="947">
        <v>29975</v>
      </c>
      <c r="F5495" s="948" t="s">
        <v>26454</v>
      </c>
      <c r="G5495" s="939" t="s">
        <v>26306</v>
      </c>
      <c r="H5495" s="910" t="s">
        <v>26455</v>
      </c>
      <c r="I5495" s="939" t="s">
        <v>26307</v>
      </c>
      <c r="J5495" s="939" t="s">
        <v>26308</v>
      </c>
    </row>
    <row r="5496" spans="1:10" s="326" customFormat="1" ht="18" x14ac:dyDescent="0.15">
      <c r="A5496" s="946" t="s">
        <v>26456</v>
      </c>
      <c r="B5496" s="936" t="s">
        <v>542</v>
      </c>
      <c r="C5496" s="936" t="s">
        <v>26303</v>
      </c>
      <c r="D5496" s="936" t="s">
        <v>26304</v>
      </c>
      <c r="E5496" s="947">
        <v>22986.400000000001</v>
      </c>
      <c r="F5496" s="948" t="s">
        <v>26457</v>
      </c>
      <c r="G5496" s="939" t="s">
        <v>26306</v>
      </c>
      <c r="H5496" s="910" t="s">
        <v>26458</v>
      </c>
      <c r="I5496" s="939" t="s">
        <v>26307</v>
      </c>
      <c r="J5496" s="939" t="s">
        <v>26308</v>
      </c>
    </row>
    <row r="5497" spans="1:10" s="326" customFormat="1" ht="45" x14ac:dyDescent="0.15">
      <c r="A5497" s="953" t="s">
        <v>26459</v>
      </c>
      <c r="B5497" s="936" t="s">
        <v>542</v>
      </c>
      <c r="C5497" s="936" t="s">
        <v>26303</v>
      </c>
      <c r="D5497" s="936" t="s">
        <v>26304</v>
      </c>
      <c r="E5497" s="947">
        <v>18000</v>
      </c>
      <c r="F5497" s="948" t="s">
        <v>26434</v>
      </c>
      <c r="G5497" s="939" t="s">
        <v>26306</v>
      </c>
      <c r="H5497" s="910" t="s">
        <v>26460</v>
      </c>
      <c r="I5497" s="939" t="s">
        <v>26307</v>
      </c>
      <c r="J5497" s="939" t="s">
        <v>26308</v>
      </c>
    </row>
    <row r="5498" spans="1:10" s="326" customFormat="1" ht="36" x14ac:dyDescent="0.15">
      <c r="A5498" s="953" t="s">
        <v>26461</v>
      </c>
      <c r="B5498" s="936" t="s">
        <v>542</v>
      </c>
      <c r="C5498" s="936" t="s">
        <v>26303</v>
      </c>
      <c r="D5498" s="936" t="s">
        <v>26304</v>
      </c>
      <c r="E5498" s="947">
        <v>35000</v>
      </c>
      <c r="F5498" s="948" t="s">
        <v>26462</v>
      </c>
      <c r="G5498" s="939" t="s">
        <v>26306</v>
      </c>
      <c r="H5498" s="910" t="s">
        <v>14150</v>
      </c>
      <c r="I5498" s="939" t="s">
        <v>26307</v>
      </c>
      <c r="J5498" s="939" t="s">
        <v>26308</v>
      </c>
    </row>
    <row r="5499" spans="1:10" s="326" customFormat="1" ht="27" x14ac:dyDescent="0.15">
      <c r="A5499" s="948" t="s">
        <v>26463</v>
      </c>
      <c r="B5499" s="936" t="s">
        <v>542</v>
      </c>
      <c r="C5499" s="936" t="s">
        <v>26303</v>
      </c>
      <c r="D5499" s="936" t="s">
        <v>26304</v>
      </c>
      <c r="E5499" s="947">
        <v>18000</v>
      </c>
      <c r="F5499" s="948" t="s">
        <v>26464</v>
      </c>
      <c r="G5499" s="939" t="s">
        <v>26306</v>
      </c>
      <c r="H5499" s="910" t="s">
        <v>26465</v>
      </c>
      <c r="I5499" s="939" t="s">
        <v>26307</v>
      </c>
      <c r="J5499" s="939" t="s">
        <v>26308</v>
      </c>
    </row>
    <row r="5500" spans="1:10" s="326" customFormat="1" ht="18" x14ac:dyDescent="0.15">
      <c r="A5500" s="948" t="s">
        <v>26466</v>
      </c>
      <c r="B5500" s="936" t="s">
        <v>542</v>
      </c>
      <c r="C5500" s="936" t="s">
        <v>26303</v>
      </c>
      <c r="D5500" s="936" t="s">
        <v>26304</v>
      </c>
      <c r="E5500" s="947">
        <v>20946.77</v>
      </c>
      <c r="F5500" s="948" t="s">
        <v>26467</v>
      </c>
      <c r="G5500" s="939" t="s">
        <v>26306</v>
      </c>
      <c r="H5500" s="910" t="s">
        <v>26465</v>
      </c>
      <c r="I5500" s="939" t="s">
        <v>26307</v>
      </c>
      <c r="J5500" s="939" t="s">
        <v>26308</v>
      </c>
    </row>
    <row r="5501" spans="1:10" s="326" customFormat="1" ht="36" x14ac:dyDescent="0.15">
      <c r="A5501" s="948" t="s">
        <v>26468</v>
      </c>
      <c r="B5501" s="936" t="s">
        <v>542</v>
      </c>
      <c r="C5501" s="936" t="s">
        <v>26303</v>
      </c>
      <c r="D5501" s="936" t="s">
        <v>26304</v>
      </c>
      <c r="E5501" s="947">
        <v>35000</v>
      </c>
      <c r="F5501" s="948" t="s">
        <v>26350</v>
      </c>
      <c r="G5501" s="939" t="s">
        <v>26306</v>
      </c>
      <c r="H5501" s="910" t="s">
        <v>26465</v>
      </c>
      <c r="I5501" s="939" t="s">
        <v>26307</v>
      </c>
      <c r="J5501" s="939" t="s">
        <v>26308</v>
      </c>
    </row>
    <row r="5502" spans="1:10" s="326" customFormat="1" ht="45" x14ac:dyDescent="0.15">
      <c r="A5502" s="948" t="s">
        <v>26469</v>
      </c>
      <c r="B5502" s="936" t="s">
        <v>542</v>
      </c>
      <c r="C5502" s="936" t="s">
        <v>26303</v>
      </c>
      <c r="D5502" s="936" t="s">
        <v>26304</v>
      </c>
      <c r="E5502" s="947">
        <v>35164</v>
      </c>
      <c r="F5502" s="948" t="s">
        <v>26470</v>
      </c>
      <c r="G5502" s="939" t="s">
        <v>26306</v>
      </c>
      <c r="H5502" s="910" t="s">
        <v>13823</v>
      </c>
      <c r="I5502" s="939" t="s">
        <v>26307</v>
      </c>
      <c r="J5502" s="939" t="s">
        <v>26308</v>
      </c>
    </row>
    <row r="5503" spans="1:10" s="326" customFormat="1" ht="36" x14ac:dyDescent="0.15">
      <c r="A5503" s="948" t="s">
        <v>26471</v>
      </c>
      <c r="B5503" s="936" t="s">
        <v>542</v>
      </c>
      <c r="C5503" s="936" t="s">
        <v>26303</v>
      </c>
      <c r="D5503" s="936" t="s">
        <v>26304</v>
      </c>
      <c r="E5503" s="947">
        <v>35100</v>
      </c>
      <c r="F5503" s="948" t="s">
        <v>26472</v>
      </c>
      <c r="G5503" s="939" t="s">
        <v>26306</v>
      </c>
      <c r="H5503" s="910" t="s">
        <v>13818</v>
      </c>
      <c r="I5503" s="939" t="s">
        <v>26307</v>
      </c>
      <c r="J5503" s="939" t="s">
        <v>26308</v>
      </c>
    </row>
    <row r="5504" spans="1:10" s="326" customFormat="1" ht="27" x14ac:dyDescent="0.15">
      <c r="A5504" s="948" t="s">
        <v>26473</v>
      </c>
      <c r="B5504" s="936" t="s">
        <v>542</v>
      </c>
      <c r="C5504" s="936" t="s">
        <v>26303</v>
      </c>
      <c r="D5504" s="936" t="s">
        <v>26304</v>
      </c>
      <c r="E5504" s="947">
        <v>35200</v>
      </c>
      <c r="F5504" s="948" t="s">
        <v>26474</v>
      </c>
      <c r="G5504" s="939" t="s">
        <v>26306</v>
      </c>
      <c r="H5504" s="910" t="s">
        <v>14038</v>
      </c>
      <c r="I5504" s="939" t="s">
        <v>26307</v>
      </c>
      <c r="J5504" s="939" t="s">
        <v>26308</v>
      </c>
    </row>
    <row r="5505" spans="1:10" s="326" customFormat="1" ht="36" x14ac:dyDescent="0.15">
      <c r="A5505" s="948" t="s">
        <v>26475</v>
      </c>
      <c r="B5505" s="936" t="s">
        <v>542</v>
      </c>
      <c r="C5505" s="936" t="s">
        <v>26303</v>
      </c>
      <c r="D5505" s="936" t="s">
        <v>26304</v>
      </c>
      <c r="E5505" s="947">
        <v>20000</v>
      </c>
      <c r="F5505" s="948" t="s">
        <v>26476</v>
      </c>
      <c r="G5505" s="939" t="s">
        <v>26306</v>
      </c>
      <c r="H5505" s="954" t="s">
        <v>26477</v>
      </c>
      <c r="I5505" s="939" t="s">
        <v>26307</v>
      </c>
      <c r="J5505" s="939" t="s">
        <v>26308</v>
      </c>
    </row>
    <row r="5506" spans="1:10" s="326" customFormat="1" ht="36" x14ac:dyDescent="0.15">
      <c r="A5506" s="948" t="s">
        <v>26478</v>
      </c>
      <c r="B5506" s="936" t="s">
        <v>542</v>
      </c>
      <c r="C5506" s="936" t="s">
        <v>26303</v>
      </c>
      <c r="D5506" s="936" t="s">
        <v>26304</v>
      </c>
      <c r="E5506" s="947">
        <v>24000</v>
      </c>
      <c r="F5506" s="948" t="s">
        <v>26331</v>
      </c>
      <c r="G5506" s="939" t="s">
        <v>26306</v>
      </c>
      <c r="H5506" s="954" t="s">
        <v>26479</v>
      </c>
      <c r="I5506" s="939" t="s">
        <v>26307</v>
      </c>
      <c r="J5506" s="939" t="s">
        <v>26308</v>
      </c>
    </row>
    <row r="5507" spans="1:10" s="326" customFormat="1" ht="54" x14ac:dyDescent="0.15">
      <c r="A5507" s="948" t="s">
        <v>26480</v>
      </c>
      <c r="B5507" s="936" t="s">
        <v>542</v>
      </c>
      <c r="C5507" s="936" t="s">
        <v>26303</v>
      </c>
      <c r="D5507" s="936" t="s">
        <v>26304</v>
      </c>
      <c r="E5507" s="947">
        <v>20000</v>
      </c>
      <c r="F5507" s="948" t="s">
        <v>26346</v>
      </c>
      <c r="G5507" s="939" t="s">
        <v>26306</v>
      </c>
      <c r="H5507" s="954" t="s">
        <v>16015</v>
      </c>
      <c r="I5507" s="939" t="s">
        <v>26307</v>
      </c>
      <c r="J5507" s="939" t="s">
        <v>26308</v>
      </c>
    </row>
    <row r="5508" spans="1:10" s="326" customFormat="1" ht="18" x14ac:dyDescent="0.15">
      <c r="A5508" s="948" t="s">
        <v>26481</v>
      </c>
      <c r="B5508" s="936" t="s">
        <v>542</v>
      </c>
      <c r="C5508" s="936" t="s">
        <v>26303</v>
      </c>
      <c r="D5508" s="936" t="s">
        <v>26304</v>
      </c>
      <c r="E5508" s="947">
        <v>28000</v>
      </c>
      <c r="F5508" s="948" t="s">
        <v>26392</v>
      </c>
      <c r="G5508" s="939" t="s">
        <v>26306</v>
      </c>
      <c r="H5508" s="954" t="s">
        <v>15510</v>
      </c>
      <c r="I5508" s="939" t="s">
        <v>26307</v>
      </c>
      <c r="J5508" s="939" t="s">
        <v>26308</v>
      </c>
    </row>
    <row r="5509" spans="1:10" s="326" customFormat="1" ht="18" x14ac:dyDescent="0.15">
      <c r="A5509" s="948" t="s">
        <v>26482</v>
      </c>
      <c r="B5509" s="936" t="s">
        <v>542</v>
      </c>
      <c r="C5509" s="936" t="s">
        <v>26303</v>
      </c>
      <c r="D5509" s="936" t="s">
        <v>26304</v>
      </c>
      <c r="E5509" s="947">
        <v>35000</v>
      </c>
      <c r="F5509" s="948" t="s">
        <v>26483</v>
      </c>
      <c r="G5509" s="939" t="s">
        <v>26306</v>
      </c>
      <c r="H5509" s="954" t="s">
        <v>15510</v>
      </c>
      <c r="I5509" s="939" t="s">
        <v>26307</v>
      </c>
      <c r="J5509" s="939" t="s">
        <v>26308</v>
      </c>
    </row>
    <row r="5510" spans="1:10" s="326" customFormat="1" ht="27" x14ac:dyDescent="0.15">
      <c r="A5510" s="955" t="s">
        <v>26484</v>
      </c>
      <c r="B5510" s="936" t="s">
        <v>542</v>
      </c>
      <c r="C5510" s="936" t="s">
        <v>26303</v>
      </c>
      <c r="D5510" s="936" t="s">
        <v>26304</v>
      </c>
      <c r="E5510" s="956">
        <v>27000</v>
      </c>
      <c r="F5510" s="957" t="s">
        <v>26314</v>
      </c>
      <c r="G5510" s="939" t="s">
        <v>26306</v>
      </c>
      <c r="H5510" s="958" t="s">
        <v>26485</v>
      </c>
      <c r="I5510" s="939" t="s">
        <v>26307</v>
      </c>
      <c r="J5510" s="939" t="s">
        <v>26308</v>
      </c>
    </row>
    <row r="5511" spans="1:10" s="326" customFormat="1" ht="27" x14ac:dyDescent="0.15">
      <c r="A5511" s="955" t="s">
        <v>26486</v>
      </c>
      <c r="B5511" s="936" t="s">
        <v>542</v>
      </c>
      <c r="C5511" s="936" t="s">
        <v>26303</v>
      </c>
      <c r="D5511" s="936" t="s">
        <v>26304</v>
      </c>
      <c r="E5511" s="956">
        <v>20810</v>
      </c>
      <c r="F5511" s="957" t="s">
        <v>26487</v>
      </c>
      <c r="G5511" s="939" t="s">
        <v>26306</v>
      </c>
      <c r="H5511" s="958" t="s">
        <v>26488</v>
      </c>
      <c r="I5511" s="939" t="s">
        <v>26307</v>
      </c>
      <c r="J5511" s="939" t="s">
        <v>26308</v>
      </c>
    </row>
    <row r="5512" spans="1:10" s="326" customFormat="1" ht="27" x14ac:dyDescent="0.15">
      <c r="A5512" s="955" t="s">
        <v>26489</v>
      </c>
      <c r="B5512" s="936" t="s">
        <v>542</v>
      </c>
      <c r="C5512" s="936" t="s">
        <v>26303</v>
      </c>
      <c r="D5512" s="936" t="s">
        <v>26304</v>
      </c>
      <c r="E5512" s="956">
        <v>23918</v>
      </c>
      <c r="F5512" s="957" t="s">
        <v>26490</v>
      </c>
      <c r="G5512" s="939" t="s">
        <v>26306</v>
      </c>
      <c r="H5512" s="958" t="s">
        <v>26491</v>
      </c>
      <c r="I5512" s="939" t="s">
        <v>26307</v>
      </c>
      <c r="J5512" s="939" t="s">
        <v>26308</v>
      </c>
    </row>
    <row r="5513" spans="1:10" s="326" customFormat="1" ht="27" x14ac:dyDescent="0.15">
      <c r="A5513" s="955" t="s">
        <v>26492</v>
      </c>
      <c r="B5513" s="936" t="s">
        <v>542</v>
      </c>
      <c r="C5513" s="936" t="s">
        <v>26303</v>
      </c>
      <c r="D5513" s="936" t="s">
        <v>26304</v>
      </c>
      <c r="E5513" s="956">
        <v>21704.55</v>
      </c>
      <c r="F5513" s="957" t="s">
        <v>26467</v>
      </c>
      <c r="G5513" s="939" t="s">
        <v>26306</v>
      </c>
      <c r="H5513" s="958" t="s">
        <v>26491</v>
      </c>
      <c r="I5513" s="939" t="s">
        <v>26307</v>
      </c>
      <c r="J5513" s="939" t="s">
        <v>26308</v>
      </c>
    </row>
    <row r="5514" spans="1:10" s="326" customFormat="1" ht="27" x14ac:dyDescent="0.15">
      <c r="A5514" s="955" t="s">
        <v>26493</v>
      </c>
      <c r="B5514" s="936" t="s">
        <v>542</v>
      </c>
      <c r="C5514" s="936" t="s">
        <v>26303</v>
      </c>
      <c r="D5514" s="936" t="s">
        <v>26304</v>
      </c>
      <c r="E5514" s="956">
        <v>21889.7</v>
      </c>
      <c r="F5514" s="957" t="s">
        <v>26494</v>
      </c>
      <c r="G5514" s="939" t="s">
        <v>26306</v>
      </c>
      <c r="H5514" s="958" t="s">
        <v>26491</v>
      </c>
      <c r="I5514" s="939" t="s">
        <v>26307</v>
      </c>
      <c r="J5514" s="939" t="s">
        <v>26308</v>
      </c>
    </row>
    <row r="5515" spans="1:10" s="326" customFormat="1" ht="27" x14ac:dyDescent="0.15">
      <c r="A5515" s="955" t="s">
        <v>26495</v>
      </c>
      <c r="B5515" s="936" t="s">
        <v>542</v>
      </c>
      <c r="C5515" s="936" t="s">
        <v>26303</v>
      </c>
      <c r="D5515" s="936" t="s">
        <v>26304</v>
      </c>
      <c r="E5515" s="956">
        <v>20000</v>
      </c>
      <c r="F5515" s="957" t="s">
        <v>26384</v>
      </c>
      <c r="G5515" s="939" t="s">
        <v>26306</v>
      </c>
      <c r="H5515" s="958" t="s">
        <v>26496</v>
      </c>
      <c r="I5515" s="939" t="s">
        <v>26307</v>
      </c>
      <c r="J5515" s="939" t="s">
        <v>26308</v>
      </c>
    </row>
    <row r="5516" spans="1:10" s="326" customFormat="1" ht="45" x14ac:dyDescent="0.15">
      <c r="A5516" s="955" t="s">
        <v>26497</v>
      </c>
      <c r="B5516" s="936" t="s">
        <v>542</v>
      </c>
      <c r="C5516" s="936" t="s">
        <v>26303</v>
      </c>
      <c r="D5516" s="936" t="s">
        <v>26304</v>
      </c>
      <c r="E5516" s="956">
        <v>23500</v>
      </c>
      <c r="F5516" s="957" t="s">
        <v>26498</v>
      </c>
      <c r="G5516" s="939" t="s">
        <v>26306</v>
      </c>
      <c r="H5516" s="958" t="s">
        <v>13836</v>
      </c>
      <c r="I5516" s="939" t="s">
        <v>26307</v>
      </c>
      <c r="J5516" s="939" t="s">
        <v>26308</v>
      </c>
    </row>
    <row r="5517" spans="1:10" s="326" customFormat="1" ht="27" x14ac:dyDescent="0.15">
      <c r="A5517" s="955" t="s">
        <v>26499</v>
      </c>
      <c r="B5517" s="936" t="s">
        <v>542</v>
      </c>
      <c r="C5517" s="936" t="s">
        <v>26303</v>
      </c>
      <c r="D5517" s="936" t="s">
        <v>26304</v>
      </c>
      <c r="E5517" s="956">
        <v>34000</v>
      </c>
      <c r="F5517" s="957" t="s">
        <v>26500</v>
      </c>
      <c r="G5517" s="939" t="s">
        <v>26306</v>
      </c>
      <c r="H5517" s="958" t="s">
        <v>13837</v>
      </c>
      <c r="I5517" s="939" t="s">
        <v>26307</v>
      </c>
      <c r="J5517" s="939" t="s">
        <v>26308</v>
      </c>
    </row>
    <row r="5518" spans="1:10" s="326" customFormat="1" ht="27" x14ac:dyDescent="0.15">
      <c r="A5518" s="955" t="s">
        <v>26501</v>
      </c>
      <c r="B5518" s="936" t="s">
        <v>542</v>
      </c>
      <c r="C5518" s="936" t="s">
        <v>26303</v>
      </c>
      <c r="D5518" s="936" t="s">
        <v>26304</v>
      </c>
      <c r="E5518" s="956">
        <v>18000</v>
      </c>
      <c r="F5518" s="957" t="s">
        <v>26502</v>
      </c>
      <c r="G5518" s="939" t="s">
        <v>26306</v>
      </c>
      <c r="H5518" s="958" t="s">
        <v>13841</v>
      </c>
      <c r="I5518" s="939" t="s">
        <v>26307</v>
      </c>
      <c r="J5518" s="939" t="s">
        <v>26308</v>
      </c>
    </row>
    <row r="5519" spans="1:10" s="326" customFormat="1" ht="18" x14ac:dyDescent="0.15">
      <c r="A5519" s="955" t="s">
        <v>26503</v>
      </c>
      <c r="B5519" s="936" t="s">
        <v>542</v>
      </c>
      <c r="C5519" s="936" t="s">
        <v>26303</v>
      </c>
      <c r="D5519" s="936" t="s">
        <v>26304</v>
      </c>
      <c r="E5519" s="956">
        <v>33000</v>
      </c>
      <c r="F5519" s="957" t="s">
        <v>26504</v>
      </c>
      <c r="G5519" s="939" t="s">
        <v>26306</v>
      </c>
      <c r="H5519" s="958" t="s">
        <v>14871</v>
      </c>
      <c r="I5519" s="939" t="s">
        <v>26307</v>
      </c>
      <c r="J5519" s="939" t="s">
        <v>26308</v>
      </c>
    </row>
    <row r="5520" spans="1:10" s="326" customFormat="1" ht="45" x14ac:dyDescent="0.15">
      <c r="A5520" s="955" t="s">
        <v>26505</v>
      </c>
      <c r="B5520" s="936" t="s">
        <v>542</v>
      </c>
      <c r="C5520" s="936" t="s">
        <v>26303</v>
      </c>
      <c r="D5520" s="936" t="s">
        <v>26304</v>
      </c>
      <c r="E5520" s="956">
        <v>30000</v>
      </c>
      <c r="F5520" s="957" t="s">
        <v>26506</v>
      </c>
      <c r="G5520" s="939" t="s">
        <v>26306</v>
      </c>
      <c r="H5520" s="958" t="s">
        <v>15126</v>
      </c>
      <c r="I5520" s="939" t="s">
        <v>26307</v>
      </c>
      <c r="J5520" s="939" t="s">
        <v>26308</v>
      </c>
    </row>
    <row r="5521" spans="1:10" s="326" customFormat="1" ht="27" x14ac:dyDescent="0.15">
      <c r="A5521" s="955" t="s">
        <v>26507</v>
      </c>
      <c r="B5521" s="936" t="s">
        <v>542</v>
      </c>
      <c r="C5521" s="936" t="s">
        <v>26303</v>
      </c>
      <c r="D5521" s="936" t="s">
        <v>26304</v>
      </c>
      <c r="E5521" s="956">
        <v>34150.44</v>
      </c>
      <c r="F5521" s="957" t="s">
        <v>26508</v>
      </c>
      <c r="G5521" s="939" t="s">
        <v>26306</v>
      </c>
      <c r="H5521" s="958" t="s">
        <v>15126</v>
      </c>
      <c r="I5521" s="939" t="s">
        <v>26307</v>
      </c>
      <c r="J5521" s="939" t="s">
        <v>26308</v>
      </c>
    </row>
    <row r="5522" spans="1:10" s="326" customFormat="1" ht="45" x14ac:dyDescent="0.15">
      <c r="A5522" s="955" t="s">
        <v>26509</v>
      </c>
      <c r="B5522" s="936" t="s">
        <v>542</v>
      </c>
      <c r="C5522" s="936" t="s">
        <v>26303</v>
      </c>
      <c r="D5522" s="936" t="s">
        <v>26304</v>
      </c>
      <c r="E5522" s="956">
        <v>35200</v>
      </c>
      <c r="F5522" s="957" t="s">
        <v>26462</v>
      </c>
      <c r="G5522" s="939" t="s">
        <v>26306</v>
      </c>
      <c r="H5522" s="958" t="s">
        <v>14878</v>
      </c>
      <c r="I5522" s="939" t="s">
        <v>26307</v>
      </c>
      <c r="J5522" s="939" t="s">
        <v>26308</v>
      </c>
    </row>
    <row r="5523" spans="1:10" s="326" customFormat="1" ht="27" x14ac:dyDescent="0.15">
      <c r="A5523" s="955" t="s">
        <v>26510</v>
      </c>
      <c r="B5523" s="936" t="s">
        <v>542</v>
      </c>
      <c r="C5523" s="936" t="s">
        <v>26303</v>
      </c>
      <c r="D5523" s="936" t="s">
        <v>26304</v>
      </c>
      <c r="E5523" s="956">
        <v>32000</v>
      </c>
      <c r="F5523" s="957" t="s">
        <v>26511</v>
      </c>
      <c r="G5523" s="939" t="s">
        <v>26306</v>
      </c>
      <c r="H5523" s="958" t="s">
        <v>15114</v>
      </c>
      <c r="I5523" s="939" t="s">
        <v>26307</v>
      </c>
      <c r="J5523" s="939" t="s">
        <v>26308</v>
      </c>
    </row>
    <row r="5524" spans="1:10" s="326" customFormat="1" ht="36" x14ac:dyDescent="0.15">
      <c r="A5524" s="955" t="s">
        <v>26512</v>
      </c>
      <c r="B5524" s="936" t="s">
        <v>542</v>
      </c>
      <c r="C5524" s="936" t="s">
        <v>26303</v>
      </c>
      <c r="D5524" s="936" t="s">
        <v>26304</v>
      </c>
      <c r="E5524" s="956">
        <v>20000</v>
      </c>
      <c r="F5524" s="957" t="s">
        <v>26513</v>
      </c>
      <c r="G5524" s="939" t="s">
        <v>26306</v>
      </c>
      <c r="H5524" s="958" t="s">
        <v>15411</v>
      </c>
      <c r="I5524" s="939" t="s">
        <v>26307</v>
      </c>
      <c r="J5524" s="939" t="s">
        <v>26308</v>
      </c>
    </row>
    <row r="5525" spans="1:10" s="326" customFormat="1" ht="27" x14ac:dyDescent="0.15">
      <c r="A5525" s="955" t="s">
        <v>26514</v>
      </c>
      <c r="B5525" s="936" t="s">
        <v>542</v>
      </c>
      <c r="C5525" s="936" t="s">
        <v>26303</v>
      </c>
      <c r="D5525" s="936" t="s">
        <v>26304</v>
      </c>
      <c r="E5525" s="956">
        <v>18000</v>
      </c>
      <c r="F5525" s="957" t="s">
        <v>26464</v>
      </c>
      <c r="G5525" s="939" t="s">
        <v>26306</v>
      </c>
      <c r="H5525" s="958" t="s">
        <v>15392</v>
      </c>
      <c r="I5525" s="939" t="s">
        <v>26307</v>
      </c>
      <c r="J5525" s="939" t="s">
        <v>26308</v>
      </c>
    </row>
    <row r="5526" spans="1:10" s="326" customFormat="1" ht="27" x14ac:dyDescent="0.15">
      <c r="A5526" s="955" t="s">
        <v>26515</v>
      </c>
      <c r="B5526" s="936" t="s">
        <v>542</v>
      </c>
      <c r="C5526" s="936" t="s">
        <v>26303</v>
      </c>
      <c r="D5526" s="936" t="s">
        <v>26304</v>
      </c>
      <c r="E5526" s="956">
        <v>33800</v>
      </c>
      <c r="F5526" s="957" t="s">
        <v>26464</v>
      </c>
      <c r="G5526" s="939" t="s">
        <v>26306</v>
      </c>
      <c r="H5526" s="958" t="s">
        <v>15392</v>
      </c>
      <c r="I5526" s="939" t="s">
        <v>26307</v>
      </c>
      <c r="J5526" s="939" t="s">
        <v>26308</v>
      </c>
    </row>
    <row r="5527" spans="1:10" s="326" customFormat="1" ht="27" x14ac:dyDescent="0.15">
      <c r="A5527" s="955" t="s">
        <v>26516</v>
      </c>
      <c r="B5527" s="936" t="s">
        <v>542</v>
      </c>
      <c r="C5527" s="936" t="s">
        <v>26303</v>
      </c>
      <c r="D5527" s="936" t="s">
        <v>26304</v>
      </c>
      <c r="E5527" s="947">
        <v>35200</v>
      </c>
      <c r="F5527" s="948" t="s">
        <v>26517</v>
      </c>
      <c r="G5527" s="939" t="s">
        <v>26306</v>
      </c>
      <c r="H5527" s="910" t="s">
        <v>26518</v>
      </c>
      <c r="I5527" s="939" t="s">
        <v>26307</v>
      </c>
      <c r="J5527" s="939" t="s">
        <v>26308</v>
      </c>
    </row>
    <row r="5528" spans="1:10" s="326" customFormat="1" ht="27" x14ac:dyDescent="0.15">
      <c r="A5528" s="955" t="s">
        <v>26519</v>
      </c>
      <c r="B5528" s="936" t="s">
        <v>542</v>
      </c>
      <c r="C5528" s="936" t="s">
        <v>26303</v>
      </c>
      <c r="D5528" s="936" t="s">
        <v>26304</v>
      </c>
      <c r="E5528" s="947">
        <v>18000</v>
      </c>
      <c r="F5528" s="948" t="s">
        <v>26520</v>
      </c>
      <c r="G5528" s="939" t="s">
        <v>26306</v>
      </c>
      <c r="H5528" s="910" t="s">
        <v>26521</v>
      </c>
      <c r="I5528" s="939" t="s">
        <v>26307</v>
      </c>
      <c r="J5528" s="939" t="s">
        <v>26308</v>
      </c>
    </row>
    <row r="5529" spans="1:10" s="326" customFormat="1" ht="54" x14ac:dyDescent="0.15">
      <c r="A5529" s="955" t="s">
        <v>26522</v>
      </c>
      <c r="B5529" s="936" t="s">
        <v>542</v>
      </c>
      <c r="C5529" s="936" t="s">
        <v>26303</v>
      </c>
      <c r="D5529" s="936" t="s">
        <v>26304</v>
      </c>
      <c r="E5529" s="947">
        <v>18000</v>
      </c>
      <c r="F5529" s="948" t="s">
        <v>26523</v>
      </c>
      <c r="G5529" s="939" t="s">
        <v>26306</v>
      </c>
      <c r="H5529" s="910" t="s">
        <v>26524</v>
      </c>
      <c r="I5529" s="939" t="s">
        <v>26307</v>
      </c>
      <c r="J5529" s="939" t="s">
        <v>26308</v>
      </c>
    </row>
    <row r="5530" spans="1:10" s="326" customFormat="1" ht="18" x14ac:dyDescent="0.15">
      <c r="A5530" s="955" t="s">
        <v>26525</v>
      </c>
      <c r="B5530" s="936" t="s">
        <v>542</v>
      </c>
      <c r="C5530" s="936" t="s">
        <v>26303</v>
      </c>
      <c r="D5530" s="936" t="s">
        <v>26304</v>
      </c>
      <c r="E5530" s="947">
        <v>20100</v>
      </c>
      <c r="F5530" s="948" t="s">
        <v>26526</v>
      </c>
      <c r="G5530" s="939" t="s">
        <v>26306</v>
      </c>
      <c r="H5530" s="910" t="s">
        <v>26527</v>
      </c>
      <c r="I5530" s="939" t="s">
        <v>26307</v>
      </c>
      <c r="J5530" s="939" t="s">
        <v>26308</v>
      </c>
    </row>
    <row r="5531" spans="1:10" s="326" customFormat="1" ht="27" x14ac:dyDescent="0.15">
      <c r="A5531" s="955" t="s">
        <v>26528</v>
      </c>
      <c r="B5531" s="936" t="s">
        <v>542</v>
      </c>
      <c r="C5531" s="936" t="s">
        <v>26303</v>
      </c>
      <c r="D5531" s="936" t="s">
        <v>26304</v>
      </c>
      <c r="E5531" s="947">
        <v>18793.349999999999</v>
      </c>
      <c r="F5531" s="948" t="s">
        <v>26529</v>
      </c>
      <c r="G5531" s="939" t="s">
        <v>26306</v>
      </c>
      <c r="H5531" s="910" t="s">
        <v>26527</v>
      </c>
      <c r="I5531" s="939" t="s">
        <v>26307</v>
      </c>
      <c r="J5531" s="939" t="s">
        <v>26308</v>
      </c>
    </row>
    <row r="5532" spans="1:10" s="326" customFormat="1" ht="45" x14ac:dyDescent="0.15">
      <c r="A5532" s="955" t="s">
        <v>26530</v>
      </c>
      <c r="B5532" s="936" t="s">
        <v>542</v>
      </c>
      <c r="C5532" s="936" t="s">
        <v>26303</v>
      </c>
      <c r="D5532" s="936" t="s">
        <v>26304</v>
      </c>
      <c r="E5532" s="947">
        <v>25000</v>
      </c>
      <c r="F5532" s="948" t="s">
        <v>26398</v>
      </c>
      <c r="G5532" s="939" t="s">
        <v>26306</v>
      </c>
      <c r="H5532" s="910" t="s">
        <v>26527</v>
      </c>
      <c r="I5532" s="939" t="s">
        <v>26307</v>
      </c>
      <c r="J5532" s="939" t="s">
        <v>26308</v>
      </c>
    </row>
    <row r="5533" spans="1:10" s="326" customFormat="1" ht="27" x14ac:dyDescent="0.15">
      <c r="A5533" s="955" t="s">
        <v>26531</v>
      </c>
      <c r="B5533" s="936" t="s">
        <v>542</v>
      </c>
      <c r="C5533" s="936" t="s">
        <v>26303</v>
      </c>
      <c r="D5533" s="936" t="s">
        <v>26304</v>
      </c>
      <c r="E5533" s="947">
        <v>35200</v>
      </c>
      <c r="F5533" s="948" t="s">
        <v>26532</v>
      </c>
      <c r="G5533" s="939" t="s">
        <v>26306</v>
      </c>
      <c r="H5533" s="910" t="s">
        <v>26533</v>
      </c>
      <c r="I5533" s="939" t="s">
        <v>26307</v>
      </c>
      <c r="J5533" s="939" t="s">
        <v>26308</v>
      </c>
    </row>
    <row r="5534" spans="1:10" s="326" customFormat="1" ht="18" x14ac:dyDescent="0.15">
      <c r="A5534" s="955" t="s">
        <v>26503</v>
      </c>
      <c r="B5534" s="936" t="s">
        <v>542</v>
      </c>
      <c r="C5534" s="936" t="s">
        <v>26303</v>
      </c>
      <c r="D5534" s="936" t="s">
        <v>26304</v>
      </c>
      <c r="E5534" s="947">
        <v>33000</v>
      </c>
      <c r="F5534" s="948" t="s">
        <v>26534</v>
      </c>
      <c r="G5534" s="939" t="s">
        <v>26306</v>
      </c>
      <c r="H5534" s="910" t="s">
        <v>26533</v>
      </c>
      <c r="I5534" s="939" t="s">
        <v>26307</v>
      </c>
      <c r="J5534" s="939" t="s">
        <v>26308</v>
      </c>
    </row>
    <row r="5535" spans="1:10" s="326" customFormat="1" ht="18" x14ac:dyDescent="0.15">
      <c r="A5535" s="955" t="s">
        <v>26535</v>
      </c>
      <c r="B5535" s="936" t="s">
        <v>542</v>
      </c>
      <c r="C5535" s="936" t="s">
        <v>26303</v>
      </c>
      <c r="D5535" s="936" t="s">
        <v>26304</v>
      </c>
      <c r="E5535" s="947">
        <v>35200</v>
      </c>
      <c r="F5535" s="948" t="s">
        <v>26536</v>
      </c>
      <c r="G5535" s="939" t="s">
        <v>26306</v>
      </c>
      <c r="H5535" s="910" t="s">
        <v>15698</v>
      </c>
      <c r="I5535" s="939" t="s">
        <v>26307</v>
      </c>
      <c r="J5535" s="939" t="s">
        <v>26308</v>
      </c>
    </row>
    <row r="5536" spans="1:10" s="326" customFormat="1" ht="36" x14ac:dyDescent="0.15">
      <c r="A5536" s="955" t="s">
        <v>26537</v>
      </c>
      <c r="B5536" s="936" t="s">
        <v>542</v>
      </c>
      <c r="C5536" s="936" t="s">
        <v>26303</v>
      </c>
      <c r="D5536" s="936" t="s">
        <v>26304</v>
      </c>
      <c r="E5536" s="947">
        <v>26492</v>
      </c>
      <c r="F5536" s="948" t="s">
        <v>26538</v>
      </c>
      <c r="G5536" s="939" t="s">
        <v>26306</v>
      </c>
      <c r="H5536" s="910" t="s">
        <v>14892</v>
      </c>
      <c r="I5536" s="939" t="s">
        <v>26307</v>
      </c>
      <c r="J5536" s="939" t="s">
        <v>26308</v>
      </c>
    </row>
    <row r="5537" spans="1:10" s="326" customFormat="1" ht="27" x14ac:dyDescent="0.15">
      <c r="A5537" s="955" t="s">
        <v>26539</v>
      </c>
      <c r="B5537" s="936" t="s">
        <v>542</v>
      </c>
      <c r="C5537" s="936" t="s">
        <v>26303</v>
      </c>
      <c r="D5537" s="936" t="s">
        <v>26304</v>
      </c>
      <c r="E5537" s="947">
        <v>20000</v>
      </c>
      <c r="F5537" s="948" t="s">
        <v>26387</v>
      </c>
      <c r="G5537" s="939" t="s">
        <v>26306</v>
      </c>
      <c r="H5537" s="910" t="s">
        <v>14892</v>
      </c>
      <c r="I5537" s="939" t="s">
        <v>26307</v>
      </c>
      <c r="J5537" s="939" t="s">
        <v>26308</v>
      </c>
    </row>
    <row r="5538" spans="1:10" s="326" customFormat="1" ht="18" x14ac:dyDescent="0.15">
      <c r="A5538" s="955" t="s">
        <v>26540</v>
      </c>
      <c r="B5538" s="936" t="s">
        <v>542</v>
      </c>
      <c r="C5538" s="936" t="s">
        <v>26303</v>
      </c>
      <c r="D5538" s="936" t="s">
        <v>26304</v>
      </c>
      <c r="E5538" s="947">
        <v>32990</v>
      </c>
      <c r="F5538" s="948" t="s">
        <v>26541</v>
      </c>
      <c r="G5538" s="939" t="s">
        <v>26306</v>
      </c>
      <c r="H5538" s="910" t="s">
        <v>14098</v>
      </c>
      <c r="I5538" s="939" t="s">
        <v>26307</v>
      </c>
      <c r="J5538" s="939" t="s">
        <v>26308</v>
      </c>
    </row>
    <row r="5539" spans="1:10" s="326" customFormat="1" ht="45" x14ac:dyDescent="0.15">
      <c r="A5539" s="955" t="s">
        <v>26542</v>
      </c>
      <c r="B5539" s="936" t="s">
        <v>542</v>
      </c>
      <c r="C5539" s="936" t="s">
        <v>26303</v>
      </c>
      <c r="D5539" s="936" t="s">
        <v>26304</v>
      </c>
      <c r="E5539" s="947">
        <v>19500</v>
      </c>
      <c r="F5539" s="948" t="s">
        <v>26506</v>
      </c>
      <c r="G5539" s="939" t="s">
        <v>26306</v>
      </c>
      <c r="H5539" s="910" t="s">
        <v>14465</v>
      </c>
      <c r="I5539" s="939" t="s">
        <v>26307</v>
      </c>
      <c r="J5539" s="939" t="s">
        <v>26308</v>
      </c>
    </row>
    <row r="5540" spans="1:10" s="326" customFormat="1" ht="18" x14ac:dyDescent="0.15">
      <c r="A5540" s="957" t="s">
        <v>26543</v>
      </c>
      <c r="B5540" s="936" t="s">
        <v>542</v>
      </c>
      <c r="C5540" s="936" t="s">
        <v>26303</v>
      </c>
      <c r="D5540" s="936" t="s">
        <v>26304</v>
      </c>
      <c r="E5540" s="947">
        <v>30000</v>
      </c>
      <c r="F5540" s="948" t="s">
        <v>26544</v>
      </c>
      <c r="G5540" s="939" t="s">
        <v>26306</v>
      </c>
      <c r="H5540" s="910" t="s">
        <v>26545</v>
      </c>
      <c r="I5540" s="939" t="s">
        <v>26307</v>
      </c>
      <c r="J5540" s="939" t="s">
        <v>26308</v>
      </c>
    </row>
    <row r="5541" spans="1:10" s="326" customFormat="1" ht="18" x14ac:dyDescent="0.15">
      <c r="A5541" s="957" t="s">
        <v>26546</v>
      </c>
      <c r="B5541" s="936" t="s">
        <v>542</v>
      </c>
      <c r="C5541" s="936" t="s">
        <v>26303</v>
      </c>
      <c r="D5541" s="936" t="s">
        <v>26304</v>
      </c>
      <c r="E5541" s="947">
        <v>33000</v>
      </c>
      <c r="F5541" s="948" t="s">
        <v>26547</v>
      </c>
      <c r="G5541" s="939" t="s">
        <v>26306</v>
      </c>
      <c r="H5541" s="910" t="s">
        <v>26548</v>
      </c>
      <c r="I5541" s="939" t="s">
        <v>26307</v>
      </c>
      <c r="J5541" s="939" t="s">
        <v>26308</v>
      </c>
    </row>
    <row r="5542" spans="1:10" s="326" customFormat="1" ht="18" x14ac:dyDescent="0.15">
      <c r="A5542" s="957" t="s">
        <v>26549</v>
      </c>
      <c r="B5542" s="936" t="s">
        <v>542</v>
      </c>
      <c r="C5542" s="936" t="s">
        <v>26303</v>
      </c>
      <c r="D5542" s="936" t="s">
        <v>26304</v>
      </c>
      <c r="E5542" s="947">
        <v>27391.3</v>
      </c>
      <c r="F5542" s="948" t="s">
        <v>26550</v>
      </c>
      <c r="G5542" s="939" t="s">
        <v>26306</v>
      </c>
      <c r="H5542" s="910" t="s">
        <v>26551</v>
      </c>
      <c r="I5542" s="939" t="s">
        <v>26307</v>
      </c>
      <c r="J5542" s="939" t="s">
        <v>26308</v>
      </c>
    </row>
    <row r="5543" spans="1:10" s="326" customFormat="1" ht="27" x14ac:dyDescent="0.15">
      <c r="A5543" s="957" t="s">
        <v>26528</v>
      </c>
      <c r="B5543" s="936" t="s">
        <v>542</v>
      </c>
      <c r="C5543" s="936" t="s">
        <v>26303</v>
      </c>
      <c r="D5543" s="936" t="s">
        <v>26304</v>
      </c>
      <c r="E5543" s="947">
        <v>18374.45</v>
      </c>
      <c r="F5543" s="948" t="s">
        <v>26529</v>
      </c>
      <c r="G5543" s="939" t="s">
        <v>26306</v>
      </c>
      <c r="H5543" s="910" t="s">
        <v>26551</v>
      </c>
      <c r="I5543" s="939" t="s">
        <v>26307</v>
      </c>
      <c r="J5543" s="939" t="s">
        <v>26308</v>
      </c>
    </row>
    <row r="5544" spans="1:10" s="326" customFormat="1" ht="36" x14ac:dyDescent="0.15">
      <c r="A5544" s="957" t="s">
        <v>26552</v>
      </c>
      <c r="B5544" s="936" t="s">
        <v>542</v>
      </c>
      <c r="C5544" s="936" t="s">
        <v>26303</v>
      </c>
      <c r="D5544" s="936" t="s">
        <v>26304</v>
      </c>
      <c r="E5544" s="947">
        <v>35000</v>
      </c>
      <c r="F5544" s="948" t="s">
        <v>26553</v>
      </c>
      <c r="G5544" s="939" t="s">
        <v>26306</v>
      </c>
      <c r="H5544" s="910" t="s">
        <v>26551</v>
      </c>
      <c r="I5544" s="939" t="s">
        <v>26307</v>
      </c>
      <c r="J5544" s="939" t="s">
        <v>26308</v>
      </c>
    </row>
    <row r="5545" spans="1:10" s="326" customFormat="1" ht="54" x14ac:dyDescent="0.15">
      <c r="A5545" s="957" t="s">
        <v>26554</v>
      </c>
      <c r="B5545" s="936" t="s">
        <v>542</v>
      </c>
      <c r="C5545" s="936" t="s">
        <v>26303</v>
      </c>
      <c r="D5545" s="936" t="s">
        <v>26304</v>
      </c>
      <c r="E5545" s="947">
        <v>34500</v>
      </c>
      <c r="F5545" s="948" t="s">
        <v>26555</v>
      </c>
      <c r="G5545" s="939" t="s">
        <v>26306</v>
      </c>
      <c r="H5545" s="910" t="s">
        <v>26556</v>
      </c>
      <c r="I5545" s="939" t="s">
        <v>26307</v>
      </c>
      <c r="J5545" s="939" t="s">
        <v>26308</v>
      </c>
    </row>
    <row r="5546" spans="1:10" s="326" customFormat="1" ht="36" x14ac:dyDescent="0.15">
      <c r="A5546" s="957" t="s">
        <v>26557</v>
      </c>
      <c r="B5546" s="936" t="s">
        <v>542</v>
      </c>
      <c r="C5546" s="936" t="s">
        <v>26303</v>
      </c>
      <c r="D5546" s="936" t="s">
        <v>26304</v>
      </c>
      <c r="E5546" s="947">
        <v>25000</v>
      </c>
      <c r="F5546" s="948" t="s">
        <v>26498</v>
      </c>
      <c r="G5546" s="939" t="s">
        <v>26306</v>
      </c>
      <c r="H5546" s="910" t="s">
        <v>26558</v>
      </c>
      <c r="I5546" s="939" t="s">
        <v>26307</v>
      </c>
      <c r="J5546" s="939" t="s">
        <v>26308</v>
      </c>
    </row>
    <row r="5547" spans="1:10" s="326" customFormat="1" ht="27" x14ac:dyDescent="0.15">
      <c r="A5547" s="957" t="s">
        <v>26559</v>
      </c>
      <c r="B5547" s="936" t="s">
        <v>542</v>
      </c>
      <c r="C5547" s="936" t="s">
        <v>26303</v>
      </c>
      <c r="D5547" s="936" t="s">
        <v>26304</v>
      </c>
      <c r="E5547" s="947">
        <v>25000</v>
      </c>
      <c r="F5547" s="948" t="s">
        <v>26560</v>
      </c>
      <c r="G5547" s="939" t="s">
        <v>26306</v>
      </c>
      <c r="H5547" s="910" t="s">
        <v>14696</v>
      </c>
      <c r="I5547" s="939" t="s">
        <v>26307</v>
      </c>
      <c r="J5547" s="939" t="s">
        <v>26308</v>
      </c>
    </row>
    <row r="5548" spans="1:10" s="326" customFormat="1" ht="27" x14ac:dyDescent="0.15">
      <c r="A5548" s="957" t="s">
        <v>26561</v>
      </c>
      <c r="B5548" s="936" t="s">
        <v>542</v>
      </c>
      <c r="C5548" s="936" t="s">
        <v>26303</v>
      </c>
      <c r="D5548" s="936" t="s">
        <v>26304</v>
      </c>
      <c r="E5548" s="947">
        <v>31521.74</v>
      </c>
      <c r="F5548" s="948" t="s">
        <v>26553</v>
      </c>
      <c r="G5548" s="939" t="s">
        <v>26306</v>
      </c>
      <c r="H5548" s="910" t="s">
        <v>14696</v>
      </c>
      <c r="I5548" s="939" t="s">
        <v>26307</v>
      </c>
      <c r="J5548" s="939" t="s">
        <v>26308</v>
      </c>
    </row>
    <row r="5549" spans="1:10" s="326" customFormat="1" ht="36" x14ac:dyDescent="0.15">
      <c r="A5549" s="957" t="s">
        <v>26562</v>
      </c>
      <c r="B5549" s="936" t="s">
        <v>542</v>
      </c>
      <c r="C5549" s="936" t="s">
        <v>26303</v>
      </c>
      <c r="D5549" s="936" t="s">
        <v>26304</v>
      </c>
      <c r="E5549" s="947">
        <v>27000</v>
      </c>
      <c r="F5549" s="948" t="s">
        <v>26384</v>
      </c>
      <c r="G5549" s="939" t="s">
        <v>26306</v>
      </c>
      <c r="H5549" s="910" t="s">
        <v>14447</v>
      </c>
      <c r="I5549" s="939" t="s">
        <v>26307</v>
      </c>
      <c r="J5549" s="939" t="s">
        <v>26308</v>
      </c>
    </row>
    <row r="5550" spans="1:10" s="326" customFormat="1" ht="45" x14ac:dyDescent="0.15">
      <c r="A5550" s="957" t="s">
        <v>26563</v>
      </c>
      <c r="B5550" s="936" t="s">
        <v>542</v>
      </c>
      <c r="C5550" s="936" t="s">
        <v>26303</v>
      </c>
      <c r="D5550" s="936" t="s">
        <v>26304</v>
      </c>
      <c r="E5550" s="947">
        <v>23701.7</v>
      </c>
      <c r="F5550" s="948" t="s">
        <v>26494</v>
      </c>
      <c r="G5550" s="939" t="s">
        <v>26306</v>
      </c>
      <c r="H5550" s="910" t="s">
        <v>15338</v>
      </c>
      <c r="I5550" s="939" t="s">
        <v>26307</v>
      </c>
      <c r="J5550" s="939" t="s">
        <v>26308</v>
      </c>
    </row>
    <row r="5551" spans="1:10" s="326" customFormat="1" ht="27" x14ac:dyDescent="0.15">
      <c r="A5551" s="959" t="s">
        <v>26564</v>
      </c>
      <c r="B5551" s="936" t="s">
        <v>542</v>
      </c>
      <c r="C5551" s="936" t="s">
        <v>26303</v>
      </c>
      <c r="D5551" s="936" t="s">
        <v>26304</v>
      </c>
      <c r="E5551" s="947">
        <v>30342</v>
      </c>
      <c r="F5551" s="948" t="s">
        <v>26565</v>
      </c>
      <c r="G5551" s="939" t="s">
        <v>26306</v>
      </c>
      <c r="H5551" s="910" t="s">
        <v>15178</v>
      </c>
      <c r="I5551" s="939" t="s">
        <v>26307</v>
      </c>
      <c r="J5551" s="939" t="s">
        <v>26308</v>
      </c>
    </row>
    <row r="5552" spans="1:10" s="326" customFormat="1" ht="27" x14ac:dyDescent="0.15">
      <c r="A5552" s="960" t="s">
        <v>26566</v>
      </c>
      <c r="B5552" s="936" t="s">
        <v>542</v>
      </c>
      <c r="C5552" s="936" t="s">
        <v>26303</v>
      </c>
      <c r="D5552" s="936" t="s">
        <v>26304</v>
      </c>
      <c r="E5552" s="947">
        <v>18057</v>
      </c>
      <c r="F5552" s="948" t="s">
        <v>26567</v>
      </c>
      <c r="G5552" s="939" t="s">
        <v>26306</v>
      </c>
      <c r="H5552" s="910" t="s">
        <v>14993</v>
      </c>
      <c r="I5552" s="939" t="s">
        <v>26307</v>
      </c>
      <c r="J5552" s="939" t="s">
        <v>26308</v>
      </c>
    </row>
    <row r="5553" spans="1:10" s="326" customFormat="1" ht="18" x14ac:dyDescent="0.15">
      <c r="A5553" s="948" t="s">
        <v>26568</v>
      </c>
      <c r="B5553" s="936" t="s">
        <v>542</v>
      </c>
      <c r="C5553" s="936" t="s">
        <v>26303</v>
      </c>
      <c r="D5553" s="936" t="s">
        <v>26304</v>
      </c>
      <c r="E5553" s="947">
        <v>23735</v>
      </c>
      <c r="F5553" s="948" t="s">
        <v>26569</v>
      </c>
      <c r="G5553" s="939" t="s">
        <v>26306</v>
      </c>
      <c r="H5553" s="910" t="s">
        <v>14347</v>
      </c>
      <c r="I5553" s="939" t="s">
        <v>26307</v>
      </c>
      <c r="J5553" s="939" t="s">
        <v>26308</v>
      </c>
    </row>
    <row r="5554" spans="1:10" s="326" customFormat="1" ht="18" x14ac:dyDescent="0.15">
      <c r="A5554" s="948" t="s">
        <v>26570</v>
      </c>
      <c r="B5554" s="936" t="s">
        <v>542</v>
      </c>
      <c r="C5554" s="936" t="s">
        <v>26303</v>
      </c>
      <c r="D5554" s="936" t="s">
        <v>26304</v>
      </c>
      <c r="E5554" s="947">
        <v>25700</v>
      </c>
      <c r="F5554" s="948" t="s">
        <v>26571</v>
      </c>
      <c r="G5554" s="939" t="s">
        <v>26306</v>
      </c>
      <c r="H5554" s="910" t="s">
        <v>14826</v>
      </c>
      <c r="I5554" s="939" t="s">
        <v>26307</v>
      </c>
      <c r="J5554" s="939" t="s">
        <v>26308</v>
      </c>
    </row>
    <row r="5555" spans="1:10" s="326" customFormat="1" ht="27" x14ac:dyDescent="0.15">
      <c r="A5555" s="959" t="s">
        <v>26572</v>
      </c>
      <c r="B5555" s="936" t="s">
        <v>542</v>
      </c>
      <c r="C5555" s="936" t="s">
        <v>26303</v>
      </c>
      <c r="D5555" s="936" t="s">
        <v>26304</v>
      </c>
      <c r="E5555" s="947">
        <v>25429</v>
      </c>
      <c r="F5555" s="948" t="s">
        <v>26573</v>
      </c>
      <c r="G5555" s="939" t="s">
        <v>26306</v>
      </c>
      <c r="H5555" s="910" t="s">
        <v>13816</v>
      </c>
      <c r="I5555" s="939" t="s">
        <v>26307</v>
      </c>
      <c r="J5555" s="939" t="s">
        <v>26308</v>
      </c>
    </row>
    <row r="5556" spans="1:10" s="326" customFormat="1" ht="45" x14ac:dyDescent="0.15">
      <c r="A5556" s="959" t="s">
        <v>26574</v>
      </c>
      <c r="B5556" s="936" t="s">
        <v>542</v>
      </c>
      <c r="C5556" s="936" t="s">
        <v>26303</v>
      </c>
      <c r="D5556" s="936" t="s">
        <v>26304</v>
      </c>
      <c r="E5556" s="947">
        <v>19100</v>
      </c>
      <c r="F5556" s="948" t="s">
        <v>26575</v>
      </c>
      <c r="G5556" s="939" t="s">
        <v>26306</v>
      </c>
      <c r="H5556" s="954" t="s">
        <v>26576</v>
      </c>
      <c r="I5556" s="939" t="s">
        <v>26307</v>
      </c>
      <c r="J5556" s="939" t="s">
        <v>26308</v>
      </c>
    </row>
    <row r="5557" spans="1:10" s="326" customFormat="1" ht="45" x14ac:dyDescent="0.15">
      <c r="A5557" s="955" t="s">
        <v>26577</v>
      </c>
      <c r="B5557" s="936" t="s">
        <v>542</v>
      </c>
      <c r="C5557" s="936" t="s">
        <v>26303</v>
      </c>
      <c r="D5557" s="936" t="s">
        <v>26304</v>
      </c>
      <c r="E5557" s="956">
        <v>19799.22</v>
      </c>
      <c r="F5557" s="957" t="s">
        <v>26578</v>
      </c>
      <c r="G5557" s="939" t="s">
        <v>26306</v>
      </c>
      <c r="H5557" s="958" t="s">
        <v>13841</v>
      </c>
      <c r="I5557" s="939" t="s">
        <v>26307</v>
      </c>
      <c r="J5557" s="939" t="s">
        <v>26308</v>
      </c>
    </row>
    <row r="5558" spans="1:10" s="326" customFormat="1" ht="18" x14ac:dyDescent="0.15">
      <c r="A5558" s="955" t="s">
        <v>26579</v>
      </c>
      <c r="B5558" s="936" t="s">
        <v>542</v>
      </c>
      <c r="C5558" s="936" t="s">
        <v>26303</v>
      </c>
      <c r="D5558" s="936" t="s">
        <v>26304</v>
      </c>
      <c r="E5558" s="956">
        <v>20330.75</v>
      </c>
      <c r="F5558" s="957" t="s">
        <v>26339</v>
      </c>
      <c r="G5558" s="939" t="s">
        <v>26306</v>
      </c>
      <c r="H5558" s="958" t="s">
        <v>13843</v>
      </c>
      <c r="I5558" s="939" t="s">
        <v>26307</v>
      </c>
      <c r="J5558" s="939" t="s">
        <v>26308</v>
      </c>
    </row>
    <row r="5559" spans="1:10" s="326" customFormat="1" ht="18" x14ac:dyDescent="0.15">
      <c r="A5559" s="955" t="s">
        <v>26580</v>
      </c>
      <c r="B5559" s="936" t="s">
        <v>542</v>
      </c>
      <c r="C5559" s="961" t="s">
        <v>26303</v>
      </c>
      <c r="D5559" s="936" t="s">
        <v>26304</v>
      </c>
      <c r="E5559" s="962">
        <v>19000</v>
      </c>
      <c r="F5559" s="957" t="s">
        <v>26500</v>
      </c>
      <c r="G5559" s="939" t="s">
        <v>26306</v>
      </c>
      <c r="H5559" s="958" t="s">
        <v>15114</v>
      </c>
      <c r="I5559" s="939" t="s">
        <v>26307</v>
      </c>
      <c r="J5559" s="939" t="s">
        <v>26308</v>
      </c>
    </row>
    <row r="5560" spans="1:10" s="326" customFormat="1" ht="18" x14ac:dyDescent="0.15">
      <c r="A5560" s="955" t="s">
        <v>26581</v>
      </c>
      <c r="B5560" s="936" t="s">
        <v>542</v>
      </c>
      <c r="C5560" s="961" t="s">
        <v>26582</v>
      </c>
      <c r="D5560" s="936" t="s">
        <v>26304</v>
      </c>
      <c r="E5560" s="963">
        <v>182958.86</v>
      </c>
      <c r="F5560" s="948" t="s">
        <v>26583</v>
      </c>
      <c r="G5560" s="939" t="s">
        <v>26306</v>
      </c>
      <c r="H5560" s="910" t="s">
        <v>26533</v>
      </c>
      <c r="I5560" s="939" t="s">
        <v>26307</v>
      </c>
      <c r="J5560" s="939" t="s">
        <v>26308</v>
      </c>
    </row>
    <row r="5561" spans="1:10" s="326" customFormat="1" ht="18" x14ac:dyDescent="0.15">
      <c r="A5561" s="955" t="s">
        <v>26584</v>
      </c>
      <c r="B5561" s="936" t="s">
        <v>542</v>
      </c>
      <c r="C5561" s="961" t="s">
        <v>26303</v>
      </c>
      <c r="D5561" s="936" t="s">
        <v>26304</v>
      </c>
      <c r="E5561" s="963">
        <v>22310</v>
      </c>
      <c r="F5561" s="948" t="s">
        <v>26585</v>
      </c>
      <c r="G5561" s="939" t="s">
        <v>26306</v>
      </c>
      <c r="H5561" s="910" t="s">
        <v>15698</v>
      </c>
      <c r="I5561" s="939" t="s">
        <v>26307</v>
      </c>
      <c r="J5561" s="939" t="s">
        <v>26308</v>
      </c>
    </row>
    <row r="5562" spans="1:10" s="326" customFormat="1" ht="27" x14ac:dyDescent="0.15">
      <c r="A5562" s="955" t="s">
        <v>26586</v>
      </c>
      <c r="B5562" s="936" t="s">
        <v>542</v>
      </c>
      <c r="C5562" s="961" t="s">
        <v>26303</v>
      </c>
      <c r="D5562" s="936" t="s">
        <v>26304</v>
      </c>
      <c r="E5562" s="963">
        <v>33804</v>
      </c>
      <c r="F5562" s="948" t="s">
        <v>26587</v>
      </c>
      <c r="G5562" s="939" t="s">
        <v>26306</v>
      </c>
      <c r="H5562" s="910" t="s">
        <v>14407</v>
      </c>
      <c r="I5562" s="939" t="s">
        <v>26307</v>
      </c>
      <c r="J5562" s="939" t="s">
        <v>26308</v>
      </c>
    </row>
    <row r="5563" spans="1:10" s="326" customFormat="1" ht="45" x14ac:dyDescent="0.15">
      <c r="A5563" s="959" t="s">
        <v>26588</v>
      </c>
      <c r="B5563" s="936" t="s">
        <v>542</v>
      </c>
      <c r="C5563" s="936" t="s">
        <v>26303</v>
      </c>
      <c r="D5563" s="936" t="s">
        <v>26304</v>
      </c>
      <c r="E5563" s="947">
        <v>24264.58</v>
      </c>
      <c r="F5563" s="948" t="s">
        <v>26578</v>
      </c>
      <c r="G5563" s="939" t="s">
        <v>26306</v>
      </c>
      <c r="H5563" s="910" t="s">
        <v>26589</v>
      </c>
      <c r="I5563" s="939" t="s">
        <v>26307</v>
      </c>
      <c r="J5563" s="939" t="s">
        <v>26308</v>
      </c>
    </row>
    <row r="5564" spans="1:10" s="326" customFormat="1" ht="27" x14ac:dyDescent="0.15">
      <c r="A5564" s="959" t="s">
        <v>26590</v>
      </c>
      <c r="B5564" s="936" t="s">
        <v>542</v>
      </c>
      <c r="C5564" s="936" t="s">
        <v>26303</v>
      </c>
      <c r="D5564" s="936" t="s">
        <v>26304</v>
      </c>
      <c r="E5564" s="947">
        <v>27318</v>
      </c>
      <c r="F5564" s="948" t="s">
        <v>26591</v>
      </c>
      <c r="G5564" s="939" t="s">
        <v>26306</v>
      </c>
      <c r="H5564" s="910" t="s">
        <v>14466</v>
      </c>
      <c r="I5564" s="939" t="s">
        <v>26307</v>
      </c>
      <c r="J5564" s="939" t="s">
        <v>26308</v>
      </c>
    </row>
    <row r="5565" spans="1:10" s="326" customFormat="1" ht="27" x14ac:dyDescent="0.15">
      <c r="A5565" s="941" t="s">
        <v>26592</v>
      </c>
      <c r="B5565" s="936" t="s">
        <v>327</v>
      </c>
      <c r="C5565" s="936" t="s">
        <v>26444</v>
      </c>
      <c r="D5565" s="936" t="s">
        <v>26593</v>
      </c>
      <c r="E5565" s="937">
        <v>19600</v>
      </c>
      <c r="F5565" s="938" t="s">
        <v>26594</v>
      </c>
      <c r="G5565" s="939" t="s">
        <v>26306</v>
      </c>
      <c r="H5565" s="940">
        <v>44211</v>
      </c>
      <c r="I5565" s="939" t="s">
        <v>26307</v>
      </c>
      <c r="J5565" s="939" t="s">
        <v>26308</v>
      </c>
    </row>
    <row r="5566" spans="1:10" s="326" customFormat="1" ht="36" x14ac:dyDescent="0.15">
      <c r="A5566" s="941" t="s">
        <v>26595</v>
      </c>
      <c r="B5566" s="936" t="s">
        <v>327</v>
      </c>
      <c r="C5566" s="936" t="s">
        <v>26444</v>
      </c>
      <c r="D5566" s="936" t="s">
        <v>26593</v>
      </c>
      <c r="E5566" s="937">
        <v>93963.96</v>
      </c>
      <c r="F5566" s="938" t="s">
        <v>26494</v>
      </c>
      <c r="G5566" s="939" t="s">
        <v>26306</v>
      </c>
      <c r="H5566" s="940">
        <v>44211</v>
      </c>
      <c r="I5566" s="939" t="s">
        <v>26307</v>
      </c>
      <c r="J5566" s="939" t="s">
        <v>26308</v>
      </c>
    </row>
    <row r="5567" spans="1:10" s="326" customFormat="1" ht="36" x14ac:dyDescent="0.15">
      <c r="A5567" s="935" t="s">
        <v>26596</v>
      </c>
      <c r="B5567" s="936" t="s">
        <v>6550</v>
      </c>
      <c r="C5567" s="936" t="s">
        <v>26444</v>
      </c>
      <c r="D5567" s="936" t="s">
        <v>26597</v>
      </c>
      <c r="E5567" s="937">
        <v>81600</v>
      </c>
      <c r="F5567" s="938" t="s">
        <v>26598</v>
      </c>
      <c r="G5567" s="939" t="s">
        <v>26599</v>
      </c>
      <c r="H5567" s="940">
        <v>44216</v>
      </c>
      <c r="I5567" s="939" t="s">
        <v>26307</v>
      </c>
      <c r="J5567" s="939" t="s">
        <v>26308</v>
      </c>
    </row>
    <row r="5568" spans="1:10" s="326" customFormat="1" ht="27" x14ac:dyDescent="0.15">
      <c r="A5568" s="935" t="s">
        <v>26600</v>
      </c>
      <c r="B5568" s="936" t="s">
        <v>6550</v>
      </c>
      <c r="C5568" s="936" t="s">
        <v>26444</v>
      </c>
      <c r="D5568" s="936" t="s">
        <v>26597</v>
      </c>
      <c r="E5568" s="937">
        <v>79080</v>
      </c>
      <c r="F5568" s="938" t="s">
        <v>26601</v>
      </c>
      <c r="G5568" s="939" t="s">
        <v>26599</v>
      </c>
      <c r="H5568" s="940">
        <v>44216</v>
      </c>
      <c r="I5568" s="939" t="s">
        <v>26307</v>
      </c>
      <c r="J5568" s="939" t="s">
        <v>26308</v>
      </c>
    </row>
    <row r="5569" spans="1:10" s="326" customFormat="1" ht="27" x14ac:dyDescent="0.15">
      <c r="A5569" s="935" t="s">
        <v>26602</v>
      </c>
      <c r="B5569" s="936" t="s">
        <v>6550</v>
      </c>
      <c r="C5569" s="936" t="s">
        <v>26444</v>
      </c>
      <c r="D5569" s="936" t="s">
        <v>26597</v>
      </c>
      <c r="E5569" s="937">
        <v>90876.84</v>
      </c>
      <c r="F5569" s="938" t="s">
        <v>26603</v>
      </c>
      <c r="G5569" s="939" t="s">
        <v>26599</v>
      </c>
      <c r="H5569" s="940">
        <v>44216</v>
      </c>
      <c r="I5569" s="939" t="s">
        <v>26307</v>
      </c>
      <c r="J5569" s="939" t="s">
        <v>26308</v>
      </c>
    </row>
    <row r="5570" spans="1:10" s="326" customFormat="1" ht="27" x14ac:dyDescent="0.15">
      <c r="A5570" s="935" t="s">
        <v>26604</v>
      </c>
      <c r="B5570" s="936" t="s">
        <v>6550</v>
      </c>
      <c r="C5570" s="936" t="s">
        <v>26444</v>
      </c>
      <c r="D5570" s="936" t="s">
        <v>26597</v>
      </c>
      <c r="E5570" s="937">
        <v>92366.64</v>
      </c>
      <c r="F5570" s="938" t="s">
        <v>26605</v>
      </c>
      <c r="G5570" s="939" t="s">
        <v>26599</v>
      </c>
      <c r="H5570" s="940">
        <v>44216</v>
      </c>
      <c r="I5570" s="939" t="s">
        <v>26307</v>
      </c>
      <c r="J5570" s="939" t="s">
        <v>26308</v>
      </c>
    </row>
    <row r="5571" spans="1:10" s="326" customFormat="1" ht="27" x14ac:dyDescent="0.15">
      <c r="A5571" s="935" t="s">
        <v>26606</v>
      </c>
      <c r="B5571" s="936" t="s">
        <v>6550</v>
      </c>
      <c r="C5571" s="936" t="s">
        <v>26444</v>
      </c>
      <c r="D5571" s="936" t="s">
        <v>26597</v>
      </c>
      <c r="E5571" s="937">
        <v>90000</v>
      </c>
      <c r="F5571" s="938" t="s">
        <v>26607</v>
      </c>
      <c r="G5571" s="939" t="s">
        <v>26599</v>
      </c>
      <c r="H5571" s="940">
        <v>44216</v>
      </c>
      <c r="I5571" s="939" t="s">
        <v>26307</v>
      </c>
      <c r="J5571" s="939" t="s">
        <v>26308</v>
      </c>
    </row>
    <row r="5572" spans="1:10" s="326" customFormat="1" ht="45" x14ac:dyDescent="0.15">
      <c r="A5572" s="935" t="s">
        <v>26608</v>
      </c>
      <c r="B5572" s="936" t="s">
        <v>6550</v>
      </c>
      <c r="C5572" s="936" t="s">
        <v>26444</v>
      </c>
      <c r="D5572" s="936" t="s">
        <v>26597</v>
      </c>
      <c r="E5572" s="937">
        <v>94597.68</v>
      </c>
      <c r="F5572" s="938" t="s">
        <v>26609</v>
      </c>
      <c r="G5572" s="939" t="s">
        <v>26599</v>
      </c>
      <c r="H5572" s="940">
        <v>44216</v>
      </c>
      <c r="I5572" s="939" t="s">
        <v>26307</v>
      </c>
      <c r="J5572" s="939" t="s">
        <v>26308</v>
      </c>
    </row>
    <row r="5573" spans="1:10" s="326" customFormat="1" ht="27" x14ac:dyDescent="0.15">
      <c r="A5573" s="935" t="s">
        <v>26610</v>
      </c>
      <c r="B5573" s="936" t="s">
        <v>6550</v>
      </c>
      <c r="C5573" s="936" t="s">
        <v>26444</v>
      </c>
      <c r="D5573" s="936" t="s">
        <v>26597</v>
      </c>
      <c r="E5573" s="937">
        <v>729588.72</v>
      </c>
      <c r="F5573" s="938" t="s">
        <v>26611</v>
      </c>
      <c r="G5573" s="939" t="s">
        <v>26599</v>
      </c>
      <c r="H5573" s="940">
        <v>44216</v>
      </c>
      <c r="I5573" s="939" t="s">
        <v>26307</v>
      </c>
      <c r="J5573" s="939" t="s">
        <v>26308</v>
      </c>
    </row>
    <row r="5574" spans="1:10" s="326" customFormat="1" ht="27" x14ac:dyDescent="0.15">
      <c r="A5574" s="935" t="s">
        <v>26612</v>
      </c>
      <c r="B5574" s="936" t="s">
        <v>6550</v>
      </c>
      <c r="C5574" s="936" t="s">
        <v>26444</v>
      </c>
      <c r="D5574" s="936" t="s">
        <v>26597</v>
      </c>
      <c r="E5574" s="937">
        <v>99571.199999999997</v>
      </c>
      <c r="F5574" s="938" t="s">
        <v>26611</v>
      </c>
      <c r="G5574" s="939" t="s">
        <v>26599</v>
      </c>
      <c r="H5574" s="940">
        <v>44216</v>
      </c>
      <c r="I5574" s="939" t="s">
        <v>26307</v>
      </c>
      <c r="J5574" s="939" t="s">
        <v>26308</v>
      </c>
    </row>
    <row r="5575" spans="1:10" s="326" customFormat="1" ht="27" x14ac:dyDescent="0.15">
      <c r="A5575" s="935" t="s">
        <v>26613</v>
      </c>
      <c r="B5575" s="936" t="s">
        <v>6550</v>
      </c>
      <c r="C5575" s="936" t="s">
        <v>26444</v>
      </c>
      <c r="D5575" s="936" t="s">
        <v>26597</v>
      </c>
      <c r="E5575" s="937">
        <v>99571.199999999997</v>
      </c>
      <c r="F5575" s="938" t="s">
        <v>26611</v>
      </c>
      <c r="G5575" s="939" t="s">
        <v>26599</v>
      </c>
      <c r="H5575" s="940">
        <v>44216</v>
      </c>
      <c r="I5575" s="939" t="s">
        <v>26307</v>
      </c>
      <c r="J5575" s="939" t="s">
        <v>26308</v>
      </c>
    </row>
    <row r="5576" spans="1:10" s="326" customFormat="1" ht="27" x14ac:dyDescent="0.15">
      <c r="A5576" s="935" t="s">
        <v>26614</v>
      </c>
      <c r="B5576" s="936" t="s">
        <v>6550</v>
      </c>
      <c r="C5576" s="936" t="s">
        <v>26444</v>
      </c>
      <c r="D5576" s="936" t="s">
        <v>26597</v>
      </c>
      <c r="E5576" s="937">
        <v>92376.84</v>
      </c>
      <c r="F5576" s="938" t="s">
        <v>26603</v>
      </c>
      <c r="G5576" s="939" t="s">
        <v>26599</v>
      </c>
      <c r="H5576" s="940">
        <v>44216</v>
      </c>
      <c r="I5576" s="939" t="s">
        <v>26307</v>
      </c>
      <c r="J5576" s="939" t="s">
        <v>26308</v>
      </c>
    </row>
    <row r="5577" spans="1:10" s="326" customFormat="1" ht="27" x14ac:dyDescent="0.15">
      <c r="A5577" s="935" t="s">
        <v>26615</v>
      </c>
      <c r="B5577" s="936" t="s">
        <v>6550</v>
      </c>
      <c r="C5577" s="936" t="s">
        <v>26444</v>
      </c>
      <c r="D5577" s="936" t="s">
        <v>26597</v>
      </c>
      <c r="E5577" s="937">
        <v>105673.44</v>
      </c>
      <c r="F5577" s="938" t="s">
        <v>26616</v>
      </c>
      <c r="G5577" s="939" t="s">
        <v>26599</v>
      </c>
      <c r="H5577" s="940">
        <v>44216</v>
      </c>
      <c r="I5577" s="939" t="s">
        <v>26307</v>
      </c>
      <c r="J5577" s="939" t="s">
        <v>26308</v>
      </c>
    </row>
    <row r="5578" spans="1:10" s="326" customFormat="1" ht="27" x14ac:dyDescent="0.15">
      <c r="A5578" s="935" t="s">
        <v>26617</v>
      </c>
      <c r="B5578" s="936" t="s">
        <v>6550</v>
      </c>
      <c r="C5578" s="936" t="s">
        <v>26444</v>
      </c>
      <c r="D5578" s="936" t="s">
        <v>26597</v>
      </c>
      <c r="E5578" s="937">
        <v>108671.76</v>
      </c>
      <c r="F5578" s="938" t="s">
        <v>26616</v>
      </c>
      <c r="G5578" s="939" t="s">
        <v>26599</v>
      </c>
      <c r="H5578" s="940">
        <v>44216</v>
      </c>
      <c r="I5578" s="939" t="s">
        <v>26307</v>
      </c>
      <c r="J5578" s="939" t="s">
        <v>26308</v>
      </c>
    </row>
    <row r="5579" spans="1:10" s="326" customFormat="1" ht="27" x14ac:dyDescent="0.15">
      <c r="A5579" s="935" t="s">
        <v>26618</v>
      </c>
      <c r="B5579" s="936" t="s">
        <v>6550</v>
      </c>
      <c r="C5579" s="936" t="s">
        <v>26444</v>
      </c>
      <c r="D5579" s="936" t="s">
        <v>26597</v>
      </c>
      <c r="E5579" s="937">
        <v>134185.92000000001</v>
      </c>
      <c r="F5579" s="938" t="s">
        <v>26616</v>
      </c>
      <c r="G5579" s="939" t="s">
        <v>26599</v>
      </c>
      <c r="H5579" s="940">
        <v>44216</v>
      </c>
      <c r="I5579" s="939" t="s">
        <v>26307</v>
      </c>
      <c r="J5579" s="939" t="s">
        <v>26308</v>
      </c>
    </row>
    <row r="5580" spans="1:10" s="326" customFormat="1" ht="18" x14ac:dyDescent="0.15">
      <c r="A5580" s="935" t="s">
        <v>26619</v>
      </c>
      <c r="B5580" s="936" t="s">
        <v>6550</v>
      </c>
      <c r="C5580" s="936" t="s">
        <v>26444</v>
      </c>
      <c r="D5580" s="936" t="s">
        <v>26620</v>
      </c>
      <c r="E5580" s="937">
        <v>144840</v>
      </c>
      <c r="F5580" s="938" t="s">
        <v>26621</v>
      </c>
      <c r="G5580" s="939" t="s">
        <v>26306</v>
      </c>
      <c r="H5580" s="940">
        <v>44216</v>
      </c>
      <c r="I5580" s="939" t="s">
        <v>26307</v>
      </c>
      <c r="J5580" s="939" t="s">
        <v>26308</v>
      </c>
    </row>
    <row r="5581" spans="1:10" s="326" customFormat="1" ht="36" x14ac:dyDescent="0.15">
      <c r="A5581" s="941" t="s">
        <v>26622</v>
      </c>
      <c r="B5581" s="936" t="s">
        <v>327</v>
      </c>
      <c r="C5581" s="936" t="s">
        <v>26444</v>
      </c>
      <c r="D5581" s="936" t="s">
        <v>26623</v>
      </c>
      <c r="E5581" s="937">
        <v>680862</v>
      </c>
      <c r="F5581" s="938" t="s">
        <v>26624</v>
      </c>
      <c r="G5581" s="939" t="s">
        <v>26306</v>
      </c>
      <c r="H5581" s="940">
        <v>44224</v>
      </c>
      <c r="I5581" s="939" t="s">
        <v>26307</v>
      </c>
      <c r="J5581" s="939" t="s">
        <v>26308</v>
      </c>
    </row>
    <row r="5582" spans="1:10" s="326" customFormat="1" ht="27" x14ac:dyDescent="0.15">
      <c r="A5582" s="935" t="s">
        <v>26625</v>
      </c>
      <c r="B5582" s="936" t="s">
        <v>327</v>
      </c>
      <c r="C5582" s="936" t="s">
        <v>26444</v>
      </c>
      <c r="D5582" s="936" t="s">
        <v>26626</v>
      </c>
      <c r="E5582" s="937">
        <v>627500.04</v>
      </c>
      <c r="F5582" s="938" t="s">
        <v>26627</v>
      </c>
      <c r="G5582" s="939" t="s">
        <v>26306</v>
      </c>
      <c r="H5582" s="940">
        <v>44225</v>
      </c>
      <c r="I5582" s="939" t="s">
        <v>26307</v>
      </c>
      <c r="J5582" s="939" t="s">
        <v>26308</v>
      </c>
    </row>
    <row r="5583" spans="1:10" s="326" customFormat="1" ht="27" x14ac:dyDescent="0.15">
      <c r="A5583" s="935" t="s">
        <v>26628</v>
      </c>
      <c r="B5583" s="936" t="s">
        <v>6550</v>
      </c>
      <c r="C5583" s="936" t="s">
        <v>26444</v>
      </c>
      <c r="D5583" s="936" t="s">
        <v>26629</v>
      </c>
      <c r="E5583" s="937">
        <v>129440.4</v>
      </c>
      <c r="F5583" s="938" t="s">
        <v>26318</v>
      </c>
      <c r="G5583" s="939" t="s">
        <v>26306</v>
      </c>
      <c r="H5583" s="940">
        <v>44225</v>
      </c>
      <c r="I5583" s="939" t="s">
        <v>26307</v>
      </c>
      <c r="J5583" s="939" t="s">
        <v>26308</v>
      </c>
    </row>
    <row r="5584" spans="1:10" s="326" customFormat="1" ht="36" x14ac:dyDescent="0.15">
      <c r="A5584" s="941" t="s">
        <v>26630</v>
      </c>
      <c r="B5584" s="936" t="s">
        <v>327</v>
      </c>
      <c r="C5584" s="936" t="s">
        <v>26444</v>
      </c>
      <c r="D5584" s="936" t="s">
        <v>26631</v>
      </c>
      <c r="E5584" s="937">
        <v>136296.98000000001</v>
      </c>
      <c r="F5584" s="938" t="s">
        <v>26627</v>
      </c>
      <c r="G5584" s="939" t="s">
        <v>26306</v>
      </c>
      <c r="H5584" s="940">
        <v>44225</v>
      </c>
      <c r="I5584" s="939" t="s">
        <v>26307</v>
      </c>
      <c r="J5584" s="939" t="s">
        <v>26308</v>
      </c>
    </row>
    <row r="5585" spans="1:10" s="326" customFormat="1" ht="18" x14ac:dyDescent="0.15">
      <c r="A5585" s="935" t="s">
        <v>26632</v>
      </c>
      <c r="B5585" s="936" t="s">
        <v>6550</v>
      </c>
      <c r="C5585" s="936" t="s">
        <v>26444</v>
      </c>
      <c r="D5585" s="936" t="s">
        <v>26633</v>
      </c>
      <c r="E5585" s="937">
        <v>104280</v>
      </c>
      <c r="F5585" s="938" t="s">
        <v>26634</v>
      </c>
      <c r="G5585" s="939" t="s">
        <v>26306</v>
      </c>
      <c r="H5585" s="940">
        <v>44225</v>
      </c>
      <c r="I5585" s="939" t="s">
        <v>26307</v>
      </c>
      <c r="J5585" s="939" t="s">
        <v>26308</v>
      </c>
    </row>
    <row r="5586" spans="1:10" s="326" customFormat="1" ht="36" x14ac:dyDescent="0.15">
      <c r="A5586" s="941" t="s">
        <v>26635</v>
      </c>
      <c r="B5586" s="936" t="s">
        <v>327</v>
      </c>
      <c r="C5586" s="936" t="s">
        <v>26444</v>
      </c>
      <c r="D5586" s="936" t="s">
        <v>26631</v>
      </c>
      <c r="E5586" s="937">
        <v>404026.72</v>
      </c>
      <c r="F5586" s="938" t="s">
        <v>26636</v>
      </c>
      <c r="G5586" s="939" t="s">
        <v>26306</v>
      </c>
      <c r="H5586" s="940">
        <v>44225</v>
      </c>
      <c r="I5586" s="939" t="s">
        <v>26307</v>
      </c>
      <c r="J5586" s="939" t="s">
        <v>26308</v>
      </c>
    </row>
    <row r="5587" spans="1:10" s="326" customFormat="1" ht="27" x14ac:dyDescent="0.15">
      <c r="A5587" s="942" t="s">
        <v>26637</v>
      </c>
      <c r="B5587" s="936" t="s">
        <v>6550</v>
      </c>
      <c r="C5587" s="936" t="s">
        <v>26444</v>
      </c>
      <c r="D5587" s="936" t="s">
        <v>26638</v>
      </c>
      <c r="E5587" s="943">
        <v>74997</v>
      </c>
      <c r="F5587" s="944" t="s">
        <v>26639</v>
      </c>
      <c r="G5587" s="939" t="s">
        <v>26306</v>
      </c>
      <c r="H5587" s="945">
        <v>44250</v>
      </c>
      <c r="I5587" s="939" t="s">
        <v>26307</v>
      </c>
      <c r="J5587" s="939" t="s">
        <v>26308</v>
      </c>
    </row>
    <row r="5588" spans="1:10" s="326" customFormat="1" ht="27" x14ac:dyDescent="0.15">
      <c r="A5588" s="942" t="s">
        <v>26640</v>
      </c>
      <c r="B5588" s="936" t="s">
        <v>6550</v>
      </c>
      <c r="C5588" s="936" t="s">
        <v>26444</v>
      </c>
      <c r="D5588" s="936" t="s">
        <v>26641</v>
      </c>
      <c r="E5588" s="943">
        <v>312545.2</v>
      </c>
      <c r="F5588" s="944" t="s">
        <v>26642</v>
      </c>
      <c r="G5588" s="939" t="s">
        <v>26306</v>
      </c>
      <c r="H5588" s="945">
        <v>44252</v>
      </c>
      <c r="I5588" s="939" t="s">
        <v>26307</v>
      </c>
      <c r="J5588" s="939" t="s">
        <v>26308</v>
      </c>
    </row>
    <row r="5589" spans="1:10" s="326" customFormat="1" ht="18" x14ac:dyDescent="0.15">
      <c r="A5589" s="941" t="s">
        <v>26643</v>
      </c>
      <c r="B5589" s="936" t="s">
        <v>327</v>
      </c>
      <c r="C5589" s="936" t="s">
        <v>26444</v>
      </c>
      <c r="D5589" s="936" t="s">
        <v>26644</v>
      </c>
      <c r="E5589" s="947">
        <v>186812.5</v>
      </c>
      <c r="F5589" s="948" t="s">
        <v>26645</v>
      </c>
      <c r="G5589" s="939" t="s">
        <v>26306</v>
      </c>
      <c r="H5589" s="951">
        <v>44278</v>
      </c>
      <c r="I5589" s="939" t="s">
        <v>26307</v>
      </c>
      <c r="J5589" s="939" t="s">
        <v>26308</v>
      </c>
    </row>
    <row r="5590" spans="1:10" s="326" customFormat="1" ht="27" x14ac:dyDescent="0.15">
      <c r="A5590" s="949" t="s">
        <v>26646</v>
      </c>
      <c r="B5590" s="936" t="s">
        <v>327</v>
      </c>
      <c r="C5590" s="936" t="s">
        <v>26444</v>
      </c>
      <c r="D5590" s="936" t="s">
        <v>26647</v>
      </c>
      <c r="E5590" s="947">
        <v>900000</v>
      </c>
      <c r="F5590" s="948" t="s">
        <v>26648</v>
      </c>
      <c r="G5590" s="939" t="s">
        <v>26306</v>
      </c>
      <c r="H5590" s="951">
        <v>44342</v>
      </c>
      <c r="I5590" s="939" t="s">
        <v>26307</v>
      </c>
      <c r="J5590" s="939" t="s">
        <v>26308</v>
      </c>
    </row>
    <row r="5591" spans="1:10" s="326" customFormat="1" ht="27" x14ac:dyDescent="0.15">
      <c r="A5591" s="949" t="s">
        <v>26649</v>
      </c>
      <c r="B5591" s="936" t="s">
        <v>327</v>
      </c>
      <c r="C5591" s="936" t="s">
        <v>26444</v>
      </c>
      <c r="D5591" s="936" t="s">
        <v>26650</v>
      </c>
      <c r="E5591" s="947">
        <v>81778.2</v>
      </c>
      <c r="F5591" s="948" t="s">
        <v>26627</v>
      </c>
      <c r="G5591" s="939" t="s">
        <v>26306</v>
      </c>
      <c r="H5591" s="910" t="s">
        <v>26440</v>
      </c>
      <c r="I5591" s="939" t="s">
        <v>26307</v>
      </c>
      <c r="J5591" s="939" t="s">
        <v>26308</v>
      </c>
    </row>
    <row r="5592" spans="1:10" s="326" customFormat="1" ht="27" x14ac:dyDescent="0.15">
      <c r="A5592" s="955" t="s">
        <v>26651</v>
      </c>
      <c r="B5592" s="936" t="s">
        <v>327</v>
      </c>
      <c r="C5592" s="936" t="s">
        <v>26444</v>
      </c>
      <c r="D5592" s="936" t="s">
        <v>26652</v>
      </c>
      <c r="E5592" s="947">
        <v>321634.5</v>
      </c>
      <c r="F5592" s="948" t="s">
        <v>26653</v>
      </c>
      <c r="G5592" s="939" t="s">
        <v>26306</v>
      </c>
      <c r="H5592" s="910" t="s">
        <v>26654</v>
      </c>
      <c r="I5592" s="939" t="s">
        <v>26307</v>
      </c>
      <c r="J5592" s="939" t="s">
        <v>26308</v>
      </c>
    </row>
    <row r="5593" spans="1:10" s="326" customFormat="1" ht="18" x14ac:dyDescent="0.15">
      <c r="A5593" s="955" t="s">
        <v>26655</v>
      </c>
      <c r="B5593" s="936" t="s">
        <v>6550</v>
      </c>
      <c r="C5593" s="936" t="s">
        <v>26444</v>
      </c>
      <c r="D5593" s="936" t="s">
        <v>26656</v>
      </c>
      <c r="E5593" s="947">
        <v>84960</v>
      </c>
      <c r="F5593" s="948" t="s">
        <v>26316</v>
      </c>
      <c r="G5593" s="939" t="s">
        <v>26306</v>
      </c>
      <c r="H5593" s="910" t="s">
        <v>15211</v>
      </c>
      <c r="I5593" s="939" t="s">
        <v>26307</v>
      </c>
      <c r="J5593" s="939" t="s">
        <v>26308</v>
      </c>
    </row>
    <row r="5594" spans="1:10" s="326" customFormat="1" ht="36" x14ac:dyDescent="0.15">
      <c r="A5594" s="948" t="s">
        <v>26657</v>
      </c>
      <c r="B5594" s="936" t="s">
        <v>327</v>
      </c>
      <c r="C5594" s="936" t="s">
        <v>26444</v>
      </c>
      <c r="D5594" s="936" t="s">
        <v>26650</v>
      </c>
      <c r="E5594" s="947">
        <v>57497.16</v>
      </c>
      <c r="F5594" s="948" t="s">
        <v>26627</v>
      </c>
      <c r="G5594" s="939" t="s">
        <v>26306</v>
      </c>
      <c r="H5594" s="910" t="s">
        <v>14038</v>
      </c>
      <c r="I5594" s="939" t="s">
        <v>26307</v>
      </c>
      <c r="J5594" s="939" t="s">
        <v>26308</v>
      </c>
    </row>
    <row r="5595" spans="1:10" s="326" customFormat="1" ht="18" x14ac:dyDescent="0.15">
      <c r="A5595" s="948" t="s">
        <v>26658</v>
      </c>
      <c r="B5595" s="936" t="s">
        <v>6550</v>
      </c>
      <c r="C5595" s="936" t="s">
        <v>26444</v>
      </c>
      <c r="D5595" s="936" t="s">
        <v>26659</v>
      </c>
      <c r="E5595" s="947">
        <v>40000</v>
      </c>
      <c r="F5595" s="948" t="s">
        <v>26660</v>
      </c>
      <c r="G5595" s="939" t="s">
        <v>26306</v>
      </c>
      <c r="H5595" s="954" t="s">
        <v>26661</v>
      </c>
      <c r="I5595" s="939" t="s">
        <v>26307</v>
      </c>
      <c r="J5595" s="939" t="s">
        <v>26308</v>
      </c>
    </row>
    <row r="5596" spans="1:10" s="326" customFormat="1" ht="54" x14ac:dyDescent="0.15">
      <c r="A5596" s="955" t="s">
        <v>26662</v>
      </c>
      <c r="B5596" s="936" t="s">
        <v>6550</v>
      </c>
      <c r="C5596" s="936" t="s">
        <v>26444</v>
      </c>
      <c r="D5596" s="936" t="s">
        <v>26620</v>
      </c>
      <c r="E5596" s="956">
        <v>362000</v>
      </c>
      <c r="F5596" s="957" t="s">
        <v>26663</v>
      </c>
      <c r="G5596" s="939" t="s">
        <v>26306</v>
      </c>
      <c r="H5596" s="958" t="s">
        <v>26488</v>
      </c>
      <c r="I5596" s="939" t="s">
        <v>26307</v>
      </c>
      <c r="J5596" s="939" t="s">
        <v>26308</v>
      </c>
    </row>
    <row r="5597" spans="1:10" s="326" customFormat="1" ht="36" x14ac:dyDescent="0.15">
      <c r="A5597" s="955" t="s">
        <v>26664</v>
      </c>
      <c r="B5597" s="936" t="s">
        <v>6550</v>
      </c>
      <c r="C5597" s="936" t="s">
        <v>26444</v>
      </c>
      <c r="D5597" s="936" t="s">
        <v>26665</v>
      </c>
      <c r="E5597" s="956">
        <v>130000</v>
      </c>
      <c r="F5597" s="957" t="s">
        <v>26666</v>
      </c>
      <c r="G5597" s="939" t="s">
        <v>26306</v>
      </c>
      <c r="H5597" s="958" t="s">
        <v>13843</v>
      </c>
      <c r="I5597" s="939" t="s">
        <v>26307</v>
      </c>
      <c r="J5597" s="939" t="s">
        <v>26308</v>
      </c>
    </row>
    <row r="5598" spans="1:10" s="326" customFormat="1" ht="27" x14ac:dyDescent="0.15">
      <c r="A5598" s="955" t="s">
        <v>26667</v>
      </c>
      <c r="B5598" s="936" t="s">
        <v>6550</v>
      </c>
      <c r="C5598" s="936" t="s">
        <v>26444</v>
      </c>
      <c r="D5598" s="936" t="s">
        <v>26620</v>
      </c>
      <c r="E5598" s="956">
        <v>49828</v>
      </c>
      <c r="F5598" s="957" t="s">
        <v>26668</v>
      </c>
      <c r="G5598" s="939" t="s">
        <v>26599</v>
      </c>
      <c r="H5598" s="958" t="s">
        <v>15126</v>
      </c>
      <c r="I5598" s="939" t="s">
        <v>26307</v>
      </c>
      <c r="J5598" s="939" t="s">
        <v>26308</v>
      </c>
    </row>
    <row r="5599" spans="1:10" s="326" customFormat="1" ht="27" x14ac:dyDescent="0.15">
      <c r="A5599" s="955" t="s">
        <v>26669</v>
      </c>
      <c r="B5599" s="936" t="s">
        <v>327</v>
      </c>
      <c r="C5599" s="936" t="s">
        <v>26444</v>
      </c>
      <c r="D5599" s="936" t="s">
        <v>26593</v>
      </c>
      <c r="E5599" s="947">
        <v>47896.78</v>
      </c>
      <c r="F5599" s="948" t="s">
        <v>26494</v>
      </c>
      <c r="G5599" s="939" t="s">
        <v>26306</v>
      </c>
      <c r="H5599" s="910" t="s">
        <v>26670</v>
      </c>
      <c r="I5599" s="939" t="s">
        <v>26307</v>
      </c>
      <c r="J5599" s="939" t="s">
        <v>26308</v>
      </c>
    </row>
    <row r="5600" spans="1:10" s="326" customFormat="1" ht="27" x14ac:dyDescent="0.15">
      <c r="A5600" s="955" t="s">
        <v>26669</v>
      </c>
      <c r="B5600" s="936" t="s">
        <v>327</v>
      </c>
      <c r="C5600" s="936" t="s">
        <v>26444</v>
      </c>
      <c r="D5600" s="936" t="s">
        <v>26593</v>
      </c>
      <c r="E5600" s="947">
        <v>25163.72</v>
      </c>
      <c r="F5600" s="948" t="s">
        <v>26494</v>
      </c>
      <c r="G5600" s="939" t="s">
        <v>26306</v>
      </c>
      <c r="H5600" s="910" t="s">
        <v>26670</v>
      </c>
      <c r="I5600" s="939" t="s">
        <v>26307</v>
      </c>
      <c r="J5600" s="939" t="s">
        <v>26308</v>
      </c>
    </row>
    <row r="5601" spans="1:10" s="326" customFormat="1" ht="36" x14ac:dyDescent="0.15">
      <c r="A5601" s="957" t="s">
        <v>26671</v>
      </c>
      <c r="B5601" s="936" t="s">
        <v>327</v>
      </c>
      <c r="C5601" s="936" t="s">
        <v>26444</v>
      </c>
      <c r="D5601" s="936" t="s">
        <v>26672</v>
      </c>
      <c r="E5601" s="947">
        <v>229999</v>
      </c>
      <c r="F5601" s="948" t="s">
        <v>26673</v>
      </c>
      <c r="G5601" s="939" t="s">
        <v>26306</v>
      </c>
      <c r="H5601" s="910" t="s">
        <v>26674</v>
      </c>
      <c r="I5601" s="939" t="s">
        <v>26307</v>
      </c>
      <c r="J5601" s="939" t="s">
        <v>26308</v>
      </c>
    </row>
    <row r="5602" spans="1:10" s="326" customFormat="1" ht="27" x14ac:dyDescent="0.15">
      <c r="A5602" s="957" t="s">
        <v>26675</v>
      </c>
      <c r="B5602" s="936" t="s">
        <v>6550</v>
      </c>
      <c r="C5602" s="936" t="s">
        <v>26444</v>
      </c>
      <c r="D5602" s="936" t="s">
        <v>26676</v>
      </c>
      <c r="E5602" s="947">
        <v>50500</v>
      </c>
      <c r="F5602" s="948" t="s">
        <v>26634</v>
      </c>
      <c r="G5602" s="939" t="s">
        <v>26306</v>
      </c>
      <c r="H5602" s="910" t="s">
        <v>14047</v>
      </c>
      <c r="I5602" s="939" t="s">
        <v>26307</v>
      </c>
      <c r="J5602" s="939" t="s">
        <v>26308</v>
      </c>
    </row>
    <row r="5603" spans="1:10" s="326" customFormat="1" ht="18" x14ac:dyDescent="0.15">
      <c r="A5603" s="948" t="s">
        <v>26677</v>
      </c>
      <c r="B5603" s="936" t="s">
        <v>26678</v>
      </c>
      <c r="C5603" s="936" t="s">
        <v>26444</v>
      </c>
      <c r="D5603" s="936" t="s">
        <v>26679</v>
      </c>
      <c r="E5603" s="947">
        <v>79434</v>
      </c>
      <c r="F5603" s="948" t="s">
        <v>26680</v>
      </c>
      <c r="G5603" s="939" t="s">
        <v>26306</v>
      </c>
      <c r="H5603" s="910" t="s">
        <v>26681</v>
      </c>
      <c r="I5603" s="939" t="s">
        <v>26307</v>
      </c>
      <c r="J5603" s="939" t="s">
        <v>26308</v>
      </c>
    </row>
    <row r="5604" spans="1:10" s="326" customFormat="1" ht="36" x14ac:dyDescent="0.15">
      <c r="A5604" s="953" t="s">
        <v>26682</v>
      </c>
      <c r="B5604" s="936" t="s">
        <v>6550</v>
      </c>
      <c r="C5604" s="936" t="s">
        <v>26444</v>
      </c>
      <c r="D5604" s="936" t="s">
        <v>26683</v>
      </c>
      <c r="E5604" s="947">
        <v>63120</v>
      </c>
      <c r="F5604" s="948" t="s">
        <v>26653</v>
      </c>
      <c r="G5604" s="939" t="s">
        <v>26306</v>
      </c>
      <c r="H5604" s="910" t="s">
        <v>26455</v>
      </c>
      <c r="I5604" s="939" t="s">
        <v>26307</v>
      </c>
      <c r="J5604" s="939" t="s">
        <v>26308</v>
      </c>
    </row>
    <row r="5605" spans="1:10" s="326" customFormat="1" ht="45" x14ac:dyDescent="0.15">
      <c r="A5605" s="955" t="s">
        <v>26684</v>
      </c>
      <c r="B5605" s="964" t="s">
        <v>6550</v>
      </c>
      <c r="C5605" s="936" t="s">
        <v>26444</v>
      </c>
      <c r="D5605" s="965" t="s">
        <v>26685</v>
      </c>
      <c r="E5605" s="956">
        <v>75667.42</v>
      </c>
      <c r="F5605" s="957" t="s">
        <v>26578</v>
      </c>
      <c r="G5605" s="939" t="s">
        <v>26306</v>
      </c>
      <c r="H5605" s="958" t="s">
        <v>15126</v>
      </c>
      <c r="I5605" s="939" t="s">
        <v>26307</v>
      </c>
      <c r="J5605" s="939" t="s">
        <v>26308</v>
      </c>
    </row>
    <row r="5606" spans="1:10" s="326" customFormat="1" ht="18" x14ac:dyDescent="0.15">
      <c r="A5606" s="955" t="s">
        <v>26686</v>
      </c>
      <c r="B5606" s="936" t="s">
        <v>6550</v>
      </c>
      <c r="C5606" s="961" t="s">
        <v>26444</v>
      </c>
      <c r="D5606" s="966" t="s">
        <v>26687</v>
      </c>
      <c r="E5606" s="963">
        <v>49500</v>
      </c>
      <c r="F5606" s="948" t="s">
        <v>26688</v>
      </c>
      <c r="G5606" s="939" t="s">
        <v>26306</v>
      </c>
      <c r="H5606" s="910" t="s">
        <v>14105</v>
      </c>
      <c r="I5606" s="939" t="s">
        <v>26307</v>
      </c>
      <c r="J5606" s="939" t="s">
        <v>26308</v>
      </c>
    </row>
    <row r="5607" spans="1:10" s="326" customFormat="1" ht="27" x14ac:dyDescent="0.15">
      <c r="A5607" s="955" t="s">
        <v>26689</v>
      </c>
      <c r="B5607" s="936" t="s">
        <v>6550</v>
      </c>
      <c r="C5607" s="961" t="s">
        <v>26444</v>
      </c>
      <c r="D5607" s="967" t="s">
        <v>26690</v>
      </c>
      <c r="E5607" s="963">
        <v>72250</v>
      </c>
      <c r="F5607" s="948" t="s">
        <v>26688</v>
      </c>
      <c r="G5607" s="939" t="s">
        <v>26306</v>
      </c>
      <c r="H5607" s="910" t="s">
        <v>14465</v>
      </c>
      <c r="I5607" s="939" t="s">
        <v>26307</v>
      </c>
      <c r="J5607" s="939" t="s">
        <v>26308</v>
      </c>
    </row>
    <row r="5608" spans="1:10" s="326" customFormat="1" ht="18" x14ac:dyDescent="0.15">
      <c r="A5608" s="955" t="s">
        <v>26691</v>
      </c>
      <c r="B5608" s="936" t="s">
        <v>6550</v>
      </c>
      <c r="C5608" s="961" t="s">
        <v>26444</v>
      </c>
      <c r="D5608" s="968" t="s">
        <v>26692</v>
      </c>
      <c r="E5608" s="963">
        <v>79900</v>
      </c>
      <c r="F5608" s="948" t="s">
        <v>26688</v>
      </c>
      <c r="G5608" s="939" t="s">
        <v>26306</v>
      </c>
      <c r="H5608" s="910" t="s">
        <v>14465</v>
      </c>
      <c r="I5608" s="939" t="s">
        <v>26307</v>
      </c>
      <c r="J5608" s="939" t="s">
        <v>26308</v>
      </c>
    </row>
    <row r="5609" spans="1:10" s="326" customFormat="1" ht="27" x14ac:dyDescent="0.15">
      <c r="A5609" s="969" t="s">
        <v>26693</v>
      </c>
      <c r="B5609" s="970" t="s">
        <v>6550</v>
      </c>
      <c r="C5609" s="970" t="s">
        <v>26444</v>
      </c>
      <c r="D5609" s="971" t="s">
        <v>26694</v>
      </c>
      <c r="E5609" s="972">
        <v>42090</v>
      </c>
      <c r="F5609" s="973" t="s">
        <v>26653</v>
      </c>
      <c r="G5609" s="939" t="s">
        <v>26306</v>
      </c>
      <c r="H5609" s="974" t="s">
        <v>14466</v>
      </c>
      <c r="I5609" s="939" t="s">
        <v>26307</v>
      </c>
      <c r="J5609" s="939" t="s">
        <v>26308</v>
      </c>
    </row>
    <row r="5610" spans="1:10" s="326" customFormat="1" ht="27" x14ac:dyDescent="0.15">
      <c r="A5610" s="959" t="s">
        <v>26695</v>
      </c>
      <c r="B5610" s="936" t="s">
        <v>6550</v>
      </c>
      <c r="C5610" s="936" t="s">
        <v>26444</v>
      </c>
      <c r="D5610" s="967" t="s">
        <v>26696</v>
      </c>
      <c r="E5610" s="947">
        <v>50458.15</v>
      </c>
      <c r="F5610" s="948" t="s">
        <v>26483</v>
      </c>
      <c r="G5610" s="939" t="s">
        <v>26306</v>
      </c>
      <c r="H5610" s="910" t="s">
        <v>15038</v>
      </c>
      <c r="I5610" s="939" t="s">
        <v>26307</v>
      </c>
      <c r="J5610" s="939" t="s">
        <v>26308</v>
      </c>
    </row>
    <row r="5611" spans="1:10" s="326" customFormat="1" ht="27" x14ac:dyDescent="0.15">
      <c r="A5611" s="959" t="s">
        <v>26697</v>
      </c>
      <c r="B5611" s="959" t="s">
        <v>6550</v>
      </c>
      <c r="C5611" s="959" t="s">
        <v>26444</v>
      </c>
      <c r="D5611" s="959" t="s">
        <v>26698</v>
      </c>
      <c r="E5611" s="947">
        <v>60223.59</v>
      </c>
      <c r="F5611" s="959" t="s">
        <v>26494</v>
      </c>
      <c r="G5611" s="939" t="s">
        <v>26306</v>
      </c>
      <c r="H5611" s="951">
        <v>44225</v>
      </c>
      <c r="I5611" s="939" t="s">
        <v>26307</v>
      </c>
      <c r="J5611" s="939" t="s">
        <v>26308</v>
      </c>
    </row>
    <row r="5612" spans="1:10" s="326" customFormat="1" ht="9" x14ac:dyDescent="0.15">
      <c r="A5612" s="343" t="s">
        <v>210</v>
      </c>
      <c r="B5612" s="344"/>
      <c r="C5612" s="344"/>
      <c r="D5612" s="344"/>
      <c r="E5612" s="344"/>
      <c r="F5612" s="344"/>
      <c r="G5612" s="975"/>
      <c r="H5612" s="975"/>
      <c r="I5612" s="975"/>
      <c r="J5612" s="975"/>
    </row>
    <row r="5613" spans="1:10" s="326" customFormat="1" ht="36" x14ac:dyDescent="0.15">
      <c r="A5613" s="976" t="s">
        <v>26699</v>
      </c>
      <c r="B5613" s="977" t="s">
        <v>542</v>
      </c>
      <c r="C5613" s="936" t="s">
        <v>26303</v>
      </c>
      <c r="D5613" s="330" t="s">
        <v>26304</v>
      </c>
      <c r="E5613" s="978">
        <v>22763.34</v>
      </c>
      <c r="F5613" s="979" t="s">
        <v>26700</v>
      </c>
      <c r="G5613" s="939" t="s">
        <v>26701</v>
      </c>
      <c r="H5613" s="980" t="s">
        <v>13844</v>
      </c>
      <c r="I5613" s="939" t="s">
        <v>26307</v>
      </c>
      <c r="J5613" s="332" t="s">
        <v>26308</v>
      </c>
    </row>
    <row r="5614" spans="1:10" s="326" customFormat="1" ht="45" x14ac:dyDescent="0.15">
      <c r="A5614" s="976" t="s">
        <v>26702</v>
      </c>
      <c r="B5614" s="977" t="s">
        <v>542</v>
      </c>
      <c r="C5614" s="936" t="s">
        <v>26303</v>
      </c>
      <c r="D5614" s="330" t="s">
        <v>26304</v>
      </c>
      <c r="E5614" s="981">
        <v>24105.279999999999</v>
      </c>
      <c r="F5614" s="982" t="s">
        <v>26578</v>
      </c>
      <c r="G5614" s="983" t="s">
        <v>542</v>
      </c>
      <c r="H5614" s="984" t="s">
        <v>12891</v>
      </c>
      <c r="I5614" s="939" t="s">
        <v>26307</v>
      </c>
      <c r="J5614" s="332" t="s">
        <v>26703</v>
      </c>
    </row>
    <row r="5615" spans="1:10" s="326" customFormat="1" ht="18" x14ac:dyDescent="0.15">
      <c r="A5615" s="979" t="s">
        <v>26704</v>
      </c>
      <c r="B5615" s="977" t="s">
        <v>542</v>
      </c>
      <c r="C5615" s="936" t="s">
        <v>26303</v>
      </c>
      <c r="D5615" s="330" t="s">
        <v>26304</v>
      </c>
      <c r="E5615" s="978">
        <v>36000</v>
      </c>
      <c r="F5615" s="979" t="s">
        <v>26314</v>
      </c>
      <c r="G5615" s="939" t="s">
        <v>26306</v>
      </c>
      <c r="H5615" s="980" t="s">
        <v>13844</v>
      </c>
      <c r="I5615" s="939" t="s">
        <v>26307</v>
      </c>
      <c r="J5615" s="332" t="s">
        <v>26308</v>
      </c>
    </row>
    <row r="5616" spans="1:10" s="326" customFormat="1" ht="27" x14ac:dyDescent="0.15">
      <c r="A5616" s="979" t="s">
        <v>26705</v>
      </c>
      <c r="B5616" s="977" t="s">
        <v>542</v>
      </c>
      <c r="C5616" s="936" t="s">
        <v>26303</v>
      </c>
      <c r="D5616" s="330" t="s">
        <v>26304</v>
      </c>
      <c r="E5616" s="978">
        <v>36000</v>
      </c>
      <c r="F5616" s="979" t="s">
        <v>26706</v>
      </c>
      <c r="G5616" s="939" t="s">
        <v>26306</v>
      </c>
      <c r="H5616" s="980" t="s">
        <v>13844</v>
      </c>
      <c r="I5616" s="939" t="s">
        <v>26307</v>
      </c>
      <c r="J5616" s="332" t="s">
        <v>26308</v>
      </c>
    </row>
    <row r="5617" spans="1:10" s="326" customFormat="1" ht="36" x14ac:dyDescent="0.15">
      <c r="A5617" s="979" t="s">
        <v>26707</v>
      </c>
      <c r="B5617" s="977" t="s">
        <v>542</v>
      </c>
      <c r="C5617" s="936" t="s">
        <v>26303</v>
      </c>
      <c r="D5617" s="330" t="s">
        <v>26304</v>
      </c>
      <c r="E5617" s="978">
        <v>20400</v>
      </c>
      <c r="F5617" s="979" t="s">
        <v>26348</v>
      </c>
      <c r="G5617" s="939" t="s">
        <v>26306</v>
      </c>
      <c r="H5617" s="980" t="s">
        <v>13844</v>
      </c>
      <c r="I5617" s="939" t="s">
        <v>26307</v>
      </c>
      <c r="J5617" s="332" t="s">
        <v>26308</v>
      </c>
    </row>
    <row r="5618" spans="1:10" s="326" customFormat="1" ht="45" x14ac:dyDescent="0.15">
      <c r="A5618" s="985" t="s">
        <v>26568</v>
      </c>
      <c r="B5618" s="977" t="s">
        <v>542</v>
      </c>
      <c r="C5618" s="936" t="s">
        <v>26303</v>
      </c>
      <c r="D5618" s="330" t="s">
        <v>26304</v>
      </c>
      <c r="E5618" s="978">
        <v>26521.96</v>
      </c>
      <c r="F5618" s="979" t="s">
        <v>26578</v>
      </c>
      <c r="G5618" s="939" t="s">
        <v>26306</v>
      </c>
      <c r="H5618" s="980" t="s">
        <v>12988</v>
      </c>
      <c r="I5618" s="939" t="s">
        <v>26307</v>
      </c>
      <c r="J5618" s="332" t="s">
        <v>26308</v>
      </c>
    </row>
    <row r="5619" spans="1:10" s="326" customFormat="1" ht="18" x14ac:dyDescent="0.15">
      <c r="A5619" s="985" t="s">
        <v>26708</v>
      </c>
      <c r="B5619" s="977" t="s">
        <v>542</v>
      </c>
      <c r="C5619" s="936" t="s">
        <v>26303</v>
      </c>
      <c r="D5619" s="330" t="s">
        <v>26304</v>
      </c>
      <c r="E5619" s="978">
        <v>31590</v>
      </c>
      <c r="F5619" s="979" t="s">
        <v>26565</v>
      </c>
      <c r="G5619" s="939" t="s">
        <v>26709</v>
      </c>
      <c r="H5619" s="980" t="s">
        <v>13073</v>
      </c>
      <c r="I5619" s="939" t="s">
        <v>26307</v>
      </c>
      <c r="J5619" s="332" t="s">
        <v>26308</v>
      </c>
    </row>
    <row r="5620" spans="1:10" s="326" customFormat="1" ht="27" x14ac:dyDescent="0.15">
      <c r="A5620" s="979" t="s">
        <v>26710</v>
      </c>
      <c r="B5620" s="977" t="s">
        <v>542</v>
      </c>
      <c r="C5620" s="936" t="s">
        <v>26303</v>
      </c>
      <c r="D5620" s="330" t="s">
        <v>26304</v>
      </c>
      <c r="E5620" s="978">
        <v>19600</v>
      </c>
      <c r="F5620" s="979" t="s">
        <v>26594</v>
      </c>
      <c r="G5620" s="939" t="s">
        <v>26709</v>
      </c>
      <c r="H5620" s="980" t="s">
        <v>13844</v>
      </c>
      <c r="I5620" s="939" t="s">
        <v>26307</v>
      </c>
      <c r="J5620" s="332" t="s">
        <v>26308</v>
      </c>
    </row>
    <row r="5621" spans="1:10" s="326" customFormat="1" ht="18" x14ac:dyDescent="0.15">
      <c r="A5621" s="976" t="s">
        <v>26711</v>
      </c>
      <c r="B5621" s="977" t="s">
        <v>542</v>
      </c>
      <c r="C5621" s="936" t="s">
        <v>26303</v>
      </c>
      <c r="D5621" s="330" t="s">
        <v>26304</v>
      </c>
      <c r="E5621" s="981">
        <v>21390.1</v>
      </c>
      <c r="F5621" s="982" t="s">
        <v>26712</v>
      </c>
      <c r="G5621" s="939" t="s">
        <v>26306</v>
      </c>
      <c r="H5621" s="984" t="s">
        <v>13111</v>
      </c>
      <c r="I5621" s="939" t="s">
        <v>26307</v>
      </c>
      <c r="J5621" s="332" t="s">
        <v>26308</v>
      </c>
    </row>
    <row r="5622" spans="1:10" s="326" customFormat="1" ht="36" x14ac:dyDescent="0.15">
      <c r="A5622" s="979" t="s">
        <v>26713</v>
      </c>
      <c r="B5622" s="977" t="s">
        <v>542</v>
      </c>
      <c r="C5622" s="936" t="s">
        <v>26303</v>
      </c>
      <c r="D5622" s="330" t="s">
        <v>26304</v>
      </c>
      <c r="E5622" s="978">
        <v>36000</v>
      </c>
      <c r="F5622" s="979" t="s">
        <v>26333</v>
      </c>
      <c r="G5622" s="939" t="s">
        <v>26709</v>
      </c>
      <c r="H5622" s="980" t="s">
        <v>15316</v>
      </c>
      <c r="I5622" s="939" t="s">
        <v>26307</v>
      </c>
      <c r="J5622" s="332" t="s">
        <v>26308</v>
      </c>
    </row>
    <row r="5623" spans="1:10" s="326" customFormat="1" ht="54" x14ac:dyDescent="0.15">
      <c r="A5623" s="979" t="s">
        <v>26714</v>
      </c>
      <c r="B5623" s="977" t="s">
        <v>542</v>
      </c>
      <c r="C5623" s="936" t="s">
        <v>26303</v>
      </c>
      <c r="D5623" s="330" t="s">
        <v>26304</v>
      </c>
      <c r="E5623" s="978">
        <v>36000</v>
      </c>
      <c r="F5623" s="979" t="s">
        <v>26402</v>
      </c>
      <c r="G5623" s="939" t="s">
        <v>26709</v>
      </c>
      <c r="H5623" s="980" t="s">
        <v>15316</v>
      </c>
      <c r="I5623" s="939" t="s">
        <v>26307</v>
      </c>
      <c r="J5623" s="332" t="s">
        <v>26308</v>
      </c>
    </row>
    <row r="5624" spans="1:10" s="326" customFormat="1" ht="54" x14ac:dyDescent="0.15">
      <c r="A5624" s="979" t="s">
        <v>26715</v>
      </c>
      <c r="B5624" s="977" t="s">
        <v>542</v>
      </c>
      <c r="C5624" s="936" t="s">
        <v>26303</v>
      </c>
      <c r="D5624" s="330" t="s">
        <v>26304</v>
      </c>
      <c r="E5624" s="978">
        <v>36000</v>
      </c>
      <c r="F5624" s="979" t="s">
        <v>26414</v>
      </c>
      <c r="G5624" s="939" t="s">
        <v>26709</v>
      </c>
      <c r="H5624" s="980" t="s">
        <v>15316</v>
      </c>
      <c r="I5624" s="939" t="s">
        <v>26307</v>
      </c>
      <c r="J5624" s="332" t="s">
        <v>26308</v>
      </c>
    </row>
    <row r="5625" spans="1:10" s="326" customFormat="1" ht="54" x14ac:dyDescent="0.15">
      <c r="A5625" s="979" t="s">
        <v>26716</v>
      </c>
      <c r="B5625" s="977" t="s">
        <v>542</v>
      </c>
      <c r="C5625" s="936" t="s">
        <v>26303</v>
      </c>
      <c r="D5625" s="330" t="s">
        <v>26304</v>
      </c>
      <c r="E5625" s="978">
        <v>36000</v>
      </c>
      <c r="F5625" s="979" t="s">
        <v>26408</v>
      </c>
      <c r="G5625" s="939" t="s">
        <v>26709</v>
      </c>
      <c r="H5625" s="980" t="s">
        <v>15316</v>
      </c>
      <c r="I5625" s="939" t="s">
        <v>26307</v>
      </c>
      <c r="J5625" s="332" t="s">
        <v>26308</v>
      </c>
    </row>
    <row r="5626" spans="1:10" s="326" customFormat="1" ht="18" x14ac:dyDescent="0.15">
      <c r="A5626" s="979" t="s">
        <v>26717</v>
      </c>
      <c r="B5626" s="977" t="s">
        <v>542</v>
      </c>
      <c r="C5626" s="936" t="s">
        <v>26303</v>
      </c>
      <c r="D5626" s="330" t="s">
        <v>26304</v>
      </c>
      <c r="E5626" s="978">
        <v>36800</v>
      </c>
      <c r="F5626" s="979" t="s">
        <v>26360</v>
      </c>
      <c r="G5626" s="939" t="s">
        <v>26709</v>
      </c>
      <c r="H5626" s="980" t="s">
        <v>15316</v>
      </c>
      <c r="I5626" s="939" t="s">
        <v>26307</v>
      </c>
      <c r="J5626" s="332" t="s">
        <v>26308</v>
      </c>
    </row>
    <row r="5627" spans="1:10" s="326" customFormat="1" ht="27" x14ac:dyDescent="0.15">
      <c r="A5627" s="979" t="s">
        <v>26718</v>
      </c>
      <c r="B5627" s="977" t="s">
        <v>542</v>
      </c>
      <c r="C5627" s="936" t="s">
        <v>26303</v>
      </c>
      <c r="D5627" s="330" t="s">
        <v>26304</v>
      </c>
      <c r="E5627" s="978">
        <v>24000</v>
      </c>
      <c r="F5627" s="979" t="s">
        <v>26719</v>
      </c>
      <c r="G5627" s="939" t="s">
        <v>26709</v>
      </c>
      <c r="H5627" s="980" t="s">
        <v>15316</v>
      </c>
      <c r="I5627" s="939" t="s">
        <v>26307</v>
      </c>
      <c r="J5627" s="332" t="s">
        <v>26308</v>
      </c>
    </row>
    <row r="5628" spans="1:10" s="326" customFormat="1" ht="18" x14ac:dyDescent="0.15">
      <c r="A5628" s="979" t="s">
        <v>26720</v>
      </c>
      <c r="B5628" s="977" t="s">
        <v>542</v>
      </c>
      <c r="C5628" s="936" t="s">
        <v>26303</v>
      </c>
      <c r="D5628" s="330" t="s">
        <v>26304</v>
      </c>
      <c r="E5628" s="978">
        <v>33700</v>
      </c>
      <c r="F5628" s="979" t="s">
        <v>26352</v>
      </c>
      <c r="G5628" s="939" t="s">
        <v>26709</v>
      </c>
      <c r="H5628" s="980" t="s">
        <v>12827</v>
      </c>
      <c r="I5628" s="939" t="s">
        <v>26307</v>
      </c>
      <c r="J5628" s="332" t="s">
        <v>26308</v>
      </c>
    </row>
    <row r="5629" spans="1:10" s="326" customFormat="1" ht="18" x14ac:dyDescent="0.15">
      <c r="A5629" s="979" t="s">
        <v>26721</v>
      </c>
      <c r="B5629" s="977" t="s">
        <v>542</v>
      </c>
      <c r="C5629" s="936" t="s">
        <v>26303</v>
      </c>
      <c r="D5629" s="330" t="s">
        <v>26304</v>
      </c>
      <c r="E5629" s="978">
        <v>18304</v>
      </c>
      <c r="F5629" s="979" t="s">
        <v>26722</v>
      </c>
      <c r="G5629" s="939" t="s">
        <v>26709</v>
      </c>
      <c r="H5629" s="980" t="s">
        <v>12827</v>
      </c>
      <c r="I5629" s="939" t="s">
        <v>26307</v>
      </c>
      <c r="J5629" s="332" t="s">
        <v>26308</v>
      </c>
    </row>
    <row r="5630" spans="1:10" s="326" customFormat="1" ht="18" x14ac:dyDescent="0.15">
      <c r="A5630" s="979" t="s">
        <v>26723</v>
      </c>
      <c r="B5630" s="977" t="s">
        <v>542</v>
      </c>
      <c r="C5630" s="936" t="s">
        <v>26303</v>
      </c>
      <c r="D5630" s="330" t="s">
        <v>26304</v>
      </c>
      <c r="E5630" s="978">
        <v>21121.919999999998</v>
      </c>
      <c r="F5630" s="979" t="s">
        <v>26312</v>
      </c>
      <c r="G5630" s="939" t="s">
        <v>26709</v>
      </c>
      <c r="H5630" s="980" t="s">
        <v>12827</v>
      </c>
      <c r="I5630" s="939" t="s">
        <v>26307</v>
      </c>
      <c r="J5630" s="332" t="s">
        <v>26308</v>
      </c>
    </row>
    <row r="5631" spans="1:10" s="326" customFormat="1" ht="54" x14ac:dyDescent="0.15">
      <c r="A5631" s="979" t="s">
        <v>26724</v>
      </c>
      <c r="B5631" s="977" t="s">
        <v>542</v>
      </c>
      <c r="C5631" s="936" t="s">
        <v>26303</v>
      </c>
      <c r="D5631" s="330" t="s">
        <v>26304</v>
      </c>
      <c r="E5631" s="978">
        <v>36000</v>
      </c>
      <c r="F5631" s="979" t="s">
        <v>26410</v>
      </c>
      <c r="G5631" s="939" t="s">
        <v>26709</v>
      </c>
      <c r="H5631" s="980" t="s">
        <v>12827</v>
      </c>
      <c r="I5631" s="939" t="s">
        <v>26307</v>
      </c>
      <c r="J5631" s="332" t="s">
        <v>26308</v>
      </c>
    </row>
    <row r="5632" spans="1:10" s="326" customFormat="1" ht="54" x14ac:dyDescent="0.15">
      <c r="A5632" s="979" t="s">
        <v>26725</v>
      </c>
      <c r="B5632" s="977" t="s">
        <v>542</v>
      </c>
      <c r="C5632" s="936" t="s">
        <v>26303</v>
      </c>
      <c r="D5632" s="330" t="s">
        <v>26304</v>
      </c>
      <c r="E5632" s="978">
        <v>36000</v>
      </c>
      <c r="F5632" s="979" t="s">
        <v>26400</v>
      </c>
      <c r="G5632" s="939" t="s">
        <v>26709</v>
      </c>
      <c r="H5632" s="980" t="s">
        <v>12827</v>
      </c>
      <c r="I5632" s="939" t="s">
        <v>26307</v>
      </c>
      <c r="J5632" s="332" t="s">
        <v>26308</v>
      </c>
    </row>
    <row r="5633" spans="1:10" s="326" customFormat="1" ht="27" x14ac:dyDescent="0.15">
      <c r="A5633" s="979" t="s">
        <v>26726</v>
      </c>
      <c r="B5633" s="977" t="s">
        <v>542</v>
      </c>
      <c r="C5633" s="936" t="s">
        <v>26303</v>
      </c>
      <c r="D5633" s="330" t="s">
        <v>26304</v>
      </c>
      <c r="E5633" s="978">
        <v>36000</v>
      </c>
      <c r="F5633" s="979" t="s">
        <v>26429</v>
      </c>
      <c r="G5633" s="939" t="s">
        <v>26709</v>
      </c>
      <c r="H5633" s="980" t="s">
        <v>12827</v>
      </c>
      <c r="I5633" s="939" t="s">
        <v>26307</v>
      </c>
      <c r="J5633" s="332" t="s">
        <v>26308</v>
      </c>
    </row>
    <row r="5634" spans="1:10" s="326" customFormat="1" ht="18" x14ac:dyDescent="0.15">
      <c r="A5634" s="979" t="s">
        <v>26727</v>
      </c>
      <c r="B5634" s="977" t="s">
        <v>542</v>
      </c>
      <c r="C5634" s="936" t="s">
        <v>26303</v>
      </c>
      <c r="D5634" s="330" t="s">
        <v>26304</v>
      </c>
      <c r="E5634" s="978">
        <v>22504.35</v>
      </c>
      <c r="F5634" s="979" t="s">
        <v>26310</v>
      </c>
      <c r="G5634" s="939" t="s">
        <v>26709</v>
      </c>
      <c r="H5634" s="980" t="s">
        <v>12827</v>
      </c>
      <c r="I5634" s="939" t="s">
        <v>26307</v>
      </c>
      <c r="J5634" s="332" t="s">
        <v>26308</v>
      </c>
    </row>
    <row r="5635" spans="1:10" s="326" customFormat="1" ht="54" x14ac:dyDescent="0.15">
      <c r="A5635" s="979" t="s">
        <v>26728</v>
      </c>
      <c r="B5635" s="977" t="s">
        <v>542</v>
      </c>
      <c r="C5635" s="936" t="s">
        <v>26303</v>
      </c>
      <c r="D5635" s="330" t="s">
        <v>26304</v>
      </c>
      <c r="E5635" s="978">
        <v>36000</v>
      </c>
      <c r="F5635" s="979" t="s">
        <v>26406</v>
      </c>
      <c r="G5635" s="939" t="s">
        <v>26709</v>
      </c>
      <c r="H5635" s="980" t="s">
        <v>12827</v>
      </c>
      <c r="I5635" s="939" t="s">
        <v>26307</v>
      </c>
      <c r="J5635" s="332" t="s">
        <v>26308</v>
      </c>
    </row>
    <row r="5636" spans="1:10" s="326" customFormat="1" ht="18" x14ac:dyDescent="0.15">
      <c r="A5636" s="979" t="s">
        <v>26729</v>
      </c>
      <c r="B5636" s="977" t="s">
        <v>542</v>
      </c>
      <c r="C5636" s="936" t="s">
        <v>26303</v>
      </c>
      <c r="D5636" s="330" t="s">
        <v>26304</v>
      </c>
      <c r="E5636" s="978">
        <v>25402.63</v>
      </c>
      <c r="F5636" s="979" t="s">
        <v>26312</v>
      </c>
      <c r="G5636" s="939" t="s">
        <v>26709</v>
      </c>
      <c r="H5636" s="980" t="s">
        <v>12827</v>
      </c>
      <c r="I5636" s="939" t="s">
        <v>26307</v>
      </c>
      <c r="J5636" s="332" t="s">
        <v>26308</v>
      </c>
    </row>
    <row r="5637" spans="1:10" s="326" customFormat="1" ht="18" x14ac:dyDescent="0.15">
      <c r="A5637" s="979" t="s">
        <v>26730</v>
      </c>
      <c r="B5637" s="977" t="s">
        <v>542</v>
      </c>
      <c r="C5637" s="936" t="s">
        <v>26303</v>
      </c>
      <c r="D5637" s="330" t="s">
        <v>26304</v>
      </c>
      <c r="E5637" s="978">
        <v>20477.400000000001</v>
      </c>
      <c r="F5637" s="979" t="s">
        <v>26305</v>
      </c>
      <c r="G5637" s="939" t="s">
        <v>26709</v>
      </c>
      <c r="H5637" s="980" t="s">
        <v>12827</v>
      </c>
      <c r="I5637" s="939" t="s">
        <v>26307</v>
      </c>
      <c r="J5637" s="332" t="s">
        <v>26308</v>
      </c>
    </row>
    <row r="5638" spans="1:10" s="326" customFormat="1" ht="54" x14ac:dyDescent="0.15">
      <c r="A5638" s="979" t="s">
        <v>26731</v>
      </c>
      <c r="B5638" s="977" t="s">
        <v>542</v>
      </c>
      <c r="C5638" s="936" t="s">
        <v>26303</v>
      </c>
      <c r="D5638" s="330" t="s">
        <v>26304</v>
      </c>
      <c r="E5638" s="981">
        <v>36000</v>
      </c>
      <c r="F5638" s="982" t="s">
        <v>26412</v>
      </c>
      <c r="G5638" s="939" t="s">
        <v>26709</v>
      </c>
      <c r="H5638" s="984" t="s">
        <v>12827</v>
      </c>
      <c r="I5638" s="939" t="s">
        <v>26307</v>
      </c>
      <c r="J5638" s="332" t="s">
        <v>26308</v>
      </c>
    </row>
    <row r="5639" spans="1:10" s="326" customFormat="1" ht="18" x14ac:dyDescent="0.15">
      <c r="A5639" s="979" t="s">
        <v>26732</v>
      </c>
      <c r="B5639" s="977" t="s">
        <v>542</v>
      </c>
      <c r="C5639" s="936" t="s">
        <v>26303</v>
      </c>
      <c r="D5639" s="330" t="s">
        <v>26304</v>
      </c>
      <c r="E5639" s="981">
        <v>30000</v>
      </c>
      <c r="F5639" s="982" t="s">
        <v>26370</v>
      </c>
      <c r="G5639" s="939" t="s">
        <v>26306</v>
      </c>
      <c r="H5639" s="984" t="s">
        <v>12828</v>
      </c>
      <c r="I5639" s="939" t="s">
        <v>26307</v>
      </c>
      <c r="J5639" s="332" t="s">
        <v>26308</v>
      </c>
    </row>
    <row r="5640" spans="1:10" s="326" customFormat="1" ht="36" x14ac:dyDescent="0.15">
      <c r="A5640" s="979" t="s">
        <v>26733</v>
      </c>
      <c r="B5640" s="977" t="s">
        <v>542</v>
      </c>
      <c r="C5640" s="936" t="s">
        <v>26303</v>
      </c>
      <c r="D5640" s="330" t="s">
        <v>26304</v>
      </c>
      <c r="E5640" s="981">
        <v>18000</v>
      </c>
      <c r="F5640" s="982" t="s">
        <v>26734</v>
      </c>
      <c r="G5640" s="939" t="s">
        <v>26306</v>
      </c>
      <c r="H5640" s="984" t="s">
        <v>26735</v>
      </c>
      <c r="I5640" s="939" t="s">
        <v>26307</v>
      </c>
      <c r="J5640" s="332" t="s">
        <v>26308</v>
      </c>
    </row>
    <row r="5641" spans="1:10" s="326" customFormat="1" ht="45" x14ac:dyDescent="0.15">
      <c r="A5641" s="979" t="s">
        <v>26736</v>
      </c>
      <c r="B5641" s="977" t="s">
        <v>542</v>
      </c>
      <c r="C5641" s="936" t="s">
        <v>26303</v>
      </c>
      <c r="D5641" s="330" t="s">
        <v>26304</v>
      </c>
      <c r="E5641" s="981">
        <v>18000</v>
      </c>
      <c r="F5641" s="982" t="s">
        <v>26737</v>
      </c>
      <c r="G5641" s="939" t="s">
        <v>26306</v>
      </c>
      <c r="H5641" s="984" t="s">
        <v>26738</v>
      </c>
      <c r="I5641" s="939" t="s">
        <v>26307</v>
      </c>
      <c r="J5641" s="332" t="s">
        <v>26308</v>
      </c>
    </row>
    <row r="5642" spans="1:10" s="326" customFormat="1" ht="36" x14ac:dyDescent="0.15">
      <c r="A5642" s="979" t="s">
        <v>26739</v>
      </c>
      <c r="B5642" s="977" t="s">
        <v>542</v>
      </c>
      <c r="C5642" s="936" t="s">
        <v>26303</v>
      </c>
      <c r="D5642" s="330" t="s">
        <v>26304</v>
      </c>
      <c r="E5642" s="981">
        <v>35200</v>
      </c>
      <c r="F5642" s="982" t="s">
        <v>26350</v>
      </c>
      <c r="G5642" s="939" t="s">
        <v>26306</v>
      </c>
      <c r="H5642" s="984" t="s">
        <v>26738</v>
      </c>
      <c r="I5642" s="939" t="s">
        <v>26307</v>
      </c>
      <c r="J5642" s="332" t="s">
        <v>26308</v>
      </c>
    </row>
    <row r="5643" spans="1:10" s="326" customFormat="1" ht="45" x14ac:dyDescent="0.15">
      <c r="A5643" s="979" t="s">
        <v>26740</v>
      </c>
      <c r="B5643" s="977" t="s">
        <v>542</v>
      </c>
      <c r="C5643" s="936" t="s">
        <v>26303</v>
      </c>
      <c r="D5643" s="330" t="s">
        <v>26304</v>
      </c>
      <c r="E5643" s="981">
        <v>20000</v>
      </c>
      <c r="F5643" s="982" t="s">
        <v>26346</v>
      </c>
      <c r="G5643" s="939" t="s">
        <v>26306</v>
      </c>
      <c r="H5643" s="984" t="s">
        <v>12832</v>
      </c>
      <c r="I5643" s="939" t="s">
        <v>26307</v>
      </c>
      <c r="J5643" s="332" t="s">
        <v>26308</v>
      </c>
    </row>
    <row r="5644" spans="1:10" s="326" customFormat="1" ht="27" x14ac:dyDescent="0.15">
      <c r="A5644" s="979" t="s">
        <v>26741</v>
      </c>
      <c r="B5644" s="977" t="s">
        <v>542</v>
      </c>
      <c r="C5644" s="936" t="s">
        <v>26303</v>
      </c>
      <c r="D5644" s="330" t="s">
        <v>26304</v>
      </c>
      <c r="E5644" s="981">
        <v>24000</v>
      </c>
      <c r="F5644" s="982" t="s">
        <v>26331</v>
      </c>
      <c r="G5644" s="939" t="s">
        <v>26306</v>
      </c>
      <c r="H5644" s="984" t="s">
        <v>12833</v>
      </c>
      <c r="I5644" s="939" t="s">
        <v>26307</v>
      </c>
      <c r="J5644" s="332" t="s">
        <v>26308</v>
      </c>
    </row>
    <row r="5645" spans="1:10" s="326" customFormat="1" ht="36" x14ac:dyDescent="0.15">
      <c r="A5645" s="979" t="s">
        <v>26742</v>
      </c>
      <c r="B5645" s="977" t="s">
        <v>542</v>
      </c>
      <c r="C5645" s="936" t="s">
        <v>26303</v>
      </c>
      <c r="D5645" s="330" t="s">
        <v>26304</v>
      </c>
      <c r="E5645" s="981">
        <v>36000</v>
      </c>
      <c r="F5645" s="982" t="s">
        <v>26416</v>
      </c>
      <c r="G5645" s="939" t="s">
        <v>26709</v>
      </c>
      <c r="H5645" s="984" t="s">
        <v>12833</v>
      </c>
      <c r="I5645" s="939" t="s">
        <v>26307</v>
      </c>
      <c r="J5645" s="332" t="s">
        <v>26308</v>
      </c>
    </row>
    <row r="5646" spans="1:10" s="326" customFormat="1" ht="45" x14ac:dyDescent="0.15">
      <c r="A5646" s="979" t="s">
        <v>26743</v>
      </c>
      <c r="B5646" s="977" t="s">
        <v>542</v>
      </c>
      <c r="C5646" s="936" t="s">
        <v>26303</v>
      </c>
      <c r="D5646" s="330" t="s">
        <v>26304</v>
      </c>
      <c r="E5646" s="981">
        <v>25200</v>
      </c>
      <c r="F5646" s="982" t="s">
        <v>26418</v>
      </c>
      <c r="G5646" s="939" t="s">
        <v>26306</v>
      </c>
      <c r="H5646" s="984" t="s">
        <v>15953</v>
      </c>
      <c r="I5646" s="939" t="s">
        <v>26307</v>
      </c>
      <c r="J5646" s="332" t="s">
        <v>26308</v>
      </c>
    </row>
    <row r="5647" spans="1:10" s="326" customFormat="1" ht="45" x14ac:dyDescent="0.15">
      <c r="A5647" s="979" t="s">
        <v>26743</v>
      </c>
      <c r="B5647" s="977" t="s">
        <v>542</v>
      </c>
      <c r="C5647" s="936" t="s">
        <v>26303</v>
      </c>
      <c r="D5647" s="330" t="s">
        <v>26304</v>
      </c>
      <c r="E5647" s="981">
        <v>29400</v>
      </c>
      <c r="F5647" s="982" t="s">
        <v>26419</v>
      </c>
      <c r="G5647" s="939" t="s">
        <v>26306</v>
      </c>
      <c r="H5647" s="984" t="s">
        <v>15953</v>
      </c>
      <c r="I5647" s="939" t="s">
        <v>26307</v>
      </c>
      <c r="J5647" s="332" t="s">
        <v>26308</v>
      </c>
    </row>
    <row r="5648" spans="1:10" s="326" customFormat="1" ht="45" x14ac:dyDescent="0.15">
      <c r="A5648" s="979" t="s">
        <v>26744</v>
      </c>
      <c r="B5648" s="977" t="s">
        <v>542</v>
      </c>
      <c r="C5648" s="936" t="s">
        <v>26303</v>
      </c>
      <c r="D5648" s="330" t="s">
        <v>26304</v>
      </c>
      <c r="E5648" s="981">
        <v>21000</v>
      </c>
      <c r="F5648" s="982" t="s">
        <v>26745</v>
      </c>
      <c r="G5648" s="939" t="s">
        <v>26709</v>
      </c>
      <c r="H5648" s="984" t="s">
        <v>26746</v>
      </c>
      <c r="I5648" s="939" t="s">
        <v>26307</v>
      </c>
      <c r="J5648" s="332" t="s">
        <v>26308</v>
      </c>
    </row>
    <row r="5649" spans="1:10" s="326" customFormat="1" ht="27" x14ac:dyDescent="0.15">
      <c r="A5649" s="979" t="s">
        <v>26747</v>
      </c>
      <c r="B5649" s="977" t="s">
        <v>542</v>
      </c>
      <c r="C5649" s="936" t="s">
        <v>26303</v>
      </c>
      <c r="D5649" s="330" t="s">
        <v>26304</v>
      </c>
      <c r="E5649" s="981">
        <v>27376</v>
      </c>
      <c r="F5649" s="982" t="s">
        <v>26341</v>
      </c>
      <c r="G5649" s="939" t="s">
        <v>26709</v>
      </c>
      <c r="H5649" s="984" t="s">
        <v>26748</v>
      </c>
      <c r="I5649" s="939" t="s">
        <v>26307</v>
      </c>
      <c r="J5649" s="332" t="s">
        <v>26308</v>
      </c>
    </row>
    <row r="5650" spans="1:10" s="326" customFormat="1" ht="36" x14ac:dyDescent="0.15">
      <c r="A5650" s="979" t="s">
        <v>26749</v>
      </c>
      <c r="B5650" s="977" t="s">
        <v>542</v>
      </c>
      <c r="C5650" s="936" t="s">
        <v>26303</v>
      </c>
      <c r="D5650" s="330" t="s">
        <v>26304</v>
      </c>
      <c r="E5650" s="981">
        <v>24000</v>
      </c>
      <c r="F5650" s="982" t="s">
        <v>26750</v>
      </c>
      <c r="G5650" s="939" t="s">
        <v>26709</v>
      </c>
      <c r="H5650" s="984" t="s">
        <v>26751</v>
      </c>
      <c r="I5650" s="939" t="s">
        <v>26307</v>
      </c>
      <c r="J5650" s="332" t="s">
        <v>26308</v>
      </c>
    </row>
    <row r="5651" spans="1:10" s="326" customFormat="1" ht="36" x14ac:dyDescent="0.15">
      <c r="A5651" s="979" t="s">
        <v>26752</v>
      </c>
      <c r="B5651" s="977" t="s">
        <v>542</v>
      </c>
      <c r="C5651" s="936" t="s">
        <v>26303</v>
      </c>
      <c r="D5651" s="330" t="s">
        <v>26304</v>
      </c>
      <c r="E5651" s="981">
        <v>18500</v>
      </c>
      <c r="F5651" s="982" t="s">
        <v>26335</v>
      </c>
      <c r="G5651" s="939" t="s">
        <v>26709</v>
      </c>
      <c r="H5651" s="984" t="s">
        <v>26753</v>
      </c>
      <c r="I5651" s="939" t="s">
        <v>26307</v>
      </c>
      <c r="J5651" s="332" t="s">
        <v>26308</v>
      </c>
    </row>
    <row r="5652" spans="1:10" s="326" customFormat="1" ht="18" x14ac:dyDescent="0.15">
      <c r="A5652" s="979" t="s">
        <v>26754</v>
      </c>
      <c r="B5652" s="977" t="s">
        <v>542</v>
      </c>
      <c r="C5652" s="936" t="s">
        <v>26303</v>
      </c>
      <c r="D5652" s="330" t="s">
        <v>26304</v>
      </c>
      <c r="E5652" s="981">
        <v>19943.099999999999</v>
      </c>
      <c r="F5652" s="982" t="s">
        <v>26305</v>
      </c>
      <c r="G5652" s="939" t="s">
        <v>26709</v>
      </c>
      <c r="H5652" s="984" t="s">
        <v>12862</v>
      </c>
      <c r="I5652" s="939" t="s">
        <v>26307</v>
      </c>
      <c r="J5652" s="332" t="s">
        <v>26308</v>
      </c>
    </row>
    <row r="5653" spans="1:10" s="326" customFormat="1" ht="45" x14ac:dyDescent="0.15">
      <c r="A5653" s="979" t="s">
        <v>26755</v>
      </c>
      <c r="B5653" s="977" t="s">
        <v>542</v>
      </c>
      <c r="C5653" s="936" t="s">
        <v>26303</v>
      </c>
      <c r="D5653" s="330" t="s">
        <v>26304</v>
      </c>
      <c r="E5653" s="981">
        <v>36000</v>
      </c>
      <c r="F5653" s="982" t="s">
        <v>26337</v>
      </c>
      <c r="G5653" s="939" t="s">
        <v>26709</v>
      </c>
      <c r="H5653" s="984" t="s">
        <v>12862</v>
      </c>
      <c r="I5653" s="939" t="s">
        <v>26307</v>
      </c>
      <c r="J5653" s="332" t="s">
        <v>26308</v>
      </c>
    </row>
    <row r="5654" spans="1:10" s="326" customFormat="1" ht="27" x14ac:dyDescent="0.15">
      <c r="A5654" s="979" t="s">
        <v>26756</v>
      </c>
      <c r="B5654" s="977" t="s">
        <v>542</v>
      </c>
      <c r="C5654" s="936" t="s">
        <v>26303</v>
      </c>
      <c r="D5654" s="330" t="s">
        <v>26304</v>
      </c>
      <c r="E5654" s="981">
        <v>27500</v>
      </c>
      <c r="F5654" s="982" t="s">
        <v>26757</v>
      </c>
      <c r="G5654" s="939" t="s">
        <v>26709</v>
      </c>
      <c r="H5654" s="984" t="s">
        <v>12929</v>
      </c>
      <c r="I5654" s="939" t="s">
        <v>26307</v>
      </c>
      <c r="J5654" s="332" t="s">
        <v>26308</v>
      </c>
    </row>
    <row r="5655" spans="1:10" s="326" customFormat="1" ht="45" x14ac:dyDescent="0.15">
      <c r="A5655" s="979" t="s">
        <v>26758</v>
      </c>
      <c r="B5655" s="977" t="s">
        <v>542</v>
      </c>
      <c r="C5655" s="936" t="s">
        <v>26303</v>
      </c>
      <c r="D5655" s="330" t="s">
        <v>26304</v>
      </c>
      <c r="E5655" s="981">
        <v>28910</v>
      </c>
      <c r="F5655" s="982" t="s">
        <v>26506</v>
      </c>
      <c r="G5655" s="939" t="s">
        <v>26709</v>
      </c>
      <c r="H5655" s="984" t="s">
        <v>12857</v>
      </c>
      <c r="I5655" s="939" t="s">
        <v>26307</v>
      </c>
      <c r="J5655" s="332" t="s">
        <v>26308</v>
      </c>
    </row>
    <row r="5656" spans="1:10" s="326" customFormat="1" ht="18" x14ac:dyDescent="0.15">
      <c r="A5656" s="979" t="s">
        <v>26759</v>
      </c>
      <c r="B5656" s="977" t="s">
        <v>542</v>
      </c>
      <c r="C5656" s="936" t="s">
        <v>26303</v>
      </c>
      <c r="D5656" s="330" t="s">
        <v>26304</v>
      </c>
      <c r="E5656" s="981">
        <v>23352.3</v>
      </c>
      <c r="F5656" s="982" t="s">
        <v>26344</v>
      </c>
      <c r="G5656" s="939" t="s">
        <v>26709</v>
      </c>
      <c r="H5656" s="984" t="s">
        <v>12857</v>
      </c>
      <c r="I5656" s="939" t="s">
        <v>26307</v>
      </c>
      <c r="J5656" s="332" t="s">
        <v>26308</v>
      </c>
    </row>
    <row r="5657" spans="1:10" s="326" customFormat="1" ht="18" x14ac:dyDescent="0.15">
      <c r="A5657" s="979" t="s">
        <v>26760</v>
      </c>
      <c r="B5657" s="977" t="s">
        <v>542</v>
      </c>
      <c r="C5657" s="936" t="s">
        <v>26303</v>
      </c>
      <c r="D5657" s="330" t="s">
        <v>26304</v>
      </c>
      <c r="E5657" s="981">
        <v>35000</v>
      </c>
      <c r="F5657" s="982" t="s">
        <v>26394</v>
      </c>
      <c r="G5657" s="939" t="s">
        <v>26709</v>
      </c>
      <c r="H5657" s="984" t="s">
        <v>26761</v>
      </c>
      <c r="I5657" s="939" t="s">
        <v>26307</v>
      </c>
      <c r="J5657" s="332" t="s">
        <v>26308</v>
      </c>
    </row>
    <row r="5658" spans="1:10" s="326" customFormat="1" ht="36" x14ac:dyDescent="0.15">
      <c r="A5658" s="979" t="s">
        <v>26762</v>
      </c>
      <c r="B5658" s="977" t="s">
        <v>542</v>
      </c>
      <c r="C5658" s="936" t="s">
        <v>26303</v>
      </c>
      <c r="D5658" s="330" t="s">
        <v>26304</v>
      </c>
      <c r="E5658" s="981">
        <v>24680</v>
      </c>
      <c r="F5658" s="982" t="s">
        <v>26763</v>
      </c>
      <c r="G5658" s="939" t="s">
        <v>26709</v>
      </c>
      <c r="H5658" s="984" t="s">
        <v>26761</v>
      </c>
      <c r="I5658" s="939" t="s">
        <v>26307</v>
      </c>
      <c r="J5658" s="332" t="s">
        <v>26308</v>
      </c>
    </row>
    <row r="5659" spans="1:10" s="326" customFormat="1" ht="36" x14ac:dyDescent="0.15">
      <c r="A5659" s="979" t="s">
        <v>26764</v>
      </c>
      <c r="B5659" s="977" t="s">
        <v>542</v>
      </c>
      <c r="C5659" s="936" t="s">
        <v>26303</v>
      </c>
      <c r="D5659" s="330" t="s">
        <v>26304</v>
      </c>
      <c r="E5659" s="981">
        <v>36500</v>
      </c>
      <c r="F5659" s="982" t="s">
        <v>26498</v>
      </c>
      <c r="G5659" s="939" t="s">
        <v>26306</v>
      </c>
      <c r="H5659" s="984" t="s">
        <v>12842</v>
      </c>
      <c r="I5659" s="939" t="s">
        <v>26307</v>
      </c>
      <c r="J5659" s="332" t="s">
        <v>26308</v>
      </c>
    </row>
    <row r="5660" spans="1:10" s="326" customFormat="1" ht="18" x14ac:dyDescent="0.15">
      <c r="A5660" s="976" t="s">
        <v>26765</v>
      </c>
      <c r="B5660" s="977" t="s">
        <v>542</v>
      </c>
      <c r="C5660" s="936" t="s">
        <v>26303</v>
      </c>
      <c r="D5660" s="330" t="s">
        <v>26304</v>
      </c>
      <c r="E5660" s="981">
        <v>27000</v>
      </c>
      <c r="F5660" s="982" t="s">
        <v>26766</v>
      </c>
      <c r="G5660" s="939" t="s">
        <v>26709</v>
      </c>
      <c r="H5660" s="984" t="s">
        <v>12867</v>
      </c>
      <c r="I5660" s="939" t="s">
        <v>26307</v>
      </c>
      <c r="J5660" s="332" t="s">
        <v>26308</v>
      </c>
    </row>
    <row r="5661" spans="1:10" s="326" customFormat="1" ht="27" x14ac:dyDescent="0.15">
      <c r="A5661" s="979" t="s">
        <v>26767</v>
      </c>
      <c r="B5661" s="977" t="s">
        <v>542</v>
      </c>
      <c r="C5661" s="936" t="s">
        <v>26303</v>
      </c>
      <c r="D5661" s="330" t="s">
        <v>26304</v>
      </c>
      <c r="E5661" s="981">
        <v>30000</v>
      </c>
      <c r="F5661" s="982" t="s">
        <v>26768</v>
      </c>
      <c r="G5661" s="939" t="s">
        <v>26709</v>
      </c>
      <c r="H5661" s="984" t="s">
        <v>12867</v>
      </c>
      <c r="I5661" s="939" t="s">
        <v>26307</v>
      </c>
      <c r="J5661" s="332" t="s">
        <v>26308</v>
      </c>
    </row>
    <row r="5662" spans="1:10" s="326" customFormat="1" ht="18" x14ac:dyDescent="0.15">
      <c r="A5662" s="979" t="s">
        <v>26769</v>
      </c>
      <c r="B5662" s="977" t="s">
        <v>542</v>
      </c>
      <c r="C5662" s="936" t="s">
        <v>26303</v>
      </c>
      <c r="D5662" s="330" t="s">
        <v>26304</v>
      </c>
      <c r="E5662" s="981">
        <v>30000</v>
      </c>
      <c r="F5662" s="982" t="s">
        <v>26770</v>
      </c>
      <c r="G5662" s="939" t="s">
        <v>26709</v>
      </c>
      <c r="H5662" s="984" t="s">
        <v>12837</v>
      </c>
      <c r="I5662" s="939" t="s">
        <v>26307</v>
      </c>
      <c r="J5662" s="332" t="s">
        <v>26308</v>
      </c>
    </row>
    <row r="5663" spans="1:10" s="326" customFormat="1" ht="27" x14ac:dyDescent="0.15">
      <c r="A5663" s="979" t="s">
        <v>26771</v>
      </c>
      <c r="B5663" s="977" t="s">
        <v>542</v>
      </c>
      <c r="C5663" s="936" t="s">
        <v>26303</v>
      </c>
      <c r="D5663" s="330" t="s">
        <v>26304</v>
      </c>
      <c r="E5663" s="981">
        <v>35000</v>
      </c>
      <c r="F5663" s="982" t="s">
        <v>26772</v>
      </c>
      <c r="G5663" s="939" t="s">
        <v>26709</v>
      </c>
      <c r="H5663" s="984" t="s">
        <v>12900</v>
      </c>
      <c r="I5663" s="939" t="s">
        <v>26307</v>
      </c>
      <c r="J5663" s="332" t="s">
        <v>26308</v>
      </c>
    </row>
    <row r="5664" spans="1:10" s="326" customFormat="1" ht="27" x14ac:dyDescent="0.15">
      <c r="A5664" s="979" t="s">
        <v>26773</v>
      </c>
      <c r="B5664" s="977" t="s">
        <v>542</v>
      </c>
      <c r="C5664" s="936" t="s">
        <v>26303</v>
      </c>
      <c r="D5664" s="330" t="s">
        <v>26304</v>
      </c>
      <c r="E5664" s="981">
        <v>34160</v>
      </c>
      <c r="F5664" s="982" t="s">
        <v>26774</v>
      </c>
      <c r="G5664" s="939" t="s">
        <v>26306</v>
      </c>
      <c r="H5664" s="984" t="s">
        <v>12887</v>
      </c>
      <c r="I5664" s="939" t="s">
        <v>26307</v>
      </c>
      <c r="J5664" s="332" t="s">
        <v>26308</v>
      </c>
    </row>
    <row r="5665" spans="1:10" s="326" customFormat="1" ht="45" x14ac:dyDescent="0.15">
      <c r="A5665" s="979" t="s">
        <v>26775</v>
      </c>
      <c r="B5665" s="977" t="s">
        <v>542</v>
      </c>
      <c r="C5665" s="936" t="s">
        <v>26303</v>
      </c>
      <c r="D5665" s="330" t="s">
        <v>26304</v>
      </c>
      <c r="E5665" s="981">
        <v>35400</v>
      </c>
      <c r="F5665" s="982" t="s">
        <v>26776</v>
      </c>
      <c r="G5665" s="939" t="s">
        <v>26709</v>
      </c>
      <c r="H5665" s="984" t="s">
        <v>12848</v>
      </c>
      <c r="I5665" s="939" t="s">
        <v>26307</v>
      </c>
      <c r="J5665" s="332" t="s">
        <v>26308</v>
      </c>
    </row>
    <row r="5666" spans="1:10" s="326" customFormat="1" ht="27" x14ac:dyDescent="0.15">
      <c r="A5666" s="979" t="s">
        <v>26777</v>
      </c>
      <c r="B5666" s="977" t="s">
        <v>542</v>
      </c>
      <c r="C5666" s="936" t="s">
        <v>26303</v>
      </c>
      <c r="D5666" s="330" t="s">
        <v>26304</v>
      </c>
      <c r="E5666" s="978">
        <v>18000</v>
      </c>
      <c r="F5666" s="979" t="s">
        <v>26778</v>
      </c>
      <c r="G5666" s="939" t="s">
        <v>26306</v>
      </c>
      <c r="H5666" s="980" t="s">
        <v>26779</v>
      </c>
      <c r="I5666" s="939" t="s">
        <v>26307</v>
      </c>
      <c r="J5666" s="332" t="s">
        <v>26308</v>
      </c>
    </row>
    <row r="5667" spans="1:10" s="326" customFormat="1" ht="36" x14ac:dyDescent="0.15">
      <c r="A5667" s="979" t="s">
        <v>26780</v>
      </c>
      <c r="B5667" s="977" t="s">
        <v>542</v>
      </c>
      <c r="C5667" s="936" t="s">
        <v>26303</v>
      </c>
      <c r="D5667" s="330" t="s">
        <v>26304</v>
      </c>
      <c r="E5667" s="978">
        <v>19420</v>
      </c>
      <c r="F5667" s="979" t="s">
        <v>26781</v>
      </c>
      <c r="G5667" s="939" t="s">
        <v>26306</v>
      </c>
      <c r="H5667" s="980" t="s">
        <v>26782</v>
      </c>
      <c r="I5667" s="939" t="s">
        <v>26307</v>
      </c>
      <c r="J5667" s="332" t="s">
        <v>26308</v>
      </c>
    </row>
    <row r="5668" spans="1:10" s="326" customFormat="1" ht="36" x14ac:dyDescent="0.15">
      <c r="A5668" s="979" t="s">
        <v>26783</v>
      </c>
      <c r="B5668" s="977" t="s">
        <v>542</v>
      </c>
      <c r="C5668" s="936" t="s">
        <v>26303</v>
      </c>
      <c r="D5668" s="330" t="s">
        <v>26304</v>
      </c>
      <c r="E5668" s="978">
        <v>18000</v>
      </c>
      <c r="F5668" s="979" t="s">
        <v>26784</v>
      </c>
      <c r="G5668" s="939" t="s">
        <v>26709</v>
      </c>
      <c r="H5668" s="980" t="s">
        <v>7133</v>
      </c>
      <c r="I5668" s="939" t="s">
        <v>26307</v>
      </c>
      <c r="J5668" s="332" t="s">
        <v>26308</v>
      </c>
    </row>
    <row r="5669" spans="1:10" s="326" customFormat="1" ht="36" x14ac:dyDescent="0.15">
      <c r="A5669" s="979" t="s">
        <v>26785</v>
      </c>
      <c r="B5669" s="977" t="s">
        <v>542</v>
      </c>
      <c r="C5669" s="936" t="s">
        <v>26303</v>
      </c>
      <c r="D5669" s="330" t="s">
        <v>26304</v>
      </c>
      <c r="E5669" s="978">
        <v>31000</v>
      </c>
      <c r="F5669" s="979" t="s">
        <v>26786</v>
      </c>
      <c r="G5669" s="939" t="s">
        <v>26709</v>
      </c>
      <c r="H5669" s="980" t="s">
        <v>7133</v>
      </c>
      <c r="I5669" s="939" t="s">
        <v>26307</v>
      </c>
      <c r="J5669" s="332" t="s">
        <v>26308</v>
      </c>
    </row>
    <row r="5670" spans="1:10" s="326" customFormat="1" ht="54" x14ac:dyDescent="0.15">
      <c r="A5670" s="979" t="s">
        <v>26787</v>
      </c>
      <c r="B5670" s="977" t="s">
        <v>542</v>
      </c>
      <c r="C5670" s="936" t="s">
        <v>26303</v>
      </c>
      <c r="D5670" s="330" t="s">
        <v>26304</v>
      </c>
      <c r="E5670" s="978">
        <v>36438.400000000001</v>
      </c>
      <c r="F5670" s="979" t="s">
        <v>26788</v>
      </c>
      <c r="G5670" s="939" t="s">
        <v>26306</v>
      </c>
      <c r="H5670" s="980" t="s">
        <v>7140</v>
      </c>
      <c r="I5670" s="939" t="s">
        <v>26307</v>
      </c>
      <c r="J5670" s="332" t="s">
        <v>26308</v>
      </c>
    </row>
    <row r="5671" spans="1:10" s="326" customFormat="1" ht="18" x14ac:dyDescent="0.15">
      <c r="A5671" s="979" t="s">
        <v>7064</v>
      </c>
      <c r="B5671" s="977" t="s">
        <v>542</v>
      </c>
      <c r="C5671" s="936" t="s">
        <v>26303</v>
      </c>
      <c r="D5671" s="330" t="s">
        <v>26304</v>
      </c>
      <c r="E5671" s="978">
        <v>19200</v>
      </c>
      <c r="F5671" s="979" t="s">
        <v>26367</v>
      </c>
      <c r="G5671" s="939" t="s">
        <v>26709</v>
      </c>
      <c r="H5671" s="980" t="s">
        <v>7140</v>
      </c>
      <c r="I5671" s="939" t="s">
        <v>26307</v>
      </c>
      <c r="J5671" s="332" t="s">
        <v>26308</v>
      </c>
    </row>
    <row r="5672" spans="1:10" s="326" customFormat="1" ht="36" x14ac:dyDescent="0.15">
      <c r="A5672" s="979" t="s">
        <v>26789</v>
      </c>
      <c r="B5672" s="977" t="s">
        <v>542</v>
      </c>
      <c r="C5672" s="936" t="s">
        <v>26303</v>
      </c>
      <c r="D5672" s="330" t="s">
        <v>26304</v>
      </c>
      <c r="E5672" s="978">
        <v>290540</v>
      </c>
      <c r="F5672" s="979" t="s">
        <v>26790</v>
      </c>
      <c r="G5672" s="939" t="s">
        <v>26709</v>
      </c>
      <c r="H5672" s="980" t="s">
        <v>7140</v>
      </c>
      <c r="I5672" s="939" t="s">
        <v>26307</v>
      </c>
      <c r="J5672" s="332" t="s">
        <v>26308</v>
      </c>
    </row>
    <row r="5673" spans="1:10" s="326" customFormat="1" ht="45" x14ac:dyDescent="0.15">
      <c r="A5673" s="979" t="s">
        <v>26791</v>
      </c>
      <c r="B5673" s="977" t="s">
        <v>542</v>
      </c>
      <c r="C5673" s="936" t="s">
        <v>26303</v>
      </c>
      <c r="D5673" s="330" t="s">
        <v>26304</v>
      </c>
      <c r="E5673" s="978">
        <v>18000</v>
      </c>
      <c r="F5673" s="979" t="s">
        <v>26434</v>
      </c>
      <c r="G5673" s="939" t="s">
        <v>26306</v>
      </c>
      <c r="H5673" s="980" t="s">
        <v>12999</v>
      </c>
      <c r="I5673" s="939" t="s">
        <v>26307</v>
      </c>
      <c r="J5673" s="332" t="s">
        <v>26308</v>
      </c>
    </row>
    <row r="5674" spans="1:10" s="326" customFormat="1" ht="27" x14ac:dyDescent="0.15">
      <c r="A5674" s="979" t="s">
        <v>26792</v>
      </c>
      <c r="B5674" s="977" t="s">
        <v>542</v>
      </c>
      <c r="C5674" s="936" t="s">
        <v>26303</v>
      </c>
      <c r="D5674" s="330" t="s">
        <v>26304</v>
      </c>
      <c r="E5674" s="981">
        <v>20000</v>
      </c>
      <c r="F5674" s="982" t="s">
        <v>26793</v>
      </c>
      <c r="G5674" s="939" t="s">
        <v>26306</v>
      </c>
      <c r="H5674" s="984" t="s">
        <v>14786</v>
      </c>
      <c r="I5674" s="939" t="s">
        <v>26307</v>
      </c>
      <c r="J5674" s="332" t="s">
        <v>26308</v>
      </c>
    </row>
    <row r="5675" spans="1:10" s="326" customFormat="1" ht="18" x14ac:dyDescent="0.15">
      <c r="A5675" s="979" t="s">
        <v>7064</v>
      </c>
      <c r="B5675" s="977" t="s">
        <v>542</v>
      </c>
      <c r="C5675" s="936" t="s">
        <v>26303</v>
      </c>
      <c r="D5675" s="330" t="s">
        <v>26304</v>
      </c>
      <c r="E5675" s="981">
        <v>27900</v>
      </c>
      <c r="F5675" s="982" t="s">
        <v>26794</v>
      </c>
      <c r="G5675" s="939" t="s">
        <v>26306</v>
      </c>
      <c r="H5675" s="984" t="s">
        <v>14786</v>
      </c>
      <c r="I5675" s="939" t="s">
        <v>26307</v>
      </c>
      <c r="J5675" s="332" t="s">
        <v>26308</v>
      </c>
    </row>
    <row r="5676" spans="1:10" s="326" customFormat="1" ht="18" x14ac:dyDescent="0.15">
      <c r="A5676" s="985" t="s">
        <v>26795</v>
      </c>
      <c r="B5676" s="977" t="s">
        <v>542</v>
      </c>
      <c r="C5676" s="936" t="s">
        <v>26303</v>
      </c>
      <c r="D5676" s="330" t="s">
        <v>26304</v>
      </c>
      <c r="E5676" s="978">
        <v>19200</v>
      </c>
      <c r="F5676" s="979" t="s">
        <v>26367</v>
      </c>
      <c r="G5676" s="939" t="s">
        <v>26709</v>
      </c>
      <c r="H5676" s="980" t="s">
        <v>13053</v>
      </c>
      <c r="I5676" s="939" t="s">
        <v>26307</v>
      </c>
      <c r="J5676" s="332" t="s">
        <v>26308</v>
      </c>
    </row>
    <row r="5677" spans="1:10" s="326" customFormat="1" ht="27" x14ac:dyDescent="0.15">
      <c r="A5677" s="976" t="s">
        <v>26796</v>
      </c>
      <c r="B5677" s="977" t="s">
        <v>542</v>
      </c>
      <c r="C5677" s="936" t="s">
        <v>26303</v>
      </c>
      <c r="D5677" s="330" t="s">
        <v>26304</v>
      </c>
      <c r="E5677" s="978">
        <v>28000</v>
      </c>
      <c r="F5677" s="979" t="s">
        <v>26797</v>
      </c>
      <c r="G5677" s="939" t="s">
        <v>26709</v>
      </c>
      <c r="H5677" s="980" t="s">
        <v>13053</v>
      </c>
      <c r="I5677" s="939" t="s">
        <v>26307</v>
      </c>
      <c r="J5677" s="332" t="s">
        <v>26308</v>
      </c>
    </row>
    <row r="5678" spans="1:10" s="326" customFormat="1" ht="27" x14ac:dyDescent="0.15">
      <c r="A5678" s="985" t="s">
        <v>26798</v>
      </c>
      <c r="B5678" s="977" t="s">
        <v>542</v>
      </c>
      <c r="C5678" s="936" t="s">
        <v>26303</v>
      </c>
      <c r="D5678" s="330" t="s">
        <v>26304</v>
      </c>
      <c r="E5678" s="978">
        <v>24850</v>
      </c>
      <c r="F5678" s="979" t="s">
        <v>26799</v>
      </c>
      <c r="G5678" s="939" t="s">
        <v>26709</v>
      </c>
      <c r="H5678" s="980" t="s">
        <v>13053</v>
      </c>
      <c r="I5678" s="939" t="s">
        <v>26307</v>
      </c>
      <c r="J5678" s="332" t="s">
        <v>26308</v>
      </c>
    </row>
    <row r="5679" spans="1:10" s="326" customFormat="1" ht="27" x14ac:dyDescent="0.15">
      <c r="A5679" s="979" t="s">
        <v>26800</v>
      </c>
      <c r="B5679" s="977" t="s">
        <v>542</v>
      </c>
      <c r="C5679" s="936" t="s">
        <v>26303</v>
      </c>
      <c r="D5679" s="330" t="s">
        <v>26304</v>
      </c>
      <c r="E5679" s="978">
        <v>34625</v>
      </c>
      <c r="F5679" s="979" t="s">
        <v>26680</v>
      </c>
      <c r="G5679" s="939" t="s">
        <v>26709</v>
      </c>
      <c r="H5679" s="980" t="s">
        <v>26801</v>
      </c>
      <c r="I5679" s="939" t="s">
        <v>26307</v>
      </c>
      <c r="J5679" s="332" t="s">
        <v>26308</v>
      </c>
    </row>
    <row r="5680" spans="1:10" s="326" customFormat="1" ht="27" x14ac:dyDescent="0.15">
      <c r="A5680" s="979" t="s">
        <v>26802</v>
      </c>
      <c r="B5680" s="977" t="s">
        <v>542</v>
      </c>
      <c r="C5680" s="936" t="s">
        <v>26303</v>
      </c>
      <c r="D5680" s="330" t="s">
        <v>26304</v>
      </c>
      <c r="E5680" s="978">
        <v>27437</v>
      </c>
      <c r="F5680" s="979" t="s">
        <v>26803</v>
      </c>
      <c r="G5680" s="939" t="s">
        <v>26306</v>
      </c>
      <c r="H5680" s="980" t="s">
        <v>26804</v>
      </c>
      <c r="I5680" s="939" t="s">
        <v>26307</v>
      </c>
      <c r="J5680" s="332" t="s">
        <v>26308</v>
      </c>
    </row>
    <row r="5681" spans="1:10" s="326" customFormat="1" ht="27" x14ac:dyDescent="0.15">
      <c r="A5681" s="979" t="s">
        <v>26805</v>
      </c>
      <c r="B5681" s="977" t="s">
        <v>542</v>
      </c>
      <c r="C5681" s="936" t="s">
        <v>26303</v>
      </c>
      <c r="D5681" s="330" t="s">
        <v>26304</v>
      </c>
      <c r="E5681" s="978">
        <v>30000</v>
      </c>
      <c r="F5681" s="979" t="s">
        <v>26806</v>
      </c>
      <c r="G5681" s="939" t="s">
        <v>26306</v>
      </c>
      <c r="H5681" s="980" t="s">
        <v>26804</v>
      </c>
      <c r="I5681" s="939" t="s">
        <v>26307</v>
      </c>
      <c r="J5681" s="332" t="s">
        <v>26308</v>
      </c>
    </row>
    <row r="5682" spans="1:10" s="326" customFormat="1" ht="27" x14ac:dyDescent="0.15">
      <c r="A5682" s="979" t="s">
        <v>26807</v>
      </c>
      <c r="B5682" s="977" t="s">
        <v>542</v>
      </c>
      <c r="C5682" s="936" t="s">
        <v>26303</v>
      </c>
      <c r="D5682" s="330" t="s">
        <v>26304</v>
      </c>
      <c r="E5682" s="978">
        <v>32000</v>
      </c>
      <c r="F5682" s="979" t="s">
        <v>26808</v>
      </c>
      <c r="G5682" s="939" t="s">
        <v>26306</v>
      </c>
      <c r="H5682" s="980" t="s">
        <v>26804</v>
      </c>
      <c r="I5682" s="939" t="s">
        <v>26307</v>
      </c>
      <c r="J5682" s="332" t="s">
        <v>26308</v>
      </c>
    </row>
    <row r="5683" spans="1:10" s="326" customFormat="1" ht="36" x14ac:dyDescent="0.15">
      <c r="A5683" s="979" t="s">
        <v>26809</v>
      </c>
      <c r="B5683" s="977" t="s">
        <v>542</v>
      </c>
      <c r="C5683" s="936" t="s">
        <v>26303</v>
      </c>
      <c r="D5683" s="330" t="s">
        <v>26304</v>
      </c>
      <c r="E5683" s="978">
        <v>24500</v>
      </c>
      <c r="F5683" s="979" t="s">
        <v>26734</v>
      </c>
      <c r="G5683" s="939" t="s">
        <v>26709</v>
      </c>
      <c r="H5683" s="980" t="s">
        <v>13041</v>
      </c>
      <c r="I5683" s="939" t="s">
        <v>26307</v>
      </c>
      <c r="J5683" s="332" t="s">
        <v>26308</v>
      </c>
    </row>
    <row r="5684" spans="1:10" s="326" customFormat="1" ht="54" x14ac:dyDescent="0.15">
      <c r="A5684" s="979" t="s">
        <v>26810</v>
      </c>
      <c r="B5684" s="977" t="s">
        <v>542</v>
      </c>
      <c r="C5684" s="936" t="s">
        <v>26303</v>
      </c>
      <c r="D5684" s="330" t="s">
        <v>26304</v>
      </c>
      <c r="E5684" s="978">
        <v>35000</v>
      </c>
      <c r="F5684" s="979" t="s">
        <v>26811</v>
      </c>
      <c r="G5684" s="939" t="s">
        <v>26306</v>
      </c>
      <c r="H5684" s="980" t="s">
        <v>13041</v>
      </c>
      <c r="I5684" s="939" t="s">
        <v>26307</v>
      </c>
      <c r="J5684" s="332" t="s">
        <v>26308</v>
      </c>
    </row>
    <row r="5685" spans="1:10" s="326" customFormat="1" ht="54" x14ac:dyDescent="0.15">
      <c r="A5685" s="979" t="s">
        <v>26812</v>
      </c>
      <c r="B5685" s="977" t="s">
        <v>542</v>
      </c>
      <c r="C5685" s="936" t="s">
        <v>26303</v>
      </c>
      <c r="D5685" s="330" t="s">
        <v>26304</v>
      </c>
      <c r="E5685" s="978">
        <v>35000</v>
      </c>
      <c r="F5685" s="979" t="s">
        <v>26813</v>
      </c>
      <c r="G5685" s="939" t="s">
        <v>26709</v>
      </c>
      <c r="H5685" s="980" t="s">
        <v>13041</v>
      </c>
      <c r="I5685" s="939" t="s">
        <v>26307</v>
      </c>
      <c r="J5685" s="332" t="s">
        <v>26308</v>
      </c>
    </row>
    <row r="5686" spans="1:10" s="326" customFormat="1" ht="45" x14ac:dyDescent="0.15">
      <c r="A5686" s="979" t="s">
        <v>26814</v>
      </c>
      <c r="B5686" s="977" t="s">
        <v>542</v>
      </c>
      <c r="C5686" s="936" t="s">
        <v>26303</v>
      </c>
      <c r="D5686" s="330" t="s">
        <v>26304</v>
      </c>
      <c r="E5686" s="978">
        <v>36000</v>
      </c>
      <c r="F5686" s="979" t="s">
        <v>26815</v>
      </c>
      <c r="G5686" s="939" t="s">
        <v>26709</v>
      </c>
      <c r="H5686" s="980" t="s">
        <v>13073</v>
      </c>
      <c r="I5686" s="939" t="s">
        <v>26307</v>
      </c>
      <c r="J5686" s="332" t="s">
        <v>26308</v>
      </c>
    </row>
    <row r="5687" spans="1:10" s="326" customFormat="1" ht="36" x14ac:dyDescent="0.15">
      <c r="A5687" s="979" t="s">
        <v>26816</v>
      </c>
      <c r="B5687" s="977" t="s">
        <v>542</v>
      </c>
      <c r="C5687" s="936" t="s">
        <v>26303</v>
      </c>
      <c r="D5687" s="330" t="s">
        <v>26304</v>
      </c>
      <c r="E5687" s="978">
        <v>36000</v>
      </c>
      <c r="F5687" s="979" t="s">
        <v>26346</v>
      </c>
      <c r="G5687" s="939" t="s">
        <v>26306</v>
      </c>
      <c r="H5687" s="980" t="s">
        <v>13073</v>
      </c>
      <c r="I5687" s="939" t="s">
        <v>26307</v>
      </c>
      <c r="J5687" s="332" t="s">
        <v>26308</v>
      </c>
    </row>
    <row r="5688" spans="1:10" s="326" customFormat="1" ht="27" x14ac:dyDescent="0.15">
      <c r="A5688" s="979" t="s">
        <v>26817</v>
      </c>
      <c r="B5688" s="977" t="s">
        <v>542</v>
      </c>
      <c r="C5688" s="936" t="s">
        <v>26303</v>
      </c>
      <c r="D5688" s="330" t="s">
        <v>26304</v>
      </c>
      <c r="E5688" s="978">
        <v>19251.12</v>
      </c>
      <c r="F5688" s="979" t="s">
        <v>26339</v>
      </c>
      <c r="G5688" s="939" t="s">
        <v>26709</v>
      </c>
      <c r="H5688" s="980" t="s">
        <v>14798</v>
      </c>
      <c r="I5688" s="939" t="s">
        <v>26307</v>
      </c>
      <c r="J5688" s="332" t="s">
        <v>26308</v>
      </c>
    </row>
    <row r="5689" spans="1:10" s="326" customFormat="1" ht="27" x14ac:dyDescent="0.15">
      <c r="A5689" s="979" t="s">
        <v>26777</v>
      </c>
      <c r="B5689" s="977" t="s">
        <v>542</v>
      </c>
      <c r="C5689" s="936" t="s">
        <v>26303</v>
      </c>
      <c r="D5689" s="330" t="s">
        <v>26304</v>
      </c>
      <c r="E5689" s="978">
        <v>18000</v>
      </c>
      <c r="F5689" s="979" t="s">
        <v>26778</v>
      </c>
      <c r="G5689" s="939" t="s">
        <v>26306</v>
      </c>
      <c r="H5689" s="980" t="s">
        <v>13098</v>
      </c>
      <c r="I5689" s="939" t="s">
        <v>26307</v>
      </c>
      <c r="J5689" s="332" t="s">
        <v>26308</v>
      </c>
    </row>
    <row r="5690" spans="1:10" s="326" customFormat="1" ht="54" x14ac:dyDescent="0.15">
      <c r="A5690" s="979" t="s">
        <v>26818</v>
      </c>
      <c r="B5690" s="977" t="s">
        <v>542</v>
      </c>
      <c r="C5690" s="936" t="s">
        <v>26303</v>
      </c>
      <c r="D5690" s="330" t="s">
        <v>26304</v>
      </c>
      <c r="E5690" s="978">
        <v>30000</v>
      </c>
      <c r="F5690" s="979" t="s">
        <v>26819</v>
      </c>
      <c r="G5690" s="939" t="s">
        <v>26709</v>
      </c>
      <c r="H5690" s="980" t="s">
        <v>13098</v>
      </c>
      <c r="I5690" s="939" t="s">
        <v>26307</v>
      </c>
      <c r="J5690" s="332" t="s">
        <v>26308</v>
      </c>
    </row>
    <row r="5691" spans="1:10" s="326" customFormat="1" ht="54" x14ac:dyDescent="0.15">
      <c r="A5691" s="986" t="s">
        <v>26820</v>
      </c>
      <c r="B5691" s="977" t="s">
        <v>542</v>
      </c>
      <c r="C5691" s="936" t="s">
        <v>26303</v>
      </c>
      <c r="D5691" s="330" t="s">
        <v>26304</v>
      </c>
      <c r="E5691" s="981">
        <v>19942</v>
      </c>
      <c r="F5691" s="982" t="s">
        <v>26506</v>
      </c>
      <c r="G5691" s="939" t="s">
        <v>26709</v>
      </c>
      <c r="H5691" s="984" t="s">
        <v>13086</v>
      </c>
      <c r="I5691" s="939" t="s">
        <v>26307</v>
      </c>
      <c r="J5691" s="332" t="s">
        <v>26308</v>
      </c>
    </row>
    <row r="5692" spans="1:10" s="326" customFormat="1" ht="27" x14ac:dyDescent="0.15">
      <c r="A5692" s="985" t="s">
        <v>26821</v>
      </c>
      <c r="B5692" s="977" t="s">
        <v>542</v>
      </c>
      <c r="C5692" s="936" t="s">
        <v>26303</v>
      </c>
      <c r="D5692" s="330" t="s">
        <v>26304</v>
      </c>
      <c r="E5692" s="981">
        <v>27000</v>
      </c>
      <c r="F5692" s="982" t="s">
        <v>26314</v>
      </c>
      <c r="G5692" s="939" t="s">
        <v>26709</v>
      </c>
      <c r="H5692" s="984" t="s">
        <v>26822</v>
      </c>
      <c r="I5692" s="939" t="s">
        <v>26307</v>
      </c>
      <c r="J5692" s="332" t="s">
        <v>26308</v>
      </c>
    </row>
    <row r="5693" spans="1:10" s="326" customFormat="1" ht="36" x14ac:dyDescent="0.15">
      <c r="A5693" s="979" t="s">
        <v>26823</v>
      </c>
      <c r="B5693" s="977" t="s">
        <v>542</v>
      </c>
      <c r="C5693" s="936" t="s">
        <v>26303</v>
      </c>
      <c r="D5693" s="330" t="s">
        <v>26304</v>
      </c>
      <c r="E5693" s="981">
        <v>29500</v>
      </c>
      <c r="F5693" s="982" t="s">
        <v>26824</v>
      </c>
      <c r="G5693" s="939" t="s">
        <v>26709</v>
      </c>
      <c r="H5693" s="984" t="s">
        <v>13077</v>
      </c>
      <c r="I5693" s="939" t="s">
        <v>26307</v>
      </c>
      <c r="J5693" s="332" t="s">
        <v>26308</v>
      </c>
    </row>
    <row r="5694" spans="1:10" s="326" customFormat="1" ht="27" x14ac:dyDescent="0.15">
      <c r="A5694" s="979" t="s">
        <v>26825</v>
      </c>
      <c r="B5694" s="977" t="s">
        <v>542</v>
      </c>
      <c r="C5694" s="936" t="s">
        <v>26303</v>
      </c>
      <c r="D5694" s="330" t="s">
        <v>26304</v>
      </c>
      <c r="E5694" s="981">
        <v>18000</v>
      </c>
      <c r="F5694" s="982" t="s">
        <v>26520</v>
      </c>
      <c r="G5694" s="939" t="s">
        <v>26306</v>
      </c>
      <c r="H5694" s="984" t="s">
        <v>13077</v>
      </c>
      <c r="I5694" s="939" t="s">
        <v>26307</v>
      </c>
      <c r="J5694" s="332" t="s">
        <v>26308</v>
      </c>
    </row>
    <row r="5695" spans="1:10" s="326" customFormat="1" ht="27" x14ac:dyDescent="0.15">
      <c r="A5695" s="979" t="s">
        <v>26826</v>
      </c>
      <c r="B5695" s="977" t="s">
        <v>542</v>
      </c>
      <c r="C5695" s="936" t="s">
        <v>26303</v>
      </c>
      <c r="D5695" s="330" t="s">
        <v>26304</v>
      </c>
      <c r="E5695" s="981">
        <v>34000</v>
      </c>
      <c r="F5695" s="982" t="s">
        <v>26774</v>
      </c>
      <c r="G5695" s="939" t="s">
        <v>26709</v>
      </c>
      <c r="H5695" s="984" t="s">
        <v>13141</v>
      </c>
      <c r="I5695" s="939" t="s">
        <v>26307</v>
      </c>
      <c r="J5695" s="332" t="s">
        <v>26308</v>
      </c>
    </row>
    <row r="5696" spans="1:10" s="326" customFormat="1" ht="27" x14ac:dyDescent="0.15">
      <c r="A5696" s="979" t="s">
        <v>26827</v>
      </c>
      <c r="B5696" s="977" t="s">
        <v>542</v>
      </c>
      <c r="C5696" s="987" t="s">
        <v>26303</v>
      </c>
      <c r="D5696" s="330" t="s">
        <v>26304</v>
      </c>
      <c r="E5696" s="978">
        <v>32000</v>
      </c>
      <c r="F5696" s="979" t="s">
        <v>26828</v>
      </c>
      <c r="G5696" s="939" t="s">
        <v>26709</v>
      </c>
      <c r="H5696" s="980" t="s">
        <v>13102</v>
      </c>
      <c r="I5696" s="939" t="s">
        <v>26307</v>
      </c>
      <c r="J5696" s="332" t="s">
        <v>26308</v>
      </c>
    </row>
    <row r="5697" spans="1:10" s="326" customFormat="1" ht="27" x14ac:dyDescent="0.15">
      <c r="A5697" s="979" t="s">
        <v>26829</v>
      </c>
      <c r="B5697" s="977" t="s">
        <v>542</v>
      </c>
      <c r="C5697" s="936" t="s">
        <v>26303</v>
      </c>
      <c r="D5697" s="330" t="s">
        <v>26304</v>
      </c>
      <c r="E5697" s="981">
        <v>20000</v>
      </c>
      <c r="F5697" s="982" t="s">
        <v>26830</v>
      </c>
      <c r="G5697" s="939" t="s">
        <v>26709</v>
      </c>
      <c r="H5697" s="984" t="s">
        <v>13102</v>
      </c>
      <c r="I5697" s="939" t="s">
        <v>26307</v>
      </c>
      <c r="J5697" s="332" t="s">
        <v>26308</v>
      </c>
    </row>
    <row r="5698" spans="1:10" s="326" customFormat="1" ht="36" x14ac:dyDescent="0.15">
      <c r="A5698" s="979" t="s">
        <v>26831</v>
      </c>
      <c r="B5698" s="977" t="s">
        <v>542</v>
      </c>
      <c r="C5698" s="936" t="s">
        <v>26303</v>
      </c>
      <c r="D5698" s="330" t="s">
        <v>26304</v>
      </c>
      <c r="E5698" s="981">
        <v>19440</v>
      </c>
      <c r="F5698" s="982" t="s">
        <v>26832</v>
      </c>
      <c r="G5698" s="939" t="s">
        <v>26709</v>
      </c>
      <c r="H5698" s="984" t="s">
        <v>13111</v>
      </c>
      <c r="I5698" s="939" t="s">
        <v>26307</v>
      </c>
      <c r="J5698" s="332" t="s">
        <v>26308</v>
      </c>
    </row>
    <row r="5699" spans="1:10" s="326" customFormat="1" ht="18" x14ac:dyDescent="0.15">
      <c r="A5699" s="979" t="s">
        <v>26833</v>
      </c>
      <c r="B5699" s="977" t="s">
        <v>542</v>
      </c>
      <c r="C5699" s="936" t="s">
        <v>26303</v>
      </c>
      <c r="D5699" s="330" t="s">
        <v>26304</v>
      </c>
      <c r="E5699" s="981">
        <v>36100</v>
      </c>
      <c r="F5699" s="982" t="s">
        <v>26834</v>
      </c>
      <c r="G5699" s="939" t="s">
        <v>26709</v>
      </c>
      <c r="H5699" s="984" t="s">
        <v>13129</v>
      </c>
      <c r="I5699" s="939" t="s">
        <v>26307</v>
      </c>
      <c r="J5699" s="332" t="s">
        <v>26308</v>
      </c>
    </row>
    <row r="5700" spans="1:10" s="326" customFormat="1" ht="18" x14ac:dyDescent="0.15">
      <c r="A5700" s="979" t="s">
        <v>26835</v>
      </c>
      <c r="B5700" s="977" t="s">
        <v>542</v>
      </c>
      <c r="C5700" s="936" t="s">
        <v>26303</v>
      </c>
      <c r="D5700" s="330" t="s">
        <v>26304</v>
      </c>
      <c r="E5700" s="981">
        <v>21784.639999999999</v>
      </c>
      <c r="F5700" s="982" t="s">
        <v>26467</v>
      </c>
      <c r="G5700" s="939" t="s">
        <v>26709</v>
      </c>
      <c r="H5700" s="984" t="s">
        <v>13129</v>
      </c>
      <c r="I5700" s="939" t="s">
        <v>26307</v>
      </c>
      <c r="J5700" s="332" t="s">
        <v>26308</v>
      </c>
    </row>
    <row r="5701" spans="1:10" s="326" customFormat="1" ht="45" x14ac:dyDescent="0.15">
      <c r="A5701" s="979" t="s">
        <v>26836</v>
      </c>
      <c r="B5701" s="977" t="s">
        <v>542</v>
      </c>
      <c r="C5701" s="936" t="s">
        <v>26303</v>
      </c>
      <c r="D5701" s="330" t="s">
        <v>26304</v>
      </c>
      <c r="E5701" s="981">
        <v>35750</v>
      </c>
      <c r="F5701" s="982" t="s">
        <v>26837</v>
      </c>
      <c r="G5701" s="939" t="s">
        <v>26709</v>
      </c>
      <c r="H5701" s="984" t="s">
        <v>13120</v>
      </c>
      <c r="I5701" s="939" t="s">
        <v>26307</v>
      </c>
      <c r="J5701" s="332" t="s">
        <v>26308</v>
      </c>
    </row>
    <row r="5702" spans="1:10" s="326" customFormat="1" ht="45" x14ac:dyDescent="0.15">
      <c r="A5702" s="979" t="s">
        <v>26838</v>
      </c>
      <c r="B5702" s="977" t="s">
        <v>542</v>
      </c>
      <c r="C5702" s="936" t="s">
        <v>26303</v>
      </c>
      <c r="D5702" s="330" t="s">
        <v>26304</v>
      </c>
      <c r="E5702" s="981">
        <v>35750</v>
      </c>
      <c r="F5702" s="982" t="s">
        <v>26837</v>
      </c>
      <c r="G5702" s="939" t="s">
        <v>26709</v>
      </c>
      <c r="H5702" s="984" t="s">
        <v>13120</v>
      </c>
      <c r="I5702" s="939" t="s">
        <v>26307</v>
      </c>
      <c r="J5702" s="332" t="s">
        <v>26308</v>
      </c>
    </row>
    <row r="5703" spans="1:10" s="326" customFormat="1" ht="27" x14ac:dyDescent="0.15">
      <c r="A5703" s="979" t="s">
        <v>26839</v>
      </c>
      <c r="B5703" s="977" t="s">
        <v>542</v>
      </c>
      <c r="C5703" s="936" t="s">
        <v>26303</v>
      </c>
      <c r="D5703" s="330" t="s">
        <v>26304</v>
      </c>
      <c r="E5703" s="981">
        <v>21000</v>
      </c>
      <c r="F5703" s="982" t="s">
        <v>26737</v>
      </c>
      <c r="G5703" s="939" t="s">
        <v>26709</v>
      </c>
      <c r="H5703" s="984" t="s">
        <v>13120</v>
      </c>
      <c r="I5703" s="939" t="s">
        <v>26307</v>
      </c>
      <c r="J5703" s="332" t="s">
        <v>26308</v>
      </c>
    </row>
    <row r="5704" spans="1:10" s="326" customFormat="1" ht="27" x14ac:dyDescent="0.15">
      <c r="A5704" s="988" t="s">
        <v>26840</v>
      </c>
      <c r="B5704" s="977" t="s">
        <v>542</v>
      </c>
      <c r="C5704" s="936" t="s">
        <v>26303</v>
      </c>
      <c r="D5704" s="330" t="s">
        <v>26304</v>
      </c>
      <c r="E5704" s="981">
        <v>36000</v>
      </c>
      <c r="F5704" s="982" t="s">
        <v>26392</v>
      </c>
      <c r="G5704" s="939" t="s">
        <v>26709</v>
      </c>
      <c r="H5704" s="984" t="s">
        <v>13160</v>
      </c>
      <c r="I5704" s="939" t="s">
        <v>26307</v>
      </c>
      <c r="J5704" s="332" t="s">
        <v>26308</v>
      </c>
    </row>
    <row r="5705" spans="1:10" s="326" customFormat="1" ht="45" x14ac:dyDescent="0.15">
      <c r="A5705" s="988" t="s">
        <v>26841</v>
      </c>
      <c r="B5705" s="977" t="s">
        <v>542</v>
      </c>
      <c r="C5705" s="936" t="s">
        <v>26303</v>
      </c>
      <c r="D5705" s="330" t="s">
        <v>26304</v>
      </c>
      <c r="E5705" s="981">
        <v>20000</v>
      </c>
      <c r="F5705" s="982" t="s">
        <v>26745</v>
      </c>
      <c r="G5705" s="939" t="s">
        <v>26709</v>
      </c>
      <c r="H5705" s="984" t="s">
        <v>13171</v>
      </c>
      <c r="I5705" s="939" t="s">
        <v>26307</v>
      </c>
      <c r="J5705" s="332" t="s">
        <v>26308</v>
      </c>
    </row>
    <row r="5706" spans="1:10" s="326" customFormat="1" ht="54" x14ac:dyDescent="0.15">
      <c r="A5706" s="988" t="s">
        <v>26842</v>
      </c>
      <c r="B5706" s="977" t="s">
        <v>542</v>
      </c>
      <c r="C5706" s="936" t="s">
        <v>26303</v>
      </c>
      <c r="D5706" s="330" t="s">
        <v>26304</v>
      </c>
      <c r="E5706" s="981">
        <v>18261.68</v>
      </c>
      <c r="F5706" s="982" t="s">
        <v>26348</v>
      </c>
      <c r="G5706" s="939" t="s">
        <v>26709</v>
      </c>
      <c r="H5706" s="984" t="s">
        <v>13155</v>
      </c>
      <c r="I5706" s="939" t="s">
        <v>26307</v>
      </c>
      <c r="J5706" s="332" t="s">
        <v>26308</v>
      </c>
    </row>
    <row r="5707" spans="1:10" s="326" customFormat="1" ht="27" x14ac:dyDescent="0.15">
      <c r="A5707" s="988" t="s">
        <v>26802</v>
      </c>
      <c r="B5707" s="977" t="s">
        <v>542</v>
      </c>
      <c r="C5707" s="936" t="s">
        <v>26303</v>
      </c>
      <c r="D5707" s="330" t="s">
        <v>26304</v>
      </c>
      <c r="E5707" s="981">
        <v>18302.73</v>
      </c>
      <c r="F5707" s="982" t="s">
        <v>26803</v>
      </c>
      <c r="G5707" s="939" t="s">
        <v>26306</v>
      </c>
      <c r="H5707" s="984" t="s">
        <v>13245</v>
      </c>
      <c r="I5707" s="939" t="s">
        <v>26307</v>
      </c>
      <c r="J5707" s="332" t="s">
        <v>26308</v>
      </c>
    </row>
    <row r="5708" spans="1:10" s="326" customFormat="1" ht="36" x14ac:dyDescent="0.15">
      <c r="A5708" s="988" t="s">
        <v>26843</v>
      </c>
      <c r="B5708" s="977" t="s">
        <v>542</v>
      </c>
      <c r="C5708" s="936" t="s">
        <v>26303</v>
      </c>
      <c r="D5708" s="330" t="s">
        <v>26304</v>
      </c>
      <c r="E5708" s="981">
        <v>21350</v>
      </c>
      <c r="F5708" s="982" t="s">
        <v>26781</v>
      </c>
      <c r="G5708" s="939" t="s">
        <v>26306</v>
      </c>
      <c r="H5708" s="984" t="s">
        <v>13239</v>
      </c>
      <c r="I5708" s="939" t="s">
        <v>26307</v>
      </c>
      <c r="J5708" s="332" t="s">
        <v>26308</v>
      </c>
    </row>
    <row r="5709" spans="1:10" s="326" customFormat="1" ht="27" x14ac:dyDescent="0.15">
      <c r="A5709" s="988" t="s">
        <v>26844</v>
      </c>
      <c r="B5709" s="977" t="s">
        <v>542</v>
      </c>
      <c r="C5709" s="936" t="s">
        <v>26303</v>
      </c>
      <c r="D5709" s="330" t="s">
        <v>26304</v>
      </c>
      <c r="E5709" s="981">
        <v>20000</v>
      </c>
      <c r="F5709" s="982" t="s">
        <v>26384</v>
      </c>
      <c r="G5709" s="939" t="s">
        <v>26709</v>
      </c>
      <c r="H5709" s="984" t="s">
        <v>13227</v>
      </c>
      <c r="I5709" s="939" t="s">
        <v>26307</v>
      </c>
      <c r="J5709" s="332" t="s">
        <v>26308</v>
      </c>
    </row>
    <row r="5710" spans="1:10" s="326" customFormat="1" ht="36" x14ac:dyDescent="0.15">
      <c r="A5710" s="988" t="s">
        <v>26845</v>
      </c>
      <c r="B5710" s="977" t="s">
        <v>542</v>
      </c>
      <c r="C5710" s="936" t="s">
        <v>26303</v>
      </c>
      <c r="D5710" s="330" t="s">
        <v>26304</v>
      </c>
      <c r="E5710" s="981">
        <v>35000</v>
      </c>
      <c r="F5710" s="982" t="s">
        <v>26511</v>
      </c>
      <c r="G5710" s="939" t="s">
        <v>26709</v>
      </c>
      <c r="H5710" s="984" t="s">
        <v>13249</v>
      </c>
      <c r="I5710" s="939" t="s">
        <v>26307</v>
      </c>
      <c r="J5710" s="332" t="s">
        <v>26308</v>
      </c>
    </row>
    <row r="5711" spans="1:10" s="326" customFormat="1" ht="18" x14ac:dyDescent="0.15">
      <c r="A5711" s="988" t="s">
        <v>26846</v>
      </c>
      <c r="B5711" s="977" t="s">
        <v>542</v>
      </c>
      <c r="C5711" s="936" t="s">
        <v>26303</v>
      </c>
      <c r="D5711" s="330" t="s">
        <v>26304</v>
      </c>
      <c r="E5711" s="981">
        <v>21843.75</v>
      </c>
      <c r="F5711" s="982" t="s">
        <v>26660</v>
      </c>
      <c r="G5711" s="939" t="s">
        <v>26709</v>
      </c>
      <c r="H5711" s="984" t="s">
        <v>13285</v>
      </c>
      <c r="I5711" s="939" t="s">
        <v>26307</v>
      </c>
      <c r="J5711" s="332" t="s">
        <v>26308</v>
      </c>
    </row>
    <row r="5712" spans="1:10" s="326" customFormat="1" ht="18" x14ac:dyDescent="0.15">
      <c r="A5712" s="955" t="s">
        <v>26847</v>
      </c>
      <c r="B5712" s="967" t="s">
        <v>26678</v>
      </c>
      <c r="C5712" s="968" t="s">
        <v>26848</v>
      </c>
      <c r="D5712" s="989" t="s">
        <v>26849</v>
      </c>
      <c r="E5712" s="990">
        <v>69987</v>
      </c>
      <c r="F5712" s="948" t="s">
        <v>26680</v>
      </c>
      <c r="G5712" s="939" t="s">
        <v>26709</v>
      </c>
      <c r="H5712" s="991" t="s">
        <v>26850</v>
      </c>
      <c r="I5712" s="939" t="s">
        <v>26307</v>
      </c>
      <c r="J5712" s="332" t="s">
        <v>26308</v>
      </c>
    </row>
    <row r="5713" spans="1:10" s="326" customFormat="1" ht="18" x14ac:dyDescent="0.15">
      <c r="A5713" s="992" t="s">
        <v>26851</v>
      </c>
      <c r="B5713" s="967" t="s">
        <v>6550</v>
      </c>
      <c r="C5713" s="968" t="s">
        <v>26848</v>
      </c>
      <c r="D5713" s="989" t="s">
        <v>26852</v>
      </c>
      <c r="E5713" s="990">
        <v>337926</v>
      </c>
      <c r="F5713" s="948" t="s">
        <v>26853</v>
      </c>
      <c r="G5713" s="939" t="s">
        <v>26306</v>
      </c>
      <c r="H5713" s="991" t="s">
        <v>26854</v>
      </c>
      <c r="I5713" s="939" t="s">
        <v>26307</v>
      </c>
      <c r="J5713" s="332" t="s">
        <v>26308</v>
      </c>
    </row>
    <row r="5714" spans="1:10" s="326" customFormat="1" ht="27" x14ac:dyDescent="0.15">
      <c r="A5714" s="993" t="s">
        <v>26855</v>
      </c>
      <c r="B5714" s="967" t="s">
        <v>6550</v>
      </c>
      <c r="C5714" s="968" t="s">
        <v>26848</v>
      </c>
      <c r="D5714" s="967" t="s">
        <v>26856</v>
      </c>
      <c r="E5714" s="990">
        <v>247000</v>
      </c>
      <c r="F5714" s="948" t="s">
        <v>26857</v>
      </c>
      <c r="G5714" s="939" t="s">
        <v>26709</v>
      </c>
      <c r="H5714" s="991" t="s">
        <v>13129</v>
      </c>
      <c r="I5714" s="939" t="s">
        <v>26307</v>
      </c>
      <c r="J5714" s="332" t="s">
        <v>26308</v>
      </c>
    </row>
    <row r="5715" spans="1:10" s="326" customFormat="1" ht="27" x14ac:dyDescent="0.15">
      <c r="A5715" s="955" t="s">
        <v>26858</v>
      </c>
      <c r="B5715" s="967" t="s">
        <v>6550</v>
      </c>
      <c r="C5715" s="968" t="s">
        <v>26848</v>
      </c>
      <c r="D5715" s="989" t="s">
        <v>26859</v>
      </c>
      <c r="E5715" s="994">
        <v>300300</v>
      </c>
      <c r="F5715" s="957" t="s">
        <v>26642</v>
      </c>
      <c r="G5715" s="939" t="s">
        <v>26709</v>
      </c>
      <c r="H5715" s="995" t="s">
        <v>26860</v>
      </c>
      <c r="I5715" s="939" t="s">
        <v>26307</v>
      </c>
      <c r="J5715" s="332" t="s">
        <v>26308</v>
      </c>
    </row>
    <row r="5716" spans="1:10" s="326" customFormat="1" ht="27" x14ac:dyDescent="0.15">
      <c r="A5716" s="957" t="s">
        <v>26861</v>
      </c>
      <c r="B5716" s="967" t="s">
        <v>6550</v>
      </c>
      <c r="C5716" s="968" t="s">
        <v>26848</v>
      </c>
      <c r="D5716" s="967" t="s">
        <v>26862</v>
      </c>
      <c r="E5716" s="994">
        <v>340000</v>
      </c>
      <c r="F5716" s="957" t="s">
        <v>26653</v>
      </c>
      <c r="G5716" s="939" t="s">
        <v>26709</v>
      </c>
      <c r="H5716" s="995" t="s">
        <v>12823</v>
      </c>
      <c r="I5716" s="939" t="s">
        <v>26307</v>
      </c>
      <c r="J5716" s="332" t="s">
        <v>26308</v>
      </c>
    </row>
    <row r="5717" spans="1:10" s="326" customFormat="1" ht="27" x14ac:dyDescent="0.15">
      <c r="A5717" s="957" t="s">
        <v>26863</v>
      </c>
      <c r="B5717" s="967" t="s">
        <v>6550</v>
      </c>
      <c r="C5717" s="968" t="s">
        <v>26848</v>
      </c>
      <c r="D5717" s="996" t="s">
        <v>26864</v>
      </c>
      <c r="E5717" s="994">
        <v>72490</v>
      </c>
      <c r="F5717" s="957" t="s">
        <v>26601</v>
      </c>
      <c r="G5717" s="939" t="s">
        <v>26709</v>
      </c>
      <c r="H5717" s="995" t="s">
        <v>13844</v>
      </c>
      <c r="I5717" s="939" t="s">
        <v>26307</v>
      </c>
      <c r="J5717" s="332" t="s">
        <v>26308</v>
      </c>
    </row>
    <row r="5718" spans="1:10" s="326" customFormat="1" ht="36" x14ac:dyDescent="0.15">
      <c r="A5718" s="957" t="s">
        <v>26865</v>
      </c>
      <c r="B5718" s="967" t="s">
        <v>6550</v>
      </c>
      <c r="C5718" s="968" t="s">
        <v>26848</v>
      </c>
      <c r="D5718" s="996" t="s">
        <v>26864</v>
      </c>
      <c r="E5718" s="994">
        <v>74800</v>
      </c>
      <c r="F5718" s="957" t="s">
        <v>26598</v>
      </c>
      <c r="G5718" s="939" t="s">
        <v>26709</v>
      </c>
      <c r="H5718" s="995" t="s">
        <v>13844</v>
      </c>
      <c r="I5718" s="939" t="s">
        <v>26307</v>
      </c>
      <c r="J5718" s="332" t="s">
        <v>26308</v>
      </c>
    </row>
    <row r="5719" spans="1:10" s="326" customFormat="1" ht="27" x14ac:dyDescent="0.15">
      <c r="A5719" s="957" t="s">
        <v>26866</v>
      </c>
      <c r="B5719" s="967" t="s">
        <v>6550</v>
      </c>
      <c r="C5719" s="968" t="s">
        <v>26848</v>
      </c>
      <c r="D5719" s="996" t="s">
        <v>26864</v>
      </c>
      <c r="E5719" s="994">
        <v>123003.76</v>
      </c>
      <c r="F5719" s="957" t="s">
        <v>26616</v>
      </c>
      <c r="G5719" s="939" t="s">
        <v>26709</v>
      </c>
      <c r="H5719" s="995" t="s">
        <v>13844</v>
      </c>
      <c r="I5719" s="939" t="s">
        <v>26307</v>
      </c>
      <c r="J5719" s="332" t="s">
        <v>26308</v>
      </c>
    </row>
    <row r="5720" spans="1:10" s="326" customFormat="1" ht="27" x14ac:dyDescent="0.15">
      <c r="A5720" s="957" t="s">
        <v>26867</v>
      </c>
      <c r="B5720" s="967" t="s">
        <v>6550</v>
      </c>
      <c r="C5720" s="968" t="s">
        <v>26848</v>
      </c>
      <c r="D5720" s="996" t="s">
        <v>26864</v>
      </c>
      <c r="E5720" s="994">
        <v>99615.78</v>
      </c>
      <c r="F5720" s="957" t="s">
        <v>26616</v>
      </c>
      <c r="G5720" s="939" t="s">
        <v>26709</v>
      </c>
      <c r="H5720" s="995" t="s">
        <v>13844</v>
      </c>
      <c r="I5720" s="939" t="s">
        <v>26307</v>
      </c>
      <c r="J5720" s="332" t="s">
        <v>26308</v>
      </c>
    </row>
    <row r="5721" spans="1:10" s="326" customFormat="1" ht="27" x14ac:dyDescent="0.15">
      <c r="A5721" s="957" t="s">
        <v>26868</v>
      </c>
      <c r="B5721" s="967" t="s">
        <v>6550</v>
      </c>
      <c r="C5721" s="968" t="s">
        <v>26848</v>
      </c>
      <c r="D5721" s="996" t="s">
        <v>26864</v>
      </c>
      <c r="E5721" s="994">
        <v>96867.32</v>
      </c>
      <c r="F5721" s="957" t="s">
        <v>26616</v>
      </c>
      <c r="G5721" s="939" t="s">
        <v>26709</v>
      </c>
      <c r="H5721" s="995" t="s">
        <v>13844</v>
      </c>
      <c r="I5721" s="939" t="s">
        <v>26307</v>
      </c>
      <c r="J5721" s="332" t="s">
        <v>26308</v>
      </c>
    </row>
    <row r="5722" spans="1:10" s="326" customFormat="1" ht="27" x14ac:dyDescent="0.15">
      <c r="A5722" s="957" t="s">
        <v>26869</v>
      </c>
      <c r="B5722" s="967" t="s">
        <v>6550</v>
      </c>
      <c r="C5722" s="968" t="s">
        <v>26848</v>
      </c>
      <c r="D5722" s="996" t="s">
        <v>26864</v>
      </c>
      <c r="E5722" s="994">
        <v>69282.63</v>
      </c>
      <c r="F5722" s="957" t="s">
        <v>26603</v>
      </c>
      <c r="G5722" s="939" t="s">
        <v>26709</v>
      </c>
      <c r="H5722" s="995" t="s">
        <v>13844</v>
      </c>
      <c r="I5722" s="939" t="s">
        <v>26307</v>
      </c>
      <c r="J5722" s="332" t="s">
        <v>26308</v>
      </c>
    </row>
    <row r="5723" spans="1:10" s="326" customFormat="1" ht="27" x14ac:dyDescent="0.15">
      <c r="A5723" s="957" t="s">
        <v>26870</v>
      </c>
      <c r="B5723" s="967" t="s">
        <v>6550</v>
      </c>
      <c r="C5723" s="968" t="s">
        <v>26848</v>
      </c>
      <c r="D5723" s="996" t="s">
        <v>26864</v>
      </c>
      <c r="E5723" s="994">
        <v>68157.63</v>
      </c>
      <c r="F5723" s="957" t="s">
        <v>26603</v>
      </c>
      <c r="G5723" s="939" t="s">
        <v>26709</v>
      </c>
      <c r="H5723" s="995" t="s">
        <v>13844</v>
      </c>
      <c r="I5723" s="939" t="s">
        <v>26307</v>
      </c>
      <c r="J5723" s="332" t="s">
        <v>26308</v>
      </c>
    </row>
    <row r="5724" spans="1:10" s="326" customFormat="1" ht="27" x14ac:dyDescent="0.15">
      <c r="A5724" s="957" t="s">
        <v>26871</v>
      </c>
      <c r="B5724" s="967" t="s">
        <v>6550</v>
      </c>
      <c r="C5724" s="968" t="s">
        <v>26848</v>
      </c>
      <c r="D5724" s="996" t="s">
        <v>26864</v>
      </c>
      <c r="E5724" s="994">
        <v>67500</v>
      </c>
      <c r="F5724" s="957" t="s">
        <v>26607</v>
      </c>
      <c r="G5724" s="939" t="s">
        <v>26709</v>
      </c>
      <c r="H5724" s="995" t="s">
        <v>13844</v>
      </c>
      <c r="I5724" s="939" t="s">
        <v>26307</v>
      </c>
      <c r="J5724" s="332" t="s">
        <v>26308</v>
      </c>
    </row>
    <row r="5725" spans="1:10" s="326" customFormat="1" ht="27" x14ac:dyDescent="0.15">
      <c r="A5725" s="957" t="s">
        <v>26872</v>
      </c>
      <c r="B5725" s="967" t="s">
        <v>6550</v>
      </c>
      <c r="C5725" s="968" t="s">
        <v>26848</v>
      </c>
      <c r="D5725" s="996" t="s">
        <v>26864</v>
      </c>
      <c r="E5725" s="994">
        <v>69274.98</v>
      </c>
      <c r="F5725" s="957" t="s">
        <v>26605</v>
      </c>
      <c r="G5725" s="939" t="s">
        <v>26709</v>
      </c>
      <c r="H5725" s="995" t="s">
        <v>13844</v>
      </c>
      <c r="I5725" s="939" t="s">
        <v>26307</v>
      </c>
      <c r="J5725" s="332" t="s">
        <v>26308</v>
      </c>
    </row>
    <row r="5726" spans="1:10" s="326" customFormat="1" ht="45" x14ac:dyDescent="0.15">
      <c r="A5726" s="957" t="s">
        <v>26873</v>
      </c>
      <c r="B5726" s="967" t="s">
        <v>6550</v>
      </c>
      <c r="C5726" s="968" t="s">
        <v>26848</v>
      </c>
      <c r="D5726" s="996" t="s">
        <v>26864</v>
      </c>
      <c r="E5726" s="994">
        <v>70948.259999999995</v>
      </c>
      <c r="F5726" s="957" t="s">
        <v>26609</v>
      </c>
      <c r="G5726" s="939" t="s">
        <v>26709</v>
      </c>
      <c r="H5726" s="995" t="s">
        <v>13844</v>
      </c>
      <c r="I5726" s="939" t="s">
        <v>26307</v>
      </c>
      <c r="J5726" s="332" t="s">
        <v>26308</v>
      </c>
    </row>
    <row r="5727" spans="1:10" s="326" customFormat="1" ht="27" x14ac:dyDescent="0.15">
      <c r="A5727" s="957" t="s">
        <v>26874</v>
      </c>
      <c r="B5727" s="967" t="s">
        <v>6550</v>
      </c>
      <c r="C5727" s="968" t="s">
        <v>26848</v>
      </c>
      <c r="D5727" s="996" t="s">
        <v>26864</v>
      </c>
      <c r="E5727" s="994">
        <v>74678.399999999994</v>
      </c>
      <c r="F5727" s="957" t="s">
        <v>26611</v>
      </c>
      <c r="G5727" s="939" t="s">
        <v>26709</v>
      </c>
      <c r="H5727" s="995" t="s">
        <v>13844</v>
      </c>
      <c r="I5727" s="939" t="s">
        <v>26307</v>
      </c>
      <c r="J5727" s="332" t="s">
        <v>26308</v>
      </c>
    </row>
    <row r="5728" spans="1:10" s="326" customFormat="1" ht="27" x14ac:dyDescent="0.15">
      <c r="A5728" s="957" t="s">
        <v>26875</v>
      </c>
      <c r="B5728" s="967" t="s">
        <v>6550</v>
      </c>
      <c r="C5728" s="968" t="s">
        <v>26848</v>
      </c>
      <c r="D5728" s="996" t="s">
        <v>26864</v>
      </c>
      <c r="E5728" s="994">
        <v>74678.399999999994</v>
      </c>
      <c r="F5728" s="957" t="s">
        <v>26611</v>
      </c>
      <c r="G5728" s="939" t="s">
        <v>26709</v>
      </c>
      <c r="H5728" s="995" t="s">
        <v>13844</v>
      </c>
      <c r="I5728" s="939" t="s">
        <v>26307</v>
      </c>
      <c r="J5728" s="332" t="s">
        <v>26308</v>
      </c>
    </row>
    <row r="5729" spans="1:10" s="326" customFormat="1" ht="27" x14ac:dyDescent="0.15">
      <c r="A5729" s="957" t="s">
        <v>26876</v>
      </c>
      <c r="B5729" s="967" t="s">
        <v>6550</v>
      </c>
      <c r="C5729" s="968" t="s">
        <v>26848</v>
      </c>
      <c r="D5729" s="996" t="s">
        <v>26877</v>
      </c>
      <c r="E5729" s="990">
        <v>104280</v>
      </c>
      <c r="F5729" s="948" t="s">
        <v>26634</v>
      </c>
      <c r="G5729" s="939" t="s">
        <v>26709</v>
      </c>
      <c r="H5729" s="991" t="s">
        <v>12828</v>
      </c>
      <c r="I5729" s="939" t="s">
        <v>26307</v>
      </c>
      <c r="J5729" s="332" t="s">
        <v>26308</v>
      </c>
    </row>
    <row r="5730" spans="1:10" s="326" customFormat="1" ht="27" x14ac:dyDescent="0.15">
      <c r="A5730" s="957" t="s">
        <v>26878</v>
      </c>
      <c r="B5730" s="967" t="s">
        <v>327</v>
      </c>
      <c r="C5730" s="968" t="s">
        <v>26848</v>
      </c>
      <c r="D5730" s="967" t="s">
        <v>26647</v>
      </c>
      <c r="E5730" s="990">
        <v>180000</v>
      </c>
      <c r="F5730" s="948" t="s">
        <v>26648</v>
      </c>
      <c r="G5730" s="939" t="s">
        <v>26709</v>
      </c>
      <c r="H5730" s="991" t="s">
        <v>26738</v>
      </c>
      <c r="I5730" s="939" t="s">
        <v>26307</v>
      </c>
      <c r="J5730" s="332" t="s">
        <v>26308</v>
      </c>
    </row>
    <row r="5731" spans="1:10" s="326" customFormat="1" ht="27" x14ac:dyDescent="0.15">
      <c r="A5731" s="957" t="s">
        <v>26879</v>
      </c>
      <c r="B5731" s="967" t="s">
        <v>6550</v>
      </c>
      <c r="C5731" s="968" t="s">
        <v>26848</v>
      </c>
      <c r="D5731" s="989" t="s">
        <v>26880</v>
      </c>
      <c r="E5731" s="994">
        <v>10786.7</v>
      </c>
      <c r="F5731" s="957" t="s">
        <v>26318</v>
      </c>
      <c r="G5731" s="939" t="s">
        <v>26709</v>
      </c>
      <c r="H5731" s="995" t="s">
        <v>26738</v>
      </c>
      <c r="I5731" s="939" t="s">
        <v>26307</v>
      </c>
      <c r="J5731" s="332" t="s">
        <v>26308</v>
      </c>
    </row>
    <row r="5732" spans="1:10" s="326" customFormat="1" ht="18" x14ac:dyDescent="0.15">
      <c r="A5732" s="957" t="s">
        <v>26658</v>
      </c>
      <c r="B5732" s="968" t="s">
        <v>6550</v>
      </c>
      <c r="C5732" s="968" t="s">
        <v>26848</v>
      </c>
      <c r="D5732" s="989" t="s">
        <v>26881</v>
      </c>
      <c r="E5732" s="990">
        <v>50000</v>
      </c>
      <c r="F5732" s="948" t="s">
        <v>26660</v>
      </c>
      <c r="G5732" s="939" t="s">
        <v>26709</v>
      </c>
      <c r="H5732" s="991" t="s">
        <v>26738</v>
      </c>
      <c r="I5732" s="939" t="s">
        <v>26307</v>
      </c>
      <c r="J5732" s="332" t="s">
        <v>26308</v>
      </c>
    </row>
    <row r="5733" spans="1:10" s="326" customFormat="1" ht="27" x14ac:dyDescent="0.15">
      <c r="A5733" s="957" t="s">
        <v>26882</v>
      </c>
      <c r="B5733" s="968" t="s">
        <v>327</v>
      </c>
      <c r="C5733" s="968" t="s">
        <v>26848</v>
      </c>
      <c r="D5733" s="989" t="s">
        <v>26883</v>
      </c>
      <c r="E5733" s="990">
        <v>129580</v>
      </c>
      <c r="F5733" s="948" t="s">
        <v>26318</v>
      </c>
      <c r="G5733" s="939" t="s">
        <v>26709</v>
      </c>
      <c r="H5733" s="991" t="s">
        <v>26738</v>
      </c>
      <c r="I5733" s="939" t="s">
        <v>26307</v>
      </c>
      <c r="J5733" s="332" t="s">
        <v>26308</v>
      </c>
    </row>
    <row r="5734" spans="1:10" s="326" customFormat="1" ht="27" x14ac:dyDescent="0.15">
      <c r="A5734" s="957" t="s">
        <v>26884</v>
      </c>
      <c r="B5734" s="968" t="s">
        <v>6550</v>
      </c>
      <c r="C5734" s="968" t="s">
        <v>26848</v>
      </c>
      <c r="D5734" s="989" t="s">
        <v>26885</v>
      </c>
      <c r="E5734" s="990">
        <v>298968</v>
      </c>
      <c r="F5734" s="948" t="s">
        <v>26668</v>
      </c>
      <c r="G5734" s="939" t="s">
        <v>26709</v>
      </c>
      <c r="H5734" s="991" t="s">
        <v>26886</v>
      </c>
      <c r="I5734" s="939" t="s">
        <v>26307</v>
      </c>
      <c r="J5734" s="332" t="s">
        <v>26308</v>
      </c>
    </row>
    <row r="5735" spans="1:10" s="326" customFormat="1" ht="36" x14ac:dyDescent="0.15">
      <c r="A5735" s="957" t="s">
        <v>26887</v>
      </c>
      <c r="B5735" s="968" t="s">
        <v>6550</v>
      </c>
      <c r="C5735" s="968" t="s">
        <v>26848</v>
      </c>
      <c r="D5735" s="989" t="s">
        <v>26888</v>
      </c>
      <c r="E5735" s="990">
        <v>289600</v>
      </c>
      <c r="F5735" s="948" t="s">
        <v>26663</v>
      </c>
      <c r="G5735" s="939" t="s">
        <v>26709</v>
      </c>
      <c r="H5735" s="991" t="s">
        <v>12833</v>
      </c>
      <c r="I5735" s="939" t="s">
        <v>26307</v>
      </c>
      <c r="J5735" s="332" t="s">
        <v>26308</v>
      </c>
    </row>
    <row r="5736" spans="1:10" s="326" customFormat="1" ht="36" x14ac:dyDescent="0.15">
      <c r="A5736" s="957" t="s">
        <v>26889</v>
      </c>
      <c r="B5736" s="968" t="s">
        <v>327</v>
      </c>
      <c r="C5736" s="968" t="s">
        <v>26848</v>
      </c>
      <c r="D5736" s="989" t="s">
        <v>26890</v>
      </c>
      <c r="E5736" s="990">
        <v>1609993</v>
      </c>
      <c r="F5736" s="948" t="s">
        <v>26673</v>
      </c>
      <c r="G5736" s="939" t="s">
        <v>26709</v>
      </c>
      <c r="H5736" s="991" t="s">
        <v>12833</v>
      </c>
      <c r="I5736" s="939" t="s">
        <v>26307</v>
      </c>
      <c r="J5736" s="332" t="s">
        <v>26308</v>
      </c>
    </row>
    <row r="5737" spans="1:10" s="326" customFormat="1" ht="18" x14ac:dyDescent="0.15">
      <c r="A5737" s="957" t="s">
        <v>26891</v>
      </c>
      <c r="B5737" s="968" t="s">
        <v>6550</v>
      </c>
      <c r="C5737" s="968" t="s">
        <v>26848</v>
      </c>
      <c r="D5737" s="967" t="s">
        <v>26892</v>
      </c>
      <c r="E5737" s="990">
        <v>99120</v>
      </c>
      <c r="F5737" s="948" t="s">
        <v>26316</v>
      </c>
      <c r="G5737" s="939" t="s">
        <v>26709</v>
      </c>
      <c r="H5737" s="991" t="s">
        <v>15953</v>
      </c>
      <c r="I5737" s="939" t="s">
        <v>26307</v>
      </c>
      <c r="J5737" s="332" t="s">
        <v>26308</v>
      </c>
    </row>
    <row r="5738" spans="1:10" s="326" customFormat="1" ht="27" x14ac:dyDescent="0.15">
      <c r="A5738" s="955" t="s">
        <v>26893</v>
      </c>
      <c r="B5738" s="968" t="s">
        <v>6550</v>
      </c>
      <c r="C5738" s="968" t="s">
        <v>26848</v>
      </c>
      <c r="D5738" s="989" t="s">
        <v>26894</v>
      </c>
      <c r="E5738" s="990">
        <v>411943.49</v>
      </c>
      <c r="F5738" s="948" t="s">
        <v>26494</v>
      </c>
      <c r="G5738" s="939" t="s">
        <v>26709</v>
      </c>
      <c r="H5738" s="991" t="s">
        <v>26895</v>
      </c>
      <c r="I5738" s="939" t="s">
        <v>26307</v>
      </c>
      <c r="J5738" s="332" t="s">
        <v>26308</v>
      </c>
    </row>
    <row r="5739" spans="1:10" s="326" customFormat="1" ht="27" x14ac:dyDescent="0.15">
      <c r="A5739" s="957" t="s">
        <v>26896</v>
      </c>
      <c r="B5739" s="968" t="s">
        <v>6550</v>
      </c>
      <c r="C5739" s="968" t="s">
        <v>26848</v>
      </c>
      <c r="D5739" s="989" t="s">
        <v>26894</v>
      </c>
      <c r="E5739" s="990">
        <v>185686.85</v>
      </c>
      <c r="F5739" s="948" t="s">
        <v>26494</v>
      </c>
      <c r="G5739" s="939" t="s">
        <v>26709</v>
      </c>
      <c r="H5739" s="991" t="s">
        <v>26746</v>
      </c>
      <c r="I5739" s="939" t="s">
        <v>26307</v>
      </c>
      <c r="J5739" s="332" t="s">
        <v>26308</v>
      </c>
    </row>
    <row r="5740" spans="1:10" s="326" customFormat="1" ht="36" x14ac:dyDescent="0.15">
      <c r="A5740" s="957" t="s">
        <v>26897</v>
      </c>
      <c r="B5740" s="968" t="s">
        <v>6550</v>
      </c>
      <c r="C5740" s="968" t="s">
        <v>26848</v>
      </c>
      <c r="D5740" s="989" t="s">
        <v>26898</v>
      </c>
      <c r="E5740" s="990">
        <v>11666.67</v>
      </c>
      <c r="F5740" s="948" t="s">
        <v>26627</v>
      </c>
      <c r="G5740" s="939" t="s">
        <v>26709</v>
      </c>
      <c r="H5740" s="991" t="s">
        <v>12876</v>
      </c>
      <c r="I5740" s="939" t="s">
        <v>26307</v>
      </c>
      <c r="J5740" s="332" t="s">
        <v>26308</v>
      </c>
    </row>
    <row r="5741" spans="1:10" s="326" customFormat="1" ht="27" x14ac:dyDescent="0.15">
      <c r="A5741" s="957" t="s">
        <v>26899</v>
      </c>
      <c r="B5741" s="968" t="s">
        <v>6550</v>
      </c>
      <c r="C5741" s="968" t="s">
        <v>26848</v>
      </c>
      <c r="D5741" s="989" t="s">
        <v>26900</v>
      </c>
      <c r="E5741" s="990">
        <v>60750</v>
      </c>
      <c r="F5741" s="948" t="s">
        <v>26316</v>
      </c>
      <c r="G5741" s="939" t="s">
        <v>26709</v>
      </c>
      <c r="H5741" s="991" t="s">
        <v>13120</v>
      </c>
      <c r="I5741" s="939" t="s">
        <v>26307</v>
      </c>
      <c r="J5741" s="332" t="s">
        <v>26308</v>
      </c>
    </row>
    <row r="5742" spans="1:10" s="326" customFormat="1" ht="45" x14ac:dyDescent="0.15">
      <c r="A5742" s="957" t="s">
        <v>26901</v>
      </c>
      <c r="B5742" s="968" t="s">
        <v>6550</v>
      </c>
      <c r="C5742" s="968" t="s">
        <v>26848</v>
      </c>
      <c r="D5742" s="989" t="s">
        <v>26902</v>
      </c>
      <c r="E5742" s="990">
        <v>107894.61</v>
      </c>
      <c r="F5742" s="948" t="s">
        <v>26508</v>
      </c>
      <c r="G5742" s="939" t="s">
        <v>26709</v>
      </c>
      <c r="H5742" s="991" t="s">
        <v>13226</v>
      </c>
      <c r="I5742" s="939" t="s">
        <v>26307</v>
      </c>
      <c r="J5742" s="332" t="s">
        <v>26308</v>
      </c>
    </row>
    <row r="5743" spans="1:10" s="326" customFormat="1" ht="36" x14ac:dyDescent="0.15">
      <c r="A5743" s="950" t="s">
        <v>26657</v>
      </c>
      <c r="B5743" s="968" t="s">
        <v>327</v>
      </c>
      <c r="C5743" s="968" t="s">
        <v>26848</v>
      </c>
      <c r="D5743" s="989" t="s">
        <v>26903</v>
      </c>
      <c r="E5743" s="994">
        <v>229988.64</v>
      </c>
      <c r="F5743" s="957" t="s">
        <v>26627</v>
      </c>
      <c r="G5743" s="939" t="s">
        <v>26709</v>
      </c>
      <c r="H5743" s="995" t="s">
        <v>13844</v>
      </c>
      <c r="I5743" s="939" t="s">
        <v>26307</v>
      </c>
      <c r="J5743" s="332" t="s">
        <v>26308</v>
      </c>
    </row>
    <row r="5744" spans="1:10" s="326" customFormat="1" ht="27" x14ac:dyDescent="0.15">
      <c r="A5744" s="950" t="s">
        <v>26625</v>
      </c>
      <c r="B5744" s="968" t="s">
        <v>327</v>
      </c>
      <c r="C5744" s="968" t="s">
        <v>26848</v>
      </c>
      <c r="D5744" s="967" t="s">
        <v>26904</v>
      </c>
      <c r="E5744" s="994">
        <v>470624.95</v>
      </c>
      <c r="F5744" s="957" t="s">
        <v>26627</v>
      </c>
      <c r="G5744" s="939" t="s">
        <v>26709</v>
      </c>
      <c r="H5744" s="995" t="s">
        <v>12823</v>
      </c>
      <c r="I5744" s="939" t="s">
        <v>26307</v>
      </c>
      <c r="J5744" s="332" t="s">
        <v>26308</v>
      </c>
    </row>
    <row r="5745" spans="1:10" s="326" customFormat="1" ht="27" x14ac:dyDescent="0.15">
      <c r="A5745" s="950" t="s">
        <v>26905</v>
      </c>
      <c r="B5745" s="967" t="s">
        <v>6550</v>
      </c>
      <c r="C5745" s="968" t="s">
        <v>26848</v>
      </c>
      <c r="D5745" s="989" t="s">
        <v>26864</v>
      </c>
      <c r="E5745" s="994">
        <v>607990.6</v>
      </c>
      <c r="F5745" s="957" t="s">
        <v>26611</v>
      </c>
      <c r="G5745" s="939" t="s">
        <v>26709</v>
      </c>
      <c r="H5745" s="995" t="s">
        <v>13844</v>
      </c>
      <c r="I5745" s="939" t="s">
        <v>26307</v>
      </c>
      <c r="J5745" s="332" t="s">
        <v>26308</v>
      </c>
    </row>
    <row r="5746" spans="1:10" s="326" customFormat="1" ht="18" x14ac:dyDescent="0.15">
      <c r="A5746" s="950" t="s">
        <v>26906</v>
      </c>
      <c r="B5746" s="968" t="s">
        <v>6550</v>
      </c>
      <c r="C5746" s="968" t="s">
        <v>26848</v>
      </c>
      <c r="D5746" s="989" t="s">
        <v>26907</v>
      </c>
      <c r="E5746" s="990">
        <v>176205.51</v>
      </c>
      <c r="F5746" s="948" t="s">
        <v>26908</v>
      </c>
      <c r="G5746" s="939" t="s">
        <v>26709</v>
      </c>
      <c r="H5746" s="991" t="s">
        <v>13846</v>
      </c>
      <c r="I5746" s="939" t="s">
        <v>26307</v>
      </c>
      <c r="J5746" s="332" t="s">
        <v>26308</v>
      </c>
    </row>
    <row r="5747" spans="1:10" s="326" customFormat="1" ht="36" x14ac:dyDescent="0.15">
      <c r="A5747" s="957" t="s">
        <v>26909</v>
      </c>
      <c r="B5747" s="968" t="s">
        <v>327</v>
      </c>
      <c r="C5747" s="968" t="s">
        <v>26848</v>
      </c>
      <c r="D5747" s="989" t="s">
        <v>26910</v>
      </c>
      <c r="E5747" s="994">
        <v>1045627.5</v>
      </c>
      <c r="F5747" s="957" t="s">
        <v>26911</v>
      </c>
      <c r="G5747" s="939" t="s">
        <v>26709</v>
      </c>
      <c r="H5747" s="995" t="s">
        <v>26912</v>
      </c>
      <c r="I5747" s="939" t="s">
        <v>26307</v>
      </c>
      <c r="J5747" s="332" t="s">
        <v>26308</v>
      </c>
    </row>
    <row r="5748" spans="1:10" s="326" customFormat="1" ht="45" x14ac:dyDescent="0.15">
      <c r="A5748" s="957" t="s">
        <v>26913</v>
      </c>
      <c r="B5748" s="968" t="s">
        <v>327</v>
      </c>
      <c r="C5748" s="968" t="s">
        <v>26848</v>
      </c>
      <c r="D5748" s="989" t="s">
        <v>26914</v>
      </c>
      <c r="E5748" s="994">
        <v>1153302.5</v>
      </c>
      <c r="F5748" s="957" t="s">
        <v>26915</v>
      </c>
      <c r="G5748" s="939" t="s">
        <v>26709</v>
      </c>
      <c r="H5748" s="995" t="s">
        <v>26912</v>
      </c>
      <c r="I5748" s="939" t="s">
        <v>26307</v>
      </c>
      <c r="J5748" s="332" t="s">
        <v>26308</v>
      </c>
    </row>
    <row r="5749" spans="1:10" s="326" customFormat="1" ht="36" x14ac:dyDescent="0.15">
      <c r="A5749" s="957" t="s">
        <v>26916</v>
      </c>
      <c r="B5749" s="968" t="s">
        <v>327</v>
      </c>
      <c r="C5749" s="968" t="s">
        <v>26848</v>
      </c>
      <c r="D5749" s="989" t="s">
        <v>26917</v>
      </c>
      <c r="E5749" s="994">
        <v>968696.48</v>
      </c>
      <c r="F5749" s="957" t="s">
        <v>26918</v>
      </c>
      <c r="G5749" s="939" t="s">
        <v>26709</v>
      </c>
      <c r="H5749" s="995" t="s">
        <v>26782</v>
      </c>
      <c r="I5749" s="939" t="s">
        <v>26307</v>
      </c>
      <c r="J5749" s="332" t="s">
        <v>26308</v>
      </c>
    </row>
    <row r="5750" spans="1:10" s="326" customFormat="1" ht="36" x14ac:dyDescent="0.15">
      <c r="A5750" s="997" t="s">
        <v>26919</v>
      </c>
      <c r="B5750" s="967" t="s">
        <v>327</v>
      </c>
      <c r="C5750" s="959" t="s">
        <v>26848</v>
      </c>
      <c r="D5750" s="988" t="s">
        <v>26920</v>
      </c>
      <c r="E5750" s="998">
        <v>2921606.25</v>
      </c>
      <c r="F5750" s="958" t="s">
        <v>26790</v>
      </c>
      <c r="G5750" s="999" t="s">
        <v>26709</v>
      </c>
      <c r="H5750" s="1000">
        <v>44691</v>
      </c>
      <c r="I5750" s="939" t="s">
        <v>26307</v>
      </c>
      <c r="J5750" s="332" t="s">
        <v>26308</v>
      </c>
    </row>
    <row r="5751" spans="1:10" s="326" customFormat="1" ht="9" x14ac:dyDescent="0.15">
      <c r="A5751" s="343" t="s">
        <v>212</v>
      </c>
      <c r="B5751" s="344"/>
      <c r="C5751" s="344"/>
      <c r="D5751" s="344"/>
      <c r="E5751" s="344"/>
      <c r="F5751" s="344"/>
      <c r="G5751" s="975"/>
      <c r="H5751" s="975"/>
      <c r="I5751" s="975"/>
      <c r="J5751" s="975"/>
    </row>
    <row r="5752" spans="1:10" s="326" customFormat="1" ht="54" x14ac:dyDescent="0.15">
      <c r="A5752" s="1001" t="s">
        <v>26921</v>
      </c>
      <c r="B5752" s="967" t="s">
        <v>327</v>
      </c>
      <c r="C5752" s="1002" t="s">
        <v>26848</v>
      </c>
      <c r="D5752" s="1003" t="s">
        <v>26922</v>
      </c>
      <c r="E5752" s="1004">
        <v>444045.94</v>
      </c>
      <c r="F5752" s="958" t="s">
        <v>26923</v>
      </c>
      <c r="G5752" s="997" t="s">
        <v>26924</v>
      </c>
      <c r="H5752" s="1005" t="s">
        <v>542</v>
      </c>
      <c r="I5752" s="939" t="s">
        <v>26307</v>
      </c>
      <c r="J5752" s="332" t="s">
        <v>26308</v>
      </c>
    </row>
    <row r="5753" spans="1:10" s="326" customFormat="1" ht="27" x14ac:dyDescent="0.15">
      <c r="A5753" s="1001" t="s">
        <v>26925</v>
      </c>
      <c r="B5753" s="967" t="s">
        <v>6550</v>
      </c>
      <c r="C5753" s="1002" t="s">
        <v>26848</v>
      </c>
      <c r="D5753" s="1003" t="s">
        <v>542</v>
      </c>
      <c r="E5753" s="1004">
        <v>70416.45</v>
      </c>
      <c r="F5753" s="958" t="s">
        <v>26923</v>
      </c>
      <c r="G5753" s="999" t="s">
        <v>26926</v>
      </c>
      <c r="H5753" s="1005" t="s">
        <v>542</v>
      </c>
      <c r="I5753" s="939" t="s">
        <v>26307</v>
      </c>
      <c r="J5753" s="332" t="s">
        <v>26308</v>
      </c>
    </row>
    <row r="5754" spans="1:10" s="326" customFormat="1" ht="36" x14ac:dyDescent="0.15">
      <c r="A5754" s="1006" t="s">
        <v>26927</v>
      </c>
      <c r="B5754" s="967" t="s">
        <v>327</v>
      </c>
      <c r="C5754" s="1002" t="s">
        <v>26848</v>
      </c>
      <c r="D5754" s="1007" t="s">
        <v>542</v>
      </c>
      <c r="E5754" s="1008">
        <v>3801143.04</v>
      </c>
      <c r="F5754" s="958" t="s">
        <v>26923</v>
      </c>
      <c r="G5754" s="1009" t="s">
        <v>26928</v>
      </c>
      <c r="H5754" s="1005" t="s">
        <v>542</v>
      </c>
      <c r="I5754" s="939" t="s">
        <v>26307</v>
      </c>
      <c r="J5754" s="332" t="s">
        <v>26308</v>
      </c>
    </row>
    <row r="5755" spans="1:10" s="326" customFormat="1" ht="81" x14ac:dyDescent="0.15">
      <c r="A5755" s="997" t="s">
        <v>26929</v>
      </c>
      <c r="B5755" s="967" t="s">
        <v>327</v>
      </c>
      <c r="C5755" s="1002" t="s">
        <v>26848</v>
      </c>
      <c r="D5755" s="1010" t="s">
        <v>542</v>
      </c>
      <c r="E5755" s="998">
        <v>580000</v>
      </c>
      <c r="F5755" s="958" t="s">
        <v>26923</v>
      </c>
      <c r="G5755" s="1011" t="s">
        <v>26930</v>
      </c>
      <c r="H5755" s="1005" t="s">
        <v>542</v>
      </c>
      <c r="I5755" s="939" t="s">
        <v>26307</v>
      </c>
      <c r="J5755" s="332" t="s">
        <v>26308</v>
      </c>
    </row>
    <row r="5756" spans="1:10" s="326" customFormat="1" ht="27" x14ac:dyDescent="0.15">
      <c r="A5756" s="997" t="s">
        <v>26931</v>
      </c>
      <c r="B5756" s="967" t="s">
        <v>6550</v>
      </c>
      <c r="C5756" s="1002" t="s">
        <v>26848</v>
      </c>
      <c r="D5756" s="1010" t="s">
        <v>26932</v>
      </c>
      <c r="E5756" s="998">
        <v>74180</v>
      </c>
      <c r="F5756" s="958" t="s">
        <v>26923</v>
      </c>
      <c r="G5756" s="997" t="s">
        <v>26933</v>
      </c>
      <c r="H5756" s="1005" t="s">
        <v>542</v>
      </c>
      <c r="I5756" s="939" t="s">
        <v>26307</v>
      </c>
      <c r="J5756" s="332" t="s">
        <v>26308</v>
      </c>
    </row>
    <row r="5757" spans="1:10" s="326" customFormat="1" ht="27" x14ac:dyDescent="0.15">
      <c r="A5757" s="997" t="s">
        <v>26934</v>
      </c>
      <c r="B5757" s="967" t="s">
        <v>6550</v>
      </c>
      <c r="C5757" s="1002" t="s">
        <v>26848</v>
      </c>
      <c r="D5757" s="1010" t="s">
        <v>542</v>
      </c>
      <c r="E5757" s="998">
        <v>49800</v>
      </c>
      <c r="F5757" s="958" t="s">
        <v>26923</v>
      </c>
      <c r="G5757" s="1012" t="s">
        <v>26935</v>
      </c>
      <c r="H5757" s="1005" t="s">
        <v>542</v>
      </c>
      <c r="I5757" s="939" t="s">
        <v>26307</v>
      </c>
      <c r="J5757" s="332" t="s">
        <v>26308</v>
      </c>
    </row>
    <row r="5758" spans="1:10" s="326" customFormat="1" ht="27" x14ac:dyDescent="0.15">
      <c r="A5758" s="997" t="s">
        <v>26936</v>
      </c>
      <c r="B5758" s="967" t="s">
        <v>6550</v>
      </c>
      <c r="C5758" s="1002" t="s">
        <v>26848</v>
      </c>
      <c r="D5758" s="1010" t="s">
        <v>542</v>
      </c>
      <c r="E5758" s="998">
        <v>55000</v>
      </c>
      <c r="F5758" s="958" t="s">
        <v>26923</v>
      </c>
      <c r="G5758" s="1012" t="s">
        <v>26935</v>
      </c>
      <c r="H5758" s="1005" t="s">
        <v>542</v>
      </c>
      <c r="I5758" s="939" t="s">
        <v>26307</v>
      </c>
      <c r="J5758" s="332" t="s">
        <v>26308</v>
      </c>
    </row>
    <row r="5759" spans="1:10" s="326" customFormat="1" ht="27" x14ac:dyDescent="0.15">
      <c r="A5759" s="997" t="s">
        <v>26937</v>
      </c>
      <c r="B5759" s="967" t="s">
        <v>6550</v>
      </c>
      <c r="C5759" s="1002" t="s">
        <v>26848</v>
      </c>
      <c r="D5759" s="1010" t="s">
        <v>542</v>
      </c>
      <c r="E5759" s="998">
        <v>80000</v>
      </c>
      <c r="F5759" s="958" t="s">
        <v>26923</v>
      </c>
      <c r="G5759" s="1012" t="s">
        <v>26935</v>
      </c>
      <c r="H5759" s="1005" t="s">
        <v>542</v>
      </c>
      <c r="I5759" s="939" t="s">
        <v>26307</v>
      </c>
      <c r="J5759" s="332" t="s">
        <v>26308</v>
      </c>
    </row>
    <row r="5760" spans="1:10" s="326" customFormat="1" ht="27" x14ac:dyDescent="0.15">
      <c r="A5760" s="997" t="s">
        <v>26938</v>
      </c>
      <c r="B5760" s="967" t="s">
        <v>6550</v>
      </c>
      <c r="C5760" s="1002" t="s">
        <v>26848</v>
      </c>
      <c r="D5760" s="1010" t="s">
        <v>542</v>
      </c>
      <c r="E5760" s="998">
        <v>80000</v>
      </c>
      <c r="F5760" s="958" t="s">
        <v>26923</v>
      </c>
      <c r="G5760" s="1012" t="s">
        <v>26935</v>
      </c>
      <c r="H5760" s="1005" t="s">
        <v>542</v>
      </c>
      <c r="I5760" s="939" t="s">
        <v>26307</v>
      </c>
      <c r="J5760" s="332" t="s">
        <v>26308</v>
      </c>
    </row>
    <row r="5761" spans="1:10" s="326" customFormat="1" ht="27" x14ac:dyDescent="0.15">
      <c r="A5761" s="997" t="s">
        <v>26939</v>
      </c>
      <c r="B5761" s="967" t="s">
        <v>6556</v>
      </c>
      <c r="C5761" s="1002" t="s">
        <v>26848</v>
      </c>
      <c r="D5761" s="1010" t="s">
        <v>542</v>
      </c>
      <c r="E5761" s="998">
        <v>40000</v>
      </c>
      <c r="F5761" s="958" t="s">
        <v>26923</v>
      </c>
      <c r="G5761" s="1012" t="s">
        <v>26935</v>
      </c>
      <c r="H5761" s="1005" t="s">
        <v>542</v>
      </c>
      <c r="I5761" s="939" t="s">
        <v>26307</v>
      </c>
      <c r="J5761" s="332" t="s">
        <v>26308</v>
      </c>
    </row>
    <row r="5762" spans="1:10" s="326" customFormat="1" ht="45" x14ac:dyDescent="0.15">
      <c r="A5762" s="997" t="s">
        <v>26940</v>
      </c>
      <c r="B5762" s="967" t="s">
        <v>6550</v>
      </c>
      <c r="C5762" s="1002" t="s">
        <v>26848</v>
      </c>
      <c r="D5762" s="1010" t="s">
        <v>26941</v>
      </c>
      <c r="E5762" s="998">
        <v>86325</v>
      </c>
      <c r="F5762" s="958" t="s">
        <v>26923</v>
      </c>
      <c r="G5762" s="997" t="s">
        <v>26942</v>
      </c>
      <c r="H5762" s="1005" t="s">
        <v>542</v>
      </c>
      <c r="I5762" s="939" t="s">
        <v>26307</v>
      </c>
      <c r="J5762" s="332" t="s">
        <v>26308</v>
      </c>
    </row>
  </sheetData>
  <mergeCells count="13">
    <mergeCell ref="A1:J1"/>
    <mergeCell ref="A2:J2"/>
    <mergeCell ref="B4402:B4405"/>
    <mergeCell ref="C4402:C4405"/>
    <mergeCell ref="D4402:D4405"/>
    <mergeCell ref="H4258:H4259"/>
    <mergeCell ref="A5303:D5303"/>
    <mergeCell ref="B4406:B4409"/>
    <mergeCell ref="C4406:C4409"/>
    <mergeCell ref="D4406:D4409"/>
    <mergeCell ref="B4410:B4413"/>
    <mergeCell ref="C4410:C4413"/>
    <mergeCell ref="D4410:D4413"/>
  </mergeCells>
  <printOptions horizontalCentered="1"/>
  <pageMargins left="0.31496062992125984" right="0" top="0.74803149606299213" bottom="0.74803149606299213" header="0.31496062992125984" footer="0.31496062992125984"/>
  <pageSetup paperSize="9" scale="59" fitToHeight="0" orientation="landscape"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3FD40-76CB-4DC5-B6DC-61C8C0D8B2A2}">
  <sheetPr>
    <pageSetUpPr fitToPage="1"/>
  </sheetPr>
  <dimension ref="A1:X92"/>
  <sheetViews>
    <sheetView zoomScale="85" zoomScaleNormal="85" workbookViewId="0">
      <pane ySplit="4" topLeftCell="A5" activePane="bottomLeft" state="frozen"/>
      <selection pane="bottomLeft" sqref="A1:XFD4"/>
    </sheetView>
  </sheetViews>
  <sheetFormatPr baseColWidth="10" defaultColWidth="11.42578125" defaultRowHeight="12" x14ac:dyDescent="0.2"/>
  <cols>
    <col min="1" max="1" width="100.42578125" style="28" customWidth="1"/>
    <col min="2" max="2" width="23.28515625" style="28" customWidth="1"/>
    <col min="3" max="3" width="17" style="28" customWidth="1"/>
    <col min="4" max="4" width="19.140625" style="28" customWidth="1"/>
    <col min="5" max="5" width="23.28515625" style="28" customWidth="1"/>
    <col min="6" max="6" width="22.28515625" style="28" customWidth="1"/>
    <col min="7" max="7" width="31.28515625" style="28" customWidth="1"/>
    <col min="8" max="8" width="39.5703125" style="28" customWidth="1"/>
    <col min="9" max="9" width="35.7109375" style="28" customWidth="1"/>
    <col min="10" max="16384" width="11.42578125" style="28"/>
  </cols>
  <sheetData>
    <row r="1" spans="1:24" ht="18" x14ac:dyDescent="0.2">
      <c r="A1" s="1160" t="s">
        <v>242</v>
      </c>
      <c r="B1" s="1160"/>
      <c r="C1" s="1160"/>
      <c r="D1" s="1160"/>
      <c r="E1" s="1160"/>
      <c r="F1" s="1160"/>
      <c r="G1" s="1160"/>
      <c r="H1" s="1160"/>
      <c r="I1" s="1160"/>
    </row>
    <row r="2" spans="1:24" ht="15.75" x14ac:dyDescent="0.2">
      <c r="A2" s="161" t="s">
        <v>296</v>
      </c>
      <c r="B2" s="1161"/>
      <c r="C2" s="1161"/>
      <c r="D2" s="1161"/>
      <c r="E2" s="1161"/>
      <c r="F2" s="1161"/>
      <c r="G2" s="1161"/>
      <c r="H2" s="1161"/>
      <c r="I2" s="1161"/>
      <c r="J2" s="29"/>
      <c r="K2" s="29"/>
      <c r="L2" s="29"/>
      <c r="M2" s="29"/>
      <c r="N2" s="29"/>
      <c r="O2" s="29"/>
      <c r="P2" s="29"/>
      <c r="Q2" s="29"/>
      <c r="R2" s="29"/>
      <c r="S2" s="29"/>
      <c r="T2" s="29"/>
      <c r="U2" s="29"/>
      <c r="V2" s="29"/>
      <c r="W2" s="29"/>
      <c r="X2" s="29"/>
    </row>
    <row r="3" spans="1:24" ht="12.75" x14ac:dyDescent="0.2">
      <c r="A3" s="1162" t="s">
        <v>129</v>
      </c>
      <c r="B3" s="1164" t="s">
        <v>213</v>
      </c>
      <c r="C3" s="1164" t="s">
        <v>130</v>
      </c>
      <c r="D3" s="1164" t="s">
        <v>217</v>
      </c>
      <c r="E3" s="91" t="s">
        <v>214</v>
      </c>
      <c r="F3" s="91" t="s">
        <v>215</v>
      </c>
      <c r="G3" s="151" t="s">
        <v>216</v>
      </c>
      <c r="H3" s="1166" t="s">
        <v>219</v>
      </c>
      <c r="I3" s="1166" t="s">
        <v>218</v>
      </c>
    </row>
    <row r="4" spans="1:24" ht="12.75" x14ac:dyDescent="0.2">
      <c r="A4" s="1163"/>
      <c r="B4" s="1165"/>
      <c r="C4" s="1165"/>
      <c r="D4" s="1165"/>
      <c r="E4" s="152" t="s">
        <v>131</v>
      </c>
      <c r="F4" s="152" t="s">
        <v>131</v>
      </c>
      <c r="G4" s="152" t="s">
        <v>131</v>
      </c>
      <c r="H4" s="1167"/>
      <c r="I4" s="1167"/>
    </row>
    <row r="5" spans="1:24" ht="18" x14ac:dyDescent="0.2">
      <c r="A5" s="811" t="s">
        <v>273</v>
      </c>
      <c r="B5" s="849"/>
      <c r="C5" s="850"/>
      <c r="D5" s="851"/>
      <c r="E5" s="851"/>
      <c r="F5" s="849"/>
      <c r="G5" s="849"/>
      <c r="H5" s="852"/>
      <c r="I5" s="853"/>
    </row>
    <row r="6" spans="1:24" ht="18" x14ac:dyDescent="0.2">
      <c r="A6" s="811" t="s">
        <v>13286</v>
      </c>
      <c r="B6" s="849"/>
      <c r="C6" s="850"/>
      <c r="D6" s="851"/>
      <c r="E6" s="851"/>
      <c r="F6" s="849"/>
      <c r="G6" s="849"/>
      <c r="H6" s="852"/>
      <c r="I6" s="853"/>
    </row>
    <row r="7" spans="1:24" s="335" customFormat="1" ht="15" x14ac:dyDescent="0.25">
      <c r="A7" s="356" t="s">
        <v>13546</v>
      </c>
      <c r="B7" s="357" t="s">
        <v>13547</v>
      </c>
      <c r="C7" s="357"/>
      <c r="D7" s="358">
        <v>4368000</v>
      </c>
      <c r="E7" s="358">
        <v>436800</v>
      </c>
      <c r="F7" s="358">
        <v>873600</v>
      </c>
      <c r="G7" s="358">
        <v>3057600</v>
      </c>
      <c r="H7" s="356" t="s">
        <v>13512</v>
      </c>
      <c r="I7" s="356" t="s">
        <v>98</v>
      </c>
    </row>
    <row r="8" spans="1:24" s="335" customFormat="1" ht="15" x14ac:dyDescent="0.25">
      <c r="A8" s="533"/>
      <c r="B8" s="534"/>
      <c r="C8" s="534"/>
      <c r="D8" s="535"/>
      <c r="E8" s="535"/>
      <c r="F8" s="535"/>
      <c r="G8" s="535"/>
      <c r="H8" s="533"/>
      <c r="I8" s="533"/>
    </row>
    <row r="9" spans="1:24" ht="18" x14ac:dyDescent="0.2">
      <c r="A9" s="811" t="s">
        <v>7303</v>
      </c>
      <c r="B9" s="849"/>
      <c r="C9" s="850"/>
      <c r="D9" s="851"/>
      <c r="E9" s="851"/>
      <c r="F9" s="849"/>
      <c r="G9" s="849"/>
      <c r="H9" s="852"/>
      <c r="I9" s="853"/>
    </row>
    <row r="10" spans="1:24" ht="15" x14ac:dyDescent="0.2">
      <c r="A10" s="123" t="s">
        <v>13503</v>
      </c>
      <c r="B10" s="351" t="s">
        <v>13504</v>
      </c>
      <c r="C10" s="352" t="s">
        <v>542</v>
      </c>
      <c r="D10" s="350">
        <v>280000</v>
      </c>
      <c r="E10" s="350">
        <v>280000</v>
      </c>
      <c r="F10" s="353"/>
      <c r="G10" s="353"/>
      <c r="H10" s="354"/>
      <c r="I10" s="123" t="s">
        <v>98</v>
      </c>
    </row>
    <row r="11" spans="1:24" ht="15" x14ac:dyDescent="0.2">
      <c r="A11" s="123" t="s">
        <v>13505</v>
      </c>
      <c r="B11" s="351" t="s">
        <v>13504</v>
      </c>
      <c r="C11" s="352" t="s">
        <v>542</v>
      </c>
      <c r="D11" s="350">
        <v>256942.37</v>
      </c>
      <c r="E11" s="350">
        <v>256942.37</v>
      </c>
      <c r="F11" s="353"/>
      <c r="G11" s="353"/>
      <c r="H11" s="354"/>
      <c r="I11" s="123" t="s">
        <v>98</v>
      </c>
    </row>
    <row r="12" spans="1:24" ht="15" x14ac:dyDescent="0.2">
      <c r="A12" s="123" t="s">
        <v>13506</v>
      </c>
      <c r="B12" s="351" t="s">
        <v>13504</v>
      </c>
      <c r="C12" s="352" t="s">
        <v>542</v>
      </c>
      <c r="D12" s="350">
        <v>150000</v>
      </c>
      <c r="E12" s="350">
        <v>150000</v>
      </c>
      <c r="F12" s="353"/>
      <c r="G12" s="353"/>
      <c r="H12" s="354"/>
      <c r="I12" s="123" t="s">
        <v>98</v>
      </c>
    </row>
    <row r="13" spans="1:24" x14ac:dyDescent="0.2">
      <c r="A13" s="116" t="s">
        <v>13507</v>
      </c>
      <c r="B13" s="116" t="s">
        <v>13504</v>
      </c>
      <c r="C13" s="73" t="s">
        <v>542</v>
      </c>
      <c r="D13" s="350">
        <v>304000</v>
      </c>
      <c r="E13" s="350">
        <v>304000</v>
      </c>
      <c r="F13" s="355"/>
      <c r="G13" s="355"/>
      <c r="H13" s="72"/>
      <c r="I13" s="123" t="s">
        <v>98</v>
      </c>
    </row>
    <row r="14" spans="1:24" x14ac:dyDescent="0.2">
      <c r="A14" s="116" t="s">
        <v>13508</v>
      </c>
      <c r="B14" s="116" t="s">
        <v>13509</v>
      </c>
      <c r="C14" s="116"/>
      <c r="D14" s="350">
        <v>2999880</v>
      </c>
      <c r="E14" s="350"/>
      <c r="F14" s="350">
        <v>59997.599999999999</v>
      </c>
      <c r="G14" s="350"/>
      <c r="H14" s="124"/>
      <c r="I14" s="123" t="s">
        <v>98</v>
      </c>
    </row>
    <row r="15" spans="1:24" x14ac:dyDescent="0.2">
      <c r="A15" s="116" t="s">
        <v>13510</v>
      </c>
      <c r="B15" s="116" t="s">
        <v>542</v>
      </c>
      <c r="C15" s="73" t="s">
        <v>542</v>
      </c>
      <c r="D15" s="350"/>
      <c r="E15" s="350"/>
      <c r="F15" s="350"/>
      <c r="G15" s="350">
        <v>1500000</v>
      </c>
      <c r="H15" s="72"/>
      <c r="I15" s="123" t="s">
        <v>98</v>
      </c>
    </row>
    <row r="16" spans="1:24" x14ac:dyDescent="0.2">
      <c r="A16" s="61"/>
      <c r="B16" s="61"/>
      <c r="C16" s="113"/>
      <c r="D16" s="536"/>
      <c r="E16" s="536"/>
      <c r="F16" s="536"/>
      <c r="G16" s="536"/>
      <c r="H16" s="29"/>
      <c r="I16" s="537"/>
    </row>
    <row r="17" spans="1:9" ht="18" x14ac:dyDescent="0.2">
      <c r="A17" s="811" t="s">
        <v>12527</v>
      </c>
      <c r="B17" s="849"/>
      <c r="C17" s="850"/>
      <c r="D17" s="851"/>
      <c r="E17" s="851"/>
      <c r="F17" s="849"/>
      <c r="G17" s="849"/>
      <c r="H17" s="852"/>
      <c r="I17" s="853"/>
    </row>
    <row r="18" spans="1:9" s="335" customFormat="1" ht="15" x14ac:dyDescent="0.25">
      <c r="A18" s="356" t="s">
        <v>12824</v>
      </c>
      <c r="B18" s="356"/>
      <c r="C18" s="357" t="s">
        <v>13511</v>
      </c>
      <c r="D18" s="358">
        <v>21000</v>
      </c>
      <c r="E18" s="358">
        <v>140000</v>
      </c>
      <c r="F18" s="358">
        <v>140000</v>
      </c>
      <c r="G18" s="358">
        <v>140000</v>
      </c>
      <c r="H18" s="356" t="s">
        <v>13512</v>
      </c>
      <c r="I18" s="356" t="s">
        <v>98</v>
      </c>
    </row>
    <row r="19" spans="1:9" s="335" customFormat="1" ht="15" x14ac:dyDescent="0.25">
      <c r="A19" s="356" t="s">
        <v>12854</v>
      </c>
      <c r="B19" s="356"/>
      <c r="C19" s="357" t="s">
        <v>13513</v>
      </c>
      <c r="D19" s="358">
        <v>96000</v>
      </c>
      <c r="E19" s="358">
        <v>96000</v>
      </c>
      <c r="F19" s="358">
        <v>96000</v>
      </c>
      <c r="G19" s="358">
        <v>96000</v>
      </c>
      <c r="H19" s="356" t="s">
        <v>13512</v>
      </c>
      <c r="I19" s="356" t="s">
        <v>98</v>
      </c>
    </row>
    <row r="20" spans="1:9" s="335" customFormat="1" ht="15" x14ac:dyDescent="0.25">
      <c r="A20" s="356" t="s">
        <v>12859</v>
      </c>
      <c r="B20" s="356"/>
      <c r="C20" s="357" t="s">
        <v>13514</v>
      </c>
      <c r="D20" s="358">
        <v>94000</v>
      </c>
      <c r="E20" s="358">
        <v>188000</v>
      </c>
      <c r="F20" s="358">
        <v>188000</v>
      </c>
      <c r="G20" s="358">
        <v>188000</v>
      </c>
      <c r="H20" s="356" t="s">
        <v>13512</v>
      </c>
      <c r="I20" s="356" t="s">
        <v>98</v>
      </c>
    </row>
    <row r="21" spans="1:9" s="335" customFormat="1" ht="15" x14ac:dyDescent="0.25">
      <c r="A21" s="356" t="s">
        <v>12926</v>
      </c>
      <c r="B21" s="356"/>
      <c r="C21" s="357" t="s">
        <v>13515</v>
      </c>
      <c r="D21" s="358">
        <v>30000</v>
      </c>
      <c r="E21" s="358">
        <v>195000</v>
      </c>
      <c r="F21" s="358">
        <v>195000</v>
      </c>
      <c r="G21" s="358">
        <v>195000</v>
      </c>
      <c r="H21" s="356" t="s">
        <v>13512</v>
      </c>
      <c r="I21" s="356" t="s">
        <v>98</v>
      </c>
    </row>
    <row r="22" spans="1:9" s="335" customFormat="1" ht="15" x14ac:dyDescent="0.25">
      <c r="A22" s="356" t="s">
        <v>12944</v>
      </c>
      <c r="B22" s="356"/>
      <c r="C22" s="357" t="s">
        <v>13516</v>
      </c>
      <c r="D22" s="358">
        <v>72340</v>
      </c>
      <c r="E22" s="358">
        <v>72340</v>
      </c>
      <c r="F22" s="358">
        <v>72340</v>
      </c>
      <c r="G22" s="358">
        <v>72340</v>
      </c>
      <c r="H22" s="356" t="s">
        <v>13512</v>
      </c>
      <c r="I22" s="356" t="s">
        <v>98</v>
      </c>
    </row>
    <row r="23" spans="1:9" s="335" customFormat="1" ht="15" x14ac:dyDescent="0.25">
      <c r="A23" s="356" t="s">
        <v>12958</v>
      </c>
      <c r="B23" s="356"/>
      <c r="C23" s="357" t="s">
        <v>13517</v>
      </c>
      <c r="D23" s="358">
        <v>21000</v>
      </c>
      <c r="E23" s="358">
        <v>63000</v>
      </c>
      <c r="F23" s="358">
        <v>63000</v>
      </c>
      <c r="G23" s="358">
        <v>63000</v>
      </c>
      <c r="H23" s="356" t="s">
        <v>13512</v>
      </c>
      <c r="I23" s="356" t="s">
        <v>98</v>
      </c>
    </row>
    <row r="24" spans="1:9" s="335" customFormat="1" ht="12" customHeight="1" x14ac:dyDescent="0.25">
      <c r="A24" s="356" t="s">
        <v>12963</v>
      </c>
      <c r="B24" s="356"/>
      <c r="C24" s="357" t="s">
        <v>13518</v>
      </c>
      <c r="D24" s="358">
        <v>19500</v>
      </c>
      <c r="E24" s="358">
        <v>58500</v>
      </c>
      <c r="F24" s="358">
        <v>58500</v>
      </c>
      <c r="G24" s="358">
        <v>58500</v>
      </c>
      <c r="H24" s="356" t="s">
        <v>13512</v>
      </c>
      <c r="I24" s="356" t="s">
        <v>98</v>
      </c>
    </row>
    <row r="25" spans="1:9" s="335" customFormat="1" ht="15" x14ac:dyDescent="0.25">
      <c r="A25" s="356" t="s">
        <v>12966</v>
      </c>
      <c r="B25" s="356"/>
      <c r="C25" s="357" t="s">
        <v>13519</v>
      </c>
      <c r="D25" s="358">
        <v>30000</v>
      </c>
      <c r="E25" s="358">
        <v>30000</v>
      </c>
      <c r="F25" s="358">
        <v>30000</v>
      </c>
      <c r="G25" s="358">
        <v>30000</v>
      </c>
      <c r="H25" s="356" t="s">
        <v>13512</v>
      </c>
      <c r="I25" s="356" t="s">
        <v>98</v>
      </c>
    </row>
    <row r="26" spans="1:9" s="335" customFormat="1" ht="15" x14ac:dyDescent="0.25">
      <c r="A26" s="356" t="s">
        <v>13045</v>
      </c>
      <c r="B26" s="356"/>
      <c r="C26" s="357" t="s">
        <v>13520</v>
      </c>
      <c r="D26" s="358">
        <v>50000</v>
      </c>
      <c r="E26" s="358">
        <v>50000</v>
      </c>
      <c r="F26" s="358">
        <v>50000</v>
      </c>
      <c r="G26" s="358">
        <v>50000</v>
      </c>
      <c r="H26" s="356" t="s">
        <v>13512</v>
      </c>
      <c r="I26" s="356" t="s">
        <v>98</v>
      </c>
    </row>
    <row r="27" spans="1:9" s="335" customFormat="1" ht="15" x14ac:dyDescent="0.25">
      <c r="A27" s="356" t="s">
        <v>13064</v>
      </c>
      <c r="B27" s="356"/>
      <c r="C27" s="357" t="s">
        <v>13521</v>
      </c>
      <c r="D27" s="358">
        <v>50000</v>
      </c>
      <c r="E27" s="358">
        <v>50000</v>
      </c>
      <c r="F27" s="358">
        <v>50000</v>
      </c>
      <c r="G27" s="358">
        <v>50000</v>
      </c>
      <c r="H27" s="356" t="s">
        <v>13512</v>
      </c>
      <c r="I27" s="356" t="s">
        <v>98</v>
      </c>
    </row>
    <row r="28" spans="1:9" s="335" customFormat="1" ht="15" x14ac:dyDescent="0.25">
      <c r="A28" s="356" t="s">
        <v>13069</v>
      </c>
      <c r="B28" s="356"/>
      <c r="C28" s="357" t="s">
        <v>13522</v>
      </c>
      <c r="D28" s="358">
        <v>30000</v>
      </c>
      <c r="E28" s="358">
        <v>30000</v>
      </c>
      <c r="F28" s="358">
        <v>30000</v>
      </c>
      <c r="G28" s="358">
        <v>30000</v>
      </c>
      <c r="H28" s="356" t="s">
        <v>13512</v>
      </c>
      <c r="I28" s="356" t="s">
        <v>98</v>
      </c>
    </row>
    <row r="29" spans="1:9" s="335" customFormat="1" ht="15" x14ac:dyDescent="0.25">
      <c r="A29" s="356" t="s">
        <v>13080</v>
      </c>
      <c r="B29" s="356"/>
      <c r="C29" s="357" t="s">
        <v>13523</v>
      </c>
      <c r="D29" s="358">
        <v>50000</v>
      </c>
      <c r="E29" s="358">
        <v>50000</v>
      </c>
      <c r="F29" s="358">
        <v>50000</v>
      </c>
      <c r="G29" s="358">
        <v>50000</v>
      </c>
      <c r="H29" s="356" t="s">
        <v>13512</v>
      </c>
      <c r="I29" s="356" t="s">
        <v>98</v>
      </c>
    </row>
    <row r="30" spans="1:9" s="335" customFormat="1" ht="15" x14ac:dyDescent="0.25">
      <c r="A30" s="356" t="s">
        <v>13091</v>
      </c>
      <c r="B30" s="356"/>
      <c r="C30" s="357" t="s">
        <v>13524</v>
      </c>
      <c r="D30" s="358">
        <v>50000</v>
      </c>
      <c r="E30" s="358">
        <v>50000</v>
      </c>
      <c r="F30" s="358">
        <v>50000</v>
      </c>
      <c r="G30" s="358">
        <v>50000</v>
      </c>
      <c r="H30" s="356" t="s">
        <v>13512</v>
      </c>
      <c r="I30" s="356" t="s">
        <v>98</v>
      </c>
    </row>
    <row r="31" spans="1:9" s="335" customFormat="1" ht="15" x14ac:dyDescent="0.25">
      <c r="A31" s="356" t="s">
        <v>13095</v>
      </c>
      <c r="B31" s="356"/>
      <c r="C31" s="357" t="s">
        <v>13525</v>
      </c>
      <c r="D31" s="358">
        <v>21000</v>
      </c>
      <c r="E31" s="358">
        <v>21000</v>
      </c>
      <c r="F31" s="358">
        <v>21000</v>
      </c>
      <c r="G31" s="358">
        <v>21000</v>
      </c>
      <c r="H31" s="356" t="s">
        <v>13512</v>
      </c>
      <c r="I31" s="356" t="s">
        <v>98</v>
      </c>
    </row>
    <row r="32" spans="1:9" s="335" customFormat="1" ht="15" x14ac:dyDescent="0.25">
      <c r="A32" s="356" t="s">
        <v>13099</v>
      </c>
      <c r="B32" s="356"/>
      <c r="C32" s="357" t="s">
        <v>13526</v>
      </c>
      <c r="D32" s="358">
        <v>50000</v>
      </c>
      <c r="E32" s="358">
        <v>50000</v>
      </c>
      <c r="F32" s="358">
        <v>50000</v>
      </c>
      <c r="G32" s="358">
        <v>50000</v>
      </c>
      <c r="H32" s="356" t="s">
        <v>13512</v>
      </c>
      <c r="I32" s="356" t="s">
        <v>98</v>
      </c>
    </row>
    <row r="33" spans="1:9" s="335" customFormat="1" ht="12" customHeight="1" x14ac:dyDescent="0.25">
      <c r="A33" s="356" t="s">
        <v>13113</v>
      </c>
      <c r="B33" s="356"/>
      <c r="C33" s="357" t="s">
        <v>13527</v>
      </c>
      <c r="D33" s="358">
        <v>50000</v>
      </c>
      <c r="E33" s="358">
        <v>50000</v>
      </c>
      <c r="F33" s="358">
        <v>50000</v>
      </c>
      <c r="G33" s="358">
        <v>50000</v>
      </c>
      <c r="H33" s="356" t="s">
        <v>13512</v>
      </c>
      <c r="I33" s="356" t="s">
        <v>98</v>
      </c>
    </row>
    <row r="34" spans="1:9" s="335" customFormat="1" ht="15" x14ac:dyDescent="0.25">
      <c r="A34" s="356" t="s">
        <v>13122</v>
      </c>
      <c r="B34" s="356"/>
      <c r="C34" s="357" t="s">
        <v>13528</v>
      </c>
      <c r="D34" s="358">
        <v>50000</v>
      </c>
      <c r="E34" s="358">
        <v>50000</v>
      </c>
      <c r="F34" s="358">
        <v>50000</v>
      </c>
      <c r="G34" s="358">
        <v>50000</v>
      </c>
      <c r="H34" s="356" t="s">
        <v>13512</v>
      </c>
      <c r="I34" s="356" t="s">
        <v>98</v>
      </c>
    </row>
    <row r="35" spans="1:9" s="335" customFormat="1" ht="15" x14ac:dyDescent="0.25">
      <c r="A35" s="356" t="s">
        <v>13131</v>
      </c>
      <c r="B35" s="356"/>
      <c r="C35" s="357" t="s">
        <v>13529</v>
      </c>
      <c r="D35" s="358">
        <v>50000</v>
      </c>
      <c r="E35" s="358">
        <v>50000</v>
      </c>
      <c r="F35" s="358">
        <v>50000</v>
      </c>
      <c r="G35" s="358">
        <v>50000</v>
      </c>
      <c r="H35" s="356" t="s">
        <v>13512</v>
      </c>
      <c r="I35" s="356" t="s">
        <v>98</v>
      </c>
    </row>
    <row r="36" spans="1:9" s="335" customFormat="1" ht="15" x14ac:dyDescent="0.25">
      <c r="A36" s="356" t="s">
        <v>13142</v>
      </c>
      <c r="B36" s="356"/>
      <c r="C36" s="357" t="s">
        <v>13530</v>
      </c>
      <c r="D36" s="358">
        <v>50000</v>
      </c>
      <c r="E36" s="358">
        <v>50000</v>
      </c>
      <c r="F36" s="358">
        <v>50000</v>
      </c>
      <c r="G36" s="358">
        <v>50000</v>
      </c>
      <c r="H36" s="356" t="s">
        <v>13512</v>
      </c>
      <c r="I36" s="356" t="s">
        <v>98</v>
      </c>
    </row>
    <row r="37" spans="1:9" s="335" customFormat="1" ht="15" x14ac:dyDescent="0.25">
      <c r="A37" s="356" t="s">
        <v>13157</v>
      </c>
      <c r="B37" s="356"/>
      <c r="C37" s="357" t="s">
        <v>13531</v>
      </c>
      <c r="D37" s="358">
        <v>50000</v>
      </c>
      <c r="E37" s="358">
        <v>50000</v>
      </c>
      <c r="F37" s="358">
        <v>50000</v>
      </c>
      <c r="G37" s="358">
        <v>50000</v>
      </c>
      <c r="H37" s="356" t="s">
        <v>13512</v>
      </c>
      <c r="I37" s="356" t="s">
        <v>98</v>
      </c>
    </row>
    <row r="38" spans="1:9" s="335" customFormat="1" ht="15" x14ac:dyDescent="0.25">
      <c r="A38" s="356" t="s">
        <v>13168</v>
      </c>
      <c r="B38" s="356"/>
      <c r="C38" s="357" t="s">
        <v>13532</v>
      </c>
      <c r="D38" s="358">
        <v>50000</v>
      </c>
      <c r="E38" s="358">
        <v>50000</v>
      </c>
      <c r="F38" s="358">
        <v>50000</v>
      </c>
      <c r="G38" s="358">
        <v>50000</v>
      </c>
      <c r="H38" s="356" t="s">
        <v>13512</v>
      </c>
      <c r="I38" s="356" t="s">
        <v>98</v>
      </c>
    </row>
    <row r="39" spans="1:9" s="335" customFormat="1" ht="15" x14ac:dyDescent="0.25">
      <c r="A39" s="356" t="s">
        <v>13172</v>
      </c>
      <c r="B39" s="356"/>
      <c r="C39" s="357" t="s">
        <v>13533</v>
      </c>
      <c r="D39" s="358">
        <v>50000</v>
      </c>
      <c r="E39" s="358">
        <v>50000</v>
      </c>
      <c r="F39" s="358">
        <v>50000</v>
      </c>
      <c r="G39" s="358">
        <v>50000</v>
      </c>
      <c r="H39" s="356" t="s">
        <v>13512</v>
      </c>
      <c r="I39" s="356" t="s">
        <v>98</v>
      </c>
    </row>
    <row r="40" spans="1:9" s="335" customFormat="1" ht="15" x14ac:dyDescent="0.25">
      <c r="A40" s="356" t="s">
        <v>13180</v>
      </c>
      <c r="B40" s="356"/>
      <c r="C40" s="357" t="s">
        <v>13534</v>
      </c>
      <c r="D40" s="358">
        <v>50000</v>
      </c>
      <c r="E40" s="358">
        <v>50000</v>
      </c>
      <c r="F40" s="358">
        <v>50000</v>
      </c>
      <c r="G40" s="358">
        <v>50000</v>
      </c>
      <c r="H40" s="356" t="s">
        <v>13512</v>
      </c>
      <c r="I40" s="356" t="s">
        <v>98</v>
      </c>
    </row>
    <row r="41" spans="1:9" s="335" customFormat="1" ht="15" x14ac:dyDescent="0.25">
      <c r="A41" s="356" t="s">
        <v>13190</v>
      </c>
      <c r="B41" s="356"/>
      <c r="C41" s="357" t="s">
        <v>13535</v>
      </c>
      <c r="D41" s="358">
        <v>50000</v>
      </c>
      <c r="E41" s="358">
        <v>50000</v>
      </c>
      <c r="F41" s="358">
        <v>50000</v>
      </c>
      <c r="G41" s="358">
        <v>50000</v>
      </c>
      <c r="H41" s="356" t="s">
        <v>13512</v>
      </c>
      <c r="I41" s="356" t="s">
        <v>98</v>
      </c>
    </row>
    <row r="42" spans="1:9" s="335" customFormat="1" ht="15" x14ac:dyDescent="0.25">
      <c r="A42" s="356" t="s">
        <v>13199</v>
      </c>
      <c r="B42" s="356"/>
      <c r="C42" s="357" t="s">
        <v>13536</v>
      </c>
      <c r="D42" s="358">
        <v>50000</v>
      </c>
      <c r="E42" s="358">
        <v>50000</v>
      </c>
      <c r="F42" s="358">
        <v>50000</v>
      </c>
      <c r="G42" s="358">
        <v>50000</v>
      </c>
      <c r="H42" s="356" t="s">
        <v>13512</v>
      </c>
      <c r="I42" s="356" t="s">
        <v>98</v>
      </c>
    </row>
    <row r="43" spans="1:9" s="335" customFormat="1" ht="15" x14ac:dyDescent="0.25">
      <c r="A43" s="356" t="s">
        <v>13202</v>
      </c>
      <c r="B43" s="356"/>
      <c r="C43" s="357" t="s">
        <v>13537</v>
      </c>
      <c r="D43" s="358">
        <v>50000</v>
      </c>
      <c r="E43" s="358">
        <v>50000</v>
      </c>
      <c r="F43" s="358">
        <v>50000</v>
      </c>
      <c r="G43" s="358">
        <v>50000</v>
      </c>
      <c r="H43" s="356" t="s">
        <v>13512</v>
      </c>
      <c r="I43" s="356" t="s">
        <v>98</v>
      </c>
    </row>
    <row r="44" spans="1:9" s="335" customFormat="1" ht="12" customHeight="1" x14ac:dyDescent="0.25">
      <c r="A44" s="356" t="s">
        <v>13213</v>
      </c>
      <c r="B44" s="356"/>
      <c r="C44" s="357" t="s">
        <v>13538</v>
      </c>
      <c r="D44" s="358">
        <v>50000</v>
      </c>
      <c r="E44" s="358">
        <v>50000</v>
      </c>
      <c r="F44" s="358">
        <v>50000</v>
      </c>
      <c r="G44" s="358">
        <v>50000</v>
      </c>
      <c r="H44" s="356" t="s">
        <v>13512</v>
      </c>
      <c r="I44" s="356" t="s">
        <v>98</v>
      </c>
    </row>
    <row r="45" spans="1:9" s="335" customFormat="1" ht="15" x14ac:dyDescent="0.25">
      <c r="A45" s="356" t="s">
        <v>13218</v>
      </c>
      <c r="B45" s="356"/>
      <c r="C45" s="357" t="s">
        <v>13539</v>
      </c>
      <c r="D45" s="358">
        <v>50000</v>
      </c>
      <c r="E45" s="358">
        <v>50000</v>
      </c>
      <c r="F45" s="358">
        <v>50000</v>
      </c>
      <c r="G45" s="358">
        <v>50000</v>
      </c>
      <c r="H45" s="356" t="s">
        <v>13512</v>
      </c>
      <c r="I45" s="356" t="s">
        <v>98</v>
      </c>
    </row>
    <row r="46" spans="1:9" s="335" customFormat="1" ht="15" x14ac:dyDescent="0.25">
      <c r="A46" s="356" t="s">
        <v>13228</v>
      </c>
      <c r="B46" s="356"/>
      <c r="C46" s="357" t="s">
        <v>13540</v>
      </c>
      <c r="D46" s="358">
        <v>36000</v>
      </c>
      <c r="E46" s="358">
        <v>36000</v>
      </c>
      <c r="F46" s="358">
        <v>36000</v>
      </c>
      <c r="G46" s="358">
        <v>36000</v>
      </c>
      <c r="H46" s="356" t="s">
        <v>13512</v>
      </c>
      <c r="I46" s="356" t="s">
        <v>98</v>
      </c>
    </row>
    <row r="47" spans="1:9" s="335" customFormat="1" ht="15" x14ac:dyDescent="0.25">
      <c r="A47" s="356" t="s">
        <v>13246</v>
      </c>
      <c r="B47" s="356"/>
      <c r="C47" s="357" t="s">
        <v>13541</v>
      </c>
      <c r="D47" s="358">
        <v>50000</v>
      </c>
      <c r="E47" s="358">
        <v>100000</v>
      </c>
      <c r="F47" s="358">
        <v>100000</v>
      </c>
      <c r="G47" s="358">
        <v>100000</v>
      </c>
      <c r="H47" s="356" t="s">
        <v>13512</v>
      </c>
      <c r="I47" s="356" t="s">
        <v>98</v>
      </c>
    </row>
    <row r="48" spans="1:9" s="335" customFormat="1" ht="15" x14ac:dyDescent="0.25">
      <c r="A48" s="356" t="s">
        <v>13256</v>
      </c>
      <c r="B48" s="356"/>
      <c r="C48" s="357" t="s">
        <v>13542</v>
      </c>
      <c r="D48" s="358">
        <v>50000</v>
      </c>
      <c r="E48" s="358">
        <v>50000</v>
      </c>
      <c r="F48" s="358">
        <v>50000</v>
      </c>
      <c r="G48" s="358">
        <v>50000</v>
      </c>
      <c r="H48" s="356" t="s">
        <v>13512</v>
      </c>
      <c r="I48" s="356" t="s">
        <v>98</v>
      </c>
    </row>
    <row r="49" spans="1:9" s="335" customFormat="1" ht="15" x14ac:dyDescent="0.25">
      <c r="A49" s="356" t="s">
        <v>13269</v>
      </c>
      <c r="B49" s="356"/>
      <c r="C49" s="357" t="s">
        <v>13543</v>
      </c>
      <c r="D49" s="358">
        <v>50000</v>
      </c>
      <c r="E49" s="358">
        <v>50000</v>
      </c>
      <c r="F49" s="358">
        <v>50000</v>
      </c>
      <c r="G49" s="358">
        <v>50000</v>
      </c>
      <c r="H49" s="356" t="s">
        <v>13512</v>
      </c>
      <c r="I49" s="356" t="s">
        <v>98</v>
      </c>
    </row>
    <row r="50" spans="1:9" s="335" customFormat="1" ht="15" x14ac:dyDescent="0.25">
      <c r="A50" s="356" t="s">
        <v>13275</v>
      </c>
      <c r="B50" s="356"/>
      <c r="C50" s="357" t="s">
        <v>13544</v>
      </c>
      <c r="D50" s="358">
        <v>36000</v>
      </c>
      <c r="E50" s="358">
        <v>36000</v>
      </c>
      <c r="F50" s="358">
        <v>36000</v>
      </c>
      <c r="G50" s="358">
        <v>36000</v>
      </c>
      <c r="H50" s="356" t="s">
        <v>13512</v>
      </c>
      <c r="I50" s="356" t="s">
        <v>98</v>
      </c>
    </row>
    <row r="51" spans="1:9" s="335" customFormat="1" ht="15" x14ac:dyDescent="0.25">
      <c r="A51" s="356" t="s">
        <v>13278</v>
      </c>
      <c r="B51" s="356"/>
      <c r="C51" s="357" t="s">
        <v>13545</v>
      </c>
      <c r="D51" s="358">
        <v>50000</v>
      </c>
      <c r="E51" s="358">
        <v>50000</v>
      </c>
      <c r="F51" s="358">
        <v>50000</v>
      </c>
      <c r="G51" s="358">
        <v>50000</v>
      </c>
      <c r="H51" s="356" t="s">
        <v>13512</v>
      </c>
      <c r="I51" s="356" t="s">
        <v>98</v>
      </c>
    </row>
    <row r="52" spans="1:9" s="335" customFormat="1" ht="15" x14ac:dyDescent="0.25">
      <c r="A52" s="538"/>
      <c r="B52" s="538"/>
      <c r="C52" s="539"/>
      <c r="D52" s="540"/>
      <c r="E52" s="540"/>
      <c r="F52" s="540"/>
      <c r="G52" s="540"/>
      <c r="H52" s="538"/>
      <c r="I52" s="538"/>
    </row>
    <row r="53" spans="1:9" ht="18" x14ac:dyDescent="0.2">
      <c r="A53" s="854" t="s">
        <v>6670</v>
      </c>
      <c r="B53" s="819"/>
      <c r="C53" s="819"/>
      <c r="D53" s="819"/>
      <c r="E53" s="819"/>
      <c r="F53" s="819"/>
      <c r="G53" s="819"/>
      <c r="H53" s="819"/>
      <c r="I53" s="855"/>
    </row>
    <row r="54" spans="1:9" x14ac:dyDescent="0.2">
      <c r="A54" s="116" t="s">
        <v>13499</v>
      </c>
      <c r="B54" s="116" t="s">
        <v>13500</v>
      </c>
      <c r="C54" s="116" t="s">
        <v>125</v>
      </c>
      <c r="D54" s="350">
        <v>268579.8</v>
      </c>
      <c r="E54" s="350">
        <v>235126.8</v>
      </c>
      <c r="F54" s="134">
        <v>0</v>
      </c>
      <c r="G54" s="134" t="s">
        <v>13501</v>
      </c>
      <c r="H54" s="124"/>
      <c r="I54" s="124" t="s">
        <v>13502</v>
      </c>
    </row>
    <row r="55" spans="1:9" x14ac:dyDescent="0.2">
      <c r="A55" s="61"/>
      <c r="B55" s="61"/>
      <c r="C55" s="61"/>
      <c r="D55" s="536"/>
      <c r="E55" s="536"/>
      <c r="F55" s="526"/>
      <c r="G55" s="526"/>
      <c r="H55" s="62"/>
      <c r="I55" s="62"/>
    </row>
    <row r="56" spans="1:9" ht="18" x14ac:dyDescent="0.2">
      <c r="A56" s="854" t="s">
        <v>6540</v>
      </c>
      <c r="B56" s="819"/>
      <c r="C56" s="819"/>
      <c r="D56" s="819"/>
      <c r="E56" s="819"/>
      <c r="F56" s="819"/>
      <c r="G56" s="819"/>
      <c r="H56" s="819"/>
      <c r="I56" s="855"/>
    </row>
    <row r="57" spans="1:9" ht="15.75" x14ac:dyDescent="0.2">
      <c r="A57" s="349" t="s">
        <v>13498</v>
      </c>
      <c r="B57" s="116"/>
      <c r="C57" s="116"/>
      <c r="D57" s="350"/>
      <c r="E57" s="350"/>
      <c r="F57" s="350"/>
      <c r="G57" s="116"/>
      <c r="H57" s="116"/>
      <c r="I57" s="116"/>
    </row>
    <row r="58" spans="1:9" ht="15.75" x14ac:dyDescent="0.2">
      <c r="A58" s="349"/>
      <c r="B58" s="61"/>
      <c r="C58" s="61"/>
      <c r="D58" s="536"/>
      <c r="E58" s="536"/>
      <c r="F58" s="536"/>
      <c r="G58" s="61"/>
      <c r="H58" s="61"/>
      <c r="I58" s="61"/>
    </row>
    <row r="59" spans="1:9" ht="18" x14ac:dyDescent="0.2">
      <c r="A59" s="854" t="s">
        <v>279</v>
      </c>
      <c r="B59" s="819"/>
      <c r="C59" s="819"/>
      <c r="D59" s="819"/>
      <c r="E59" s="819"/>
      <c r="F59" s="819"/>
      <c r="G59" s="819"/>
      <c r="H59" s="819"/>
      <c r="I59" s="855"/>
    </row>
    <row r="60" spans="1:9" x14ac:dyDescent="0.2">
      <c r="A60" s="1151" t="s">
        <v>464</v>
      </c>
      <c r="B60" s="1152"/>
      <c r="C60" s="1152"/>
      <c r="D60" s="1152"/>
      <c r="E60" s="1152"/>
      <c r="F60" s="1152"/>
      <c r="G60" s="1152"/>
      <c r="H60" s="1152"/>
      <c r="I60" s="1153"/>
    </row>
    <row r="61" spans="1:9" x14ac:dyDescent="0.2">
      <c r="A61" s="1154"/>
      <c r="B61" s="1155"/>
      <c r="C61" s="1155"/>
      <c r="D61" s="1155"/>
      <c r="E61" s="1155"/>
      <c r="F61" s="1155"/>
      <c r="G61" s="1155"/>
      <c r="H61" s="1155"/>
      <c r="I61" s="1156"/>
    </row>
    <row r="62" spans="1:9" x14ac:dyDescent="0.2">
      <c r="A62" s="1154"/>
      <c r="B62" s="1155"/>
      <c r="C62" s="1155"/>
      <c r="D62" s="1155"/>
      <c r="E62" s="1155"/>
      <c r="F62" s="1155"/>
      <c r="G62" s="1155"/>
      <c r="H62" s="1155"/>
      <c r="I62" s="1156"/>
    </row>
    <row r="63" spans="1:9" x14ac:dyDescent="0.2">
      <c r="A63" s="1154"/>
      <c r="B63" s="1155"/>
      <c r="C63" s="1155"/>
      <c r="D63" s="1155"/>
      <c r="E63" s="1155"/>
      <c r="F63" s="1155"/>
      <c r="G63" s="1155"/>
      <c r="H63" s="1155"/>
      <c r="I63" s="1156"/>
    </row>
    <row r="64" spans="1:9" x14ac:dyDescent="0.2">
      <c r="A64" s="1157"/>
      <c r="B64" s="1158"/>
      <c r="C64" s="1158"/>
      <c r="D64" s="1158"/>
      <c r="E64" s="1158"/>
      <c r="F64" s="1158"/>
      <c r="G64" s="1158"/>
      <c r="H64" s="1158"/>
      <c r="I64" s="1159"/>
    </row>
    <row r="65" spans="1:9" ht="15.75" x14ac:dyDescent="0.2">
      <c r="A65" s="349"/>
      <c r="B65" s="61"/>
      <c r="C65" s="61"/>
      <c r="D65" s="536"/>
      <c r="E65" s="536"/>
      <c r="F65" s="536"/>
      <c r="G65" s="61"/>
      <c r="H65" s="61"/>
      <c r="I65" s="61"/>
    </row>
    <row r="66" spans="1:9" ht="18" x14ac:dyDescent="0.2">
      <c r="A66" s="854" t="s">
        <v>281</v>
      </c>
      <c r="B66" s="819"/>
      <c r="C66" s="819"/>
      <c r="D66" s="819"/>
      <c r="E66" s="819"/>
      <c r="F66" s="819"/>
      <c r="G66" s="819"/>
      <c r="H66" s="819"/>
      <c r="I66" s="855"/>
    </row>
    <row r="67" spans="1:9" ht="60" x14ac:dyDescent="0.2">
      <c r="A67" s="363" t="s">
        <v>16375</v>
      </c>
      <c r="B67" s="395" t="s">
        <v>16376</v>
      </c>
      <c r="C67" s="352" t="s">
        <v>542</v>
      </c>
      <c r="D67" s="396">
        <v>349900</v>
      </c>
      <c r="E67" s="396">
        <v>349900</v>
      </c>
      <c r="F67" s="396">
        <v>0</v>
      </c>
      <c r="G67" s="396">
        <v>0</v>
      </c>
      <c r="H67" s="397"/>
      <c r="I67" s="123" t="s">
        <v>98</v>
      </c>
    </row>
    <row r="68" spans="1:9" ht="60" x14ac:dyDescent="0.2">
      <c r="A68" s="363" t="s">
        <v>16024</v>
      </c>
      <c r="B68" s="363" t="s">
        <v>16376</v>
      </c>
      <c r="C68" s="73" t="s">
        <v>542</v>
      </c>
      <c r="D68" s="398">
        <v>418500</v>
      </c>
      <c r="E68" s="398">
        <v>272025</v>
      </c>
      <c r="F68" s="398">
        <v>146475</v>
      </c>
      <c r="G68" s="398">
        <v>0</v>
      </c>
      <c r="H68" s="124"/>
      <c r="I68" s="116" t="s">
        <v>98</v>
      </c>
    </row>
    <row r="69" spans="1:9" ht="60" x14ac:dyDescent="0.2">
      <c r="A69" s="363" t="s">
        <v>16377</v>
      </c>
      <c r="B69" s="363" t="s">
        <v>16378</v>
      </c>
      <c r="C69" s="73" t="s">
        <v>542</v>
      </c>
      <c r="D69" s="398">
        <v>820100</v>
      </c>
      <c r="E69" s="398">
        <v>533065</v>
      </c>
      <c r="F69" s="398">
        <v>287035</v>
      </c>
      <c r="G69" s="398">
        <v>0</v>
      </c>
      <c r="H69" s="124"/>
      <c r="I69" s="116" t="s">
        <v>98</v>
      </c>
    </row>
    <row r="70" spans="1:9" ht="24" x14ac:dyDescent="0.2">
      <c r="A70" s="363" t="s">
        <v>16379</v>
      </c>
      <c r="B70" s="363" t="s">
        <v>13353</v>
      </c>
      <c r="C70" s="73" t="s">
        <v>542</v>
      </c>
      <c r="D70" s="398">
        <v>847550</v>
      </c>
      <c r="E70" s="398">
        <v>847550</v>
      </c>
      <c r="F70" s="398">
        <v>0</v>
      </c>
      <c r="G70" s="398">
        <v>0</v>
      </c>
      <c r="H70" s="124"/>
      <c r="I70" s="116" t="s">
        <v>98</v>
      </c>
    </row>
    <row r="71" spans="1:9" ht="60" x14ac:dyDescent="0.2">
      <c r="A71" s="363" t="s">
        <v>15900</v>
      </c>
      <c r="B71" s="363" t="s">
        <v>16380</v>
      </c>
      <c r="C71" s="73" t="s">
        <v>542</v>
      </c>
      <c r="D71" s="398">
        <v>194000</v>
      </c>
      <c r="E71" s="398">
        <v>194000</v>
      </c>
      <c r="F71" s="398">
        <v>0</v>
      </c>
      <c r="G71" s="398">
        <v>0</v>
      </c>
      <c r="H71" s="124"/>
      <c r="I71" s="116" t="s">
        <v>98</v>
      </c>
    </row>
    <row r="72" spans="1:9" ht="24" x14ac:dyDescent="0.2">
      <c r="A72" s="363" t="s">
        <v>16381</v>
      </c>
      <c r="B72" s="363" t="s">
        <v>16382</v>
      </c>
      <c r="C72" s="73"/>
      <c r="D72" s="398">
        <v>261210</v>
      </c>
      <c r="E72" s="398">
        <v>0</v>
      </c>
      <c r="F72" s="398">
        <v>130605</v>
      </c>
      <c r="G72" s="398">
        <v>130605</v>
      </c>
      <c r="H72" s="124"/>
      <c r="I72" s="116" t="s">
        <v>98</v>
      </c>
    </row>
    <row r="73" spans="1:9" ht="36" x14ac:dyDescent="0.2">
      <c r="A73" s="363" t="s">
        <v>16383</v>
      </c>
      <c r="B73" s="363" t="s">
        <v>16384</v>
      </c>
      <c r="C73" s="73"/>
      <c r="D73" s="398">
        <v>6242402.4900000002</v>
      </c>
      <c r="E73" s="398">
        <v>0</v>
      </c>
      <c r="F73" s="398">
        <v>1235747.99</v>
      </c>
      <c r="G73" s="398">
        <v>2246400</v>
      </c>
      <c r="H73" s="124"/>
      <c r="I73" s="116" t="s">
        <v>98</v>
      </c>
    </row>
    <row r="74" spans="1:9" x14ac:dyDescent="0.2">
      <c r="A74" s="363" t="s">
        <v>16385</v>
      </c>
      <c r="B74" s="73" t="s">
        <v>542</v>
      </c>
      <c r="C74" s="73" t="s">
        <v>542</v>
      </c>
      <c r="D74" s="398">
        <v>0</v>
      </c>
      <c r="E74" s="398">
        <v>0</v>
      </c>
      <c r="F74" s="398">
        <v>0</v>
      </c>
      <c r="G74" s="398">
        <v>59144</v>
      </c>
      <c r="H74" s="124"/>
      <c r="I74" s="116" t="s">
        <v>98</v>
      </c>
    </row>
    <row r="75" spans="1:9" x14ac:dyDescent="0.2">
      <c r="A75" s="363" t="s">
        <v>16386</v>
      </c>
      <c r="B75" s="73" t="s">
        <v>542</v>
      </c>
      <c r="C75" s="73" t="s">
        <v>542</v>
      </c>
      <c r="D75" s="398">
        <v>0</v>
      </c>
      <c r="E75" s="398">
        <v>0</v>
      </c>
      <c r="F75" s="398">
        <v>0</v>
      </c>
      <c r="G75" s="398">
        <v>256400</v>
      </c>
      <c r="H75" s="124"/>
      <c r="I75" s="116" t="s">
        <v>98</v>
      </c>
    </row>
    <row r="76" spans="1:9" ht="24" x14ac:dyDescent="0.2">
      <c r="A76" s="363" t="s">
        <v>16387</v>
      </c>
      <c r="B76" s="73" t="s">
        <v>542</v>
      </c>
      <c r="C76" s="73" t="s">
        <v>542</v>
      </c>
      <c r="D76" s="398">
        <v>0</v>
      </c>
      <c r="E76" s="398">
        <v>0</v>
      </c>
      <c r="F76" s="398">
        <v>0</v>
      </c>
      <c r="G76" s="398">
        <v>200000</v>
      </c>
      <c r="H76" s="124"/>
      <c r="I76" s="116" t="s">
        <v>98</v>
      </c>
    </row>
    <row r="77" spans="1:9" ht="36" x14ac:dyDescent="0.2">
      <c r="A77" s="363" t="s">
        <v>16388</v>
      </c>
      <c r="B77" s="73" t="s">
        <v>542</v>
      </c>
      <c r="C77" s="73" t="s">
        <v>542</v>
      </c>
      <c r="D77" s="398">
        <v>0</v>
      </c>
      <c r="E77" s="398">
        <v>0</v>
      </c>
      <c r="F77" s="398">
        <v>0</v>
      </c>
      <c r="G77" s="398">
        <v>160000</v>
      </c>
      <c r="H77" s="124"/>
      <c r="I77" s="116" t="s">
        <v>98</v>
      </c>
    </row>
    <row r="78" spans="1:9" ht="24" x14ac:dyDescent="0.2">
      <c r="A78" s="363" t="s">
        <v>16389</v>
      </c>
      <c r="B78" s="73" t="s">
        <v>542</v>
      </c>
      <c r="C78" s="73" t="s">
        <v>542</v>
      </c>
      <c r="D78" s="398">
        <v>0</v>
      </c>
      <c r="E78" s="398">
        <v>0</v>
      </c>
      <c r="F78" s="398">
        <v>0</v>
      </c>
      <c r="G78" s="398">
        <v>195000</v>
      </c>
      <c r="H78" s="124"/>
      <c r="I78" s="116" t="s">
        <v>98</v>
      </c>
    </row>
    <row r="79" spans="1:9" ht="24" x14ac:dyDescent="0.2">
      <c r="A79" s="363" t="s">
        <v>16390</v>
      </c>
      <c r="B79" s="73" t="s">
        <v>542</v>
      </c>
      <c r="C79" s="73" t="s">
        <v>542</v>
      </c>
      <c r="D79" s="398">
        <v>0</v>
      </c>
      <c r="E79" s="398">
        <v>0</v>
      </c>
      <c r="F79" s="398">
        <v>0</v>
      </c>
      <c r="G79" s="398">
        <v>250000</v>
      </c>
      <c r="H79" s="124"/>
      <c r="I79" s="116" t="s">
        <v>98</v>
      </c>
    </row>
    <row r="80" spans="1:9" ht="36" x14ac:dyDescent="0.2">
      <c r="A80" s="363" t="s">
        <v>16391</v>
      </c>
      <c r="B80" s="73" t="s">
        <v>542</v>
      </c>
      <c r="C80" s="73" t="s">
        <v>542</v>
      </c>
      <c r="D80" s="398">
        <v>0</v>
      </c>
      <c r="E80" s="398">
        <v>0</v>
      </c>
      <c r="F80" s="398">
        <v>0</v>
      </c>
      <c r="G80" s="398">
        <v>800000</v>
      </c>
      <c r="H80" s="124"/>
      <c r="I80" s="116" t="s">
        <v>98</v>
      </c>
    </row>
    <row r="81" spans="1:9" ht="24" x14ac:dyDescent="0.2">
      <c r="A81" s="363" t="s">
        <v>16392</v>
      </c>
      <c r="B81" s="73" t="s">
        <v>542</v>
      </c>
      <c r="C81" s="73" t="s">
        <v>542</v>
      </c>
      <c r="D81" s="398">
        <v>0</v>
      </c>
      <c r="E81" s="398">
        <v>0</v>
      </c>
      <c r="F81" s="398">
        <v>0</v>
      </c>
      <c r="G81" s="398">
        <v>500000</v>
      </c>
      <c r="H81" s="124"/>
      <c r="I81" s="116" t="s">
        <v>98</v>
      </c>
    </row>
    <row r="82" spans="1:9" x14ac:dyDescent="0.2">
      <c r="A82" s="363" t="s">
        <v>16393</v>
      </c>
      <c r="B82" s="73" t="s">
        <v>542</v>
      </c>
      <c r="C82" s="73" t="s">
        <v>542</v>
      </c>
      <c r="D82" s="398">
        <v>0</v>
      </c>
      <c r="E82" s="398">
        <v>0</v>
      </c>
      <c r="F82" s="398">
        <v>0</v>
      </c>
      <c r="G82" s="398">
        <v>100000</v>
      </c>
      <c r="H82" s="124"/>
      <c r="I82" s="116" t="s">
        <v>98</v>
      </c>
    </row>
    <row r="83" spans="1:9" x14ac:dyDescent="0.2">
      <c r="A83" s="363" t="s">
        <v>16394</v>
      </c>
      <c r="B83" s="73" t="s">
        <v>542</v>
      </c>
      <c r="C83" s="73" t="s">
        <v>542</v>
      </c>
      <c r="D83" s="398">
        <v>0</v>
      </c>
      <c r="E83" s="398">
        <v>0</v>
      </c>
      <c r="F83" s="398">
        <v>0</v>
      </c>
      <c r="G83" s="398">
        <v>45000</v>
      </c>
      <c r="H83" s="124"/>
      <c r="I83" s="116" t="s">
        <v>98</v>
      </c>
    </row>
    <row r="84" spans="1:9" x14ac:dyDescent="0.2">
      <c r="A84" s="525"/>
      <c r="B84" s="113"/>
      <c r="C84" s="113"/>
      <c r="D84" s="541"/>
      <c r="E84" s="541"/>
      <c r="F84" s="541"/>
      <c r="G84" s="541"/>
      <c r="H84" s="62"/>
      <c r="I84" s="61"/>
    </row>
    <row r="85" spans="1:9" ht="18" x14ac:dyDescent="0.2">
      <c r="A85" s="854" t="s">
        <v>283</v>
      </c>
      <c r="B85" s="819"/>
      <c r="C85" s="819"/>
      <c r="D85" s="819"/>
      <c r="E85" s="819"/>
      <c r="F85" s="819"/>
      <c r="G85" s="819"/>
      <c r="H85" s="819"/>
      <c r="I85" s="855"/>
    </row>
    <row r="86" spans="1:9" ht="63.75" x14ac:dyDescent="0.2">
      <c r="A86" s="439" t="s">
        <v>26943</v>
      </c>
      <c r="B86" s="440" t="s">
        <v>26944</v>
      </c>
      <c r="C86" s="441" t="s">
        <v>125</v>
      </c>
      <c r="D86" s="442">
        <v>130000</v>
      </c>
      <c r="E86" s="442">
        <v>130000</v>
      </c>
      <c r="F86" s="354"/>
      <c r="G86" s="354"/>
      <c r="H86" s="443" t="s">
        <v>26945</v>
      </c>
      <c r="I86" s="542" t="s">
        <v>98</v>
      </c>
    </row>
    <row r="87" spans="1:9" ht="38.25" x14ac:dyDescent="0.2">
      <c r="A87" s="444" t="s">
        <v>26946</v>
      </c>
      <c r="B87" s="445" t="s">
        <v>26947</v>
      </c>
      <c r="C87" s="441" t="s">
        <v>125</v>
      </c>
      <c r="D87" s="445">
        <v>147000</v>
      </c>
      <c r="E87" s="446">
        <v>0</v>
      </c>
      <c r="F87" s="447"/>
      <c r="G87" s="447">
        <v>88200</v>
      </c>
      <c r="H87" s="443" t="s">
        <v>26948</v>
      </c>
      <c r="I87" s="542" t="s">
        <v>98</v>
      </c>
    </row>
    <row r="88" spans="1:9" ht="15.75" x14ac:dyDescent="0.2">
      <c r="A88" s="349"/>
      <c r="B88" s="61"/>
      <c r="C88" s="61"/>
      <c r="D88" s="536"/>
      <c r="E88" s="536"/>
      <c r="F88" s="536"/>
      <c r="G88" s="61"/>
      <c r="H88" s="61"/>
      <c r="I88" s="61"/>
    </row>
    <row r="89" spans="1:9" x14ac:dyDescent="0.2">
      <c r="A89" s="359" t="s">
        <v>132</v>
      </c>
      <c r="B89" s="359"/>
      <c r="C89" s="359"/>
      <c r="D89" s="359"/>
      <c r="E89" s="360"/>
      <c r="F89" s="360"/>
      <c r="G89" s="360"/>
      <c r="H89" s="360"/>
      <c r="I89" s="360"/>
    </row>
    <row r="90" spans="1:9" x14ac:dyDescent="0.2">
      <c r="A90" s="60" t="s">
        <v>192</v>
      </c>
      <c r="B90" s="64"/>
      <c r="C90" s="64"/>
      <c r="D90" s="64"/>
      <c r="E90" s="29"/>
      <c r="F90" s="29"/>
      <c r="G90" s="29"/>
    </row>
    <row r="91" spans="1:9" x14ac:dyDescent="0.2">
      <c r="A91" s="112" t="s">
        <v>220</v>
      </c>
      <c r="B91" s="63"/>
      <c r="C91" s="63"/>
      <c r="D91" s="63"/>
      <c r="E91" s="29"/>
      <c r="F91" s="29"/>
      <c r="G91" s="29"/>
    </row>
    <row r="92" spans="1:9" x14ac:dyDescent="0.2">
      <c r="A92" s="113" t="s">
        <v>221</v>
      </c>
      <c r="B92" s="61"/>
      <c r="C92" s="61"/>
      <c r="D92" s="61"/>
      <c r="E92" s="29"/>
      <c r="F92" s="29"/>
      <c r="G92" s="29"/>
    </row>
  </sheetData>
  <mergeCells count="9">
    <mergeCell ref="A60:I64"/>
    <mergeCell ref="A1:I1"/>
    <mergeCell ref="B2:I2"/>
    <mergeCell ref="A3:A4"/>
    <mergeCell ref="B3:B4"/>
    <mergeCell ref="C3:C4"/>
    <mergeCell ref="D3:D4"/>
    <mergeCell ref="H3:H4"/>
    <mergeCell ref="I3:I4"/>
  </mergeCells>
  <printOptions horizontalCentered="1"/>
  <pageMargins left="0.31496062992125984" right="0.31496062992125984" top="0.74803149606299213" bottom="0.74803149606299213" header="0.31496062992125984" footer="0.31496062992125984"/>
  <pageSetup paperSize="9" scale="45" fitToHeight="0" orientation="landscape"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7E0AF-CAAD-45E3-8069-7AC28078A2BA}">
  <sheetPr>
    <pageSetUpPr fitToPage="1"/>
  </sheetPr>
  <dimension ref="A1:S266"/>
  <sheetViews>
    <sheetView zoomScale="85" zoomScaleNormal="85" workbookViewId="0">
      <selection sqref="A1:O1"/>
    </sheetView>
  </sheetViews>
  <sheetFormatPr baseColWidth="10" defaultColWidth="11.42578125" defaultRowHeight="12" x14ac:dyDescent="0.2"/>
  <cols>
    <col min="1" max="1" width="23.5703125" style="28" customWidth="1"/>
    <col min="2" max="2" width="19.7109375" style="28" customWidth="1"/>
    <col min="3" max="3" width="25.140625" style="28" customWidth="1"/>
    <col min="4" max="6" width="18.7109375" style="28" customWidth="1"/>
    <col min="7" max="7" width="7.85546875" style="67" customWidth="1"/>
    <col min="8" max="8" width="6.7109375" style="67" customWidth="1"/>
    <col min="9" max="9" width="6.7109375" style="28" customWidth="1"/>
    <col min="10" max="10" width="23.85546875" style="28" customWidth="1"/>
    <col min="11" max="12" width="18.7109375" style="28" customWidth="1"/>
    <col min="13" max="13" width="18.28515625" style="28" customWidth="1"/>
    <col min="14" max="14" width="20.42578125" style="28" customWidth="1"/>
    <col min="15" max="15" width="21.140625" style="28" customWidth="1"/>
    <col min="16" max="16384" width="11.42578125" style="28"/>
  </cols>
  <sheetData>
    <row r="1" spans="1:19" s="60" customFormat="1" ht="20.25" x14ac:dyDescent="0.2">
      <c r="A1" s="1168" t="s">
        <v>243</v>
      </c>
      <c r="B1" s="1169"/>
      <c r="C1" s="1169"/>
      <c r="D1" s="1169"/>
      <c r="E1" s="1169"/>
      <c r="F1" s="1169"/>
      <c r="G1" s="1169"/>
      <c r="H1" s="1169"/>
      <c r="I1" s="1169"/>
      <c r="J1" s="1169"/>
      <c r="K1" s="1169"/>
      <c r="L1" s="1169"/>
      <c r="M1" s="1169"/>
      <c r="N1" s="1169"/>
      <c r="O1" s="1169"/>
    </row>
    <row r="2" spans="1:19" ht="18" x14ac:dyDescent="0.2">
      <c r="A2" s="75" t="s">
        <v>296</v>
      </c>
      <c r="B2" s="146"/>
      <c r="C2" s="153"/>
      <c r="D2" s="154"/>
      <c r="E2" s="154"/>
      <c r="F2" s="154"/>
      <c r="G2" s="154"/>
      <c r="H2" s="154"/>
      <c r="I2" s="154"/>
      <c r="J2" s="154"/>
      <c r="K2" s="154"/>
      <c r="L2" s="154"/>
      <c r="M2" s="154"/>
      <c r="N2" s="154"/>
      <c r="O2" s="154"/>
      <c r="P2" s="29"/>
      <c r="Q2" s="29"/>
      <c r="R2" s="29"/>
      <c r="S2" s="29"/>
    </row>
    <row r="3" spans="1:19" s="68" customFormat="1" x14ac:dyDescent="0.2">
      <c r="A3" s="1079" t="s">
        <v>148</v>
      </c>
      <c r="B3" s="1079"/>
      <c r="C3" s="1079" t="s">
        <v>149</v>
      </c>
      <c r="D3" s="1079"/>
      <c r="E3" s="1079" t="s">
        <v>150</v>
      </c>
      <c r="F3" s="1079"/>
      <c r="G3" s="1079"/>
      <c r="H3" s="1079"/>
      <c r="I3" s="1079"/>
      <c r="J3" s="1079" t="s">
        <v>151</v>
      </c>
      <c r="K3" s="1079"/>
      <c r="L3" s="1079"/>
      <c r="M3" s="1079" t="s">
        <v>231</v>
      </c>
      <c r="N3" s="1079" t="s">
        <v>232</v>
      </c>
      <c r="O3" s="1124" t="s">
        <v>173</v>
      </c>
    </row>
    <row r="4" spans="1:19" s="69" customFormat="1" ht="69.95" customHeight="1" x14ac:dyDescent="0.25">
      <c r="A4" s="155" t="s">
        <v>5</v>
      </c>
      <c r="B4" s="155" t="s">
        <v>133</v>
      </c>
      <c r="C4" s="155" t="s">
        <v>152</v>
      </c>
      <c r="D4" s="155" t="s">
        <v>153</v>
      </c>
      <c r="E4" s="155" t="s">
        <v>154</v>
      </c>
      <c r="F4" s="155" t="s">
        <v>155</v>
      </c>
      <c r="G4" s="114" t="s">
        <v>156</v>
      </c>
      <c r="H4" s="114" t="s">
        <v>157</v>
      </c>
      <c r="I4" s="114" t="s">
        <v>158</v>
      </c>
      <c r="J4" s="155" t="s">
        <v>159</v>
      </c>
      <c r="K4" s="155" t="s">
        <v>160</v>
      </c>
      <c r="L4" s="155" t="s">
        <v>161</v>
      </c>
      <c r="M4" s="1080"/>
      <c r="N4" s="1080"/>
      <c r="O4" s="1170"/>
    </row>
    <row r="5" spans="1:19" ht="18" x14ac:dyDescent="0.2">
      <c r="A5" s="811" t="s">
        <v>273</v>
      </c>
      <c r="B5" s="819"/>
      <c r="C5" s="819"/>
      <c r="D5" s="819"/>
      <c r="E5" s="819"/>
      <c r="F5" s="819"/>
      <c r="G5" s="819"/>
      <c r="H5" s="819"/>
      <c r="I5" s="819"/>
      <c r="J5" s="820"/>
      <c r="K5" s="820"/>
      <c r="L5" s="820"/>
      <c r="M5" s="820"/>
      <c r="N5" s="820"/>
      <c r="O5" s="821"/>
    </row>
    <row r="6" spans="1:19" ht="18" x14ac:dyDescent="0.2">
      <c r="A6" s="811" t="s">
        <v>13286</v>
      </c>
      <c r="B6" s="819"/>
      <c r="C6" s="819"/>
      <c r="D6" s="819"/>
      <c r="E6" s="819"/>
      <c r="F6" s="819"/>
      <c r="G6" s="819"/>
      <c r="H6" s="819"/>
      <c r="I6" s="819"/>
      <c r="J6" s="820"/>
      <c r="K6" s="820"/>
      <c r="L6" s="820"/>
      <c r="M6" s="820"/>
      <c r="N6" s="820"/>
      <c r="O6" s="821"/>
    </row>
    <row r="7" spans="1:19" ht="36" x14ac:dyDescent="0.2">
      <c r="A7" s="361" t="s">
        <v>273</v>
      </c>
      <c r="B7" s="361" t="s">
        <v>274</v>
      </c>
      <c r="C7" s="361" t="s">
        <v>13752</v>
      </c>
      <c r="D7" s="365" t="s">
        <v>13753</v>
      </c>
      <c r="E7" s="361" t="s">
        <v>13754</v>
      </c>
      <c r="F7" s="365">
        <v>11066334</v>
      </c>
      <c r="G7" s="39">
        <v>92.25</v>
      </c>
      <c r="H7" s="39" t="s">
        <v>467</v>
      </c>
      <c r="I7" s="39" t="s">
        <v>467</v>
      </c>
      <c r="J7" s="371">
        <v>45036</v>
      </c>
      <c r="K7" s="367">
        <v>9000</v>
      </c>
      <c r="L7" s="365" t="s">
        <v>468</v>
      </c>
      <c r="M7" s="188">
        <v>108000</v>
      </c>
      <c r="N7" s="188">
        <v>27000</v>
      </c>
      <c r="O7" s="188">
        <v>108000</v>
      </c>
    </row>
    <row r="8" spans="1:19" ht="36" x14ac:dyDescent="0.2">
      <c r="A8" s="361" t="s">
        <v>273</v>
      </c>
      <c r="B8" s="361" t="s">
        <v>274</v>
      </c>
      <c r="C8" s="361" t="s">
        <v>13755</v>
      </c>
      <c r="D8" s="365">
        <v>17844411</v>
      </c>
      <c r="E8" s="361" t="s">
        <v>13754</v>
      </c>
      <c r="F8" s="365">
        <v>11013181</v>
      </c>
      <c r="G8" s="39">
        <v>507.6</v>
      </c>
      <c r="H8" s="39" t="s">
        <v>467</v>
      </c>
      <c r="I8" s="39" t="s">
        <v>467</v>
      </c>
      <c r="J8" s="371">
        <v>44859</v>
      </c>
      <c r="K8" s="367">
        <v>10552.98</v>
      </c>
      <c r="L8" s="365" t="s">
        <v>13756</v>
      </c>
      <c r="M8" s="188">
        <v>31658.94</v>
      </c>
      <c r="N8" s="188">
        <v>94976.8</v>
      </c>
      <c r="O8" s="188">
        <v>126635.74</v>
      </c>
    </row>
    <row r="9" spans="1:19" ht="36" x14ac:dyDescent="0.2">
      <c r="A9" s="361" t="s">
        <v>273</v>
      </c>
      <c r="B9" s="361" t="s">
        <v>274</v>
      </c>
      <c r="C9" s="361" t="s">
        <v>13757</v>
      </c>
      <c r="D9" s="365" t="s">
        <v>13758</v>
      </c>
      <c r="E9" s="361" t="s">
        <v>13754</v>
      </c>
      <c r="F9" s="365" t="s">
        <v>13759</v>
      </c>
      <c r="G9" s="39">
        <v>567</v>
      </c>
      <c r="H9" s="39" t="s">
        <v>467</v>
      </c>
      <c r="I9" s="39" t="s">
        <v>467</v>
      </c>
      <c r="J9" s="371">
        <v>44875</v>
      </c>
      <c r="K9" s="367">
        <v>8967.91</v>
      </c>
      <c r="L9" s="365" t="s">
        <v>13756</v>
      </c>
      <c r="M9" s="188">
        <v>26903.73</v>
      </c>
      <c r="N9" s="188">
        <v>80711.17</v>
      </c>
      <c r="O9" s="188">
        <v>107614.9</v>
      </c>
    </row>
    <row r="10" spans="1:19" ht="36" x14ac:dyDescent="0.2">
      <c r="A10" s="361" t="s">
        <v>273</v>
      </c>
      <c r="B10" s="361" t="s">
        <v>274</v>
      </c>
      <c r="C10" s="361" t="s">
        <v>13760</v>
      </c>
      <c r="D10" s="365">
        <v>29736803</v>
      </c>
      <c r="E10" s="361" t="s">
        <v>13754</v>
      </c>
      <c r="F10" s="365" t="s">
        <v>13761</v>
      </c>
      <c r="G10" s="39">
        <v>542.67999999999995</v>
      </c>
      <c r="H10" s="39" t="s">
        <v>467</v>
      </c>
      <c r="I10" s="39" t="s">
        <v>467</v>
      </c>
      <c r="J10" s="371">
        <v>44881</v>
      </c>
      <c r="K10" s="367">
        <v>8572.82</v>
      </c>
      <c r="L10" s="365" t="s">
        <v>13756</v>
      </c>
      <c r="M10" s="188">
        <v>25718.47</v>
      </c>
      <c r="N10" s="188">
        <v>51436.94</v>
      </c>
      <c r="O10" s="188">
        <v>102873.86</v>
      </c>
    </row>
    <row r="11" spans="1:19" ht="36" x14ac:dyDescent="0.2">
      <c r="A11" s="361" t="s">
        <v>273</v>
      </c>
      <c r="B11" s="361" t="s">
        <v>274</v>
      </c>
      <c r="C11" s="361" t="s">
        <v>13762</v>
      </c>
      <c r="D11" s="365" t="s">
        <v>13742</v>
      </c>
      <c r="E11" s="361" t="s">
        <v>13754</v>
      </c>
      <c r="F11" s="365" t="s">
        <v>13763</v>
      </c>
      <c r="G11" s="39">
        <v>664</v>
      </c>
      <c r="H11" s="39" t="s">
        <v>467</v>
      </c>
      <c r="I11" s="39" t="s">
        <v>467</v>
      </c>
      <c r="J11" s="371">
        <v>44879</v>
      </c>
      <c r="K11" s="367">
        <v>5908.65</v>
      </c>
      <c r="L11" s="365" t="s">
        <v>13756</v>
      </c>
      <c r="M11" s="188">
        <v>17725.96</v>
      </c>
      <c r="N11" s="188">
        <v>35451.919999999998</v>
      </c>
      <c r="O11" s="188">
        <v>70903.839999999997</v>
      </c>
    </row>
    <row r="12" spans="1:19" ht="36" x14ac:dyDescent="0.2">
      <c r="A12" s="361" t="s">
        <v>273</v>
      </c>
      <c r="B12" s="361" t="s">
        <v>274</v>
      </c>
      <c r="C12" s="361" t="s">
        <v>13764</v>
      </c>
      <c r="D12" s="365">
        <v>48692265</v>
      </c>
      <c r="E12" s="361" t="s">
        <v>13754</v>
      </c>
      <c r="F12" s="365">
        <v>11119976</v>
      </c>
      <c r="G12" s="39">
        <v>200</v>
      </c>
      <c r="H12" s="39" t="s">
        <v>467</v>
      </c>
      <c r="I12" s="39" t="s">
        <v>467</v>
      </c>
      <c r="J12" s="371">
        <v>44897</v>
      </c>
      <c r="K12" s="367">
        <v>5281.61</v>
      </c>
      <c r="L12" s="365" t="s">
        <v>13756</v>
      </c>
      <c r="M12" s="188">
        <v>15844.84</v>
      </c>
      <c r="N12" s="188">
        <v>31689.68</v>
      </c>
      <c r="O12" s="188">
        <v>63379.360000000001</v>
      </c>
    </row>
    <row r="13" spans="1:19" ht="36" x14ac:dyDescent="0.2">
      <c r="A13" s="361" t="s">
        <v>273</v>
      </c>
      <c r="B13" s="361" t="s">
        <v>274</v>
      </c>
      <c r="C13" s="361" t="s">
        <v>13765</v>
      </c>
      <c r="D13" s="365" t="s">
        <v>13766</v>
      </c>
      <c r="E13" s="361" t="s">
        <v>13754</v>
      </c>
      <c r="F13" s="365" t="s">
        <v>13767</v>
      </c>
      <c r="G13" s="39">
        <v>550</v>
      </c>
      <c r="H13" s="39" t="s">
        <v>467</v>
      </c>
      <c r="I13" s="39" t="s">
        <v>467</v>
      </c>
      <c r="J13" s="371">
        <v>44897</v>
      </c>
      <c r="K13" s="367">
        <v>8450.58</v>
      </c>
      <c r="L13" s="365" t="s">
        <v>13756</v>
      </c>
      <c r="M13" s="188">
        <v>25351.75</v>
      </c>
      <c r="N13" s="188">
        <v>50703.5</v>
      </c>
      <c r="O13" s="188">
        <v>101407</v>
      </c>
    </row>
    <row r="14" spans="1:19" ht="36" x14ac:dyDescent="0.2">
      <c r="A14" s="361" t="s">
        <v>273</v>
      </c>
      <c r="B14" s="361" t="s">
        <v>274</v>
      </c>
      <c r="C14" s="361" t="s">
        <v>13768</v>
      </c>
      <c r="D14" s="365" t="s">
        <v>13769</v>
      </c>
      <c r="E14" s="361" t="s">
        <v>13754</v>
      </c>
      <c r="F14" s="365" t="s">
        <v>13770</v>
      </c>
      <c r="G14" s="39">
        <v>274</v>
      </c>
      <c r="H14" s="39" t="s">
        <v>467</v>
      </c>
      <c r="I14" s="39" t="s">
        <v>467</v>
      </c>
      <c r="J14" s="371">
        <v>44839</v>
      </c>
      <c r="K14" s="367">
        <v>10595.78</v>
      </c>
      <c r="L14" s="365" t="s">
        <v>13756</v>
      </c>
      <c r="M14" s="188">
        <v>127149.34</v>
      </c>
      <c r="N14" s="188">
        <v>31787.33</v>
      </c>
      <c r="O14" s="188">
        <v>42383.12</v>
      </c>
    </row>
    <row r="15" spans="1:19" ht="36" x14ac:dyDescent="0.2">
      <c r="A15" s="361" t="s">
        <v>273</v>
      </c>
      <c r="B15" s="361" t="s">
        <v>274</v>
      </c>
      <c r="C15" s="361" t="s">
        <v>13771</v>
      </c>
      <c r="D15" s="365" t="s">
        <v>13772</v>
      </c>
      <c r="E15" s="361" t="s">
        <v>13754</v>
      </c>
      <c r="F15" s="365">
        <v>11005952</v>
      </c>
      <c r="G15" s="39">
        <v>1580</v>
      </c>
      <c r="H15" s="39" t="s">
        <v>467</v>
      </c>
      <c r="I15" s="39" t="s">
        <v>467</v>
      </c>
      <c r="J15" s="371">
        <v>44911</v>
      </c>
      <c r="K15" s="367">
        <v>6126.67</v>
      </c>
      <c r="L15" s="365" t="s">
        <v>13756</v>
      </c>
      <c r="M15" s="188">
        <v>18380.02</v>
      </c>
      <c r="N15" s="188">
        <v>36760.04</v>
      </c>
      <c r="O15" s="188">
        <v>73520.06</v>
      </c>
    </row>
    <row r="16" spans="1:19" ht="36" x14ac:dyDescent="0.2">
      <c r="A16" s="361" t="s">
        <v>273</v>
      </c>
      <c r="B16" s="361" t="s">
        <v>274</v>
      </c>
      <c r="C16" s="361" t="s">
        <v>13773</v>
      </c>
      <c r="D16" s="365">
        <v>16822736</v>
      </c>
      <c r="E16" s="361" t="s">
        <v>13754</v>
      </c>
      <c r="F16" s="365" t="s">
        <v>13774</v>
      </c>
      <c r="G16" s="39">
        <v>400</v>
      </c>
      <c r="H16" s="39" t="s">
        <v>467</v>
      </c>
      <c r="I16" s="39" t="s">
        <v>467</v>
      </c>
      <c r="J16" s="371">
        <v>45027</v>
      </c>
      <c r="K16" s="367">
        <v>11300</v>
      </c>
      <c r="L16" s="365" t="s">
        <v>13775</v>
      </c>
      <c r="M16" s="188">
        <v>135600</v>
      </c>
      <c r="N16" s="188">
        <v>67800</v>
      </c>
      <c r="O16" s="188">
        <v>135600</v>
      </c>
    </row>
    <row r="17" spans="1:16" ht="36" x14ac:dyDescent="0.2">
      <c r="A17" s="361" t="s">
        <v>273</v>
      </c>
      <c r="B17" s="361" t="s">
        <v>274</v>
      </c>
      <c r="C17" s="361" t="s">
        <v>13776</v>
      </c>
      <c r="D17" s="365" t="s">
        <v>13777</v>
      </c>
      <c r="E17" s="361" t="s">
        <v>13754</v>
      </c>
      <c r="F17" s="365">
        <v>111066331</v>
      </c>
      <c r="G17" s="39">
        <v>85</v>
      </c>
      <c r="H17" s="39" t="s">
        <v>467</v>
      </c>
      <c r="I17" s="39" t="s">
        <v>467</v>
      </c>
      <c r="J17" s="371">
        <v>45041</v>
      </c>
      <c r="K17" s="367">
        <v>6400</v>
      </c>
      <c r="L17" s="365" t="s">
        <v>468</v>
      </c>
      <c r="M17" s="188">
        <v>76800</v>
      </c>
      <c r="N17" s="188">
        <v>19200</v>
      </c>
      <c r="O17" s="188">
        <v>76800</v>
      </c>
    </row>
    <row r="18" spans="1:16" ht="36" x14ac:dyDescent="0.2">
      <c r="A18" s="361" t="s">
        <v>273</v>
      </c>
      <c r="B18" s="361" t="s">
        <v>274</v>
      </c>
      <c r="C18" s="361" t="s">
        <v>13778</v>
      </c>
      <c r="D18" s="365">
        <v>51639685</v>
      </c>
      <c r="E18" s="361" t="s">
        <v>13754</v>
      </c>
      <c r="F18" s="365">
        <v>4902781</v>
      </c>
      <c r="G18" s="39">
        <v>1979.75</v>
      </c>
      <c r="H18" s="39" t="s">
        <v>467</v>
      </c>
      <c r="I18" s="39" t="s">
        <v>467</v>
      </c>
      <c r="J18" s="371">
        <v>45076</v>
      </c>
      <c r="K18" s="367">
        <v>53396.56</v>
      </c>
      <c r="L18" s="365" t="s">
        <v>468</v>
      </c>
      <c r="M18" s="188">
        <v>640722.72</v>
      </c>
      <c r="N18" s="188">
        <v>53393.56</v>
      </c>
      <c r="O18" s="188">
        <v>640722.72</v>
      </c>
    </row>
    <row r="19" spans="1:16" ht="36" x14ac:dyDescent="0.2">
      <c r="A19" s="361" t="s">
        <v>273</v>
      </c>
      <c r="B19" s="361" t="s">
        <v>274</v>
      </c>
      <c r="C19" s="361" t="s">
        <v>13779</v>
      </c>
      <c r="D19" s="365">
        <v>41185569</v>
      </c>
      <c r="E19" s="361" t="s">
        <v>13754</v>
      </c>
      <c r="F19" s="365">
        <v>11060272</v>
      </c>
      <c r="G19" s="39">
        <v>733.53</v>
      </c>
      <c r="H19" s="39" t="s">
        <v>467</v>
      </c>
      <c r="I19" s="39" t="s">
        <v>467</v>
      </c>
      <c r="J19" s="371">
        <v>45004</v>
      </c>
      <c r="K19" s="367">
        <v>13000</v>
      </c>
      <c r="L19" s="365" t="s">
        <v>468</v>
      </c>
      <c r="M19" s="188">
        <v>156000</v>
      </c>
      <c r="N19" s="188">
        <v>39000</v>
      </c>
      <c r="O19" s="188">
        <v>156000</v>
      </c>
    </row>
    <row r="20" spans="1:16" ht="36" x14ac:dyDescent="0.2">
      <c r="A20" s="361" t="s">
        <v>273</v>
      </c>
      <c r="B20" s="361" t="s">
        <v>274</v>
      </c>
      <c r="C20" s="361" t="s">
        <v>13780</v>
      </c>
      <c r="D20" s="365" t="s">
        <v>13781</v>
      </c>
      <c r="E20" s="361" t="s">
        <v>13754</v>
      </c>
      <c r="F20" s="365" t="s">
        <v>13782</v>
      </c>
      <c r="G20" s="39">
        <v>380.1</v>
      </c>
      <c r="H20" s="39" t="s">
        <v>467</v>
      </c>
      <c r="I20" s="39" t="s">
        <v>467</v>
      </c>
      <c r="J20" s="371">
        <v>44845</v>
      </c>
      <c r="K20" s="367">
        <v>10500</v>
      </c>
      <c r="L20" s="365" t="s">
        <v>13756</v>
      </c>
      <c r="M20" s="188">
        <v>94500</v>
      </c>
      <c r="N20" s="188">
        <v>126000</v>
      </c>
      <c r="O20" s="188">
        <v>126000</v>
      </c>
    </row>
    <row r="21" spans="1:16" ht="36" x14ac:dyDescent="0.2">
      <c r="A21" s="361" t="s">
        <v>273</v>
      </c>
      <c r="B21" s="361" t="s">
        <v>274</v>
      </c>
      <c r="C21" s="361" t="s">
        <v>13783</v>
      </c>
      <c r="D21" s="365">
        <v>16477335</v>
      </c>
      <c r="E21" s="361" t="s">
        <v>13754</v>
      </c>
      <c r="F21" s="365" t="s">
        <v>13784</v>
      </c>
      <c r="G21" s="39">
        <v>630</v>
      </c>
      <c r="H21" s="39" t="s">
        <v>467</v>
      </c>
      <c r="I21" s="39" t="s">
        <v>467</v>
      </c>
      <c r="J21" s="371">
        <v>44927</v>
      </c>
      <c r="K21" s="367">
        <v>12000</v>
      </c>
      <c r="L21" s="365" t="s">
        <v>468</v>
      </c>
      <c r="M21" s="188">
        <v>144000</v>
      </c>
      <c r="N21" s="188">
        <v>72000</v>
      </c>
      <c r="O21" s="188">
        <v>144000</v>
      </c>
    </row>
    <row r="22" spans="1:16" ht="18" x14ac:dyDescent="0.2">
      <c r="A22" s="811" t="s">
        <v>7303</v>
      </c>
      <c r="B22" s="819"/>
      <c r="C22" s="819"/>
      <c r="D22" s="819"/>
      <c r="E22" s="819"/>
      <c r="F22" s="819"/>
      <c r="G22" s="819"/>
      <c r="H22" s="819"/>
      <c r="I22" s="819"/>
      <c r="J22" s="820"/>
      <c r="K22" s="820"/>
      <c r="L22" s="820"/>
      <c r="M22" s="822"/>
      <c r="N22" s="820"/>
      <c r="O22" s="821"/>
    </row>
    <row r="23" spans="1:16" ht="36" x14ac:dyDescent="0.2">
      <c r="A23" s="361" t="s">
        <v>273</v>
      </c>
      <c r="B23" s="361" t="s">
        <v>275</v>
      </c>
      <c r="C23" s="363" t="s">
        <v>27926</v>
      </c>
      <c r="D23" s="116" t="s">
        <v>13555</v>
      </c>
      <c r="E23" s="39" t="s">
        <v>466</v>
      </c>
      <c r="F23" s="39" t="s">
        <v>13556</v>
      </c>
      <c r="G23" s="39" t="s">
        <v>13557</v>
      </c>
      <c r="H23" s="39" t="s">
        <v>467</v>
      </c>
      <c r="I23" s="39"/>
      <c r="J23" s="362" t="s">
        <v>13558</v>
      </c>
      <c r="K23" s="367">
        <v>17825</v>
      </c>
      <c r="L23" s="412" t="s">
        <v>468</v>
      </c>
      <c r="M23" s="188">
        <v>834210</v>
      </c>
      <c r="N23" s="188">
        <v>406410</v>
      </c>
      <c r="O23" s="188">
        <v>926187</v>
      </c>
      <c r="P23" s="369"/>
    </row>
    <row r="24" spans="1:16" ht="36" x14ac:dyDescent="0.2">
      <c r="A24" s="361" t="s">
        <v>273</v>
      </c>
      <c r="B24" s="361" t="s">
        <v>275</v>
      </c>
      <c r="C24" s="361" t="s">
        <v>13559</v>
      </c>
      <c r="D24" s="39" t="s">
        <v>13560</v>
      </c>
      <c r="E24" s="39" t="s">
        <v>466</v>
      </c>
      <c r="F24" s="39" t="s">
        <v>13560</v>
      </c>
      <c r="G24" s="39" t="s">
        <v>13561</v>
      </c>
      <c r="H24" s="39" t="s">
        <v>479</v>
      </c>
      <c r="I24" s="39"/>
      <c r="J24" s="362" t="s">
        <v>13562</v>
      </c>
      <c r="K24" s="367">
        <v>33218</v>
      </c>
      <c r="L24" s="412" t="s">
        <v>468</v>
      </c>
      <c r="M24" s="188">
        <v>1555607.75</v>
      </c>
      <c r="N24" s="188">
        <v>759476.92999999993</v>
      </c>
      <c r="O24" s="188">
        <v>1601373</v>
      </c>
      <c r="P24" s="369"/>
    </row>
    <row r="25" spans="1:16" ht="36" x14ac:dyDescent="0.2">
      <c r="A25" s="361" t="s">
        <v>273</v>
      </c>
      <c r="B25" s="361" t="s">
        <v>275</v>
      </c>
      <c r="C25" s="361" t="s">
        <v>13563</v>
      </c>
      <c r="D25" s="39" t="s">
        <v>504</v>
      </c>
      <c r="E25" s="39" t="s">
        <v>466</v>
      </c>
      <c r="F25" s="39" t="s">
        <v>13556</v>
      </c>
      <c r="G25" s="39" t="s">
        <v>13564</v>
      </c>
      <c r="H25" s="39"/>
      <c r="I25" s="39"/>
      <c r="J25" s="362" t="s">
        <v>13565</v>
      </c>
      <c r="K25" s="367">
        <v>3800</v>
      </c>
      <c r="L25" s="412" t="s">
        <v>468</v>
      </c>
      <c r="M25" s="188">
        <v>47918</v>
      </c>
      <c r="N25" s="188">
        <v>0</v>
      </c>
      <c r="O25" s="188">
        <v>0</v>
      </c>
      <c r="P25" s="369"/>
    </row>
    <row r="26" spans="1:16" ht="36" x14ac:dyDescent="0.2">
      <c r="A26" s="361" t="s">
        <v>273</v>
      </c>
      <c r="B26" s="361" t="s">
        <v>275</v>
      </c>
      <c r="C26" s="361" t="s">
        <v>13563</v>
      </c>
      <c r="D26" s="39" t="s">
        <v>504</v>
      </c>
      <c r="E26" s="39" t="s">
        <v>466</v>
      </c>
      <c r="F26" s="39" t="s">
        <v>13556</v>
      </c>
      <c r="G26" s="39" t="s">
        <v>13564</v>
      </c>
      <c r="H26" s="39"/>
      <c r="I26" s="39"/>
      <c r="J26" s="362" t="s">
        <v>13566</v>
      </c>
      <c r="K26" s="367">
        <v>5000</v>
      </c>
      <c r="L26" s="412" t="s">
        <v>468</v>
      </c>
      <c r="M26" s="188">
        <v>0</v>
      </c>
      <c r="N26" s="188">
        <v>23873.3</v>
      </c>
      <c r="O26" s="188">
        <v>60000</v>
      </c>
      <c r="P26" s="369"/>
    </row>
    <row r="27" spans="1:16" ht="36" x14ac:dyDescent="0.2">
      <c r="A27" s="361" t="s">
        <v>273</v>
      </c>
      <c r="B27" s="361" t="s">
        <v>275</v>
      </c>
      <c r="C27" s="361" t="s">
        <v>13567</v>
      </c>
      <c r="D27" s="39" t="s">
        <v>13568</v>
      </c>
      <c r="E27" s="39" t="s">
        <v>466</v>
      </c>
      <c r="F27" s="39" t="s">
        <v>13568</v>
      </c>
      <c r="G27" s="39" t="s">
        <v>13569</v>
      </c>
      <c r="H27" s="39"/>
      <c r="I27" s="39"/>
      <c r="J27" s="362" t="s">
        <v>13565</v>
      </c>
      <c r="K27" s="367">
        <v>3600</v>
      </c>
      <c r="L27" s="412" t="s">
        <v>468</v>
      </c>
      <c r="M27" s="188">
        <v>51600</v>
      </c>
      <c r="N27" s="188">
        <v>0</v>
      </c>
      <c r="O27" s="188">
        <v>0</v>
      </c>
      <c r="P27" s="369"/>
    </row>
    <row r="28" spans="1:16" ht="36" x14ac:dyDescent="0.2">
      <c r="A28" s="361" t="s">
        <v>273</v>
      </c>
      <c r="B28" s="361" t="s">
        <v>275</v>
      </c>
      <c r="C28" s="361" t="s">
        <v>13567</v>
      </c>
      <c r="D28" s="39" t="s">
        <v>13568</v>
      </c>
      <c r="E28" s="39" t="s">
        <v>466</v>
      </c>
      <c r="F28" s="39" t="s">
        <v>13568</v>
      </c>
      <c r="G28" s="39" t="s">
        <v>13569</v>
      </c>
      <c r="H28" s="39"/>
      <c r="I28" s="39"/>
      <c r="J28" s="362" t="s">
        <v>13566</v>
      </c>
      <c r="K28" s="367">
        <v>4950</v>
      </c>
      <c r="L28" s="412" t="s">
        <v>468</v>
      </c>
      <c r="M28" s="188">
        <v>0</v>
      </c>
      <c r="N28" s="188">
        <v>24750</v>
      </c>
      <c r="O28" s="188">
        <v>60000</v>
      </c>
      <c r="P28" s="369"/>
    </row>
    <row r="29" spans="1:16" ht="36" x14ac:dyDescent="0.2">
      <c r="A29" s="361" t="s">
        <v>273</v>
      </c>
      <c r="B29" s="361" t="s">
        <v>275</v>
      </c>
      <c r="C29" s="361" t="s">
        <v>13570</v>
      </c>
      <c r="D29" s="39" t="s">
        <v>13556</v>
      </c>
      <c r="E29" s="39" t="s">
        <v>13556</v>
      </c>
      <c r="F29" s="39" t="s">
        <v>13556</v>
      </c>
      <c r="G29" s="39" t="s">
        <v>13571</v>
      </c>
      <c r="H29" s="39"/>
      <c r="I29" s="39"/>
      <c r="J29" s="362" t="s">
        <v>13572</v>
      </c>
      <c r="K29" s="367">
        <v>6000</v>
      </c>
      <c r="L29" s="412" t="s">
        <v>468</v>
      </c>
      <c r="M29" s="188">
        <v>72000</v>
      </c>
      <c r="N29" s="188">
        <v>0</v>
      </c>
      <c r="O29" s="188">
        <v>0</v>
      </c>
      <c r="P29" s="369"/>
    </row>
    <row r="30" spans="1:16" ht="36" x14ac:dyDescent="0.2">
      <c r="A30" s="361" t="s">
        <v>273</v>
      </c>
      <c r="B30" s="361" t="s">
        <v>275</v>
      </c>
      <c r="C30" s="361" t="s">
        <v>13570</v>
      </c>
      <c r="D30" s="39" t="s">
        <v>13556</v>
      </c>
      <c r="E30" s="39" t="s">
        <v>13556</v>
      </c>
      <c r="F30" s="39" t="s">
        <v>13556</v>
      </c>
      <c r="G30" s="39" t="s">
        <v>13571</v>
      </c>
      <c r="H30" s="39"/>
      <c r="I30" s="39"/>
      <c r="J30" s="362" t="s">
        <v>13573</v>
      </c>
      <c r="K30" s="367">
        <v>6000</v>
      </c>
      <c r="L30" s="412" t="s">
        <v>468</v>
      </c>
      <c r="M30" s="188">
        <v>0</v>
      </c>
      <c r="N30" s="188">
        <v>42000</v>
      </c>
      <c r="O30" s="188">
        <v>66120</v>
      </c>
      <c r="P30" s="369"/>
    </row>
    <row r="31" spans="1:16" ht="36" x14ac:dyDescent="0.2">
      <c r="A31" s="361" t="s">
        <v>273</v>
      </c>
      <c r="B31" s="361" t="s">
        <v>275</v>
      </c>
      <c r="C31" s="361" t="s">
        <v>13574</v>
      </c>
      <c r="D31" s="39">
        <v>8151150</v>
      </c>
      <c r="E31" s="39" t="s">
        <v>466</v>
      </c>
      <c r="F31" s="39" t="s">
        <v>13556</v>
      </c>
      <c r="G31" s="39" t="s">
        <v>13575</v>
      </c>
      <c r="H31" s="39"/>
      <c r="I31" s="39"/>
      <c r="J31" s="362" t="s">
        <v>13576</v>
      </c>
      <c r="K31" s="367">
        <v>7000</v>
      </c>
      <c r="L31" s="412" t="s">
        <v>468</v>
      </c>
      <c r="M31" s="188">
        <v>78566.67</v>
      </c>
      <c r="N31" s="188">
        <v>0</v>
      </c>
      <c r="O31" s="188">
        <v>0</v>
      </c>
      <c r="P31" s="369"/>
    </row>
    <row r="32" spans="1:16" ht="36" x14ac:dyDescent="0.2">
      <c r="A32" s="361" t="s">
        <v>273</v>
      </c>
      <c r="B32" s="361" t="s">
        <v>275</v>
      </c>
      <c r="C32" s="361" t="s">
        <v>13574</v>
      </c>
      <c r="D32" s="39">
        <v>8151150</v>
      </c>
      <c r="E32" s="39" t="s">
        <v>466</v>
      </c>
      <c r="F32" s="39" t="s">
        <v>13556</v>
      </c>
      <c r="G32" s="39" t="s">
        <v>13575</v>
      </c>
      <c r="H32" s="39"/>
      <c r="I32" s="39"/>
      <c r="J32" s="362" t="s">
        <v>13566</v>
      </c>
      <c r="K32" s="367">
        <v>7000</v>
      </c>
      <c r="L32" s="412" t="s">
        <v>468</v>
      </c>
      <c r="M32" s="188">
        <v>0</v>
      </c>
      <c r="N32" s="188">
        <v>42000</v>
      </c>
      <c r="O32" s="188">
        <v>75000</v>
      </c>
      <c r="P32" s="369"/>
    </row>
    <row r="33" spans="1:16" ht="36" x14ac:dyDescent="0.2">
      <c r="A33" s="361" t="s">
        <v>273</v>
      </c>
      <c r="B33" s="361" t="s">
        <v>275</v>
      </c>
      <c r="C33" s="361" t="s">
        <v>13577</v>
      </c>
      <c r="D33" s="39" t="s">
        <v>13578</v>
      </c>
      <c r="E33" s="39" t="s">
        <v>466</v>
      </c>
      <c r="F33" s="39" t="s">
        <v>13556</v>
      </c>
      <c r="G33" s="39" t="s">
        <v>13579</v>
      </c>
      <c r="H33" s="39"/>
      <c r="I33" s="39"/>
      <c r="J33" s="362" t="s">
        <v>13580</v>
      </c>
      <c r="K33" s="367">
        <v>5200</v>
      </c>
      <c r="L33" s="412" t="s">
        <v>468</v>
      </c>
      <c r="M33" s="188">
        <v>62400</v>
      </c>
      <c r="N33" s="188">
        <v>31200</v>
      </c>
      <c r="O33" s="188">
        <v>62400</v>
      </c>
      <c r="P33" s="369"/>
    </row>
    <row r="34" spans="1:16" ht="36" x14ac:dyDescent="0.2">
      <c r="A34" s="361" t="s">
        <v>273</v>
      </c>
      <c r="B34" s="361" t="s">
        <v>275</v>
      </c>
      <c r="C34" s="361" t="s">
        <v>13581</v>
      </c>
      <c r="D34" s="39" t="s">
        <v>13556</v>
      </c>
      <c r="E34" s="39" t="s">
        <v>466</v>
      </c>
      <c r="F34" s="39" t="s">
        <v>13556</v>
      </c>
      <c r="G34" s="39" t="s">
        <v>13582</v>
      </c>
      <c r="H34" s="39"/>
      <c r="I34" s="39"/>
      <c r="J34" s="362" t="s">
        <v>13583</v>
      </c>
      <c r="K34" s="367">
        <v>3500</v>
      </c>
      <c r="L34" s="412" t="s">
        <v>468</v>
      </c>
      <c r="M34" s="188">
        <v>37450</v>
      </c>
      <c r="N34" s="188">
        <v>0</v>
      </c>
      <c r="O34" s="188">
        <v>0</v>
      </c>
      <c r="P34" s="369"/>
    </row>
    <row r="35" spans="1:16" ht="36" x14ac:dyDescent="0.2">
      <c r="A35" s="361" t="s">
        <v>273</v>
      </c>
      <c r="B35" s="361" t="s">
        <v>275</v>
      </c>
      <c r="C35" s="361" t="s">
        <v>13584</v>
      </c>
      <c r="D35" s="39">
        <v>11020483</v>
      </c>
      <c r="E35" s="39" t="s">
        <v>13585</v>
      </c>
      <c r="F35" s="39">
        <v>110204883</v>
      </c>
      <c r="G35" s="39" t="s">
        <v>13586</v>
      </c>
      <c r="H35" s="39"/>
      <c r="I35" s="39"/>
      <c r="J35" s="362" t="s">
        <v>13587</v>
      </c>
      <c r="K35" s="367">
        <v>4700</v>
      </c>
      <c r="L35" s="412" t="s">
        <v>468</v>
      </c>
      <c r="M35" s="188">
        <v>56400</v>
      </c>
      <c r="N35" s="188">
        <v>0</v>
      </c>
      <c r="O35" s="188">
        <v>0</v>
      </c>
      <c r="P35" s="369"/>
    </row>
    <row r="36" spans="1:16" ht="36" x14ac:dyDescent="0.2">
      <c r="A36" s="361" t="s">
        <v>273</v>
      </c>
      <c r="B36" s="361" t="s">
        <v>275</v>
      </c>
      <c r="C36" s="361" t="s">
        <v>13584</v>
      </c>
      <c r="D36" s="39">
        <v>11020483</v>
      </c>
      <c r="E36" s="39" t="s">
        <v>13585</v>
      </c>
      <c r="F36" s="39">
        <v>110204883</v>
      </c>
      <c r="G36" s="39" t="s">
        <v>13586</v>
      </c>
      <c r="H36" s="39"/>
      <c r="I36" s="39"/>
      <c r="J36" s="362" t="s">
        <v>13587</v>
      </c>
      <c r="K36" s="367">
        <v>4700</v>
      </c>
      <c r="L36" s="412" t="s">
        <v>468</v>
      </c>
      <c r="M36" s="188">
        <v>0</v>
      </c>
      <c r="N36" s="188">
        <v>23500</v>
      </c>
      <c r="O36" s="188">
        <v>30540</v>
      </c>
      <c r="P36" s="369"/>
    </row>
    <row r="37" spans="1:16" ht="36" x14ac:dyDescent="0.2">
      <c r="A37" s="361" t="s">
        <v>273</v>
      </c>
      <c r="B37" s="361" t="s">
        <v>275</v>
      </c>
      <c r="C37" s="361" t="s">
        <v>13588</v>
      </c>
      <c r="D37" s="39">
        <v>20063654</v>
      </c>
      <c r="E37" s="39" t="s">
        <v>466</v>
      </c>
      <c r="F37" s="39" t="s">
        <v>13556</v>
      </c>
      <c r="G37" s="39" t="s">
        <v>13589</v>
      </c>
      <c r="H37" s="39"/>
      <c r="I37" s="39"/>
      <c r="J37" s="362" t="s">
        <v>13590</v>
      </c>
      <c r="K37" s="367">
        <v>2500</v>
      </c>
      <c r="L37" s="412" t="s">
        <v>468</v>
      </c>
      <c r="M37" s="188">
        <v>31550</v>
      </c>
      <c r="N37" s="188">
        <v>0</v>
      </c>
      <c r="O37" s="188">
        <v>0</v>
      </c>
      <c r="P37" s="369"/>
    </row>
    <row r="38" spans="1:16" ht="36" x14ac:dyDescent="0.2">
      <c r="A38" s="361" t="s">
        <v>273</v>
      </c>
      <c r="B38" s="361" t="s">
        <v>275</v>
      </c>
      <c r="C38" s="361" t="s">
        <v>13588</v>
      </c>
      <c r="D38" s="39">
        <v>20063654</v>
      </c>
      <c r="E38" s="39" t="s">
        <v>466</v>
      </c>
      <c r="F38" s="39" t="s">
        <v>13556</v>
      </c>
      <c r="G38" s="39" t="s">
        <v>13589</v>
      </c>
      <c r="H38" s="39"/>
      <c r="I38" s="39"/>
      <c r="J38" s="362" t="s">
        <v>13591</v>
      </c>
      <c r="K38" s="367">
        <v>2500</v>
      </c>
      <c r="L38" s="412" t="s">
        <v>468</v>
      </c>
      <c r="M38" s="188">
        <v>0</v>
      </c>
      <c r="N38" s="188">
        <v>15000</v>
      </c>
      <c r="O38" s="188">
        <v>75000</v>
      </c>
      <c r="P38" s="369"/>
    </row>
    <row r="39" spans="1:16" ht="36" x14ac:dyDescent="0.2">
      <c r="A39" s="361" t="s">
        <v>273</v>
      </c>
      <c r="B39" s="361" t="s">
        <v>275</v>
      </c>
      <c r="C39" s="361" t="s">
        <v>13592</v>
      </c>
      <c r="D39" s="39" t="s">
        <v>13593</v>
      </c>
      <c r="E39" s="39" t="s">
        <v>466</v>
      </c>
      <c r="F39" s="39" t="s">
        <v>13556</v>
      </c>
      <c r="G39" s="39" t="s">
        <v>13594</v>
      </c>
      <c r="H39" s="39"/>
      <c r="I39" s="39"/>
      <c r="J39" s="362" t="s">
        <v>13595</v>
      </c>
      <c r="K39" s="367">
        <v>4600</v>
      </c>
      <c r="L39" s="412" t="s">
        <v>468</v>
      </c>
      <c r="M39" s="188">
        <v>64800</v>
      </c>
      <c r="N39" s="188">
        <v>0</v>
      </c>
      <c r="O39" s="188">
        <v>0</v>
      </c>
      <c r="P39" s="369"/>
    </row>
    <row r="40" spans="1:16" ht="36" x14ac:dyDescent="0.2">
      <c r="A40" s="361" t="s">
        <v>273</v>
      </c>
      <c r="B40" s="361" t="s">
        <v>275</v>
      </c>
      <c r="C40" s="361" t="s">
        <v>13592</v>
      </c>
      <c r="D40" s="39" t="s">
        <v>13593</v>
      </c>
      <c r="E40" s="39" t="s">
        <v>466</v>
      </c>
      <c r="F40" s="39" t="s">
        <v>13556</v>
      </c>
      <c r="G40" s="39" t="s">
        <v>13594</v>
      </c>
      <c r="H40" s="39"/>
      <c r="I40" s="39"/>
      <c r="J40" s="362" t="s">
        <v>13566</v>
      </c>
      <c r="K40" s="367">
        <v>4600</v>
      </c>
      <c r="L40" s="412" t="s">
        <v>468</v>
      </c>
      <c r="M40" s="188">
        <v>0</v>
      </c>
      <c r="N40" s="188">
        <v>27100</v>
      </c>
      <c r="O40" s="188">
        <v>70200</v>
      </c>
      <c r="P40" s="369"/>
    </row>
    <row r="41" spans="1:16" ht="36" x14ac:dyDescent="0.2">
      <c r="A41" s="361" t="s">
        <v>273</v>
      </c>
      <c r="B41" s="361" t="s">
        <v>275</v>
      </c>
      <c r="C41" s="361" t="s">
        <v>13596</v>
      </c>
      <c r="D41" s="39" t="s">
        <v>13597</v>
      </c>
      <c r="E41" s="39" t="s">
        <v>466</v>
      </c>
      <c r="F41" s="39" t="s">
        <v>13556</v>
      </c>
      <c r="G41" s="39" t="s">
        <v>13598</v>
      </c>
      <c r="H41" s="39"/>
      <c r="I41" s="39"/>
      <c r="J41" s="362" t="s">
        <v>13565</v>
      </c>
      <c r="K41" s="367">
        <v>2250</v>
      </c>
      <c r="L41" s="412" t="s">
        <v>468</v>
      </c>
      <c r="M41" s="188">
        <v>27000</v>
      </c>
      <c r="N41" s="188">
        <v>0</v>
      </c>
      <c r="O41" s="188">
        <v>0</v>
      </c>
      <c r="P41" s="369"/>
    </row>
    <row r="42" spans="1:16" ht="36" x14ac:dyDescent="0.2">
      <c r="A42" s="361" t="s">
        <v>273</v>
      </c>
      <c r="B42" s="361" t="s">
        <v>275</v>
      </c>
      <c r="C42" s="361" t="s">
        <v>13596</v>
      </c>
      <c r="D42" s="39" t="s">
        <v>13597</v>
      </c>
      <c r="E42" s="39" t="s">
        <v>466</v>
      </c>
      <c r="F42" s="39" t="s">
        <v>13556</v>
      </c>
      <c r="G42" s="39" t="s">
        <v>13598</v>
      </c>
      <c r="H42" s="39"/>
      <c r="I42" s="39"/>
      <c r="J42" s="362" t="s">
        <v>13566</v>
      </c>
      <c r="K42" s="367">
        <v>2500</v>
      </c>
      <c r="L42" s="412" t="s">
        <v>468</v>
      </c>
      <c r="M42" s="188">
        <v>0</v>
      </c>
      <c r="N42" s="188">
        <v>15000</v>
      </c>
      <c r="O42" s="188">
        <v>30000</v>
      </c>
      <c r="P42" s="369"/>
    </row>
    <row r="43" spans="1:16" ht="36" x14ac:dyDescent="0.2">
      <c r="A43" s="361" t="s">
        <v>273</v>
      </c>
      <c r="B43" s="361" t="s">
        <v>275</v>
      </c>
      <c r="C43" s="361" t="s">
        <v>13599</v>
      </c>
      <c r="D43" s="39" t="s">
        <v>13556</v>
      </c>
      <c r="E43" s="39" t="s">
        <v>13556</v>
      </c>
      <c r="F43" s="39" t="s">
        <v>13556</v>
      </c>
      <c r="G43" s="39" t="s">
        <v>13600</v>
      </c>
      <c r="H43" s="39"/>
      <c r="I43" s="39"/>
      <c r="J43" s="362" t="s">
        <v>13601</v>
      </c>
      <c r="K43" s="367">
        <v>1200</v>
      </c>
      <c r="L43" s="412" t="s">
        <v>468</v>
      </c>
      <c r="M43" s="188">
        <v>14400</v>
      </c>
      <c r="N43" s="188">
        <v>3000</v>
      </c>
      <c r="O43" s="188">
        <v>59397</v>
      </c>
      <c r="P43" s="369"/>
    </row>
    <row r="44" spans="1:16" ht="36" x14ac:dyDescent="0.2">
      <c r="A44" s="361" t="s">
        <v>273</v>
      </c>
      <c r="B44" s="361" t="s">
        <v>275</v>
      </c>
      <c r="C44" s="361" t="s">
        <v>13602</v>
      </c>
      <c r="D44" s="39" t="s">
        <v>13556</v>
      </c>
      <c r="E44" s="39" t="s">
        <v>13556</v>
      </c>
      <c r="F44" s="39" t="s">
        <v>13556</v>
      </c>
      <c r="G44" s="39" t="s">
        <v>13603</v>
      </c>
      <c r="H44" s="39"/>
      <c r="I44" s="39"/>
      <c r="J44" s="362" t="s">
        <v>13601</v>
      </c>
      <c r="K44" s="367">
        <v>500</v>
      </c>
      <c r="L44" s="412" t="s">
        <v>468</v>
      </c>
      <c r="M44" s="188">
        <v>6300</v>
      </c>
      <c r="N44" s="188">
        <v>3000</v>
      </c>
      <c r="O44" s="188">
        <v>6000</v>
      </c>
      <c r="P44" s="369"/>
    </row>
    <row r="45" spans="1:16" ht="36" x14ac:dyDescent="0.2">
      <c r="A45" s="361" t="s">
        <v>273</v>
      </c>
      <c r="B45" s="361" t="s">
        <v>275</v>
      </c>
      <c r="C45" s="361" t="s">
        <v>13604</v>
      </c>
      <c r="D45" s="39" t="s">
        <v>13605</v>
      </c>
      <c r="E45" s="39" t="s">
        <v>466</v>
      </c>
      <c r="F45" s="39" t="s">
        <v>13606</v>
      </c>
      <c r="G45" s="39" t="s">
        <v>13607</v>
      </c>
      <c r="H45" s="39"/>
      <c r="I45" s="39"/>
      <c r="J45" s="362" t="s">
        <v>13608</v>
      </c>
      <c r="K45" s="367">
        <v>8000</v>
      </c>
      <c r="L45" s="412" t="s">
        <v>468</v>
      </c>
      <c r="M45" s="188">
        <v>101500</v>
      </c>
      <c r="N45" s="188">
        <v>0</v>
      </c>
      <c r="O45" s="188">
        <v>0</v>
      </c>
      <c r="P45" s="369"/>
    </row>
    <row r="46" spans="1:16" ht="36" x14ac:dyDescent="0.2">
      <c r="A46" s="361" t="s">
        <v>273</v>
      </c>
      <c r="B46" s="361" t="s">
        <v>275</v>
      </c>
      <c r="C46" s="361" t="s">
        <v>13604</v>
      </c>
      <c r="D46" s="39" t="s">
        <v>13605</v>
      </c>
      <c r="E46" s="39" t="s">
        <v>466</v>
      </c>
      <c r="F46" s="39" t="s">
        <v>13606</v>
      </c>
      <c r="G46" s="39" t="s">
        <v>13607</v>
      </c>
      <c r="H46" s="39"/>
      <c r="I46" s="39"/>
      <c r="J46" s="362" t="s">
        <v>13609</v>
      </c>
      <c r="K46" s="367">
        <v>8000</v>
      </c>
      <c r="L46" s="412" t="s">
        <v>468</v>
      </c>
      <c r="M46" s="188">
        <v>0</v>
      </c>
      <c r="N46" s="188">
        <v>60000</v>
      </c>
      <c r="O46" s="188">
        <v>74736</v>
      </c>
      <c r="P46" s="369"/>
    </row>
    <row r="47" spans="1:16" ht="36" x14ac:dyDescent="0.2">
      <c r="A47" s="361" t="s">
        <v>273</v>
      </c>
      <c r="B47" s="361" t="s">
        <v>275</v>
      </c>
      <c r="C47" s="361" t="s">
        <v>13610</v>
      </c>
      <c r="D47" s="39" t="s">
        <v>13556</v>
      </c>
      <c r="E47" s="39" t="s">
        <v>13556</v>
      </c>
      <c r="F47" s="39" t="s">
        <v>13556</v>
      </c>
      <c r="G47" s="39" t="s">
        <v>13611</v>
      </c>
      <c r="H47" s="39"/>
      <c r="I47" s="39"/>
      <c r="J47" s="362" t="s">
        <v>13612</v>
      </c>
      <c r="K47" s="367">
        <v>2800</v>
      </c>
      <c r="L47" s="412" t="s">
        <v>468</v>
      </c>
      <c r="M47" s="188">
        <v>28000</v>
      </c>
      <c r="N47" s="188">
        <v>0</v>
      </c>
      <c r="O47" s="188">
        <v>0</v>
      </c>
      <c r="P47" s="369"/>
    </row>
    <row r="48" spans="1:16" ht="36" x14ac:dyDescent="0.2">
      <c r="A48" s="361" t="s">
        <v>273</v>
      </c>
      <c r="B48" s="361" t="s">
        <v>275</v>
      </c>
      <c r="C48" s="361" t="s">
        <v>13610</v>
      </c>
      <c r="D48" s="39" t="s">
        <v>13556</v>
      </c>
      <c r="E48" s="39" t="s">
        <v>13556</v>
      </c>
      <c r="F48" s="39" t="s">
        <v>13556</v>
      </c>
      <c r="G48" s="39" t="s">
        <v>13611</v>
      </c>
      <c r="H48" s="39"/>
      <c r="I48" s="39"/>
      <c r="J48" s="362" t="s">
        <v>13566</v>
      </c>
      <c r="K48" s="367">
        <v>2800</v>
      </c>
      <c r="L48" s="412" t="s">
        <v>468</v>
      </c>
      <c r="M48" s="188">
        <v>0</v>
      </c>
      <c r="N48" s="188">
        <v>11320</v>
      </c>
      <c r="O48" s="188">
        <v>50750</v>
      </c>
      <c r="P48" s="369"/>
    </row>
    <row r="49" spans="1:16" ht="36" x14ac:dyDescent="0.2">
      <c r="A49" s="361" t="s">
        <v>273</v>
      </c>
      <c r="B49" s="361" t="s">
        <v>275</v>
      </c>
      <c r="C49" s="361" t="s">
        <v>13613</v>
      </c>
      <c r="D49" s="39" t="s">
        <v>13556</v>
      </c>
      <c r="E49" s="39" t="s">
        <v>13556</v>
      </c>
      <c r="F49" s="39" t="s">
        <v>13556</v>
      </c>
      <c r="G49" s="39" t="s">
        <v>13614</v>
      </c>
      <c r="H49" s="39"/>
      <c r="I49" s="39"/>
      <c r="J49" s="362" t="s">
        <v>13601</v>
      </c>
      <c r="K49" s="367">
        <v>800</v>
      </c>
      <c r="L49" s="412" t="s">
        <v>468</v>
      </c>
      <c r="M49" s="188">
        <v>10500</v>
      </c>
      <c r="N49" s="188">
        <v>8400</v>
      </c>
      <c r="O49" s="188">
        <v>48100</v>
      </c>
      <c r="P49" s="369"/>
    </row>
    <row r="50" spans="1:16" ht="36" x14ac:dyDescent="0.2">
      <c r="A50" s="361" t="s">
        <v>273</v>
      </c>
      <c r="B50" s="361" t="s">
        <v>275</v>
      </c>
      <c r="C50" s="361" t="s">
        <v>13615</v>
      </c>
      <c r="D50" s="39" t="s">
        <v>13556</v>
      </c>
      <c r="E50" s="39" t="s">
        <v>13556</v>
      </c>
      <c r="F50" s="39" t="s">
        <v>13556</v>
      </c>
      <c r="G50" s="39" t="s">
        <v>13616</v>
      </c>
      <c r="H50" s="39"/>
      <c r="I50" s="39"/>
      <c r="J50" s="362" t="s">
        <v>13601</v>
      </c>
      <c r="K50" s="367">
        <v>1000</v>
      </c>
      <c r="L50" s="412" t="s">
        <v>468</v>
      </c>
      <c r="M50" s="188">
        <v>14950</v>
      </c>
      <c r="N50" s="188">
        <v>7779.2000000000007</v>
      </c>
      <c r="O50" s="188">
        <v>12000</v>
      </c>
      <c r="P50" s="369"/>
    </row>
    <row r="51" spans="1:16" ht="36" x14ac:dyDescent="0.2">
      <c r="A51" s="361" t="s">
        <v>273</v>
      </c>
      <c r="B51" s="361" t="s">
        <v>275</v>
      </c>
      <c r="C51" s="361" t="s">
        <v>13599</v>
      </c>
      <c r="D51" s="39" t="s">
        <v>13556</v>
      </c>
      <c r="E51" s="39" t="s">
        <v>13556</v>
      </c>
      <c r="F51" s="39" t="s">
        <v>13556</v>
      </c>
      <c r="G51" s="39" t="s">
        <v>13617</v>
      </c>
      <c r="H51" s="39"/>
      <c r="I51" s="39"/>
      <c r="J51" s="362" t="s">
        <v>13601</v>
      </c>
      <c r="K51" s="367">
        <v>1000</v>
      </c>
      <c r="L51" s="412" t="s">
        <v>468</v>
      </c>
      <c r="M51" s="188">
        <v>1333.33</v>
      </c>
      <c r="N51" s="188">
        <v>5000</v>
      </c>
      <c r="O51" s="188">
        <v>0</v>
      </c>
      <c r="P51" s="369"/>
    </row>
    <row r="52" spans="1:16" ht="36" x14ac:dyDescent="0.2">
      <c r="A52" s="361" t="s">
        <v>273</v>
      </c>
      <c r="B52" s="361" t="s">
        <v>275</v>
      </c>
      <c r="C52" s="361" t="s">
        <v>13618</v>
      </c>
      <c r="D52" s="39" t="s">
        <v>13556</v>
      </c>
      <c r="E52" s="39" t="s">
        <v>13556</v>
      </c>
      <c r="F52" s="39" t="s">
        <v>13556</v>
      </c>
      <c r="G52" s="39" t="s">
        <v>13619</v>
      </c>
      <c r="H52" s="39"/>
      <c r="I52" s="39"/>
      <c r="J52" s="362" t="s">
        <v>13620</v>
      </c>
      <c r="K52" s="367">
        <v>1600</v>
      </c>
      <c r="L52" s="412" t="s">
        <v>468</v>
      </c>
      <c r="M52" s="188">
        <v>17600</v>
      </c>
      <c r="N52" s="188">
        <v>0</v>
      </c>
      <c r="O52" s="188">
        <v>0</v>
      </c>
      <c r="P52" s="369"/>
    </row>
    <row r="53" spans="1:16" ht="36" x14ac:dyDescent="0.2">
      <c r="A53" s="361" t="s">
        <v>273</v>
      </c>
      <c r="B53" s="361" t="s">
        <v>275</v>
      </c>
      <c r="C53" s="361" t="s">
        <v>13621</v>
      </c>
      <c r="D53" s="39" t="s">
        <v>13556</v>
      </c>
      <c r="E53" s="39" t="s">
        <v>13556</v>
      </c>
      <c r="F53" s="39" t="s">
        <v>13556</v>
      </c>
      <c r="G53" s="39" t="s">
        <v>13622</v>
      </c>
      <c r="H53" s="39"/>
      <c r="I53" s="39"/>
      <c r="J53" s="362" t="s">
        <v>13601</v>
      </c>
      <c r="K53" s="367">
        <v>2333.3333333333335</v>
      </c>
      <c r="L53" s="412" t="s">
        <v>468</v>
      </c>
      <c r="M53" s="188">
        <v>28000</v>
      </c>
      <c r="N53" s="188">
        <v>4000</v>
      </c>
      <c r="O53" s="188">
        <v>47000</v>
      </c>
      <c r="P53" s="369"/>
    </row>
    <row r="54" spans="1:16" ht="36" x14ac:dyDescent="0.2">
      <c r="A54" s="361" t="s">
        <v>273</v>
      </c>
      <c r="B54" s="361" t="s">
        <v>275</v>
      </c>
      <c r="C54" s="361" t="s">
        <v>13621</v>
      </c>
      <c r="D54" s="39" t="s">
        <v>13556</v>
      </c>
      <c r="E54" s="39" t="s">
        <v>13556</v>
      </c>
      <c r="F54" s="39" t="s">
        <v>13556</v>
      </c>
      <c r="G54" s="39" t="s">
        <v>13622</v>
      </c>
      <c r="H54" s="39"/>
      <c r="I54" s="39"/>
      <c r="J54" s="362" t="s">
        <v>13566</v>
      </c>
      <c r="K54" s="367">
        <v>2333.3333333333298</v>
      </c>
      <c r="L54" s="412" t="s">
        <v>468</v>
      </c>
      <c r="M54" s="188">
        <v>0</v>
      </c>
      <c r="N54" s="188">
        <v>6000</v>
      </c>
      <c r="O54" s="188">
        <v>27999.999999999956</v>
      </c>
      <c r="P54" s="369"/>
    </row>
    <row r="55" spans="1:16" ht="36" x14ac:dyDescent="0.2">
      <c r="A55" s="361" t="s">
        <v>273</v>
      </c>
      <c r="B55" s="361" t="s">
        <v>275</v>
      </c>
      <c r="C55" s="361" t="s">
        <v>13623</v>
      </c>
      <c r="D55" s="39" t="s">
        <v>13556</v>
      </c>
      <c r="E55" s="39" t="s">
        <v>13556</v>
      </c>
      <c r="F55" s="39" t="s">
        <v>13556</v>
      </c>
      <c r="G55" s="39" t="s">
        <v>13624</v>
      </c>
      <c r="H55" s="39"/>
      <c r="I55" s="39"/>
      <c r="J55" s="362" t="s">
        <v>13601</v>
      </c>
      <c r="K55" s="367">
        <v>1350</v>
      </c>
      <c r="L55" s="412" t="s">
        <v>468</v>
      </c>
      <c r="M55" s="188">
        <v>16200</v>
      </c>
      <c r="N55" s="188">
        <v>7000</v>
      </c>
      <c r="O55" s="188">
        <v>1362</v>
      </c>
      <c r="P55" s="369"/>
    </row>
    <row r="56" spans="1:16" ht="36" x14ac:dyDescent="0.2">
      <c r="A56" s="361" t="s">
        <v>273</v>
      </c>
      <c r="B56" s="361" t="s">
        <v>275</v>
      </c>
      <c r="C56" s="361" t="s">
        <v>13625</v>
      </c>
      <c r="D56" s="39" t="s">
        <v>13556</v>
      </c>
      <c r="E56" s="39" t="s">
        <v>13556</v>
      </c>
      <c r="F56" s="39" t="s">
        <v>13556</v>
      </c>
      <c r="G56" s="39" t="s">
        <v>13624</v>
      </c>
      <c r="H56" s="39"/>
      <c r="I56" s="39"/>
      <c r="J56" s="362" t="s">
        <v>13601</v>
      </c>
      <c r="K56" s="367">
        <v>1400</v>
      </c>
      <c r="L56" s="412" t="s">
        <v>468</v>
      </c>
      <c r="M56" s="188">
        <v>2800</v>
      </c>
      <c r="N56" s="188">
        <v>8400</v>
      </c>
      <c r="O56" s="188">
        <v>7315</v>
      </c>
      <c r="P56" s="369"/>
    </row>
    <row r="57" spans="1:16" ht="36" x14ac:dyDescent="0.2">
      <c r="A57" s="361" t="s">
        <v>273</v>
      </c>
      <c r="B57" s="361" t="s">
        <v>275</v>
      </c>
      <c r="C57" s="361" t="s">
        <v>13626</v>
      </c>
      <c r="D57" s="39" t="s">
        <v>13556</v>
      </c>
      <c r="E57" s="39" t="s">
        <v>13556</v>
      </c>
      <c r="F57" s="39" t="s">
        <v>13556</v>
      </c>
      <c r="G57" s="39" t="s">
        <v>13627</v>
      </c>
      <c r="H57" s="39"/>
      <c r="I57" s="39"/>
      <c r="J57" s="362" t="s">
        <v>13601</v>
      </c>
      <c r="K57" s="367">
        <v>600</v>
      </c>
      <c r="L57" s="412" t="s">
        <v>468</v>
      </c>
      <c r="M57" s="188">
        <v>7500</v>
      </c>
      <c r="N57" s="188">
        <v>3599.99</v>
      </c>
      <c r="O57" s="188">
        <v>7200</v>
      </c>
      <c r="P57" s="369"/>
    </row>
    <row r="58" spans="1:16" ht="36" x14ac:dyDescent="0.2">
      <c r="A58" s="361" t="s">
        <v>273</v>
      </c>
      <c r="B58" s="361" t="s">
        <v>275</v>
      </c>
      <c r="C58" s="361" t="s">
        <v>13628</v>
      </c>
      <c r="D58" s="39" t="s">
        <v>13556</v>
      </c>
      <c r="E58" s="39" t="s">
        <v>13556</v>
      </c>
      <c r="F58" s="39" t="s">
        <v>13556</v>
      </c>
      <c r="G58" s="39" t="s">
        <v>13629</v>
      </c>
      <c r="H58" s="39"/>
      <c r="I58" s="39"/>
      <c r="J58" s="362" t="s">
        <v>13601</v>
      </c>
      <c r="K58" s="367">
        <v>2300</v>
      </c>
      <c r="L58" s="412" t="s">
        <v>468</v>
      </c>
      <c r="M58" s="188">
        <v>8685.02</v>
      </c>
      <c r="N58" s="188">
        <v>1965</v>
      </c>
      <c r="O58" s="188">
        <v>30000</v>
      </c>
      <c r="P58" s="369"/>
    </row>
    <row r="59" spans="1:16" ht="36" x14ac:dyDescent="0.2">
      <c r="A59" s="361" t="s">
        <v>273</v>
      </c>
      <c r="B59" s="361" t="s">
        <v>275</v>
      </c>
      <c r="C59" s="361" t="s">
        <v>13630</v>
      </c>
      <c r="D59" s="39" t="s">
        <v>13556</v>
      </c>
      <c r="E59" s="39" t="s">
        <v>13556</v>
      </c>
      <c r="F59" s="39" t="s">
        <v>13556</v>
      </c>
      <c r="G59" s="39" t="s">
        <v>13619</v>
      </c>
      <c r="H59" s="39"/>
      <c r="I59" s="39"/>
      <c r="J59" s="362" t="s">
        <v>13620</v>
      </c>
      <c r="K59" s="367">
        <v>1900</v>
      </c>
      <c r="L59" s="412" t="s">
        <v>468</v>
      </c>
      <c r="M59" s="188">
        <v>12999.94</v>
      </c>
      <c r="N59" s="188">
        <v>0</v>
      </c>
      <c r="O59" s="188">
        <v>0</v>
      </c>
      <c r="P59" s="369"/>
    </row>
    <row r="60" spans="1:16" ht="36" x14ac:dyDescent="0.2">
      <c r="A60" s="361" t="s">
        <v>273</v>
      </c>
      <c r="B60" s="361" t="s">
        <v>275</v>
      </c>
      <c r="C60" s="361" t="s">
        <v>13631</v>
      </c>
      <c r="D60" s="39" t="s">
        <v>13556</v>
      </c>
      <c r="E60" s="39" t="s">
        <v>13556</v>
      </c>
      <c r="F60" s="39" t="s">
        <v>13556</v>
      </c>
      <c r="G60" s="39" t="s">
        <v>13632</v>
      </c>
      <c r="H60" s="39"/>
      <c r="I60" s="39"/>
      <c r="J60" s="362" t="s">
        <v>13620</v>
      </c>
      <c r="K60" s="367">
        <v>1260</v>
      </c>
      <c r="L60" s="412" t="s">
        <v>468</v>
      </c>
      <c r="M60" s="188">
        <v>2835</v>
      </c>
      <c r="N60" s="188">
        <v>0</v>
      </c>
      <c r="O60" s="188">
        <v>0</v>
      </c>
      <c r="P60" s="369"/>
    </row>
    <row r="61" spans="1:16" ht="36" x14ac:dyDescent="0.2">
      <c r="A61" s="361" t="s">
        <v>273</v>
      </c>
      <c r="B61" s="361" t="s">
        <v>275</v>
      </c>
      <c r="C61" s="361" t="s">
        <v>13633</v>
      </c>
      <c r="D61" s="39" t="s">
        <v>13556</v>
      </c>
      <c r="E61" s="39" t="s">
        <v>13556</v>
      </c>
      <c r="F61" s="39" t="s">
        <v>13556</v>
      </c>
      <c r="G61" s="39" t="s">
        <v>13634</v>
      </c>
      <c r="H61" s="39"/>
      <c r="I61" s="39"/>
      <c r="J61" s="362" t="s">
        <v>13601</v>
      </c>
      <c r="K61" s="367">
        <v>1430</v>
      </c>
      <c r="L61" s="412" t="s">
        <v>468</v>
      </c>
      <c r="M61" s="188">
        <v>41400</v>
      </c>
      <c r="N61" s="188">
        <v>18000</v>
      </c>
      <c r="O61" s="188">
        <v>1442</v>
      </c>
      <c r="P61" s="369"/>
    </row>
    <row r="62" spans="1:16" ht="36" x14ac:dyDescent="0.2">
      <c r="A62" s="361" t="s">
        <v>273</v>
      </c>
      <c r="B62" s="361" t="s">
        <v>275</v>
      </c>
      <c r="C62" s="361" t="s">
        <v>13635</v>
      </c>
      <c r="D62" s="39" t="s">
        <v>13556</v>
      </c>
      <c r="E62" s="39" t="s">
        <v>13556</v>
      </c>
      <c r="F62" s="39" t="s">
        <v>13556</v>
      </c>
      <c r="G62" s="39" t="s">
        <v>13619</v>
      </c>
      <c r="H62" s="39"/>
      <c r="I62" s="39"/>
      <c r="J62" s="362" t="s">
        <v>13601</v>
      </c>
      <c r="K62" s="367">
        <v>779</v>
      </c>
      <c r="L62" s="412" t="s">
        <v>468</v>
      </c>
      <c r="M62" s="188">
        <v>6000</v>
      </c>
      <c r="N62" s="188">
        <v>3321</v>
      </c>
      <c r="O62" s="188">
        <v>9348</v>
      </c>
      <c r="P62" s="369"/>
    </row>
    <row r="63" spans="1:16" ht="36" x14ac:dyDescent="0.2">
      <c r="A63" s="361" t="s">
        <v>273</v>
      </c>
      <c r="B63" s="361" t="s">
        <v>275</v>
      </c>
      <c r="C63" s="361" t="s">
        <v>13636</v>
      </c>
      <c r="D63" s="39" t="s">
        <v>13556</v>
      </c>
      <c r="E63" s="39" t="s">
        <v>13556</v>
      </c>
      <c r="F63" s="39" t="s">
        <v>13556</v>
      </c>
      <c r="G63" s="39" t="s">
        <v>13619</v>
      </c>
      <c r="H63" s="39"/>
      <c r="I63" s="39"/>
      <c r="J63" s="362" t="s">
        <v>13620</v>
      </c>
      <c r="K63" s="367">
        <v>1900</v>
      </c>
      <c r="L63" s="412" t="s">
        <v>468</v>
      </c>
      <c r="M63" s="188">
        <v>3200</v>
      </c>
      <c r="N63" s="188">
        <v>0</v>
      </c>
      <c r="O63" s="188">
        <v>0</v>
      </c>
      <c r="P63" s="369"/>
    </row>
    <row r="64" spans="1:16" ht="72" x14ac:dyDescent="0.2">
      <c r="A64" s="361" t="s">
        <v>273</v>
      </c>
      <c r="B64" s="361" t="s">
        <v>275</v>
      </c>
      <c r="C64" s="361" t="s">
        <v>13637</v>
      </c>
      <c r="D64" s="39" t="s">
        <v>13556</v>
      </c>
      <c r="E64" s="39" t="s">
        <v>13556</v>
      </c>
      <c r="F64" s="39" t="s">
        <v>13556</v>
      </c>
      <c r="G64" s="39" t="s">
        <v>13638</v>
      </c>
      <c r="H64" s="39"/>
      <c r="I64" s="39"/>
      <c r="J64" s="362" t="s">
        <v>13601</v>
      </c>
      <c r="K64" s="367">
        <v>1833.75</v>
      </c>
      <c r="L64" s="412" t="s">
        <v>468</v>
      </c>
      <c r="M64" s="188">
        <v>22005</v>
      </c>
      <c r="N64" s="188">
        <v>5599.98</v>
      </c>
      <c r="O64" s="188">
        <v>25000</v>
      </c>
      <c r="P64" s="369"/>
    </row>
    <row r="65" spans="1:16" ht="48" x14ac:dyDescent="0.2">
      <c r="A65" s="361" t="s">
        <v>273</v>
      </c>
      <c r="B65" s="361" t="s">
        <v>275</v>
      </c>
      <c r="C65" s="361" t="s">
        <v>13639</v>
      </c>
      <c r="D65" s="39" t="s">
        <v>13556</v>
      </c>
      <c r="E65" s="39" t="s">
        <v>13556</v>
      </c>
      <c r="F65" s="39" t="s">
        <v>13556</v>
      </c>
      <c r="G65" s="39" t="s">
        <v>13638</v>
      </c>
      <c r="H65" s="39"/>
      <c r="I65" s="39"/>
      <c r="J65" s="362" t="s">
        <v>13620</v>
      </c>
      <c r="K65" s="367">
        <v>1150.5274999999999</v>
      </c>
      <c r="L65" s="412" t="s">
        <v>468</v>
      </c>
      <c r="M65" s="188">
        <v>13806.33</v>
      </c>
      <c r="N65" s="188">
        <v>0</v>
      </c>
      <c r="O65" s="188">
        <v>0</v>
      </c>
      <c r="P65" s="369"/>
    </row>
    <row r="66" spans="1:16" ht="60" x14ac:dyDescent="0.2">
      <c r="A66" s="361" t="s">
        <v>273</v>
      </c>
      <c r="B66" s="361" t="s">
        <v>275</v>
      </c>
      <c r="C66" s="361" t="s">
        <v>13640</v>
      </c>
      <c r="D66" s="39" t="s">
        <v>13556</v>
      </c>
      <c r="E66" s="39" t="s">
        <v>13556</v>
      </c>
      <c r="F66" s="39" t="s">
        <v>13556</v>
      </c>
      <c r="G66" s="39" t="s">
        <v>13638</v>
      </c>
      <c r="H66" s="39"/>
      <c r="I66" s="39"/>
      <c r="J66" s="362" t="s">
        <v>13620</v>
      </c>
      <c r="K66" s="367">
        <v>2000</v>
      </c>
      <c r="L66" s="412" t="s">
        <v>468</v>
      </c>
      <c r="M66" s="188">
        <v>2000</v>
      </c>
      <c r="N66" s="188">
        <v>0</v>
      </c>
      <c r="O66" s="188">
        <v>0</v>
      </c>
      <c r="P66" s="369"/>
    </row>
    <row r="67" spans="1:16" ht="60" x14ac:dyDescent="0.2">
      <c r="A67" s="361" t="s">
        <v>273</v>
      </c>
      <c r="B67" s="361" t="s">
        <v>275</v>
      </c>
      <c r="C67" s="361" t="s">
        <v>13641</v>
      </c>
      <c r="D67" s="39" t="s">
        <v>13556</v>
      </c>
      <c r="E67" s="39" t="s">
        <v>13556</v>
      </c>
      <c r="F67" s="39" t="s">
        <v>13556</v>
      </c>
      <c r="G67" s="39" t="s">
        <v>13638</v>
      </c>
      <c r="H67" s="39"/>
      <c r="I67" s="39"/>
      <c r="J67" s="362" t="s">
        <v>13620</v>
      </c>
      <c r="K67" s="367">
        <v>812.5</v>
      </c>
      <c r="L67" s="412" t="s">
        <v>468</v>
      </c>
      <c r="M67" s="188">
        <v>9750</v>
      </c>
      <c r="N67" s="188">
        <v>0</v>
      </c>
      <c r="O67" s="188">
        <v>0</v>
      </c>
      <c r="P67" s="369"/>
    </row>
    <row r="68" spans="1:16" ht="60" x14ac:dyDescent="0.2">
      <c r="A68" s="361" t="s">
        <v>273</v>
      </c>
      <c r="B68" s="361" t="s">
        <v>275</v>
      </c>
      <c r="C68" s="361" t="s">
        <v>13642</v>
      </c>
      <c r="D68" s="39" t="s">
        <v>13556</v>
      </c>
      <c r="E68" s="39" t="s">
        <v>13556</v>
      </c>
      <c r="F68" s="39" t="s">
        <v>13556</v>
      </c>
      <c r="G68" s="39" t="s">
        <v>13638</v>
      </c>
      <c r="H68" s="39"/>
      <c r="I68" s="39"/>
      <c r="J68" s="362" t="s">
        <v>13601</v>
      </c>
      <c r="K68" s="367">
        <v>944.5</v>
      </c>
      <c r="L68" s="412" t="s">
        <v>468</v>
      </c>
      <c r="M68" s="188">
        <v>11334</v>
      </c>
      <c r="N68" s="188">
        <v>5266</v>
      </c>
      <c r="O68" s="188">
        <v>11334</v>
      </c>
      <c r="P68" s="369"/>
    </row>
    <row r="69" spans="1:16" ht="48" x14ac:dyDescent="0.2">
      <c r="A69" s="361" t="s">
        <v>273</v>
      </c>
      <c r="B69" s="361" t="s">
        <v>275</v>
      </c>
      <c r="C69" s="361" t="s">
        <v>13643</v>
      </c>
      <c r="D69" s="39" t="s">
        <v>13556</v>
      </c>
      <c r="E69" s="39" t="s">
        <v>13556</v>
      </c>
      <c r="F69" s="39" t="s">
        <v>13556</v>
      </c>
      <c r="G69" s="39" t="s">
        <v>13638</v>
      </c>
      <c r="H69" s="39"/>
      <c r="I69" s="39"/>
      <c r="J69" s="362" t="s">
        <v>13601</v>
      </c>
      <c r="K69" s="367">
        <v>929.16666666666663</v>
      </c>
      <c r="L69" s="412" t="s">
        <v>468</v>
      </c>
      <c r="M69" s="188">
        <v>11150</v>
      </c>
      <c r="N69" s="188">
        <v>4638</v>
      </c>
      <c r="O69" s="188">
        <v>11150</v>
      </c>
      <c r="P69" s="369"/>
    </row>
    <row r="70" spans="1:16" ht="48" x14ac:dyDescent="0.2">
      <c r="A70" s="361" t="s">
        <v>273</v>
      </c>
      <c r="B70" s="361" t="s">
        <v>275</v>
      </c>
      <c r="C70" s="361" t="s">
        <v>13644</v>
      </c>
      <c r="D70" s="39" t="s">
        <v>13556</v>
      </c>
      <c r="E70" s="39" t="s">
        <v>13556</v>
      </c>
      <c r="F70" s="39" t="s">
        <v>13556</v>
      </c>
      <c r="G70" s="39" t="s">
        <v>13638</v>
      </c>
      <c r="H70" s="39"/>
      <c r="I70" s="39"/>
      <c r="J70" s="362" t="s">
        <v>13601</v>
      </c>
      <c r="K70" s="367">
        <v>649.93500000000006</v>
      </c>
      <c r="L70" s="412" t="s">
        <v>468</v>
      </c>
      <c r="M70" s="188">
        <v>7799.22</v>
      </c>
      <c r="N70" s="188">
        <v>1950</v>
      </c>
      <c r="O70" s="188">
        <v>1450</v>
      </c>
      <c r="P70" s="369"/>
    </row>
    <row r="71" spans="1:16" ht="48" x14ac:dyDescent="0.2">
      <c r="A71" s="361" t="s">
        <v>273</v>
      </c>
      <c r="B71" s="361" t="s">
        <v>275</v>
      </c>
      <c r="C71" s="361" t="s">
        <v>13645</v>
      </c>
      <c r="D71" s="39" t="s">
        <v>13556</v>
      </c>
      <c r="E71" s="39" t="s">
        <v>13556</v>
      </c>
      <c r="F71" s="39" t="s">
        <v>13556</v>
      </c>
      <c r="G71" s="39" t="s">
        <v>13638</v>
      </c>
      <c r="H71" s="39"/>
      <c r="I71" s="39"/>
      <c r="J71" s="362" t="s">
        <v>13566</v>
      </c>
      <c r="K71" s="367">
        <v>500</v>
      </c>
      <c r="L71" s="412" t="s">
        <v>468</v>
      </c>
      <c r="M71" s="188">
        <v>0</v>
      </c>
      <c r="N71" s="188">
        <v>3000</v>
      </c>
      <c r="O71" s="188">
        <v>6000</v>
      </c>
      <c r="P71" s="369"/>
    </row>
    <row r="72" spans="1:16" ht="36" x14ac:dyDescent="0.2">
      <c r="A72" s="361" t="s">
        <v>273</v>
      </c>
      <c r="B72" s="361" t="s">
        <v>275</v>
      </c>
      <c r="C72" s="361" t="s">
        <v>13646</v>
      </c>
      <c r="D72" s="39" t="s">
        <v>13556</v>
      </c>
      <c r="E72" s="39" t="s">
        <v>13556</v>
      </c>
      <c r="F72" s="39" t="s">
        <v>13556</v>
      </c>
      <c r="G72" s="39" t="s">
        <v>13556</v>
      </c>
      <c r="H72" s="39"/>
      <c r="I72" s="39"/>
      <c r="J72" s="362" t="s">
        <v>13601</v>
      </c>
      <c r="K72" s="367">
        <v>3120</v>
      </c>
      <c r="L72" s="412" t="s">
        <v>468</v>
      </c>
      <c r="M72" s="188">
        <v>21600</v>
      </c>
      <c r="N72" s="188">
        <v>8580</v>
      </c>
      <c r="O72" s="188">
        <v>18720</v>
      </c>
      <c r="P72" s="369"/>
    </row>
    <row r="73" spans="1:16" ht="48" x14ac:dyDescent="0.2">
      <c r="A73" s="361" t="s">
        <v>273</v>
      </c>
      <c r="B73" s="361" t="s">
        <v>275</v>
      </c>
      <c r="C73" s="361" t="s">
        <v>13647</v>
      </c>
      <c r="D73" s="39" t="s">
        <v>13556</v>
      </c>
      <c r="E73" s="39" t="s">
        <v>13556</v>
      </c>
      <c r="F73" s="39" t="s">
        <v>13556</v>
      </c>
      <c r="G73" s="39" t="s">
        <v>13638</v>
      </c>
      <c r="H73" s="39"/>
      <c r="I73" s="39"/>
      <c r="J73" s="362" t="s">
        <v>13620</v>
      </c>
      <c r="K73" s="367">
        <v>2100</v>
      </c>
      <c r="L73" s="412" t="s">
        <v>468</v>
      </c>
      <c r="M73" s="188">
        <v>2100</v>
      </c>
      <c r="N73" s="188">
        <v>0</v>
      </c>
      <c r="O73" s="188">
        <v>0</v>
      </c>
      <c r="P73" s="369"/>
    </row>
    <row r="74" spans="1:16" ht="36" x14ac:dyDescent="0.2">
      <c r="A74" s="361" t="s">
        <v>273</v>
      </c>
      <c r="B74" s="361" t="s">
        <v>275</v>
      </c>
      <c r="C74" s="361" t="s">
        <v>13648</v>
      </c>
      <c r="D74" s="39" t="s">
        <v>13556</v>
      </c>
      <c r="E74" s="39" t="s">
        <v>13556</v>
      </c>
      <c r="F74" s="39" t="s">
        <v>13556</v>
      </c>
      <c r="G74" s="39" t="s">
        <v>13638</v>
      </c>
      <c r="H74" s="39"/>
      <c r="I74" s="39"/>
      <c r="J74" s="362" t="s">
        <v>13620</v>
      </c>
      <c r="K74" s="367">
        <v>912.5</v>
      </c>
      <c r="L74" s="412" t="s">
        <v>468</v>
      </c>
      <c r="M74" s="188">
        <v>10950</v>
      </c>
      <c r="N74" s="188">
        <v>0</v>
      </c>
      <c r="O74" s="188">
        <v>0</v>
      </c>
      <c r="P74" s="369"/>
    </row>
    <row r="75" spans="1:16" ht="48" x14ac:dyDescent="0.2">
      <c r="A75" s="361" t="s">
        <v>273</v>
      </c>
      <c r="B75" s="361" t="s">
        <v>275</v>
      </c>
      <c r="C75" s="361" t="s">
        <v>13649</v>
      </c>
      <c r="D75" s="39" t="s">
        <v>13556</v>
      </c>
      <c r="E75" s="39" t="s">
        <v>13556</v>
      </c>
      <c r="F75" s="39" t="s">
        <v>13556</v>
      </c>
      <c r="G75" s="39" t="s">
        <v>13638</v>
      </c>
      <c r="H75" s="39"/>
      <c r="I75" s="39"/>
      <c r="J75" s="362" t="s">
        <v>13620</v>
      </c>
      <c r="K75" s="367">
        <v>375</v>
      </c>
      <c r="L75" s="412" t="s">
        <v>468</v>
      </c>
      <c r="M75" s="188">
        <v>4500</v>
      </c>
      <c r="N75" s="188">
        <v>0</v>
      </c>
      <c r="O75" s="188">
        <v>0</v>
      </c>
      <c r="P75" s="369"/>
    </row>
    <row r="76" spans="1:16" ht="36" x14ac:dyDescent="0.2">
      <c r="A76" s="361" t="s">
        <v>273</v>
      </c>
      <c r="B76" s="361" t="s">
        <v>275</v>
      </c>
      <c r="C76" s="361" t="s">
        <v>13650</v>
      </c>
      <c r="D76" s="39" t="s">
        <v>13556</v>
      </c>
      <c r="E76" s="39" t="s">
        <v>13556</v>
      </c>
      <c r="F76" s="39" t="s">
        <v>13556</v>
      </c>
      <c r="G76" s="39" t="s">
        <v>13556</v>
      </c>
      <c r="H76" s="39"/>
      <c r="I76" s="39"/>
      <c r="J76" s="362" t="s">
        <v>13601</v>
      </c>
      <c r="K76" s="367">
        <v>1680</v>
      </c>
      <c r="L76" s="412" t="s">
        <v>468</v>
      </c>
      <c r="M76" s="188">
        <v>16800</v>
      </c>
      <c r="N76" s="188">
        <v>6720</v>
      </c>
      <c r="O76" s="188">
        <v>20160</v>
      </c>
      <c r="P76" s="369"/>
    </row>
    <row r="77" spans="1:16" ht="60" x14ac:dyDescent="0.2">
      <c r="A77" s="361" t="s">
        <v>273</v>
      </c>
      <c r="B77" s="361" t="s">
        <v>275</v>
      </c>
      <c r="C77" s="361" t="s">
        <v>13651</v>
      </c>
      <c r="D77" s="39" t="s">
        <v>13556</v>
      </c>
      <c r="E77" s="39" t="s">
        <v>13556</v>
      </c>
      <c r="F77" s="39" t="s">
        <v>13556</v>
      </c>
      <c r="G77" s="39" t="s">
        <v>13638</v>
      </c>
      <c r="H77" s="39"/>
      <c r="I77" s="39"/>
      <c r="J77" s="362" t="s">
        <v>13601</v>
      </c>
      <c r="K77" s="367">
        <v>2540</v>
      </c>
      <c r="L77" s="412" t="s">
        <v>468</v>
      </c>
      <c r="M77" s="188">
        <v>30480</v>
      </c>
      <c r="N77" s="188">
        <v>9360</v>
      </c>
      <c r="O77" s="188">
        <v>15240</v>
      </c>
      <c r="P77" s="369"/>
    </row>
    <row r="78" spans="1:16" ht="60" x14ac:dyDescent="0.2">
      <c r="A78" s="361" t="s">
        <v>273</v>
      </c>
      <c r="B78" s="361" t="s">
        <v>275</v>
      </c>
      <c r="C78" s="361" t="s">
        <v>13652</v>
      </c>
      <c r="D78" s="39" t="s">
        <v>13556</v>
      </c>
      <c r="E78" s="39" t="s">
        <v>13556</v>
      </c>
      <c r="F78" s="39" t="s">
        <v>13556</v>
      </c>
      <c r="G78" s="39" t="s">
        <v>13638</v>
      </c>
      <c r="H78" s="39"/>
      <c r="I78" s="39"/>
      <c r="J78" s="362" t="s">
        <v>13620</v>
      </c>
      <c r="K78" s="367">
        <v>1475</v>
      </c>
      <c r="L78" s="412" t="s">
        <v>468</v>
      </c>
      <c r="M78" s="188">
        <v>17700</v>
      </c>
      <c r="N78" s="188">
        <v>0</v>
      </c>
      <c r="O78" s="188">
        <v>0</v>
      </c>
      <c r="P78" s="369"/>
    </row>
    <row r="79" spans="1:16" ht="84" x14ac:dyDescent="0.2">
      <c r="A79" s="361" t="s">
        <v>273</v>
      </c>
      <c r="B79" s="361" t="s">
        <v>275</v>
      </c>
      <c r="C79" s="361" t="s">
        <v>13653</v>
      </c>
      <c r="D79" s="39" t="s">
        <v>13556</v>
      </c>
      <c r="E79" s="39" t="s">
        <v>13556</v>
      </c>
      <c r="F79" s="39" t="s">
        <v>13556</v>
      </c>
      <c r="G79" s="39" t="s">
        <v>13638</v>
      </c>
      <c r="H79" s="39"/>
      <c r="I79" s="39"/>
      <c r="J79" s="362" t="s">
        <v>13601</v>
      </c>
      <c r="K79" s="367">
        <v>2733.3333333333335</v>
      </c>
      <c r="L79" s="412" t="s">
        <v>468</v>
      </c>
      <c r="M79" s="188">
        <v>32800</v>
      </c>
      <c r="N79" s="188">
        <v>11000</v>
      </c>
      <c r="O79" s="188">
        <v>2745.3333333333335</v>
      </c>
      <c r="P79" s="369"/>
    </row>
    <row r="80" spans="1:16" ht="72" x14ac:dyDescent="0.2">
      <c r="A80" s="361" t="s">
        <v>273</v>
      </c>
      <c r="B80" s="361" t="s">
        <v>275</v>
      </c>
      <c r="C80" s="361" t="s">
        <v>13654</v>
      </c>
      <c r="D80" s="39" t="s">
        <v>13556</v>
      </c>
      <c r="E80" s="39" t="s">
        <v>13556</v>
      </c>
      <c r="F80" s="39" t="s">
        <v>13556</v>
      </c>
      <c r="G80" s="39" t="s">
        <v>13638</v>
      </c>
      <c r="H80" s="39"/>
      <c r="I80" s="39"/>
      <c r="J80" s="362" t="s">
        <v>13620</v>
      </c>
      <c r="K80" s="367">
        <v>1800</v>
      </c>
      <c r="L80" s="412" t="s">
        <v>468</v>
      </c>
      <c r="M80" s="188">
        <v>21600</v>
      </c>
      <c r="N80" s="188">
        <v>0</v>
      </c>
      <c r="O80" s="188">
        <v>0</v>
      </c>
      <c r="P80" s="369"/>
    </row>
    <row r="81" spans="1:16" ht="72" x14ac:dyDescent="0.2">
      <c r="A81" s="361" t="s">
        <v>273</v>
      </c>
      <c r="B81" s="361" t="s">
        <v>275</v>
      </c>
      <c r="C81" s="361" t="s">
        <v>13655</v>
      </c>
      <c r="D81" s="39" t="s">
        <v>13556</v>
      </c>
      <c r="E81" s="39" t="s">
        <v>13556</v>
      </c>
      <c r="F81" s="39" t="s">
        <v>13556</v>
      </c>
      <c r="G81" s="39" t="s">
        <v>13638</v>
      </c>
      <c r="H81" s="39"/>
      <c r="I81" s="39"/>
      <c r="J81" s="362" t="s">
        <v>13566</v>
      </c>
      <c r="K81" s="367">
        <v>1200</v>
      </c>
      <c r="L81" s="412" t="s">
        <v>468</v>
      </c>
      <c r="M81" s="188">
        <v>0</v>
      </c>
      <c r="N81" s="188">
        <v>7200</v>
      </c>
      <c r="O81" s="188">
        <v>15000</v>
      </c>
      <c r="P81" s="369"/>
    </row>
    <row r="82" spans="1:16" ht="84" x14ac:dyDescent="0.2">
      <c r="A82" s="361" t="s">
        <v>273</v>
      </c>
      <c r="B82" s="361" t="s">
        <v>275</v>
      </c>
      <c r="C82" s="361" t="s">
        <v>13656</v>
      </c>
      <c r="D82" s="39" t="s">
        <v>13556</v>
      </c>
      <c r="E82" s="39" t="s">
        <v>13556</v>
      </c>
      <c r="F82" s="39" t="s">
        <v>13556</v>
      </c>
      <c r="G82" s="39" t="s">
        <v>13638</v>
      </c>
      <c r="H82" s="39"/>
      <c r="I82" s="39"/>
      <c r="J82" s="362" t="s">
        <v>13620</v>
      </c>
      <c r="K82" s="367">
        <v>332.5</v>
      </c>
      <c r="L82" s="412" t="s">
        <v>468</v>
      </c>
      <c r="M82" s="188">
        <v>3990</v>
      </c>
      <c r="N82" s="188">
        <v>0</v>
      </c>
      <c r="O82" s="188">
        <v>0</v>
      </c>
      <c r="P82" s="369"/>
    </row>
    <row r="83" spans="1:16" ht="84" x14ac:dyDescent="0.2">
      <c r="A83" s="361" t="s">
        <v>273</v>
      </c>
      <c r="B83" s="361" t="s">
        <v>275</v>
      </c>
      <c r="C83" s="361" t="s">
        <v>13657</v>
      </c>
      <c r="D83" s="39" t="s">
        <v>13556</v>
      </c>
      <c r="E83" s="39" t="s">
        <v>13556</v>
      </c>
      <c r="F83" s="39" t="s">
        <v>13556</v>
      </c>
      <c r="G83" s="39" t="s">
        <v>13638</v>
      </c>
      <c r="H83" s="39"/>
      <c r="I83" s="39"/>
      <c r="J83" s="362" t="s">
        <v>13620</v>
      </c>
      <c r="K83" s="367">
        <v>560</v>
      </c>
      <c r="L83" s="412" t="s">
        <v>468</v>
      </c>
      <c r="M83" s="188">
        <v>6720</v>
      </c>
      <c r="N83" s="188">
        <v>0</v>
      </c>
      <c r="O83" s="188">
        <v>0</v>
      </c>
      <c r="P83" s="369"/>
    </row>
    <row r="84" spans="1:16" ht="84" x14ac:dyDescent="0.2">
      <c r="A84" s="361" t="s">
        <v>273</v>
      </c>
      <c r="B84" s="361" t="s">
        <v>275</v>
      </c>
      <c r="C84" s="361" t="s">
        <v>13658</v>
      </c>
      <c r="D84" s="39" t="s">
        <v>13556</v>
      </c>
      <c r="E84" s="39" t="s">
        <v>13556</v>
      </c>
      <c r="F84" s="39" t="s">
        <v>13556</v>
      </c>
      <c r="G84" s="39" t="s">
        <v>13638</v>
      </c>
      <c r="H84" s="39"/>
      <c r="I84" s="39"/>
      <c r="J84" s="362" t="s">
        <v>13620</v>
      </c>
      <c r="K84" s="367">
        <v>599.66666666666663</v>
      </c>
      <c r="L84" s="412" t="s">
        <v>468</v>
      </c>
      <c r="M84" s="188">
        <v>7196</v>
      </c>
      <c r="N84" s="188">
        <v>0</v>
      </c>
      <c r="O84" s="188">
        <v>0</v>
      </c>
      <c r="P84" s="369"/>
    </row>
    <row r="85" spans="1:16" ht="96" x14ac:dyDescent="0.2">
      <c r="A85" s="361" t="s">
        <v>273</v>
      </c>
      <c r="B85" s="361" t="s">
        <v>275</v>
      </c>
      <c r="C85" s="361" t="s">
        <v>13659</v>
      </c>
      <c r="D85" s="39" t="s">
        <v>13556</v>
      </c>
      <c r="E85" s="39" t="s">
        <v>13556</v>
      </c>
      <c r="F85" s="39" t="s">
        <v>13556</v>
      </c>
      <c r="G85" s="39" t="s">
        <v>13638</v>
      </c>
      <c r="H85" s="39"/>
      <c r="I85" s="39"/>
      <c r="J85" s="362" t="s">
        <v>13566</v>
      </c>
      <c r="K85" s="367">
        <v>700</v>
      </c>
      <c r="L85" s="412" t="s">
        <v>468</v>
      </c>
      <c r="M85" s="188">
        <v>0</v>
      </c>
      <c r="N85" s="188">
        <v>4200</v>
      </c>
      <c r="O85" s="188">
        <v>0</v>
      </c>
      <c r="P85" s="369"/>
    </row>
    <row r="86" spans="1:16" ht="84" x14ac:dyDescent="0.2">
      <c r="A86" s="361" t="s">
        <v>273</v>
      </c>
      <c r="B86" s="361" t="s">
        <v>275</v>
      </c>
      <c r="C86" s="361" t="s">
        <v>13660</v>
      </c>
      <c r="D86" s="39" t="s">
        <v>13556</v>
      </c>
      <c r="E86" s="39" t="s">
        <v>13556</v>
      </c>
      <c r="F86" s="39" t="s">
        <v>13556</v>
      </c>
      <c r="G86" s="39" t="s">
        <v>13638</v>
      </c>
      <c r="H86" s="39"/>
      <c r="I86" s="39"/>
      <c r="J86" s="362" t="s">
        <v>13620</v>
      </c>
      <c r="K86" s="367">
        <v>1960</v>
      </c>
      <c r="L86" s="412" t="s">
        <v>468</v>
      </c>
      <c r="M86" s="188">
        <v>1960</v>
      </c>
      <c r="N86" s="188">
        <v>0</v>
      </c>
      <c r="O86" s="188">
        <v>0</v>
      </c>
      <c r="P86" s="369"/>
    </row>
    <row r="87" spans="1:16" ht="72" x14ac:dyDescent="0.2">
      <c r="A87" s="361" t="s">
        <v>273</v>
      </c>
      <c r="B87" s="361" t="s">
        <v>275</v>
      </c>
      <c r="C87" s="361" t="s">
        <v>13661</v>
      </c>
      <c r="D87" s="39" t="s">
        <v>13556</v>
      </c>
      <c r="E87" s="39" t="s">
        <v>13556</v>
      </c>
      <c r="F87" s="39" t="s">
        <v>13556</v>
      </c>
      <c r="G87" s="39" t="s">
        <v>13638</v>
      </c>
      <c r="H87" s="39"/>
      <c r="I87" s="39"/>
      <c r="J87" s="362" t="s">
        <v>13620</v>
      </c>
      <c r="K87" s="367">
        <v>1169.2225000000001</v>
      </c>
      <c r="L87" s="412" t="s">
        <v>468</v>
      </c>
      <c r="M87" s="188">
        <v>14030.67</v>
      </c>
      <c r="N87" s="188">
        <v>0</v>
      </c>
      <c r="O87" s="188">
        <v>0</v>
      </c>
      <c r="P87" s="369"/>
    </row>
    <row r="88" spans="1:16" ht="72" x14ac:dyDescent="0.2">
      <c r="A88" s="361" t="s">
        <v>273</v>
      </c>
      <c r="B88" s="361" t="s">
        <v>275</v>
      </c>
      <c r="C88" s="361" t="s">
        <v>13662</v>
      </c>
      <c r="D88" s="39" t="s">
        <v>13556</v>
      </c>
      <c r="E88" s="39" t="s">
        <v>13556</v>
      </c>
      <c r="F88" s="39" t="s">
        <v>13556</v>
      </c>
      <c r="G88" s="39" t="s">
        <v>13638</v>
      </c>
      <c r="H88" s="39"/>
      <c r="I88" s="39"/>
      <c r="J88" s="362" t="s">
        <v>13620</v>
      </c>
      <c r="K88" s="367">
        <v>30</v>
      </c>
      <c r="L88" s="412" t="s">
        <v>468</v>
      </c>
      <c r="M88" s="188">
        <v>30</v>
      </c>
      <c r="N88" s="188">
        <v>0</v>
      </c>
      <c r="O88" s="188">
        <v>0</v>
      </c>
      <c r="P88" s="369"/>
    </row>
    <row r="89" spans="1:16" ht="84" x14ac:dyDescent="0.2">
      <c r="A89" s="361" t="s">
        <v>273</v>
      </c>
      <c r="B89" s="361" t="s">
        <v>275</v>
      </c>
      <c r="C89" s="361" t="s">
        <v>13663</v>
      </c>
      <c r="D89" s="39" t="s">
        <v>13556</v>
      </c>
      <c r="E89" s="39" t="s">
        <v>13556</v>
      </c>
      <c r="F89" s="39" t="s">
        <v>13556</v>
      </c>
      <c r="G89" s="39" t="s">
        <v>13638</v>
      </c>
      <c r="H89" s="39"/>
      <c r="I89" s="39"/>
      <c r="J89" s="362" t="s">
        <v>13620</v>
      </c>
      <c r="K89" s="367">
        <v>801.11083333333329</v>
      </c>
      <c r="L89" s="412" t="s">
        <v>468</v>
      </c>
      <c r="M89" s="188">
        <v>9613.33</v>
      </c>
      <c r="N89" s="188">
        <v>0</v>
      </c>
      <c r="O89" s="188">
        <v>0</v>
      </c>
      <c r="P89" s="369"/>
    </row>
    <row r="90" spans="1:16" ht="84" x14ac:dyDescent="0.2">
      <c r="A90" s="361" t="s">
        <v>273</v>
      </c>
      <c r="B90" s="361" t="s">
        <v>275</v>
      </c>
      <c r="C90" s="361" t="s">
        <v>13664</v>
      </c>
      <c r="D90" s="39" t="s">
        <v>13556</v>
      </c>
      <c r="E90" s="39" t="s">
        <v>13556</v>
      </c>
      <c r="F90" s="39" t="s">
        <v>13556</v>
      </c>
      <c r="G90" s="39" t="s">
        <v>13638</v>
      </c>
      <c r="H90" s="39"/>
      <c r="I90" s="39"/>
      <c r="J90" s="362" t="s">
        <v>13620</v>
      </c>
      <c r="K90" s="367">
        <v>750</v>
      </c>
      <c r="L90" s="412" t="s">
        <v>468</v>
      </c>
      <c r="M90" s="188">
        <v>750</v>
      </c>
      <c r="N90" s="188">
        <v>0</v>
      </c>
      <c r="O90" s="188">
        <v>0</v>
      </c>
      <c r="P90" s="369"/>
    </row>
    <row r="91" spans="1:16" ht="84" x14ac:dyDescent="0.2">
      <c r="A91" s="361" t="s">
        <v>273</v>
      </c>
      <c r="B91" s="361" t="s">
        <v>275</v>
      </c>
      <c r="C91" s="361" t="s">
        <v>13665</v>
      </c>
      <c r="D91" s="39" t="s">
        <v>13556</v>
      </c>
      <c r="E91" s="39" t="s">
        <v>13556</v>
      </c>
      <c r="F91" s="39" t="s">
        <v>13556</v>
      </c>
      <c r="G91" s="39" t="s">
        <v>13638</v>
      </c>
      <c r="H91" s="39"/>
      <c r="I91" s="39"/>
      <c r="J91" s="362" t="s">
        <v>13566</v>
      </c>
      <c r="K91" s="367">
        <v>400</v>
      </c>
      <c r="L91" s="412" t="s">
        <v>468</v>
      </c>
      <c r="M91" s="188">
        <v>0</v>
      </c>
      <c r="N91" s="188">
        <v>2400</v>
      </c>
      <c r="O91" s="188">
        <v>0</v>
      </c>
      <c r="P91" s="369"/>
    </row>
    <row r="92" spans="1:16" ht="84" x14ac:dyDescent="0.2">
      <c r="A92" s="361" t="s">
        <v>273</v>
      </c>
      <c r="B92" s="361" t="s">
        <v>275</v>
      </c>
      <c r="C92" s="361" t="s">
        <v>13666</v>
      </c>
      <c r="D92" s="39" t="s">
        <v>13556</v>
      </c>
      <c r="E92" s="39" t="s">
        <v>13556</v>
      </c>
      <c r="F92" s="39" t="s">
        <v>13556</v>
      </c>
      <c r="G92" s="39" t="s">
        <v>13638</v>
      </c>
      <c r="H92" s="39"/>
      <c r="I92" s="39"/>
      <c r="J92" s="362" t="s">
        <v>13620</v>
      </c>
      <c r="K92" s="367">
        <v>333.33333333333331</v>
      </c>
      <c r="L92" s="412" t="s">
        <v>468</v>
      </c>
      <c r="M92" s="188">
        <v>4000</v>
      </c>
      <c r="N92" s="188">
        <v>0</v>
      </c>
      <c r="O92" s="188">
        <v>0</v>
      </c>
      <c r="P92" s="369"/>
    </row>
    <row r="93" spans="1:16" ht="84" x14ac:dyDescent="0.2">
      <c r="A93" s="361" t="s">
        <v>273</v>
      </c>
      <c r="B93" s="361" t="s">
        <v>275</v>
      </c>
      <c r="C93" s="361" t="s">
        <v>13667</v>
      </c>
      <c r="D93" s="39" t="s">
        <v>13556</v>
      </c>
      <c r="E93" s="39" t="s">
        <v>13556</v>
      </c>
      <c r="F93" s="39" t="s">
        <v>13556</v>
      </c>
      <c r="G93" s="39" t="s">
        <v>13638</v>
      </c>
      <c r="H93" s="39"/>
      <c r="I93" s="39"/>
      <c r="J93" s="362" t="s">
        <v>13566</v>
      </c>
      <c r="K93" s="367">
        <v>618.66666666666663</v>
      </c>
      <c r="L93" s="412" t="s">
        <v>468</v>
      </c>
      <c r="M93" s="188">
        <v>0</v>
      </c>
      <c r="N93" s="188">
        <v>3712</v>
      </c>
      <c r="O93" s="188">
        <v>1555.33</v>
      </c>
      <c r="P93" s="369"/>
    </row>
    <row r="94" spans="1:16" ht="84" x14ac:dyDescent="0.2">
      <c r="A94" s="361" t="s">
        <v>273</v>
      </c>
      <c r="B94" s="361" t="s">
        <v>275</v>
      </c>
      <c r="C94" s="361" t="s">
        <v>13668</v>
      </c>
      <c r="D94" s="39" t="s">
        <v>13556</v>
      </c>
      <c r="E94" s="39" t="s">
        <v>13556</v>
      </c>
      <c r="F94" s="39" t="s">
        <v>13556</v>
      </c>
      <c r="G94" s="39" t="s">
        <v>13638</v>
      </c>
      <c r="H94" s="39"/>
      <c r="I94" s="39"/>
      <c r="J94" s="362" t="s">
        <v>13566</v>
      </c>
      <c r="K94" s="367">
        <v>308.33333333333331</v>
      </c>
      <c r="L94" s="412" t="s">
        <v>468</v>
      </c>
      <c r="M94" s="188">
        <v>0</v>
      </c>
      <c r="N94" s="188">
        <v>1850</v>
      </c>
      <c r="O94" s="188">
        <v>3700</v>
      </c>
      <c r="P94" s="369"/>
    </row>
    <row r="95" spans="1:16" ht="84" x14ac:dyDescent="0.2">
      <c r="A95" s="361" t="s">
        <v>273</v>
      </c>
      <c r="B95" s="361" t="s">
        <v>275</v>
      </c>
      <c r="C95" s="361" t="s">
        <v>13669</v>
      </c>
      <c r="D95" s="39" t="s">
        <v>13556</v>
      </c>
      <c r="E95" s="39" t="s">
        <v>13556</v>
      </c>
      <c r="F95" s="39" t="s">
        <v>13556</v>
      </c>
      <c r="G95" s="39" t="s">
        <v>13638</v>
      </c>
      <c r="H95" s="39"/>
      <c r="I95" s="39"/>
      <c r="J95" s="362" t="s">
        <v>13566</v>
      </c>
      <c r="K95" s="367">
        <v>333.33333333333331</v>
      </c>
      <c r="L95" s="412" t="s">
        <v>468</v>
      </c>
      <c r="M95" s="188">
        <v>0</v>
      </c>
      <c r="N95" s="188">
        <v>2000</v>
      </c>
      <c r="O95" s="188">
        <v>0</v>
      </c>
      <c r="P95" s="369"/>
    </row>
    <row r="96" spans="1:16" ht="72" x14ac:dyDescent="0.2">
      <c r="A96" s="361" t="s">
        <v>273</v>
      </c>
      <c r="B96" s="361" t="s">
        <v>275</v>
      </c>
      <c r="C96" s="361" t="s">
        <v>13670</v>
      </c>
      <c r="D96" s="39" t="s">
        <v>13556</v>
      </c>
      <c r="E96" s="39" t="s">
        <v>13556</v>
      </c>
      <c r="F96" s="39" t="s">
        <v>13556</v>
      </c>
      <c r="G96" s="39" t="s">
        <v>13638</v>
      </c>
      <c r="H96" s="39"/>
      <c r="I96" s="39"/>
      <c r="J96" s="362" t="s">
        <v>13566</v>
      </c>
      <c r="K96" s="367">
        <v>1100</v>
      </c>
      <c r="L96" s="412" t="s">
        <v>468</v>
      </c>
      <c r="M96" s="188">
        <v>0</v>
      </c>
      <c r="N96" s="188">
        <v>1100</v>
      </c>
      <c r="O96" s="188">
        <v>0</v>
      </c>
      <c r="P96" s="369"/>
    </row>
    <row r="97" spans="1:16" ht="36" x14ac:dyDescent="0.2">
      <c r="A97" s="361" t="s">
        <v>273</v>
      </c>
      <c r="B97" s="361" t="s">
        <v>275</v>
      </c>
      <c r="C97" s="361" t="s">
        <v>13671</v>
      </c>
      <c r="D97" s="39" t="s">
        <v>13556</v>
      </c>
      <c r="E97" s="39" t="s">
        <v>13556</v>
      </c>
      <c r="F97" s="39" t="s">
        <v>13556</v>
      </c>
      <c r="G97" s="39" t="s">
        <v>13638</v>
      </c>
      <c r="H97" s="39"/>
      <c r="I97" s="39"/>
      <c r="J97" s="362" t="s">
        <v>13601</v>
      </c>
      <c r="K97" s="367">
        <v>552.08333333333337</v>
      </c>
      <c r="L97" s="412" t="s">
        <v>468</v>
      </c>
      <c r="M97" s="188">
        <v>6625</v>
      </c>
      <c r="N97" s="188">
        <v>2400</v>
      </c>
      <c r="O97" s="188">
        <v>0</v>
      </c>
      <c r="P97" s="369"/>
    </row>
    <row r="98" spans="1:16" ht="60" x14ac:dyDescent="0.2">
      <c r="A98" s="361" t="s">
        <v>273</v>
      </c>
      <c r="B98" s="361" t="s">
        <v>275</v>
      </c>
      <c r="C98" s="361" t="s">
        <v>13672</v>
      </c>
      <c r="D98" s="39" t="s">
        <v>13556</v>
      </c>
      <c r="E98" s="39" t="s">
        <v>13556</v>
      </c>
      <c r="F98" s="39" t="s">
        <v>13556</v>
      </c>
      <c r="G98" s="39" t="s">
        <v>13638</v>
      </c>
      <c r="H98" s="39"/>
      <c r="I98" s="39"/>
      <c r="J98" s="362" t="s">
        <v>13601</v>
      </c>
      <c r="K98" s="367">
        <v>2500</v>
      </c>
      <c r="L98" s="412" t="s">
        <v>468</v>
      </c>
      <c r="M98" s="188">
        <v>30000</v>
      </c>
      <c r="N98" s="188">
        <v>8970</v>
      </c>
      <c r="O98" s="188">
        <v>2512</v>
      </c>
      <c r="P98" s="369"/>
    </row>
    <row r="99" spans="1:16" ht="60" x14ac:dyDescent="0.2">
      <c r="A99" s="361" t="s">
        <v>273</v>
      </c>
      <c r="B99" s="361" t="s">
        <v>275</v>
      </c>
      <c r="C99" s="361" t="s">
        <v>13673</v>
      </c>
      <c r="D99" s="39" t="s">
        <v>13556</v>
      </c>
      <c r="E99" s="39" t="s">
        <v>13556</v>
      </c>
      <c r="F99" s="39" t="s">
        <v>13556</v>
      </c>
      <c r="G99" s="39" t="s">
        <v>13638</v>
      </c>
      <c r="H99" s="39"/>
      <c r="I99" s="39"/>
      <c r="J99" s="362" t="s">
        <v>13620</v>
      </c>
      <c r="K99" s="367">
        <v>312.25</v>
      </c>
      <c r="L99" s="412" t="s">
        <v>468</v>
      </c>
      <c r="M99" s="188">
        <v>3747</v>
      </c>
      <c r="N99" s="188">
        <v>0</v>
      </c>
      <c r="O99" s="188">
        <v>0</v>
      </c>
      <c r="P99" s="369"/>
    </row>
    <row r="100" spans="1:16" ht="36" x14ac:dyDescent="0.2">
      <c r="A100" s="361" t="s">
        <v>273</v>
      </c>
      <c r="B100" s="361" t="s">
        <v>275</v>
      </c>
      <c r="C100" s="361" t="s">
        <v>13674</v>
      </c>
      <c r="D100" s="39" t="s">
        <v>13556</v>
      </c>
      <c r="E100" s="39" t="s">
        <v>13556</v>
      </c>
      <c r="F100" s="39" t="s">
        <v>13556</v>
      </c>
      <c r="G100" s="39" t="s">
        <v>13638</v>
      </c>
      <c r="H100" s="39"/>
      <c r="I100" s="39"/>
      <c r="J100" s="362" t="s">
        <v>13601</v>
      </c>
      <c r="K100" s="367">
        <v>509.42500000000001</v>
      </c>
      <c r="L100" s="412" t="s">
        <v>468</v>
      </c>
      <c r="M100" s="188">
        <v>6113.1</v>
      </c>
      <c r="N100" s="188">
        <v>2125</v>
      </c>
      <c r="O100" s="188">
        <v>0</v>
      </c>
      <c r="P100" s="369"/>
    </row>
    <row r="101" spans="1:16" ht="36" x14ac:dyDescent="0.2">
      <c r="A101" s="361" t="s">
        <v>273</v>
      </c>
      <c r="B101" s="361" t="s">
        <v>275</v>
      </c>
      <c r="C101" s="361" t="s">
        <v>13675</v>
      </c>
      <c r="D101" s="39" t="s">
        <v>13556</v>
      </c>
      <c r="E101" s="39" t="s">
        <v>13556</v>
      </c>
      <c r="F101" s="39" t="s">
        <v>13556</v>
      </c>
      <c r="G101" s="39" t="s">
        <v>13676</v>
      </c>
      <c r="H101" s="39"/>
      <c r="I101" s="39"/>
      <c r="J101" s="362" t="s">
        <v>13601</v>
      </c>
      <c r="K101" s="367">
        <v>600</v>
      </c>
      <c r="L101" s="412" t="s">
        <v>468</v>
      </c>
      <c r="M101" s="188">
        <v>7200</v>
      </c>
      <c r="N101" s="188">
        <v>2100</v>
      </c>
      <c r="O101" s="188">
        <v>7800</v>
      </c>
      <c r="P101" s="369"/>
    </row>
    <row r="102" spans="1:16" ht="48" x14ac:dyDescent="0.2">
      <c r="A102" s="361" t="s">
        <v>273</v>
      </c>
      <c r="B102" s="361" t="s">
        <v>275</v>
      </c>
      <c r="C102" s="361" t="s">
        <v>13677</v>
      </c>
      <c r="D102" s="39" t="s">
        <v>13556</v>
      </c>
      <c r="E102" s="39" t="s">
        <v>13556</v>
      </c>
      <c r="F102" s="39" t="s">
        <v>13556</v>
      </c>
      <c r="G102" s="39" t="s">
        <v>13638</v>
      </c>
      <c r="H102" s="39"/>
      <c r="I102" s="39"/>
      <c r="J102" s="362" t="s">
        <v>13601</v>
      </c>
      <c r="K102" s="367">
        <v>541.66666666666663</v>
      </c>
      <c r="L102" s="412" t="s">
        <v>468</v>
      </c>
      <c r="M102" s="188">
        <v>6500</v>
      </c>
      <c r="N102" s="188">
        <v>3000</v>
      </c>
      <c r="O102" s="188">
        <v>0</v>
      </c>
      <c r="P102" s="369"/>
    </row>
    <row r="103" spans="1:16" ht="48" x14ac:dyDescent="0.2">
      <c r="A103" s="361" t="s">
        <v>273</v>
      </c>
      <c r="B103" s="361" t="s">
        <v>275</v>
      </c>
      <c r="C103" s="361" t="s">
        <v>13678</v>
      </c>
      <c r="D103" s="39" t="s">
        <v>13556</v>
      </c>
      <c r="E103" s="39" t="s">
        <v>13556</v>
      </c>
      <c r="F103" s="39" t="s">
        <v>13556</v>
      </c>
      <c r="G103" s="39" t="s">
        <v>13638</v>
      </c>
      <c r="H103" s="39"/>
      <c r="I103" s="39"/>
      <c r="J103" s="362" t="s">
        <v>13601</v>
      </c>
      <c r="K103" s="367">
        <v>883.33333333333337</v>
      </c>
      <c r="L103" s="412" t="s">
        <v>468</v>
      </c>
      <c r="M103" s="188">
        <v>10600</v>
      </c>
      <c r="N103" s="188">
        <v>8400</v>
      </c>
      <c r="O103" s="188">
        <v>26900</v>
      </c>
      <c r="P103" s="369"/>
    </row>
    <row r="104" spans="1:16" ht="60" x14ac:dyDescent="0.2">
      <c r="A104" s="361" t="s">
        <v>273</v>
      </c>
      <c r="B104" s="361" t="s">
        <v>275</v>
      </c>
      <c r="C104" s="361" t="s">
        <v>13679</v>
      </c>
      <c r="D104" s="39" t="s">
        <v>13556</v>
      </c>
      <c r="E104" s="39" t="s">
        <v>13556</v>
      </c>
      <c r="F104" s="39" t="s">
        <v>13556</v>
      </c>
      <c r="G104" s="39" t="s">
        <v>13638</v>
      </c>
      <c r="H104" s="39"/>
      <c r="I104" s="39"/>
      <c r="J104" s="362" t="s">
        <v>13601</v>
      </c>
      <c r="K104" s="367">
        <v>2163.3333333333335</v>
      </c>
      <c r="L104" s="412" t="s">
        <v>468</v>
      </c>
      <c r="M104" s="188">
        <v>25960</v>
      </c>
      <c r="N104" s="188">
        <v>9800</v>
      </c>
      <c r="O104" s="188">
        <v>2175.3333333333335</v>
      </c>
      <c r="P104" s="369"/>
    </row>
    <row r="105" spans="1:16" ht="60" x14ac:dyDescent="0.2">
      <c r="A105" s="361" t="s">
        <v>273</v>
      </c>
      <c r="B105" s="361" t="s">
        <v>275</v>
      </c>
      <c r="C105" s="361" t="s">
        <v>13680</v>
      </c>
      <c r="D105" s="39" t="s">
        <v>13556</v>
      </c>
      <c r="E105" s="39" t="s">
        <v>13556</v>
      </c>
      <c r="F105" s="39" t="s">
        <v>13556</v>
      </c>
      <c r="G105" s="39" t="s">
        <v>13638</v>
      </c>
      <c r="H105" s="39"/>
      <c r="I105" s="39"/>
      <c r="J105" s="362" t="s">
        <v>13601</v>
      </c>
      <c r="K105" s="367">
        <v>150</v>
      </c>
      <c r="L105" s="412" t="s">
        <v>468</v>
      </c>
      <c r="M105" s="188">
        <v>1800</v>
      </c>
      <c r="N105" s="188">
        <v>600</v>
      </c>
      <c r="O105" s="188">
        <v>0</v>
      </c>
      <c r="P105" s="369"/>
    </row>
    <row r="106" spans="1:16" ht="72" x14ac:dyDescent="0.2">
      <c r="A106" s="361" t="s">
        <v>273</v>
      </c>
      <c r="B106" s="361" t="s">
        <v>275</v>
      </c>
      <c r="C106" s="361" t="s">
        <v>13681</v>
      </c>
      <c r="D106" s="39" t="s">
        <v>13556</v>
      </c>
      <c r="E106" s="39" t="s">
        <v>13556</v>
      </c>
      <c r="F106" s="39" t="s">
        <v>13556</v>
      </c>
      <c r="G106" s="39" t="s">
        <v>13638</v>
      </c>
      <c r="H106" s="39"/>
      <c r="I106" s="39"/>
      <c r="J106" s="362" t="s">
        <v>13601</v>
      </c>
      <c r="K106" s="367">
        <v>240</v>
      </c>
      <c r="L106" s="412" t="s">
        <v>468</v>
      </c>
      <c r="M106" s="188">
        <v>2880</v>
      </c>
      <c r="N106" s="188">
        <v>1920</v>
      </c>
      <c r="O106" s="188">
        <v>2880</v>
      </c>
      <c r="P106" s="369"/>
    </row>
    <row r="107" spans="1:16" ht="72" x14ac:dyDescent="0.2">
      <c r="A107" s="361" t="s">
        <v>273</v>
      </c>
      <c r="B107" s="361" t="s">
        <v>275</v>
      </c>
      <c r="C107" s="361" t="s">
        <v>13682</v>
      </c>
      <c r="D107" s="39" t="s">
        <v>13556</v>
      </c>
      <c r="E107" s="39" t="s">
        <v>13556</v>
      </c>
      <c r="F107" s="39" t="s">
        <v>13556</v>
      </c>
      <c r="G107" s="39" t="s">
        <v>13638</v>
      </c>
      <c r="H107" s="39"/>
      <c r="I107" s="39"/>
      <c r="J107" s="362" t="s">
        <v>13601</v>
      </c>
      <c r="K107" s="367">
        <v>400</v>
      </c>
      <c r="L107" s="412" t="s">
        <v>468</v>
      </c>
      <c r="M107" s="188">
        <v>4800</v>
      </c>
      <c r="N107" s="188">
        <v>2444.69</v>
      </c>
      <c r="O107" s="188">
        <v>4800</v>
      </c>
      <c r="P107" s="369"/>
    </row>
    <row r="108" spans="1:16" ht="84" x14ac:dyDescent="0.2">
      <c r="A108" s="361" t="s">
        <v>273</v>
      </c>
      <c r="B108" s="361" t="s">
        <v>275</v>
      </c>
      <c r="C108" s="361" t="s">
        <v>13683</v>
      </c>
      <c r="D108" s="39" t="s">
        <v>13556</v>
      </c>
      <c r="E108" s="39" t="s">
        <v>13556</v>
      </c>
      <c r="F108" s="39" t="s">
        <v>13556</v>
      </c>
      <c r="G108" s="39" t="s">
        <v>13638</v>
      </c>
      <c r="H108" s="39"/>
      <c r="I108" s="39"/>
      <c r="J108" s="362" t="s">
        <v>13601</v>
      </c>
      <c r="K108" s="367">
        <v>320</v>
      </c>
      <c r="L108" s="412" t="s">
        <v>468</v>
      </c>
      <c r="M108" s="188">
        <v>1612.7</v>
      </c>
      <c r="N108" s="188">
        <v>320</v>
      </c>
      <c r="O108" s="188">
        <v>3840</v>
      </c>
      <c r="P108" s="369"/>
    </row>
    <row r="109" spans="1:16" ht="84" x14ac:dyDescent="0.2">
      <c r="A109" s="361" t="s">
        <v>273</v>
      </c>
      <c r="B109" s="361" t="s">
        <v>275</v>
      </c>
      <c r="C109" s="361" t="s">
        <v>13684</v>
      </c>
      <c r="D109" s="39" t="s">
        <v>13556</v>
      </c>
      <c r="E109" s="39" t="s">
        <v>13556</v>
      </c>
      <c r="F109" s="39" t="s">
        <v>13556</v>
      </c>
      <c r="G109" s="39" t="s">
        <v>13638</v>
      </c>
      <c r="H109" s="39"/>
      <c r="I109" s="39"/>
      <c r="J109" s="362" t="s">
        <v>13601</v>
      </c>
      <c r="K109" s="367">
        <v>800.25</v>
      </c>
      <c r="L109" s="412" t="s">
        <v>468</v>
      </c>
      <c r="M109" s="188">
        <v>9603</v>
      </c>
      <c r="N109" s="188">
        <v>4500</v>
      </c>
      <c r="O109" s="188">
        <v>9603</v>
      </c>
      <c r="P109" s="369"/>
    </row>
    <row r="110" spans="1:16" ht="84" x14ac:dyDescent="0.2">
      <c r="A110" s="361" t="s">
        <v>273</v>
      </c>
      <c r="B110" s="361" t="s">
        <v>275</v>
      </c>
      <c r="C110" s="361" t="s">
        <v>13685</v>
      </c>
      <c r="D110" s="39" t="s">
        <v>13556</v>
      </c>
      <c r="E110" s="39" t="s">
        <v>13556</v>
      </c>
      <c r="F110" s="39" t="s">
        <v>13556</v>
      </c>
      <c r="G110" s="39" t="s">
        <v>13638</v>
      </c>
      <c r="H110" s="39"/>
      <c r="I110" s="39"/>
      <c r="J110" s="362" t="s">
        <v>13601</v>
      </c>
      <c r="K110" s="367">
        <v>416.66666666666669</v>
      </c>
      <c r="L110" s="412" t="s">
        <v>468</v>
      </c>
      <c r="M110" s="188">
        <v>5000</v>
      </c>
      <c r="N110" s="188">
        <v>1600</v>
      </c>
      <c r="O110" s="188">
        <v>5000</v>
      </c>
      <c r="P110" s="369"/>
    </row>
    <row r="111" spans="1:16" ht="60" x14ac:dyDescent="0.2">
      <c r="A111" s="361" t="s">
        <v>273</v>
      </c>
      <c r="B111" s="361" t="s">
        <v>275</v>
      </c>
      <c r="C111" s="361" t="s">
        <v>13686</v>
      </c>
      <c r="D111" s="39" t="s">
        <v>13556</v>
      </c>
      <c r="E111" s="39" t="s">
        <v>13556</v>
      </c>
      <c r="F111" s="39" t="s">
        <v>13556</v>
      </c>
      <c r="G111" s="39" t="s">
        <v>13638</v>
      </c>
      <c r="H111" s="39"/>
      <c r="I111" s="39"/>
      <c r="J111" s="362" t="s">
        <v>13601</v>
      </c>
      <c r="K111" s="367">
        <v>758.33333333333337</v>
      </c>
      <c r="L111" s="412" t="s">
        <v>468</v>
      </c>
      <c r="M111" s="188">
        <v>9100</v>
      </c>
      <c r="N111" s="188">
        <v>4200</v>
      </c>
      <c r="O111" s="188">
        <v>35000</v>
      </c>
      <c r="P111" s="369"/>
    </row>
    <row r="112" spans="1:16" ht="96" x14ac:dyDescent="0.2">
      <c r="A112" s="361" t="s">
        <v>273</v>
      </c>
      <c r="B112" s="361" t="s">
        <v>275</v>
      </c>
      <c r="C112" s="361" t="s">
        <v>13687</v>
      </c>
      <c r="D112" s="39" t="s">
        <v>13556</v>
      </c>
      <c r="E112" s="39" t="s">
        <v>13556</v>
      </c>
      <c r="F112" s="39" t="s">
        <v>13556</v>
      </c>
      <c r="G112" s="39" t="s">
        <v>13638</v>
      </c>
      <c r="H112" s="39"/>
      <c r="I112" s="39"/>
      <c r="J112" s="362" t="s">
        <v>13566</v>
      </c>
      <c r="K112" s="367">
        <v>678.89666666666665</v>
      </c>
      <c r="L112" s="412" t="s">
        <v>468</v>
      </c>
      <c r="M112" s="188">
        <v>0</v>
      </c>
      <c r="N112" s="188">
        <v>4073.38</v>
      </c>
      <c r="O112" s="188">
        <v>9000</v>
      </c>
      <c r="P112" s="369"/>
    </row>
    <row r="113" spans="1:16" ht="84" x14ac:dyDescent="0.2">
      <c r="A113" s="361" t="s">
        <v>273</v>
      </c>
      <c r="B113" s="361" t="s">
        <v>275</v>
      </c>
      <c r="C113" s="361" t="s">
        <v>13688</v>
      </c>
      <c r="D113" s="39" t="s">
        <v>13556</v>
      </c>
      <c r="E113" s="39" t="s">
        <v>13556</v>
      </c>
      <c r="F113" s="39" t="s">
        <v>13556</v>
      </c>
      <c r="G113" s="39" t="s">
        <v>13638</v>
      </c>
      <c r="H113" s="39"/>
      <c r="I113" s="39"/>
      <c r="J113" s="362" t="s">
        <v>13620</v>
      </c>
      <c r="K113" s="367">
        <v>258.33333333333331</v>
      </c>
      <c r="L113" s="412" t="s">
        <v>468</v>
      </c>
      <c r="M113" s="188">
        <v>1550</v>
      </c>
      <c r="N113" s="188">
        <v>0</v>
      </c>
      <c r="O113" s="188">
        <v>0</v>
      </c>
      <c r="P113" s="369"/>
    </row>
    <row r="114" spans="1:16" ht="60" x14ac:dyDescent="0.2">
      <c r="A114" s="361" t="s">
        <v>273</v>
      </c>
      <c r="B114" s="361" t="s">
        <v>275</v>
      </c>
      <c r="C114" s="361" t="s">
        <v>13689</v>
      </c>
      <c r="D114" s="39" t="s">
        <v>13556</v>
      </c>
      <c r="E114" s="39" t="s">
        <v>13556</v>
      </c>
      <c r="F114" s="39" t="s">
        <v>13556</v>
      </c>
      <c r="G114" s="39" t="s">
        <v>13638</v>
      </c>
      <c r="H114" s="39"/>
      <c r="I114" s="39"/>
      <c r="J114" s="362" t="s">
        <v>13620</v>
      </c>
      <c r="K114" s="367">
        <v>500</v>
      </c>
      <c r="L114" s="412" t="s">
        <v>468</v>
      </c>
      <c r="M114" s="188">
        <v>500</v>
      </c>
      <c r="N114" s="188">
        <v>0</v>
      </c>
      <c r="O114" s="188">
        <v>0</v>
      </c>
      <c r="P114" s="369"/>
    </row>
    <row r="115" spans="1:16" ht="60" x14ac:dyDescent="0.2">
      <c r="A115" s="361" t="s">
        <v>273</v>
      </c>
      <c r="B115" s="361" t="s">
        <v>275</v>
      </c>
      <c r="C115" s="361" t="s">
        <v>13690</v>
      </c>
      <c r="D115" s="39" t="s">
        <v>13556</v>
      </c>
      <c r="E115" s="39" t="s">
        <v>13556</v>
      </c>
      <c r="F115" s="39" t="s">
        <v>13556</v>
      </c>
      <c r="G115" s="39" t="s">
        <v>13638</v>
      </c>
      <c r="H115" s="39"/>
      <c r="I115" s="39"/>
      <c r="J115" s="362" t="s">
        <v>13620</v>
      </c>
      <c r="K115" s="367">
        <v>350</v>
      </c>
      <c r="L115" s="412" t="s">
        <v>468</v>
      </c>
      <c r="M115" s="188">
        <v>4200</v>
      </c>
      <c r="N115" s="188">
        <v>0</v>
      </c>
      <c r="O115" s="188">
        <v>0</v>
      </c>
      <c r="P115" s="369"/>
    </row>
    <row r="116" spans="1:16" ht="96" x14ac:dyDescent="0.2">
      <c r="A116" s="361" t="s">
        <v>273</v>
      </c>
      <c r="B116" s="361" t="s">
        <v>275</v>
      </c>
      <c r="C116" s="361" t="s">
        <v>13691</v>
      </c>
      <c r="D116" s="39" t="s">
        <v>13556</v>
      </c>
      <c r="E116" s="39" t="s">
        <v>13556</v>
      </c>
      <c r="F116" s="39" t="s">
        <v>13556</v>
      </c>
      <c r="G116" s="39" t="s">
        <v>13638</v>
      </c>
      <c r="H116" s="39"/>
      <c r="I116" s="39"/>
      <c r="J116" s="362" t="s">
        <v>13601</v>
      </c>
      <c r="K116" s="367">
        <v>1100</v>
      </c>
      <c r="L116" s="412" t="s">
        <v>468</v>
      </c>
      <c r="M116" s="188">
        <v>13200</v>
      </c>
      <c r="N116" s="188">
        <v>6720</v>
      </c>
      <c r="O116" s="188">
        <v>6600</v>
      </c>
      <c r="P116" s="369"/>
    </row>
    <row r="117" spans="1:16" ht="84" x14ac:dyDescent="0.2">
      <c r="A117" s="361" t="s">
        <v>273</v>
      </c>
      <c r="B117" s="361" t="s">
        <v>275</v>
      </c>
      <c r="C117" s="361" t="s">
        <v>13692</v>
      </c>
      <c r="D117" s="39" t="s">
        <v>13556</v>
      </c>
      <c r="E117" s="39" t="s">
        <v>13556</v>
      </c>
      <c r="F117" s="39" t="s">
        <v>13556</v>
      </c>
      <c r="G117" s="39" t="s">
        <v>13638</v>
      </c>
      <c r="H117" s="39"/>
      <c r="I117" s="39"/>
      <c r="J117" s="362" t="s">
        <v>13620</v>
      </c>
      <c r="K117" s="367">
        <v>475</v>
      </c>
      <c r="L117" s="412" t="s">
        <v>468</v>
      </c>
      <c r="M117" s="188">
        <v>5700</v>
      </c>
      <c r="N117" s="188">
        <v>0</v>
      </c>
      <c r="O117" s="188">
        <v>0</v>
      </c>
      <c r="P117" s="369"/>
    </row>
    <row r="118" spans="1:16" ht="96" x14ac:dyDescent="0.2">
      <c r="A118" s="361" t="s">
        <v>273</v>
      </c>
      <c r="B118" s="361" t="s">
        <v>275</v>
      </c>
      <c r="C118" s="361" t="s">
        <v>13693</v>
      </c>
      <c r="D118" s="39" t="s">
        <v>13556</v>
      </c>
      <c r="E118" s="39" t="s">
        <v>13556</v>
      </c>
      <c r="F118" s="39" t="s">
        <v>13556</v>
      </c>
      <c r="G118" s="39" t="s">
        <v>13638</v>
      </c>
      <c r="H118" s="39"/>
      <c r="I118" s="39"/>
      <c r="J118" s="362" t="s">
        <v>13601</v>
      </c>
      <c r="K118" s="367">
        <v>3309.4166666666665</v>
      </c>
      <c r="L118" s="412" t="s">
        <v>468</v>
      </c>
      <c r="M118" s="188">
        <v>39713</v>
      </c>
      <c r="N118" s="188">
        <v>7680.28</v>
      </c>
      <c r="O118" s="188">
        <v>39713</v>
      </c>
      <c r="P118" s="369"/>
    </row>
    <row r="119" spans="1:16" ht="84" x14ac:dyDescent="0.2">
      <c r="A119" s="361" t="s">
        <v>273</v>
      </c>
      <c r="B119" s="361" t="s">
        <v>275</v>
      </c>
      <c r="C119" s="361" t="s">
        <v>13694</v>
      </c>
      <c r="D119" s="39" t="s">
        <v>13556</v>
      </c>
      <c r="E119" s="39" t="s">
        <v>13556</v>
      </c>
      <c r="F119" s="39" t="s">
        <v>13556</v>
      </c>
      <c r="G119" s="39" t="s">
        <v>13638</v>
      </c>
      <c r="H119" s="39"/>
      <c r="I119" s="39"/>
      <c r="J119" s="362" t="s">
        <v>13601</v>
      </c>
      <c r="K119" s="367">
        <v>1000</v>
      </c>
      <c r="L119" s="412" t="s">
        <v>468</v>
      </c>
      <c r="M119" s="188">
        <v>12000</v>
      </c>
      <c r="N119" s="188">
        <v>6000</v>
      </c>
      <c r="O119" s="188">
        <v>12000</v>
      </c>
      <c r="P119" s="369"/>
    </row>
    <row r="120" spans="1:16" ht="108" x14ac:dyDescent="0.2">
      <c r="A120" s="361" t="s">
        <v>273</v>
      </c>
      <c r="B120" s="361" t="s">
        <v>275</v>
      </c>
      <c r="C120" s="361" t="s">
        <v>13695</v>
      </c>
      <c r="D120" s="39" t="s">
        <v>13556</v>
      </c>
      <c r="E120" s="39" t="s">
        <v>13556</v>
      </c>
      <c r="F120" s="39" t="s">
        <v>13556</v>
      </c>
      <c r="G120" s="39" t="s">
        <v>13638</v>
      </c>
      <c r="H120" s="39"/>
      <c r="I120" s="39"/>
      <c r="J120" s="362" t="s">
        <v>13601</v>
      </c>
      <c r="K120" s="367">
        <v>650</v>
      </c>
      <c r="L120" s="412" t="s">
        <v>468</v>
      </c>
      <c r="M120" s="188">
        <v>7800</v>
      </c>
      <c r="N120" s="188">
        <v>4800</v>
      </c>
      <c r="O120" s="188">
        <v>3900</v>
      </c>
      <c r="P120" s="369"/>
    </row>
    <row r="121" spans="1:16" ht="96" x14ac:dyDescent="0.2">
      <c r="A121" s="361" t="s">
        <v>273</v>
      </c>
      <c r="B121" s="361" t="s">
        <v>275</v>
      </c>
      <c r="C121" s="361" t="s">
        <v>13696</v>
      </c>
      <c r="D121" s="39" t="s">
        <v>13556</v>
      </c>
      <c r="E121" s="39" t="s">
        <v>13556</v>
      </c>
      <c r="F121" s="39" t="s">
        <v>13556</v>
      </c>
      <c r="G121" s="39" t="s">
        <v>13638</v>
      </c>
      <c r="H121" s="39"/>
      <c r="I121" s="39"/>
      <c r="J121" s="362" t="s">
        <v>13601</v>
      </c>
      <c r="K121" s="367">
        <v>600</v>
      </c>
      <c r="L121" s="412" t="s">
        <v>468</v>
      </c>
      <c r="M121" s="188">
        <v>7200</v>
      </c>
      <c r="N121" s="188">
        <v>4800</v>
      </c>
      <c r="O121" s="188">
        <v>40000</v>
      </c>
      <c r="P121" s="369"/>
    </row>
    <row r="122" spans="1:16" ht="84" x14ac:dyDescent="0.2">
      <c r="A122" s="361" t="s">
        <v>273</v>
      </c>
      <c r="B122" s="361" t="s">
        <v>275</v>
      </c>
      <c r="C122" s="361" t="s">
        <v>13697</v>
      </c>
      <c r="D122" s="39" t="s">
        <v>13556</v>
      </c>
      <c r="E122" s="39" t="s">
        <v>13556</v>
      </c>
      <c r="F122" s="39" t="s">
        <v>13556</v>
      </c>
      <c r="G122" s="39" t="s">
        <v>13638</v>
      </c>
      <c r="H122" s="39"/>
      <c r="I122" s="39"/>
      <c r="J122" s="362" t="s">
        <v>13620</v>
      </c>
      <c r="K122" s="367">
        <v>1187.5</v>
      </c>
      <c r="L122" s="412" t="s">
        <v>468</v>
      </c>
      <c r="M122" s="188">
        <v>14250</v>
      </c>
      <c r="N122" s="188">
        <v>0</v>
      </c>
      <c r="O122" s="188">
        <v>0</v>
      </c>
      <c r="P122" s="369"/>
    </row>
    <row r="123" spans="1:16" ht="96" x14ac:dyDescent="0.2">
      <c r="A123" s="361" t="s">
        <v>273</v>
      </c>
      <c r="B123" s="361" t="s">
        <v>275</v>
      </c>
      <c r="C123" s="361" t="s">
        <v>13698</v>
      </c>
      <c r="D123" s="39" t="s">
        <v>13556</v>
      </c>
      <c r="E123" s="39" t="s">
        <v>13556</v>
      </c>
      <c r="F123" s="39" t="s">
        <v>13556</v>
      </c>
      <c r="G123" s="39" t="s">
        <v>13638</v>
      </c>
      <c r="H123" s="39"/>
      <c r="I123" s="39"/>
      <c r="J123" s="362" t="s">
        <v>13620</v>
      </c>
      <c r="K123" s="367">
        <v>495.83333333333331</v>
      </c>
      <c r="L123" s="412" t="s">
        <v>468</v>
      </c>
      <c r="M123" s="188">
        <v>5950</v>
      </c>
      <c r="N123" s="188">
        <v>0</v>
      </c>
      <c r="O123" s="188">
        <v>0</v>
      </c>
      <c r="P123" s="369"/>
    </row>
    <row r="124" spans="1:16" ht="84" x14ac:dyDescent="0.2">
      <c r="A124" s="361" t="s">
        <v>273</v>
      </c>
      <c r="B124" s="361" t="s">
        <v>275</v>
      </c>
      <c r="C124" s="361" t="s">
        <v>13699</v>
      </c>
      <c r="D124" s="39" t="s">
        <v>13556</v>
      </c>
      <c r="E124" s="39" t="s">
        <v>13556</v>
      </c>
      <c r="F124" s="39" t="s">
        <v>13556</v>
      </c>
      <c r="G124" s="39" t="s">
        <v>13638</v>
      </c>
      <c r="H124" s="39"/>
      <c r="I124" s="39"/>
      <c r="J124" s="362" t="s">
        <v>13620</v>
      </c>
      <c r="K124" s="367">
        <v>130</v>
      </c>
      <c r="L124" s="412" t="s">
        <v>468</v>
      </c>
      <c r="M124" s="188">
        <v>1560</v>
      </c>
      <c r="N124" s="188">
        <v>0</v>
      </c>
      <c r="O124" s="188">
        <v>0</v>
      </c>
      <c r="P124" s="369"/>
    </row>
    <row r="125" spans="1:16" ht="96" x14ac:dyDescent="0.2">
      <c r="A125" s="361" t="s">
        <v>273</v>
      </c>
      <c r="B125" s="361" t="s">
        <v>275</v>
      </c>
      <c r="C125" s="361" t="s">
        <v>13700</v>
      </c>
      <c r="D125" s="39" t="s">
        <v>13556</v>
      </c>
      <c r="E125" s="39" t="s">
        <v>13556</v>
      </c>
      <c r="F125" s="39" t="s">
        <v>13556</v>
      </c>
      <c r="G125" s="39" t="s">
        <v>13638</v>
      </c>
      <c r="H125" s="39"/>
      <c r="I125" s="39"/>
      <c r="J125" s="362" t="s">
        <v>13601</v>
      </c>
      <c r="K125" s="367">
        <v>8810.8333333333339</v>
      </c>
      <c r="L125" s="412" t="s">
        <v>468</v>
      </c>
      <c r="M125" s="188">
        <v>105730</v>
      </c>
      <c r="N125" s="188">
        <v>57800</v>
      </c>
      <c r="O125" s="188">
        <v>52865</v>
      </c>
      <c r="P125" s="369"/>
    </row>
    <row r="126" spans="1:16" ht="84" x14ac:dyDescent="0.2">
      <c r="A126" s="361" t="s">
        <v>273</v>
      </c>
      <c r="B126" s="361" t="s">
        <v>275</v>
      </c>
      <c r="C126" s="361" t="s">
        <v>13701</v>
      </c>
      <c r="D126" s="39" t="s">
        <v>13556</v>
      </c>
      <c r="E126" s="39" t="s">
        <v>13556</v>
      </c>
      <c r="F126" s="39" t="s">
        <v>13556</v>
      </c>
      <c r="G126" s="39" t="s">
        <v>13638</v>
      </c>
      <c r="H126" s="39"/>
      <c r="I126" s="39"/>
      <c r="J126" s="362" t="s">
        <v>13601</v>
      </c>
      <c r="K126" s="367">
        <v>1796.6666666666667</v>
      </c>
      <c r="L126" s="412" t="s">
        <v>468</v>
      </c>
      <c r="M126" s="188">
        <v>21560</v>
      </c>
      <c r="N126" s="188">
        <v>6617</v>
      </c>
      <c r="O126" s="188">
        <v>0</v>
      </c>
      <c r="P126" s="369"/>
    </row>
    <row r="127" spans="1:16" ht="84" x14ac:dyDescent="0.2">
      <c r="A127" s="361" t="s">
        <v>273</v>
      </c>
      <c r="B127" s="361" t="s">
        <v>275</v>
      </c>
      <c r="C127" s="361" t="s">
        <v>13702</v>
      </c>
      <c r="D127" s="39" t="s">
        <v>13556</v>
      </c>
      <c r="E127" s="39" t="s">
        <v>13556</v>
      </c>
      <c r="F127" s="39" t="s">
        <v>13556</v>
      </c>
      <c r="G127" s="39" t="s">
        <v>13638</v>
      </c>
      <c r="H127" s="39"/>
      <c r="I127" s="39"/>
      <c r="J127" s="362" t="s">
        <v>13601</v>
      </c>
      <c r="K127" s="367">
        <v>982.22249999999997</v>
      </c>
      <c r="L127" s="412" t="s">
        <v>468</v>
      </c>
      <c r="M127" s="188">
        <v>11786.67</v>
      </c>
      <c r="N127" s="188">
        <v>2600</v>
      </c>
      <c r="O127" s="188">
        <v>0</v>
      </c>
      <c r="P127" s="369"/>
    </row>
    <row r="128" spans="1:16" ht="48" x14ac:dyDescent="0.2">
      <c r="A128" s="361" t="s">
        <v>273</v>
      </c>
      <c r="B128" s="361" t="s">
        <v>275</v>
      </c>
      <c r="C128" s="361" t="s">
        <v>13703</v>
      </c>
      <c r="D128" s="39" t="s">
        <v>13556</v>
      </c>
      <c r="E128" s="39" t="s">
        <v>13556</v>
      </c>
      <c r="F128" s="39" t="s">
        <v>13556</v>
      </c>
      <c r="G128" s="39" t="s">
        <v>13638</v>
      </c>
      <c r="H128" s="39"/>
      <c r="I128" s="39"/>
      <c r="J128" s="362" t="s">
        <v>13566</v>
      </c>
      <c r="K128" s="367">
        <v>533.33333333333337</v>
      </c>
      <c r="L128" s="412" t="s">
        <v>468</v>
      </c>
      <c r="M128" s="188">
        <v>0</v>
      </c>
      <c r="N128" s="188">
        <v>3200</v>
      </c>
      <c r="O128" s="188">
        <v>6400</v>
      </c>
      <c r="P128" s="369"/>
    </row>
    <row r="129" spans="1:16" ht="84" x14ac:dyDescent="0.2">
      <c r="A129" s="361" t="s">
        <v>273</v>
      </c>
      <c r="B129" s="361" t="s">
        <v>275</v>
      </c>
      <c r="C129" s="361" t="s">
        <v>13704</v>
      </c>
      <c r="D129" s="39" t="s">
        <v>13556</v>
      </c>
      <c r="E129" s="39" t="s">
        <v>13556</v>
      </c>
      <c r="F129" s="39" t="s">
        <v>13556</v>
      </c>
      <c r="G129" s="39" t="s">
        <v>13638</v>
      </c>
      <c r="H129" s="39"/>
      <c r="I129" s="39"/>
      <c r="J129" s="362" t="s">
        <v>13601</v>
      </c>
      <c r="K129" s="367">
        <v>583.33333333333337</v>
      </c>
      <c r="L129" s="412" t="s">
        <v>468</v>
      </c>
      <c r="M129" s="188">
        <v>7000</v>
      </c>
      <c r="N129" s="188">
        <v>3600</v>
      </c>
      <c r="O129" s="188">
        <v>7000</v>
      </c>
      <c r="P129" s="369"/>
    </row>
    <row r="130" spans="1:16" ht="96" x14ac:dyDescent="0.2">
      <c r="A130" s="361" t="s">
        <v>273</v>
      </c>
      <c r="B130" s="361" t="s">
        <v>275</v>
      </c>
      <c r="C130" s="361" t="s">
        <v>13705</v>
      </c>
      <c r="D130" s="39" t="s">
        <v>13556</v>
      </c>
      <c r="E130" s="39" t="s">
        <v>13556</v>
      </c>
      <c r="F130" s="39" t="s">
        <v>13556</v>
      </c>
      <c r="G130" s="39" t="s">
        <v>13638</v>
      </c>
      <c r="H130" s="39"/>
      <c r="I130" s="39"/>
      <c r="J130" s="362" t="s">
        <v>13620</v>
      </c>
      <c r="K130" s="367">
        <v>450</v>
      </c>
      <c r="L130" s="412" t="s">
        <v>468</v>
      </c>
      <c r="M130" s="188">
        <v>5400</v>
      </c>
      <c r="N130" s="188">
        <v>0</v>
      </c>
      <c r="O130" s="188">
        <v>0</v>
      </c>
      <c r="P130" s="369"/>
    </row>
    <row r="131" spans="1:16" ht="84" x14ac:dyDescent="0.2">
      <c r="A131" s="361" t="s">
        <v>273</v>
      </c>
      <c r="B131" s="361" t="s">
        <v>275</v>
      </c>
      <c r="C131" s="361" t="s">
        <v>13706</v>
      </c>
      <c r="D131" s="39" t="s">
        <v>13556</v>
      </c>
      <c r="E131" s="39" t="s">
        <v>13556</v>
      </c>
      <c r="F131" s="39" t="s">
        <v>13556</v>
      </c>
      <c r="G131" s="39" t="s">
        <v>13638</v>
      </c>
      <c r="H131" s="39"/>
      <c r="I131" s="39"/>
      <c r="J131" s="362" t="s">
        <v>13601</v>
      </c>
      <c r="K131" s="367">
        <v>195</v>
      </c>
      <c r="L131" s="412" t="s">
        <v>468</v>
      </c>
      <c r="M131" s="188">
        <v>2340</v>
      </c>
      <c r="N131" s="188">
        <v>1853.33</v>
      </c>
      <c r="O131" s="188">
        <v>2340</v>
      </c>
      <c r="P131" s="369"/>
    </row>
    <row r="132" spans="1:16" ht="84" x14ac:dyDescent="0.2">
      <c r="A132" s="361" t="s">
        <v>273</v>
      </c>
      <c r="B132" s="361" t="s">
        <v>275</v>
      </c>
      <c r="C132" s="361" t="s">
        <v>13707</v>
      </c>
      <c r="D132" s="39" t="s">
        <v>13556</v>
      </c>
      <c r="E132" s="39" t="s">
        <v>13556</v>
      </c>
      <c r="F132" s="39" t="s">
        <v>13556</v>
      </c>
      <c r="G132" s="39" t="s">
        <v>13638</v>
      </c>
      <c r="H132" s="39"/>
      <c r="I132" s="39"/>
      <c r="J132" s="362" t="s">
        <v>13566</v>
      </c>
      <c r="K132" s="367">
        <v>166.66666666666666</v>
      </c>
      <c r="L132" s="412" t="s">
        <v>468</v>
      </c>
      <c r="M132" s="188">
        <v>0</v>
      </c>
      <c r="N132" s="188">
        <v>1000</v>
      </c>
      <c r="O132" s="188">
        <v>1000</v>
      </c>
      <c r="P132" s="369"/>
    </row>
    <row r="133" spans="1:16" ht="84" x14ac:dyDescent="0.2">
      <c r="A133" s="361" t="s">
        <v>273</v>
      </c>
      <c r="B133" s="361" t="s">
        <v>275</v>
      </c>
      <c r="C133" s="361" t="s">
        <v>13708</v>
      </c>
      <c r="D133" s="39" t="s">
        <v>13556</v>
      </c>
      <c r="E133" s="39" t="s">
        <v>13556</v>
      </c>
      <c r="F133" s="39" t="s">
        <v>13556</v>
      </c>
      <c r="G133" s="39" t="s">
        <v>13638</v>
      </c>
      <c r="H133" s="39"/>
      <c r="I133" s="39"/>
      <c r="J133" s="362" t="s">
        <v>13620</v>
      </c>
      <c r="K133" s="367">
        <v>1470</v>
      </c>
      <c r="L133" s="412" t="s">
        <v>468</v>
      </c>
      <c r="M133" s="188">
        <v>17640</v>
      </c>
      <c r="N133" s="188">
        <v>0</v>
      </c>
      <c r="O133" s="188">
        <v>0</v>
      </c>
      <c r="P133" s="369"/>
    </row>
    <row r="134" spans="1:16" ht="96" x14ac:dyDescent="0.2">
      <c r="A134" s="361" t="s">
        <v>273</v>
      </c>
      <c r="B134" s="361" t="s">
        <v>275</v>
      </c>
      <c r="C134" s="361" t="s">
        <v>13709</v>
      </c>
      <c r="D134" s="39" t="s">
        <v>13556</v>
      </c>
      <c r="E134" s="39" t="s">
        <v>13556</v>
      </c>
      <c r="F134" s="39" t="s">
        <v>13556</v>
      </c>
      <c r="G134" s="39" t="s">
        <v>13638</v>
      </c>
      <c r="H134" s="39"/>
      <c r="I134" s="39"/>
      <c r="J134" s="362" t="s">
        <v>13566</v>
      </c>
      <c r="K134" s="367">
        <v>450</v>
      </c>
      <c r="L134" s="412" t="s">
        <v>468</v>
      </c>
      <c r="M134" s="188">
        <v>0</v>
      </c>
      <c r="N134" s="188">
        <v>2700</v>
      </c>
      <c r="O134" s="188">
        <v>0</v>
      </c>
      <c r="P134" s="369"/>
    </row>
    <row r="135" spans="1:16" ht="96" x14ac:dyDescent="0.2">
      <c r="A135" s="361" t="s">
        <v>273</v>
      </c>
      <c r="B135" s="361" t="s">
        <v>275</v>
      </c>
      <c r="C135" s="361" t="s">
        <v>13710</v>
      </c>
      <c r="D135" s="39" t="s">
        <v>13556</v>
      </c>
      <c r="E135" s="39" t="s">
        <v>13556</v>
      </c>
      <c r="F135" s="39" t="s">
        <v>13556</v>
      </c>
      <c r="G135" s="39" t="s">
        <v>13638</v>
      </c>
      <c r="H135" s="39"/>
      <c r="I135" s="39"/>
      <c r="J135" s="362" t="s">
        <v>13566</v>
      </c>
      <c r="K135" s="367">
        <v>750</v>
      </c>
      <c r="L135" s="412" t="s">
        <v>468</v>
      </c>
      <c r="M135" s="188">
        <v>0</v>
      </c>
      <c r="N135" s="188">
        <v>4500</v>
      </c>
      <c r="O135" s="188">
        <v>0</v>
      </c>
      <c r="P135" s="369"/>
    </row>
    <row r="136" spans="1:16" ht="84" x14ac:dyDescent="0.2">
      <c r="A136" s="361" t="s">
        <v>273</v>
      </c>
      <c r="B136" s="361" t="s">
        <v>275</v>
      </c>
      <c r="C136" s="361" t="s">
        <v>13711</v>
      </c>
      <c r="D136" s="39" t="s">
        <v>13556</v>
      </c>
      <c r="E136" s="39" t="s">
        <v>13556</v>
      </c>
      <c r="F136" s="39" t="s">
        <v>13556</v>
      </c>
      <c r="G136" s="39" t="s">
        <v>13638</v>
      </c>
      <c r="H136" s="39"/>
      <c r="I136" s="39"/>
      <c r="J136" s="362" t="s">
        <v>13620</v>
      </c>
      <c r="K136" s="367">
        <v>650</v>
      </c>
      <c r="L136" s="412" t="s">
        <v>468</v>
      </c>
      <c r="M136" s="188">
        <v>7800</v>
      </c>
      <c r="N136" s="188">
        <v>0</v>
      </c>
      <c r="O136" s="188">
        <v>0</v>
      </c>
      <c r="P136" s="369"/>
    </row>
    <row r="137" spans="1:16" ht="96" x14ac:dyDescent="0.2">
      <c r="A137" s="361" t="s">
        <v>273</v>
      </c>
      <c r="B137" s="361" t="s">
        <v>275</v>
      </c>
      <c r="C137" s="361" t="s">
        <v>13712</v>
      </c>
      <c r="D137" s="39" t="s">
        <v>13556</v>
      </c>
      <c r="E137" s="39" t="s">
        <v>13556</v>
      </c>
      <c r="F137" s="39" t="s">
        <v>13556</v>
      </c>
      <c r="G137" s="39" t="s">
        <v>13638</v>
      </c>
      <c r="H137" s="39"/>
      <c r="I137" s="39"/>
      <c r="J137" s="362" t="s">
        <v>13566</v>
      </c>
      <c r="K137" s="367">
        <v>244.44500000000002</v>
      </c>
      <c r="L137" s="412" t="s">
        <v>468</v>
      </c>
      <c r="M137" s="188">
        <v>0</v>
      </c>
      <c r="N137" s="188">
        <v>1466.67</v>
      </c>
      <c r="O137" s="188">
        <v>0</v>
      </c>
      <c r="P137" s="369"/>
    </row>
    <row r="138" spans="1:16" ht="84" x14ac:dyDescent="0.2">
      <c r="A138" s="361" t="s">
        <v>273</v>
      </c>
      <c r="B138" s="361" t="s">
        <v>275</v>
      </c>
      <c r="C138" s="361" t="s">
        <v>13713</v>
      </c>
      <c r="D138" s="39" t="s">
        <v>13556</v>
      </c>
      <c r="E138" s="39" t="s">
        <v>13556</v>
      </c>
      <c r="F138" s="39" t="s">
        <v>13556</v>
      </c>
      <c r="G138" s="39" t="s">
        <v>13638</v>
      </c>
      <c r="H138" s="39"/>
      <c r="I138" s="39"/>
      <c r="J138" s="362" t="s">
        <v>13566</v>
      </c>
      <c r="K138" s="367">
        <v>900</v>
      </c>
      <c r="L138" s="412" t="s">
        <v>468</v>
      </c>
      <c r="M138" s="188">
        <v>0</v>
      </c>
      <c r="N138" s="188">
        <v>5400</v>
      </c>
      <c r="O138" s="188">
        <v>11000</v>
      </c>
      <c r="P138" s="369"/>
    </row>
    <row r="139" spans="1:16" ht="96" x14ac:dyDescent="0.2">
      <c r="A139" s="361" t="s">
        <v>273</v>
      </c>
      <c r="B139" s="361" t="s">
        <v>275</v>
      </c>
      <c r="C139" s="361" t="s">
        <v>13714</v>
      </c>
      <c r="D139" s="39" t="s">
        <v>13556</v>
      </c>
      <c r="E139" s="39" t="s">
        <v>13556</v>
      </c>
      <c r="F139" s="39" t="s">
        <v>13556</v>
      </c>
      <c r="G139" s="39" t="s">
        <v>13638</v>
      </c>
      <c r="H139" s="39"/>
      <c r="I139" s="39"/>
      <c r="J139" s="362" t="s">
        <v>13566</v>
      </c>
      <c r="K139" s="367">
        <v>1033.3333333333333</v>
      </c>
      <c r="L139" s="412" t="s">
        <v>468</v>
      </c>
      <c r="M139" s="188">
        <v>0</v>
      </c>
      <c r="N139" s="188">
        <v>6200</v>
      </c>
      <c r="O139" s="188">
        <v>3707</v>
      </c>
      <c r="P139" s="369"/>
    </row>
    <row r="140" spans="1:16" ht="96" x14ac:dyDescent="0.2">
      <c r="A140" s="361" t="s">
        <v>273</v>
      </c>
      <c r="B140" s="361" t="s">
        <v>275</v>
      </c>
      <c r="C140" s="361" t="s">
        <v>13715</v>
      </c>
      <c r="D140" s="39" t="s">
        <v>13556</v>
      </c>
      <c r="E140" s="39" t="s">
        <v>13556</v>
      </c>
      <c r="F140" s="39" t="s">
        <v>13556</v>
      </c>
      <c r="G140" s="39" t="s">
        <v>13638</v>
      </c>
      <c r="H140" s="39"/>
      <c r="I140" s="39"/>
      <c r="J140" s="362" t="s">
        <v>13566</v>
      </c>
      <c r="K140" s="367">
        <v>331.94499999999999</v>
      </c>
      <c r="L140" s="412" t="s">
        <v>468</v>
      </c>
      <c r="M140" s="188">
        <v>0</v>
      </c>
      <c r="N140" s="188">
        <v>1991.67</v>
      </c>
      <c r="O140" s="188">
        <v>0</v>
      </c>
      <c r="P140" s="369"/>
    </row>
    <row r="141" spans="1:16" ht="36" x14ac:dyDescent="0.2">
      <c r="A141" s="361" t="s">
        <v>273</v>
      </c>
      <c r="B141" s="361" t="s">
        <v>275</v>
      </c>
      <c r="C141" s="361" t="s">
        <v>13716</v>
      </c>
      <c r="D141" s="39" t="s">
        <v>13556</v>
      </c>
      <c r="E141" s="39" t="s">
        <v>13556</v>
      </c>
      <c r="F141" s="39" t="s">
        <v>13556</v>
      </c>
      <c r="G141" s="39" t="s">
        <v>13638</v>
      </c>
      <c r="H141" s="39"/>
      <c r="I141" s="39"/>
      <c r="J141" s="362" t="s">
        <v>13601</v>
      </c>
      <c r="K141" s="367">
        <v>1033.3333333333333</v>
      </c>
      <c r="L141" s="412" t="s">
        <v>468</v>
      </c>
      <c r="M141" s="188">
        <v>12400</v>
      </c>
      <c r="N141" s="188">
        <v>2700</v>
      </c>
      <c r="O141" s="188">
        <v>0</v>
      </c>
      <c r="P141" s="369"/>
    </row>
    <row r="142" spans="1:16" ht="36" x14ac:dyDescent="0.2">
      <c r="A142" s="361" t="s">
        <v>273</v>
      </c>
      <c r="B142" s="361" t="s">
        <v>275</v>
      </c>
      <c r="C142" s="361" t="s">
        <v>13717</v>
      </c>
      <c r="D142" s="39" t="s">
        <v>13556</v>
      </c>
      <c r="E142" s="39" t="s">
        <v>13556</v>
      </c>
      <c r="F142" s="39" t="s">
        <v>13556</v>
      </c>
      <c r="G142" s="39" t="s">
        <v>13638</v>
      </c>
      <c r="H142" s="39"/>
      <c r="I142" s="39"/>
      <c r="J142" s="362" t="s">
        <v>13620</v>
      </c>
      <c r="K142" s="367">
        <v>312.5</v>
      </c>
      <c r="L142" s="412" t="s">
        <v>468</v>
      </c>
      <c r="M142" s="188">
        <v>3750</v>
      </c>
      <c r="N142" s="188">
        <v>0</v>
      </c>
      <c r="O142" s="188">
        <v>0</v>
      </c>
      <c r="P142" s="369"/>
    </row>
    <row r="143" spans="1:16" ht="36" x14ac:dyDescent="0.2">
      <c r="A143" s="361" t="s">
        <v>273</v>
      </c>
      <c r="B143" s="361" t="s">
        <v>275</v>
      </c>
      <c r="C143" s="361" t="s">
        <v>13718</v>
      </c>
      <c r="D143" s="39" t="s">
        <v>13556</v>
      </c>
      <c r="E143" s="39" t="s">
        <v>13556</v>
      </c>
      <c r="F143" s="39" t="s">
        <v>13556</v>
      </c>
      <c r="G143" s="39" t="s">
        <v>13638</v>
      </c>
      <c r="H143" s="39"/>
      <c r="I143" s="39"/>
      <c r="J143" s="362" t="s">
        <v>13620</v>
      </c>
      <c r="K143" s="367">
        <v>850</v>
      </c>
      <c r="L143" s="412" t="s">
        <v>468</v>
      </c>
      <c r="M143" s="188">
        <v>850</v>
      </c>
      <c r="N143" s="188">
        <v>0</v>
      </c>
      <c r="O143" s="188">
        <v>0</v>
      </c>
      <c r="P143" s="369"/>
    </row>
    <row r="144" spans="1:16" ht="36" x14ac:dyDescent="0.2">
      <c r="A144" s="361" t="s">
        <v>273</v>
      </c>
      <c r="B144" s="361" t="s">
        <v>275</v>
      </c>
      <c r="C144" s="361" t="s">
        <v>13719</v>
      </c>
      <c r="D144" s="39" t="s">
        <v>13556</v>
      </c>
      <c r="E144" s="39" t="s">
        <v>13556</v>
      </c>
      <c r="F144" s="39" t="s">
        <v>13556</v>
      </c>
      <c r="G144" s="39" t="s">
        <v>13638</v>
      </c>
      <c r="H144" s="39"/>
      <c r="I144" s="39"/>
      <c r="J144" s="362" t="s">
        <v>13620</v>
      </c>
      <c r="K144" s="367">
        <v>250</v>
      </c>
      <c r="L144" s="412" t="s">
        <v>468</v>
      </c>
      <c r="M144" s="188">
        <v>250</v>
      </c>
      <c r="N144" s="188">
        <v>0</v>
      </c>
      <c r="O144" s="188">
        <v>0</v>
      </c>
      <c r="P144" s="369"/>
    </row>
    <row r="145" spans="1:16" ht="36" x14ac:dyDescent="0.2">
      <c r="A145" s="361" t="s">
        <v>273</v>
      </c>
      <c r="B145" s="361" t="s">
        <v>275</v>
      </c>
      <c r="C145" s="361" t="s">
        <v>13720</v>
      </c>
      <c r="D145" s="39" t="s">
        <v>13556</v>
      </c>
      <c r="E145" s="39" t="s">
        <v>13556</v>
      </c>
      <c r="F145" s="39" t="s">
        <v>13556</v>
      </c>
      <c r="G145" s="39" t="s">
        <v>13638</v>
      </c>
      <c r="H145" s="39"/>
      <c r="I145" s="39"/>
      <c r="J145" s="362" t="s">
        <v>13566</v>
      </c>
      <c r="K145" s="367">
        <v>933.33333333333337</v>
      </c>
      <c r="L145" s="412" t="s">
        <v>468</v>
      </c>
      <c r="M145" s="188">
        <v>0</v>
      </c>
      <c r="N145" s="188">
        <v>5600</v>
      </c>
      <c r="O145" s="188">
        <v>0</v>
      </c>
      <c r="P145" s="369"/>
    </row>
    <row r="146" spans="1:16" ht="36" x14ac:dyDescent="0.2">
      <c r="A146" s="361" t="s">
        <v>273</v>
      </c>
      <c r="B146" s="361" t="s">
        <v>275</v>
      </c>
      <c r="C146" s="361" t="s">
        <v>13721</v>
      </c>
      <c r="D146" s="39" t="s">
        <v>13556</v>
      </c>
      <c r="E146" s="39" t="s">
        <v>13556</v>
      </c>
      <c r="F146" s="39" t="s">
        <v>13556</v>
      </c>
      <c r="G146" s="39" t="s">
        <v>13638</v>
      </c>
      <c r="H146" s="39"/>
      <c r="I146" s="39"/>
      <c r="J146" s="362" t="s">
        <v>13620</v>
      </c>
      <c r="K146" s="367">
        <v>400</v>
      </c>
      <c r="L146" s="412" t="s">
        <v>468</v>
      </c>
      <c r="M146" s="188">
        <v>2400</v>
      </c>
      <c r="N146" s="188">
        <v>0</v>
      </c>
      <c r="O146" s="188">
        <v>0</v>
      </c>
      <c r="P146" s="369"/>
    </row>
    <row r="147" spans="1:16" ht="36" x14ac:dyDescent="0.2">
      <c r="A147" s="361" t="s">
        <v>273</v>
      </c>
      <c r="B147" s="361" t="s">
        <v>275</v>
      </c>
      <c r="C147" s="361" t="s">
        <v>13722</v>
      </c>
      <c r="D147" s="39" t="s">
        <v>13556</v>
      </c>
      <c r="E147" s="39" t="s">
        <v>13556</v>
      </c>
      <c r="F147" s="39" t="s">
        <v>13556</v>
      </c>
      <c r="G147" s="39" t="s">
        <v>13638</v>
      </c>
      <c r="H147" s="39"/>
      <c r="I147" s="39"/>
      <c r="J147" s="362" t="s">
        <v>13620</v>
      </c>
      <c r="K147" s="367">
        <v>1188.33</v>
      </c>
      <c r="L147" s="412" t="s">
        <v>468</v>
      </c>
      <c r="M147" s="188">
        <v>1188.33</v>
      </c>
      <c r="N147" s="188">
        <v>0</v>
      </c>
      <c r="O147" s="188">
        <v>0</v>
      </c>
      <c r="P147" s="369"/>
    </row>
    <row r="148" spans="1:16" ht="36" x14ac:dyDescent="0.2">
      <c r="A148" s="361" t="s">
        <v>273</v>
      </c>
      <c r="B148" s="361" t="s">
        <v>275</v>
      </c>
      <c r="C148" s="361" t="s">
        <v>13723</v>
      </c>
      <c r="D148" s="39" t="s">
        <v>13556</v>
      </c>
      <c r="E148" s="39" t="s">
        <v>13556</v>
      </c>
      <c r="F148" s="39" t="s">
        <v>13556</v>
      </c>
      <c r="G148" s="39" t="s">
        <v>13638</v>
      </c>
      <c r="H148" s="39"/>
      <c r="I148" s="39"/>
      <c r="J148" s="362" t="s">
        <v>13601</v>
      </c>
      <c r="K148" s="367">
        <v>815.41666666666663</v>
      </c>
      <c r="L148" s="412" t="s">
        <v>468</v>
      </c>
      <c r="M148" s="188">
        <v>9785</v>
      </c>
      <c r="N148" s="188">
        <v>400</v>
      </c>
      <c r="O148" s="188">
        <v>0</v>
      </c>
      <c r="P148" s="369"/>
    </row>
    <row r="149" spans="1:16" ht="60" x14ac:dyDescent="0.2">
      <c r="A149" s="361" t="s">
        <v>273</v>
      </c>
      <c r="B149" s="361" t="s">
        <v>275</v>
      </c>
      <c r="C149" s="361" t="s">
        <v>13724</v>
      </c>
      <c r="D149" s="39" t="s">
        <v>13556</v>
      </c>
      <c r="E149" s="39" t="s">
        <v>13556</v>
      </c>
      <c r="F149" s="39" t="s">
        <v>13556</v>
      </c>
      <c r="G149" s="39" t="s">
        <v>13638</v>
      </c>
      <c r="H149" s="39"/>
      <c r="I149" s="39"/>
      <c r="J149" s="362" t="s">
        <v>13566</v>
      </c>
      <c r="K149" s="367">
        <v>216.66666666666666</v>
      </c>
      <c r="L149" s="412" t="s">
        <v>468</v>
      </c>
      <c r="M149" s="188">
        <v>0</v>
      </c>
      <c r="N149" s="188">
        <v>1300</v>
      </c>
      <c r="O149" s="188">
        <v>0</v>
      </c>
      <c r="P149" s="369"/>
    </row>
    <row r="150" spans="1:16" ht="36" x14ac:dyDescent="0.2">
      <c r="A150" s="361" t="s">
        <v>273</v>
      </c>
      <c r="B150" s="361" t="s">
        <v>275</v>
      </c>
      <c r="C150" s="361" t="s">
        <v>13725</v>
      </c>
      <c r="D150" s="39" t="s">
        <v>13556</v>
      </c>
      <c r="E150" s="39" t="s">
        <v>13556</v>
      </c>
      <c r="F150" s="39" t="s">
        <v>13556</v>
      </c>
      <c r="G150" s="39" t="s">
        <v>13638</v>
      </c>
      <c r="H150" s="39"/>
      <c r="I150" s="39"/>
      <c r="J150" s="362" t="s">
        <v>13620</v>
      </c>
      <c r="K150" s="367">
        <v>1200</v>
      </c>
      <c r="L150" s="412" t="s">
        <v>468</v>
      </c>
      <c r="M150" s="188">
        <v>1200</v>
      </c>
      <c r="N150" s="188">
        <v>0</v>
      </c>
      <c r="O150" s="188">
        <v>0</v>
      </c>
      <c r="P150" s="369"/>
    </row>
    <row r="151" spans="1:16" ht="36" x14ac:dyDescent="0.2">
      <c r="A151" s="361" t="s">
        <v>273</v>
      </c>
      <c r="B151" s="361" t="s">
        <v>275</v>
      </c>
      <c r="C151" s="361" t="s">
        <v>13726</v>
      </c>
      <c r="D151" s="39" t="s">
        <v>13556</v>
      </c>
      <c r="E151" s="39" t="s">
        <v>13556</v>
      </c>
      <c r="F151" s="39" t="s">
        <v>13556</v>
      </c>
      <c r="G151" s="39" t="s">
        <v>13638</v>
      </c>
      <c r="H151" s="39"/>
      <c r="I151" s="39"/>
      <c r="J151" s="362" t="s">
        <v>13620</v>
      </c>
      <c r="K151" s="367">
        <v>450</v>
      </c>
      <c r="L151" s="412" t="s">
        <v>468</v>
      </c>
      <c r="M151" s="188">
        <v>450</v>
      </c>
      <c r="N151" s="188">
        <v>0</v>
      </c>
      <c r="O151" s="188">
        <v>0</v>
      </c>
      <c r="P151" s="369"/>
    </row>
    <row r="152" spans="1:16" ht="36" x14ac:dyDescent="0.2">
      <c r="A152" s="361" t="s">
        <v>273</v>
      </c>
      <c r="B152" s="361" t="s">
        <v>275</v>
      </c>
      <c r="C152" s="361" t="s">
        <v>13727</v>
      </c>
      <c r="D152" s="39" t="s">
        <v>13556</v>
      </c>
      <c r="E152" s="39" t="s">
        <v>13556</v>
      </c>
      <c r="F152" s="39" t="s">
        <v>13556</v>
      </c>
      <c r="G152" s="39" t="s">
        <v>13638</v>
      </c>
      <c r="H152" s="39"/>
      <c r="I152" s="39"/>
      <c r="J152" s="362" t="s">
        <v>13620</v>
      </c>
      <c r="K152" s="367">
        <v>1200</v>
      </c>
      <c r="L152" s="412" t="s">
        <v>468</v>
      </c>
      <c r="M152" s="188">
        <v>1200</v>
      </c>
      <c r="N152" s="188">
        <v>0</v>
      </c>
      <c r="O152" s="188">
        <v>0</v>
      </c>
      <c r="P152" s="369"/>
    </row>
    <row r="153" spans="1:16" ht="60" x14ac:dyDescent="0.2">
      <c r="A153" s="361" t="s">
        <v>273</v>
      </c>
      <c r="B153" s="361" t="s">
        <v>275</v>
      </c>
      <c r="C153" s="361" t="s">
        <v>13728</v>
      </c>
      <c r="D153" s="39" t="s">
        <v>13556</v>
      </c>
      <c r="E153" s="39" t="s">
        <v>13556</v>
      </c>
      <c r="F153" s="39" t="s">
        <v>13556</v>
      </c>
      <c r="G153" s="39" t="s">
        <v>13638</v>
      </c>
      <c r="H153" s="39"/>
      <c r="I153" s="39"/>
      <c r="J153" s="362" t="s">
        <v>13620</v>
      </c>
      <c r="K153" s="367">
        <v>1300</v>
      </c>
      <c r="L153" s="412" t="s">
        <v>468</v>
      </c>
      <c r="M153" s="188">
        <v>1300</v>
      </c>
      <c r="N153" s="188">
        <v>0</v>
      </c>
      <c r="O153" s="188">
        <v>0</v>
      </c>
      <c r="P153" s="369"/>
    </row>
    <row r="154" spans="1:16" ht="60" x14ac:dyDescent="0.2">
      <c r="A154" s="361" t="s">
        <v>273</v>
      </c>
      <c r="B154" s="361" t="s">
        <v>275</v>
      </c>
      <c r="C154" s="361" t="s">
        <v>13729</v>
      </c>
      <c r="D154" s="39" t="s">
        <v>13556</v>
      </c>
      <c r="E154" s="39" t="s">
        <v>13556</v>
      </c>
      <c r="F154" s="39" t="s">
        <v>13556</v>
      </c>
      <c r="G154" s="39" t="s">
        <v>13638</v>
      </c>
      <c r="H154" s="39"/>
      <c r="I154" s="39"/>
      <c r="J154" s="362" t="s">
        <v>13620</v>
      </c>
      <c r="K154" s="367">
        <v>258.33333333333331</v>
      </c>
      <c r="L154" s="412" t="s">
        <v>468</v>
      </c>
      <c r="M154" s="188">
        <v>3100</v>
      </c>
      <c r="N154" s="188">
        <v>0</v>
      </c>
      <c r="O154" s="188">
        <v>0</v>
      </c>
      <c r="P154" s="369"/>
    </row>
    <row r="155" spans="1:16" ht="18" x14ac:dyDescent="0.2">
      <c r="A155" s="811" t="s">
        <v>12527</v>
      </c>
      <c r="B155" s="819"/>
      <c r="C155" s="819"/>
      <c r="D155" s="819"/>
      <c r="E155" s="819"/>
      <c r="F155" s="819"/>
      <c r="G155" s="819"/>
      <c r="H155" s="819"/>
      <c r="I155" s="819"/>
      <c r="J155" s="820"/>
      <c r="K155" s="820"/>
      <c r="L155" s="820"/>
      <c r="M155" s="822"/>
      <c r="N155" s="822"/>
      <c r="O155" s="823"/>
    </row>
    <row r="156" spans="1:16" ht="36" x14ac:dyDescent="0.2">
      <c r="A156" s="361" t="s">
        <v>273</v>
      </c>
      <c r="B156" s="361" t="s">
        <v>276</v>
      </c>
      <c r="C156" s="361" t="s">
        <v>27927</v>
      </c>
      <c r="D156" s="370">
        <v>26693320</v>
      </c>
      <c r="E156" s="39" t="s">
        <v>13730</v>
      </c>
      <c r="F156" s="370">
        <v>2000913</v>
      </c>
      <c r="G156" s="39">
        <v>360</v>
      </c>
      <c r="H156" s="39" t="s">
        <v>479</v>
      </c>
      <c r="I156" s="39" t="s">
        <v>467</v>
      </c>
      <c r="J156" s="371">
        <v>44713</v>
      </c>
      <c r="K156" s="368">
        <v>5200</v>
      </c>
      <c r="L156" s="364" t="s">
        <v>16398</v>
      </c>
      <c r="M156" s="188">
        <v>31200</v>
      </c>
      <c r="N156" s="188">
        <v>15600</v>
      </c>
      <c r="O156" s="188">
        <v>34320</v>
      </c>
    </row>
    <row r="157" spans="1:16" ht="36" x14ac:dyDescent="0.2">
      <c r="A157" s="361" t="s">
        <v>273</v>
      </c>
      <c r="B157" s="361" t="s">
        <v>276</v>
      </c>
      <c r="C157" s="361" t="s">
        <v>27928</v>
      </c>
      <c r="D157" s="370">
        <v>10044044761</v>
      </c>
      <c r="E157" s="39" t="s">
        <v>13730</v>
      </c>
      <c r="F157" s="370"/>
      <c r="G157" s="39">
        <v>148</v>
      </c>
      <c r="H157" s="39" t="s">
        <v>479</v>
      </c>
      <c r="I157" s="39" t="s">
        <v>467</v>
      </c>
      <c r="J157" s="371">
        <v>44227</v>
      </c>
      <c r="K157" s="368">
        <v>5000</v>
      </c>
      <c r="L157" s="364" t="s">
        <v>27905</v>
      </c>
      <c r="M157" s="188">
        <v>0</v>
      </c>
      <c r="N157" s="188">
        <v>0</v>
      </c>
      <c r="O157" s="188">
        <v>0</v>
      </c>
    </row>
    <row r="158" spans="1:16" ht="36" x14ac:dyDescent="0.2">
      <c r="A158" s="361" t="s">
        <v>273</v>
      </c>
      <c r="B158" s="361" t="s">
        <v>276</v>
      </c>
      <c r="C158" s="361" t="s">
        <v>27929</v>
      </c>
      <c r="D158" s="370">
        <v>10044171282</v>
      </c>
      <c r="E158" s="39" t="s">
        <v>13730</v>
      </c>
      <c r="F158" s="370">
        <v>5002981</v>
      </c>
      <c r="G158" s="39">
        <v>300</v>
      </c>
      <c r="H158" s="39" t="s">
        <v>479</v>
      </c>
      <c r="I158" s="39" t="s">
        <v>467</v>
      </c>
      <c r="J158" s="371">
        <v>44592</v>
      </c>
      <c r="K158" s="368">
        <v>4300</v>
      </c>
      <c r="L158" s="364" t="s">
        <v>27905</v>
      </c>
      <c r="M158" s="188">
        <v>26500</v>
      </c>
      <c r="N158" s="188">
        <v>13250</v>
      </c>
      <c r="O158" s="188">
        <v>29150.000000000004</v>
      </c>
    </row>
    <row r="159" spans="1:16" ht="36" x14ac:dyDescent="0.2">
      <c r="A159" s="361" t="s">
        <v>273</v>
      </c>
      <c r="B159" s="361" t="s">
        <v>276</v>
      </c>
      <c r="C159" s="361" t="s">
        <v>27930</v>
      </c>
      <c r="D159" s="370" t="s">
        <v>13731</v>
      </c>
      <c r="E159" s="39" t="s">
        <v>13730</v>
      </c>
      <c r="F159" s="370">
        <v>11000911</v>
      </c>
      <c r="G159" s="39">
        <v>270</v>
      </c>
      <c r="H159" s="39" t="s">
        <v>467</v>
      </c>
      <c r="I159" s="39" t="s">
        <v>467</v>
      </c>
      <c r="J159" s="371">
        <v>45046</v>
      </c>
      <c r="K159" s="368">
        <v>3500</v>
      </c>
      <c r="L159" s="364" t="s">
        <v>27906</v>
      </c>
      <c r="M159" s="188">
        <v>24000</v>
      </c>
      <c r="N159" s="188">
        <v>12000</v>
      </c>
      <c r="O159" s="188">
        <v>26400.000000000004</v>
      </c>
    </row>
    <row r="160" spans="1:16" ht="36" x14ac:dyDescent="0.2">
      <c r="A160" s="361" t="s">
        <v>273</v>
      </c>
      <c r="B160" s="361" t="s">
        <v>276</v>
      </c>
      <c r="C160" s="361" t="s">
        <v>27931</v>
      </c>
      <c r="D160" s="370" t="s">
        <v>13732</v>
      </c>
      <c r="E160" s="39" t="s">
        <v>13730</v>
      </c>
      <c r="F160" s="370" t="s">
        <v>13733</v>
      </c>
      <c r="G160" s="39">
        <v>252</v>
      </c>
      <c r="H160" s="39" t="s">
        <v>467</v>
      </c>
      <c r="I160" s="39" t="s">
        <v>467</v>
      </c>
      <c r="J160" s="371">
        <v>44834</v>
      </c>
      <c r="K160" s="368">
        <v>3000</v>
      </c>
      <c r="L160" s="364" t="s">
        <v>27907</v>
      </c>
      <c r="M160" s="188">
        <v>18000</v>
      </c>
      <c r="N160" s="188">
        <v>9000</v>
      </c>
      <c r="O160" s="188">
        <v>19800</v>
      </c>
    </row>
    <row r="161" spans="1:15" ht="72" x14ac:dyDescent="0.2">
      <c r="A161" s="361" t="s">
        <v>273</v>
      </c>
      <c r="B161" s="361" t="s">
        <v>276</v>
      </c>
      <c r="C161" s="361" t="s">
        <v>27932</v>
      </c>
      <c r="D161" s="370" t="s">
        <v>13734</v>
      </c>
      <c r="E161" s="39" t="s">
        <v>13730</v>
      </c>
      <c r="F161" s="370" t="s">
        <v>13735</v>
      </c>
      <c r="G161" s="39">
        <v>299.64999999999998</v>
      </c>
      <c r="H161" s="39" t="s">
        <v>467</v>
      </c>
      <c r="I161" s="39" t="s">
        <v>467</v>
      </c>
      <c r="J161" s="371">
        <v>44500</v>
      </c>
      <c r="K161" s="368">
        <v>3000</v>
      </c>
      <c r="L161" s="364" t="s">
        <v>27908</v>
      </c>
      <c r="M161" s="188">
        <v>18000</v>
      </c>
      <c r="N161" s="188">
        <v>9000</v>
      </c>
      <c r="O161" s="188">
        <v>19800</v>
      </c>
    </row>
    <row r="162" spans="1:15" ht="36" x14ac:dyDescent="0.2">
      <c r="A162" s="361" t="s">
        <v>273</v>
      </c>
      <c r="B162" s="361" t="s">
        <v>276</v>
      </c>
      <c r="C162" s="361" t="s">
        <v>27933</v>
      </c>
      <c r="D162" s="370">
        <v>21437891</v>
      </c>
      <c r="E162" s="39" t="s">
        <v>13736</v>
      </c>
      <c r="F162" s="370" t="s">
        <v>13737</v>
      </c>
      <c r="G162" s="39">
        <v>168</v>
      </c>
      <c r="H162" s="39" t="s">
        <v>479</v>
      </c>
      <c r="I162" s="39" t="s">
        <v>467</v>
      </c>
      <c r="J162" s="371">
        <v>44488</v>
      </c>
      <c r="K162" s="368">
        <v>4000</v>
      </c>
      <c r="L162" s="364" t="s">
        <v>27909</v>
      </c>
      <c r="M162" s="188">
        <v>24000</v>
      </c>
      <c r="N162" s="188">
        <v>12000</v>
      </c>
      <c r="O162" s="188">
        <v>26400.000000000004</v>
      </c>
    </row>
    <row r="163" spans="1:15" ht="36" x14ac:dyDescent="0.2">
      <c r="A163" s="361" t="s">
        <v>273</v>
      </c>
      <c r="B163" s="361" t="s">
        <v>276</v>
      </c>
      <c r="C163" s="361" t="s">
        <v>13738</v>
      </c>
      <c r="D163" s="370" t="s">
        <v>13739</v>
      </c>
      <c r="E163" s="39" t="s">
        <v>13740</v>
      </c>
      <c r="F163" s="370"/>
      <c r="G163" s="39">
        <v>350</v>
      </c>
      <c r="H163" s="39" t="s">
        <v>467</v>
      </c>
      <c r="I163" s="39" t="s">
        <v>467</v>
      </c>
      <c r="J163" s="371">
        <v>44777</v>
      </c>
      <c r="K163" s="368">
        <v>3000</v>
      </c>
      <c r="L163" s="364" t="s">
        <v>27907</v>
      </c>
      <c r="M163" s="188">
        <v>18000</v>
      </c>
      <c r="N163" s="188">
        <v>9000</v>
      </c>
      <c r="O163" s="188">
        <v>19800</v>
      </c>
    </row>
    <row r="164" spans="1:15" ht="36" x14ac:dyDescent="0.2">
      <c r="A164" s="361" t="s">
        <v>273</v>
      </c>
      <c r="B164" s="361" t="s">
        <v>276</v>
      </c>
      <c r="C164" s="361" t="s">
        <v>13741</v>
      </c>
      <c r="D164" s="370" t="s">
        <v>13742</v>
      </c>
      <c r="E164" s="39" t="s">
        <v>13585</v>
      </c>
      <c r="F164" s="370">
        <v>5436</v>
      </c>
      <c r="G164" s="39">
        <v>304.02999999999997</v>
      </c>
      <c r="H164" s="39" t="s">
        <v>467</v>
      </c>
      <c r="I164" s="39" t="s">
        <v>467</v>
      </c>
      <c r="J164" s="371">
        <v>44514</v>
      </c>
      <c r="K164" s="368">
        <v>5600</v>
      </c>
      <c r="L164" s="364" t="s">
        <v>27909</v>
      </c>
      <c r="M164" s="188">
        <v>33600</v>
      </c>
      <c r="N164" s="188">
        <v>16800</v>
      </c>
      <c r="O164" s="188">
        <v>36960</v>
      </c>
    </row>
    <row r="165" spans="1:15" ht="36" x14ac:dyDescent="0.2">
      <c r="A165" s="361" t="s">
        <v>273</v>
      </c>
      <c r="B165" s="361" t="s">
        <v>276</v>
      </c>
      <c r="C165" s="361" t="s">
        <v>13743</v>
      </c>
      <c r="D165" s="370" t="s">
        <v>13744</v>
      </c>
      <c r="E165" s="39" t="s">
        <v>13736</v>
      </c>
      <c r="F165" s="370">
        <v>153490</v>
      </c>
      <c r="G165" s="39">
        <v>7397.31</v>
      </c>
      <c r="H165" s="39" t="s">
        <v>479</v>
      </c>
      <c r="I165" s="39" t="s">
        <v>467</v>
      </c>
      <c r="J165" s="371">
        <v>44454</v>
      </c>
      <c r="K165" s="368">
        <v>325775.55800000002</v>
      </c>
      <c r="L165" s="364" t="s">
        <v>27908</v>
      </c>
      <c r="M165" s="188">
        <v>977325.79999999993</v>
      </c>
      <c r="N165" s="188">
        <v>1935706.94</v>
      </c>
      <c r="O165" s="188">
        <v>1075058.3800000001</v>
      </c>
    </row>
    <row r="166" spans="1:15" ht="36" x14ac:dyDescent="0.2">
      <c r="A166" s="361" t="s">
        <v>273</v>
      </c>
      <c r="B166" s="361" t="s">
        <v>276</v>
      </c>
      <c r="C166" s="361" t="s">
        <v>13745</v>
      </c>
      <c r="D166" s="370" t="s">
        <v>13746</v>
      </c>
      <c r="E166" s="39" t="s">
        <v>13736</v>
      </c>
      <c r="F166" s="370">
        <v>42194867</v>
      </c>
      <c r="G166" s="39">
        <v>8300</v>
      </c>
      <c r="H166" s="39" t="s">
        <v>467</v>
      </c>
      <c r="I166" s="39" t="s">
        <v>467</v>
      </c>
      <c r="J166" s="371">
        <v>44469</v>
      </c>
      <c r="K166" s="368">
        <v>35607</v>
      </c>
      <c r="L166" s="364" t="s">
        <v>27908</v>
      </c>
      <c r="M166" s="188">
        <v>106821</v>
      </c>
      <c r="N166" s="188">
        <v>53410.5</v>
      </c>
      <c r="O166" s="188">
        <v>117503.1</v>
      </c>
    </row>
    <row r="167" spans="1:15" ht="36" x14ac:dyDescent="0.2">
      <c r="A167" s="361" t="s">
        <v>273</v>
      </c>
      <c r="B167" s="361" t="s">
        <v>276</v>
      </c>
      <c r="C167" s="361" t="s">
        <v>13745</v>
      </c>
      <c r="D167" s="370" t="s">
        <v>13746</v>
      </c>
      <c r="E167" s="39" t="s">
        <v>13736</v>
      </c>
      <c r="F167" s="370">
        <v>42194867</v>
      </c>
      <c r="G167" s="39">
        <v>8300</v>
      </c>
      <c r="H167" s="39" t="s">
        <v>467</v>
      </c>
      <c r="I167" s="39" t="s">
        <v>467</v>
      </c>
      <c r="J167" s="371">
        <v>44286</v>
      </c>
      <c r="K167" s="368">
        <v>40172</v>
      </c>
      <c r="L167" s="364" t="s">
        <v>27908</v>
      </c>
      <c r="M167" s="188">
        <v>120516</v>
      </c>
      <c r="N167" s="188">
        <v>60258</v>
      </c>
      <c r="O167" s="188">
        <v>132567.6</v>
      </c>
    </row>
    <row r="168" spans="1:15" ht="36" x14ac:dyDescent="0.2">
      <c r="A168" s="361" t="s">
        <v>273</v>
      </c>
      <c r="B168" s="361" t="s">
        <v>276</v>
      </c>
      <c r="C168" s="361" t="s">
        <v>13745</v>
      </c>
      <c r="D168" s="370" t="s">
        <v>13746</v>
      </c>
      <c r="E168" s="39" t="s">
        <v>13736</v>
      </c>
      <c r="F168" s="370">
        <v>42242950</v>
      </c>
      <c r="G168" s="39">
        <v>11459</v>
      </c>
      <c r="H168" s="39" t="s">
        <v>467</v>
      </c>
      <c r="I168" s="39" t="s">
        <v>467</v>
      </c>
      <c r="J168" s="371">
        <v>44469</v>
      </c>
      <c r="K168" s="368">
        <v>54600</v>
      </c>
      <c r="L168" s="364" t="s">
        <v>27908</v>
      </c>
      <c r="M168" s="188">
        <v>318500</v>
      </c>
      <c r="N168" s="188">
        <v>159250</v>
      </c>
      <c r="O168" s="188">
        <v>350350</v>
      </c>
    </row>
    <row r="169" spans="1:15" ht="36" x14ac:dyDescent="0.2">
      <c r="A169" s="361" t="s">
        <v>273</v>
      </c>
      <c r="B169" s="361" t="s">
        <v>276</v>
      </c>
      <c r="C169" s="361" t="s">
        <v>13747</v>
      </c>
      <c r="D169" s="370" t="s">
        <v>13748</v>
      </c>
      <c r="E169" s="39" t="s">
        <v>13749</v>
      </c>
      <c r="F169" s="370" t="s">
        <v>542</v>
      </c>
      <c r="G169" s="39">
        <v>7000</v>
      </c>
      <c r="H169" s="39" t="s">
        <v>467</v>
      </c>
      <c r="I169" s="39" t="s">
        <v>467</v>
      </c>
      <c r="J169" s="371">
        <v>44469</v>
      </c>
      <c r="K169" s="368">
        <v>24780</v>
      </c>
      <c r="L169" s="364" t="s">
        <v>27908</v>
      </c>
      <c r="M169" s="188">
        <v>139594</v>
      </c>
      <c r="N169" s="188">
        <v>69797</v>
      </c>
      <c r="O169" s="188">
        <v>153553.40000000002</v>
      </c>
    </row>
    <row r="170" spans="1:15" ht="36" x14ac:dyDescent="0.2">
      <c r="A170" s="361" t="s">
        <v>273</v>
      </c>
      <c r="B170" s="361" t="s">
        <v>276</v>
      </c>
      <c r="C170" s="361" t="s">
        <v>13747</v>
      </c>
      <c r="D170" s="370" t="s">
        <v>13748</v>
      </c>
      <c r="E170" s="39" t="s">
        <v>13749</v>
      </c>
      <c r="F170" s="370" t="s">
        <v>542</v>
      </c>
      <c r="G170" s="39">
        <v>10000</v>
      </c>
      <c r="H170" s="39" t="s">
        <v>467</v>
      </c>
      <c r="I170" s="39" t="s">
        <v>467</v>
      </c>
      <c r="J170" s="371">
        <v>44196</v>
      </c>
      <c r="K170" s="368">
        <v>35400</v>
      </c>
      <c r="L170" s="364" t="s">
        <v>27908</v>
      </c>
      <c r="M170" s="188">
        <v>0</v>
      </c>
      <c r="N170" s="188">
        <v>0</v>
      </c>
      <c r="O170" s="188">
        <v>0</v>
      </c>
    </row>
    <row r="171" spans="1:15" ht="36" x14ac:dyDescent="0.2">
      <c r="A171" s="361" t="s">
        <v>273</v>
      </c>
      <c r="B171" s="361" t="s">
        <v>276</v>
      </c>
      <c r="C171" s="361" t="s">
        <v>13750</v>
      </c>
      <c r="D171" s="370" t="s">
        <v>13751</v>
      </c>
      <c r="E171" s="39" t="s">
        <v>13736</v>
      </c>
      <c r="F171" s="370">
        <v>13143947</v>
      </c>
      <c r="G171" s="39">
        <v>250</v>
      </c>
      <c r="H171" s="39" t="s">
        <v>467</v>
      </c>
      <c r="I171" s="39" t="s">
        <v>467</v>
      </c>
      <c r="J171" s="371">
        <v>44561</v>
      </c>
      <c r="K171" s="368">
        <v>6088.21</v>
      </c>
      <c r="L171" s="364" t="s">
        <v>27908</v>
      </c>
      <c r="M171" s="188">
        <v>73058.52</v>
      </c>
      <c r="N171" s="188">
        <v>36529.26</v>
      </c>
      <c r="O171" s="188">
        <v>80364.372000000018</v>
      </c>
    </row>
    <row r="172" spans="1:15" ht="18" x14ac:dyDescent="0.2">
      <c r="A172" s="811" t="s">
        <v>6670</v>
      </c>
      <c r="B172" s="819"/>
      <c r="C172" s="819"/>
      <c r="D172" s="819"/>
      <c r="E172" s="819"/>
      <c r="F172" s="819"/>
      <c r="G172" s="819"/>
      <c r="H172" s="819"/>
      <c r="I172" s="819"/>
      <c r="J172" s="820"/>
      <c r="K172" s="820"/>
      <c r="L172" s="820"/>
      <c r="M172" s="822"/>
      <c r="N172" s="822"/>
      <c r="O172" s="823"/>
    </row>
    <row r="173" spans="1:15" ht="84" x14ac:dyDescent="0.2">
      <c r="A173" s="361" t="s">
        <v>273</v>
      </c>
      <c r="B173" s="361" t="s">
        <v>277</v>
      </c>
      <c r="C173" s="363" t="s">
        <v>13553</v>
      </c>
      <c r="D173" s="134">
        <v>20100812208</v>
      </c>
      <c r="E173" s="39"/>
      <c r="F173" s="365">
        <v>13200643</v>
      </c>
      <c r="G173" s="39" t="s">
        <v>13554</v>
      </c>
      <c r="H173" s="39"/>
      <c r="I173" s="39"/>
      <c r="J173" s="366">
        <v>44977</v>
      </c>
      <c r="K173" s="556">
        <v>10072.48</v>
      </c>
      <c r="L173" s="39" t="s">
        <v>468</v>
      </c>
      <c r="M173" s="545">
        <v>120869.75999999999</v>
      </c>
      <c r="N173" s="545">
        <v>59811.839999999997</v>
      </c>
      <c r="O173" s="545">
        <v>122738.88</v>
      </c>
    </row>
    <row r="174" spans="1:15" ht="18" x14ac:dyDescent="0.2">
      <c r="A174" s="811" t="s">
        <v>6540</v>
      </c>
      <c r="B174" s="819"/>
      <c r="C174" s="819"/>
      <c r="D174" s="819"/>
      <c r="E174" s="819"/>
      <c r="F174" s="819"/>
      <c r="G174" s="819"/>
      <c r="H174" s="819"/>
      <c r="I174" s="819"/>
      <c r="J174" s="820"/>
      <c r="K174" s="820"/>
      <c r="L174" s="820"/>
      <c r="M174" s="822"/>
      <c r="N174" s="822"/>
      <c r="O174" s="823"/>
    </row>
    <row r="175" spans="1:15" ht="48" x14ac:dyDescent="0.2">
      <c r="A175" s="361" t="s">
        <v>273</v>
      </c>
      <c r="B175" s="361" t="s">
        <v>278</v>
      </c>
      <c r="C175" s="363" t="s">
        <v>13548</v>
      </c>
      <c r="D175" s="134">
        <v>1387634</v>
      </c>
      <c r="E175" s="362" t="s">
        <v>13549</v>
      </c>
      <c r="F175" s="364" t="s">
        <v>13550</v>
      </c>
      <c r="G175" s="362">
        <v>1851</v>
      </c>
      <c r="H175" s="362">
        <v>10</v>
      </c>
      <c r="I175" s="362"/>
      <c r="J175" s="362" t="s">
        <v>13551</v>
      </c>
      <c r="K175" s="545">
        <v>128435.6</v>
      </c>
      <c r="L175" s="364" t="s">
        <v>27910</v>
      </c>
      <c r="M175" s="546">
        <v>1541227</v>
      </c>
      <c r="N175" s="546">
        <v>770613.6</v>
      </c>
      <c r="O175" s="546">
        <f>3082454.4+593333.33+38830.39</f>
        <v>3714618.12</v>
      </c>
    </row>
    <row r="176" spans="1:15" ht="48" x14ac:dyDescent="0.2">
      <c r="A176" s="361" t="s">
        <v>273</v>
      </c>
      <c r="B176" s="361" t="s">
        <v>278</v>
      </c>
      <c r="C176" s="363" t="s">
        <v>13548</v>
      </c>
      <c r="D176" s="134">
        <v>1387635</v>
      </c>
      <c r="E176" s="362" t="s">
        <v>13549</v>
      </c>
      <c r="F176" s="364">
        <v>14207199</v>
      </c>
      <c r="G176" s="362">
        <v>611.80799999999999</v>
      </c>
      <c r="H176" s="362">
        <v>0</v>
      </c>
      <c r="I176" s="362"/>
      <c r="J176" s="362" t="s">
        <v>13552</v>
      </c>
      <c r="K176" s="545">
        <v>40448.49</v>
      </c>
      <c r="L176" s="364" t="s">
        <v>27910</v>
      </c>
      <c r="M176" s="546">
        <v>202242.45</v>
      </c>
      <c r="N176" s="546">
        <v>242690.94</v>
      </c>
      <c r="O176" s="546">
        <f>+K176*12</f>
        <v>485381.88</v>
      </c>
    </row>
    <row r="177" spans="1:15" x14ac:dyDescent="0.2">
      <c r="A177" s="547"/>
      <c r="B177" s="394"/>
      <c r="C177" s="525"/>
      <c r="D177" s="526"/>
      <c r="E177" s="394"/>
      <c r="F177" s="548"/>
      <c r="G177" s="394"/>
      <c r="H177" s="394"/>
      <c r="I177" s="394"/>
      <c r="J177" s="547"/>
      <c r="K177" s="549"/>
      <c r="L177" s="547"/>
      <c r="M177" s="550"/>
      <c r="N177" s="550"/>
      <c r="O177" s="550"/>
    </row>
    <row r="178" spans="1:15" ht="18" x14ac:dyDescent="0.2">
      <c r="A178" s="811" t="s">
        <v>279</v>
      </c>
      <c r="B178" s="819"/>
      <c r="C178" s="819"/>
      <c r="D178" s="819"/>
      <c r="E178" s="819"/>
      <c r="F178" s="819"/>
      <c r="G178" s="819"/>
      <c r="H178" s="819"/>
      <c r="I178" s="819"/>
      <c r="J178" s="820"/>
      <c r="K178" s="820"/>
      <c r="L178" s="820"/>
      <c r="M178" s="822"/>
      <c r="N178" s="822"/>
      <c r="O178" s="823"/>
    </row>
    <row r="179" spans="1:15" ht="60" x14ac:dyDescent="0.2">
      <c r="A179" s="361" t="s">
        <v>279</v>
      </c>
      <c r="B179" s="361" t="s">
        <v>280</v>
      </c>
      <c r="C179" s="227" t="s">
        <v>465</v>
      </c>
      <c r="D179" s="228">
        <v>9069938</v>
      </c>
      <c r="E179" s="39" t="s">
        <v>466</v>
      </c>
      <c r="F179" s="229">
        <v>13639049</v>
      </c>
      <c r="G179" s="39">
        <v>32</v>
      </c>
      <c r="H179" s="39" t="s">
        <v>467</v>
      </c>
      <c r="I179" s="39"/>
      <c r="J179" s="230">
        <v>44935</v>
      </c>
      <c r="K179" s="558">
        <v>18700</v>
      </c>
      <c r="L179" s="364" t="s">
        <v>468</v>
      </c>
      <c r="M179" s="188">
        <v>224400</v>
      </c>
      <c r="N179" s="188">
        <v>149600</v>
      </c>
      <c r="O179" s="544">
        <f t="shared" ref="O179:O203" si="0">K179*12</f>
        <v>224400</v>
      </c>
    </row>
    <row r="180" spans="1:15" ht="60" x14ac:dyDescent="0.2">
      <c r="A180" s="361" t="s">
        <v>279</v>
      </c>
      <c r="B180" s="361" t="s">
        <v>280</v>
      </c>
      <c r="C180" s="227" t="s">
        <v>469</v>
      </c>
      <c r="D180" s="232">
        <v>4800890</v>
      </c>
      <c r="E180" s="39" t="s">
        <v>466</v>
      </c>
      <c r="F180" s="232" t="s">
        <v>470</v>
      </c>
      <c r="G180" s="39">
        <v>73.680000000000007</v>
      </c>
      <c r="H180" s="39" t="s">
        <v>467</v>
      </c>
      <c r="I180" s="39"/>
      <c r="J180" s="230">
        <v>45018</v>
      </c>
      <c r="K180" s="188">
        <v>1700</v>
      </c>
      <c r="L180" s="364" t="s">
        <v>468</v>
      </c>
      <c r="M180" s="188">
        <v>20400</v>
      </c>
      <c r="N180" s="188">
        <v>13600</v>
      </c>
      <c r="O180" s="544">
        <f t="shared" si="0"/>
        <v>20400</v>
      </c>
    </row>
    <row r="181" spans="1:15" ht="60" x14ac:dyDescent="0.2">
      <c r="A181" s="361" t="s">
        <v>279</v>
      </c>
      <c r="B181" s="361" t="s">
        <v>280</v>
      </c>
      <c r="C181" s="233" t="s">
        <v>471</v>
      </c>
      <c r="D181" s="234" t="s">
        <v>472</v>
      </c>
      <c r="E181" s="39" t="s">
        <v>466</v>
      </c>
      <c r="F181" s="229" t="s">
        <v>473</v>
      </c>
      <c r="G181" s="39">
        <v>138.74</v>
      </c>
      <c r="H181" s="39" t="s">
        <v>467</v>
      </c>
      <c r="I181" s="39"/>
      <c r="J181" s="230"/>
      <c r="K181" s="188">
        <v>1600</v>
      </c>
      <c r="L181" s="364" t="s">
        <v>468</v>
      </c>
      <c r="M181" s="188">
        <v>19200</v>
      </c>
      <c r="N181" s="188">
        <v>12800</v>
      </c>
      <c r="O181" s="544">
        <f t="shared" si="0"/>
        <v>19200</v>
      </c>
    </row>
    <row r="182" spans="1:15" ht="60" x14ac:dyDescent="0.2">
      <c r="A182" s="361" t="s">
        <v>279</v>
      </c>
      <c r="B182" s="361" t="s">
        <v>280</v>
      </c>
      <c r="C182" s="235" t="s">
        <v>474</v>
      </c>
      <c r="D182" s="236">
        <v>31125166</v>
      </c>
      <c r="E182" s="39" t="s">
        <v>466</v>
      </c>
      <c r="F182" s="236" t="s">
        <v>475</v>
      </c>
      <c r="G182" s="39">
        <v>160</v>
      </c>
      <c r="H182" s="39" t="s">
        <v>467</v>
      </c>
      <c r="I182" s="39"/>
      <c r="J182" s="230">
        <v>44897</v>
      </c>
      <c r="K182" s="188">
        <v>1300</v>
      </c>
      <c r="L182" s="364" t="s">
        <v>468</v>
      </c>
      <c r="M182" s="188">
        <v>15600</v>
      </c>
      <c r="N182" s="188">
        <v>9100</v>
      </c>
      <c r="O182" s="544">
        <f t="shared" si="0"/>
        <v>15600</v>
      </c>
    </row>
    <row r="183" spans="1:15" ht="60" x14ac:dyDescent="0.2">
      <c r="A183" s="361" t="s">
        <v>279</v>
      </c>
      <c r="B183" s="361" t="s">
        <v>280</v>
      </c>
      <c r="C183" s="233" t="s">
        <v>476</v>
      </c>
      <c r="D183" s="234">
        <v>4642376</v>
      </c>
      <c r="E183" s="39" t="s">
        <v>466</v>
      </c>
      <c r="F183" s="229" t="s">
        <v>477</v>
      </c>
      <c r="G183" s="39">
        <v>160</v>
      </c>
      <c r="H183" s="39" t="s">
        <v>467</v>
      </c>
      <c r="I183" s="39"/>
      <c r="J183" s="230">
        <v>45079</v>
      </c>
      <c r="K183" s="188">
        <v>1900</v>
      </c>
      <c r="L183" s="364" t="s">
        <v>468</v>
      </c>
      <c r="M183" s="188">
        <v>22800</v>
      </c>
      <c r="N183" s="188">
        <v>15200</v>
      </c>
      <c r="O183" s="544">
        <f t="shared" si="0"/>
        <v>22800</v>
      </c>
    </row>
    <row r="184" spans="1:15" ht="60" x14ac:dyDescent="0.2">
      <c r="A184" s="361" t="s">
        <v>279</v>
      </c>
      <c r="B184" s="361" t="s">
        <v>280</v>
      </c>
      <c r="C184" s="233" t="s">
        <v>478</v>
      </c>
      <c r="D184" s="234">
        <v>20126204462</v>
      </c>
      <c r="E184" s="39" t="s">
        <v>466</v>
      </c>
      <c r="F184" s="229"/>
      <c r="G184" s="39"/>
      <c r="H184" s="237" t="s">
        <v>479</v>
      </c>
      <c r="I184" s="39"/>
      <c r="J184" s="230">
        <v>44926</v>
      </c>
      <c r="K184" s="188">
        <v>102387.64</v>
      </c>
      <c r="L184" s="364" t="s">
        <v>468</v>
      </c>
      <c r="M184" s="188">
        <v>1228654.68</v>
      </c>
      <c r="N184" s="188">
        <v>819101.12</v>
      </c>
      <c r="O184" s="544">
        <f t="shared" si="0"/>
        <v>1228651.68</v>
      </c>
    </row>
    <row r="185" spans="1:15" ht="60" x14ac:dyDescent="0.2">
      <c r="A185" s="361" t="s">
        <v>279</v>
      </c>
      <c r="B185" s="361" t="s">
        <v>280</v>
      </c>
      <c r="C185" s="238" t="s">
        <v>480</v>
      </c>
      <c r="D185" s="239" t="s">
        <v>481</v>
      </c>
      <c r="E185" s="39" t="s">
        <v>466</v>
      </c>
      <c r="F185" s="229" t="s">
        <v>482</v>
      </c>
      <c r="G185" s="39">
        <v>180</v>
      </c>
      <c r="H185" s="39" t="s">
        <v>467</v>
      </c>
      <c r="I185" s="39"/>
      <c r="J185" s="230"/>
      <c r="K185" s="188">
        <v>1650</v>
      </c>
      <c r="L185" s="364" t="s">
        <v>468</v>
      </c>
      <c r="M185" s="188">
        <v>19800</v>
      </c>
      <c r="N185" s="188">
        <v>11550</v>
      </c>
      <c r="O185" s="544">
        <f t="shared" si="0"/>
        <v>19800</v>
      </c>
    </row>
    <row r="186" spans="1:15" ht="60" x14ac:dyDescent="0.2">
      <c r="A186" s="361" t="s">
        <v>279</v>
      </c>
      <c r="B186" s="361" t="s">
        <v>280</v>
      </c>
      <c r="C186" s="235" t="s">
        <v>483</v>
      </c>
      <c r="D186" s="240" t="s">
        <v>484</v>
      </c>
      <c r="E186" s="39" t="s">
        <v>466</v>
      </c>
      <c r="F186" s="229" t="s">
        <v>485</v>
      </c>
      <c r="G186" s="39">
        <v>120</v>
      </c>
      <c r="H186" s="39" t="s">
        <v>467</v>
      </c>
      <c r="I186" s="39"/>
      <c r="J186" s="230">
        <v>44861</v>
      </c>
      <c r="K186" s="188">
        <v>2100</v>
      </c>
      <c r="L186" s="364" t="s">
        <v>468</v>
      </c>
      <c r="M186" s="188">
        <v>25200</v>
      </c>
      <c r="N186" s="188">
        <v>14700</v>
      </c>
      <c r="O186" s="544">
        <f t="shared" si="0"/>
        <v>25200</v>
      </c>
    </row>
    <row r="187" spans="1:15" ht="60" x14ac:dyDescent="0.2">
      <c r="A187" s="361" t="s">
        <v>279</v>
      </c>
      <c r="B187" s="361" t="s">
        <v>280</v>
      </c>
      <c r="C187" s="233" t="s">
        <v>478</v>
      </c>
      <c r="D187" s="234">
        <v>20126204462</v>
      </c>
      <c r="E187" s="39" t="s">
        <v>466</v>
      </c>
      <c r="F187" s="229"/>
      <c r="G187" s="39"/>
      <c r="H187" s="237" t="s">
        <v>479</v>
      </c>
      <c r="I187" s="39"/>
      <c r="J187" s="230">
        <v>44926</v>
      </c>
      <c r="K187" s="188">
        <v>276134.43</v>
      </c>
      <c r="L187" s="364" t="s">
        <v>468</v>
      </c>
      <c r="M187" s="188">
        <v>3313613.16</v>
      </c>
      <c r="N187" s="188">
        <v>2209075.44</v>
      </c>
      <c r="O187" s="544">
        <f t="shared" si="0"/>
        <v>3313613.16</v>
      </c>
    </row>
    <row r="188" spans="1:15" ht="60" x14ac:dyDescent="0.2">
      <c r="A188" s="361" t="s">
        <v>279</v>
      </c>
      <c r="B188" s="361" t="s">
        <v>280</v>
      </c>
      <c r="C188" s="227" t="s">
        <v>486</v>
      </c>
      <c r="D188" s="241">
        <v>20079917</v>
      </c>
      <c r="E188" s="39" t="s">
        <v>466</v>
      </c>
      <c r="F188" s="229" t="s">
        <v>487</v>
      </c>
      <c r="G188" s="39"/>
      <c r="H188" s="39" t="s">
        <v>467</v>
      </c>
      <c r="I188" s="39"/>
      <c r="J188" s="230">
        <v>44926</v>
      </c>
      <c r="K188" s="188">
        <v>3400</v>
      </c>
      <c r="L188" s="364" t="s">
        <v>468</v>
      </c>
      <c r="M188" s="188">
        <v>40800</v>
      </c>
      <c r="N188" s="188">
        <v>27200</v>
      </c>
      <c r="O188" s="544">
        <f t="shared" si="0"/>
        <v>40800</v>
      </c>
    </row>
    <row r="189" spans="1:15" ht="60" x14ac:dyDescent="0.2">
      <c r="A189" s="361" t="s">
        <v>279</v>
      </c>
      <c r="B189" s="361" t="s">
        <v>280</v>
      </c>
      <c r="C189" s="227" t="s">
        <v>488</v>
      </c>
      <c r="D189" s="241">
        <v>26613824</v>
      </c>
      <c r="E189" s="39" t="s">
        <v>466</v>
      </c>
      <c r="F189" s="229"/>
      <c r="G189" s="39">
        <v>120</v>
      </c>
      <c r="H189" s="39" t="s">
        <v>467</v>
      </c>
      <c r="I189" s="39"/>
      <c r="J189" s="230">
        <v>44926</v>
      </c>
      <c r="K189" s="188">
        <v>2200</v>
      </c>
      <c r="L189" s="364" t="s">
        <v>468</v>
      </c>
      <c r="M189" s="188">
        <v>26400</v>
      </c>
      <c r="N189" s="188">
        <v>19920</v>
      </c>
      <c r="O189" s="544">
        <f t="shared" si="0"/>
        <v>26400</v>
      </c>
    </row>
    <row r="190" spans="1:15" ht="60" x14ac:dyDescent="0.2">
      <c r="A190" s="361" t="s">
        <v>279</v>
      </c>
      <c r="B190" s="361" t="s">
        <v>280</v>
      </c>
      <c r="C190" s="233" t="s">
        <v>489</v>
      </c>
      <c r="D190" s="234">
        <v>40330378</v>
      </c>
      <c r="E190" s="39" t="s">
        <v>466</v>
      </c>
      <c r="F190" s="229" t="s">
        <v>490</v>
      </c>
      <c r="G190" s="39">
        <v>175</v>
      </c>
      <c r="H190" s="39" t="s">
        <v>479</v>
      </c>
      <c r="I190" s="39"/>
      <c r="J190" s="230">
        <v>44990</v>
      </c>
      <c r="K190" s="188">
        <v>4000</v>
      </c>
      <c r="L190" s="364" t="s">
        <v>468</v>
      </c>
      <c r="M190" s="188">
        <v>48000</v>
      </c>
      <c r="N190" s="188">
        <v>32000</v>
      </c>
      <c r="O190" s="544">
        <f t="shared" si="0"/>
        <v>48000</v>
      </c>
    </row>
    <row r="191" spans="1:15" ht="60" x14ac:dyDescent="0.2">
      <c r="A191" s="361" t="s">
        <v>279</v>
      </c>
      <c r="B191" s="361" t="s">
        <v>280</v>
      </c>
      <c r="C191" s="233" t="s">
        <v>491</v>
      </c>
      <c r="D191" s="234">
        <v>3678121</v>
      </c>
      <c r="E191" s="39" t="s">
        <v>466</v>
      </c>
      <c r="F191" s="229" t="s">
        <v>492</v>
      </c>
      <c r="G191" s="39"/>
      <c r="H191" s="39" t="s">
        <v>467</v>
      </c>
      <c r="I191" s="39"/>
      <c r="J191" s="230">
        <v>44833</v>
      </c>
      <c r="K191" s="188">
        <v>2500</v>
      </c>
      <c r="L191" s="364" t="s">
        <v>468</v>
      </c>
      <c r="M191" s="188">
        <v>30000</v>
      </c>
      <c r="N191" s="188">
        <v>20000</v>
      </c>
      <c r="O191" s="544">
        <f t="shared" si="0"/>
        <v>30000</v>
      </c>
    </row>
    <row r="192" spans="1:15" ht="60" x14ac:dyDescent="0.2">
      <c r="A192" s="361" t="s">
        <v>279</v>
      </c>
      <c r="B192" s="361" t="s">
        <v>280</v>
      </c>
      <c r="C192" s="242" t="s">
        <v>493</v>
      </c>
      <c r="D192" s="243">
        <v>21524118</v>
      </c>
      <c r="E192" s="39" t="s">
        <v>466</v>
      </c>
      <c r="F192" s="229" t="s">
        <v>494</v>
      </c>
      <c r="G192" s="39">
        <v>200</v>
      </c>
      <c r="H192" s="39" t="s">
        <v>467</v>
      </c>
      <c r="I192" s="39"/>
      <c r="J192" s="230">
        <v>44869</v>
      </c>
      <c r="K192" s="188">
        <v>2500</v>
      </c>
      <c r="L192" s="364" t="s">
        <v>468</v>
      </c>
      <c r="M192" s="188">
        <v>30000</v>
      </c>
      <c r="N192" s="188">
        <v>20000</v>
      </c>
      <c r="O192" s="544">
        <f t="shared" si="0"/>
        <v>30000</v>
      </c>
    </row>
    <row r="193" spans="1:15" ht="60" x14ac:dyDescent="0.2">
      <c r="A193" s="361" t="s">
        <v>279</v>
      </c>
      <c r="B193" s="361" t="s">
        <v>280</v>
      </c>
      <c r="C193" s="235" t="s">
        <v>495</v>
      </c>
      <c r="D193" s="240">
        <v>20480792026</v>
      </c>
      <c r="E193" s="39" t="s">
        <v>466</v>
      </c>
      <c r="F193" s="229" t="s">
        <v>496</v>
      </c>
      <c r="G193" s="39">
        <v>165</v>
      </c>
      <c r="H193" s="39" t="s">
        <v>467</v>
      </c>
      <c r="I193" s="39"/>
      <c r="J193" s="230">
        <v>45141</v>
      </c>
      <c r="K193" s="188">
        <v>2850</v>
      </c>
      <c r="L193" s="364" t="s">
        <v>468</v>
      </c>
      <c r="M193" s="188">
        <v>34200</v>
      </c>
      <c r="N193" s="188">
        <v>19950</v>
      </c>
      <c r="O193" s="544">
        <f t="shared" si="0"/>
        <v>34200</v>
      </c>
    </row>
    <row r="194" spans="1:15" ht="60" x14ac:dyDescent="0.2">
      <c r="A194" s="361" t="s">
        <v>279</v>
      </c>
      <c r="B194" s="361" t="s">
        <v>280</v>
      </c>
      <c r="C194" s="227" t="s">
        <v>497</v>
      </c>
      <c r="D194" s="241">
        <v>41813538</v>
      </c>
      <c r="E194" s="39" t="s">
        <v>466</v>
      </c>
      <c r="F194" s="229"/>
      <c r="G194" s="39"/>
      <c r="H194" s="39" t="s">
        <v>467</v>
      </c>
      <c r="I194" s="39"/>
      <c r="J194" s="230">
        <v>44918</v>
      </c>
      <c r="K194" s="188">
        <v>2500</v>
      </c>
      <c r="L194" s="364" t="s">
        <v>468</v>
      </c>
      <c r="M194" s="188">
        <v>30000</v>
      </c>
      <c r="N194" s="188">
        <v>17500</v>
      </c>
      <c r="O194" s="544">
        <f t="shared" si="0"/>
        <v>30000</v>
      </c>
    </row>
    <row r="195" spans="1:15" ht="60" x14ac:dyDescent="0.2">
      <c r="A195" s="361" t="s">
        <v>279</v>
      </c>
      <c r="B195" s="361" t="s">
        <v>280</v>
      </c>
      <c r="C195" s="235" t="s">
        <v>498</v>
      </c>
      <c r="D195" s="240">
        <v>1872200</v>
      </c>
      <c r="E195" s="39" t="s">
        <v>466</v>
      </c>
      <c r="F195" s="229"/>
      <c r="G195" s="39"/>
      <c r="H195" s="39" t="s">
        <v>467</v>
      </c>
      <c r="I195" s="39"/>
      <c r="J195" s="230">
        <v>44875</v>
      </c>
      <c r="K195" s="188">
        <v>2800</v>
      </c>
      <c r="L195" s="364" t="s">
        <v>468</v>
      </c>
      <c r="M195" s="188">
        <v>33600</v>
      </c>
      <c r="N195" s="188">
        <v>22400</v>
      </c>
      <c r="O195" s="544">
        <f t="shared" si="0"/>
        <v>33600</v>
      </c>
    </row>
    <row r="196" spans="1:15" ht="60" x14ac:dyDescent="0.2">
      <c r="A196" s="361" t="s">
        <v>279</v>
      </c>
      <c r="B196" s="361" t="s">
        <v>280</v>
      </c>
      <c r="C196" s="227" t="s">
        <v>499</v>
      </c>
      <c r="D196" s="241">
        <v>28202759</v>
      </c>
      <c r="E196" s="39" t="s">
        <v>466</v>
      </c>
      <c r="F196" s="229" t="s">
        <v>500</v>
      </c>
      <c r="G196" s="39">
        <v>88.8</v>
      </c>
      <c r="H196" s="39" t="s">
        <v>467</v>
      </c>
      <c r="I196" s="39"/>
      <c r="J196" s="230">
        <v>44867</v>
      </c>
      <c r="K196" s="188">
        <v>1500</v>
      </c>
      <c r="L196" s="364" t="s">
        <v>468</v>
      </c>
      <c r="M196" s="188">
        <v>18000</v>
      </c>
      <c r="N196" s="188">
        <v>12000</v>
      </c>
      <c r="O196" s="544">
        <f t="shared" si="0"/>
        <v>18000</v>
      </c>
    </row>
    <row r="197" spans="1:15" ht="60" x14ac:dyDescent="0.2">
      <c r="A197" s="361" t="s">
        <v>279</v>
      </c>
      <c r="B197" s="361" t="s">
        <v>280</v>
      </c>
      <c r="C197" s="244" t="s">
        <v>501</v>
      </c>
      <c r="D197" s="245">
        <v>7832936</v>
      </c>
      <c r="E197" s="39" t="s">
        <v>466</v>
      </c>
      <c r="F197" s="229" t="s">
        <v>502</v>
      </c>
      <c r="G197" s="39">
        <v>95</v>
      </c>
      <c r="H197" s="39" t="s">
        <v>467</v>
      </c>
      <c r="I197" s="39"/>
      <c r="J197" s="230">
        <v>45141</v>
      </c>
      <c r="K197" s="188">
        <v>2300</v>
      </c>
      <c r="L197" s="364" t="s">
        <v>468</v>
      </c>
      <c r="M197" s="188">
        <v>22440</v>
      </c>
      <c r="N197" s="188">
        <v>14960</v>
      </c>
      <c r="O197" s="544">
        <f t="shared" si="0"/>
        <v>27600</v>
      </c>
    </row>
    <row r="198" spans="1:15" ht="60" x14ac:dyDescent="0.2">
      <c r="A198" s="361" t="s">
        <v>279</v>
      </c>
      <c r="B198" s="361" t="s">
        <v>280</v>
      </c>
      <c r="C198" s="235" t="s">
        <v>503</v>
      </c>
      <c r="D198" s="240">
        <v>31670083</v>
      </c>
      <c r="E198" s="39" t="s">
        <v>466</v>
      </c>
      <c r="F198" s="229" t="s">
        <v>504</v>
      </c>
      <c r="G198" s="39">
        <v>360</v>
      </c>
      <c r="H198" s="39" t="s">
        <v>467</v>
      </c>
      <c r="I198" s="39"/>
      <c r="J198" s="230">
        <v>44903</v>
      </c>
      <c r="K198" s="188">
        <v>2500</v>
      </c>
      <c r="L198" s="364" t="s">
        <v>468</v>
      </c>
      <c r="M198" s="188">
        <v>30000</v>
      </c>
      <c r="N198" s="188">
        <v>2250</v>
      </c>
      <c r="O198" s="544">
        <f t="shared" si="0"/>
        <v>30000</v>
      </c>
    </row>
    <row r="199" spans="1:15" ht="60" x14ac:dyDescent="0.2">
      <c r="A199" s="361" t="s">
        <v>279</v>
      </c>
      <c r="B199" s="361" t="s">
        <v>280</v>
      </c>
      <c r="C199" s="227" t="s">
        <v>505</v>
      </c>
      <c r="D199" s="241" t="s">
        <v>506</v>
      </c>
      <c r="E199" s="39" t="s">
        <v>466</v>
      </c>
      <c r="F199" s="229"/>
      <c r="G199" s="39"/>
      <c r="H199" s="39" t="s">
        <v>467</v>
      </c>
      <c r="I199" s="39"/>
      <c r="J199" s="230">
        <v>45028</v>
      </c>
      <c r="K199" s="188">
        <v>1200</v>
      </c>
      <c r="L199" s="364" t="s">
        <v>468</v>
      </c>
      <c r="M199" s="188">
        <v>12000</v>
      </c>
      <c r="N199" s="188">
        <v>8400</v>
      </c>
      <c r="O199" s="544">
        <f t="shared" si="0"/>
        <v>14400</v>
      </c>
    </row>
    <row r="200" spans="1:15" ht="60" x14ac:dyDescent="0.2">
      <c r="A200" s="361" t="s">
        <v>279</v>
      </c>
      <c r="B200" s="361" t="s">
        <v>280</v>
      </c>
      <c r="C200" s="227" t="s">
        <v>507</v>
      </c>
      <c r="D200" s="241">
        <v>44288951</v>
      </c>
      <c r="E200" s="39" t="s">
        <v>466</v>
      </c>
      <c r="F200" s="229"/>
      <c r="G200" s="39"/>
      <c r="H200" s="39" t="s">
        <v>467</v>
      </c>
      <c r="I200" s="39"/>
      <c r="J200" s="230">
        <v>44926</v>
      </c>
      <c r="K200" s="188">
        <v>350</v>
      </c>
      <c r="L200" s="364" t="s">
        <v>468</v>
      </c>
      <c r="M200" s="188">
        <v>2800</v>
      </c>
      <c r="N200" s="188">
        <v>2100</v>
      </c>
      <c r="O200" s="544">
        <f t="shared" si="0"/>
        <v>4200</v>
      </c>
    </row>
    <row r="201" spans="1:15" ht="60" x14ac:dyDescent="0.2">
      <c r="A201" s="361" t="s">
        <v>279</v>
      </c>
      <c r="B201" s="361" t="s">
        <v>280</v>
      </c>
      <c r="C201" s="227" t="s">
        <v>508</v>
      </c>
      <c r="D201" s="246">
        <v>41331024</v>
      </c>
      <c r="E201" s="39" t="s">
        <v>466</v>
      </c>
      <c r="F201" s="229"/>
      <c r="G201" s="39"/>
      <c r="H201" s="39" t="s">
        <v>467</v>
      </c>
      <c r="I201" s="39"/>
      <c r="J201" s="230">
        <v>45115</v>
      </c>
      <c r="K201" s="188">
        <v>600</v>
      </c>
      <c r="L201" s="364" t="s">
        <v>468</v>
      </c>
      <c r="M201" s="188">
        <v>3600</v>
      </c>
      <c r="N201" s="188">
        <v>4200</v>
      </c>
      <c r="O201" s="544">
        <f t="shared" si="0"/>
        <v>7200</v>
      </c>
    </row>
    <row r="202" spans="1:15" ht="60" x14ac:dyDescent="0.2">
      <c r="A202" s="361" t="s">
        <v>279</v>
      </c>
      <c r="B202" s="361" t="s">
        <v>280</v>
      </c>
      <c r="C202" s="824" t="s">
        <v>509</v>
      </c>
      <c r="D202" s="240" t="s">
        <v>510</v>
      </c>
      <c r="E202" s="39" t="s">
        <v>466</v>
      </c>
      <c r="F202" s="229"/>
      <c r="G202" s="39">
        <v>35.17</v>
      </c>
      <c r="H202" s="39" t="s">
        <v>467</v>
      </c>
      <c r="I202" s="39"/>
      <c r="J202" s="230">
        <v>45122</v>
      </c>
      <c r="K202" s="188">
        <v>800</v>
      </c>
      <c r="L202" s="364" t="s">
        <v>468</v>
      </c>
      <c r="M202" s="188">
        <v>4800</v>
      </c>
      <c r="N202" s="188">
        <v>5600</v>
      </c>
      <c r="O202" s="544">
        <f t="shared" si="0"/>
        <v>9600</v>
      </c>
    </row>
    <row r="203" spans="1:15" ht="60" x14ac:dyDescent="0.2">
      <c r="A203" s="361" t="s">
        <v>279</v>
      </c>
      <c r="B203" s="361" t="s">
        <v>280</v>
      </c>
      <c r="C203" s="824" t="s">
        <v>511</v>
      </c>
      <c r="D203" s="240" t="s">
        <v>512</v>
      </c>
      <c r="E203" s="39" t="s">
        <v>466</v>
      </c>
      <c r="F203" s="229"/>
      <c r="G203" s="39">
        <v>0</v>
      </c>
      <c r="H203" s="39" t="s">
        <v>467</v>
      </c>
      <c r="I203" s="39"/>
      <c r="J203" s="230">
        <v>45037</v>
      </c>
      <c r="K203" s="188">
        <v>800</v>
      </c>
      <c r="L203" s="364" t="s">
        <v>468</v>
      </c>
      <c r="M203" s="188">
        <v>0</v>
      </c>
      <c r="N203" s="188">
        <v>2400</v>
      </c>
      <c r="O203" s="544">
        <f t="shared" si="0"/>
        <v>9600</v>
      </c>
    </row>
    <row r="204" spans="1:15" ht="13.5" x14ac:dyDescent="0.25">
      <c r="C204" s="551"/>
      <c r="D204" s="552"/>
      <c r="F204" s="553"/>
      <c r="G204" s="28"/>
      <c r="H204" s="28"/>
      <c r="J204" s="554"/>
      <c r="K204" s="555"/>
      <c r="M204" s="555"/>
      <c r="N204" s="555"/>
      <c r="O204" s="555"/>
    </row>
    <row r="205" spans="1:15" ht="18" x14ac:dyDescent="0.2">
      <c r="A205" s="811" t="s">
        <v>281</v>
      </c>
      <c r="B205" s="819"/>
      <c r="C205" s="819"/>
      <c r="D205" s="819"/>
      <c r="E205" s="819"/>
      <c r="F205" s="819"/>
      <c r="G205" s="819"/>
      <c r="H205" s="819"/>
      <c r="I205" s="819"/>
      <c r="J205" s="820"/>
      <c r="K205" s="820"/>
      <c r="L205" s="820"/>
      <c r="M205" s="822"/>
      <c r="N205" s="822"/>
      <c r="O205" s="823"/>
    </row>
    <row r="206" spans="1:15" ht="48" x14ac:dyDescent="0.2">
      <c r="A206" s="361" t="s">
        <v>16395</v>
      </c>
      <c r="B206" s="361" t="s">
        <v>16396</v>
      </c>
      <c r="C206" s="399" t="s">
        <v>16397</v>
      </c>
      <c r="D206" s="364">
        <v>12067242</v>
      </c>
      <c r="E206" s="399" t="s">
        <v>13754</v>
      </c>
      <c r="F206" s="400" t="s">
        <v>542</v>
      </c>
      <c r="G206" s="826">
        <v>1200</v>
      </c>
      <c r="H206" s="364">
        <v>3</v>
      </c>
      <c r="I206" s="364" t="s">
        <v>13923</v>
      </c>
      <c r="J206" s="364" t="s">
        <v>14915</v>
      </c>
      <c r="K206" s="545">
        <v>90681.33</v>
      </c>
      <c r="L206" s="364" t="s">
        <v>16398</v>
      </c>
      <c r="M206" s="546">
        <v>2519174.7200000002</v>
      </c>
      <c r="N206" s="546" t="s">
        <v>16399</v>
      </c>
      <c r="O206" s="546" t="s">
        <v>16400</v>
      </c>
    </row>
    <row r="207" spans="1:15" ht="48" x14ac:dyDescent="0.2">
      <c r="A207" s="361" t="s">
        <v>16395</v>
      </c>
      <c r="B207" s="361" t="s">
        <v>16396</v>
      </c>
      <c r="C207" s="399" t="s">
        <v>16401</v>
      </c>
      <c r="D207" s="364">
        <v>12355894</v>
      </c>
      <c r="E207" s="399" t="s">
        <v>13754</v>
      </c>
      <c r="F207" s="364">
        <v>45009181</v>
      </c>
      <c r="G207" s="826">
        <v>11600</v>
      </c>
      <c r="H207" s="364" t="s">
        <v>13923</v>
      </c>
      <c r="I207" s="364" t="s">
        <v>13923</v>
      </c>
      <c r="J207" s="364" t="s">
        <v>16402</v>
      </c>
      <c r="K207" s="545">
        <v>95390.2</v>
      </c>
      <c r="L207" s="364" t="s">
        <v>16398</v>
      </c>
      <c r="M207" s="546">
        <v>1144682.3999999999</v>
      </c>
      <c r="N207" s="546">
        <v>572341.19999999995</v>
      </c>
      <c r="O207" s="546">
        <v>1144682.3999999999</v>
      </c>
    </row>
    <row r="208" spans="1:15" ht="48" x14ac:dyDescent="0.2">
      <c r="A208" s="361" t="s">
        <v>16395</v>
      </c>
      <c r="B208" s="361" t="s">
        <v>16396</v>
      </c>
      <c r="C208" s="399" t="s">
        <v>16403</v>
      </c>
      <c r="D208" s="364">
        <v>14282397</v>
      </c>
      <c r="E208" s="399" t="s">
        <v>13754</v>
      </c>
      <c r="F208" s="364">
        <v>70043803</v>
      </c>
      <c r="G208" s="826">
        <v>10000</v>
      </c>
      <c r="H208" s="364" t="s">
        <v>13923</v>
      </c>
      <c r="I208" s="364" t="s">
        <v>13923</v>
      </c>
      <c r="J208" s="827">
        <v>45262</v>
      </c>
      <c r="K208" s="545">
        <v>45000</v>
      </c>
      <c r="L208" s="364" t="s">
        <v>16398</v>
      </c>
      <c r="M208" s="546">
        <v>540000</v>
      </c>
      <c r="N208" s="546">
        <v>270000</v>
      </c>
      <c r="O208" s="546">
        <v>540000</v>
      </c>
    </row>
    <row r="209" spans="1:15" ht="48" x14ac:dyDescent="0.2">
      <c r="A209" s="361" t="s">
        <v>16395</v>
      </c>
      <c r="B209" s="361" t="s">
        <v>16396</v>
      </c>
      <c r="C209" s="399" t="s">
        <v>16404</v>
      </c>
      <c r="D209" s="364">
        <v>11201823</v>
      </c>
      <c r="E209" s="399" t="s">
        <v>13754</v>
      </c>
      <c r="F209" s="400" t="s">
        <v>542</v>
      </c>
      <c r="G209" s="826">
        <v>4500</v>
      </c>
      <c r="H209" s="364">
        <v>46</v>
      </c>
      <c r="I209" s="364" t="s">
        <v>13923</v>
      </c>
      <c r="J209" s="827">
        <v>45025</v>
      </c>
      <c r="K209" s="545">
        <v>78449.279999999999</v>
      </c>
      <c r="L209" s="364" t="s">
        <v>16398</v>
      </c>
      <c r="M209" s="546">
        <v>757997.76</v>
      </c>
      <c r="N209" s="546">
        <v>440785.98</v>
      </c>
      <c r="O209" s="546">
        <v>941391.35999999999</v>
      </c>
    </row>
    <row r="210" spans="1:15" ht="48" x14ac:dyDescent="0.2">
      <c r="A210" s="361" t="s">
        <v>16395</v>
      </c>
      <c r="B210" s="361" t="s">
        <v>16396</v>
      </c>
      <c r="C210" s="399" t="s">
        <v>16405</v>
      </c>
      <c r="D210" s="364" t="s">
        <v>16406</v>
      </c>
      <c r="E210" s="399" t="s">
        <v>13754</v>
      </c>
      <c r="F210" s="364">
        <v>11784343</v>
      </c>
      <c r="G210" s="826">
        <v>10500</v>
      </c>
      <c r="H210" s="364" t="s">
        <v>13923</v>
      </c>
      <c r="I210" s="364" t="s">
        <v>13923</v>
      </c>
      <c r="J210" s="827">
        <v>45116</v>
      </c>
      <c r="K210" s="545">
        <v>97490.4</v>
      </c>
      <c r="L210" s="364" t="s">
        <v>468</v>
      </c>
      <c r="M210" s="546" t="s">
        <v>16407</v>
      </c>
      <c r="N210" s="546" t="s">
        <v>16408</v>
      </c>
      <c r="O210" s="546" t="s">
        <v>16407</v>
      </c>
    </row>
    <row r="211" spans="1:15" ht="48" x14ac:dyDescent="0.2">
      <c r="A211" s="361" t="s">
        <v>16395</v>
      </c>
      <c r="B211" s="361" t="s">
        <v>16396</v>
      </c>
      <c r="C211" s="399" t="s">
        <v>16409</v>
      </c>
      <c r="D211" s="364">
        <v>824828</v>
      </c>
      <c r="E211" s="399" t="s">
        <v>13754</v>
      </c>
      <c r="F211" s="400" t="s">
        <v>542</v>
      </c>
      <c r="G211" s="826">
        <v>680</v>
      </c>
      <c r="H211" s="364" t="s">
        <v>13923</v>
      </c>
      <c r="I211" s="364" t="s">
        <v>13923</v>
      </c>
      <c r="J211" s="364" t="s">
        <v>16329</v>
      </c>
      <c r="K211" s="545">
        <v>35154.42</v>
      </c>
      <c r="L211" s="364" t="s">
        <v>468</v>
      </c>
      <c r="M211" s="546" t="s">
        <v>16410</v>
      </c>
      <c r="N211" s="546" t="s">
        <v>16411</v>
      </c>
      <c r="O211" s="546" t="s">
        <v>16412</v>
      </c>
    </row>
    <row r="212" spans="1:15" ht="48" x14ac:dyDescent="0.2">
      <c r="A212" s="361" t="s">
        <v>16395</v>
      </c>
      <c r="B212" s="361" t="s">
        <v>16396</v>
      </c>
      <c r="C212" s="399" t="s">
        <v>16413</v>
      </c>
      <c r="D212" s="364">
        <v>11014754</v>
      </c>
      <c r="E212" s="399" t="s">
        <v>13754</v>
      </c>
      <c r="F212" s="364">
        <v>41381507</v>
      </c>
      <c r="G212" s="826">
        <v>1200</v>
      </c>
      <c r="H212" s="364">
        <v>10</v>
      </c>
      <c r="I212" s="364" t="s">
        <v>13923</v>
      </c>
      <c r="J212" s="364" t="s">
        <v>16414</v>
      </c>
      <c r="K212" s="545">
        <v>23457.279999999999</v>
      </c>
      <c r="L212" s="364" t="s">
        <v>468</v>
      </c>
      <c r="M212" s="546">
        <v>281487.35999999999</v>
      </c>
      <c r="N212" s="546">
        <v>140743.67999999999</v>
      </c>
      <c r="O212" s="546">
        <v>281487.35999999999</v>
      </c>
    </row>
    <row r="213" spans="1:15" ht="48" x14ac:dyDescent="0.2">
      <c r="A213" s="361" t="s">
        <v>16395</v>
      </c>
      <c r="B213" s="361" t="s">
        <v>16396</v>
      </c>
      <c r="C213" s="399" t="s">
        <v>15382</v>
      </c>
      <c r="D213" s="364">
        <v>7913007</v>
      </c>
      <c r="E213" s="399" t="s">
        <v>13754</v>
      </c>
      <c r="F213" s="364">
        <v>49088731</v>
      </c>
      <c r="G213" s="826">
        <v>3700</v>
      </c>
      <c r="H213" s="364" t="s">
        <v>13923</v>
      </c>
      <c r="I213" s="364" t="s">
        <v>13923</v>
      </c>
      <c r="J213" s="364" t="s">
        <v>16341</v>
      </c>
      <c r="K213" s="545">
        <v>32550</v>
      </c>
      <c r="L213" s="364" t="s">
        <v>468</v>
      </c>
      <c r="M213" s="546" t="s">
        <v>16415</v>
      </c>
      <c r="N213" s="546" t="s">
        <v>16416</v>
      </c>
      <c r="O213" s="546" t="s">
        <v>16417</v>
      </c>
    </row>
    <row r="214" spans="1:15" ht="48" x14ac:dyDescent="0.2">
      <c r="A214" s="361" t="s">
        <v>16395</v>
      </c>
      <c r="B214" s="361" t="s">
        <v>16396</v>
      </c>
      <c r="C214" s="399" t="s">
        <v>16418</v>
      </c>
      <c r="D214" s="364">
        <v>11509625</v>
      </c>
      <c r="E214" s="399" t="s">
        <v>13754</v>
      </c>
      <c r="F214" s="364" t="s">
        <v>16419</v>
      </c>
      <c r="G214" s="826">
        <v>8200</v>
      </c>
      <c r="H214" s="364" t="s">
        <v>13923</v>
      </c>
      <c r="I214" s="364" t="s">
        <v>13923</v>
      </c>
      <c r="J214" s="364" t="s">
        <v>16329</v>
      </c>
      <c r="K214" s="545">
        <v>82590</v>
      </c>
      <c r="L214" s="364" t="s">
        <v>468</v>
      </c>
      <c r="M214" s="546" t="s">
        <v>16421</v>
      </c>
      <c r="N214" s="546" t="s">
        <v>16420</v>
      </c>
      <c r="O214" s="546" t="s">
        <v>16422</v>
      </c>
    </row>
    <row r="215" spans="1:15" ht="48" x14ac:dyDescent="0.2">
      <c r="A215" s="361" t="s">
        <v>16395</v>
      </c>
      <c r="B215" s="361" t="s">
        <v>16396</v>
      </c>
      <c r="C215" s="399" t="s">
        <v>16423</v>
      </c>
      <c r="D215" s="364">
        <v>13103553</v>
      </c>
      <c r="E215" s="399" t="s">
        <v>13754</v>
      </c>
      <c r="F215" s="364">
        <v>47392748</v>
      </c>
      <c r="G215" s="826">
        <v>13300</v>
      </c>
      <c r="H215" s="364" t="s">
        <v>13923</v>
      </c>
      <c r="I215" s="364" t="s">
        <v>13923</v>
      </c>
      <c r="J215" s="364" t="s">
        <v>13874</v>
      </c>
      <c r="K215" s="545">
        <v>45000</v>
      </c>
      <c r="L215" s="364" t="s">
        <v>468</v>
      </c>
      <c r="M215" s="828">
        <v>0</v>
      </c>
      <c r="N215" s="546" t="s">
        <v>16424</v>
      </c>
      <c r="O215" s="546" t="s">
        <v>16425</v>
      </c>
    </row>
    <row r="216" spans="1:15" ht="48" x14ac:dyDescent="0.2">
      <c r="A216" s="361" t="s">
        <v>16395</v>
      </c>
      <c r="B216" s="361" t="s">
        <v>16396</v>
      </c>
      <c r="C216" s="399" t="s">
        <v>16426</v>
      </c>
      <c r="D216" s="400" t="s">
        <v>542</v>
      </c>
      <c r="E216" s="399" t="s">
        <v>13754</v>
      </c>
      <c r="F216" s="400" t="s">
        <v>542</v>
      </c>
      <c r="G216" s="826">
        <v>9450</v>
      </c>
      <c r="H216" s="364" t="s">
        <v>13923</v>
      </c>
      <c r="I216" s="364" t="s">
        <v>13923</v>
      </c>
      <c r="J216" s="364" t="s">
        <v>16427</v>
      </c>
      <c r="K216" s="545">
        <v>94500</v>
      </c>
      <c r="L216" s="364" t="s">
        <v>468</v>
      </c>
      <c r="M216" s="828">
        <v>0</v>
      </c>
      <c r="N216" s="828">
        <v>0</v>
      </c>
      <c r="O216" s="546" t="s">
        <v>16428</v>
      </c>
    </row>
    <row r="217" spans="1:15" x14ac:dyDescent="0.2">
      <c r="A217" s="547"/>
      <c r="B217" s="394"/>
      <c r="C217" s="525"/>
      <c r="D217" s="526"/>
      <c r="E217" s="394"/>
      <c r="F217" s="548"/>
      <c r="G217" s="394"/>
      <c r="H217" s="394"/>
      <c r="I217" s="394"/>
      <c r="J217" s="547"/>
      <c r="K217" s="549"/>
      <c r="L217" s="547"/>
      <c r="M217" s="550"/>
      <c r="N217" s="550"/>
      <c r="O217" s="550"/>
    </row>
    <row r="218" spans="1:15" ht="18" x14ac:dyDescent="0.2">
      <c r="A218" s="811" t="s">
        <v>283</v>
      </c>
      <c r="B218" s="819"/>
      <c r="C218" s="819"/>
      <c r="D218" s="819"/>
      <c r="E218" s="819"/>
      <c r="F218" s="819"/>
      <c r="G218" s="819"/>
      <c r="H218" s="819"/>
      <c r="I218" s="819"/>
      <c r="J218" s="820"/>
      <c r="K218" s="820"/>
      <c r="L218" s="820"/>
      <c r="M218" s="822"/>
      <c r="N218" s="822"/>
      <c r="O218" s="823"/>
    </row>
    <row r="219" spans="1:15" s="825" customFormat="1" ht="38.25" x14ac:dyDescent="0.25">
      <c r="A219" s="449" t="s">
        <v>26949</v>
      </c>
      <c r="B219" s="449" t="s">
        <v>26949</v>
      </c>
      <c r="C219" s="448" t="s">
        <v>26950</v>
      </c>
      <c r="D219" s="449"/>
      <c r="E219" s="448" t="s">
        <v>26951</v>
      </c>
      <c r="F219" s="450">
        <v>11040334</v>
      </c>
      <c r="G219" s="448">
        <v>70</v>
      </c>
      <c r="H219" s="448">
        <v>2</v>
      </c>
      <c r="I219" s="449"/>
      <c r="J219" s="448" t="s">
        <v>26952</v>
      </c>
      <c r="K219" s="829">
        <v>1084</v>
      </c>
      <c r="L219" s="829" t="s">
        <v>26953</v>
      </c>
      <c r="M219" s="830">
        <f>+K219*10</f>
        <v>10840</v>
      </c>
      <c r="N219" s="830"/>
      <c r="O219" s="830"/>
    </row>
    <row r="220" spans="1:15" s="825" customFormat="1" ht="38.25" x14ac:dyDescent="0.25">
      <c r="A220" s="449" t="s">
        <v>26949</v>
      </c>
      <c r="B220" s="449" t="s">
        <v>26949</v>
      </c>
      <c r="C220" s="448" t="s">
        <v>26950</v>
      </c>
      <c r="D220" s="449"/>
      <c r="E220" s="448" t="s">
        <v>26951</v>
      </c>
      <c r="F220" s="450">
        <v>11040334</v>
      </c>
      <c r="G220" s="448">
        <v>70</v>
      </c>
      <c r="H220" s="448">
        <v>2</v>
      </c>
      <c r="I220" s="449"/>
      <c r="J220" s="448" t="s">
        <v>26954</v>
      </c>
      <c r="K220" s="829">
        <v>1084</v>
      </c>
      <c r="L220" s="829" t="s">
        <v>26953</v>
      </c>
      <c r="M220" s="830">
        <f>+K220*2</f>
        <v>2168</v>
      </c>
      <c r="N220" s="830">
        <f>+K220*5</f>
        <v>5420</v>
      </c>
      <c r="O220" s="830"/>
    </row>
    <row r="221" spans="1:15" s="825" customFormat="1" ht="38.25" x14ac:dyDescent="0.25">
      <c r="A221" s="449" t="s">
        <v>26949</v>
      </c>
      <c r="B221" s="449" t="s">
        <v>26949</v>
      </c>
      <c r="C221" s="448"/>
      <c r="D221" s="449"/>
      <c r="E221" s="448"/>
      <c r="F221" s="450"/>
      <c r="G221" s="448"/>
      <c r="H221" s="448"/>
      <c r="I221" s="449"/>
      <c r="J221" s="448" t="s">
        <v>26955</v>
      </c>
      <c r="K221" s="829">
        <v>1084</v>
      </c>
      <c r="L221" s="829"/>
      <c r="M221" s="830"/>
      <c r="N221" s="830"/>
      <c r="O221" s="830">
        <f>+K221*12</f>
        <v>13008</v>
      </c>
    </row>
    <row r="222" spans="1:15" s="825" customFormat="1" ht="38.25" x14ac:dyDescent="0.25">
      <c r="A222" s="449" t="s">
        <v>26949</v>
      </c>
      <c r="B222" s="449" t="s">
        <v>26949</v>
      </c>
      <c r="C222" s="448" t="s">
        <v>26956</v>
      </c>
      <c r="D222" s="450" t="s">
        <v>26957</v>
      </c>
      <c r="E222" s="448" t="s">
        <v>26951</v>
      </c>
      <c r="F222" s="450" t="s">
        <v>26958</v>
      </c>
      <c r="G222" s="448">
        <v>120</v>
      </c>
      <c r="H222" s="448" t="s">
        <v>26959</v>
      </c>
      <c r="I222" s="449"/>
      <c r="J222" s="448" t="s">
        <v>26960</v>
      </c>
      <c r="K222" s="829">
        <v>1000</v>
      </c>
      <c r="L222" s="829" t="s">
        <v>26961</v>
      </c>
      <c r="M222" s="830">
        <f>+K222*11</f>
        <v>11000</v>
      </c>
      <c r="N222" s="830"/>
      <c r="O222" s="830"/>
    </row>
    <row r="223" spans="1:15" s="825" customFormat="1" ht="38.25" x14ac:dyDescent="0.25">
      <c r="A223" s="449" t="s">
        <v>26949</v>
      </c>
      <c r="B223" s="449" t="s">
        <v>26949</v>
      </c>
      <c r="C223" s="448" t="s">
        <v>26956</v>
      </c>
      <c r="D223" s="450" t="s">
        <v>26957</v>
      </c>
      <c r="E223" s="448" t="s">
        <v>26951</v>
      </c>
      <c r="F223" s="450" t="s">
        <v>26958</v>
      </c>
      <c r="G223" s="448">
        <v>120</v>
      </c>
      <c r="H223" s="448" t="s">
        <v>26959</v>
      </c>
      <c r="I223" s="449"/>
      <c r="J223" s="448" t="s">
        <v>26962</v>
      </c>
      <c r="K223" s="829">
        <v>1000</v>
      </c>
      <c r="L223" s="829" t="s">
        <v>26961</v>
      </c>
      <c r="M223" s="830">
        <f>+K223</f>
        <v>1000</v>
      </c>
      <c r="N223" s="830">
        <f t="shared" ref="N223:N241" si="1">+K223*6</f>
        <v>6000</v>
      </c>
      <c r="O223" s="830"/>
    </row>
    <row r="224" spans="1:15" s="825" customFormat="1" ht="38.25" x14ac:dyDescent="0.25">
      <c r="A224" s="449" t="s">
        <v>26949</v>
      </c>
      <c r="B224" s="449" t="s">
        <v>26949</v>
      </c>
      <c r="C224" s="448"/>
      <c r="D224" s="450"/>
      <c r="E224" s="448"/>
      <c r="F224" s="450"/>
      <c r="G224" s="448"/>
      <c r="H224" s="448"/>
      <c r="I224" s="449"/>
      <c r="J224" s="448" t="s">
        <v>26955</v>
      </c>
      <c r="K224" s="829">
        <v>1000</v>
      </c>
      <c r="L224" s="829"/>
      <c r="M224" s="830"/>
      <c r="N224" s="830"/>
      <c r="O224" s="830">
        <f>+K224*12</f>
        <v>12000</v>
      </c>
    </row>
    <row r="225" spans="1:15" s="825" customFormat="1" ht="38.25" x14ac:dyDescent="0.25">
      <c r="A225" s="449" t="s">
        <v>26949</v>
      </c>
      <c r="B225" s="449" t="s">
        <v>26949</v>
      </c>
      <c r="C225" s="448" t="s">
        <v>26963</v>
      </c>
      <c r="D225" s="450" t="s">
        <v>26964</v>
      </c>
      <c r="E225" s="448" t="s">
        <v>26951</v>
      </c>
      <c r="F225" s="450" t="s">
        <v>26965</v>
      </c>
      <c r="G225" s="448">
        <v>200</v>
      </c>
      <c r="H225" s="448">
        <v>2</v>
      </c>
      <c r="I225" s="449"/>
      <c r="J225" s="448" t="s">
        <v>26966</v>
      </c>
      <c r="K225" s="829">
        <v>2300</v>
      </c>
      <c r="L225" s="829" t="s">
        <v>26967</v>
      </c>
      <c r="M225" s="830">
        <f>+K225*11</f>
        <v>25300</v>
      </c>
      <c r="N225" s="830"/>
      <c r="O225" s="830"/>
    </row>
    <row r="226" spans="1:15" s="825" customFormat="1" ht="38.25" x14ac:dyDescent="0.25">
      <c r="A226" s="449" t="s">
        <v>26949</v>
      </c>
      <c r="B226" s="449" t="s">
        <v>26949</v>
      </c>
      <c r="C226" s="448" t="s">
        <v>26963</v>
      </c>
      <c r="D226" s="450" t="s">
        <v>26964</v>
      </c>
      <c r="E226" s="448" t="s">
        <v>26951</v>
      </c>
      <c r="F226" s="450" t="s">
        <v>26965</v>
      </c>
      <c r="G226" s="448">
        <v>200</v>
      </c>
      <c r="H226" s="448">
        <v>2</v>
      </c>
      <c r="I226" s="449"/>
      <c r="J226" s="448" t="s">
        <v>26968</v>
      </c>
      <c r="K226" s="829">
        <v>2300</v>
      </c>
      <c r="L226" s="829" t="s">
        <v>26967</v>
      </c>
      <c r="M226" s="830">
        <f>+K226</f>
        <v>2300</v>
      </c>
      <c r="N226" s="830">
        <f t="shared" si="1"/>
        <v>13800</v>
      </c>
      <c r="O226" s="830"/>
    </row>
    <row r="227" spans="1:15" s="825" customFormat="1" ht="38.25" x14ac:dyDescent="0.25">
      <c r="A227" s="449" t="s">
        <v>26949</v>
      </c>
      <c r="B227" s="449" t="s">
        <v>26949</v>
      </c>
      <c r="C227" s="448"/>
      <c r="D227" s="450"/>
      <c r="E227" s="448"/>
      <c r="F227" s="450"/>
      <c r="G227" s="448"/>
      <c r="H227" s="448"/>
      <c r="I227" s="449"/>
      <c r="J227" s="448" t="s">
        <v>26955</v>
      </c>
      <c r="K227" s="829">
        <v>2300</v>
      </c>
      <c r="L227" s="829"/>
      <c r="M227" s="830"/>
      <c r="N227" s="830"/>
      <c r="O227" s="830">
        <f>+K227*12</f>
        <v>27600</v>
      </c>
    </row>
    <row r="228" spans="1:15" s="825" customFormat="1" ht="38.25" x14ac:dyDescent="0.25">
      <c r="A228" s="449" t="s">
        <v>26949</v>
      </c>
      <c r="B228" s="449" t="s">
        <v>26949</v>
      </c>
      <c r="C228" s="448" t="s">
        <v>26969</v>
      </c>
      <c r="D228" s="450" t="s">
        <v>26970</v>
      </c>
      <c r="E228" s="448" t="s">
        <v>26951</v>
      </c>
      <c r="F228" s="450" t="s">
        <v>26971</v>
      </c>
      <c r="G228" s="448">
        <v>225</v>
      </c>
      <c r="H228" s="448">
        <v>1</v>
      </c>
      <c r="I228" s="449"/>
      <c r="J228" s="448" t="s">
        <v>26972</v>
      </c>
      <c r="K228" s="829">
        <v>2100</v>
      </c>
      <c r="L228" s="829" t="s">
        <v>26973</v>
      </c>
      <c r="M228" s="830">
        <f>+K228*11</f>
        <v>23100</v>
      </c>
      <c r="N228" s="830"/>
      <c r="O228" s="830"/>
    </row>
    <row r="229" spans="1:15" s="825" customFormat="1" ht="38.25" x14ac:dyDescent="0.25">
      <c r="A229" s="449" t="s">
        <v>26949</v>
      </c>
      <c r="B229" s="449" t="s">
        <v>26949</v>
      </c>
      <c r="C229" s="448" t="s">
        <v>26969</v>
      </c>
      <c r="D229" s="450" t="s">
        <v>26970</v>
      </c>
      <c r="E229" s="448" t="s">
        <v>26951</v>
      </c>
      <c r="F229" s="450" t="s">
        <v>26971</v>
      </c>
      <c r="G229" s="448">
        <v>225</v>
      </c>
      <c r="H229" s="448">
        <v>1</v>
      </c>
      <c r="I229" s="449"/>
      <c r="J229" s="448" t="s">
        <v>26974</v>
      </c>
      <c r="K229" s="829">
        <v>2100</v>
      </c>
      <c r="L229" s="829" t="s">
        <v>26973</v>
      </c>
      <c r="M229" s="830">
        <f>+K229</f>
        <v>2100</v>
      </c>
      <c r="N229" s="830">
        <f t="shared" si="1"/>
        <v>12600</v>
      </c>
      <c r="O229" s="830"/>
    </row>
    <row r="230" spans="1:15" s="825" customFormat="1" ht="38.25" x14ac:dyDescent="0.25">
      <c r="A230" s="449" t="s">
        <v>26949</v>
      </c>
      <c r="B230" s="449" t="s">
        <v>26949</v>
      </c>
      <c r="C230" s="448"/>
      <c r="D230" s="450"/>
      <c r="E230" s="448"/>
      <c r="F230" s="450"/>
      <c r="G230" s="448"/>
      <c r="H230" s="448"/>
      <c r="I230" s="449"/>
      <c r="J230" s="448" t="s">
        <v>26955</v>
      </c>
      <c r="K230" s="829">
        <v>2100</v>
      </c>
      <c r="L230" s="829"/>
      <c r="M230" s="830"/>
      <c r="N230" s="830"/>
      <c r="O230" s="830">
        <f>+K230*12</f>
        <v>25200</v>
      </c>
    </row>
    <row r="231" spans="1:15" s="825" customFormat="1" ht="38.25" x14ac:dyDescent="0.25">
      <c r="A231" s="449" t="s">
        <v>26949</v>
      </c>
      <c r="B231" s="449" t="s">
        <v>26949</v>
      </c>
      <c r="C231" s="448" t="s">
        <v>26975</v>
      </c>
      <c r="D231" s="450" t="s">
        <v>26976</v>
      </c>
      <c r="E231" s="448" t="s">
        <v>26951</v>
      </c>
      <c r="F231" s="450" t="s">
        <v>26977</v>
      </c>
      <c r="G231" s="448">
        <v>40</v>
      </c>
      <c r="H231" s="448" t="s">
        <v>26959</v>
      </c>
      <c r="I231" s="449"/>
      <c r="J231" s="448" t="s">
        <v>26978</v>
      </c>
      <c r="K231" s="829">
        <v>1200</v>
      </c>
      <c r="L231" s="829" t="s">
        <v>26979</v>
      </c>
      <c r="M231" s="830">
        <f>+K231*11</f>
        <v>13200</v>
      </c>
      <c r="N231" s="830"/>
      <c r="O231" s="830"/>
    </row>
    <row r="232" spans="1:15" s="825" customFormat="1" ht="38.25" x14ac:dyDescent="0.25">
      <c r="A232" s="449" t="s">
        <v>26949</v>
      </c>
      <c r="B232" s="449" t="s">
        <v>26949</v>
      </c>
      <c r="C232" s="448" t="s">
        <v>26975</v>
      </c>
      <c r="D232" s="450" t="s">
        <v>26976</v>
      </c>
      <c r="E232" s="448" t="s">
        <v>26951</v>
      </c>
      <c r="F232" s="450" t="s">
        <v>26977</v>
      </c>
      <c r="G232" s="448">
        <v>40</v>
      </c>
      <c r="H232" s="448" t="s">
        <v>26959</v>
      </c>
      <c r="I232" s="449"/>
      <c r="J232" s="448" t="s">
        <v>26980</v>
      </c>
      <c r="K232" s="829">
        <v>1200</v>
      </c>
      <c r="L232" s="829" t="s">
        <v>26979</v>
      </c>
      <c r="M232" s="830">
        <f>+K232</f>
        <v>1200</v>
      </c>
      <c r="N232" s="830">
        <f t="shared" si="1"/>
        <v>7200</v>
      </c>
      <c r="O232" s="830"/>
    </row>
    <row r="233" spans="1:15" s="825" customFormat="1" ht="38.25" x14ac:dyDescent="0.25">
      <c r="A233" s="449" t="s">
        <v>26949</v>
      </c>
      <c r="B233" s="449" t="s">
        <v>26949</v>
      </c>
      <c r="C233" s="448"/>
      <c r="D233" s="450"/>
      <c r="E233" s="448"/>
      <c r="F233" s="450"/>
      <c r="G233" s="448"/>
      <c r="H233" s="448"/>
      <c r="I233" s="449"/>
      <c r="J233" s="448" t="s">
        <v>26955</v>
      </c>
      <c r="K233" s="829">
        <v>1200</v>
      </c>
      <c r="L233" s="829"/>
      <c r="M233" s="830"/>
      <c r="N233" s="830"/>
      <c r="O233" s="830">
        <f>+K233*12</f>
        <v>14400</v>
      </c>
    </row>
    <row r="234" spans="1:15" s="825" customFormat="1" ht="38.25" x14ac:dyDescent="0.25">
      <c r="A234" s="449" t="s">
        <v>26949</v>
      </c>
      <c r="B234" s="449" t="s">
        <v>26949</v>
      </c>
      <c r="C234" s="451" t="s">
        <v>26981</v>
      </c>
      <c r="D234" s="450" t="s">
        <v>26982</v>
      </c>
      <c r="E234" s="448" t="s">
        <v>26951</v>
      </c>
      <c r="F234" s="450" t="s">
        <v>26983</v>
      </c>
      <c r="G234" s="448">
        <v>155</v>
      </c>
      <c r="H234" s="448">
        <v>1</v>
      </c>
      <c r="I234" s="449"/>
      <c r="J234" s="448" t="s">
        <v>26984</v>
      </c>
      <c r="K234" s="829">
        <v>2000</v>
      </c>
      <c r="L234" s="829" t="s">
        <v>26985</v>
      </c>
      <c r="M234" s="830">
        <f>+K234*12</f>
        <v>24000</v>
      </c>
      <c r="N234" s="830"/>
      <c r="O234" s="830"/>
    </row>
    <row r="235" spans="1:15" s="825" customFormat="1" ht="38.25" x14ac:dyDescent="0.25">
      <c r="A235" s="449" t="s">
        <v>26949</v>
      </c>
      <c r="B235" s="449" t="s">
        <v>26949</v>
      </c>
      <c r="C235" s="451" t="s">
        <v>26981</v>
      </c>
      <c r="D235" s="450" t="s">
        <v>26982</v>
      </c>
      <c r="E235" s="448" t="s">
        <v>26951</v>
      </c>
      <c r="F235" s="450" t="s">
        <v>26983</v>
      </c>
      <c r="G235" s="448">
        <v>155</v>
      </c>
      <c r="H235" s="448">
        <v>1</v>
      </c>
      <c r="I235" s="449"/>
      <c r="J235" s="448" t="s">
        <v>26986</v>
      </c>
      <c r="K235" s="829">
        <v>2000</v>
      </c>
      <c r="L235" s="829" t="s">
        <v>26985</v>
      </c>
      <c r="M235" s="830"/>
      <c r="N235" s="830">
        <f>+K235*7</f>
        <v>14000</v>
      </c>
      <c r="O235" s="830"/>
    </row>
    <row r="236" spans="1:15" s="825" customFormat="1" ht="38.25" x14ac:dyDescent="0.25">
      <c r="A236" s="449" t="s">
        <v>26949</v>
      </c>
      <c r="B236" s="449" t="s">
        <v>26949</v>
      </c>
      <c r="C236" s="451"/>
      <c r="D236" s="450"/>
      <c r="E236" s="448"/>
      <c r="F236" s="450"/>
      <c r="G236" s="448"/>
      <c r="H236" s="448"/>
      <c r="I236" s="449"/>
      <c r="J236" s="448" t="s">
        <v>26955</v>
      </c>
      <c r="K236" s="829">
        <v>2000</v>
      </c>
      <c r="L236" s="829"/>
      <c r="M236" s="830"/>
      <c r="N236" s="830"/>
      <c r="O236" s="830">
        <f>+K236*12</f>
        <v>24000</v>
      </c>
    </row>
    <row r="237" spans="1:15" s="825" customFormat="1" ht="38.25" x14ac:dyDescent="0.25">
      <c r="A237" s="449" t="s">
        <v>26949</v>
      </c>
      <c r="B237" s="449" t="s">
        <v>26949</v>
      </c>
      <c r="C237" s="448" t="s">
        <v>26987</v>
      </c>
      <c r="D237" s="450" t="s">
        <v>26988</v>
      </c>
      <c r="E237" s="448" t="s">
        <v>26951</v>
      </c>
      <c r="F237" s="450" t="s">
        <v>26989</v>
      </c>
      <c r="G237" s="448">
        <v>90</v>
      </c>
      <c r="H237" s="448">
        <v>1</v>
      </c>
      <c r="I237" s="449"/>
      <c r="J237" s="448" t="s">
        <v>26990</v>
      </c>
      <c r="K237" s="829">
        <v>2000</v>
      </c>
      <c r="L237" s="829" t="s">
        <v>26991</v>
      </c>
      <c r="M237" s="830">
        <f>+K237*12</f>
        <v>24000</v>
      </c>
      <c r="N237" s="830"/>
      <c r="O237" s="830"/>
    </row>
    <row r="238" spans="1:15" s="825" customFormat="1" ht="38.25" x14ac:dyDescent="0.25">
      <c r="A238" s="449" t="s">
        <v>26949</v>
      </c>
      <c r="B238" s="449" t="s">
        <v>26949</v>
      </c>
      <c r="C238" s="448" t="s">
        <v>26987</v>
      </c>
      <c r="D238" s="450" t="s">
        <v>26988</v>
      </c>
      <c r="E238" s="448" t="s">
        <v>26951</v>
      </c>
      <c r="F238" s="450" t="s">
        <v>26989</v>
      </c>
      <c r="G238" s="448">
        <v>90</v>
      </c>
      <c r="H238" s="448">
        <v>1</v>
      </c>
      <c r="I238" s="449"/>
      <c r="J238" s="448" t="s">
        <v>26992</v>
      </c>
      <c r="K238" s="829">
        <v>2000</v>
      </c>
      <c r="L238" s="829" t="s">
        <v>26991</v>
      </c>
      <c r="M238" s="830"/>
      <c r="N238" s="830">
        <f t="shared" si="1"/>
        <v>12000</v>
      </c>
      <c r="O238" s="830"/>
    </row>
    <row r="239" spans="1:15" s="825" customFormat="1" ht="38.25" x14ac:dyDescent="0.25">
      <c r="A239" s="449" t="s">
        <v>26949</v>
      </c>
      <c r="B239" s="449" t="s">
        <v>26949</v>
      </c>
      <c r="C239" s="448"/>
      <c r="D239" s="450"/>
      <c r="E239" s="448"/>
      <c r="F239" s="450"/>
      <c r="G239" s="448"/>
      <c r="H239" s="448"/>
      <c r="I239" s="449"/>
      <c r="J239" s="448" t="s">
        <v>26955</v>
      </c>
      <c r="K239" s="829">
        <v>2000</v>
      </c>
      <c r="L239" s="829"/>
      <c r="M239" s="830"/>
      <c r="N239" s="830"/>
      <c r="O239" s="830">
        <f>+K239*12</f>
        <v>24000</v>
      </c>
    </row>
    <row r="240" spans="1:15" s="825" customFormat="1" ht="38.25" x14ac:dyDescent="0.25">
      <c r="A240" s="449" t="s">
        <v>26949</v>
      </c>
      <c r="B240" s="449" t="s">
        <v>26949</v>
      </c>
      <c r="C240" s="448" t="s">
        <v>26993</v>
      </c>
      <c r="D240" s="450" t="s">
        <v>26994</v>
      </c>
      <c r="E240" s="448" t="s">
        <v>26951</v>
      </c>
      <c r="F240" s="450" t="s">
        <v>26995</v>
      </c>
      <c r="G240" s="448">
        <v>210</v>
      </c>
      <c r="H240" s="448">
        <v>1</v>
      </c>
      <c r="I240" s="449"/>
      <c r="J240" s="448" t="s">
        <v>26996</v>
      </c>
      <c r="K240" s="829">
        <v>2200</v>
      </c>
      <c r="L240" s="829" t="s">
        <v>26997</v>
      </c>
      <c r="M240" s="830">
        <f>+K240*12</f>
        <v>26400</v>
      </c>
      <c r="N240" s="830"/>
      <c r="O240" s="830"/>
    </row>
    <row r="241" spans="1:15" s="825" customFormat="1" ht="38.25" x14ac:dyDescent="0.25">
      <c r="A241" s="449" t="s">
        <v>26949</v>
      </c>
      <c r="B241" s="449" t="s">
        <v>26949</v>
      </c>
      <c r="C241" s="448" t="s">
        <v>26993</v>
      </c>
      <c r="D241" s="450" t="s">
        <v>26994</v>
      </c>
      <c r="E241" s="448" t="s">
        <v>26951</v>
      </c>
      <c r="F241" s="450" t="s">
        <v>26995</v>
      </c>
      <c r="G241" s="448">
        <v>210</v>
      </c>
      <c r="H241" s="448">
        <v>1</v>
      </c>
      <c r="I241" s="449"/>
      <c r="J241" s="448" t="s">
        <v>26998</v>
      </c>
      <c r="K241" s="829">
        <v>2200</v>
      </c>
      <c r="L241" s="829" t="s">
        <v>26997</v>
      </c>
      <c r="M241" s="830"/>
      <c r="N241" s="830">
        <f t="shared" si="1"/>
        <v>13200</v>
      </c>
      <c r="O241" s="830"/>
    </row>
    <row r="242" spans="1:15" s="825" customFormat="1" ht="38.25" x14ac:dyDescent="0.25">
      <c r="A242" s="449" t="s">
        <v>26949</v>
      </c>
      <c r="B242" s="449" t="s">
        <v>26949</v>
      </c>
      <c r="C242" s="448"/>
      <c r="D242" s="450"/>
      <c r="E242" s="448"/>
      <c r="F242" s="450"/>
      <c r="G242" s="448"/>
      <c r="H242" s="448"/>
      <c r="I242" s="449"/>
      <c r="J242" s="448" t="s">
        <v>26955</v>
      </c>
      <c r="K242" s="829">
        <v>2200</v>
      </c>
      <c r="L242" s="829"/>
      <c r="M242" s="830"/>
      <c r="N242" s="830"/>
      <c r="O242" s="830">
        <f>+K242*12</f>
        <v>26400</v>
      </c>
    </row>
    <row r="243" spans="1:15" s="825" customFormat="1" ht="38.25" x14ac:dyDescent="0.25">
      <c r="A243" s="449" t="s">
        <v>26949</v>
      </c>
      <c r="B243" s="449" t="s">
        <v>26949</v>
      </c>
      <c r="C243" s="448" t="s">
        <v>26999</v>
      </c>
      <c r="D243" s="450" t="s">
        <v>27000</v>
      </c>
      <c r="E243" s="448" t="s">
        <v>26951</v>
      </c>
      <c r="F243" s="450" t="s">
        <v>27001</v>
      </c>
      <c r="G243" s="448">
        <v>170</v>
      </c>
      <c r="H243" s="448" t="s">
        <v>26959</v>
      </c>
      <c r="I243" s="449"/>
      <c r="J243" s="448" t="s">
        <v>27002</v>
      </c>
      <c r="K243" s="829">
        <v>3971.86</v>
      </c>
      <c r="L243" s="829" t="s">
        <v>27003</v>
      </c>
      <c r="M243" s="830">
        <f>+K243*3</f>
        <v>11915.58</v>
      </c>
      <c r="N243" s="830"/>
      <c r="O243" s="830"/>
    </row>
    <row r="244" spans="1:15" s="825" customFormat="1" ht="38.25" x14ac:dyDescent="0.25">
      <c r="A244" s="449" t="s">
        <v>26949</v>
      </c>
      <c r="B244" s="449" t="s">
        <v>26949</v>
      </c>
      <c r="C244" s="448" t="s">
        <v>26999</v>
      </c>
      <c r="D244" s="450" t="s">
        <v>27000</v>
      </c>
      <c r="E244" s="448" t="s">
        <v>26951</v>
      </c>
      <c r="F244" s="450" t="s">
        <v>27001</v>
      </c>
      <c r="G244" s="448">
        <v>170</v>
      </c>
      <c r="H244" s="448" t="s">
        <v>26959</v>
      </c>
      <c r="I244" s="449"/>
      <c r="J244" s="448" t="s">
        <v>27004</v>
      </c>
      <c r="K244" s="829">
        <v>3971.86</v>
      </c>
      <c r="L244" s="829" t="s">
        <v>27003</v>
      </c>
      <c r="M244" s="830">
        <f>+K244*9</f>
        <v>35746.74</v>
      </c>
      <c r="N244" s="830">
        <f>+K244*2</f>
        <v>7943.72</v>
      </c>
      <c r="O244" s="830"/>
    </row>
    <row r="245" spans="1:15" s="825" customFormat="1" ht="38.25" x14ac:dyDescent="0.25">
      <c r="A245" s="449" t="s">
        <v>26949</v>
      </c>
      <c r="B245" s="449" t="s">
        <v>26949</v>
      </c>
      <c r="C245" s="448" t="s">
        <v>26999</v>
      </c>
      <c r="D245" s="450" t="s">
        <v>27000</v>
      </c>
      <c r="E245" s="448" t="s">
        <v>26951</v>
      </c>
      <c r="F245" s="450" t="s">
        <v>27001</v>
      </c>
      <c r="G245" s="448">
        <v>170</v>
      </c>
      <c r="H245" s="448" t="s">
        <v>26959</v>
      </c>
      <c r="I245" s="449"/>
      <c r="J245" s="448" t="s">
        <v>27005</v>
      </c>
      <c r="K245" s="829">
        <v>4216.13</v>
      </c>
      <c r="L245" s="829" t="s">
        <v>27003</v>
      </c>
      <c r="M245" s="830"/>
      <c r="N245" s="830">
        <f>+K245*4</f>
        <v>16864.52</v>
      </c>
      <c r="O245" s="830">
        <f>+K245*2</f>
        <v>8432.26</v>
      </c>
    </row>
    <row r="246" spans="1:15" s="825" customFormat="1" ht="38.25" x14ac:dyDescent="0.25">
      <c r="A246" s="449" t="s">
        <v>26949</v>
      </c>
      <c r="B246" s="449" t="s">
        <v>26949</v>
      </c>
      <c r="C246" s="448"/>
      <c r="D246" s="450"/>
      <c r="E246" s="448"/>
      <c r="F246" s="450"/>
      <c r="G246" s="448"/>
      <c r="H246" s="448"/>
      <c r="I246" s="449"/>
      <c r="J246" s="448" t="s">
        <v>27006</v>
      </c>
      <c r="K246" s="829">
        <v>4216.13</v>
      </c>
      <c r="L246" s="829"/>
      <c r="M246" s="830"/>
      <c r="N246" s="830"/>
      <c r="O246" s="830">
        <f>+K246*10</f>
        <v>42161.3</v>
      </c>
    </row>
    <row r="247" spans="1:15" s="825" customFormat="1" ht="38.25" x14ac:dyDescent="0.25">
      <c r="A247" s="449" t="s">
        <v>26949</v>
      </c>
      <c r="B247" s="449" t="s">
        <v>26949</v>
      </c>
      <c r="C247" s="452" t="s">
        <v>27007</v>
      </c>
      <c r="D247" s="450" t="s">
        <v>27008</v>
      </c>
      <c r="E247" s="448" t="s">
        <v>26951</v>
      </c>
      <c r="F247" s="450" t="s">
        <v>27009</v>
      </c>
      <c r="G247" s="448">
        <v>129</v>
      </c>
      <c r="H247" s="448">
        <v>1</v>
      </c>
      <c r="I247" s="449"/>
      <c r="J247" s="448" t="s">
        <v>26996</v>
      </c>
      <c r="K247" s="829">
        <v>2500</v>
      </c>
      <c r="L247" s="829" t="s">
        <v>26997</v>
      </c>
      <c r="M247" s="830">
        <f>+K247*12</f>
        <v>30000</v>
      </c>
      <c r="N247" s="830"/>
      <c r="O247" s="830"/>
    </row>
    <row r="248" spans="1:15" s="825" customFormat="1" ht="38.25" x14ac:dyDescent="0.25">
      <c r="A248" s="449" t="s">
        <v>26949</v>
      </c>
      <c r="B248" s="449" t="s">
        <v>26949</v>
      </c>
      <c r="C248" s="452" t="s">
        <v>27007</v>
      </c>
      <c r="D248" s="450" t="s">
        <v>27008</v>
      </c>
      <c r="E248" s="448" t="s">
        <v>26951</v>
      </c>
      <c r="F248" s="450" t="s">
        <v>27009</v>
      </c>
      <c r="G248" s="448">
        <v>129</v>
      </c>
      <c r="H248" s="448">
        <v>1</v>
      </c>
      <c r="I248" s="449"/>
      <c r="J248" s="448" t="s">
        <v>27010</v>
      </c>
      <c r="K248" s="829">
        <v>2500</v>
      </c>
      <c r="L248" s="829" t="s">
        <v>26997</v>
      </c>
      <c r="M248" s="830"/>
      <c r="N248" s="830">
        <f>+K248*2</f>
        <v>5000</v>
      </c>
      <c r="O248" s="830"/>
    </row>
    <row r="249" spans="1:15" s="825" customFormat="1" ht="38.25" x14ac:dyDescent="0.25">
      <c r="A249" s="449" t="s">
        <v>26949</v>
      </c>
      <c r="B249" s="449" t="s">
        <v>26949</v>
      </c>
      <c r="C249" s="452" t="s">
        <v>27007</v>
      </c>
      <c r="D249" s="450" t="s">
        <v>27008</v>
      </c>
      <c r="E249" s="448" t="s">
        <v>26951</v>
      </c>
      <c r="F249" s="450" t="s">
        <v>27009</v>
      </c>
      <c r="G249" s="448">
        <v>129</v>
      </c>
      <c r="H249" s="448">
        <v>1</v>
      </c>
      <c r="I249" s="449"/>
      <c r="J249" s="448" t="s">
        <v>27011</v>
      </c>
      <c r="K249" s="829">
        <v>2500</v>
      </c>
      <c r="L249" s="829" t="s">
        <v>26997</v>
      </c>
      <c r="M249" s="830"/>
      <c r="N249" s="830">
        <f>+K249*1</f>
        <v>2500</v>
      </c>
      <c r="O249" s="830"/>
    </row>
    <row r="250" spans="1:15" s="825" customFormat="1" ht="38.25" x14ac:dyDescent="0.25">
      <c r="A250" s="449" t="s">
        <v>26949</v>
      </c>
      <c r="B250" s="449" t="s">
        <v>26949</v>
      </c>
      <c r="C250" s="448" t="s">
        <v>27012</v>
      </c>
      <c r="D250" s="450" t="s">
        <v>27013</v>
      </c>
      <c r="E250" s="448" t="s">
        <v>26951</v>
      </c>
      <c r="F250" s="450" t="s">
        <v>27009</v>
      </c>
      <c r="G250" s="448">
        <v>129</v>
      </c>
      <c r="H250" s="448">
        <v>1</v>
      </c>
      <c r="I250" s="449"/>
      <c r="J250" s="448" t="s">
        <v>27014</v>
      </c>
      <c r="K250" s="829">
        <v>2100</v>
      </c>
      <c r="L250" s="829" t="s">
        <v>26997</v>
      </c>
      <c r="M250" s="830"/>
      <c r="N250" s="830">
        <f>+K250*5</f>
        <v>10500</v>
      </c>
      <c r="O250" s="830">
        <f>+K250*3</f>
        <v>6300</v>
      </c>
    </row>
    <row r="251" spans="1:15" s="825" customFormat="1" ht="38.25" x14ac:dyDescent="0.25">
      <c r="A251" s="449" t="s">
        <v>26949</v>
      </c>
      <c r="B251" s="449" t="s">
        <v>26949</v>
      </c>
      <c r="C251" s="448"/>
      <c r="D251" s="450"/>
      <c r="E251" s="448"/>
      <c r="F251" s="450"/>
      <c r="G251" s="448"/>
      <c r="H251" s="448"/>
      <c r="I251" s="449"/>
      <c r="J251" s="448" t="s">
        <v>27006</v>
      </c>
      <c r="K251" s="829">
        <v>2100</v>
      </c>
      <c r="L251" s="829"/>
      <c r="M251" s="830"/>
      <c r="N251" s="830"/>
      <c r="O251" s="830">
        <f>+K251*9</f>
        <v>18900</v>
      </c>
    </row>
    <row r="252" spans="1:15" s="825" customFormat="1" ht="38.25" x14ac:dyDescent="0.25">
      <c r="A252" s="449" t="s">
        <v>26949</v>
      </c>
      <c r="B252" s="449" t="s">
        <v>26949</v>
      </c>
      <c r="C252" s="448" t="s">
        <v>27015</v>
      </c>
      <c r="D252" s="450" t="s">
        <v>27016</v>
      </c>
      <c r="E252" s="448" t="s">
        <v>26951</v>
      </c>
      <c r="F252" s="450" t="s">
        <v>27017</v>
      </c>
      <c r="G252" s="448">
        <v>137</v>
      </c>
      <c r="H252" s="448" t="s">
        <v>26959</v>
      </c>
      <c r="I252" s="449"/>
      <c r="J252" s="448" t="s">
        <v>27018</v>
      </c>
      <c r="K252" s="829">
        <v>2200</v>
      </c>
      <c r="L252" s="829" t="s">
        <v>27019</v>
      </c>
      <c r="M252" s="830">
        <f>+K252*5</f>
        <v>11000</v>
      </c>
      <c r="N252" s="830"/>
      <c r="O252" s="830"/>
    </row>
    <row r="253" spans="1:15" s="825" customFormat="1" ht="38.25" x14ac:dyDescent="0.25">
      <c r="A253" s="449" t="s">
        <v>26949</v>
      </c>
      <c r="B253" s="449" t="s">
        <v>26949</v>
      </c>
      <c r="C253" s="448" t="s">
        <v>27015</v>
      </c>
      <c r="D253" s="450" t="s">
        <v>27016</v>
      </c>
      <c r="E253" s="448" t="s">
        <v>26951</v>
      </c>
      <c r="F253" s="450" t="s">
        <v>27017</v>
      </c>
      <c r="G253" s="448">
        <v>137</v>
      </c>
      <c r="H253" s="448" t="s">
        <v>26959</v>
      </c>
      <c r="I253" s="449"/>
      <c r="J253" s="448" t="s">
        <v>27020</v>
      </c>
      <c r="K253" s="829">
        <v>2200</v>
      </c>
      <c r="L253" s="829" t="s">
        <v>27019</v>
      </c>
      <c r="M253" s="830">
        <f>+K253*7</f>
        <v>15400</v>
      </c>
      <c r="N253" s="830">
        <f>+K253*5</f>
        <v>11000</v>
      </c>
      <c r="O253" s="830"/>
    </row>
    <row r="254" spans="1:15" s="825" customFormat="1" ht="38.25" x14ac:dyDescent="0.25">
      <c r="A254" s="449" t="s">
        <v>26949</v>
      </c>
      <c r="B254" s="449" t="s">
        <v>26949</v>
      </c>
      <c r="C254" s="448" t="s">
        <v>27015</v>
      </c>
      <c r="D254" s="450" t="s">
        <v>27016</v>
      </c>
      <c r="E254" s="448" t="s">
        <v>26951</v>
      </c>
      <c r="F254" s="450" t="s">
        <v>27017</v>
      </c>
      <c r="G254" s="448">
        <v>137</v>
      </c>
      <c r="H254" s="448" t="s">
        <v>26959</v>
      </c>
      <c r="I254" s="449"/>
      <c r="J254" s="448" t="s">
        <v>27021</v>
      </c>
      <c r="K254" s="829">
        <v>2200</v>
      </c>
      <c r="L254" s="829" t="s">
        <v>27019</v>
      </c>
      <c r="M254" s="830"/>
      <c r="N254" s="830">
        <f>+K254*1</f>
        <v>2200</v>
      </c>
      <c r="O254" s="830">
        <f>+K254*5</f>
        <v>11000</v>
      </c>
    </row>
    <row r="255" spans="1:15" s="825" customFormat="1" ht="38.25" x14ac:dyDescent="0.25">
      <c r="A255" s="449" t="s">
        <v>26949</v>
      </c>
      <c r="B255" s="449" t="s">
        <v>26949</v>
      </c>
      <c r="C255" s="448"/>
      <c r="D255" s="450"/>
      <c r="E255" s="448"/>
      <c r="F255" s="450"/>
      <c r="G255" s="448"/>
      <c r="H255" s="448"/>
      <c r="I255" s="449"/>
      <c r="J255" s="448" t="s">
        <v>27022</v>
      </c>
      <c r="K255" s="829">
        <v>2200</v>
      </c>
      <c r="L255" s="829"/>
      <c r="M255" s="830"/>
      <c r="N255" s="830"/>
      <c r="O255" s="830">
        <f>+K255*7</f>
        <v>15400</v>
      </c>
    </row>
    <row r="256" spans="1:15" s="825" customFormat="1" ht="38.25" x14ac:dyDescent="0.25">
      <c r="A256" s="449" t="s">
        <v>26949</v>
      </c>
      <c r="B256" s="449" t="s">
        <v>26949</v>
      </c>
      <c r="C256" s="448" t="s">
        <v>27023</v>
      </c>
      <c r="D256" s="449"/>
      <c r="E256" s="448" t="s">
        <v>26951</v>
      </c>
      <c r="F256" s="450" t="s">
        <v>27001</v>
      </c>
      <c r="G256" s="448">
        <v>1800</v>
      </c>
      <c r="H256" s="448">
        <v>22</v>
      </c>
      <c r="I256" s="449"/>
      <c r="J256" s="448" t="s">
        <v>27024</v>
      </c>
      <c r="K256" s="829">
        <v>99000</v>
      </c>
      <c r="L256" s="829" t="s">
        <v>27025</v>
      </c>
      <c r="M256" s="830">
        <f>+K256*7</f>
        <v>693000</v>
      </c>
      <c r="N256" s="830">
        <v>0</v>
      </c>
      <c r="O256" s="830">
        <v>0</v>
      </c>
    </row>
    <row r="257" spans="1:15" s="825" customFormat="1" ht="38.25" x14ac:dyDescent="0.25">
      <c r="A257" s="449" t="s">
        <v>26949</v>
      </c>
      <c r="B257" s="449" t="s">
        <v>26949</v>
      </c>
      <c r="C257" s="448" t="s">
        <v>27023</v>
      </c>
      <c r="D257" s="449"/>
      <c r="E257" s="448" t="s">
        <v>26951</v>
      </c>
      <c r="F257" s="450" t="s">
        <v>27001</v>
      </c>
      <c r="G257" s="448">
        <v>1800</v>
      </c>
      <c r="H257" s="448">
        <v>22</v>
      </c>
      <c r="I257" s="449"/>
      <c r="J257" s="448" t="s">
        <v>27026</v>
      </c>
      <c r="K257" s="829">
        <v>99000</v>
      </c>
      <c r="L257" s="829" t="s">
        <v>27025</v>
      </c>
      <c r="M257" s="830">
        <f>+K257*5</f>
        <v>495000</v>
      </c>
      <c r="N257" s="830">
        <f>+K257*6</f>
        <v>594000</v>
      </c>
      <c r="O257" s="830">
        <v>0</v>
      </c>
    </row>
    <row r="258" spans="1:15" s="825" customFormat="1" ht="38.25" x14ac:dyDescent="0.25">
      <c r="A258" s="449" t="s">
        <v>26949</v>
      </c>
      <c r="B258" s="449" t="s">
        <v>26949</v>
      </c>
      <c r="C258" s="448" t="s">
        <v>27023</v>
      </c>
      <c r="D258" s="449"/>
      <c r="E258" s="448" t="s">
        <v>26951</v>
      </c>
      <c r="F258" s="450" t="s">
        <v>27001</v>
      </c>
      <c r="G258" s="448">
        <v>1800</v>
      </c>
      <c r="H258" s="448">
        <v>22</v>
      </c>
      <c r="I258" s="449"/>
      <c r="J258" s="448" t="s">
        <v>27027</v>
      </c>
      <c r="K258" s="829">
        <v>99000</v>
      </c>
      <c r="L258" s="829" t="s">
        <v>27025</v>
      </c>
      <c r="M258" s="830">
        <v>0</v>
      </c>
      <c r="N258" s="830">
        <v>0</v>
      </c>
      <c r="O258" s="830">
        <f>+K258*7</f>
        <v>693000</v>
      </c>
    </row>
    <row r="259" spans="1:15" s="825" customFormat="1" ht="38.25" x14ac:dyDescent="0.25">
      <c r="A259" s="449" t="s">
        <v>26949</v>
      </c>
      <c r="B259" s="449" t="s">
        <v>26949</v>
      </c>
      <c r="C259" s="448"/>
      <c r="D259" s="449"/>
      <c r="E259" s="448"/>
      <c r="F259" s="450"/>
      <c r="G259" s="448"/>
      <c r="H259" s="448"/>
      <c r="I259" s="449"/>
      <c r="J259" s="448" t="s">
        <v>27028</v>
      </c>
      <c r="K259" s="829">
        <v>99000</v>
      </c>
      <c r="L259" s="829"/>
      <c r="M259" s="830"/>
      <c r="N259" s="830"/>
      <c r="O259" s="830">
        <f>+K259*5</f>
        <v>495000</v>
      </c>
    </row>
    <row r="260" spans="1:15" s="825" customFormat="1" ht="38.25" x14ac:dyDescent="0.25">
      <c r="A260" s="449" t="s">
        <v>26949</v>
      </c>
      <c r="B260" s="449" t="s">
        <v>26949</v>
      </c>
      <c r="C260" s="448" t="s">
        <v>27029</v>
      </c>
      <c r="D260" s="453" t="s">
        <v>27030</v>
      </c>
      <c r="E260" s="448" t="s">
        <v>26951</v>
      </c>
      <c r="F260" s="450"/>
      <c r="G260" s="448"/>
      <c r="H260" s="448"/>
      <c r="I260" s="449"/>
      <c r="J260" s="454" t="s">
        <v>27031</v>
      </c>
      <c r="K260" s="829">
        <v>192</v>
      </c>
      <c r="L260" s="829" t="s">
        <v>27032</v>
      </c>
      <c r="M260" s="830">
        <f>+K260*12</f>
        <v>2304</v>
      </c>
      <c r="N260" s="830"/>
      <c r="O260" s="830"/>
    </row>
    <row r="261" spans="1:15" s="825" customFormat="1" ht="38.25" x14ac:dyDescent="0.25">
      <c r="A261" s="449" t="s">
        <v>26949</v>
      </c>
      <c r="B261" s="449" t="s">
        <v>26949</v>
      </c>
      <c r="C261" s="448" t="s">
        <v>27029</v>
      </c>
      <c r="D261" s="453" t="s">
        <v>27030</v>
      </c>
      <c r="E261" s="448" t="s">
        <v>26951</v>
      </c>
      <c r="F261" s="450"/>
      <c r="G261" s="448"/>
      <c r="H261" s="448"/>
      <c r="I261" s="449"/>
      <c r="J261" s="454" t="s">
        <v>27033</v>
      </c>
      <c r="K261" s="829">
        <v>192</v>
      </c>
      <c r="L261" s="829" t="s">
        <v>27032</v>
      </c>
      <c r="M261" s="830"/>
      <c r="N261" s="830">
        <f>+K261*6</f>
        <v>1152</v>
      </c>
      <c r="O261" s="830"/>
    </row>
    <row r="262" spans="1:15" s="825" customFormat="1" ht="25.5" x14ac:dyDescent="0.25">
      <c r="A262" s="438"/>
      <c r="B262" s="438"/>
      <c r="C262" s="448"/>
      <c r="D262" s="453"/>
      <c r="E262" s="448"/>
      <c r="F262" s="450"/>
      <c r="G262" s="448"/>
      <c r="H262" s="448"/>
      <c r="I262" s="449"/>
      <c r="J262" s="448" t="s">
        <v>27034</v>
      </c>
      <c r="K262" s="829">
        <v>192</v>
      </c>
      <c r="L262" s="829"/>
      <c r="M262" s="830"/>
      <c r="N262" s="830"/>
      <c r="O262" s="830">
        <f>+K262*12</f>
        <v>2304</v>
      </c>
    </row>
    <row r="263" spans="1:15" x14ac:dyDescent="0.2">
      <c r="A263" s="547"/>
      <c r="B263" s="394"/>
      <c r="C263" s="525"/>
      <c r="D263" s="526"/>
      <c r="E263" s="394"/>
      <c r="F263" s="548"/>
      <c r="G263" s="394"/>
      <c r="H263" s="394"/>
      <c r="I263" s="394"/>
      <c r="J263" s="547"/>
      <c r="K263" s="549"/>
      <c r="L263" s="547"/>
      <c r="M263" s="550"/>
      <c r="N263" s="550"/>
      <c r="O263" s="550"/>
    </row>
    <row r="264" spans="1:15" ht="15.75" x14ac:dyDescent="0.25">
      <c r="A264" s="225" t="s">
        <v>33</v>
      </c>
      <c r="B264" s="226"/>
      <c r="C264" s="115"/>
      <c r="D264" s="115"/>
      <c r="E264" s="115"/>
      <c r="F264" s="115"/>
      <c r="G264" s="115"/>
      <c r="H264" s="115"/>
      <c r="I264" s="115"/>
      <c r="J264" s="115"/>
      <c r="K264" s="115"/>
      <c r="L264" s="115"/>
      <c r="M264" s="115"/>
      <c r="N264" s="115"/>
      <c r="O264" s="117"/>
    </row>
    <row r="265" spans="1:15" x14ac:dyDescent="0.2">
      <c r="A265" s="60" t="s">
        <v>230</v>
      </c>
    </row>
    <row r="266" spans="1:15" x14ac:dyDescent="0.2">
      <c r="A266" s="60" t="s">
        <v>258</v>
      </c>
    </row>
  </sheetData>
  <mergeCells count="8">
    <mergeCell ref="A1:O1"/>
    <mergeCell ref="A3:B3"/>
    <mergeCell ref="C3:D3"/>
    <mergeCell ref="E3:I3"/>
    <mergeCell ref="J3:L3"/>
    <mergeCell ref="M3:M4"/>
    <mergeCell ref="N3:N4"/>
    <mergeCell ref="O3:O4"/>
  </mergeCells>
  <hyperlinks>
    <hyperlink ref="C8" r:id="rId1" xr:uid="{5EE08416-991D-4356-BE71-5C03D945E075}"/>
  </hyperlinks>
  <pageMargins left="0.70866141732283472" right="0.70866141732283472" top="0.74803149606299213" bottom="0.74803149606299213" header="0.31496062992125984" footer="0.31496062992125984"/>
  <pageSetup paperSize="9" scale="49" fitToHeight="0" orientation="landscape"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5</vt:i4>
      </vt:variant>
    </vt:vector>
  </HeadingPairs>
  <TitlesOfParts>
    <vt:vector size="17" baseType="lpstr">
      <vt:lpstr>FMTO 01</vt:lpstr>
      <vt:lpstr>FMTO 02</vt:lpstr>
      <vt:lpstr>FMTO 03</vt:lpstr>
      <vt:lpstr>FMTO 04</vt:lpstr>
      <vt:lpstr>FMTO 05</vt:lpstr>
      <vt:lpstr>FMTO 06</vt:lpstr>
      <vt:lpstr>FMTO 07</vt:lpstr>
      <vt:lpstr>FMTO 08</vt:lpstr>
      <vt:lpstr>FMTO 09</vt:lpstr>
      <vt:lpstr>FMTO 10</vt:lpstr>
      <vt:lpstr>FORMATO 11</vt:lpstr>
      <vt:lpstr>FMTO 12</vt:lpstr>
      <vt:lpstr>'FMTO 07'!Títulos_a_imprimir</vt:lpstr>
      <vt:lpstr>'FMTO 08'!Títulos_a_imprimir</vt:lpstr>
      <vt:lpstr>'FMTO 09'!Títulos_a_imprimir</vt:lpstr>
      <vt:lpstr>'FMTO 10'!Títulos_a_imprimir</vt:lpstr>
      <vt:lpstr>'FORMATO 11'!Títulos_a_imprimir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Ursula De Cordova Lopez Del Solar</dc:creator>
  <cp:lastModifiedBy>Luis Enrique Pineda Larzo</cp:lastModifiedBy>
  <cp:lastPrinted>2022-09-07T22:29:11Z</cp:lastPrinted>
  <dcterms:created xsi:type="dcterms:W3CDTF">2022-08-23T21:13:02Z</dcterms:created>
  <dcterms:modified xsi:type="dcterms:W3CDTF">2022-09-08T22:39:29Z</dcterms:modified>
</cp:coreProperties>
</file>